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pivotTables/pivotTable1.xml" ContentType="application/vnd.openxmlformats-officedocument.spreadsheetml.pivotTable+xml"/>
  <Override PartName="/xl/styles.xml" ContentType="application/vnd.openxmlformats-officedocument.spreadsheetml.styles+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externalLinks/externalLink2.xml" ContentType="application/vnd.openxmlformats-officedocument.spreadsheetml.externalLink+xml"/>
  <Override PartName="/xl/pivotCache/pivotCacheRecords1.xml" ContentType="application/vnd.openxmlformats-officedocument.spreadsheetml.pivotCacheRecord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90" windowWidth="22035" windowHeight="11640"/>
  </bookViews>
  <sheets>
    <sheet name="ER Variance" sheetId="11" r:id="rId1"/>
    <sheet name="TTP Pivot" sheetId="3" state="hidden" r:id="rId2"/>
    <sheet name="Sheet1" sheetId="12" state="hidden" r:id="rId3"/>
    <sheet name="Raw Data" sheetId="1" state="hidden" r:id="rId4"/>
    <sheet name="CAP14.3 ADDS" sheetId="9" state="hidden" r:id="rId5"/>
    <sheet name="CAP15.3" sheetId="10" state="hidden" r:id="rId6"/>
    <sheet name="ERs &gt; $2M" sheetId="8" state="hidden" r:id="rId7"/>
  </sheets>
  <externalReferences>
    <externalReference r:id="rId8"/>
    <externalReference r:id="rId9"/>
    <externalReference r:id="rId10"/>
  </externalReferences>
  <definedNames>
    <definedName name="_xlnm._FilterDatabase" localSheetId="5" hidden="1">CAP15.3!$F$9:$U$208</definedName>
    <definedName name="_xlnm._FilterDatabase" localSheetId="6" hidden="1">'ERs &gt; $2M'!$B$3:$I$133</definedName>
    <definedName name="_xlnm._FilterDatabase" localSheetId="3" hidden="1">'Raw Data'!$A$3:$T$10178</definedName>
    <definedName name="_xlnm.Auto_Open" localSheetId="4">#REF!</definedName>
    <definedName name="_xlnm.Auto_Open" localSheetId="5">#REF!</definedName>
    <definedName name="_xlnm.Auto_Open">#REF!</definedName>
    <definedName name="Macro1" localSheetId="4">#REF!</definedName>
    <definedName name="Macro1" localSheetId="5">#REF!</definedName>
    <definedName name="Macro1">#REF!</definedName>
    <definedName name="Macro2" localSheetId="4">#REF!</definedName>
    <definedName name="Macro2" localSheetId="5">#REF!</definedName>
    <definedName name="Macro2">#REF!</definedName>
    <definedName name="Macro3" localSheetId="4">#REF!</definedName>
    <definedName name="Macro3" localSheetId="5">#REF!</definedName>
    <definedName name="Macro3">#REF!</definedName>
    <definedName name="Macro4" localSheetId="4">#REF!</definedName>
    <definedName name="Macro4" localSheetId="5">#REF!</definedName>
    <definedName name="Macro4">#REF!</definedName>
    <definedName name="Macro5" localSheetId="4">#REF!</definedName>
    <definedName name="Macro5" localSheetId="5">#REF!</definedName>
    <definedName name="Macro5">#REF!</definedName>
    <definedName name="Macro6" localSheetId="4">#REF!</definedName>
    <definedName name="Macro6" localSheetId="5">#REF!</definedName>
    <definedName name="Macro6">#REF!</definedName>
    <definedName name="Macro7" localSheetId="4">#REF!</definedName>
    <definedName name="Macro7" localSheetId="5">#REF!</definedName>
    <definedName name="Macro7">#REF!</definedName>
    <definedName name="Macro8" localSheetId="4">#REF!</definedName>
    <definedName name="Macro8" localSheetId="5">#REF!</definedName>
    <definedName name="Macro8">#REF!</definedName>
    <definedName name="_xlnm.Print_Area" localSheetId="4">'CAP14.3 ADDS'!$A$1:$N$306</definedName>
    <definedName name="_xlnm.Print_Area" localSheetId="5">CAP15.3!$A$1:$U$213</definedName>
    <definedName name="_xlnm.Print_Titles" localSheetId="4">'CAP14.3 ADDS'!$A:$B,'CAP14.3 ADDS'!$5:$5</definedName>
    <definedName name="_xlnm.Print_Titles" localSheetId="5">CAP15.3!$F:$G,CAP15.3!$1:$9</definedName>
    <definedName name="_xlnm.Print_Titles" localSheetId="0">'ER Variance'!$C:$C,'ER Variance'!$3:$3</definedName>
    <definedName name="Recover" localSheetId="4">#REF!</definedName>
    <definedName name="Recover" localSheetId="5">#REF!</definedName>
    <definedName name="Recover">#REF!</definedName>
    <definedName name="TableName">"Dummy"</definedName>
  </definedNames>
  <calcPr calcId="125725"/>
  <pivotCaches>
    <pivotCache cacheId="0" r:id="rId11"/>
  </pivotCaches>
</workbook>
</file>

<file path=xl/calcChain.xml><?xml version="1.0" encoding="utf-8"?>
<calcChain xmlns="http://schemas.openxmlformats.org/spreadsheetml/2006/main">
  <c r="S61" i="11"/>
  <c r="P61" s="1"/>
  <c r="S45"/>
  <c r="P45" s="1"/>
  <c r="S41"/>
  <c r="P41" s="1"/>
  <c r="R37"/>
  <c r="O37" s="1"/>
  <c r="R33"/>
  <c r="O33" s="1"/>
  <c r="S29"/>
  <c r="P29" s="1"/>
  <c r="S25"/>
  <c r="P25" s="1"/>
  <c r="S21"/>
  <c r="P21" s="1"/>
  <c r="S17"/>
  <c r="P17" s="1"/>
  <c r="S13"/>
  <c r="P13" s="1"/>
  <c r="S9"/>
  <c r="P9" s="1"/>
  <c r="S5"/>
  <c r="P5" s="1"/>
  <c r="H6" l="1"/>
  <c r="H7" s="1"/>
  <c r="H62" l="1"/>
  <c r="H63" s="1"/>
  <c r="H46"/>
  <c r="H47" s="1"/>
  <c r="G34"/>
  <c r="G35" s="1"/>
  <c r="H22"/>
  <c r="H23" s="1"/>
  <c r="H42"/>
  <c r="H43" s="1"/>
  <c r="G38"/>
  <c r="G39" s="1"/>
  <c r="H30"/>
  <c r="H31" s="1"/>
  <c r="H26"/>
  <c r="H27" s="1"/>
  <c r="H18"/>
  <c r="H19" s="1"/>
  <c r="H14"/>
  <c r="H15" s="1"/>
  <c r="H10"/>
  <c r="H11" s="1"/>
  <c r="AO69" l="1"/>
  <c r="AN69"/>
  <c r="AM69"/>
  <c r="AL69"/>
  <c r="AK69"/>
  <c r="AJ69"/>
  <c r="AI69"/>
  <c r="AH69"/>
  <c r="AG69"/>
  <c r="AF69"/>
  <c r="F69"/>
  <c r="H69" l="1"/>
  <c r="G69"/>
  <c r="S69" l="1"/>
  <c r="P69" s="1"/>
  <c r="R69"/>
  <c r="O69" s="1"/>
  <c r="AD68"/>
  <c r="AD64"/>
  <c r="AD60"/>
  <c r="AD56"/>
  <c r="AD52"/>
  <c r="AD48"/>
  <c r="AD44"/>
  <c r="AD40"/>
  <c r="AD36"/>
  <c r="AD32"/>
  <c r="AD28"/>
  <c r="AD24"/>
  <c r="AD20"/>
  <c r="AD16"/>
  <c r="AD12"/>
  <c r="AD8"/>
  <c r="Z68"/>
  <c r="Z64"/>
  <c r="Z60"/>
  <c r="Z56"/>
  <c r="Z52"/>
  <c r="Z48"/>
  <c r="Z44"/>
  <c r="Z40"/>
  <c r="Z36"/>
  <c r="Z32"/>
  <c r="Z28"/>
  <c r="Z24"/>
  <c r="Z20"/>
  <c r="Z16"/>
  <c r="Z12"/>
  <c r="Z8"/>
  <c r="AC68" l="1"/>
  <c r="AB68"/>
  <c r="AA68"/>
  <c r="Y68"/>
  <c r="X68"/>
  <c r="W68"/>
  <c r="V68"/>
  <c r="U68"/>
  <c r="AC64"/>
  <c r="AB64"/>
  <c r="AA64"/>
  <c r="Y64"/>
  <c r="X64"/>
  <c r="W64"/>
  <c r="V64"/>
  <c r="U64"/>
  <c r="AC60"/>
  <c r="AB60"/>
  <c r="AA60"/>
  <c r="Y60"/>
  <c r="X60"/>
  <c r="G60" s="1"/>
  <c r="W60"/>
  <c r="V60"/>
  <c r="U60"/>
  <c r="AC56"/>
  <c r="AB56"/>
  <c r="AA56"/>
  <c r="Y56"/>
  <c r="X56"/>
  <c r="W56"/>
  <c r="V56"/>
  <c r="U56"/>
  <c r="AC52"/>
  <c r="AB52"/>
  <c r="AA52"/>
  <c r="Y52"/>
  <c r="X52"/>
  <c r="W52"/>
  <c r="V52"/>
  <c r="U52"/>
  <c r="AC48"/>
  <c r="AB48"/>
  <c r="AA48"/>
  <c r="Y48"/>
  <c r="X48"/>
  <c r="W48"/>
  <c r="V48"/>
  <c r="U48"/>
  <c r="AC44"/>
  <c r="AB44"/>
  <c r="AA44"/>
  <c r="Y44"/>
  <c r="X44"/>
  <c r="G44" s="1"/>
  <c r="W44"/>
  <c r="V44"/>
  <c r="U44"/>
  <c r="AC40"/>
  <c r="AB40"/>
  <c r="AA40"/>
  <c r="Y40"/>
  <c r="X40"/>
  <c r="G40" s="1"/>
  <c r="W40"/>
  <c r="V40"/>
  <c r="U40"/>
  <c r="AC36"/>
  <c r="AB36"/>
  <c r="AA36"/>
  <c r="H36" s="1"/>
  <c r="Y36"/>
  <c r="X36"/>
  <c r="W36"/>
  <c r="V36"/>
  <c r="U36"/>
  <c r="AC32"/>
  <c r="AB32"/>
  <c r="AA32"/>
  <c r="H32" s="1"/>
  <c r="Y32"/>
  <c r="X32"/>
  <c r="W32"/>
  <c r="V32"/>
  <c r="U32"/>
  <c r="AC28"/>
  <c r="AB28"/>
  <c r="AA28"/>
  <c r="Y28"/>
  <c r="X28"/>
  <c r="G28" s="1"/>
  <c r="W28"/>
  <c r="V28"/>
  <c r="U28"/>
  <c r="AC24"/>
  <c r="AB24"/>
  <c r="AA24"/>
  <c r="Y24"/>
  <c r="X24"/>
  <c r="G24" s="1"/>
  <c r="W24"/>
  <c r="V24"/>
  <c r="U24"/>
  <c r="AC20"/>
  <c r="AB20"/>
  <c r="AA20"/>
  <c r="Y20"/>
  <c r="X20"/>
  <c r="G20" s="1"/>
  <c r="W20"/>
  <c r="V20"/>
  <c r="U20"/>
  <c r="AC16"/>
  <c r="AB16"/>
  <c r="AA16"/>
  <c r="Y16"/>
  <c r="X16"/>
  <c r="G16" s="1"/>
  <c r="W16"/>
  <c r="V16"/>
  <c r="U16"/>
  <c r="AC12"/>
  <c r="AB12"/>
  <c r="AA12"/>
  <c r="Y12"/>
  <c r="X12"/>
  <c r="G12" s="1"/>
  <c r="W12"/>
  <c r="V12"/>
  <c r="U12"/>
  <c r="AC8"/>
  <c r="AB8"/>
  <c r="AA8"/>
  <c r="Y8"/>
  <c r="X8"/>
  <c r="G8" s="1"/>
  <c r="W8"/>
  <c r="V8"/>
  <c r="U8"/>
  <c r="F4"/>
  <c r="W212" i="10"/>
  <c r="W211"/>
  <c r="W210"/>
  <c r="W209"/>
  <c r="W208"/>
  <c r="W207"/>
  <c r="W206"/>
  <c r="W205"/>
  <c r="W204"/>
  <c r="W203"/>
  <c r="W202"/>
  <c r="W201"/>
  <c r="W200"/>
  <c r="W199"/>
  <c r="W19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W145"/>
  <c r="W144"/>
  <c r="W143"/>
  <c r="W142"/>
  <c r="W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C5" i="11"/>
  <c r="F5" s="1"/>
  <c r="C9"/>
  <c r="C13"/>
  <c r="C17"/>
  <c r="C21"/>
  <c r="C25"/>
  <c r="C29"/>
  <c r="C33"/>
  <c r="C37"/>
  <c r="C41"/>
  <c r="C45"/>
  <c r="C49"/>
  <c r="C53"/>
  <c r="C57"/>
  <c r="C61"/>
  <c r="C65"/>
  <c r="U238" i="10"/>
  <c r="U237"/>
  <c r="U236"/>
  <c r="U235"/>
  <c r="U234"/>
  <c r="T228"/>
  <c r="S228"/>
  <c r="R228"/>
  <c r="Q228"/>
  <c r="P228"/>
  <c r="O228"/>
  <c r="N228"/>
  <c r="M228"/>
  <c r="L228"/>
  <c r="K228"/>
  <c r="J228"/>
  <c r="I228"/>
  <c r="U227"/>
  <c r="U226"/>
  <c r="U225"/>
  <c r="U224"/>
  <c r="U223"/>
  <c r="U228" s="1"/>
  <c r="T219"/>
  <c r="S219"/>
  <c r="R219"/>
  <c r="Q219"/>
  <c r="P219"/>
  <c r="O219"/>
  <c r="N219"/>
  <c r="M219"/>
  <c r="L219"/>
  <c r="K219"/>
  <c r="J219"/>
  <c r="I219"/>
  <c r="U219" s="1"/>
  <c r="T218"/>
  <c r="S218"/>
  <c r="R218"/>
  <c r="Q218"/>
  <c r="P218"/>
  <c r="O218"/>
  <c r="N218"/>
  <c r="M218"/>
  <c r="L218"/>
  <c r="K218"/>
  <c r="J218"/>
  <c r="I218"/>
  <c r="U218" s="1"/>
  <c r="T217"/>
  <c r="S217"/>
  <c r="R217"/>
  <c r="Q217"/>
  <c r="P217"/>
  <c r="O217"/>
  <c r="N217"/>
  <c r="M217"/>
  <c r="L217"/>
  <c r="K217"/>
  <c r="J217"/>
  <c r="I217"/>
  <c r="U217" s="1"/>
  <c r="T216"/>
  <c r="T220" s="1"/>
  <c r="S216"/>
  <c r="R216"/>
  <c r="R220" s="1"/>
  <c r="Q216"/>
  <c r="P216"/>
  <c r="P220" s="1"/>
  <c r="O216"/>
  <c r="N216"/>
  <c r="N220" s="1"/>
  <c r="M216"/>
  <c r="L216"/>
  <c r="L220" s="1"/>
  <c r="K216"/>
  <c r="J216"/>
  <c r="J220" s="1"/>
  <c r="I216"/>
  <c r="U216" s="1"/>
  <c r="T215"/>
  <c r="S215"/>
  <c r="S220" s="1"/>
  <c r="R215"/>
  <c r="Q215"/>
  <c r="Q220" s="1"/>
  <c r="P215"/>
  <c r="O215"/>
  <c r="O220" s="1"/>
  <c r="N215"/>
  <c r="M215"/>
  <c r="M220" s="1"/>
  <c r="L215"/>
  <c r="K215"/>
  <c r="K220" s="1"/>
  <c r="J215"/>
  <c r="I215"/>
  <c r="U215" s="1"/>
  <c r="U220" s="1"/>
  <c r="T205"/>
  <c r="S205"/>
  <c r="R205"/>
  <c r="Q205"/>
  <c r="P205"/>
  <c r="O205"/>
  <c r="N205"/>
  <c r="M205"/>
  <c r="L205"/>
  <c r="K205"/>
  <c r="J205"/>
  <c r="I205"/>
  <c r="U204"/>
  <c r="U203"/>
  <c r="U205" s="1"/>
  <c r="T201"/>
  <c r="S201"/>
  <c r="R201"/>
  <c r="Q201"/>
  <c r="P201"/>
  <c r="O201"/>
  <c r="N201"/>
  <c r="M201"/>
  <c r="L201"/>
  <c r="K201"/>
  <c r="J201"/>
  <c r="I201"/>
  <c r="U200"/>
  <c r="U199"/>
  <c r="U201" s="1"/>
  <c r="U198"/>
  <c r="S196"/>
  <c r="Q196"/>
  <c r="O196"/>
  <c r="M196"/>
  <c r="K196"/>
  <c r="I196"/>
  <c r="T195"/>
  <c r="S195"/>
  <c r="R195"/>
  <c r="Q195"/>
  <c r="P195"/>
  <c r="O195"/>
  <c r="N195"/>
  <c r="M195"/>
  <c r="L195"/>
  <c r="K195"/>
  <c r="J195"/>
  <c r="I195"/>
  <c r="U194"/>
  <c r="U195" s="1"/>
  <c r="T193"/>
  <c r="T196" s="1"/>
  <c r="S193"/>
  <c r="R193"/>
  <c r="R196" s="1"/>
  <c r="Q193"/>
  <c r="P193"/>
  <c r="P196" s="1"/>
  <c r="O193"/>
  <c r="N193"/>
  <c r="N196" s="1"/>
  <c r="M193"/>
  <c r="L193"/>
  <c r="L196" s="1"/>
  <c r="K193"/>
  <c r="J193"/>
  <c r="J196" s="1"/>
  <c r="I193"/>
  <c r="U192"/>
  <c r="U191"/>
  <c r="U190"/>
  <c r="U189"/>
  <c r="U188"/>
  <c r="U186"/>
  <c r="U185"/>
  <c r="U184"/>
  <c r="U183"/>
  <c r="U193" s="1"/>
  <c r="S181"/>
  <c r="R181"/>
  <c r="P181"/>
  <c r="O181"/>
  <c r="M181"/>
  <c r="L181"/>
  <c r="K181"/>
  <c r="J181"/>
  <c r="I181"/>
  <c r="U180"/>
  <c r="U179"/>
  <c r="U178"/>
  <c r="T177"/>
  <c r="T181" s="1"/>
  <c r="Q177"/>
  <c r="Q181" s="1"/>
  <c r="N177"/>
  <c r="N181" s="1"/>
  <c r="K177"/>
  <c r="U177" s="1"/>
  <c r="U181" s="1"/>
  <c r="T175"/>
  <c r="Q175"/>
  <c r="P175"/>
  <c r="M175"/>
  <c r="I175"/>
  <c r="U174"/>
  <c r="T173"/>
  <c r="S173"/>
  <c r="S175" s="1"/>
  <c r="R173"/>
  <c r="R175" s="1"/>
  <c r="Q173"/>
  <c r="P173"/>
  <c r="O173"/>
  <c r="O175" s="1"/>
  <c r="N173"/>
  <c r="N175" s="1"/>
  <c r="M173"/>
  <c r="L173"/>
  <c r="K173"/>
  <c r="K175" s="1"/>
  <c r="J173"/>
  <c r="J175" s="1"/>
  <c r="I173"/>
  <c r="U173" s="1"/>
  <c r="U172"/>
  <c r="U171"/>
  <c r="U170"/>
  <c r="U169"/>
  <c r="U168"/>
  <c r="U167"/>
  <c r="U166"/>
  <c r="U165"/>
  <c r="U164"/>
  <c r="U163"/>
  <c r="L163"/>
  <c r="L175" s="1"/>
  <c r="U162"/>
  <c r="U161"/>
  <c r="U160"/>
  <c r="U159"/>
  <c r="T156"/>
  <c r="S156"/>
  <c r="R156"/>
  <c r="Q156"/>
  <c r="P156"/>
  <c r="O156"/>
  <c r="N156"/>
  <c r="M156"/>
  <c r="L156"/>
  <c r="K156"/>
  <c r="J156"/>
  <c r="I156"/>
  <c r="U155"/>
  <c r="U154"/>
  <c r="U156" s="1"/>
  <c r="T153"/>
  <c r="S153"/>
  <c r="R153"/>
  <c r="Q153"/>
  <c r="P153"/>
  <c r="O153"/>
  <c r="N153"/>
  <c r="M153"/>
  <c r="L153"/>
  <c r="K153"/>
  <c r="J153"/>
  <c r="I153"/>
  <c r="U152"/>
  <c r="U151"/>
  <c r="U153" s="1"/>
  <c r="U150"/>
  <c r="U149"/>
  <c r="T149"/>
  <c r="S149"/>
  <c r="R149"/>
  <c r="Q149"/>
  <c r="P149"/>
  <c r="O149"/>
  <c r="N149"/>
  <c r="M149"/>
  <c r="L149"/>
  <c r="K149"/>
  <c r="J149"/>
  <c r="I149"/>
  <c r="U148"/>
  <c r="U147"/>
  <c r="T147"/>
  <c r="S147"/>
  <c r="R147"/>
  <c r="Q147"/>
  <c r="P147"/>
  <c r="O147"/>
  <c r="N147"/>
  <c r="M147"/>
  <c r="L147"/>
  <c r="K147"/>
  <c r="J147"/>
  <c r="I147"/>
  <c r="U146"/>
  <c r="T145"/>
  <c r="T157" s="1"/>
  <c r="S145"/>
  <c r="S157" s="1"/>
  <c r="R145"/>
  <c r="R157" s="1"/>
  <c r="Q145"/>
  <c r="Q157" s="1"/>
  <c r="P145"/>
  <c r="P157" s="1"/>
  <c r="O145"/>
  <c r="O157" s="1"/>
  <c r="N145"/>
  <c r="N157" s="1"/>
  <c r="M145"/>
  <c r="M157" s="1"/>
  <c r="L145"/>
  <c r="L157" s="1"/>
  <c r="K145"/>
  <c r="K157" s="1"/>
  <c r="J145"/>
  <c r="J157" s="1"/>
  <c r="I145"/>
  <c r="I157" s="1"/>
  <c r="U144"/>
  <c r="U143"/>
  <c r="U142"/>
  <c r="U141"/>
  <c r="U140"/>
  <c r="U139"/>
  <c r="U138"/>
  <c r="U137"/>
  <c r="U136"/>
  <c r="U135"/>
  <c r="U134"/>
  <c r="U133"/>
  <c r="U132"/>
  <c r="U130"/>
  <c r="T130"/>
  <c r="S130"/>
  <c r="R130"/>
  <c r="Q130"/>
  <c r="P130"/>
  <c r="O130"/>
  <c r="N130"/>
  <c r="M130"/>
  <c r="L130"/>
  <c r="K130"/>
  <c r="J130"/>
  <c r="I130"/>
  <c r="U129"/>
  <c r="T126"/>
  <c r="S126"/>
  <c r="R126"/>
  <c r="Q126"/>
  <c r="P126"/>
  <c r="O126"/>
  <c r="N126"/>
  <c r="M126"/>
  <c r="L126"/>
  <c r="K126"/>
  <c r="J126"/>
  <c r="I126"/>
  <c r="U125"/>
  <c r="U124"/>
  <c r="U126" s="1"/>
  <c r="T123"/>
  <c r="S123"/>
  <c r="R123"/>
  <c r="Q123"/>
  <c r="P123"/>
  <c r="O123"/>
  <c r="N123"/>
  <c r="M123"/>
  <c r="L123"/>
  <c r="K123"/>
  <c r="J123"/>
  <c r="I123"/>
  <c r="U122"/>
  <c r="U121"/>
  <c r="U123" s="1"/>
  <c r="U120"/>
  <c r="T119"/>
  <c r="S119"/>
  <c r="R119"/>
  <c r="Q119"/>
  <c r="P119"/>
  <c r="O119"/>
  <c r="N119"/>
  <c r="M119"/>
  <c r="L119"/>
  <c r="K119"/>
  <c r="J119"/>
  <c r="I119"/>
  <c r="U118"/>
  <c r="U117"/>
  <c r="U119" s="1"/>
  <c r="T116"/>
  <c r="S116"/>
  <c r="R116"/>
  <c r="Q116"/>
  <c r="P116"/>
  <c r="O116"/>
  <c r="N116"/>
  <c r="M116"/>
  <c r="L116"/>
  <c r="K116"/>
  <c r="J116"/>
  <c r="I116"/>
  <c r="U115"/>
  <c r="U116" s="1"/>
  <c r="T114"/>
  <c r="P114"/>
  <c r="L114"/>
  <c r="U113"/>
  <c r="U112"/>
  <c r="U111"/>
  <c r="U110"/>
  <c r="U109"/>
  <c r="U108"/>
  <c r="U107"/>
  <c r="U106"/>
  <c r="U105"/>
  <c r="U104"/>
  <c r="U103"/>
  <c r="U102"/>
  <c r="T101"/>
  <c r="S101"/>
  <c r="R101"/>
  <c r="Q101"/>
  <c r="P101"/>
  <c r="O101"/>
  <c r="N101"/>
  <c r="M101"/>
  <c r="L101"/>
  <c r="K101"/>
  <c r="J101"/>
  <c r="I101"/>
  <c r="U101" s="1"/>
  <c r="T100"/>
  <c r="S100"/>
  <c r="R100"/>
  <c r="R114" s="1"/>
  <c r="Q100"/>
  <c r="P100"/>
  <c r="O100"/>
  <c r="N100"/>
  <c r="N114" s="1"/>
  <c r="M100"/>
  <c r="L100"/>
  <c r="K100"/>
  <c r="J100"/>
  <c r="J114" s="1"/>
  <c r="I100"/>
  <c r="U100" s="1"/>
  <c r="T99"/>
  <c r="T127" s="1"/>
  <c r="S99"/>
  <c r="S114" s="1"/>
  <c r="R99"/>
  <c r="R127" s="1"/>
  <c r="Q99"/>
  <c r="Q114" s="1"/>
  <c r="P99"/>
  <c r="P127" s="1"/>
  <c r="O99"/>
  <c r="O114" s="1"/>
  <c r="N99"/>
  <c r="N127" s="1"/>
  <c r="M99"/>
  <c r="M114" s="1"/>
  <c r="L99"/>
  <c r="L127" s="1"/>
  <c r="K99"/>
  <c r="K114" s="1"/>
  <c r="J99"/>
  <c r="J127" s="1"/>
  <c r="I99"/>
  <c r="I114" s="1"/>
  <c r="T97"/>
  <c r="P97"/>
  <c r="L97"/>
  <c r="T96"/>
  <c r="S96"/>
  <c r="R96"/>
  <c r="Q96"/>
  <c r="P96"/>
  <c r="O96"/>
  <c r="N96"/>
  <c r="M96"/>
  <c r="L96"/>
  <c r="K96"/>
  <c r="J96"/>
  <c r="I96"/>
  <c r="U95"/>
  <c r="U94"/>
  <c r="U93"/>
  <c r="U92"/>
  <c r="U96" s="1"/>
  <c r="U91"/>
  <c r="T90"/>
  <c r="S90"/>
  <c r="S97" s="1"/>
  <c r="R90"/>
  <c r="Q90"/>
  <c r="P90"/>
  <c r="O90"/>
  <c r="O97" s="1"/>
  <c r="N90"/>
  <c r="M90"/>
  <c r="L90"/>
  <c r="K90"/>
  <c r="K97" s="1"/>
  <c r="J90"/>
  <c r="I90"/>
  <c r="U89"/>
  <c r="U88"/>
  <c r="U90" s="1"/>
  <c r="T87"/>
  <c r="S87"/>
  <c r="R87"/>
  <c r="R97" s="1"/>
  <c r="Q87"/>
  <c r="Q97" s="1"/>
  <c r="P87"/>
  <c r="O87"/>
  <c r="N87"/>
  <c r="N97" s="1"/>
  <c r="M87"/>
  <c r="M97" s="1"/>
  <c r="L87"/>
  <c r="K87"/>
  <c r="J87"/>
  <c r="J97" s="1"/>
  <c r="I87"/>
  <c r="I97" s="1"/>
  <c r="U86"/>
  <c r="U85"/>
  <c r="U84"/>
  <c r="U83"/>
  <c r="U82"/>
  <c r="U81"/>
  <c r="U80"/>
  <c r="U79"/>
  <c r="U78"/>
  <c r="U77"/>
  <c r="U76"/>
  <c r="U75"/>
  <c r="U74"/>
  <c r="U73"/>
  <c r="U72"/>
  <c r="U71"/>
  <c r="U70"/>
  <c r="U69"/>
  <c r="U68"/>
  <c r="U67"/>
  <c r="U66"/>
  <c r="U65"/>
  <c r="U64"/>
  <c r="U63"/>
  <c r="U62"/>
  <c r="U61"/>
  <c r="U60"/>
  <c r="U59"/>
  <c r="U87" s="1"/>
  <c r="T56"/>
  <c r="S56"/>
  <c r="R56"/>
  <c r="Q56"/>
  <c r="P56"/>
  <c r="O56"/>
  <c r="N56"/>
  <c r="M56"/>
  <c r="L56"/>
  <c r="K56"/>
  <c r="J56"/>
  <c r="I56"/>
  <c r="U55"/>
  <c r="U54"/>
  <c r="U53"/>
  <c r="U52"/>
  <c r="U51"/>
  <c r="U50"/>
  <c r="U49"/>
  <c r="U48"/>
  <c r="U47"/>
  <c r="U46"/>
  <c r="U45"/>
  <c r="U44"/>
  <c r="U56" s="1"/>
  <c r="U43"/>
  <c r="T43"/>
  <c r="S43"/>
  <c r="R43"/>
  <c r="Q43"/>
  <c r="P43"/>
  <c r="O43"/>
  <c r="N43"/>
  <c r="M43"/>
  <c r="L43"/>
  <c r="K43"/>
  <c r="J43"/>
  <c r="I43"/>
  <c r="U42"/>
  <c r="U41"/>
  <c r="U40"/>
  <c r="U38"/>
  <c r="U37"/>
  <c r="U36"/>
  <c r="U35"/>
  <c r="U34"/>
  <c r="U33"/>
  <c r="U32"/>
  <c r="U31"/>
  <c r="U30"/>
  <c r="U29"/>
  <c r="U28"/>
  <c r="U27"/>
  <c r="U26"/>
  <c r="U25"/>
  <c r="U24"/>
  <c r="U23"/>
  <c r="U22"/>
  <c r="U21"/>
  <c r="U20"/>
  <c r="U19"/>
  <c r="U18"/>
  <c r="U17"/>
  <c r="U16"/>
  <c r="T15"/>
  <c r="S15"/>
  <c r="S39" s="1"/>
  <c r="R15"/>
  <c r="Q15"/>
  <c r="Q39" s="1"/>
  <c r="P15"/>
  <c r="O15"/>
  <c r="O39" s="1"/>
  <c r="N15"/>
  <c r="M15"/>
  <c r="M39" s="1"/>
  <c r="L15"/>
  <c r="K15"/>
  <c r="K39" s="1"/>
  <c r="J15"/>
  <c r="I15"/>
  <c r="I39" s="1"/>
  <c r="T14"/>
  <c r="T39" s="1"/>
  <c r="S14"/>
  <c r="R14"/>
  <c r="R39" s="1"/>
  <c r="Q14"/>
  <c r="P14"/>
  <c r="P39" s="1"/>
  <c r="O14"/>
  <c r="N14"/>
  <c r="N39" s="1"/>
  <c r="M14"/>
  <c r="L14"/>
  <c r="L39" s="1"/>
  <c r="K14"/>
  <c r="J14"/>
  <c r="J39" s="1"/>
  <c r="I14"/>
  <c r="U14" s="1"/>
  <c r="U13"/>
  <c r="T13"/>
  <c r="S13"/>
  <c r="R13"/>
  <c r="Q13"/>
  <c r="P13"/>
  <c r="O13"/>
  <c r="N13"/>
  <c r="M13"/>
  <c r="L13"/>
  <c r="K13"/>
  <c r="J13"/>
  <c r="I13"/>
  <c r="U12"/>
  <c r="U6"/>
  <c r="U5"/>
  <c r="U3"/>
  <c r="Q5" i="11" l="1"/>
  <c r="N5" s="1"/>
  <c r="G4"/>
  <c r="F6"/>
  <c r="F7" s="1"/>
  <c r="AN5"/>
  <c r="AJ5"/>
  <c r="G5" s="1"/>
  <c r="AF5"/>
  <c r="AO5"/>
  <c r="AK5"/>
  <c r="AG5"/>
  <c r="AL5"/>
  <c r="AH5"/>
  <c r="AM5"/>
  <c r="AI5"/>
  <c r="F61"/>
  <c r="AL61"/>
  <c r="AH61"/>
  <c r="AM61"/>
  <c r="AI61"/>
  <c r="G61" s="1"/>
  <c r="AN61"/>
  <c r="AJ61"/>
  <c r="AF61"/>
  <c r="AO61"/>
  <c r="AK61"/>
  <c r="AG61"/>
  <c r="F45"/>
  <c r="AL45"/>
  <c r="AH45"/>
  <c r="AM45"/>
  <c r="AI45"/>
  <c r="G45" s="1"/>
  <c r="AN45"/>
  <c r="AJ45"/>
  <c r="AF45"/>
  <c r="AO45"/>
  <c r="AK45"/>
  <c r="AG45"/>
  <c r="F33"/>
  <c r="AL33"/>
  <c r="AH33"/>
  <c r="AM33"/>
  <c r="AI33"/>
  <c r="AN33"/>
  <c r="H33" s="1"/>
  <c r="AJ33"/>
  <c r="AF33"/>
  <c r="AO33"/>
  <c r="AK33"/>
  <c r="AG33"/>
  <c r="F21"/>
  <c r="AL21"/>
  <c r="AH21"/>
  <c r="AM21"/>
  <c r="AI21"/>
  <c r="G21" s="1"/>
  <c r="AN21"/>
  <c r="AJ21"/>
  <c r="AF21"/>
  <c r="AO21"/>
  <c r="AK21"/>
  <c r="AG21"/>
  <c r="F57"/>
  <c r="AN57"/>
  <c r="AJ57"/>
  <c r="AF57"/>
  <c r="AO57"/>
  <c r="AK57"/>
  <c r="AG57"/>
  <c r="AL57"/>
  <c r="AH57"/>
  <c r="AM57"/>
  <c r="AI57"/>
  <c r="F41"/>
  <c r="AN41"/>
  <c r="AJ41"/>
  <c r="AF41"/>
  <c r="AO41"/>
  <c r="AK41"/>
  <c r="AG41"/>
  <c r="AL41"/>
  <c r="AH41"/>
  <c r="AM41"/>
  <c r="AI41"/>
  <c r="G41" s="1"/>
  <c r="F29"/>
  <c r="AN29"/>
  <c r="AJ29"/>
  <c r="AF29"/>
  <c r="AO29"/>
  <c r="AK29"/>
  <c r="AG29"/>
  <c r="AL29"/>
  <c r="AH29"/>
  <c r="AM29"/>
  <c r="AI29"/>
  <c r="F17"/>
  <c r="AN17"/>
  <c r="AJ17"/>
  <c r="G17" s="1"/>
  <c r="AF17"/>
  <c r="AO17"/>
  <c r="AK17"/>
  <c r="AG17"/>
  <c r="AL17"/>
  <c r="AH17"/>
  <c r="AM17"/>
  <c r="AI17"/>
  <c r="F49"/>
  <c r="AN49"/>
  <c r="AJ49"/>
  <c r="AF49"/>
  <c r="AO49"/>
  <c r="AK49"/>
  <c r="AG49"/>
  <c r="AL49"/>
  <c r="AH49"/>
  <c r="AM49"/>
  <c r="AI49"/>
  <c r="F25"/>
  <c r="AN25"/>
  <c r="AJ25"/>
  <c r="AF25"/>
  <c r="AO25"/>
  <c r="AK25"/>
  <c r="AG25"/>
  <c r="AL25"/>
  <c r="AH25"/>
  <c r="AM25"/>
  <c r="AI25"/>
  <c r="G25" s="1"/>
  <c r="F65"/>
  <c r="AN65"/>
  <c r="AJ65"/>
  <c r="AF65"/>
  <c r="AO65"/>
  <c r="AK65"/>
  <c r="AG65"/>
  <c r="AL65"/>
  <c r="AH65"/>
  <c r="AM65"/>
  <c r="AI65"/>
  <c r="F37"/>
  <c r="AN37"/>
  <c r="H37" s="1"/>
  <c r="AJ37"/>
  <c r="AF37"/>
  <c r="AO37"/>
  <c r="AK37"/>
  <c r="AG37"/>
  <c r="AL37"/>
  <c r="AH37"/>
  <c r="AM37"/>
  <c r="AI37"/>
  <c r="F9"/>
  <c r="AN9"/>
  <c r="AJ9"/>
  <c r="G9" s="1"/>
  <c r="AF9"/>
  <c r="AO9"/>
  <c r="AK9"/>
  <c r="AG9"/>
  <c r="AL9"/>
  <c r="AH9"/>
  <c r="AM9"/>
  <c r="AI9"/>
  <c r="F53"/>
  <c r="AL53"/>
  <c r="AH53"/>
  <c r="AM53"/>
  <c r="AI53"/>
  <c r="AN53"/>
  <c r="AJ53"/>
  <c r="AF53"/>
  <c r="AO53"/>
  <c r="AK53"/>
  <c r="AG53"/>
  <c r="F13"/>
  <c r="AL13"/>
  <c r="AH13"/>
  <c r="AM13"/>
  <c r="AI13"/>
  <c r="AN13"/>
  <c r="AJ13"/>
  <c r="AF13"/>
  <c r="AO13"/>
  <c r="AK13"/>
  <c r="AG13"/>
  <c r="F8"/>
  <c r="F12"/>
  <c r="F16"/>
  <c r="F20"/>
  <c r="F24"/>
  <c r="F28"/>
  <c r="F32"/>
  <c r="F36"/>
  <c r="F40"/>
  <c r="F44"/>
  <c r="F48"/>
  <c r="F52"/>
  <c r="F56"/>
  <c r="F60"/>
  <c r="F68"/>
  <c r="F70" s="1"/>
  <c r="F71" s="1"/>
  <c r="F64"/>
  <c r="U175" i="10"/>
  <c r="L207"/>
  <c r="L212" s="1"/>
  <c r="L230" s="1"/>
  <c r="U15"/>
  <c r="K57"/>
  <c r="O57"/>
  <c r="O207" s="1"/>
  <c r="O212" s="1"/>
  <c r="O230" s="1"/>
  <c r="O127"/>
  <c r="I57"/>
  <c r="I207" s="1"/>
  <c r="I212" s="1"/>
  <c r="M57"/>
  <c r="M207" s="1"/>
  <c r="M212" s="1"/>
  <c r="M230" s="1"/>
  <c r="Q57"/>
  <c r="Q207" s="1"/>
  <c r="Q212" s="1"/>
  <c r="Q230" s="1"/>
  <c r="U99"/>
  <c r="I127"/>
  <c r="M127"/>
  <c r="Q127"/>
  <c r="U145"/>
  <c r="U157" s="1"/>
  <c r="U196"/>
  <c r="L57"/>
  <c r="P57"/>
  <c r="P207" s="1"/>
  <c r="P212" s="1"/>
  <c r="P230" s="1"/>
  <c r="T57"/>
  <c r="T207" s="1"/>
  <c r="T212" s="1"/>
  <c r="T230" s="1"/>
  <c r="U97"/>
  <c r="I220"/>
  <c r="S57"/>
  <c r="S207" s="1"/>
  <c r="S212" s="1"/>
  <c r="S230" s="1"/>
  <c r="K127"/>
  <c r="K207" s="1"/>
  <c r="K212" s="1"/>
  <c r="K230" s="1"/>
  <c r="S127"/>
  <c r="J57"/>
  <c r="J207" s="1"/>
  <c r="J212" s="1"/>
  <c r="J230" s="1"/>
  <c r="N57"/>
  <c r="N207" s="1"/>
  <c r="N212" s="1"/>
  <c r="N230" s="1"/>
  <c r="R57"/>
  <c r="R207" s="1"/>
  <c r="R212" s="1"/>
  <c r="R230" s="1"/>
  <c r="Q13" i="11" l="1"/>
  <c r="N13" s="1"/>
  <c r="Q65"/>
  <c r="N65" s="1"/>
  <c r="Q29"/>
  <c r="N29" s="1"/>
  <c r="Q33"/>
  <c r="N33" s="1"/>
  <c r="Q53"/>
  <c r="N53" s="1"/>
  <c r="Q25"/>
  <c r="N25" s="1"/>
  <c r="Q41"/>
  <c r="N41" s="1"/>
  <c r="Q45"/>
  <c r="N45" s="1"/>
  <c r="R5"/>
  <c r="O5" s="1"/>
  <c r="Q49"/>
  <c r="N49" s="1"/>
  <c r="Q57"/>
  <c r="N57" s="1"/>
  <c r="Q61"/>
  <c r="N61" s="1"/>
  <c r="Q9"/>
  <c r="N9" s="1"/>
  <c r="Q37"/>
  <c r="N37" s="1"/>
  <c r="Q17"/>
  <c r="N17" s="1"/>
  <c r="Q21"/>
  <c r="N21" s="1"/>
  <c r="G62"/>
  <c r="G63" s="1"/>
  <c r="R61"/>
  <c r="O61" s="1"/>
  <c r="G42"/>
  <c r="G43" s="1"/>
  <c r="R41"/>
  <c r="O41" s="1"/>
  <c r="H38"/>
  <c r="H39" s="1"/>
  <c r="S37"/>
  <c r="P37" s="1"/>
  <c r="H34"/>
  <c r="H35" s="1"/>
  <c r="S33"/>
  <c r="P33" s="1"/>
  <c r="G46"/>
  <c r="G47" s="1"/>
  <c r="R45"/>
  <c r="O45" s="1"/>
  <c r="G26"/>
  <c r="G27" s="1"/>
  <c r="R25"/>
  <c r="O25" s="1"/>
  <c r="G22"/>
  <c r="G23" s="1"/>
  <c r="R21"/>
  <c r="O21" s="1"/>
  <c r="G18"/>
  <c r="G19" s="1"/>
  <c r="R17"/>
  <c r="O17" s="1"/>
  <c r="G10"/>
  <c r="G11" s="1"/>
  <c r="R9"/>
  <c r="O9" s="1"/>
  <c r="G6"/>
  <c r="G7" s="1"/>
  <c r="G13"/>
  <c r="G29"/>
  <c r="H49"/>
  <c r="F14"/>
  <c r="F15" s="1"/>
  <c r="H64"/>
  <c r="G64"/>
  <c r="G57"/>
  <c r="H57"/>
  <c r="G53"/>
  <c r="F54"/>
  <c r="F55" s="1"/>
  <c r="F26"/>
  <c r="F27" s="1"/>
  <c r="F42"/>
  <c r="F43" s="1"/>
  <c r="F34"/>
  <c r="F35" s="1"/>
  <c r="G65"/>
  <c r="H65"/>
  <c r="H53"/>
  <c r="F10"/>
  <c r="F11" s="1"/>
  <c r="F50"/>
  <c r="F51" s="1"/>
  <c r="F58"/>
  <c r="F59" s="1"/>
  <c r="F46"/>
  <c r="F47" s="1"/>
  <c r="F38"/>
  <c r="F39" s="1"/>
  <c r="F18"/>
  <c r="F19" s="1"/>
  <c r="F62"/>
  <c r="F63" s="1"/>
  <c r="F66"/>
  <c r="F67" s="1"/>
  <c r="G49"/>
  <c r="F30"/>
  <c r="F31" s="1"/>
  <c r="F22"/>
  <c r="F23" s="1"/>
  <c r="G68"/>
  <c r="G70" s="1"/>
  <c r="G71" s="1"/>
  <c r="H68"/>
  <c r="H70" s="1"/>
  <c r="H71" s="1"/>
  <c r="G48"/>
  <c r="H48"/>
  <c r="H52"/>
  <c r="G52"/>
  <c r="H56"/>
  <c r="G56"/>
  <c r="U114" i="10"/>
  <c r="U127"/>
  <c r="U39"/>
  <c r="U57" s="1"/>
  <c r="I230"/>
  <c r="R49" i="11" l="1"/>
  <c r="O49" s="1"/>
  <c r="R53"/>
  <c r="O53" s="1"/>
  <c r="S65"/>
  <c r="P65" s="1"/>
  <c r="R57"/>
  <c r="O57" s="1"/>
  <c r="S49"/>
  <c r="P49" s="1"/>
  <c r="S53"/>
  <c r="P53" s="1"/>
  <c r="S57"/>
  <c r="P57" s="1"/>
  <c r="G66"/>
  <c r="G67" s="1"/>
  <c r="R65"/>
  <c r="O65" s="1"/>
  <c r="G30"/>
  <c r="G31" s="1"/>
  <c r="R29"/>
  <c r="O29" s="1"/>
  <c r="G14"/>
  <c r="G15" s="1"/>
  <c r="R13"/>
  <c r="O13" s="1"/>
  <c r="H50"/>
  <c r="H51" s="1"/>
  <c r="H54"/>
  <c r="H55" s="1"/>
  <c r="G54"/>
  <c r="G55" s="1"/>
  <c r="G50"/>
  <c r="G51" s="1"/>
  <c r="G58"/>
  <c r="G59" s="1"/>
  <c r="H66"/>
  <c r="H67" s="1"/>
  <c r="H58"/>
  <c r="H59" s="1"/>
  <c r="U207" i="10"/>
  <c r="U212" s="1"/>
  <c r="U230" s="1"/>
  <c r="U231" s="1"/>
  <c r="M312" i="9" l="1"/>
  <c r="M311"/>
  <c r="M305"/>
  <c r="M304"/>
  <c r="M303"/>
  <c r="M302"/>
  <c r="M301"/>
  <c r="M280" s="1"/>
  <c r="M285" s="1"/>
  <c r="L294"/>
  <c r="K294"/>
  <c r="J294"/>
  <c r="M293"/>
  <c r="M292"/>
  <c r="M291"/>
  <c r="M290"/>
  <c r="M289"/>
  <c r="M294" s="1"/>
  <c r="M284"/>
  <c r="L284"/>
  <c r="K284"/>
  <c r="J284"/>
  <c r="M283"/>
  <c r="L283"/>
  <c r="K283"/>
  <c r="J283"/>
  <c r="M282"/>
  <c r="L282"/>
  <c r="K282"/>
  <c r="J282"/>
  <c r="M281"/>
  <c r="L281"/>
  <c r="K281"/>
  <c r="J281"/>
  <c r="N280"/>
  <c r="K280" s="1"/>
  <c r="K285" s="1"/>
  <c r="J280"/>
  <c r="J285" s="1"/>
  <c r="J272"/>
  <c r="J271"/>
  <c r="J270"/>
  <c r="M269"/>
  <c r="L269"/>
  <c r="K269"/>
  <c r="J269"/>
  <c r="M268"/>
  <c r="L267"/>
  <c r="K267"/>
  <c r="J267"/>
  <c r="M266"/>
  <c r="M267" s="1"/>
  <c r="L265"/>
  <c r="L271" s="1"/>
  <c r="K265"/>
  <c r="K271" s="1"/>
  <c r="J265"/>
  <c r="M264"/>
  <c r="M265" s="1"/>
  <c r="L263"/>
  <c r="K263"/>
  <c r="J263"/>
  <c r="M262"/>
  <c r="M263" s="1"/>
  <c r="M261"/>
  <c r="L260"/>
  <c r="K260"/>
  <c r="J260"/>
  <c r="M259"/>
  <c r="M260" s="1"/>
  <c r="L258"/>
  <c r="K258"/>
  <c r="J258"/>
  <c r="M257"/>
  <c r="M258" s="1"/>
  <c r="M256"/>
  <c r="L256"/>
  <c r="L272" s="1"/>
  <c r="K256"/>
  <c r="J256"/>
  <c r="M255"/>
  <c r="M254"/>
  <c r="L253"/>
  <c r="K253"/>
  <c r="K272" s="1"/>
  <c r="J253"/>
  <c r="M252"/>
  <c r="M253" s="1"/>
  <c r="M251"/>
  <c r="M272" s="1"/>
  <c r="M249"/>
  <c r="L249"/>
  <c r="K249"/>
  <c r="J249"/>
  <c r="M248"/>
  <c r="M247"/>
  <c r="M246"/>
  <c r="A246"/>
  <c r="L243"/>
  <c r="K243"/>
  <c r="J243"/>
  <c r="M242"/>
  <c r="M243" s="1"/>
  <c r="L241"/>
  <c r="K241"/>
  <c r="J241"/>
  <c r="M240"/>
  <c r="M241" s="1"/>
  <c r="M239"/>
  <c r="L238"/>
  <c r="K238"/>
  <c r="L237"/>
  <c r="K237"/>
  <c r="J237"/>
  <c r="M236"/>
  <c r="M237" s="1"/>
  <c r="L235"/>
  <c r="L244" s="1"/>
  <c r="K235"/>
  <c r="K244" s="1"/>
  <c r="J235"/>
  <c r="M234"/>
  <c r="M233"/>
  <c r="M232"/>
  <c r="M231"/>
  <c r="M230"/>
  <c r="M229"/>
  <c r="M228"/>
  <c r="L226"/>
  <c r="K226"/>
  <c r="J226"/>
  <c r="M225"/>
  <c r="A225"/>
  <c r="M224"/>
  <c r="M226" s="1"/>
  <c r="M223"/>
  <c r="L221"/>
  <c r="K221"/>
  <c r="J221"/>
  <c r="M220"/>
  <c r="M219"/>
  <c r="M218"/>
  <c r="M217"/>
  <c r="M216"/>
  <c r="A216"/>
  <c r="M215"/>
  <c r="M214"/>
  <c r="M213"/>
  <c r="M212"/>
  <c r="M211"/>
  <c r="M210"/>
  <c r="M209"/>
  <c r="M221" s="1"/>
  <c r="L206"/>
  <c r="L204"/>
  <c r="K204"/>
  <c r="J204"/>
  <c r="M203"/>
  <c r="M204" s="1"/>
  <c r="L202"/>
  <c r="K202"/>
  <c r="K206" s="1"/>
  <c r="J202"/>
  <c r="J206" s="1"/>
  <c r="M201"/>
  <c r="M202" s="1"/>
  <c r="M206" s="1"/>
  <c r="L200"/>
  <c r="K200"/>
  <c r="J200"/>
  <c r="M199"/>
  <c r="M198"/>
  <c r="M200" s="1"/>
  <c r="L197"/>
  <c r="K197"/>
  <c r="J197"/>
  <c r="M196"/>
  <c r="M195"/>
  <c r="A195"/>
  <c r="M194"/>
  <c r="M193"/>
  <c r="M197" s="1"/>
  <c r="M192"/>
  <c r="M191"/>
  <c r="L190"/>
  <c r="K190"/>
  <c r="J190"/>
  <c r="M189"/>
  <c r="M190" s="1"/>
  <c r="L188"/>
  <c r="K188"/>
  <c r="J188"/>
  <c r="M187"/>
  <c r="M188" s="1"/>
  <c r="M186"/>
  <c r="K185"/>
  <c r="K207" s="1"/>
  <c r="J185"/>
  <c r="J207" s="1"/>
  <c r="L184"/>
  <c r="L185" s="1"/>
  <c r="M183"/>
  <c r="M182"/>
  <c r="M181"/>
  <c r="M180"/>
  <c r="M179"/>
  <c r="M178"/>
  <c r="M177"/>
  <c r="M176"/>
  <c r="L174"/>
  <c r="K174"/>
  <c r="J174"/>
  <c r="M173"/>
  <c r="M174" s="1"/>
  <c r="L171"/>
  <c r="J171"/>
  <c r="M170"/>
  <c r="M169"/>
  <c r="M168"/>
  <c r="M167"/>
  <c r="M166"/>
  <c r="M165"/>
  <c r="M164"/>
  <c r="M163"/>
  <c r="M162"/>
  <c r="M161"/>
  <c r="M160"/>
  <c r="M159"/>
  <c r="M158"/>
  <c r="K158"/>
  <c r="J158"/>
  <c r="M157"/>
  <c r="K157"/>
  <c r="J157"/>
  <c r="K156"/>
  <c r="K171" s="1"/>
  <c r="J156"/>
  <c r="M156" s="1"/>
  <c r="M171" s="1"/>
  <c r="L154"/>
  <c r="K154"/>
  <c r="M153"/>
  <c r="M152"/>
  <c r="M151"/>
  <c r="M150"/>
  <c r="M149"/>
  <c r="M148"/>
  <c r="M147"/>
  <c r="M146"/>
  <c r="M145"/>
  <c r="M144"/>
  <c r="M143"/>
  <c r="M142"/>
  <c r="M141"/>
  <c r="J140"/>
  <c r="M140" s="1"/>
  <c r="M139"/>
  <c r="J139"/>
  <c r="M138"/>
  <c r="L137"/>
  <c r="K137"/>
  <c r="J137"/>
  <c r="M136"/>
  <c r="M135"/>
  <c r="M134"/>
  <c r="M133"/>
  <c r="M132"/>
  <c r="M131"/>
  <c r="M130"/>
  <c r="M129"/>
  <c r="M128"/>
  <c r="M137" s="1"/>
  <c r="M126"/>
  <c r="L126"/>
  <c r="K126"/>
  <c r="J126"/>
  <c r="M125"/>
  <c r="M124"/>
  <c r="K122"/>
  <c r="J122"/>
  <c r="M121"/>
  <c r="M120"/>
  <c r="M119"/>
  <c r="M118"/>
  <c r="M117"/>
  <c r="M116"/>
  <c r="M115"/>
  <c r="M114"/>
  <c r="M113"/>
  <c r="M112"/>
  <c r="M111"/>
  <c r="L111"/>
  <c r="L110"/>
  <c r="M110" s="1"/>
  <c r="M109"/>
  <c r="L109"/>
  <c r="K107"/>
  <c r="J107"/>
  <c r="M106"/>
  <c r="M105"/>
  <c r="K105"/>
  <c r="M104"/>
  <c r="M103"/>
  <c r="M102"/>
  <c r="M101"/>
  <c r="A101"/>
  <c r="M100"/>
  <c r="A100"/>
  <c r="M99"/>
  <c r="A99"/>
  <c r="M98"/>
  <c r="M97"/>
  <c r="M96"/>
  <c r="M95"/>
  <c r="L94"/>
  <c r="M94" s="1"/>
  <c r="M93"/>
  <c r="M92"/>
  <c r="L92"/>
  <c r="M91"/>
  <c r="M90"/>
  <c r="K90"/>
  <c r="M89"/>
  <c r="M88"/>
  <c r="M87"/>
  <c r="M86"/>
  <c r="M85"/>
  <c r="M84"/>
  <c r="M83"/>
  <c r="M82"/>
  <c r="M81"/>
  <c r="M80"/>
  <c r="M79"/>
  <c r="M78"/>
  <c r="L76"/>
  <c r="K76"/>
  <c r="J76"/>
  <c r="M75"/>
  <c r="M74"/>
  <c r="M73"/>
  <c r="M72"/>
  <c r="M71"/>
  <c r="M70"/>
  <c r="M69"/>
  <c r="M68"/>
  <c r="M67"/>
  <c r="M66"/>
  <c r="M65"/>
  <c r="M64"/>
  <c r="M63"/>
  <c r="M62"/>
  <c r="L62"/>
  <c r="M61"/>
  <c r="M60"/>
  <c r="M59"/>
  <c r="M58"/>
  <c r="M57"/>
  <c r="M56"/>
  <c r="M76" s="1"/>
  <c r="L54"/>
  <c r="K54"/>
  <c r="J54"/>
  <c r="M53"/>
  <c r="M52"/>
  <c r="M51"/>
  <c r="M50"/>
  <c r="M49"/>
  <c r="M48"/>
  <c r="M47"/>
  <c r="M46"/>
  <c r="M45"/>
  <c r="M44"/>
  <c r="M43"/>
  <c r="M42"/>
  <c r="M41"/>
  <c r="M40"/>
  <c r="M39"/>
  <c r="M38"/>
  <c r="M37"/>
  <c r="M54" s="1"/>
  <c r="M36"/>
  <c r="M35"/>
  <c r="L34"/>
  <c r="K34"/>
  <c r="J34"/>
  <c r="M33"/>
  <c r="M32"/>
  <c r="M31"/>
  <c r="M30"/>
  <c r="M29"/>
  <c r="M28"/>
  <c r="M27"/>
  <c r="M26"/>
  <c r="M25"/>
  <c r="M24"/>
  <c r="M23"/>
  <c r="M22"/>
  <c r="M21"/>
  <c r="M20"/>
  <c r="M19"/>
  <c r="M18"/>
  <c r="M17"/>
  <c r="M16"/>
  <c r="M15"/>
  <c r="M14"/>
  <c r="M13"/>
  <c r="M12"/>
  <c r="M11"/>
  <c r="M10"/>
  <c r="M9"/>
  <c r="M8"/>
  <c r="L8"/>
  <c r="K8"/>
  <c r="J8"/>
  <c r="M7"/>
  <c r="M34" s="1"/>
  <c r="L7"/>
  <c r="K7"/>
  <c r="J7"/>
  <c r="B2"/>
  <c r="B1"/>
  <c r="L205" l="1"/>
  <c r="L207"/>
  <c r="M185"/>
  <c r="M107"/>
  <c r="K274"/>
  <c r="K277" s="1"/>
  <c r="K296" s="1"/>
  <c r="M122"/>
  <c r="M154"/>
  <c r="L107"/>
  <c r="L274" s="1"/>
  <c r="L277" s="1"/>
  <c r="L122"/>
  <c r="M270"/>
  <c r="M271"/>
  <c r="M235"/>
  <c r="M238" s="1"/>
  <c r="M184"/>
  <c r="M205" s="1"/>
  <c r="K205"/>
  <c r="J238"/>
  <c r="J244" s="1"/>
  <c r="L270"/>
  <c r="L280"/>
  <c r="L285" s="1"/>
  <c r="L296" s="1"/>
  <c r="J154"/>
  <c r="J205"/>
  <c r="K270"/>
  <c r="M274" l="1"/>
  <c r="M277" s="1"/>
  <c r="M296" s="1"/>
  <c r="J274"/>
  <c r="J277" s="1"/>
  <c r="J296" s="1"/>
  <c r="M207"/>
  <c r="M244"/>
</calcChain>
</file>

<file path=xl/comments1.xml><?xml version="1.0" encoding="utf-8"?>
<comments xmlns="http://schemas.openxmlformats.org/spreadsheetml/2006/main">
  <authors>
    <author>fzx7qm</author>
  </authors>
  <commentList>
    <comment ref="L26" authorId="0">
      <text>
        <r>
          <rPr>
            <b/>
            <sz val="9"/>
            <color indexed="81"/>
            <rFont val="Tahoma"/>
            <family val="2"/>
          </rPr>
          <t>fzx7qm:</t>
        </r>
        <r>
          <rPr>
            <sz val="9"/>
            <color indexed="81"/>
            <rFont val="Tahoma"/>
            <family val="2"/>
          </rPr>
          <t xml:space="preserve">
changed to $2.5M due to CWIP balance 
</t>
        </r>
      </text>
    </comment>
    <comment ref="L30" authorId="0">
      <text>
        <r>
          <rPr>
            <b/>
            <sz val="9"/>
            <color indexed="81"/>
            <rFont val="Tahoma"/>
            <family val="2"/>
          </rPr>
          <t>fzx7qm:</t>
        </r>
        <r>
          <rPr>
            <sz val="9"/>
            <color indexed="81"/>
            <rFont val="Tahoma"/>
            <family val="2"/>
          </rPr>
          <t xml:space="preserve">
per Mike M. </t>
        </r>
      </text>
    </comment>
    <comment ref="L31" authorId="0">
      <text>
        <r>
          <rPr>
            <b/>
            <sz val="9"/>
            <color indexed="81"/>
            <rFont val="Tahoma"/>
            <family val="2"/>
          </rPr>
          <t>fzx7qm:</t>
        </r>
        <r>
          <rPr>
            <sz val="9"/>
            <color indexed="81"/>
            <rFont val="Tahoma"/>
            <family val="2"/>
          </rPr>
          <t xml:space="preserve">
per Mike M.</t>
        </r>
      </text>
    </comment>
    <comment ref="L63" authorId="0">
      <text>
        <r>
          <rPr>
            <b/>
            <sz val="9"/>
            <color indexed="81"/>
            <rFont val="Tahoma"/>
            <family val="2"/>
          </rPr>
          <t>Per heide evans will transfer.</t>
        </r>
      </text>
    </comment>
    <comment ref="L81" authorId="0">
      <text>
        <r>
          <rPr>
            <b/>
            <sz val="9"/>
            <color indexed="81"/>
            <rFont val="Tahoma"/>
            <family val="2"/>
          </rPr>
          <t>fzx7qm:</t>
        </r>
        <r>
          <rPr>
            <sz val="9"/>
            <color indexed="81"/>
            <rFont val="Tahoma"/>
            <family val="2"/>
          </rPr>
          <t xml:space="preserve">
changed per Ken S and CWIP bal.</t>
        </r>
      </text>
    </comment>
    <comment ref="L86" authorId="0">
      <text>
        <r>
          <rPr>
            <b/>
            <sz val="9"/>
            <color indexed="81"/>
            <rFont val="Tahoma"/>
            <family val="2"/>
          </rPr>
          <t>fzx7qm:</t>
        </r>
        <r>
          <rPr>
            <sz val="9"/>
            <color indexed="81"/>
            <rFont val="Tahoma"/>
            <family val="2"/>
          </rPr>
          <t xml:space="preserve">
added per Ken S.
</t>
        </r>
      </text>
    </comment>
    <comment ref="L184" authorId="0">
      <text>
        <r>
          <rPr>
            <b/>
            <sz val="9"/>
            <color indexed="81"/>
            <rFont val="Tahoma"/>
            <family val="2"/>
          </rPr>
          <t>fzx7qm:</t>
        </r>
        <r>
          <rPr>
            <sz val="9"/>
            <color indexed="81"/>
            <rFont val="Tahoma"/>
            <family val="2"/>
          </rPr>
          <t xml:space="preserve">
per walter roys this will not ttp in december.</t>
        </r>
      </text>
    </comment>
    <comment ref="L213" authorId="0">
      <text>
        <r>
          <rPr>
            <b/>
            <sz val="9"/>
            <color indexed="81"/>
            <rFont val="Tahoma"/>
            <family val="2"/>
          </rPr>
          <t>fzx7qm:</t>
        </r>
        <r>
          <rPr>
            <sz val="9"/>
            <color indexed="81"/>
            <rFont val="Tahoma"/>
            <family val="2"/>
          </rPr>
          <t xml:space="preserve">
Per discussion with Brian Vanderburg remove $9M</t>
        </r>
      </text>
    </comment>
    <comment ref="L216" authorId="0">
      <text>
        <r>
          <rPr>
            <b/>
            <sz val="9"/>
            <color indexed="81"/>
            <rFont val="Tahoma"/>
            <family val="2"/>
          </rPr>
          <t>fzx7qm:</t>
        </r>
        <r>
          <rPr>
            <sz val="9"/>
            <color indexed="81"/>
            <rFont val="Tahoma"/>
            <family val="2"/>
          </rPr>
          <t xml:space="preserve">
removed per steve W.
</t>
        </r>
      </text>
    </comment>
    <comment ref="L219" authorId="0">
      <text>
        <r>
          <rPr>
            <b/>
            <sz val="9"/>
            <color indexed="81"/>
            <rFont val="Tahoma"/>
            <family val="2"/>
          </rPr>
          <t>fzx7qm:</t>
        </r>
        <r>
          <rPr>
            <sz val="9"/>
            <color indexed="81"/>
            <rFont val="Tahoma"/>
            <family val="2"/>
          </rPr>
          <t xml:space="preserve">
</t>
        </r>
      </text>
    </comment>
    <comment ref="L247" authorId="0">
      <text>
        <r>
          <rPr>
            <b/>
            <sz val="9"/>
            <color indexed="81"/>
            <rFont val="Tahoma"/>
            <family val="2"/>
          </rPr>
          <t>fzx7qm:</t>
        </r>
        <r>
          <rPr>
            <sz val="9"/>
            <color indexed="81"/>
            <rFont val="Tahoma"/>
            <family val="2"/>
          </rPr>
          <t xml:space="preserve">
Per steve wenke will transfer in december</t>
        </r>
      </text>
    </comment>
  </commentList>
</comments>
</file>

<file path=xl/comments2.xml><?xml version="1.0" encoding="utf-8"?>
<comments xmlns="http://schemas.openxmlformats.org/spreadsheetml/2006/main">
  <authors>
    <author>fzx7qm</author>
  </authors>
  <commentList>
    <comment ref="L146" authorId="0">
      <text>
        <r>
          <rPr>
            <b/>
            <sz val="9"/>
            <color indexed="81"/>
            <rFont val="Tahoma"/>
            <family val="2"/>
          </rPr>
          <t>fzx7qm:</t>
        </r>
        <r>
          <rPr>
            <sz val="9"/>
            <color indexed="81"/>
            <rFont val="Tahoma"/>
            <family val="2"/>
          </rPr>
          <t xml:space="preserve">
added per Walter Roys</t>
        </r>
      </text>
    </comment>
    <comment ref="I163" authorId="0">
      <text>
        <r>
          <rPr>
            <b/>
            <sz val="9"/>
            <color indexed="81"/>
            <rFont val="Tahoma"/>
            <family val="2"/>
          </rPr>
          <t>fzx7qm:</t>
        </r>
        <r>
          <rPr>
            <sz val="9"/>
            <color indexed="81"/>
            <rFont val="Tahoma"/>
            <family val="2"/>
          </rPr>
          <t xml:space="preserve">
added 3.8M per Brian V
</t>
        </r>
      </text>
    </comment>
    <comment ref="L163" authorId="0">
      <text>
        <r>
          <rPr>
            <b/>
            <sz val="9"/>
            <color indexed="81"/>
            <rFont val="Tahoma"/>
            <family val="2"/>
          </rPr>
          <t>fzx7qm:</t>
        </r>
        <r>
          <rPr>
            <sz val="9"/>
            <color indexed="81"/>
            <rFont val="Tahoma"/>
            <family val="2"/>
          </rPr>
          <t xml:space="preserve">
added $4M per Brian V
</t>
        </r>
      </text>
    </comment>
    <comment ref="N168" authorId="0">
      <text>
        <r>
          <rPr>
            <b/>
            <sz val="9"/>
            <color indexed="81"/>
            <rFont val="Tahoma"/>
            <family val="2"/>
          </rPr>
          <t>fzx7qm:</t>
        </r>
        <r>
          <rPr>
            <sz val="9"/>
            <color indexed="81"/>
            <rFont val="Tahoma"/>
            <family val="2"/>
          </rPr>
          <t xml:space="preserve">
added per steve w</t>
        </r>
      </text>
    </comment>
    <comment ref="I173" authorId="0">
      <text>
        <r>
          <rPr>
            <b/>
            <sz val="9"/>
            <color indexed="81"/>
            <rFont val="Tahoma"/>
            <family val="2"/>
          </rPr>
          <t>fzx7qm:</t>
        </r>
        <r>
          <rPr>
            <sz val="9"/>
            <color indexed="81"/>
            <rFont val="Tahoma"/>
            <family val="2"/>
          </rPr>
          <t xml:space="preserve">
added 676400 per Heide E.
</t>
        </r>
      </text>
    </comment>
    <comment ref="K177" authorId="0">
      <text>
        <r>
          <rPr>
            <b/>
            <sz val="9"/>
            <color indexed="81"/>
            <rFont val="Tahoma"/>
            <family val="2"/>
          </rPr>
          <t>fzx7qm:</t>
        </r>
        <r>
          <rPr>
            <sz val="9"/>
            <color indexed="81"/>
            <rFont val="Tahoma"/>
            <family val="2"/>
          </rPr>
          <t xml:space="preserve">
removed per thomas D</t>
        </r>
      </text>
    </comment>
    <comment ref="N177" authorId="0">
      <text>
        <r>
          <rPr>
            <b/>
            <sz val="9"/>
            <color indexed="81"/>
            <rFont val="Tahoma"/>
            <family val="2"/>
          </rPr>
          <t>fzx7qm:</t>
        </r>
        <r>
          <rPr>
            <sz val="9"/>
            <color indexed="81"/>
            <rFont val="Tahoma"/>
            <family val="2"/>
          </rPr>
          <t xml:space="preserve">
removed per thomas D</t>
        </r>
      </text>
    </comment>
    <comment ref="Q177" authorId="0">
      <text>
        <r>
          <rPr>
            <b/>
            <sz val="9"/>
            <color indexed="81"/>
            <rFont val="Tahoma"/>
            <family val="2"/>
          </rPr>
          <t>fzx7qm:</t>
        </r>
        <r>
          <rPr>
            <sz val="9"/>
            <color indexed="81"/>
            <rFont val="Tahoma"/>
            <family val="2"/>
          </rPr>
          <t xml:space="preserve">
removed per thomas D</t>
        </r>
      </text>
    </comment>
    <comment ref="T177" authorId="0">
      <text>
        <r>
          <rPr>
            <b/>
            <sz val="9"/>
            <color indexed="81"/>
            <rFont val="Tahoma"/>
            <family val="2"/>
          </rPr>
          <t>fzx7qm:</t>
        </r>
        <r>
          <rPr>
            <sz val="9"/>
            <color indexed="81"/>
            <rFont val="Tahoma"/>
            <family val="2"/>
          </rPr>
          <t xml:space="preserve">
removed per thomas D</t>
        </r>
      </text>
    </comment>
  </commentList>
</comments>
</file>

<file path=xl/sharedStrings.xml><?xml version="1.0" encoding="utf-8"?>
<sst xmlns="http://schemas.openxmlformats.org/spreadsheetml/2006/main" count="181468" uniqueCount="3661">
  <si>
    <t>Transfer to Plant (Start Period : '201412' , End Period Name : '201504')</t>
  </si>
  <si>
    <t>Bival</t>
  </si>
  <si>
    <t>Erval</t>
  </si>
  <si>
    <t>Projectname</t>
  </si>
  <si>
    <t>Projectnumber</t>
  </si>
  <si>
    <t>Projecttype</t>
  </si>
  <si>
    <t>Projstartdate</t>
  </si>
  <si>
    <t>Gl Postyyyymm</t>
  </si>
  <si>
    <t>Fa Period Yyyymm</t>
  </si>
  <si>
    <t>Asset Service</t>
  </si>
  <si>
    <t>Jurisdiction</t>
  </si>
  <si>
    <t>Utility Account</t>
  </si>
  <si>
    <t>Locationnumber</t>
  </si>
  <si>
    <t>Asset Key</t>
  </si>
  <si>
    <t>Activity Code</t>
  </si>
  <si>
    <t>Current Activity Cost SUM</t>
  </si>
  <si>
    <t>Er</t>
  </si>
  <si>
    <t>Bi</t>
  </si>
  <si>
    <t>Er desc</t>
  </si>
  <si>
    <t>Depreciation category</t>
  </si>
  <si>
    <t>Budget category</t>
  </si>
  <si>
    <t>ZDP10</t>
  </si>
  <si>
    <t>1000</t>
  </si>
  <si>
    <t>Com Elect Rev-Deer Park</t>
  </si>
  <si>
    <t>95201101</t>
  </si>
  <si>
    <t>DIS-E Cap Blanket</t>
  </si>
  <si>
    <t>201412</t>
  </si>
  <si>
    <t>ED</t>
  </si>
  <si>
    <t>WA</t>
  </si>
  <si>
    <t>364000</t>
  </si>
  <si>
    <t xml:space="preserve">028                                </t>
  </si>
  <si>
    <t>00</t>
  </si>
  <si>
    <t xml:space="preserve">UADD    </t>
  </si>
  <si>
    <t>Electric Revenue Blanket</t>
  </si>
  <si>
    <t>Elec Distribution 360-373</t>
  </si>
  <si>
    <t>Mandated</t>
  </si>
  <si>
    <t>365000</t>
  </si>
  <si>
    <t>366000</t>
  </si>
  <si>
    <t>367000</t>
  </si>
  <si>
    <t>368000</t>
  </si>
  <si>
    <t>369100</t>
  </si>
  <si>
    <t>369300</t>
  </si>
  <si>
    <t>373200</t>
  </si>
  <si>
    <t>373300</t>
  </si>
  <si>
    <t>373400</t>
  </si>
  <si>
    <t>ZBC10</t>
  </si>
  <si>
    <t>Com Elect Rev-Spokane Valley</t>
  </si>
  <si>
    <t>95501101</t>
  </si>
  <si>
    <t xml:space="preserve">CFNU    </t>
  </si>
  <si>
    <t xml:space="preserve">NURV    </t>
  </si>
  <si>
    <t>ZCJ10</t>
  </si>
  <si>
    <t>Com Elect Revenue-CDA</t>
  </si>
  <si>
    <t>90101101</t>
  </si>
  <si>
    <t>ID</t>
  </si>
  <si>
    <t xml:space="preserve">038                                </t>
  </si>
  <si>
    <t>ZLL10</t>
  </si>
  <si>
    <t>Com Elect Revenue-Craigmont</t>
  </si>
  <si>
    <t>91201101</t>
  </si>
  <si>
    <t>ZBR10</t>
  </si>
  <si>
    <t>Com Elect Revenue-Davenport</t>
  </si>
  <si>
    <t>97401101</t>
  </si>
  <si>
    <t>ZPJ10</t>
  </si>
  <si>
    <t>Com Elect Revenue-Genesee - Id</t>
  </si>
  <si>
    <t>93601101</t>
  </si>
  <si>
    <t>Com Elect Revenue-Grangeville</t>
  </si>
  <si>
    <t>91001101</t>
  </si>
  <si>
    <t>Com Elect Revenue-Palouse - Id</t>
  </si>
  <si>
    <t>93801101</t>
  </si>
  <si>
    <t>Com Elect Revenue-Palouse - Wa</t>
  </si>
  <si>
    <t>92801101</t>
  </si>
  <si>
    <t>Com Elect Revenue-Tekoa - Id</t>
  </si>
  <si>
    <t>93701101</t>
  </si>
  <si>
    <t>Com Elect Revenue-West Plains</t>
  </si>
  <si>
    <t>95801101</t>
  </si>
  <si>
    <t>Com Electric Revenue-Clarkston</t>
  </si>
  <si>
    <t>92201101</t>
  </si>
  <si>
    <t>Com Electric Revenue-Colfax</t>
  </si>
  <si>
    <t>94201101</t>
  </si>
  <si>
    <t>ZBW10</t>
  </si>
  <si>
    <t>Com Electric Revenue-Colville</t>
  </si>
  <si>
    <t>96001101</t>
  </si>
  <si>
    <t>Com Electric Revenue-Deary</t>
  </si>
  <si>
    <t>91701101</t>
  </si>
  <si>
    <t>Com Electric Revenue-Elk City</t>
  </si>
  <si>
    <t>91501101</t>
  </si>
  <si>
    <t>ZCM10</t>
  </si>
  <si>
    <t>Com Electric Revenue-Kellogg</t>
  </si>
  <si>
    <t>90701101</t>
  </si>
  <si>
    <t>Com Electric Revenue-Lewiston</t>
  </si>
  <si>
    <t>93201101</t>
  </si>
  <si>
    <t>Com Electric Revenue-Long Lake</t>
  </si>
  <si>
    <t>97501101</t>
  </si>
  <si>
    <t>Com Electric Revenue-Moscow</t>
  </si>
  <si>
    <t>93301101</t>
  </si>
  <si>
    <t>Com Electric Revenue-Orofino</t>
  </si>
  <si>
    <t>91301101</t>
  </si>
  <si>
    <t>ZBO10</t>
  </si>
  <si>
    <t>Com Electric Revenue-Othello</t>
  </si>
  <si>
    <t>97001101</t>
  </si>
  <si>
    <t>Com Electric Revenue-Pullman</t>
  </si>
  <si>
    <t>92301101</t>
  </si>
  <si>
    <t>Com Electric Revenue-Ritzville</t>
  </si>
  <si>
    <t>97101101</t>
  </si>
  <si>
    <t>ZCS10</t>
  </si>
  <si>
    <t>Com Electric Revenue-Sandpoint</t>
  </si>
  <si>
    <t>93001101</t>
  </si>
  <si>
    <t>Com Electric Revenue-Spokane</t>
  </si>
  <si>
    <t>95601101</t>
  </si>
  <si>
    <t>Develop El Rev-Genesee- Wa</t>
  </si>
  <si>
    <t>92601102</t>
  </si>
  <si>
    <t>Develop Elect Rev-Deer Park</t>
  </si>
  <si>
    <t>95201102</t>
  </si>
  <si>
    <t>Develop Elect Rev-Spokane Vy</t>
  </si>
  <si>
    <t>95501102</t>
  </si>
  <si>
    <t>Developments El Rev-Clarkston</t>
  </si>
  <si>
    <t>92201102</t>
  </si>
  <si>
    <t>Developments El Rev-Colfax</t>
  </si>
  <si>
    <t>94201102</t>
  </si>
  <si>
    <t>Developments El Rev-Craigmont</t>
  </si>
  <si>
    <t>91201102</t>
  </si>
  <si>
    <t>Developments El Rev-Lewiston</t>
  </si>
  <si>
    <t>93201102</t>
  </si>
  <si>
    <t>Developments El Rev-Moscow</t>
  </si>
  <si>
    <t>93301102</t>
  </si>
  <si>
    <t>Developments El Rev-Pullman</t>
  </si>
  <si>
    <t>92301102</t>
  </si>
  <si>
    <t>Developments El Rev-Sandpoint</t>
  </si>
  <si>
    <t>93001102</t>
  </si>
  <si>
    <t>Developments El Revenue - CDA</t>
  </si>
  <si>
    <t>90101102</t>
  </si>
  <si>
    <t>Developments Elect Rev-Colvill</t>
  </si>
  <si>
    <t>96001102</t>
  </si>
  <si>
    <t>Developments Elect Rev-Othello</t>
  </si>
  <si>
    <t>97001102</t>
  </si>
  <si>
    <t>Developments Elect Rev-Spokane</t>
  </si>
  <si>
    <t>95601102</t>
  </si>
  <si>
    <t>Devleopments Elect Rev W Plain</t>
  </si>
  <si>
    <t>95801102</t>
  </si>
  <si>
    <t>Fairchild AFB Elect system</t>
  </si>
  <si>
    <t>95805020</t>
  </si>
  <si>
    <t>Greenstone KY feeder pole move</t>
  </si>
  <si>
    <t>95605429</t>
  </si>
  <si>
    <t>DIS-E Cap Specific</t>
  </si>
  <si>
    <t>362000</t>
  </si>
  <si>
    <t>Kendall Yards Res Dev Elect</t>
  </si>
  <si>
    <t>95605374</t>
  </si>
  <si>
    <t>Kendall Yards com dev Electric</t>
  </si>
  <si>
    <t>95605375</t>
  </si>
  <si>
    <t>Res Elect Rev Unitwn/Colt - Wa</t>
  </si>
  <si>
    <t>92601100</t>
  </si>
  <si>
    <t>Res Elect Rev-Deer Park</t>
  </si>
  <si>
    <t>95201100</t>
  </si>
  <si>
    <t>Res Elect Rev-Spokane Valley</t>
  </si>
  <si>
    <t>95501100</t>
  </si>
  <si>
    <t>Res Elect Revenue-Davenport</t>
  </si>
  <si>
    <t>97401100</t>
  </si>
  <si>
    <t>Res Elect Revenue-Genesee - Id</t>
  </si>
  <si>
    <t>93601100</t>
  </si>
  <si>
    <t>Res Elect Revenue-Grangeville</t>
  </si>
  <si>
    <t>91001100</t>
  </si>
  <si>
    <t>Res Elect Revenue-Palouse - Wa</t>
  </si>
  <si>
    <t>92801100</t>
  </si>
  <si>
    <t>Res Elect Revenue-Tekoa - Id</t>
  </si>
  <si>
    <t>93701100</t>
  </si>
  <si>
    <t>Res Elect Revenue-Tekoa - Wa</t>
  </si>
  <si>
    <t>92701100</t>
  </si>
  <si>
    <t>Res Elect Revenue-West Plains</t>
  </si>
  <si>
    <t>95801100</t>
  </si>
  <si>
    <t>Res Electric Revenue - Spokane</t>
  </si>
  <si>
    <t>95601100</t>
  </si>
  <si>
    <t>Res Electric Revenue-CDA</t>
  </si>
  <si>
    <t>90101100</t>
  </si>
  <si>
    <t>Res Electric Revenue-Clarkston</t>
  </si>
  <si>
    <t>92201100</t>
  </si>
  <si>
    <t>Res Electric Revenue-Colfax</t>
  </si>
  <si>
    <t>94201100</t>
  </si>
  <si>
    <t>Res Electric Revenue-Colville</t>
  </si>
  <si>
    <t>96001100</t>
  </si>
  <si>
    <t>Res Electric Revenue-Craigmont</t>
  </si>
  <si>
    <t>91201100</t>
  </si>
  <si>
    <t>Res Electric Revenue-Deary</t>
  </si>
  <si>
    <t>91701100</t>
  </si>
  <si>
    <t>Res Electric Revenue-Elk City</t>
  </si>
  <si>
    <t>91501100</t>
  </si>
  <si>
    <t>Res Electric Revenue-Kamiah</t>
  </si>
  <si>
    <t>91101100</t>
  </si>
  <si>
    <t>Res Electric Revenue-Kellogg</t>
  </si>
  <si>
    <t>90701100</t>
  </si>
  <si>
    <t>Res Electric Revenue-Lewiston</t>
  </si>
  <si>
    <t>93201100</t>
  </si>
  <si>
    <t>Res Electric Revenue-Long Lake</t>
  </si>
  <si>
    <t>97501100</t>
  </si>
  <si>
    <t>Res Electric Revenue-Moscow</t>
  </si>
  <si>
    <t>93301100</t>
  </si>
  <si>
    <t>Res Electric Revenue-Odessa</t>
  </si>
  <si>
    <t>97601100</t>
  </si>
  <si>
    <t>Res Electric Revenue-Orofino</t>
  </si>
  <si>
    <t>91301100</t>
  </si>
  <si>
    <t>Res Electric Revenue-Othello</t>
  </si>
  <si>
    <t>97001100</t>
  </si>
  <si>
    <t>Res Electric Revenue-Pullman</t>
  </si>
  <si>
    <t>92301100</t>
  </si>
  <si>
    <t>Res Electric Revenue-Ritzville</t>
  </si>
  <si>
    <t>97101100</t>
  </si>
  <si>
    <t>Res Electric Revenue-Sandpoint</t>
  </si>
  <si>
    <t>93001100</t>
  </si>
  <si>
    <t>WAL 543-Ext to Golden Chest</t>
  </si>
  <si>
    <t>90705093</t>
  </si>
  <si>
    <t>ZLL11</t>
  </si>
  <si>
    <t>1001</t>
  </si>
  <si>
    <t>Com Gas Rev Services-Clarkston</t>
  </si>
  <si>
    <t>92201113</t>
  </si>
  <si>
    <t>DIS-G N Cap Blanket</t>
  </si>
  <si>
    <t>GD</t>
  </si>
  <si>
    <t>376000</t>
  </si>
  <si>
    <t>Gas Revenue Blanket</t>
  </si>
  <si>
    <t>Gas Distribution 374-387</t>
  </si>
  <si>
    <t>380000</t>
  </si>
  <si>
    <t>ZBW11</t>
  </si>
  <si>
    <t>Com Gas Rev Services-Colville</t>
  </si>
  <si>
    <t>96001113</t>
  </si>
  <si>
    <t>ZBG11</t>
  </si>
  <si>
    <t>Com Gas Rev Services-Deer Park</t>
  </si>
  <si>
    <t>95201113</t>
  </si>
  <si>
    <t>Com Gas Rev Services-Lewiston</t>
  </si>
  <si>
    <t>93201113</t>
  </si>
  <si>
    <t>ZPJ11</t>
  </si>
  <si>
    <t>Com Gas Rev Services-Moscow</t>
  </si>
  <si>
    <t>93301113</t>
  </si>
  <si>
    <t>ZBO11</t>
  </si>
  <si>
    <t>Com Gas Rev Services-Othello</t>
  </si>
  <si>
    <t>97001113</t>
  </si>
  <si>
    <t>Com Gas Rev Services-Pullman</t>
  </si>
  <si>
    <t>92301113</t>
  </si>
  <si>
    <t>Com Gas Rev Services-Ritzville</t>
  </si>
  <si>
    <t>97101113</t>
  </si>
  <si>
    <t>ZCS11</t>
  </si>
  <si>
    <t>Com Gas Rev Services-Sandpoint</t>
  </si>
  <si>
    <t>93001113</t>
  </si>
  <si>
    <t>381000</t>
  </si>
  <si>
    <t>Com Gas Rev Services-Spl Val</t>
  </si>
  <si>
    <t>95501113</t>
  </si>
  <si>
    <t>Com Gas Rev Services-Spokane</t>
  </si>
  <si>
    <t>95601113</t>
  </si>
  <si>
    <t>Com Gas Rev Services-W Plains</t>
  </si>
  <si>
    <t>95801113</t>
  </si>
  <si>
    <t>ZCJ11</t>
  </si>
  <si>
    <t>Com Gas Revenue Services-CDA</t>
  </si>
  <si>
    <t>90101113</t>
  </si>
  <si>
    <t>MN306</t>
  </si>
  <si>
    <t>Debbie Dr. Klamath Falls</t>
  </si>
  <si>
    <t>06805184</t>
  </si>
  <si>
    <t>DIS-G S Cap Specific</t>
  </si>
  <si>
    <t>OR</t>
  </si>
  <si>
    <t xml:space="preserve">068                                </t>
  </si>
  <si>
    <t>MN307</t>
  </si>
  <si>
    <t>Development Gas Rev-LaGrande</t>
  </si>
  <si>
    <t>98801115</t>
  </si>
  <si>
    <t>DIS-G S Cap Blanket</t>
  </si>
  <si>
    <t>MN304</t>
  </si>
  <si>
    <t>Development Gas Rev-Medford</t>
  </si>
  <si>
    <t>98401115</t>
  </si>
  <si>
    <t>Developments Gas -Spokane Val</t>
  </si>
  <si>
    <t>95501115</t>
  </si>
  <si>
    <t>Developments Gas Rev-Clarkston</t>
  </si>
  <si>
    <t>92201115</t>
  </si>
  <si>
    <t>Developments Gas Rev-Colville</t>
  </si>
  <si>
    <t>96001115</t>
  </si>
  <si>
    <t>Developments Gas Rev-Medfrd</t>
  </si>
  <si>
    <t>98401137</t>
  </si>
  <si>
    <t>Developments Gas Rev-Moscow</t>
  </si>
  <si>
    <t>93301115</t>
  </si>
  <si>
    <t>Developments Gas Rev-Pullman</t>
  </si>
  <si>
    <t>92301115</t>
  </si>
  <si>
    <t>Developments Gas Rev-Sandpoint</t>
  </si>
  <si>
    <t>93001115</t>
  </si>
  <si>
    <t>Developments Gas Rev-Spokane</t>
  </si>
  <si>
    <t>95601115</t>
  </si>
  <si>
    <t>Developments Gas Rev-W Plains</t>
  </si>
  <si>
    <t>95801115</t>
  </si>
  <si>
    <t>Developments Gas Revenue-CDA</t>
  </si>
  <si>
    <t>90101115</t>
  </si>
  <si>
    <t>Fairchild AFB new res gas</t>
  </si>
  <si>
    <t>95805025</t>
  </si>
  <si>
    <t>Farm tap 3557 for 14099 Hwy 62</t>
  </si>
  <si>
    <t>98405200</t>
  </si>
  <si>
    <t xml:space="preserve">UTRT    </t>
  </si>
  <si>
    <t>3557</t>
  </si>
  <si>
    <t xml:space="preserve">UTRF    </t>
  </si>
  <si>
    <t>Gas Commercial Mains-901</t>
  </si>
  <si>
    <t>90101112</t>
  </si>
  <si>
    <t>ZCM11</t>
  </si>
  <si>
    <t>Gas Commercial Mains-907</t>
  </si>
  <si>
    <t>90701112</t>
  </si>
  <si>
    <t>Gas Commercial Mains-923</t>
  </si>
  <si>
    <t>92301112</t>
  </si>
  <si>
    <t>Gas Commercial Mains-930</t>
  </si>
  <si>
    <t>93001112</t>
  </si>
  <si>
    <t>Gas Commercial Mains-952</t>
  </si>
  <si>
    <t>95201112</t>
  </si>
  <si>
    <t>Gas Commercial Mains-956</t>
  </si>
  <si>
    <t>95601112</t>
  </si>
  <si>
    <t>Gas Commercial Mains-960</t>
  </si>
  <si>
    <t>96001112</t>
  </si>
  <si>
    <t>Gas Commercial Mains-971</t>
  </si>
  <si>
    <t>97101112</t>
  </si>
  <si>
    <t>MN305</t>
  </si>
  <si>
    <t>Gas Commercl Mains-986</t>
  </si>
  <si>
    <t>98601112</t>
  </si>
  <si>
    <t>Gas Commercl Mains-988</t>
  </si>
  <si>
    <t>98801112</t>
  </si>
  <si>
    <t>Gas Meters/Regulators-Klamath</t>
  </si>
  <si>
    <t>98701132</t>
  </si>
  <si>
    <t>Gas New Com Servcs - LaGrande</t>
  </si>
  <si>
    <t>98801113</t>
  </si>
  <si>
    <t>Gas New Com Servcs - Medford</t>
  </si>
  <si>
    <t>98401113</t>
  </si>
  <si>
    <t>Gas New Com Servcs - Roseburg</t>
  </si>
  <si>
    <t>98601113</t>
  </si>
  <si>
    <t>Gas New Com Servcs-Grnts Pass</t>
  </si>
  <si>
    <t>98501113</t>
  </si>
  <si>
    <t>Gas New Com Servcs-Klmth Flls</t>
  </si>
  <si>
    <t>98701113</t>
  </si>
  <si>
    <t>Gas New Mains - Grants Pass</t>
  </si>
  <si>
    <t>98501110</t>
  </si>
  <si>
    <t>Gas New Mains - Klamath Falls</t>
  </si>
  <si>
    <t>98701110</t>
  </si>
  <si>
    <t>Gas New Mains - LaGrande</t>
  </si>
  <si>
    <t>98801110</t>
  </si>
  <si>
    <t>Gas New Mains - Medford</t>
  </si>
  <si>
    <t>98401110</t>
  </si>
  <si>
    <t>Gas New Mains - Roseburg</t>
  </si>
  <si>
    <t>98601110</t>
  </si>
  <si>
    <t>Gas New Mains-Medford</t>
  </si>
  <si>
    <t>98401130</t>
  </si>
  <si>
    <t>13D83</t>
  </si>
  <si>
    <t>Gas New Res Serv-Goldendale</t>
  </si>
  <si>
    <t>97301111</t>
  </si>
  <si>
    <t>Gas New Res Serv-Grants Pass</t>
  </si>
  <si>
    <t>98501111</t>
  </si>
  <si>
    <t>Gas New Res Serv-Klamath Falls</t>
  </si>
  <si>
    <t>98701111</t>
  </si>
  <si>
    <t>Gas New Res Serv-LaGrande</t>
  </si>
  <si>
    <t>98801111</t>
  </si>
  <si>
    <t>Gas New Res Serv-Medford</t>
  </si>
  <si>
    <t>98401111</t>
  </si>
  <si>
    <t>Gas New Res Serv-Roseburg</t>
  </si>
  <si>
    <t>98601111</t>
  </si>
  <si>
    <t>Gas New Res Services-G Pass</t>
  </si>
  <si>
    <t>98501131</t>
  </si>
  <si>
    <t>Gas New Res Services-LaGrande</t>
  </si>
  <si>
    <t>98801131</t>
  </si>
  <si>
    <t>Gas New Res Services-Medford</t>
  </si>
  <si>
    <t>98401131</t>
  </si>
  <si>
    <t>Ind Gas Rev Services-Clarkston</t>
  </si>
  <si>
    <t>92201114</t>
  </si>
  <si>
    <t>Ind Gas Rev Services-Lewiston</t>
  </si>
  <si>
    <t>93201114</t>
  </si>
  <si>
    <t>Ind Gas Rev Services-Spokane</t>
  </si>
  <si>
    <t>95601114</t>
  </si>
  <si>
    <t>385000</t>
  </si>
  <si>
    <t>Interstate Aspht, Smelterville</t>
  </si>
  <si>
    <t>90705094</t>
  </si>
  <si>
    <t>DIS-G N Cap Specific</t>
  </si>
  <si>
    <t>New Farm Tap #2679, Palouse</t>
  </si>
  <si>
    <t>92305168</t>
  </si>
  <si>
    <t>378000</t>
  </si>
  <si>
    <t>2679</t>
  </si>
  <si>
    <t>New Gas Rev Mains-Ritzville</t>
  </si>
  <si>
    <t>97101110</t>
  </si>
  <si>
    <t>New Gas Rev Mains-West Plains</t>
  </si>
  <si>
    <t>95801110</t>
  </si>
  <si>
    <t>New Gas Revenue Main-Clarkston</t>
  </si>
  <si>
    <t>92201110</t>
  </si>
  <si>
    <t>ZBR11</t>
  </si>
  <si>
    <t>New Gas Revenue Main-Davenport</t>
  </si>
  <si>
    <t>97401110</t>
  </si>
  <si>
    <t>New Gas Revenue Main-Deer Park</t>
  </si>
  <si>
    <t>95201110</t>
  </si>
  <si>
    <t>New Gas Revenue Main-Sandpoint</t>
  </si>
  <si>
    <t>93001110</t>
  </si>
  <si>
    <t>New Gas Revenue Mains - 955</t>
  </si>
  <si>
    <t>95501110</t>
  </si>
  <si>
    <t>New Gas Revenue Mains-CDA</t>
  </si>
  <si>
    <t>90101110</t>
  </si>
  <si>
    <t>New Gas Revenue Mains-Colville</t>
  </si>
  <si>
    <t>96001110</t>
  </si>
  <si>
    <t>New Gas Revenue Mains-Kellogg</t>
  </si>
  <si>
    <t>90701110</t>
  </si>
  <si>
    <t>New Gas Revenue Mains-Lewiston</t>
  </si>
  <si>
    <t>93201110</t>
  </si>
  <si>
    <t>New Gas Revenue Mains-Moscow</t>
  </si>
  <si>
    <t>93301110</t>
  </si>
  <si>
    <t>New Gas Revenue Mains-Pullman</t>
  </si>
  <si>
    <t>92301110</t>
  </si>
  <si>
    <t>New Gas Revenue Mains-Spokane</t>
  </si>
  <si>
    <t>95601110</t>
  </si>
  <si>
    <t>North Central HS - MSA#3654</t>
  </si>
  <si>
    <t>95605727</t>
  </si>
  <si>
    <t>Res Gas Rev Services-Clarkston</t>
  </si>
  <si>
    <t>92201111</t>
  </si>
  <si>
    <t>Res Gas Rev Services-Colville</t>
  </si>
  <si>
    <t>96001111</t>
  </si>
  <si>
    <t>Res Gas Rev Services-Davenport</t>
  </si>
  <si>
    <t>97401111</t>
  </si>
  <si>
    <t>Res Gas Rev Services-Deer Park</t>
  </si>
  <si>
    <t>95201111</t>
  </si>
  <si>
    <t>Res Gas Rev Services-Kellogg</t>
  </si>
  <si>
    <t>90701111</t>
  </si>
  <si>
    <t>Res Gas Rev Services-Lewiston</t>
  </si>
  <si>
    <t>93201111</t>
  </si>
  <si>
    <t>Res Gas Rev Services-Moscow</t>
  </si>
  <si>
    <t>93301111</t>
  </si>
  <si>
    <t>Res Gas Rev Services-Othello</t>
  </si>
  <si>
    <t>97001111</t>
  </si>
  <si>
    <t>Res Gas Rev Services-Pullman</t>
  </si>
  <si>
    <t>92301111</t>
  </si>
  <si>
    <t>Res Gas Rev Services-Ritzville</t>
  </si>
  <si>
    <t>97101111</t>
  </si>
  <si>
    <t>Res Gas Rev Services-Sandpoint</t>
  </si>
  <si>
    <t>93001111</t>
  </si>
  <si>
    <t>Res Gas Rev Services-Spk Val</t>
  </si>
  <si>
    <t>95501111</t>
  </si>
  <si>
    <t>Res Gas Rev Services-Spokane</t>
  </si>
  <si>
    <t>95601111</t>
  </si>
  <si>
    <t>Res Gas Rev Svcs-West Plains</t>
  </si>
  <si>
    <t>95801111</t>
  </si>
  <si>
    <t>Res Gas Revenue Services-CDA</t>
  </si>
  <si>
    <t>90101111</t>
  </si>
  <si>
    <t>Swanson Group Lumber-Ph1</t>
  </si>
  <si>
    <t>98505037</t>
  </si>
  <si>
    <t>XE020</t>
  </si>
  <si>
    <t>1002</t>
  </si>
  <si>
    <t>Electric Meter Purchases - Wa</t>
  </si>
  <si>
    <t>02801200</t>
  </si>
  <si>
    <t>DIS-Pur Blanket</t>
  </si>
  <si>
    <t>370000</t>
  </si>
  <si>
    <t>Electric Meters Minor Blanket</t>
  </si>
  <si>
    <t xml:space="preserve">048                                </t>
  </si>
  <si>
    <t>Electric Meter Purchases ID</t>
  </si>
  <si>
    <t>03801200</t>
  </si>
  <si>
    <t>YA125</t>
  </si>
  <si>
    <t>1003</t>
  </si>
  <si>
    <t>Line Dist Trnsfr Purch ID STR</t>
  </si>
  <si>
    <t>03801255</t>
  </si>
  <si>
    <t>Distribution Line Transformers</t>
  </si>
  <si>
    <t>Line Dist Trnsfr Purch WA STR</t>
  </si>
  <si>
    <t>02801255</t>
  </si>
  <si>
    <t>ZPJ30</t>
  </si>
  <si>
    <t>1004</t>
  </si>
  <si>
    <t>Elect St Lights-Genesee - Id</t>
  </si>
  <si>
    <t>93601300</t>
  </si>
  <si>
    <t>Street Lt Minor Blanket</t>
  </si>
  <si>
    <t>ZBC30</t>
  </si>
  <si>
    <t>Elect St Lights-Spokane Valley</t>
  </si>
  <si>
    <t>95501300</t>
  </si>
  <si>
    <t>Elect St Lights-West Plains</t>
  </si>
  <si>
    <t>95801300</t>
  </si>
  <si>
    <t>ZLL30</t>
  </si>
  <si>
    <t>Elect Street Lights-Clarkston</t>
  </si>
  <si>
    <t>92201300</t>
  </si>
  <si>
    <t>Elect Street Lights-Colfax</t>
  </si>
  <si>
    <t>94201300</t>
  </si>
  <si>
    <t>ZBW30</t>
  </si>
  <si>
    <t>Elect Street Lights-Colville</t>
  </si>
  <si>
    <t>96001300</t>
  </si>
  <si>
    <t>ZBR30</t>
  </si>
  <si>
    <t>Elect Street Lights-Davenport</t>
  </si>
  <si>
    <t>97401300</t>
  </si>
  <si>
    <t>ZDP30</t>
  </si>
  <si>
    <t>Elect Street Lights-Deer Park</t>
  </si>
  <si>
    <t>95201300</t>
  </si>
  <si>
    <t>Elect Street Lights-Kamiah</t>
  </si>
  <si>
    <t>91101300</t>
  </si>
  <si>
    <t>ZCM30</t>
  </si>
  <si>
    <t>Elect Street Lights-Kellogg</t>
  </si>
  <si>
    <t>90701300</t>
  </si>
  <si>
    <t>Elect Street Lights-Lewiston</t>
  </si>
  <si>
    <t>93201300</t>
  </si>
  <si>
    <t>Elect Street Lights-Moscow</t>
  </si>
  <si>
    <t>93301300</t>
  </si>
  <si>
    <t>Elect Street Lights-Odessa</t>
  </si>
  <si>
    <t>97601300</t>
  </si>
  <si>
    <t>Elect Street Lights-Orofino</t>
  </si>
  <si>
    <t>91301300</t>
  </si>
  <si>
    <t>ZBO30</t>
  </si>
  <si>
    <t>Elect Street Lights-Othello</t>
  </si>
  <si>
    <t>97001300</t>
  </si>
  <si>
    <t>Elect Street Lights-Pullman</t>
  </si>
  <si>
    <t>92301300</t>
  </si>
  <si>
    <t>Elect Street Lights-Ritzville</t>
  </si>
  <si>
    <t>97101300</t>
  </si>
  <si>
    <t>ZCS30</t>
  </si>
  <si>
    <t>Elect Street Lights-Sandpoint</t>
  </si>
  <si>
    <t>93001300</t>
  </si>
  <si>
    <t>Elect Street Lights-Spokane</t>
  </si>
  <si>
    <t>95601300</t>
  </si>
  <si>
    <t>Elect Street Lights-Tekoa - Id</t>
  </si>
  <si>
    <t>93701300</t>
  </si>
  <si>
    <t>Elect Street Lights-Tekoa - Wa</t>
  </si>
  <si>
    <t>92701300</t>
  </si>
  <si>
    <t>Electric St Lights-Grangeville</t>
  </si>
  <si>
    <t>91001300</t>
  </si>
  <si>
    <t>ZCJ30</t>
  </si>
  <si>
    <t>Electric Street Lights-CDA</t>
  </si>
  <si>
    <t>90101300</t>
  </si>
  <si>
    <t>ZDP37</t>
  </si>
  <si>
    <t>1005</t>
  </si>
  <si>
    <t>Elect Area Lights-Deer Park</t>
  </si>
  <si>
    <t>95201370</t>
  </si>
  <si>
    <t>Area Light Minor Blanket</t>
  </si>
  <si>
    <t>ZCJ37</t>
  </si>
  <si>
    <t>Electric Area Lights-CDA</t>
  </si>
  <si>
    <t>90101370</t>
  </si>
  <si>
    <t>ZLL37</t>
  </si>
  <si>
    <t>Electric Area Lights-Clarkston</t>
  </si>
  <si>
    <t>92201370</t>
  </si>
  <si>
    <t>ZBW37</t>
  </si>
  <si>
    <t>Electric Area Lights-Colville</t>
  </si>
  <si>
    <t>96001370</t>
  </si>
  <si>
    <t>ZBR37</t>
  </si>
  <si>
    <t>Electric Area Lights-Davenport</t>
  </si>
  <si>
    <t>97401370</t>
  </si>
  <si>
    <t>ZPJ37</t>
  </si>
  <si>
    <t>Electric Area Lights-Deary</t>
  </si>
  <si>
    <t>91701370</t>
  </si>
  <si>
    <t>Electric Area Lights-Elk City</t>
  </si>
  <si>
    <t>91501370</t>
  </si>
  <si>
    <t>Electric Area Lights-Kamiah</t>
  </si>
  <si>
    <t>91101370</t>
  </si>
  <si>
    <t>369200</t>
  </si>
  <si>
    <t>ZCM37</t>
  </si>
  <si>
    <t>Electric Area Lights-Kellogg</t>
  </si>
  <si>
    <t>90701370</t>
  </si>
  <si>
    <t>Electric Area Lights-Lewiston</t>
  </si>
  <si>
    <t>93201370</t>
  </si>
  <si>
    <t>Electric Area Lights-Moscow</t>
  </si>
  <si>
    <t>93301370</t>
  </si>
  <si>
    <t>Electric Area Lights-Odessa</t>
  </si>
  <si>
    <t>97601370</t>
  </si>
  <si>
    <t>Electric Area Lights-Orofino</t>
  </si>
  <si>
    <t>91301370</t>
  </si>
  <si>
    <t>ZBO37</t>
  </si>
  <si>
    <t>Electric Area Lights-Othello</t>
  </si>
  <si>
    <t>97001370</t>
  </si>
  <si>
    <t>Electric Area Lights-Pullman</t>
  </si>
  <si>
    <t>92301370</t>
  </si>
  <si>
    <t>Electric Area Lights-Ritzville</t>
  </si>
  <si>
    <t>97101370</t>
  </si>
  <si>
    <t>ZCS37</t>
  </si>
  <si>
    <t>Electric Area Lights-Sandpoint</t>
  </si>
  <si>
    <t>93001370</t>
  </si>
  <si>
    <t>ZBC37</t>
  </si>
  <si>
    <t>Electric Area Lights-Spokane</t>
  </si>
  <si>
    <t>95601370</t>
  </si>
  <si>
    <t>XS026</t>
  </si>
  <si>
    <t>1006</t>
  </si>
  <si>
    <t>El Power Distr Transfr Pur-Wa</t>
  </si>
  <si>
    <t>02801260</t>
  </si>
  <si>
    <t>TRFSPK</t>
  </si>
  <si>
    <t>Power Xfmr-Distribution</t>
  </si>
  <si>
    <t>Programs</t>
  </si>
  <si>
    <t>XE901</t>
  </si>
  <si>
    <t>1009</t>
  </si>
  <si>
    <t>Elect Dist NW Xfmr &amp; NWP Purch</t>
  </si>
  <si>
    <t>95701250</t>
  </si>
  <si>
    <t>Network Transformers &amp; Network Protectors</t>
  </si>
  <si>
    <t>MN207</t>
  </si>
  <si>
    <t>1050</t>
  </si>
  <si>
    <t>Gas Meter Purch-OR</t>
  </si>
  <si>
    <t>06801270</t>
  </si>
  <si>
    <t>Gas Meters Minor Blanket</t>
  </si>
  <si>
    <t>XE021</t>
  </si>
  <si>
    <t>Gas Meter Purchases</t>
  </si>
  <si>
    <t>02801210</t>
  </si>
  <si>
    <t>MN508</t>
  </si>
  <si>
    <t>1051</t>
  </si>
  <si>
    <t>OR Gas Regulator Purchases</t>
  </si>
  <si>
    <t>06801220</t>
  </si>
  <si>
    <t>Gas Regulators Minor Blanket</t>
  </si>
  <si>
    <t>29B51</t>
  </si>
  <si>
    <t>1053</t>
  </si>
  <si>
    <t>Gas ERT Purchases-WaId</t>
  </si>
  <si>
    <t>02801290</t>
  </si>
  <si>
    <t>Gas ERT Minor Blanket</t>
  </si>
  <si>
    <t>LS204</t>
  </si>
  <si>
    <t>1107</t>
  </si>
  <si>
    <t>Lewiston Mill Rd 115 Sub Dist</t>
  </si>
  <si>
    <t>03805420</t>
  </si>
  <si>
    <t>361000</t>
  </si>
  <si>
    <t>LMR</t>
  </si>
  <si>
    <t>Lewiston Mill Rd. 115 kV Substation - New Sub</t>
  </si>
  <si>
    <t>Projects</t>
  </si>
  <si>
    <t>Lewiston Mill Rd 115 Sub Trans</t>
  </si>
  <si>
    <t>03805419</t>
  </si>
  <si>
    <t>TRN-Cap Specific</t>
  </si>
  <si>
    <t>AN</t>
  </si>
  <si>
    <t>353000</t>
  </si>
  <si>
    <t>Lewiston Mill Rd 115kV Sub Com</t>
  </si>
  <si>
    <t>03805421</t>
  </si>
  <si>
    <t>GP-Cap Specific</t>
  </si>
  <si>
    <t>397000</t>
  </si>
  <si>
    <t>XS006</t>
  </si>
  <si>
    <t>2000</t>
  </si>
  <si>
    <t>El Power Trans Xfromers Purch</t>
  </si>
  <si>
    <t>02801060</t>
  </si>
  <si>
    <t>TRN-Pur Blanket</t>
  </si>
  <si>
    <t>Power Xfmr-Transmission</t>
  </si>
  <si>
    <t>Elec Transmission 350-359</t>
  </si>
  <si>
    <t>El Power Trans Xfromers Purch-</t>
  </si>
  <si>
    <t>03801060</t>
  </si>
  <si>
    <t>TRFCDA</t>
  </si>
  <si>
    <t>XS007</t>
  </si>
  <si>
    <t>2001</t>
  </si>
  <si>
    <t>OCB Power Circuit Braker Purch</t>
  </si>
  <si>
    <t>02801070</t>
  </si>
  <si>
    <t>OCBSPK</t>
  </si>
  <si>
    <t>Power Circuit Breaker</t>
  </si>
  <si>
    <t>LS005</t>
  </si>
  <si>
    <t>2051</t>
  </si>
  <si>
    <t>Minor Transmission-115 KV-ID</t>
  </si>
  <si>
    <t>39901050</t>
  </si>
  <si>
    <t>TRN-Cap Blanket</t>
  </si>
  <si>
    <t>355000</t>
  </si>
  <si>
    <t xml:space="preserve">399                                </t>
  </si>
  <si>
    <t>399T</t>
  </si>
  <si>
    <t>Electric Transmission Plant-Storm</t>
  </si>
  <si>
    <t>356000</t>
  </si>
  <si>
    <t>358000</t>
  </si>
  <si>
    <t>Minor Transmission-115 KV-WA</t>
  </si>
  <si>
    <t>29901050</t>
  </si>
  <si>
    <t xml:space="preserve">299                                </t>
  </si>
  <si>
    <t>299T</t>
  </si>
  <si>
    <t>357000</t>
  </si>
  <si>
    <t>ZCJ05</t>
  </si>
  <si>
    <t>No.Lewstn-Walla Walla 230 - Wa</t>
  </si>
  <si>
    <t>25901050</t>
  </si>
  <si>
    <t xml:space="preserve">259                                </t>
  </si>
  <si>
    <t>259T</t>
  </si>
  <si>
    <t>Tran-Noxon-Pine Cr #1 230 - Id</t>
  </si>
  <si>
    <t>33301050</t>
  </si>
  <si>
    <t xml:space="preserve">333                                </t>
  </si>
  <si>
    <t>333T</t>
  </si>
  <si>
    <t>Trans-Lolo-Oxbow 230 - Id</t>
  </si>
  <si>
    <t>33101050</t>
  </si>
  <si>
    <t xml:space="preserve">331                                </t>
  </si>
  <si>
    <t>331T</t>
  </si>
  <si>
    <t>ZLL33</t>
  </si>
  <si>
    <t>2054</t>
  </si>
  <si>
    <t>Failing Elect UG-Clarkston</t>
  </si>
  <si>
    <t>92201330</t>
  </si>
  <si>
    <t>Electric Underground Replacement</t>
  </si>
  <si>
    <t>ZBW33</t>
  </si>
  <si>
    <t>Failing Elect UG-Colville</t>
  </si>
  <si>
    <t>96001330</t>
  </si>
  <si>
    <t>Failing Elect UG-Craigmont</t>
  </si>
  <si>
    <t>91201330</t>
  </si>
  <si>
    <t>Failing Elect UG-Kamiah</t>
  </si>
  <si>
    <t>91101330</t>
  </si>
  <si>
    <t>ZCM33</t>
  </si>
  <si>
    <t>Failing Elect UG-Kellogg</t>
  </si>
  <si>
    <t>90701330</t>
  </si>
  <si>
    <t>ZCS33</t>
  </si>
  <si>
    <t>Failing Elect UG-Sandpoint</t>
  </si>
  <si>
    <t>93001330</t>
  </si>
  <si>
    <t>ZBC33</t>
  </si>
  <si>
    <t>Failing Elect UG-Spokane</t>
  </si>
  <si>
    <t>95601330</t>
  </si>
  <si>
    <t>Failing Elect UG-West Plains</t>
  </si>
  <si>
    <t>95801330</t>
  </si>
  <si>
    <t>ZPJ33</t>
  </si>
  <si>
    <t>Failng Elec UG-Unitwn/Cltn-Wa</t>
  </si>
  <si>
    <t>92601330</t>
  </si>
  <si>
    <t>ZCJ33</t>
  </si>
  <si>
    <t>Replace Failing Elect UG-CDA</t>
  </si>
  <si>
    <t>90101330</t>
  </si>
  <si>
    <t>ZBC34</t>
  </si>
  <si>
    <t>2055</t>
  </si>
  <si>
    <t>AVA Reqst Primary OH UG-956</t>
  </si>
  <si>
    <t>95601356</t>
  </si>
  <si>
    <t>Electric Distribution Minor Blanket</t>
  </si>
  <si>
    <t>ZBW34</t>
  </si>
  <si>
    <t>Elect Distr Plant-Colville</t>
  </si>
  <si>
    <t>96001340</t>
  </si>
  <si>
    <t>Elect Distr Plant-Spokane</t>
  </si>
  <si>
    <t>95601340</t>
  </si>
  <si>
    <t>ZCJ34</t>
  </si>
  <si>
    <t>Minor Dist Rebld General-901</t>
  </si>
  <si>
    <t>90101357</t>
  </si>
  <si>
    <t>ZCM34</t>
  </si>
  <si>
    <t>Minor Dist Rebld General-906</t>
  </si>
  <si>
    <t>90601357</t>
  </si>
  <si>
    <t>Minor Dist Rebld General-907</t>
  </si>
  <si>
    <t>90701357</t>
  </si>
  <si>
    <t>ZLL34</t>
  </si>
  <si>
    <t>Minor Dist Rebld General-910</t>
  </si>
  <si>
    <t>91001357</t>
  </si>
  <si>
    <t>Minor Dist Rebld General-911</t>
  </si>
  <si>
    <t>91101357</t>
  </si>
  <si>
    <t>Minor Dist Rebld General-912</t>
  </si>
  <si>
    <t>91201357</t>
  </si>
  <si>
    <t>Minor Dist Rebld General-913</t>
  </si>
  <si>
    <t>91301357</t>
  </si>
  <si>
    <t>ZPJ34</t>
  </si>
  <si>
    <t>Minor Dist Rebld General-917</t>
  </si>
  <si>
    <t>91701357</t>
  </si>
  <si>
    <t>Minor Dist Rebld General-922</t>
  </si>
  <si>
    <t>92201357</t>
  </si>
  <si>
    <t>Minor Dist Rebld General-923</t>
  </si>
  <si>
    <t>92301357</t>
  </si>
  <si>
    <t>Minor Dist Rebld General-926</t>
  </si>
  <si>
    <t>92601357</t>
  </si>
  <si>
    <t>Minor Dist Rebld General-927</t>
  </si>
  <si>
    <t>92701357</t>
  </si>
  <si>
    <t>ZCS34</t>
  </si>
  <si>
    <t>Minor Dist Rebld General-930</t>
  </si>
  <si>
    <t>93001357</t>
  </si>
  <si>
    <t>Minor Dist Rebld General-932</t>
  </si>
  <si>
    <t>93201357</t>
  </si>
  <si>
    <t>Minor Dist Rebld General-933</t>
  </si>
  <si>
    <t>93301357</t>
  </si>
  <si>
    <t>Minor Dist Rebld General-936</t>
  </si>
  <si>
    <t>93601357</t>
  </si>
  <si>
    <t>Minor Dist Rebld General-942</t>
  </si>
  <si>
    <t>94201357</t>
  </si>
  <si>
    <t>ZDP34</t>
  </si>
  <si>
    <t>Minor Dist Rebld General-952</t>
  </si>
  <si>
    <t>95201357</t>
  </si>
  <si>
    <t>Minor Dist Rebld General-955</t>
  </si>
  <si>
    <t>95501357</t>
  </si>
  <si>
    <t>Minor Dist Rebld General-956</t>
  </si>
  <si>
    <t>95601357</t>
  </si>
  <si>
    <t>Minor Dist Rebld General-958</t>
  </si>
  <si>
    <t>95801357</t>
  </si>
  <si>
    <t>Minor Dist Rebld General-960</t>
  </si>
  <si>
    <t>96001357</t>
  </si>
  <si>
    <t>ZBO34</t>
  </si>
  <si>
    <t>Minor Dist Rebld General-970</t>
  </si>
  <si>
    <t>97001357</t>
  </si>
  <si>
    <t>Minor Dist Rebld General-971</t>
  </si>
  <si>
    <t>97101357</t>
  </si>
  <si>
    <t>ZBR34</t>
  </si>
  <si>
    <t>Minor Dist Rebld General-974</t>
  </si>
  <si>
    <t>97401357</t>
  </si>
  <si>
    <t>Minor Dist Rebld Joint Use-901</t>
  </si>
  <si>
    <t>90101369</t>
  </si>
  <si>
    <t>Minor Dist Rebld Joint Use-913</t>
  </si>
  <si>
    <t>91301369</t>
  </si>
  <si>
    <t>Minor Dist Rebld Joint Use-922</t>
  </si>
  <si>
    <t>92201369</t>
  </si>
  <si>
    <t>Minor Dist Rebld Joint Use-923</t>
  </si>
  <si>
    <t>92301369</t>
  </si>
  <si>
    <t>Minor Dist Rebld Joint Use-930</t>
  </si>
  <si>
    <t>93001369</t>
  </si>
  <si>
    <t>Minor Dist Rebld Joint Use-952</t>
  </si>
  <si>
    <t>95201369</t>
  </si>
  <si>
    <t>Minor Dist Rebld Joint Use-955</t>
  </si>
  <si>
    <t>95501369</t>
  </si>
  <si>
    <t>Minor Dist Rebld Joint Use-956</t>
  </si>
  <si>
    <t>95601369</t>
  </si>
  <si>
    <t>Minor Dist Rebld Joint Use-960</t>
  </si>
  <si>
    <t>96001369</t>
  </si>
  <si>
    <t>Minor Dist Reblds Trbl Rel-901</t>
  </si>
  <si>
    <t>90101367</t>
  </si>
  <si>
    <t>Minor Dist Reblds Trbl Rel-907</t>
  </si>
  <si>
    <t>90701367</t>
  </si>
  <si>
    <t>Minor Dist Reblds Trbl Rel-910</t>
  </si>
  <si>
    <t>91001367</t>
  </si>
  <si>
    <t>Minor Dist Reblds Trbl Rel-911</t>
  </si>
  <si>
    <t>91101367</t>
  </si>
  <si>
    <t>Minor Dist Reblds Trbl Rel-912</t>
  </si>
  <si>
    <t>91201367</t>
  </si>
  <si>
    <t>Minor Dist Reblds Trbl Rel-913</t>
  </si>
  <si>
    <t>91301367</t>
  </si>
  <si>
    <t>Minor Dist Reblds Trbl Rel-915</t>
  </si>
  <si>
    <t>91501367</t>
  </si>
  <si>
    <t>Minor Dist Reblds Trbl Rel-917</t>
  </si>
  <si>
    <t>91701367</t>
  </si>
  <si>
    <t>Minor Dist Reblds Trbl Rel-922</t>
  </si>
  <si>
    <t>92201367</t>
  </si>
  <si>
    <t>Minor Dist Reblds Trbl Rel-923</t>
  </si>
  <si>
    <t>92301367</t>
  </si>
  <si>
    <t>Minor Dist Reblds Trbl Rel-927</t>
  </si>
  <si>
    <t>92701367</t>
  </si>
  <si>
    <t>Minor Dist Reblds Trbl Rel-928</t>
  </si>
  <si>
    <t>92801367</t>
  </si>
  <si>
    <t>Minor Dist Reblds Trbl Rel-930</t>
  </si>
  <si>
    <t>93001367</t>
  </si>
  <si>
    <t>Minor Dist Reblds Trbl Rel-932</t>
  </si>
  <si>
    <t>93201367</t>
  </si>
  <si>
    <t>Minor Dist Reblds Trbl Rel-933</t>
  </si>
  <si>
    <t>93301367</t>
  </si>
  <si>
    <t>Minor Dist Reblds Trbl Rel-936</t>
  </si>
  <si>
    <t>93601367</t>
  </si>
  <si>
    <t>Minor Dist Reblds Trbl Rel-938</t>
  </si>
  <si>
    <t>93801367</t>
  </si>
  <si>
    <t>Minor Dist Reblds Trbl Rel-941</t>
  </si>
  <si>
    <t>94101367</t>
  </si>
  <si>
    <t>Minor Dist Reblds Trbl Rel-942</t>
  </si>
  <si>
    <t>94201367</t>
  </si>
  <si>
    <t>Minor Dist Reblds Trbl Rel-952</t>
  </si>
  <si>
    <t>95201367</t>
  </si>
  <si>
    <t>Minor Dist Reblds Trbl Rel-955</t>
  </si>
  <si>
    <t>95501367</t>
  </si>
  <si>
    <t>Minor Dist Reblds Trbl Rel-956</t>
  </si>
  <si>
    <t>95601367</t>
  </si>
  <si>
    <t>Minor Dist Reblds Trbl Rel-958</t>
  </si>
  <si>
    <t>95801367</t>
  </si>
  <si>
    <t>Minor Dist Reblds Trbl Rel-960</t>
  </si>
  <si>
    <t>96001367</t>
  </si>
  <si>
    <t>Minor Dist Reblds Trbl Rel-970</t>
  </si>
  <si>
    <t>97001367</t>
  </si>
  <si>
    <t>Minor Dist Reblds Trbl Rel-971</t>
  </si>
  <si>
    <t>97101367</t>
  </si>
  <si>
    <t>Minor Dist Reblds Trbl Rel-974</t>
  </si>
  <si>
    <t>97401367</t>
  </si>
  <si>
    <t>Minor Dist Reblds Trbl Rel-975</t>
  </si>
  <si>
    <t>97501367</t>
  </si>
  <si>
    <t>Minor Rbld Copper Theft 901</t>
  </si>
  <si>
    <t>90101372</t>
  </si>
  <si>
    <t>Minor Rbld Copper Theft 907</t>
  </si>
  <si>
    <t>90701372</t>
  </si>
  <si>
    <t>Minor Rbld Copper Theft 970</t>
  </si>
  <si>
    <t>97001372</t>
  </si>
  <si>
    <t>Minor Rbld Copper Theft 974</t>
  </si>
  <si>
    <t>97401372</t>
  </si>
  <si>
    <t>ZLL35</t>
  </si>
  <si>
    <t>2056</t>
  </si>
  <si>
    <t>Elect Highway moves-Clarkston</t>
  </si>
  <si>
    <t>92201350</t>
  </si>
  <si>
    <t>Distribution Line Relocations</t>
  </si>
  <si>
    <t>ZBW35</t>
  </si>
  <si>
    <t>Elect Highway moves-Colville</t>
  </si>
  <si>
    <t>96001350</t>
  </si>
  <si>
    <t>ZBR35</t>
  </si>
  <si>
    <t>Elect Highway moves-Davenport</t>
  </si>
  <si>
    <t>97401350</t>
  </si>
  <si>
    <t>ZDP35</t>
  </si>
  <si>
    <t>Elect Highway moves-Deer Park</t>
  </si>
  <si>
    <t>95201350</t>
  </si>
  <si>
    <t>Elect Highway moves-Lewiston</t>
  </si>
  <si>
    <t>93201350</t>
  </si>
  <si>
    <t>ZPJ35</t>
  </si>
  <si>
    <t>Elect Highway moves-Moscow</t>
  </si>
  <si>
    <t>93301350</t>
  </si>
  <si>
    <t>Elect Highway moves-Pullman</t>
  </si>
  <si>
    <t>92301350</t>
  </si>
  <si>
    <t>ZCS35</t>
  </si>
  <si>
    <t>Elect Highway moves-Sandpoint</t>
  </si>
  <si>
    <t>93001350</t>
  </si>
  <si>
    <t>ZBC35</t>
  </si>
  <si>
    <t>Elect Highway moves-Spokane</t>
  </si>
  <si>
    <t>95601350</t>
  </si>
  <si>
    <t>Elect Highway moves-Spokane Vy</t>
  </si>
  <si>
    <t>95501350</t>
  </si>
  <si>
    <t>ZCJ35</t>
  </si>
  <si>
    <t>Electric Highway moves-CDA</t>
  </si>
  <si>
    <t>90101350</t>
  </si>
  <si>
    <t>AMT12</t>
  </si>
  <si>
    <t>2057</t>
  </si>
  <si>
    <t>ADD-DGP 115kV Xarm Replc</t>
  </si>
  <si>
    <t>29905161</t>
  </si>
  <si>
    <t>Transmission Minor Rebuild</t>
  </si>
  <si>
    <t>AMT13</t>
  </si>
  <si>
    <t>Jaype-Orofino: Mnr Rbld</t>
  </si>
  <si>
    <t>39905126</t>
  </si>
  <si>
    <t>Othello-Warden #2: Minor Rbld</t>
  </si>
  <si>
    <t>29905141</t>
  </si>
  <si>
    <t>Shawnee-Sunset 115minor Rbld2</t>
  </si>
  <si>
    <t>29905160</t>
  </si>
  <si>
    <t>ShawneeSunset 115minor Rbld5N</t>
  </si>
  <si>
    <t>29905165</t>
  </si>
  <si>
    <t>Walla Walla-Wanapum Rebuild</t>
  </si>
  <si>
    <t>26105004</t>
  </si>
  <si>
    <t xml:space="preserve">261                                </t>
  </si>
  <si>
    <t>261T</t>
  </si>
  <si>
    <t>XD902</t>
  </si>
  <si>
    <t>2058</t>
  </si>
  <si>
    <t>MH HH Vault Roof Replcmnt</t>
  </si>
  <si>
    <t>95701394</t>
  </si>
  <si>
    <t>Spokane Electric Network Incr Capacity</t>
  </si>
  <si>
    <t>ZV139</t>
  </si>
  <si>
    <t>Spokane Network Com Revenue</t>
  </si>
  <si>
    <t>95701392</t>
  </si>
  <si>
    <t>ZV539</t>
  </si>
  <si>
    <t>Spokane Network Minor Replace</t>
  </si>
  <si>
    <t>95701393</t>
  </si>
  <si>
    <t>Spokane Network Resid Rev</t>
  </si>
  <si>
    <t>95701391</t>
  </si>
  <si>
    <t>ZCJ52</t>
  </si>
  <si>
    <t>2059</t>
  </si>
  <si>
    <t>ED Storm Rebld-CDA</t>
  </si>
  <si>
    <t>90101520</t>
  </si>
  <si>
    <t>Failed Electric Dist Plant-Storm</t>
  </si>
  <si>
    <t>ZBW52</t>
  </si>
  <si>
    <t>ED Storm Rebld-Colville</t>
  </si>
  <si>
    <t>96001520</t>
  </si>
  <si>
    <t>ZLL52</t>
  </si>
  <si>
    <t>ED Storm Rebld-Craigmont</t>
  </si>
  <si>
    <t>91201520</t>
  </si>
  <si>
    <t>ZBR52</t>
  </si>
  <si>
    <t>ED Storm Rebld-Davenport</t>
  </si>
  <si>
    <t>97401520</t>
  </si>
  <si>
    <t>ZDP52</t>
  </si>
  <si>
    <t>ED Storm Rebld-Deer Park</t>
  </si>
  <si>
    <t>95201520</t>
  </si>
  <si>
    <t>ZPJ52</t>
  </si>
  <si>
    <t>ED Storm Rebld-Genesee-Id</t>
  </si>
  <si>
    <t>93601520</t>
  </si>
  <si>
    <t>ED Storm Rebld-Kamiah</t>
  </si>
  <si>
    <t>91101520</t>
  </si>
  <si>
    <t>ZCM52</t>
  </si>
  <si>
    <t>ED Storm Rebld-Kellogg</t>
  </si>
  <si>
    <t>90701520</t>
  </si>
  <si>
    <t>ED Storm Rebld-Lewiston</t>
  </si>
  <si>
    <t>93201520</t>
  </si>
  <si>
    <t>ED Storm Rebld-Moscow</t>
  </si>
  <si>
    <t>93301520</t>
  </si>
  <si>
    <t>ZBO52</t>
  </si>
  <si>
    <t>ED Storm Rebld-Othello</t>
  </si>
  <si>
    <t>97001520</t>
  </si>
  <si>
    <t>ED Storm Rebld-Pullman</t>
  </si>
  <si>
    <t>92301520</t>
  </si>
  <si>
    <t>ZCS52</t>
  </si>
  <si>
    <t>ED Storm Rebld-Sandpoint</t>
  </si>
  <si>
    <t>93001520</t>
  </si>
  <si>
    <t>ZBC52</t>
  </si>
  <si>
    <t>ED Storm Rebld-Spokane</t>
  </si>
  <si>
    <t>95601520</t>
  </si>
  <si>
    <t>ED Storm Rebld-Spokane Valley</t>
  </si>
  <si>
    <t>95501520</t>
  </si>
  <si>
    <t>ED Storm Rebld-Tekoa-WA</t>
  </si>
  <si>
    <t>92701520</t>
  </si>
  <si>
    <t>ED Storm Rebld-West Plains</t>
  </si>
  <si>
    <t>95801520</t>
  </si>
  <si>
    <t>YV001</t>
  </si>
  <si>
    <t>2060</t>
  </si>
  <si>
    <t>3rd &amp; Hatch 12F8 (stub) 2014</t>
  </si>
  <si>
    <t>95605710</t>
  </si>
  <si>
    <t>Wood Pole Mgmt</t>
  </si>
  <si>
    <t>3rdHatch12F4followupstub2012</t>
  </si>
  <si>
    <t>95605553</t>
  </si>
  <si>
    <t>Appleway 112 follow&amp;stub2015</t>
  </si>
  <si>
    <t>90105356</t>
  </si>
  <si>
    <t>Appleway 113 follow&amp;stub2015</t>
  </si>
  <si>
    <t>90105357</t>
  </si>
  <si>
    <t>CDA123 WPM FollowUpStub 2013</t>
  </si>
  <si>
    <t>90105287</t>
  </si>
  <si>
    <t>CDA124 WPM Followup 2013</t>
  </si>
  <si>
    <t>90105286</t>
  </si>
  <si>
    <t>CW12F3 TT Followup 2014</t>
  </si>
  <si>
    <t>95605656</t>
  </si>
  <si>
    <t>CW12F4 TT Followup 2014</t>
  </si>
  <si>
    <t>95605666</t>
  </si>
  <si>
    <t>CW12F5 TT Followup 2014</t>
  </si>
  <si>
    <t>95605667</t>
  </si>
  <si>
    <t>CW12F6 TT Followup 2014</t>
  </si>
  <si>
    <t>95605668</t>
  </si>
  <si>
    <t>Colg Wlnt 12F1FollowupStub2013</t>
  </si>
  <si>
    <t>95605589</t>
  </si>
  <si>
    <t>Dalton 133 followup stub 2012</t>
  </si>
  <si>
    <t>90105269</t>
  </si>
  <si>
    <t>DAL</t>
  </si>
  <si>
    <t>Deary 651 Followup  stubb 2011</t>
  </si>
  <si>
    <t>91705003</t>
  </si>
  <si>
    <t>Lolo 1266 (follow&amp;stub) 2015</t>
  </si>
  <si>
    <t>93205085</t>
  </si>
  <si>
    <t>NW 12F3 follow-up&amp;stub 2015</t>
  </si>
  <si>
    <t>95605743</t>
  </si>
  <si>
    <t>NW 12F4 follow-up&amp;stub 2015</t>
  </si>
  <si>
    <t>95605744</t>
  </si>
  <si>
    <t>Northeast 12F3(stubbing)-2014</t>
  </si>
  <si>
    <t>95605672</t>
  </si>
  <si>
    <t>Northwest 12F2(stubbing)-2014</t>
  </si>
  <si>
    <t>95605669</t>
  </si>
  <si>
    <t>Sagle 741 (stubbing) -2014</t>
  </si>
  <si>
    <t>93005120</t>
  </si>
  <si>
    <t>Sagle 742 (follw&amp;stub) 2015</t>
  </si>
  <si>
    <t>93005131</t>
  </si>
  <si>
    <t>ZCJ60</t>
  </si>
  <si>
    <t>Test and Treat-CDA</t>
  </si>
  <si>
    <t>90101550</t>
  </si>
  <si>
    <t>ZPJ60</t>
  </si>
  <si>
    <t>Test and Treat-Deary</t>
  </si>
  <si>
    <t>91701550</t>
  </si>
  <si>
    <t>ZDP60</t>
  </si>
  <si>
    <t>Test and Treat-Deer Pk</t>
  </si>
  <si>
    <t>95201550</t>
  </si>
  <si>
    <t>Test and Treat-Moscow</t>
  </si>
  <si>
    <t>93301550</t>
  </si>
  <si>
    <t>ZBO60</t>
  </si>
  <si>
    <t>Test and Treat-Othello</t>
  </si>
  <si>
    <t>97001550</t>
  </si>
  <si>
    <t>ZBC60</t>
  </si>
  <si>
    <t>Test and Treat-Spokane</t>
  </si>
  <si>
    <t>95601550</t>
  </si>
  <si>
    <t>ZLL60</t>
  </si>
  <si>
    <t>Test and treat-Lewiston</t>
  </si>
  <si>
    <t>93201550</t>
  </si>
  <si>
    <t>Test and treat-Palouse-Wa</t>
  </si>
  <si>
    <t>92801550</t>
  </si>
  <si>
    <t>Test and treat-Pullman</t>
  </si>
  <si>
    <t>92301550</t>
  </si>
  <si>
    <t>Third&amp;Hatch12F5 stubbing2015</t>
  </si>
  <si>
    <t>95605745</t>
  </si>
  <si>
    <t>Third&amp;Hatch12F6 stubbing2015</t>
  </si>
  <si>
    <t>95605746</t>
  </si>
  <si>
    <t>Third&amp;Hatch12F7 stubbing2015</t>
  </si>
  <si>
    <t>95605747</t>
  </si>
  <si>
    <t>Turner 113(follw&amp;Stubbing)2014</t>
  </si>
  <si>
    <t>92305164</t>
  </si>
  <si>
    <t>YU002</t>
  </si>
  <si>
    <t>WPM PCB Trnsfrmr Remov Prog-ID</t>
  </si>
  <si>
    <t>03801582</t>
  </si>
  <si>
    <t>WPM PCB Trnsfrmr Remov Proj-WA</t>
  </si>
  <si>
    <t>02801582</t>
  </si>
  <si>
    <t>Washtucna 781(Follow-up&amp;Stub)</t>
  </si>
  <si>
    <t>97005049</t>
  </si>
  <si>
    <t>61A50</t>
  </si>
  <si>
    <t>2061</t>
  </si>
  <si>
    <t>WSDOT required Facility reloc</t>
  </si>
  <si>
    <t>02805753</t>
  </si>
  <si>
    <t>WSDOT Franchise Requirements Construction</t>
  </si>
  <si>
    <t>CT303</t>
  </si>
  <si>
    <t>2070</t>
  </si>
  <si>
    <t>Beck Rd Sub Integration</t>
  </si>
  <si>
    <t>39905121</t>
  </si>
  <si>
    <t>Trans/Dist/Sub Reimbursable Projects</t>
  </si>
  <si>
    <t>ST421</t>
  </si>
  <si>
    <t>College&amp;Walnut-W.115kV Relo</t>
  </si>
  <si>
    <t>29905154</t>
  </si>
  <si>
    <t>CD302</t>
  </si>
  <si>
    <t>KEC Beck Rd Tap-Dist Work</t>
  </si>
  <si>
    <t>90105337</t>
  </si>
  <si>
    <t>KT202</t>
  </si>
  <si>
    <t>NOX PIN I90 Relocate</t>
  </si>
  <si>
    <t>33305007</t>
  </si>
  <si>
    <t>WD309</t>
  </si>
  <si>
    <t>2073</t>
  </si>
  <si>
    <t>Electric Meter Replc NonRev901</t>
  </si>
  <si>
    <t>90101238</t>
  </si>
  <si>
    <t>Elec Meter Replacement Non Revenue</t>
  </si>
  <si>
    <t>Electric Meter Replc NonRev907</t>
  </si>
  <si>
    <t>90701238</t>
  </si>
  <si>
    <t>Electric Meter Replc NonRev922</t>
  </si>
  <si>
    <t>92201238</t>
  </si>
  <si>
    <t>Electric Meter Replc NonRev923</t>
  </si>
  <si>
    <t>92301238</t>
  </si>
  <si>
    <t>Electric Meter Replc NonRev930</t>
  </si>
  <si>
    <t>93001238</t>
  </si>
  <si>
    <t>Electric Meter Replc NonRev932</t>
  </si>
  <si>
    <t>93201238</t>
  </si>
  <si>
    <t>Electric Meter Replc NonRev956</t>
  </si>
  <si>
    <t>95601238</t>
  </si>
  <si>
    <t>Electric Meter Replc NonRev960</t>
  </si>
  <si>
    <t>96001238</t>
  </si>
  <si>
    <t>Electric Meter Replc NonRev971</t>
  </si>
  <si>
    <t>97101238</t>
  </si>
  <si>
    <t>Electric Meter Replc NonRev974</t>
  </si>
  <si>
    <t>97401238</t>
  </si>
  <si>
    <t>XT801</t>
  </si>
  <si>
    <t>2214</t>
  </si>
  <si>
    <t>Colstrip Transm Cap Additions</t>
  </si>
  <si>
    <t>42401050</t>
  </si>
  <si>
    <t>352000</t>
  </si>
  <si>
    <t xml:space="preserve">424                                </t>
  </si>
  <si>
    <t>424T</t>
  </si>
  <si>
    <t>Colstrip Transmission Capital Additions</t>
  </si>
  <si>
    <t>354000</t>
  </si>
  <si>
    <t>XS202</t>
  </si>
  <si>
    <t>2215</t>
  </si>
  <si>
    <t>Beacon-Replace Breaker A-605</t>
  </si>
  <si>
    <t>02806144</t>
  </si>
  <si>
    <t>SUBTRN-Cap Specific</t>
  </si>
  <si>
    <t>BEA</t>
  </si>
  <si>
    <t>System - Replace High Voltage Breakers</t>
  </si>
  <si>
    <t>SS802</t>
  </si>
  <si>
    <t>2217</t>
  </si>
  <si>
    <t>Third Hatch Relay Upgrades</t>
  </si>
  <si>
    <t>02805437</t>
  </si>
  <si>
    <t>3HT</t>
  </si>
  <si>
    <t>Spokane-CDA 115 kV Line Relay Upgrades</t>
  </si>
  <si>
    <t>XS002</t>
  </si>
  <si>
    <t>2252</t>
  </si>
  <si>
    <t>Devil's Gap-Replace Relay_Tran</t>
  </si>
  <si>
    <t>02806124</t>
  </si>
  <si>
    <t>DGP</t>
  </si>
  <si>
    <t>System - Replace/Install Relays</t>
  </si>
  <si>
    <t>LittleFalls-Replace Relay_Tran</t>
  </si>
  <si>
    <t>02806126</t>
  </si>
  <si>
    <t>LTLFLS</t>
  </si>
  <si>
    <t>Post Falls Metering KEC Com</t>
  </si>
  <si>
    <t>03805328</t>
  </si>
  <si>
    <t>PFS</t>
  </si>
  <si>
    <t>Post Falls Metering for KEC</t>
  </si>
  <si>
    <t>03805327</t>
  </si>
  <si>
    <t>XS801</t>
  </si>
  <si>
    <t>2253</t>
  </si>
  <si>
    <t>North Lewiston-Rplc Meter</t>
  </si>
  <si>
    <t>03805534</t>
  </si>
  <si>
    <t>NLW</t>
  </si>
  <si>
    <t>System - Upgrade Meters</t>
  </si>
  <si>
    <t>AMT10</t>
  </si>
  <si>
    <t>2254</t>
  </si>
  <si>
    <t>OTH-WAR #2: Replace A-205</t>
  </si>
  <si>
    <t>29905168</t>
  </si>
  <si>
    <t>System 115kV Air Switch Upgrade</t>
  </si>
  <si>
    <t>ZU201</t>
  </si>
  <si>
    <t>2276</t>
  </si>
  <si>
    <t>Dist Line Protection Spokane</t>
  </si>
  <si>
    <t>02805915</t>
  </si>
  <si>
    <t>Distribution Line Protection</t>
  </si>
  <si>
    <t>YQ301</t>
  </si>
  <si>
    <t>2277</t>
  </si>
  <si>
    <t>BUCC UPS Battery Replacement</t>
  </si>
  <si>
    <t>09805621</t>
  </si>
  <si>
    <t xml:space="preserve">098                                </t>
  </si>
  <si>
    <t>CDBUCC</t>
  </si>
  <si>
    <t>SCADA Upgrade</t>
  </si>
  <si>
    <t>General 389-391 / 393-395 / 397-398</t>
  </si>
  <si>
    <t>Gas SCADA Enhancement</t>
  </si>
  <si>
    <t>09905830</t>
  </si>
  <si>
    <t>AA</t>
  </si>
  <si>
    <t>303100</t>
  </si>
  <si>
    <t xml:space="preserve">099                                </t>
  </si>
  <si>
    <t>Peak RC Hosted Advanced Apps</t>
  </si>
  <si>
    <t>09805634</t>
  </si>
  <si>
    <t>Redundant Gas Telemetry System</t>
  </si>
  <si>
    <t>09905798</t>
  </si>
  <si>
    <t>SCADA Expansion</t>
  </si>
  <si>
    <t>09905835</t>
  </si>
  <si>
    <t>CD</t>
  </si>
  <si>
    <t>391100</t>
  </si>
  <si>
    <t>SCADA Front-End/ICCP Upgrades</t>
  </si>
  <si>
    <t>09905819</t>
  </si>
  <si>
    <t>391101</t>
  </si>
  <si>
    <t>SCADA Hardware Refresh</t>
  </si>
  <si>
    <t>09905818</t>
  </si>
  <si>
    <t>XS951</t>
  </si>
  <si>
    <t>2293</t>
  </si>
  <si>
    <t>Holbrook Upgrade SCADA  Com</t>
  </si>
  <si>
    <t>03805367</t>
  </si>
  <si>
    <t>HOL</t>
  </si>
  <si>
    <t>SCADA - Install/Replace</t>
  </si>
  <si>
    <t>Holbrook Upgrade SCADA  tran</t>
  </si>
  <si>
    <t>03805366</t>
  </si>
  <si>
    <t>Holbrook Upgrade Scada Dis</t>
  </si>
  <si>
    <t>03805365</t>
  </si>
  <si>
    <t>Valley 115 kV-New Comms</t>
  </si>
  <si>
    <t>02805980</t>
  </si>
  <si>
    <t>VAL</t>
  </si>
  <si>
    <t>CT902</t>
  </si>
  <si>
    <t>2301</t>
  </si>
  <si>
    <t>2014 CDA 230kV TransPermits</t>
  </si>
  <si>
    <t>34505003</t>
  </si>
  <si>
    <t>350400</t>
  </si>
  <si>
    <t xml:space="preserve">345                                </t>
  </si>
  <si>
    <t>345T</t>
  </si>
  <si>
    <t>Tribal Permits and Settlements</t>
  </si>
  <si>
    <t>CD903</t>
  </si>
  <si>
    <t>2014 CDA Tribe Dist Permits</t>
  </si>
  <si>
    <t>03805487</t>
  </si>
  <si>
    <t>360400</t>
  </si>
  <si>
    <t>IDEASE</t>
  </si>
  <si>
    <t>MT100</t>
  </si>
  <si>
    <t>2014 CSKT 230kV TransPermits</t>
  </si>
  <si>
    <t>42305003</t>
  </si>
  <si>
    <t xml:space="preserve">423                                </t>
  </si>
  <si>
    <t>423T</t>
  </si>
  <si>
    <t>LD703</t>
  </si>
  <si>
    <t>2014 Nez Perce Dist Permits</t>
  </si>
  <si>
    <t>03805488</t>
  </si>
  <si>
    <t>LT731</t>
  </si>
  <si>
    <t>2014 NezPerce 230 TransPermits</t>
  </si>
  <si>
    <t>36005001</t>
  </si>
  <si>
    <t xml:space="preserve">360                                </t>
  </si>
  <si>
    <t>360T</t>
  </si>
  <si>
    <t>SD902</t>
  </si>
  <si>
    <t>2014 Spokane Tribe DistPermits</t>
  </si>
  <si>
    <t>02806057</t>
  </si>
  <si>
    <t>WAEASE</t>
  </si>
  <si>
    <t>WD906</t>
  </si>
  <si>
    <t>2014Colville Tribe DistPermits</t>
  </si>
  <si>
    <t>02806058</t>
  </si>
  <si>
    <t>2014NezPerce 115kVTransPermits</t>
  </si>
  <si>
    <t>39905124</t>
  </si>
  <si>
    <t>ST904</t>
  </si>
  <si>
    <t>2014SpokanTribe 115TransPermit</t>
  </si>
  <si>
    <t>29905139</t>
  </si>
  <si>
    <t>AMS28</t>
  </si>
  <si>
    <t>2336</t>
  </si>
  <si>
    <t>Deer Park-115kV Phasing</t>
  </si>
  <si>
    <t>02806032</t>
  </si>
  <si>
    <t>SUBCOM-Cap Specific</t>
  </si>
  <si>
    <t>303000</t>
  </si>
  <si>
    <t>DEE</t>
  </si>
  <si>
    <t>System - Replace Dist Power Xfmrs</t>
  </si>
  <si>
    <t>WD007</t>
  </si>
  <si>
    <t>2414</t>
  </si>
  <si>
    <t>CLV34F1 Reconductor 2 Miles</t>
  </si>
  <si>
    <t>02805924</t>
  </si>
  <si>
    <t>Sys-Dist Reliability-Improve Worst Fdrs</t>
  </si>
  <si>
    <t>PD201</t>
  </si>
  <si>
    <t>Reliability DER652</t>
  </si>
  <si>
    <t>93305054</t>
  </si>
  <si>
    <t>CD902</t>
  </si>
  <si>
    <t>STM633-Worst Feeder 2nd Yr</t>
  </si>
  <si>
    <t>90605031</t>
  </si>
  <si>
    <t>SD109</t>
  </si>
  <si>
    <t>2443</t>
  </si>
  <si>
    <t>Greenacres DX Line Integration</t>
  </si>
  <si>
    <t>02805938</t>
  </si>
  <si>
    <t>Greenacres 115-13kV Sub - New Construct</t>
  </si>
  <si>
    <t>AMS85</t>
  </si>
  <si>
    <t>2449</t>
  </si>
  <si>
    <t>Ross Park-115kV Bus Tie</t>
  </si>
  <si>
    <t>02805994</t>
  </si>
  <si>
    <t>ROS</t>
  </si>
  <si>
    <t>System - Replace Substation Air Switches</t>
  </si>
  <si>
    <t>St Maries Replace Insulators</t>
  </si>
  <si>
    <t>03805416</t>
  </si>
  <si>
    <t>STM</t>
  </si>
  <si>
    <t>Valley Repl 12F3 Switches</t>
  </si>
  <si>
    <t>02805992</t>
  </si>
  <si>
    <t>FT130</t>
  </si>
  <si>
    <t>2457</t>
  </si>
  <si>
    <t>Benton-Othello 115kV:Rebld-Ph1</t>
  </si>
  <si>
    <t>29905137</t>
  </si>
  <si>
    <t>Benton-Othello 115 Recond</t>
  </si>
  <si>
    <t>SD312</t>
  </si>
  <si>
    <t>2470</t>
  </si>
  <si>
    <t>BEA12F5 Feeder Upgrade</t>
  </si>
  <si>
    <t>02805901</t>
  </si>
  <si>
    <t>Dist Grid Modernization</t>
  </si>
  <si>
    <t>CD301</t>
  </si>
  <si>
    <t>CDA121 Feeder Upgrade</t>
  </si>
  <si>
    <t>03805387</t>
  </si>
  <si>
    <t>WD307</t>
  </si>
  <si>
    <t>SPI12F1 Feeder Upgrade</t>
  </si>
  <si>
    <t>02805932</t>
  </si>
  <si>
    <t>BD201</t>
  </si>
  <si>
    <t>WIL12F2 Feeder Upgrade</t>
  </si>
  <si>
    <t>02805837</t>
  </si>
  <si>
    <t>XS102</t>
  </si>
  <si>
    <t>2481</t>
  </si>
  <si>
    <t>Odessa Sub Add Cap Bank</t>
  </si>
  <si>
    <t>02805856</t>
  </si>
  <si>
    <t>ODS</t>
  </si>
  <si>
    <t>System-Replace/Install Capacitor Banks</t>
  </si>
  <si>
    <t>PS002</t>
  </si>
  <si>
    <t>2484</t>
  </si>
  <si>
    <t>Latah jct A117Relay upgrd Tran</t>
  </si>
  <si>
    <t>02805727</t>
  </si>
  <si>
    <t>LAT</t>
  </si>
  <si>
    <t>Moscow 230 kV Sub-Rebuild 230 kV Yard</t>
  </si>
  <si>
    <t>Moscow 230kV Sub Rebuild_(T)</t>
  </si>
  <si>
    <t>03805461</t>
  </si>
  <si>
    <t>M23</t>
  </si>
  <si>
    <t>WD207</t>
  </si>
  <si>
    <t>2514</t>
  </si>
  <si>
    <t>CHW12F2, Reconductor 2 miles</t>
  </si>
  <si>
    <t>02806064</t>
  </si>
  <si>
    <t>Distribution - Spokane North &amp; West</t>
  </si>
  <si>
    <t>Maintenance</t>
  </si>
  <si>
    <t>BD300</t>
  </si>
  <si>
    <t>DAV12F2 Reconductor 10 Miles</t>
  </si>
  <si>
    <t>02805922</t>
  </si>
  <si>
    <t>DAV12F2-REA12F1 TIE Circuit</t>
  </si>
  <si>
    <t>02806066</t>
  </si>
  <si>
    <t>DD500</t>
  </si>
  <si>
    <t>DEE 12F2 recond to LOO 12F1</t>
  </si>
  <si>
    <t>95205035</t>
  </si>
  <si>
    <t>DD301</t>
  </si>
  <si>
    <t>INT 12F2 - DEE 12F1 Feeder Tie</t>
  </si>
  <si>
    <t>95605696</t>
  </si>
  <si>
    <t>FD101</t>
  </si>
  <si>
    <t>SOT 522/523-Reconductor 6A</t>
  </si>
  <si>
    <t>02806141</t>
  </si>
  <si>
    <t>FD301</t>
  </si>
  <si>
    <t>SPG761 Recond Small CU</t>
  </si>
  <si>
    <t>02805944</t>
  </si>
  <si>
    <t>CD404</t>
  </si>
  <si>
    <t>2515</t>
  </si>
  <si>
    <t>LKV 343 Convert to UG 2nd Yr</t>
  </si>
  <si>
    <t>90105320</t>
  </si>
  <si>
    <t>Distribution - CdA East &amp; North</t>
  </si>
  <si>
    <t>PD010</t>
  </si>
  <si>
    <t>2530</t>
  </si>
  <si>
    <t>SGDP DR Design Consultant Ph2</t>
  </si>
  <si>
    <t>02805844</t>
  </si>
  <si>
    <t>SGDP-Pullman Smart Grid Demonstration Project</t>
  </si>
  <si>
    <t>Committed</t>
  </si>
  <si>
    <t>SGDP DR Software Ecobee IA</t>
  </si>
  <si>
    <t>02805840</t>
  </si>
  <si>
    <t>PD005</t>
  </si>
  <si>
    <t>SGDP FCI (D)</t>
  </si>
  <si>
    <t>02806004</t>
  </si>
  <si>
    <t>PD009</t>
  </si>
  <si>
    <t>SGDP PI Analytics</t>
  </si>
  <si>
    <t>02805977</t>
  </si>
  <si>
    <t>SGDP Transactive Signal</t>
  </si>
  <si>
    <t>02805704</t>
  </si>
  <si>
    <t>SGDP-Alert/notifications</t>
  </si>
  <si>
    <t>02805995</t>
  </si>
  <si>
    <t>MANCOM</t>
  </si>
  <si>
    <t>SD007</t>
  </si>
  <si>
    <t>2535</t>
  </si>
  <si>
    <t>PCB Related Distrib Chgouts ID</t>
  </si>
  <si>
    <t>03801580</t>
  </si>
  <si>
    <t>TCOP Related Distribution Rebuilds</t>
  </si>
  <si>
    <t>PCB Related Distrib Chgs-WA</t>
  </si>
  <si>
    <t>02801580</t>
  </si>
  <si>
    <t>CS100</t>
  </si>
  <si>
    <t>2546</t>
  </si>
  <si>
    <t>Blue Creek 115 Rebuild</t>
  </si>
  <si>
    <t>03805305</t>
  </si>
  <si>
    <t>BLU</t>
  </si>
  <si>
    <t>Blue Creek 115 kV - Rebuild</t>
  </si>
  <si>
    <t>Blue Creek 115 rebuild Trans</t>
  </si>
  <si>
    <t>03805330</t>
  </si>
  <si>
    <t>Blue Creek 115 rebuild comm</t>
  </si>
  <si>
    <t>03805331</t>
  </si>
  <si>
    <t>CT200</t>
  </si>
  <si>
    <t>CDA PC Reroute Bluecreek Tap</t>
  </si>
  <si>
    <t>39905098</t>
  </si>
  <si>
    <t>CT101</t>
  </si>
  <si>
    <t>2550</t>
  </si>
  <si>
    <t>Burke-Pine Crk #4 115 Rebuild</t>
  </si>
  <si>
    <t>39905127</t>
  </si>
  <si>
    <t>Burke-Thompson A&amp;B 115kV Transmission Rebuld Proj</t>
  </si>
  <si>
    <t>CT203</t>
  </si>
  <si>
    <t>2560</t>
  </si>
  <si>
    <t>BEN PIN 230 Lidar Mitigation</t>
  </si>
  <si>
    <t>34505002</t>
  </si>
  <si>
    <t>Line Ratings Mitigation Project</t>
  </si>
  <si>
    <t>BS201</t>
  </si>
  <si>
    <t>2563</t>
  </si>
  <si>
    <t>Stratford - Rebuild Substation</t>
  </si>
  <si>
    <t>02805950</t>
  </si>
  <si>
    <t>STR</t>
  </si>
  <si>
    <t>Stratford 115kV - Upgrade Bus</t>
  </si>
  <si>
    <t>BT302</t>
  </si>
  <si>
    <t>Stratford Sub Integration</t>
  </si>
  <si>
    <t>29905130</t>
  </si>
  <si>
    <t>Stratford-Rebuild Substation_C</t>
  </si>
  <si>
    <t>09805565</t>
  </si>
  <si>
    <t>STRCOM</t>
  </si>
  <si>
    <t>ST302</t>
  </si>
  <si>
    <t>2564</t>
  </si>
  <si>
    <t>Devils Gap-Lind Rebld Design</t>
  </si>
  <si>
    <t>29905136</t>
  </si>
  <si>
    <t>Devils Gap-Lind 115kV Transmission Rebuild Proj</t>
  </si>
  <si>
    <t>AD302</t>
  </si>
  <si>
    <t>2570</t>
  </si>
  <si>
    <t>Sandpoint Modernization DP</t>
  </si>
  <si>
    <t>03805418</t>
  </si>
  <si>
    <t>Sandpoint Grid Modernization Project</t>
  </si>
  <si>
    <t>LS404</t>
  </si>
  <si>
    <t>2571</t>
  </si>
  <si>
    <t>CLW-115kV Bus Tie Breaker</t>
  </si>
  <si>
    <t>03805457</t>
  </si>
  <si>
    <t>CLW</t>
  </si>
  <si>
    <t>Clearwater 115 kV Substation Upgrades</t>
  </si>
  <si>
    <t>AD303</t>
  </si>
  <si>
    <t>2572</t>
  </si>
  <si>
    <t>Noxon 351 Rebuild for New Bay</t>
  </si>
  <si>
    <t>93005129</t>
  </si>
  <si>
    <t>Noxon Construction Sub - Minor Rebuild</t>
  </si>
  <si>
    <t>AS305</t>
  </si>
  <si>
    <t>Noxon Const Sub-Minor Rbld_C</t>
  </si>
  <si>
    <t>04805040</t>
  </si>
  <si>
    <t>MT</t>
  </si>
  <si>
    <t>NRC</t>
  </si>
  <si>
    <t>Noxon Const Sub-Minor Rebld_T</t>
  </si>
  <si>
    <t>04805027</t>
  </si>
  <si>
    <t>Noxon Constr Sub-Minor Rebld_D</t>
  </si>
  <si>
    <t>04805028</t>
  </si>
  <si>
    <t>CT304</t>
  </si>
  <si>
    <t>2579</t>
  </si>
  <si>
    <t>BEN-PIN 115 Lake CDA Crossg</t>
  </si>
  <si>
    <t>39905123</t>
  </si>
  <si>
    <t>Low Priority Ratings Mitigation</t>
  </si>
  <si>
    <t>LT306</t>
  </si>
  <si>
    <t>2581</t>
  </si>
  <si>
    <t>Dry Creek-Talbot:LiDAR Mitig</t>
  </si>
  <si>
    <t>25905003</t>
  </si>
  <si>
    <t>Medium Priority Ratings Mitigation</t>
  </si>
  <si>
    <t>LT308</t>
  </si>
  <si>
    <t>Walla Walla-Wanapum LiDAR</t>
  </si>
  <si>
    <t>26105005</t>
  </si>
  <si>
    <t>XE015</t>
  </si>
  <si>
    <t>3000</t>
  </si>
  <si>
    <t>Gas MInor Reinforcements(956)</t>
  </si>
  <si>
    <t>95601124</t>
  </si>
  <si>
    <t>Gas Reinforce-Minor Blanket</t>
  </si>
  <si>
    <t>Gas Minor Reinforcements(960)</t>
  </si>
  <si>
    <t>96001124</t>
  </si>
  <si>
    <t>Gas Minor Reinforcements(984)</t>
  </si>
  <si>
    <t>98401124</t>
  </si>
  <si>
    <t>Gas Minor Reinforcements(987)</t>
  </si>
  <si>
    <t>98701124</t>
  </si>
  <si>
    <t>ZVG15</t>
  </si>
  <si>
    <t>Mirabeau Pkwy 6" PE Reinf</t>
  </si>
  <si>
    <t>95505082</t>
  </si>
  <si>
    <t>MN413</t>
  </si>
  <si>
    <t>Reg sta 6047 instl Talent Or</t>
  </si>
  <si>
    <t>98405124</t>
  </si>
  <si>
    <t>375000</t>
  </si>
  <si>
    <t>6047</t>
  </si>
  <si>
    <t>MN409</t>
  </si>
  <si>
    <t>3001</t>
  </si>
  <si>
    <t>Det Pipe Repl Klamath f</t>
  </si>
  <si>
    <t>98705063</t>
  </si>
  <si>
    <t>Replace Deteriorating Gas System</t>
  </si>
  <si>
    <t>MN410</t>
  </si>
  <si>
    <t>Det Pipe Repl LaGrande</t>
  </si>
  <si>
    <t>98805069</t>
  </si>
  <si>
    <t>MN407</t>
  </si>
  <si>
    <t>Det Pipe Repl Medford</t>
  </si>
  <si>
    <t>98405216</t>
  </si>
  <si>
    <t>MN417</t>
  </si>
  <si>
    <t>3002</t>
  </si>
  <si>
    <t>Farm Tap Replacement 8686</t>
  </si>
  <si>
    <t>98405177</t>
  </si>
  <si>
    <t>Regulator Reliable - Blanket</t>
  </si>
  <si>
    <t>8686</t>
  </si>
  <si>
    <t>Install New Dist Reg 1142</t>
  </si>
  <si>
    <t>98405222</t>
  </si>
  <si>
    <t>1142</t>
  </si>
  <si>
    <t>ZBW17</t>
  </si>
  <si>
    <t>Install Reg Station 1975 Land</t>
  </si>
  <si>
    <t>96005135</t>
  </si>
  <si>
    <t>374400</t>
  </si>
  <si>
    <t>1975</t>
  </si>
  <si>
    <t>ZLG17</t>
  </si>
  <si>
    <t>Rebld Reg Statn#3111, Deary</t>
  </si>
  <si>
    <t>91705006</t>
  </si>
  <si>
    <t>3111</t>
  </si>
  <si>
    <t>ZVG17</t>
  </si>
  <si>
    <t>Rebuild RegStn 50 Spokane</t>
  </si>
  <si>
    <t>51105001</t>
  </si>
  <si>
    <t xml:space="preserve">511                                </t>
  </si>
  <si>
    <t>50</t>
  </si>
  <si>
    <t>Replace Station #92, Cheney WA</t>
  </si>
  <si>
    <t>95605754</t>
  </si>
  <si>
    <t>92</t>
  </si>
  <si>
    <t>Replacement of Farm tap 8687</t>
  </si>
  <si>
    <t>98405172</t>
  </si>
  <si>
    <t>8687</t>
  </si>
  <si>
    <t>Rplc Station #714, Airway Hts</t>
  </si>
  <si>
    <t>95605755</t>
  </si>
  <si>
    <t>714</t>
  </si>
  <si>
    <t>ZVG23</t>
  </si>
  <si>
    <t>3003</t>
  </si>
  <si>
    <t>Francis HP Service Relocations</t>
  </si>
  <si>
    <t>95605719</t>
  </si>
  <si>
    <t>Gas Replace-St&amp;Hwy</t>
  </si>
  <si>
    <t>MN403</t>
  </si>
  <si>
    <t>Gas Road Projects-Klamath</t>
  </si>
  <si>
    <t>98701040</t>
  </si>
  <si>
    <t>MN401</t>
  </si>
  <si>
    <t>Gas Road Projects-Medford</t>
  </si>
  <si>
    <t>98401040</t>
  </si>
  <si>
    <t>ZPJ23</t>
  </si>
  <si>
    <t>Gas Road Relocates - Pullman</t>
  </si>
  <si>
    <t>92301230</t>
  </si>
  <si>
    <t>ZCJ23</t>
  </si>
  <si>
    <t>Gas Road Relocates-CDA</t>
  </si>
  <si>
    <t>90101230</t>
  </si>
  <si>
    <t>ZLG23</t>
  </si>
  <si>
    <t>Gas Road Relocates-Clarkston</t>
  </si>
  <si>
    <t>92201230</t>
  </si>
  <si>
    <t>Gas Road Relocates-Deer Park</t>
  </si>
  <si>
    <t>95201230</t>
  </si>
  <si>
    <t>Gas Road Relocates-Grnts Pass</t>
  </si>
  <si>
    <t>98501230</t>
  </si>
  <si>
    <t>ZCM23</t>
  </si>
  <si>
    <t>Gas Road Relocates-Kellogg</t>
  </si>
  <si>
    <t>90701230</t>
  </si>
  <si>
    <t>MN404</t>
  </si>
  <si>
    <t>Gas Road Relocates-LaGrande</t>
  </si>
  <si>
    <t>98801230</t>
  </si>
  <si>
    <t>Gas Road Relocates-Lewiston</t>
  </si>
  <si>
    <t>93201230</t>
  </si>
  <si>
    <t>Gas Road Relocates-Medford</t>
  </si>
  <si>
    <t>98401230</t>
  </si>
  <si>
    <t>MN402</t>
  </si>
  <si>
    <t>Gas Road Relocates-Roseburg</t>
  </si>
  <si>
    <t>98601230</t>
  </si>
  <si>
    <t>ZCS23</t>
  </si>
  <si>
    <t>Gas Road Relocates-Sandpoint</t>
  </si>
  <si>
    <t>93001230</t>
  </si>
  <si>
    <t>Gas Road Relocates-Spokane</t>
  </si>
  <si>
    <t>95601230</t>
  </si>
  <si>
    <t>XE023</t>
  </si>
  <si>
    <t>Gas Sewer Relocates-Spokane</t>
  </si>
  <si>
    <t>95601231</t>
  </si>
  <si>
    <t>Road Moves-Spokane Valley</t>
  </si>
  <si>
    <t>95501230</t>
  </si>
  <si>
    <t>SR27-TerreView to Albion gas</t>
  </si>
  <si>
    <t>92305163</t>
  </si>
  <si>
    <t>TerreView-GrimesWay gas relo</t>
  </si>
  <si>
    <t>92305167</t>
  </si>
  <si>
    <t>ZV721</t>
  </si>
  <si>
    <t>3004</t>
  </si>
  <si>
    <t>Cathodic Protection-Idaho</t>
  </si>
  <si>
    <t>03801400</t>
  </si>
  <si>
    <t>Cathodic Protection-Minor Blanket</t>
  </si>
  <si>
    <t>MN313</t>
  </si>
  <si>
    <t>Cathodic Protection-Oregon</t>
  </si>
  <si>
    <t>06801310</t>
  </si>
  <si>
    <t>Cathodic Protection-Washington</t>
  </si>
  <si>
    <t>02801400</t>
  </si>
  <si>
    <t>ZN200</t>
  </si>
  <si>
    <t>Install CP Grnd Bed, Rathdrum</t>
  </si>
  <si>
    <t>90105355</t>
  </si>
  <si>
    <t>Install CP Ground Bed Lewiston</t>
  </si>
  <si>
    <t>93205084</t>
  </si>
  <si>
    <t>Install CP Ground Bed, CDA ID</t>
  </si>
  <si>
    <t>90105350</t>
  </si>
  <si>
    <t>ZN201</t>
  </si>
  <si>
    <t>Instl CP Grnd Bed-ColtonWA</t>
  </si>
  <si>
    <t>92305169</t>
  </si>
  <si>
    <t>ZBG12</t>
  </si>
  <si>
    <t>3005</t>
  </si>
  <si>
    <t>Gas Blanket Serv-West Plains</t>
  </si>
  <si>
    <t>95801121</t>
  </si>
  <si>
    <t>Gas Distribution Non-Revenue Blanket</t>
  </si>
  <si>
    <t>ZCJ12</t>
  </si>
  <si>
    <t>Gas Blanket Services-CDA</t>
  </si>
  <si>
    <t>90101121</t>
  </si>
  <si>
    <t>ZLL12</t>
  </si>
  <si>
    <t>Gas Blanket Services-Clarkston</t>
  </si>
  <si>
    <t>92201121</t>
  </si>
  <si>
    <t>ZBW12</t>
  </si>
  <si>
    <t>Gas Blanket Services-Colville</t>
  </si>
  <si>
    <t>96001121</t>
  </si>
  <si>
    <t>Gas Blanket Services-Deer Park</t>
  </si>
  <si>
    <t>95201121</t>
  </si>
  <si>
    <t>ZCM12</t>
  </si>
  <si>
    <t>Gas Blanket Services-Kellogg</t>
  </si>
  <si>
    <t>90701121</t>
  </si>
  <si>
    <t>Gas Blanket Services-Lewiston</t>
  </si>
  <si>
    <t>93201121</t>
  </si>
  <si>
    <t>ZPJ12</t>
  </si>
  <si>
    <t>Gas Blanket Services-Moscow</t>
  </si>
  <si>
    <t>93301121</t>
  </si>
  <si>
    <t>Gas Blanket Services-Pullman</t>
  </si>
  <si>
    <t>92301121</t>
  </si>
  <si>
    <t>Gas Blanket Services-Ritzville</t>
  </si>
  <si>
    <t>97101121</t>
  </si>
  <si>
    <t>ZCS12</t>
  </si>
  <si>
    <t>Gas Blanket Services-Sandpoint</t>
  </si>
  <si>
    <t>93001121</t>
  </si>
  <si>
    <t>Gas Blanket Services-Spokane</t>
  </si>
  <si>
    <t>95601121</t>
  </si>
  <si>
    <t>MN309</t>
  </si>
  <si>
    <t>Gas Cust Caused Req-Klam Fls</t>
  </si>
  <si>
    <t>98701122</t>
  </si>
  <si>
    <t>MN310</t>
  </si>
  <si>
    <t>Gas Cust Caused Req-LaGrande</t>
  </si>
  <si>
    <t>98801122</t>
  </si>
  <si>
    <t>MN206</t>
  </si>
  <si>
    <t>Gas Cust Caused Req-Medford</t>
  </si>
  <si>
    <t>98401122</t>
  </si>
  <si>
    <t>MN360</t>
  </si>
  <si>
    <t>Gas Cust Caused Req-Roseburg</t>
  </si>
  <si>
    <t>98601122</t>
  </si>
  <si>
    <t>Gas Customer Caused -Moscow</t>
  </si>
  <si>
    <t>93301122</t>
  </si>
  <si>
    <t>Gas Customer Caused-CDA</t>
  </si>
  <si>
    <t>90101122</t>
  </si>
  <si>
    <t>Gas Customer Caused-Clarkston</t>
  </si>
  <si>
    <t>92201122</t>
  </si>
  <si>
    <t>Gas Customer Caused-Colville</t>
  </si>
  <si>
    <t>96001122</t>
  </si>
  <si>
    <t>Gas Customer Caused-Kellogg</t>
  </si>
  <si>
    <t>90701122</t>
  </si>
  <si>
    <t>Gas Customer Caused-Lewiston</t>
  </si>
  <si>
    <t>93201122</t>
  </si>
  <si>
    <t>Gas Customer Caused-Pullman</t>
  </si>
  <si>
    <t>92301122</t>
  </si>
  <si>
    <t>Gas Customer Caused-Ritzville</t>
  </si>
  <si>
    <t>97101122</t>
  </si>
  <si>
    <t>Gas Customer Caused-Sandpoint</t>
  </si>
  <si>
    <t>93001122</t>
  </si>
  <si>
    <t>Gas Customer Caused-Spok Val</t>
  </si>
  <si>
    <t>95501122</t>
  </si>
  <si>
    <t>Gas Customer Caused-Spokane</t>
  </si>
  <si>
    <t>95601122</t>
  </si>
  <si>
    <t>Gas Mains Non Rev - Grnts Pass</t>
  </si>
  <si>
    <t>98501120</t>
  </si>
  <si>
    <t>Gas Mains Non Rev - Kalmth Fls</t>
  </si>
  <si>
    <t>98701120</t>
  </si>
  <si>
    <t>Gas Mains Non Rev - LaGrande</t>
  </si>
  <si>
    <t>98801120</t>
  </si>
  <si>
    <t>Gas Mains Non Rev - Medford</t>
  </si>
  <si>
    <t>98401120</t>
  </si>
  <si>
    <t>Gas Mains Non Rev - Roseburg</t>
  </si>
  <si>
    <t>98601120</t>
  </si>
  <si>
    <t>14D83</t>
  </si>
  <si>
    <t>Gas Mains Non Rev-Goldendale</t>
  </si>
  <si>
    <t>97301120</t>
  </si>
  <si>
    <t>Gas Minor Blanket Main-Kellogg</t>
  </si>
  <si>
    <t>90701120</t>
  </si>
  <si>
    <t>Gas Minor Blanket Mains-CDA</t>
  </si>
  <si>
    <t>90101120</t>
  </si>
  <si>
    <t>Gas Minor Mains-Clarkston</t>
  </si>
  <si>
    <t>92201120</t>
  </si>
  <si>
    <t>Gas Minor Mains-Colville</t>
  </si>
  <si>
    <t>96001120</t>
  </si>
  <si>
    <t>Gas Minor Mains-Deer Park</t>
  </si>
  <si>
    <t>95201120</t>
  </si>
  <si>
    <t>Gas Minor Mains-Lewiston</t>
  </si>
  <si>
    <t>93201120</t>
  </si>
  <si>
    <t>Gas Minor Mains-Moscow</t>
  </si>
  <si>
    <t>93301120</t>
  </si>
  <si>
    <t>Gas Minor Mains-Pullman</t>
  </si>
  <si>
    <t>92301120</t>
  </si>
  <si>
    <t>Gas Minor Mains-Ritzville</t>
  </si>
  <si>
    <t>97101120</t>
  </si>
  <si>
    <t>Gas Minor Mains-Sandpoint</t>
  </si>
  <si>
    <t>93001120</t>
  </si>
  <si>
    <t>Gas Minor Mains-Spokane</t>
  </si>
  <si>
    <t>95601120</t>
  </si>
  <si>
    <t>Gas Servcs Non Rev-Grants Pass</t>
  </si>
  <si>
    <t>98501121</t>
  </si>
  <si>
    <t>Gas Servcs Non Rev-Klamath Fls</t>
  </si>
  <si>
    <t>98701121</t>
  </si>
  <si>
    <t>Gas Servcs Non Rev-LaGrande</t>
  </si>
  <si>
    <t>98801121</t>
  </si>
  <si>
    <t>Gas Servcs Non Rev-Medford</t>
  </si>
  <si>
    <t>98401121</t>
  </si>
  <si>
    <t>Gas Servcs Non Rev-Roseburg</t>
  </si>
  <si>
    <t>98601121</t>
  </si>
  <si>
    <t>12A50</t>
  </si>
  <si>
    <t>ID Gas Meter Barricades</t>
  </si>
  <si>
    <t>03805535</t>
  </si>
  <si>
    <t>Meter Protection Cap-ID 2016</t>
  </si>
  <si>
    <t>03805528</t>
  </si>
  <si>
    <t>OR Gas Meter Barricades 2015</t>
  </si>
  <si>
    <t>06805186</t>
  </si>
  <si>
    <t>Relocate-4" HP Mainline, LaGrn</t>
  </si>
  <si>
    <t>98805079</t>
  </si>
  <si>
    <t>ZOR06</t>
  </si>
  <si>
    <t>3006</t>
  </si>
  <si>
    <t>Overbld Gas Klamath OR</t>
  </si>
  <si>
    <t>98705062</t>
  </si>
  <si>
    <t>Overbuilt Pipe Replacement Blanket</t>
  </si>
  <si>
    <t>Overbld Gas La Grande OR</t>
  </si>
  <si>
    <t>98805068</t>
  </si>
  <si>
    <t>Overbld Gas Medford OR</t>
  </si>
  <si>
    <t>98405215</t>
  </si>
  <si>
    <t>Overbld Gas Roseburg OR</t>
  </si>
  <si>
    <t>98605087</t>
  </si>
  <si>
    <t>ZBG06</t>
  </si>
  <si>
    <t>Overbuild Gas Blanket WA</t>
  </si>
  <si>
    <t>02805918</t>
  </si>
  <si>
    <t>ZCG07</t>
  </si>
  <si>
    <t>3007</t>
  </si>
  <si>
    <t>Isolated Riser Replacement ID</t>
  </si>
  <si>
    <t>03805291</t>
  </si>
  <si>
    <t>Isolated Steel Replacement</t>
  </si>
  <si>
    <t>MNG07</t>
  </si>
  <si>
    <t>Isolated Riser Replacement OR</t>
  </si>
  <si>
    <t>06805161</t>
  </si>
  <si>
    <t>ZBG07</t>
  </si>
  <si>
    <t>Isolated Riser Replacement WA</t>
  </si>
  <si>
    <t>02805685</t>
  </si>
  <si>
    <t>Isolated Steel - ID</t>
  </si>
  <si>
    <t>03804907</t>
  </si>
  <si>
    <t>Isolated Steel - OR</t>
  </si>
  <si>
    <t>06804907</t>
  </si>
  <si>
    <t>Isolated Steel - WA</t>
  </si>
  <si>
    <t>02804907</t>
  </si>
  <si>
    <t>GN312</t>
  </si>
  <si>
    <t>3008</t>
  </si>
  <si>
    <t>AA ID Main Minor Gas Dist(907)</t>
  </si>
  <si>
    <t>90701127</t>
  </si>
  <si>
    <t>Aldyl -A Pipe Replacement</t>
  </si>
  <si>
    <t>AA ID Main Minor Gas Dist(930)</t>
  </si>
  <si>
    <t>93001127</t>
  </si>
  <si>
    <t>GN216</t>
  </si>
  <si>
    <t>AA ID MainMajor PostFallsE'15</t>
  </si>
  <si>
    <t>90105366</t>
  </si>
  <si>
    <t>GN217</t>
  </si>
  <si>
    <t>AA ID STTR Major CDA(901)</t>
  </si>
  <si>
    <t>90105325</t>
  </si>
  <si>
    <t>AA ID STTR Major Lewiston 2015</t>
  </si>
  <si>
    <t>93205087</t>
  </si>
  <si>
    <t>GN313</t>
  </si>
  <si>
    <t>AA ID STTR Minor Gas Dist(907)</t>
  </si>
  <si>
    <t>90701128</t>
  </si>
  <si>
    <t>AA ID STTR Minor Gas Dist(930)</t>
  </si>
  <si>
    <t>93001128</t>
  </si>
  <si>
    <t>AA ID STTR Minor Gas Dist(932)</t>
  </si>
  <si>
    <t>93201128</t>
  </si>
  <si>
    <t>AA ID STTR Minor Gas Dist(933)</t>
  </si>
  <si>
    <t>93301128</t>
  </si>
  <si>
    <t>AA ID main major Post Falls</t>
  </si>
  <si>
    <t>90105326</t>
  </si>
  <si>
    <t>GN310</t>
  </si>
  <si>
    <t>AA OR Main Minor Gas Dist(984)</t>
  </si>
  <si>
    <t>98401127</t>
  </si>
  <si>
    <t>AA OR Main Minor Gas Dist(986)</t>
  </si>
  <si>
    <t>98601127</t>
  </si>
  <si>
    <t>AA OR Main Minor Gas Dist(987)</t>
  </si>
  <si>
    <t>98701127</t>
  </si>
  <si>
    <t>AA OR Main Minor Gas Dist(988)</t>
  </si>
  <si>
    <t>98801127</t>
  </si>
  <si>
    <t>GN214</t>
  </si>
  <si>
    <t>AA OR MainMajor MedfordEast'15</t>
  </si>
  <si>
    <t>98405253</t>
  </si>
  <si>
    <t>GN311</t>
  </si>
  <si>
    <t>AA OR STTR Minor Gas Dist(986)</t>
  </si>
  <si>
    <t>98601128</t>
  </si>
  <si>
    <t>AA OR STTR Minor Gas Dist(987)</t>
  </si>
  <si>
    <t>98701128</t>
  </si>
  <si>
    <t>GN215</t>
  </si>
  <si>
    <t>AA OR STTR major Medford West</t>
  </si>
  <si>
    <t>98405239</t>
  </si>
  <si>
    <t>AA OR main major White City W</t>
  </si>
  <si>
    <t>98405238</t>
  </si>
  <si>
    <t>GN210</t>
  </si>
  <si>
    <t>AA WA Main Major Moran Prarie</t>
  </si>
  <si>
    <t>95605632</t>
  </si>
  <si>
    <t>GN211</t>
  </si>
  <si>
    <t>AA WA Main Minor GAs Dist(960)</t>
  </si>
  <si>
    <t>96001127</t>
  </si>
  <si>
    <t>AA WA Main Minor Gas Dist(956)</t>
  </si>
  <si>
    <t>95601127</t>
  </si>
  <si>
    <t>AA WA MainMajor Fairwood W'15</t>
  </si>
  <si>
    <t>95605762</t>
  </si>
  <si>
    <t>AA WA MainMajor Woodridge W'15</t>
  </si>
  <si>
    <t>95605761</t>
  </si>
  <si>
    <t>GN212</t>
  </si>
  <si>
    <t>AA WA STTR Major NC Spok(956)</t>
  </si>
  <si>
    <t>95605682</t>
  </si>
  <si>
    <t>AA WA STTR MajorSpokaneVly '15</t>
  </si>
  <si>
    <t>95605763</t>
  </si>
  <si>
    <t>GN213</t>
  </si>
  <si>
    <t>AA WA STTR Minor Gas Dist(923)</t>
  </si>
  <si>
    <t>92301128</t>
  </si>
  <si>
    <t>AA WA STTR Minor Gas Dist(956)</t>
  </si>
  <si>
    <t>95601128</t>
  </si>
  <si>
    <t>AA WA STTR Minor Gas Dist(960)</t>
  </si>
  <si>
    <t>96001128</t>
  </si>
  <si>
    <t>AA WA STTR Minor Gas Dist(971)</t>
  </si>
  <si>
    <t>97101128</t>
  </si>
  <si>
    <t>AA WA main major Woodridge</t>
  </si>
  <si>
    <t>95605683</t>
  </si>
  <si>
    <t>GN106</t>
  </si>
  <si>
    <t>Aldyl A Pipe Replcmnt ID</t>
  </si>
  <si>
    <t>03802058</t>
  </si>
  <si>
    <t>Aldyl A Pipe Replcmnt OR</t>
  </si>
  <si>
    <t>06802058</t>
  </si>
  <si>
    <t>Aldyl A Pipe Replcmnt WA</t>
  </si>
  <si>
    <t>02802058</t>
  </si>
  <si>
    <t>XID55</t>
  </si>
  <si>
    <t>3055</t>
  </si>
  <si>
    <t>Non-Revenue meter changes(901)</t>
  </si>
  <si>
    <t>90101237</t>
  </si>
  <si>
    <t>Gas Meter Replacement Non Revenue</t>
  </si>
  <si>
    <t>Non-Revenue meter changes(907)</t>
  </si>
  <si>
    <t>90701237</t>
  </si>
  <si>
    <t>XWA55</t>
  </si>
  <si>
    <t>Non-Revenue meter changes(922)</t>
  </si>
  <si>
    <t>92201237</t>
  </si>
  <si>
    <t>Non-Revenue meter changes(923)</t>
  </si>
  <si>
    <t>92301237</t>
  </si>
  <si>
    <t>Non-Revenue meter changes(930)</t>
  </si>
  <si>
    <t>93001237</t>
  </si>
  <si>
    <t>Non-Revenue meter changes(932)</t>
  </si>
  <si>
    <t>93201237</t>
  </si>
  <si>
    <t>Non-Revenue meter changes(933)</t>
  </si>
  <si>
    <t>93301237</t>
  </si>
  <si>
    <t>Non-Revenue meter changes(956)</t>
  </si>
  <si>
    <t>95601237</t>
  </si>
  <si>
    <t>Non-Revenue meter changes(960)</t>
  </si>
  <si>
    <t>96001237</t>
  </si>
  <si>
    <t>Non-Revenue meter changes(971)</t>
  </si>
  <si>
    <t>97101237</t>
  </si>
  <si>
    <t>XOR55</t>
  </si>
  <si>
    <t>Non-Revenue meter changes(984)</t>
  </si>
  <si>
    <t>98401237</t>
  </si>
  <si>
    <t>Non-Revenue meter changes(985)</t>
  </si>
  <si>
    <t>98501237</t>
  </si>
  <si>
    <t>Non-Revenue meter changes(986)</t>
  </si>
  <si>
    <t>98601237</t>
  </si>
  <si>
    <t>Non-Revenue meter changes(987)</t>
  </si>
  <si>
    <t>98701237</t>
  </si>
  <si>
    <t>Non-Revenue meter changes(988)</t>
  </si>
  <si>
    <t>98801237</t>
  </si>
  <si>
    <t>YN104</t>
  </si>
  <si>
    <t>3117</t>
  </si>
  <si>
    <t>Klamath Press Recorders</t>
  </si>
  <si>
    <t>98705076</t>
  </si>
  <si>
    <t>379000</t>
  </si>
  <si>
    <t>2711</t>
  </si>
  <si>
    <t>Gas Telemetry</t>
  </si>
  <si>
    <t>2712</t>
  </si>
  <si>
    <t>2719</t>
  </si>
  <si>
    <t>YN925</t>
  </si>
  <si>
    <t>Portable Press Recorders 2013</t>
  </si>
  <si>
    <t>09905768</t>
  </si>
  <si>
    <t>395000</t>
  </si>
  <si>
    <t>Portable Press Recorders 2014</t>
  </si>
  <si>
    <t>09905848</t>
  </si>
  <si>
    <t>Portable elec Press recorders</t>
  </si>
  <si>
    <t>09805498</t>
  </si>
  <si>
    <t>397200</t>
  </si>
  <si>
    <t>Spokane W-Gas Telem Upgrade</t>
  </si>
  <si>
    <t>95805049</t>
  </si>
  <si>
    <t>3</t>
  </si>
  <si>
    <t>739</t>
  </si>
  <si>
    <t>GN806</t>
  </si>
  <si>
    <t>3246</t>
  </si>
  <si>
    <t>Chase Rd CG Elec and Telem</t>
  </si>
  <si>
    <t>90105309</t>
  </si>
  <si>
    <t>CHASE</t>
  </si>
  <si>
    <t>Construct Chase Rd Gate Stn Post Falls ID</t>
  </si>
  <si>
    <t>Chase Rd St 5000 Elec Serv</t>
  </si>
  <si>
    <t>90105361</t>
  </si>
  <si>
    <t>YK424</t>
  </si>
  <si>
    <t>4116</t>
  </si>
  <si>
    <t>Unit 3 Colstrip</t>
  </si>
  <si>
    <t>41004500</t>
  </si>
  <si>
    <t>PRD-Cap Blanket</t>
  </si>
  <si>
    <t>311000</t>
  </si>
  <si>
    <t xml:space="preserve">410                                </t>
  </si>
  <si>
    <t>COL3</t>
  </si>
  <si>
    <t>Colstrip Capital Additions</t>
  </si>
  <si>
    <t>Thermal 311-316</t>
  </si>
  <si>
    <t>312000</t>
  </si>
  <si>
    <t>314000</t>
  </si>
  <si>
    <t>315000</t>
  </si>
  <si>
    <t>316000</t>
  </si>
  <si>
    <t>392000</t>
  </si>
  <si>
    <t>Unit 4 Colstrip</t>
  </si>
  <si>
    <t>41104500</t>
  </si>
  <si>
    <t xml:space="preserve">411                                </t>
  </si>
  <si>
    <t>COL4</t>
  </si>
  <si>
    <t>GG811</t>
  </si>
  <si>
    <t>4140</t>
  </si>
  <si>
    <t>NM-WEST: Inst. Fiber Crossing</t>
  </si>
  <si>
    <t>29905157</t>
  </si>
  <si>
    <t>Nine Mile Redevelopment</t>
  </si>
  <si>
    <t>Hydro 331-336</t>
  </si>
  <si>
    <t>Nine Mile U4 Turbine Runner</t>
  </si>
  <si>
    <t>20505022</t>
  </si>
  <si>
    <t>PRD-Cap Specific</t>
  </si>
  <si>
    <t>333000</t>
  </si>
  <si>
    <t xml:space="preserve">205                                </t>
  </si>
  <si>
    <t>9MI</t>
  </si>
  <si>
    <t>Nine Mile Warehouse</t>
  </si>
  <si>
    <t>20505027</t>
  </si>
  <si>
    <t>331000</t>
  </si>
  <si>
    <t>NineMile HED Yard Grounding</t>
  </si>
  <si>
    <t>20505036</t>
  </si>
  <si>
    <t>334000</t>
  </si>
  <si>
    <t>AG102</t>
  </si>
  <si>
    <t>4147</t>
  </si>
  <si>
    <t>GCN-Network Manage Software</t>
  </si>
  <si>
    <t>09805596</t>
  </si>
  <si>
    <t>Base Hydro</t>
  </si>
  <si>
    <t>UF Replc Theme Stream Bdge N</t>
  </si>
  <si>
    <t>20405016</t>
  </si>
  <si>
    <t>336000</t>
  </si>
  <si>
    <t xml:space="preserve">204                                </t>
  </si>
  <si>
    <t>UPF</t>
  </si>
  <si>
    <t>AG103</t>
  </si>
  <si>
    <t>4148</t>
  </si>
  <si>
    <t>CG HED 13C05 Breaker Replmt</t>
  </si>
  <si>
    <t>30405058</t>
  </si>
  <si>
    <t xml:space="preserve">304                                </t>
  </si>
  <si>
    <t>CAB</t>
  </si>
  <si>
    <t>Regulating Hydro</t>
  </si>
  <si>
    <t>CG HED-Alt Pwr to Spillway MCC</t>
  </si>
  <si>
    <t>30405064</t>
  </si>
  <si>
    <t>332000</t>
  </si>
  <si>
    <t>CG Inst Forebay Rack Tailwat</t>
  </si>
  <si>
    <t>30405026</t>
  </si>
  <si>
    <t>LF HED- Replc Sump Pump</t>
  </si>
  <si>
    <t>20205032</t>
  </si>
  <si>
    <t xml:space="preserve">202                                </t>
  </si>
  <si>
    <t>LF</t>
  </si>
  <si>
    <t>LF Opr Hse 3 replace garage dr</t>
  </si>
  <si>
    <t>20205028</t>
  </si>
  <si>
    <t>LL Spllwy Gallery Improvements</t>
  </si>
  <si>
    <t>20305071</t>
  </si>
  <si>
    <t xml:space="preserve">203                                </t>
  </si>
  <si>
    <t>LL</t>
  </si>
  <si>
    <t>NR HED Living Facility Expan</t>
  </si>
  <si>
    <t>40205063</t>
  </si>
  <si>
    <t xml:space="preserve">402                                </t>
  </si>
  <si>
    <t>NOXNP</t>
  </si>
  <si>
    <t>AG106</t>
  </si>
  <si>
    <t>4149</t>
  </si>
  <si>
    <t>CS2 Cathodic Protection</t>
  </si>
  <si>
    <t>61005056</t>
  </si>
  <si>
    <t>345000</t>
  </si>
  <si>
    <t xml:space="preserve">610                                </t>
  </si>
  <si>
    <t>CS2</t>
  </si>
  <si>
    <t>Base Load Thermal</t>
  </si>
  <si>
    <t>Other Elec Production / Turbines 340-346</t>
  </si>
  <si>
    <t>AG201</t>
  </si>
  <si>
    <t>CS2 Gas Chronatograph Install</t>
  </si>
  <si>
    <t>61005052</t>
  </si>
  <si>
    <t>342000</t>
  </si>
  <si>
    <t>Coyote Springs 2 Operations</t>
  </si>
  <si>
    <t>61004500</t>
  </si>
  <si>
    <t>341000</t>
  </si>
  <si>
    <t>344000</t>
  </si>
  <si>
    <t>346000</t>
  </si>
  <si>
    <t>AG104</t>
  </si>
  <si>
    <t>KFGS - Purchase Orchard Prop</t>
  </si>
  <si>
    <t>21205108</t>
  </si>
  <si>
    <t>310200</t>
  </si>
  <si>
    <t xml:space="preserve">212                                </t>
  </si>
  <si>
    <t>KFG</t>
  </si>
  <si>
    <t>KFGS Orchard Property Fence</t>
  </si>
  <si>
    <t>21205124</t>
  </si>
  <si>
    <t>KFGS-EHC Skid Replacement</t>
  </si>
  <si>
    <t>21205110</t>
  </si>
  <si>
    <t>Screw feeder blanket</t>
  </si>
  <si>
    <t>21204496</t>
  </si>
  <si>
    <t>AG108</t>
  </si>
  <si>
    <t>4150</t>
  </si>
  <si>
    <t>BP - CO Monitoring</t>
  </si>
  <si>
    <t>21605020</t>
  </si>
  <si>
    <t xml:space="preserve">216                                </t>
  </si>
  <si>
    <t>BPK</t>
  </si>
  <si>
    <t>Peaking Generation</t>
  </si>
  <si>
    <t>Bldr Pk Gen-Rplc Jemstar Mtr</t>
  </si>
  <si>
    <t>21605021</t>
  </si>
  <si>
    <t>AG109</t>
  </si>
  <si>
    <t>4151</t>
  </si>
  <si>
    <t>KFGS WR 10372B City of KF</t>
  </si>
  <si>
    <t>21205097</t>
  </si>
  <si>
    <t>Kettle Falls Develop New River Wells</t>
  </si>
  <si>
    <t>KFGS WR G3 30632 Rainbolt Prop</t>
  </si>
  <si>
    <t>21205068</t>
  </si>
  <si>
    <t>MG300</t>
  </si>
  <si>
    <t>4168</t>
  </si>
  <si>
    <t>KFGS Dust Collector Rplcmt</t>
  </si>
  <si>
    <t>21205106</t>
  </si>
  <si>
    <t>KFGS Ash Collector</t>
  </si>
  <si>
    <t>05P93</t>
  </si>
  <si>
    <t>5005</t>
  </si>
  <si>
    <t>3 Springs MW Refresh</t>
  </si>
  <si>
    <t>02805579</t>
  </si>
  <si>
    <t>3SPRA</t>
  </si>
  <si>
    <t>Information Technology Refresh Program</t>
  </si>
  <si>
    <t>Software 303</t>
  </si>
  <si>
    <t>05P92</t>
  </si>
  <si>
    <t>AVAYA Com Mgr call center ref</t>
  </si>
  <si>
    <t>09905687</t>
  </si>
  <si>
    <t>05P97</t>
  </si>
  <si>
    <t>CATSWeb Upgrade</t>
  </si>
  <si>
    <t>09905823</t>
  </si>
  <si>
    <t>05P94</t>
  </si>
  <si>
    <t>CG Server Refresh 2014</t>
  </si>
  <si>
    <t>09805668</t>
  </si>
  <si>
    <t>CO Audio Visual Refresh Blnkt</t>
  </si>
  <si>
    <t>09905638</t>
  </si>
  <si>
    <t>GP-Cap Blanket</t>
  </si>
  <si>
    <t>CS Refresh  Blanket</t>
  </si>
  <si>
    <t>09905353</t>
  </si>
  <si>
    <t>CS Storage Refresh</t>
  </si>
  <si>
    <t>09905348</t>
  </si>
  <si>
    <t>CS comm device refresh</t>
  </si>
  <si>
    <t>09905345</t>
  </si>
  <si>
    <t>05P96</t>
  </si>
  <si>
    <t>DC Plant Refresh Cabinet HED</t>
  </si>
  <si>
    <t>09805632</t>
  </si>
  <si>
    <t>CGHCOM</t>
  </si>
  <si>
    <t>DC Plant Refresh Creston Butte</t>
  </si>
  <si>
    <t>09805626</t>
  </si>
  <si>
    <t>CBRPT</t>
  </si>
  <si>
    <t>05P91</t>
  </si>
  <si>
    <t>DS PC Rugged Refresh</t>
  </si>
  <si>
    <t>09905467</t>
  </si>
  <si>
    <t>DS PC Systems Refresh</t>
  </si>
  <si>
    <t>09905344</t>
  </si>
  <si>
    <t>303110</t>
  </si>
  <si>
    <t>DS Print Fax Scan Refresh</t>
  </si>
  <si>
    <t>09905346</t>
  </si>
  <si>
    <t>DS Proj Camera Other Refresh</t>
  </si>
  <si>
    <t>09905355</t>
  </si>
  <si>
    <t>Edge VPN Refresh</t>
  </si>
  <si>
    <t>09905674</t>
  </si>
  <si>
    <t>HVAC Refresh Devils Gap</t>
  </si>
  <si>
    <t>09805628</t>
  </si>
  <si>
    <t>DGPCOM</t>
  </si>
  <si>
    <t>HVAC Refresh LR Sub Coms</t>
  </si>
  <si>
    <t>02806109</t>
  </si>
  <si>
    <t>L&amp;R</t>
  </si>
  <si>
    <t>HVAC Refresh Noxon MW</t>
  </si>
  <si>
    <t>09805629</t>
  </si>
  <si>
    <t>NOXCOM</t>
  </si>
  <si>
    <t>HVAC Refresh Three Springs</t>
  </si>
  <si>
    <t>02806100</t>
  </si>
  <si>
    <t>Internet Explorer 11 Upgrade</t>
  </si>
  <si>
    <t>09905856</t>
  </si>
  <si>
    <t>Mission Channel Bank Refresh</t>
  </si>
  <si>
    <t>09905761</t>
  </si>
  <si>
    <t>SYSNE</t>
  </si>
  <si>
    <t>Mission Optical Fiber Refresh</t>
  </si>
  <si>
    <t>09905617</t>
  </si>
  <si>
    <t>NetApp Refresh 2014</t>
  </si>
  <si>
    <t>09905805</t>
  </si>
  <si>
    <t>Network Mgmt Solution  Refresh</t>
  </si>
  <si>
    <t>09905515</t>
  </si>
  <si>
    <t>Netwrk Closet UPS refresh blkt</t>
  </si>
  <si>
    <t>09905407</t>
  </si>
  <si>
    <t>Siemens Insight Srvr Refresh</t>
  </si>
  <si>
    <t>09905845</t>
  </si>
  <si>
    <t>Small App Refresh Blanket</t>
  </si>
  <si>
    <t>09905668</t>
  </si>
  <si>
    <t>Valuemation Upgrade 4.4</t>
  </si>
  <si>
    <t>09905802</t>
  </si>
  <si>
    <t>Ventyx-Mobile Dispatch</t>
  </si>
  <si>
    <t>09905865</t>
  </si>
  <si>
    <t>Windows 7 Deployment</t>
  </si>
  <si>
    <t>09905788</t>
  </si>
  <si>
    <t>Windows OS Upgrade</t>
  </si>
  <si>
    <t>09905664</t>
  </si>
  <si>
    <t>06W95</t>
  </si>
  <si>
    <t>5006</t>
  </si>
  <si>
    <t>App Enhancement Blanket</t>
  </si>
  <si>
    <t>09905665</t>
  </si>
  <si>
    <t>Information Technology Expansion Program</t>
  </si>
  <si>
    <t>06P95</t>
  </si>
  <si>
    <t>Application License Expansion</t>
  </si>
  <si>
    <t>09905349</t>
  </si>
  <si>
    <t>06P92</t>
  </si>
  <si>
    <t>CO Audio Visual Expansion Blkt</t>
  </si>
  <si>
    <t>09905639</t>
  </si>
  <si>
    <t>CS Comm Device Expansion</t>
  </si>
  <si>
    <t>09905347</t>
  </si>
  <si>
    <t>06P94</t>
  </si>
  <si>
    <t>CS Expansion Blanket</t>
  </si>
  <si>
    <t>09905378</t>
  </si>
  <si>
    <t>CS Storage Expansion</t>
  </si>
  <si>
    <t>09905377</t>
  </si>
  <si>
    <t>06W92</t>
  </si>
  <si>
    <t>Customer Web EVP Enhancement</t>
  </si>
  <si>
    <t>09905640</t>
  </si>
  <si>
    <t>06P91</t>
  </si>
  <si>
    <t>DS PC Rugged Expansion</t>
  </si>
  <si>
    <t>09905350</t>
  </si>
  <si>
    <t>DS PC Systems Expansion</t>
  </si>
  <si>
    <t>09905352</t>
  </si>
  <si>
    <t>DS Print Fax Scan Expansion</t>
  </si>
  <si>
    <t>09905351</t>
  </si>
  <si>
    <t>DS Proj Camera Other Expansion</t>
  </si>
  <si>
    <t>09905354</t>
  </si>
  <si>
    <t>06W93</t>
  </si>
  <si>
    <t>Enterprise Data Architect Blkt</t>
  </si>
  <si>
    <t>09905382</t>
  </si>
  <si>
    <t>06P93</t>
  </si>
  <si>
    <t>Fiber for Noxon Switchyard</t>
  </si>
  <si>
    <t>04805009</t>
  </si>
  <si>
    <t>13P09</t>
  </si>
  <si>
    <t>IT for facilities Mission</t>
  </si>
  <si>
    <t>11005120</t>
  </si>
  <si>
    <t>SPOTE</t>
  </si>
  <si>
    <t>New App Purchase Blanket</t>
  </si>
  <si>
    <t>09905451</t>
  </si>
  <si>
    <t>06W91</t>
  </si>
  <si>
    <t>Nucleus Enhancement</t>
  </si>
  <si>
    <t>09905641</t>
  </si>
  <si>
    <t>OFS Enhancements 2013</t>
  </si>
  <si>
    <t>09905754</t>
  </si>
  <si>
    <t>PI Manual Logger</t>
  </si>
  <si>
    <t>09805674</t>
  </si>
  <si>
    <t>PI ProcessBook on XenApp</t>
  </si>
  <si>
    <t>09905862</t>
  </si>
  <si>
    <t>06P98</t>
  </si>
  <si>
    <t>5014</t>
  </si>
  <si>
    <t>Clark Fork Liv Fac Security</t>
  </si>
  <si>
    <t>30705060</t>
  </si>
  <si>
    <t xml:space="preserve">307                                </t>
  </si>
  <si>
    <t>CABNP</t>
  </si>
  <si>
    <t>Security Systems</t>
  </si>
  <si>
    <t>YY826</t>
  </si>
  <si>
    <t>5106</t>
  </si>
  <si>
    <t>Next Gen Radio Phase 1</t>
  </si>
  <si>
    <t>09905739</t>
  </si>
  <si>
    <t>Next Generation Radio System</t>
  </si>
  <si>
    <t>PMN</t>
  </si>
  <si>
    <t>SOC</t>
  </si>
  <si>
    <t>SPN</t>
  </si>
  <si>
    <t>STE</t>
  </si>
  <si>
    <t>CDO</t>
  </si>
  <si>
    <t>GRO</t>
  </si>
  <si>
    <t>LRG</t>
  </si>
  <si>
    <t>ORF</t>
  </si>
  <si>
    <t>PKN</t>
  </si>
  <si>
    <t>SHM</t>
  </si>
  <si>
    <t>WTN</t>
  </si>
  <si>
    <t>CLACO</t>
  </si>
  <si>
    <t>CTW</t>
  </si>
  <si>
    <t>LCDIV</t>
  </si>
  <si>
    <t>TKB</t>
  </si>
  <si>
    <t>21P09</t>
  </si>
  <si>
    <t>5121</t>
  </si>
  <si>
    <t>Shawnee N Lewist Network098</t>
  </si>
  <si>
    <t>09805402</t>
  </si>
  <si>
    <t>Microwave Replacement with Fiber</t>
  </si>
  <si>
    <t>BLDCOM</t>
  </si>
  <si>
    <t>HATCOM</t>
  </si>
  <si>
    <t>LOLCOM</t>
  </si>
  <si>
    <t>NLWCOM</t>
  </si>
  <si>
    <t>SHNCOM</t>
  </si>
  <si>
    <t>SYSOPR</t>
  </si>
  <si>
    <t>38W09</t>
  </si>
  <si>
    <t>5138</t>
  </si>
  <si>
    <t>Gas Scheduling Insight Tool</t>
  </si>
  <si>
    <t>09905837</t>
  </si>
  <si>
    <t>Customer Information System (CIS) Replacement</t>
  </si>
  <si>
    <t>42P09</t>
  </si>
  <si>
    <t>5142</t>
  </si>
  <si>
    <t>Substation Fiber Integ WA</t>
  </si>
  <si>
    <t>02805652</t>
  </si>
  <si>
    <t>BKR</t>
  </si>
  <si>
    <t>High Voltage Protection Upgrade</t>
  </si>
  <si>
    <t>CHE</t>
  </si>
  <si>
    <t>EFM</t>
  </si>
  <si>
    <t>LIB</t>
  </si>
  <si>
    <t>MEA</t>
  </si>
  <si>
    <t>OPT</t>
  </si>
  <si>
    <t>SIP</t>
  </si>
  <si>
    <t>WAK</t>
  </si>
  <si>
    <t>Telco HV Protection updt 028</t>
  </si>
  <si>
    <t>02805649</t>
  </si>
  <si>
    <t>C&amp;W</t>
  </si>
  <si>
    <t>DRY</t>
  </si>
  <si>
    <t>FWT</t>
  </si>
  <si>
    <t>GLN</t>
  </si>
  <si>
    <t>L&amp;S</t>
  </si>
  <si>
    <t>MTR</t>
  </si>
  <si>
    <t>NW</t>
  </si>
  <si>
    <t>SE</t>
  </si>
  <si>
    <t>SPU</t>
  </si>
  <si>
    <t>SUN</t>
  </si>
  <si>
    <t>TVW</t>
  </si>
  <si>
    <t>43N09</t>
  </si>
  <si>
    <t>5143</t>
  </si>
  <si>
    <t>TFS QA Lab Software &amp; Hardware</t>
  </si>
  <si>
    <t>09905734</t>
  </si>
  <si>
    <t>AU.com &amp; AVANet Redevelopment</t>
  </si>
  <si>
    <t>44N09</t>
  </si>
  <si>
    <t>5144</t>
  </si>
  <si>
    <t>Visibility Ph 1.2 Leak Survey</t>
  </si>
  <si>
    <t>09905822</t>
  </si>
  <si>
    <t>Mobility in the Field</t>
  </si>
  <si>
    <t>ZI402</t>
  </si>
  <si>
    <t>6002</t>
  </si>
  <si>
    <t>KFGS Paving</t>
  </si>
  <si>
    <t>21205123</t>
  </si>
  <si>
    <t>Environmental Compliance Blanket</t>
  </si>
  <si>
    <t>AG101</t>
  </si>
  <si>
    <t>6100</t>
  </si>
  <si>
    <t>Noxon Facility Yard Phase II</t>
  </si>
  <si>
    <t>40205091</t>
  </si>
  <si>
    <t>331200</t>
  </si>
  <si>
    <t>Clark Fork License/Compliance</t>
  </si>
  <si>
    <t>YI996</t>
  </si>
  <si>
    <t>6103</t>
  </si>
  <si>
    <t>#46273N Truck Pass/Trans-AppC</t>
  </si>
  <si>
    <t>09805649</t>
  </si>
  <si>
    <t>392046</t>
  </si>
  <si>
    <t>Clark Fork Implement PME Agreement</t>
  </si>
  <si>
    <t>#46274N Truck Passage - AppC</t>
  </si>
  <si>
    <t>09805650</t>
  </si>
  <si>
    <t>YI994</t>
  </si>
  <si>
    <t>#46275N  Truck - App H</t>
  </si>
  <si>
    <t>09805651</t>
  </si>
  <si>
    <t>#46276N  Truck Trib Trap-App C</t>
  </si>
  <si>
    <t>09805652</t>
  </si>
  <si>
    <t>YI681</t>
  </si>
  <si>
    <t>#46948 - Truck App F5</t>
  </si>
  <si>
    <t>40205082</t>
  </si>
  <si>
    <t>#86116N Trailer-Apx H</t>
  </si>
  <si>
    <t>09805660</t>
  </si>
  <si>
    <t>CR800 Datalogger App F5</t>
  </si>
  <si>
    <t>40205093</t>
  </si>
  <si>
    <t>335100</t>
  </si>
  <si>
    <t>YI104</t>
  </si>
  <si>
    <t>Clark Fork Delta - App O</t>
  </si>
  <si>
    <t>30705059</t>
  </si>
  <si>
    <t>YI990</t>
  </si>
  <si>
    <t>Dalitush Property-App K</t>
  </si>
  <si>
    <t>30705056</t>
  </si>
  <si>
    <t>330210</t>
  </si>
  <si>
    <t>YI998</t>
  </si>
  <si>
    <t>Electrofishing Boat App B</t>
  </si>
  <si>
    <t>40205092</t>
  </si>
  <si>
    <t>YI801</t>
  </si>
  <si>
    <t>GSCP Alternatives</t>
  </si>
  <si>
    <t>30405021</t>
  </si>
  <si>
    <t>NShore Camp Improvements Apx H</t>
  </si>
  <si>
    <t>40105112</t>
  </si>
  <si>
    <t xml:space="preserve">401                                </t>
  </si>
  <si>
    <t>NOX</t>
  </si>
  <si>
    <t>Pilgrim Creek Toilet - Apx H</t>
  </si>
  <si>
    <t>40105127</t>
  </si>
  <si>
    <t>Railroad Crossing App C</t>
  </si>
  <si>
    <t>30705048</t>
  </si>
  <si>
    <t>Ross Easement App K</t>
  </si>
  <si>
    <t>30705039</t>
  </si>
  <si>
    <t>SI621</t>
  </si>
  <si>
    <t>6107</t>
  </si>
  <si>
    <t>Falls Park Improvements</t>
  </si>
  <si>
    <t>30005051</t>
  </si>
  <si>
    <t xml:space="preserve">300                                </t>
  </si>
  <si>
    <t>PF</t>
  </si>
  <si>
    <t>Spokane River Implementation (PM&amp;E)</t>
  </si>
  <si>
    <t>Q'emlin Park Improvments</t>
  </si>
  <si>
    <t>30005052</t>
  </si>
  <si>
    <t>SRLI - St Maries Pond</t>
  </si>
  <si>
    <t>30005044</t>
  </si>
  <si>
    <t>332100</t>
  </si>
  <si>
    <t>SRLI Huntington Park Dev</t>
  </si>
  <si>
    <t>20105016</t>
  </si>
  <si>
    <t xml:space="preserve">201                                </t>
  </si>
  <si>
    <t>MON</t>
  </si>
  <si>
    <t>SRLI Shadowy St Joe Restor</t>
  </si>
  <si>
    <t>30005035</t>
  </si>
  <si>
    <t>Sacheen Springs Revegetation</t>
  </si>
  <si>
    <t>20305055</t>
  </si>
  <si>
    <t>80K51</t>
  </si>
  <si>
    <t>7000</t>
  </si>
  <si>
    <t>#46566 - Spo Electric</t>
  </si>
  <si>
    <t>95605697</t>
  </si>
  <si>
    <t>Transportation Equip</t>
  </si>
  <si>
    <t>Transportation and Tools 392 / 396</t>
  </si>
  <si>
    <t>#48403 - Colville</t>
  </si>
  <si>
    <t>96005152</t>
  </si>
  <si>
    <t>392048</t>
  </si>
  <si>
    <t>#48603 - Generation Spokane</t>
  </si>
  <si>
    <t>09805624</t>
  </si>
  <si>
    <t>#48604 - Generation Spokane</t>
  </si>
  <si>
    <t>09805625</t>
  </si>
  <si>
    <t>#56302-Clarkston &amp; Lewiston</t>
  </si>
  <si>
    <t>92205104</t>
  </si>
  <si>
    <t>392056</t>
  </si>
  <si>
    <t>#57102 - CDA Electric</t>
  </si>
  <si>
    <t>90105340</t>
  </si>
  <si>
    <t>392057</t>
  </si>
  <si>
    <t>#67500-Kellogg</t>
  </si>
  <si>
    <t>90705089</t>
  </si>
  <si>
    <t>392067</t>
  </si>
  <si>
    <t>#67501-Kellogg</t>
  </si>
  <si>
    <t>90705088</t>
  </si>
  <si>
    <t>#67502-Pullman</t>
  </si>
  <si>
    <t>92305154</t>
  </si>
  <si>
    <t>#68200-Pullman</t>
  </si>
  <si>
    <t>92305153</t>
  </si>
  <si>
    <t>392068</t>
  </si>
  <si>
    <t>#76203 - CDA Gas</t>
  </si>
  <si>
    <t>90105354</t>
  </si>
  <si>
    <t>396000</t>
  </si>
  <si>
    <t>#85357S-Clarkston</t>
  </si>
  <si>
    <t>92205101</t>
  </si>
  <si>
    <t>#85618S - Clarkston</t>
  </si>
  <si>
    <t>92205102</t>
  </si>
  <si>
    <t>#86031A - Network</t>
  </si>
  <si>
    <t>95605753</t>
  </si>
  <si>
    <t>#86101 - CDA Electric</t>
  </si>
  <si>
    <t>90105346</t>
  </si>
  <si>
    <t>#87100 - Davenport</t>
  </si>
  <si>
    <t>97405034</t>
  </si>
  <si>
    <t>46413 Sandpoint</t>
  </si>
  <si>
    <t>93005127</t>
  </si>
  <si>
    <t>46416 Kellogg</t>
  </si>
  <si>
    <t>90705091</t>
  </si>
  <si>
    <t>48409 - Generation Spokane</t>
  </si>
  <si>
    <t>09805614</t>
  </si>
  <si>
    <t>48411 Generation Spokane</t>
  </si>
  <si>
    <t>09805612</t>
  </si>
  <si>
    <t>48412 Generation Spokane</t>
  </si>
  <si>
    <t>09805611</t>
  </si>
  <si>
    <t>56300 DCA Gas</t>
  </si>
  <si>
    <t>90105312</t>
  </si>
  <si>
    <t>56646 Sandpoint</t>
  </si>
  <si>
    <t>93005126</t>
  </si>
  <si>
    <t>67503 Davenport</t>
  </si>
  <si>
    <t>97405033</t>
  </si>
  <si>
    <t>71H07</t>
  </si>
  <si>
    <t>7001</t>
  </si>
  <si>
    <t>Boiler Replacement</t>
  </si>
  <si>
    <t>11005229</t>
  </si>
  <si>
    <t>390100</t>
  </si>
  <si>
    <t>CENTR</t>
  </si>
  <si>
    <t>Structures &amp; Improv</t>
  </si>
  <si>
    <t>Forklift Ramp Safety Rail @ DR</t>
  </si>
  <si>
    <t>11105031</t>
  </si>
  <si>
    <t>DOLLWA</t>
  </si>
  <si>
    <t>Furniture</t>
  </si>
  <si>
    <t>11005226</t>
  </si>
  <si>
    <t>391000</t>
  </si>
  <si>
    <t>Medford Misc Projects</t>
  </si>
  <si>
    <t>17005004</t>
  </si>
  <si>
    <t>POGAR</t>
  </si>
  <si>
    <t>Pullman Hot Stick Room</t>
  </si>
  <si>
    <t>15205028</t>
  </si>
  <si>
    <t>PULSE</t>
  </si>
  <si>
    <t>71A80</t>
  </si>
  <si>
    <t>Purchase LaGrande SC</t>
  </si>
  <si>
    <t>17105000</t>
  </si>
  <si>
    <t>LGOFF</t>
  </si>
  <si>
    <t>Non-Construction</t>
  </si>
  <si>
    <t>390200</t>
  </si>
  <si>
    <t>St Maries HVAC Replacement</t>
  </si>
  <si>
    <t>14405013</t>
  </si>
  <si>
    <t>STMAS</t>
  </si>
  <si>
    <t>76H07</t>
  </si>
  <si>
    <t>7003</t>
  </si>
  <si>
    <t>Ice Machine Clarkston</t>
  </si>
  <si>
    <t>16105020</t>
  </si>
  <si>
    <t>398000</t>
  </si>
  <si>
    <t>Office Furniture</t>
  </si>
  <si>
    <t>85J51</t>
  </si>
  <si>
    <t>7005</t>
  </si>
  <si>
    <t>Common Stores Equipment</t>
  </si>
  <si>
    <t>09801850</t>
  </si>
  <si>
    <t>393000</t>
  </si>
  <si>
    <t>Stores Equip</t>
  </si>
  <si>
    <t>86D53</t>
  </si>
  <si>
    <t>7006</t>
  </si>
  <si>
    <t>Common Capital Tools</t>
  </si>
  <si>
    <t>09901860</t>
  </si>
  <si>
    <t>394000</t>
  </si>
  <si>
    <t>Tools Lab &amp; Shop Equipment</t>
  </si>
  <si>
    <t>86A07</t>
  </si>
  <si>
    <t>Electric Capital Tools-Common</t>
  </si>
  <si>
    <t>09801860</t>
  </si>
  <si>
    <t>86B50</t>
  </si>
  <si>
    <t>Gas Capital Tools-Common</t>
  </si>
  <si>
    <t>09901861</t>
  </si>
  <si>
    <t>12C06</t>
  </si>
  <si>
    <t>7050</t>
  </si>
  <si>
    <t>CS2 Enhancements</t>
  </si>
  <si>
    <t>61005049</t>
  </si>
  <si>
    <t>Productivity Initiative</t>
  </si>
  <si>
    <t>Productivity</t>
  </si>
  <si>
    <t>14C06</t>
  </si>
  <si>
    <t>CS2 Gas Flow Computer</t>
  </si>
  <si>
    <t>61005057</t>
  </si>
  <si>
    <t>14V08</t>
  </si>
  <si>
    <t>GPX2 GPS Field Device</t>
  </si>
  <si>
    <t>09805671</t>
  </si>
  <si>
    <t>04H07</t>
  </si>
  <si>
    <t>7101</t>
  </si>
  <si>
    <t>HVAC Project - Basement</t>
  </si>
  <si>
    <t>11005220</t>
  </si>
  <si>
    <t>COF HVAC Improvmt</t>
  </si>
  <si>
    <t>07H07</t>
  </si>
  <si>
    <t>7107</t>
  </si>
  <si>
    <t>AFCB12 Dollar Rd Fleet bldg</t>
  </si>
  <si>
    <t>18900001</t>
  </si>
  <si>
    <t>DOLFLT</t>
  </si>
  <si>
    <t>Dollar Road Land Purchase and Facility Expansion</t>
  </si>
  <si>
    <t>08V08</t>
  </si>
  <si>
    <t>7108</t>
  </si>
  <si>
    <t>AutoCAD Upgrade 2015</t>
  </si>
  <si>
    <t>09905869</t>
  </si>
  <si>
    <t>WSDOT Highway Franchise Consolidation</t>
  </si>
  <si>
    <t>27M54</t>
  </si>
  <si>
    <t>7127</t>
  </si>
  <si>
    <t>#46566-Spo Electric Bi-Fuel</t>
  </si>
  <si>
    <t>95605698</t>
  </si>
  <si>
    <t>CNG Fleet Conversion</t>
  </si>
  <si>
    <t>29N09</t>
  </si>
  <si>
    <t>7129</t>
  </si>
  <si>
    <t>Trove Sunstone Integration</t>
  </si>
  <si>
    <t>09905781</t>
  </si>
  <si>
    <t>GridGlo GFX Integration</t>
  </si>
  <si>
    <t>JN604</t>
  </si>
  <si>
    <t>7201</t>
  </si>
  <si>
    <t>JP Capital Blanket for AN</t>
  </si>
  <si>
    <t>54504500</t>
  </si>
  <si>
    <t>351100</t>
  </si>
  <si>
    <t xml:space="preserve">545                                </t>
  </si>
  <si>
    <t>JP</t>
  </si>
  <si>
    <t>Jackson Prairie Storage</t>
  </si>
  <si>
    <t>Gas Underground Storage 350-357</t>
  </si>
  <si>
    <t>JN001</t>
  </si>
  <si>
    <t>OR Cushon Gas Expansion</t>
  </si>
  <si>
    <t>54505008</t>
  </si>
  <si>
    <t>GSTOR-Cap Blanket</t>
  </si>
  <si>
    <t>351400</t>
  </si>
  <si>
    <t>XD002</t>
  </si>
  <si>
    <t>7205</t>
  </si>
  <si>
    <t>SGWT Train Develop Support</t>
  </si>
  <si>
    <t>02805671</t>
  </si>
  <si>
    <t>Smart Grid Workforce Training</t>
  </si>
  <si>
    <t>Bun 424-Ext to Crescent Mine</t>
  </si>
  <si>
    <t>90705097</t>
  </si>
  <si>
    <t>201501</t>
  </si>
  <si>
    <t>Com Elect Revenue-Tekoa - Wa</t>
  </si>
  <si>
    <t>92701101</t>
  </si>
  <si>
    <t>Com Electric Revenue-Kamiah</t>
  </si>
  <si>
    <t>91101101</t>
  </si>
  <si>
    <t>Com Electric Revenue-Odessa</t>
  </si>
  <si>
    <t>97601101</t>
  </si>
  <si>
    <t>Res Elect Revenue-Palouse - Id</t>
  </si>
  <si>
    <t>93801100</t>
  </si>
  <si>
    <t>Res Electric Revenue-Rosalia</t>
  </si>
  <si>
    <t>94101100</t>
  </si>
  <si>
    <t>Developments Gas Rev-Ritzville</t>
  </si>
  <si>
    <t>97101115</t>
  </si>
  <si>
    <t>Forker Rd Gas Growth</t>
  </si>
  <si>
    <t>95605739</t>
  </si>
  <si>
    <t>Gas Commercial Mains-922</t>
  </si>
  <si>
    <t>92201112</t>
  </si>
  <si>
    <t>Gas Commercial Mains-932</t>
  </si>
  <si>
    <t>93201112</t>
  </si>
  <si>
    <t>Gas Commercial Mains-933</t>
  </si>
  <si>
    <t>93301112</t>
  </si>
  <si>
    <t>Gas Commercl Mains-973</t>
  </si>
  <si>
    <t>97301112</t>
  </si>
  <si>
    <t>Gas Meters/Regulators-Medford</t>
  </si>
  <si>
    <t>98401132</t>
  </si>
  <si>
    <t>El Line Distr transfr Purch ID</t>
  </si>
  <si>
    <t>03801250</t>
  </si>
  <si>
    <t>Elect L Distr Transfr Purch Wa</t>
  </si>
  <si>
    <t>02801250</t>
  </si>
  <si>
    <t>Elect Area Lights-Genesee - Id</t>
  </si>
  <si>
    <t>93601370</t>
  </si>
  <si>
    <t>Elect Area Lights-Spokane Vy</t>
  </si>
  <si>
    <t>95501370</t>
  </si>
  <si>
    <t>Electric Area Lights-Long Lake</t>
  </si>
  <si>
    <t>97501370</t>
  </si>
  <si>
    <t>XE022</t>
  </si>
  <si>
    <t>Gas House Regulator Purchases</t>
  </si>
  <si>
    <t>02801220</t>
  </si>
  <si>
    <t>Failing Elect UG-Davenport</t>
  </si>
  <si>
    <t>97401330</t>
  </si>
  <si>
    <t>Failing Elect UG-Lewiston</t>
  </si>
  <si>
    <t>93201330</t>
  </si>
  <si>
    <t>Minor Dist Rebld General-975</t>
  </si>
  <si>
    <t>97501357</t>
  </si>
  <si>
    <t>Minor Dist Rebld Joint Use-932</t>
  </si>
  <si>
    <t>93201369</t>
  </si>
  <si>
    <t>Minor Dist Rebld Joint Use-970</t>
  </si>
  <si>
    <t>97001369</t>
  </si>
  <si>
    <t>Minor Dist Rebld Joint Use-971</t>
  </si>
  <si>
    <t>97101369</t>
  </si>
  <si>
    <t>360105</t>
  </si>
  <si>
    <t>Minor Dist Reblds Trbl Rel-976</t>
  </si>
  <si>
    <t>97601367</t>
  </si>
  <si>
    <t>Minor Rbld Copper Theft 956</t>
  </si>
  <si>
    <t>95601372</t>
  </si>
  <si>
    <t>Spokane Falls Blvd Conduit</t>
  </si>
  <si>
    <t>95605529</t>
  </si>
  <si>
    <t>ZCM35</t>
  </si>
  <si>
    <t>Elect Highway moves-Kellogg</t>
  </si>
  <si>
    <t>90701350</t>
  </si>
  <si>
    <t>ITD Bridge Replacements Mullan</t>
  </si>
  <si>
    <t>90705086</t>
  </si>
  <si>
    <t>Southway Snake Riv Roundabout</t>
  </si>
  <si>
    <t>93205066</t>
  </si>
  <si>
    <t>NinthCentrl Otis Mnr Rbld</t>
  </si>
  <si>
    <t>29905147</t>
  </si>
  <si>
    <t>Elect Street Lights-Network</t>
  </si>
  <si>
    <t>95701300</t>
  </si>
  <si>
    <t>ED Storm Rebld-Long Lake</t>
  </si>
  <si>
    <t>97501520</t>
  </si>
  <si>
    <t>ED Storm Rebld-Orofino</t>
  </si>
  <si>
    <t>91301520</t>
  </si>
  <si>
    <t>3rd &amp; Hatch 12F1 (stub) 2014</t>
  </si>
  <si>
    <t>95605712</t>
  </si>
  <si>
    <t>3rd &amp; Hatch 12F3 (stub) 2014</t>
  </si>
  <si>
    <t>95605711</t>
  </si>
  <si>
    <t>CW12F2 TT Followup 2014</t>
  </si>
  <si>
    <t>95605657</t>
  </si>
  <si>
    <t>ZBR60</t>
  </si>
  <si>
    <t>Test and treat-Davenport</t>
  </si>
  <si>
    <t>97401550</t>
  </si>
  <si>
    <t>Electric Meter Replc NonRev028</t>
  </si>
  <si>
    <t>02801238</t>
  </si>
  <si>
    <t>Kettle Falls TWACs Install</t>
  </si>
  <si>
    <t>02806029</t>
  </si>
  <si>
    <t>TWACS</t>
  </si>
  <si>
    <t>AMS08</t>
  </si>
  <si>
    <t>2204</t>
  </si>
  <si>
    <t>Construction Job Container</t>
  </si>
  <si>
    <t>09805673</t>
  </si>
  <si>
    <t>System Wood Substation Rebuilds</t>
  </si>
  <si>
    <t>SS765</t>
  </si>
  <si>
    <t>2273</t>
  </si>
  <si>
    <t>Beacon Storage Yard-Elec Svc</t>
  </si>
  <si>
    <t>09805675</t>
  </si>
  <si>
    <t>BEAST</t>
  </si>
  <si>
    <t>Beacon ST YD-Oil Contain</t>
  </si>
  <si>
    <t>DMS Production Virtual Env Bld</t>
  </si>
  <si>
    <t>09905814</t>
  </si>
  <si>
    <t>Kaseya Expansion</t>
  </si>
  <si>
    <t>09905816</t>
  </si>
  <si>
    <t>SS900</t>
  </si>
  <si>
    <t>2283</t>
  </si>
  <si>
    <t>Millwood Rebuild Transmission</t>
  </si>
  <si>
    <t>02805682</t>
  </si>
  <si>
    <t>MIL</t>
  </si>
  <si>
    <t>Millwood Sub - Rebuild</t>
  </si>
  <si>
    <t>WD306</t>
  </si>
  <si>
    <t>CHW12F4 Reconductor 4 25 Miles</t>
  </si>
  <si>
    <t>02805925</t>
  </si>
  <si>
    <t>SD907</t>
  </si>
  <si>
    <t>2529</t>
  </si>
  <si>
    <t>SGIG Investment Proj DMS sys</t>
  </si>
  <si>
    <t>02805553</t>
  </si>
  <si>
    <t>Spokane Smart Circuit</t>
  </si>
  <si>
    <t>SD904</t>
  </si>
  <si>
    <t>SGIG Wireless network</t>
  </si>
  <si>
    <t>02805547</t>
  </si>
  <si>
    <t>SGDP Smart Switchgear</t>
  </si>
  <si>
    <t>92305112</t>
  </si>
  <si>
    <t>MN302</t>
  </si>
  <si>
    <t>Gas Deteriorated Pipe-Roseburg</t>
  </si>
  <si>
    <t>98601080</t>
  </si>
  <si>
    <t>Gas Road Projects-Roseburg</t>
  </si>
  <si>
    <t>98601040</t>
  </si>
  <si>
    <t>ZBW23</t>
  </si>
  <si>
    <t>Gas Road Relocates-Colville</t>
  </si>
  <si>
    <t>96001230</t>
  </si>
  <si>
    <t>ODOT I5 Exit 24 Rebuild</t>
  </si>
  <si>
    <t>98405199</t>
  </si>
  <si>
    <t>Table Rock Road Project</t>
  </si>
  <si>
    <t>98405241</t>
  </si>
  <si>
    <t>Instl CP DW@Hayden&amp;21st,Airway</t>
  </si>
  <si>
    <t>95605752</t>
  </si>
  <si>
    <t>Gas Customer Caused-Deer Park</t>
  </si>
  <si>
    <t>95201122</t>
  </si>
  <si>
    <t>Overblt Pipe Replc 2011Rosebrg</t>
  </si>
  <si>
    <t>98605073</t>
  </si>
  <si>
    <t>ZCJ06</t>
  </si>
  <si>
    <t>Overbuild Gas 2013 ID</t>
  </si>
  <si>
    <t>03805399</t>
  </si>
  <si>
    <t>AA ID Main Minor Gas Dist(932)</t>
  </si>
  <si>
    <t>93201127</t>
  </si>
  <si>
    <t>AA ID Main Minor Gas Dist(933)</t>
  </si>
  <si>
    <t>93301127</t>
  </si>
  <si>
    <t>AA OR STTR Major LaGrande'15</t>
  </si>
  <si>
    <t>98805081</t>
  </si>
  <si>
    <t>AA OR STTR Minor Gas Dist(984)</t>
  </si>
  <si>
    <t>98401128</t>
  </si>
  <si>
    <t>AA OR STTRMajor Medford/Adj'15</t>
  </si>
  <si>
    <t>98405254</t>
  </si>
  <si>
    <t>AA WA STTR Minor Gas Dist(922)</t>
  </si>
  <si>
    <t>92201128</t>
  </si>
  <si>
    <t>GN814</t>
  </si>
  <si>
    <t>3257</t>
  </si>
  <si>
    <t>Bridge HP reloc Oakland OR</t>
  </si>
  <si>
    <t>98605043</t>
  </si>
  <si>
    <t>4581</t>
  </si>
  <si>
    <t>Oakland Bridge Bore &amp; Relocation, Oakland OR</t>
  </si>
  <si>
    <t>IG128</t>
  </si>
  <si>
    <t>4108</t>
  </si>
  <si>
    <t>RCT-Replace Station Battery</t>
  </si>
  <si>
    <t>31005029</t>
  </si>
  <si>
    <t xml:space="preserve">310                                </t>
  </si>
  <si>
    <t>RCT</t>
  </si>
  <si>
    <t>System Battery Replacement</t>
  </si>
  <si>
    <t>Nine Mile Cottage 6 Rehab</t>
  </si>
  <si>
    <t>20700001</t>
  </si>
  <si>
    <t>207</t>
  </si>
  <si>
    <t>9MINP</t>
  </si>
  <si>
    <t>Clarity Version 13 Upgrade</t>
  </si>
  <si>
    <t>09905811</t>
  </si>
  <si>
    <t>DC Plant Refresh Noxon Swyd</t>
  </si>
  <si>
    <t>04805034</t>
  </si>
  <si>
    <t>PI System Upgrade</t>
  </si>
  <si>
    <t>09905618</t>
  </si>
  <si>
    <t>Fleet Handsfree vehicle solut</t>
  </si>
  <si>
    <t>09805445</t>
  </si>
  <si>
    <t>Noxon Living Facility  Network</t>
  </si>
  <si>
    <t>09905870</t>
  </si>
  <si>
    <t>Noxon Liv Fac Security</t>
  </si>
  <si>
    <t>40205095</t>
  </si>
  <si>
    <t>HVP Garden Springs Fiber</t>
  </si>
  <si>
    <t>09805576</t>
  </si>
  <si>
    <t>GCC</t>
  </si>
  <si>
    <t>GDNCOM</t>
  </si>
  <si>
    <t>01E14</t>
  </si>
  <si>
    <t>6101</t>
  </si>
  <si>
    <t>ID Panhandle 115kv Line Permit</t>
  </si>
  <si>
    <t>39905106</t>
  </si>
  <si>
    <t>Forest Srvc Rqmts</t>
  </si>
  <si>
    <t>Post Falls Trail Enhancement</t>
  </si>
  <si>
    <t>30005045</t>
  </si>
  <si>
    <t>#46453 - Hydro Post Street</t>
  </si>
  <si>
    <t>09805656</t>
  </si>
  <si>
    <t>#48602 - Generation Spokane</t>
  </si>
  <si>
    <t>09805623</t>
  </si>
  <si>
    <t>#48708 - Fleet Dollar Rd</t>
  </si>
  <si>
    <t>95605699</t>
  </si>
  <si>
    <t>#76305 - CDA Gas</t>
  </si>
  <si>
    <t>90105362</t>
  </si>
  <si>
    <t>#76306 - Grangeville</t>
  </si>
  <si>
    <t>91005038</t>
  </si>
  <si>
    <t>#76307 - Dollar Rd</t>
  </si>
  <si>
    <t>95605759</t>
  </si>
  <si>
    <t>46508 Field Services Spo</t>
  </si>
  <si>
    <t>95605692</t>
  </si>
  <si>
    <t>48400 Dollar Rd</t>
  </si>
  <si>
    <t>95605659</t>
  </si>
  <si>
    <t>2nd flr ofcs sys ops wall</t>
  </si>
  <si>
    <t>11005200</t>
  </si>
  <si>
    <t>AFCB12 GasWrkMat Vehicle canop</t>
  </si>
  <si>
    <t>14205011</t>
  </si>
  <si>
    <t>KELLO</t>
  </si>
  <si>
    <t>Jack Stewart Storage Lockers</t>
  </si>
  <si>
    <t>11205015</t>
  </si>
  <si>
    <t>Medford Facilities Improvemts</t>
  </si>
  <si>
    <t>17005014</t>
  </si>
  <si>
    <t>MEDSC</t>
  </si>
  <si>
    <t>86B53</t>
  </si>
  <si>
    <t>Gas Capital Tools-Oregon</t>
  </si>
  <si>
    <t>06801861</t>
  </si>
  <si>
    <t>01S09</t>
  </si>
  <si>
    <t>Aclara License Purchase</t>
  </si>
  <si>
    <t>09905810</t>
  </si>
  <si>
    <t>12E55</t>
  </si>
  <si>
    <t>Avista Decision Support System</t>
  </si>
  <si>
    <t>09805647</t>
  </si>
  <si>
    <t>14E55</t>
  </si>
  <si>
    <t>Lancaster Gas Flow Computer</t>
  </si>
  <si>
    <t>31200006</t>
  </si>
  <si>
    <t xml:space="preserve">312                                </t>
  </si>
  <si>
    <t>LANC</t>
  </si>
  <si>
    <t>CS204</t>
  </si>
  <si>
    <t>Lancaster Interconnection</t>
  </si>
  <si>
    <t>32005001</t>
  </si>
  <si>
    <t xml:space="preserve">320                                </t>
  </si>
  <si>
    <t>320T</t>
  </si>
  <si>
    <t>13M54</t>
  </si>
  <si>
    <t>7114</t>
  </si>
  <si>
    <t>Install 15kw of solar at CETS</t>
  </si>
  <si>
    <t>31100001</t>
  </si>
  <si>
    <t>344010</t>
  </si>
  <si>
    <t xml:space="preserve">311                                </t>
  </si>
  <si>
    <t>S0CETS</t>
  </si>
  <si>
    <t>Vehicle Portion of Solar Plug In Hybrid Initiative</t>
  </si>
  <si>
    <t>Strategic</t>
  </si>
  <si>
    <t>SOCETS</t>
  </si>
  <si>
    <t>345010</t>
  </si>
  <si>
    <t>26H07</t>
  </si>
  <si>
    <t>7126</t>
  </si>
  <si>
    <t>Construct New Warehouse  2012</t>
  </si>
  <si>
    <t>11005159</t>
  </si>
  <si>
    <t>Long term Campus Re-Structuring Plan</t>
  </si>
  <si>
    <t>46508 Field Svcs Spo Bi Fuel</t>
  </si>
  <si>
    <t>95605693</t>
  </si>
  <si>
    <t>XD101</t>
  </si>
  <si>
    <t>7200</t>
  </si>
  <si>
    <t>Sheds for Safe City (Trng Ctr)</t>
  </si>
  <si>
    <t>11205019</t>
  </si>
  <si>
    <t>CRAFT</t>
  </si>
  <si>
    <t>Appren Craft Train</t>
  </si>
  <si>
    <t>201502</t>
  </si>
  <si>
    <t>Com Elect Rev-Unitwn/Cltn - Wa</t>
  </si>
  <si>
    <t>92601101</t>
  </si>
  <si>
    <t>Com Elect Revenue-St. Maries</t>
  </si>
  <si>
    <t>90601101</t>
  </si>
  <si>
    <t>Res Elect Revenue-St. Maries</t>
  </si>
  <si>
    <t>90601100</t>
  </si>
  <si>
    <t xml:space="preserve">MADD    </t>
  </si>
  <si>
    <t>Gas New Ind Services-LaGrande</t>
  </si>
  <si>
    <t>98801133</t>
  </si>
  <si>
    <t>Gas New Mains - Goldendale</t>
  </si>
  <si>
    <t>97301110</t>
  </si>
  <si>
    <t>Gas New Mains-Grants Pass</t>
  </si>
  <si>
    <t>98501130</t>
  </si>
  <si>
    <t>Gas New Mains-LaGrande</t>
  </si>
  <si>
    <t>98801130</t>
  </si>
  <si>
    <t>Hoover Treated Wood -Rbld MSA</t>
  </si>
  <si>
    <t>98605091</t>
  </si>
  <si>
    <t>Ind Gas Rev Services-Moscow</t>
  </si>
  <si>
    <t>93301114</t>
  </si>
  <si>
    <t>The ShuttleInc-Indust MSA#4653</t>
  </si>
  <si>
    <t>98705079</t>
  </si>
  <si>
    <t>Elect Meter Purchases WA STR</t>
  </si>
  <si>
    <t>02801205</t>
  </si>
  <si>
    <t>Elect Street Lights-Long Lake</t>
  </si>
  <si>
    <t>97501300</t>
  </si>
  <si>
    <t>Elect Area Lights-St. Maries</t>
  </si>
  <si>
    <t>90601370</t>
  </si>
  <si>
    <t>Gas Meter Purchases WAID STR</t>
  </si>
  <si>
    <t>02801215</t>
  </si>
  <si>
    <t>MN320</t>
  </si>
  <si>
    <t>Gas AMR Purchases OR STR</t>
  </si>
  <si>
    <t>06801276</t>
  </si>
  <si>
    <t>Gas AMR Purchases WAID STR</t>
  </si>
  <si>
    <t>02801295</t>
  </si>
  <si>
    <t>LT403</t>
  </si>
  <si>
    <t>Lewiston Mill Integration 115</t>
  </si>
  <si>
    <t>39905128</t>
  </si>
  <si>
    <t>Minor Dist Rebld General-976</t>
  </si>
  <si>
    <t>97601357</t>
  </si>
  <si>
    <t>Lewiston DT Streetscape</t>
  </si>
  <si>
    <t>93205067</t>
  </si>
  <si>
    <t>9CE-SUN Add Pole &amp; Rplc Arm</t>
  </si>
  <si>
    <t>29905167</t>
  </si>
  <si>
    <t>Gifford 34F1-Section4 stub2015</t>
  </si>
  <si>
    <t>96005159</t>
  </si>
  <si>
    <t>ZBW60</t>
  </si>
  <si>
    <t>Test and Treat-Colville</t>
  </si>
  <si>
    <t>96001550</t>
  </si>
  <si>
    <t>ST420</t>
  </si>
  <si>
    <t>Airway Hts Sunset 115kV Reloc</t>
  </si>
  <si>
    <t>29905153</t>
  </si>
  <si>
    <t>Third Hatch Relay Upgrd Com</t>
  </si>
  <si>
    <t>02805438</t>
  </si>
  <si>
    <t>Devil's Gap-Replace Relays_Com</t>
  </si>
  <si>
    <t>02806125</t>
  </si>
  <si>
    <t>LittleFalls-Replace Relay_Comm</t>
  </si>
  <si>
    <t>02806127</t>
  </si>
  <si>
    <t>Kettle Falls Sub-Add TWACS</t>
  </si>
  <si>
    <t>02806024</t>
  </si>
  <si>
    <t>SUBDIST-E Cap Specfc</t>
  </si>
  <si>
    <t>KET</t>
  </si>
  <si>
    <t>Bea Boulder 2 Install A615</t>
  </si>
  <si>
    <t>29905146</t>
  </si>
  <si>
    <t>Reinfor A94 at Ritzville Wa</t>
  </si>
  <si>
    <t>29905115</t>
  </si>
  <si>
    <t>AMS82</t>
  </si>
  <si>
    <t>2275</t>
  </si>
  <si>
    <t>North Lew Repl Station Rock</t>
  </si>
  <si>
    <t>03805391</t>
  </si>
  <si>
    <t>System - Rock/Fence Restore</t>
  </si>
  <si>
    <t>Waikiki-Access Road Rebuild</t>
  </si>
  <si>
    <t>02806153</t>
  </si>
  <si>
    <t>AMS83</t>
  </si>
  <si>
    <t>2278</t>
  </si>
  <si>
    <t>Beacon 13kV Brkr Replacement</t>
  </si>
  <si>
    <t>02805974</t>
  </si>
  <si>
    <t>System-Replace Obsolete Reclosers</t>
  </si>
  <si>
    <t>Beacon 13kV Brkr Replmt Com</t>
  </si>
  <si>
    <t>09805581</t>
  </si>
  <si>
    <t>BEACOM</t>
  </si>
  <si>
    <t>Millwood Rebuild Distribution</t>
  </si>
  <si>
    <t>02805683</t>
  </si>
  <si>
    <t>AMS10</t>
  </si>
  <si>
    <t>2294</t>
  </si>
  <si>
    <t>Moscow City Replace Battery</t>
  </si>
  <si>
    <t>03805394</t>
  </si>
  <si>
    <t>M15</t>
  </si>
  <si>
    <t>System - Batteries</t>
  </si>
  <si>
    <t>XS206</t>
  </si>
  <si>
    <t>2343</t>
  </si>
  <si>
    <t>Shawnee-Rplc Panel House Roof</t>
  </si>
  <si>
    <t>02806165</t>
  </si>
  <si>
    <t>SHN</t>
  </si>
  <si>
    <t>System - Replace/Install Substation Structures</t>
  </si>
  <si>
    <t>Beacon 13kV Bus Update</t>
  </si>
  <si>
    <t>02805961</t>
  </si>
  <si>
    <t>Odessa sub Add Cap Banks Com</t>
  </si>
  <si>
    <t>02805881</t>
  </si>
  <si>
    <t>PD007</t>
  </si>
  <si>
    <t>SGDP AMI Phase 2 IS Analysis</t>
  </si>
  <si>
    <t>02805570</t>
  </si>
  <si>
    <t>SGDP Customer C01 Module B</t>
  </si>
  <si>
    <t>02805780</t>
  </si>
  <si>
    <t>SGDP DMS C01 Training Module</t>
  </si>
  <si>
    <t>02805787</t>
  </si>
  <si>
    <t>SGDP DMS Test Set</t>
  </si>
  <si>
    <t>02805930</t>
  </si>
  <si>
    <t>SGDP DR Design Consultant Ph1</t>
  </si>
  <si>
    <t>02805843</t>
  </si>
  <si>
    <t>SGDP DR Integration</t>
  </si>
  <si>
    <t>02805841</t>
  </si>
  <si>
    <t>SGDP Data analytics devlop pro</t>
  </si>
  <si>
    <t>02805829</t>
  </si>
  <si>
    <t>PD006</t>
  </si>
  <si>
    <t>SGDP FCI (C)</t>
  </si>
  <si>
    <t>02806003</t>
  </si>
  <si>
    <t>SGDCOM</t>
  </si>
  <si>
    <t>SGDP Fiber make ready</t>
  </si>
  <si>
    <t>02805761</t>
  </si>
  <si>
    <t>SGDP Install URD Capacitors</t>
  </si>
  <si>
    <t>02805789</t>
  </si>
  <si>
    <t>SGDP Make Ready</t>
  </si>
  <si>
    <t>02805860</t>
  </si>
  <si>
    <t>SGDP Smart Transformer Phase 2</t>
  </si>
  <si>
    <t>02805978</t>
  </si>
  <si>
    <t>SGDP Spirae</t>
  </si>
  <si>
    <t>02805802</t>
  </si>
  <si>
    <t>SGDP WSU FACOPS WSU</t>
  </si>
  <si>
    <t>02805835</t>
  </si>
  <si>
    <t>SGDP Wireless Network</t>
  </si>
  <si>
    <t>02805648</t>
  </si>
  <si>
    <t>SS204</t>
  </si>
  <si>
    <t>2552</t>
  </si>
  <si>
    <t>Opportunity Sub Add GCBs Land</t>
  </si>
  <si>
    <t>02806181</t>
  </si>
  <si>
    <t>350200</t>
  </si>
  <si>
    <t>Opportunity 115 kV Switching Station</t>
  </si>
  <si>
    <t>MN419</t>
  </si>
  <si>
    <t>9th St Station Rebuild Klamath</t>
  </si>
  <si>
    <t>98705040</t>
  </si>
  <si>
    <t>8702</t>
  </si>
  <si>
    <t>STA#2703 Piping Modif &amp; Test</t>
  </si>
  <si>
    <t>81000005</t>
  </si>
  <si>
    <t>2703</t>
  </si>
  <si>
    <t>Gas Mains Non Revenue-Medford</t>
  </si>
  <si>
    <t>98401140</t>
  </si>
  <si>
    <t>AA OR STTR Minor Gas Dist(985)</t>
  </si>
  <si>
    <t>98501128</t>
  </si>
  <si>
    <t>AA OR STTR Minor Gas Dist(988)</t>
  </si>
  <si>
    <t>98801128</t>
  </si>
  <si>
    <t>Non-Revenue meter changes(973)</t>
  </si>
  <si>
    <t>97301237</t>
  </si>
  <si>
    <t>Chase Rd Gate Station Pst Fls</t>
  </si>
  <si>
    <t>90105251</t>
  </si>
  <si>
    <t>Hayden Ave HP Gas Reinf PFalls</t>
  </si>
  <si>
    <t>90105307</t>
  </si>
  <si>
    <t>DC Plant Refresh AVA Penthouse</t>
  </si>
  <si>
    <t>09905812</t>
  </si>
  <si>
    <t>Upgrade MS Exchange</t>
  </si>
  <si>
    <t>09905425</t>
  </si>
  <si>
    <t>IT for Facility CDA serv cent</t>
  </si>
  <si>
    <t>03805386</t>
  </si>
  <si>
    <t>CDACOM</t>
  </si>
  <si>
    <t>IT for Facility Spok Valley CC</t>
  </si>
  <si>
    <t>09905720</t>
  </si>
  <si>
    <t>TRENT</t>
  </si>
  <si>
    <t>IT for facility Lewiston CC</t>
  </si>
  <si>
    <t>09805533</t>
  </si>
  <si>
    <t>LEWCO</t>
  </si>
  <si>
    <t>Netwrk at Clark Fork Liv Fac</t>
  </si>
  <si>
    <t>09905520</t>
  </si>
  <si>
    <t>05P95</t>
  </si>
  <si>
    <t>Enterprise Security WLAN</t>
  </si>
  <si>
    <t>09905271</t>
  </si>
  <si>
    <t>Mass Notif Enhancmt Elevator</t>
  </si>
  <si>
    <t>09905877</t>
  </si>
  <si>
    <t>SPOAL</t>
  </si>
  <si>
    <t>38N09</t>
  </si>
  <si>
    <t>CSS CCand B System</t>
  </si>
  <si>
    <t>09905680</t>
  </si>
  <si>
    <t>37N09</t>
  </si>
  <si>
    <t>CSS EAM Maximo Phase 1</t>
  </si>
  <si>
    <t>09905700</t>
  </si>
  <si>
    <t>CSS EAM Maximo Phase 2</t>
  </si>
  <si>
    <t>09905698</t>
  </si>
  <si>
    <t>#46418 - Claims Spokane</t>
  </si>
  <si>
    <t>95605724</t>
  </si>
  <si>
    <t>#56849 - Hydro Long Lake</t>
  </si>
  <si>
    <t>09805654</t>
  </si>
  <si>
    <t>#57619 - Downtown Network</t>
  </si>
  <si>
    <t>95605694</t>
  </si>
  <si>
    <t>#85089S - Colville</t>
  </si>
  <si>
    <t>96005154</t>
  </si>
  <si>
    <t>46408 CDA Gas</t>
  </si>
  <si>
    <t>90105338</t>
  </si>
  <si>
    <t>46415 Kellogg</t>
  </si>
  <si>
    <t>90705092</t>
  </si>
  <si>
    <t>AFCB12 Othello ServCent Add</t>
  </si>
  <si>
    <t>13305006</t>
  </si>
  <si>
    <t>OTHEL</t>
  </si>
  <si>
    <t>CDA S Parking Card Reader</t>
  </si>
  <si>
    <t>14005023</t>
  </si>
  <si>
    <t>CDASE</t>
  </si>
  <si>
    <t>Drinking fountain/bottle fill</t>
  </si>
  <si>
    <t>11005236</t>
  </si>
  <si>
    <t>HVAC Heating Fan-ServBldg2014</t>
  </si>
  <si>
    <t>11005234</t>
  </si>
  <si>
    <t>Purchase Ross Court Property</t>
  </si>
  <si>
    <t>09905847</t>
  </si>
  <si>
    <t>389200</t>
  </si>
  <si>
    <t>NCR</t>
  </si>
  <si>
    <t>ROSSCT</t>
  </si>
  <si>
    <t>Furniture Blanket</t>
  </si>
  <si>
    <t>09905895</t>
  </si>
  <si>
    <t xml:space="preserve"> Power Supply Optimization</t>
  </si>
  <si>
    <t>09805477</t>
  </si>
  <si>
    <t>Srvc Bldg Remodel IDF Closet</t>
  </si>
  <si>
    <t>09905750</t>
  </si>
  <si>
    <t>SPOSE</t>
  </si>
  <si>
    <t>#46418-Claims Spokane bi-fuel</t>
  </si>
  <si>
    <t>95605725</t>
  </si>
  <si>
    <t>46408 CDA Gas Bi Fuel</t>
  </si>
  <si>
    <t>90105339</t>
  </si>
  <si>
    <t>ZZZZZ</t>
  </si>
  <si>
    <t>8000</t>
  </si>
  <si>
    <t>MISC TRFS ADJS GAS-OR</t>
  </si>
  <si>
    <t>06804906</t>
  </si>
  <si>
    <t>2431</t>
  </si>
  <si>
    <t>Accounting Transfer Adjustments</t>
  </si>
  <si>
    <t>None</t>
  </si>
  <si>
    <t>PGTNPM</t>
  </si>
  <si>
    <t>201503</t>
  </si>
  <si>
    <t>Developmts Elect Rev-Long Lake</t>
  </si>
  <si>
    <t>97501102</t>
  </si>
  <si>
    <t>Gas Commercl Mains-987</t>
  </si>
  <si>
    <t>98701112</t>
  </si>
  <si>
    <t>Ind Gas Rev Services-Pullman</t>
  </si>
  <si>
    <t>92301114</t>
  </si>
  <si>
    <t>Kendall Yards Com Dev Gas</t>
  </si>
  <si>
    <t>95605376</t>
  </si>
  <si>
    <t>Kendall Yards Res Dev Gas</t>
  </si>
  <si>
    <t>95605377</t>
  </si>
  <si>
    <t>Res Gas Rev Service-Palouse-Wa</t>
  </si>
  <si>
    <t>92801111</t>
  </si>
  <si>
    <t>Elect Street Lights-Craigmont</t>
  </si>
  <si>
    <t>91201300</t>
  </si>
  <si>
    <t>Elect Area Lights-Grangeville</t>
  </si>
  <si>
    <t>91001370</t>
  </si>
  <si>
    <t>Gas Meter Purchases OR STR</t>
  </si>
  <si>
    <t>06801275</t>
  </si>
  <si>
    <t>Failing Elect UG-Grangeville</t>
  </si>
  <si>
    <t>91001330</t>
  </si>
  <si>
    <t>Minor Dist Rebld General-941</t>
  </si>
  <si>
    <t>94101357</t>
  </si>
  <si>
    <t>Minor Dist Reblds Trbl Rel-906</t>
  </si>
  <si>
    <t>90601367</t>
  </si>
  <si>
    <t>Elect Highway moves-Odessa</t>
  </si>
  <si>
    <t>97601350</t>
  </si>
  <si>
    <t>ED Storm Rebld-Clarkston</t>
  </si>
  <si>
    <t>92201520</t>
  </si>
  <si>
    <t>ED Storm Rebld-Grgnvill</t>
  </si>
  <si>
    <t>91001520</t>
  </si>
  <si>
    <t>ED Storm Rebld-St Maires</t>
  </si>
  <si>
    <t>90601520</t>
  </si>
  <si>
    <t>Garfield 461(follow&amp;stub)2015</t>
  </si>
  <si>
    <t>94105000</t>
  </si>
  <si>
    <t>N Lewiston - Replace Meter</t>
  </si>
  <si>
    <t>03805546</t>
  </si>
  <si>
    <t>AMS81</t>
  </si>
  <si>
    <t>2260</t>
  </si>
  <si>
    <t>Lakeview-230kV Arrester Addn_D</t>
  </si>
  <si>
    <t>03805502</t>
  </si>
  <si>
    <t>System - Upgrade Surge Protection</t>
  </si>
  <si>
    <t>Lakeview-230kV Arrester Addn_T</t>
  </si>
  <si>
    <t>03805501</t>
  </si>
  <si>
    <t>LKV</t>
  </si>
  <si>
    <t>XS502</t>
  </si>
  <si>
    <t>Beacon - Repl Auto #2 Bushings</t>
  </si>
  <si>
    <t>02806163</t>
  </si>
  <si>
    <t>Burke - A/C Replacement</t>
  </si>
  <si>
    <t>03805520</t>
  </si>
  <si>
    <t>BUR</t>
  </si>
  <si>
    <t>Nine Mile - A/C Replacement</t>
  </si>
  <si>
    <t>20505042</t>
  </si>
  <si>
    <t>FD300</t>
  </si>
  <si>
    <t>ROX751 Recond</t>
  </si>
  <si>
    <t>02805943</t>
  </si>
  <si>
    <t>SS904</t>
  </si>
  <si>
    <t>2446</t>
  </si>
  <si>
    <t>Irvin 115kV Sub New Property</t>
  </si>
  <si>
    <t>02805982</t>
  </si>
  <si>
    <t>IRV</t>
  </si>
  <si>
    <t>Irvin Sub - New Construction</t>
  </si>
  <si>
    <t>Dalton-Replace brown glass</t>
  </si>
  <si>
    <t>03805504</t>
  </si>
  <si>
    <t>Osburn-Replace 13kV Switches</t>
  </si>
  <si>
    <t>03805523</t>
  </si>
  <si>
    <t>OSB</t>
  </si>
  <si>
    <t>Odessa Sub add cap Banks Dist</t>
  </si>
  <si>
    <t>02805880</t>
  </si>
  <si>
    <t>XS904</t>
  </si>
  <si>
    <t>2493</t>
  </si>
  <si>
    <t>Air-Replace 12F2B Regulator</t>
  </si>
  <si>
    <t>02806203</t>
  </si>
  <si>
    <t>AIR</t>
  </si>
  <si>
    <t>System-Replace/Upgrade Voltage Regulators</t>
  </si>
  <si>
    <t>Glenrose - Replace 12F2C Reg</t>
  </si>
  <si>
    <t>02806154</t>
  </si>
  <si>
    <t>Juliaetta- Rplc 662A Regulator</t>
  </si>
  <si>
    <t>03805521</t>
  </si>
  <si>
    <t>JUL</t>
  </si>
  <si>
    <t>Moscow City-Replc 515C Reg</t>
  </si>
  <si>
    <t>03805540</t>
  </si>
  <si>
    <t>OSB-Replace Fdr 522 Regs</t>
  </si>
  <si>
    <t>03805544</t>
  </si>
  <si>
    <t>S Pullman-Repl 123 Regulators</t>
  </si>
  <si>
    <t>02806162</t>
  </si>
  <si>
    <t>SD507</t>
  </si>
  <si>
    <t>9CE 12F1 tie to BEA 12F6</t>
  </si>
  <si>
    <t>95605627</t>
  </si>
  <si>
    <t>SD314</t>
  </si>
  <si>
    <t>Greenacres Henry Road Tie</t>
  </si>
  <si>
    <t>95505080</t>
  </si>
  <si>
    <t>SD211</t>
  </si>
  <si>
    <t>U District Tie</t>
  </si>
  <si>
    <t>95605620</t>
  </si>
  <si>
    <t>LD102</t>
  </si>
  <si>
    <t>2516</t>
  </si>
  <si>
    <t>TEN 1256 TEN 1253 intertie</t>
  </si>
  <si>
    <t>93205071</t>
  </si>
  <si>
    <t>Distribution - Pullman &amp; Lewis Clark</t>
  </si>
  <si>
    <t>SGDP Customer C01 Module C</t>
  </si>
  <si>
    <t>02805785</t>
  </si>
  <si>
    <t>SGDP DMS API</t>
  </si>
  <si>
    <t>02805593</t>
  </si>
  <si>
    <t>SGDP DMS DG Module</t>
  </si>
  <si>
    <t>02805596</t>
  </si>
  <si>
    <t>SGDP DMS Fund Arch FDIR</t>
  </si>
  <si>
    <t>02805594</t>
  </si>
  <si>
    <t>SGDP DMS IVVC Module</t>
  </si>
  <si>
    <t>02805595</t>
  </si>
  <si>
    <t>SGDP Data Sync Enhancements</t>
  </si>
  <si>
    <t>02805910</t>
  </si>
  <si>
    <t>SGDP Demand Response</t>
  </si>
  <si>
    <t>02805724</t>
  </si>
  <si>
    <t>AS304</t>
  </si>
  <si>
    <t>Oden 115kV Upgrd Reg SCADA</t>
  </si>
  <si>
    <t>03805433</t>
  </si>
  <si>
    <t>ODN</t>
  </si>
  <si>
    <t>Oden 115kV Upgrd Reg SCADA Com</t>
  </si>
  <si>
    <t>03805434</t>
  </si>
  <si>
    <t>AS302</t>
  </si>
  <si>
    <t>Sagle 115kv Upgrd SCADA Com</t>
  </si>
  <si>
    <t>03805430</t>
  </si>
  <si>
    <t>SAG</t>
  </si>
  <si>
    <t>AS303</t>
  </si>
  <si>
    <t>Sandpnt 115kV Upgrd SCADA Com</t>
  </si>
  <si>
    <t>03805432</t>
  </si>
  <si>
    <t>SPT</t>
  </si>
  <si>
    <t>XS400</t>
  </si>
  <si>
    <t>2589</t>
  </si>
  <si>
    <t>Mobile 2 - New Mobile Sub (C)</t>
  </si>
  <si>
    <t>09805636</t>
  </si>
  <si>
    <t>MO2COM</t>
  </si>
  <si>
    <t>Mobile Substation - Purchase New Mobile Subs</t>
  </si>
  <si>
    <t>Mobile 2 - New Mobile Sub (D)</t>
  </si>
  <si>
    <t>09805635</t>
  </si>
  <si>
    <t>MO2</t>
  </si>
  <si>
    <t>Mobile 2 - New Mobile Sub(T)</t>
  </si>
  <si>
    <t>09805640</t>
  </si>
  <si>
    <t>Mobile 2 - New Sub_trlr 87339</t>
  </si>
  <si>
    <t>09805637</t>
  </si>
  <si>
    <t>Freeman Rd. Improvement</t>
  </si>
  <si>
    <t>98405248</t>
  </si>
  <si>
    <t>HWY 99 Improvmts 6 in HP Reloc</t>
  </si>
  <si>
    <t>98605089</t>
  </si>
  <si>
    <t>ODOT Hwy 62 Corridor Project</t>
  </si>
  <si>
    <t>98405249</t>
  </si>
  <si>
    <t>ODOT Hwy 62 Corridor- easement</t>
  </si>
  <si>
    <t>98405250</t>
  </si>
  <si>
    <t>OREASE</t>
  </si>
  <si>
    <t>Install CPDeepWell@Queen&amp;Perry</t>
  </si>
  <si>
    <t>95605723</t>
  </si>
  <si>
    <t>Instl CP DeepWell@2508N.Wall</t>
  </si>
  <si>
    <t>95605748</t>
  </si>
  <si>
    <t>Instl CP Grnd Bed, Colville</t>
  </si>
  <si>
    <t>96005160</t>
  </si>
  <si>
    <t>InstlCPDeepWell@16th&amp;McClellan</t>
  </si>
  <si>
    <t>95605750</t>
  </si>
  <si>
    <t>Crater Lake Hwy Reg Sta Retrmt</t>
  </si>
  <si>
    <t>98405255</t>
  </si>
  <si>
    <t>Gas Blanket Services-Spk Vly</t>
  </si>
  <si>
    <t>95501121</t>
  </si>
  <si>
    <t>Hwy 97 HP steel replace CP</t>
  </si>
  <si>
    <t>97305009</t>
  </si>
  <si>
    <t>AA ID STTR Minor Gas Dist(984)</t>
  </si>
  <si>
    <t>90101128</t>
  </si>
  <si>
    <t>AA OR Main Minor Gas Dist(985)</t>
  </si>
  <si>
    <t>98501127</t>
  </si>
  <si>
    <t>Nine Mile HED Intake Gate Lift</t>
  </si>
  <si>
    <t>20505039</t>
  </si>
  <si>
    <t>GCN Computer Hardware</t>
  </si>
  <si>
    <t>09805436</t>
  </si>
  <si>
    <t>CG HED - Control Rm Monitor</t>
  </si>
  <si>
    <t>09805689</t>
  </si>
  <si>
    <t>LF HED-TurbineRotorTurnDevice</t>
  </si>
  <si>
    <t>20205035</t>
  </si>
  <si>
    <t>NR HED Replace U5 CW Valve</t>
  </si>
  <si>
    <t>40105129</t>
  </si>
  <si>
    <t>NR HED-Lighting Sys Upgrade</t>
  </si>
  <si>
    <t>40105121</t>
  </si>
  <si>
    <t>KFGS Fuel Spill Monitorng Bldg</t>
  </si>
  <si>
    <t>21205127</t>
  </si>
  <si>
    <t>KFGS Water Well System</t>
  </si>
  <si>
    <t>21205082</t>
  </si>
  <si>
    <t>DG100</t>
  </si>
  <si>
    <t>4152</t>
  </si>
  <si>
    <t>LF HED Station Service Upgrade</t>
  </si>
  <si>
    <t>20205021</t>
  </si>
  <si>
    <t>Little Falls Powerhouse Redevelopment</t>
  </si>
  <si>
    <t>JG300</t>
  </si>
  <si>
    <t>4166</t>
  </si>
  <si>
    <t>NR HED - Spare Gen Coils</t>
  </si>
  <si>
    <t>40105122</t>
  </si>
  <si>
    <t>Noxon Rapids HED Spare Coils</t>
  </si>
  <si>
    <t>AES Server Refresh</t>
  </si>
  <si>
    <t>09905759</t>
  </si>
  <si>
    <t>DC Plant Refresh Cabinet Swyrd</t>
  </si>
  <si>
    <t>09805631</t>
  </si>
  <si>
    <t>CGCCOM</t>
  </si>
  <si>
    <t>Enterprise Netwrk Core Refresh</t>
  </si>
  <si>
    <t>09905765</t>
  </si>
  <si>
    <t>Exec Boardroom AV Refresh</t>
  </si>
  <si>
    <t>09905863</t>
  </si>
  <si>
    <t>San Jose WAN HE Router Refresh</t>
  </si>
  <si>
    <t>09905824</t>
  </si>
  <si>
    <t>Sandpoint Network Refresh</t>
  </si>
  <si>
    <t>09905601</t>
  </si>
  <si>
    <t>2014 Network Lab Expansion</t>
  </si>
  <si>
    <t>09905820</t>
  </si>
  <si>
    <t>Arcos Enhancement 2014</t>
  </si>
  <si>
    <t>09905797</t>
  </si>
  <si>
    <t>Digital Display CDA Srvc Ctr</t>
  </si>
  <si>
    <t>03805497</t>
  </si>
  <si>
    <t>Digital Signage Entrprise Infr</t>
  </si>
  <si>
    <t>09905864</t>
  </si>
  <si>
    <t>10W09</t>
  </si>
  <si>
    <t>5010</t>
  </si>
  <si>
    <t>EBC RemoteSites CorpRedundancy</t>
  </si>
  <si>
    <t>09905738</t>
  </si>
  <si>
    <t>Enterprise Business Continuity</t>
  </si>
  <si>
    <t>Removable Media Device Control</t>
  </si>
  <si>
    <t>09905846</t>
  </si>
  <si>
    <t>Web Filtering Refresh</t>
  </si>
  <si>
    <t>09905808</t>
  </si>
  <si>
    <t>HVP Mead Fiber</t>
  </si>
  <si>
    <t>02805967</t>
  </si>
  <si>
    <t>HVP RLH Worley Sub</t>
  </si>
  <si>
    <t>03805486</t>
  </si>
  <si>
    <t>WOR</t>
  </si>
  <si>
    <t>Thompson Falls Park Ease AppB</t>
  </si>
  <si>
    <t>40105134</t>
  </si>
  <si>
    <t>330400</t>
  </si>
  <si>
    <t>SRLI Alumaweld Boat</t>
  </si>
  <si>
    <t>09805486</t>
  </si>
  <si>
    <t>#46658-Dollar Road</t>
  </si>
  <si>
    <t>95605708</t>
  </si>
  <si>
    <t>#47752-Supply Chain Medford</t>
  </si>
  <si>
    <t>98405242</t>
  </si>
  <si>
    <t>392047</t>
  </si>
  <si>
    <t>#48404-Elec Meter Shop_Pullman</t>
  </si>
  <si>
    <t>92305160</t>
  </si>
  <si>
    <t>#56602 - Medford</t>
  </si>
  <si>
    <t>98405240</t>
  </si>
  <si>
    <t>#56604 - Generation Spokane</t>
  </si>
  <si>
    <t>09805617</t>
  </si>
  <si>
    <t>#56605 - Generation Spokane</t>
  </si>
  <si>
    <t>09805618</t>
  </si>
  <si>
    <t>#56610 - Generation Truck</t>
  </si>
  <si>
    <t>09805643</t>
  </si>
  <si>
    <t>#56709 - Dollar Road</t>
  </si>
  <si>
    <t>95605713</t>
  </si>
  <si>
    <t>#66020-Colville</t>
  </si>
  <si>
    <t>96005147</t>
  </si>
  <si>
    <t>392066</t>
  </si>
  <si>
    <t>#76308 - Clarkston</t>
  </si>
  <si>
    <t>92205108</t>
  </si>
  <si>
    <t>#85154S - Colville</t>
  </si>
  <si>
    <t>96005153</t>
  </si>
  <si>
    <t>#85401S - CDA Electric</t>
  </si>
  <si>
    <t>90105344</t>
  </si>
  <si>
    <t>#86269 - Clarkston</t>
  </si>
  <si>
    <t>92205107</t>
  </si>
  <si>
    <t>#86275 - St Maries</t>
  </si>
  <si>
    <t>90605032</t>
  </si>
  <si>
    <t>#87495 - Dollar Road</t>
  </si>
  <si>
    <t>95605714</t>
  </si>
  <si>
    <t>46405 CDA Gas</t>
  </si>
  <si>
    <t>90105332</t>
  </si>
  <si>
    <t>46406 CDA Gas</t>
  </si>
  <si>
    <t>90105331</t>
  </si>
  <si>
    <t>46407 CDA Gas</t>
  </si>
  <si>
    <t>90105330</t>
  </si>
  <si>
    <t>46417 Electric Meter Shop</t>
  </si>
  <si>
    <t>95605685</t>
  </si>
  <si>
    <t>46419 Colville</t>
  </si>
  <si>
    <t>96005149</t>
  </si>
  <si>
    <t>48410 Generation Spokane</t>
  </si>
  <si>
    <t>09805613</t>
  </si>
  <si>
    <t>56301 Dollar Rd</t>
  </si>
  <si>
    <t>95605658</t>
  </si>
  <si>
    <t>86551 Pullman</t>
  </si>
  <si>
    <t>92305158</t>
  </si>
  <si>
    <t>Colfax Truck Bay Insulation</t>
  </si>
  <si>
    <t>15705000</t>
  </si>
  <si>
    <t>COLGA</t>
  </si>
  <si>
    <t>Dollar Rd Tool Crib Fencing</t>
  </si>
  <si>
    <t>11105033</t>
  </si>
  <si>
    <t>UPS Replacement Project</t>
  </si>
  <si>
    <t>11005230</t>
  </si>
  <si>
    <t>30Z08</t>
  </si>
  <si>
    <t>Remote Collar Productivity(ID)</t>
  </si>
  <si>
    <t>03805467</t>
  </si>
  <si>
    <t>16N09</t>
  </si>
  <si>
    <t>Visibility PH 1.3 Gas PMC</t>
  </si>
  <si>
    <t>09905826</t>
  </si>
  <si>
    <t>#46417-Electric Mtrshp Bi-Fuel</t>
  </si>
  <si>
    <t>95605721</t>
  </si>
  <si>
    <t>#46658-Dollar Road Bi-Fuel</t>
  </si>
  <si>
    <t>95605707</t>
  </si>
  <si>
    <t>46405 CDA Gas Bi Fuel</t>
  </si>
  <si>
    <t>90105334</t>
  </si>
  <si>
    <t>46406 CDA Gas Bi Fuel</t>
  </si>
  <si>
    <t>90105335</t>
  </si>
  <si>
    <t>46407 CDA Gas Bi Fuel</t>
  </si>
  <si>
    <t>90105336</t>
  </si>
  <si>
    <t>CNG Fleet Conversion CDA</t>
  </si>
  <si>
    <t>14005015</t>
  </si>
  <si>
    <t>201504</t>
  </si>
  <si>
    <t>Develop El Rev-Palouse-Wa</t>
  </si>
  <si>
    <t>92801102</t>
  </si>
  <si>
    <t>New Convention Center Hotel</t>
  </si>
  <si>
    <t>95705028</t>
  </si>
  <si>
    <t>Upper Columbia Acad New Cafe</t>
  </si>
  <si>
    <t>02805921</t>
  </si>
  <si>
    <t>Developments Gas Rev-Lewiston</t>
  </si>
  <si>
    <t>93201115</t>
  </si>
  <si>
    <t>Elect Meter Purchases ID STR</t>
  </si>
  <si>
    <t>03801205</t>
  </si>
  <si>
    <t>373500</t>
  </si>
  <si>
    <t>Elect Street Lights-St. Maries</t>
  </si>
  <si>
    <t>90601300</t>
  </si>
  <si>
    <t>No.Lewstn-Walla Walla 230 - Id</t>
  </si>
  <si>
    <t>35401050</t>
  </si>
  <si>
    <t xml:space="preserve">354                                </t>
  </si>
  <si>
    <t>354T</t>
  </si>
  <si>
    <t>Elect Highway moves-Orofino</t>
  </si>
  <si>
    <t>91301350</t>
  </si>
  <si>
    <t>Elect Highway moves-St Maries</t>
  </si>
  <si>
    <t>90601350</t>
  </si>
  <si>
    <t>NW 12F1 follow-up&amp;stub 2015</t>
  </si>
  <si>
    <t>95605742</t>
  </si>
  <si>
    <t>Colbert - Replace Meter</t>
  </si>
  <si>
    <t>02806210</t>
  </si>
  <si>
    <t>COB</t>
  </si>
  <si>
    <t>Airway Hts-DG: Inst A-82A</t>
  </si>
  <si>
    <t>29905140</t>
  </si>
  <si>
    <t>SCADA Expansion - Blanket</t>
  </si>
  <si>
    <t>09905914</t>
  </si>
  <si>
    <t>SCADA Hardware Refresh-Blanket</t>
  </si>
  <si>
    <t>09905915</t>
  </si>
  <si>
    <t>BD002</t>
  </si>
  <si>
    <t>GIF34F1, Reconductor 1 mile</t>
  </si>
  <si>
    <t>02806063</t>
  </si>
  <si>
    <t>Rathdrum-115kV AirSwitch Replc</t>
  </si>
  <si>
    <t>03805460</t>
  </si>
  <si>
    <t>RAT</t>
  </si>
  <si>
    <t>Westside-Replace 230kV Switch</t>
  </si>
  <si>
    <t>02806207</t>
  </si>
  <si>
    <t>WES</t>
  </si>
  <si>
    <t>AIR - Replace12F3B Regulator</t>
  </si>
  <si>
    <t>02806120</t>
  </si>
  <si>
    <t>CHW12F4, Reconductor 2 miles</t>
  </si>
  <si>
    <t>02806065</t>
  </si>
  <si>
    <t>CD406</t>
  </si>
  <si>
    <t>CDA125-Reconductor 17th&amp;Dalton</t>
  </si>
  <si>
    <t>90105319</t>
  </si>
  <si>
    <t>AD402</t>
  </si>
  <si>
    <t>SPT4S21-Rebuild River Crossing</t>
  </si>
  <si>
    <t>93005124</t>
  </si>
  <si>
    <t>SD903</t>
  </si>
  <si>
    <t>SGIG Sunset Constr</t>
  </si>
  <si>
    <t>95605416</t>
  </si>
  <si>
    <t>CD204</t>
  </si>
  <si>
    <t>Blue Creek 321 322 Construct</t>
  </si>
  <si>
    <t>90105263</t>
  </si>
  <si>
    <t>Sandpoint Modernization Comm</t>
  </si>
  <si>
    <t>03805435</t>
  </si>
  <si>
    <t>SGRCOM</t>
  </si>
  <si>
    <t>ZBC31</t>
  </si>
  <si>
    <t>2584</t>
  </si>
  <si>
    <t>LED Change-Out WA-Spokane</t>
  </si>
  <si>
    <t>95701301</t>
  </si>
  <si>
    <t>Street Light Conversion to LED Fixtures</t>
  </si>
  <si>
    <t>ZVG16</t>
  </si>
  <si>
    <t>Steel Pipe Replcmt, Spokane WA</t>
  </si>
  <si>
    <t>95605705</t>
  </si>
  <si>
    <t>Install Regulator Statn #3654</t>
  </si>
  <si>
    <t>95605732</t>
  </si>
  <si>
    <t>3654</t>
  </si>
  <si>
    <t>Instl Relief Valve Reg Sta 181</t>
  </si>
  <si>
    <t>95605626</t>
  </si>
  <si>
    <t>181</t>
  </si>
  <si>
    <t>Gas Road Projects-LaGrande</t>
  </si>
  <si>
    <t>98801040</t>
  </si>
  <si>
    <t>ZBR12</t>
  </si>
  <si>
    <t>Gas Blanket Services-Davenport</t>
  </si>
  <si>
    <t>97401121</t>
  </si>
  <si>
    <t>IsolatedSteelReplc, Pinehurst</t>
  </si>
  <si>
    <t>90705095</t>
  </si>
  <si>
    <t>Rebld Outlet From Reg 416</t>
  </si>
  <si>
    <t>93205080</t>
  </si>
  <si>
    <t>416</t>
  </si>
  <si>
    <t>AA WA STTR Minor Gas Dist(973)</t>
  </si>
  <si>
    <t>97301128</t>
  </si>
  <si>
    <t>GCN Computer Software</t>
  </si>
  <si>
    <t>09805476</t>
  </si>
  <si>
    <t>Post Street Repl Cont Rm AC</t>
  </si>
  <si>
    <t>09805670</t>
  </si>
  <si>
    <t>PSTGCC</t>
  </si>
  <si>
    <t>KFGS - Maintenance Shop Offc</t>
  </si>
  <si>
    <t>21205131</t>
  </si>
  <si>
    <t>CS Remote Server Refresh MR090</t>
  </si>
  <si>
    <t>09905887</t>
  </si>
  <si>
    <t>CS Remote Server Refresh MR170</t>
  </si>
  <si>
    <t>09905888</t>
  </si>
  <si>
    <t>CS Remote Server Refresh MR200</t>
  </si>
  <si>
    <t>09905889</t>
  </si>
  <si>
    <t>CS Remote Server Refresh MR280</t>
  </si>
  <si>
    <t>09905890</t>
  </si>
  <si>
    <t>Elk City Office SOHO Deploymnt</t>
  </si>
  <si>
    <t>09905821</t>
  </si>
  <si>
    <t>HVP Waikiki Fiber</t>
  </si>
  <si>
    <t>02805969</t>
  </si>
  <si>
    <t>ZF000</t>
  </si>
  <si>
    <t>6001</t>
  </si>
  <si>
    <t>PF TUFFBoom</t>
  </si>
  <si>
    <t>30005050</t>
  </si>
  <si>
    <t>Hydro Generation Minor Blanket</t>
  </si>
  <si>
    <t>Othello Storm Water Imprv</t>
  </si>
  <si>
    <t>13305012</t>
  </si>
  <si>
    <t>YI401</t>
  </si>
  <si>
    <t>Enforcement Boat - App D</t>
  </si>
  <si>
    <t>30705063</t>
  </si>
  <si>
    <t>335000</t>
  </si>
  <si>
    <t>Snow Rain Data Site App B</t>
  </si>
  <si>
    <t>40005028</t>
  </si>
  <si>
    <t xml:space="preserve">400                                </t>
  </si>
  <si>
    <t>CABMT</t>
  </si>
  <si>
    <t>South Shore Imprvements-App H</t>
  </si>
  <si>
    <t>40105130</t>
  </si>
  <si>
    <t>#48550- Fleet Pullman</t>
  </si>
  <si>
    <t>92305161</t>
  </si>
  <si>
    <t>#48601-Clarkston/Lewiston</t>
  </si>
  <si>
    <t>92205106</t>
  </si>
  <si>
    <t>#48763 - Clarkston</t>
  </si>
  <si>
    <t>92205100</t>
  </si>
  <si>
    <t>#48987 - Hydro Rathdrum, ID</t>
  </si>
  <si>
    <t>09805655</t>
  </si>
  <si>
    <t>#56306-Sandpoint</t>
  </si>
  <si>
    <t>93005119</t>
  </si>
  <si>
    <t>#86276-Clarkston/Lewiston</t>
  </si>
  <si>
    <t>92205105</t>
  </si>
  <si>
    <t>47400 Electric Meter Shop</t>
  </si>
  <si>
    <t>95605684</t>
  </si>
  <si>
    <t>48250 Sandpoint</t>
  </si>
  <si>
    <t>93005118</t>
  </si>
  <si>
    <t>48251 Sandpoint</t>
  </si>
  <si>
    <t>93005117</t>
  </si>
  <si>
    <t>Avista Cafe Renovation</t>
  </si>
  <si>
    <t>11005233</t>
  </si>
  <si>
    <t>Beacon Pole Yard Extension</t>
  </si>
  <si>
    <t>09805679</t>
  </si>
  <si>
    <t>Deer Park Env and Paving</t>
  </si>
  <si>
    <t>11405014</t>
  </si>
  <si>
    <t>DPWAR</t>
  </si>
  <si>
    <t>Post St Roof Access</t>
  </si>
  <si>
    <t>11705005</t>
  </si>
  <si>
    <t>01H07</t>
  </si>
  <si>
    <t>IT for 1st floor basement HVAC</t>
  </si>
  <si>
    <t>09905670</t>
  </si>
  <si>
    <t>IT for 2nd floor HVAC Project</t>
  </si>
  <si>
    <t>11005139</t>
  </si>
  <si>
    <t>IT for Basement HVAC</t>
  </si>
  <si>
    <t>11005221</t>
  </si>
  <si>
    <t>IT for Data Center HVAC proj</t>
  </si>
  <si>
    <t>11005138</t>
  </si>
  <si>
    <t>IT for Lobby&amp;Credit Union HVAC</t>
  </si>
  <si>
    <t>11005222</t>
  </si>
  <si>
    <t>Training Yard Feed</t>
  </si>
  <si>
    <t>95605637</t>
  </si>
  <si>
    <t>Sum of Current Activity Cost SUM</t>
  </si>
  <si>
    <t>Grand Total</t>
  </si>
  <si>
    <t>2014 Transfers to Plant</t>
  </si>
  <si>
    <t xml:space="preserve">Actual </t>
  </si>
  <si>
    <t>Budget</t>
  </si>
  <si>
    <t>Functional Plant-Depreciation Category</t>
  </si>
  <si>
    <t xml:space="preserve">Service </t>
  </si>
  <si>
    <t xml:space="preserve">State </t>
  </si>
  <si>
    <t>Business Case</t>
  </si>
  <si>
    <t>ER</t>
  </si>
  <si>
    <t>ER_TITLE</t>
  </si>
  <si>
    <t>Budget Functional Plant Categories</t>
  </si>
  <si>
    <t>BUDGET_CATEGORY</t>
  </si>
  <si>
    <t>Oct</t>
  </si>
  <si>
    <t>Nov</t>
  </si>
  <si>
    <t>Dec</t>
  </si>
  <si>
    <t>Total Transf</t>
  </si>
  <si>
    <t>New Revenue - Growth</t>
  </si>
  <si>
    <t>Growth</t>
  </si>
  <si>
    <t>Substation - Capital Spares</t>
  </si>
  <si>
    <t>Trans/Dist</t>
  </si>
  <si>
    <t>Primary URD Cable Replacement</t>
  </si>
  <si>
    <t>Distribution Minor Rebuild</t>
  </si>
  <si>
    <t>Elec Replacement/Relocation</t>
  </si>
  <si>
    <t>Storms</t>
  </si>
  <si>
    <t>Distribution Wood Pole Management</t>
  </si>
  <si>
    <t>Substation - Distribution Station Rebuilds</t>
  </si>
  <si>
    <t>Substation - Asset Mgmt. Capital Maintenance</t>
  </si>
  <si>
    <t>Worst Feeders</t>
  </si>
  <si>
    <t>Transmission - Reconductors and Rebuilds</t>
  </si>
  <si>
    <t>System Transmission:Rebuild Condition</t>
  </si>
  <si>
    <t>System - High Voltage Fuse Upgrades</t>
  </si>
  <si>
    <t>Feeder Upgrades</t>
  </si>
  <si>
    <t>System Efficiency Feeder Rebuild</t>
  </si>
  <si>
    <t>Segment Reconductor and FDR Tie Program</t>
  </si>
  <si>
    <t>Distribution Transformer Change-Out Program</t>
  </si>
  <si>
    <t>Environmental Compliance</t>
  </si>
  <si>
    <t>PCB Identification &amp; Disposal</t>
  </si>
  <si>
    <t>Environ Affairs</t>
  </si>
  <si>
    <t>Elec Distribution 360-373 Total</t>
  </si>
  <si>
    <t>Lewiston Mill Road Sub</t>
  </si>
  <si>
    <t>10th &amp; Stewart Dx Int</t>
  </si>
  <si>
    <t>Substation - New Distribution Stations</t>
  </si>
  <si>
    <t>Lewiston Mill Road- Dx Line Integration</t>
  </si>
  <si>
    <t>Meter Minor Blanket</t>
  </si>
  <si>
    <t>Moscow 230 kV Sub - Rebuild 230 kV Yard</t>
  </si>
  <si>
    <t>Spokane Electric Network</t>
  </si>
  <si>
    <t>Metro FDR Upgrade</t>
  </si>
  <si>
    <t>Harrington 4 kV Cutover</t>
  </si>
  <si>
    <t>Harrington Conversion to 13 kV</t>
  </si>
  <si>
    <t>Smart Grid Demonstration Project</t>
  </si>
  <si>
    <t>Franchising for WSDOT</t>
  </si>
  <si>
    <t>Other</t>
  </si>
  <si>
    <t>Transmission - Asset Management</t>
  </si>
  <si>
    <t>Colstrip Transmission/PNACI</t>
  </si>
  <si>
    <t>Colstrip Transmission-PNACI Capital Additions</t>
  </si>
  <si>
    <t>Substation - 115 kV Line Relay Upgrades</t>
  </si>
  <si>
    <t>System - Replace Obsolete Circuit Switchers</t>
  </si>
  <si>
    <t>Moscow 230 Sustation Rebuild</t>
  </si>
  <si>
    <t>System-Install Autotransformer Diagnostic Monitor</t>
  </si>
  <si>
    <t>Transmission - NERC High Priority Mitigation</t>
  </si>
  <si>
    <t>Clearwater Sub Upgrades</t>
  </si>
  <si>
    <t>Little Fall 115 kV Sub - Rebuild</t>
  </si>
  <si>
    <t>Chelan-Stratford 115kV - Rbld Columbia River Xing</t>
  </si>
  <si>
    <t>Transmission - NERC Low Priority Mitigation</t>
  </si>
  <si>
    <t>Transmission - NERC Medium Priority Mitigation</t>
  </si>
  <si>
    <t>Spokane Valley Transmission Reinforcement</t>
  </si>
  <si>
    <t>Elec Transmission 350-359 Total</t>
  </si>
  <si>
    <t>Gas Reinforcement</t>
  </si>
  <si>
    <t>Gas</t>
  </si>
  <si>
    <t>Repl Deteriorating Steel Gas Systems</t>
  </si>
  <si>
    <t>Regulator Station Reliability Replacement</t>
  </si>
  <si>
    <t>Gas Replacement Street &amp; Highway</t>
  </si>
  <si>
    <t>Cathodic Protection</t>
  </si>
  <si>
    <t>Gas Non-Revenue Program</t>
  </si>
  <si>
    <t>Overbuilt Pipe Replacement</t>
  </si>
  <si>
    <t>Aldyl A Replacement</t>
  </si>
  <si>
    <t>Gas PMC Program - Capital Replacements</t>
  </si>
  <si>
    <t>Gas PMC Program</t>
  </si>
  <si>
    <t>Gas Distribution 374-387 Total</t>
  </si>
  <si>
    <t>Chase Rd. Gate Station Installation</t>
  </si>
  <si>
    <t>Oakland Bridge 2ft HP Gas Main Relocate</t>
  </si>
  <si>
    <t>HWY 62 - HP &amp; IP Main Relocation &amp; SSFT #1316</t>
  </si>
  <si>
    <t>NSC Greene St HP Gas Main</t>
  </si>
  <si>
    <t>Gas Underground Storage 350-357 Total</t>
  </si>
  <si>
    <t>SCADA - SOO &amp; BUCC</t>
  </si>
  <si>
    <t>Technology Expansion to Enable Business Process</t>
  </si>
  <si>
    <t>IS/IT</t>
  </si>
  <si>
    <t>Enterprise Security</t>
  </si>
  <si>
    <t>Structures and Improvements/Furniture</t>
  </si>
  <si>
    <t>Capital Tools &amp; Stores Equipment</t>
  </si>
  <si>
    <t>COF Long-Term Restructuring Plan</t>
  </si>
  <si>
    <t xml:space="preserve">Long term Campus Re-Structuring Plan </t>
  </si>
  <si>
    <t>Next Generation Radio Refresh</t>
  </si>
  <si>
    <t>AA Total</t>
  </si>
  <si>
    <t>AN Total</t>
  </si>
  <si>
    <t>WA Total</t>
  </si>
  <si>
    <t>Microwave Refresh</t>
  </si>
  <si>
    <t>Mech Shop 3 Ton Crane</t>
  </si>
  <si>
    <t>Mechanical Shop 3 Ton Crane</t>
  </si>
  <si>
    <t>Generation</t>
  </si>
  <si>
    <t>Transmission Outage Management</t>
  </si>
  <si>
    <t>High Voltage Protection for Substations</t>
  </si>
  <si>
    <t>OR Total</t>
  </si>
  <si>
    <t>GD Total</t>
  </si>
  <si>
    <t>Generation Battery Replacement</t>
  </si>
  <si>
    <t>Nine Mile Rehab</t>
  </si>
  <si>
    <t>Base Load Hydro</t>
  </si>
  <si>
    <t>Little Falls Plant Upgrade</t>
  </si>
  <si>
    <t>Noxon Spare Coils</t>
  </si>
  <si>
    <t>Long Lake Replace Field Windings</t>
  </si>
  <si>
    <t>Long Lake HED Replace Field Windings</t>
  </si>
  <si>
    <t>Hydro Safety Minor Blanket</t>
  </si>
  <si>
    <t xml:space="preserve">Hydro Generation Minor Blanket </t>
  </si>
  <si>
    <t>Clark Fork Settlement Agreement</t>
  </si>
  <si>
    <t>Spokane River License Implementation</t>
  </si>
  <si>
    <t>Hydro 331-336 Total</t>
  </si>
  <si>
    <t>Base Load Thermal Plant</t>
  </si>
  <si>
    <t>CS2 Inlet Air Sys</t>
  </si>
  <si>
    <t>CS2 Inlet Air System</t>
  </si>
  <si>
    <t>Other Elec Production / Turbines 340-346 Total</t>
  </si>
  <si>
    <t>Technology Refresh to Sustain Business Process</t>
  </si>
  <si>
    <t>Enterprise Business Continuity Plan</t>
  </si>
  <si>
    <t>CSS Replacement</t>
  </si>
  <si>
    <t>AvistaUtilities.com and AvaNet Redesign</t>
  </si>
  <si>
    <t>Apprentice Training</t>
  </si>
  <si>
    <t>ED Total</t>
  </si>
  <si>
    <t>Colstrip Thermal Capital</t>
  </si>
  <si>
    <t>Kettle Falls Water Supply</t>
  </si>
  <si>
    <t>Colstrip Unit 4 Outage due to Generator Failure</t>
  </si>
  <si>
    <t>Thermal 311-316 Total</t>
  </si>
  <si>
    <t>Fleet Budget</t>
  </si>
  <si>
    <t>ID Total</t>
  </si>
  <si>
    <t>CAP14.2</t>
  </si>
  <si>
    <t>Portion of  Revenue ER's  not included above:</t>
  </si>
  <si>
    <t>Growth vs. Non Growth %</t>
  </si>
  <si>
    <t>Grand Total with New Revenue</t>
  </si>
  <si>
    <t>Revenue ER's Not included above:</t>
  </si>
  <si>
    <t xml:space="preserve">Grand Total </t>
  </si>
  <si>
    <t xml:space="preserve">Total (Gross) Revenue ER's included above: </t>
  </si>
  <si>
    <t>Removed from above adjustment</t>
  </si>
  <si>
    <t>ZZ</t>
  </si>
  <si>
    <t xml:space="preserve">Per plant accounting relates to non utility </t>
  </si>
  <si>
    <t>Total TTP</t>
  </si>
  <si>
    <t>Offset to budget</t>
  </si>
  <si>
    <t>Remove AMI and move to 2016</t>
  </si>
  <si>
    <t xml:space="preserve">Known Chgs </t>
  </si>
  <si>
    <t>Total revised budget</t>
  </si>
  <si>
    <t>DEPRECIATION_CATEGORY</t>
  </si>
  <si>
    <t>SERVICE_CODE</t>
  </si>
  <si>
    <t>STATE_CODE</t>
  </si>
  <si>
    <t>FUNCTION_CODE</t>
  </si>
  <si>
    <t>Jan</t>
  </si>
  <si>
    <t>Feb</t>
  </si>
  <si>
    <t>Mar</t>
  </si>
  <si>
    <t>Apr</t>
  </si>
  <si>
    <t>May</t>
  </si>
  <si>
    <t>Jun</t>
  </si>
  <si>
    <t>Jul</t>
  </si>
  <si>
    <t>Aug</t>
  </si>
  <si>
    <t>Sep</t>
  </si>
  <si>
    <t>Customer Prepay</t>
  </si>
  <si>
    <t>Street Light Management</t>
  </si>
  <si>
    <t>N. Moscow - Increase Capacity</t>
  </si>
  <si>
    <t>Harrington Upgrades</t>
  </si>
  <si>
    <t>Lyons &amp; Standard 115 Sub-Incr Capacity</t>
  </si>
  <si>
    <t>Northwest 115 kV - Rebuild Substation</t>
  </si>
  <si>
    <t>Chester 115 kV - Rebuild Substation</t>
  </si>
  <si>
    <t>Gifford 115 kV - Rebuild Substation</t>
  </si>
  <si>
    <t>Deer Park 115 kV Substation - Minor Rebuild</t>
  </si>
  <si>
    <t>Colstrip Transmission</t>
  </si>
  <si>
    <t>Beacon-Boulder #2 115:  Capacity Upgrade</t>
  </si>
  <si>
    <t>Westside Rebuild Phase One</t>
  </si>
  <si>
    <t>Westside 230 kV Substation - Rebuild</t>
  </si>
  <si>
    <t>Noxon Switchyard Rebuild</t>
  </si>
  <si>
    <t>Noxon 230 kV Substation - Rebuild</t>
  </si>
  <si>
    <t>CDA-Pine Creek 115kV Transmission Line: Rebuild</t>
  </si>
  <si>
    <t>9CE-Sunset 115kV Transmission Line: Rebuild</t>
  </si>
  <si>
    <t>Benewah-Moscow 230kV - Structure Replacement</t>
  </si>
  <si>
    <t>Tamarack 115Kv Sub-Construction</t>
  </si>
  <si>
    <t>S Region Voltage Control</t>
  </si>
  <si>
    <t>South Region Transmission Voltage Control</t>
  </si>
  <si>
    <t>West Plains Transmission Reinforce</t>
  </si>
  <si>
    <t>Ninth &amp; Central Sub - Increase Capacity &amp; Rebuild</t>
  </si>
  <si>
    <t>Gas Reinforcement Program</t>
  </si>
  <si>
    <t>Gas Deteriorated Steel Pipe Replacement Program</t>
  </si>
  <si>
    <t>Gas Regulator Stn Replacement Program</t>
  </si>
  <si>
    <t>Gas Replacement Street and Highway Program</t>
  </si>
  <si>
    <t>Gas Cathodic Protection Program</t>
  </si>
  <si>
    <t>Gas Overbuilt Pipe Replacement Program</t>
  </si>
  <si>
    <t>Gas Isolated Steel Replacement Program</t>
  </si>
  <si>
    <t>Gas ERT Replacement Program</t>
  </si>
  <si>
    <t>Gas HP Pipeline Remediation Program</t>
  </si>
  <si>
    <t>Gas Telemetry Program</t>
  </si>
  <si>
    <t>Gas Rathdrum Prairie HP Main Reinforcement Project</t>
  </si>
  <si>
    <t>Rathdrum Prairie HP Gas Reinforcement</t>
  </si>
  <si>
    <t>Gas Spokane St Bridge IP Main Project</t>
  </si>
  <si>
    <t>Spokane St Bridge Gas Main</t>
  </si>
  <si>
    <t>Gas East Medford HP Main Reinforcement Project</t>
  </si>
  <si>
    <t>East Medford Reinforcement</t>
  </si>
  <si>
    <t>Gas Elgin 6" HP Main Reinforcement</t>
  </si>
  <si>
    <t>Elgin Line HP Reinforcement</t>
  </si>
  <si>
    <t>Gas Bonanza Gate Stn Project</t>
  </si>
  <si>
    <t>Bonanza Gate Stn Move</t>
  </si>
  <si>
    <t>Gas N Spokane Hwy 2 HP Main Reinforcement Project</t>
  </si>
  <si>
    <t>US2 N Spo Gas HP Reinforce(Kaiser Prop)</t>
  </si>
  <si>
    <t>Gas Goldendale HP Main Reinforcement Project</t>
  </si>
  <si>
    <t>Goldendale HP</t>
  </si>
  <si>
    <t>Retracted</t>
  </si>
  <si>
    <t>Computer Access for All Employees</t>
  </si>
  <si>
    <t>Office Mach &amp; Equiq</t>
  </si>
  <si>
    <t>Strategic Initiatives</t>
  </si>
  <si>
    <t>HVAC Renovation Project</t>
  </si>
  <si>
    <t>COF LngTrm Restruct Ph2</t>
  </si>
  <si>
    <t>COF Long Term Restructuring Plan Phase 2</t>
  </si>
  <si>
    <t>Sandpoint Renovation</t>
  </si>
  <si>
    <t>Sandpoint Service Center</t>
  </si>
  <si>
    <t>Wa State Park &amp; Rec Utility Use Agreement</t>
  </si>
  <si>
    <t>Wa St Park Utility Use Agreement</t>
  </si>
  <si>
    <t>Dollar Rd Service Center Addition and Remodel</t>
  </si>
  <si>
    <t>New Deer Park Service Center</t>
  </si>
  <si>
    <t>Deer Park Service Center</t>
  </si>
  <si>
    <t>Cabinet Gorge Unit 1 Refurbishment</t>
  </si>
  <si>
    <t>CG HED U#1 Refurbishment</t>
  </si>
  <si>
    <t>Post Falls South Channel Replacement</t>
  </si>
  <si>
    <t>PF S Channel Gate Replacement</t>
  </si>
  <si>
    <t>Cabinet Gorge Automation Replacement</t>
  </si>
  <si>
    <t>CG HED Automation Replacement</t>
  </si>
  <si>
    <t>Long Lake Plant Upgrades</t>
  </si>
  <si>
    <t>Noxon Station Service</t>
  </si>
  <si>
    <t>Coyote Springs LTSA</t>
  </si>
  <si>
    <t>CS2 LTSA Capital Add</t>
  </si>
  <si>
    <t>CS2 LTSA Cash Accrual</t>
  </si>
  <si>
    <t>AvistaUtilities.com Redesign</t>
  </si>
  <si>
    <t>AFM COTS Migration</t>
  </si>
  <si>
    <t>Financial Forecast Model</t>
  </si>
  <si>
    <t>AMR Web Presentment</t>
  </si>
  <si>
    <t>2019 Peaking Resource</t>
  </si>
  <si>
    <t>Transportation and Tools 392 / 396 Total</t>
  </si>
  <si>
    <t>CAP15.2</t>
  </si>
  <si>
    <t xml:space="preserve">Total Budget excluding New Revenue: </t>
  </si>
  <si>
    <t>Total Budget Recon</t>
  </si>
  <si>
    <t>System</t>
  </si>
  <si>
    <t>Budget/Actual</t>
  </si>
  <si>
    <t>Washington Electric</t>
  </si>
  <si>
    <t>Washington Gas</t>
  </si>
  <si>
    <t>Actual</t>
  </si>
  <si>
    <t>Additions through:</t>
  </si>
  <si>
    <t>From Forecast</t>
  </si>
  <si>
    <t>From Actual</t>
  </si>
  <si>
    <t>Variance Explanation</t>
  </si>
  <si>
    <t>ER Title</t>
  </si>
  <si>
    <t>N/A - variance is less than 5%</t>
  </si>
  <si>
    <t>N/A - Electric plant</t>
  </si>
  <si>
    <t>N/A - Gas Plant</t>
  </si>
  <si>
    <t>Actual In-service Date(s)</t>
  </si>
  <si>
    <t xml:space="preserve">The cost estimates and scheduling forecasts are the result of a rigorous development and approval process. Through a process of technical review, recommendations are presented to the Management Committee each year for decision-making. Budgeting and forecasting for Avista is required in November prior to the forecasted year, which is in advance of the  activity approval process. As a result, funding is reconciled after the March Management Committee meeting.  Capital funds that have been previously budgeted for Clark Fork Compliance measures that will not be required in a particular year are released to the Capital Planning Group (CPG) and may be reallocated by the CPG for other capital construction.
</t>
  </si>
  <si>
    <t>Both forecast and actual balances for WA Electric are the result of calculations based on a percentage of the system total, see System variance explanation.</t>
  </si>
  <si>
    <t>The variance is due to the complexity of the construction work related to the Coeur d'Alene lake crossing and the need for additional concrete during construction for the high priority LiDAR line ratings mitigation project work on the Benewah-Shawnee 230kV transmission line.</t>
  </si>
  <si>
    <t>Transmission capital assets are allocated between WA and ID using allocation factors, please see System variance explanation.</t>
  </si>
  <si>
    <t>This ER falls under a long-term program and transfers to plant occur programatically over time. Plant assets were placed in service in December, January, February, March, and April under this ER.</t>
  </si>
  <si>
    <t>This ER falls under a long-term program and transfers to plant occur programatically over time. Plant assets were placed in service in December and January under this ER.</t>
  </si>
  <si>
    <t>This ER falls under a long-term program and transfers to plant occur monthly, as expenditures occur. Plant assets were placed in service in December, January, February, March, and April under this ER.</t>
  </si>
  <si>
    <t>Consists of many short term non-programmatic projects as needs arise throughout the year. Although budgeted evenly across the year, timing of work varies. Feb 2015 actuals included about 800k for union retro back pay, primarily representing 2014 back pay.</t>
  </si>
  <si>
    <t>Consists of many short term non-programmatic projects as needs arise throughout the year. Although budgeted evenly across the year, timing of work varies. Feb 2015 actuals included about 515k for union retro back pay, primarily representing 2014 back pay.</t>
  </si>
  <si>
    <t>$3.6M in service 3/10/15 &amp; $12M in service 8/20/2015 (est)</t>
  </si>
  <si>
    <t>Production capital assets are allocated between WA and ID using allocation factors, please see System variance explanation.</t>
  </si>
  <si>
    <t>The variance was the result of unit 3 work ($10.7M) being delayed 4 months due to vendor equipment delays. Due to project delays and the unexpected poor condition of the turbine generator, the expected cost of unit 3 has risen to $12M. Unit 3 was expected to be placed in service in March, but is now expected to be placed in service in August.</t>
  </si>
  <si>
    <t>Transformers are capitalized on purchase, and therefore are considered 'used and useful' on purchase. Plant assets were placed in service in December, January, February, March, and April under this ER.</t>
  </si>
  <si>
    <t>Purchases were made earlier in 2015 to gear up for Construction season. Budgeted amounts were spread fairly evenly through the year, not knowing in advance exactly when purchases were to occur.</t>
  </si>
  <si>
    <t>Projects under this ER are generally low-dollar-value in nature and projects transfer to plant and are used and useful in the month the expenditures occur. Plant assets were placed in service in December, January, February, March, and April under this ER.</t>
  </si>
  <si>
    <t>The variance is primarily related to one large franchise required project in Colville, WA; large Non-Revenue projects in Medford OR, which were over budget by $146k; and incremental expense of $134k related to union retro pay, which had not been included in the budget. Additionally, from an overall perspective, warm, dry weather has allowed crews to start projects earlier than average.</t>
  </si>
  <si>
    <t>The variance is primarily related to one large franchise required project in Colville, WA, and incremental expense of $106k related to union retro pay, which had not been included in the budget. Additionally, from an overall perspective, warm, dry weather has allowed crews to start projects earlier than average.</t>
  </si>
  <si>
    <t>We work with our vendors to ensure delivery timely delivery, however due to the build process and supply chain constraints we are faced with growing lead times for almost all of our equipment. Therefore, our actual transfers to date have lagged forecast transfers to date.</t>
  </si>
  <si>
    <t>Each individual unit purchased under this ER is placed in service when received. Plant assets were placed in service in December, January, February, March, April.</t>
  </si>
  <si>
    <t>As this ER covers a number of various projects within the ER, transfers to plant are generally budgeted in a manner approximating straight-line transfers over the course of the year. As a result, projects which are relatively larger in value can cause variances from budget. Additionally, certain larger projects (Ross Court Property - $695K; Boiler Replacement - $650K; and UPS Replacement - $923K) which were transferred to plant from December 2014 through April 2015 were projects that had trailed from 2014 and had not been reflected in budgeted transfers to plant in the December 2014 and full year 2015 periods.</t>
  </si>
  <si>
    <t>Approximately 97% of system transfers were transferred to the Common Direct/Allocate All (Service/Jurisdiction) pairing. All such assets are allocated to services and jurisdictions based upon the appropriate allocation factors. Therefore, please see the System variance explanation, which also explains the Washington Electric and Washington Gas variances.</t>
  </si>
  <si>
    <t>Approximately 97% of system transfers were transferred to the Common Direct/Allocate All (Service/Jurisdiction) pairing. All such assets are allocated to services and jurisdictions based upon the appropriate allocation factors. Therefore, the System variance explanation also explains the Washington Electric and Washington Gas variances.</t>
  </si>
  <si>
    <t>Unit was received and available for deployment in December 2014.</t>
  </si>
  <si>
    <t xml:space="preserve">The variance is primarily related to two factors: (1) Avista requested incremental improvements for the cable trailer associated with this project, which were not reflected in the initial forecast; and (2) this mobile substation was the first mobile substation that we have specified in over 35 years, therefore our design time and working with the manufacturer took longer than expected when initially forecast. </t>
  </si>
  <si>
    <t>The asset transferred under this ER is assigned to the "Allocate North" jurisdiction, and, therefore, is allocated between Washington and Idaho. Therefore, the System variance explanation addresses the Washington Electric variance as well.</t>
  </si>
  <si>
    <t>December 2014</t>
  </si>
  <si>
    <t>The favorable variance was driven by design and construction efficiencies, which allowed us to complete the project under budget.</t>
  </si>
  <si>
    <t>Work schedules for Aldyl-A replacement generally are planned for all 12 months in Oregon, with relatively less work occuring in January and December. For Washington and Idaho, Aldyl-A work is generally planned to Occur from May through October, with minimal costs occuring in the remaining months. When the total budget for Aldyl-A work was input in the budget system (which occurs at the ER level), the forecast transfers did not fully reflect these work schedules. Therefore, more transfers were scheduled for January-April and November-December, and fewer transfers were scheduled for May-October than should have been. Based upon project level budgets, the to-date (December 2014-April 2015) budgeted transfers to plant were approximately $0.9 million on a Washington Gas basis. Warmer weather in Washington has allowed more work to be completed earlier in the year, resulting in the overall variance.</t>
  </si>
  <si>
    <t>Work schedules for Aldyl-A replacement generally are planned for all 12 months in Oregon, with relatively less work occuring in January and December. For Washington and Idaho, Aldyl-A work is generally planned to Occur from May through October, with minimal costs occuring in the remaining months. When the total budget for Aldyl-A work was input in the budget system (which occurs at the ER level), the forecast transfers did not fully reflect these work schedules. Therefore, more transfers were scheduled for January-April and November-December, and fewer transfers were scheduled for May-October than should have been. Based upon project level budgets, the to-date (December 2014-April 2015) budgeted transfers to plant were approximately $3.7 million on a System basis. Warmer weather in all of our jurisdictions has allowed more work to be completed earlier in the year, resulting in the overall variance.</t>
  </si>
  <si>
    <t>See system variance explanation</t>
  </si>
  <si>
    <t xml:space="preserve">TTP actuals to forecast underperformed largely due to the nature of the 5005 Technology Refresh Program Business Case.  It is comprised of over 80 discrete projects, and TTP estimates are entered into the budgeting system based on various assumptions around the schedule performance of each project.  Consequently, any project constraints and/or schedule changes often cause scheduled TTP to occur out of alignment with what is represented in the budget system.  </t>
  </si>
  <si>
    <t xml:space="preserve">TTP actuals to forecast underperformed largely due to the nature of the 5006 Technology Expansion Program Business Case.  It is comprised of over 50 discrete projects, and TTP estimates are entered into the budgeting system based on various assumptions around the schedule performance of each project.  Consequently, any project constraints and/or schedule changes often cause scheduled TTP to occur out of alignment with what is represented in the budget system.  </t>
  </si>
  <si>
    <t xml:space="preserve">Generally, more work occurs in the summer months than the winter months, under this ER. Additionally, when the forecast transfers to plant were input into the budget system, they were input at levels that more closely approximated ratable work throughout the year. Therefore, actual work completed to date lags the originally forecast balances. </t>
  </si>
  <si>
    <t>N/A - variance is not greater than 5%</t>
  </si>
  <si>
    <t>n/m</t>
  </si>
  <si>
    <r>
      <t xml:space="preserve">Total ADFIT Associated with Project, Based on Actual Costs to Date </t>
    </r>
    <r>
      <rPr>
        <b/>
        <vertAlign val="superscript"/>
        <sz val="11"/>
        <rFont val="Arial"/>
        <family val="2"/>
      </rPr>
      <t>[1]</t>
    </r>
  </si>
  <si>
    <r>
      <t xml:space="preserve">Annualized Depreciation Expense Associated with Project, Based on Actual Costs to Date </t>
    </r>
    <r>
      <rPr>
        <b/>
        <vertAlign val="superscript"/>
        <sz val="11"/>
        <rFont val="Arial"/>
        <family val="2"/>
      </rPr>
      <t>[2]</t>
    </r>
  </si>
  <si>
    <r>
      <rPr>
        <b/>
        <vertAlign val="superscript"/>
        <sz val="11"/>
        <rFont val="Arial"/>
        <family val="2"/>
      </rPr>
      <t>[1]</t>
    </r>
    <r>
      <rPr>
        <sz val="10"/>
        <rFont val="Arial"/>
        <family val="2"/>
      </rPr>
      <t xml:space="preserve"> In year 1, based upon year 1 income tax depreciation rates and annualized depreciation expense calculated in Columns Q through S.</t>
    </r>
  </si>
  <si>
    <r>
      <rPr>
        <b/>
        <vertAlign val="superscript"/>
        <sz val="11"/>
        <rFont val="Arial"/>
        <family val="2"/>
      </rPr>
      <t>[2]</t>
    </r>
    <r>
      <rPr>
        <sz val="10"/>
        <rFont val="Arial"/>
        <family val="2"/>
      </rPr>
      <t xml:space="preserve"> Annualized depreciation expense based on actual plant in service to-date and the effective depreciation rate as used in our filed case (UG-150205)</t>
    </r>
  </si>
  <si>
    <t>Because certain parts of our system can only accommodate a certain number of concurrent outages and there are certain times of the year where no outages can be accomodated on the system, where possible, work under this ER is completed in conjunction with work under other ERs. The cause of this variance is the increased spending associated with pulling forward Transmission Minor Rebuild work that could be combined with work being completed under the Line Ratings Mitigation Project (ER 2560).</t>
  </si>
</sst>
</file>

<file path=xl/styles.xml><?xml version="1.0" encoding="utf-8"?>
<styleSheet xmlns="http://schemas.openxmlformats.org/spreadsheetml/2006/main">
  <numFmts count="5">
    <numFmt numFmtId="41" formatCode="_(* #,##0_);_(* \(#,##0\);_(* &quot;-&quot;_);_(@_)"/>
    <numFmt numFmtId="44" formatCode="_(&quot;$&quot;* #,##0.00_);_(&quot;$&quot;* \(#,##0.00\);_(&quot;$&quot;* &quot;-&quot;??_);_(@_)"/>
    <numFmt numFmtId="43" formatCode="_(* #,##0.00_);_(* \(#,##0.00\);_(* &quot;-&quot;??_);_(@_)"/>
    <numFmt numFmtId="164" formatCode="#,##0.00;[Red]\(#,##0.00\)"/>
    <numFmt numFmtId="165" formatCode="_(* #,##0_);_(* \(#,##0\);_(* &quot;-&quot;??_);_(@_)"/>
  </numFmts>
  <fonts count="28">
    <font>
      <sz val="10"/>
      <name val="Arial"/>
      <family val="2"/>
    </font>
    <font>
      <sz val="11"/>
      <color theme="1"/>
      <name val="Calibri"/>
      <family val="2"/>
      <scheme val="minor"/>
    </font>
    <font>
      <sz val="10"/>
      <name val="Tahoma"/>
      <family val="2"/>
    </font>
    <font>
      <sz val="10"/>
      <name val="Arial"/>
      <family val="2"/>
    </font>
    <font>
      <sz val="11"/>
      <color indexed="8"/>
      <name val="Calibri"/>
      <family val="2"/>
    </font>
    <font>
      <sz val="10"/>
      <color indexed="8"/>
      <name val="Times New Roman"/>
      <family val="1"/>
    </font>
    <font>
      <b/>
      <sz val="10"/>
      <color indexed="9"/>
      <name val="Times New Roman"/>
      <family val="1"/>
    </font>
    <font>
      <sz val="9"/>
      <color indexed="81"/>
      <name val="Tahoma"/>
      <family val="2"/>
    </font>
    <font>
      <b/>
      <sz val="9"/>
      <color indexed="81"/>
      <name val="Tahoma"/>
      <family val="2"/>
    </font>
    <font>
      <b/>
      <sz val="10"/>
      <name val="Arial"/>
      <family val="2"/>
    </font>
    <font>
      <sz val="11"/>
      <color theme="1"/>
      <name val="Calibri"/>
      <family val="2"/>
      <scheme val="minor"/>
    </font>
    <font>
      <b/>
      <sz val="12"/>
      <color theme="1"/>
      <name val="Tahoma "/>
    </font>
    <font>
      <sz val="12"/>
      <color theme="1"/>
      <name val="Tahoma "/>
    </font>
    <font>
      <sz val="12"/>
      <name val="Tahoma "/>
    </font>
    <font>
      <sz val="12"/>
      <color rgb="FFFF0000"/>
      <name val="Tahoma "/>
    </font>
    <font>
      <sz val="10"/>
      <color indexed="8"/>
      <name val="Arial"/>
      <family val="2"/>
    </font>
    <font>
      <sz val="12"/>
      <color indexed="8"/>
      <name val="Tahoma "/>
    </font>
    <font>
      <b/>
      <sz val="12"/>
      <color indexed="8"/>
      <name val="Tahoma "/>
    </font>
    <font>
      <b/>
      <sz val="12"/>
      <name val="Tahoma "/>
    </font>
    <font>
      <sz val="10"/>
      <color theme="1"/>
      <name val="Calibri"/>
      <family val="2"/>
      <scheme val="minor"/>
    </font>
    <font>
      <b/>
      <sz val="8"/>
      <color rgb="FFFF0000"/>
      <name val="Tahoma "/>
    </font>
    <font>
      <sz val="12"/>
      <color theme="1"/>
      <name val="Tahoma"/>
      <family val="2"/>
    </font>
    <font>
      <sz val="12"/>
      <color rgb="FFFF0000"/>
      <name val="Tahoma"/>
      <family val="2"/>
    </font>
    <font>
      <b/>
      <sz val="12"/>
      <color theme="1"/>
      <name val="Tahoma"/>
      <family val="2"/>
    </font>
    <font>
      <b/>
      <sz val="12"/>
      <color rgb="FFFF0000"/>
      <name val="Tahoma"/>
      <family val="2"/>
    </font>
    <font>
      <b/>
      <sz val="12"/>
      <color indexed="8"/>
      <name val="Tahoma"/>
      <family val="2"/>
    </font>
    <font>
      <sz val="12"/>
      <color indexed="8"/>
      <name val="Tahoma"/>
      <family val="2"/>
    </font>
    <font>
      <b/>
      <vertAlign val="superscript"/>
      <sz val="11"/>
      <name val="Arial"/>
      <family val="2"/>
    </font>
  </fonts>
  <fills count="8">
    <fill>
      <patternFill patternType="none"/>
    </fill>
    <fill>
      <patternFill patternType="gray125"/>
    </fill>
    <fill>
      <patternFill patternType="solid">
        <fgColor indexed="9"/>
      </patternFill>
    </fill>
    <fill>
      <patternFill patternType="solid">
        <fgColor indexed="17"/>
      </patternFill>
    </fill>
    <fill>
      <patternFill patternType="solid">
        <fgColor theme="0" tint="-0.249977111117893"/>
        <bgColor indexed="64"/>
      </patternFill>
    </fill>
    <fill>
      <patternFill patternType="solid">
        <fgColor indexed="22"/>
        <bgColor indexed="0"/>
      </patternFill>
    </fill>
    <fill>
      <patternFill patternType="solid">
        <fgColor rgb="FFFFFF00"/>
        <bgColor indexed="64"/>
      </patternFill>
    </fill>
    <fill>
      <patternFill patternType="solid">
        <fgColor theme="4" tint="0.79998168889431442"/>
        <bgColor indexed="64"/>
      </patternFill>
    </fill>
  </fills>
  <borders count="30">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right/>
      <top style="thin">
        <color indexed="64"/>
      </top>
      <bottom style="medium">
        <color indexed="64"/>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8"/>
      </left>
      <right/>
      <top style="thin">
        <color indexed="65"/>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s>
  <cellStyleXfs count="29">
    <xf numFmtId="0" fontId="0"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0" fillId="0" borderId="0"/>
    <xf numFmtId="0" fontId="10" fillId="0" borderId="0"/>
    <xf numFmtId="0" fontId="10" fillId="0" borderId="0"/>
    <xf numFmtId="0" fontId="4" fillId="0" borderId="0"/>
    <xf numFmtId="0" fontId="3" fillId="0" borderId="0"/>
    <xf numFmtId="0" fontId="3" fillId="0" borderId="0"/>
    <xf numFmtId="0" fontId="4" fillId="0" borderId="0"/>
    <xf numFmtId="0" fontId="10" fillId="0" borderId="0"/>
    <xf numFmtId="0" fontId="4" fillId="0" borderId="0"/>
    <xf numFmtId="0" fontId="4" fillId="0" borderId="0"/>
    <xf numFmtId="0" fontId="10" fillId="0" borderId="0"/>
    <xf numFmtId="164" fontId="5" fillId="2" borderId="0" applyBorder="0">
      <alignment horizontal="right"/>
    </xf>
    <xf numFmtId="0" fontId="6" fillId="3" borderId="0" applyBorder="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1" fillId="0" borderId="0"/>
    <xf numFmtId="0" fontId="15" fillId="0" borderId="0"/>
  </cellStyleXfs>
  <cellXfs count="217">
    <xf numFmtId="0" fontId="0" fillId="0" borderId="0" xfId="0"/>
    <xf numFmtId="15" fontId="0" fillId="0" borderId="0" xfId="0" applyNumberFormat="1"/>
    <xf numFmtId="0" fontId="0" fillId="0" borderId="1" xfId="0" applyBorder="1"/>
    <xf numFmtId="0" fontId="0" fillId="0" borderId="2" xfId="0" applyBorder="1"/>
    <xf numFmtId="0" fontId="0" fillId="0" borderId="3" xfId="0" applyBorder="1"/>
    <xf numFmtId="0" fontId="0" fillId="0" borderId="1" xfId="0" pivotButton="1" applyBorder="1"/>
    <xf numFmtId="0" fontId="0" fillId="0" borderId="4" xfId="0" applyBorder="1"/>
    <xf numFmtId="0" fontId="0" fillId="0" borderId="5" xfId="0" applyBorder="1"/>
    <xf numFmtId="0" fontId="0" fillId="0" borderId="6" xfId="0" applyBorder="1"/>
    <xf numFmtId="41" fontId="0" fillId="0" borderId="1" xfId="0" applyNumberFormat="1" applyBorder="1"/>
    <xf numFmtId="41" fontId="0" fillId="0" borderId="6" xfId="0" applyNumberFormat="1" applyBorder="1"/>
    <xf numFmtId="41" fontId="0" fillId="0" borderId="4" xfId="0" applyNumberFormat="1" applyBorder="1"/>
    <xf numFmtId="41" fontId="0" fillId="0" borderId="0" xfId="0" applyNumberFormat="1"/>
    <xf numFmtId="41" fontId="0" fillId="0" borderId="5" xfId="0" applyNumberFormat="1" applyBorder="1"/>
    <xf numFmtId="41" fontId="0" fillId="0" borderId="7" xfId="0" applyNumberFormat="1" applyBorder="1"/>
    <xf numFmtId="41" fontId="0" fillId="0" borderId="8" xfId="0" applyNumberFormat="1" applyBorder="1"/>
    <xf numFmtId="0" fontId="0" fillId="0" borderId="9" xfId="0" applyBorder="1"/>
    <xf numFmtId="43" fontId="0" fillId="0" borderId="0" xfId="0" applyNumberFormat="1"/>
    <xf numFmtId="0" fontId="11" fillId="0" borderId="0" xfId="11" applyFont="1" applyAlignment="1"/>
    <xf numFmtId="0" fontId="12" fillId="0" borderId="0" xfId="11" applyFont="1"/>
    <xf numFmtId="0" fontId="12" fillId="0" borderId="0" xfId="11" applyFont="1" applyAlignment="1"/>
    <xf numFmtId="165" fontId="12" fillId="0" borderId="0" xfId="25" applyNumberFormat="1" applyFont="1" applyFill="1"/>
    <xf numFmtId="165" fontId="12" fillId="0" borderId="0" xfId="25" applyNumberFormat="1" applyFont="1"/>
    <xf numFmtId="0" fontId="13" fillId="0" borderId="0" xfId="11" applyFont="1"/>
    <xf numFmtId="14" fontId="14" fillId="0" borderId="0" xfId="11" applyNumberFormat="1" applyFont="1"/>
    <xf numFmtId="0" fontId="14" fillId="0" borderId="0" xfId="11" applyFont="1" applyAlignment="1"/>
    <xf numFmtId="165" fontId="11" fillId="4" borderId="11" xfId="25" applyNumberFormat="1" applyFont="1" applyFill="1" applyBorder="1" applyAlignment="1">
      <alignment horizontal="center"/>
    </xf>
    <xf numFmtId="0" fontId="16" fillId="5" borderId="4" xfId="26" applyFont="1" applyFill="1" applyBorder="1" applyAlignment="1">
      <alignment horizontal="center" wrapText="1"/>
    </xf>
    <xf numFmtId="0" fontId="16" fillId="5" borderId="4" xfId="26" applyFont="1" applyFill="1" applyBorder="1" applyAlignment="1">
      <alignment horizontal="center"/>
    </xf>
    <xf numFmtId="165" fontId="16" fillId="5" borderId="10" xfId="25" applyNumberFormat="1" applyFont="1" applyFill="1" applyBorder="1" applyAlignment="1">
      <alignment horizontal="center"/>
    </xf>
    <xf numFmtId="165" fontId="16" fillId="5" borderId="4" xfId="25" applyNumberFormat="1" applyFont="1" applyFill="1" applyBorder="1" applyAlignment="1">
      <alignment horizontal="center"/>
    </xf>
    <xf numFmtId="0" fontId="16" fillId="0" borderId="0" xfId="26" applyFont="1" applyFill="1" applyBorder="1" applyAlignment="1">
      <alignment horizontal="center" wrapText="1"/>
    </xf>
    <xf numFmtId="0" fontId="16" fillId="0" borderId="0" xfId="26" applyFont="1" applyFill="1" applyBorder="1" applyAlignment="1">
      <alignment horizontal="center"/>
    </xf>
    <xf numFmtId="165" fontId="16" fillId="0" borderId="0" xfId="25" applyNumberFormat="1" applyFont="1" applyFill="1" applyBorder="1" applyAlignment="1">
      <alignment horizontal="center"/>
    </xf>
    <xf numFmtId="0" fontId="13" fillId="0" borderId="0" xfId="11" applyFont="1" applyFill="1"/>
    <xf numFmtId="0" fontId="12" fillId="0" borderId="0" xfId="11" applyFont="1" applyFill="1"/>
    <xf numFmtId="0" fontId="16" fillId="0" borderId="0" xfId="26" applyFont="1" applyFill="1" applyBorder="1" applyAlignment="1">
      <alignment wrapText="1"/>
    </xf>
    <xf numFmtId="0" fontId="12" fillId="0" borderId="0" xfId="11" applyFont="1" applyBorder="1"/>
    <xf numFmtId="0" fontId="16" fillId="0" borderId="0" xfId="26" applyNumberFormat="1" applyFont="1" applyFill="1" applyBorder="1" applyAlignment="1">
      <alignment wrapText="1"/>
    </xf>
    <xf numFmtId="165" fontId="12" fillId="0" borderId="0" xfId="25" applyNumberFormat="1" applyFont="1" applyFill="1" applyBorder="1"/>
    <xf numFmtId="165" fontId="16" fillId="0" borderId="0" xfId="25" applyNumberFormat="1" applyFont="1" applyFill="1" applyBorder="1" applyAlignment="1">
      <alignment horizontal="right" wrapText="1"/>
    </xf>
    <xf numFmtId="0" fontId="13" fillId="0" borderId="0" xfId="11" applyFont="1" applyBorder="1"/>
    <xf numFmtId="0" fontId="12" fillId="0" borderId="0" xfId="11" applyFont="1" applyFill="1" applyBorder="1"/>
    <xf numFmtId="0" fontId="13" fillId="0" borderId="0" xfId="11" applyFont="1" applyFill="1" applyBorder="1"/>
    <xf numFmtId="0" fontId="17" fillId="0" borderId="0" xfId="26" applyNumberFormat="1" applyFont="1" applyFill="1" applyBorder="1" applyAlignment="1">
      <alignment wrapText="1"/>
    </xf>
    <xf numFmtId="165" fontId="17" fillId="0" borderId="0" xfId="25" applyNumberFormat="1" applyFont="1" applyFill="1" applyBorder="1" applyAlignment="1">
      <alignment horizontal="right" wrapText="1"/>
    </xf>
    <xf numFmtId="165" fontId="17" fillId="4" borderId="0" xfId="25" applyNumberFormat="1" applyFont="1" applyFill="1" applyBorder="1" applyAlignment="1">
      <alignment horizontal="right" wrapText="1"/>
    </xf>
    <xf numFmtId="0" fontId="12" fillId="0" borderId="0" xfId="11" applyFont="1" applyFill="1" applyAlignment="1"/>
    <xf numFmtId="165" fontId="0" fillId="0" borderId="0" xfId="25" applyNumberFormat="1" applyFont="1" applyFill="1"/>
    <xf numFmtId="0" fontId="12" fillId="6" borderId="0" xfId="11" applyFont="1" applyFill="1" applyBorder="1"/>
    <xf numFmtId="0" fontId="17" fillId="0" borderId="0" xfId="26" applyFont="1" applyFill="1" applyBorder="1" applyAlignment="1">
      <alignment wrapText="1"/>
    </xf>
    <xf numFmtId="0" fontId="11" fillId="0" borderId="0" xfId="11" applyFont="1" applyFill="1" applyBorder="1"/>
    <xf numFmtId="165" fontId="11" fillId="0" borderId="0" xfId="25" applyNumberFormat="1" applyFont="1" applyFill="1" applyBorder="1"/>
    <xf numFmtId="0" fontId="18" fillId="0" borderId="0" xfId="11" applyFont="1" applyFill="1" applyBorder="1"/>
    <xf numFmtId="0" fontId="19" fillId="0" borderId="0" xfId="0" applyFont="1"/>
    <xf numFmtId="0" fontId="18" fillId="0" borderId="0" xfId="11" applyFont="1" applyBorder="1"/>
    <xf numFmtId="0" fontId="11" fillId="0" borderId="0" xfId="11" applyFont="1" applyBorder="1"/>
    <xf numFmtId="165" fontId="16" fillId="4" borderId="0" xfId="25" applyNumberFormat="1" applyFont="1" applyFill="1" applyBorder="1" applyAlignment="1">
      <alignment horizontal="right" wrapText="1"/>
    </xf>
    <xf numFmtId="165" fontId="9" fillId="0" borderId="0" xfId="25" applyNumberFormat="1" applyFont="1" applyFill="1"/>
    <xf numFmtId="165" fontId="11" fillId="0" borderId="0" xfId="25" applyNumberFormat="1" applyFont="1" applyFill="1"/>
    <xf numFmtId="0" fontId="18" fillId="0" borderId="0" xfId="11" applyFont="1"/>
    <xf numFmtId="0" fontId="11" fillId="0" borderId="0" xfId="11" applyFont="1"/>
    <xf numFmtId="0" fontId="11" fillId="6" borderId="0" xfId="11" applyFont="1" applyFill="1" applyBorder="1"/>
    <xf numFmtId="165" fontId="11" fillId="0" borderId="0" xfId="25" applyNumberFormat="1" applyFont="1"/>
    <xf numFmtId="165" fontId="12" fillId="0" borderId="0" xfId="11" applyNumberFormat="1" applyFont="1" applyFill="1" applyBorder="1"/>
    <xf numFmtId="43" fontId="12" fillId="0" borderId="0" xfId="11" applyNumberFormat="1" applyFont="1" applyFill="1" applyBorder="1"/>
    <xf numFmtId="165" fontId="11" fillId="0" borderId="0" xfId="11" applyNumberFormat="1" applyFont="1" applyFill="1" applyBorder="1"/>
    <xf numFmtId="43" fontId="11" fillId="0" borderId="0" xfId="11" applyNumberFormat="1" applyFont="1" applyFill="1" applyBorder="1"/>
    <xf numFmtId="165" fontId="16" fillId="6" borderId="0" xfId="25" applyNumberFormat="1" applyFont="1" applyFill="1" applyBorder="1" applyAlignment="1">
      <alignment horizontal="right" wrapText="1"/>
    </xf>
    <xf numFmtId="0" fontId="17" fillId="0" borderId="0" xfId="26" applyFont="1" applyFill="1" applyBorder="1" applyAlignment="1">
      <alignment horizontal="center" wrapText="1"/>
    </xf>
    <xf numFmtId="0" fontId="17" fillId="0" borderId="0" xfId="26" applyFont="1" applyFill="1" applyBorder="1" applyAlignment="1">
      <alignment horizontal="center"/>
    </xf>
    <xf numFmtId="165" fontId="17" fillId="0" borderId="0" xfId="25" applyNumberFormat="1" applyFont="1" applyFill="1" applyBorder="1" applyAlignment="1">
      <alignment horizontal="center"/>
    </xf>
    <xf numFmtId="0" fontId="18" fillId="0" borderId="0" xfId="11" applyFont="1" applyFill="1"/>
    <xf numFmtId="0" fontId="11" fillId="0" borderId="0" xfId="11" applyFont="1" applyFill="1"/>
    <xf numFmtId="165" fontId="20" fillId="0" borderId="0" xfId="25" applyNumberFormat="1" applyFont="1" applyFill="1" applyBorder="1" applyAlignment="1">
      <alignment horizontal="right"/>
    </xf>
    <xf numFmtId="0" fontId="16" fillId="0" borderId="12" xfId="26" applyFont="1" applyFill="1" applyBorder="1" applyAlignment="1">
      <alignment wrapText="1"/>
    </xf>
    <xf numFmtId="0" fontId="12" fillId="0" borderId="12" xfId="11" applyFont="1" applyBorder="1"/>
    <xf numFmtId="165" fontId="12" fillId="0" borderId="12" xfId="25" applyNumberFormat="1" applyFont="1" applyFill="1" applyBorder="1"/>
    <xf numFmtId="165" fontId="16" fillId="0" borderId="12" xfId="25" applyNumberFormat="1" applyFont="1" applyFill="1" applyBorder="1" applyAlignment="1">
      <alignment horizontal="right" wrapText="1"/>
    </xf>
    <xf numFmtId="0" fontId="17" fillId="0" borderId="0" xfId="26" applyFont="1" applyFill="1" applyBorder="1" applyAlignment="1"/>
    <xf numFmtId="165" fontId="18" fillId="0" borderId="13" xfId="11" applyNumberFormat="1" applyFont="1" applyFill="1" applyBorder="1" applyAlignment="1">
      <alignment horizontal="center" wrapText="1"/>
    </xf>
    <xf numFmtId="10" fontId="13" fillId="0" borderId="0" xfId="21" applyNumberFormat="1" applyFont="1" applyBorder="1"/>
    <xf numFmtId="165" fontId="17" fillId="0" borderId="14" xfId="25" applyNumberFormat="1" applyFont="1" applyFill="1" applyBorder="1" applyAlignment="1">
      <alignment horizontal="right" wrapText="1"/>
    </xf>
    <xf numFmtId="43" fontId="13" fillId="0" borderId="0" xfId="11" applyNumberFormat="1" applyFont="1" applyBorder="1"/>
    <xf numFmtId="165" fontId="12" fillId="0" borderId="0" xfId="11" applyNumberFormat="1" applyFont="1" applyBorder="1"/>
    <xf numFmtId="165" fontId="13" fillId="0" borderId="0" xfId="11" applyNumberFormat="1" applyFont="1" applyBorder="1"/>
    <xf numFmtId="0" fontId="16" fillId="0" borderId="15" xfId="26" applyFont="1" applyFill="1" applyBorder="1" applyAlignment="1">
      <alignment wrapText="1"/>
    </xf>
    <xf numFmtId="165" fontId="16" fillId="0" borderId="15" xfId="25" applyNumberFormat="1" applyFont="1" applyFill="1" applyBorder="1" applyAlignment="1">
      <alignment horizontal="right" wrapText="1"/>
    </xf>
    <xf numFmtId="0" fontId="16" fillId="0" borderId="16" xfId="26" applyFont="1" applyFill="1" applyBorder="1" applyAlignment="1">
      <alignment wrapText="1"/>
    </xf>
    <xf numFmtId="165" fontId="16" fillId="0" borderId="16" xfId="25" applyNumberFormat="1" applyFont="1" applyFill="1" applyBorder="1" applyAlignment="1">
      <alignment horizontal="right" wrapText="1"/>
    </xf>
    <xf numFmtId="0" fontId="21" fillId="0" borderId="0" xfId="27" applyFont="1"/>
    <xf numFmtId="0" fontId="21" fillId="0" borderId="0" xfId="27" applyFont="1" applyAlignment="1"/>
    <xf numFmtId="165" fontId="22" fillId="0" borderId="0" xfId="25" applyNumberFormat="1" applyFont="1"/>
    <xf numFmtId="165" fontId="21" fillId="0" borderId="0" xfId="25" applyNumberFormat="1" applyFont="1"/>
    <xf numFmtId="14" fontId="22" fillId="0" borderId="0" xfId="27" applyNumberFormat="1" applyFont="1"/>
    <xf numFmtId="165" fontId="23" fillId="0" borderId="17" xfId="27" applyNumberFormat="1" applyFont="1" applyBorder="1"/>
    <xf numFmtId="0" fontId="24" fillId="0" borderId="0" xfId="27" applyFont="1" applyAlignment="1"/>
    <xf numFmtId="165" fontId="21" fillId="0" borderId="0" xfId="27" applyNumberFormat="1" applyFont="1"/>
    <xf numFmtId="0" fontId="25" fillId="5" borderId="4" xfId="28" applyFont="1" applyFill="1" applyBorder="1" applyAlignment="1">
      <alignment horizontal="center" wrapText="1"/>
    </xf>
    <xf numFmtId="165" fontId="25" fillId="5" borderId="4" xfId="25" applyNumberFormat="1" applyFont="1" applyFill="1" applyBorder="1" applyAlignment="1">
      <alignment horizontal="center"/>
    </xf>
    <xf numFmtId="165" fontId="25" fillId="5" borderId="4" xfId="25" applyNumberFormat="1" applyFont="1" applyFill="1" applyBorder="1" applyAlignment="1">
      <alignment horizontal="center" wrapText="1"/>
    </xf>
    <xf numFmtId="0" fontId="23" fillId="0" borderId="0" xfId="27" applyFont="1"/>
    <xf numFmtId="0" fontId="25" fillId="0" borderId="0" xfId="28" applyFont="1" applyFill="1" applyBorder="1" applyAlignment="1">
      <alignment horizontal="center" wrapText="1"/>
    </xf>
    <xf numFmtId="165" fontId="25" fillId="0" borderId="0" xfId="25" applyNumberFormat="1" applyFont="1" applyFill="1" applyBorder="1" applyAlignment="1">
      <alignment horizontal="center"/>
    </xf>
    <xf numFmtId="165" fontId="25" fillId="0" borderId="0" xfId="25" applyNumberFormat="1" applyFont="1" applyFill="1" applyBorder="1" applyAlignment="1">
      <alignment horizontal="center" wrapText="1"/>
    </xf>
    <xf numFmtId="0" fontId="23" fillId="0" borderId="0" xfId="27" applyFont="1" applyFill="1"/>
    <xf numFmtId="0" fontId="26" fillId="0" borderId="0" xfId="28" applyFont="1" applyFill="1" applyBorder="1" applyAlignment="1"/>
    <xf numFmtId="0" fontId="21" fillId="0" borderId="0" xfId="27" applyFont="1" applyBorder="1"/>
    <xf numFmtId="0" fontId="26" fillId="0" borderId="0" xfId="28" applyNumberFormat="1" applyFont="1" applyFill="1" applyBorder="1" applyAlignment="1"/>
    <xf numFmtId="165" fontId="26" fillId="0" borderId="0" xfId="25" applyNumberFormat="1" applyFont="1" applyFill="1" applyBorder="1" applyAlignment="1">
      <alignment horizontal="right"/>
    </xf>
    <xf numFmtId="0" fontId="25" fillId="0" borderId="0" xfId="28" applyNumberFormat="1" applyFont="1" applyFill="1" applyBorder="1" applyAlignment="1"/>
    <xf numFmtId="165" fontId="25" fillId="0" borderId="0" xfId="25" applyNumberFormat="1" applyFont="1" applyFill="1" applyBorder="1" applyAlignment="1">
      <alignment horizontal="right"/>
    </xf>
    <xf numFmtId="0" fontId="21" fillId="0" borderId="0" xfId="27" applyFont="1" applyFill="1"/>
    <xf numFmtId="0" fontId="25" fillId="0" borderId="0" xfId="28" applyFont="1" applyFill="1" applyBorder="1" applyAlignment="1"/>
    <xf numFmtId="0" fontId="16" fillId="0" borderId="0" xfId="28" applyNumberFormat="1" applyFont="1" applyFill="1" applyBorder="1" applyAlignment="1">
      <alignment wrapText="1"/>
    </xf>
    <xf numFmtId="0" fontId="16" fillId="0" borderId="0" xfId="28" applyFont="1" applyFill="1" applyBorder="1" applyAlignment="1">
      <alignment wrapText="1"/>
    </xf>
    <xf numFmtId="0" fontId="23" fillId="0" borderId="0" xfId="27" applyFont="1" applyBorder="1"/>
    <xf numFmtId="0" fontId="21" fillId="0" borderId="12" xfId="27" applyFont="1" applyBorder="1"/>
    <xf numFmtId="0" fontId="21" fillId="0" borderId="12" xfId="27" applyFont="1" applyBorder="1" applyAlignment="1"/>
    <xf numFmtId="165" fontId="21" fillId="0" borderId="12" xfId="25" applyNumberFormat="1" applyFont="1" applyBorder="1"/>
    <xf numFmtId="165" fontId="23" fillId="0" borderId="0" xfId="25" applyNumberFormat="1" applyFont="1"/>
    <xf numFmtId="0" fontId="17" fillId="0" borderId="0" xfId="28" applyFont="1" applyFill="1" applyBorder="1" applyAlignment="1"/>
    <xf numFmtId="0" fontId="23" fillId="0" borderId="13" xfId="27" applyFont="1" applyBorder="1" applyAlignment="1">
      <alignment horizontal="center" wrapText="1"/>
    </xf>
    <xf numFmtId="10" fontId="21" fillId="0" borderId="0" xfId="21" applyNumberFormat="1" applyFont="1"/>
    <xf numFmtId="165" fontId="23" fillId="0" borderId="17" xfId="25" applyNumberFormat="1" applyFont="1" applyBorder="1"/>
    <xf numFmtId="165" fontId="23" fillId="0" borderId="14" xfId="25" applyNumberFormat="1" applyFont="1" applyBorder="1"/>
    <xf numFmtId="0" fontId="9" fillId="0" borderId="13" xfId="0" applyFont="1" applyBorder="1" applyAlignment="1">
      <alignment horizontal="center"/>
    </xf>
    <xf numFmtId="41" fontId="0" fillId="7" borderId="18" xfId="0" applyNumberFormat="1" applyFill="1" applyBorder="1"/>
    <xf numFmtId="41" fontId="0" fillId="0" borderId="18" xfId="0" applyNumberFormat="1" applyBorder="1"/>
    <xf numFmtId="0" fontId="9" fillId="0" borderId="13" xfId="0" applyFont="1" applyBorder="1" applyAlignment="1">
      <alignment horizontal="center" wrapText="1"/>
    </xf>
    <xf numFmtId="0" fontId="9" fillId="0" borderId="0" xfId="0" applyFont="1" applyFill="1" applyBorder="1" applyAlignment="1">
      <alignment horizontal="center" wrapText="1"/>
    </xf>
    <xf numFmtId="0" fontId="9" fillId="0" borderId="17" xfId="0" applyFont="1" applyFill="1" applyBorder="1" applyAlignment="1">
      <alignment horizontal="center" wrapText="1"/>
    </xf>
    <xf numFmtId="0" fontId="0" fillId="0" borderId="0" xfId="0"/>
    <xf numFmtId="0" fontId="9" fillId="0" borderId="13" xfId="0" applyFont="1" applyFill="1" applyBorder="1" applyAlignment="1">
      <alignment horizontal="center" wrapText="1"/>
    </xf>
    <xf numFmtId="41" fontId="0" fillId="0" borderId="18" xfId="0" applyNumberFormat="1" applyFill="1" applyBorder="1"/>
    <xf numFmtId="0" fontId="0" fillId="0" borderId="19" xfId="0" applyBorder="1"/>
    <xf numFmtId="43" fontId="0" fillId="0" borderId="4" xfId="0" applyNumberFormat="1" applyBorder="1"/>
    <xf numFmtId="43" fontId="0" fillId="0" borderId="8" xfId="0" applyNumberFormat="1" applyBorder="1"/>
    <xf numFmtId="43" fontId="0" fillId="0" borderId="1" xfId="0" applyNumberFormat="1" applyBorder="1"/>
    <xf numFmtId="43" fontId="0" fillId="0" borderId="6" xfId="0" applyNumberFormat="1" applyBorder="1"/>
    <xf numFmtId="43" fontId="0" fillId="0" borderId="5" xfId="0" applyNumberFormat="1" applyBorder="1"/>
    <xf numFmtId="43" fontId="0" fillId="0" borderId="7" xfId="0" applyNumberFormat="1" applyBorder="1"/>
    <xf numFmtId="0" fontId="0" fillId="0" borderId="20" xfId="0" applyBorder="1"/>
    <xf numFmtId="0" fontId="0" fillId="0" borderId="21" xfId="0" applyBorder="1"/>
    <xf numFmtId="0" fontId="9" fillId="0" borderId="22" xfId="0" applyFont="1" applyBorder="1" applyAlignment="1">
      <alignment horizontal="centerContinuous"/>
    </xf>
    <xf numFmtId="0" fontId="9" fillId="0" borderId="22" xfId="0" applyNumberFormat="1" applyFont="1" applyFill="1" applyBorder="1" applyAlignment="1">
      <alignment horizontal="centerContinuous" wrapText="1"/>
    </xf>
    <xf numFmtId="0" fontId="9" fillId="0" borderId="22" xfId="0" applyFont="1" applyFill="1" applyBorder="1" applyAlignment="1">
      <alignment horizontal="centerContinuous" wrapText="1"/>
    </xf>
    <xf numFmtId="0" fontId="9" fillId="0" borderId="23" xfId="0" applyFont="1" applyBorder="1" applyAlignment="1">
      <alignment horizontal="center"/>
    </xf>
    <xf numFmtId="0" fontId="0" fillId="0" borderId="0" xfId="0" applyBorder="1"/>
    <xf numFmtId="0" fontId="9" fillId="0" borderId="24" xfId="0" applyFont="1" applyFill="1" applyBorder="1" applyAlignment="1">
      <alignment horizontal="center" wrapText="1"/>
    </xf>
    <xf numFmtId="0" fontId="0" fillId="0" borderId="25" xfId="0" applyFill="1" applyBorder="1"/>
    <xf numFmtId="0" fontId="0" fillId="0" borderId="0" xfId="0" applyFill="1" applyBorder="1"/>
    <xf numFmtId="41" fontId="0" fillId="0" borderId="0" xfId="0" applyNumberFormat="1" applyFill="1" applyBorder="1"/>
    <xf numFmtId="0" fontId="0" fillId="0" borderId="0" xfId="0" applyBorder="1" applyAlignment="1">
      <alignment horizontal="left" vertical="center"/>
    </xf>
    <xf numFmtId="0" fontId="0" fillId="0" borderId="26" xfId="0" applyBorder="1" applyAlignment="1">
      <alignment horizontal="left" vertical="center"/>
    </xf>
    <xf numFmtId="43" fontId="0" fillId="0" borderId="0" xfId="0" applyNumberFormat="1" applyBorder="1" applyAlignment="1">
      <alignment horizontal="left"/>
    </xf>
    <xf numFmtId="41" fontId="0" fillId="0" borderId="0" xfId="0" applyNumberFormat="1" applyBorder="1" applyAlignment="1">
      <alignment horizontal="left"/>
    </xf>
    <xf numFmtId="41" fontId="0" fillId="0" borderId="26" xfId="0" applyNumberFormat="1" applyBorder="1" applyAlignment="1">
      <alignment horizontal="left"/>
    </xf>
    <xf numFmtId="9" fontId="0" fillId="0" borderId="0" xfId="20" applyNumberFormat="1" applyFont="1" applyFill="1" applyBorder="1"/>
    <xf numFmtId="0" fontId="0" fillId="7" borderId="0" xfId="0" applyFill="1" applyBorder="1"/>
    <xf numFmtId="41" fontId="0" fillId="7" borderId="0" xfId="0" applyNumberFormat="1" applyFill="1" applyBorder="1"/>
    <xf numFmtId="0" fontId="0" fillId="7" borderId="0" xfId="0" applyFill="1" applyBorder="1" applyAlignment="1">
      <alignment horizontal="left" vertical="center"/>
    </xf>
    <xf numFmtId="0" fontId="0" fillId="7" borderId="26" xfId="0" applyFill="1" applyBorder="1" applyAlignment="1">
      <alignment horizontal="left" vertical="center"/>
    </xf>
    <xf numFmtId="41" fontId="0" fillId="7" borderId="0" xfId="0" applyNumberFormat="1" applyFill="1" applyBorder="1" applyAlignment="1">
      <alignment horizontal="left"/>
    </xf>
    <xf numFmtId="41" fontId="0" fillId="7" borderId="26" xfId="0" applyNumberFormat="1" applyFill="1" applyBorder="1" applyAlignment="1">
      <alignment horizontal="left"/>
    </xf>
    <xf numFmtId="9" fontId="0" fillId="7" borderId="0" xfId="20" applyNumberFormat="1" applyFont="1" applyFill="1" applyBorder="1"/>
    <xf numFmtId="41" fontId="0" fillId="0" borderId="0" xfId="0" applyNumberFormat="1" applyBorder="1"/>
    <xf numFmtId="9" fontId="0" fillId="0" borderId="0" xfId="20" applyNumberFormat="1" applyFont="1" applyBorder="1"/>
    <xf numFmtId="41" fontId="0" fillId="0" borderId="0" xfId="0" applyNumberFormat="1" applyBorder="1" applyAlignment="1">
      <alignment horizontal="left" vertical="center"/>
    </xf>
    <xf numFmtId="41" fontId="0" fillId="0" borderId="26" xfId="0" applyNumberFormat="1" applyBorder="1" applyAlignment="1">
      <alignment horizontal="left" vertical="center"/>
    </xf>
    <xf numFmtId="0" fontId="0" fillId="7" borderId="0" xfId="0" applyFill="1" applyBorder="1" applyAlignment="1">
      <alignment vertical="center" wrapText="1"/>
    </xf>
    <xf numFmtId="0" fontId="0" fillId="7" borderId="26" xfId="0" applyFill="1" applyBorder="1" applyAlignment="1">
      <alignment vertical="center" wrapText="1"/>
    </xf>
    <xf numFmtId="41" fontId="0" fillId="7" borderId="0" xfId="0" applyNumberFormat="1" applyFill="1" applyBorder="1" applyAlignment="1">
      <alignment wrapText="1"/>
    </xf>
    <xf numFmtId="41" fontId="0" fillId="7" borderId="26" xfId="0" applyNumberFormat="1" applyFill="1" applyBorder="1" applyAlignment="1">
      <alignment wrapText="1"/>
    </xf>
    <xf numFmtId="0" fontId="0" fillId="0" borderId="0" xfId="0" applyBorder="1" applyAlignment="1">
      <alignment vertical="center" wrapText="1"/>
    </xf>
    <xf numFmtId="0" fontId="0" fillId="0" borderId="26" xfId="0" applyBorder="1" applyAlignment="1">
      <alignment vertical="center" wrapText="1"/>
    </xf>
    <xf numFmtId="41" fontId="0" fillId="0" borderId="0" xfId="0" applyNumberFormat="1" applyBorder="1" applyAlignment="1">
      <alignment wrapText="1"/>
    </xf>
    <xf numFmtId="41" fontId="0" fillId="0" borderId="26" xfId="0" applyNumberFormat="1" applyBorder="1" applyAlignment="1">
      <alignment wrapText="1"/>
    </xf>
    <xf numFmtId="41" fontId="0" fillId="7" borderId="0" xfId="0" applyNumberFormat="1" applyFill="1" applyBorder="1" applyAlignment="1">
      <alignment horizontal="left" vertical="center"/>
    </xf>
    <xf numFmtId="41" fontId="0" fillId="7" borderId="26" xfId="0" applyNumberFormat="1" applyFill="1" applyBorder="1" applyAlignment="1">
      <alignment horizontal="left" vertical="center"/>
    </xf>
    <xf numFmtId="0" fontId="0" fillId="7" borderId="0" xfId="0" applyFill="1" applyBorder="1" applyAlignment="1">
      <alignment vertical="center"/>
    </xf>
    <xf numFmtId="0" fontId="0" fillId="7" borderId="26" xfId="0" applyFill="1" applyBorder="1" applyAlignment="1">
      <alignment vertical="center"/>
    </xf>
    <xf numFmtId="41" fontId="0" fillId="7" borderId="0" xfId="0" applyNumberFormat="1" applyFill="1" applyBorder="1" applyAlignment="1"/>
    <xf numFmtId="41" fontId="0" fillId="7" borderId="26" xfId="0" applyNumberFormat="1" applyFill="1" applyBorder="1" applyAlignment="1"/>
    <xf numFmtId="0" fontId="0" fillId="0" borderId="0" xfId="0" applyBorder="1" applyAlignment="1">
      <alignment vertical="center"/>
    </xf>
    <xf numFmtId="0" fontId="0" fillId="0" borderId="26" xfId="0" applyBorder="1" applyAlignment="1">
      <alignment vertical="center"/>
    </xf>
    <xf numFmtId="41" fontId="0" fillId="0" borderId="0" xfId="0" applyNumberFormat="1" applyBorder="1" applyAlignment="1"/>
    <xf numFmtId="41" fontId="0" fillId="0" borderId="26" xfId="0" applyNumberFormat="1" applyBorder="1" applyAlignment="1"/>
    <xf numFmtId="41" fontId="0" fillId="7" borderId="0" xfId="0" applyNumberFormat="1" applyFill="1" applyBorder="1" applyAlignment="1">
      <alignment vertical="center"/>
    </xf>
    <xf numFmtId="41" fontId="0" fillId="7" borderId="26" xfId="0" applyNumberFormat="1" applyFill="1" applyBorder="1" applyAlignment="1">
      <alignment vertical="center"/>
    </xf>
    <xf numFmtId="41" fontId="0" fillId="0" borderId="0" xfId="0" applyNumberFormat="1" applyBorder="1" applyAlignment="1">
      <alignment horizontal="right"/>
    </xf>
    <xf numFmtId="41" fontId="0" fillId="0" borderId="0" xfId="0" applyNumberFormat="1" applyBorder="1" applyAlignment="1">
      <alignment horizontal="right" wrapText="1"/>
    </xf>
    <xf numFmtId="0" fontId="0" fillId="0" borderId="25" xfId="0" applyBorder="1"/>
    <xf numFmtId="0" fontId="0" fillId="0" borderId="27" xfId="0" applyBorder="1"/>
    <xf numFmtId="0" fontId="0" fillId="0" borderId="12" xfId="0" applyBorder="1"/>
    <xf numFmtId="9" fontId="0" fillId="0" borderId="12" xfId="20" applyNumberFormat="1" applyFont="1" applyBorder="1"/>
    <xf numFmtId="0" fontId="0" fillId="0" borderId="12" xfId="0" applyBorder="1" applyAlignment="1">
      <alignment vertical="center" wrapText="1"/>
    </xf>
    <xf numFmtId="0" fontId="0" fillId="0" borderId="28" xfId="0" applyBorder="1" applyAlignment="1">
      <alignment vertical="center" wrapText="1"/>
    </xf>
    <xf numFmtId="0" fontId="0" fillId="0" borderId="0" xfId="0" applyFill="1" applyBorder="1" applyAlignment="1">
      <alignment wrapText="1"/>
    </xf>
    <xf numFmtId="0" fontId="0" fillId="7" borderId="0" xfId="0" applyFill="1" applyBorder="1" applyAlignment="1">
      <alignment wrapText="1"/>
    </xf>
    <xf numFmtId="0" fontId="0" fillId="0" borderId="0" xfId="0" applyBorder="1" applyAlignment="1">
      <alignment wrapText="1"/>
    </xf>
    <xf numFmtId="0" fontId="0" fillId="0" borderId="12" xfId="0" applyBorder="1" applyAlignment="1">
      <alignment wrapText="1"/>
    </xf>
    <xf numFmtId="0" fontId="9" fillId="0" borderId="29" xfId="0" applyFont="1" applyBorder="1" applyAlignment="1">
      <alignment horizontal="centerContinuous"/>
    </xf>
    <xf numFmtId="0" fontId="0" fillId="0" borderId="18" xfId="0" applyBorder="1" applyAlignment="1">
      <alignment vertical="center" wrapText="1"/>
    </xf>
    <xf numFmtId="0" fontId="0" fillId="0" borderId="0" xfId="0" applyBorder="1" applyAlignment="1">
      <alignment vertical="center" wrapText="1"/>
    </xf>
    <xf numFmtId="0" fontId="0" fillId="0" borderId="0" xfId="0" applyBorder="1" applyAlignment="1">
      <alignment horizontal="left" vertical="center"/>
    </xf>
    <xf numFmtId="0" fontId="0" fillId="7" borderId="0" xfId="0" applyFill="1" applyBorder="1" applyAlignment="1">
      <alignment vertical="center" wrapText="1"/>
    </xf>
    <xf numFmtId="0" fontId="0" fillId="7" borderId="0" xfId="0" applyFill="1" applyBorder="1" applyAlignment="1">
      <alignment horizontal="left" vertical="center"/>
    </xf>
    <xf numFmtId="0" fontId="0" fillId="0" borderId="12" xfId="0" applyBorder="1" applyAlignment="1">
      <alignment vertical="center" wrapText="1"/>
    </xf>
    <xf numFmtId="0" fontId="0" fillId="0" borderId="0" xfId="0" applyBorder="1" applyAlignment="1">
      <alignment horizontal="left" vertical="center" wrapText="1"/>
    </xf>
    <xf numFmtId="0" fontId="0" fillId="7" borderId="0" xfId="0" applyFill="1" applyBorder="1" applyAlignment="1">
      <alignment horizontal="left" vertical="center" wrapText="1"/>
    </xf>
    <xf numFmtId="0" fontId="0" fillId="7" borderId="0" xfId="0" applyFill="1" applyBorder="1" applyAlignment="1">
      <alignment vertical="center"/>
    </xf>
    <xf numFmtId="0" fontId="0" fillId="0" borderId="0" xfId="0" applyFill="1" applyBorder="1" applyAlignment="1">
      <alignment vertical="center" wrapText="1"/>
    </xf>
    <xf numFmtId="0" fontId="0" fillId="0" borderId="0" xfId="0" applyBorder="1" applyAlignment="1">
      <alignment vertical="center"/>
    </xf>
    <xf numFmtId="17" fontId="0" fillId="0" borderId="0" xfId="0" quotePrefix="1" applyNumberFormat="1" applyBorder="1" applyAlignment="1">
      <alignment vertical="center"/>
    </xf>
    <xf numFmtId="14" fontId="0" fillId="7" borderId="0" xfId="0" applyNumberFormat="1" applyFill="1" applyBorder="1" applyAlignment="1">
      <alignment vertical="center"/>
    </xf>
    <xf numFmtId="165" fontId="11" fillId="4" borderId="11" xfId="25" applyNumberFormat="1" applyFont="1" applyFill="1" applyBorder="1" applyAlignment="1">
      <alignment horizontal="center"/>
    </xf>
  </cellXfs>
  <cellStyles count="29">
    <cellStyle name="Comma" xfId="25" builtinId="3"/>
    <cellStyle name="Comma 2" xfId="1"/>
    <cellStyle name="Comma 2 2" xfId="2"/>
    <cellStyle name="Comma 3" xfId="3"/>
    <cellStyle name="Comma 4" xfId="4"/>
    <cellStyle name="Comma 5" xfId="5"/>
    <cellStyle name="Currency 2" xfId="6"/>
    <cellStyle name="Normal" xfId="0" builtinId="0"/>
    <cellStyle name="Normal 10" xfId="7"/>
    <cellStyle name="Normal 12" xfId="8"/>
    <cellStyle name="Normal 13" xfId="9"/>
    <cellStyle name="Normal 2" xfId="10"/>
    <cellStyle name="Normal 2 2" xfId="11"/>
    <cellStyle name="Normal 3" xfId="12"/>
    <cellStyle name="Normal 4" xfId="27"/>
    <cellStyle name="Normal 5" xfId="13"/>
    <cellStyle name="Normal 6" xfId="14"/>
    <cellStyle name="Normal 7" xfId="15"/>
    <cellStyle name="Normal 8" xfId="16"/>
    <cellStyle name="Normal 9" xfId="17"/>
    <cellStyle name="Normal_Year 1 - 3" xfId="26"/>
    <cellStyle name="Normal_Year 1 - 3 2" xfId="28"/>
    <cellStyle name="OUTPUT AMOUNTS" xfId="18"/>
    <cellStyle name="OUTPUT LINE ITEMS" xfId="19"/>
    <cellStyle name="Percent" xfId="20" builtinId="5"/>
    <cellStyle name="Percent 2" xfId="21"/>
    <cellStyle name="Percent 2 2" xfId="22"/>
    <cellStyle name="Percent 3" xfId="23"/>
    <cellStyle name="Percent 4" xfId="24"/>
  </cellStyles>
  <dxfs count="2">
    <dxf>
      <numFmt numFmtId="35" formatCode="_(* #,##0.00_);_(* \(#,##0.00\);_(* &quot;-&quot;??_);_(@_)"/>
    </dxf>
    <dxf>
      <numFmt numFmtId="33" formatCode="_(* #,##0_);_(* \(#,##0\);_(* &quot;-&quot;_);_(@_)"/>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4\2014%20WA_ELEC_&amp;_GAS_GRC\Adjustments\Adjustments\PF-Capital%20Projects\3)%20WA%20CapX%20Additions%2012.3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5\2015_WA_Elec_&amp;_Gas_GRC\Adjustments\Adjustments\PF-CAPITAL%20PROJECTS\3)%20CAP14%20-%20WA%20CapX%20Additions%2012.31.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ETemp\Temporary%20Internet%20Files\Content.Outlook\J9R8RAXL\Capital%20Transfers%202014-2018%20Budget%20Cycle%20with%20Deprec%20to%20Rates%2012-03-2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14 Adjustment All"/>
      <sheetName val="2014 Allocations-All"/>
      <sheetName val="2014 AMA Calc-All"/>
      <sheetName val="2014 Plant Transfers 10-16-13"/>
    </sheetNames>
    <sheetDataSet>
      <sheetData sheetId="0">
        <row r="1">
          <cell r="A1" t="str">
            <v xml:space="preserve">Pro Forma Adjustment Calculation- WA </v>
          </cell>
        </row>
      </sheetData>
      <sheetData sheetId="1" refreshError="1"/>
      <sheetData sheetId="2" refreshError="1"/>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AP14"/>
      <sheetName val="CAP14.1 -Allocations"/>
      <sheetName val="CAP14.2 - AMA CALC"/>
      <sheetName val="CAP14.3 ADDS"/>
    </sheetNames>
    <sheetDataSet>
      <sheetData sheetId="0">
        <row r="2">
          <cell r="A2" t="str">
            <v>Test Year Ended Septebmer 30, 2014 Ratebase Adjusted to 12/31/16 AMA</v>
          </cell>
        </row>
      </sheetData>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Year 1 - 3"/>
      <sheetName val="Year 4 - 5"/>
      <sheetName val="ER-Business Case Linkage"/>
    </sheetNames>
    <sheetDataSet>
      <sheetData sheetId="0" refreshError="1">
        <row r="7">
          <cell r="A7">
            <v>1000</v>
          </cell>
          <cell r="B7" t="str">
            <v>Growth</v>
          </cell>
          <cell r="C7" t="str">
            <v>Electric Revenue Blanket</v>
          </cell>
          <cell r="D7" t="str">
            <v>AN</v>
          </cell>
          <cell r="E7" t="str">
            <v>ED</v>
          </cell>
          <cell r="F7" t="str">
            <v>Mandated</v>
          </cell>
          <cell r="G7" t="str">
            <v>Elec Distribution 360-373</v>
          </cell>
        </row>
        <row r="8">
          <cell r="A8">
            <v>1000</v>
          </cell>
          <cell r="B8" t="str">
            <v>Growth</v>
          </cell>
          <cell r="C8" t="str">
            <v>Electric Revenue Blanket</v>
          </cell>
          <cell r="D8" t="str">
            <v>AN</v>
          </cell>
          <cell r="E8" t="str">
            <v>ED</v>
          </cell>
          <cell r="F8" t="str">
            <v>Mandated</v>
          </cell>
          <cell r="G8" t="str">
            <v>Elec Distribution 360-373</v>
          </cell>
        </row>
        <row r="9">
          <cell r="A9">
            <v>1000</v>
          </cell>
          <cell r="B9" t="str">
            <v>Growth</v>
          </cell>
          <cell r="C9" t="str">
            <v>Electric Revenue Blanket</v>
          </cell>
          <cell r="D9" t="str">
            <v>AN</v>
          </cell>
          <cell r="E9" t="str">
            <v>ED</v>
          </cell>
          <cell r="F9" t="str">
            <v>Mandated</v>
          </cell>
          <cell r="G9" t="str">
            <v>Elec Distribution 360-373</v>
          </cell>
        </row>
        <row r="10">
          <cell r="A10">
            <v>1000</v>
          </cell>
          <cell r="B10" t="str">
            <v>Growth</v>
          </cell>
          <cell r="C10" t="str">
            <v>Electric Revenue Blanket</v>
          </cell>
          <cell r="D10" t="str">
            <v>AN</v>
          </cell>
          <cell r="E10" t="str">
            <v>ED</v>
          </cell>
          <cell r="F10" t="str">
            <v>Mandated</v>
          </cell>
          <cell r="G10" t="str">
            <v>Elec Distribution 360-373</v>
          </cell>
        </row>
        <row r="11">
          <cell r="A11">
            <v>1000</v>
          </cell>
          <cell r="B11" t="str">
            <v>Growth</v>
          </cell>
          <cell r="C11" t="str">
            <v>Electric Revenue Blanket</v>
          </cell>
          <cell r="D11" t="str">
            <v>AN</v>
          </cell>
          <cell r="E11" t="str">
            <v>ED</v>
          </cell>
          <cell r="F11" t="str">
            <v>Mandated</v>
          </cell>
          <cell r="G11" t="str">
            <v>Elec Distribution 360-373</v>
          </cell>
        </row>
        <row r="12">
          <cell r="A12">
            <v>1000</v>
          </cell>
          <cell r="B12" t="str">
            <v>Growth</v>
          </cell>
          <cell r="C12" t="str">
            <v>Electric Revenue Blanket</v>
          </cell>
          <cell r="D12" t="str">
            <v>AN</v>
          </cell>
          <cell r="E12" t="str">
            <v>ED</v>
          </cell>
          <cell r="F12" t="str">
            <v>Mandated</v>
          </cell>
          <cell r="G12" t="str">
            <v>Elec Distribution 360-373</v>
          </cell>
        </row>
        <row r="13">
          <cell r="A13">
            <v>1000</v>
          </cell>
          <cell r="B13" t="str">
            <v>Growth</v>
          </cell>
          <cell r="C13" t="str">
            <v>Electric Revenue Blanket</v>
          </cell>
          <cell r="D13" t="str">
            <v>AN</v>
          </cell>
          <cell r="E13" t="str">
            <v>ED</v>
          </cell>
          <cell r="F13" t="str">
            <v>Mandated</v>
          </cell>
          <cell r="G13" t="str">
            <v>Elec Distribution 360-373</v>
          </cell>
        </row>
        <row r="14">
          <cell r="A14">
            <v>1000</v>
          </cell>
          <cell r="B14" t="str">
            <v>Growth</v>
          </cell>
          <cell r="C14" t="str">
            <v>Electric Revenue Blanket</v>
          </cell>
          <cell r="D14" t="str">
            <v>AN</v>
          </cell>
          <cell r="E14" t="str">
            <v>ED</v>
          </cell>
          <cell r="F14" t="str">
            <v>Mandated</v>
          </cell>
          <cell r="G14" t="str">
            <v>Elec Distribution 360-373</v>
          </cell>
        </row>
        <row r="15">
          <cell r="A15">
            <v>1000</v>
          </cell>
          <cell r="B15" t="str">
            <v>Growth</v>
          </cell>
          <cell r="C15" t="str">
            <v>Electric Revenue Blanket</v>
          </cell>
          <cell r="D15" t="str">
            <v>AN</v>
          </cell>
          <cell r="E15" t="str">
            <v>ED</v>
          </cell>
          <cell r="F15" t="str">
            <v>Mandated</v>
          </cell>
          <cell r="G15" t="str">
            <v>Elec Distribution 360-373</v>
          </cell>
        </row>
        <row r="16">
          <cell r="A16">
            <v>1000</v>
          </cell>
          <cell r="B16" t="str">
            <v>Growth</v>
          </cell>
          <cell r="C16" t="str">
            <v>Electric Revenue Blanket</v>
          </cell>
          <cell r="D16" t="str">
            <v>AN</v>
          </cell>
          <cell r="E16" t="str">
            <v>ED</v>
          </cell>
          <cell r="F16" t="str">
            <v>Mandated</v>
          </cell>
          <cell r="G16" t="str">
            <v>Elec Distribution 360-373</v>
          </cell>
        </row>
        <row r="17">
          <cell r="A17">
            <v>1000</v>
          </cell>
          <cell r="B17" t="str">
            <v>Growth</v>
          </cell>
          <cell r="C17" t="str">
            <v>Electric Revenue Blanket</v>
          </cell>
          <cell r="D17" t="str">
            <v>AN</v>
          </cell>
          <cell r="E17" t="str">
            <v>ED</v>
          </cell>
          <cell r="F17" t="str">
            <v>Mandated</v>
          </cell>
          <cell r="G17" t="str">
            <v>Elec Distribution 360-373</v>
          </cell>
        </row>
        <row r="18">
          <cell r="A18">
            <v>1000</v>
          </cell>
          <cell r="B18" t="str">
            <v>Growth</v>
          </cell>
          <cell r="C18" t="str">
            <v>Electric Revenue Blanket</v>
          </cell>
          <cell r="D18" t="str">
            <v>AN</v>
          </cell>
          <cell r="E18" t="str">
            <v>ED</v>
          </cell>
          <cell r="F18" t="str">
            <v>Mandated</v>
          </cell>
          <cell r="G18" t="str">
            <v>Elec Distribution 360-373</v>
          </cell>
        </row>
        <row r="19">
          <cell r="A19">
            <v>1000</v>
          </cell>
          <cell r="B19" t="str">
            <v>Growth</v>
          </cell>
          <cell r="C19" t="str">
            <v>Electric Revenue Blanket</v>
          </cell>
          <cell r="D19" t="str">
            <v>AN</v>
          </cell>
          <cell r="E19" t="str">
            <v>ED</v>
          </cell>
          <cell r="F19" t="str">
            <v>Mandated</v>
          </cell>
          <cell r="G19" t="str">
            <v>Elec Distribution 360-373</v>
          </cell>
        </row>
        <row r="20">
          <cell r="A20">
            <v>1000</v>
          </cell>
          <cell r="B20" t="str">
            <v>Growth</v>
          </cell>
          <cell r="C20" t="str">
            <v>Electric Revenue Blanket</v>
          </cell>
          <cell r="D20" t="str">
            <v>AN</v>
          </cell>
          <cell r="E20" t="str">
            <v>ED</v>
          </cell>
          <cell r="F20" t="str">
            <v>Mandated</v>
          </cell>
          <cell r="G20" t="str">
            <v>Elec Distribution 360-373</v>
          </cell>
        </row>
        <row r="21">
          <cell r="A21">
            <v>1000</v>
          </cell>
          <cell r="B21" t="str">
            <v>Growth</v>
          </cell>
          <cell r="C21" t="str">
            <v>Electric Revenue Blanket</v>
          </cell>
          <cell r="D21" t="str">
            <v>AN</v>
          </cell>
          <cell r="E21" t="str">
            <v>ED</v>
          </cell>
          <cell r="F21" t="str">
            <v>Mandated</v>
          </cell>
          <cell r="G21" t="str">
            <v>Elec Distribution 360-373</v>
          </cell>
        </row>
        <row r="22">
          <cell r="A22">
            <v>1000</v>
          </cell>
          <cell r="B22" t="str">
            <v>Growth</v>
          </cell>
          <cell r="C22" t="str">
            <v>Electric Revenue Blanket</v>
          </cell>
          <cell r="D22" t="str">
            <v>AN</v>
          </cell>
          <cell r="E22" t="str">
            <v>ED</v>
          </cell>
          <cell r="F22" t="str">
            <v>Mandated</v>
          </cell>
          <cell r="G22" t="str">
            <v>Elec Distribution 360-373</v>
          </cell>
        </row>
        <row r="23">
          <cell r="A23">
            <v>1000</v>
          </cell>
          <cell r="B23" t="str">
            <v>Growth</v>
          </cell>
          <cell r="C23" t="str">
            <v>Electric Revenue Blanket</v>
          </cell>
          <cell r="D23" t="str">
            <v>AN</v>
          </cell>
          <cell r="E23" t="str">
            <v>ED</v>
          </cell>
          <cell r="F23" t="str">
            <v>Mandated</v>
          </cell>
          <cell r="G23" t="str">
            <v>Elec Distribution 360-373</v>
          </cell>
        </row>
        <row r="24">
          <cell r="A24">
            <v>1000</v>
          </cell>
          <cell r="B24" t="str">
            <v>Growth</v>
          </cell>
          <cell r="C24" t="str">
            <v>Electric Revenue Blanket</v>
          </cell>
          <cell r="D24" t="str">
            <v>AN</v>
          </cell>
          <cell r="E24" t="str">
            <v>ED</v>
          </cell>
          <cell r="F24" t="str">
            <v>Mandated</v>
          </cell>
          <cell r="G24" t="str">
            <v>Elec Distribution 360-373</v>
          </cell>
        </row>
        <row r="25">
          <cell r="A25">
            <v>1000</v>
          </cell>
          <cell r="B25" t="str">
            <v>Growth</v>
          </cell>
          <cell r="C25" t="str">
            <v>Electric Revenue Blanket</v>
          </cell>
          <cell r="D25" t="str">
            <v>AN</v>
          </cell>
          <cell r="E25" t="str">
            <v>ED</v>
          </cell>
          <cell r="F25" t="str">
            <v>Mandated</v>
          </cell>
          <cell r="G25" t="str">
            <v>Elec Distribution 360-373</v>
          </cell>
        </row>
        <row r="26">
          <cell r="A26">
            <v>1000</v>
          </cell>
          <cell r="B26" t="str">
            <v>Growth</v>
          </cell>
          <cell r="C26" t="str">
            <v>Electric Revenue Blanket</v>
          </cell>
          <cell r="D26" t="str">
            <v>AN</v>
          </cell>
          <cell r="E26" t="str">
            <v>ED</v>
          </cell>
          <cell r="F26" t="str">
            <v>Mandated</v>
          </cell>
          <cell r="G26" t="str">
            <v>Elec Distribution 360-373</v>
          </cell>
        </row>
        <row r="27">
          <cell r="A27">
            <v>1000</v>
          </cell>
          <cell r="B27" t="str">
            <v>Growth</v>
          </cell>
          <cell r="C27" t="str">
            <v>Electric Revenue Blanket</v>
          </cell>
          <cell r="D27" t="str">
            <v>AN</v>
          </cell>
          <cell r="E27" t="str">
            <v>ED</v>
          </cell>
          <cell r="F27" t="str">
            <v>Mandated</v>
          </cell>
          <cell r="G27" t="str">
            <v>Elec Distribution 360-373</v>
          </cell>
        </row>
        <row r="28">
          <cell r="A28">
            <v>1000</v>
          </cell>
          <cell r="B28" t="str">
            <v>Growth</v>
          </cell>
          <cell r="C28" t="str">
            <v>Electric Revenue Blanket</v>
          </cell>
          <cell r="D28" t="str">
            <v>AN</v>
          </cell>
          <cell r="E28" t="str">
            <v>ED</v>
          </cell>
          <cell r="F28" t="str">
            <v>Mandated</v>
          </cell>
          <cell r="G28" t="str">
            <v>Elec Distribution 360-373</v>
          </cell>
        </row>
        <row r="29">
          <cell r="A29">
            <v>1000</v>
          </cell>
          <cell r="B29" t="str">
            <v>Growth</v>
          </cell>
          <cell r="C29" t="str">
            <v>Electric Revenue Blanket</v>
          </cell>
          <cell r="D29" t="str">
            <v>AN</v>
          </cell>
          <cell r="E29" t="str">
            <v>ED</v>
          </cell>
          <cell r="F29" t="str">
            <v>Mandated</v>
          </cell>
          <cell r="G29" t="str">
            <v>Elec Distribution 360-373</v>
          </cell>
        </row>
        <row r="30">
          <cell r="A30">
            <v>1000</v>
          </cell>
          <cell r="B30" t="str">
            <v>Growth</v>
          </cell>
          <cell r="C30" t="str">
            <v>Electric Revenue Blanket</v>
          </cell>
          <cell r="D30" t="str">
            <v>AN</v>
          </cell>
          <cell r="E30" t="str">
            <v>ED</v>
          </cell>
          <cell r="F30" t="str">
            <v>Mandated</v>
          </cell>
          <cell r="G30" t="str">
            <v>Elec Distribution 360-373</v>
          </cell>
        </row>
        <row r="31">
          <cell r="A31">
            <v>1000</v>
          </cell>
          <cell r="B31" t="str">
            <v>Growth</v>
          </cell>
          <cell r="C31" t="str">
            <v>Electric Revenue Blanket</v>
          </cell>
          <cell r="D31" t="str">
            <v>AN</v>
          </cell>
          <cell r="E31" t="str">
            <v>ED</v>
          </cell>
          <cell r="F31" t="str">
            <v>Mandated</v>
          </cell>
          <cell r="G31" t="str">
            <v>Elec Distribution 360-373</v>
          </cell>
        </row>
        <row r="32">
          <cell r="A32">
            <v>1000</v>
          </cell>
          <cell r="B32" t="str">
            <v>Growth</v>
          </cell>
          <cell r="C32" t="str">
            <v>Electric Revenue Blanket</v>
          </cell>
          <cell r="D32" t="str">
            <v>AN</v>
          </cell>
          <cell r="E32" t="str">
            <v>ED</v>
          </cell>
          <cell r="F32" t="str">
            <v>Mandated</v>
          </cell>
          <cell r="G32" t="str">
            <v>Elec Distribution 360-373</v>
          </cell>
        </row>
        <row r="33">
          <cell r="A33">
            <v>1000</v>
          </cell>
          <cell r="B33" t="str">
            <v>Growth</v>
          </cell>
          <cell r="C33" t="str">
            <v>Electric Revenue Blanket</v>
          </cell>
          <cell r="D33" t="str">
            <v>AN</v>
          </cell>
          <cell r="E33" t="str">
            <v>ED</v>
          </cell>
          <cell r="F33" t="str">
            <v>Mandated</v>
          </cell>
          <cell r="G33" t="str">
            <v>Elec Distribution 360-373</v>
          </cell>
        </row>
        <row r="34">
          <cell r="A34">
            <v>1000</v>
          </cell>
          <cell r="B34" t="str">
            <v>Growth</v>
          </cell>
          <cell r="C34" t="str">
            <v>Electric Revenue Blanket</v>
          </cell>
          <cell r="D34" t="str">
            <v>AN</v>
          </cell>
          <cell r="E34" t="str">
            <v>ED</v>
          </cell>
          <cell r="F34" t="str">
            <v>Mandated</v>
          </cell>
          <cell r="G34" t="str">
            <v>Elec Distribution 360-373</v>
          </cell>
        </row>
        <row r="35">
          <cell r="A35">
            <v>1000</v>
          </cell>
          <cell r="B35" t="str">
            <v>Growth</v>
          </cell>
          <cell r="C35" t="str">
            <v>Electric Revenue Blanket</v>
          </cell>
          <cell r="D35" t="str">
            <v>AN</v>
          </cell>
          <cell r="E35" t="str">
            <v>ED</v>
          </cell>
          <cell r="F35" t="str">
            <v>Mandated</v>
          </cell>
          <cell r="G35" t="str">
            <v>Elec Distribution 360-373</v>
          </cell>
        </row>
        <row r="36">
          <cell r="A36">
            <v>1000</v>
          </cell>
          <cell r="B36" t="str">
            <v>Growth</v>
          </cell>
          <cell r="C36" t="str">
            <v>Electric Revenue Blanket</v>
          </cell>
          <cell r="D36" t="str">
            <v>AN</v>
          </cell>
          <cell r="E36" t="str">
            <v>ED</v>
          </cell>
          <cell r="F36" t="str">
            <v>Mandated</v>
          </cell>
          <cell r="G36" t="str">
            <v>Elec Distribution 360-373</v>
          </cell>
        </row>
        <row r="37">
          <cell r="A37">
            <v>1001</v>
          </cell>
          <cell r="B37" t="str">
            <v>Growth</v>
          </cell>
          <cell r="C37" t="str">
            <v>Gas Revenue Blanket</v>
          </cell>
          <cell r="D37" t="str">
            <v>AA</v>
          </cell>
          <cell r="E37" t="str">
            <v>GD</v>
          </cell>
          <cell r="F37" t="str">
            <v>Mandated</v>
          </cell>
          <cell r="G37" t="str">
            <v>Gas Distribution 374-387</v>
          </cell>
        </row>
        <row r="38">
          <cell r="A38">
            <v>1001</v>
          </cell>
          <cell r="B38" t="str">
            <v>Growth</v>
          </cell>
          <cell r="C38" t="str">
            <v>Gas Revenue Blanket</v>
          </cell>
          <cell r="D38" t="str">
            <v>AA</v>
          </cell>
          <cell r="E38" t="str">
            <v>GD</v>
          </cell>
          <cell r="F38" t="str">
            <v>Mandated</v>
          </cell>
          <cell r="G38" t="str">
            <v>Gas Distribution 374-387</v>
          </cell>
        </row>
        <row r="39">
          <cell r="A39">
            <v>1001</v>
          </cell>
          <cell r="B39" t="str">
            <v>Growth</v>
          </cell>
          <cell r="C39" t="str">
            <v>Gas Revenue Blanket</v>
          </cell>
          <cell r="D39" t="str">
            <v>AA</v>
          </cell>
          <cell r="E39" t="str">
            <v>GD</v>
          </cell>
          <cell r="F39" t="str">
            <v>Mandated</v>
          </cell>
          <cell r="G39" t="str">
            <v>Gas Distribution 374-387</v>
          </cell>
        </row>
        <row r="40">
          <cell r="A40">
            <v>1001</v>
          </cell>
          <cell r="B40" t="str">
            <v>Growth</v>
          </cell>
          <cell r="C40" t="str">
            <v>Gas Revenue Blanket</v>
          </cell>
          <cell r="D40" t="str">
            <v>AA</v>
          </cell>
          <cell r="E40" t="str">
            <v>GD</v>
          </cell>
          <cell r="F40" t="str">
            <v>Mandated</v>
          </cell>
          <cell r="G40" t="str">
            <v>Gas Distribution 374-387</v>
          </cell>
        </row>
        <row r="41">
          <cell r="A41">
            <v>1001</v>
          </cell>
          <cell r="B41" t="str">
            <v>Growth</v>
          </cell>
          <cell r="C41" t="str">
            <v>Gas Revenue Blanket</v>
          </cell>
          <cell r="D41" t="str">
            <v>AA</v>
          </cell>
          <cell r="E41" t="str">
            <v>GD</v>
          </cell>
          <cell r="F41" t="str">
            <v>Mandated</v>
          </cell>
          <cell r="G41" t="str">
            <v>Gas Distribution 374-387</v>
          </cell>
        </row>
        <row r="42">
          <cell r="A42">
            <v>1001</v>
          </cell>
          <cell r="B42" t="str">
            <v>Growth</v>
          </cell>
          <cell r="C42" t="str">
            <v>Gas Revenue Blanket</v>
          </cell>
          <cell r="D42" t="str">
            <v>AA</v>
          </cell>
          <cell r="E42" t="str">
            <v>GD</v>
          </cell>
          <cell r="F42" t="str">
            <v>Mandated</v>
          </cell>
          <cell r="G42" t="str">
            <v>Gas Distribution 374-387</v>
          </cell>
        </row>
        <row r="43">
          <cell r="A43">
            <v>1001</v>
          </cell>
          <cell r="B43" t="str">
            <v>Growth</v>
          </cell>
          <cell r="C43" t="str">
            <v>Gas Revenue Blanket</v>
          </cell>
          <cell r="D43" t="str">
            <v>AA</v>
          </cell>
          <cell r="E43" t="str">
            <v>GD</v>
          </cell>
          <cell r="F43" t="str">
            <v>Mandated</v>
          </cell>
          <cell r="G43" t="str">
            <v>Gas Distribution 374-387</v>
          </cell>
        </row>
        <row r="44">
          <cell r="A44">
            <v>1001</v>
          </cell>
          <cell r="B44" t="str">
            <v>Growth</v>
          </cell>
          <cell r="C44" t="str">
            <v>Gas Revenue Blanket</v>
          </cell>
          <cell r="D44" t="str">
            <v>AA</v>
          </cell>
          <cell r="E44" t="str">
            <v>GD</v>
          </cell>
          <cell r="F44" t="str">
            <v>Mandated</v>
          </cell>
          <cell r="G44" t="str">
            <v>Gas Distribution 374-387</v>
          </cell>
        </row>
        <row r="45">
          <cell r="A45">
            <v>1001</v>
          </cell>
          <cell r="B45" t="str">
            <v>Growth</v>
          </cell>
          <cell r="C45" t="str">
            <v>Gas Revenue Blanket</v>
          </cell>
          <cell r="D45" t="str">
            <v>AA</v>
          </cell>
          <cell r="E45" t="str">
            <v>GD</v>
          </cell>
          <cell r="F45" t="str">
            <v>Mandated</v>
          </cell>
          <cell r="G45" t="str">
            <v>Gas Distribution 374-387</v>
          </cell>
        </row>
        <row r="46">
          <cell r="A46">
            <v>1001</v>
          </cell>
          <cell r="B46" t="str">
            <v>Growth</v>
          </cell>
          <cell r="C46" t="str">
            <v>Gas Revenue Blanket</v>
          </cell>
          <cell r="D46" t="str">
            <v>AA</v>
          </cell>
          <cell r="E46" t="str">
            <v>GD</v>
          </cell>
          <cell r="F46" t="str">
            <v>Mandated</v>
          </cell>
          <cell r="G46" t="str">
            <v>Gas Distribution 374-387</v>
          </cell>
        </row>
        <row r="47">
          <cell r="A47">
            <v>1001</v>
          </cell>
          <cell r="B47" t="str">
            <v>Growth</v>
          </cell>
          <cell r="C47" t="str">
            <v>Gas Revenue Blanket</v>
          </cell>
          <cell r="D47" t="str">
            <v>AA</v>
          </cell>
          <cell r="E47" t="str">
            <v>GD</v>
          </cell>
          <cell r="F47" t="str">
            <v>Mandated</v>
          </cell>
          <cell r="G47" t="str">
            <v>Gas Distribution 374-387</v>
          </cell>
        </row>
        <row r="48">
          <cell r="A48">
            <v>1001</v>
          </cell>
          <cell r="B48" t="str">
            <v>Growth</v>
          </cell>
          <cell r="C48" t="str">
            <v>Gas Revenue Blanket</v>
          </cell>
          <cell r="D48" t="str">
            <v>AA</v>
          </cell>
          <cell r="E48" t="str">
            <v>GD</v>
          </cell>
          <cell r="F48" t="str">
            <v>Mandated</v>
          </cell>
          <cell r="G48" t="str">
            <v>Gas Distribution 374-387</v>
          </cell>
        </row>
        <row r="49">
          <cell r="A49">
            <v>1001</v>
          </cell>
          <cell r="B49" t="str">
            <v>Growth</v>
          </cell>
          <cell r="C49" t="str">
            <v>Gas Revenue Blanket</v>
          </cell>
          <cell r="D49" t="str">
            <v>AA</v>
          </cell>
          <cell r="E49" t="str">
            <v>GD</v>
          </cell>
          <cell r="F49" t="str">
            <v>Mandated</v>
          </cell>
          <cell r="G49" t="str">
            <v>Gas Distribution 374-387</v>
          </cell>
        </row>
        <row r="50">
          <cell r="A50">
            <v>1001</v>
          </cell>
          <cell r="B50" t="str">
            <v>Growth</v>
          </cell>
          <cell r="C50" t="str">
            <v>Gas Revenue Blanket</v>
          </cell>
          <cell r="D50" t="str">
            <v>AA</v>
          </cell>
          <cell r="E50" t="str">
            <v>GD</v>
          </cell>
          <cell r="F50" t="str">
            <v>Mandated</v>
          </cell>
          <cell r="G50" t="str">
            <v>Gas Distribution 374-387</v>
          </cell>
        </row>
        <row r="51">
          <cell r="A51">
            <v>1001</v>
          </cell>
          <cell r="B51" t="str">
            <v>Growth</v>
          </cell>
          <cell r="C51" t="str">
            <v>Gas Revenue Blanket</v>
          </cell>
          <cell r="D51" t="str">
            <v>AA</v>
          </cell>
          <cell r="E51" t="str">
            <v>GD</v>
          </cell>
          <cell r="F51" t="str">
            <v>Mandated</v>
          </cell>
          <cell r="G51" t="str">
            <v>Gas Distribution 374-387</v>
          </cell>
        </row>
        <row r="52">
          <cell r="A52">
            <v>1001</v>
          </cell>
          <cell r="B52" t="str">
            <v>Growth</v>
          </cell>
          <cell r="C52" t="str">
            <v>Gas Revenue Blanket</v>
          </cell>
          <cell r="D52" t="str">
            <v>AA</v>
          </cell>
          <cell r="E52" t="str">
            <v>GD</v>
          </cell>
          <cell r="F52" t="str">
            <v>Mandated</v>
          </cell>
          <cell r="G52" t="str">
            <v>Gas Distribution 374-387</v>
          </cell>
        </row>
        <row r="53">
          <cell r="A53">
            <v>1001</v>
          </cell>
          <cell r="B53" t="str">
            <v>Growth</v>
          </cell>
          <cell r="C53" t="str">
            <v>Gas Revenue Blanket</v>
          </cell>
          <cell r="D53" t="str">
            <v>AA</v>
          </cell>
          <cell r="E53" t="str">
            <v>GD</v>
          </cell>
          <cell r="F53" t="str">
            <v>Mandated</v>
          </cell>
          <cell r="G53" t="str">
            <v>Gas Distribution 374-387</v>
          </cell>
        </row>
        <row r="54">
          <cell r="A54">
            <v>1001</v>
          </cell>
          <cell r="B54" t="str">
            <v>Growth</v>
          </cell>
          <cell r="C54" t="str">
            <v>Gas Revenue Blanket</v>
          </cell>
          <cell r="D54" t="str">
            <v>AA</v>
          </cell>
          <cell r="E54" t="str">
            <v>GD</v>
          </cell>
          <cell r="F54" t="str">
            <v>Mandated</v>
          </cell>
          <cell r="G54" t="str">
            <v>Gas Distribution 374-387</v>
          </cell>
        </row>
        <row r="55">
          <cell r="A55">
            <v>1001</v>
          </cell>
          <cell r="B55" t="str">
            <v>Growth</v>
          </cell>
          <cell r="C55" t="str">
            <v>Gas Revenue Blanket</v>
          </cell>
          <cell r="D55" t="str">
            <v>AA</v>
          </cell>
          <cell r="E55" t="str">
            <v>GD</v>
          </cell>
          <cell r="F55" t="str">
            <v>Mandated</v>
          </cell>
          <cell r="G55" t="str">
            <v>Gas Distribution 374-387</v>
          </cell>
        </row>
        <row r="56">
          <cell r="A56">
            <v>1001</v>
          </cell>
          <cell r="B56" t="str">
            <v>Growth</v>
          </cell>
          <cell r="C56" t="str">
            <v>Gas Revenue Blanket</v>
          </cell>
          <cell r="D56" t="str">
            <v>AA</v>
          </cell>
          <cell r="E56" t="str">
            <v>GD</v>
          </cell>
          <cell r="F56" t="str">
            <v>Mandated</v>
          </cell>
          <cell r="G56" t="str">
            <v>Gas Distribution 374-387</v>
          </cell>
        </row>
        <row r="57">
          <cell r="A57">
            <v>1001</v>
          </cell>
          <cell r="B57" t="str">
            <v>Growth</v>
          </cell>
          <cell r="C57" t="str">
            <v>Gas Revenue Blanket</v>
          </cell>
          <cell r="D57" t="str">
            <v>AA</v>
          </cell>
          <cell r="E57" t="str">
            <v>GD</v>
          </cell>
          <cell r="F57" t="str">
            <v>Mandated</v>
          </cell>
          <cell r="G57" t="str">
            <v>Gas Distribution 374-387</v>
          </cell>
        </row>
        <row r="58">
          <cell r="A58">
            <v>1001</v>
          </cell>
          <cell r="B58" t="str">
            <v>Growth</v>
          </cell>
          <cell r="C58" t="str">
            <v>Gas Revenue Blanket</v>
          </cell>
          <cell r="D58" t="str">
            <v>AA</v>
          </cell>
          <cell r="E58" t="str">
            <v>GD</v>
          </cell>
          <cell r="F58" t="str">
            <v>Mandated</v>
          </cell>
          <cell r="G58" t="str">
            <v>Gas Distribution 374-387</v>
          </cell>
        </row>
        <row r="59">
          <cell r="A59">
            <v>1001</v>
          </cell>
          <cell r="B59" t="str">
            <v>Growth</v>
          </cell>
          <cell r="C59" t="str">
            <v>Gas Revenue Blanket</v>
          </cell>
          <cell r="D59" t="str">
            <v>AA</v>
          </cell>
          <cell r="E59" t="str">
            <v>GD</v>
          </cell>
          <cell r="F59" t="str">
            <v>Mandated</v>
          </cell>
          <cell r="G59" t="str">
            <v>Gas Distribution 374-387</v>
          </cell>
        </row>
        <row r="60">
          <cell r="A60">
            <v>1001</v>
          </cell>
          <cell r="B60" t="str">
            <v>Growth</v>
          </cell>
          <cell r="C60" t="str">
            <v>Gas Revenue Blanket</v>
          </cell>
          <cell r="D60" t="str">
            <v>AA</v>
          </cell>
          <cell r="E60" t="str">
            <v>GD</v>
          </cell>
          <cell r="F60" t="str">
            <v>Mandated</v>
          </cell>
          <cell r="G60" t="str">
            <v>Gas Distribution 374-387</v>
          </cell>
        </row>
        <row r="61">
          <cell r="A61">
            <v>1001</v>
          </cell>
          <cell r="B61" t="str">
            <v>Growth</v>
          </cell>
          <cell r="C61" t="str">
            <v>Gas Revenue Blanket</v>
          </cell>
          <cell r="D61" t="str">
            <v>AA</v>
          </cell>
          <cell r="E61" t="str">
            <v>GD</v>
          </cell>
          <cell r="F61" t="str">
            <v>Mandated</v>
          </cell>
          <cell r="G61" t="str">
            <v>Gas Distribution 374-387</v>
          </cell>
        </row>
        <row r="62">
          <cell r="A62">
            <v>1001</v>
          </cell>
          <cell r="B62" t="str">
            <v>Growth</v>
          </cell>
          <cell r="C62" t="str">
            <v>Gas Revenue Blanket</v>
          </cell>
          <cell r="D62" t="str">
            <v>AA</v>
          </cell>
          <cell r="E62" t="str">
            <v>GD</v>
          </cell>
          <cell r="F62" t="str">
            <v>Mandated</v>
          </cell>
          <cell r="G62" t="str">
            <v>Gas Distribution 374-387</v>
          </cell>
        </row>
        <row r="63">
          <cell r="A63">
            <v>1001</v>
          </cell>
          <cell r="B63" t="str">
            <v>Growth</v>
          </cell>
          <cell r="C63" t="str">
            <v>Gas Revenue Blanket</v>
          </cell>
          <cell r="D63" t="str">
            <v>AA</v>
          </cell>
          <cell r="E63" t="str">
            <v>GD</v>
          </cell>
          <cell r="F63" t="str">
            <v>Mandated</v>
          </cell>
          <cell r="G63" t="str">
            <v>Gas Distribution 374-387</v>
          </cell>
        </row>
        <row r="64">
          <cell r="A64">
            <v>1001</v>
          </cell>
          <cell r="B64" t="str">
            <v>Growth</v>
          </cell>
          <cell r="C64" t="str">
            <v>Gas Revenue Blanket</v>
          </cell>
          <cell r="D64" t="str">
            <v>AA</v>
          </cell>
          <cell r="E64" t="str">
            <v>GD</v>
          </cell>
          <cell r="F64" t="str">
            <v>Mandated</v>
          </cell>
          <cell r="G64" t="str">
            <v>Gas Distribution 374-387</v>
          </cell>
        </row>
        <row r="65">
          <cell r="A65">
            <v>1001</v>
          </cell>
          <cell r="B65" t="str">
            <v>Growth</v>
          </cell>
          <cell r="C65" t="str">
            <v>Gas Revenue Blanket</v>
          </cell>
          <cell r="D65" t="str">
            <v>AA</v>
          </cell>
          <cell r="E65" t="str">
            <v>GD</v>
          </cell>
          <cell r="F65" t="str">
            <v>Mandated</v>
          </cell>
          <cell r="G65" t="str">
            <v>Gas Distribution 374-387</v>
          </cell>
        </row>
        <row r="66">
          <cell r="A66">
            <v>1001</v>
          </cell>
          <cell r="B66" t="str">
            <v>Growth</v>
          </cell>
          <cell r="C66" t="str">
            <v>Gas Revenue Blanket</v>
          </cell>
          <cell r="D66" t="str">
            <v>AA</v>
          </cell>
          <cell r="E66" t="str">
            <v>GD</v>
          </cell>
          <cell r="F66" t="str">
            <v>Mandated</v>
          </cell>
          <cell r="G66" t="str">
            <v>Gas Distribution 374-387</v>
          </cell>
        </row>
        <row r="67">
          <cell r="A67">
            <v>1001</v>
          </cell>
          <cell r="B67" t="str">
            <v>Growth</v>
          </cell>
          <cell r="C67" t="str">
            <v>Gas Revenue Blanket</v>
          </cell>
          <cell r="D67" t="str">
            <v>AA</v>
          </cell>
          <cell r="E67" t="str">
            <v>GD</v>
          </cell>
          <cell r="F67" t="str">
            <v>Mandated</v>
          </cell>
          <cell r="G67" t="str">
            <v>Gas Distribution 374-387</v>
          </cell>
        </row>
        <row r="68">
          <cell r="A68">
            <v>1001</v>
          </cell>
          <cell r="B68" t="str">
            <v>Growth</v>
          </cell>
          <cell r="C68" t="str">
            <v>Gas Revenue Blanket</v>
          </cell>
          <cell r="D68" t="str">
            <v>AA</v>
          </cell>
          <cell r="E68" t="str">
            <v>GD</v>
          </cell>
          <cell r="F68" t="str">
            <v>Mandated</v>
          </cell>
          <cell r="G68" t="str">
            <v>Gas Distribution 374-387</v>
          </cell>
        </row>
        <row r="69">
          <cell r="A69">
            <v>1001</v>
          </cell>
          <cell r="B69" t="str">
            <v>Growth</v>
          </cell>
          <cell r="C69" t="str">
            <v>Gas Revenue Blanket</v>
          </cell>
          <cell r="D69" t="str">
            <v>AA</v>
          </cell>
          <cell r="E69" t="str">
            <v>GD</v>
          </cell>
          <cell r="F69" t="str">
            <v>Mandated</v>
          </cell>
          <cell r="G69" t="str">
            <v>Gas Distribution 374-387</v>
          </cell>
        </row>
        <row r="70">
          <cell r="A70">
            <v>1001</v>
          </cell>
          <cell r="B70" t="str">
            <v>Growth</v>
          </cell>
          <cell r="C70" t="str">
            <v>Gas Revenue Blanket</v>
          </cell>
          <cell r="D70" t="str">
            <v>AA</v>
          </cell>
          <cell r="E70" t="str">
            <v>GD</v>
          </cell>
          <cell r="F70" t="str">
            <v>Mandated</v>
          </cell>
          <cell r="G70" t="str">
            <v>Gas Distribution 374-387</v>
          </cell>
        </row>
        <row r="71">
          <cell r="A71">
            <v>1001</v>
          </cell>
          <cell r="B71" t="str">
            <v>Growth</v>
          </cell>
          <cell r="C71" t="str">
            <v>Gas Revenue Blanket</v>
          </cell>
          <cell r="D71" t="str">
            <v>AA</v>
          </cell>
          <cell r="E71" t="str">
            <v>GD</v>
          </cell>
          <cell r="F71" t="str">
            <v>Mandated</v>
          </cell>
          <cell r="G71" t="str">
            <v>Gas Distribution 374-387</v>
          </cell>
        </row>
        <row r="72">
          <cell r="A72">
            <v>1001</v>
          </cell>
          <cell r="B72" t="str">
            <v>Growth</v>
          </cell>
          <cell r="C72" t="str">
            <v>Gas Revenue Blanket</v>
          </cell>
          <cell r="D72" t="str">
            <v>AA</v>
          </cell>
          <cell r="E72" t="str">
            <v>GD</v>
          </cell>
          <cell r="F72" t="str">
            <v>Mandated</v>
          </cell>
          <cell r="G72" t="str">
            <v>Gas Distribution 374-387</v>
          </cell>
        </row>
        <row r="73">
          <cell r="A73">
            <v>1001</v>
          </cell>
          <cell r="B73" t="str">
            <v>Growth</v>
          </cell>
          <cell r="C73" t="str">
            <v>Gas Revenue Blanket</v>
          </cell>
          <cell r="D73" t="str">
            <v>AA</v>
          </cell>
          <cell r="E73" t="str">
            <v>GD</v>
          </cell>
          <cell r="F73" t="str">
            <v>Mandated</v>
          </cell>
          <cell r="G73" t="str">
            <v>Gas Distribution 374-387</v>
          </cell>
        </row>
        <row r="74">
          <cell r="A74">
            <v>1001</v>
          </cell>
          <cell r="B74" t="str">
            <v>Growth</v>
          </cell>
          <cell r="C74" t="str">
            <v>Gas Revenue Blanket</v>
          </cell>
          <cell r="D74" t="str">
            <v>AA</v>
          </cell>
          <cell r="E74" t="str">
            <v>GD</v>
          </cell>
          <cell r="F74" t="str">
            <v>Mandated</v>
          </cell>
          <cell r="G74" t="str">
            <v>Gas Distribution 374-387</v>
          </cell>
        </row>
        <row r="75">
          <cell r="A75">
            <v>1001</v>
          </cell>
          <cell r="B75" t="str">
            <v>Growth</v>
          </cell>
          <cell r="C75" t="str">
            <v>Gas Revenue Blanket</v>
          </cell>
          <cell r="D75" t="str">
            <v>AA</v>
          </cell>
          <cell r="E75" t="str">
            <v>GD</v>
          </cell>
          <cell r="F75" t="str">
            <v>Mandated</v>
          </cell>
          <cell r="G75" t="str">
            <v>Gas Distribution 374-387</v>
          </cell>
        </row>
        <row r="76">
          <cell r="A76">
            <v>1002</v>
          </cell>
          <cell r="B76" t="str">
            <v>Growth</v>
          </cell>
          <cell r="C76" t="str">
            <v>Electric Meters Minor Blanket</v>
          </cell>
          <cell r="D76" t="str">
            <v>AN</v>
          </cell>
          <cell r="E76" t="str">
            <v>ED</v>
          </cell>
          <cell r="F76" t="str">
            <v>Mandated</v>
          </cell>
          <cell r="G76" t="str">
            <v>Elec Distribution 360-373</v>
          </cell>
        </row>
        <row r="77">
          <cell r="A77">
            <v>1002</v>
          </cell>
          <cell r="B77" t="str">
            <v>Growth</v>
          </cell>
          <cell r="C77" t="str">
            <v>Electric Meters Minor Blanket</v>
          </cell>
          <cell r="D77" t="str">
            <v>AN</v>
          </cell>
          <cell r="E77" t="str">
            <v>ED</v>
          </cell>
          <cell r="F77" t="str">
            <v>Mandated</v>
          </cell>
          <cell r="G77" t="str">
            <v>Elec Distribution 360-373</v>
          </cell>
        </row>
        <row r="78">
          <cell r="A78">
            <v>1002</v>
          </cell>
          <cell r="B78" t="str">
            <v>Growth</v>
          </cell>
          <cell r="C78" t="str">
            <v>Electric Meters Minor Blanket</v>
          </cell>
          <cell r="D78" t="str">
            <v>AN</v>
          </cell>
          <cell r="E78" t="str">
            <v>ED</v>
          </cell>
          <cell r="F78" t="str">
            <v>Mandated</v>
          </cell>
          <cell r="G78" t="str">
            <v>Elec Distribution 360-373</v>
          </cell>
        </row>
        <row r="79">
          <cell r="A79">
            <v>1003</v>
          </cell>
          <cell r="B79" t="str">
            <v>Growth</v>
          </cell>
          <cell r="C79" t="str">
            <v>Distribution Line Transformers</v>
          </cell>
          <cell r="D79" t="str">
            <v>AN</v>
          </cell>
          <cell r="E79" t="str">
            <v>ED</v>
          </cell>
          <cell r="F79" t="str">
            <v>Mandated</v>
          </cell>
          <cell r="G79" t="str">
            <v>Elec Distribution 360-373</v>
          </cell>
        </row>
        <row r="80">
          <cell r="A80">
            <v>1003</v>
          </cell>
          <cell r="B80" t="str">
            <v>Growth</v>
          </cell>
          <cell r="C80" t="str">
            <v>Distribution Line Transformers</v>
          </cell>
          <cell r="D80" t="str">
            <v>AN</v>
          </cell>
          <cell r="E80" t="str">
            <v>ED</v>
          </cell>
          <cell r="F80" t="str">
            <v>Mandated</v>
          </cell>
          <cell r="G80" t="str">
            <v>Elec Distribution 360-373</v>
          </cell>
        </row>
        <row r="81">
          <cell r="A81">
            <v>1003</v>
          </cell>
          <cell r="B81" t="str">
            <v>Growth</v>
          </cell>
          <cell r="C81" t="str">
            <v>Distribution Line Transformers</v>
          </cell>
          <cell r="D81" t="str">
            <v>AN</v>
          </cell>
          <cell r="E81" t="str">
            <v>ED</v>
          </cell>
          <cell r="F81" t="str">
            <v>Mandated</v>
          </cell>
          <cell r="G81" t="str">
            <v>Elec Distribution 360-373</v>
          </cell>
        </row>
        <row r="82">
          <cell r="A82">
            <v>1004</v>
          </cell>
          <cell r="B82" t="str">
            <v>Growth</v>
          </cell>
          <cell r="C82" t="str">
            <v>Street Lt Minor Blanket</v>
          </cell>
          <cell r="D82" t="str">
            <v>AN</v>
          </cell>
          <cell r="E82" t="str">
            <v>ED</v>
          </cell>
          <cell r="F82" t="str">
            <v>Mandated</v>
          </cell>
          <cell r="G82" t="str">
            <v>Elec Distribution 360-373</v>
          </cell>
        </row>
        <row r="83">
          <cell r="A83">
            <v>1004</v>
          </cell>
          <cell r="B83" t="str">
            <v>Growth</v>
          </cell>
          <cell r="C83" t="str">
            <v>Street Lt Minor Blanket</v>
          </cell>
          <cell r="D83" t="str">
            <v>AN</v>
          </cell>
          <cell r="E83" t="str">
            <v>ED</v>
          </cell>
          <cell r="F83" t="str">
            <v>Mandated</v>
          </cell>
          <cell r="G83" t="str">
            <v>Elec Distribution 360-373</v>
          </cell>
        </row>
        <row r="84">
          <cell r="A84">
            <v>1004</v>
          </cell>
          <cell r="B84" t="str">
            <v>Growth</v>
          </cell>
          <cell r="C84" t="str">
            <v>Street Lt Minor Blanket</v>
          </cell>
          <cell r="D84" t="str">
            <v>AN</v>
          </cell>
          <cell r="E84" t="str">
            <v>ED</v>
          </cell>
          <cell r="F84" t="str">
            <v>Mandated</v>
          </cell>
          <cell r="G84" t="str">
            <v>Elec Distribution 360-373</v>
          </cell>
        </row>
        <row r="85">
          <cell r="A85">
            <v>1004</v>
          </cell>
          <cell r="B85" t="str">
            <v>Growth</v>
          </cell>
          <cell r="C85" t="str">
            <v>Street Lt Minor Blanket</v>
          </cell>
          <cell r="D85" t="str">
            <v>AN</v>
          </cell>
          <cell r="E85" t="str">
            <v>ED</v>
          </cell>
          <cell r="F85" t="str">
            <v>Mandated</v>
          </cell>
          <cell r="G85" t="str">
            <v>Elec Distribution 360-373</v>
          </cell>
        </row>
        <row r="86">
          <cell r="A86">
            <v>1004</v>
          </cell>
          <cell r="B86" t="str">
            <v>Growth</v>
          </cell>
          <cell r="C86" t="str">
            <v>Street Lt Minor Blanket</v>
          </cell>
          <cell r="D86" t="str">
            <v>AN</v>
          </cell>
          <cell r="E86" t="str">
            <v>ED</v>
          </cell>
          <cell r="F86" t="str">
            <v>Mandated</v>
          </cell>
          <cell r="G86" t="str">
            <v>Elec Distribution 360-373</v>
          </cell>
        </row>
        <row r="87">
          <cell r="A87">
            <v>1004</v>
          </cell>
          <cell r="B87" t="str">
            <v>Growth</v>
          </cell>
          <cell r="C87" t="str">
            <v>Street Lt Minor Blanket</v>
          </cell>
          <cell r="D87" t="str">
            <v>AN</v>
          </cell>
          <cell r="E87" t="str">
            <v>ED</v>
          </cell>
          <cell r="F87" t="str">
            <v>Mandated</v>
          </cell>
          <cell r="G87" t="str">
            <v>Elec Distribution 360-373</v>
          </cell>
        </row>
        <row r="88">
          <cell r="A88">
            <v>1004</v>
          </cell>
          <cell r="B88" t="str">
            <v>Growth</v>
          </cell>
          <cell r="C88" t="str">
            <v>Street Lt Minor Blanket</v>
          </cell>
          <cell r="D88" t="str">
            <v>AN</v>
          </cell>
          <cell r="E88" t="str">
            <v>ED</v>
          </cell>
          <cell r="F88" t="str">
            <v>Mandated</v>
          </cell>
          <cell r="G88" t="str">
            <v>Elec Distribution 360-373</v>
          </cell>
        </row>
        <row r="89">
          <cell r="A89">
            <v>1004</v>
          </cell>
          <cell r="B89" t="str">
            <v>Growth</v>
          </cell>
          <cell r="C89" t="str">
            <v>Street Lt Minor Blanket</v>
          </cell>
          <cell r="D89" t="str">
            <v>AN</v>
          </cell>
          <cell r="E89" t="str">
            <v>ED</v>
          </cell>
          <cell r="F89" t="str">
            <v>Mandated</v>
          </cell>
          <cell r="G89" t="str">
            <v>Elec Distribution 360-373</v>
          </cell>
        </row>
        <row r="90">
          <cell r="A90">
            <v>1004</v>
          </cell>
          <cell r="B90" t="str">
            <v>Growth</v>
          </cell>
          <cell r="C90" t="str">
            <v>Street Lt Minor Blanket</v>
          </cell>
          <cell r="D90" t="str">
            <v>AN</v>
          </cell>
          <cell r="E90" t="str">
            <v>ED</v>
          </cell>
          <cell r="F90" t="str">
            <v>Mandated</v>
          </cell>
          <cell r="G90" t="str">
            <v>Elec Distribution 360-373</v>
          </cell>
        </row>
        <row r="91">
          <cell r="A91">
            <v>1004</v>
          </cell>
          <cell r="B91" t="str">
            <v>Growth</v>
          </cell>
          <cell r="C91" t="str">
            <v>Street Lt Minor Blanket</v>
          </cell>
          <cell r="D91" t="str">
            <v>AN</v>
          </cell>
          <cell r="E91" t="str">
            <v>ED</v>
          </cell>
          <cell r="F91" t="str">
            <v>Mandated</v>
          </cell>
          <cell r="G91" t="str">
            <v>Elec Distribution 360-373</v>
          </cell>
        </row>
        <row r="92">
          <cell r="A92">
            <v>1004</v>
          </cell>
          <cell r="B92" t="str">
            <v>Growth</v>
          </cell>
          <cell r="C92" t="str">
            <v>Street Lt Minor Blanket</v>
          </cell>
          <cell r="D92" t="str">
            <v>AN</v>
          </cell>
          <cell r="E92" t="str">
            <v>ED</v>
          </cell>
          <cell r="F92" t="str">
            <v>Mandated</v>
          </cell>
          <cell r="G92" t="str">
            <v>Elec Distribution 360-373</v>
          </cell>
        </row>
        <row r="93">
          <cell r="A93">
            <v>1004</v>
          </cell>
          <cell r="B93" t="str">
            <v>Growth</v>
          </cell>
          <cell r="C93" t="str">
            <v>Street Lt Minor Blanket</v>
          </cell>
          <cell r="D93" t="str">
            <v>AN</v>
          </cell>
          <cell r="E93" t="str">
            <v>ED</v>
          </cell>
          <cell r="F93" t="str">
            <v>Mandated</v>
          </cell>
          <cell r="G93" t="str">
            <v>Elec Distribution 360-373</v>
          </cell>
        </row>
        <row r="94">
          <cell r="A94">
            <v>1004</v>
          </cell>
          <cell r="B94" t="str">
            <v>Growth</v>
          </cell>
          <cell r="C94" t="str">
            <v>Street Lt Minor Blanket</v>
          </cell>
          <cell r="D94" t="str">
            <v>AN</v>
          </cell>
          <cell r="E94" t="str">
            <v>ED</v>
          </cell>
          <cell r="F94" t="str">
            <v>Mandated</v>
          </cell>
          <cell r="G94" t="str">
            <v>Elec Distribution 360-373</v>
          </cell>
        </row>
        <row r="95">
          <cell r="A95">
            <v>1004</v>
          </cell>
          <cell r="B95" t="str">
            <v>Growth</v>
          </cell>
          <cell r="C95" t="str">
            <v>Street Lt Minor Blanket</v>
          </cell>
          <cell r="D95" t="str">
            <v>AN</v>
          </cell>
          <cell r="E95" t="str">
            <v>ED</v>
          </cell>
          <cell r="F95" t="str">
            <v>Mandated</v>
          </cell>
          <cell r="G95" t="str">
            <v>Elec Distribution 360-373</v>
          </cell>
        </row>
        <row r="96">
          <cell r="A96">
            <v>1004</v>
          </cell>
          <cell r="B96" t="str">
            <v>Growth</v>
          </cell>
          <cell r="C96" t="str">
            <v>Street Lt Minor Blanket</v>
          </cell>
          <cell r="D96" t="str">
            <v>AN</v>
          </cell>
          <cell r="E96" t="str">
            <v>ED</v>
          </cell>
          <cell r="F96" t="str">
            <v>Mandated</v>
          </cell>
          <cell r="G96" t="str">
            <v>Elec Distribution 360-373</v>
          </cell>
        </row>
        <row r="97">
          <cell r="A97">
            <v>1004</v>
          </cell>
          <cell r="B97" t="str">
            <v>Growth</v>
          </cell>
          <cell r="C97" t="str">
            <v>Street Lt Minor Blanket</v>
          </cell>
          <cell r="D97" t="str">
            <v>AN</v>
          </cell>
          <cell r="E97" t="str">
            <v>ED</v>
          </cell>
          <cell r="F97" t="str">
            <v>Mandated</v>
          </cell>
          <cell r="G97" t="str">
            <v>Elec Distribution 360-373</v>
          </cell>
        </row>
        <row r="98">
          <cell r="A98">
            <v>1004</v>
          </cell>
          <cell r="B98" t="str">
            <v>Growth</v>
          </cell>
          <cell r="C98" t="str">
            <v>Street Lt Minor Blanket</v>
          </cell>
          <cell r="D98" t="str">
            <v>AN</v>
          </cell>
          <cell r="E98" t="str">
            <v>ED</v>
          </cell>
          <cell r="F98" t="str">
            <v>Mandated</v>
          </cell>
          <cell r="G98" t="str">
            <v>Elec Distribution 360-373</v>
          </cell>
        </row>
        <row r="99">
          <cell r="A99">
            <v>1004</v>
          </cell>
          <cell r="B99" t="str">
            <v>Growth</v>
          </cell>
          <cell r="C99" t="str">
            <v>Street Lt Minor Blanket</v>
          </cell>
          <cell r="D99" t="str">
            <v>AN</v>
          </cell>
          <cell r="E99" t="str">
            <v>ED</v>
          </cell>
          <cell r="F99" t="str">
            <v>Mandated</v>
          </cell>
          <cell r="G99" t="str">
            <v>Elec Distribution 360-373</v>
          </cell>
        </row>
        <row r="100">
          <cell r="A100">
            <v>1004</v>
          </cell>
          <cell r="B100" t="str">
            <v>Growth</v>
          </cell>
          <cell r="C100" t="str">
            <v>Street Lt Minor Blanket</v>
          </cell>
          <cell r="D100" t="str">
            <v>AN</v>
          </cell>
          <cell r="E100" t="str">
            <v>ED</v>
          </cell>
          <cell r="F100" t="str">
            <v>Mandated</v>
          </cell>
          <cell r="G100" t="str">
            <v>Elec Distribution 360-373</v>
          </cell>
        </row>
        <row r="101">
          <cell r="A101">
            <v>1004</v>
          </cell>
          <cell r="B101" t="str">
            <v>Growth</v>
          </cell>
          <cell r="C101" t="str">
            <v>Street Lt Minor Blanket</v>
          </cell>
          <cell r="D101" t="str">
            <v>AN</v>
          </cell>
          <cell r="E101" t="str">
            <v>ED</v>
          </cell>
          <cell r="F101" t="str">
            <v>Mandated</v>
          </cell>
          <cell r="G101" t="str">
            <v>Elec Distribution 360-373</v>
          </cell>
        </row>
        <row r="102">
          <cell r="A102">
            <v>1004</v>
          </cell>
          <cell r="B102" t="str">
            <v>Growth</v>
          </cell>
          <cell r="C102" t="str">
            <v>Street Lt Minor Blanket</v>
          </cell>
          <cell r="D102" t="str">
            <v>AN</v>
          </cell>
          <cell r="E102" t="str">
            <v>ED</v>
          </cell>
          <cell r="F102" t="str">
            <v>Mandated</v>
          </cell>
          <cell r="G102" t="str">
            <v>Elec Distribution 360-373</v>
          </cell>
        </row>
        <row r="103">
          <cell r="A103">
            <v>1004</v>
          </cell>
          <cell r="B103" t="str">
            <v>Growth</v>
          </cell>
          <cell r="C103" t="str">
            <v>Street Lt Minor Blanket</v>
          </cell>
          <cell r="D103" t="str">
            <v>AN</v>
          </cell>
          <cell r="E103" t="str">
            <v>ED</v>
          </cell>
          <cell r="F103" t="str">
            <v>Mandated</v>
          </cell>
          <cell r="G103" t="str">
            <v>Elec Distribution 360-373</v>
          </cell>
        </row>
        <row r="104">
          <cell r="A104">
            <v>1004</v>
          </cell>
          <cell r="B104" t="str">
            <v>Growth</v>
          </cell>
          <cell r="C104" t="str">
            <v>Street Lt Minor Blanket</v>
          </cell>
          <cell r="D104" t="str">
            <v>AN</v>
          </cell>
          <cell r="E104" t="str">
            <v>ED</v>
          </cell>
          <cell r="F104" t="str">
            <v>Mandated</v>
          </cell>
          <cell r="G104" t="str">
            <v>Elec Distribution 360-373</v>
          </cell>
        </row>
        <row r="105">
          <cell r="A105">
            <v>1004</v>
          </cell>
          <cell r="B105" t="str">
            <v>Growth</v>
          </cell>
          <cell r="C105" t="str">
            <v>Street Lt Minor Blanket</v>
          </cell>
          <cell r="D105" t="str">
            <v>AN</v>
          </cell>
          <cell r="E105" t="str">
            <v>ED</v>
          </cell>
          <cell r="F105" t="str">
            <v>Mandated</v>
          </cell>
          <cell r="G105" t="str">
            <v>Elec Distribution 360-373</v>
          </cell>
        </row>
        <row r="106">
          <cell r="A106">
            <v>1004</v>
          </cell>
          <cell r="B106" t="str">
            <v>Growth</v>
          </cell>
          <cell r="C106" t="str">
            <v>Street Lt Minor Blanket</v>
          </cell>
          <cell r="D106" t="str">
            <v>AN</v>
          </cell>
          <cell r="E106" t="str">
            <v>ED</v>
          </cell>
          <cell r="F106" t="str">
            <v>Mandated</v>
          </cell>
          <cell r="G106" t="str">
            <v>Elec Distribution 360-373</v>
          </cell>
        </row>
        <row r="107">
          <cell r="A107">
            <v>1004</v>
          </cell>
          <cell r="B107" t="str">
            <v>Growth</v>
          </cell>
          <cell r="C107" t="str">
            <v>Street Lt Minor Blanket</v>
          </cell>
          <cell r="D107" t="str">
            <v>AN</v>
          </cell>
          <cell r="E107" t="str">
            <v>ED</v>
          </cell>
          <cell r="F107" t="str">
            <v>Mandated</v>
          </cell>
          <cell r="G107" t="str">
            <v>Elec Distribution 360-373</v>
          </cell>
        </row>
        <row r="108">
          <cell r="A108">
            <v>1004</v>
          </cell>
          <cell r="B108" t="str">
            <v>Growth</v>
          </cell>
          <cell r="C108" t="str">
            <v>Street Lt Minor Blanket</v>
          </cell>
          <cell r="D108" t="str">
            <v>AN</v>
          </cell>
          <cell r="E108" t="str">
            <v>ED</v>
          </cell>
          <cell r="F108" t="str">
            <v>Mandated</v>
          </cell>
          <cell r="G108" t="str">
            <v>Elec Distribution 360-373</v>
          </cell>
        </row>
        <row r="109">
          <cell r="A109">
            <v>1004</v>
          </cell>
          <cell r="B109" t="str">
            <v>Growth</v>
          </cell>
          <cell r="C109" t="str">
            <v>Street Lt Minor Blanket</v>
          </cell>
          <cell r="D109" t="str">
            <v>AN</v>
          </cell>
          <cell r="E109" t="str">
            <v>ED</v>
          </cell>
          <cell r="F109" t="str">
            <v>Mandated</v>
          </cell>
          <cell r="G109" t="str">
            <v>Elec Distribution 360-373</v>
          </cell>
        </row>
        <row r="110">
          <cell r="A110">
            <v>1004</v>
          </cell>
          <cell r="B110" t="str">
            <v>Growth</v>
          </cell>
          <cell r="C110" t="str">
            <v>Street Lt Minor Blanket</v>
          </cell>
          <cell r="D110" t="str">
            <v>AN</v>
          </cell>
          <cell r="E110" t="str">
            <v>ED</v>
          </cell>
          <cell r="F110" t="str">
            <v>Mandated</v>
          </cell>
          <cell r="G110" t="str">
            <v>Elec Distribution 360-373</v>
          </cell>
        </row>
        <row r="111">
          <cell r="A111">
            <v>1004</v>
          </cell>
          <cell r="B111" t="str">
            <v>Growth</v>
          </cell>
          <cell r="C111" t="str">
            <v>Street Lt Minor Blanket</v>
          </cell>
          <cell r="D111" t="str">
            <v>AN</v>
          </cell>
          <cell r="E111" t="str">
            <v>ED</v>
          </cell>
          <cell r="F111" t="str">
            <v>Mandated</v>
          </cell>
          <cell r="G111" t="str">
            <v>Elec Distribution 360-373</v>
          </cell>
        </row>
        <row r="112">
          <cell r="A112">
            <v>1005</v>
          </cell>
          <cell r="B112" t="str">
            <v>Growth</v>
          </cell>
          <cell r="C112" t="str">
            <v>Area Light Minor Blanket</v>
          </cell>
          <cell r="D112" t="str">
            <v>AN</v>
          </cell>
          <cell r="E112" t="str">
            <v>ED</v>
          </cell>
          <cell r="F112" t="str">
            <v>Mandated</v>
          </cell>
          <cell r="G112" t="str">
            <v>Elec Distribution 360-373</v>
          </cell>
        </row>
        <row r="113">
          <cell r="A113">
            <v>1005</v>
          </cell>
          <cell r="B113" t="str">
            <v>Growth</v>
          </cell>
          <cell r="C113" t="str">
            <v>Area Light Minor Blanket</v>
          </cell>
          <cell r="D113" t="str">
            <v>AN</v>
          </cell>
          <cell r="E113" t="str">
            <v>ED</v>
          </cell>
          <cell r="F113" t="str">
            <v>Mandated</v>
          </cell>
          <cell r="G113" t="str">
            <v>Elec Distribution 360-373</v>
          </cell>
        </row>
        <row r="114">
          <cell r="A114">
            <v>1005</v>
          </cell>
          <cell r="B114" t="str">
            <v>Growth</v>
          </cell>
          <cell r="C114" t="str">
            <v>Area Light Minor Blanket</v>
          </cell>
          <cell r="D114" t="str">
            <v>AN</v>
          </cell>
          <cell r="E114" t="str">
            <v>ED</v>
          </cell>
          <cell r="F114" t="str">
            <v>Mandated</v>
          </cell>
          <cell r="G114" t="str">
            <v>Elec Distribution 360-373</v>
          </cell>
        </row>
        <row r="115">
          <cell r="A115">
            <v>1005</v>
          </cell>
          <cell r="B115" t="str">
            <v>Growth</v>
          </cell>
          <cell r="C115" t="str">
            <v>Area Light Minor Blanket</v>
          </cell>
          <cell r="D115" t="str">
            <v>AN</v>
          </cell>
          <cell r="E115" t="str">
            <v>ED</v>
          </cell>
          <cell r="F115" t="str">
            <v>Mandated</v>
          </cell>
          <cell r="G115" t="str">
            <v>Elec Distribution 360-373</v>
          </cell>
        </row>
        <row r="116">
          <cell r="A116">
            <v>1005</v>
          </cell>
          <cell r="B116" t="str">
            <v>Growth</v>
          </cell>
          <cell r="C116" t="str">
            <v>Area Light Minor Blanket</v>
          </cell>
          <cell r="D116" t="str">
            <v>AN</v>
          </cell>
          <cell r="E116" t="str">
            <v>ED</v>
          </cell>
          <cell r="F116" t="str">
            <v>Mandated</v>
          </cell>
          <cell r="G116" t="str">
            <v>Elec Distribution 360-373</v>
          </cell>
        </row>
        <row r="117">
          <cell r="A117">
            <v>1005</v>
          </cell>
          <cell r="B117" t="str">
            <v>Growth</v>
          </cell>
          <cell r="C117" t="str">
            <v>Area Light Minor Blanket</v>
          </cell>
          <cell r="D117" t="str">
            <v>AN</v>
          </cell>
          <cell r="E117" t="str">
            <v>ED</v>
          </cell>
          <cell r="F117" t="str">
            <v>Mandated</v>
          </cell>
          <cell r="G117" t="str">
            <v>Elec Distribution 360-373</v>
          </cell>
        </row>
        <row r="118">
          <cell r="A118">
            <v>1005</v>
          </cell>
          <cell r="B118" t="str">
            <v>Growth</v>
          </cell>
          <cell r="C118" t="str">
            <v>Area Light Minor Blanket</v>
          </cell>
          <cell r="D118" t="str">
            <v>AN</v>
          </cell>
          <cell r="E118" t="str">
            <v>ED</v>
          </cell>
          <cell r="F118" t="str">
            <v>Mandated</v>
          </cell>
          <cell r="G118" t="str">
            <v>Elec Distribution 360-373</v>
          </cell>
        </row>
        <row r="119">
          <cell r="A119">
            <v>1005</v>
          </cell>
          <cell r="B119" t="str">
            <v>Growth</v>
          </cell>
          <cell r="C119" t="str">
            <v>Area Light Minor Blanket</v>
          </cell>
          <cell r="D119" t="str">
            <v>AN</v>
          </cell>
          <cell r="E119" t="str">
            <v>ED</v>
          </cell>
          <cell r="F119" t="str">
            <v>Mandated</v>
          </cell>
          <cell r="G119" t="str">
            <v>Elec Distribution 360-373</v>
          </cell>
        </row>
        <row r="120">
          <cell r="A120">
            <v>1005</v>
          </cell>
          <cell r="B120" t="str">
            <v>Growth</v>
          </cell>
          <cell r="C120" t="str">
            <v>Area Light Minor Blanket</v>
          </cell>
          <cell r="D120" t="str">
            <v>AN</v>
          </cell>
          <cell r="E120" t="str">
            <v>ED</v>
          </cell>
          <cell r="F120" t="str">
            <v>Mandated</v>
          </cell>
          <cell r="G120" t="str">
            <v>Elec Distribution 360-373</v>
          </cell>
        </row>
        <row r="121">
          <cell r="A121">
            <v>1005</v>
          </cell>
          <cell r="B121" t="str">
            <v>Growth</v>
          </cell>
          <cell r="C121" t="str">
            <v>Area Light Minor Blanket</v>
          </cell>
          <cell r="D121" t="str">
            <v>AN</v>
          </cell>
          <cell r="E121" t="str">
            <v>ED</v>
          </cell>
          <cell r="F121" t="str">
            <v>Mandated</v>
          </cell>
          <cell r="G121" t="str">
            <v>Elec Distribution 360-373</v>
          </cell>
        </row>
        <row r="122">
          <cell r="A122">
            <v>1005</v>
          </cell>
          <cell r="B122" t="str">
            <v>Growth</v>
          </cell>
          <cell r="C122" t="str">
            <v>Area Light Minor Blanket</v>
          </cell>
          <cell r="D122" t="str">
            <v>AN</v>
          </cell>
          <cell r="E122" t="str">
            <v>ED</v>
          </cell>
          <cell r="F122" t="str">
            <v>Mandated</v>
          </cell>
          <cell r="G122" t="str">
            <v>Elec Distribution 360-373</v>
          </cell>
        </row>
        <row r="123">
          <cell r="A123">
            <v>1005</v>
          </cell>
          <cell r="B123" t="str">
            <v>Growth</v>
          </cell>
          <cell r="C123" t="str">
            <v>Area Light Minor Blanket</v>
          </cell>
          <cell r="D123" t="str">
            <v>AN</v>
          </cell>
          <cell r="E123" t="str">
            <v>ED</v>
          </cell>
          <cell r="F123" t="str">
            <v>Mandated</v>
          </cell>
          <cell r="G123" t="str">
            <v>Elec Distribution 360-373</v>
          </cell>
        </row>
        <row r="124">
          <cell r="A124">
            <v>1005</v>
          </cell>
          <cell r="B124" t="str">
            <v>Growth</v>
          </cell>
          <cell r="C124" t="str">
            <v>Area Light Minor Blanket</v>
          </cell>
          <cell r="D124" t="str">
            <v>AN</v>
          </cell>
          <cell r="E124" t="str">
            <v>ED</v>
          </cell>
          <cell r="F124" t="str">
            <v>Mandated</v>
          </cell>
          <cell r="G124" t="str">
            <v>Elec Distribution 360-373</v>
          </cell>
        </row>
        <row r="125">
          <cell r="A125">
            <v>1005</v>
          </cell>
          <cell r="B125" t="str">
            <v>Growth</v>
          </cell>
          <cell r="C125" t="str">
            <v>Area Light Minor Blanket</v>
          </cell>
          <cell r="D125" t="str">
            <v>AN</v>
          </cell>
          <cell r="E125" t="str">
            <v>ED</v>
          </cell>
          <cell r="F125" t="str">
            <v>Mandated</v>
          </cell>
          <cell r="G125" t="str">
            <v>Elec Distribution 360-373</v>
          </cell>
        </row>
        <row r="126">
          <cell r="A126">
            <v>1005</v>
          </cell>
          <cell r="B126" t="str">
            <v>Growth</v>
          </cell>
          <cell r="C126" t="str">
            <v>Area Light Minor Blanket</v>
          </cell>
          <cell r="D126" t="str">
            <v>AN</v>
          </cell>
          <cell r="E126" t="str">
            <v>ED</v>
          </cell>
          <cell r="F126" t="str">
            <v>Mandated</v>
          </cell>
          <cell r="G126" t="str">
            <v>Elec Distribution 360-373</v>
          </cell>
        </row>
        <row r="127">
          <cell r="A127">
            <v>1005</v>
          </cell>
          <cell r="B127" t="str">
            <v>Growth</v>
          </cell>
          <cell r="C127" t="str">
            <v>Area Light Minor Blanket</v>
          </cell>
          <cell r="D127" t="str">
            <v>AN</v>
          </cell>
          <cell r="E127" t="str">
            <v>ED</v>
          </cell>
          <cell r="F127" t="str">
            <v>Mandated</v>
          </cell>
          <cell r="G127" t="str">
            <v>Elec Distribution 360-373</v>
          </cell>
        </row>
        <row r="128">
          <cell r="A128">
            <v>1005</v>
          </cell>
          <cell r="B128" t="str">
            <v>Growth</v>
          </cell>
          <cell r="C128" t="str">
            <v>Area Light Minor Blanket</v>
          </cell>
          <cell r="D128" t="str">
            <v>AN</v>
          </cell>
          <cell r="E128" t="str">
            <v>ED</v>
          </cell>
          <cell r="F128" t="str">
            <v>Mandated</v>
          </cell>
          <cell r="G128" t="str">
            <v>Elec Distribution 360-373</v>
          </cell>
        </row>
        <row r="129">
          <cell r="A129">
            <v>1005</v>
          </cell>
          <cell r="B129" t="str">
            <v>Growth</v>
          </cell>
          <cell r="C129" t="str">
            <v>Area Light Minor Blanket</v>
          </cell>
          <cell r="D129" t="str">
            <v>AN</v>
          </cell>
          <cell r="E129" t="str">
            <v>ED</v>
          </cell>
          <cell r="F129" t="str">
            <v>Mandated</v>
          </cell>
          <cell r="G129" t="str">
            <v>Elec Distribution 360-373</v>
          </cell>
        </row>
        <row r="130">
          <cell r="A130">
            <v>1005</v>
          </cell>
          <cell r="B130" t="str">
            <v>Growth</v>
          </cell>
          <cell r="C130" t="str">
            <v>Area Light Minor Blanket</v>
          </cell>
          <cell r="D130" t="str">
            <v>AN</v>
          </cell>
          <cell r="E130" t="str">
            <v>ED</v>
          </cell>
          <cell r="F130" t="str">
            <v>Mandated</v>
          </cell>
          <cell r="G130" t="str">
            <v>Elec Distribution 360-373</v>
          </cell>
        </row>
        <row r="131">
          <cell r="A131">
            <v>1005</v>
          </cell>
          <cell r="B131" t="str">
            <v>Growth</v>
          </cell>
          <cell r="C131" t="str">
            <v>Area Light Minor Blanket</v>
          </cell>
          <cell r="D131" t="str">
            <v>AN</v>
          </cell>
          <cell r="E131" t="str">
            <v>ED</v>
          </cell>
          <cell r="F131" t="str">
            <v>Mandated</v>
          </cell>
          <cell r="G131" t="str">
            <v>Elec Distribution 360-373</v>
          </cell>
        </row>
        <row r="132">
          <cell r="A132">
            <v>1005</v>
          </cell>
          <cell r="B132" t="str">
            <v>Growth</v>
          </cell>
          <cell r="C132" t="str">
            <v>Area Light Minor Blanket</v>
          </cell>
          <cell r="D132" t="str">
            <v>AN</v>
          </cell>
          <cell r="E132" t="str">
            <v>ED</v>
          </cell>
          <cell r="F132" t="str">
            <v>Mandated</v>
          </cell>
          <cell r="G132" t="str">
            <v>Elec Distribution 360-373</v>
          </cell>
        </row>
        <row r="133">
          <cell r="A133">
            <v>1005</v>
          </cell>
          <cell r="B133" t="str">
            <v>Growth</v>
          </cell>
          <cell r="C133" t="str">
            <v>Area Light Minor Blanket</v>
          </cell>
          <cell r="D133" t="str">
            <v>AN</v>
          </cell>
          <cell r="E133" t="str">
            <v>ED</v>
          </cell>
          <cell r="F133" t="str">
            <v>Mandated</v>
          </cell>
          <cell r="G133" t="str">
            <v>Elec Distribution 360-373</v>
          </cell>
        </row>
        <row r="134">
          <cell r="A134">
            <v>1005</v>
          </cell>
          <cell r="B134" t="str">
            <v>Growth</v>
          </cell>
          <cell r="C134" t="str">
            <v>Area Light Minor Blanket</v>
          </cell>
          <cell r="D134" t="str">
            <v>AN</v>
          </cell>
          <cell r="E134" t="str">
            <v>ED</v>
          </cell>
          <cell r="F134" t="str">
            <v>Mandated</v>
          </cell>
          <cell r="G134" t="str">
            <v>Elec Distribution 360-373</v>
          </cell>
        </row>
        <row r="135">
          <cell r="A135">
            <v>1005</v>
          </cell>
          <cell r="B135" t="str">
            <v>Growth</v>
          </cell>
          <cell r="C135" t="str">
            <v>Area Light Minor Blanket</v>
          </cell>
          <cell r="D135" t="str">
            <v>AN</v>
          </cell>
          <cell r="E135" t="str">
            <v>ED</v>
          </cell>
          <cell r="F135" t="str">
            <v>Mandated</v>
          </cell>
          <cell r="G135" t="str">
            <v>Elec Distribution 360-373</v>
          </cell>
        </row>
        <row r="136">
          <cell r="A136">
            <v>1005</v>
          </cell>
          <cell r="B136" t="str">
            <v>Growth</v>
          </cell>
          <cell r="C136" t="str">
            <v>Area Light Minor Blanket</v>
          </cell>
          <cell r="D136" t="str">
            <v>AN</v>
          </cell>
          <cell r="E136" t="str">
            <v>ED</v>
          </cell>
          <cell r="F136" t="str">
            <v>Mandated</v>
          </cell>
          <cell r="G136" t="str">
            <v>Elec Distribution 360-373</v>
          </cell>
        </row>
        <row r="137">
          <cell r="A137">
            <v>1005</v>
          </cell>
          <cell r="B137" t="str">
            <v>Growth</v>
          </cell>
          <cell r="C137" t="str">
            <v>Area Light Minor Blanket</v>
          </cell>
          <cell r="D137" t="str">
            <v>AN</v>
          </cell>
          <cell r="E137" t="str">
            <v>ED</v>
          </cell>
          <cell r="F137" t="str">
            <v>Mandated</v>
          </cell>
          <cell r="G137" t="str">
            <v>Elec Distribution 360-373</v>
          </cell>
        </row>
        <row r="138">
          <cell r="A138">
            <v>1005</v>
          </cell>
          <cell r="B138" t="str">
            <v>Growth</v>
          </cell>
          <cell r="C138" t="str">
            <v>Area Light Minor Blanket</v>
          </cell>
          <cell r="D138" t="str">
            <v>AN</v>
          </cell>
          <cell r="E138" t="str">
            <v>ED</v>
          </cell>
          <cell r="F138" t="str">
            <v>Mandated</v>
          </cell>
          <cell r="G138" t="str">
            <v>Elec Distribution 360-373</v>
          </cell>
        </row>
        <row r="139">
          <cell r="A139">
            <v>1005</v>
          </cell>
          <cell r="B139" t="str">
            <v>Growth</v>
          </cell>
          <cell r="C139" t="str">
            <v>Area Light Minor Blanket</v>
          </cell>
          <cell r="D139" t="str">
            <v>AN</v>
          </cell>
          <cell r="E139" t="str">
            <v>ED</v>
          </cell>
          <cell r="F139" t="str">
            <v>Mandated</v>
          </cell>
          <cell r="G139" t="str">
            <v>Elec Distribution 360-373</v>
          </cell>
        </row>
        <row r="140">
          <cell r="A140">
            <v>1005</v>
          </cell>
          <cell r="B140" t="str">
            <v>Growth</v>
          </cell>
          <cell r="C140" t="str">
            <v>Area Light Minor Blanket</v>
          </cell>
          <cell r="D140" t="str">
            <v>AN</v>
          </cell>
          <cell r="E140" t="str">
            <v>ED</v>
          </cell>
          <cell r="F140" t="str">
            <v>Mandated</v>
          </cell>
          <cell r="G140" t="str">
            <v>Elec Distribution 360-373</v>
          </cell>
        </row>
        <row r="141">
          <cell r="A141">
            <v>1005</v>
          </cell>
          <cell r="B141" t="str">
            <v>Growth</v>
          </cell>
          <cell r="C141" t="str">
            <v>Area Light Minor Blanket</v>
          </cell>
          <cell r="D141" t="str">
            <v>AN</v>
          </cell>
          <cell r="E141" t="str">
            <v>ED</v>
          </cell>
          <cell r="F141" t="str">
            <v>Mandated</v>
          </cell>
          <cell r="G141" t="str">
            <v>Elec Distribution 360-373</v>
          </cell>
        </row>
        <row r="142">
          <cell r="A142">
            <v>1006</v>
          </cell>
          <cell r="B142" t="str">
            <v>Trans/Dist</v>
          </cell>
          <cell r="C142" t="str">
            <v>Power Xfmr-Distribution</v>
          </cell>
          <cell r="D142" t="str">
            <v>AN</v>
          </cell>
          <cell r="E142" t="str">
            <v>ED</v>
          </cell>
          <cell r="F142" t="str">
            <v>Programs</v>
          </cell>
          <cell r="G142" t="str">
            <v>Elec Distribution 360-373</v>
          </cell>
        </row>
        <row r="143">
          <cell r="A143">
            <v>1006</v>
          </cell>
          <cell r="B143" t="str">
            <v>Trans/Dist</v>
          </cell>
          <cell r="C143" t="str">
            <v>Power Xfmr-Distribution</v>
          </cell>
          <cell r="D143" t="str">
            <v>AN</v>
          </cell>
          <cell r="E143" t="str">
            <v>ED</v>
          </cell>
          <cell r="F143" t="str">
            <v>Programs</v>
          </cell>
          <cell r="G143" t="str">
            <v>Elec Distribution 360-373</v>
          </cell>
        </row>
        <row r="144">
          <cell r="A144">
            <v>1006</v>
          </cell>
          <cell r="B144" t="str">
            <v>Trans/Dist</v>
          </cell>
          <cell r="C144" t="str">
            <v>Power Xfmr-Distribution</v>
          </cell>
          <cell r="D144" t="str">
            <v>AN</v>
          </cell>
          <cell r="E144" t="str">
            <v>ED</v>
          </cell>
          <cell r="F144" t="str">
            <v>Programs</v>
          </cell>
          <cell r="G144" t="str">
            <v>Elec Distribution 360-373</v>
          </cell>
        </row>
        <row r="145">
          <cell r="A145">
            <v>1009</v>
          </cell>
          <cell r="B145" t="str">
            <v>Growth</v>
          </cell>
          <cell r="C145" t="str">
            <v>Network Transformers &amp; Network Protectors</v>
          </cell>
          <cell r="D145" t="str">
            <v>WA</v>
          </cell>
          <cell r="E145" t="str">
            <v>ED</v>
          </cell>
          <cell r="F145" t="str">
            <v>Mandated</v>
          </cell>
          <cell r="G145" t="str">
            <v>Elec Distribution 360-373</v>
          </cell>
        </row>
        <row r="146">
          <cell r="A146">
            <v>1009</v>
          </cell>
          <cell r="B146" t="str">
            <v>Growth</v>
          </cell>
          <cell r="C146" t="str">
            <v>Network Transformers &amp; Network Protectors</v>
          </cell>
          <cell r="D146" t="str">
            <v>WA</v>
          </cell>
          <cell r="E146" t="str">
            <v>ED</v>
          </cell>
          <cell r="F146" t="str">
            <v>Mandated</v>
          </cell>
          <cell r="G146" t="str">
            <v>Elec Distribution 360-373</v>
          </cell>
        </row>
        <row r="147">
          <cell r="A147">
            <v>1009</v>
          </cell>
          <cell r="B147" t="str">
            <v>Growth</v>
          </cell>
          <cell r="C147" t="str">
            <v>Network Transformers &amp; Network Protectors</v>
          </cell>
          <cell r="D147" t="str">
            <v>WA</v>
          </cell>
          <cell r="E147" t="str">
            <v>ED</v>
          </cell>
          <cell r="F147" t="str">
            <v>Mandated</v>
          </cell>
          <cell r="G147" t="str">
            <v>Elec Distribution 360-373</v>
          </cell>
        </row>
        <row r="148">
          <cell r="A148">
            <v>1050</v>
          </cell>
          <cell r="B148" t="str">
            <v>Growth</v>
          </cell>
          <cell r="C148" t="str">
            <v>Gas Meters Minor Blanket</v>
          </cell>
          <cell r="D148" t="str">
            <v>AA</v>
          </cell>
          <cell r="E148" t="str">
            <v>GD</v>
          </cell>
          <cell r="F148" t="str">
            <v>Mandated</v>
          </cell>
          <cell r="G148" t="str">
            <v>Gas Distribution 374-387</v>
          </cell>
        </row>
        <row r="149">
          <cell r="A149">
            <v>1050</v>
          </cell>
          <cell r="B149" t="str">
            <v>Growth</v>
          </cell>
          <cell r="C149" t="str">
            <v>Gas Meters Minor Blanket</v>
          </cell>
          <cell r="D149" t="str">
            <v>AA</v>
          </cell>
          <cell r="E149" t="str">
            <v>GD</v>
          </cell>
          <cell r="F149" t="str">
            <v>Mandated</v>
          </cell>
          <cell r="G149" t="str">
            <v>Gas Distribution 374-387</v>
          </cell>
        </row>
        <row r="150">
          <cell r="A150">
            <v>1050</v>
          </cell>
          <cell r="B150" t="str">
            <v>Growth</v>
          </cell>
          <cell r="C150" t="str">
            <v>Gas Meters Minor Blanket</v>
          </cell>
          <cell r="D150" t="str">
            <v>AA</v>
          </cell>
          <cell r="E150" t="str">
            <v>GD</v>
          </cell>
          <cell r="F150" t="str">
            <v>Mandated</v>
          </cell>
          <cell r="G150" t="str">
            <v>Gas Distribution 374-387</v>
          </cell>
        </row>
        <row r="151">
          <cell r="A151">
            <v>1050</v>
          </cell>
          <cell r="B151" t="str">
            <v>Growth</v>
          </cell>
          <cell r="C151" t="str">
            <v>Gas Meters Minor Blanket</v>
          </cell>
          <cell r="D151" t="str">
            <v>AA</v>
          </cell>
          <cell r="E151" t="str">
            <v>GD</v>
          </cell>
          <cell r="F151" t="str">
            <v>Mandated</v>
          </cell>
          <cell r="G151" t="str">
            <v>Gas Distribution 374-387</v>
          </cell>
        </row>
        <row r="152">
          <cell r="A152">
            <v>1050</v>
          </cell>
          <cell r="B152" t="str">
            <v>Growth</v>
          </cell>
          <cell r="C152" t="str">
            <v>Gas Meters Minor Blanket</v>
          </cell>
          <cell r="D152" t="str">
            <v>AA</v>
          </cell>
          <cell r="E152" t="str">
            <v>GD</v>
          </cell>
          <cell r="F152" t="str">
            <v>Mandated</v>
          </cell>
          <cell r="G152" t="str">
            <v>Gas Distribution 374-387</v>
          </cell>
        </row>
        <row r="153">
          <cell r="A153">
            <v>1050</v>
          </cell>
          <cell r="B153" t="str">
            <v>Growth</v>
          </cell>
          <cell r="C153" t="str">
            <v>Gas Meters Minor Blanket</v>
          </cell>
          <cell r="D153" t="str">
            <v>AA</v>
          </cell>
          <cell r="E153" t="str">
            <v>GD</v>
          </cell>
          <cell r="F153" t="str">
            <v>Mandated</v>
          </cell>
          <cell r="G153" t="str">
            <v>Gas Distribution 374-387</v>
          </cell>
        </row>
        <row r="154">
          <cell r="A154">
            <v>1051</v>
          </cell>
          <cell r="B154" t="str">
            <v>Growth</v>
          </cell>
          <cell r="C154" t="str">
            <v>Gas Regulators Minor Blanket</v>
          </cell>
          <cell r="D154" t="str">
            <v>AA</v>
          </cell>
          <cell r="E154" t="str">
            <v>GD</v>
          </cell>
          <cell r="F154" t="str">
            <v>Mandated</v>
          </cell>
          <cell r="G154" t="str">
            <v>Gas Distribution 374-387</v>
          </cell>
        </row>
        <row r="155">
          <cell r="A155">
            <v>1051</v>
          </cell>
          <cell r="B155" t="str">
            <v>Growth</v>
          </cell>
          <cell r="C155" t="str">
            <v>Gas Regulators Minor Blanket</v>
          </cell>
          <cell r="D155" t="str">
            <v>AA</v>
          </cell>
          <cell r="E155" t="str">
            <v>GD</v>
          </cell>
          <cell r="F155" t="str">
            <v>Mandated</v>
          </cell>
          <cell r="G155" t="str">
            <v>Gas Distribution 374-387</v>
          </cell>
        </row>
        <row r="156">
          <cell r="A156">
            <v>1051</v>
          </cell>
          <cell r="B156" t="str">
            <v>Growth</v>
          </cell>
          <cell r="C156" t="str">
            <v>Gas Regulators Minor Blanket</v>
          </cell>
          <cell r="D156" t="str">
            <v>AA</v>
          </cell>
          <cell r="E156" t="str">
            <v>GD</v>
          </cell>
          <cell r="F156" t="str">
            <v>Mandated</v>
          </cell>
          <cell r="G156" t="str">
            <v>Gas Distribution 374-387</v>
          </cell>
        </row>
        <row r="157">
          <cell r="A157">
            <v>1053</v>
          </cell>
          <cell r="B157" t="str">
            <v>Growth</v>
          </cell>
          <cell r="C157" t="str">
            <v>Gas ERT Minor Blanket</v>
          </cell>
          <cell r="D157" t="str">
            <v>AA</v>
          </cell>
          <cell r="E157" t="str">
            <v>GD</v>
          </cell>
          <cell r="F157" t="str">
            <v>Mandated</v>
          </cell>
          <cell r="G157" t="str">
            <v>Gas Distribution 374-387</v>
          </cell>
        </row>
        <row r="158">
          <cell r="A158">
            <v>1053</v>
          </cell>
          <cell r="B158" t="str">
            <v>Growth</v>
          </cell>
          <cell r="C158" t="str">
            <v>Gas ERT Minor Blanket</v>
          </cell>
          <cell r="D158" t="str">
            <v>AA</v>
          </cell>
          <cell r="E158" t="str">
            <v>GD</v>
          </cell>
          <cell r="F158" t="str">
            <v>Mandated</v>
          </cell>
          <cell r="G158" t="str">
            <v>Gas Distribution 374-387</v>
          </cell>
        </row>
        <row r="159">
          <cell r="A159">
            <v>1053</v>
          </cell>
          <cell r="B159" t="str">
            <v>Growth</v>
          </cell>
          <cell r="C159" t="str">
            <v>Gas ERT Minor Blanket</v>
          </cell>
          <cell r="D159" t="str">
            <v>AA</v>
          </cell>
          <cell r="E159" t="str">
            <v>GD</v>
          </cell>
          <cell r="F159" t="str">
            <v>Mandated</v>
          </cell>
          <cell r="G159" t="str">
            <v>Gas Distribution 374-387</v>
          </cell>
        </row>
        <row r="160">
          <cell r="A160">
            <v>1107</v>
          </cell>
          <cell r="B160" t="str">
            <v>Trans/Dist</v>
          </cell>
          <cell r="C160" t="str">
            <v>Lewiston Mill Rd. 115 kV Substation - New Sub</v>
          </cell>
          <cell r="D160" t="str">
            <v>ID</v>
          </cell>
          <cell r="E160" t="str">
            <v>ED</v>
          </cell>
          <cell r="F160" t="str">
            <v>Projects</v>
          </cell>
          <cell r="G160" t="str">
            <v>Elec Distribution 360-373</v>
          </cell>
        </row>
        <row r="161">
          <cell r="A161">
            <v>1107</v>
          </cell>
          <cell r="B161" t="str">
            <v>Trans/Dist</v>
          </cell>
          <cell r="C161" t="str">
            <v>Lewiston Mill Rd. 115 kV Substation - New Sub</v>
          </cell>
          <cell r="D161" t="str">
            <v>ID</v>
          </cell>
          <cell r="E161" t="str">
            <v>ED</v>
          </cell>
          <cell r="F161" t="str">
            <v>Projects</v>
          </cell>
          <cell r="G161" t="str">
            <v>Elec Distribution 360-373</v>
          </cell>
        </row>
        <row r="162">
          <cell r="A162">
            <v>2000</v>
          </cell>
          <cell r="B162" t="str">
            <v>Trans/Dist</v>
          </cell>
          <cell r="C162" t="str">
            <v>Power Xfmr-Transmission</v>
          </cell>
          <cell r="D162" t="str">
            <v>AN</v>
          </cell>
          <cell r="E162" t="str">
            <v>ED</v>
          </cell>
          <cell r="F162" t="str">
            <v>Programs</v>
          </cell>
          <cell r="G162" t="str">
            <v>Elec Transmission 350-359</v>
          </cell>
        </row>
        <row r="163">
          <cell r="A163">
            <v>2000</v>
          </cell>
          <cell r="B163" t="str">
            <v>Trans/Dist</v>
          </cell>
          <cell r="C163" t="str">
            <v>Power Xfmr-Transmission</v>
          </cell>
          <cell r="D163" t="str">
            <v>AN</v>
          </cell>
          <cell r="E163" t="str">
            <v>ED</v>
          </cell>
          <cell r="F163" t="str">
            <v>Programs</v>
          </cell>
          <cell r="G163" t="str">
            <v>Elec Transmission 350-359</v>
          </cell>
        </row>
        <row r="164">
          <cell r="A164">
            <v>2000</v>
          </cell>
          <cell r="B164" t="str">
            <v>Trans/Dist</v>
          </cell>
          <cell r="C164" t="str">
            <v>Power Xfmr-Transmission</v>
          </cell>
          <cell r="D164" t="str">
            <v>AN</v>
          </cell>
          <cell r="E164" t="str">
            <v>ED</v>
          </cell>
          <cell r="F164" t="str">
            <v>Programs</v>
          </cell>
          <cell r="G164" t="str">
            <v>Elec Transmission 350-359</v>
          </cell>
        </row>
        <row r="165">
          <cell r="A165">
            <v>2001</v>
          </cell>
          <cell r="B165" t="str">
            <v>Trans/Dist</v>
          </cell>
          <cell r="C165" t="str">
            <v>Power Circuit Breaker</v>
          </cell>
          <cell r="D165" t="str">
            <v>AN</v>
          </cell>
          <cell r="E165" t="str">
            <v>ED</v>
          </cell>
          <cell r="F165" t="str">
            <v>Programs</v>
          </cell>
          <cell r="G165" t="str">
            <v>Elec Transmission 350-359</v>
          </cell>
        </row>
        <row r="166">
          <cell r="A166">
            <v>2001</v>
          </cell>
          <cell r="B166" t="str">
            <v>Trans/Dist</v>
          </cell>
          <cell r="C166" t="str">
            <v>Power Circuit Breaker</v>
          </cell>
          <cell r="D166" t="str">
            <v>AN</v>
          </cell>
          <cell r="E166" t="str">
            <v>ED</v>
          </cell>
          <cell r="F166" t="str">
            <v>Programs</v>
          </cell>
          <cell r="G166" t="str">
            <v>Elec Transmission 350-359</v>
          </cell>
        </row>
        <row r="167">
          <cell r="A167">
            <v>2001</v>
          </cell>
          <cell r="B167" t="str">
            <v>Trans/Dist</v>
          </cell>
          <cell r="C167" t="str">
            <v>Power Circuit Breaker</v>
          </cell>
          <cell r="D167" t="str">
            <v>AN</v>
          </cell>
          <cell r="E167" t="str">
            <v>ED</v>
          </cell>
          <cell r="F167" t="str">
            <v>Programs</v>
          </cell>
          <cell r="G167" t="str">
            <v>Elec Transmission 350-359</v>
          </cell>
        </row>
        <row r="168">
          <cell r="A168">
            <v>2051</v>
          </cell>
          <cell r="B168" t="str">
            <v>Trans/Dist</v>
          </cell>
          <cell r="C168" t="str">
            <v>Electric Transmission Plant-Storm</v>
          </cell>
          <cell r="D168" t="str">
            <v>AN</v>
          </cell>
          <cell r="E168" t="str">
            <v>ED</v>
          </cell>
          <cell r="F168" t="str">
            <v>Programs</v>
          </cell>
          <cell r="G168" t="str">
            <v>Elec Transmission 350-359</v>
          </cell>
        </row>
        <row r="169">
          <cell r="A169">
            <v>2051</v>
          </cell>
          <cell r="B169" t="str">
            <v>Trans/Dist</v>
          </cell>
          <cell r="C169" t="str">
            <v>Electric Transmission Plant-Storm</v>
          </cell>
          <cell r="D169" t="str">
            <v>AN</v>
          </cell>
          <cell r="E169" t="str">
            <v>ED</v>
          </cell>
          <cell r="F169" t="str">
            <v>Programs</v>
          </cell>
          <cell r="G169" t="str">
            <v>Elec Transmission 350-359</v>
          </cell>
        </row>
        <row r="170">
          <cell r="A170">
            <v>2051</v>
          </cell>
          <cell r="B170" t="str">
            <v>Trans/Dist</v>
          </cell>
          <cell r="C170" t="str">
            <v>Electric Transmission Plant-Storm</v>
          </cell>
          <cell r="D170" t="str">
            <v>AN</v>
          </cell>
          <cell r="E170" t="str">
            <v>ED</v>
          </cell>
          <cell r="F170" t="str">
            <v>Programs</v>
          </cell>
          <cell r="G170" t="str">
            <v>Elec Transmission 350-359</v>
          </cell>
        </row>
        <row r="171">
          <cell r="A171">
            <v>2054</v>
          </cell>
          <cell r="B171" t="str">
            <v>Trans/Dist</v>
          </cell>
          <cell r="C171" t="str">
            <v>Electric Underground Replacement</v>
          </cell>
          <cell r="D171" t="str">
            <v>AN</v>
          </cell>
          <cell r="E171" t="str">
            <v>ED</v>
          </cell>
          <cell r="F171" t="str">
            <v>Projects</v>
          </cell>
          <cell r="G171" t="str">
            <v>Elec Distribution 360-373</v>
          </cell>
        </row>
        <row r="172">
          <cell r="A172">
            <v>2054</v>
          </cell>
          <cell r="B172" t="str">
            <v>Trans/Dist</v>
          </cell>
          <cell r="C172" t="str">
            <v>Electric Underground Replacement</v>
          </cell>
          <cell r="D172" t="str">
            <v>AN</v>
          </cell>
          <cell r="E172" t="str">
            <v>ED</v>
          </cell>
          <cell r="F172" t="str">
            <v>Projects</v>
          </cell>
          <cell r="G172" t="str">
            <v>Elec Distribution 360-373</v>
          </cell>
        </row>
        <row r="173">
          <cell r="A173">
            <v>2054</v>
          </cell>
          <cell r="B173" t="str">
            <v>Trans/Dist</v>
          </cell>
          <cell r="C173" t="str">
            <v>Electric Underground Replacement</v>
          </cell>
          <cell r="D173" t="str">
            <v>AN</v>
          </cell>
          <cell r="E173" t="str">
            <v>ED</v>
          </cell>
          <cell r="F173" t="str">
            <v>Projects</v>
          </cell>
          <cell r="G173" t="str">
            <v>Elec Distribution 360-373</v>
          </cell>
        </row>
        <row r="174">
          <cell r="A174">
            <v>2054</v>
          </cell>
          <cell r="B174" t="str">
            <v>Trans/Dist</v>
          </cell>
          <cell r="C174" t="str">
            <v>Electric Underground Replacement</v>
          </cell>
          <cell r="D174" t="str">
            <v>AN</v>
          </cell>
          <cell r="E174" t="str">
            <v>ED</v>
          </cell>
          <cell r="F174" t="str">
            <v>Projects</v>
          </cell>
          <cell r="G174" t="str">
            <v>Elec Distribution 360-373</v>
          </cell>
        </row>
        <row r="175">
          <cell r="A175">
            <v>2054</v>
          </cell>
          <cell r="B175" t="str">
            <v>Trans/Dist</v>
          </cell>
          <cell r="C175" t="str">
            <v>Electric Underground Replacement</v>
          </cell>
          <cell r="D175" t="str">
            <v>AN</v>
          </cell>
          <cell r="E175" t="str">
            <v>ED</v>
          </cell>
          <cell r="F175" t="str">
            <v>Projects</v>
          </cell>
          <cell r="G175" t="str">
            <v>Elec Distribution 360-373</v>
          </cell>
        </row>
        <row r="176">
          <cell r="A176">
            <v>2054</v>
          </cell>
          <cell r="B176" t="str">
            <v>Trans/Dist</v>
          </cell>
          <cell r="C176" t="str">
            <v>Electric Underground Replacement</v>
          </cell>
          <cell r="D176" t="str">
            <v>AN</v>
          </cell>
          <cell r="E176" t="str">
            <v>ED</v>
          </cell>
          <cell r="F176" t="str">
            <v>Projects</v>
          </cell>
          <cell r="G176" t="str">
            <v>Elec Distribution 360-373</v>
          </cell>
        </row>
        <row r="177">
          <cell r="A177">
            <v>2054</v>
          </cell>
          <cell r="B177" t="str">
            <v>Trans/Dist</v>
          </cell>
          <cell r="C177" t="str">
            <v>Electric Underground Replacement</v>
          </cell>
          <cell r="D177" t="str">
            <v>AN</v>
          </cell>
          <cell r="E177" t="str">
            <v>ED</v>
          </cell>
          <cell r="F177" t="str">
            <v>Projects</v>
          </cell>
          <cell r="G177" t="str">
            <v>Elec Distribution 360-373</v>
          </cell>
        </row>
        <row r="178">
          <cell r="A178">
            <v>2054</v>
          </cell>
          <cell r="B178" t="str">
            <v>Trans/Dist</v>
          </cell>
          <cell r="C178" t="str">
            <v>Electric Underground Replacement</v>
          </cell>
          <cell r="D178" t="str">
            <v>AN</v>
          </cell>
          <cell r="E178" t="str">
            <v>ED</v>
          </cell>
          <cell r="F178" t="str">
            <v>Projects</v>
          </cell>
          <cell r="G178" t="str">
            <v>Elec Distribution 360-373</v>
          </cell>
        </row>
        <row r="179">
          <cell r="A179">
            <v>2054</v>
          </cell>
          <cell r="B179" t="str">
            <v>Trans/Dist</v>
          </cell>
          <cell r="C179" t="str">
            <v>Electric Underground Replacement</v>
          </cell>
          <cell r="D179" t="str">
            <v>AN</v>
          </cell>
          <cell r="E179" t="str">
            <v>ED</v>
          </cell>
          <cell r="F179" t="str">
            <v>Projects</v>
          </cell>
          <cell r="G179" t="str">
            <v>Elec Distribution 360-373</v>
          </cell>
        </row>
        <row r="180">
          <cell r="A180">
            <v>2054</v>
          </cell>
          <cell r="B180" t="str">
            <v>Trans/Dist</v>
          </cell>
          <cell r="C180" t="str">
            <v>Electric Underground Replacement</v>
          </cell>
          <cell r="D180" t="str">
            <v>AN</v>
          </cell>
          <cell r="E180" t="str">
            <v>ED</v>
          </cell>
          <cell r="F180" t="str">
            <v>Projects</v>
          </cell>
          <cell r="G180" t="str">
            <v>Elec Distribution 360-373</v>
          </cell>
        </row>
        <row r="181">
          <cell r="A181">
            <v>2054</v>
          </cell>
          <cell r="B181" t="str">
            <v>Trans/Dist</v>
          </cell>
          <cell r="C181" t="str">
            <v>Electric Underground Replacement</v>
          </cell>
          <cell r="D181" t="str">
            <v>AN</v>
          </cell>
          <cell r="E181" t="str">
            <v>ED</v>
          </cell>
          <cell r="F181" t="str">
            <v>Projects</v>
          </cell>
          <cell r="G181" t="str">
            <v>Elec Distribution 360-373</v>
          </cell>
        </row>
        <row r="182">
          <cell r="A182">
            <v>2054</v>
          </cell>
          <cell r="B182" t="str">
            <v>Trans/Dist</v>
          </cell>
          <cell r="C182" t="str">
            <v>Electric Underground Replacement</v>
          </cell>
          <cell r="D182" t="str">
            <v>AN</v>
          </cell>
          <cell r="E182" t="str">
            <v>ED</v>
          </cell>
          <cell r="F182" t="str">
            <v>Projects</v>
          </cell>
          <cell r="G182" t="str">
            <v>Elec Distribution 360-373</v>
          </cell>
        </row>
        <row r="183">
          <cell r="A183">
            <v>2054</v>
          </cell>
          <cell r="B183" t="str">
            <v>Trans/Dist</v>
          </cell>
          <cell r="C183" t="str">
            <v>Electric Underground Replacement</v>
          </cell>
          <cell r="D183" t="str">
            <v>AN</v>
          </cell>
          <cell r="E183" t="str">
            <v>ED</v>
          </cell>
          <cell r="F183" t="str">
            <v>Projects</v>
          </cell>
          <cell r="G183" t="str">
            <v>Elec Distribution 360-373</v>
          </cell>
        </row>
        <row r="184">
          <cell r="A184">
            <v>2054</v>
          </cell>
          <cell r="B184" t="str">
            <v>Trans/Dist</v>
          </cell>
          <cell r="C184" t="str">
            <v>Electric Underground Replacement</v>
          </cell>
          <cell r="D184" t="str">
            <v>AN</v>
          </cell>
          <cell r="E184" t="str">
            <v>ED</v>
          </cell>
          <cell r="F184" t="str">
            <v>Projects</v>
          </cell>
          <cell r="G184" t="str">
            <v>Elec Distribution 360-373</v>
          </cell>
        </row>
        <row r="185">
          <cell r="A185">
            <v>2054</v>
          </cell>
          <cell r="B185" t="str">
            <v>Trans/Dist</v>
          </cell>
          <cell r="C185" t="str">
            <v>Electric Underground Replacement</v>
          </cell>
          <cell r="D185" t="str">
            <v>AN</v>
          </cell>
          <cell r="E185" t="str">
            <v>ED</v>
          </cell>
          <cell r="F185" t="str">
            <v>Projects</v>
          </cell>
          <cell r="G185" t="str">
            <v>Elec Distribution 360-373</v>
          </cell>
        </row>
        <row r="186">
          <cell r="A186">
            <v>2055</v>
          </cell>
          <cell r="B186" t="str">
            <v>Trans/Dist</v>
          </cell>
          <cell r="C186" t="str">
            <v>Electric Distribution Minor Blanket</v>
          </cell>
          <cell r="D186" t="str">
            <v>AN</v>
          </cell>
          <cell r="E186" t="str">
            <v>ED</v>
          </cell>
          <cell r="F186" t="str">
            <v>Programs</v>
          </cell>
          <cell r="G186" t="str">
            <v>Elec Distribution 360-373</v>
          </cell>
        </row>
        <row r="187">
          <cell r="A187">
            <v>2055</v>
          </cell>
          <cell r="B187" t="str">
            <v>Trans/Dist</v>
          </cell>
          <cell r="C187" t="str">
            <v>Electric Distribution Minor Blanket</v>
          </cell>
          <cell r="D187" t="str">
            <v>AN</v>
          </cell>
          <cell r="E187" t="str">
            <v>ED</v>
          </cell>
          <cell r="F187" t="str">
            <v>Programs</v>
          </cell>
          <cell r="G187" t="str">
            <v>Elec Distribution 360-373</v>
          </cell>
        </row>
        <row r="188">
          <cell r="A188">
            <v>2055</v>
          </cell>
          <cell r="B188" t="str">
            <v>Trans/Dist</v>
          </cell>
          <cell r="C188" t="str">
            <v>Electric Distribution Minor Blanket</v>
          </cell>
          <cell r="D188" t="str">
            <v>AN</v>
          </cell>
          <cell r="E188" t="str">
            <v>ED</v>
          </cell>
          <cell r="F188" t="str">
            <v>Programs</v>
          </cell>
          <cell r="G188" t="str">
            <v>Elec Distribution 360-373</v>
          </cell>
        </row>
        <row r="189">
          <cell r="A189">
            <v>2055</v>
          </cell>
          <cell r="B189" t="str">
            <v>Trans/Dist</v>
          </cell>
          <cell r="C189" t="str">
            <v>Electric Distribution Minor Blanket</v>
          </cell>
          <cell r="D189" t="str">
            <v>AN</v>
          </cell>
          <cell r="E189" t="str">
            <v>ED</v>
          </cell>
          <cell r="F189" t="str">
            <v>Programs</v>
          </cell>
          <cell r="G189" t="str">
            <v>Elec Distribution 360-373</v>
          </cell>
        </row>
        <row r="190">
          <cell r="A190">
            <v>2055</v>
          </cell>
          <cell r="B190" t="str">
            <v>Trans/Dist</v>
          </cell>
          <cell r="C190" t="str">
            <v>Electric Distribution Minor Blanket</v>
          </cell>
          <cell r="D190" t="str">
            <v>AN</v>
          </cell>
          <cell r="E190" t="str">
            <v>ED</v>
          </cell>
          <cell r="F190" t="str">
            <v>Programs</v>
          </cell>
          <cell r="G190" t="str">
            <v>Elec Distribution 360-373</v>
          </cell>
        </row>
        <row r="191">
          <cell r="A191">
            <v>2055</v>
          </cell>
          <cell r="B191" t="str">
            <v>Trans/Dist</v>
          </cell>
          <cell r="C191" t="str">
            <v>Electric Distribution Minor Blanket</v>
          </cell>
          <cell r="D191" t="str">
            <v>AN</v>
          </cell>
          <cell r="E191" t="str">
            <v>ED</v>
          </cell>
          <cell r="F191" t="str">
            <v>Programs</v>
          </cell>
          <cell r="G191" t="str">
            <v>Elec Distribution 360-373</v>
          </cell>
        </row>
        <row r="192">
          <cell r="A192">
            <v>2055</v>
          </cell>
          <cell r="B192" t="str">
            <v>Trans/Dist</v>
          </cell>
          <cell r="C192" t="str">
            <v>Electric Distribution Minor Blanket</v>
          </cell>
          <cell r="D192" t="str">
            <v>AN</v>
          </cell>
          <cell r="E192" t="str">
            <v>ED</v>
          </cell>
          <cell r="F192" t="str">
            <v>Programs</v>
          </cell>
          <cell r="G192" t="str">
            <v>Elec Distribution 360-373</v>
          </cell>
        </row>
        <row r="193">
          <cell r="A193">
            <v>2055</v>
          </cell>
          <cell r="B193" t="str">
            <v>Trans/Dist</v>
          </cell>
          <cell r="C193" t="str">
            <v>Electric Distribution Minor Blanket</v>
          </cell>
          <cell r="D193" t="str">
            <v>AN</v>
          </cell>
          <cell r="E193" t="str">
            <v>ED</v>
          </cell>
          <cell r="F193" t="str">
            <v>Programs</v>
          </cell>
          <cell r="G193" t="str">
            <v>Elec Distribution 360-373</v>
          </cell>
        </row>
        <row r="194">
          <cell r="A194">
            <v>2055</v>
          </cell>
          <cell r="B194" t="str">
            <v>Trans/Dist</v>
          </cell>
          <cell r="C194" t="str">
            <v>Electric Distribution Minor Blanket</v>
          </cell>
          <cell r="D194" t="str">
            <v>AN</v>
          </cell>
          <cell r="E194" t="str">
            <v>ED</v>
          </cell>
          <cell r="F194" t="str">
            <v>Programs</v>
          </cell>
          <cell r="G194" t="str">
            <v>Elec Distribution 360-373</v>
          </cell>
        </row>
        <row r="195">
          <cell r="A195">
            <v>2055</v>
          </cell>
          <cell r="B195" t="str">
            <v>Trans/Dist</v>
          </cell>
          <cell r="C195" t="str">
            <v>Electric Distribution Minor Blanket</v>
          </cell>
          <cell r="D195" t="str">
            <v>AN</v>
          </cell>
          <cell r="E195" t="str">
            <v>ED</v>
          </cell>
          <cell r="F195" t="str">
            <v>Programs</v>
          </cell>
          <cell r="G195" t="str">
            <v>Elec Distribution 360-373</v>
          </cell>
        </row>
        <row r="196">
          <cell r="A196">
            <v>2055</v>
          </cell>
          <cell r="B196" t="str">
            <v>Trans/Dist</v>
          </cell>
          <cell r="C196" t="str">
            <v>Electric Distribution Minor Blanket</v>
          </cell>
          <cell r="D196" t="str">
            <v>AN</v>
          </cell>
          <cell r="E196" t="str">
            <v>ED</v>
          </cell>
          <cell r="F196" t="str">
            <v>Programs</v>
          </cell>
          <cell r="G196" t="str">
            <v>Elec Distribution 360-373</v>
          </cell>
        </row>
        <row r="197">
          <cell r="A197">
            <v>2055</v>
          </cell>
          <cell r="B197" t="str">
            <v>Trans/Dist</v>
          </cell>
          <cell r="C197" t="str">
            <v>Electric Distribution Minor Blanket</v>
          </cell>
          <cell r="D197" t="str">
            <v>AN</v>
          </cell>
          <cell r="E197" t="str">
            <v>ED</v>
          </cell>
          <cell r="F197" t="str">
            <v>Programs</v>
          </cell>
          <cell r="G197" t="str">
            <v>Elec Distribution 360-373</v>
          </cell>
        </row>
        <row r="198">
          <cell r="A198">
            <v>2055</v>
          </cell>
          <cell r="B198" t="str">
            <v>Trans/Dist</v>
          </cell>
          <cell r="C198" t="str">
            <v>Electric Distribution Minor Blanket</v>
          </cell>
          <cell r="D198" t="str">
            <v>AN</v>
          </cell>
          <cell r="E198" t="str">
            <v>ED</v>
          </cell>
          <cell r="F198" t="str">
            <v>Programs</v>
          </cell>
          <cell r="G198" t="str">
            <v>Elec Distribution 360-373</v>
          </cell>
        </row>
        <row r="199">
          <cell r="A199">
            <v>2055</v>
          </cell>
          <cell r="B199" t="str">
            <v>Trans/Dist</v>
          </cell>
          <cell r="C199" t="str">
            <v>Electric Distribution Minor Blanket</v>
          </cell>
          <cell r="D199" t="str">
            <v>AN</v>
          </cell>
          <cell r="E199" t="str">
            <v>ED</v>
          </cell>
          <cell r="F199" t="str">
            <v>Programs</v>
          </cell>
          <cell r="G199" t="str">
            <v>Elec Distribution 360-373</v>
          </cell>
        </row>
        <row r="200">
          <cell r="A200">
            <v>2055</v>
          </cell>
          <cell r="B200" t="str">
            <v>Trans/Dist</v>
          </cell>
          <cell r="C200" t="str">
            <v>Electric Distribution Minor Blanket</v>
          </cell>
          <cell r="D200" t="str">
            <v>AN</v>
          </cell>
          <cell r="E200" t="str">
            <v>ED</v>
          </cell>
          <cell r="F200" t="str">
            <v>Programs</v>
          </cell>
          <cell r="G200" t="str">
            <v>Elec Distribution 360-373</v>
          </cell>
        </row>
        <row r="201">
          <cell r="A201">
            <v>2055</v>
          </cell>
          <cell r="B201" t="str">
            <v>Trans/Dist</v>
          </cell>
          <cell r="C201" t="str">
            <v>Electric Distribution Minor Blanket</v>
          </cell>
          <cell r="D201" t="str">
            <v>AN</v>
          </cell>
          <cell r="E201" t="str">
            <v>ED</v>
          </cell>
          <cell r="F201" t="str">
            <v>Programs</v>
          </cell>
          <cell r="G201" t="str">
            <v>Elec Distribution 360-373</v>
          </cell>
        </row>
        <row r="202">
          <cell r="A202">
            <v>2055</v>
          </cell>
          <cell r="B202" t="str">
            <v>Trans/Dist</v>
          </cell>
          <cell r="C202" t="str">
            <v>Electric Distribution Minor Blanket</v>
          </cell>
          <cell r="D202" t="str">
            <v>AN</v>
          </cell>
          <cell r="E202" t="str">
            <v>ED</v>
          </cell>
          <cell r="F202" t="str">
            <v>Programs</v>
          </cell>
          <cell r="G202" t="str">
            <v>Elec Distribution 360-373</v>
          </cell>
        </row>
        <row r="203">
          <cell r="A203">
            <v>2055</v>
          </cell>
          <cell r="B203" t="str">
            <v>Trans/Dist</v>
          </cell>
          <cell r="C203" t="str">
            <v>Electric Distribution Minor Blanket</v>
          </cell>
          <cell r="D203" t="str">
            <v>AN</v>
          </cell>
          <cell r="E203" t="str">
            <v>ED</v>
          </cell>
          <cell r="F203" t="str">
            <v>Programs</v>
          </cell>
          <cell r="G203" t="str">
            <v>Elec Distribution 360-373</v>
          </cell>
        </row>
        <row r="204">
          <cell r="A204">
            <v>2055</v>
          </cell>
          <cell r="B204" t="str">
            <v>Trans/Dist</v>
          </cell>
          <cell r="C204" t="str">
            <v>Electric Distribution Minor Blanket</v>
          </cell>
          <cell r="D204" t="str">
            <v>AN</v>
          </cell>
          <cell r="E204" t="str">
            <v>ED</v>
          </cell>
          <cell r="F204" t="str">
            <v>Programs</v>
          </cell>
          <cell r="G204" t="str">
            <v>Elec Distribution 360-373</v>
          </cell>
        </row>
        <row r="205">
          <cell r="A205">
            <v>2055</v>
          </cell>
          <cell r="B205" t="str">
            <v>Trans/Dist</v>
          </cell>
          <cell r="C205" t="str">
            <v>Electric Distribution Minor Blanket</v>
          </cell>
          <cell r="D205" t="str">
            <v>AN</v>
          </cell>
          <cell r="E205" t="str">
            <v>ED</v>
          </cell>
          <cell r="F205" t="str">
            <v>Programs</v>
          </cell>
          <cell r="G205" t="str">
            <v>Elec Distribution 360-373</v>
          </cell>
        </row>
        <row r="206">
          <cell r="A206">
            <v>2055</v>
          </cell>
          <cell r="B206" t="str">
            <v>Trans/Dist</v>
          </cell>
          <cell r="C206" t="str">
            <v>Electric Distribution Minor Blanket</v>
          </cell>
          <cell r="D206" t="str">
            <v>AN</v>
          </cell>
          <cell r="E206" t="str">
            <v>ED</v>
          </cell>
          <cell r="F206" t="str">
            <v>Programs</v>
          </cell>
          <cell r="G206" t="str">
            <v>Elec Distribution 360-373</v>
          </cell>
        </row>
        <row r="207">
          <cell r="A207">
            <v>2055</v>
          </cell>
          <cell r="B207" t="str">
            <v>Trans/Dist</v>
          </cell>
          <cell r="C207" t="str">
            <v>Electric Distribution Minor Blanket</v>
          </cell>
          <cell r="D207" t="str">
            <v>AN</v>
          </cell>
          <cell r="E207" t="str">
            <v>ED</v>
          </cell>
          <cell r="F207" t="str">
            <v>Programs</v>
          </cell>
          <cell r="G207" t="str">
            <v>Elec Distribution 360-373</v>
          </cell>
        </row>
        <row r="208">
          <cell r="A208">
            <v>2055</v>
          </cell>
          <cell r="B208" t="str">
            <v>Trans/Dist</v>
          </cell>
          <cell r="C208" t="str">
            <v>Electric Distribution Minor Blanket</v>
          </cell>
          <cell r="D208" t="str">
            <v>AN</v>
          </cell>
          <cell r="E208" t="str">
            <v>ED</v>
          </cell>
          <cell r="F208" t="str">
            <v>Programs</v>
          </cell>
          <cell r="G208" t="str">
            <v>Elec Distribution 360-373</v>
          </cell>
        </row>
        <row r="209">
          <cell r="A209">
            <v>2055</v>
          </cell>
          <cell r="B209" t="str">
            <v>Trans/Dist</v>
          </cell>
          <cell r="C209" t="str">
            <v>Electric Distribution Minor Blanket</v>
          </cell>
          <cell r="D209" t="str">
            <v>AN</v>
          </cell>
          <cell r="E209" t="str">
            <v>ED</v>
          </cell>
          <cell r="F209" t="str">
            <v>Programs</v>
          </cell>
          <cell r="G209" t="str">
            <v>Elec Distribution 360-373</v>
          </cell>
        </row>
        <row r="210">
          <cell r="A210">
            <v>2055</v>
          </cell>
          <cell r="B210" t="str">
            <v>Trans/Dist</v>
          </cell>
          <cell r="C210" t="str">
            <v>Electric Distribution Minor Blanket</v>
          </cell>
          <cell r="D210" t="str">
            <v>AN</v>
          </cell>
          <cell r="E210" t="str">
            <v>ED</v>
          </cell>
          <cell r="F210" t="str">
            <v>Programs</v>
          </cell>
          <cell r="G210" t="str">
            <v>Elec Distribution 360-373</v>
          </cell>
        </row>
        <row r="211">
          <cell r="A211">
            <v>2055</v>
          </cell>
          <cell r="B211" t="str">
            <v>Trans/Dist</v>
          </cell>
          <cell r="C211" t="str">
            <v>Electric Distribution Minor Blanket</v>
          </cell>
          <cell r="D211" t="str">
            <v>AN</v>
          </cell>
          <cell r="E211" t="str">
            <v>ED</v>
          </cell>
          <cell r="F211" t="str">
            <v>Programs</v>
          </cell>
          <cell r="G211" t="str">
            <v>Elec Distribution 360-373</v>
          </cell>
        </row>
        <row r="212">
          <cell r="A212">
            <v>2055</v>
          </cell>
          <cell r="B212" t="str">
            <v>Trans/Dist</v>
          </cell>
          <cell r="C212" t="str">
            <v>Electric Distribution Minor Blanket</v>
          </cell>
          <cell r="D212" t="str">
            <v>AN</v>
          </cell>
          <cell r="E212" t="str">
            <v>ED</v>
          </cell>
          <cell r="F212" t="str">
            <v>Programs</v>
          </cell>
          <cell r="G212" t="str">
            <v>Elec Distribution 360-373</v>
          </cell>
        </row>
        <row r="213">
          <cell r="A213">
            <v>2055</v>
          </cell>
          <cell r="B213" t="str">
            <v>Trans/Dist</v>
          </cell>
          <cell r="C213" t="str">
            <v>Electric Distribution Minor Blanket</v>
          </cell>
          <cell r="D213" t="str">
            <v>AN</v>
          </cell>
          <cell r="E213" t="str">
            <v>ED</v>
          </cell>
          <cell r="F213" t="str">
            <v>Programs</v>
          </cell>
          <cell r="G213" t="str">
            <v>Elec Distribution 360-373</v>
          </cell>
        </row>
        <row r="214">
          <cell r="A214">
            <v>2055</v>
          </cell>
          <cell r="B214" t="str">
            <v>Trans/Dist</v>
          </cell>
          <cell r="C214" t="str">
            <v>Electric Distribution Minor Blanket</v>
          </cell>
          <cell r="D214" t="str">
            <v>AN</v>
          </cell>
          <cell r="E214" t="str">
            <v>ED</v>
          </cell>
          <cell r="F214" t="str">
            <v>Programs</v>
          </cell>
          <cell r="G214" t="str">
            <v>Elec Distribution 360-373</v>
          </cell>
        </row>
        <row r="215">
          <cell r="A215">
            <v>2055</v>
          </cell>
          <cell r="B215" t="str">
            <v>Trans/Dist</v>
          </cell>
          <cell r="C215" t="str">
            <v>Electric Distribution Minor Blanket</v>
          </cell>
          <cell r="D215" t="str">
            <v>AN</v>
          </cell>
          <cell r="E215" t="str">
            <v>ED</v>
          </cell>
          <cell r="F215" t="str">
            <v>Programs</v>
          </cell>
          <cell r="G215" t="str">
            <v>Elec Distribution 360-373</v>
          </cell>
        </row>
        <row r="216">
          <cell r="A216">
            <v>2056</v>
          </cell>
          <cell r="B216" t="str">
            <v>Trans/Dist</v>
          </cell>
          <cell r="C216" t="str">
            <v>Distribution Line Relocations</v>
          </cell>
          <cell r="D216" t="str">
            <v>AN</v>
          </cell>
          <cell r="E216" t="str">
            <v>ED</v>
          </cell>
          <cell r="F216" t="str">
            <v>Mandated</v>
          </cell>
          <cell r="G216" t="str">
            <v>Elec Distribution 360-373</v>
          </cell>
        </row>
        <row r="217">
          <cell r="A217">
            <v>2056</v>
          </cell>
          <cell r="B217" t="str">
            <v>Trans/Dist</v>
          </cell>
          <cell r="C217" t="str">
            <v>Distribution Line Relocations</v>
          </cell>
          <cell r="D217" t="str">
            <v>AN</v>
          </cell>
          <cell r="E217" t="str">
            <v>ED</v>
          </cell>
          <cell r="F217" t="str">
            <v>Mandated</v>
          </cell>
          <cell r="G217" t="str">
            <v>Elec Distribution 360-373</v>
          </cell>
        </row>
        <row r="218">
          <cell r="A218">
            <v>2056</v>
          </cell>
          <cell r="B218" t="str">
            <v>Trans/Dist</v>
          </cell>
          <cell r="C218" t="str">
            <v>Distribution Line Relocations</v>
          </cell>
          <cell r="D218" t="str">
            <v>AN</v>
          </cell>
          <cell r="E218" t="str">
            <v>ED</v>
          </cell>
          <cell r="F218" t="str">
            <v>Mandated</v>
          </cell>
          <cell r="G218" t="str">
            <v>Elec Distribution 360-373</v>
          </cell>
        </row>
        <row r="219">
          <cell r="A219">
            <v>2056</v>
          </cell>
          <cell r="B219" t="str">
            <v>Trans/Dist</v>
          </cell>
          <cell r="C219" t="str">
            <v>Distribution Line Relocations</v>
          </cell>
          <cell r="D219" t="str">
            <v>AN</v>
          </cell>
          <cell r="E219" t="str">
            <v>ED</v>
          </cell>
          <cell r="F219" t="str">
            <v>Mandated</v>
          </cell>
          <cell r="G219" t="str">
            <v>Elec Distribution 360-373</v>
          </cell>
        </row>
        <row r="220">
          <cell r="A220">
            <v>2056</v>
          </cell>
          <cell r="B220" t="str">
            <v>Trans/Dist</v>
          </cell>
          <cell r="C220" t="str">
            <v>Distribution Line Relocations</v>
          </cell>
          <cell r="D220" t="str">
            <v>AN</v>
          </cell>
          <cell r="E220" t="str">
            <v>ED</v>
          </cell>
          <cell r="F220" t="str">
            <v>Mandated</v>
          </cell>
          <cell r="G220" t="str">
            <v>Elec Distribution 360-373</v>
          </cell>
        </row>
        <row r="221">
          <cell r="A221">
            <v>2056</v>
          </cell>
          <cell r="B221" t="str">
            <v>Trans/Dist</v>
          </cell>
          <cell r="C221" t="str">
            <v>Distribution Line Relocations</v>
          </cell>
          <cell r="D221" t="str">
            <v>AN</v>
          </cell>
          <cell r="E221" t="str">
            <v>ED</v>
          </cell>
          <cell r="F221" t="str">
            <v>Mandated</v>
          </cell>
          <cell r="G221" t="str">
            <v>Elec Distribution 360-373</v>
          </cell>
        </row>
        <row r="222">
          <cell r="A222">
            <v>2056</v>
          </cell>
          <cell r="B222" t="str">
            <v>Trans/Dist</v>
          </cell>
          <cell r="C222" t="str">
            <v>Distribution Line Relocations</v>
          </cell>
          <cell r="D222" t="str">
            <v>AN</v>
          </cell>
          <cell r="E222" t="str">
            <v>ED</v>
          </cell>
          <cell r="F222" t="str">
            <v>Mandated</v>
          </cell>
          <cell r="G222" t="str">
            <v>Elec Distribution 360-373</v>
          </cell>
        </row>
        <row r="223">
          <cell r="A223">
            <v>2056</v>
          </cell>
          <cell r="B223" t="str">
            <v>Trans/Dist</v>
          </cell>
          <cell r="C223" t="str">
            <v>Distribution Line Relocations</v>
          </cell>
          <cell r="D223" t="str">
            <v>AN</v>
          </cell>
          <cell r="E223" t="str">
            <v>ED</v>
          </cell>
          <cell r="F223" t="str">
            <v>Mandated</v>
          </cell>
          <cell r="G223" t="str">
            <v>Elec Distribution 360-373</v>
          </cell>
        </row>
        <row r="224">
          <cell r="A224">
            <v>2056</v>
          </cell>
          <cell r="B224" t="str">
            <v>Trans/Dist</v>
          </cell>
          <cell r="C224" t="str">
            <v>Distribution Line Relocations</v>
          </cell>
          <cell r="D224" t="str">
            <v>AN</v>
          </cell>
          <cell r="E224" t="str">
            <v>ED</v>
          </cell>
          <cell r="F224" t="str">
            <v>Mandated</v>
          </cell>
          <cell r="G224" t="str">
            <v>Elec Distribution 360-373</v>
          </cell>
        </row>
        <row r="225">
          <cell r="A225">
            <v>2056</v>
          </cell>
          <cell r="B225" t="str">
            <v>Trans/Dist</v>
          </cell>
          <cell r="C225" t="str">
            <v>Distribution Line Relocations</v>
          </cell>
          <cell r="D225" t="str">
            <v>AN</v>
          </cell>
          <cell r="E225" t="str">
            <v>ED</v>
          </cell>
          <cell r="F225" t="str">
            <v>Mandated</v>
          </cell>
          <cell r="G225" t="str">
            <v>Elec Distribution 360-373</v>
          </cell>
        </row>
        <row r="226">
          <cell r="A226">
            <v>2056</v>
          </cell>
          <cell r="B226" t="str">
            <v>Trans/Dist</v>
          </cell>
          <cell r="C226" t="str">
            <v>Distribution Line Relocations</v>
          </cell>
          <cell r="D226" t="str">
            <v>AN</v>
          </cell>
          <cell r="E226" t="str">
            <v>ED</v>
          </cell>
          <cell r="F226" t="str">
            <v>Mandated</v>
          </cell>
          <cell r="G226" t="str">
            <v>Elec Distribution 360-373</v>
          </cell>
        </row>
        <row r="227">
          <cell r="A227">
            <v>2056</v>
          </cell>
          <cell r="B227" t="str">
            <v>Trans/Dist</v>
          </cell>
          <cell r="C227" t="str">
            <v>Distribution Line Relocations</v>
          </cell>
          <cell r="D227" t="str">
            <v>AN</v>
          </cell>
          <cell r="E227" t="str">
            <v>ED</v>
          </cell>
          <cell r="F227" t="str">
            <v>Mandated</v>
          </cell>
          <cell r="G227" t="str">
            <v>Elec Distribution 360-373</v>
          </cell>
        </row>
        <row r="228">
          <cell r="A228">
            <v>2056</v>
          </cell>
          <cell r="B228" t="str">
            <v>Trans/Dist</v>
          </cell>
          <cell r="C228" t="str">
            <v>Distribution Line Relocations</v>
          </cell>
          <cell r="D228" t="str">
            <v>AN</v>
          </cell>
          <cell r="E228" t="str">
            <v>ED</v>
          </cell>
          <cell r="F228" t="str">
            <v>Mandated</v>
          </cell>
          <cell r="G228" t="str">
            <v>Elec Distribution 360-373</v>
          </cell>
        </row>
        <row r="229">
          <cell r="A229">
            <v>2056</v>
          </cell>
          <cell r="B229" t="str">
            <v>Trans/Dist</v>
          </cell>
          <cell r="C229" t="str">
            <v>Distribution Line Relocations</v>
          </cell>
          <cell r="D229" t="str">
            <v>AN</v>
          </cell>
          <cell r="E229" t="str">
            <v>ED</v>
          </cell>
          <cell r="F229" t="str">
            <v>Mandated</v>
          </cell>
          <cell r="G229" t="str">
            <v>Elec Distribution 360-373</v>
          </cell>
        </row>
        <row r="230">
          <cell r="A230">
            <v>2056</v>
          </cell>
          <cell r="B230" t="str">
            <v>Trans/Dist</v>
          </cell>
          <cell r="C230" t="str">
            <v>Distribution Line Relocations</v>
          </cell>
          <cell r="D230" t="str">
            <v>AN</v>
          </cell>
          <cell r="E230" t="str">
            <v>ED</v>
          </cell>
          <cell r="F230" t="str">
            <v>Mandated</v>
          </cell>
          <cell r="G230" t="str">
            <v>Elec Distribution 360-373</v>
          </cell>
        </row>
        <row r="231">
          <cell r="A231">
            <v>2056</v>
          </cell>
          <cell r="B231" t="str">
            <v>Trans/Dist</v>
          </cell>
          <cell r="C231" t="str">
            <v>Distribution Line Relocations</v>
          </cell>
          <cell r="D231" t="str">
            <v>AN</v>
          </cell>
          <cell r="E231" t="str">
            <v>ED</v>
          </cell>
          <cell r="F231" t="str">
            <v>Mandated</v>
          </cell>
          <cell r="G231" t="str">
            <v>Elec Distribution 360-373</v>
          </cell>
        </row>
        <row r="232">
          <cell r="A232">
            <v>2056</v>
          </cell>
          <cell r="B232" t="str">
            <v>Trans/Dist</v>
          </cell>
          <cell r="C232" t="str">
            <v>Distribution Line Relocations</v>
          </cell>
          <cell r="D232" t="str">
            <v>AN</v>
          </cell>
          <cell r="E232" t="str">
            <v>ED</v>
          </cell>
          <cell r="F232" t="str">
            <v>Mandated</v>
          </cell>
          <cell r="G232" t="str">
            <v>Elec Distribution 360-373</v>
          </cell>
        </row>
        <row r="233">
          <cell r="A233">
            <v>2056</v>
          </cell>
          <cell r="B233" t="str">
            <v>Trans/Dist</v>
          </cell>
          <cell r="C233" t="str">
            <v>Distribution Line Relocations</v>
          </cell>
          <cell r="D233" t="str">
            <v>AN</v>
          </cell>
          <cell r="E233" t="str">
            <v>ED</v>
          </cell>
          <cell r="F233" t="str">
            <v>Mandated</v>
          </cell>
          <cell r="G233" t="str">
            <v>Elec Distribution 360-373</v>
          </cell>
        </row>
        <row r="234">
          <cell r="A234">
            <v>2056</v>
          </cell>
          <cell r="B234" t="str">
            <v>Trans/Dist</v>
          </cell>
          <cell r="C234" t="str">
            <v>Distribution Line Relocations</v>
          </cell>
          <cell r="D234" t="str">
            <v>AN</v>
          </cell>
          <cell r="E234" t="str">
            <v>ED</v>
          </cell>
          <cell r="F234" t="str">
            <v>Mandated</v>
          </cell>
          <cell r="G234" t="str">
            <v>Elec Distribution 360-373</v>
          </cell>
        </row>
        <row r="235">
          <cell r="A235">
            <v>2056</v>
          </cell>
          <cell r="B235" t="str">
            <v>Trans/Dist</v>
          </cell>
          <cell r="C235" t="str">
            <v>Distribution Line Relocations</v>
          </cell>
          <cell r="D235" t="str">
            <v>AN</v>
          </cell>
          <cell r="E235" t="str">
            <v>ED</v>
          </cell>
          <cell r="F235" t="str">
            <v>Mandated</v>
          </cell>
          <cell r="G235" t="str">
            <v>Elec Distribution 360-373</v>
          </cell>
        </row>
        <row r="236">
          <cell r="A236">
            <v>2056</v>
          </cell>
          <cell r="B236" t="str">
            <v>Trans/Dist</v>
          </cell>
          <cell r="C236" t="str">
            <v>Distribution Line Relocations</v>
          </cell>
          <cell r="D236" t="str">
            <v>AN</v>
          </cell>
          <cell r="E236" t="str">
            <v>ED</v>
          </cell>
          <cell r="F236" t="str">
            <v>Mandated</v>
          </cell>
          <cell r="G236" t="str">
            <v>Elec Distribution 360-373</v>
          </cell>
        </row>
        <row r="237">
          <cell r="A237">
            <v>2056</v>
          </cell>
          <cell r="B237" t="str">
            <v>Trans/Dist</v>
          </cell>
          <cell r="C237" t="str">
            <v>Distribution Line Relocations</v>
          </cell>
          <cell r="D237" t="str">
            <v>AN</v>
          </cell>
          <cell r="E237" t="str">
            <v>ED</v>
          </cell>
          <cell r="F237" t="str">
            <v>Mandated</v>
          </cell>
          <cell r="G237" t="str">
            <v>Elec Distribution 360-373</v>
          </cell>
        </row>
        <row r="238">
          <cell r="A238">
            <v>2056</v>
          </cell>
          <cell r="B238" t="str">
            <v>Trans/Dist</v>
          </cell>
          <cell r="C238" t="str">
            <v>Distribution Line Relocations</v>
          </cell>
          <cell r="D238" t="str">
            <v>AN</v>
          </cell>
          <cell r="E238" t="str">
            <v>ED</v>
          </cell>
          <cell r="F238" t="str">
            <v>Mandated</v>
          </cell>
          <cell r="G238" t="str">
            <v>Elec Distribution 360-373</v>
          </cell>
        </row>
        <row r="239">
          <cell r="A239">
            <v>2056</v>
          </cell>
          <cell r="B239" t="str">
            <v>Trans/Dist</v>
          </cell>
          <cell r="C239" t="str">
            <v>Distribution Line Relocations</v>
          </cell>
          <cell r="D239" t="str">
            <v>AN</v>
          </cell>
          <cell r="E239" t="str">
            <v>ED</v>
          </cell>
          <cell r="F239" t="str">
            <v>Mandated</v>
          </cell>
          <cell r="G239" t="str">
            <v>Elec Distribution 360-373</v>
          </cell>
        </row>
        <row r="240">
          <cell r="A240">
            <v>2056</v>
          </cell>
          <cell r="B240" t="str">
            <v>Trans/Dist</v>
          </cell>
          <cell r="C240" t="str">
            <v>Distribution Line Relocations</v>
          </cell>
          <cell r="D240" t="str">
            <v>AN</v>
          </cell>
          <cell r="E240" t="str">
            <v>ED</v>
          </cell>
          <cell r="F240" t="str">
            <v>Mandated</v>
          </cell>
          <cell r="G240" t="str">
            <v>Elec Distribution 360-373</v>
          </cell>
        </row>
        <row r="241">
          <cell r="A241">
            <v>2056</v>
          </cell>
          <cell r="B241" t="str">
            <v>Trans/Dist</v>
          </cell>
          <cell r="C241" t="str">
            <v>Distribution Line Relocations</v>
          </cell>
          <cell r="D241" t="str">
            <v>AN</v>
          </cell>
          <cell r="E241" t="str">
            <v>ED</v>
          </cell>
          <cell r="F241" t="str">
            <v>Mandated</v>
          </cell>
          <cell r="G241" t="str">
            <v>Elec Distribution 360-373</v>
          </cell>
        </row>
        <row r="242">
          <cell r="A242">
            <v>2056</v>
          </cell>
          <cell r="B242" t="str">
            <v>Trans/Dist</v>
          </cell>
          <cell r="C242" t="str">
            <v>Distribution Line Relocations</v>
          </cell>
          <cell r="D242" t="str">
            <v>AN</v>
          </cell>
          <cell r="E242" t="str">
            <v>ED</v>
          </cell>
          <cell r="F242" t="str">
            <v>Mandated</v>
          </cell>
          <cell r="G242" t="str">
            <v>Elec Distribution 360-373</v>
          </cell>
        </row>
        <row r="243">
          <cell r="A243">
            <v>2056</v>
          </cell>
          <cell r="B243" t="str">
            <v>Trans/Dist</v>
          </cell>
          <cell r="C243" t="str">
            <v>Distribution Line Relocations</v>
          </cell>
          <cell r="D243" t="str">
            <v>AN</v>
          </cell>
          <cell r="E243" t="str">
            <v>ED</v>
          </cell>
          <cell r="F243" t="str">
            <v>Mandated</v>
          </cell>
          <cell r="G243" t="str">
            <v>Elec Distribution 360-373</v>
          </cell>
        </row>
        <row r="244">
          <cell r="A244">
            <v>2056</v>
          </cell>
          <cell r="B244" t="str">
            <v>Trans/Dist</v>
          </cell>
          <cell r="C244" t="str">
            <v>Distribution Line Relocations</v>
          </cell>
          <cell r="D244" t="str">
            <v>AN</v>
          </cell>
          <cell r="E244" t="str">
            <v>ED</v>
          </cell>
          <cell r="F244" t="str">
            <v>Mandated</v>
          </cell>
          <cell r="G244" t="str">
            <v>Elec Distribution 360-373</v>
          </cell>
        </row>
        <row r="245">
          <cell r="A245">
            <v>2057</v>
          </cell>
          <cell r="B245" t="str">
            <v>Trans/Dist</v>
          </cell>
          <cell r="C245" t="str">
            <v>Transmission Minor Rebuild</v>
          </cell>
          <cell r="D245" t="str">
            <v>AN</v>
          </cell>
          <cell r="E245" t="str">
            <v>ED</v>
          </cell>
          <cell r="F245" t="str">
            <v>Programs</v>
          </cell>
          <cell r="G245" t="str">
            <v>Elec Transmission 350-359</v>
          </cell>
        </row>
        <row r="246">
          <cell r="A246">
            <v>2057</v>
          </cell>
          <cell r="B246" t="str">
            <v>Trans/Dist</v>
          </cell>
          <cell r="C246" t="str">
            <v>Transmission Minor Rebuild</v>
          </cell>
          <cell r="D246" t="str">
            <v>AN</v>
          </cell>
          <cell r="E246" t="str">
            <v>ED</v>
          </cell>
          <cell r="F246" t="str">
            <v>Programs</v>
          </cell>
          <cell r="G246" t="str">
            <v>Elec Transmission 350-359</v>
          </cell>
        </row>
        <row r="247">
          <cell r="A247">
            <v>2057</v>
          </cell>
          <cell r="B247" t="str">
            <v>Trans/Dist</v>
          </cell>
          <cell r="C247" t="str">
            <v>Transmission Minor Rebuild</v>
          </cell>
          <cell r="D247" t="str">
            <v>AN</v>
          </cell>
          <cell r="E247" t="str">
            <v>ED</v>
          </cell>
          <cell r="F247" t="str">
            <v>Programs</v>
          </cell>
          <cell r="G247" t="str">
            <v>Elec Transmission 350-359</v>
          </cell>
        </row>
        <row r="248">
          <cell r="A248">
            <v>2057</v>
          </cell>
          <cell r="B248" t="str">
            <v>Trans/Dist</v>
          </cell>
          <cell r="C248" t="str">
            <v>Transmission Minor Rebuild</v>
          </cell>
          <cell r="D248" t="str">
            <v>AN</v>
          </cell>
          <cell r="E248" t="str">
            <v>ED</v>
          </cell>
          <cell r="F248" t="str">
            <v>Programs</v>
          </cell>
          <cell r="G248" t="str">
            <v>Elec Transmission 350-359</v>
          </cell>
        </row>
        <row r="249">
          <cell r="A249">
            <v>2057</v>
          </cell>
          <cell r="B249" t="str">
            <v>Trans/Dist</v>
          </cell>
          <cell r="C249" t="str">
            <v>Transmission Minor Rebuild</v>
          </cell>
          <cell r="D249" t="str">
            <v>AN</v>
          </cell>
          <cell r="E249" t="str">
            <v>ED</v>
          </cell>
          <cell r="F249" t="str">
            <v>Programs</v>
          </cell>
          <cell r="G249" t="str">
            <v>Elec Transmission 350-359</v>
          </cell>
        </row>
        <row r="250">
          <cell r="A250">
            <v>2057</v>
          </cell>
          <cell r="B250" t="str">
            <v>Trans/Dist</v>
          </cell>
          <cell r="C250" t="str">
            <v>Transmission Minor Rebuild</v>
          </cell>
          <cell r="D250" t="str">
            <v>AN</v>
          </cell>
          <cell r="E250" t="str">
            <v>ED</v>
          </cell>
          <cell r="F250" t="str">
            <v>Programs</v>
          </cell>
          <cell r="G250" t="str">
            <v>Elec Transmission 350-359</v>
          </cell>
        </row>
        <row r="251">
          <cell r="A251">
            <v>2058</v>
          </cell>
          <cell r="B251" t="str">
            <v>Trans/Dist</v>
          </cell>
          <cell r="C251" t="str">
            <v>Spokane Electric Network Incr Capacity</v>
          </cell>
          <cell r="D251" t="str">
            <v>WA</v>
          </cell>
          <cell r="E251" t="str">
            <v>ED</v>
          </cell>
          <cell r="F251" t="str">
            <v>Programs</v>
          </cell>
          <cell r="G251" t="str">
            <v>Elec Distribution 360-373</v>
          </cell>
        </row>
        <row r="252">
          <cell r="A252">
            <v>2058</v>
          </cell>
          <cell r="B252" t="str">
            <v>Trans/Dist</v>
          </cell>
          <cell r="C252" t="str">
            <v>Spokane Electric Network Incr Capacity</v>
          </cell>
          <cell r="D252" t="str">
            <v>WA</v>
          </cell>
          <cell r="E252" t="str">
            <v>ED</v>
          </cell>
          <cell r="F252" t="str">
            <v>Programs</v>
          </cell>
          <cell r="G252" t="str">
            <v>Elec Distribution 360-373</v>
          </cell>
        </row>
        <row r="253">
          <cell r="A253">
            <v>2058</v>
          </cell>
          <cell r="B253" t="str">
            <v>Trans/Dist</v>
          </cell>
          <cell r="C253" t="str">
            <v>Spokane Electric Network Incr Capacity</v>
          </cell>
          <cell r="D253" t="str">
            <v>WA</v>
          </cell>
          <cell r="E253" t="str">
            <v>ED</v>
          </cell>
          <cell r="F253" t="str">
            <v>Programs</v>
          </cell>
          <cell r="G253" t="str">
            <v>Elec Distribution 360-373</v>
          </cell>
        </row>
        <row r="254">
          <cell r="A254">
            <v>2058</v>
          </cell>
          <cell r="B254" t="str">
            <v>Trans/Dist</v>
          </cell>
          <cell r="C254" t="str">
            <v>Spokane Electric Network Incr Capacity</v>
          </cell>
          <cell r="D254" t="str">
            <v>WA</v>
          </cell>
          <cell r="E254" t="str">
            <v>ED</v>
          </cell>
          <cell r="F254" t="str">
            <v>Programs</v>
          </cell>
          <cell r="G254" t="str">
            <v>Elec Distribution 360-373</v>
          </cell>
        </row>
        <row r="255">
          <cell r="A255">
            <v>2058</v>
          </cell>
          <cell r="B255" t="str">
            <v>Trans/Dist</v>
          </cell>
          <cell r="C255" t="str">
            <v>Spokane Electric Network Incr Capacity</v>
          </cell>
          <cell r="D255" t="str">
            <v>WA</v>
          </cell>
          <cell r="E255" t="str">
            <v>ED</v>
          </cell>
          <cell r="F255" t="str">
            <v>Programs</v>
          </cell>
          <cell r="G255" t="str">
            <v>Elec Distribution 360-373</v>
          </cell>
        </row>
        <row r="256">
          <cell r="A256">
            <v>2058</v>
          </cell>
          <cell r="B256" t="str">
            <v>Trans/Dist</v>
          </cell>
          <cell r="C256" t="str">
            <v>Spokane Electric Network Incr Capacity</v>
          </cell>
          <cell r="D256" t="str">
            <v>WA</v>
          </cell>
          <cell r="E256" t="str">
            <v>ED</v>
          </cell>
          <cell r="F256" t="str">
            <v>Programs</v>
          </cell>
          <cell r="G256" t="str">
            <v>Elec Distribution 360-373</v>
          </cell>
        </row>
        <row r="257">
          <cell r="A257">
            <v>2058</v>
          </cell>
          <cell r="B257" t="str">
            <v>Trans/Dist</v>
          </cell>
          <cell r="C257" t="str">
            <v>Spokane Electric Network Incr Capacity</v>
          </cell>
          <cell r="D257" t="str">
            <v>WA</v>
          </cell>
          <cell r="E257" t="str">
            <v>ED</v>
          </cell>
          <cell r="F257" t="str">
            <v>Programs</v>
          </cell>
          <cell r="G257" t="str">
            <v>Elec Distribution 360-373</v>
          </cell>
        </row>
        <row r="258">
          <cell r="A258">
            <v>2058</v>
          </cell>
          <cell r="B258" t="str">
            <v>Trans/Dist</v>
          </cell>
          <cell r="C258" t="str">
            <v>Spokane Electric Network Incr Capacity</v>
          </cell>
          <cell r="D258" t="str">
            <v>WA</v>
          </cell>
          <cell r="E258" t="str">
            <v>ED</v>
          </cell>
          <cell r="F258" t="str">
            <v>Programs</v>
          </cell>
          <cell r="G258" t="str">
            <v>Elec Distribution 360-373</v>
          </cell>
        </row>
        <row r="259">
          <cell r="A259">
            <v>2058</v>
          </cell>
          <cell r="B259" t="str">
            <v>Trans/Dist</v>
          </cell>
          <cell r="C259" t="str">
            <v>Spokane Electric Network Incr Capacity</v>
          </cell>
          <cell r="D259" t="str">
            <v>WA</v>
          </cell>
          <cell r="E259" t="str">
            <v>ED</v>
          </cell>
          <cell r="F259" t="str">
            <v>Programs</v>
          </cell>
          <cell r="G259" t="str">
            <v>Elec Distribution 360-373</v>
          </cell>
        </row>
        <row r="260">
          <cell r="A260">
            <v>2059</v>
          </cell>
          <cell r="B260" t="str">
            <v>Trans/Dist</v>
          </cell>
          <cell r="C260" t="str">
            <v>Failed Electric Dist Plant-Storm</v>
          </cell>
          <cell r="D260" t="str">
            <v>AN</v>
          </cell>
          <cell r="E260" t="str">
            <v>ED</v>
          </cell>
          <cell r="F260" t="str">
            <v>Programs</v>
          </cell>
          <cell r="G260" t="str">
            <v>Elec Distribution 360-373</v>
          </cell>
        </row>
        <row r="261">
          <cell r="A261">
            <v>2059</v>
          </cell>
          <cell r="B261" t="str">
            <v>Trans/Dist</v>
          </cell>
          <cell r="C261" t="str">
            <v>Failed Electric Dist Plant-Storm</v>
          </cell>
          <cell r="D261" t="str">
            <v>AN</v>
          </cell>
          <cell r="E261" t="str">
            <v>ED</v>
          </cell>
          <cell r="F261" t="str">
            <v>Programs</v>
          </cell>
          <cell r="G261" t="str">
            <v>Elec Distribution 360-373</v>
          </cell>
        </row>
        <row r="262">
          <cell r="A262">
            <v>2059</v>
          </cell>
          <cell r="B262" t="str">
            <v>Trans/Dist</v>
          </cell>
          <cell r="C262" t="str">
            <v>Failed Electric Dist Plant-Storm</v>
          </cell>
          <cell r="D262" t="str">
            <v>AN</v>
          </cell>
          <cell r="E262" t="str">
            <v>ED</v>
          </cell>
          <cell r="F262" t="str">
            <v>Programs</v>
          </cell>
          <cell r="G262" t="str">
            <v>Elec Distribution 360-373</v>
          </cell>
        </row>
        <row r="263">
          <cell r="A263">
            <v>2059</v>
          </cell>
          <cell r="B263" t="str">
            <v>Trans/Dist</v>
          </cell>
          <cell r="C263" t="str">
            <v>Failed Electric Dist Plant-Storm</v>
          </cell>
          <cell r="D263" t="str">
            <v>AN</v>
          </cell>
          <cell r="E263" t="str">
            <v>ED</v>
          </cell>
          <cell r="F263" t="str">
            <v>Programs</v>
          </cell>
          <cell r="G263" t="str">
            <v>Elec Distribution 360-373</v>
          </cell>
        </row>
        <row r="264">
          <cell r="A264">
            <v>2059</v>
          </cell>
          <cell r="B264" t="str">
            <v>Trans/Dist</v>
          </cell>
          <cell r="C264" t="str">
            <v>Failed Electric Dist Plant-Storm</v>
          </cell>
          <cell r="D264" t="str">
            <v>AN</v>
          </cell>
          <cell r="E264" t="str">
            <v>ED</v>
          </cell>
          <cell r="F264" t="str">
            <v>Programs</v>
          </cell>
          <cell r="G264" t="str">
            <v>Elec Distribution 360-373</v>
          </cell>
        </row>
        <row r="265">
          <cell r="A265">
            <v>2059</v>
          </cell>
          <cell r="B265" t="str">
            <v>Trans/Dist</v>
          </cell>
          <cell r="C265" t="str">
            <v>Failed Electric Dist Plant-Storm</v>
          </cell>
          <cell r="D265" t="str">
            <v>AN</v>
          </cell>
          <cell r="E265" t="str">
            <v>ED</v>
          </cell>
          <cell r="F265" t="str">
            <v>Programs</v>
          </cell>
          <cell r="G265" t="str">
            <v>Elec Distribution 360-373</v>
          </cell>
        </row>
        <row r="266">
          <cell r="A266">
            <v>2059</v>
          </cell>
          <cell r="B266" t="str">
            <v>Trans/Dist</v>
          </cell>
          <cell r="C266" t="str">
            <v>Failed Electric Dist Plant-Storm</v>
          </cell>
          <cell r="D266" t="str">
            <v>AN</v>
          </cell>
          <cell r="E266" t="str">
            <v>ED</v>
          </cell>
          <cell r="F266" t="str">
            <v>Programs</v>
          </cell>
          <cell r="G266" t="str">
            <v>Elec Distribution 360-373</v>
          </cell>
        </row>
        <row r="267">
          <cell r="A267">
            <v>2059</v>
          </cell>
          <cell r="B267" t="str">
            <v>Trans/Dist</v>
          </cell>
          <cell r="C267" t="str">
            <v>Failed Electric Dist Plant-Storm</v>
          </cell>
          <cell r="D267" t="str">
            <v>AN</v>
          </cell>
          <cell r="E267" t="str">
            <v>ED</v>
          </cell>
          <cell r="F267" t="str">
            <v>Programs</v>
          </cell>
          <cell r="G267" t="str">
            <v>Elec Distribution 360-373</v>
          </cell>
        </row>
        <row r="268">
          <cell r="A268">
            <v>2059</v>
          </cell>
          <cell r="B268" t="str">
            <v>Trans/Dist</v>
          </cell>
          <cell r="C268" t="str">
            <v>Failed Electric Dist Plant-Storm</v>
          </cell>
          <cell r="D268" t="str">
            <v>AN</v>
          </cell>
          <cell r="E268" t="str">
            <v>ED</v>
          </cell>
          <cell r="F268" t="str">
            <v>Programs</v>
          </cell>
          <cell r="G268" t="str">
            <v>Elec Distribution 360-373</v>
          </cell>
        </row>
        <row r="269">
          <cell r="A269">
            <v>2059</v>
          </cell>
          <cell r="B269" t="str">
            <v>Trans/Dist</v>
          </cell>
          <cell r="C269" t="str">
            <v>Failed Electric Dist Plant-Storm</v>
          </cell>
          <cell r="D269" t="str">
            <v>AN</v>
          </cell>
          <cell r="E269" t="str">
            <v>ED</v>
          </cell>
          <cell r="F269" t="str">
            <v>Programs</v>
          </cell>
          <cell r="G269" t="str">
            <v>Elec Distribution 360-373</v>
          </cell>
        </row>
        <row r="270">
          <cell r="A270">
            <v>2059</v>
          </cell>
          <cell r="B270" t="str">
            <v>Trans/Dist</v>
          </cell>
          <cell r="C270" t="str">
            <v>Failed Electric Dist Plant-Storm</v>
          </cell>
          <cell r="D270" t="str">
            <v>AN</v>
          </cell>
          <cell r="E270" t="str">
            <v>ED</v>
          </cell>
          <cell r="F270" t="str">
            <v>Programs</v>
          </cell>
          <cell r="G270" t="str">
            <v>Elec Distribution 360-373</v>
          </cell>
        </row>
        <row r="271">
          <cell r="A271">
            <v>2059</v>
          </cell>
          <cell r="B271" t="str">
            <v>Trans/Dist</v>
          </cell>
          <cell r="C271" t="str">
            <v>Failed Electric Dist Plant-Storm</v>
          </cell>
          <cell r="D271" t="str">
            <v>AN</v>
          </cell>
          <cell r="E271" t="str">
            <v>ED</v>
          </cell>
          <cell r="F271" t="str">
            <v>Programs</v>
          </cell>
          <cell r="G271" t="str">
            <v>Elec Distribution 360-373</v>
          </cell>
        </row>
        <row r="272">
          <cell r="A272">
            <v>2059</v>
          </cell>
          <cell r="B272" t="str">
            <v>Trans/Dist</v>
          </cell>
          <cell r="C272" t="str">
            <v>Failed Electric Dist Plant-Storm</v>
          </cell>
          <cell r="D272" t="str">
            <v>AN</v>
          </cell>
          <cell r="E272" t="str">
            <v>ED</v>
          </cell>
          <cell r="F272" t="str">
            <v>Programs</v>
          </cell>
          <cell r="G272" t="str">
            <v>Elec Distribution 360-373</v>
          </cell>
        </row>
        <row r="273">
          <cell r="A273">
            <v>2059</v>
          </cell>
          <cell r="B273" t="str">
            <v>Trans/Dist</v>
          </cell>
          <cell r="C273" t="str">
            <v>Failed Electric Dist Plant-Storm</v>
          </cell>
          <cell r="D273" t="str">
            <v>AN</v>
          </cell>
          <cell r="E273" t="str">
            <v>ED</v>
          </cell>
          <cell r="F273" t="str">
            <v>Programs</v>
          </cell>
          <cell r="G273" t="str">
            <v>Elec Distribution 360-373</v>
          </cell>
        </row>
        <row r="274">
          <cell r="A274">
            <v>2059</v>
          </cell>
          <cell r="B274" t="str">
            <v>Trans/Dist</v>
          </cell>
          <cell r="C274" t="str">
            <v>Failed Electric Dist Plant-Storm</v>
          </cell>
          <cell r="D274" t="str">
            <v>AN</v>
          </cell>
          <cell r="E274" t="str">
            <v>ED</v>
          </cell>
          <cell r="F274" t="str">
            <v>Programs</v>
          </cell>
          <cell r="G274" t="str">
            <v>Elec Distribution 360-373</v>
          </cell>
        </row>
        <row r="275">
          <cell r="A275">
            <v>2059</v>
          </cell>
          <cell r="B275" t="str">
            <v>Trans/Dist</v>
          </cell>
          <cell r="C275" t="str">
            <v>Failed Electric Dist Plant-Storm</v>
          </cell>
          <cell r="D275" t="str">
            <v>AN</v>
          </cell>
          <cell r="E275" t="str">
            <v>ED</v>
          </cell>
          <cell r="F275" t="str">
            <v>Programs</v>
          </cell>
          <cell r="G275" t="str">
            <v>Elec Distribution 360-373</v>
          </cell>
        </row>
        <row r="276">
          <cell r="A276">
            <v>2059</v>
          </cell>
          <cell r="B276" t="str">
            <v>Trans/Dist</v>
          </cell>
          <cell r="C276" t="str">
            <v>Failed Electric Dist Plant-Storm</v>
          </cell>
          <cell r="D276" t="str">
            <v>AN</v>
          </cell>
          <cell r="E276" t="str">
            <v>ED</v>
          </cell>
          <cell r="F276" t="str">
            <v>Programs</v>
          </cell>
          <cell r="G276" t="str">
            <v>Elec Distribution 360-373</v>
          </cell>
        </row>
        <row r="277">
          <cell r="A277">
            <v>2059</v>
          </cell>
          <cell r="B277" t="str">
            <v>Trans/Dist</v>
          </cell>
          <cell r="C277" t="str">
            <v>Failed Electric Dist Plant-Storm</v>
          </cell>
          <cell r="D277" t="str">
            <v>AN</v>
          </cell>
          <cell r="E277" t="str">
            <v>ED</v>
          </cell>
          <cell r="F277" t="str">
            <v>Programs</v>
          </cell>
          <cell r="G277" t="str">
            <v>Elec Distribution 360-373</v>
          </cell>
        </row>
        <row r="278">
          <cell r="A278">
            <v>2059</v>
          </cell>
          <cell r="B278" t="str">
            <v>Trans/Dist</v>
          </cell>
          <cell r="C278" t="str">
            <v>Failed Electric Dist Plant-Storm</v>
          </cell>
          <cell r="D278" t="str">
            <v>AN</v>
          </cell>
          <cell r="E278" t="str">
            <v>ED</v>
          </cell>
          <cell r="F278" t="str">
            <v>Programs</v>
          </cell>
          <cell r="G278" t="str">
            <v>Elec Distribution 360-373</v>
          </cell>
        </row>
        <row r="279">
          <cell r="A279">
            <v>2059</v>
          </cell>
          <cell r="B279" t="str">
            <v>Trans/Dist</v>
          </cell>
          <cell r="C279" t="str">
            <v>Failed Electric Dist Plant-Storm</v>
          </cell>
          <cell r="D279" t="str">
            <v>AN</v>
          </cell>
          <cell r="E279" t="str">
            <v>ED</v>
          </cell>
          <cell r="F279" t="str">
            <v>Programs</v>
          </cell>
          <cell r="G279" t="str">
            <v>Elec Distribution 360-373</v>
          </cell>
        </row>
        <row r="280">
          <cell r="A280">
            <v>2059</v>
          </cell>
          <cell r="B280" t="str">
            <v>Trans/Dist</v>
          </cell>
          <cell r="C280" t="str">
            <v>Failed Electric Dist Plant-Storm</v>
          </cell>
          <cell r="D280" t="str">
            <v>AN</v>
          </cell>
          <cell r="E280" t="str">
            <v>ED</v>
          </cell>
          <cell r="F280" t="str">
            <v>Programs</v>
          </cell>
          <cell r="G280" t="str">
            <v>Elec Distribution 360-373</v>
          </cell>
        </row>
        <row r="281">
          <cell r="A281">
            <v>2059</v>
          </cell>
          <cell r="B281" t="str">
            <v>Trans/Dist</v>
          </cell>
          <cell r="C281" t="str">
            <v>Failed Electric Dist Plant-Storm</v>
          </cell>
          <cell r="D281" t="str">
            <v>AN</v>
          </cell>
          <cell r="E281" t="str">
            <v>ED</v>
          </cell>
          <cell r="F281" t="str">
            <v>Programs</v>
          </cell>
          <cell r="G281" t="str">
            <v>Elec Distribution 360-373</v>
          </cell>
        </row>
        <row r="282">
          <cell r="A282">
            <v>2059</v>
          </cell>
          <cell r="B282" t="str">
            <v>Trans/Dist</v>
          </cell>
          <cell r="C282" t="str">
            <v>Failed Electric Dist Plant-Storm</v>
          </cell>
          <cell r="D282" t="str">
            <v>AN</v>
          </cell>
          <cell r="E282" t="str">
            <v>ED</v>
          </cell>
          <cell r="F282" t="str">
            <v>Programs</v>
          </cell>
          <cell r="G282" t="str">
            <v>Elec Distribution 360-373</v>
          </cell>
        </row>
        <row r="283">
          <cell r="A283">
            <v>2059</v>
          </cell>
          <cell r="B283" t="str">
            <v>Trans/Dist</v>
          </cell>
          <cell r="C283" t="str">
            <v>Failed Electric Dist Plant-Storm</v>
          </cell>
          <cell r="D283" t="str">
            <v>AN</v>
          </cell>
          <cell r="E283" t="str">
            <v>ED</v>
          </cell>
          <cell r="F283" t="str">
            <v>Programs</v>
          </cell>
          <cell r="G283" t="str">
            <v>Elec Distribution 360-373</v>
          </cell>
        </row>
        <row r="284">
          <cell r="A284">
            <v>2059</v>
          </cell>
          <cell r="B284" t="str">
            <v>Trans/Dist</v>
          </cell>
          <cell r="C284" t="str">
            <v>Failed Electric Dist Plant-Storm</v>
          </cell>
          <cell r="D284" t="str">
            <v>AN</v>
          </cell>
          <cell r="E284" t="str">
            <v>ED</v>
          </cell>
          <cell r="F284" t="str">
            <v>Programs</v>
          </cell>
          <cell r="G284" t="str">
            <v>Elec Distribution 360-373</v>
          </cell>
        </row>
        <row r="285">
          <cell r="A285">
            <v>2059</v>
          </cell>
          <cell r="B285" t="str">
            <v>Trans/Dist</v>
          </cell>
          <cell r="C285" t="str">
            <v>Failed Electric Dist Plant-Storm</v>
          </cell>
          <cell r="D285" t="str">
            <v>AN</v>
          </cell>
          <cell r="E285" t="str">
            <v>ED</v>
          </cell>
          <cell r="F285" t="str">
            <v>Programs</v>
          </cell>
          <cell r="G285" t="str">
            <v>Elec Distribution 360-373</v>
          </cell>
        </row>
        <row r="286">
          <cell r="A286">
            <v>2059</v>
          </cell>
          <cell r="B286" t="str">
            <v>Trans/Dist</v>
          </cell>
          <cell r="C286" t="str">
            <v>Failed Electric Dist Plant-Storm</v>
          </cell>
          <cell r="D286" t="str">
            <v>AN</v>
          </cell>
          <cell r="E286" t="str">
            <v>ED</v>
          </cell>
          <cell r="F286" t="str">
            <v>Programs</v>
          </cell>
          <cell r="G286" t="str">
            <v>Elec Distribution 360-373</v>
          </cell>
        </row>
        <row r="287">
          <cell r="A287">
            <v>2059</v>
          </cell>
          <cell r="B287" t="str">
            <v>Trans/Dist</v>
          </cell>
          <cell r="C287" t="str">
            <v>Failed Electric Dist Plant-Storm</v>
          </cell>
          <cell r="D287" t="str">
            <v>AN</v>
          </cell>
          <cell r="E287" t="str">
            <v>ED</v>
          </cell>
          <cell r="F287" t="str">
            <v>Programs</v>
          </cell>
          <cell r="G287" t="str">
            <v>Elec Distribution 360-373</v>
          </cell>
        </row>
        <row r="288">
          <cell r="A288">
            <v>2059</v>
          </cell>
          <cell r="B288" t="str">
            <v>Trans/Dist</v>
          </cell>
          <cell r="C288" t="str">
            <v>Failed Electric Dist Plant-Storm</v>
          </cell>
          <cell r="D288" t="str">
            <v>AN</v>
          </cell>
          <cell r="E288" t="str">
            <v>ED</v>
          </cell>
          <cell r="F288" t="str">
            <v>Programs</v>
          </cell>
          <cell r="G288" t="str">
            <v>Elec Distribution 360-373</v>
          </cell>
        </row>
        <row r="289">
          <cell r="A289">
            <v>2059</v>
          </cell>
          <cell r="B289" t="str">
            <v>Trans/Dist</v>
          </cell>
          <cell r="C289" t="str">
            <v>Failed Electric Dist Plant-Storm</v>
          </cell>
          <cell r="D289" t="str">
            <v>AN</v>
          </cell>
          <cell r="E289" t="str">
            <v>ED</v>
          </cell>
          <cell r="F289" t="str">
            <v>Programs</v>
          </cell>
          <cell r="G289" t="str">
            <v>Elec Distribution 360-373</v>
          </cell>
        </row>
        <row r="290">
          <cell r="A290">
            <v>2060</v>
          </cell>
          <cell r="B290" t="str">
            <v>Trans/Dist</v>
          </cell>
          <cell r="C290" t="str">
            <v>Wood Pole Mgmt</v>
          </cell>
          <cell r="D290" t="str">
            <v>AN</v>
          </cell>
          <cell r="E290" t="str">
            <v>ED</v>
          </cell>
          <cell r="F290" t="str">
            <v>Programs</v>
          </cell>
          <cell r="G290" t="str">
            <v>Elec Distribution 360-373</v>
          </cell>
        </row>
        <row r="291">
          <cell r="A291">
            <v>2060</v>
          </cell>
          <cell r="B291" t="str">
            <v>Trans/Dist</v>
          </cell>
          <cell r="C291" t="str">
            <v>Wood Pole Mgmt</v>
          </cell>
          <cell r="D291" t="str">
            <v>AN</v>
          </cell>
          <cell r="E291" t="str">
            <v>ED</v>
          </cell>
          <cell r="F291" t="str">
            <v>Programs</v>
          </cell>
          <cell r="G291" t="str">
            <v>Elec Distribution 360-373</v>
          </cell>
        </row>
        <row r="292">
          <cell r="A292">
            <v>2060</v>
          </cell>
          <cell r="B292" t="str">
            <v>Trans/Dist</v>
          </cell>
          <cell r="C292" t="str">
            <v>Wood Pole Mgmt</v>
          </cell>
          <cell r="D292" t="str">
            <v>AN</v>
          </cell>
          <cell r="E292" t="str">
            <v>ED</v>
          </cell>
          <cell r="F292" t="str">
            <v>Programs</v>
          </cell>
          <cell r="G292" t="str">
            <v>Elec Distribution 360-373</v>
          </cell>
        </row>
        <row r="293">
          <cell r="A293">
            <v>2060</v>
          </cell>
          <cell r="B293" t="str">
            <v>Trans/Dist</v>
          </cell>
          <cell r="C293" t="str">
            <v>Wood Pole Mgmt</v>
          </cell>
          <cell r="D293" t="str">
            <v>AN</v>
          </cell>
          <cell r="E293" t="str">
            <v>ED</v>
          </cell>
          <cell r="F293" t="str">
            <v>Programs</v>
          </cell>
          <cell r="G293" t="str">
            <v>Elec Distribution 360-373</v>
          </cell>
        </row>
        <row r="294">
          <cell r="A294">
            <v>2060</v>
          </cell>
          <cell r="B294" t="str">
            <v>Trans/Dist</v>
          </cell>
          <cell r="C294" t="str">
            <v>Wood Pole Mgmt</v>
          </cell>
          <cell r="D294" t="str">
            <v>AN</v>
          </cell>
          <cell r="E294" t="str">
            <v>ED</v>
          </cell>
          <cell r="F294" t="str">
            <v>Programs</v>
          </cell>
          <cell r="G294" t="str">
            <v>Elec Distribution 360-373</v>
          </cell>
        </row>
        <row r="295">
          <cell r="A295">
            <v>2060</v>
          </cell>
          <cell r="B295" t="str">
            <v>Trans/Dist</v>
          </cell>
          <cell r="C295" t="str">
            <v>Wood Pole Mgmt</v>
          </cell>
          <cell r="D295" t="str">
            <v>AN</v>
          </cell>
          <cell r="E295" t="str">
            <v>ED</v>
          </cell>
          <cell r="F295" t="str">
            <v>Programs</v>
          </cell>
          <cell r="G295" t="str">
            <v>Elec Distribution 360-373</v>
          </cell>
        </row>
        <row r="296">
          <cell r="A296">
            <v>2060</v>
          </cell>
          <cell r="B296" t="str">
            <v>Trans/Dist</v>
          </cell>
          <cell r="C296" t="str">
            <v>Wood Pole Mgmt</v>
          </cell>
          <cell r="D296" t="str">
            <v>AN</v>
          </cell>
          <cell r="E296" t="str">
            <v>ED</v>
          </cell>
          <cell r="F296" t="str">
            <v>Programs</v>
          </cell>
          <cell r="G296" t="str">
            <v>Elec Distribution 360-373</v>
          </cell>
        </row>
        <row r="297">
          <cell r="A297">
            <v>2060</v>
          </cell>
          <cell r="B297" t="str">
            <v>Trans/Dist</v>
          </cell>
          <cell r="C297" t="str">
            <v>Wood Pole Mgmt</v>
          </cell>
          <cell r="D297" t="str">
            <v>AN</v>
          </cell>
          <cell r="E297" t="str">
            <v>ED</v>
          </cell>
          <cell r="F297" t="str">
            <v>Programs</v>
          </cell>
          <cell r="G297" t="str">
            <v>Elec Distribution 360-373</v>
          </cell>
        </row>
        <row r="298">
          <cell r="A298">
            <v>2060</v>
          </cell>
          <cell r="B298" t="str">
            <v>Trans/Dist</v>
          </cell>
          <cell r="C298" t="str">
            <v>Wood Pole Mgmt</v>
          </cell>
          <cell r="D298" t="str">
            <v>AN</v>
          </cell>
          <cell r="E298" t="str">
            <v>ED</v>
          </cell>
          <cell r="F298" t="str">
            <v>Programs</v>
          </cell>
          <cell r="G298" t="str">
            <v>Elec Distribution 360-373</v>
          </cell>
        </row>
        <row r="299">
          <cell r="A299">
            <v>2060</v>
          </cell>
          <cell r="B299" t="str">
            <v>Trans/Dist</v>
          </cell>
          <cell r="C299" t="str">
            <v>Wood Pole Mgmt</v>
          </cell>
          <cell r="D299" t="str">
            <v>AN</v>
          </cell>
          <cell r="E299" t="str">
            <v>ED</v>
          </cell>
          <cell r="F299" t="str">
            <v>Programs</v>
          </cell>
          <cell r="G299" t="str">
            <v>Elec Distribution 360-373</v>
          </cell>
        </row>
        <row r="300">
          <cell r="A300">
            <v>2060</v>
          </cell>
          <cell r="B300" t="str">
            <v>Trans/Dist</v>
          </cell>
          <cell r="C300" t="str">
            <v>Wood Pole Mgmt</v>
          </cell>
          <cell r="D300" t="str">
            <v>AN</v>
          </cell>
          <cell r="E300" t="str">
            <v>ED</v>
          </cell>
          <cell r="F300" t="str">
            <v>Programs</v>
          </cell>
          <cell r="G300" t="str">
            <v>Elec Distribution 360-373</v>
          </cell>
        </row>
        <row r="301">
          <cell r="A301">
            <v>2060</v>
          </cell>
          <cell r="B301" t="str">
            <v>Trans/Dist</v>
          </cell>
          <cell r="C301" t="str">
            <v>Wood Pole Mgmt</v>
          </cell>
          <cell r="D301" t="str">
            <v>AN</v>
          </cell>
          <cell r="E301" t="str">
            <v>ED</v>
          </cell>
          <cell r="F301" t="str">
            <v>Programs</v>
          </cell>
          <cell r="G301" t="str">
            <v>Elec Distribution 360-373</v>
          </cell>
        </row>
        <row r="302">
          <cell r="A302">
            <v>2060</v>
          </cell>
          <cell r="B302" t="str">
            <v>Trans/Dist</v>
          </cell>
          <cell r="C302" t="str">
            <v>Wood Pole Mgmt</v>
          </cell>
          <cell r="D302" t="str">
            <v>AN</v>
          </cell>
          <cell r="E302" t="str">
            <v>ED</v>
          </cell>
          <cell r="F302" t="str">
            <v>Programs</v>
          </cell>
          <cell r="G302" t="str">
            <v>Elec Distribution 360-373</v>
          </cell>
        </row>
        <row r="303">
          <cell r="A303">
            <v>2060</v>
          </cell>
          <cell r="B303" t="str">
            <v>Trans/Dist</v>
          </cell>
          <cell r="C303" t="str">
            <v>Wood Pole Mgmt</v>
          </cell>
          <cell r="D303" t="str">
            <v>AN</v>
          </cell>
          <cell r="E303" t="str">
            <v>ED</v>
          </cell>
          <cell r="F303" t="str">
            <v>Programs</v>
          </cell>
          <cell r="G303" t="str">
            <v>Elec Distribution 360-373</v>
          </cell>
        </row>
        <row r="304">
          <cell r="A304">
            <v>2060</v>
          </cell>
          <cell r="B304" t="str">
            <v>Trans/Dist</v>
          </cell>
          <cell r="C304" t="str">
            <v>Wood Pole Mgmt</v>
          </cell>
          <cell r="D304" t="str">
            <v>AN</v>
          </cell>
          <cell r="E304" t="str">
            <v>ED</v>
          </cell>
          <cell r="F304" t="str">
            <v>Programs</v>
          </cell>
          <cell r="G304" t="str">
            <v>Elec Distribution 360-373</v>
          </cell>
        </row>
        <row r="305">
          <cell r="A305">
            <v>2060</v>
          </cell>
          <cell r="B305" t="str">
            <v>Trans/Dist</v>
          </cell>
          <cell r="C305" t="str">
            <v>Wood Pole Mgmt</v>
          </cell>
          <cell r="D305" t="str">
            <v>AN</v>
          </cell>
          <cell r="E305" t="str">
            <v>ED</v>
          </cell>
          <cell r="F305" t="str">
            <v>Programs</v>
          </cell>
          <cell r="G305" t="str">
            <v>Elec Distribution 360-373</v>
          </cell>
        </row>
        <row r="306">
          <cell r="A306">
            <v>2060</v>
          </cell>
          <cell r="B306" t="str">
            <v>Trans/Dist</v>
          </cell>
          <cell r="C306" t="str">
            <v>Wood Pole Mgmt</v>
          </cell>
          <cell r="D306" t="str">
            <v>AN</v>
          </cell>
          <cell r="E306" t="str">
            <v>ED</v>
          </cell>
          <cell r="F306" t="str">
            <v>Programs</v>
          </cell>
          <cell r="G306" t="str">
            <v>Elec Distribution 360-373</v>
          </cell>
        </row>
        <row r="307">
          <cell r="A307">
            <v>2060</v>
          </cell>
          <cell r="B307" t="str">
            <v>Trans/Dist</v>
          </cell>
          <cell r="C307" t="str">
            <v>Wood Pole Mgmt</v>
          </cell>
          <cell r="D307" t="str">
            <v>AN</v>
          </cell>
          <cell r="E307" t="str">
            <v>ED</v>
          </cell>
          <cell r="F307" t="str">
            <v>Programs</v>
          </cell>
          <cell r="G307" t="str">
            <v>Elec Distribution 360-373</v>
          </cell>
        </row>
        <row r="308">
          <cell r="A308">
            <v>2060</v>
          </cell>
          <cell r="B308" t="str">
            <v>Trans/Dist</v>
          </cell>
          <cell r="C308" t="str">
            <v>Wood Pole Mgmt</v>
          </cell>
          <cell r="D308" t="str">
            <v>AN</v>
          </cell>
          <cell r="E308" t="str">
            <v>ED</v>
          </cell>
          <cell r="F308" t="str">
            <v>Programs</v>
          </cell>
          <cell r="G308" t="str">
            <v>Elec Distribution 360-373</v>
          </cell>
        </row>
        <row r="309">
          <cell r="A309">
            <v>2060</v>
          </cell>
          <cell r="B309" t="str">
            <v>Trans/Dist</v>
          </cell>
          <cell r="C309" t="str">
            <v>Wood Pole Mgmt</v>
          </cell>
          <cell r="D309" t="str">
            <v>AN</v>
          </cell>
          <cell r="E309" t="str">
            <v>ED</v>
          </cell>
          <cell r="F309" t="str">
            <v>Programs</v>
          </cell>
          <cell r="G309" t="str">
            <v>Elec Distribution 360-373</v>
          </cell>
        </row>
        <row r="310">
          <cell r="A310">
            <v>2060</v>
          </cell>
          <cell r="B310" t="str">
            <v>Trans/Dist</v>
          </cell>
          <cell r="C310" t="str">
            <v>Wood Pole Mgmt</v>
          </cell>
          <cell r="D310" t="str">
            <v>AN</v>
          </cell>
          <cell r="E310" t="str">
            <v>ED</v>
          </cell>
          <cell r="F310" t="str">
            <v>Programs</v>
          </cell>
          <cell r="G310" t="str">
            <v>Elec Distribution 360-373</v>
          </cell>
        </row>
        <row r="311">
          <cell r="A311">
            <v>2060</v>
          </cell>
          <cell r="B311" t="str">
            <v>Trans/Dist</v>
          </cell>
          <cell r="C311" t="str">
            <v>Wood Pole Mgmt</v>
          </cell>
          <cell r="D311" t="str">
            <v>AN</v>
          </cell>
          <cell r="E311" t="str">
            <v>ED</v>
          </cell>
          <cell r="F311" t="str">
            <v>Programs</v>
          </cell>
          <cell r="G311" t="str">
            <v>Elec Distribution 360-373</v>
          </cell>
        </row>
        <row r="312">
          <cell r="A312">
            <v>2060</v>
          </cell>
          <cell r="B312" t="str">
            <v>Trans/Dist</v>
          </cell>
          <cell r="C312" t="str">
            <v>Wood Pole Mgmt</v>
          </cell>
          <cell r="D312" t="str">
            <v>AN</v>
          </cell>
          <cell r="E312" t="str">
            <v>ED</v>
          </cell>
          <cell r="F312" t="str">
            <v>Programs</v>
          </cell>
          <cell r="G312" t="str">
            <v>Elec Distribution 360-373</v>
          </cell>
        </row>
        <row r="313">
          <cell r="A313">
            <v>2060</v>
          </cell>
          <cell r="B313" t="str">
            <v>Trans/Dist</v>
          </cell>
          <cell r="C313" t="str">
            <v>Wood Pole Mgmt</v>
          </cell>
          <cell r="D313" t="str">
            <v>AN</v>
          </cell>
          <cell r="E313" t="str">
            <v>ED</v>
          </cell>
          <cell r="F313" t="str">
            <v>Programs</v>
          </cell>
          <cell r="G313" t="str">
            <v>Elec Distribution 360-373</v>
          </cell>
        </row>
        <row r="314">
          <cell r="A314">
            <v>2060</v>
          </cell>
          <cell r="B314" t="str">
            <v>Trans/Dist</v>
          </cell>
          <cell r="C314" t="str">
            <v>Wood Pole Mgmt</v>
          </cell>
          <cell r="D314" t="str">
            <v>AN</v>
          </cell>
          <cell r="E314" t="str">
            <v>ED</v>
          </cell>
          <cell r="F314" t="str">
            <v>Programs</v>
          </cell>
          <cell r="G314" t="str">
            <v>Elec Distribution 360-373</v>
          </cell>
        </row>
        <row r="315">
          <cell r="A315">
            <v>2060</v>
          </cell>
          <cell r="B315" t="str">
            <v>Trans/Dist</v>
          </cell>
          <cell r="C315" t="str">
            <v>Wood Pole Mgmt</v>
          </cell>
          <cell r="D315" t="str">
            <v>AN</v>
          </cell>
          <cell r="E315" t="str">
            <v>ED</v>
          </cell>
          <cell r="F315" t="str">
            <v>Programs</v>
          </cell>
          <cell r="G315" t="str">
            <v>Elec Distribution 360-373</v>
          </cell>
        </row>
        <row r="316">
          <cell r="A316">
            <v>2060</v>
          </cell>
          <cell r="B316" t="str">
            <v>Trans/Dist</v>
          </cell>
          <cell r="C316" t="str">
            <v>Wood Pole Mgmt</v>
          </cell>
          <cell r="D316" t="str">
            <v>AN</v>
          </cell>
          <cell r="E316" t="str">
            <v>ED</v>
          </cell>
          <cell r="F316" t="str">
            <v>Programs</v>
          </cell>
          <cell r="G316" t="str">
            <v>Elec Distribution 360-373</v>
          </cell>
        </row>
        <row r="317">
          <cell r="A317">
            <v>2060</v>
          </cell>
          <cell r="B317" t="str">
            <v>Trans/Dist</v>
          </cell>
          <cell r="C317" t="str">
            <v>Wood Pole Mgmt</v>
          </cell>
          <cell r="D317" t="str">
            <v>AN</v>
          </cell>
          <cell r="E317" t="str">
            <v>ED</v>
          </cell>
          <cell r="F317" t="str">
            <v>Programs</v>
          </cell>
          <cell r="G317" t="str">
            <v>Elec Distribution 360-373</v>
          </cell>
        </row>
        <row r="318">
          <cell r="A318">
            <v>2060</v>
          </cell>
          <cell r="B318" t="str">
            <v>Trans/Dist</v>
          </cell>
          <cell r="C318" t="str">
            <v>Wood Pole Mgmt</v>
          </cell>
          <cell r="D318" t="str">
            <v>AN</v>
          </cell>
          <cell r="E318" t="str">
            <v>ED</v>
          </cell>
          <cell r="F318" t="str">
            <v>Programs</v>
          </cell>
          <cell r="G318" t="str">
            <v>Elec Distribution 360-373</v>
          </cell>
        </row>
        <row r="319">
          <cell r="A319">
            <v>2060</v>
          </cell>
          <cell r="B319" t="str">
            <v>Trans/Dist</v>
          </cell>
          <cell r="C319" t="str">
            <v>Wood Pole Mgmt</v>
          </cell>
          <cell r="D319" t="str">
            <v>AN</v>
          </cell>
          <cell r="E319" t="str">
            <v>ED</v>
          </cell>
          <cell r="F319" t="str">
            <v>Programs</v>
          </cell>
          <cell r="G319" t="str">
            <v>Elec Distribution 360-373</v>
          </cell>
        </row>
        <row r="320">
          <cell r="A320">
            <v>2060</v>
          </cell>
          <cell r="B320" t="str">
            <v>Trans/Dist</v>
          </cell>
          <cell r="C320" t="str">
            <v>Wood Pole Mgmt</v>
          </cell>
          <cell r="D320" t="str">
            <v>AN</v>
          </cell>
          <cell r="E320" t="str">
            <v>ED</v>
          </cell>
          <cell r="F320" t="str">
            <v>Programs</v>
          </cell>
          <cell r="G320" t="str">
            <v>Elec Distribution 360-373</v>
          </cell>
        </row>
        <row r="321">
          <cell r="A321">
            <v>2060</v>
          </cell>
          <cell r="B321" t="str">
            <v>Trans/Dist</v>
          </cell>
          <cell r="C321" t="str">
            <v>Wood Pole Mgmt</v>
          </cell>
          <cell r="D321" t="str">
            <v>AN</v>
          </cell>
          <cell r="E321" t="str">
            <v>ED</v>
          </cell>
          <cell r="F321" t="str">
            <v>Programs</v>
          </cell>
          <cell r="G321" t="str">
            <v>Elec Distribution 360-373</v>
          </cell>
        </row>
        <row r="322">
          <cell r="A322">
            <v>2060</v>
          </cell>
          <cell r="B322" t="str">
            <v>Trans/Dist</v>
          </cell>
          <cell r="C322" t="str">
            <v>Wood Pole Mgmt</v>
          </cell>
          <cell r="D322" t="str">
            <v>AN</v>
          </cell>
          <cell r="E322" t="str">
            <v>ED</v>
          </cell>
          <cell r="F322" t="str">
            <v>Programs</v>
          </cell>
          <cell r="G322" t="str">
            <v>Elec Distribution 360-373</v>
          </cell>
        </row>
        <row r="323">
          <cell r="A323">
            <v>2204</v>
          </cell>
          <cell r="B323" t="str">
            <v>Trans/Dist</v>
          </cell>
          <cell r="C323" t="str">
            <v>System Wood Substation Rebuilds</v>
          </cell>
          <cell r="D323" t="str">
            <v>AN</v>
          </cell>
          <cell r="E323" t="str">
            <v>ED</v>
          </cell>
          <cell r="F323" t="str">
            <v>Programs</v>
          </cell>
          <cell r="G323" t="str">
            <v>Elec Distribution 360-373</v>
          </cell>
        </row>
        <row r="324">
          <cell r="A324">
            <v>2204</v>
          </cell>
          <cell r="B324" t="str">
            <v>Trans/Dist</v>
          </cell>
          <cell r="C324" t="str">
            <v>System Wood Substation Rebuilds</v>
          </cell>
          <cell r="D324" t="str">
            <v>AN</v>
          </cell>
          <cell r="E324" t="str">
            <v>ED</v>
          </cell>
          <cell r="F324" t="str">
            <v>Programs</v>
          </cell>
          <cell r="G324" t="str">
            <v>Elec Distribution 360-373</v>
          </cell>
        </row>
        <row r="325">
          <cell r="A325">
            <v>2204</v>
          </cell>
          <cell r="B325" t="str">
            <v>Trans/Dist</v>
          </cell>
          <cell r="C325" t="str">
            <v>System Wood Substation Rebuilds</v>
          </cell>
          <cell r="D325" t="str">
            <v>AN</v>
          </cell>
          <cell r="E325" t="str">
            <v>ED</v>
          </cell>
          <cell r="F325" t="str">
            <v>Programs</v>
          </cell>
          <cell r="G325" t="str">
            <v>Elec Distribution 360-373</v>
          </cell>
        </row>
        <row r="326">
          <cell r="A326">
            <v>2204</v>
          </cell>
          <cell r="B326" t="str">
            <v>Trans/Dist</v>
          </cell>
          <cell r="C326" t="str">
            <v>System Wood Substation Rebuilds</v>
          </cell>
          <cell r="D326" t="str">
            <v>AN</v>
          </cell>
          <cell r="E326" t="str">
            <v>ED</v>
          </cell>
          <cell r="F326" t="str">
            <v>Programs</v>
          </cell>
          <cell r="G326" t="str">
            <v>Elec Distribution 360-373</v>
          </cell>
        </row>
        <row r="327">
          <cell r="A327">
            <v>2204</v>
          </cell>
          <cell r="B327" t="str">
            <v>Trans/Dist</v>
          </cell>
          <cell r="C327" t="str">
            <v>System Wood Substation Rebuilds</v>
          </cell>
          <cell r="D327" t="str">
            <v>AN</v>
          </cell>
          <cell r="E327" t="str">
            <v>ED</v>
          </cell>
          <cell r="F327" t="str">
            <v>Programs</v>
          </cell>
          <cell r="G327" t="str">
            <v>Elec Distribution 360-373</v>
          </cell>
        </row>
        <row r="328">
          <cell r="A328">
            <v>2204</v>
          </cell>
          <cell r="B328" t="str">
            <v>Trans/Dist</v>
          </cell>
          <cell r="C328" t="str">
            <v>System Wood Substation Rebuilds</v>
          </cell>
          <cell r="D328" t="str">
            <v>AN</v>
          </cell>
          <cell r="E328" t="str">
            <v>ED</v>
          </cell>
          <cell r="F328" t="str">
            <v>Programs</v>
          </cell>
          <cell r="G328" t="str">
            <v>Elec Distribution 360-373</v>
          </cell>
        </row>
        <row r="329">
          <cell r="A329">
            <v>2204</v>
          </cell>
          <cell r="B329" t="str">
            <v>Trans/Dist</v>
          </cell>
          <cell r="C329" t="str">
            <v>System Wood Substation Rebuilds</v>
          </cell>
          <cell r="D329" t="str">
            <v>AN</v>
          </cell>
          <cell r="E329" t="str">
            <v>ED</v>
          </cell>
          <cell r="F329" t="str">
            <v>Programs</v>
          </cell>
          <cell r="G329" t="str">
            <v>Elec Distribution 360-373</v>
          </cell>
        </row>
        <row r="330">
          <cell r="A330">
            <v>2204</v>
          </cell>
          <cell r="B330" t="str">
            <v>Trans/Dist</v>
          </cell>
          <cell r="C330" t="str">
            <v>System Wood Substation Rebuilds</v>
          </cell>
          <cell r="D330" t="str">
            <v>AN</v>
          </cell>
          <cell r="E330" t="str">
            <v>ED</v>
          </cell>
          <cell r="F330" t="str">
            <v>Programs</v>
          </cell>
          <cell r="G330" t="str">
            <v>Elec Distribution 360-373</v>
          </cell>
        </row>
        <row r="331">
          <cell r="A331">
            <v>2204</v>
          </cell>
          <cell r="B331" t="str">
            <v>Trans/Dist</v>
          </cell>
          <cell r="C331" t="str">
            <v>System Wood Substation Rebuilds</v>
          </cell>
          <cell r="D331" t="str">
            <v>AN</v>
          </cell>
          <cell r="E331" t="str">
            <v>ED</v>
          </cell>
          <cell r="F331" t="str">
            <v>Programs</v>
          </cell>
          <cell r="G331" t="str">
            <v>Elec Distribution 360-373</v>
          </cell>
        </row>
        <row r="332">
          <cell r="A332">
            <v>2204</v>
          </cell>
          <cell r="B332" t="str">
            <v>Trans/Dist</v>
          </cell>
          <cell r="C332" t="str">
            <v>System Wood Substation Rebuilds</v>
          </cell>
          <cell r="D332" t="str">
            <v>AN</v>
          </cell>
          <cell r="E332" t="str">
            <v>ED</v>
          </cell>
          <cell r="F332" t="str">
            <v>Programs</v>
          </cell>
          <cell r="G332" t="str">
            <v>Elec Distribution 360-373</v>
          </cell>
        </row>
        <row r="333">
          <cell r="A333">
            <v>2204</v>
          </cell>
          <cell r="B333" t="str">
            <v>Trans/Dist</v>
          </cell>
          <cell r="C333" t="str">
            <v>System Wood Substation Rebuilds</v>
          </cell>
          <cell r="D333" t="str">
            <v>AN</v>
          </cell>
          <cell r="E333" t="str">
            <v>ED</v>
          </cell>
          <cell r="F333" t="str">
            <v>Programs</v>
          </cell>
          <cell r="G333" t="str">
            <v>Elec Distribution 360-373</v>
          </cell>
        </row>
        <row r="334">
          <cell r="A334">
            <v>2204</v>
          </cell>
          <cell r="B334" t="str">
            <v>Trans/Dist</v>
          </cell>
          <cell r="C334" t="str">
            <v>System Wood Substation Rebuilds</v>
          </cell>
          <cell r="D334" t="str">
            <v>AN</v>
          </cell>
          <cell r="E334" t="str">
            <v>ED</v>
          </cell>
          <cell r="F334" t="str">
            <v>Programs</v>
          </cell>
          <cell r="G334" t="str">
            <v>Elec Distribution 360-373</v>
          </cell>
        </row>
        <row r="335">
          <cell r="A335">
            <v>2204</v>
          </cell>
          <cell r="B335" t="str">
            <v>Trans/Dist</v>
          </cell>
          <cell r="C335" t="str">
            <v>System Wood Substation Rebuilds</v>
          </cell>
          <cell r="D335" t="str">
            <v>AN</v>
          </cell>
          <cell r="E335" t="str">
            <v>ED</v>
          </cell>
          <cell r="F335" t="str">
            <v>Programs</v>
          </cell>
          <cell r="G335" t="str">
            <v>Elec Distribution 360-373</v>
          </cell>
        </row>
        <row r="336">
          <cell r="A336">
            <v>2204</v>
          </cell>
          <cell r="B336" t="str">
            <v>Trans/Dist</v>
          </cell>
          <cell r="C336" t="str">
            <v>System Wood Substation Rebuilds</v>
          </cell>
          <cell r="D336" t="str">
            <v>AN</v>
          </cell>
          <cell r="E336" t="str">
            <v>ED</v>
          </cell>
          <cell r="F336" t="str">
            <v>Programs</v>
          </cell>
          <cell r="G336" t="str">
            <v>Elec Distribution 360-373</v>
          </cell>
        </row>
        <row r="337">
          <cell r="A337">
            <v>2204</v>
          </cell>
          <cell r="B337" t="str">
            <v>Trans/Dist</v>
          </cell>
          <cell r="C337" t="str">
            <v>System Wood Substation Rebuilds</v>
          </cell>
          <cell r="D337" t="str">
            <v>AN</v>
          </cell>
          <cell r="E337" t="str">
            <v>ED</v>
          </cell>
          <cell r="F337" t="str">
            <v>Programs</v>
          </cell>
          <cell r="G337" t="str">
            <v>Elec Distribution 360-373</v>
          </cell>
        </row>
        <row r="338">
          <cell r="A338">
            <v>2204</v>
          </cell>
          <cell r="B338" t="str">
            <v>Trans/Dist</v>
          </cell>
          <cell r="C338" t="str">
            <v>System Wood Substation Rebuilds</v>
          </cell>
          <cell r="D338" t="str">
            <v>AN</v>
          </cell>
          <cell r="E338" t="str">
            <v>ED</v>
          </cell>
          <cell r="F338" t="str">
            <v>Programs</v>
          </cell>
          <cell r="G338" t="str">
            <v>Elec Distribution 360-373</v>
          </cell>
        </row>
        <row r="339">
          <cell r="A339">
            <v>2214</v>
          </cell>
          <cell r="B339" t="str">
            <v>Trans/Dist</v>
          </cell>
          <cell r="C339" t="str">
            <v>Colstrip Transmission-PNACI Capital Additions</v>
          </cell>
          <cell r="D339" t="str">
            <v>AN</v>
          </cell>
          <cell r="E339" t="str">
            <v>ED</v>
          </cell>
          <cell r="F339" t="str">
            <v>Programs</v>
          </cell>
          <cell r="G339" t="str">
            <v>Elec Transmission 350-359</v>
          </cell>
        </row>
        <row r="340">
          <cell r="A340">
            <v>2214</v>
          </cell>
          <cell r="B340" t="str">
            <v>Trans/Dist</v>
          </cell>
          <cell r="C340" t="str">
            <v>Colstrip Transmission-PNACI Capital Additions</v>
          </cell>
          <cell r="D340" t="str">
            <v>AN</v>
          </cell>
          <cell r="E340" t="str">
            <v>ED</v>
          </cell>
          <cell r="F340" t="str">
            <v>Programs</v>
          </cell>
          <cell r="G340" t="str">
            <v>Elec Transmission 350-359</v>
          </cell>
        </row>
        <row r="341">
          <cell r="A341">
            <v>2214</v>
          </cell>
          <cell r="B341" t="str">
            <v>Trans/Dist</v>
          </cell>
          <cell r="C341" t="str">
            <v>Colstrip Transmission-PNACI Capital Additions</v>
          </cell>
          <cell r="D341" t="str">
            <v>AN</v>
          </cell>
          <cell r="E341" t="str">
            <v>ED</v>
          </cell>
          <cell r="F341" t="str">
            <v>Programs</v>
          </cell>
          <cell r="G341" t="str">
            <v>Elec Transmission 350-359</v>
          </cell>
        </row>
        <row r="342">
          <cell r="A342">
            <v>2214</v>
          </cell>
          <cell r="B342" t="str">
            <v>Trans/Dist</v>
          </cell>
          <cell r="C342" t="str">
            <v>Colstrip Transmission-PNACI Capital Additions</v>
          </cell>
          <cell r="D342" t="str">
            <v>AN</v>
          </cell>
          <cell r="E342" t="str">
            <v>ED</v>
          </cell>
          <cell r="F342" t="str">
            <v>Programs</v>
          </cell>
          <cell r="G342" t="str">
            <v>Elec Transmission 350-359</v>
          </cell>
        </row>
        <row r="343">
          <cell r="A343">
            <v>2215</v>
          </cell>
          <cell r="B343" t="str">
            <v>Trans/Dist</v>
          </cell>
          <cell r="C343" t="str">
            <v>System - Replace High Voltage Breakers</v>
          </cell>
          <cell r="D343" t="str">
            <v>AN</v>
          </cell>
          <cell r="E343" t="str">
            <v>ED</v>
          </cell>
          <cell r="F343" t="str">
            <v>Programs</v>
          </cell>
          <cell r="G343" t="str">
            <v>Elec Transmission 350-359</v>
          </cell>
        </row>
        <row r="344">
          <cell r="A344">
            <v>2215</v>
          </cell>
          <cell r="B344" t="str">
            <v>Trans/Dist</v>
          </cell>
          <cell r="C344" t="str">
            <v>System - Replace High Voltage Breakers</v>
          </cell>
          <cell r="D344" t="str">
            <v>AN</v>
          </cell>
          <cell r="E344" t="str">
            <v>ED</v>
          </cell>
          <cell r="F344" t="str">
            <v>Programs</v>
          </cell>
          <cell r="G344" t="str">
            <v>Elec Transmission 350-359</v>
          </cell>
        </row>
        <row r="345">
          <cell r="A345">
            <v>2215</v>
          </cell>
          <cell r="B345" t="str">
            <v>Trans/Dist</v>
          </cell>
          <cell r="C345" t="str">
            <v>System - Replace High Voltage Breakers</v>
          </cell>
          <cell r="D345" t="str">
            <v>AN</v>
          </cell>
          <cell r="E345" t="str">
            <v>ED</v>
          </cell>
          <cell r="F345" t="str">
            <v>Programs</v>
          </cell>
          <cell r="G345" t="str">
            <v>Elec Transmission 350-359</v>
          </cell>
        </row>
        <row r="346">
          <cell r="A346">
            <v>2217</v>
          </cell>
          <cell r="B346" t="str">
            <v>Trans/Dist</v>
          </cell>
          <cell r="C346" t="str">
            <v>Spokane-CDA 115 kV Line Relay Upgrades</v>
          </cell>
          <cell r="D346" t="str">
            <v>AN</v>
          </cell>
          <cell r="E346" t="str">
            <v>ED</v>
          </cell>
          <cell r="F346" t="str">
            <v>Projects</v>
          </cell>
          <cell r="G346" t="str">
            <v>Elec Transmission 350-359</v>
          </cell>
        </row>
        <row r="347">
          <cell r="A347">
            <v>2217</v>
          </cell>
          <cell r="B347" t="str">
            <v>Trans/Dist</v>
          </cell>
          <cell r="C347" t="str">
            <v>Spokane-CDA 115 kV Line Relay Upgrades</v>
          </cell>
          <cell r="D347" t="str">
            <v>AN</v>
          </cell>
          <cell r="E347" t="str">
            <v>ED</v>
          </cell>
          <cell r="F347" t="str">
            <v>Projects</v>
          </cell>
          <cell r="G347" t="str">
            <v>Elec Transmission 350-359</v>
          </cell>
        </row>
        <row r="348">
          <cell r="A348">
            <v>2217</v>
          </cell>
          <cell r="B348" t="str">
            <v>Trans/Dist</v>
          </cell>
          <cell r="C348" t="str">
            <v>Spokane-CDA 115 kV Line Relay Upgrades</v>
          </cell>
          <cell r="D348" t="str">
            <v>AN</v>
          </cell>
          <cell r="E348" t="str">
            <v>ED</v>
          </cell>
          <cell r="F348" t="str">
            <v>Projects</v>
          </cell>
          <cell r="G348" t="str">
            <v>Elec Transmission 350-359</v>
          </cell>
        </row>
        <row r="349">
          <cell r="A349">
            <v>2217</v>
          </cell>
          <cell r="B349" t="str">
            <v>Trans/Dist</v>
          </cell>
          <cell r="C349" t="str">
            <v>Spokane-CDA 115 kV Line Relay Upgrades</v>
          </cell>
          <cell r="D349" t="str">
            <v>AN</v>
          </cell>
          <cell r="E349" t="str">
            <v>ED</v>
          </cell>
          <cell r="F349" t="str">
            <v>Projects</v>
          </cell>
          <cell r="G349" t="str">
            <v>Elec Transmission 350-359</v>
          </cell>
        </row>
        <row r="350">
          <cell r="A350">
            <v>2217</v>
          </cell>
          <cell r="B350" t="str">
            <v>Trans/Dist</v>
          </cell>
          <cell r="C350" t="str">
            <v>Spokane-CDA 115 kV Line Relay Upgrades</v>
          </cell>
          <cell r="D350" t="str">
            <v>AN</v>
          </cell>
          <cell r="E350" t="str">
            <v>ED</v>
          </cell>
          <cell r="F350" t="str">
            <v>Projects</v>
          </cell>
          <cell r="G350" t="str">
            <v>Elec Transmission 350-359</v>
          </cell>
        </row>
        <row r="351">
          <cell r="A351">
            <v>2217</v>
          </cell>
          <cell r="B351" t="str">
            <v>Trans/Dist</v>
          </cell>
          <cell r="C351" t="str">
            <v>Spokane-CDA 115 kV Line Relay Upgrades</v>
          </cell>
          <cell r="D351" t="str">
            <v>AN</v>
          </cell>
          <cell r="E351" t="str">
            <v>ED</v>
          </cell>
          <cell r="F351" t="str">
            <v>Projects</v>
          </cell>
          <cell r="G351" t="str">
            <v>Elec Transmission 350-359</v>
          </cell>
        </row>
        <row r="352">
          <cell r="A352">
            <v>2237</v>
          </cell>
          <cell r="B352" t="str">
            <v>Trans/Dist</v>
          </cell>
          <cell r="C352" t="str">
            <v>Metro FDR Upgrade</v>
          </cell>
          <cell r="D352" t="str">
            <v>WA</v>
          </cell>
          <cell r="E352" t="str">
            <v>ED</v>
          </cell>
          <cell r="F352" t="str">
            <v>Projects</v>
          </cell>
          <cell r="G352" t="str">
            <v>Elec Distribution 360-373</v>
          </cell>
        </row>
        <row r="353">
          <cell r="A353">
            <v>2237</v>
          </cell>
          <cell r="B353" t="str">
            <v>Trans/Dist</v>
          </cell>
          <cell r="C353" t="str">
            <v>Metro FDR Upgrade</v>
          </cell>
          <cell r="D353" t="str">
            <v>WA</v>
          </cell>
          <cell r="E353" t="str">
            <v>ED</v>
          </cell>
          <cell r="F353" t="str">
            <v>Projects</v>
          </cell>
          <cell r="G353" t="str">
            <v>Elec Distribution 360-373</v>
          </cell>
        </row>
        <row r="354">
          <cell r="A354">
            <v>2237</v>
          </cell>
          <cell r="B354" t="str">
            <v>Trans/Dist</v>
          </cell>
          <cell r="C354" t="str">
            <v>Metro FDR Upgrade</v>
          </cell>
          <cell r="D354" t="str">
            <v>WA</v>
          </cell>
          <cell r="E354" t="str">
            <v>ED</v>
          </cell>
          <cell r="F354" t="str">
            <v>Projects</v>
          </cell>
          <cell r="G354" t="str">
            <v>Elec Distribution 360-373</v>
          </cell>
        </row>
        <row r="355">
          <cell r="A355">
            <v>2252</v>
          </cell>
          <cell r="B355" t="str">
            <v>Trans/Dist</v>
          </cell>
          <cell r="C355" t="str">
            <v>System - Replace/Install Relays</v>
          </cell>
          <cell r="D355" t="str">
            <v>AN</v>
          </cell>
          <cell r="E355" t="str">
            <v>ED</v>
          </cell>
          <cell r="F355" t="str">
            <v>Programs</v>
          </cell>
          <cell r="G355" t="str">
            <v>Elec Transmission 350-359</v>
          </cell>
        </row>
        <row r="356">
          <cell r="A356">
            <v>2252</v>
          </cell>
          <cell r="B356" t="str">
            <v>Trans/Dist</v>
          </cell>
          <cell r="C356" t="str">
            <v>System - Replace/Install Relays</v>
          </cell>
          <cell r="D356" t="str">
            <v>AN</v>
          </cell>
          <cell r="E356" t="str">
            <v>ED</v>
          </cell>
          <cell r="F356" t="str">
            <v>Programs</v>
          </cell>
          <cell r="G356" t="str">
            <v>Elec Transmission 350-359</v>
          </cell>
        </row>
        <row r="357">
          <cell r="A357">
            <v>2252</v>
          </cell>
          <cell r="B357" t="str">
            <v>Trans/Dist</v>
          </cell>
          <cell r="C357" t="str">
            <v>System - Replace/Install Relays</v>
          </cell>
          <cell r="D357" t="str">
            <v>AN</v>
          </cell>
          <cell r="E357" t="str">
            <v>ED</v>
          </cell>
          <cell r="F357" t="str">
            <v>Programs</v>
          </cell>
          <cell r="G357" t="str">
            <v>Elec Transmission 350-359</v>
          </cell>
        </row>
        <row r="358">
          <cell r="A358">
            <v>2253</v>
          </cell>
          <cell r="B358" t="str">
            <v>Trans/Dist</v>
          </cell>
          <cell r="C358" t="str">
            <v>System - Upgrade Meters</v>
          </cell>
          <cell r="D358" t="str">
            <v>AN</v>
          </cell>
          <cell r="E358" t="str">
            <v>ED</v>
          </cell>
          <cell r="F358" t="str">
            <v>Programs</v>
          </cell>
          <cell r="G358" t="str">
            <v>Elec Distribution 360-373</v>
          </cell>
        </row>
        <row r="359">
          <cell r="A359">
            <v>2253</v>
          </cell>
          <cell r="B359" t="str">
            <v>Trans/Dist</v>
          </cell>
          <cell r="C359" t="str">
            <v>System - Upgrade Meters</v>
          </cell>
          <cell r="D359" t="str">
            <v>AN</v>
          </cell>
          <cell r="E359" t="str">
            <v>ED</v>
          </cell>
          <cell r="F359" t="str">
            <v>Programs</v>
          </cell>
          <cell r="G359" t="str">
            <v>Elec Distribution 360-373</v>
          </cell>
        </row>
        <row r="360">
          <cell r="A360">
            <v>2253</v>
          </cell>
          <cell r="B360" t="str">
            <v>Trans/Dist</v>
          </cell>
          <cell r="C360" t="str">
            <v>System - Upgrade Meters</v>
          </cell>
          <cell r="D360" t="str">
            <v>AN</v>
          </cell>
          <cell r="E360" t="str">
            <v>ED</v>
          </cell>
          <cell r="F360" t="str">
            <v>Programs</v>
          </cell>
          <cell r="G360" t="str">
            <v>Elec Distribution 360-373</v>
          </cell>
        </row>
        <row r="361">
          <cell r="A361">
            <v>2254</v>
          </cell>
          <cell r="B361" t="str">
            <v>Trans/Dist</v>
          </cell>
          <cell r="C361" t="str">
            <v>System 115kV Air Switch Upgrade</v>
          </cell>
          <cell r="D361" t="str">
            <v>AN</v>
          </cell>
          <cell r="E361" t="str">
            <v>ED</v>
          </cell>
          <cell r="F361" t="str">
            <v>Programs</v>
          </cell>
          <cell r="G361" t="str">
            <v>Elec Transmission 350-359</v>
          </cell>
        </row>
        <row r="362">
          <cell r="A362">
            <v>2254</v>
          </cell>
          <cell r="B362" t="str">
            <v>Trans/Dist</v>
          </cell>
          <cell r="C362" t="str">
            <v>System 115kV Air Switch Upgrade</v>
          </cell>
          <cell r="D362" t="str">
            <v>AN</v>
          </cell>
          <cell r="E362" t="str">
            <v>ED</v>
          </cell>
          <cell r="F362" t="str">
            <v>Programs</v>
          </cell>
          <cell r="G362" t="str">
            <v>Elec Transmission 350-359</v>
          </cell>
        </row>
        <row r="363">
          <cell r="A363">
            <v>2254</v>
          </cell>
          <cell r="B363" t="str">
            <v>Trans/Dist</v>
          </cell>
          <cell r="C363" t="str">
            <v>System 115kV Air Switch Upgrade</v>
          </cell>
          <cell r="D363" t="str">
            <v>AN</v>
          </cell>
          <cell r="E363" t="str">
            <v>ED</v>
          </cell>
          <cell r="F363" t="str">
            <v>Programs</v>
          </cell>
          <cell r="G363" t="str">
            <v>Elec Transmission 350-359</v>
          </cell>
        </row>
        <row r="364">
          <cell r="A364">
            <v>2260</v>
          </cell>
          <cell r="B364" t="str">
            <v>Trans/Dist</v>
          </cell>
          <cell r="C364" t="str">
            <v>System - Upgrade Surge Protection</v>
          </cell>
          <cell r="D364" t="str">
            <v>AN</v>
          </cell>
          <cell r="E364" t="str">
            <v>ED</v>
          </cell>
          <cell r="F364" t="str">
            <v>Programs</v>
          </cell>
          <cell r="G364" t="str">
            <v>Elec Transmission 350-359</v>
          </cell>
        </row>
        <row r="365">
          <cell r="A365">
            <v>2260</v>
          </cell>
          <cell r="B365" t="str">
            <v>Trans/Dist</v>
          </cell>
          <cell r="C365" t="str">
            <v>System - Upgrade Surge Protection</v>
          </cell>
          <cell r="D365" t="str">
            <v>AN</v>
          </cell>
          <cell r="E365" t="str">
            <v>ED</v>
          </cell>
          <cell r="F365" t="str">
            <v>Programs</v>
          </cell>
          <cell r="G365" t="str">
            <v>Elec Transmission 350-359</v>
          </cell>
        </row>
        <row r="366">
          <cell r="A366">
            <v>2274</v>
          </cell>
          <cell r="B366" t="str">
            <v>Trans/Dist</v>
          </cell>
          <cell r="C366" t="str">
            <v>Tamarack 115Kv Sub-Construction</v>
          </cell>
          <cell r="D366" t="str">
            <v>ID</v>
          </cell>
          <cell r="E366" t="str">
            <v>ED</v>
          </cell>
          <cell r="F366" t="str">
            <v>Programs</v>
          </cell>
          <cell r="G366" t="str">
            <v>Elec Transmission 350-359</v>
          </cell>
        </row>
        <row r="367">
          <cell r="A367">
            <v>2274</v>
          </cell>
          <cell r="B367" t="str">
            <v>Trans/Dist</v>
          </cell>
          <cell r="C367" t="str">
            <v>Tamarack 115Kv Sub-Construction</v>
          </cell>
          <cell r="D367" t="str">
            <v>ID</v>
          </cell>
          <cell r="E367" t="str">
            <v>ED</v>
          </cell>
          <cell r="F367" t="str">
            <v>Programs</v>
          </cell>
          <cell r="G367" t="str">
            <v>Elec Transmission 350-359</v>
          </cell>
        </row>
        <row r="368">
          <cell r="A368">
            <v>2274</v>
          </cell>
          <cell r="B368" t="str">
            <v>Trans/Dist</v>
          </cell>
          <cell r="C368" t="str">
            <v>Tamarack 115Kv Sub-Construction</v>
          </cell>
          <cell r="D368" t="str">
            <v>ID</v>
          </cell>
          <cell r="E368" t="str">
            <v>ED</v>
          </cell>
          <cell r="F368" t="str">
            <v>Programs</v>
          </cell>
          <cell r="G368" t="str">
            <v>Elec Transmission 350-359</v>
          </cell>
        </row>
        <row r="369">
          <cell r="A369">
            <v>2274</v>
          </cell>
          <cell r="B369" t="str">
            <v>Trans/Dist</v>
          </cell>
          <cell r="C369" t="str">
            <v>Tamarack 115Kv Sub-Construction</v>
          </cell>
          <cell r="D369" t="str">
            <v>ID</v>
          </cell>
          <cell r="E369" t="str">
            <v>ED</v>
          </cell>
          <cell r="F369" t="str">
            <v>Programs</v>
          </cell>
          <cell r="G369" t="str">
            <v>Elec Transmission 350-359</v>
          </cell>
        </row>
        <row r="370">
          <cell r="A370">
            <v>2275</v>
          </cell>
          <cell r="B370" t="str">
            <v>Trans/Dist</v>
          </cell>
          <cell r="C370" t="str">
            <v>System - Rock/Fence Restore</v>
          </cell>
          <cell r="D370" t="str">
            <v>AN</v>
          </cell>
          <cell r="E370" t="str">
            <v>ED</v>
          </cell>
          <cell r="F370" t="str">
            <v>Programs</v>
          </cell>
          <cell r="G370" t="str">
            <v>Elec Distribution 360-373</v>
          </cell>
        </row>
        <row r="371">
          <cell r="A371">
            <v>2275</v>
          </cell>
          <cell r="B371" t="str">
            <v>Trans/Dist</v>
          </cell>
          <cell r="C371" t="str">
            <v>System - Rock/Fence Restore</v>
          </cell>
          <cell r="D371" t="str">
            <v>AN</v>
          </cell>
          <cell r="E371" t="str">
            <v>ED</v>
          </cell>
          <cell r="F371" t="str">
            <v>Programs</v>
          </cell>
          <cell r="G371" t="str">
            <v>Elec Distribution 360-373</v>
          </cell>
        </row>
        <row r="372">
          <cell r="A372">
            <v>2275</v>
          </cell>
          <cell r="B372" t="str">
            <v>Trans/Dist</v>
          </cell>
          <cell r="C372" t="str">
            <v>System - Rock/Fence Restore</v>
          </cell>
          <cell r="D372" t="str">
            <v>AN</v>
          </cell>
          <cell r="E372" t="str">
            <v>ED</v>
          </cell>
          <cell r="F372" t="str">
            <v>Programs</v>
          </cell>
          <cell r="G372" t="str">
            <v>Elec Distribution 360-373</v>
          </cell>
        </row>
        <row r="373">
          <cell r="A373">
            <v>2276</v>
          </cell>
          <cell r="B373" t="str">
            <v>Trans/Dist</v>
          </cell>
          <cell r="C373" t="str">
            <v>Distribution Line Protection</v>
          </cell>
          <cell r="D373" t="str">
            <v>AN</v>
          </cell>
          <cell r="E373" t="str">
            <v>ED</v>
          </cell>
          <cell r="F373" t="str">
            <v>Programs</v>
          </cell>
          <cell r="G373" t="str">
            <v>Elec Distribution 360-373</v>
          </cell>
        </row>
        <row r="374">
          <cell r="A374">
            <v>2276</v>
          </cell>
          <cell r="B374" t="str">
            <v>Trans/Dist</v>
          </cell>
          <cell r="C374" t="str">
            <v>Distribution Line Protection</v>
          </cell>
          <cell r="D374" t="str">
            <v>AN</v>
          </cell>
          <cell r="E374" t="str">
            <v>ED</v>
          </cell>
          <cell r="F374" t="str">
            <v>Programs</v>
          </cell>
          <cell r="G374" t="str">
            <v>Elec Distribution 360-373</v>
          </cell>
        </row>
        <row r="375">
          <cell r="A375">
            <v>2276</v>
          </cell>
          <cell r="B375" t="str">
            <v>Trans/Dist</v>
          </cell>
          <cell r="C375" t="str">
            <v>Distribution Line Protection</v>
          </cell>
          <cell r="D375" t="str">
            <v>AN</v>
          </cell>
          <cell r="E375" t="str">
            <v>ED</v>
          </cell>
          <cell r="F375" t="str">
            <v>Programs</v>
          </cell>
          <cell r="G375" t="str">
            <v>Elec Distribution 360-373</v>
          </cell>
        </row>
        <row r="376">
          <cell r="A376">
            <v>2277</v>
          </cell>
          <cell r="B376" t="str">
            <v>Trans/Dist</v>
          </cell>
          <cell r="C376" t="str">
            <v>SCADA Upgrade</v>
          </cell>
          <cell r="D376" t="str">
            <v>AA</v>
          </cell>
          <cell r="E376" t="str">
            <v>CD</v>
          </cell>
          <cell r="F376" t="str">
            <v>Programs</v>
          </cell>
          <cell r="G376" t="str">
            <v>General 389-391 / 393-395 / 397-398</v>
          </cell>
        </row>
        <row r="377">
          <cell r="A377">
            <v>2277</v>
          </cell>
          <cell r="B377" t="str">
            <v>Trans/Dist</v>
          </cell>
          <cell r="C377" t="str">
            <v>SCADA Upgrade</v>
          </cell>
          <cell r="D377" t="str">
            <v>AA</v>
          </cell>
          <cell r="E377" t="str">
            <v>CD</v>
          </cell>
          <cell r="F377" t="str">
            <v>Programs</v>
          </cell>
          <cell r="G377" t="str">
            <v>General 389-391 / 393-395 / 397-398</v>
          </cell>
        </row>
        <row r="378">
          <cell r="A378">
            <v>2277</v>
          </cell>
          <cell r="B378" t="str">
            <v>Trans/Dist</v>
          </cell>
          <cell r="C378" t="str">
            <v>SCADA Upgrade</v>
          </cell>
          <cell r="D378" t="str">
            <v>AA</v>
          </cell>
          <cell r="E378" t="str">
            <v>CD</v>
          </cell>
          <cell r="F378" t="str">
            <v>Programs</v>
          </cell>
          <cell r="G378" t="str">
            <v>General 389-391 / 393-395 / 397-398</v>
          </cell>
        </row>
        <row r="379">
          <cell r="A379">
            <v>2278</v>
          </cell>
          <cell r="B379" t="str">
            <v>Trans/Dist</v>
          </cell>
          <cell r="C379" t="str">
            <v>System-Replace Obsolete Reclosers</v>
          </cell>
          <cell r="D379" t="str">
            <v>AN</v>
          </cell>
          <cell r="E379" t="str">
            <v>ED</v>
          </cell>
          <cell r="F379" t="str">
            <v>Programs</v>
          </cell>
          <cell r="G379" t="str">
            <v>Elec Distribution 360-373</v>
          </cell>
        </row>
        <row r="380">
          <cell r="A380">
            <v>2278</v>
          </cell>
          <cell r="B380" t="str">
            <v>Trans/Dist</v>
          </cell>
          <cell r="C380" t="str">
            <v>System-Replace Obsolete Reclosers</v>
          </cell>
          <cell r="D380" t="str">
            <v>AN</v>
          </cell>
          <cell r="E380" t="str">
            <v>ED</v>
          </cell>
          <cell r="F380" t="str">
            <v>Programs</v>
          </cell>
          <cell r="G380" t="str">
            <v>Elec Distribution 360-373</v>
          </cell>
        </row>
        <row r="381">
          <cell r="A381">
            <v>2278</v>
          </cell>
          <cell r="B381" t="str">
            <v>Trans/Dist</v>
          </cell>
          <cell r="C381" t="str">
            <v>System-Replace Obsolete Reclosers</v>
          </cell>
          <cell r="D381" t="str">
            <v>AN</v>
          </cell>
          <cell r="E381" t="str">
            <v>ED</v>
          </cell>
          <cell r="F381" t="str">
            <v>Programs</v>
          </cell>
          <cell r="G381" t="str">
            <v>Elec Distribution 360-373</v>
          </cell>
        </row>
        <row r="382">
          <cell r="A382">
            <v>2280</v>
          </cell>
          <cell r="B382" t="str">
            <v>Trans/Dist</v>
          </cell>
          <cell r="C382" t="str">
            <v>System - Replace Obsolete Circuit Switchers</v>
          </cell>
          <cell r="D382" t="str">
            <v>AN</v>
          </cell>
          <cell r="E382" t="str">
            <v>ED</v>
          </cell>
          <cell r="F382" t="str">
            <v>Programs</v>
          </cell>
          <cell r="G382" t="str">
            <v>Elec Transmission 350-359</v>
          </cell>
        </row>
        <row r="383">
          <cell r="A383">
            <v>2280</v>
          </cell>
          <cell r="B383" t="str">
            <v>Trans/Dist</v>
          </cell>
          <cell r="C383" t="str">
            <v>System - Replace Obsolete Circuit Switchers</v>
          </cell>
          <cell r="D383" t="str">
            <v>AN</v>
          </cell>
          <cell r="E383" t="str">
            <v>ED</v>
          </cell>
          <cell r="F383" t="str">
            <v>Programs</v>
          </cell>
          <cell r="G383" t="str">
            <v>Elec Transmission 350-359</v>
          </cell>
        </row>
        <row r="384">
          <cell r="A384">
            <v>2280</v>
          </cell>
          <cell r="B384" t="str">
            <v>Trans/Dist</v>
          </cell>
          <cell r="C384" t="str">
            <v>System - Replace Obsolete Circuit Switchers</v>
          </cell>
          <cell r="D384" t="str">
            <v>AN</v>
          </cell>
          <cell r="E384" t="str">
            <v>ED</v>
          </cell>
          <cell r="F384" t="str">
            <v>Programs</v>
          </cell>
          <cell r="G384" t="str">
            <v>Elec Transmission 350-359</v>
          </cell>
        </row>
        <row r="385">
          <cell r="A385">
            <v>2285</v>
          </cell>
          <cell r="B385" t="str">
            <v>Trans/Dist</v>
          </cell>
          <cell r="C385" t="str">
            <v>Sunset Sub - Rebuild</v>
          </cell>
          <cell r="D385" t="str">
            <v>WA</v>
          </cell>
          <cell r="E385" t="str">
            <v>ED</v>
          </cell>
          <cell r="F385" t="str">
            <v>Projects</v>
          </cell>
          <cell r="G385" t="str">
            <v>Elec Distribution 360-373</v>
          </cell>
        </row>
        <row r="386">
          <cell r="A386">
            <v>2285</v>
          </cell>
          <cell r="B386" t="str">
            <v>Trans/Dist</v>
          </cell>
          <cell r="C386" t="str">
            <v>Sunset Sub - Rebuild</v>
          </cell>
          <cell r="D386" t="str">
            <v>WA</v>
          </cell>
          <cell r="E386" t="str">
            <v>ED</v>
          </cell>
          <cell r="F386" t="str">
            <v>Projects</v>
          </cell>
          <cell r="G386" t="str">
            <v>Elec Distribution 360-373</v>
          </cell>
        </row>
        <row r="387">
          <cell r="A387">
            <v>2285</v>
          </cell>
          <cell r="B387" t="str">
            <v>Trans/Dist</v>
          </cell>
          <cell r="C387" t="str">
            <v>Sunset Sub - Rebuild</v>
          </cell>
          <cell r="D387" t="str">
            <v>WA</v>
          </cell>
          <cell r="E387" t="str">
            <v>ED</v>
          </cell>
          <cell r="F387" t="str">
            <v>Projects</v>
          </cell>
          <cell r="G387" t="str">
            <v>Elec Distribution 360-373</v>
          </cell>
        </row>
        <row r="388">
          <cell r="A388">
            <v>2285</v>
          </cell>
          <cell r="B388" t="str">
            <v>Trans/Dist</v>
          </cell>
          <cell r="C388" t="str">
            <v>Sunset Sub - Rebuild</v>
          </cell>
          <cell r="D388" t="str">
            <v>WA</v>
          </cell>
          <cell r="E388" t="str">
            <v>ED</v>
          </cell>
          <cell r="F388" t="str">
            <v>Projects</v>
          </cell>
          <cell r="G388" t="str">
            <v>Elec Distribution 360-373</v>
          </cell>
        </row>
        <row r="389">
          <cell r="A389">
            <v>2289</v>
          </cell>
          <cell r="B389" t="str">
            <v>Trans/Dist</v>
          </cell>
          <cell r="C389" t="str">
            <v>Harrington Conversion to 13 kV</v>
          </cell>
          <cell r="D389" t="str">
            <v>WA</v>
          </cell>
          <cell r="E389" t="str">
            <v>ED</v>
          </cell>
          <cell r="F389" t="str">
            <v>Projects</v>
          </cell>
          <cell r="G389" t="str">
            <v>Elec Distribution 360-373</v>
          </cell>
        </row>
        <row r="390">
          <cell r="A390">
            <v>2289</v>
          </cell>
          <cell r="B390" t="str">
            <v>Trans/Dist</v>
          </cell>
          <cell r="C390" t="str">
            <v>Harrington Conversion to 13 kV</v>
          </cell>
          <cell r="D390" t="str">
            <v>WA</v>
          </cell>
          <cell r="E390" t="str">
            <v>ED</v>
          </cell>
          <cell r="F390" t="str">
            <v>Projects</v>
          </cell>
          <cell r="G390" t="str">
            <v>Elec Distribution 360-373</v>
          </cell>
        </row>
        <row r="391">
          <cell r="A391">
            <v>2289</v>
          </cell>
          <cell r="B391" t="str">
            <v>Trans/Dist</v>
          </cell>
          <cell r="C391" t="str">
            <v>Harrington Conversion to 13 kV</v>
          </cell>
          <cell r="D391" t="str">
            <v>WA</v>
          </cell>
          <cell r="E391" t="str">
            <v>ED</v>
          </cell>
          <cell r="F391" t="str">
            <v>Projects</v>
          </cell>
          <cell r="G391" t="str">
            <v>Elec Distribution 360-373</v>
          </cell>
        </row>
        <row r="392">
          <cell r="A392">
            <v>2293</v>
          </cell>
          <cell r="B392" t="str">
            <v>Trans/Dist</v>
          </cell>
          <cell r="C392" t="str">
            <v>SCADA - Install/Replace</v>
          </cell>
          <cell r="D392" t="str">
            <v>AN</v>
          </cell>
          <cell r="E392" t="str">
            <v>ED</v>
          </cell>
          <cell r="F392" t="str">
            <v>Programs</v>
          </cell>
          <cell r="G392" t="str">
            <v>Elec Distribution 360-373</v>
          </cell>
        </row>
        <row r="393">
          <cell r="A393">
            <v>2293</v>
          </cell>
          <cell r="B393" t="str">
            <v>Trans/Dist</v>
          </cell>
          <cell r="C393" t="str">
            <v>SCADA - Install/Replace</v>
          </cell>
          <cell r="D393" t="str">
            <v>AN</v>
          </cell>
          <cell r="E393" t="str">
            <v>ED</v>
          </cell>
          <cell r="F393" t="str">
            <v>Programs</v>
          </cell>
          <cell r="G393" t="str">
            <v>Elec Distribution 360-373</v>
          </cell>
        </row>
        <row r="394">
          <cell r="A394">
            <v>2293</v>
          </cell>
          <cell r="B394" t="str">
            <v>Trans/Dist</v>
          </cell>
          <cell r="C394" t="str">
            <v>SCADA - Install/Replace</v>
          </cell>
          <cell r="D394" t="str">
            <v>AN</v>
          </cell>
          <cell r="E394" t="str">
            <v>ED</v>
          </cell>
          <cell r="F394" t="str">
            <v>Programs</v>
          </cell>
          <cell r="G394" t="str">
            <v>Elec Distribution 360-373</v>
          </cell>
        </row>
        <row r="395">
          <cell r="A395">
            <v>2294</v>
          </cell>
          <cell r="B395" t="str">
            <v>Trans/Dist</v>
          </cell>
          <cell r="C395" t="str">
            <v>System - Batteries</v>
          </cell>
          <cell r="D395" t="str">
            <v>AN</v>
          </cell>
          <cell r="E395" t="str">
            <v>ED</v>
          </cell>
          <cell r="F395" t="str">
            <v>Programs</v>
          </cell>
          <cell r="G395" t="str">
            <v>Elec Transmission 350-359</v>
          </cell>
        </row>
        <row r="396">
          <cell r="A396">
            <v>2294</v>
          </cell>
          <cell r="B396" t="str">
            <v>Trans/Dist</v>
          </cell>
          <cell r="C396" t="str">
            <v>System - Batteries</v>
          </cell>
          <cell r="D396" t="str">
            <v>AN</v>
          </cell>
          <cell r="E396" t="str">
            <v>ED</v>
          </cell>
          <cell r="F396" t="str">
            <v>Programs</v>
          </cell>
          <cell r="G396" t="str">
            <v>Elec Transmission 350-359</v>
          </cell>
        </row>
        <row r="397">
          <cell r="A397">
            <v>2294</v>
          </cell>
          <cell r="B397" t="str">
            <v>Trans/Dist</v>
          </cell>
          <cell r="C397" t="str">
            <v>System - Batteries</v>
          </cell>
          <cell r="D397" t="str">
            <v>AN</v>
          </cell>
          <cell r="E397" t="str">
            <v>ED</v>
          </cell>
          <cell r="F397" t="str">
            <v>Programs</v>
          </cell>
          <cell r="G397" t="str">
            <v>Elec Transmission 350-359</v>
          </cell>
        </row>
        <row r="398">
          <cell r="A398">
            <v>2294</v>
          </cell>
          <cell r="B398" t="str">
            <v>Trans/Dist</v>
          </cell>
          <cell r="C398" t="str">
            <v>System - Batteries</v>
          </cell>
          <cell r="D398" t="str">
            <v>AN</v>
          </cell>
          <cell r="E398" t="str">
            <v>ED</v>
          </cell>
          <cell r="F398" t="str">
            <v>Programs</v>
          </cell>
          <cell r="G398" t="str">
            <v>Elec Transmission 350-359</v>
          </cell>
        </row>
        <row r="399">
          <cell r="A399">
            <v>2294</v>
          </cell>
          <cell r="B399" t="str">
            <v>Trans/Dist</v>
          </cell>
          <cell r="C399" t="str">
            <v>System - Batteries</v>
          </cell>
          <cell r="D399" t="str">
            <v>AN</v>
          </cell>
          <cell r="E399" t="str">
            <v>ED</v>
          </cell>
          <cell r="F399" t="str">
            <v>Programs</v>
          </cell>
          <cell r="G399" t="str">
            <v>Elec Transmission 350-359</v>
          </cell>
        </row>
        <row r="400">
          <cell r="A400">
            <v>2294</v>
          </cell>
          <cell r="B400" t="str">
            <v>Trans/Dist</v>
          </cell>
          <cell r="C400" t="str">
            <v>System - Batteries</v>
          </cell>
          <cell r="D400" t="str">
            <v>AN</v>
          </cell>
          <cell r="E400" t="str">
            <v>ED</v>
          </cell>
          <cell r="F400" t="str">
            <v>Programs</v>
          </cell>
          <cell r="G400" t="str">
            <v>Elec Transmission 350-359</v>
          </cell>
        </row>
        <row r="401">
          <cell r="A401">
            <v>2301</v>
          </cell>
          <cell r="B401" t="str">
            <v>Trans/Dist</v>
          </cell>
          <cell r="C401" t="str">
            <v>Tribal Permits and Settlements</v>
          </cell>
          <cell r="D401" t="str">
            <v>AN</v>
          </cell>
          <cell r="E401" t="str">
            <v>ED</v>
          </cell>
          <cell r="F401" t="str">
            <v>Mandated</v>
          </cell>
          <cell r="G401" t="str">
            <v>Elec Transmission 350-359</v>
          </cell>
        </row>
        <row r="402">
          <cell r="A402">
            <v>2301</v>
          </cell>
          <cell r="B402" t="str">
            <v>Trans/Dist</v>
          </cell>
          <cell r="C402" t="str">
            <v>Tribal Permits and Settlements</v>
          </cell>
          <cell r="D402" t="str">
            <v>AN</v>
          </cell>
          <cell r="E402" t="str">
            <v>ED</v>
          </cell>
          <cell r="F402" t="str">
            <v>Mandated</v>
          </cell>
          <cell r="G402" t="str">
            <v>Elec Transmission 350-359</v>
          </cell>
        </row>
        <row r="403">
          <cell r="A403">
            <v>2301</v>
          </cell>
          <cell r="B403" t="str">
            <v>Trans/Dist</v>
          </cell>
          <cell r="C403" t="str">
            <v>Tribal Permits and Settlements</v>
          </cell>
          <cell r="D403" t="str">
            <v>AN</v>
          </cell>
          <cell r="E403" t="str">
            <v>ED</v>
          </cell>
          <cell r="F403" t="str">
            <v>Mandated</v>
          </cell>
          <cell r="G403" t="str">
            <v>Elec Transmission 350-359</v>
          </cell>
        </row>
        <row r="404">
          <cell r="A404">
            <v>2301</v>
          </cell>
          <cell r="B404" t="str">
            <v>Trans/Dist</v>
          </cell>
          <cell r="C404" t="str">
            <v>Tribal Permits and Settlements</v>
          </cell>
          <cell r="D404" t="str">
            <v>AN</v>
          </cell>
          <cell r="E404" t="str">
            <v>ED</v>
          </cell>
          <cell r="F404" t="str">
            <v>Mandated</v>
          </cell>
          <cell r="G404" t="str">
            <v>Elec Transmission 350-359</v>
          </cell>
        </row>
        <row r="405">
          <cell r="A405">
            <v>2301</v>
          </cell>
          <cell r="B405" t="str">
            <v>Trans/Dist</v>
          </cell>
          <cell r="C405" t="str">
            <v>Tribal Permits and Settlements</v>
          </cell>
          <cell r="D405" t="str">
            <v>AN</v>
          </cell>
          <cell r="E405" t="str">
            <v>ED</v>
          </cell>
          <cell r="F405" t="str">
            <v>Mandated</v>
          </cell>
          <cell r="G405" t="str">
            <v>Elec Transmission 350-359</v>
          </cell>
        </row>
        <row r="406">
          <cell r="A406">
            <v>2301</v>
          </cell>
          <cell r="B406" t="str">
            <v>Trans/Dist</v>
          </cell>
          <cell r="C406" t="str">
            <v>Tribal Permits and Settlements</v>
          </cell>
          <cell r="D406" t="str">
            <v>AN</v>
          </cell>
          <cell r="E406" t="str">
            <v>ED</v>
          </cell>
          <cell r="F406" t="str">
            <v>Mandated</v>
          </cell>
          <cell r="G406" t="str">
            <v>Elec Transmission 350-359</v>
          </cell>
        </row>
        <row r="407">
          <cell r="A407">
            <v>2301</v>
          </cell>
          <cell r="B407" t="str">
            <v>Trans/Dist</v>
          </cell>
          <cell r="C407" t="str">
            <v>Tribal Permits and Settlements</v>
          </cell>
          <cell r="D407" t="str">
            <v>AN</v>
          </cell>
          <cell r="E407" t="str">
            <v>ED</v>
          </cell>
          <cell r="F407" t="str">
            <v>Mandated</v>
          </cell>
          <cell r="G407" t="str">
            <v>Elec Transmission 350-359</v>
          </cell>
        </row>
        <row r="408">
          <cell r="A408">
            <v>2301</v>
          </cell>
          <cell r="B408" t="str">
            <v>Trans/Dist</v>
          </cell>
          <cell r="C408" t="str">
            <v>Tribal Permits and Settlements</v>
          </cell>
          <cell r="D408" t="str">
            <v>AN</v>
          </cell>
          <cell r="E408" t="str">
            <v>ED</v>
          </cell>
          <cell r="F408" t="str">
            <v>Mandated</v>
          </cell>
          <cell r="G408" t="str">
            <v>Elec Transmission 350-359</v>
          </cell>
        </row>
        <row r="409">
          <cell r="A409">
            <v>2301</v>
          </cell>
          <cell r="B409" t="str">
            <v>Trans/Dist</v>
          </cell>
          <cell r="C409" t="str">
            <v>Tribal Permits and Settlements</v>
          </cell>
          <cell r="D409" t="str">
            <v>AN</v>
          </cell>
          <cell r="E409" t="str">
            <v>ED</v>
          </cell>
          <cell r="F409" t="str">
            <v>Mandated</v>
          </cell>
          <cell r="G409" t="str">
            <v>Elec Transmission 350-359</v>
          </cell>
        </row>
        <row r="410">
          <cell r="A410">
            <v>2301</v>
          </cell>
          <cell r="B410" t="str">
            <v>Trans/Dist</v>
          </cell>
          <cell r="C410" t="str">
            <v>Tribal Permits and Settlements</v>
          </cell>
          <cell r="D410" t="str">
            <v>AN</v>
          </cell>
          <cell r="E410" t="str">
            <v>ED</v>
          </cell>
          <cell r="F410" t="str">
            <v>Mandated</v>
          </cell>
          <cell r="G410" t="str">
            <v>Elec Transmission 350-359</v>
          </cell>
        </row>
        <row r="411">
          <cell r="A411">
            <v>2301</v>
          </cell>
          <cell r="B411" t="str">
            <v>Trans/Dist</v>
          </cell>
          <cell r="C411" t="str">
            <v>Tribal Permits and Settlements</v>
          </cell>
          <cell r="D411" t="str">
            <v>AN</v>
          </cell>
          <cell r="E411" t="str">
            <v>ED</v>
          </cell>
          <cell r="F411" t="str">
            <v>Mandated</v>
          </cell>
          <cell r="G411" t="str">
            <v>Elec Transmission 350-359</v>
          </cell>
        </row>
        <row r="412">
          <cell r="A412">
            <v>2301</v>
          </cell>
          <cell r="B412" t="str">
            <v>Trans/Dist</v>
          </cell>
          <cell r="C412" t="str">
            <v>Tribal Permits and Settlements</v>
          </cell>
          <cell r="D412" t="str">
            <v>AN</v>
          </cell>
          <cell r="E412" t="str">
            <v>ED</v>
          </cell>
          <cell r="F412" t="str">
            <v>Mandated</v>
          </cell>
          <cell r="G412" t="str">
            <v>Elec Transmission 350-359</v>
          </cell>
        </row>
        <row r="413">
          <cell r="A413">
            <v>2301</v>
          </cell>
          <cell r="B413" t="str">
            <v>Trans/Dist</v>
          </cell>
          <cell r="C413" t="str">
            <v>Tribal Permits and Settlements</v>
          </cell>
          <cell r="D413" t="str">
            <v>AN</v>
          </cell>
          <cell r="E413" t="str">
            <v>ED</v>
          </cell>
          <cell r="F413" t="str">
            <v>Mandated</v>
          </cell>
          <cell r="G413" t="str">
            <v>Elec Transmission 350-359</v>
          </cell>
        </row>
        <row r="414">
          <cell r="A414">
            <v>2301</v>
          </cell>
          <cell r="B414" t="str">
            <v>Trans/Dist</v>
          </cell>
          <cell r="C414" t="str">
            <v>Tribal Permits and Settlements</v>
          </cell>
          <cell r="D414" t="str">
            <v>AN</v>
          </cell>
          <cell r="E414" t="str">
            <v>ED</v>
          </cell>
          <cell r="F414" t="str">
            <v>Mandated</v>
          </cell>
          <cell r="G414" t="str">
            <v>Elec Transmission 350-359</v>
          </cell>
        </row>
        <row r="415">
          <cell r="A415">
            <v>2301</v>
          </cell>
          <cell r="B415" t="str">
            <v>Trans/Dist</v>
          </cell>
          <cell r="C415" t="str">
            <v>Tribal Permits and Settlements</v>
          </cell>
          <cell r="D415" t="str">
            <v>AN</v>
          </cell>
          <cell r="E415" t="str">
            <v>ED</v>
          </cell>
          <cell r="F415" t="str">
            <v>Mandated</v>
          </cell>
          <cell r="G415" t="str">
            <v>Elec Transmission 350-359</v>
          </cell>
        </row>
        <row r="416">
          <cell r="A416">
            <v>2301</v>
          </cell>
          <cell r="B416" t="str">
            <v>Trans/Dist</v>
          </cell>
          <cell r="C416" t="str">
            <v>Tribal Permits and Settlements</v>
          </cell>
          <cell r="D416" t="str">
            <v>AN</v>
          </cell>
          <cell r="E416" t="str">
            <v>ED</v>
          </cell>
          <cell r="F416" t="str">
            <v>Mandated</v>
          </cell>
          <cell r="G416" t="str">
            <v>Elec Transmission 350-359</v>
          </cell>
        </row>
        <row r="417">
          <cell r="A417">
            <v>2301</v>
          </cell>
          <cell r="B417" t="str">
            <v>Trans/Dist</v>
          </cell>
          <cell r="C417" t="str">
            <v>Tribal Permits and Settlements</v>
          </cell>
          <cell r="D417" t="str">
            <v>AN</v>
          </cell>
          <cell r="E417" t="str">
            <v>ED</v>
          </cell>
          <cell r="F417" t="str">
            <v>Mandated</v>
          </cell>
          <cell r="G417" t="str">
            <v>Elec Transmission 350-359</v>
          </cell>
        </row>
        <row r="418">
          <cell r="A418">
            <v>2301</v>
          </cell>
          <cell r="B418" t="str">
            <v>Trans/Dist</v>
          </cell>
          <cell r="C418" t="str">
            <v>Tribal Permits and Settlements</v>
          </cell>
          <cell r="D418" t="str">
            <v>AN</v>
          </cell>
          <cell r="E418" t="str">
            <v>ED</v>
          </cell>
          <cell r="F418" t="str">
            <v>Mandated</v>
          </cell>
          <cell r="G418" t="str">
            <v>Elec Transmission 350-359</v>
          </cell>
        </row>
        <row r="419">
          <cell r="A419">
            <v>2301</v>
          </cell>
          <cell r="B419" t="str">
            <v>Trans/Dist</v>
          </cell>
          <cell r="C419" t="str">
            <v>Tribal Permits and Settlements</v>
          </cell>
          <cell r="D419" t="str">
            <v>AN</v>
          </cell>
          <cell r="E419" t="str">
            <v>ED</v>
          </cell>
          <cell r="F419" t="str">
            <v>Mandated</v>
          </cell>
          <cell r="G419" t="str">
            <v>Elec Transmission 350-359</v>
          </cell>
        </row>
        <row r="420">
          <cell r="A420">
            <v>2301</v>
          </cell>
          <cell r="B420" t="str">
            <v>Trans/Dist</v>
          </cell>
          <cell r="C420" t="str">
            <v>Tribal Permits and Settlements</v>
          </cell>
          <cell r="D420" t="str">
            <v>AN</v>
          </cell>
          <cell r="E420" t="str">
            <v>ED</v>
          </cell>
          <cell r="F420" t="str">
            <v>Mandated</v>
          </cell>
          <cell r="G420" t="str">
            <v>Elec Transmission 350-359</v>
          </cell>
        </row>
        <row r="421">
          <cell r="A421">
            <v>2301</v>
          </cell>
          <cell r="B421" t="str">
            <v>Trans/Dist</v>
          </cell>
          <cell r="C421" t="str">
            <v>Tribal Permits and Settlements</v>
          </cell>
          <cell r="D421" t="str">
            <v>AN</v>
          </cell>
          <cell r="E421" t="str">
            <v>ED</v>
          </cell>
          <cell r="F421" t="str">
            <v>Mandated</v>
          </cell>
          <cell r="G421" t="str">
            <v>Elec Transmission 350-359</v>
          </cell>
        </row>
        <row r="422">
          <cell r="A422">
            <v>2301</v>
          </cell>
          <cell r="B422" t="str">
            <v>Trans/Dist</v>
          </cell>
          <cell r="C422" t="str">
            <v>Tribal Permits and Settlements</v>
          </cell>
          <cell r="D422" t="str">
            <v>AN</v>
          </cell>
          <cell r="E422" t="str">
            <v>ED</v>
          </cell>
          <cell r="F422" t="str">
            <v>Mandated</v>
          </cell>
          <cell r="G422" t="str">
            <v>Elec Transmission 350-359</v>
          </cell>
        </row>
        <row r="423">
          <cell r="A423">
            <v>2310</v>
          </cell>
          <cell r="B423" t="str">
            <v>Trans/Dist</v>
          </cell>
          <cell r="C423" t="str">
            <v>West Plains Transmission Reinforce</v>
          </cell>
          <cell r="D423" t="str">
            <v>WA</v>
          </cell>
          <cell r="E423" t="str">
            <v>ED</v>
          </cell>
          <cell r="F423" t="str">
            <v>Programs</v>
          </cell>
          <cell r="G423" t="str">
            <v>Elec Transmission 350-359</v>
          </cell>
        </row>
        <row r="424">
          <cell r="A424">
            <v>2310</v>
          </cell>
          <cell r="B424" t="str">
            <v>Trans/Dist</v>
          </cell>
          <cell r="C424" t="str">
            <v>West Plains Transmission Reinforce</v>
          </cell>
          <cell r="D424" t="str">
            <v>WA</v>
          </cell>
          <cell r="E424" t="str">
            <v>ED</v>
          </cell>
          <cell r="F424" t="str">
            <v>Programs</v>
          </cell>
          <cell r="G424" t="str">
            <v>Elec Transmission 350-359</v>
          </cell>
        </row>
        <row r="425">
          <cell r="A425">
            <v>2317</v>
          </cell>
          <cell r="B425" t="str">
            <v>Trans/Dist</v>
          </cell>
          <cell r="C425" t="str">
            <v>Lyons &amp; Standard 115 Sub-Incr Capacity</v>
          </cell>
          <cell r="D425" t="str">
            <v>WA</v>
          </cell>
          <cell r="E425" t="str">
            <v>ED</v>
          </cell>
          <cell r="F425" t="str">
            <v>Programs</v>
          </cell>
          <cell r="G425" t="str">
            <v>Elec Distribution 360-373</v>
          </cell>
        </row>
        <row r="426">
          <cell r="A426">
            <v>2336</v>
          </cell>
          <cell r="B426" t="str">
            <v>Trans/Dist</v>
          </cell>
          <cell r="C426" t="str">
            <v>System - Replace Dist Power Xfmrs</v>
          </cell>
          <cell r="D426" t="str">
            <v>AN</v>
          </cell>
          <cell r="E426" t="str">
            <v>ED</v>
          </cell>
          <cell r="F426" t="str">
            <v>Programs</v>
          </cell>
          <cell r="G426" t="str">
            <v>Elec Distribution 360-373</v>
          </cell>
        </row>
        <row r="427">
          <cell r="A427">
            <v>2336</v>
          </cell>
          <cell r="B427" t="str">
            <v>Trans/Dist</v>
          </cell>
          <cell r="C427" t="str">
            <v>System - Replace Dist Power Xfmrs</v>
          </cell>
          <cell r="D427" t="str">
            <v>AN</v>
          </cell>
          <cell r="E427" t="str">
            <v>ED</v>
          </cell>
          <cell r="F427" t="str">
            <v>Programs</v>
          </cell>
          <cell r="G427" t="str">
            <v>Elec Distribution 360-373</v>
          </cell>
        </row>
        <row r="428">
          <cell r="A428">
            <v>2336</v>
          </cell>
          <cell r="B428" t="str">
            <v>Trans/Dist</v>
          </cell>
          <cell r="C428" t="str">
            <v>System - Replace Dist Power Xfmrs</v>
          </cell>
          <cell r="D428" t="str">
            <v>AN</v>
          </cell>
          <cell r="E428" t="str">
            <v>ED</v>
          </cell>
          <cell r="F428" t="str">
            <v>Programs</v>
          </cell>
          <cell r="G428" t="str">
            <v>Elec Distribution 360-373</v>
          </cell>
        </row>
        <row r="429">
          <cell r="A429">
            <v>2341</v>
          </cell>
          <cell r="B429" t="str">
            <v>Trans/Dist</v>
          </cell>
          <cell r="C429" t="str">
            <v>Ninth &amp; Central Sub - Increase Capacity &amp; Rebuild</v>
          </cell>
          <cell r="D429" t="str">
            <v>WA</v>
          </cell>
          <cell r="E429" t="str">
            <v>ED</v>
          </cell>
          <cell r="F429" t="str">
            <v>Programs</v>
          </cell>
          <cell r="G429" t="str">
            <v>Elec Transmission 350-359</v>
          </cell>
        </row>
        <row r="430">
          <cell r="A430">
            <v>2341</v>
          </cell>
          <cell r="B430" t="str">
            <v>Trans/Dist</v>
          </cell>
          <cell r="C430" t="str">
            <v>Ninth &amp; Central Sub - Increase Capacity &amp; Rebuild</v>
          </cell>
          <cell r="D430" t="str">
            <v>WA</v>
          </cell>
          <cell r="E430" t="str">
            <v>ED</v>
          </cell>
          <cell r="F430" t="str">
            <v>Programs</v>
          </cell>
          <cell r="G430" t="str">
            <v>Elec Transmission 350-359</v>
          </cell>
        </row>
        <row r="431">
          <cell r="A431">
            <v>2341</v>
          </cell>
          <cell r="B431" t="str">
            <v>Trans/Dist</v>
          </cell>
          <cell r="C431" t="str">
            <v>Ninth &amp; Central Sub - Increase Capacity &amp; Rebuild</v>
          </cell>
          <cell r="D431" t="str">
            <v>WA</v>
          </cell>
          <cell r="E431" t="str">
            <v>ED</v>
          </cell>
          <cell r="F431" t="str">
            <v>Programs</v>
          </cell>
          <cell r="G431" t="str">
            <v>Elec Transmission 350-359</v>
          </cell>
        </row>
        <row r="432">
          <cell r="A432">
            <v>2341</v>
          </cell>
          <cell r="B432" t="str">
            <v>Trans/Dist</v>
          </cell>
          <cell r="C432" t="str">
            <v>Ninth &amp; Central Sub - Increase Capacity &amp; Rebuild</v>
          </cell>
          <cell r="D432" t="str">
            <v>WA</v>
          </cell>
          <cell r="E432" t="str">
            <v>ED</v>
          </cell>
          <cell r="F432" t="str">
            <v>Programs</v>
          </cell>
          <cell r="G432" t="str">
            <v>Elec Transmission 350-359</v>
          </cell>
        </row>
        <row r="433">
          <cell r="A433">
            <v>2341</v>
          </cell>
          <cell r="B433" t="str">
            <v>Trans/Dist</v>
          </cell>
          <cell r="C433" t="str">
            <v>Ninth &amp; Central Sub - Increase Capacity &amp; Rebuild</v>
          </cell>
          <cell r="D433" t="str">
            <v>WA</v>
          </cell>
          <cell r="E433" t="str">
            <v>ED</v>
          </cell>
          <cell r="F433" t="str">
            <v>Programs</v>
          </cell>
          <cell r="G433" t="str">
            <v>Elec Transmission 350-359</v>
          </cell>
        </row>
        <row r="434">
          <cell r="A434">
            <v>2341</v>
          </cell>
          <cell r="B434" t="str">
            <v>Trans/Dist</v>
          </cell>
          <cell r="C434" t="str">
            <v>Ninth &amp; Central Sub - Increase Capacity &amp; Rebuild</v>
          </cell>
          <cell r="D434" t="str">
            <v>WA</v>
          </cell>
          <cell r="E434" t="str">
            <v>ED</v>
          </cell>
          <cell r="F434" t="str">
            <v>Programs</v>
          </cell>
          <cell r="G434" t="str">
            <v>Elec Transmission 350-359</v>
          </cell>
        </row>
        <row r="435">
          <cell r="A435">
            <v>2397</v>
          </cell>
          <cell r="B435" t="str">
            <v>Trans/Dist</v>
          </cell>
          <cell r="C435" t="str">
            <v>System - Install/Replace Borderline Metering</v>
          </cell>
          <cell r="D435" t="str">
            <v>AN</v>
          </cell>
          <cell r="E435" t="str">
            <v>ED</v>
          </cell>
          <cell r="F435" t="str">
            <v>Programs</v>
          </cell>
          <cell r="G435" t="str">
            <v>Elec Distribution 360-373</v>
          </cell>
        </row>
        <row r="436">
          <cell r="A436">
            <v>2397</v>
          </cell>
          <cell r="B436" t="str">
            <v>Trans/Dist</v>
          </cell>
          <cell r="C436" t="str">
            <v>System - Install/Replace Borderline Metering</v>
          </cell>
          <cell r="D436" t="str">
            <v>AN</v>
          </cell>
          <cell r="E436" t="str">
            <v>ED</v>
          </cell>
          <cell r="F436" t="str">
            <v>Programs</v>
          </cell>
          <cell r="G436" t="str">
            <v>Elec Distribution 360-373</v>
          </cell>
        </row>
        <row r="437">
          <cell r="A437">
            <v>2414</v>
          </cell>
          <cell r="B437" t="str">
            <v>Trans/Dist</v>
          </cell>
          <cell r="C437" t="str">
            <v>Sys-Dist Reliability-Improve Worst Fdrs</v>
          </cell>
          <cell r="D437" t="str">
            <v>AN</v>
          </cell>
          <cell r="E437" t="str">
            <v>ED</v>
          </cell>
          <cell r="F437" t="str">
            <v>Programs</v>
          </cell>
          <cell r="G437" t="str">
            <v>Elec Distribution 360-373</v>
          </cell>
        </row>
        <row r="438">
          <cell r="A438">
            <v>2414</v>
          </cell>
          <cell r="B438" t="str">
            <v>Trans/Dist</v>
          </cell>
          <cell r="C438" t="str">
            <v>Sys-Dist Reliability-Improve Worst Fdrs</v>
          </cell>
          <cell r="D438" t="str">
            <v>AN</v>
          </cell>
          <cell r="E438" t="str">
            <v>ED</v>
          </cell>
          <cell r="F438" t="str">
            <v>Programs</v>
          </cell>
          <cell r="G438" t="str">
            <v>Elec Distribution 360-373</v>
          </cell>
        </row>
        <row r="439">
          <cell r="A439">
            <v>2414</v>
          </cell>
          <cell r="B439" t="str">
            <v>Trans/Dist</v>
          </cell>
          <cell r="C439" t="str">
            <v>Sys-Dist Reliability-Improve Worst Fdrs</v>
          </cell>
          <cell r="D439" t="str">
            <v>AN</v>
          </cell>
          <cell r="E439" t="str">
            <v>ED</v>
          </cell>
          <cell r="F439" t="str">
            <v>Programs</v>
          </cell>
          <cell r="G439" t="str">
            <v>Elec Distribution 360-373</v>
          </cell>
        </row>
        <row r="440">
          <cell r="A440">
            <v>2414</v>
          </cell>
          <cell r="B440" t="str">
            <v>Trans/Dist</v>
          </cell>
          <cell r="C440" t="str">
            <v>Sys-Dist Reliability-Improve Worst Fdrs</v>
          </cell>
          <cell r="D440" t="str">
            <v>AN</v>
          </cell>
          <cell r="E440" t="str">
            <v>ED</v>
          </cell>
          <cell r="F440" t="str">
            <v>Programs</v>
          </cell>
          <cell r="G440" t="str">
            <v>Elec Distribution 360-373</v>
          </cell>
        </row>
        <row r="441">
          <cell r="A441">
            <v>2414</v>
          </cell>
          <cell r="B441" t="str">
            <v>Trans/Dist</v>
          </cell>
          <cell r="C441" t="str">
            <v>Sys-Dist Reliability-Improve Worst Fdrs</v>
          </cell>
          <cell r="D441" t="str">
            <v>AN</v>
          </cell>
          <cell r="E441" t="str">
            <v>ED</v>
          </cell>
          <cell r="F441" t="str">
            <v>Programs</v>
          </cell>
          <cell r="G441" t="str">
            <v>Elec Distribution 360-373</v>
          </cell>
        </row>
        <row r="442">
          <cell r="A442">
            <v>2414</v>
          </cell>
          <cell r="B442" t="str">
            <v>Trans/Dist</v>
          </cell>
          <cell r="C442" t="str">
            <v>Sys-Dist Reliability-Improve Worst Fdrs</v>
          </cell>
          <cell r="D442" t="str">
            <v>AN</v>
          </cell>
          <cell r="E442" t="str">
            <v>ED</v>
          </cell>
          <cell r="F442" t="str">
            <v>Programs</v>
          </cell>
          <cell r="G442" t="str">
            <v>Elec Distribution 360-373</v>
          </cell>
        </row>
        <row r="443">
          <cell r="A443">
            <v>2414</v>
          </cell>
          <cell r="B443" t="str">
            <v>Trans/Dist</v>
          </cell>
          <cell r="C443" t="str">
            <v>Sys-Dist Reliability-Improve Worst Fdrs</v>
          </cell>
          <cell r="D443" t="str">
            <v>AN</v>
          </cell>
          <cell r="E443" t="str">
            <v>ED</v>
          </cell>
          <cell r="F443" t="str">
            <v>Programs</v>
          </cell>
          <cell r="G443" t="str">
            <v>Elec Distribution 360-373</v>
          </cell>
        </row>
        <row r="444">
          <cell r="A444">
            <v>2414</v>
          </cell>
          <cell r="B444" t="str">
            <v>Trans/Dist</v>
          </cell>
          <cell r="C444" t="str">
            <v>Sys-Dist Reliability-Improve Worst Fdrs</v>
          </cell>
          <cell r="D444" t="str">
            <v>AN</v>
          </cell>
          <cell r="E444" t="str">
            <v>ED</v>
          </cell>
          <cell r="F444" t="str">
            <v>Programs</v>
          </cell>
          <cell r="G444" t="str">
            <v>Elec Distribution 360-373</v>
          </cell>
        </row>
        <row r="445">
          <cell r="A445">
            <v>2414</v>
          </cell>
          <cell r="B445" t="str">
            <v>Trans/Dist</v>
          </cell>
          <cell r="C445" t="str">
            <v>Sys-Dist Reliability-Improve Worst Fdrs</v>
          </cell>
          <cell r="D445" t="str">
            <v>AN</v>
          </cell>
          <cell r="E445" t="str">
            <v>ED</v>
          </cell>
          <cell r="F445" t="str">
            <v>Programs</v>
          </cell>
          <cell r="G445" t="str">
            <v>Elec Distribution 360-373</v>
          </cell>
        </row>
        <row r="446">
          <cell r="A446">
            <v>2414</v>
          </cell>
          <cell r="B446" t="str">
            <v>Trans/Dist</v>
          </cell>
          <cell r="C446" t="str">
            <v>Sys-Dist Reliability-Improve Worst Fdrs</v>
          </cell>
          <cell r="D446" t="str">
            <v>AN</v>
          </cell>
          <cell r="E446" t="str">
            <v>ED</v>
          </cell>
          <cell r="F446" t="str">
            <v>Programs</v>
          </cell>
          <cell r="G446" t="str">
            <v>Elec Distribution 360-373</v>
          </cell>
        </row>
        <row r="447">
          <cell r="A447">
            <v>2414</v>
          </cell>
          <cell r="B447" t="str">
            <v>Trans/Dist</v>
          </cell>
          <cell r="C447" t="str">
            <v>Sys-Dist Reliability-Improve Worst Fdrs</v>
          </cell>
          <cell r="D447" t="str">
            <v>AN</v>
          </cell>
          <cell r="E447" t="str">
            <v>ED</v>
          </cell>
          <cell r="F447" t="str">
            <v>Programs</v>
          </cell>
          <cell r="G447" t="str">
            <v>Elec Distribution 360-373</v>
          </cell>
        </row>
        <row r="448">
          <cell r="A448">
            <v>2414</v>
          </cell>
          <cell r="B448" t="str">
            <v>Trans/Dist</v>
          </cell>
          <cell r="C448" t="str">
            <v>Sys-Dist Reliability-Improve Worst Fdrs</v>
          </cell>
          <cell r="D448" t="str">
            <v>AN</v>
          </cell>
          <cell r="E448" t="str">
            <v>ED</v>
          </cell>
          <cell r="F448" t="str">
            <v>Programs</v>
          </cell>
          <cell r="G448" t="str">
            <v>Elec Distribution 360-373</v>
          </cell>
        </row>
        <row r="449">
          <cell r="A449">
            <v>2423</v>
          </cell>
          <cell r="B449" t="str">
            <v>Trans/Dist</v>
          </cell>
          <cell r="C449" t="str">
            <v>System Transmission:Rebuild Condition</v>
          </cell>
          <cell r="D449" t="str">
            <v>AN</v>
          </cell>
          <cell r="E449" t="str">
            <v>ED</v>
          </cell>
          <cell r="F449" t="str">
            <v>Programs</v>
          </cell>
          <cell r="G449" t="str">
            <v>Elec Distribution 360-373</v>
          </cell>
        </row>
        <row r="450">
          <cell r="A450">
            <v>2423</v>
          </cell>
          <cell r="B450" t="str">
            <v>Trans/Dist</v>
          </cell>
          <cell r="C450" t="str">
            <v>System Transmission:Rebuild Condition</v>
          </cell>
          <cell r="D450" t="str">
            <v>AN</v>
          </cell>
          <cell r="E450" t="str">
            <v>ED</v>
          </cell>
          <cell r="F450" t="str">
            <v>Programs</v>
          </cell>
          <cell r="G450" t="str">
            <v>Elec Distribution 360-373</v>
          </cell>
        </row>
        <row r="451">
          <cell r="A451">
            <v>2423</v>
          </cell>
          <cell r="B451" t="str">
            <v>Trans/Dist</v>
          </cell>
          <cell r="C451" t="str">
            <v>System Transmission:Rebuild Condition</v>
          </cell>
          <cell r="D451" t="str">
            <v>AN</v>
          </cell>
          <cell r="E451" t="str">
            <v>ED</v>
          </cell>
          <cell r="F451" t="str">
            <v>Programs</v>
          </cell>
          <cell r="G451" t="str">
            <v>Elec Distribution 360-373</v>
          </cell>
        </row>
        <row r="452">
          <cell r="A452">
            <v>2425</v>
          </cell>
          <cell r="B452" t="str">
            <v>Trans/Dist</v>
          </cell>
          <cell r="C452" t="str">
            <v>System - High Voltage Fuse Upgrades</v>
          </cell>
          <cell r="D452" t="str">
            <v>AN</v>
          </cell>
          <cell r="E452" t="str">
            <v>ED</v>
          </cell>
          <cell r="F452" t="str">
            <v>Programs</v>
          </cell>
          <cell r="G452" t="str">
            <v>Elec Distribution 360-373</v>
          </cell>
        </row>
        <row r="453">
          <cell r="A453">
            <v>2425</v>
          </cell>
          <cell r="B453" t="str">
            <v>Trans/Dist</v>
          </cell>
          <cell r="C453" t="str">
            <v>System - High Voltage Fuse Upgrades</v>
          </cell>
          <cell r="D453" t="str">
            <v>AN</v>
          </cell>
          <cell r="E453" t="str">
            <v>ED</v>
          </cell>
          <cell r="F453" t="str">
            <v>Programs</v>
          </cell>
          <cell r="G453" t="str">
            <v>Elec Distribution 360-373</v>
          </cell>
        </row>
        <row r="454">
          <cell r="A454">
            <v>2425</v>
          </cell>
          <cell r="B454" t="str">
            <v>Trans/Dist</v>
          </cell>
          <cell r="C454" t="str">
            <v>System - High Voltage Fuse Upgrades</v>
          </cell>
          <cell r="D454" t="str">
            <v>AN</v>
          </cell>
          <cell r="E454" t="str">
            <v>ED</v>
          </cell>
          <cell r="F454" t="str">
            <v>Programs</v>
          </cell>
          <cell r="G454" t="str">
            <v>Elec Distribution 360-373</v>
          </cell>
        </row>
        <row r="455">
          <cell r="A455">
            <v>2443</v>
          </cell>
          <cell r="B455" t="str">
            <v>Trans/Dist</v>
          </cell>
          <cell r="C455" t="str">
            <v>Greenacres 115-13kV Sub - New Construct</v>
          </cell>
          <cell r="D455" t="str">
            <v>WA</v>
          </cell>
          <cell r="E455" t="str">
            <v>ED</v>
          </cell>
          <cell r="F455" t="str">
            <v>Programs</v>
          </cell>
          <cell r="G455" t="str">
            <v>Elec Distribution 360-373</v>
          </cell>
        </row>
        <row r="456">
          <cell r="A456">
            <v>2443</v>
          </cell>
          <cell r="B456" t="str">
            <v>Trans/Dist</v>
          </cell>
          <cell r="C456" t="str">
            <v>Greenacres 115-13kV Sub - New Construct</v>
          </cell>
          <cell r="D456" t="str">
            <v>WA</v>
          </cell>
          <cell r="E456" t="str">
            <v>ED</v>
          </cell>
          <cell r="F456" t="str">
            <v>Programs</v>
          </cell>
          <cell r="G456" t="str">
            <v>Elec Distribution 360-373</v>
          </cell>
        </row>
        <row r="457">
          <cell r="A457">
            <v>2443</v>
          </cell>
          <cell r="B457" t="str">
            <v>Trans/Dist</v>
          </cell>
          <cell r="C457" t="str">
            <v>Greenacres 115-13kV Sub - New Construct</v>
          </cell>
          <cell r="D457" t="str">
            <v>WA</v>
          </cell>
          <cell r="E457" t="str">
            <v>ED</v>
          </cell>
          <cell r="F457" t="str">
            <v>Programs</v>
          </cell>
          <cell r="G457" t="str">
            <v>Elec Distribution 360-373</v>
          </cell>
        </row>
        <row r="458">
          <cell r="A458">
            <v>2443</v>
          </cell>
          <cell r="B458" t="str">
            <v>Trans/Dist</v>
          </cell>
          <cell r="C458" t="str">
            <v>Greenacres 115-13kV Sub - New Construct</v>
          </cell>
          <cell r="D458" t="str">
            <v>WA</v>
          </cell>
          <cell r="E458" t="str">
            <v>ED</v>
          </cell>
          <cell r="F458" t="str">
            <v>Programs</v>
          </cell>
          <cell r="G458" t="str">
            <v>Elec Distribution 360-373</v>
          </cell>
        </row>
        <row r="459">
          <cell r="A459">
            <v>2443</v>
          </cell>
          <cell r="B459" t="str">
            <v>Trans/Dist</v>
          </cell>
          <cell r="C459" t="str">
            <v>Greenacres 115-13kV Sub - New Construct</v>
          </cell>
          <cell r="D459" t="str">
            <v>WA</v>
          </cell>
          <cell r="E459" t="str">
            <v>ED</v>
          </cell>
          <cell r="F459" t="str">
            <v>Programs</v>
          </cell>
          <cell r="G459" t="str">
            <v>Elec Distribution 360-373</v>
          </cell>
        </row>
        <row r="460">
          <cell r="A460">
            <v>2446</v>
          </cell>
          <cell r="B460" t="str">
            <v>Trans/Dist</v>
          </cell>
          <cell r="C460" t="str">
            <v>Irvin Sub - New Construction</v>
          </cell>
          <cell r="D460" t="str">
            <v>WA</v>
          </cell>
          <cell r="E460" t="str">
            <v>ED</v>
          </cell>
          <cell r="F460" t="str">
            <v>Projects</v>
          </cell>
          <cell r="G460" t="str">
            <v>Elec Transmission 350-359</v>
          </cell>
        </row>
        <row r="461">
          <cell r="A461">
            <v>2446</v>
          </cell>
          <cell r="B461" t="str">
            <v>Trans/Dist</v>
          </cell>
          <cell r="C461" t="str">
            <v>Irvin Sub - New Construction</v>
          </cell>
          <cell r="D461" t="str">
            <v>WA</v>
          </cell>
          <cell r="E461" t="str">
            <v>ED</v>
          </cell>
          <cell r="F461" t="str">
            <v>Projects</v>
          </cell>
          <cell r="G461" t="str">
            <v>Elec Transmission 350-359</v>
          </cell>
        </row>
        <row r="462">
          <cell r="A462">
            <v>2446</v>
          </cell>
          <cell r="B462" t="str">
            <v>Trans/Dist</v>
          </cell>
          <cell r="C462" t="str">
            <v>Irvin Sub - New Construction</v>
          </cell>
          <cell r="D462" t="str">
            <v>WA</v>
          </cell>
          <cell r="E462" t="str">
            <v>ED</v>
          </cell>
          <cell r="F462" t="str">
            <v>Projects</v>
          </cell>
          <cell r="G462" t="str">
            <v>Elec Transmission 350-359</v>
          </cell>
        </row>
        <row r="463">
          <cell r="A463">
            <v>2446</v>
          </cell>
          <cell r="B463" t="str">
            <v>Trans/Dist</v>
          </cell>
          <cell r="C463" t="str">
            <v>Irvin Sub - New Construction</v>
          </cell>
          <cell r="D463" t="str">
            <v>WA</v>
          </cell>
          <cell r="E463" t="str">
            <v>ED</v>
          </cell>
          <cell r="F463" t="str">
            <v>Projects</v>
          </cell>
          <cell r="G463" t="str">
            <v>Elec Transmission 350-359</v>
          </cell>
        </row>
        <row r="464">
          <cell r="A464">
            <v>2446</v>
          </cell>
          <cell r="B464" t="str">
            <v>Trans/Dist</v>
          </cell>
          <cell r="C464" t="str">
            <v>Irvin Sub - New Construction</v>
          </cell>
          <cell r="D464" t="str">
            <v>WA</v>
          </cell>
          <cell r="E464" t="str">
            <v>ED</v>
          </cell>
          <cell r="F464" t="str">
            <v>Projects</v>
          </cell>
          <cell r="G464" t="str">
            <v>Elec Transmission 350-359</v>
          </cell>
        </row>
        <row r="465">
          <cell r="A465">
            <v>2446</v>
          </cell>
          <cell r="B465" t="str">
            <v>Trans/Dist</v>
          </cell>
          <cell r="C465" t="str">
            <v>Irvin Sub - New Construction</v>
          </cell>
          <cell r="D465" t="str">
            <v>WA</v>
          </cell>
          <cell r="E465" t="str">
            <v>ED</v>
          </cell>
          <cell r="F465" t="str">
            <v>Projects</v>
          </cell>
          <cell r="G465" t="str">
            <v>Elec Transmission 350-359</v>
          </cell>
        </row>
        <row r="466">
          <cell r="A466">
            <v>2446</v>
          </cell>
          <cell r="B466" t="str">
            <v>Trans/Dist</v>
          </cell>
          <cell r="C466" t="str">
            <v>Irvin Sub - New Construction</v>
          </cell>
          <cell r="D466" t="str">
            <v>WA</v>
          </cell>
          <cell r="E466" t="str">
            <v>ED</v>
          </cell>
          <cell r="F466" t="str">
            <v>Projects</v>
          </cell>
          <cell r="G466" t="str">
            <v>Elec Transmission 350-359</v>
          </cell>
        </row>
        <row r="467">
          <cell r="A467">
            <v>2449</v>
          </cell>
          <cell r="B467" t="str">
            <v>Trans/Dist</v>
          </cell>
          <cell r="C467" t="str">
            <v>System - Replace Substation Air Switches</v>
          </cell>
          <cell r="D467" t="str">
            <v>AN</v>
          </cell>
          <cell r="E467" t="str">
            <v>ED</v>
          </cell>
          <cell r="F467" t="str">
            <v>Programs</v>
          </cell>
          <cell r="G467" t="str">
            <v>Elec Transmission 350-359</v>
          </cell>
        </row>
        <row r="468">
          <cell r="A468">
            <v>2449</v>
          </cell>
          <cell r="B468" t="str">
            <v>Trans/Dist</v>
          </cell>
          <cell r="C468" t="str">
            <v>System - Replace Substation Air Switches</v>
          </cell>
          <cell r="D468" t="str">
            <v>AN</v>
          </cell>
          <cell r="E468" t="str">
            <v>ED</v>
          </cell>
          <cell r="F468" t="str">
            <v>Programs</v>
          </cell>
          <cell r="G468" t="str">
            <v>Elec Transmission 350-359</v>
          </cell>
        </row>
        <row r="469">
          <cell r="A469">
            <v>2449</v>
          </cell>
          <cell r="B469" t="str">
            <v>Trans/Dist</v>
          </cell>
          <cell r="C469" t="str">
            <v>System - Replace Substation Air Switches</v>
          </cell>
          <cell r="D469" t="str">
            <v>AN</v>
          </cell>
          <cell r="E469" t="str">
            <v>ED</v>
          </cell>
          <cell r="F469" t="str">
            <v>Programs</v>
          </cell>
          <cell r="G469" t="str">
            <v>Elec Transmission 350-359</v>
          </cell>
        </row>
        <row r="470">
          <cell r="A470">
            <v>2457</v>
          </cell>
          <cell r="B470" t="str">
            <v>Trans/Dist</v>
          </cell>
          <cell r="C470" t="str">
            <v>Benton-Othello 115 Recond</v>
          </cell>
          <cell r="D470" t="str">
            <v>WA</v>
          </cell>
          <cell r="E470" t="str">
            <v>ED</v>
          </cell>
          <cell r="F470" t="str">
            <v>Projects</v>
          </cell>
          <cell r="G470" t="str">
            <v>Elec Transmission 350-359</v>
          </cell>
        </row>
        <row r="471">
          <cell r="A471">
            <v>2457</v>
          </cell>
          <cell r="B471" t="str">
            <v>Trans/Dist</v>
          </cell>
          <cell r="C471" t="str">
            <v>Benton-Othello 115 Recond</v>
          </cell>
          <cell r="D471" t="str">
            <v>WA</v>
          </cell>
          <cell r="E471" t="str">
            <v>ED</v>
          </cell>
          <cell r="F471" t="str">
            <v>Projects</v>
          </cell>
          <cell r="G471" t="str">
            <v>Elec Transmission 350-359</v>
          </cell>
        </row>
        <row r="472">
          <cell r="A472">
            <v>2457</v>
          </cell>
          <cell r="B472" t="str">
            <v>Trans/Dist</v>
          </cell>
          <cell r="C472" t="str">
            <v>Benton-Othello 115 Recond</v>
          </cell>
          <cell r="D472" t="str">
            <v>WA</v>
          </cell>
          <cell r="E472" t="str">
            <v>ED</v>
          </cell>
          <cell r="F472" t="str">
            <v>Projects</v>
          </cell>
          <cell r="G472" t="str">
            <v>Elec Transmission 350-359</v>
          </cell>
        </row>
        <row r="473">
          <cell r="A473">
            <v>2470</v>
          </cell>
          <cell r="B473" t="str">
            <v>Trans/Dist</v>
          </cell>
          <cell r="C473" t="str">
            <v>Dist Grid Modernization</v>
          </cell>
          <cell r="D473" t="str">
            <v>AN</v>
          </cell>
          <cell r="E473" t="str">
            <v>ED</v>
          </cell>
          <cell r="F473" t="str">
            <v>Programs</v>
          </cell>
          <cell r="G473" t="str">
            <v>Elec Distribution 360-373</v>
          </cell>
        </row>
        <row r="474">
          <cell r="A474">
            <v>2470</v>
          </cell>
          <cell r="B474" t="str">
            <v>Trans/Dist</v>
          </cell>
          <cell r="C474" t="str">
            <v>Dist Grid Modernization</v>
          </cell>
          <cell r="D474" t="str">
            <v>AN</v>
          </cell>
          <cell r="E474" t="str">
            <v>ED</v>
          </cell>
          <cell r="F474" t="str">
            <v>Programs</v>
          </cell>
          <cell r="G474" t="str">
            <v>Elec Distribution 360-373</v>
          </cell>
        </row>
        <row r="475">
          <cell r="A475">
            <v>2470</v>
          </cell>
          <cell r="B475" t="str">
            <v>Trans/Dist</v>
          </cell>
          <cell r="C475" t="str">
            <v>Dist Grid Modernization</v>
          </cell>
          <cell r="D475" t="str">
            <v>AN</v>
          </cell>
          <cell r="E475" t="str">
            <v>ED</v>
          </cell>
          <cell r="F475" t="str">
            <v>Programs</v>
          </cell>
          <cell r="G475" t="str">
            <v>Elec Distribution 360-373</v>
          </cell>
        </row>
        <row r="476">
          <cell r="A476">
            <v>2470</v>
          </cell>
          <cell r="B476" t="str">
            <v>Trans/Dist</v>
          </cell>
          <cell r="C476" t="str">
            <v>Dist Grid Modernization</v>
          </cell>
          <cell r="D476" t="str">
            <v>AN</v>
          </cell>
          <cell r="E476" t="str">
            <v>ED</v>
          </cell>
          <cell r="F476" t="str">
            <v>Programs</v>
          </cell>
          <cell r="G476" t="str">
            <v>Elec Distribution 360-373</v>
          </cell>
        </row>
        <row r="477">
          <cell r="A477">
            <v>2470</v>
          </cell>
          <cell r="B477" t="str">
            <v>Trans/Dist</v>
          </cell>
          <cell r="C477" t="str">
            <v>Dist Grid Modernization</v>
          </cell>
          <cell r="D477" t="str">
            <v>AN</v>
          </cell>
          <cell r="E477" t="str">
            <v>ED</v>
          </cell>
          <cell r="F477" t="str">
            <v>Programs</v>
          </cell>
          <cell r="G477" t="str">
            <v>Elec Distribution 360-373</v>
          </cell>
        </row>
        <row r="478">
          <cell r="A478">
            <v>2470</v>
          </cell>
          <cell r="B478" t="str">
            <v>Trans/Dist</v>
          </cell>
          <cell r="C478" t="str">
            <v>Dist Grid Modernization</v>
          </cell>
          <cell r="D478" t="str">
            <v>AN</v>
          </cell>
          <cell r="E478" t="str">
            <v>ED</v>
          </cell>
          <cell r="F478" t="str">
            <v>Programs</v>
          </cell>
          <cell r="G478" t="str">
            <v>Elec Distribution 360-373</v>
          </cell>
        </row>
        <row r="479">
          <cell r="A479">
            <v>2470</v>
          </cell>
          <cell r="B479" t="str">
            <v>Trans/Dist</v>
          </cell>
          <cell r="C479" t="str">
            <v>Dist Grid Modernization</v>
          </cell>
          <cell r="D479" t="str">
            <v>AN</v>
          </cell>
          <cell r="E479" t="str">
            <v>ED</v>
          </cell>
          <cell r="F479" t="str">
            <v>Programs</v>
          </cell>
          <cell r="G479" t="str">
            <v>Elec Distribution 360-373</v>
          </cell>
        </row>
        <row r="480">
          <cell r="A480">
            <v>2470</v>
          </cell>
          <cell r="B480" t="str">
            <v>Trans/Dist</v>
          </cell>
          <cell r="C480" t="str">
            <v>Dist Grid Modernization</v>
          </cell>
          <cell r="D480" t="str">
            <v>AN</v>
          </cell>
          <cell r="E480" t="str">
            <v>ED</v>
          </cell>
          <cell r="F480" t="str">
            <v>Programs</v>
          </cell>
          <cell r="G480" t="str">
            <v>Elec Distribution 360-373</v>
          </cell>
        </row>
        <row r="481">
          <cell r="A481">
            <v>2470</v>
          </cell>
          <cell r="B481" t="str">
            <v>Trans/Dist</v>
          </cell>
          <cell r="C481" t="str">
            <v>Dist Grid Modernization</v>
          </cell>
          <cell r="D481" t="str">
            <v>AN</v>
          </cell>
          <cell r="E481" t="str">
            <v>ED</v>
          </cell>
          <cell r="F481" t="str">
            <v>Programs</v>
          </cell>
          <cell r="G481" t="str">
            <v>Elec Distribution 360-373</v>
          </cell>
        </row>
        <row r="482">
          <cell r="A482">
            <v>2470</v>
          </cell>
          <cell r="B482" t="str">
            <v>Trans/Dist</v>
          </cell>
          <cell r="C482" t="str">
            <v>Dist Grid Modernization</v>
          </cell>
          <cell r="D482" t="str">
            <v>AN</v>
          </cell>
          <cell r="E482" t="str">
            <v>ED</v>
          </cell>
          <cell r="F482" t="str">
            <v>Programs</v>
          </cell>
          <cell r="G482" t="str">
            <v>Elec Distribution 360-373</v>
          </cell>
        </row>
        <row r="483">
          <cell r="A483">
            <v>2470</v>
          </cell>
          <cell r="B483" t="str">
            <v>Trans/Dist</v>
          </cell>
          <cell r="C483" t="str">
            <v>Dist Grid Modernization</v>
          </cell>
          <cell r="D483" t="str">
            <v>AN</v>
          </cell>
          <cell r="E483" t="str">
            <v>ED</v>
          </cell>
          <cell r="F483" t="str">
            <v>Programs</v>
          </cell>
          <cell r="G483" t="str">
            <v>Elec Distribution 360-373</v>
          </cell>
        </row>
        <row r="484">
          <cell r="A484">
            <v>2470</v>
          </cell>
          <cell r="B484" t="str">
            <v>Trans/Dist</v>
          </cell>
          <cell r="C484" t="str">
            <v>Dist Grid Modernization</v>
          </cell>
          <cell r="D484" t="str">
            <v>AN</v>
          </cell>
          <cell r="E484" t="str">
            <v>ED</v>
          </cell>
          <cell r="F484" t="str">
            <v>Programs</v>
          </cell>
          <cell r="G484" t="str">
            <v>Elec Distribution 360-373</v>
          </cell>
        </row>
        <row r="485">
          <cell r="A485">
            <v>2470</v>
          </cell>
          <cell r="B485" t="str">
            <v>Trans/Dist</v>
          </cell>
          <cell r="C485" t="str">
            <v>Dist Grid Modernization</v>
          </cell>
          <cell r="D485" t="str">
            <v>AN</v>
          </cell>
          <cell r="E485" t="str">
            <v>ED</v>
          </cell>
          <cell r="F485" t="str">
            <v>Programs</v>
          </cell>
          <cell r="G485" t="str">
            <v>Elec Distribution 360-373</v>
          </cell>
        </row>
        <row r="486">
          <cell r="A486">
            <v>2470</v>
          </cell>
          <cell r="B486" t="str">
            <v>Trans/Dist</v>
          </cell>
          <cell r="C486" t="str">
            <v>Dist Grid Modernization</v>
          </cell>
          <cell r="D486" t="str">
            <v>AN</v>
          </cell>
          <cell r="E486" t="str">
            <v>ED</v>
          </cell>
          <cell r="F486" t="str">
            <v>Programs</v>
          </cell>
          <cell r="G486" t="str">
            <v>Elec Distribution 360-373</v>
          </cell>
        </row>
        <row r="487">
          <cell r="A487">
            <v>2474</v>
          </cell>
          <cell r="B487" t="str">
            <v>Trans/Dist</v>
          </cell>
          <cell r="C487" t="str">
            <v>Beacon-Boulder #2 115:  Capacity Upgrade</v>
          </cell>
          <cell r="D487" t="str">
            <v>AN</v>
          </cell>
          <cell r="E487" t="str">
            <v>ED</v>
          </cell>
          <cell r="F487" t="str">
            <v>Projects</v>
          </cell>
          <cell r="G487" t="str">
            <v>Elec Transmission 350-359</v>
          </cell>
        </row>
        <row r="488">
          <cell r="A488">
            <v>2474</v>
          </cell>
          <cell r="B488" t="str">
            <v>Trans/Dist</v>
          </cell>
          <cell r="C488" t="str">
            <v>Beacon-Boulder #2 115:  Capacity Upgrade</v>
          </cell>
          <cell r="D488" t="str">
            <v>AN</v>
          </cell>
          <cell r="E488" t="str">
            <v>ED</v>
          </cell>
          <cell r="F488" t="str">
            <v>Projects</v>
          </cell>
          <cell r="G488" t="str">
            <v>Elec Transmission 350-359</v>
          </cell>
        </row>
        <row r="489">
          <cell r="A489">
            <v>2474</v>
          </cell>
          <cell r="B489" t="str">
            <v>Trans/Dist</v>
          </cell>
          <cell r="C489" t="str">
            <v>Beacon-Boulder #2 115:  Capacity Upgrade</v>
          </cell>
          <cell r="D489" t="str">
            <v>AN</v>
          </cell>
          <cell r="E489" t="str">
            <v>ED</v>
          </cell>
          <cell r="F489" t="str">
            <v>Projects</v>
          </cell>
          <cell r="G489" t="str">
            <v>Elec Transmission 350-359</v>
          </cell>
        </row>
        <row r="490">
          <cell r="A490">
            <v>2481</v>
          </cell>
          <cell r="B490" t="str">
            <v>Trans/Dist</v>
          </cell>
          <cell r="C490" t="str">
            <v>System-Replace/Install Capacitor Banks</v>
          </cell>
          <cell r="D490" t="str">
            <v>AN</v>
          </cell>
          <cell r="E490" t="str">
            <v>ED</v>
          </cell>
          <cell r="F490" t="str">
            <v>Programs</v>
          </cell>
          <cell r="G490" t="str">
            <v>Elec Transmission 350-359</v>
          </cell>
        </row>
        <row r="491">
          <cell r="A491">
            <v>2481</v>
          </cell>
          <cell r="B491" t="str">
            <v>Trans/Dist</v>
          </cell>
          <cell r="C491" t="str">
            <v>System-Replace/Install Capacitor Banks</v>
          </cell>
          <cell r="D491" t="str">
            <v>AN</v>
          </cell>
          <cell r="E491" t="str">
            <v>ED</v>
          </cell>
          <cell r="F491" t="str">
            <v>Programs</v>
          </cell>
          <cell r="G491" t="str">
            <v>Elec Transmission 350-359</v>
          </cell>
        </row>
        <row r="492">
          <cell r="A492">
            <v>2481</v>
          </cell>
          <cell r="B492" t="str">
            <v>Trans/Dist</v>
          </cell>
          <cell r="C492" t="str">
            <v>System-Replace/Install Capacitor Banks</v>
          </cell>
          <cell r="D492" t="str">
            <v>AN</v>
          </cell>
          <cell r="E492" t="str">
            <v>ED</v>
          </cell>
          <cell r="F492" t="str">
            <v>Programs</v>
          </cell>
          <cell r="G492" t="str">
            <v>Elec Transmission 350-359</v>
          </cell>
        </row>
        <row r="493">
          <cell r="A493">
            <v>2481</v>
          </cell>
          <cell r="B493" t="str">
            <v>Trans/Dist</v>
          </cell>
          <cell r="C493" t="str">
            <v>System-Replace/Install Capacitor Banks</v>
          </cell>
          <cell r="D493" t="str">
            <v>AN</v>
          </cell>
          <cell r="E493" t="str">
            <v>ED</v>
          </cell>
          <cell r="F493" t="str">
            <v>Programs</v>
          </cell>
          <cell r="G493" t="str">
            <v>Elec Transmission 350-359</v>
          </cell>
        </row>
        <row r="494">
          <cell r="A494">
            <v>2481</v>
          </cell>
          <cell r="B494" t="str">
            <v>Trans/Dist</v>
          </cell>
          <cell r="C494" t="str">
            <v>System-Replace/Install Capacitor Banks</v>
          </cell>
          <cell r="D494" t="str">
            <v>AN</v>
          </cell>
          <cell r="E494" t="str">
            <v>ED</v>
          </cell>
          <cell r="F494" t="str">
            <v>Programs</v>
          </cell>
          <cell r="G494" t="str">
            <v>Elec Transmission 350-359</v>
          </cell>
        </row>
        <row r="495">
          <cell r="A495">
            <v>2484</v>
          </cell>
          <cell r="B495" t="str">
            <v>Trans/Dist</v>
          </cell>
          <cell r="C495" t="str">
            <v>Moscow 230 kV Sub-Rebuild 230 kV Yard</v>
          </cell>
          <cell r="D495" t="str">
            <v>AN</v>
          </cell>
          <cell r="E495" t="str">
            <v>ED</v>
          </cell>
          <cell r="F495" t="str">
            <v>Projects</v>
          </cell>
          <cell r="G495" t="str">
            <v>Elec Transmission 350-359</v>
          </cell>
        </row>
        <row r="496">
          <cell r="A496">
            <v>2484</v>
          </cell>
          <cell r="B496" t="str">
            <v>Trans/Dist</v>
          </cell>
          <cell r="C496" t="str">
            <v>Moscow 230 kV Sub-Rebuild 230 kV Yard</v>
          </cell>
          <cell r="D496" t="str">
            <v>AN</v>
          </cell>
          <cell r="E496" t="str">
            <v>ED</v>
          </cell>
          <cell r="F496" t="str">
            <v>Projects</v>
          </cell>
          <cell r="G496" t="str">
            <v>Elec Transmission 350-359</v>
          </cell>
        </row>
        <row r="497">
          <cell r="A497">
            <v>2484</v>
          </cell>
          <cell r="B497" t="str">
            <v>Trans/Dist</v>
          </cell>
          <cell r="C497" t="str">
            <v>Moscow 230 kV Sub-Rebuild 230 kV Yard</v>
          </cell>
          <cell r="D497" t="str">
            <v>AN</v>
          </cell>
          <cell r="E497" t="str">
            <v>ED</v>
          </cell>
          <cell r="F497" t="str">
            <v>Projects</v>
          </cell>
          <cell r="G497" t="str">
            <v>Elec Transmission 350-359</v>
          </cell>
        </row>
        <row r="498">
          <cell r="A498">
            <v>2492</v>
          </cell>
          <cell r="B498" t="str">
            <v>Trans/Dist</v>
          </cell>
          <cell r="C498" t="str">
            <v>System-Install Autotransformer Diagnostic Monitor</v>
          </cell>
          <cell r="D498" t="str">
            <v>AN</v>
          </cell>
          <cell r="E498" t="str">
            <v>ED</v>
          </cell>
          <cell r="F498" t="str">
            <v>Programs</v>
          </cell>
          <cell r="G498" t="str">
            <v>Elec Transmission 350-359</v>
          </cell>
        </row>
        <row r="499">
          <cell r="A499">
            <v>2492</v>
          </cell>
          <cell r="B499" t="str">
            <v>Trans/Dist</v>
          </cell>
          <cell r="C499" t="str">
            <v>System-Install Autotransformer Diagnostic Monitor</v>
          </cell>
          <cell r="D499" t="str">
            <v>AN</v>
          </cell>
          <cell r="E499" t="str">
            <v>ED</v>
          </cell>
          <cell r="F499" t="str">
            <v>Programs</v>
          </cell>
          <cell r="G499" t="str">
            <v>Elec Transmission 350-359</v>
          </cell>
        </row>
        <row r="500">
          <cell r="A500">
            <v>2492</v>
          </cell>
          <cell r="B500" t="str">
            <v>Trans/Dist</v>
          </cell>
          <cell r="C500" t="str">
            <v>System-Install Autotransformer Diagnostic Monitor</v>
          </cell>
          <cell r="D500" t="str">
            <v>AN</v>
          </cell>
          <cell r="E500" t="str">
            <v>ED</v>
          </cell>
          <cell r="F500" t="str">
            <v>Programs</v>
          </cell>
          <cell r="G500" t="str">
            <v>Elec Transmission 350-359</v>
          </cell>
        </row>
        <row r="501">
          <cell r="A501">
            <v>2493</v>
          </cell>
          <cell r="B501" t="str">
            <v>Trans/Dist</v>
          </cell>
          <cell r="C501" t="str">
            <v>System-Replace/Upgrade Voltage Regulators</v>
          </cell>
          <cell r="D501" t="str">
            <v>AN</v>
          </cell>
          <cell r="E501" t="str">
            <v>ED</v>
          </cell>
          <cell r="F501" t="str">
            <v>Programs</v>
          </cell>
          <cell r="G501" t="str">
            <v>Elec Distribution 360-373</v>
          </cell>
        </row>
        <row r="502">
          <cell r="A502">
            <v>2493</v>
          </cell>
          <cell r="B502" t="str">
            <v>Trans/Dist</v>
          </cell>
          <cell r="C502" t="str">
            <v>System-Replace/Upgrade Voltage Regulators</v>
          </cell>
          <cell r="D502" t="str">
            <v>AN</v>
          </cell>
          <cell r="E502" t="str">
            <v>ED</v>
          </cell>
          <cell r="F502" t="str">
            <v>Programs</v>
          </cell>
          <cell r="G502" t="str">
            <v>Elec Distribution 360-373</v>
          </cell>
        </row>
        <row r="503">
          <cell r="A503">
            <v>2493</v>
          </cell>
          <cell r="B503" t="str">
            <v>Trans/Dist</v>
          </cell>
          <cell r="C503" t="str">
            <v>System-Replace/Upgrade Voltage Regulators</v>
          </cell>
          <cell r="D503" t="str">
            <v>AN</v>
          </cell>
          <cell r="E503" t="str">
            <v>ED</v>
          </cell>
          <cell r="F503" t="str">
            <v>Programs</v>
          </cell>
          <cell r="G503" t="str">
            <v>Elec Distribution 360-373</v>
          </cell>
        </row>
        <row r="504">
          <cell r="A504">
            <v>2502</v>
          </cell>
          <cell r="B504" t="str">
            <v>Trans/Dist</v>
          </cell>
          <cell r="C504" t="str">
            <v>N. Moscow - Increase Capacity</v>
          </cell>
          <cell r="D504" t="str">
            <v>ID</v>
          </cell>
          <cell r="E504" t="str">
            <v>ED</v>
          </cell>
          <cell r="F504" t="str">
            <v>Programs</v>
          </cell>
          <cell r="G504" t="str">
            <v>Elec Distribution 360-373</v>
          </cell>
        </row>
        <row r="505">
          <cell r="A505">
            <v>2502</v>
          </cell>
          <cell r="B505" t="str">
            <v>Trans/Dist</v>
          </cell>
          <cell r="C505" t="str">
            <v>N. Moscow - Increase Capacity</v>
          </cell>
          <cell r="D505" t="str">
            <v>ID</v>
          </cell>
          <cell r="E505" t="str">
            <v>ED</v>
          </cell>
          <cell r="F505" t="str">
            <v>Programs</v>
          </cell>
          <cell r="G505" t="str">
            <v>Elec Distribution 360-373</v>
          </cell>
        </row>
        <row r="506">
          <cell r="A506">
            <v>2502</v>
          </cell>
          <cell r="B506" t="str">
            <v>Trans/Dist</v>
          </cell>
          <cell r="C506" t="str">
            <v>N. Moscow - Increase Capacity</v>
          </cell>
          <cell r="D506" t="str">
            <v>ID</v>
          </cell>
          <cell r="E506" t="str">
            <v>ED</v>
          </cell>
          <cell r="F506" t="str">
            <v>Programs</v>
          </cell>
          <cell r="G506" t="str">
            <v>Elec Distribution 360-373</v>
          </cell>
        </row>
        <row r="507">
          <cell r="A507">
            <v>2502</v>
          </cell>
          <cell r="B507" t="str">
            <v>Trans/Dist</v>
          </cell>
          <cell r="C507" t="str">
            <v>N. Moscow - Increase Capacity</v>
          </cell>
          <cell r="D507" t="str">
            <v>ID</v>
          </cell>
          <cell r="E507" t="str">
            <v>ED</v>
          </cell>
          <cell r="F507" t="str">
            <v>Programs</v>
          </cell>
          <cell r="G507" t="str">
            <v>Elec Distribution 360-373</v>
          </cell>
        </row>
        <row r="508">
          <cell r="A508">
            <v>2514</v>
          </cell>
          <cell r="B508" t="str">
            <v>Trans/Dist</v>
          </cell>
          <cell r="C508" t="str">
            <v>Distribution - Spokane North &amp; West</v>
          </cell>
          <cell r="D508" t="str">
            <v>WA</v>
          </cell>
          <cell r="E508" t="str">
            <v>ED</v>
          </cell>
          <cell r="F508" t="str">
            <v>Programs</v>
          </cell>
          <cell r="G508" t="str">
            <v>Elec Distribution 360-373</v>
          </cell>
        </row>
        <row r="509">
          <cell r="A509">
            <v>2514</v>
          </cell>
          <cell r="B509" t="str">
            <v>Trans/Dist</v>
          </cell>
          <cell r="C509" t="str">
            <v>Distribution - Spokane North &amp; West</v>
          </cell>
          <cell r="D509" t="str">
            <v>WA</v>
          </cell>
          <cell r="E509" t="str">
            <v>ED</v>
          </cell>
          <cell r="F509" t="str">
            <v>Programs</v>
          </cell>
          <cell r="G509" t="str">
            <v>Elec Distribution 360-373</v>
          </cell>
        </row>
        <row r="510">
          <cell r="A510">
            <v>2514</v>
          </cell>
          <cell r="B510" t="str">
            <v>Trans/Dist</v>
          </cell>
          <cell r="C510" t="str">
            <v>Distribution - Spokane North &amp; West</v>
          </cell>
          <cell r="D510" t="str">
            <v>WA</v>
          </cell>
          <cell r="E510" t="str">
            <v>ED</v>
          </cell>
          <cell r="F510" t="str">
            <v>Programs</v>
          </cell>
          <cell r="G510" t="str">
            <v>Elec Distribution 360-373</v>
          </cell>
        </row>
        <row r="511">
          <cell r="A511">
            <v>2514</v>
          </cell>
          <cell r="B511" t="str">
            <v>Trans/Dist</v>
          </cell>
          <cell r="C511" t="str">
            <v>Distribution - Spokane North &amp; West</v>
          </cell>
          <cell r="D511" t="str">
            <v>WA</v>
          </cell>
          <cell r="E511" t="str">
            <v>ED</v>
          </cell>
          <cell r="F511" t="str">
            <v>Programs</v>
          </cell>
          <cell r="G511" t="str">
            <v>Elec Distribution 360-373</v>
          </cell>
        </row>
        <row r="512">
          <cell r="A512">
            <v>2514</v>
          </cell>
          <cell r="B512" t="str">
            <v>Trans/Dist</v>
          </cell>
          <cell r="C512" t="str">
            <v>Distribution - Spokane North &amp; West</v>
          </cell>
          <cell r="D512" t="str">
            <v>WA</v>
          </cell>
          <cell r="E512" t="str">
            <v>ED</v>
          </cell>
          <cell r="F512" t="str">
            <v>Programs</v>
          </cell>
          <cell r="G512" t="str">
            <v>Elec Distribution 360-373</v>
          </cell>
        </row>
        <row r="513">
          <cell r="A513">
            <v>2514</v>
          </cell>
          <cell r="B513" t="str">
            <v>Trans/Dist</v>
          </cell>
          <cell r="C513" t="str">
            <v>Distribution - Spokane North &amp; West</v>
          </cell>
          <cell r="D513" t="str">
            <v>WA</v>
          </cell>
          <cell r="E513" t="str">
            <v>ED</v>
          </cell>
          <cell r="F513" t="str">
            <v>Programs</v>
          </cell>
          <cell r="G513" t="str">
            <v>Elec Distribution 360-373</v>
          </cell>
        </row>
        <row r="514">
          <cell r="A514">
            <v>2514</v>
          </cell>
          <cell r="B514" t="str">
            <v>Trans/Dist</v>
          </cell>
          <cell r="C514" t="str">
            <v>Distribution - Spokane North &amp; West</v>
          </cell>
          <cell r="D514" t="str">
            <v>WA</v>
          </cell>
          <cell r="E514" t="str">
            <v>ED</v>
          </cell>
          <cell r="F514" t="str">
            <v>Programs</v>
          </cell>
          <cell r="G514" t="str">
            <v>Elec Distribution 360-373</v>
          </cell>
        </row>
        <row r="515">
          <cell r="A515">
            <v>2514</v>
          </cell>
          <cell r="B515" t="str">
            <v>Trans/Dist</v>
          </cell>
          <cell r="C515" t="str">
            <v>Distribution - Spokane North &amp; West</v>
          </cell>
          <cell r="D515" t="str">
            <v>WA</v>
          </cell>
          <cell r="E515" t="str">
            <v>ED</v>
          </cell>
          <cell r="F515" t="str">
            <v>Programs</v>
          </cell>
          <cell r="G515" t="str">
            <v>Elec Distribution 360-373</v>
          </cell>
        </row>
        <row r="516">
          <cell r="A516">
            <v>2514</v>
          </cell>
          <cell r="B516" t="str">
            <v>Trans/Dist</v>
          </cell>
          <cell r="C516" t="str">
            <v>Distribution - Spokane North &amp; West</v>
          </cell>
          <cell r="D516" t="str">
            <v>WA</v>
          </cell>
          <cell r="E516" t="str">
            <v>ED</v>
          </cell>
          <cell r="F516" t="str">
            <v>Programs</v>
          </cell>
          <cell r="G516" t="str">
            <v>Elec Distribution 360-373</v>
          </cell>
        </row>
        <row r="517">
          <cell r="A517">
            <v>2514</v>
          </cell>
          <cell r="B517" t="str">
            <v>Trans/Dist</v>
          </cell>
          <cell r="C517" t="str">
            <v>Distribution - Spokane North &amp; West</v>
          </cell>
          <cell r="D517" t="str">
            <v>WA</v>
          </cell>
          <cell r="E517" t="str">
            <v>ED</v>
          </cell>
          <cell r="F517" t="str">
            <v>Programs</v>
          </cell>
          <cell r="G517" t="str">
            <v>Elec Distribution 360-373</v>
          </cell>
        </row>
        <row r="518">
          <cell r="A518">
            <v>2514</v>
          </cell>
          <cell r="B518" t="str">
            <v>Trans/Dist</v>
          </cell>
          <cell r="C518" t="str">
            <v>Distribution - Spokane North &amp; West</v>
          </cell>
          <cell r="D518" t="str">
            <v>WA</v>
          </cell>
          <cell r="E518" t="str">
            <v>ED</v>
          </cell>
          <cell r="F518" t="str">
            <v>Programs</v>
          </cell>
          <cell r="G518" t="str">
            <v>Elec Distribution 360-373</v>
          </cell>
        </row>
        <row r="519">
          <cell r="A519">
            <v>2514</v>
          </cell>
          <cell r="B519" t="str">
            <v>Trans/Dist</v>
          </cell>
          <cell r="C519" t="str">
            <v>Distribution - Spokane North &amp; West</v>
          </cell>
          <cell r="D519" t="str">
            <v>WA</v>
          </cell>
          <cell r="E519" t="str">
            <v>ED</v>
          </cell>
          <cell r="F519" t="str">
            <v>Programs</v>
          </cell>
          <cell r="G519" t="str">
            <v>Elec Distribution 360-373</v>
          </cell>
        </row>
        <row r="520">
          <cell r="A520">
            <v>2514</v>
          </cell>
          <cell r="B520" t="str">
            <v>Trans/Dist</v>
          </cell>
          <cell r="C520" t="str">
            <v>Distribution - Spokane North &amp; West</v>
          </cell>
          <cell r="D520" t="str">
            <v>WA</v>
          </cell>
          <cell r="E520" t="str">
            <v>ED</v>
          </cell>
          <cell r="F520" t="str">
            <v>Programs</v>
          </cell>
          <cell r="G520" t="str">
            <v>Elec Distribution 360-373</v>
          </cell>
        </row>
        <row r="521">
          <cell r="A521">
            <v>2514</v>
          </cell>
          <cell r="B521" t="str">
            <v>Trans/Dist</v>
          </cell>
          <cell r="C521" t="str">
            <v>Distribution - Spokane North &amp; West</v>
          </cell>
          <cell r="D521" t="str">
            <v>WA</v>
          </cell>
          <cell r="E521" t="str">
            <v>ED</v>
          </cell>
          <cell r="F521" t="str">
            <v>Programs</v>
          </cell>
          <cell r="G521" t="str">
            <v>Elec Distribution 360-373</v>
          </cell>
        </row>
        <row r="522">
          <cell r="A522">
            <v>2514</v>
          </cell>
          <cell r="B522" t="str">
            <v>Trans/Dist</v>
          </cell>
          <cell r="C522" t="str">
            <v>Distribution - Spokane North &amp; West</v>
          </cell>
          <cell r="D522" t="str">
            <v>WA</v>
          </cell>
          <cell r="E522" t="str">
            <v>ED</v>
          </cell>
          <cell r="F522" t="str">
            <v>Programs</v>
          </cell>
          <cell r="G522" t="str">
            <v>Elec Distribution 360-373</v>
          </cell>
        </row>
        <row r="523">
          <cell r="A523">
            <v>2514</v>
          </cell>
          <cell r="B523" t="str">
            <v>Trans/Dist</v>
          </cell>
          <cell r="C523" t="str">
            <v>Distribution - Spokane North &amp; West</v>
          </cell>
          <cell r="D523" t="str">
            <v>WA</v>
          </cell>
          <cell r="E523" t="str">
            <v>ED</v>
          </cell>
          <cell r="F523" t="str">
            <v>Programs</v>
          </cell>
          <cell r="G523" t="str">
            <v>Elec Distribution 360-373</v>
          </cell>
        </row>
        <row r="524">
          <cell r="A524">
            <v>2514</v>
          </cell>
          <cell r="B524" t="str">
            <v>Trans/Dist</v>
          </cell>
          <cell r="C524" t="str">
            <v>Distribution - Spokane North &amp; West</v>
          </cell>
          <cell r="D524" t="str">
            <v>WA</v>
          </cell>
          <cell r="E524" t="str">
            <v>ED</v>
          </cell>
          <cell r="F524" t="str">
            <v>Programs</v>
          </cell>
          <cell r="G524" t="str">
            <v>Elec Distribution 360-373</v>
          </cell>
        </row>
        <row r="525">
          <cell r="A525">
            <v>2514</v>
          </cell>
          <cell r="B525" t="str">
            <v>Trans/Dist</v>
          </cell>
          <cell r="C525" t="str">
            <v>Distribution - Spokane North &amp; West</v>
          </cell>
          <cell r="D525" t="str">
            <v>WA</v>
          </cell>
          <cell r="E525" t="str">
            <v>ED</v>
          </cell>
          <cell r="F525" t="str">
            <v>Programs</v>
          </cell>
          <cell r="G525" t="str">
            <v>Elec Distribution 360-373</v>
          </cell>
        </row>
        <row r="526">
          <cell r="A526">
            <v>2515</v>
          </cell>
          <cell r="B526" t="str">
            <v>Trans/Dist</v>
          </cell>
          <cell r="C526" t="str">
            <v>Distribution - CdA East &amp; North</v>
          </cell>
          <cell r="D526" t="str">
            <v>ID</v>
          </cell>
          <cell r="E526" t="str">
            <v>ED</v>
          </cell>
          <cell r="F526" t="str">
            <v>Programs</v>
          </cell>
          <cell r="G526" t="str">
            <v>Elec Distribution 360-373</v>
          </cell>
        </row>
        <row r="527">
          <cell r="A527">
            <v>2515</v>
          </cell>
          <cell r="B527" t="str">
            <v>Trans/Dist</v>
          </cell>
          <cell r="C527" t="str">
            <v>Distribution - CdA East &amp; North</v>
          </cell>
          <cell r="D527" t="str">
            <v>ID</v>
          </cell>
          <cell r="E527" t="str">
            <v>ED</v>
          </cell>
          <cell r="F527" t="str">
            <v>Programs</v>
          </cell>
          <cell r="G527" t="str">
            <v>Elec Distribution 360-373</v>
          </cell>
        </row>
        <row r="528">
          <cell r="A528">
            <v>2515</v>
          </cell>
          <cell r="B528" t="str">
            <v>Trans/Dist</v>
          </cell>
          <cell r="C528" t="str">
            <v>Distribution - CdA East &amp; North</v>
          </cell>
          <cell r="D528" t="str">
            <v>ID</v>
          </cell>
          <cell r="E528" t="str">
            <v>ED</v>
          </cell>
          <cell r="F528" t="str">
            <v>Programs</v>
          </cell>
          <cell r="G528" t="str">
            <v>Elec Distribution 360-373</v>
          </cell>
        </row>
        <row r="529">
          <cell r="A529">
            <v>2515</v>
          </cell>
          <cell r="B529" t="str">
            <v>Trans/Dist</v>
          </cell>
          <cell r="C529" t="str">
            <v>Distribution - CdA East &amp; North</v>
          </cell>
          <cell r="D529" t="str">
            <v>ID</v>
          </cell>
          <cell r="E529" t="str">
            <v>ED</v>
          </cell>
          <cell r="F529" t="str">
            <v>Programs</v>
          </cell>
          <cell r="G529" t="str">
            <v>Elec Distribution 360-373</v>
          </cell>
        </row>
        <row r="530">
          <cell r="A530">
            <v>2515</v>
          </cell>
          <cell r="B530" t="str">
            <v>Trans/Dist</v>
          </cell>
          <cell r="C530" t="str">
            <v>Distribution - CdA East &amp; North</v>
          </cell>
          <cell r="D530" t="str">
            <v>ID</v>
          </cell>
          <cell r="E530" t="str">
            <v>ED</v>
          </cell>
          <cell r="F530" t="str">
            <v>Programs</v>
          </cell>
          <cell r="G530" t="str">
            <v>Elec Distribution 360-373</v>
          </cell>
        </row>
        <row r="531">
          <cell r="A531">
            <v>2515</v>
          </cell>
          <cell r="B531" t="str">
            <v>Trans/Dist</v>
          </cell>
          <cell r="C531" t="str">
            <v>Distribution - CdA East &amp; North</v>
          </cell>
          <cell r="D531" t="str">
            <v>ID</v>
          </cell>
          <cell r="E531" t="str">
            <v>ED</v>
          </cell>
          <cell r="F531" t="str">
            <v>Programs</v>
          </cell>
          <cell r="G531" t="str">
            <v>Elec Distribution 360-373</v>
          </cell>
        </row>
        <row r="532">
          <cell r="A532">
            <v>2515</v>
          </cell>
          <cell r="B532" t="str">
            <v>Trans/Dist</v>
          </cell>
          <cell r="C532" t="str">
            <v>Distribution - CdA East &amp; North</v>
          </cell>
          <cell r="D532" t="str">
            <v>ID</v>
          </cell>
          <cell r="E532" t="str">
            <v>ED</v>
          </cell>
          <cell r="F532" t="str">
            <v>Programs</v>
          </cell>
          <cell r="G532" t="str">
            <v>Elec Distribution 360-373</v>
          </cell>
        </row>
        <row r="533">
          <cell r="A533">
            <v>2515</v>
          </cell>
          <cell r="B533" t="str">
            <v>Trans/Dist</v>
          </cell>
          <cell r="C533" t="str">
            <v>Distribution - CdA East &amp; North</v>
          </cell>
          <cell r="D533" t="str">
            <v>ID</v>
          </cell>
          <cell r="E533" t="str">
            <v>ED</v>
          </cell>
          <cell r="F533" t="str">
            <v>Programs</v>
          </cell>
          <cell r="G533" t="str">
            <v>Elec Distribution 360-373</v>
          </cell>
        </row>
        <row r="534">
          <cell r="A534">
            <v>2515</v>
          </cell>
          <cell r="B534" t="str">
            <v>Trans/Dist</v>
          </cell>
          <cell r="C534" t="str">
            <v>Distribution - CdA East &amp; North</v>
          </cell>
          <cell r="D534" t="str">
            <v>ID</v>
          </cell>
          <cell r="E534" t="str">
            <v>ED</v>
          </cell>
          <cell r="F534" t="str">
            <v>Programs</v>
          </cell>
          <cell r="G534" t="str">
            <v>Elec Distribution 360-373</v>
          </cell>
        </row>
        <row r="535">
          <cell r="A535">
            <v>2516</v>
          </cell>
          <cell r="B535" t="str">
            <v>Trans/Dist</v>
          </cell>
          <cell r="C535" t="str">
            <v>Distribution - Pullman &amp; Lewis Clark</v>
          </cell>
          <cell r="D535" t="str">
            <v>AN</v>
          </cell>
          <cell r="E535" t="str">
            <v>ED</v>
          </cell>
          <cell r="F535" t="str">
            <v>Programs</v>
          </cell>
          <cell r="G535" t="str">
            <v>Elec Distribution 360-373</v>
          </cell>
        </row>
        <row r="536">
          <cell r="A536">
            <v>2516</v>
          </cell>
          <cell r="B536" t="str">
            <v>Trans/Dist</v>
          </cell>
          <cell r="C536" t="str">
            <v>Distribution - Pullman &amp; Lewis Clark</v>
          </cell>
          <cell r="D536" t="str">
            <v>AN</v>
          </cell>
          <cell r="E536" t="str">
            <v>ED</v>
          </cell>
          <cell r="F536" t="str">
            <v>Programs</v>
          </cell>
          <cell r="G536" t="str">
            <v>Elec Distribution 360-373</v>
          </cell>
        </row>
        <row r="537">
          <cell r="A537">
            <v>2516</v>
          </cell>
          <cell r="B537" t="str">
            <v>Trans/Dist</v>
          </cell>
          <cell r="C537" t="str">
            <v>Distribution - Pullman &amp; Lewis Clark</v>
          </cell>
          <cell r="D537" t="str">
            <v>AN</v>
          </cell>
          <cell r="E537" t="str">
            <v>ED</v>
          </cell>
          <cell r="F537" t="str">
            <v>Programs</v>
          </cell>
          <cell r="G537" t="str">
            <v>Elec Distribution 360-373</v>
          </cell>
        </row>
        <row r="538">
          <cell r="A538">
            <v>2516</v>
          </cell>
          <cell r="B538" t="str">
            <v>Trans/Dist</v>
          </cell>
          <cell r="C538" t="str">
            <v>Distribution - Pullman &amp; Lewis Clark</v>
          </cell>
          <cell r="D538" t="str">
            <v>AN</v>
          </cell>
          <cell r="E538" t="str">
            <v>ED</v>
          </cell>
          <cell r="F538" t="str">
            <v>Programs</v>
          </cell>
          <cell r="G538" t="str">
            <v>Elec Distribution 360-373</v>
          </cell>
        </row>
        <row r="539">
          <cell r="A539">
            <v>2516</v>
          </cell>
          <cell r="B539" t="str">
            <v>Trans/Dist</v>
          </cell>
          <cell r="C539" t="str">
            <v>Distribution - Pullman &amp; Lewis Clark</v>
          </cell>
          <cell r="D539" t="str">
            <v>AN</v>
          </cell>
          <cell r="E539" t="str">
            <v>ED</v>
          </cell>
          <cell r="F539" t="str">
            <v>Programs</v>
          </cell>
          <cell r="G539" t="str">
            <v>Elec Distribution 360-373</v>
          </cell>
        </row>
        <row r="540">
          <cell r="A540">
            <v>2516</v>
          </cell>
          <cell r="B540" t="str">
            <v>Trans/Dist</v>
          </cell>
          <cell r="C540" t="str">
            <v>Distribution - Pullman &amp; Lewis Clark</v>
          </cell>
          <cell r="D540" t="str">
            <v>AN</v>
          </cell>
          <cell r="E540" t="str">
            <v>ED</v>
          </cell>
          <cell r="F540" t="str">
            <v>Programs</v>
          </cell>
          <cell r="G540" t="str">
            <v>Elec Distribution 360-373</v>
          </cell>
        </row>
        <row r="541">
          <cell r="A541">
            <v>2516</v>
          </cell>
          <cell r="B541" t="str">
            <v>Trans/Dist</v>
          </cell>
          <cell r="C541" t="str">
            <v>Distribution - Pullman &amp; Lewis Clark</v>
          </cell>
          <cell r="D541" t="str">
            <v>AN</v>
          </cell>
          <cell r="E541" t="str">
            <v>ED</v>
          </cell>
          <cell r="F541" t="str">
            <v>Programs</v>
          </cell>
          <cell r="G541" t="str">
            <v>Elec Distribution 360-373</v>
          </cell>
        </row>
        <row r="542">
          <cell r="A542">
            <v>2516</v>
          </cell>
          <cell r="B542" t="str">
            <v>Trans/Dist</v>
          </cell>
          <cell r="C542" t="str">
            <v>Distribution - Pullman &amp; Lewis Clark</v>
          </cell>
          <cell r="D542" t="str">
            <v>AN</v>
          </cell>
          <cell r="E542" t="str">
            <v>ED</v>
          </cell>
          <cell r="F542" t="str">
            <v>Programs</v>
          </cell>
          <cell r="G542" t="str">
            <v>Elec Distribution 360-373</v>
          </cell>
        </row>
        <row r="543">
          <cell r="A543">
            <v>2521</v>
          </cell>
          <cell r="B543" t="str">
            <v>Trans/Dist</v>
          </cell>
          <cell r="C543" t="str">
            <v>St Maries 634 Cx Fdr</v>
          </cell>
          <cell r="D543" t="str">
            <v>ID</v>
          </cell>
          <cell r="E543" t="str">
            <v>ED</v>
          </cell>
          <cell r="F543" t="str">
            <v>Projects</v>
          </cell>
          <cell r="G543" t="str">
            <v>Elec Distribution 360-373</v>
          </cell>
        </row>
        <row r="544">
          <cell r="A544">
            <v>2521</v>
          </cell>
          <cell r="B544" t="str">
            <v>Trans/Dist</v>
          </cell>
          <cell r="C544" t="str">
            <v>St Maries 634 Cx Fdr</v>
          </cell>
          <cell r="D544" t="str">
            <v>ID</v>
          </cell>
          <cell r="E544" t="str">
            <v>ED</v>
          </cell>
          <cell r="F544" t="str">
            <v>Projects</v>
          </cell>
          <cell r="G544" t="str">
            <v>Elec Distribution 360-373</v>
          </cell>
        </row>
        <row r="545">
          <cell r="A545">
            <v>2521</v>
          </cell>
          <cell r="B545" t="str">
            <v>Trans/Dist</v>
          </cell>
          <cell r="C545" t="str">
            <v>St Maries 634 Cx Fdr</v>
          </cell>
          <cell r="D545" t="str">
            <v>ID</v>
          </cell>
          <cell r="E545" t="str">
            <v>ED</v>
          </cell>
          <cell r="F545" t="str">
            <v>Projects</v>
          </cell>
          <cell r="G545" t="str">
            <v>Elec Distribution 360-373</v>
          </cell>
        </row>
        <row r="546">
          <cell r="A546">
            <v>2522</v>
          </cell>
          <cell r="B546" t="str">
            <v>Trans/Dist</v>
          </cell>
          <cell r="C546" t="str">
            <v>10th &amp; Stewart Dx Int</v>
          </cell>
          <cell r="D546" t="str">
            <v>ID</v>
          </cell>
          <cell r="E546" t="str">
            <v>ED</v>
          </cell>
          <cell r="F546" t="str">
            <v>Projects</v>
          </cell>
          <cell r="G546" t="str">
            <v>Elec Distribution 360-373</v>
          </cell>
        </row>
        <row r="547">
          <cell r="A547">
            <v>2530</v>
          </cell>
          <cell r="B547" t="str">
            <v>Trans/Dist</v>
          </cell>
          <cell r="C547" t="str">
            <v>SGDP-Pullman Smart Grid Demonstration Project</v>
          </cell>
          <cell r="D547" t="str">
            <v>WA</v>
          </cell>
          <cell r="E547" t="str">
            <v>ED</v>
          </cell>
          <cell r="F547" t="str">
            <v>Projects</v>
          </cell>
          <cell r="G547" t="str">
            <v>Elec Distribution 360-373</v>
          </cell>
        </row>
        <row r="548">
          <cell r="A548">
            <v>2530</v>
          </cell>
          <cell r="B548" t="str">
            <v>Trans/Dist</v>
          </cell>
          <cell r="C548" t="str">
            <v>SGDP-Pullman Smart Grid Demonstration Project</v>
          </cell>
          <cell r="D548" t="str">
            <v>WA</v>
          </cell>
          <cell r="E548" t="str">
            <v>ED</v>
          </cell>
          <cell r="F548" t="str">
            <v>Projects</v>
          </cell>
          <cell r="G548" t="str">
            <v>Elec Distribution 360-373</v>
          </cell>
        </row>
        <row r="549">
          <cell r="A549">
            <v>2532</v>
          </cell>
          <cell r="B549" t="str">
            <v>Trans/Dist</v>
          </cell>
          <cell r="C549" t="str">
            <v>Noxon 230 kV Substation - Rebuild</v>
          </cell>
          <cell r="D549" t="str">
            <v>AN</v>
          </cell>
          <cell r="E549" t="str">
            <v>ED</v>
          </cell>
          <cell r="F549" t="str">
            <v>Projects</v>
          </cell>
          <cell r="G549" t="str">
            <v>Elec Transmission 350-359</v>
          </cell>
        </row>
        <row r="550">
          <cell r="A550">
            <v>2532</v>
          </cell>
          <cell r="B550" t="str">
            <v>Trans/Dist</v>
          </cell>
          <cell r="C550" t="str">
            <v>Noxon 230 kV Substation - Rebuild</v>
          </cell>
          <cell r="D550" t="str">
            <v>AN</v>
          </cell>
          <cell r="E550" t="str">
            <v>ED</v>
          </cell>
          <cell r="F550" t="str">
            <v>Projects</v>
          </cell>
          <cell r="G550" t="str">
            <v>Elec Transmission 350-359</v>
          </cell>
        </row>
        <row r="551">
          <cell r="A551">
            <v>2532</v>
          </cell>
          <cell r="B551" t="str">
            <v>Trans/Dist</v>
          </cell>
          <cell r="C551" t="str">
            <v>Noxon 230 kV Substation - Rebuild</v>
          </cell>
          <cell r="D551" t="str">
            <v>AN</v>
          </cell>
          <cell r="E551" t="str">
            <v>ED</v>
          </cell>
          <cell r="F551" t="str">
            <v>Projects</v>
          </cell>
          <cell r="G551" t="str">
            <v>Elec Transmission 350-359</v>
          </cell>
        </row>
        <row r="552">
          <cell r="A552">
            <v>2532</v>
          </cell>
          <cell r="B552" t="str">
            <v>Trans/Dist</v>
          </cell>
          <cell r="C552" t="str">
            <v>Noxon 230 kV Substation - Rebuild</v>
          </cell>
          <cell r="D552" t="str">
            <v>AN</v>
          </cell>
          <cell r="E552" t="str">
            <v>ED</v>
          </cell>
          <cell r="F552" t="str">
            <v>Projects</v>
          </cell>
          <cell r="G552" t="str">
            <v>Elec Transmission 350-359</v>
          </cell>
        </row>
        <row r="553">
          <cell r="A553">
            <v>2532</v>
          </cell>
          <cell r="B553" t="str">
            <v>Trans/Dist</v>
          </cell>
          <cell r="C553" t="str">
            <v>Noxon 230 kV Substation - Rebuild</v>
          </cell>
          <cell r="D553" t="str">
            <v>AN</v>
          </cell>
          <cell r="E553" t="str">
            <v>ED</v>
          </cell>
          <cell r="F553" t="str">
            <v>Projects</v>
          </cell>
          <cell r="G553" t="str">
            <v>Elec Transmission 350-359</v>
          </cell>
        </row>
        <row r="554">
          <cell r="A554">
            <v>2532</v>
          </cell>
          <cell r="B554" t="str">
            <v>Trans/Dist</v>
          </cell>
          <cell r="C554" t="str">
            <v>Noxon 230 kV Substation - Rebuild</v>
          </cell>
          <cell r="D554" t="str">
            <v>AN</v>
          </cell>
          <cell r="E554" t="str">
            <v>ED</v>
          </cell>
          <cell r="F554" t="str">
            <v>Projects</v>
          </cell>
          <cell r="G554" t="str">
            <v>Elec Transmission 350-359</v>
          </cell>
        </row>
        <row r="555">
          <cell r="A555">
            <v>2535</v>
          </cell>
          <cell r="B555" t="str">
            <v>Trans/Dist</v>
          </cell>
          <cell r="C555" t="str">
            <v>TCOP Related Distribution Rebuilds</v>
          </cell>
          <cell r="D555" t="str">
            <v>AN</v>
          </cell>
          <cell r="E555" t="str">
            <v>ED</v>
          </cell>
          <cell r="F555" t="str">
            <v>Programs</v>
          </cell>
          <cell r="G555" t="str">
            <v>Elec Distribution 360-373</v>
          </cell>
        </row>
        <row r="556">
          <cell r="A556">
            <v>2535</v>
          </cell>
          <cell r="B556" t="str">
            <v>Trans/Dist</v>
          </cell>
          <cell r="C556" t="str">
            <v>TCOP Related Distribution Rebuilds</v>
          </cell>
          <cell r="D556" t="str">
            <v>AN</v>
          </cell>
          <cell r="E556" t="str">
            <v>ED</v>
          </cell>
          <cell r="F556" t="str">
            <v>Programs</v>
          </cell>
          <cell r="G556" t="str">
            <v>Elec Distribution 360-373</v>
          </cell>
        </row>
        <row r="557">
          <cell r="A557">
            <v>2535</v>
          </cell>
          <cell r="B557" t="str">
            <v>Trans/Dist</v>
          </cell>
          <cell r="C557" t="str">
            <v>TCOP Related Distribution Rebuilds</v>
          </cell>
          <cell r="D557" t="str">
            <v>AN</v>
          </cell>
          <cell r="E557" t="str">
            <v>ED</v>
          </cell>
          <cell r="F557" t="str">
            <v>Programs</v>
          </cell>
          <cell r="G557" t="str">
            <v>Elec Distribution 360-373</v>
          </cell>
        </row>
        <row r="558">
          <cell r="A558">
            <v>2539</v>
          </cell>
          <cell r="B558" t="str">
            <v>Trans/Dist</v>
          </cell>
          <cell r="C558" t="str">
            <v>Garden Springs 230-115 kV Substation</v>
          </cell>
          <cell r="D558" t="str">
            <v>WA</v>
          </cell>
          <cell r="E558" t="str">
            <v>ED</v>
          </cell>
          <cell r="F558" t="str">
            <v>Projects</v>
          </cell>
          <cell r="G558" t="str">
            <v>Elec Transmission 350-359</v>
          </cell>
        </row>
        <row r="559">
          <cell r="A559">
            <v>2539</v>
          </cell>
          <cell r="B559" t="str">
            <v>Trans/Dist</v>
          </cell>
          <cell r="C559" t="str">
            <v>Garden Springs 230-115 kV Substation</v>
          </cell>
          <cell r="D559" t="str">
            <v>WA</v>
          </cell>
          <cell r="E559" t="str">
            <v>ED</v>
          </cell>
          <cell r="F559" t="str">
            <v>Projects</v>
          </cell>
          <cell r="G559" t="str">
            <v>Elec Transmission 350-359</v>
          </cell>
        </row>
        <row r="560">
          <cell r="A560">
            <v>2546</v>
          </cell>
          <cell r="B560" t="str">
            <v>Trans/Dist</v>
          </cell>
          <cell r="C560" t="str">
            <v>Blue Creek 115 kV - Rebuild</v>
          </cell>
          <cell r="D560" t="str">
            <v>ID</v>
          </cell>
          <cell r="E560" t="str">
            <v>ED</v>
          </cell>
          <cell r="F560" t="str">
            <v>Programs</v>
          </cell>
          <cell r="G560" t="str">
            <v>Elec Distribution 360-373</v>
          </cell>
        </row>
        <row r="561">
          <cell r="A561">
            <v>2546</v>
          </cell>
          <cell r="B561" t="str">
            <v>Trans/Dist</v>
          </cell>
          <cell r="C561" t="str">
            <v>Blue Creek 115 kV - Rebuild</v>
          </cell>
          <cell r="D561" t="str">
            <v>ID</v>
          </cell>
          <cell r="E561" t="str">
            <v>ED</v>
          </cell>
          <cell r="F561" t="str">
            <v>Programs</v>
          </cell>
          <cell r="G561" t="str">
            <v>Elec Distribution 360-373</v>
          </cell>
        </row>
        <row r="562">
          <cell r="A562">
            <v>2546</v>
          </cell>
          <cell r="B562" t="str">
            <v>Trans/Dist</v>
          </cell>
          <cell r="C562" t="str">
            <v>Blue Creek 115 kV - Rebuild</v>
          </cell>
          <cell r="D562" t="str">
            <v>ID</v>
          </cell>
          <cell r="E562" t="str">
            <v>ED</v>
          </cell>
          <cell r="F562" t="str">
            <v>Programs</v>
          </cell>
          <cell r="G562" t="str">
            <v>Elec Distribution 360-373</v>
          </cell>
        </row>
        <row r="563">
          <cell r="A563">
            <v>2550</v>
          </cell>
          <cell r="B563" t="str">
            <v>Trans/Dist</v>
          </cell>
          <cell r="C563" t="str">
            <v>Burke-Thompson A&amp;B 115kV Transmission Rebuld Proj</v>
          </cell>
          <cell r="D563" t="str">
            <v>AN</v>
          </cell>
          <cell r="E563" t="str">
            <v>ED</v>
          </cell>
          <cell r="F563" t="str">
            <v>Programs</v>
          </cell>
          <cell r="G563" t="str">
            <v>Elec Transmission 350-359</v>
          </cell>
        </row>
        <row r="564">
          <cell r="A564">
            <v>2550</v>
          </cell>
          <cell r="B564" t="str">
            <v>Trans/Dist</v>
          </cell>
          <cell r="C564" t="str">
            <v>Burke-Thompson A&amp;B 115kV Transmission Rebuld Proj</v>
          </cell>
          <cell r="D564" t="str">
            <v>AN</v>
          </cell>
          <cell r="E564" t="str">
            <v>ED</v>
          </cell>
          <cell r="F564" t="str">
            <v>Programs</v>
          </cell>
          <cell r="G564" t="str">
            <v>Elec Transmission 350-359</v>
          </cell>
        </row>
        <row r="565">
          <cell r="A565">
            <v>2550</v>
          </cell>
          <cell r="B565" t="str">
            <v>Trans/Dist</v>
          </cell>
          <cell r="C565" t="str">
            <v>Burke-Thompson A&amp;B 115kV Transmission Rebuld Proj</v>
          </cell>
          <cell r="D565" t="str">
            <v>AN</v>
          </cell>
          <cell r="E565" t="str">
            <v>ED</v>
          </cell>
          <cell r="F565" t="str">
            <v>Programs</v>
          </cell>
          <cell r="G565" t="str">
            <v>Elec Transmission 350-359</v>
          </cell>
        </row>
        <row r="566">
          <cell r="A566">
            <v>2552</v>
          </cell>
          <cell r="B566" t="str">
            <v>Trans/Dist</v>
          </cell>
          <cell r="C566" t="str">
            <v>Opportunity 115 kV Switching Station</v>
          </cell>
          <cell r="D566" t="str">
            <v>WA</v>
          </cell>
          <cell r="E566" t="str">
            <v>ED</v>
          </cell>
          <cell r="F566" t="str">
            <v>Projects</v>
          </cell>
          <cell r="G566" t="str">
            <v>Elec Transmission 350-359</v>
          </cell>
        </row>
        <row r="567">
          <cell r="A567">
            <v>2552</v>
          </cell>
          <cell r="B567" t="str">
            <v>Trans/Dist</v>
          </cell>
          <cell r="C567" t="str">
            <v>Opportunity 115 kV Switching Station</v>
          </cell>
          <cell r="D567" t="str">
            <v>WA</v>
          </cell>
          <cell r="E567" t="str">
            <v>ED</v>
          </cell>
          <cell r="F567" t="str">
            <v>Projects</v>
          </cell>
          <cell r="G567" t="str">
            <v>Elec Transmission 350-359</v>
          </cell>
        </row>
        <row r="568">
          <cell r="A568">
            <v>2556</v>
          </cell>
          <cell r="B568" t="str">
            <v>Trans/Dist</v>
          </cell>
          <cell r="C568" t="str">
            <v>CDA-Pine Creek 115kV Transmission Line: Rebuild</v>
          </cell>
          <cell r="D568" t="str">
            <v>AN</v>
          </cell>
          <cell r="E568" t="str">
            <v>ED</v>
          </cell>
          <cell r="F568" t="str">
            <v>Projects</v>
          </cell>
          <cell r="G568" t="str">
            <v>Elec Transmission 350-359</v>
          </cell>
        </row>
        <row r="569">
          <cell r="A569">
            <v>2556</v>
          </cell>
          <cell r="B569" t="str">
            <v>Trans/Dist</v>
          </cell>
          <cell r="C569" t="str">
            <v>CDA-Pine Creek 115kV Transmission Line: Rebuild</v>
          </cell>
          <cell r="D569" t="str">
            <v>AN</v>
          </cell>
          <cell r="E569" t="str">
            <v>ED</v>
          </cell>
          <cell r="F569" t="str">
            <v>Projects</v>
          </cell>
          <cell r="G569" t="str">
            <v>Elec Transmission 350-359</v>
          </cell>
        </row>
        <row r="570">
          <cell r="A570">
            <v>2556</v>
          </cell>
          <cell r="B570" t="str">
            <v>Trans/Dist</v>
          </cell>
          <cell r="C570" t="str">
            <v>CDA-Pine Creek 115kV Transmission Line: Rebuild</v>
          </cell>
          <cell r="D570" t="str">
            <v>AN</v>
          </cell>
          <cell r="E570" t="str">
            <v>ED</v>
          </cell>
          <cell r="F570" t="str">
            <v>Projects</v>
          </cell>
          <cell r="G570" t="str">
            <v>Elec Transmission 350-359</v>
          </cell>
        </row>
        <row r="571">
          <cell r="A571">
            <v>2557</v>
          </cell>
          <cell r="B571" t="str">
            <v>Trans/Dist</v>
          </cell>
          <cell r="C571" t="str">
            <v>9CE-Sunset 115kV Transmission Line: Rebuild</v>
          </cell>
          <cell r="D571" t="str">
            <v>AN</v>
          </cell>
          <cell r="E571" t="str">
            <v>ED</v>
          </cell>
          <cell r="F571" t="str">
            <v>Programs</v>
          </cell>
          <cell r="G571" t="str">
            <v>Elec Transmission 350-359</v>
          </cell>
        </row>
        <row r="572">
          <cell r="A572">
            <v>2557</v>
          </cell>
          <cell r="B572" t="str">
            <v>Trans/Dist</v>
          </cell>
          <cell r="C572" t="str">
            <v>9CE-Sunset 115kV Transmission Line: Rebuild</v>
          </cell>
          <cell r="D572" t="str">
            <v>AN</v>
          </cell>
          <cell r="E572" t="str">
            <v>ED</v>
          </cell>
          <cell r="F572" t="str">
            <v>Programs</v>
          </cell>
          <cell r="G572" t="str">
            <v>Elec Transmission 350-359</v>
          </cell>
        </row>
        <row r="573">
          <cell r="A573">
            <v>2560</v>
          </cell>
          <cell r="B573" t="str">
            <v>Trans/Dist</v>
          </cell>
          <cell r="C573" t="str">
            <v>Line Ratings Mitigation Project</v>
          </cell>
          <cell r="D573" t="str">
            <v>AN</v>
          </cell>
          <cell r="E573" t="str">
            <v>ED</v>
          </cell>
          <cell r="F573" t="str">
            <v>Programs</v>
          </cell>
          <cell r="G573" t="str">
            <v>Elec Transmission 350-359</v>
          </cell>
        </row>
        <row r="574">
          <cell r="A574">
            <v>2562</v>
          </cell>
          <cell r="B574" t="str">
            <v>Trans/Dist</v>
          </cell>
          <cell r="C574" t="str">
            <v>Grangeville 115 kV Sub - Rebuild</v>
          </cell>
          <cell r="D574" t="str">
            <v>ID</v>
          </cell>
          <cell r="E574" t="str">
            <v>ED</v>
          </cell>
          <cell r="F574" t="str">
            <v>Programs</v>
          </cell>
          <cell r="G574" t="str">
            <v>Elec Distribution 360-373</v>
          </cell>
        </row>
        <row r="575">
          <cell r="A575">
            <v>2562</v>
          </cell>
          <cell r="B575" t="str">
            <v>Trans/Dist</v>
          </cell>
          <cell r="C575" t="str">
            <v>Grangeville 115 kV Sub - Rebuild</v>
          </cell>
          <cell r="D575" t="str">
            <v>ID</v>
          </cell>
          <cell r="E575" t="str">
            <v>ED</v>
          </cell>
          <cell r="F575" t="str">
            <v>Programs</v>
          </cell>
          <cell r="G575" t="str">
            <v>Elec Distribution 360-373</v>
          </cell>
        </row>
        <row r="576">
          <cell r="A576">
            <v>2563</v>
          </cell>
          <cell r="B576" t="str">
            <v>Trans/Dist</v>
          </cell>
          <cell r="C576" t="str">
            <v>Stratford 115kV - Upgrade Bus</v>
          </cell>
          <cell r="D576" t="str">
            <v>WA</v>
          </cell>
          <cell r="E576" t="str">
            <v>ED</v>
          </cell>
          <cell r="F576" t="str">
            <v>Programs</v>
          </cell>
          <cell r="G576" t="str">
            <v>Elec Distribution 360-373</v>
          </cell>
        </row>
        <row r="577">
          <cell r="A577">
            <v>2563</v>
          </cell>
          <cell r="B577" t="str">
            <v>Trans/Dist</v>
          </cell>
          <cell r="C577" t="str">
            <v>Stratford 115kV - Upgrade Bus</v>
          </cell>
          <cell r="D577" t="str">
            <v>WA</v>
          </cell>
          <cell r="E577" t="str">
            <v>ED</v>
          </cell>
          <cell r="F577" t="str">
            <v>Programs</v>
          </cell>
          <cell r="G577" t="str">
            <v>Elec Distribution 360-373</v>
          </cell>
        </row>
        <row r="578">
          <cell r="A578">
            <v>2564</v>
          </cell>
          <cell r="B578" t="str">
            <v>Trans/Dist</v>
          </cell>
          <cell r="C578" t="str">
            <v>Devils Gap-Lind 115kV Transmission Rebuild Proj</v>
          </cell>
          <cell r="D578" t="str">
            <v>AN</v>
          </cell>
          <cell r="E578" t="str">
            <v>ED</v>
          </cell>
          <cell r="F578" t="str">
            <v>Projects</v>
          </cell>
          <cell r="G578" t="str">
            <v>Elec Transmission 350-359</v>
          </cell>
        </row>
        <row r="579">
          <cell r="A579">
            <v>2564</v>
          </cell>
          <cell r="B579" t="str">
            <v>Trans/Dist</v>
          </cell>
          <cell r="C579" t="str">
            <v>Devils Gap-Lind 115kV Transmission Rebuild Proj</v>
          </cell>
          <cell r="D579" t="str">
            <v>AN</v>
          </cell>
          <cell r="E579" t="str">
            <v>ED</v>
          </cell>
          <cell r="F579" t="str">
            <v>Projects</v>
          </cell>
          <cell r="G579" t="str">
            <v>Elec Transmission 350-359</v>
          </cell>
        </row>
        <row r="580">
          <cell r="A580">
            <v>2564</v>
          </cell>
          <cell r="B580" t="str">
            <v>Trans/Dist</v>
          </cell>
          <cell r="C580" t="str">
            <v>Devils Gap-Lind 115kV Transmission Rebuild Proj</v>
          </cell>
          <cell r="D580" t="str">
            <v>AN</v>
          </cell>
          <cell r="E580" t="str">
            <v>ED</v>
          </cell>
          <cell r="F580" t="str">
            <v>Projects</v>
          </cell>
          <cell r="G580" t="str">
            <v>Elec Transmission 350-359</v>
          </cell>
        </row>
        <row r="581">
          <cell r="A581">
            <v>2565</v>
          </cell>
          <cell r="B581" t="str">
            <v>Trans/Dist</v>
          </cell>
          <cell r="C581" t="str">
            <v>Ford 115 kV - Rebuild Substation</v>
          </cell>
          <cell r="D581" t="str">
            <v>WA</v>
          </cell>
          <cell r="E581" t="str">
            <v>ED</v>
          </cell>
          <cell r="F581" t="str">
            <v>Programs</v>
          </cell>
          <cell r="G581" t="str">
            <v>Elec Distribution 360-373</v>
          </cell>
        </row>
        <row r="582">
          <cell r="A582">
            <v>2566</v>
          </cell>
          <cell r="B582" t="str">
            <v>Trans/Dist</v>
          </cell>
          <cell r="C582" t="str">
            <v>Northwest 115 kV - Rebuild Substation</v>
          </cell>
          <cell r="D582" t="str">
            <v>WA</v>
          </cell>
          <cell r="E582" t="str">
            <v>ED</v>
          </cell>
          <cell r="F582" t="str">
            <v>Programs</v>
          </cell>
          <cell r="G582" t="str">
            <v>Elec Distribution 360-373</v>
          </cell>
        </row>
        <row r="583">
          <cell r="A583">
            <v>2566</v>
          </cell>
          <cell r="B583" t="str">
            <v>Trans/Dist</v>
          </cell>
          <cell r="C583" t="str">
            <v>Northwest 115 kV - Rebuild Substation</v>
          </cell>
          <cell r="D583" t="str">
            <v>WA</v>
          </cell>
          <cell r="E583" t="str">
            <v>ED</v>
          </cell>
          <cell r="F583" t="str">
            <v>Programs</v>
          </cell>
          <cell r="G583" t="str">
            <v>Elec Distribution 360-373</v>
          </cell>
        </row>
        <row r="584">
          <cell r="A584">
            <v>2566</v>
          </cell>
          <cell r="B584" t="str">
            <v>Trans/Dist</v>
          </cell>
          <cell r="C584" t="str">
            <v>Northwest 115 kV - Rebuild Substation</v>
          </cell>
          <cell r="D584" t="str">
            <v>WA</v>
          </cell>
          <cell r="E584" t="str">
            <v>ED</v>
          </cell>
          <cell r="F584" t="str">
            <v>Programs</v>
          </cell>
          <cell r="G584" t="str">
            <v>Elec Distribution 360-373</v>
          </cell>
        </row>
        <row r="585">
          <cell r="A585">
            <v>2566</v>
          </cell>
          <cell r="B585" t="str">
            <v>Trans/Dist</v>
          </cell>
          <cell r="C585" t="str">
            <v>Northwest 115 kV - Rebuild Substation</v>
          </cell>
          <cell r="D585" t="str">
            <v>WA</v>
          </cell>
          <cell r="E585" t="str">
            <v>ED</v>
          </cell>
          <cell r="F585" t="str">
            <v>Programs</v>
          </cell>
          <cell r="G585" t="str">
            <v>Elec Distribution 360-373</v>
          </cell>
        </row>
        <row r="586">
          <cell r="A586">
            <v>2566</v>
          </cell>
          <cell r="B586" t="str">
            <v>Trans/Dist</v>
          </cell>
          <cell r="C586" t="str">
            <v>Northwest 115 kV - Rebuild Substation</v>
          </cell>
          <cell r="D586" t="str">
            <v>WA</v>
          </cell>
          <cell r="E586" t="str">
            <v>ED</v>
          </cell>
          <cell r="F586" t="str">
            <v>Programs</v>
          </cell>
          <cell r="G586" t="str">
            <v>Elec Distribution 360-373</v>
          </cell>
        </row>
        <row r="587">
          <cell r="A587">
            <v>2567</v>
          </cell>
          <cell r="B587" t="str">
            <v>Trans/Dist</v>
          </cell>
          <cell r="C587" t="str">
            <v>Chester 115 kV - Rebuild Substation</v>
          </cell>
          <cell r="D587" t="str">
            <v>WA</v>
          </cell>
          <cell r="E587" t="str">
            <v>ED</v>
          </cell>
          <cell r="F587" t="str">
            <v>Programs</v>
          </cell>
          <cell r="G587" t="str">
            <v>Elec Distribution 360-373</v>
          </cell>
        </row>
        <row r="588">
          <cell r="A588">
            <v>2567</v>
          </cell>
          <cell r="B588" t="str">
            <v>Trans/Dist</v>
          </cell>
          <cell r="C588" t="str">
            <v>Chester 115 kV - Rebuild Substation</v>
          </cell>
          <cell r="D588" t="str">
            <v>WA</v>
          </cell>
          <cell r="E588" t="str">
            <v>ED</v>
          </cell>
          <cell r="F588" t="str">
            <v>Programs</v>
          </cell>
          <cell r="G588" t="str">
            <v>Elec Distribution 360-373</v>
          </cell>
        </row>
        <row r="589">
          <cell r="A589">
            <v>2567</v>
          </cell>
          <cell r="B589" t="str">
            <v>Trans/Dist</v>
          </cell>
          <cell r="C589" t="str">
            <v>Chester 115 kV - Rebuild Substation</v>
          </cell>
          <cell r="D589" t="str">
            <v>WA</v>
          </cell>
          <cell r="E589" t="str">
            <v>ED</v>
          </cell>
          <cell r="F589" t="str">
            <v>Programs</v>
          </cell>
          <cell r="G589" t="str">
            <v>Elec Distribution 360-373</v>
          </cell>
        </row>
        <row r="590">
          <cell r="A590">
            <v>2567</v>
          </cell>
          <cell r="B590" t="str">
            <v>Trans/Dist</v>
          </cell>
          <cell r="C590" t="str">
            <v>Chester 115 kV - Rebuild Substation</v>
          </cell>
          <cell r="D590" t="str">
            <v>WA</v>
          </cell>
          <cell r="E590" t="str">
            <v>ED</v>
          </cell>
          <cell r="F590" t="str">
            <v>Programs</v>
          </cell>
          <cell r="G590" t="str">
            <v>Elec Distribution 360-373</v>
          </cell>
        </row>
        <row r="591">
          <cell r="A591">
            <v>2567</v>
          </cell>
          <cell r="B591" t="str">
            <v>Trans/Dist</v>
          </cell>
          <cell r="C591" t="str">
            <v>Chester 115 kV - Rebuild Substation</v>
          </cell>
          <cell r="D591" t="str">
            <v>WA</v>
          </cell>
          <cell r="E591" t="str">
            <v>ED</v>
          </cell>
          <cell r="F591" t="str">
            <v>Programs</v>
          </cell>
          <cell r="G591" t="str">
            <v>Elec Distribution 360-373</v>
          </cell>
        </row>
        <row r="592">
          <cell r="A592">
            <v>2568</v>
          </cell>
          <cell r="B592" t="str">
            <v>Trans/Dist</v>
          </cell>
          <cell r="C592" t="str">
            <v>Metro 115 kV - Rebuild Substation</v>
          </cell>
          <cell r="D592" t="str">
            <v>WA</v>
          </cell>
          <cell r="E592" t="str">
            <v>ED</v>
          </cell>
          <cell r="F592" t="str">
            <v>Programs</v>
          </cell>
          <cell r="G592" t="str">
            <v>Elec Distribution 360-373</v>
          </cell>
        </row>
        <row r="593">
          <cell r="A593">
            <v>2568</v>
          </cell>
          <cell r="B593" t="str">
            <v>Trans/Dist</v>
          </cell>
          <cell r="C593" t="str">
            <v>Metro 115 kV - Rebuild Substation</v>
          </cell>
          <cell r="D593" t="str">
            <v>WA</v>
          </cell>
          <cell r="E593" t="str">
            <v>ED</v>
          </cell>
          <cell r="F593" t="str">
            <v>Programs</v>
          </cell>
          <cell r="G593" t="str">
            <v>Elec Distribution 360-373</v>
          </cell>
        </row>
        <row r="594">
          <cell r="A594">
            <v>2568</v>
          </cell>
          <cell r="B594" t="str">
            <v>Trans/Dist</v>
          </cell>
          <cell r="C594" t="str">
            <v>Metro 115 kV - Rebuild Substation</v>
          </cell>
          <cell r="D594" t="str">
            <v>WA</v>
          </cell>
          <cell r="E594" t="str">
            <v>ED</v>
          </cell>
          <cell r="F594" t="str">
            <v>Programs</v>
          </cell>
          <cell r="G594" t="str">
            <v>Elec Distribution 360-373</v>
          </cell>
        </row>
        <row r="595">
          <cell r="A595">
            <v>2568</v>
          </cell>
          <cell r="B595" t="str">
            <v>Trans/Dist</v>
          </cell>
          <cell r="C595" t="str">
            <v>Metro 115 kV - Rebuild Substation</v>
          </cell>
          <cell r="D595" t="str">
            <v>WA</v>
          </cell>
          <cell r="E595" t="str">
            <v>ED</v>
          </cell>
          <cell r="F595" t="str">
            <v>Programs</v>
          </cell>
          <cell r="G595" t="str">
            <v>Elec Distribution 360-373</v>
          </cell>
        </row>
        <row r="596">
          <cell r="A596">
            <v>2569</v>
          </cell>
          <cell r="B596" t="str">
            <v>Trans/Dist</v>
          </cell>
          <cell r="C596" t="str">
            <v>Gifford 115 kV - Rebuild Substation</v>
          </cell>
          <cell r="D596" t="str">
            <v>WA</v>
          </cell>
          <cell r="E596" t="str">
            <v>ED</v>
          </cell>
          <cell r="F596" t="str">
            <v>Programs</v>
          </cell>
          <cell r="G596" t="str">
            <v>Elec Distribution 360-373</v>
          </cell>
        </row>
        <row r="597">
          <cell r="A597">
            <v>2569</v>
          </cell>
          <cell r="B597" t="str">
            <v>Trans/Dist</v>
          </cell>
          <cell r="C597" t="str">
            <v>Gifford 115 kV - Rebuild Substation</v>
          </cell>
          <cell r="D597" t="str">
            <v>WA</v>
          </cell>
          <cell r="E597" t="str">
            <v>ED</v>
          </cell>
          <cell r="F597" t="str">
            <v>Programs</v>
          </cell>
          <cell r="G597" t="str">
            <v>Elec Distribution 360-373</v>
          </cell>
        </row>
        <row r="598">
          <cell r="A598">
            <v>2570</v>
          </cell>
          <cell r="B598" t="str">
            <v>Trans/Dist</v>
          </cell>
          <cell r="C598" t="str">
            <v>Sandpoint Grid Modernization Project</v>
          </cell>
          <cell r="D598" t="str">
            <v>ID</v>
          </cell>
          <cell r="E598" t="str">
            <v>ED</v>
          </cell>
          <cell r="F598" t="str">
            <v>Projects</v>
          </cell>
          <cell r="G598" t="str">
            <v>Elec Distribution 360-373</v>
          </cell>
        </row>
        <row r="599">
          <cell r="A599">
            <v>2570</v>
          </cell>
          <cell r="B599" t="str">
            <v>Trans/Dist</v>
          </cell>
          <cell r="C599" t="str">
            <v>Sandpoint Grid Modernization Project</v>
          </cell>
          <cell r="D599" t="str">
            <v>ID</v>
          </cell>
          <cell r="E599" t="str">
            <v>ED</v>
          </cell>
          <cell r="F599" t="str">
            <v>Projects</v>
          </cell>
          <cell r="G599" t="str">
            <v>Elec Distribution 360-373</v>
          </cell>
        </row>
        <row r="600">
          <cell r="A600">
            <v>2571</v>
          </cell>
          <cell r="B600" t="str">
            <v>Trans/Dist</v>
          </cell>
          <cell r="C600" t="str">
            <v>Clearwater 115 kV Substation Upgrades</v>
          </cell>
          <cell r="D600" t="str">
            <v>AN</v>
          </cell>
          <cell r="E600" t="str">
            <v>ED</v>
          </cell>
          <cell r="F600" t="str">
            <v>Projects</v>
          </cell>
          <cell r="G600" t="str">
            <v>Elec Transmission 350-359</v>
          </cell>
        </row>
        <row r="601">
          <cell r="A601">
            <v>2571</v>
          </cell>
          <cell r="B601" t="str">
            <v>Trans/Dist</v>
          </cell>
          <cell r="C601" t="str">
            <v>Clearwater 115 kV Substation Upgrades</v>
          </cell>
          <cell r="D601" t="str">
            <v>AN</v>
          </cell>
          <cell r="E601" t="str">
            <v>ED</v>
          </cell>
          <cell r="F601" t="str">
            <v>Projects</v>
          </cell>
          <cell r="G601" t="str">
            <v>Elec Transmission 350-359</v>
          </cell>
        </row>
        <row r="602">
          <cell r="A602">
            <v>2571</v>
          </cell>
          <cell r="B602" t="str">
            <v>Trans/Dist</v>
          </cell>
          <cell r="C602" t="str">
            <v>Clearwater 115 kV Substation Upgrades</v>
          </cell>
          <cell r="D602" t="str">
            <v>AN</v>
          </cell>
          <cell r="E602" t="str">
            <v>ED</v>
          </cell>
          <cell r="F602" t="str">
            <v>Projects</v>
          </cell>
          <cell r="G602" t="str">
            <v>Elec Transmission 350-359</v>
          </cell>
        </row>
        <row r="603">
          <cell r="A603">
            <v>2571</v>
          </cell>
          <cell r="B603" t="str">
            <v>Trans/Dist</v>
          </cell>
          <cell r="C603" t="str">
            <v>Clearwater 115 kV Substation Upgrades</v>
          </cell>
          <cell r="D603" t="str">
            <v>AN</v>
          </cell>
          <cell r="E603" t="str">
            <v>ED</v>
          </cell>
          <cell r="F603" t="str">
            <v>Projects</v>
          </cell>
          <cell r="G603" t="str">
            <v>Elec Transmission 350-359</v>
          </cell>
        </row>
        <row r="604">
          <cell r="A604">
            <v>2572</v>
          </cell>
          <cell r="B604" t="str">
            <v>Trans/Dist</v>
          </cell>
          <cell r="C604" t="str">
            <v>Noxon Construction Sub - Minor Rebuild</v>
          </cell>
          <cell r="D604" t="str">
            <v>MT</v>
          </cell>
          <cell r="E604" t="str">
            <v>ED</v>
          </cell>
          <cell r="F604" t="str">
            <v>Programs</v>
          </cell>
          <cell r="G604" t="str">
            <v>Elec Distribution 360-373</v>
          </cell>
        </row>
        <row r="605">
          <cell r="A605">
            <v>2573</v>
          </cell>
          <cell r="B605" t="str">
            <v>Trans/Dist</v>
          </cell>
          <cell r="C605" t="str">
            <v>Little Fall 115 kV Sub - Rebuild</v>
          </cell>
          <cell r="D605" t="str">
            <v>AN</v>
          </cell>
          <cell r="E605" t="str">
            <v>ED</v>
          </cell>
          <cell r="F605" t="str">
            <v>Programs</v>
          </cell>
          <cell r="G605" t="str">
            <v>Elec Transmission 350-359</v>
          </cell>
        </row>
        <row r="606">
          <cell r="A606">
            <v>2573</v>
          </cell>
          <cell r="B606" t="str">
            <v>Trans/Dist</v>
          </cell>
          <cell r="C606" t="str">
            <v>Little Fall 115 kV Sub - Rebuild</v>
          </cell>
          <cell r="D606" t="str">
            <v>AN</v>
          </cell>
          <cell r="E606" t="str">
            <v>ED</v>
          </cell>
          <cell r="F606" t="str">
            <v>Programs</v>
          </cell>
          <cell r="G606" t="str">
            <v>Elec Transmission 350-359</v>
          </cell>
        </row>
        <row r="607">
          <cell r="A607">
            <v>2573</v>
          </cell>
          <cell r="B607" t="str">
            <v>Trans/Dist</v>
          </cell>
          <cell r="C607" t="str">
            <v>Little Fall 115 kV Sub - Rebuild</v>
          </cell>
          <cell r="D607" t="str">
            <v>AN</v>
          </cell>
          <cell r="E607" t="str">
            <v>ED</v>
          </cell>
          <cell r="F607" t="str">
            <v>Programs</v>
          </cell>
          <cell r="G607" t="str">
            <v>Elec Transmission 350-359</v>
          </cell>
        </row>
        <row r="608">
          <cell r="A608">
            <v>2573</v>
          </cell>
          <cell r="B608" t="str">
            <v>Trans/Dist</v>
          </cell>
          <cell r="C608" t="str">
            <v>Little Fall 115 kV Sub - Rebuild</v>
          </cell>
          <cell r="D608" t="str">
            <v>AN</v>
          </cell>
          <cell r="E608" t="str">
            <v>ED</v>
          </cell>
          <cell r="F608" t="str">
            <v>Programs</v>
          </cell>
          <cell r="G608" t="str">
            <v>Elec Transmission 350-359</v>
          </cell>
        </row>
        <row r="609">
          <cell r="A609">
            <v>2573</v>
          </cell>
          <cell r="B609" t="str">
            <v>Trans/Dist</v>
          </cell>
          <cell r="C609" t="str">
            <v>Little Fall 115 kV Sub - Rebuild</v>
          </cell>
          <cell r="D609" t="str">
            <v>AN</v>
          </cell>
          <cell r="E609" t="str">
            <v>ED</v>
          </cell>
          <cell r="F609" t="str">
            <v>Programs</v>
          </cell>
          <cell r="G609" t="str">
            <v>Elec Transmission 350-359</v>
          </cell>
        </row>
        <row r="610">
          <cell r="A610">
            <v>2574</v>
          </cell>
          <cell r="B610" t="str">
            <v>Trans/Dist</v>
          </cell>
          <cell r="C610" t="str">
            <v>Chelan-Stratford 115kV - Rbld Columbia River Xing</v>
          </cell>
          <cell r="D610" t="str">
            <v>AN</v>
          </cell>
          <cell r="E610" t="str">
            <v>ED</v>
          </cell>
          <cell r="F610" t="str">
            <v>Programs</v>
          </cell>
          <cell r="G610" t="str">
            <v>Elec Transmission 350-359</v>
          </cell>
        </row>
        <row r="611">
          <cell r="A611">
            <v>2577</v>
          </cell>
          <cell r="B611" t="str">
            <v>Trans/Dist</v>
          </cell>
          <cell r="C611" t="str">
            <v>Benewah-Moscow 230kV - Structure Replacement</v>
          </cell>
          <cell r="D611" t="str">
            <v>AN</v>
          </cell>
          <cell r="E611" t="str">
            <v>ED</v>
          </cell>
          <cell r="F611" t="str">
            <v>Programs</v>
          </cell>
          <cell r="G611" t="str">
            <v>Elec Transmission 350-359</v>
          </cell>
        </row>
        <row r="612">
          <cell r="A612">
            <v>2577</v>
          </cell>
          <cell r="B612" t="str">
            <v>Trans/Dist</v>
          </cell>
          <cell r="C612" t="str">
            <v>Benewah-Moscow 230kV - Structure Replacement</v>
          </cell>
          <cell r="D612" t="str">
            <v>AN</v>
          </cell>
          <cell r="E612" t="str">
            <v>ED</v>
          </cell>
          <cell r="F612" t="str">
            <v>Programs</v>
          </cell>
          <cell r="G612" t="str">
            <v>Elec Transmission 350-359</v>
          </cell>
        </row>
        <row r="613">
          <cell r="A613">
            <v>2577</v>
          </cell>
          <cell r="B613" t="str">
            <v>Trans/Dist</v>
          </cell>
          <cell r="C613" t="str">
            <v>Benewah-Moscow 230kV - Structure Replacement</v>
          </cell>
          <cell r="D613" t="str">
            <v>AN</v>
          </cell>
          <cell r="E613" t="str">
            <v>ED</v>
          </cell>
          <cell r="F613" t="str">
            <v>Programs</v>
          </cell>
          <cell r="G613" t="str">
            <v>Elec Transmission 350-359</v>
          </cell>
        </row>
        <row r="614">
          <cell r="A614">
            <v>2578</v>
          </cell>
          <cell r="B614" t="str">
            <v>Trans/Dist</v>
          </cell>
          <cell r="C614" t="str">
            <v>Hatwai-Lolo #2 230kV Tx Line - New Construction</v>
          </cell>
          <cell r="D614" t="str">
            <v>AN</v>
          </cell>
          <cell r="E614" t="str">
            <v>ED</v>
          </cell>
          <cell r="F614" t="str">
            <v>Programs</v>
          </cell>
          <cell r="G614" t="str">
            <v>Elec Transmission 350-359</v>
          </cell>
        </row>
        <row r="615">
          <cell r="A615">
            <v>2579</v>
          </cell>
          <cell r="B615" t="str">
            <v>Trans/Dist</v>
          </cell>
          <cell r="C615" t="str">
            <v>Low Priority Ratings Mitigation</v>
          </cell>
          <cell r="D615" t="str">
            <v>AN</v>
          </cell>
          <cell r="E615" t="str">
            <v>ED</v>
          </cell>
          <cell r="F615" t="str">
            <v>Programs</v>
          </cell>
          <cell r="G615" t="str">
            <v>Elec Transmission 350-359</v>
          </cell>
        </row>
        <row r="616">
          <cell r="A616">
            <v>2579</v>
          </cell>
          <cell r="B616" t="str">
            <v>Trans/Dist</v>
          </cell>
          <cell r="C616" t="str">
            <v>Low Priority Ratings Mitigation</v>
          </cell>
          <cell r="D616" t="str">
            <v>AN</v>
          </cell>
          <cell r="E616" t="str">
            <v>ED</v>
          </cell>
          <cell r="F616" t="str">
            <v>Programs</v>
          </cell>
          <cell r="G616" t="str">
            <v>Elec Transmission 350-359</v>
          </cell>
        </row>
        <row r="617">
          <cell r="A617">
            <v>2579</v>
          </cell>
          <cell r="B617" t="str">
            <v>Trans/Dist</v>
          </cell>
          <cell r="C617" t="str">
            <v>Low Priority Ratings Mitigation</v>
          </cell>
          <cell r="D617" t="str">
            <v>AN</v>
          </cell>
          <cell r="E617" t="str">
            <v>ED</v>
          </cell>
          <cell r="F617" t="str">
            <v>Programs</v>
          </cell>
          <cell r="G617" t="str">
            <v>Elec Transmission 350-359</v>
          </cell>
        </row>
        <row r="618">
          <cell r="A618">
            <v>2580</v>
          </cell>
          <cell r="B618" t="str">
            <v>Trans/Dist</v>
          </cell>
          <cell r="C618" t="str">
            <v>South Region Transmission Voltage Control</v>
          </cell>
          <cell r="D618" t="str">
            <v>ID</v>
          </cell>
          <cell r="E618" t="str">
            <v>ED</v>
          </cell>
          <cell r="F618" t="str">
            <v>Projects</v>
          </cell>
          <cell r="G618" t="str">
            <v>Elec Transmission 350-359</v>
          </cell>
        </row>
        <row r="619">
          <cell r="A619">
            <v>2580</v>
          </cell>
          <cell r="B619" t="str">
            <v>Trans/Dist</v>
          </cell>
          <cell r="C619" t="str">
            <v>South Region Transmission Voltage Control</v>
          </cell>
          <cell r="D619" t="str">
            <v>ID</v>
          </cell>
          <cell r="E619" t="str">
            <v>ED</v>
          </cell>
          <cell r="F619" t="str">
            <v>Projects</v>
          </cell>
          <cell r="G619" t="str">
            <v>Elec Transmission 350-359</v>
          </cell>
        </row>
        <row r="620">
          <cell r="A620">
            <v>2581</v>
          </cell>
          <cell r="B620" t="str">
            <v>Trans/Dist</v>
          </cell>
          <cell r="C620" t="str">
            <v>Medium Priority Ratings Mitigation</v>
          </cell>
          <cell r="D620" t="str">
            <v>AN</v>
          </cell>
          <cell r="E620" t="str">
            <v>ED</v>
          </cell>
          <cell r="F620" t="str">
            <v>Programs</v>
          </cell>
          <cell r="G620" t="str">
            <v>Elec Transmission 350-359</v>
          </cell>
        </row>
        <row r="621">
          <cell r="A621">
            <v>2581</v>
          </cell>
          <cell r="B621" t="str">
            <v>Trans/Dist</v>
          </cell>
          <cell r="C621" t="str">
            <v>Medium Priority Ratings Mitigation</v>
          </cell>
          <cell r="D621" t="str">
            <v>AN</v>
          </cell>
          <cell r="E621" t="str">
            <v>ED</v>
          </cell>
          <cell r="F621" t="str">
            <v>Programs</v>
          </cell>
          <cell r="G621" t="str">
            <v>Elec Transmission 350-359</v>
          </cell>
        </row>
        <row r="622">
          <cell r="A622">
            <v>2581</v>
          </cell>
          <cell r="B622" t="str">
            <v>Trans/Dist</v>
          </cell>
          <cell r="C622" t="str">
            <v>Medium Priority Ratings Mitigation</v>
          </cell>
          <cell r="D622" t="str">
            <v>AN</v>
          </cell>
          <cell r="E622" t="str">
            <v>ED</v>
          </cell>
          <cell r="F622" t="str">
            <v>Programs</v>
          </cell>
          <cell r="G622" t="str">
            <v>Elec Transmission 350-359</v>
          </cell>
        </row>
        <row r="623">
          <cell r="A623">
            <v>2581</v>
          </cell>
          <cell r="B623" t="str">
            <v>Trans/Dist</v>
          </cell>
          <cell r="C623" t="str">
            <v>Medium Priority Ratings Mitigation</v>
          </cell>
          <cell r="D623" t="str">
            <v>AN</v>
          </cell>
          <cell r="E623" t="str">
            <v>ED</v>
          </cell>
          <cell r="F623" t="str">
            <v>Programs</v>
          </cell>
          <cell r="G623" t="str">
            <v>Elec Transmission 350-359</v>
          </cell>
        </row>
        <row r="624">
          <cell r="A624">
            <v>2581</v>
          </cell>
          <cell r="B624" t="str">
            <v>Trans/Dist</v>
          </cell>
          <cell r="C624" t="str">
            <v>Medium Priority Ratings Mitigation</v>
          </cell>
          <cell r="D624" t="str">
            <v>AN</v>
          </cell>
          <cell r="E624" t="str">
            <v>ED</v>
          </cell>
          <cell r="F624" t="str">
            <v>Programs</v>
          </cell>
          <cell r="G624" t="str">
            <v>Elec Transmission 350-359</v>
          </cell>
        </row>
        <row r="625">
          <cell r="A625">
            <v>2581</v>
          </cell>
          <cell r="B625" t="str">
            <v>Trans/Dist</v>
          </cell>
          <cell r="C625" t="str">
            <v>Medium Priority Ratings Mitigation</v>
          </cell>
          <cell r="D625" t="str">
            <v>AN</v>
          </cell>
          <cell r="E625" t="str">
            <v>ED</v>
          </cell>
          <cell r="F625" t="str">
            <v>Programs</v>
          </cell>
          <cell r="G625" t="str">
            <v>Elec Transmission 350-359</v>
          </cell>
        </row>
        <row r="626">
          <cell r="A626">
            <v>2581</v>
          </cell>
          <cell r="B626" t="str">
            <v>Trans/Dist</v>
          </cell>
          <cell r="C626" t="str">
            <v>Medium Priority Ratings Mitigation</v>
          </cell>
          <cell r="D626" t="str">
            <v>AN</v>
          </cell>
          <cell r="E626" t="str">
            <v>ED</v>
          </cell>
          <cell r="F626" t="str">
            <v>Programs</v>
          </cell>
          <cell r="G626" t="str">
            <v>Elec Transmission 350-359</v>
          </cell>
        </row>
        <row r="627">
          <cell r="A627">
            <v>2581</v>
          </cell>
          <cell r="B627" t="str">
            <v>Trans/Dist</v>
          </cell>
          <cell r="C627" t="str">
            <v>Medium Priority Ratings Mitigation</v>
          </cell>
          <cell r="D627" t="str">
            <v>AN</v>
          </cell>
          <cell r="E627" t="str">
            <v>ED</v>
          </cell>
          <cell r="F627" t="str">
            <v>Programs</v>
          </cell>
          <cell r="G627" t="str">
            <v>Elec Transmission 350-359</v>
          </cell>
        </row>
        <row r="628">
          <cell r="A628">
            <v>2581</v>
          </cell>
          <cell r="B628" t="str">
            <v>Trans/Dist</v>
          </cell>
          <cell r="C628" t="str">
            <v>Medium Priority Ratings Mitigation</v>
          </cell>
          <cell r="D628" t="str">
            <v>AN</v>
          </cell>
          <cell r="E628" t="str">
            <v>ED</v>
          </cell>
          <cell r="F628" t="str">
            <v>Programs</v>
          </cell>
          <cell r="G628" t="str">
            <v>Elec Transmission 350-359</v>
          </cell>
        </row>
        <row r="629">
          <cell r="A629">
            <v>2581</v>
          </cell>
          <cell r="B629" t="str">
            <v>Trans/Dist</v>
          </cell>
          <cell r="C629" t="str">
            <v>Medium Priority Ratings Mitigation</v>
          </cell>
          <cell r="D629" t="str">
            <v>AN</v>
          </cell>
          <cell r="E629" t="str">
            <v>ED</v>
          </cell>
          <cell r="F629" t="str">
            <v>Programs</v>
          </cell>
          <cell r="G629" t="str">
            <v>Elec Transmission 350-359</v>
          </cell>
        </row>
        <row r="630">
          <cell r="A630">
            <v>2581</v>
          </cell>
          <cell r="B630" t="str">
            <v>Trans/Dist</v>
          </cell>
          <cell r="C630" t="str">
            <v>Medium Priority Ratings Mitigation</v>
          </cell>
          <cell r="D630" t="str">
            <v>AN</v>
          </cell>
          <cell r="E630" t="str">
            <v>ED</v>
          </cell>
          <cell r="F630" t="str">
            <v>Programs</v>
          </cell>
          <cell r="G630" t="str">
            <v>Elec Transmission 350-359</v>
          </cell>
        </row>
        <row r="631">
          <cell r="A631">
            <v>2581</v>
          </cell>
          <cell r="B631" t="str">
            <v>Trans/Dist</v>
          </cell>
          <cell r="C631" t="str">
            <v>Medium Priority Ratings Mitigation</v>
          </cell>
          <cell r="D631" t="str">
            <v>AN</v>
          </cell>
          <cell r="E631" t="str">
            <v>ED</v>
          </cell>
          <cell r="F631" t="str">
            <v>Programs</v>
          </cell>
          <cell r="G631" t="str">
            <v>Elec Transmission 350-359</v>
          </cell>
        </row>
        <row r="632">
          <cell r="A632">
            <v>2581</v>
          </cell>
          <cell r="B632" t="str">
            <v>Trans/Dist</v>
          </cell>
          <cell r="C632" t="str">
            <v>Medium Priority Ratings Mitigation</v>
          </cell>
          <cell r="D632" t="str">
            <v>AN</v>
          </cell>
          <cell r="E632" t="str">
            <v>ED</v>
          </cell>
          <cell r="F632" t="str">
            <v>Programs</v>
          </cell>
          <cell r="G632" t="str">
            <v>Elec Transmission 350-359</v>
          </cell>
        </row>
        <row r="633">
          <cell r="A633">
            <v>2582</v>
          </cell>
          <cell r="B633" t="str">
            <v>Trans/Dist</v>
          </cell>
          <cell r="C633" t="str">
            <v>Beacon-Bell-Francis &amp; Cdr-Waikiki 115kV - Reconfig</v>
          </cell>
          <cell r="D633" t="str">
            <v>AN</v>
          </cell>
          <cell r="E633" t="str">
            <v>ED</v>
          </cell>
          <cell r="F633" t="str">
            <v>Programs</v>
          </cell>
          <cell r="G633" t="str">
            <v>Elec Transmission 350-359</v>
          </cell>
        </row>
        <row r="634">
          <cell r="A634">
            <v>2583</v>
          </cell>
          <cell r="B634" t="str">
            <v>Trans/Dist</v>
          </cell>
          <cell r="C634" t="str">
            <v>Lewiston Mill Road- Dx Line Integration</v>
          </cell>
          <cell r="D634" t="str">
            <v>ID</v>
          </cell>
          <cell r="E634" t="str">
            <v>ED</v>
          </cell>
          <cell r="F634" t="str">
            <v>Projects</v>
          </cell>
          <cell r="G634" t="str">
            <v>Elec Distribution 360-373</v>
          </cell>
        </row>
        <row r="635">
          <cell r="A635">
            <v>2584</v>
          </cell>
          <cell r="B635" t="str">
            <v>Trans/Dist</v>
          </cell>
          <cell r="C635" t="str">
            <v>Street Light Conversion to LED Fixtures</v>
          </cell>
          <cell r="D635" t="str">
            <v>AN</v>
          </cell>
          <cell r="E635" t="str">
            <v>ED</v>
          </cell>
          <cell r="F635" t="str">
            <v>Projects</v>
          </cell>
          <cell r="G635" t="str">
            <v>Elec Distribution 360-373</v>
          </cell>
        </row>
        <row r="636">
          <cell r="A636">
            <v>2584</v>
          </cell>
          <cell r="B636" t="str">
            <v>Trans/Dist</v>
          </cell>
          <cell r="C636" t="str">
            <v>Street Light Conversion to LED Fixtures</v>
          </cell>
          <cell r="D636" t="str">
            <v>AN</v>
          </cell>
          <cell r="E636" t="str">
            <v>ED</v>
          </cell>
          <cell r="F636" t="str">
            <v>Projects</v>
          </cell>
          <cell r="G636" t="str">
            <v>Elec Distribution 360-373</v>
          </cell>
        </row>
        <row r="637">
          <cell r="A637">
            <v>2585</v>
          </cell>
          <cell r="B637" t="str">
            <v>Trans/Dist</v>
          </cell>
          <cell r="C637" t="str">
            <v>Customer Prepay</v>
          </cell>
          <cell r="D637" t="str">
            <v>AN</v>
          </cell>
          <cell r="E637" t="str">
            <v>CD</v>
          </cell>
          <cell r="F637" t="str">
            <v>Projects</v>
          </cell>
          <cell r="G637" t="str">
            <v>Elec Distribution 360-373</v>
          </cell>
        </row>
        <row r="638">
          <cell r="A638">
            <v>2586</v>
          </cell>
          <cell r="B638" t="str">
            <v>Trans/Dist</v>
          </cell>
          <cell r="C638" t="str">
            <v>Washington AMI</v>
          </cell>
          <cell r="D638" t="str">
            <v>WA</v>
          </cell>
          <cell r="E638" t="str">
            <v>CD</v>
          </cell>
          <cell r="F638" t="str">
            <v>Projects</v>
          </cell>
          <cell r="G638" t="str">
            <v>Elec Distribution 360-373</v>
          </cell>
        </row>
        <row r="639">
          <cell r="A639">
            <v>2587</v>
          </cell>
          <cell r="B639" t="str">
            <v>Trans/Dist</v>
          </cell>
          <cell r="C639" t="str">
            <v>Irvin 115-13 kV Sub - Add Distribution Station</v>
          </cell>
          <cell r="D639" t="str">
            <v>WA</v>
          </cell>
          <cell r="E639" t="str">
            <v>ED</v>
          </cell>
          <cell r="F639" t="str">
            <v>Programs</v>
          </cell>
          <cell r="G639" t="str">
            <v>Elec Distribution 360-373</v>
          </cell>
        </row>
        <row r="640">
          <cell r="A640">
            <v>3000</v>
          </cell>
          <cell r="B640" t="str">
            <v>Gas</v>
          </cell>
          <cell r="C640" t="str">
            <v>Gas Reinforce-Minor Blanket</v>
          </cell>
          <cell r="D640" t="str">
            <v>AA</v>
          </cell>
          <cell r="E640" t="str">
            <v>GD</v>
          </cell>
          <cell r="F640" t="str">
            <v>Programs</v>
          </cell>
          <cell r="G640" t="str">
            <v>Gas Distribution 374-387</v>
          </cell>
        </row>
        <row r="641">
          <cell r="A641">
            <v>3000</v>
          </cell>
          <cell r="B641" t="str">
            <v>Gas</v>
          </cell>
          <cell r="C641" t="str">
            <v>Gas Reinforce-Minor Blanket</v>
          </cell>
          <cell r="D641" t="str">
            <v>AA</v>
          </cell>
          <cell r="E641" t="str">
            <v>GD</v>
          </cell>
          <cell r="F641" t="str">
            <v>Programs</v>
          </cell>
          <cell r="G641" t="str">
            <v>Gas Distribution 374-387</v>
          </cell>
        </row>
        <row r="642">
          <cell r="A642">
            <v>3000</v>
          </cell>
          <cell r="B642" t="str">
            <v>Gas</v>
          </cell>
          <cell r="C642" t="str">
            <v>Gas Reinforce-Minor Blanket</v>
          </cell>
          <cell r="D642" t="str">
            <v>AA</v>
          </cell>
          <cell r="E642" t="str">
            <v>GD</v>
          </cell>
          <cell r="F642" t="str">
            <v>Programs</v>
          </cell>
          <cell r="G642" t="str">
            <v>Gas Distribution 374-387</v>
          </cell>
        </row>
        <row r="643">
          <cell r="A643">
            <v>3001</v>
          </cell>
          <cell r="B643" t="str">
            <v>Gas</v>
          </cell>
          <cell r="C643" t="str">
            <v>Replace Deteriorating Gas System</v>
          </cell>
          <cell r="D643" t="str">
            <v>AA</v>
          </cell>
          <cell r="E643" t="str">
            <v>GD</v>
          </cell>
          <cell r="F643" t="str">
            <v>Programs</v>
          </cell>
          <cell r="G643" t="str">
            <v>Gas Distribution 374-387</v>
          </cell>
        </row>
        <row r="644">
          <cell r="A644">
            <v>3001</v>
          </cell>
          <cell r="B644" t="str">
            <v>Gas</v>
          </cell>
          <cell r="C644" t="str">
            <v>Replace Deteriorating Gas System</v>
          </cell>
          <cell r="D644" t="str">
            <v>AA</v>
          </cell>
          <cell r="E644" t="str">
            <v>GD</v>
          </cell>
          <cell r="F644" t="str">
            <v>Programs</v>
          </cell>
          <cell r="G644" t="str">
            <v>Gas Distribution 374-387</v>
          </cell>
        </row>
        <row r="645">
          <cell r="A645">
            <v>3001</v>
          </cell>
          <cell r="B645" t="str">
            <v>Gas</v>
          </cell>
          <cell r="C645" t="str">
            <v>Replace Deteriorating Gas System</v>
          </cell>
          <cell r="D645" t="str">
            <v>AA</v>
          </cell>
          <cell r="E645" t="str">
            <v>GD</v>
          </cell>
          <cell r="F645" t="str">
            <v>Programs</v>
          </cell>
          <cell r="G645" t="str">
            <v>Gas Distribution 374-387</v>
          </cell>
        </row>
        <row r="646">
          <cell r="A646">
            <v>3001</v>
          </cell>
          <cell r="B646" t="str">
            <v>Gas</v>
          </cell>
          <cell r="C646" t="str">
            <v>Replace Deteriorating Gas System</v>
          </cell>
          <cell r="D646" t="str">
            <v>AA</v>
          </cell>
          <cell r="E646" t="str">
            <v>GD</v>
          </cell>
          <cell r="F646" t="str">
            <v>Programs</v>
          </cell>
          <cell r="G646" t="str">
            <v>Gas Distribution 374-387</v>
          </cell>
        </row>
        <row r="647">
          <cell r="A647">
            <v>3001</v>
          </cell>
          <cell r="B647" t="str">
            <v>Gas</v>
          </cell>
          <cell r="C647" t="str">
            <v>Replace Deteriorating Gas System</v>
          </cell>
          <cell r="D647" t="str">
            <v>AA</v>
          </cell>
          <cell r="E647" t="str">
            <v>GD</v>
          </cell>
          <cell r="F647" t="str">
            <v>Programs</v>
          </cell>
          <cell r="G647" t="str">
            <v>Gas Distribution 374-387</v>
          </cell>
        </row>
        <row r="648">
          <cell r="A648">
            <v>3001</v>
          </cell>
          <cell r="B648" t="str">
            <v>Gas</v>
          </cell>
          <cell r="C648" t="str">
            <v>Replace Deteriorating Gas System</v>
          </cell>
          <cell r="D648" t="str">
            <v>AA</v>
          </cell>
          <cell r="E648" t="str">
            <v>GD</v>
          </cell>
          <cell r="F648" t="str">
            <v>Programs</v>
          </cell>
          <cell r="G648" t="str">
            <v>Gas Distribution 374-387</v>
          </cell>
        </row>
        <row r="649">
          <cell r="A649">
            <v>3001</v>
          </cell>
          <cell r="B649" t="str">
            <v>Gas</v>
          </cell>
          <cell r="C649" t="str">
            <v>Replace Deteriorating Gas System</v>
          </cell>
          <cell r="D649" t="str">
            <v>AA</v>
          </cell>
          <cell r="E649" t="str">
            <v>GD</v>
          </cell>
          <cell r="F649" t="str">
            <v>Programs</v>
          </cell>
          <cell r="G649" t="str">
            <v>Gas Distribution 374-387</v>
          </cell>
        </row>
        <row r="650">
          <cell r="A650">
            <v>3001</v>
          </cell>
          <cell r="B650" t="str">
            <v>Gas</v>
          </cell>
          <cell r="C650" t="str">
            <v>Replace Deteriorating Gas System</v>
          </cell>
          <cell r="D650" t="str">
            <v>AA</v>
          </cell>
          <cell r="E650" t="str">
            <v>GD</v>
          </cell>
          <cell r="F650" t="str">
            <v>Programs</v>
          </cell>
          <cell r="G650" t="str">
            <v>Gas Distribution 374-387</v>
          </cell>
        </row>
        <row r="651">
          <cell r="A651">
            <v>3001</v>
          </cell>
          <cell r="B651" t="str">
            <v>Gas</v>
          </cell>
          <cell r="C651" t="str">
            <v>Replace Deteriorating Gas System</v>
          </cell>
          <cell r="D651" t="str">
            <v>AA</v>
          </cell>
          <cell r="E651" t="str">
            <v>GD</v>
          </cell>
          <cell r="F651" t="str">
            <v>Programs</v>
          </cell>
          <cell r="G651" t="str">
            <v>Gas Distribution 374-387</v>
          </cell>
        </row>
        <row r="652">
          <cell r="A652">
            <v>3001</v>
          </cell>
          <cell r="B652" t="str">
            <v>Gas</v>
          </cell>
          <cell r="C652" t="str">
            <v>Replace Deteriorating Gas System</v>
          </cell>
          <cell r="D652" t="str">
            <v>AA</v>
          </cell>
          <cell r="E652" t="str">
            <v>GD</v>
          </cell>
          <cell r="F652" t="str">
            <v>Programs</v>
          </cell>
          <cell r="G652" t="str">
            <v>Gas Distribution 374-387</v>
          </cell>
        </row>
        <row r="653">
          <cell r="A653">
            <v>3001</v>
          </cell>
          <cell r="B653" t="str">
            <v>Gas</v>
          </cell>
          <cell r="C653" t="str">
            <v>Replace Deteriorating Gas System</v>
          </cell>
          <cell r="D653" t="str">
            <v>AA</v>
          </cell>
          <cell r="E653" t="str">
            <v>GD</v>
          </cell>
          <cell r="F653" t="str">
            <v>Programs</v>
          </cell>
          <cell r="G653" t="str">
            <v>Gas Distribution 374-387</v>
          </cell>
        </row>
        <row r="654">
          <cell r="A654">
            <v>3001</v>
          </cell>
          <cell r="B654" t="str">
            <v>Gas</v>
          </cell>
          <cell r="C654" t="str">
            <v>Replace Deteriorating Gas System</v>
          </cell>
          <cell r="D654" t="str">
            <v>AA</v>
          </cell>
          <cell r="E654" t="str">
            <v>GD</v>
          </cell>
          <cell r="F654" t="str">
            <v>Programs</v>
          </cell>
          <cell r="G654" t="str">
            <v>Gas Distribution 374-387</v>
          </cell>
        </row>
        <row r="655">
          <cell r="A655">
            <v>3002</v>
          </cell>
          <cell r="B655" t="str">
            <v>Gas</v>
          </cell>
          <cell r="C655" t="str">
            <v>Regulator Reliable - Blanket</v>
          </cell>
          <cell r="D655" t="str">
            <v>AA</v>
          </cell>
          <cell r="E655" t="str">
            <v>GD</v>
          </cell>
          <cell r="F655" t="str">
            <v>Programs</v>
          </cell>
          <cell r="G655" t="str">
            <v>Gas Distribution 374-387</v>
          </cell>
        </row>
        <row r="656">
          <cell r="A656">
            <v>3002</v>
          </cell>
          <cell r="B656" t="str">
            <v>Gas</v>
          </cell>
          <cell r="C656" t="str">
            <v>Regulator Reliable - Blanket</v>
          </cell>
          <cell r="D656" t="str">
            <v>AA</v>
          </cell>
          <cell r="E656" t="str">
            <v>GD</v>
          </cell>
          <cell r="F656" t="str">
            <v>Programs</v>
          </cell>
          <cell r="G656" t="str">
            <v>Gas Distribution 374-387</v>
          </cell>
        </row>
        <row r="657">
          <cell r="A657">
            <v>3002</v>
          </cell>
          <cell r="B657" t="str">
            <v>Gas</v>
          </cell>
          <cell r="C657" t="str">
            <v>Regulator Reliable - Blanket</v>
          </cell>
          <cell r="D657" t="str">
            <v>AA</v>
          </cell>
          <cell r="E657" t="str">
            <v>GD</v>
          </cell>
          <cell r="F657" t="str">
            <v>Programs</v>
          </cell>
          <cell r="G657" t="str">
            <v>Gas Distribution 374-387</v>
          </cell>
        </row>
        <row r="658">
          <cell r="A658">
            <v>3003</v>
          </cell>
          <cell r="B658" t="str">
            <v>Gas</v>
          </cell>
          <cell r="C658" t="str">
            <v>Gas Replace-St&amp;Hwy</v>
          </cell>
          <cell r="D658" t="str">
            <v>AA</v>
          </cell>
          <cell r="E658" t="str">
            <v>GD</v>
          </cell>
          <cell r="F658" t="str">
            <v>Mandated</v>
          </cell>
          <cell r="G658" t="str">
            <v>Gas Distribution 374-387</v>
          </cell>
        </row>
        <row r="659">
          <cell r="A659">
            <v>3003</v>
          </cell>
          <cell r="B659" t="str">
            <v>Gas</v>
          </cell>
          <cell r="C659" t="str">
            <v>Gas Replace-St&amp;Hwy</v>
          </cell>
          <cell r="D659" t="str">
            <v>AA</v>
          </cell>
          <cell r="E659" t="str">
            <v>GD</v>
          </cell>
          <cell r="F659" t="str">
            <v>Mandated</v>
          </cell>
          <cell r="G659" t="str">
            <v>Gas Distribution 374-387</v>
          </cell>
        </row>
        <row r="660">
          <cell r="A660">
            <v>3003</v>
          </cell>
          <cell r="B660" t="str">
            <v>Gas</v>
          </cell>
          <cell r="C660" t="str">
            <v>Gas Replace-St&amp;Hwy</v>
          </cell>
          <cell r="D660" t="str">
            <v>AA</v>
          </cell>
          <cell r="E660" t="str">
            <v>GD</v>
          </cell>
          <cell r="F660" t="str">
            <v>Mandated</v>
          </cell>
          <cell r="G660" t="str">
            <v>Gas Distribution 374-387</v>
          </cell>
        </row>
        <row r="661">
          <cell r="A661">
            <v>3003</v>
          </cell>
          <cell r="B661" t="str">
            <v>Gas</v>
          </cell>
          <cell r="C661" t="str">
            <v>Gas Replace-St&amp;Hwy</v>
          </cell>
          <cell r="D661" t="str">
            <v>AA</v>
          </cell>
          <cell r="E661" t="str">
            <v>GD</v>
          </cell>
          <cell r="F661" t="str">
            <v>Mandated</v>
          </cell>
          <cell r="G661" t="str">
            <v>Gas Distribution 374-387</v>
          </cell>
        </row>
        <row r="662">
          <cell r="A662">
            <v>3003</v>
          </cell>
          <cell r="B662" t="str">
            <v>Gas</v>
          </cell>
          <cell r="C662" t="str">
            <v>Gas Replace-St&amp;Hwy</v>
          </cell>
          <cell r="D662" t="str">
            <v>AA</v>
          </cell>
          <cell r="E662" t="str">
            <v>GD</v>
          </cell>
          <cell r="F662" t="str">
            <v>Mandated</v>
          </cell>
          <cell r="G662" t="str">
            <v>Gas Distribution 374-387</v>
          </cell>
        </row>
        <row r="663">
          <cell r="A663">
            <v>3003</v>
          </cell>
          <cell r="B663" t="str">
            <v>Gas</v>
          </cell>
          <cell r="C663" t="str">
            <v>Gas Replace-St&amp;Hwy</v>
          </cell>
          <cell r="D663" t="str">
            <v>AA</v>
          </cell>
          <cell r="E663" t="str">
            <v>GD</v>
          </cell>
          <cell r="F663" t="str">
            <v>Mandated</v>
          </cell>
          <cell r="G663" t="str">
            <v>Gas Distribution 374-387</v>
          </cell>
        </row>
        <row r="664">
          <cell r="A664">
            <v>3003</v>
          </cell>
          <cell r="B664" t="str">
            <v>Gas</v>
          </cell>
          <cell r="C664" t="str">
            <v>Gas Replace-St&amp;Hwy</v>
          </cell>
          <cell r="D664" t="str">
            <v>AA</v>
          </cell>
          <cell r="E664" t="str">
            <v>GD</v>
          </cell>
          <cell r="F664" t="str">
            <v>Mandated</v>
          </cell>
          <cell r="G664" t="str">
            <v>Gas Distribution 374-387</v>
          </cell>
        </row>
        <row r="665">
          <cell r="A665">
            <v>3003</v>
          </cell>
          <cell r="B665" t="str">
            <v>Gas</v>
          </cell>
          <cell r="C665" t="str">
            <v>Gas Replace-St&amp;Hwy</v>
          </cell>
          <cell r="D665" t="str">
            <v>AA</v>
          </cell>
          <cell r="E665" t="str">
            <v>GD</v>
          </cell>
          <cell r="F665" t="str">
            <v>Mandated</v>
          </cell>
          <cell r="G665" t="str">
            <v>Gas Distribution 374-387</v>
          </cell>
        </row>
        <row r="666">
          <cell r="A666">
            <v>3003</v>
          </cell>
          <cell r="B666" t="str">
            <v>Gas</v>
          </cell>
          <cell r="C666" t="str">
            <v>Gas Replace-St&amp;Hwy</v>
          </cell>
          <cell r="D666" t="str">
            <v>AA</v>
          </cell>
          <cell r="E666" t="str">
            <v>GD</v>
          </cell>
          <cell r="F666" t="str">
            <v>Mandated</v>
          </cell>
          <cell r="G666" t="str">
            <v>Gas Distribution 374-387</v>
          </cell>
        </row>
        <row r="667">
          <cell r="A667">
            <v>3003</v>
          </cell>
          <cell r="B667" t="str">
            <v>Gas</v>
          </cell>
          <cell r="C667" t="str">
            <v>Gas Replace-St&amp;Hwy</v>
          </cell>
          <cell r="D667" t="str">
            <v>AA</v>
          </cell>
          <cell r="E667" t="str">
            <v>GD</v>
          </cell>
          <cell r="F667" t="str">
            <v>Mandated</v>
          </cell>
          <cell r="G667" t="str">
            <v>Gas Distribution 374-387</v>
          </cell>
        </row>
        <row r="668">
          <cell r="A668">
            <v>3003</v>
          </cell>
          <cell r="B668" t="str">
            <v>Gas</v>
          </cell>
          <cell r="C668" t="str">
            <v>Gas Replace-St&amp;Hwy</v>
          </cell>
          <cell r="D668" t="str">
            <v>AA</v>
          </cell>
          <cell r="E668" t="str">
            <v>GD</v>
          </cell>
          <cell r="F668" t="str">
            <v>Mandated</v>
          </cell>
          <cell r="G668" t="str">
            <v>Gas Distribution 374-387</v>
          </cell>
        </row>
        <row r="669">
          <cell r="A669">
            <v>3003</v>
          </cell>
          <cell r="B669" t="str">
            <v>Gas</v>
          </cell>
          <cell r="C669" t="str">
            <v>Gas Replace-St&amp;Hwy</v>
          </cell>
          <cell r="D669" t="str">
            <v>AA</v>
          </cell>
          <cell r="E669" t="str">
            <v>GD</v>
          </cell>
          <cell r="F669" t="str">
            <v>Mandated</v>
          </cell>
          <cell r="G669" t="str">
            <v>Gas Distribution 374-387</v>
          </cell>
        </row>
        <row r="670">
          <cell r="A670">
            <v>3003</v>
          </cell>
          <cell r="B670" t="str">
            <v>Gas</v>
          </cell>
          <cell r="C670" t="str">
            <v>Gas Replace-St&amp;Hwy</v>
          </cell>
          <cell r="D670" t="str">
            <v>AA</v>
          </cell>
          <cell r="E670" t="str">
            <v>GD</v>
          </cell>
          <cell r="F670" t="str">
            <v>Mandated</v>
          </cell>
          <cell r="G670" t="str">
            <v>Gas Distribution 374-387</v>
          </cell>
        </row>
        <row r="671">
          <cell r="A671">
            <v>3003</v>
          </cell>
          <cell r="B671" t="str">
            <v>Gas</v>
          </cell>
          <cell r="C671" t="str">
            <v>Gas Replace-St&amp;Hwy</v>
          </cell>
          <cell r="D671" t="str">
            <v>AA</v>
          </cell>
          <cell r="E671" t="str">
            <v>GD</v>
          </cell>
          <cell r="F671" t="str">
            <v>Mandated</v>
          </cell>
          <cell r="G671" t="str">
            <v>Gas Distribution 374-387</v>
          </cell>
        </row>
        <row r="672">
          <cell r="A672">
            <v>3003</v>
          </cell>
          <cell r="B672" t="str">
            <v>Gas</v>
          </cell>
          <cell r="C672" t="str">
            <v>Gas Replace-St&amp;Hwy</v>
          </cell>
          <cell r="D672" t="str">
            <v>AA</v>
          </cell>
          <cell r="E672" t="str">
            <v>GD</v>
          </cell>
          <cell r="F672" t="str">
            <v>Mandated</v>
          </cell>
          <cell r="G672" t="str">
            <v>Gas Distribution 374-387</v>
          </cell>
        </row>
        <row r="673">
          <cell r="A673">
            <v>3003</v>
          </cell>
          <cell r="B673" t="str">
            <v>Gas</v>
          </cell>
          <cell r="C673" t="str">
            <v>Gas Replace-St&amp;Hwy</v>
          </cell>
          <cell r="D673" t="str">
            <v>AA</v>
          </cell>
          <cell r="E673" t="str">
            <v>GD</v>
          </cell>
          <cell r="F673" t="str">
            <v>Mandated</v>
          </cell>
          <cell r="G673" t="str">
            <v>Gas Distribution 374-387</v>
          </cell>
        </row>
        <row r="674">
          <cell r="A674">
            <v>3003</v>
          </cell>
          <cell r="B674" t="str">
            <v>Gas</v>
          </cell>
          <cell r="C674" t="str">
            <v>Gas Replace-St&amp;Hwy</v>
          </cell>
          <cell r="D674" t="str">
            <v>AA</v>
          </cell>
          <cell r="E674" t="str">
            <v>GD</v>
          </cell>
          <cell r="F674" t="str">
            <v>Mandated</v>
          </cell>
          <cell r="G674" t="str">
            <v>Gas Distribution 374-387</v>
          </cell>
        </row>
        <row r="675">
          <cell r="A675">
            <v>3003</v>
          </cell>
          <cell r="B675" t="str">
            <v>Gas</v>
          </cell>
          <cell r="C675" t="str">
            <v>Gas Replace-St&amp;Hwy</v>
          </cell>
          <cell r="D675" t="str">
            <v>AA</v>
          </cell>
          <cell r="E675" t="str">
            <v>GD</v>
          </cell>
          <cell r="F675" t="str">
            <v>Mandated</v>
          </cell>
          <cell r="G675" t="str">
            <v>Gas Distribution 374-387</v>
          </cell>
        </row>
        <row r="676">
          <cell r="A676">
            <v>3003</v>
          </cell>
          <cell r="B676" t="str">
            <v>Gas</v>
          </cell>
          <cell r="C676" t="str">
            <v>Gas Replace-St&amp;Hwy</v>
          </cell>
          <cell r="D676" t="str">
            <v>AA</v>
          </cell>
          <cell r="E676" t="str">
            <v>GD</v>
          </cell>
          <cell r="F676" t="str">
            <v>Mandated</v>
          </cell>
          <cell r="G676" t="str">
            <v>Gas Distribution 374-387</v>
          </cell>
        </row>
        <row r="677">
          <cell r="A677">
            <v>3003</v>
          </cell>
          <cell r="B677" t="str">
            <v>Gas</v>
          </cell>
          <cell r="C677" t="str">
            <v>Gas Replace-St&amp;Hwy</v>
          </cell>
          <cell r="D677" t="str">
            <v>AA</v>
          </cell>
          <cell r="E677" t="str">
            <v>GD</v>
          </cell>
          <cell r="F677" t="str">
            <v>Mandated</v>
          </cell>
          <cell r="G677" t="str">
            <v>Gas Distribution 374-387</v>
          </cell>
        </row>
        <row r="678">
          <cell r="A678">
            <v>3003</v>
          </cell>
          <cell r="B678" t="str">
            <v>Gas</v>
          </cell>
          <cell r="C678" t="str">
            <v>Gas Replace-St&amp;Hwy</v>
          </cell>
          <cell r="D678" t="str">
            <v>AA</v>
          </cell>
          <cell r="E678" t="str">
            <v>GD</v>
          </cell>
          <cell r="F678" t="str">
            <v>Mandated</v>
          </cell>
          <cell r="G678" t="str">
            <v>Gas Distribution 374-387</v>
          </cell>
        </row>
        <row r="679">
          <cell r="A679">
            <v>3003</v>
          </cell>
          <cell r="B679" t="str">
            <v>Gas</v>
          </cell>
          <cell r="C679" t="str">
            <v>Gas Replace-St&amp;Hwy</v>
          </cell>
          <cell r="D679" t="str">
            <v>AA</v>
          </cell>
          <cell r="E679" t="str">
            <v>GD</v>
          </cell>
          <cell r="F679" t="str">
            <v>Mandated</v>
          </cell>
          <cell r="G679" t="str">
            <v>Gas Distribution 374-387</v>
          </cell>
        </row>
        <row r="680">
          <cell r="A680">
            <v>3003</v>
          </cell>
          <cell r="B680" t="str">
            <v>Gas</v>
          </cell>
          <cell r="C680" t="str">
            <v>Gas Replace-St&amp;Hwy</v>
          </cell>
          <cell r="D680" t="str">
            <v>AA</v>
          </cell>
          <cell r="E680" t="str">
            <v>GD</v>
          </cell>
          <cell r="F680" t="str">
            <v>Mandated</v>
          </cell>
          <cell r="G680" t="str">
            <v>Gas Distribution 374-387</v>
          </cell>
        </row>
        <row r="681">
          <cell r="A681">
            <v>3003</v>
          </cell>
          <cell r="B681" t="str">
            <v>Gas</v>
          </cell>
          <cell r="C681" t="str">
            <v>Gas Replace-St&amp;Hwy</v>
          </cell>
          <cell r="D681" t="str">
            <v>AA</v>
          </cell>
          <cell r="E681" t="str">
            <v>GD</v>
          </cell>
          <cell r="F681" t="str">
            <v>Mandated</v>
          </cell>
          <cell r="G681" t="str">
            <v>Gas Distribution 374-387</v>
          </cell>
        </row>
        <row r="682">
          <cell r="A682">
            <v>3003</v>
          </cell>
          <cell r="B682" t="str">
            <v>Gas</v>
          </cell>
          <cell r="C682" t="str">
            <v>Gas Replace-St&amp;Hwy</v>
          </cell>
          <cell r="D682" t="str">
            <v>AA</v>
          </cell>
          <cell r="E682" t="str">
            <v>GD</v>
          </cell>
          <cell r="F682" t="str">
            <v>Mandated</v>
          </cell>
          <cell r="G682" t="str">
            <v>Gas Distribution 374-387</v>
          </cell>
        </row>
        <row r="683">
          <cell r="A683">
            <v>3003</v>
          </cell>
          <cell r="B683" t="str">
            <v>Gas</v>
          </cell>
          <cell r="C683" t="str">
            <v>Gas Replace-St&amp;Hwy</v>
          </cell>
          <cell r="D683" t="str">
            <v>AA</v>
          </cell>
          <cell r="E683" t="str">
            <v>GD</v>
          </cell>
          <cell r="F683" t="str">
            <v>Mandated</v>
          </cell>
          <cell r="G683" t="str">
            <v>Gas Distribution 374-387</v>
          </cell>
        </row>
        <row r="684">
          <cell r="A684">
            <v>3003</v>
          </cell>
          <cell r="B684" t="str">
            <v>Gas</v>
          </cell>
          <cell r="C684" t="str">
            <v>Gas Replace-St&amp;Hwy</v>
          </cell>
          <cell r="D684" t="str">
            <v>AA</v>
          </cell>
          <cell r="E684" t="str">
            <v>GD</v>
          </cell>
          <cell r="F684" t="str">
            <v>Mandated</v>
          </cell>
          <cell r="G684" t="str">
            <v>Gas Distribution 374-387</v>
          </cell>
        </row>
        <row r="685">
          <cell r="A685">
            <v>3003</v>
          </cell>
          <cell r="B685" t="str">
            <v>Gas</v>
          </cell>
          <cell r="C685" t="str">
            <v>Gas Replace-St&amp;Hwy</v>
          </cell>
          <cell r="D685" t="str">
            <v>AA</v>
          </cell>
          <cell r="E685" t="str">
            <v>GD</v>
          </cell>
          <cell r="F685" t="str">
            <v>Mandated</v>
          </cell>
          <cell r="G685" t="str">
            <v>Gas Distribution 374-387</v>
          </cell>
        </row>
        <row r="686">
          <cell r="A686">
            <v>3003</v>
          </cell>
          <cell r="B686" t="str">
            <v>Gas</v>
          </cell>
          <cell r="C686" t="str">
            <v>Gas Replace-St&amp;Hwy</v>
          </cell>
          <cell r="D686" t="str">
            <v>AA</v>
          </cell>
          <cell r="E686" t="str">
            <v>GD</v>
          </cell>
          <cell r="F686" t="str">
            <v>Mandated</v>
          </cell>
          <cell r="G686" t="str">
            <v>Gas Distribution 374-387</v>
          </cell>
        </row>
        <row r="687">
          <cell r="A687">
            <v>3003</v>
          </cell>
          <cell r="B687" t="str">
            <v>Gas</v>
          </cell>
          <cell r="C687" t="str">
            <v>Gas Replace-St&amp;Hwy</v>
          </cell>
          <cell r="D687" t="str">
            <v>AA</v>
          </cell>
          <cell r="E687" t="str">
            <v>GD</v>
          </cell>
          <cell r="F687" t="str">
            <v>Mandated</v>
          </cell>
          <cell r="G687" t="str">
            <v>Gas Distribution 374-387</v>
          </cell>
        </row>
        <row r="688">
          <cell r="A688">
            <v>3004</v>
          </cell>
          <cell r="B688" t="str">
            <v>Gas</v>
          </cell>
          <cell r="C688" t="str">
            <v>Cathodic Protection-Minor Blanket</v>
          </cell>
          <cell r="D688" t="str">
            <v>AA</v>
          </cell>
          <cell r="E688" t="str">
            <v>GD</v>
          </cell>
          <cell r="F688" t="str">
            <v>Mandated</v>
          </cell>
          <cell r="G688" t="str">
            <v>Gas Distribution 374-387</v>
          </cell>
        </row>
        <row r="689">
          <cell r="A689">
            <v>3004</v>
          </cell>
          <cell r="B689" t="str">
            <v>Gas</v>
          </cell>
          <cell r="C689" t="str">
            <v>Cathodic Protection-Minor Blanket</v>
          </cell>
          <cell r="D689" t="str">
            <v>AA</v>
          </cell>
          <cell r="E689" t="str">
            <v>GD</v>
          </cell>
          <cell r="F689" t="str">
            <v>Mandated</v>
          </cell>
          <cell r="G689" t="str">
            <v>Gas Distribution 374-387</v>
          </cell>
        </row>
        <row r="690">
          <cell r="A690">
            <v>3004</v>
          </cell>
          <cell r="B690" t="str">
            <v>Gas</v>
          </cell>
          <cell r="C690" t="str">
            <v>Cathodic Protection-Minor Blanket</v>
          </cell>
          <cell r="D690" t="str">
            <v>AA</v>
          </cell>
          <cell r="E690" t="str">
            <v>GD</v>
          </cell>
          <cell r="F690" t="str">
            <v>Mandated</v>
          </cell>
          <cell r="G690" t="str">
            <v>Gas Distribution 374-387</v>
          </cell>
        </row>
        <row r="691">
          <cell r="A691">
            <v>3004</v>
          </cell>
          <cell r="B691" t="str">
            <v>Gas</v>
          </cell>
          <cell r="C691" t="str">
            <v>Cathodic Protection-Minor Blanket</v>
          </cell>
          <cell r="D691" t="str">
            <v>AA</v>
          </cell>
          <cell r="E691" t="str">
            <v>GD</v>
          </cell>
          <cell r="F691" t="str">
            <v>Mandated</v>
          </cell>
          <cell r="G691" t="str">
            <v>Gas Distribution 374-387</v>
          </cell>
        </row>
        <row r="692">
          <cell r="A692">
            <v>3004</v>
          </cell>
          <cell r="B692" t="str">
            <v>Gas</v>
          </cell>
          <cell r="C692" t="str">
            <v>Cathodic Protection-Minor Blanket</v>
          </cell>
          <cell r="D692" t="str">
            <v>AA</v>
          </cell>
          <cell r="E692" t="str">
            <v>GD</v>
          </cell>
          <cell r="F692" t="str">
            <v>Mandated</v>
          </cell>
          <cell r="G692" t="str">
            <v>Gas Distribution 374-387</v>
          </cell>
        </row>
        <row r="693">
          <cell r="A693">
            <v>3004</v>
          </cell>
          <cell r="B693" t="str">
            <v>Gas</v>
          </cell>
          <cell r="C693" t="str">
            <v>Cathodic Protection-Minor Blanket</v>
          </cell>
          <cell r="D693" t="str">
            <v>AA</v>
          </cell>
          <cell r="E693" t="str">
            <v>GD</v>
          </cell>
          <cell r="F693" t="str">
            <v>Mandated</v>
          </cell>
          <cell r="G693" t="str">
            <v>Gas Distribution 374-387</v>
          </cell>
        </row>
        <row r="694">
          <cell r="A694">
            <v>3004</v>
          </cell>
          <cell r="B694" t="str">
            <v>Gas</v>
          </cell>
          <cell r="C694" t="str">
            <v>Cathodic Protection-Minor Blanket</v>
          </cell>
          <cell r="D694" t="str">
            <v>AA</v>
          </cell>
          <cell r="E694" t="str">
            <v>GD</v>
          </cell>
          <cell r="F694" t="str">
            <v>Mandated</v>
          </cell>
          <cell r="G694" t="str">
            <v>Gas Distribution 374-387</v>
          </cell>
        </row>
        <row r="695">
          <cell r="A695">
            <v>3004</v>
          </cell>
          <cell r="B695" t="str">
            <v>Gas</v>
          </cell>
          <cell r="C695" t="str">
            <v>Cathodic Protection-Minor Blanket</v>
          </cell>
          <cell r="D695" t="str">
            <v>AA</v>
          </cell>
          <cell r="E695" t="str">
            <v>GD</v>
          </cell>
          <cell r="F695" t="str">
            <v>Mandated</v>
          </cell>
          <cell r="G695" t="str">
            <v>Gas Distribution 374-387</v>
          </cell>
        </row>
        <row r="696">
          <cell r="A696">
            <v>3004</v>
          </cell>
          <cell r="B696" t="str">
            <v>Gas</v>
          </cell>
          <cell r="C696" t="str">
            <v>Cathodic Protection-Minor Blanket</v>
          </cell>
          <cell r="D696" t="str">
            <v>AA</v>
          </cell>
          <cell r="E696" t="str">
            <v>GD</v>
          </cell>
          <cell r="F696" t="str">
            <v>Mandated</v>
          </cell>
          <cell r="G696" t="str">
            <v>Gas Distribution 374-387</v>
          </cell>
        </row>
        <row r="697">
          <cell r="A697">
            <v>3005</v>
          </cell>
          <cell r="B697" t="str">
            <v>Gas</v>
          </cell>
          <cell r="C697" t="str">
            <v>Gas Distribution Non-Revenue Blanket</v>
          </cell>
          <cell r="D697" t="str">
            <v>AA</v>
          </cell>
          <cell r="E697" t="str">
            <v>GD</v>
          </cell>
          <cell r="F697" t="str">
            <v>Programs</v>
          </cell>
          <cell r="G697" t="str">
            <v>Gas Distribution 374-387</v>
          </cell>
        </row>
        <row r="698">
          <cell r="A698">
            <v>3005</v>
          </cell>
          <cell r="B698" t="str">
            <v>Gas</v>
          </cell>
          <cell r="C698" t="str">
            <v>Gas Distribution Non-Revenue Blanket</v>
          </cell>
          <cell r="D698" t="str">
            <v>AA</v>
          </cell>
          <cell r="E698" t="str">
            <v>GD</v>
          </cell>
          <cell r="F698" t="str">
            <v>Programs</v>
          </cell>
          <cell r="G698" t="str">
            <v>Gas Distribution 374-387</v>
          </cell>
        </row>
        <row r="699">
          <cell r="A699">
            <v>3005</v>
          </cell>
          <cell r="B699" t="str">
            <v>Gas</v>
          </cell>
          <cell r="C699" t="str">
            <v>Gas Distribution Non-Revenue Blanket</v>
          </cell>
          <cell r="D699" t="str">
            <v>AA</v>
          </cell>
          <cell r="E699" t="str">
            <v>GD</v>
          </cell>
          <cell r="F699" t="str">
            <v>Programs</v>
          </cell>
          <cell r="G699" t="str">
            <v>Gas Distribution 374-387</v>
          </cell>
        </row>
        <row r="700">
          <cell r="A700">
            <v>3005</v>
          </cell>
          <cell r="B700" t="str">
            <v>Gas</v>
          </cell>
          <cell r="C700" t="str">
            <v>Gas Distribution Non-Revenue Blanket</v>
          </cell>
          <cell r="D700" t="str">
            <v>AA</v>
          </cell>
          <cell r="E700" t="str">
            <v>GD</v>
          </cell>
          <cell r="F700" t="str">
            <v>Programs</v>
          </cell>
          <cell r="G700" t="str">
            <v>Gas Distribution 374-387</v>
          </cell>
        </row>
        <row r="701">
          <cell r="A701">
            <v>3005</v>
          </cell>
          <cell r="B701" t="str">
            <v>Gas</v>
          </cell>
          <cell r="C701" t="str">
            <v>Gas Distribution Non-Revenue Blanket</v>
          </cell>
          <cell r="D701" t="str">
            <v>AA</v>
          </cell>
          <cell r="E701" t="str">
            <v>GD</v>
          </cell>
          <cell r="F701" t="str">
            <v>Programs</v>
          </cell>
          <cell r="G701" t="str">
            <v>Gas Distribution 374-387</v>
          </cell>
        </row>
        <row r="702">
          <cell r="A702">
            <v>3005</v>
          </cell>
          <cell r="B702" t="str">
            <v>Gas</v>
          </cell>
          <cell r="C702" t="str">
            <v>Gas Distribution Non-Revenue Blanket</v>
          </cell>
          <cell r="D702" t="str">
            <v>AA</v>
          </cell>
          <cell r="E702" t="str">
            <v>GD</v>
          </cell>
          <cell r="F702" t="str">
            <v>Programs</v>
          </cell>
          <cell r="G702" t="str">
            <v>Gas Distribution 374-387</v>
          </cell>
        </row>
        <row r="703">
          <cell r="A703">
            <v>3005</v>
          </cell>
          <cell r="B703" t="str">
            <v>Gas</v>
          </cell>
          <cell r="C703" t="str">
            <v>Gas Distribution Non-Revenue Blanket</v>
          </cell>
          <cell r="D703" t="str">
            <v>AA</v>
          </cell>
          <cell r="E703" t="str">
            <v>GD</v>
          </cell>
          <cell r="F703" t="str">
            <v>Programs</v>
          </cell>
          <cell r="G703" t="str">
            <v>Gas Distribution 374-387</v>
          </cell>
        </row>
        <row r="704">
          <cell r="A704">
            <v>3005</v>
          </cell>
          <cell r="B704" t="str">
            <v>Gas</v>
          </cell>
          <cell r="C704" t="str">
            <v>Gas Distribution Non-Revenue Blanket</v>
          </cell>
          <cell r="D704" t="str">
            <v>AA</v>
          </cell>
          <cell r="E704" t="str">
            <v>GD</v>
          </cell>
          <cell r="F704" t="str">
            <v>Programs</v>
          </cell>
          <cell r="G704" t="str">
            <v>Gas Distribution 374-387</v>
          </cell>
        </row>
        <row r="705">
          <cell r="A705">
            <v>3005</v>
          </cell>
          <cell r="B705" t="str">
            <v>Gas</v>
          </cell>
          <cell r="C705" t="str">
            <v>Gas Distribution Non-Revenue Blanket</v>
          </cell>
          <cell r="D705" t="str">
            <v>AA</v>
          </cell>
          <cell r="E705" t="str">
            <v>GD</v>
          </cell>
          <cell r="F705" t="str">
            <v>Programs</v>
          </cell>
          <cell r="G705" t="str">
            <v>Gas Distribution 374-387</v>
          </cell>
        </row>
        <row r="706">
          <cell r="A706">
            <v>3005</v>
          </cell>
          <cell r="B706" t="str">
            <v>Gas</v>
          </cell>
          <cell r="C706" t="str">
            <v>Gas Distribution Non-Revenue Blanket</v>
          </cell>
          <cell r="D706" t="str">
            <v>AA</v>
          </cell>
          <cell r="E706" t="str">
            <v>GD</v>
          </cell>
          <cell r="F706" t="str">
            <v>Programs</v>
          </cell>
          <cell r="G706" t="str">
            <v>Gas Distribution 374-387</v>
          </cell>
        </row>
        <row r="707">
          <cell r="A707">
            <v>3005</v>
          </cell>
          <cell r="B707" t="str">
            <v>Gas</v>
          </cell>
          <cell r="C707" t="str">
            <v>Gas Distribution Non-Revenue Blanket</v>
          </cell>
          <cell r="D707" t="str">
            <v>AA</v>
          </cell>
          <cell r="E707" t="str">
            <v>GD</v>
          </cell>
          <cell r="F707" t="str">
            <v>Programs</v>
          </cell>
          <cell r="G707" t="str">
            <v>Gas Distribution 374-387</v>
          </cell>
        </row>
        <row r="708">
          <cell r="A708">
            <v>3005</v>
          </cell>
          <cell r="B708" t="str">
            <v>Gas</v>
          </cell>
          <cell r="C708" t="str">
            <v>Gas Distribution Non-Revenue Blanket</v>
          </cell>
          <cell r="D708" t="str">
            <v>AA</v>
          </cell>
          <cell r="E708" t="str">
            <v>GD</v>
          </cell>
          <cell r="F708" t="str">
            <v>Programs</v>
          </cell>
          <cell r="G708" t="str">
            <v>Gas Distribution 374-387</v>
          </cell>
        </row>
        <row r="709">
          <cell r="A709">
            <v>3005</v>
          </cell>
          <cell r="B709" t="str">
            <v>Gas</v>
          </cell>
          <cell r="C709" t="str">
            <v>Gas Distribution Non-Revenue Blanket</v>
          </cell>
          <cell r="D709" t="str">
            <v>AA</v>
          </cell>
          <cell r="E709" t="str">
            <v>GD</v>
          </cell>
          <cell r="F709" t="str">
            <v>Programs</v>
          </cell>
          <cell r="G709" t="str">
            <v>Gas Distribution 374-387</v>
          </cell>
        </row>
        <row r="710">
          <cell r="A710">
            <v>3005</v>
          </cell>
          <cell r="B710" t="str">
            <v>Gas</v>
          </cell>
          <cell r="C710" t="str">
            <v>Gas Distribution Non-Revenue Blanket</v>
          </cell>
          <cell r="D710" t="str">
            <v>AA</v>
          </cell>
          <cell r="E710" t="str">
            <v>GD</v>
          </cell>
          <cell r="F710" t="str">
            <v>Programs</v>
          </cell>
          <cell r="G710" t="str">
            <v>Gas Distribution 374-387</v>
          </cell>
        </row>
        <row r="711">
          <cell r="A711">
            <v>3005</v>
          </cell>
          <cell r="B711" t="str">
            <v>Gas</v>
          </cell>
          <cell r="C711" t="str">
            <v>Gas Distribution Non-Revenue Blanket</v>
          </cell>
          <cell r="D711" t="str">
            <v>AA</v>
          </cell>
          <cell r="E711" t="str">
            <v>GD</v>
          </cell>
          <cell r="F711" t="str">
            <v>Programs</v>
          </cell>
          <cell r="G711" t="str">
            <v>Gas Distribution 374-387</v>
          </cell>
        </row>
        <row r="712">
          <cell r="A712">
            <v>3005</v>
          </cell>
          <cell r="B712" t="str">
            <v>Gas</v>
          </cell>
          <cell r="C712" t="str">
            <v>Gas Distribution Non-Revenue Blanket</v>
          </cell>
          <cell r="D712" t="str">
            <v>AA</v>
          </cell>
          <cell r="E712" t="str">
            <v>GD</v>
          </cell>
          <cell r="F712" t="str">
            <v>Programs</v>
          </cell>
          <cell r="G712" t="str">
            <v>Gas Distribution 374-387</v>
          </cell>
        </row>
        <row r="713">
          <cell r="A713">
            <v>3005</v>
          </cell>
          <cell r="B713" t="str">
            <v>Gas</v>
          </cell>
          <cell r="C713" t="str">
            <v>Gas Distribution Non-Revenue Blanket</v>
          </cell>
          <cell r="D713" t="str">
            <v>AA</v>
          </cell>
          <cell r="E713" t="str">
            <v>GD</v>
          </cell>
          <cell r="F713" t="str">
            <v>Programs</v>
          </cell>
          <cell r="G713" t="str">
            <v>Gas Distribution 374-387</v>
          </cell>
        </row>
        <row r="714">
          <cell r="A714">
            <v>3005</v>
          </cell>
          <cell r="B714" t="str">
            <v>Gas</v>
          </cell>
          <cell r="C714" t="str">
            <v>Gas Distribution Non-Revenue Blanket</v>
          </cell>
          <cell r="D714" t="str">
            <v>AA</v>
          </cell>
          <cell r="E714" t="str">
            <v>GD</v>
          </cell>
          <cell r="F714" t="str">
            <v>Programs</v>
          </cell>
          <cell r="G714" t="str">
            <v>Gas Distribution 374-387</v>
          </cell>
        </row>
        <row r="715">
          <cell r="A715">
            <v>3005</v>
          </cell>
          <cell r="B715" t="str">
            <v>Gas</v>
          </cell>
          <cell r="C715" t="str">
            <v>Gas Distribution Non-Revenue Blanket</v>
          </cell>
          <cell r="D715" t="str">
            <v>AA</v>
          </cell>
          <cell r="E715" t="str">
            <v>GD</v>
          </cell>
          <cell r="F715" t="str">
            <v>Programs</v>
          </cell>
          <cell r="G715" t="str">
            <v>Gas Distribution 374-387</v>
          </cell>
        </row>
        <row r="716">
          <cell r="A716">
            <v>3005</v>
          </cell>
          <cell r="B716" t="str">
            <v>Gas</v>
          </cell>
          <cell r="C716" t="str">
            <v>Gas Distribution Non-Revenue Blanket</v>
          </cell>
          <cell r="D716" t="str">
            <v>AA</v>
          </cell>
          <cell r="E716" t="str">
            <v>GD</v>
          </cell>
          <cell r="F716" t="str">
            <v>Programs</v>
          </cell>
          <cell r="G716" t="str">
            <v>Gas Distribution 374-387</v>
          </cell>
        </row>
        <row r="717">
          <cell r="A717">
            <v>3005</v>
          </cell>
          <cell r="B717" t="str">
            <v>Gas</v>
          </cell>
          <cell r="C717" t="str">
            <v>Gas Distribution Non-Revenue Blanket</v>
          </cell>
          <cell r="D717" t="str">
            <v>AA</v>
          </cell>
          <cell r="E717" t="str">
            <v>GD</v>
          </cell>
          <cell r="F717" t="str">
            <v>Programs</v>
          </cell>
          <cell r="G717" t="str">
            <v>Gas Distribution 374-387</v>
          </cell>
        </row>
        <row r="718">
          <cell r="A718">
            <v>3005</v>
          </cell>
          <cell r="B718" t="str">
            <v>Gas</v>
          </cell>
          <cell r="C718" t="str">
            <v>Gas Distribution Non-Revenue Blanket</v>
          </cell>
          <cell r="D718" t="str">
            <v>AA</v>
          </cell>
          <cell r="E718" t="str">
            <v>GD</v>
          </cell>
          <cell r="F718" t="str">
            <v>Programs</v>
          </cell>
          <cell r="G718" t="str">
            <v>Gas Distribution 374-387</v>
          </cell>
        </row>
        <row r="719">
          <cell r="A719">
            <v>3005</v>
          </cell>
          <cell r="B719" t="str">
            <v>Gas</v>
          </cell>
          <cell r="C719" t="str">
            <v>Gas Distribution Non-Revenue Blanket</v>
          </cell>
          <cell r="D719" t="str">
            <v>AA</v>
          </cell>
          <cell r="E719" t="str">
            <v>GD</v>
          </cell>
          <cell r="F719" t="str">
            <v>Programs</v>
          </cell>
          <cell r="G719" t="str">
            <v>Gas Distribution 374-387</v>
          </cell>
        </row>
        <row r="720">
          <cell r="A720">
            <v>3005</v>
          </cell>
          <cell r="B720" t="str">
            <v>Gas</v>
          </cell>
          <cell r="C720" t="str">
            <v>Gas Distribution Non-Revenue Blanket</v>
          </cell>
          <cell r="D720" t="str">
            <v>AA</v>
          </cell>
          <cell r="E720" t="str">
            <v>GD</v>
          </cell>
          <cell r="F720" t="str">
            <v>Programs</v>
          </cell>
          <cell r="G720" t="str">
            <v>Gas Distribution 374-387</v>
          </cell>
        </row>
        <row r="721">
          <cell r="A721">
            <v>3005</v>
          </cell>
          <cell r="B721" t="str">
            <v>Gas</v>
          </cell>
          <cell r="C721" t="str">
            <v>Gas Distribution Non-Revenue Blanket</v>
          </cell>
          <cell r="D721" t="str">
            <v>AA</v>
          </cell>
          <cell r="E721" t="str">
            <v>GD</v>
          </cell>
          <cell r="F721" t="str">
            <v>Programs</v>
          </cell>
          <cell r="G721" t="str">
            <v>Gas Distribution 374-387</v>
          </cell>
        </row>
        <row r="722">
          <cell r="A722">
            <v>3005</v>
          </cell>
          <cell r="B722" t="str">
            <v>Gas</v>
          </cell>
          <cell r="C722" t="str">
            <v>Gas Distribution Non-Revenue Blanket</v>
          </cell>
          <cell r="D722" t="str">
            <v>AA</v>
          </cell>
          <cell r="E722" t="str">
            <v>GD</v>
          </cell>
          <cell r="F722" t="str">
            <v>Programs</v>
          </cell>
          <cell r="G722" t="str">
            <v>Gas Distribution 374-387</v>
          </cell>
        </row>
        <row r="723">
          <cell r="A723">
            <v>3005</v>
          </cell>
          <cell r="B723" t="str">
            <v>Gas</v>
          </cell>
          <cell r="C723" t="str">
            <v>Gas Distribution Non-Revenue Blanket</v>
          </cell>
          <cell r="D723" t="str">
            <v>AA</v>
          </cell>
          <cell r="E723" t="str">
            <v>GD</v>
          </cell>
          <cell r="F723" t="str">
            <v>Programs</v>
          </cell>
          <cell r="G723" t="str">
            <v>Gas Distribution 374-387</v>
          </cell>
        </row>
        <row r="724">
          <cell r="A724">
            <v>3005</v>
          </cell>
          <cell r="B724" t="str">
            <v>Gas</v>
          </cell>
          <cell r="C724" t="str">
            <v>Gas Distribution Non-Revenue Blanket</v>
          </cell>
          <cell r="D724" t="str">
            <v>AA</v>
          </cell>
          <cell r="E724" t="str">
            <v>GD</v>
          </cell>
          <cell r="F724" t="str">
            <v>Programs</v>
          </cell>
          <cell r="G724" t="str">
            <v>Gas Distribution 374-387</v>
          </cell>
        </row>
        <row r="725">
          <cell r="A725">
            <v>3005</v>
          </cell>
          <cell r="B725" t="str">
            <v>Gas</v>
          </cell>
          <cell r="C725" t="str">
            <v>Gas Distribution Non-Revenue Blanket</v>
          </cell>
          <cell r="D725" t="str">
            <v>AA</v>
          </cell>
          <cell r="E725" t="str">
            <v>GD</v>
          </cell>
          <cell r="F725" t="str">
            <v>Programs</v>
          </cell>
          <cell r="G725" t="str">
            <v>Gas Distribution 374-387</v>
          </cell>
        </row>
        <row r="726">
          <cell r="A726">
            <v>3005</v>
          </cell>
          <cell r="B726" t="str">
            <v>Gas</v>
          </cell>
          <cell r="C726" t="str">
            <v>Gas Distribution Non-Revenue Blanket</v>
          </cell>
          <cell r="D726" t="str">
            <v>AA</v>
          </cell>
          <cell r="E726" t="str">
            <v>GD</v>
          </cell>
          <cell r="F726" t="str">
            <v>Programs</v>
          </cell>
          <cell r="G726" t="str">
            <v>Gas Distribution 374-387</v>
          </cell>
        </row>
        <row r="727">
          <cell r="A727">
            <v>3005</v>
          </cell>
          <cell r="B727" t="str">
            <v>Gas</v>
          </cell>
          <cell r="C727" t="str">
            <v>Gas Distribution Non-Revenue Blanket</v>
          </cell>
          <cell r="D727" t="str">
            <v>AA</v>
          </cell>
          <cell r="E727" t="str">
            <v>GD</v>
          </cell>
          <cell r="F727" t="str">
            <v>Programs</v>
          </cell>
          <cell r="G727" t="str">
            <v>Gas Distribution 374-387</v>
          </cell>
        </row>
        <row r="728">
          <cell r="A728">
            <v>3005</v>
          </cell>
          <cell r="B728" t="str">
            <v>Gas</v>
          </cell>
          <cell r="C728" t="str">
            <v>Gas Distribution Non-Revenue Blanket</v>
          </cell>
          <cell r="D728" t="str">
            <v>AA</v>
          </cell>
          <cell r="E728" t="str">
            <v>GD</v>
          </cell>
          <cell r="F728" t="str">
            <v>Programs</v>
          </cell>
          <cell r="G728" t="str">
            <v>Gas Distribution 374-387</v>
          </cell>
        </row>
        <row r="729">
          <cell r="A729">
            <v>3005</v>
          </cell>
          <cell r="B729" t="str">
            <v>Gas</v>
          </cell>
          <cell r="C729" t="str">
            <v>Gas Distribution Non-Revenue Blanket</v>
          </cell>
          <cell r="D729" t="str">
            <v>AA</v>
          </cell>
          <cell r="E729" t="str">
            <v>GD</v>
          </cell>
          <cell r="F729" t="str">
            <v>Programs</v>
          </cell>
          <cell r="G729" t="str">
            <v>Gas Distribution 374-387</v>
          </cell>
        </row>
        <row r="730">
          <cell r="A730">
            <v>3005</v>
          </cell>
          <cell r="B730" t="str">
            <v>Gas</v>
          </cell>
          <cell r="C730" t="str">
            <v>Gas Distribution Non-Revenue Blanket</v>
          </cell>
          <cell r="D730" t="str">
            <v>AA</v>
          </cell>
          <cell r="E730" t="str">
            <v>GD</v>
          </cell>
          <cell r="F730" t="str">
            <v>Programs</v>
          </cell>
          <cell r="G730" t="str">
            <v>Gas Distribution 374-387</v>
          </cell>
        </row>
        <row r="731">
          <cell r="A731">
            <v>3005</v>
          </cell>
          <cell r="B731" t="str">
            <v>Gas</v>
          </cell>
          <cell r="C731" t="str">
            <v>Gas Distribution Non-Revenue Blanket</v>
          </cell>
          <cell r="D731" t="str">
            <v>AA</v>
          </cell>
          <cell r="E731" t="str">
            <v>GD</v>
          </cell>
          <cell r="F731" t="str">
            <v>Programs</v>
          </cell>
          <cell r="G731" t="str">
            <v>Gas Distribution 374-387</v>
          </cell>
        </row>
        <row r="732">
          <cell r="A732">
            <v>3005</v>
          </cell>
          <cell r="B732" t="str">
            <v>Gas</v>
          </cell>
          <cell r="C732" t="str">
            <v>Gas Distribution Non-Revenue Blanket</v>
          </cell>
          <cell r="D732" t="str">
            <v>AA</v>
          </cell>
          <cell r="E732" t="str">
            <v>GD</v>
          </cell>
          <cell r="F732" t="str">
            <v>Programs</v>
          </cell>
          <cell r="G732" t="str">
            <v>Gas Distribution 374-387</v>
          </cell>
        </row>
        <row r="733">
          <cell r="A733">
            <v>3005</v>
          </cell>
          <cell r="B733" t="str">
            <v>Gas</v>
          </cell>
          <cell r="C733" t="str">
            <v>Gas Distribution Non-Revenue Blanket</v>
          </cell>
          <cell r="D733" t="str">
            <v>AA</v>
          </cell>
          <cell r="E733" t="str">
            <v>GD</v>
          </cell>
          <cell r="F733" t="str">
            <v>Programs</v>
          </cell>
          <cell r="G733" t="str">
            <v>Gas Distribution 374-387</v>
          </cell>
        </row>
        <row r="734">
          <cell r="A734">
            <v>3005</v>
          </cell>
          <cell r="B734" t="str">
            <v>Gas</v>
          </cell>
          <cell r="C734" t="str">
            <v>Gas Distribution Non-Revenue Blanket</v>
          </cell>
          <cell r="D734" t="str">
            <v>AA</v>
          </cell>
          <cell r="E734" t="str">
            <v>GD</v>
          </cell>
          <cell r="F734" t="str">
            <v>Programs</v>
          </cell>
          <cell r="G734" t="str">
            <v>Gas Distribution 374-387</v>
          </cell>
        </row>
        <row r="735">
          <cell r="A735">
            <v>3005</v>
          </cell>
          <cell r="B735" t="str">
            <v>Gas</v>
          </cell>
          <cell r="C735" t="str">
            <v>Gas Distribution Non-Revenue Blanket</v>
          </cell>
          <cell r="D735" t="str">
            <v>AA</v>
          </cell>
          <cell r="E735" t="str">
            <v>GD</v>
          </cell>
          <cell r="F735" t="str">
            <v>Programs</v>
          </cell>
          <cell r="G735" t="str">
            <v>Gas Distribution 374-387</v>
          </cell>
        </row>
        <row r="736">
          <cell r="A736">
            <v>3006</v>
          </cell>
          <cell r="B736" t="str">
            <v>Gas</v>
          </cell>
          <cell r="C736" t="str">
            <v>Overbuilt Pipe Replacement Blanket</v>
          </cell>
          <cell r="D736" t="str">
            <v>AA</v>
          </cell>
          <cell r="E736" t="str">
            <v>GD</v>
          </cell>
          <cell r="F736" t="str">
            <v>Mandated</v>
          </cell>
          <cell r="G736" t="str">
            <v>Gas Distribution 374-387</v>
          </cell>
        </row>
        <row r="737">
          <cell r="A737">
            <v>3006</v>
          </cell>
          <cell r="B737" t="str">
            <v>Gas</v>
          </cell>
          <cell r="C737" t="str">
            <v>Overbuilt Pipe Replacement Blanket</v>
          </cell>
          <cell r="D737" t="str">
            <v>AA</v>
          </cell>
          <cell r="E737" t="str">
            <v>GD</v>
          </cell>
          <cell r="F737" t="str">
            <v>Mandated</v>
          </cell>
          <cell r="G737" t="str">
            <v>Gas Distribution 374-387</v>
          </cell>
        </row>
        <row r="738">
          <cell r="A738">
            <v>3006</v>
          </cell>
          <cell r="B738" t="str">
            <v>Gas</v>
          </cell>
          <cell r="C738" t="str">
            <v>Overbuilt Pipe Replacement Blanket</v>
          </cell>
          <cell r="D738" t="str">
            <v>AA</v>
          </cell>
          <cell r="E738" t="str">
            <v>GD</v>
          </cell>
          <cell r="F738" t="str">
            <v>Mandated</v>
          </cell>
          <cell r="G738" t="str">
            <v>Gas Distribution 374-387</v>
          </cell>
        </row>
        <row r="739">
          <cell r="A739">
            <v>3006</v>
          </cell>
          <cell r="B739" t="str">
            <v>Gas</v>
          </cell>
          <cell r="C739" t="str">
            <v>Overbuilt Pipe Replacement Blanket</v>
          </cell>
          <cell r="D739" t="str">
            <v>AA</v>
          </cell>
          <cell r="E739" t="str">
            <v>GD</v>
          </cell>
          <cell r="F739" t="str">
            <v>Mandated</v>
          </cell>
          <cell r="G739" t="str">
            <v>Gas Distribution 374-387</v>
          </cell>
        </row>
        <row r="740">
          <cell r="A740">
            <v>3006</v>
          </cell>
          <cell r="B740" t="str">
            <v>Gas</v>
          </cell>
          <cell r="C740" t="str">
            <v>Overbuilt Pipe Replacement Blanket</v>
          </cell>
          <cell r="D740" t="str">
            <v>AA</v>
          </cell>
          <cell r="E740" t="str">
            <v>GD</v>
          </cell>
          <cell r="F740" t="str">
            <v>Mandated</v>
          </cell>
          <cell r="G740" t="str">
            <v>Gas Distribution 374-387</v>
          </cell>
        </row>
        <row r="741">
          <cell r="A741">
            <v>3006</v>
          </cell>
          <cell r="B741" t="str">
            <v>Gas</v>
          </cell>
          <cell r="C741" t="str">
            <v>Overbuilt Pipe Replacement Blanket</v>
          </cell>
          <cell r="D741" t="str">
            <v>AA</v>
          </cell>
          <cell r="E741" t="str">
            <v>GD</v>
          </cell>
          <cell r="F741" t="str">
            <v>Mandated</v>
          </cell>
          <cell r="G741" t="str">
            <v>Gas Distribution 374-387</v>
          </cell>
        </row>
        <row r="742">
          <cell r="A742">
            <v>3006</v>
          </cell>
          <cell r="B742" t="str">
            <v>Gas</v>
          </cell>
          <cell r="C742" t="str">
            <v>Overbuilt Pipe Replacement Blanket</v>
          </cell>
          <cell r="D742" t="str">
            <v>AA</v>
          </cell>
          <cell r="E742" t="str">
            <v>GD</v>
          </cell>
          <cell r="F742" t="str">
            <v>Mandated</v>
          </cell>
          <cell r="G742" t="str">
            <v>Gas Distribution 374-387</v>
          </cell>
        </row>
        <row r="743">
          <cell r="A743">
            <v>3006</v>
          </cell>
          <cell r="B743" t="str">
            <v>Gas</v>
          </cell>
          <cell r="C743" t="str">
            <v>Overbuilt Pipe Replacement Blanket</v>
          </cell>
          <cell r="D743" t="str">
            <v>AA</v>
          </cell>
          <cell r="E743" t="str">
            <v>GD</v>
          </cell>
          <cell r="F743" t="str">
            <v>Mandated</v>
          </cell>
          <cell r="G743" t="str">
            <v>Gas Distribution 374-387</v>
          </cell>
        </row>
        <row r="744">
          <cell r="A744">
            <v>3006</v>
          </cell>
          <cell r="B744" t="str">
            <v>Gas</v>
          </cell>
          <cell r="C744" t="str">
            <v>Overbuilt Pipe Replacement Blanket</v>
          </cell>
          <cell r="D744" t="str">
            <v>AA</v>
          </cell>
          <cell r="E744" t="str">
            <v>GD</v>
          </cell>
          <cell r="F744" t="str">
            <v>Mandated</v>
          </cell>
          <cell r="G744" t="str">
            <v>Gas Distribution 374-387</v>
          </cell>
        </row>
        <row r="745">
          <cell r="A745">
            <v>3007</v>
          </cell>
          <cell r="B745" t="str">
            <v>Gas</v>
          </cell>
          <cell r="C745" t="str">
            <v>Isolated Steel Replacement</v>
          </cell>
          <cell r="D745" t="str">
            <v>AA</v>
          </cell>
          <cell r="E745" t="str">
            <v>GD</v>
          </cell>
          <cell r="F745" t="str">
            <v>Mandated</v>
          </cell>
          <cell r="G745" t="str">
            <v>Gas Distribution 374-387</v>
          </cell>
        </row>
        <row r="746">
          <cell r="A746">
            <v>3007</v>
          </cell>
          <cell r="B746" t="str">
            <v>Gas</v>
          </cell>
          <cell r="C746" t="str">
            <v>Isolated Steel Replacement</v>
          </cell>
          <cell r="D746" t="str">
            <v>AA</v>
          </cell>
          <cell r="E746" t="str">
            <v>GD</v>
          </cell>
          <cell r="F746" t="str">
            <v>Mandated</v>
          </cell>
          <cell r="G746" t="str">
            <v>Gas Distribution 374-387</v>
          </cell>
        </row>
        <row r="747">
          <cell r="A747">
            <v>3007</v>
          </cell>
          <cell r="B747" t="str">
            <v>Gas</v>
          </cell>
          <cell r="C747" t="str">
            <v>Isolated Steel Replacement</v>
          </cell>
          <cell r="D747" t="str">
            <v>AA</v>
          </cell>
          <cell r="E747" t="str">
            <v>GD</v>
          </cell>
          <cell r="F747" t="str">
            <v>Mandated</v>
          </cell>
          <cell r="G747" t="str">
            <v>Gas Distribution 374-387</v>
          </cell>
        </row>
        <row r="748">
          <cell r="A748">
            <v>3007</v>
          </cell>
          <cell r="B748" t="str">
            <v>Gas</v>
          </cell>
          <cell r="C748" t="str">
            <v>Isolated Steel Replacement</v>
          </cell>
          <cell r="D748" t="str">
            <v>AA</v>
          </cell>
          <cell r="E748" t="str">
            <v>GD</v>
          </cell>
          <cell r="F748" t="str">
            <v>Mandated</v>
          </cell>
          <cell r="G748" t="str">
            <v>Gas Distribution 374-387</v>
          </cell>
        </row>
        <row r="749">
          <cell r="A749">
            <v>3007</v>
          </cell>
          <cell r="B749" t="str">
            <v>Gas</v>
          </cell>
          <cell r="C749" t="str">
            <v>Isolated Steel Replacement</v>
          </cell>
          <cell r="D749" t="str">
            <v>AA</v>
          </cell>
          <cell r="E749" t="str">
            <v>GD</v>
          </cell>
          <cell r="F749" t="str">
            <v>Mandated</v>
          </cell>
          <cell r="G749" t="str">
            <v>Gas Distribution 374-387</v>
          </cell>
        </row>
        <row r="750">
          <cell r="A750">
            <v>3007</v>
          </cell>
          <cell r="B750" t="str">
            <v>Gas</v>
          </cell>
          <cell r="C750" t="str">
            <v>Isolated Steel Replacement</v>
          </cell>
          <cell r="D750" t="str">
            <v>AA</v>
          </cell>
          <cell r="E750" t="str">
            <v>GD</v>
          </cell>
          <cell r="F750" t="str">
            <v>Mandated</v>
          </cell>
          <cell r="G750" t="str">
            <v>Gas Distribution 374-387</v>
          </cell>
        </row>
        <row r="751">
          <cell r="A751">
            <v>3007</v>
          </cell>
          <cell r="B751" t="str">
            <v>Gas</v>
          </cell>
          <cell r="C751" t="str">
            <v>Isolated Steel Replacement</v>
          </cell>
          <cell r="D751" t="str">
            <v>AA</v>
          </cell>
          <cell r="E751" t="str">
            <v>GD</v>
          </cell>
          <cell r="F751" t="str">
            <v>Mandated</v>
          </cell>
          <cell r="G751" t="str">
            <v>Gas Distribution 374-387</v>
          </cell>
        </row>
        <row r="752">
          <cell r="A752">
            <v>3007</v>
          </cell>
          <cell r="B752" t="str">
            <v>Gas</v>
          </cell>
          <cell r="C752" t="str">
            <v>Isolated Steel Replacement</v>
          </cell>
          <cell r="D752" t="str">
            <v>AA</v>
          </cell>
          <cell r="E752" t="str">
            <v>GD</v>
          </cell>
          <cell r="F752" t="str">
            <v>Mandated</v>
          </cell>
          <cell r="G752" t="str">
            <v>Gas Distribution 374-387</v>
          </cell>
        </row>
        <row r="753">
          <cell r="A753">
            <v>3007</v>
          </cell>
          <cell r="B753" t="str">
            <v>Gas</v>
          </cell>
          <cell r="C753" t="str">
            <v>Isolated Steel Replacement</v>
          </cell>
          <cell r="D753" t="str">
            <v>AA</v>
          </cell>
          <cell r="E753" t="str">
            <v>GD</v>
          </cell>
          <cell r="F753" t="str">
            <v>Mandated</v>
          </cell>
          <cell r="G753" t="str">
            <v>Gas Distribution 374-387</v>
          </cell>
        </row>
        <row r="754">
          <cell r="A754">
            <v>3008</v>
          </cell>
          <cell r="B754" t="str">
            <v>Gas</v>
          </cell>
          <cell r="C754" t="str">
            <v>Aldyl -A Pipe Replacement</v>
          </cell>
          <cell r="D754" t="str">
            <v>AA</v>
          </cell>
          <cell r="E754" t="str">
            <v>GD</v>
          </cell>
          <cell r="F754" t="str">
            <v>Programs</v>
          </cell>
          <cell r="G754" t="str">
            <v>Gas Distribution 374-387</v>
          </cell>
        </row>
        <row r="755">
          <cell r="A755">
            <v>3008</v>
          </cell>
          <cell r="B755" t="str">
            <v>Gas</v>
          </cell>
          <cell r="C755" t="str">
            <v>Aldyl -A Pipe Replacement</v>
          </cell>
          <cell r="D755" t="str">
            <v>AA</v>
          </cell>
          <cell r="E755" t="str">
            <v>GD</v>
          </cell>
          <cell r="F755" t="str">
            <v>Programs</v>
          </cell>
          <cell r="G755" t="str">
            <v>Gas Distribution 374-387</v>
          </cell>
        </row>
        <row r="756">
          <cell r="A756">
            <v>3008</v>
          </cell>
          <cell r="B756" t="str">
            <v>Gas</v>
          </cell>
          <cell r="C756" t="str">
            <v>Aldyl -A Pipe Replacement</v>
          </cell>
          <cell r="D756" t="str">
            <v>AA</v>
          </cell>
          <cell r="E756" t="str">
            <v>GD</v>
          </cell>
          <cell r="F756" t="str">
            <v>Programs</v>
          </cell>
          <cell r="G756" t="str">
            <v>Gas Distribution 374-387</v>
          </cell>
        </row>
        <row r="757">
          <cell r="A757">
            <v>3054</v>
          </cell>
          <cell r="B757" t="str">
            <v>Gas</v>
          </cell>
          <cell r="C757" t="str">
            <v>Gas ERT Replacement Program</v>
          </cell>
          <cell r="D757" t="str">
            <v>AA</v>
          </cell>
          <cell r="E757" t="str">
            <v>GD</v>
          </cell>
          <cell r="F757" t="str">
            <v>Programs</v>
          </cell>
          <cell r="G757" t="str">
            <v>Gas Distribution 374-387</v>
          </cell>
        </row>
        <row r="758">
          <cell r="A758">
            <v>3054</v>
          </cell>
          <cell r="B758" t="str">
            <v>Gas</v>
          </cell>
          <cell r="C758" t="str">
            <v>Gas ERT Replacement Program</v>
          </cell>
          <cell r="D758" t="str">
            <v>AA</v>
          </cell>
          <cell r="E758" t="str">
            <v>GD</v>
          </cell>
          <cell r="F758" t="str">
            <v>Programs</v>
          </cell>
          <cell r="G758" t="str">
            <v>Gas Distribution 374-387</v>
          </cell>
        </row>
        <row r="759">
          <cell r="A759">
            <v>3054</v>
          </cell>
          <cell r="B759" t="str">
            <v>Gas</v>
          </cell>
          <cell r="C759" t="str">
            <v>Gas ERT Replacement Program</v>
          </cell>
          <cell r="D759" t="str">
            <v>AA</v>
          </cell>
          <cell r="E759" t="str">
            <v>GD</v>
          </cell>
          <cell r="F759" t="str">
            <v>Programs</v>
          </cell>
          <cell r="G759" t="str">
            <v>Gas Distribution 374-387</v>
          </cell>
        </row>
        <row r="760">
          <cell r="A760">
            <v>3054</v>
          </cell>
          <cell r="B760" t="str">
            <v>Gas</v>
          </cell>
          <cell r="C760" t="str">
            <v>Gas ERT Replacement Program</v>
          </cell>
          <cell r="D760" t="str">
            <v>AA</v>
          </cell>
          <cell r="E760" t="str">
            <v>GD</v>
          </cell>
          <cell r="F760" t="str">
            <v>Programs</v>
          </cell>
          <cell r="G760" t="str">
            <v>Gas Distribution 374-387</v>
          </cell>
        </row>
        <row r="761">
          <cell r="A761">
            <v>3054</v>
          </cell>
          <cell r="B761" t="str">
            <v>Gas</v>
          </cell>
          <cell r="C761" t="str">
            <v>Gas ERT Replacement Program</v>
          </cell>
          <cell r="D761" t="str">
            <v>AA</v>
          </cell>
          <cell r="E761" t="str">
            <v>GD</v>
          </cell>
          <cell r="F761" t="str">
            <v>Programs</v>
          </cell>
          <cell r="G761" t="str">
            <v>Gas Distribution 374-387</v>
          </cell>
        </row>
        <row r="762">
          <cell r="A762">
            <v>3054</v>
          </cell>
          <cell r="B762" t="str">
            <v>Gas</v>
          </cell>
          <cell r="C762" t="str">
            <v>Gas ERT Replacement Program</v>
          </cell>
          <cell r="D762" t="str">
            <v>AA</v>
          </cell>
          <cell r="E762" t="str">
            <v>GD</v>
          </cell>
          <cell r="F762" t="str">
            <v>Programs</v>
          </cell>
          <cell r="G762" t="str">
            <v>Gas Distribution 374-387</v>
          </cell>
        </row>
        <row r="763">
          <cell r="A763">
            <v>3055</v>
          </cell>
          <cell r="B763" t="str">
            <v>Gas</v>
          </cell>
          <cell r="C763" t="str">
            <v>Gas Meter Replacement Non Revenue</v>
          </cell>
          <cell r="D763" t="str">
            <v>AA</v>
          </cell>
          <cell r="E763" t="str">
            <v>GD</v>
          </cell>
          <cell r="F763" t="str">
            <v>Programs</v>
          </cell>
          <cell r="G763" t="str">
            <v>Gas Distribution 374-387</v>
          </cell>
        </row>
        <row r="764">
          <cell r="A764">
            <v>3055</v>
          </cell>
          <cell r="B764" t="str">
            <v>Gas</v>
          </cell>
          <cell r="C764" t="str">
            <v>Gas Meter Replacement Non Revenue</v>
          </cell>
          <cell r="D764" t="str">
            <v>AA</v>
          </cell>
          <cell r="E764" t="str">
            <v>GD</v>
          </cell>
          <cell r="F764" t="str">
            <v>Programs</v>
          </cell>
          <cell r="G764" t="str">
            <v>Gas Distribution 374-387</v>
          </cell>
        </row>
        <row r="765">
          <cell r="A765">
            <v>3055</v>
          </cell>
          <cell r="B765" t="str">
            <v>Gas</v>
          </cell>
          <cell r="C765" t="str">
            <v>Gas Meter Replacement Non Revenue</v>
          </cell>
          <cell r="D765" t="str">
            <v>AA</v>
          </cell>
          <cell r="E765" t="str">
            <v>GD</v>
          </cell>
          <cell r="F765" t="str">
            <v>Programs</v>
          </cell>
          <cell r="G765" t="str">
            <v>Gas Distribution 374-387</v>
          </cell>
        </row>
        <row r="766">
          <cell r="A766">
            <v>3055</v>
          </cell>
          <cell r="B766" t="str">
            <v>Gas</v>
          </cell>
          <cell r="C766" t="str">
            <v>Gas Meter Replacement Non Revenue</v>
          </cell>
          <cell r="D766" t="str">
            <v>AA</v>
          </cell>
          <cell r="E766" t="str">
            <v>GD</v>
          </cell>
          <cell r="F766" t="str">
            <v>Programs</v>
          </cell>
          <cell r="G766" t="str">
            <v>Gas Distribution 374-387</v>
          </cell>
        </row>
        <row r="767">
          <cell r="A767">
            <v>3055</v>
          </cell>
          <cell r="B767" t="str">
            <v>Gas</v>
          </cell>
          <cell r="C767" t="str">
            <v>Gas Meter Replacement Non Revenue</v>
          </cell>
          <cell r="D767" t="str">
            <v>AA</v>
          </cell>
          <cell r="E767" t="str">
            <v>GD</v>
          </cell>
          <cell r="F767" t="str">
            <v>Programs</v>
          </cell>
          <cell r="G767" t="str">
            <v>Gas Distribution 374-387</v>
          </cell>
        </row>
        <row r="768">
          <cell r="A768">
            <v>3055</v>
          </cell>
          <cell r="B768" t="str">
            <v>Gas</v>
          </cell>
          <cell r="C768" t="str">
            <v>Gas Meter Replacement Non Revenue</v>
          </cell>
          <cell r="D768" t="str">
            <v>AA</v>
          </cell>
          <cell r="E768" t="str">
            <v>GD</v>
          </cell>
          <cell r="F768" t="str">
            <v>Programs</v>
          </cell>
          <cell r="G768" t="str">
            <v>Gas Distribution 374-387</v>
          </cell>
        </row>
        <row r="769">
          <cell r="A769">
            <v>3055</v>
          </cell>
          <cell r="B769" t="str">
            <v>Gas</v>
          </cell>
          <cell r="C769" t="str">
            <v>Gas Meter Replacement Non Revenue</v>
          </cell>
          <cell r="D769" t="str">
            <v>AA</v>
          </cell>
          <cell r="E769" t="str">
            <v>GD</v>
          </cell>
          <cell r="F769" t="str">
            <v>Programs</v>
          </cell>
          <cell r="G769" t="str">
            <v>Gas Distribution 374-387</v>
          </cell>
        </row>
        <row r="770">
          <cell r="A770">
            <v>3055</v>
          </cell>
          <cell r="B770" t="str">
            <v>Gas</v>
          </cell>
          <cell r="C770" t="str">
            <v>Gas Meter Replacement Non Revenue</v>
          </cell>
          <cell r="D770" t="str">
            <v>AA</v>
          </cell>
          <cell r="E770" t="str">
            <v>GD</v>
          </cell>
          <cell r="F770" t="str">
            <v>Programs</v>
          </cell>
          <cell r="G770" t="str">
            <v>Gas Distribution 374-387</v>
          </cell>
        </row>
        <row r="771">
          <cell r="A771">
            <v>3055</v>
          </cell>
          <cell r="B771" t="str">
            <v>Gas</v>
          </cell>
          <cell r="C771" t="str">
            <v>Gas Meter Replacement Non Revenue</v>
          </cell>
          <cell r="D771" t="str">
            <v>AA</v>
          </cell>
          <cell r="E771" t="str">
            <v>GD</v>
          </cell>
          <cell r="F771" t="str">
            <v>Programs</v>
          </cell>
          <cell r="G771" t="str">
            <v>Gas Distribution 374-387</v>
          </cell>
        </row>
        <row r="772">
          <cell r="A772">
            <v>3117</v>
          </cell>
          <cell r="B772" t="str">
            <v>Gas</v>
          </cell>
          <cell r="C772" t="str">
            <v>Gas Telemetry</v>
          </cell>
          <cell r="D772" t="str">
            <v>AN</v>
          </cell>
          <cell r="E772" t="str">
            <v>GD</v>
          </cell>
          <cell r="F772" t="str">
            <v>Mandated</v>
          </cell>
          <cell r="G772" t="str">
            <v>Gas Distribution 374-387</v>
          </cell>
        </row>
        <row r="773">
          <cell r="A773">
            <v>3117</v>
          </cell>
          <cell r="B773" t="str">
            <v>Gas</v>
          </cell>
          <cell r="C773" t="str">
            <v>Gas Telemetry</v>
          </cell>
          <cell r="D773" t="str">
            <v>AN</v>
          </cell>
          <cell r="E773" t="str">
            <v>GD</v>
          </cell>
          <cell r="F773" t="str">
            <v>Mandated</v>
          </cell>
          <cell r="G773" t="str">
            <v>Gas Distribution 374-387</v>
          </cell>
        </row>
        <row r="774">
          <cell r="A774">
            <v>3117</v>
          </cell>
          <cell r="B774" t="str">
            <v>Gas</v>
          </cell>
          <cell r="C774" t="str">
            <v>Gas Telemetry</v>
          </cell>
          <cell r="D774" t="str">
            <v>AN</v>
          </cell>
          <cell r="E774" t="str">
            <v>GD</v>
          </cell>
          <cell r="F774" t="str">
            <v>Mandated</v>
          </cell>
          <cell r="G774" t="str">
            <v>Gas Distribution 374-387</v>
          </cell>
        </row>
        <row r="775">
          <cell r="A775">
            <v>3117</v>
          </cell>
          <cell r="B775" t="str">
            <v>Gas</v>
          </cell>
          <cell r="C775" t="str">
            <v>Gas Telemetry</v>
          </cell>
          <cell r="D775" t="str">
            <v>AN</v>
          </cell>
          <cell r="E775" t="str">
            <v>GD</v>
          </cell>
          <cell r="F775" t="str">
            <v>Mandated</v>
          </cell>
          <cell r="G775" t="str">
            <v>Gas Distribution 374-387</v>
          </cell>
        </row>
        <row r="776">
          <cell r="A776">
            <v>3203</v>
          </cell>
          <cell r="B776" t="str">
            <v>Gas</v>
          </cell>
          <cell r="C776" t="str">
            <v>East Medford Reinforcement</v>
          </cell>
          <cell r="D776" t="str">
            <v>OR</v>
          </cell>
          <cell r="E776" t="str">
            <v>GD</v>
          </cell>
          <cell r="F776" t="str">
            <v>Projects</v>
          </cell>
          <cell r="G776" t="str">
            <v>Gas Distribution 374-387</v>
          </cell>
        </row>
        <row r="777">
          <cell r="A777">
            <v>3203</v>
          </cell>
          <cell r="B777" t="str">
            <v>Gas</v>
          </cell>
          <cell r="C777" t="str">
            <v>East Medford Reinforcement</v>
          </cell>
          <cell r="D777" t="str">
            <v>OR</v>
          </cell>
          <cell r="E777" t="str">
            <v>GD</v>
          </cell>
          <cell r="F777" t="str">
            <v>Projects</v>
          </cell>
          <cell r="G777" t="str">
            <v>Gas Distribution 374-387</v>
          </cell>
        </row>
        <row r="778">
          <cell r="A778">
            <v>3237</v>
          </cell>
          <cell r="B778" t="str">
            <v>Gas</v>
          </cell>
          <cell r="C778" t="str">
            <v>US2 N Spo Gas HP Reinforce(Kaiser Prop)</v>
          </cell>
          <cell r="D778" t="str">
            <v>WA</v>
          </cell>
          <cell r="E778" t="str">
            <v>GD</v>
          </cell>
          <cell r="F778" t="str">
            <v>Projects</v>
          </cell>
          <cell r="G778" t="str">
            <v>Gas Distribution 374-387</v>
          </cell>
        </row>
        <row r="779">
          <cell r="A779">
            <v>3237</v>
          </cell>
          <cell r="B779" t="str">
            <v>Gas</v>
          </cell>
          <cell r="C779" t="str">
            <v>US2 N Spo Gas HP Reinforce(Kaiser Prop)</v>
          </cell>
          <cell r="D779" t="str">
            <v>WA</v>
          </cell>
          <cell r="E779" t="str">
            <v>GD</v>
          </cell>
          <cell r="F779" t="str">
            <v>Projects</v>
          </cell>
          <cell r="G779" t="str">
            <v>Gas Distribution 374-387</v>
          </cell>
        </row>
        <row r="780">
          <cell r="A780">
            <v>3246</v>
          </cell>
          <cell r="B780" t="str">
            <v>Gas</v>
          </cell>
          <cell r="C780" t="str">
            <v>Construct Chase Rd Gate Stn Post Falls ID</v>
          </cell>
          <cell r="D780" t="str">
            <v>ID</v>
          </cell>
          <cell r="E780" t="str">
            <v>GD</v>
          </cell>
          <cell r="F780" t="str">
            <v>Projects</v>
          </cell>
          <cell r="G780" t="str">
            <v>Gas Distribution 374-387</v>
          </cell>
        </row>
        <row r="781">
          <cell r="A781">
            <v>3257</v>
          </cell>
          <cell r="B781" t="str">
            <v>Gas</v>
          </cell>
          <cell r="C781" t="str">
            <v>Oakland Bridge Bore &amp; Relocation, Oakland OR</v>
          </cell>
          <cell r="D781" t="str">
            <v>OR</v>
          </cell>
          <cell r="E781" t="str">
            <v>GD</v>
          </cell>
          <cell r="F781" t="str">
            <v>Maintenance</v>
          </cell>
          <cell r="G781" t="str">
            <v>Gas Distribution 374-387</v>
          </cell>
        </row>
        <row r="782">
          <cell r="A782">
            <v>3301</v>
          </cell>
          <cell r="B782" t="str">
            <v>Gas</v>
          </cell>
          <cell r="C782" t="str">
            <v>Rathdrum Prairie HP Gas Reinforcement</v>
          </cell>
          <cell r="D782" t="str">
            <v>ID</v>
          </cell>
          <cell r="E782" t="str">
            <v>GD</v>
          </cell>
          <cell r="F782" t="str">
            <v>Projects</v>
          </cell>
          <cell r="G782" t="str">
            <v>Gas Distribution 374-387</v>
          </cell>
        </row>
        <row r="783">
          <cell r="A783">
            <v>3301</v>
          </cell>
          <cell r="B783" t="str">
            <v>Gas</v>
          </cell>
          <cell r="C783" t="str">
            <v>Rathdrum Prairie HP Gas Reinforcement</v>
          </cell>
          <cell r="D783" t="str">
            <v>ID</v>
          </cell>
          <cell r="E783" t="str">
            <v>GD</v>
          </cell>
          <cell r="F783" t="str">
            <v>Projects</v>
          </cell>
          <cell r="G783" t="str">
            <v>Gas Distribution 374-387</v>
          </cell>
        </row>
        <row r="784">
          <cell r="A784">
            <v>3305</v>
          </cell>
          <cell r="B784" t="str">
            <v>Gas</v>
          </cell>
          <cell r="C784" t="str">
            <v>Spokane St Bridge Gas Main</v>
          </cell>
          <cell r="D784" t="str">
            <v>ID</v>
          </cell>
          <cell r="E784" t="str">
            <v>GD</v>
          </cell>
          <cell r="F784" t="str">
            <v>Projects</v>
          </cell>
          <cell r="G784" t="str">
            <v>Gas Distribution 374-387</v>
          </cell>
        </row>
        <row r="785">
          <cell r="A785">
            <v>3306</v>
          </cell>
          <cell r="B785" t="str">
            <v>Gas</v>
          </cell>
          <cell r="C785" t="str">
            <v>Goldendale HP</v>
          </cell>
          <cell r="D785" t="str">
            <v>WA</v>
          </cell>
          <cell r="E785" t="str">
            <v>GD</v>
          </cell>
          <cell r="F785" t="str">
            <v>Projects</v>
          </cell>
          <cell r="G785" t="str">
            <v>Gas Distribution 374-387</v>
          </cell>
        </row>
        <row r="786">
          <cell r="A786">
            <v>4108</v>
          </cell>
          <cell r="B786" t="str">
            <v>Generation</v>
          </cell>
          <cell r="C786" t="str">
            <v>System Battery Replacement</v>
          </cell>
          <cell r="D786" t="str">
            <v>AN</v>
          </cell>
          <cell r="E786" t="str">
            <v>ED</v>
          </cell>
          <cell r="F786" t="str">
            <v>Programs</v>
          </cell>
          <cell r="G786" t="str">
            <v>Hydro 331-336</v>
          </cell>
        </row>
        <row r="787">
          <cell r="A787">
            <v>4108</v>
          </cell>
          <cell r="B787" t="str">
            <v>Generation</v>
          </cell>
          <cell r="C787" t="str">
            <v>System Battery Replacement</v>
          </cell>
          <cell r="D787" t="str">
            <v>AN</v>
          </cell>
          <cell r="E787" t="str">
            <v>ED</v>
          </cell>
          <cell r="F787" t="str">
            <v>Programs</v>
          </cell>
          <cell r="G787" t="str">
            <v>Hydro 331-336</v>
          </cell>
        </row>
        <row r="788">
          <cell r="A788">
            <v>4108</v>
          </cell>
          <cell r="B788" t="str">
            <v>Generation</v>
          </cell>
          <cell r="C788" t="str">
            <v>System Battery Replacement</v>
          </cell>
          <cell r="D788" t="str">
            <v>AN</v>
          </cell>
          <cell r="E788" t="str">
            <v>ED</v>
          </cell>
          <cell r="F788" t="str">
            <v>Programs</v>
          </cell>
          <cell r="G788" t="str">
            <v>Hydro 331-336</v>
          </cell>
        </row>
        <row r="789">
          <cell r="A789">
            <v>4116</v>
          </cell>
          <cell r="B789" t="str">
            <v>Generation</v>
          </cell>
          <cell r="C789" t="str">
            <v>Colstrip Capital Additions</v>
          </cell>
          <cell r="D789" t="str">
            <v>AN</v>
          </cell>
          <cell r="E789" t="str">
            <v>ED</v>
          </cell>
          <cell r="F789" t="str">
            <v>Programs</v>
          </cell>
          <cell r="G789" t="str">
            <v>Thermal 311-316</v>
          </cell>
        </row>
        <row r="790">
          <cell r="A790">
            <v>4116</v>
          </cell>
          <cell r="B790" t="str">
            <v>Generation</v>
          </cell>
          <cell r="C790" t="str">
            <v>Colstrip Capital Additions</v>
          </cell>
          <cell r="D790" t="str">
            <v>AN</v>
          </cell>
          <cell r="E790" t="str">
            <v>ED</v>
          </cell>
          <cell r="F790" t="str">
            <v>Programs</v>
          </cell>
          <cell r="G790" t="str">
            <v>Thermal 311-316</v>
          </cell>
        </row>
        <row r="791">
          <cell r="A791">
            <v>4116</v>
          </cell>
          <cell r="B791" t="str">
            <v>Generation</v>
          </cell>
          <cell r="C791" t="str">
            <v>Colstrip Capital Additions</v>
          </cell>
          <cell r="D791" t="str">
            <v>AN</v>
          </cell>
          <cell r="E791" t="str">
            <v>ED</v>
          </cell>
          <cell r="F791" t="str">
            <v>Programs</v>
          </cell>
          <cell r="G791" t="str">
            <v>Thermal 311-316</v>
          </cell>
        </row>
        <row r="792">
          <cell r="A792">
            <v>4116</v>
          </cell>
          <cell r="B792" t="str">
            <v>Generation</v>
          </cell>
          <cell r="C792" t="str">
            <v>Colstrip Capital Additions</v>
          </cell>
          <cell r="D792" t="str">
            <v>AN</v>
          </cell>
          <cell r="E792" t="str">
            <v>ED</v>
          </cell>
          <cell r="F792" t="str">
            <v>Programs</v>
          </cell>
          <cell r="G792" t="str">
            <v>Thermal 311-316</v>
          </cell>
        </row>
        <row r="793">
          <cell r="A793">
            <v>4132</v>
          </cell>
          <cell r="B793" t="str">
            <v>Generation</v>
          </cell>
          <cell r="C793" t="str">
            <v>CS2 Capital Improvements</v>
          </cell>
          <cell r="D793" t="str">
            <v>AN</v>
          </cell>
          <cell r="E793" t="str">
            <v>ED</v>
          </cell>
          <cell r="F793" t="str">
            <v>Projects</v>
          </cell>
          <cell r="G793" t="str">
            <v>Other Elec Production / Turbines 340-346</v>
          </cell>
        </row>
        <row r="794">
          <cell r="A794">
            <v>4140</v>
          </cell>
          <cell r="B794" t="str">
            <v>Generation</v>
          </cell>
          <cell r="C794" t="str">
            <v>Nine Mile Redevelopment</v>
          </cell>
          <cell r="D794" t="str">
            <v>AN</v>
          </cell>
          <cell r="E794" t="str">
            <v>ED</v>
          </cell>
          <cell r="F794" t="str">
            <v>Projects</v>
          </cell>
          <cell r="G794" t="str">
            <v>Hydro 331-336</v>
          </cell>
        </row>
        <row r="795">
          <cell r="A795">
            <v>4140</v>
          </cell>
          <cell r="B795" t="str">
            <v>Generation</v>
          </cell>
          <cell r="C795" t="str">
            <v>Nine Mile Redevelopment</v>
          </cell>
          <cell r="D795" t="str">
            <v>AN</v>
          </cell>
          <cell r="E795" t="str">
            <v>ED</v>
          </cell>
          <cell r="F795" t="str">
            <v>Projects</v>
          </cell>
          <cell r="G795" t="str">
            <v>Hydro 331-336</v>
          </cell>
        </row>
        <row r="796">
          <cell r="A796">
            <v>4140</v>
          </cell>
          <cell r="B796" t="str">
            <v>Generation</v>
          </cell>
          <cell r="C796" t="str">
            <v>Nine Mile Redevelopment</v>
          </cell>
          <cell r="D796" t="str">
            <v>AN</v>
          </cell>
          <cell r="E796" t="str">
            <v>ED</v>
          </cell>
          <cell r="F796" t="str">
            <v>Projects</v>
          </cell>
          <cell r="G796" t="str">
            <v>Hydro 331-336</v>
          </cell>
        </row>
        <row r="797">
          <cell r="A797">
            <v>4143</v>
          </cell>
          <cell r="B797" t="str">
            <v>Generation</v>
          </cell>
          <cell r="C797" t="str">
            <v>CS2 LTSA Cash Accrual</v>
          </cell>
          <cell r="D797" t="str">
            <v>AN</v>
          </cell>
          <cell r="E797" t="str">
            <v>ED</v>
          </cell>
          <cell r="F797" t="str">
            <v>Programs</v>
          </cell>
          <cell r="G797" t="str">
            <v>Other Elec Production / Turbines 340-346</v>
          </cell>
        </row>
        <row r="798">
          <cell r="A798">
            <v>4143</v>
          </cell>
          <cell r="B798" t="str">
            <v>Generation</v>
          </cell>
          <cell r="C798" t="str">
            <v>CS2 LTSA Cash Accrual</v>
          </cell>
          <cell r="D798" t="str">
            <v>AN</v>
          </cell>
          <cell r="E798" t="str">
            <v>ED</v>
          </cell>
          <cell r="F798" t="str">
            <v>Programs</v>
          </cell>
          <cell r="G798" t="str">
            <v>Other Elec Production / Turbines 340-346</v>
          </cell>
        </row>
        <row r="799">
          <cell r="A799">
            <v>4143</v>
          </cell>
          <cell r="B799" t="str">
            <v>Generation</v>
          </cell>
          <cell r="C799" t="str">
            <v>CS2 LTSA Cash Accrual</v>
          </cell>
          <cell r="D799" t="str">
            <v>AN</v>
          </cell>
          <cell r="E799" t="str">
            <v>ED</v>
          </cell>
          <cell r="F799" t="str">
            <v>Programs</v>
          </cell>
          <cell r="G799" t="str">
            <v>Other Elec Production / Turbines 340-346</v>
          </cell>
        </row>
        <row r="800">
          <cell r="A800">
            <v>4147</v>
          </cell>
          <cell r="B800" t="str">
            <v>Generation</v>
          </cell>
          <cell r="C800" t="str">
            <v>Base Hydro</v>
          </cell>
          <cell r="D800" t="str">
            <v>AN</v>
          </cell>
          <cell r="E800" t="str">
            <v>ED</v>
          </cell>
          <cell r="F800" t="str">
            <v>Programs</v>
          </cell>
          <cell r="G800" t="str">
            <v>Hydro 331-336</v>
          </cell>
        </row>
        <row r="801">
          <cell r="A801">
            <v>4147</v>
          </cell>
          <cell r="B801" t="str">
            <v>Generation</v>
          </cell>
          <cell r="C801" t="str">
            <v>Base Hydro</v>
          </cell>
          <cell r="D801" t="str">
            <v>AN</v>
          </cell>
          <cell r="E801" t="str">
            <v>ED</v>
          </cell>
          <cell r="F801" t="str">
            <v>Programs</v>
          </cell>
          <cell r="G801" t="str">
            <v>Hydro 331-336</v>
          </cell>
        </row>
        <row r="802">
          <cell r="A802">
            <v>4147</v>
          </cell>
          <cell r="B802" t="str">
            <v>Generation</v>
          </cell>
          <cell r="C802" t="str">
            <v>Base Hydro</v>
          </cell>
          <cell r="D802" t="str">
            <v>AN</v>
          </cell>
          <cell r="E802" t="str">
            <v>ED</v>
          </cell>
          <cell r="F802" t="str">
            <v>Programs</v>
          </cell>
          <cell r="G802" t="str">
            <v>Hydro 331-336</v>
          </cell>
        </row>
        <row r="803">
          <cell r="A803">
            <v>4148</v>
          </cell>
          <cell r="B803" t="str">
            <v>Generation</v>
          </cell>
          <cell r="C803" t="str">
            <v>Regulating Hydro</v>
          </cell>
          <cell r="D803" t="str">
            <v>AN</v>
          </cell>
          <cell r="E803" t="str">
            <v>ED</v>
          </cell>
          <cell r="F803" t="str">
            <v>Programs</v>
          </cell>
          <cell r="G803" t="str">
            <v>Hydro 331-336</v>
          </cell>
        </row>
        <row r="804">
          <cell r="A804">
            <v>4148</v>
          </cell>
          <cell r="B804" t="str">
            <v>Generation</v>
          </cell>
          <cell r="C804" t="str">
            <v>Regulating Hydro</v>
          </cell>
          <cell r="D804" t="str">
            <v>AN</v>
          </cell>
          <cell r="E804" t="str">
            <v>ED</v>
          </cell>
          <cell r="F804" t="str">
            <v>Programs</v>
          </cell>
          <cell r="G804" t="str">
            <v>Hydro 331-336</v>
          </cell>
        </row>
        <row r="805">
          <cell r="A805">
            <v>4148</v>
          </cell>
          <cell r="B805" t="str">
            <v>Generation</v>
          </cell>
          <cell r="C805" t="str">
            <v>Regulating Hydro</v>
          </cell>
          <cell r="D805" t="str">
            <v>AN</v>
          </cell>
          <cell r="E805" t="str">
            <v>ED</v>
          </cell>
          <cell r="F805" t="str">
            <v>Programs</v>
          </cell>
          <cell r="G805" t="str">
            <v>Hydro 331-336</v>
          </cell>
        </row>
        <row r="806">
          <cell r="A806">
            <v>4149</v>
          </cell>
          <cell r="B806" t="str">
            <v>Generation</v>
          </cell>
          <cell r="C806" t="str">
            <v>Base Load Thermal</v>
          </cell>
          <cell r="D806" t="str">
            <v>AN</v>
          </cell>
          <cell r="E806" t="str">
            <v>ED</v>
          </cell>
          <cell r="F806" t="str">
            <v>Programs</v>
          </cell>
          <cell r="G806" t="str">
            <v>Other Elec Production / Turbines 340-346</v>
          </cell>
        </row>
        <row r="807">
          <cell r="A807">
            <v>4149</v>
          </cell>
          <cell r="B807" t="str">
            <v>Generation</v>
          </cell>
          <cell r="C807" t="str">
            <v>Base Load Thermal</v>
          </cell>
          <cell r="D807" t="str">
            <v>AN</v>
          </cell>
          <cell r="E807" t="str">
            <v>ED</v>
          </cell>
          <cell r="F807" t="str">
            <v>Programs</v>
          </cell>
          <cell r="G807" t="str">
            <v>Other Elec Production / Turbines 340-346</v>
          </cell>
        </row>
        <row r="808">
          <cell r="A808">
            <v>4149</v>
          </cell>
          <cell r="B808" t="str">
            <v>Generation</v>
          </cell>
          <cell r="C808" t="str">
            <v>Base Load Thermal</v>
          </cell>
          <cell r="D808" t="str">
            <v>AN</v>
          </cell>
          <cell r="E808" t="str">
            <v>ED</v>
          </cell>
          <cell r="F808" t="str">
            <v>Programs</v>
          </cell>
          <cell r="G808" t="str">
            <v>Other Elec Production / Turbines 340-346</v>
          </cell>
        </row>
        <row r="809">
          <cell r="A809">
            <v>4149</v>
          </cell>
          <cell r="B809" t="str">
            <v>Generation</v>
          </cell>
          <cell r="C809" t="str">
            <v>Base Load Thermal</v>
          </cell>
          <cell r="D809" t="str">
            <v>AN</v>
          </cell>
          <cell r="E809" t="str">
            <v>ED</v>
          </cell>
          <cell r="F809" t="str">
            <v>Programs</v>
          </cell>
          <cell r="G809" t="str">
            <v>Other Elec Production / Turbines 340-346</v>
          </cell>
        </row>
        <row r="810">
          <cell r="A810">
            <v>4149</v>
          </cell>
          <cell r="B810" t="str">
            <v>Generation</v>
          </cell>
          <cell r="C810" t="str">
            <v>Base Load Thermal</v>
          </cell>
          <cell r="D810" t="str">
            <v>AN</v>
          </cell>
          <cell r="E810" t="str">
            <v>ED</v>
          </cell>
          <cell r="F810" t="str">
            <v>Programs</v>
          </cell>
          <cell r="G810" t="str">
            <v>Other Elec Production / Turbines 340-346</v>
          </cell>
        </row>
        <row r="811">
          <cell r="A811">
            <v>4149</v>
          </cell>
          <cell r="B811" t="str">
            <v>Generation</v>
          </cell>
          <cell r="C811" t="str">
            <v>Base Load Thermal</v>
          </cell>
          <cell r="D811" t="str">
            <v>AN</v>
          </cell>
          <cell r="E811" t="str">
            <v>ED</v>
          </cell>
          <cell r="F811" t="str">
            <v>Programs</v>
          </cell>
          <cell r="G811" t="str">
            <v>Other Elec Production / Turbines 340-346</v>
          </cell>
        </row>
        <row r="812">
          <cell r="A812">
            <v>4149</v>
          </cell>
          <cell r="B812" t="str">
            <v>Generation</v>
          </cell>
          <cell r="C812" t="str">
            <v>Base Load Thermal</v>
          </cell>
          <cell r="D812" t="str">
            <v>AN</v>
          </cell>
          <cell r="E812" t="str">
            <v>ED</v>
          </cell>
          <cell r="F812" t="str">
            <v>Programs</v>
          </cell>
          <cell r="G812" t="str">
            <v>Other Elec Production / Turbines 340-346</v>
          </cell>
        </row>
        <row r="813">
          <cell r="A813">
            <v>4149</v>
          </cell>
          <cell r="B813" t="str">
            <v>Generation</v>
          </cell>
          <cell r="C813" t="str">
            <v>Base Load Thermal</v>
          </cell>
          <cell r="D813" t="str">
            <v>AN</v>
          </cell>
          <cell r="E813" t="str">
            <v>ED</v>
          </cell>
          <cell r="F813" t="str">
            <v>Programs</v>
          </cell>
          <cell r="G813" t="str">
            <v>Other Elec Production / Turbines 340-346</v>
          </cell>
        </row>
        <row r="814">
          <cell r="A814">
            <v>4149</v>
          </cell>
          <cell r="B814" t="str">
            <v>Generation</v>
          </cell>
          <cell r="C814" t="str">
            <v>Base Load Thermal</v>
          </cell>
          <cell r="D814" t="str">
            <v>AN</v>
          </cell>
          <cell r="E814" t="str">
            <v>ED</v>
          </cell>
          <cell r="F814" t="str">
            <v>Programs</v>
          </cell>
          <cell r="G814" t="str">
            <v>Other Elec Production / Turbines 340-346</v>
          </cell>
        </row>
        <row r="815">
          <cell r="A815">
            <v>4149</v>
          </cell>
          <cell r="B815" t="str">
            <v>Generation</v>
          </cell>
          <cell r="C815" t="str">
            <v>Base Load Thermal</v>
          </cell>
          <cell r="D815" t="str">
            <v>AN</v>
          </cell>
          <cell r="E815" t="str">
            <v>ED</v>
          </cell>
          <cell r="F815" t="str">
            <v>Programs</v>
          </cell>
          <cell r="G815" t="str">
            <v>Other Elec Production / Turbines 340-346</v>
          </cell>
        </row>
        <row r="816">
          <cell r="A816">
            <v>4149</v>
          </cell>
          <cell r="B816" t="str">
            <v>Generation</v>
          </cell>
          <cell r="C816" t="str">
            <v>Base Load Thermal</v>
          </cell>
          <cell r="D816" t="str">
            <v>AN</v>
          </cell>
          <cell r="E816" t="str">
            <v>ED</v>
          </cell>
          <cell r="F816" t="str">
            <v>Programs</v>
          </cell>
          <cell r="G816" t="str">
            <v>Other Elec Production / Turbines 340-346</v>
          </cell>
        </row>
        <row r="817">
          <cell r="A817">
            <v>4149</v>
          </cell>
          <cell r="B817" t="str">
            <v>Generation</v>
          </cell>
          <cell r="C817" t="str">
            <v>Base Load Thermal</v>
          </cell>
          <cell r="D817" t="str">
            <v>AN</v>
          </cell>
          <cell r="E817" t="str">
            <v>ED</v>
          </cell>
          <cell r="F817" t="str">
            <v>Programs</v>
          </cell>
          <cell r="G817" t="str">
            <v>Other Elec Production / Turbines 340-346</v>
          </cell>
        </row>
        <row r="818">
          <cell r="A818">
            <v>4149</v>
          </cell>
          <cell r="B818" t="str">
            <v>Generation</v>
          </cell>
          <cell r="C818" t="str">
            <v>Base Load Thermal</v>
          </cell>
          <cell r="D818" t="str">
            <v>AN</v>
          </cell>
          <cell r="E818" t="str">
            <v>ED</v>
          </cell>
          <cell r="F818" t="str">
            <v>Programs</v>
          </cell>
          <cell r="G818" t="str">
            <v>Other Elec Production / Turbines 340-346</v>
          </cell>
        </row>
        <row r="819">
          <cell r="A819">
            <v>4149</v>
          </cell>
          <cell r="B819" t="str">
            <v>Generation</v>
          </cell>
          <cell r="C819" t="str">
            <v>Base Load Thermal</v>
          </cell>
          <cell r="D819" t="str">
            <v>AN</v>
          </cell>
          <cell r="E819" t="str">
            <v>ED</v>
          </cell>
          <cell r="F819" t="str">
            <v>Programs</v>
          </cell>
          <cell r="G819" t="str">
            <v>Other Elec Production / Turbines 340-346</v>
          </cell>
        </row>
        <row r="820">
          <cell r="A820">
            <v>4149</v>
          </cell>
          <cell r="B820" t="str">
            <v>Generation</v>
          </cell>
          <cell r="C820" t="str">
            <v>Base Load Thermal</v>
          </cell>
          <cell r="D820" t="str">
            <v>AN</v>
          </cell>
          <cell r="E820" t="str">
            <v>ED</v>
          </cell>
          <cell r="F820" t="str">
            <v>Programs</v>
          </cell>
          <cell r="G820" t="str">
            <v>Other Elec Production / Turbines 340-346</v>
          </cell>
        </row>
        <row r="821">
          <cell r="A821">
            <v>4150</v>
          </cell>
          <cell r="B821" t="str">
            <v>Generation</v>
          </cell>
          <cell r="C821" t="str">
            <v>Peaking Generation</v>
          </cell>
          <cell r="D821" t="str">
            <v>AN</v>
          </cell>
          <cell r="E821" t="str">
            <v>ED</v>
          </cell>
          <cell r="F821" t="str">
            <v>Programs</v>
          </cell>
          <cell r="G821" t="str">
            <v>Other Elec Production / Turbines 340-346</v>
          </cell>
        </row>
        <row r="822">
          <cell r="A822">
            <v>4150</v>
          </cell>
          <cell r="B822" t="str">
            <v>Generation</v>
          </cell>
          <cell r="C822" t="str">
            <v>Peaking Generation</v>
          </cell>
          <cell r="D822" t="str">
            <v>AN</v>
          </cell>
          <cell r="E822" t="str">
            <v>ED</v>
          </cell>
          <cell r="F822" t="str">
            <v>Programs</v>
          </cell>
          <cell r="G822" t="str">
            <v>Other Elec Production / Turbines 340-346</v>
          </cell>
        </row>
        <row r="823">
          <cell r="A823">
            <v>4150</v>
          </cell>
          <cell r="B823" t="str">
            <v>Generation</v>
          </cell>
          <cell r="C823" t="str">
            <v>Peaking Generation</v>
          </cell>
          <cell r="D823" t="str">
            <v>AN</v>
          </cell>
          <cell r="E823" t="str">
            <v>ED</v>
          </cell>
          <cell r="F823" t="str">
            <v>Programs</v>
          </cell>
          <cell r="G823" t="str">
            <v>Other Elec Production / Turbines 340-346</v>
          </cell>
        </row>
        <row r="824">
          <cell r="A824">
            <v>4151</v>
          </cell>
          <cell r="B824" t="str">
            <v>Generation</v>
          </cell>
          <cell r="C824" t="str">
            <v>Kettle Falls Develop New River Wells</v>
          </cell>
          <cell r="D824" t="str">
            <v>AN</v>
          </cell>
          <cell r="E824" t="str">
            <v>ED</v>
          </cell>
          <cell r="F824" t="str">
            <v>Projects</v>
          </cell>
          <cell r="G824" t="str">
            <v>Thermal 311-316</v>
          </cell>
        </row>
        <row r="825">
          <cell r="A825">
            <v>4152</v>
          </cell>
          <cell r="B825" t="str">
            <v>Generation</v>
          </cell>
          <cell r="C825" t="str">
            <v>Little Falls Powerhouse Redevelopment</v>
          </cell>
          <cell r="D825" t="str">
            <v>AN</v>
          </cell>
          <cell r="E825" t="str">
            <v>ED</v>
          </cell>
          <cell r="F825" t="str">
            <v>Projects</v>
          </cell>
          <cell r="G825" t="str">
            <v>Hydro 331-336</v>
          </cell>
        </row>
        <row r="826">
          <cell r="A826">
            <v>4152</v>
          </cell>
          <cell r="B826" t="str">
            <v>Generation</v>
          </cell>
          <cell r="C826" t="str">
            <v>Little Falls Powerhouse Redevelopment</v>
          </cell>
          <cell r="D826" t="str">
            <v>AN</v>
          </cell>
          <cell r="E826" t="str">
            <v>ED</v>
          </cell>
          <cell r="F826" t="str">
            <v>Projects</v>
          </cell>
          <cell r="G826" t="str">
            <v>Hydro 331-336</v>
          </cell>
        </row>
        <row r="827">
          <cell r="A827">
            <v>4152</v>
          </cell>
          <cell r="B827" t="str">
            <v>Generation</v>
          </cell>
          <cell r="C827" t="str">
            <v>Little Falls Powerhouse Redevelopment</v>
          </cell>
          <cell r="D827" t="str">
            <v>AN</v>
          </cell>
          <cell r="E827" t="str">
            <v>ED</v>
          </cell>
          <cell r="F827" t="str">
            <v>Projects</v>
          </cell>
          <cell r="G827" t="str">
            <v>Hydro 331-336</v>
          </cell>
        </row>
        <row r="828">
          <cell r="A828">
            <v>4161</v>
          </cell>
          <cell r="B828" t="str">
            <v>Generation</v>
          </cell>
          <cell r="C828" t="str">
            <v>CG HED U#1 Refurbishment</v>
          </cell>
          <cell r="D828" t="str">
            <v>AN</v>
          </cell>
          <cell r="E828" t="str">
            <v>ED</v>
          </cell>
          <cell r="F828" t="str">
            <v>Projects</v>
          </cell>
          <cell r="G828" t="str">
            <v>Hydro 331-336</v>
          </cell>
        </row>
        <row r="829">
          <cell r="A829">
            <v>4161</v>
          </cell>
          <cell r="B829" t="str">
            <v>Generation</v>
          </cell>
          <cell r="C829" t="str">
            <v>CG HED U#1 Refurbishment</v>
          </cell>
          <cell r="D829" t="str">
            <v>AN</v>
          </cell>
          <cell r="E829" t="str">
            <v>ED</v>
          </cell>
          <cell r="F829" t="str">
            <v>Projects</v>
          </cell>
          <cell r="G829" t="str">
            <v>Hydro 331-336</v>
          </cell>
        </row>
        <row r="830">
          <cell r="A830">
            <v>4162</v>
          </cell>
          <cell r="B830" t="str">
            <v>Generation</v>
          </cell>
          <cell r="C830" t="str">
            <v>PF S Channel Gate Replacement</v>
          </cell>
          <cell r="D830" t="str">
            <v>AN</v>
          </cell>
          <cell r="E830" t="str">
            <v>ED</v>
          </cell>
          <cell r="F830" t="str">
            <v>Projects</v>
          </cell>
          <cell r="G830" t="str">
            <v>Hydro 331-336</v>
          </cell>
        </row>
        <row r="831">
          <cell r="A831">
            <v>4162</v>
          </cell>
          <cell r="B831" t="str">
            <v>Generation</v>
          </cell>
          <cell r="C831" t="str">
            <v>PF S Channel Gate Replacement</v>
          </cell>
          <cell r="D831" t="str">
            <v>AN</v>
          </cell>
          <cell r="E831" t="str">
            <v>ED</v>
          </cell>
          <cell r="F831" t="str">
            <v>Projects</v>
          </cell>
          <cell r="G831" t="str">
            <v>Hydro 331-336</v>
          </cell>
        </row>
        <row r="832">
          <cell r="A832">
            <v>4162</v>
          </cell>
          <cell r="B832" t="str">
            <v>Generation</v>
          </cell>
          <cell r="C832" t="str">
            <v>PF S Channel Gate Replacement</v>
          </cell>
          <cell r="D832" t="str">
            <v>AN</v>
          </cell>
          <cell r="E832" t="str">
            <v>ED</v>
          </cell>
          <cell r="F832" t="str">
            <v>Projects</v>
          </cell>
          <cell r="G832" t="str">
            <v>Hydro 331-336</v>
          </cell>
        </row>
        <row r="833">
          <cell r="A833">
            <v>4163</v>
          </cell>
          <cell r="B833" t="str">
            <v>Generation</v>
          </cell>
          <cell r="C833" t="str">
            <v>CG HED Automation Replacement</v>
          </cell>
          <cell r="D833" t="str">
            <v>AN</v>
          </cell>
          <cell r="E833" t="str">
            <v>ED</v>
          </cell>
          <cell r="F833" t="str">
            <v>Projects</v>
          </cell>
          <cell r="G833" t="str">
            <v>Hydro 331-336</v>
          </cell>
        </row>
        <row r="834">
          <cell r="A834">
            <v>4163</v>
          </cell>
          <cell r="B834" t="str">
            <v>Generation</v>
          </cell>
          <cell r="C834" t="str">
            <v>CG HED Automation Replacement</v>
          </cell>
          <cell r="D834" t="str">
            <v>AN</v>
          </cell>
          <cell r="E834" t="str">
            <v>ED</v>
          </cell>
          <cell r="F834" t="str">
            <v>Projects</v>
          </cell>
          <cell r="G834" t="str">
            <v>Hydro 331-336</v>
          </cell>
        </row>
        <row r="835">
          <cell r="A835">
            <v>4163</v>
          </cell>
          <cell r="B835" t="str">
            <v>Generation</v>
          </cell>
          <cell r="C835" t="str">
            <v>CG HED Automation Replacement</v>
          </cell>
          <cell r="D835" t="str">
            <v>AN</v>
          </cell>
          <cell r="E835" t="str">
            <v>ED</v>
          </cell>
          <cell r="F835" t="str">
            <v>Projects</v>
          </cell>
          <cell r="G835" t="str">
            <v>Hydro 331-336</v>
          </cell>
        </row>
        <row r="836">
          <cell r="A836">
            <v>4164</v>
          </cell>
          <cell r="B836" t="str">
            <v>Generation</v>
          </cell>
          <cell r="C836" t="str">
            <v>Long Lake Plant Upgrades</v>
          </cell>
          <cell r="D836" t="str">
            <v>AN</v>
          </cell>
          <cell r="E836" t="str">
            <v>ED</v>
          </cell>
          <cell r="F836" t="str">
            <v>Projects</v>
          </cell>
          <cell r="G836" t="str">
            <v>Hydro 331-336</v>
          </cell>
        </row>
        <row r="837">
          <cell r="A837">
            <v>4164</v>
          </cell>
          <cell r="B837" t="str">
            <v>Generation</v>
          </cell>
          <cell r="C837" t="str">
            <v>Long Lake Plant Upgrades</v>
          </cell>
          <cell r="D837" t="str">
            <v>AN</v>
          </cell>
          <cell r="E837" t="str">
            <v>ED</v>
          </cell>
          <cell r="F837" t="str">
            <v>Projects</v>
          </cell>
          <cell r="G837" t="str">
            <v>Hydro 331-336</v>
          </cell>
        </row>
        <row r="838">
          <cell r="A838">
            <v>4164</v>
          </cell>
          <cell r="B838" t="str">
            <v>Generation</v>
          </cell>
          <cell r="C838" t="str">
            <v>Long Lake Plant Upgrades</v>
          </cell>
          <cell r="D838" t="str">
            <v>AN</v>
          </cell>
          <cell r="E838" t="str">
            <v>ED</v>
          </cell>
          <cell r="F838" t="str">
            <v>Projects</v>
          </cell>
          <cell r="G838" t="str">
            <v>Hydro 331-336</v>
          </cell>
        </row>
        <row r="839">
          <cell r="A839">
            <v>4165</v>
          </cell>
          <cell r="B839" t="str">
            <v>Generation</v>
          </cell>
          <cell r="C839" t="str">
            <v>Mechanical Shop 3 Ton Crane</v>
          </cell>
          <cell r="D839" t="str">
            <v>AN</v>
          </cell>
          <cell r="E839" t="str">
            <v>ED</v>
          </cell>
          <cell r="F839" t="str">
            <v>Projects</v>
          </cell>
          <cell r="G839" t="str">
            <v>General 389-391 / 393-395 / 397-398</v>
          </cell>
        </row>
        <row r="840">
          <cell r="A840">
            <v>4166</v>
          </cell>
          <cell r="B840" t="str">
            <v>Generation</v>
          </cell>
          <cell r="C840" t="str">
            <v>Noxon Rapids HED Spare Coils</v>
          </cell>
          <cell r="D840" t="str">
            <v>AN</v>
          </cell>
          <cell r="E840" t="str">
            <v>ED</v>
          </cell>
          <cell r="F840" t="str">
            <v>Projects</v>
          </cell>
          <cell r="G840" t="str">
            <v>Hydro 331-336</v>
          </cell>
        </row>
        <row r="841">
          <cell r="A841">
            <v>4166</v>
          </cell>
          <cell r="B841" t="str">
            <v>Generation</v>
          </cell>
          <cell r="C841" t="str">
            <v>Noxon Rapids HED Spare Coils</v>
          </cell>
          <cell r="D841" t="str">
            <v>AN</v>
          </cell>
          <cell r="E841" t="str">
            <v>ED</v>
          </cell>
          <cell r="F841" t="str">
            <v>Projects</v>
          </cell>
          <cell r="G841" t="str">
            <v>Hydro 331-336</v>
          </cell>
        </row>
        <row r="842">
          <cell r="A842">
            <v>4167</v>
          </cell>
          <cell r="B842" t="str">
            <v>Generation</v>
          </cell>
          <cell r="C842" t="str">
            <v>CS2 Inlet Air System</v>
          </cell>
          <cell r="D842" t="str">
            <v>AN</v>
          </cell>
          <cell r="E842" t="str">
            <v>ED</v>
          </cell>
          <cell r="F842" t="str">
            <v>Projects</v>
          </cell>
          <cell r="G842" t="str">
            <v>Other Elec Production / Turbines 340-346</v>
          </cell>
        </row>
        <row r="843">
          <cell r="A843">
            <v>4167</v>
          </cell>
          <cell r="B843" t="str">
            <v>Generation</v>
          </cell>
          <cell r="C843" t="str">
            <v>CS2 Inlet Air System</v>
          </cell>
          <cell r="D843" t="str">
            <v>AN</v>
          </cell>
          <cell r="E843" t="str">
            <v>ED</v>
          </cell>
          <cell r="F843" t="str">
            <v>Projects</v>
          </cell>
          <cell r="G843" t="str">
            <v>Other Elec Production / Turbines 340-346</v>
          </cell>
        </row>
        <row r="844">
          <cell r="A844">
            <v>4168</v>
          </cell>
          <cell r="B844" t="str">
            <v>Generation</v>
          </cell>
          <cell r="C844" t="str">
            <v>KFGS Ash Collector</v>
          </cell>
          <cell r="D844" t="str">
            <v>AN</v>
          </cell>
          <cell r="E844" t="str">
            <v>ED</v>
          </cell>
          <cell r="F844" t="str">
            <v>Projects</v>
          </cell>
          <cell r="G844" t="str">
            <v>Thermal 311-316</v>
          </cell>
        </row>
        <row r="845">
          <cell r="A845">
            <v>4168</v>
          </cell>
          <cell r="B845" t="str">
            <v>Generation</v>
          </cell>
          <cell r="C845" t="str">
            <v>KFGS Ash Collector</v>
          </cell>
          <cell r="D845" t="str">
            <v>AN</v>
          </cell>
          <cell r="E845" t="str">
            <v>ED</v>
          </cell>
          <cell r="F845" t="str">
            <v>Projects</v>
          </cell>
          <cell r="G845" t="str">
            <v>Thermal 311-316</v>
          </cell>
        </row>
        <row r="846">
          <cell r="A846">
            <v>4169</v>
          </cell>
          <cell r="B846" t="str">
            <v>Generation</v>
          </cell>
          <cell r="C846" t="str">
            <v>Long Lake HED Replace Field Windings</v>
          </cell>
          <cell r="D846" t="str">
            <v>AN</v>
          </cell>
          <cell r="E846" t="str">
            <v>ED</v>
          </cell>
          <cell r="F846" t="str">
            <v>Projects</v>
          </cell>
          <cell r="G846" t="str">
            <v>Hydro 331-336</v>
          </cell>
        </row>
        <row r="847">
          <cell r="A847">
            <v>4169</v>
          </cell>
          <cell r="B847" t="str">
            <v>Generation</v>
          </cell>
          <cell r="C847" t="str">
            <v>Long Lake HED Replace Field Windings</v>
          </cell>
          <cell r="D847" t="str">
            <v>AN</v>
          </cell>
          <cell r="E847" t="str">
            <v>ED</v>
          </cell>
          <cell r="F847" t="str">
            <v>Projects</v>
          </cell>
          <cell r="G847" t="str">
            <v>Hydro 331-336</v>
          </cell>
        </row>
        <row r="848">
          <cell r="A848">
            <v>4169</v>
          </cell>
          <cell r="B848" t="str">
            <v>Generation</v>
          </cell>
          <cell r="C848" t="str">
            <v>Long Lake HED Replace Field Windings</v>
          </cell>
          <cell r="D848" t="str">
            <v>AN</v>
          </cell>
          <cell r="E848" t="str">
            <v>ED</v>
          </cell>
          <cell r="F848" t="str">
            <v>Projects</v>
          </cell>
          <cell r="G848" t="str">
            <v>Hydro 331-336</v>
          </cell>
        </row>
        <row r="849">
          <cell r="A849">
            <v>4170</v>
          </cell>
          <cell r="B849" t="str">
            <v>Generation</v>
          </cell>
          <cell r="C849" t="str">
            <v>2019 Peaking Resource</v>
          </cell>
          <cell r="D849" t="str">
            <v>AN</v>
          </cell>
          <cell r="E849" t="str">
            <v>ED</v>
          </cell>
          <cell r="F849" t="str">
            <v>Projects</v>
          </cell>
          <cell r="G849" t="str">
            <v>Thermal 311-316</v>
          </cell>
        </row>
        <row r="850">
          <cell r="A850">
            <v>4170</v>
          </cell>
          <cell r="B850" t="str">
            <v>Generation</v>
          </cell>
          <cell r="C850" t="str">
            <v>2019 Peaking Resource</v>
          </cell>
          <cell r="D850" t="str">
            <v>AN</v>
          </cell>
          <cell r="E850" t="str">
            <v>ED</v>
          </cell>
          <cell r="F850" t="str">
            <v>Projects</v>
          </cell>
          <cell r="G850" t="str">
            <v>Thermal 311-316</v>
          </cell>
        </row>
        <row r="851">
          <cell r="A851">
            <v>4170</v>
          </cell>
          <cell r="B851" t="str">
            <v>Generation</v>
          </cell>
          <cell r="C851" t="str">
            <v>2019 Peaking Resource</v>
          </cell>
          <cell r="D851" t="str">
            <v>AN</v>
          </cell>
          <cell r="E851" t="str">
            <v>ED</v>
          </cell>
          <cell r="F851" t="str">
            <v>Projects</v>
          </cell>
          <cell r="G851" t="str">
            <v>Thermal 311-316</v>
          </cell>
        </row>
        <row r="852">
          <cell r="A852">
            <v>5005</v>
          </cell>
          <cell r="B852" t="str">
            <v>IS/IT</v>
          </cell>
          <cell r="C852" t="str">
            <v>Information Technology Refresh Program</v>
          </cell>
          <cell r="D852" t="str">
            <v>AA</v>
          </cell>
          <cell r="E852" t="str">
            <v>CD</v>
          </cell>
          <cell r="F852" t="str">
            <v>Mandated</v>
          </cell>
          <cell r="G852" t="str">
            <v>Software 303</v>
          </cell>
        </row>
        <row r="853">
          <cell r="A853">
            <v>5005</v>
          </cell>
          <cell r="B853" t="str">
            <v>IS/IT</v>
          </cell>
          <cell r="C853" t="str">
            <v>Information Technology Refresh Program</v>
          </cell>
          <cell r="D853" t="str">
            <v>AA</v>
          </cell>
          <cell r="E853" t="str">
            <v>CD</v>
          </cell>
          <cell r="F853" t="str">
            <v>Mandated</v>
          </cell>
          <cell r="G853" t="str">
            <v>Software 303</v>
          </cell>
        </row>
        <row r="854">
          <cell r="A854">
            <v>5005</v>
          </cell>
          <cell r="B854" t="str">
            <v>IS/IT</v>
          </cell>
          <cell r="C854" t="str">
            <v>Information Technology Refresh Program</v>
          </cell>
          <cell r="D854" t="str">
            <v>AA</v>
          </cell>
          <cell r="E854" t="str">
            <v>CD</v>
          </cell>
          <cell r="F854" t="str">
            <v>Mandated</v>
          </cell>
          <cell r="G854" t="str">
            <v>Software 303</v>
          </cell>
        </row>
        <row r="855">
          <cell r="A855">
            <v>5005</v>
          </cell>
          <cell r="B855" t="str">
            <v>IS/IT</v>
          </cell>
          <cell r="C855" t="str">
            <v>Information Technology Refresh Program</v>
          </cell>
          <cell r="D855" t="str">
            <v>AA</v>
          </cell>
          <cell r="E855" t="str">
            <v>CD</v>
          </cell>
          <cell r="F855" t="str">
            <v>Mandated</v>
          </cell>
          <cell r="G855" t="str">
            <v>Software 303</v>
          </cell>
        </row>
        <row r="856">
          <cell r="A856">
            <v>5005</v>
          </cell>
          <cell r="B856" t="str">
            <v>IS/IT</v>
          </cell>
          <cell r="C856" t="str">
            <v>Information Technology Refresh Program</v>
          </cell>
          <cell r="D856" t="str">
            <v>AA</v>
          </cell>
          <cell r="E856" t="str">
            <v>CD</v>
          </cell>
          <cell r="F856" t="str">
            <v>Mandated</v>
          </cell>
          <cell r="G856" t="str">
            <v>Software 303</v>
          </cell>
        </row>
        <row r="857">
          <cell r="A857">
            <v>5005</v>
          </cell>
          <cell r="B857" t="str">
            <v>IS/IT</v>
          </cell>
          <cell r="C857" t="str">
            <v>Information Technology Refresh Program</v>
          </cell>
          <cell r="D857" t="str">
            <v>AA</v>
          </cell>
          <cell r="E857" t="str">
            <v>CD</v>
          </cell>
          <cell r="F857" t="str">
            <v>Mandated</v>
          </cell>
          <cell r="G857" t="str">
            <v>Software 303</v>
          </cell>
        </row>
        <row r="858">
          <cell r="A858">
            <v>5005</v>
          </cell>
          <cell r="B858" t="str">
            <v>IS/IT</v>
          </cell>
          <cell r="C858" t="str">
            <v>Information Technology Refresh Program</v>
          </cell>
          <cell r="D858" t="str">
            <v>AA</v>
          </cell>
          <cell r="E858" t="str">
            <v>CD</v>
          </cell>
          <cell r="F858" t="str">
            <v>Mandated</v>
          </cell>
          <cell r="G858" t="str">
            <v>Software 303</v>
          </cell>
        </row>
        <row r="859">
          <cell r="A859">
            <v>5005</v>
          </cell>
          <cell r="B859" t="str">
            <v>IS/IT</v>
          </cell>
          <cell r="C859" t="str">
            <v>Information Technology Refresh Program</v>
          </cell>
          <cell r="D859" t="str">
            <v>AA</v>
          </cell>
          <cell r="E859" t="str">
            <v>CD</v>
          </cell>
          <cell r="F859" t="str">
            <v>Mandated</v>
          </cell>
          <cell r="G859" t="str">
            <v>Software 303</v>
          </cell>
        </row>
        <row r="860">
          <cell r="A860">
            <v>5005</v>
          </cell>
          <cell r="B860" t="str">
            <v>IS/IT</v>
          </cell>
          <cell r="C860" t="str">
            <v>Information Technology Refresh Program</v>
          </cell>
          <cell r="D860" t="str">
            <v>AA</v>
          </cell>
          <cell r="E860" t="str">
            <v>CD</v>
          </cell>
          <cell r="F860" t="str">
            <v>Mandated</v>
          </cell>
          <cell r="G860" t="str">
            <v>Software 303</v>
          </cell>
        </row>
        <row r="861">
          <cell r="A861">
            <v>5005</v>
          </cell>
          <cell r="B861" t="str">
            <v>IS/IT</v>
          </cell>
          <cell r="C861" t="str">
            <v>Information Technology Refresh Program</v>
          </cell>
          <cell r="D861" t="str">
            <v>AA</v>
          </cell>
          <cell r="E861" t="str">
            <v>CD</v>
          </cell>
          <cell r="F861" t="str">
            <v>Mandated</v>
          </cell>
          <cell r="G861" t="str">
            <v>Software 303</v>
          </cell>
        </row>
        <row r="862">
          <cell r="A862">
            <v>5005</v>
          </cell>
          <cell r="B862" t="str">
            <v>IS/IT</v>
          </cell>
          <cell r="C862" t="str">
            <v>Information Technology Refresh Program</v>
          </cell>
          <cell r="D862" t="str">
            <v>AA</v>
          </cell>
          <cell r="E862" t="str">
            <v>CD</v>
          </cell>
          <cell r="F862" t="str">
            <v>Mandated</v>
          </cell>
          <cell r="G862" t="str">
            <v>Software 303</v>
          </cell>
        </row>
        <row r="863">
          <cell r="A863">
            <v>5005</v>
          </cell>
          <cell r="B863" t="str">
            <v>IS/IT</v>
          </cell>
          <cell r="C863" t="str">
            <v>Information Technology Refresh Program</v>
          </cell>
          <cell r="D863" t="str">
            <v>AA</v>
          </cell>
          <cell r="E863" t="str">
            <v>CD</v>
          </cell>
          <cell r="F863" t="str">
            <v>Mandated</v>
          </cell>
          <cell r="G863" t="str">
            <v>Software 303</v>
          </cell>
        </row>
        <row r="864">
          <cell r="A864">
            <v>5005</v>
          </cell>
          <cell r="B864" t="str">
            <v>IS/IT</v>
          </cell>
          <cell r="C864" t="str">
            <v>Information Technology Refresh Program</v>
          </cell>
          <cell r="D864" t="str">
            <v>AA</v>
          </cell>
          <cell r="E864" t="str">
            <v>CD</v>
          </cell>
          <cell r="F864" t="str">
            <v>Mandated</v>
          </cell>
          <cell r="G864" t="str">
            <v>Software 303</v>
          </cell>
        </row>
        <row r="865">
          <cell r="A865">
            <v>5005</v>
          </cell>
          <cell r="B865" t="str">
            <v>IS/IT</v>
          </cell>
          <cell r="C865" t="str">
            <v>Information Technology Refresh Program</v>
          </cell>
          <cell r="D865" t="str">
            <v>AA</v>
          </cell>
          <cell r="E865" t="str">
            <v>CD</v>
          </cell>
          <cell r="F865" t="str">
            <v>Mandated</v>
          </cell>
          <cell r="G865" t="str">
            <v>Software 303</v>
          </cell>
        </row>
        <row r="866">
          <cell r="A866">
            <v>5005</v>
          </cell>
          <cell r="B866" t="str">
            <v>IS/IT</v>
          </cell>
          <cell r="C866" t="str">
            <v>Information Technology Refresh Program</v>
          </cell>
          <cell r="D866" t="str">
            <v>AA</v>
          </cell>
          <cell r="E866" t="str">
            <v>CD</v>
          </cell>
          <cell r="F866" t="str">
            <v>Mandated</v>
          </cell>
          <cell r="G866" t="str">
            <v>Software 303</v>
          </cell>
        </row>
        <row r="867">
          <cell r="A867">
            <v>5005</v>
          </cell>
          <cell r="B867" t="str">
            <v>IS/IT</v>
          </cell>
          <cell r="C867" t="str">
            <v>Information Technology Refresh Program</v>
          </cell>
          <cell r="D867" t="str">
            <v>AA</v>
          </cell>
          <cell r="E867" t="str">
            <v>CD</v>
          </cell>
          <cell r="F867" t="str">
            <v>Mandated</v>
          </cell>
          <cell r="G867" t="str">
            <v>Software 303</v>
          </cell>
        </row>
        <row r="868">
          <cell r="A868">
            <v>5005</v>
          </cell>
          <cell r="B868" t="str">
            <v>IS/IT</v>
          </cell>
          <cell r="C868" t="str">
            <v>Information Technology Refresh Program</v>
          </cell>
          <cell r="D868" t="str">
            <v>AA</v>
          </cell>
          <cell r="E868" t="str">
            <v>CD</v>
          </cell>
          <cell r="F868" t="str">
            <v>Mandated</v>
          </cell>
          <cell r="G868" t="str">
            <v>Software 303</v>
          </cell>
        </row>
        <row r="869">
          <cell r="A869">
            <v>5005</v>
          </cell>
          <cell r="B869" t="str">
            <v>IS/IT</v>
          </cell>
          <cell r="C869" t="str">
            <v>Information Technology Refresh Program</v>
          </cell>
          <cell r="D869" t="str">
            <v>AA</v>
          </cell>
          <cell r="E869" t="str">
            <v>CD</v>
          </cell>
          <cell r="F869" t="str">
            <v>Mandated</v>
          </cell>
          <cell r="G869" t="str">
            <v>Software 303</v>
          </cell>
        </row>
        <row r="870">
          <cell r="A870">
            <v>5006</v>
          </cell>
          <cell r="B870" t="str">
            <v>IS/IT</v>
          </cell>
          <cell r="C870" t="str">
            <v>Information Technology Expansion Program</v>
          </cell>
          <cell r="D870" t="str">
            <v>AA</v>
          </cell>
          <cell r="E870" t="str">
            <v>CD</v>
          </cell>
          <cell r="F870" t="str">
            <v>Programs</v>
          </cell>
          <cell r="G870" t="str">
            <v>Software 303</v>
          </cell>
        </row>
        <row r="871">
          <cell r="A871">
            <v>5006</v>
          </cell>
          <cell r="B871" t="str">
            <v>IS/IT</v>
          </cell>
          <cell r="C871" t="str">
            <v>Information Technology Expansion Program</v>
          </cell>
          <cell r="D871" t="str">
            <v>AA</v>
          </cell>
          <cell r="E871" t="str">
            <v>CD</v>
          </cell>
          <cell r="F871" t="str">
            <v>Programs</v>
          </cell>
          <cell r="G871" t="str">
            <v>Software 303</v>
          </cell>
        </row>
        <row r="872">
          <cell r="A872">
            <v>5006</v>
          </cell>
          <cell r="B872" t="str">
            <v>IS/IT</v>
          </cell>
          <cell r="C872" t="str">
            <v>Information Technology Expansion Program</v>
          </cell>
          <cell r="D872" t="str">
            <v>AA</v>
          </cell>
          <cell r="E872" t="str">
            <v>CD</v>
          </cell>
          <cell r="F872" t="str">
            <v>Programs</v>
          </cell>
          <cell r="G872" t="str">
            <v>Software 303</v>
          </cell>
        </row>
        <row r="873">
          <cell r="A873">
            <v>5006</v>
          </cell>
          <cell r="B873" t="str">
            <v>IS/IT</v>
          </cell>
          <cell r="C873" t="str">
            <v>Information Technology Expansion Program</v>
          </cell>
          <cell r="D873" t="str">
            <v>AA</v>
          </cell>
          <cell r="E873" t="str">
            <v>CD</v>
          </cell>
          <cell r="F873" t="str">
            <v>Programs</v>
          </cell>
          <cell r="G873" t="str">
            <v>Software 303</v>
          </cell>
        </row>
        <row r="874">
          <cell r="A874">
            <v>5006</v>
          </cell>
          <cell r="B874" t="str">
            <v>IS/IT</v>
          </cell>
          <cell r="C874" t="str">
            <v>Information Technology Expansion Program</v>
          </cell>
          <cell r="D874" t="str">
            <v>AA</v>
          </cell>
          <cell r="E874" t="str">
            <v>CD</v>
          </cell>
          <cell r="F874" t="str">
            <v>Programs</v>
          </cell>
          <cell r="G874" t="str">
            <v>Software 303</v>
          </cell>
        </row>
        <row r="875">
          <cell r="A875">
            <v>5006</v>
          </cell>
          <cell r="B875" t="str">
            <v>IS/IT</v>
          </cell>
          <cell r="C875" t="str">
            <v>Information Technology Expansion Program</v>
          </cell>
          <cell r="D875" t="str">
            <v>AA</v>
          </cell>
          <cell r="E875" t="str">
            <v>CD</v>
          </cell>
          <cell r="F875" t="str">
            <v>Programs</v>
          </cell>
          <cell r="G875" t="str">
            <v>Software 303</v>
          </cell>
        </row>
        <row r="876">
          <cell r="A876">
            <v>5006</v>
          </cell>
          <cell r="B876" t="str">
            <v>IS/IT</v>
          </cell>
          <cell r="C876" t="str">
            <v>Information Technology Expansion Program</v>
          </cell>
          <cell r="D876" t="str">
            <v>AA</v>
          </cell>
          <cell r="E876" t="str">
            <v>CD</v>
          </cell>
          <cell r="F876" t="str">
            <v>Programs</v>
          </cell>
          <cell r="G876" t="str">
            <v>Software 303</v>
          </cell>
        </row>
        <row r="877">
          <cell r="A877">
            <v>5006</v>
          </cell>
          <cell r="B877" t="str">
            <v>IS/IT</v>
          </cell>
          <cell r="C877" t="str">
            <v>Information Technology Expansion Program</v>
          </cell>
          <cell r="D877" t="str">
            <v>AA</v>
          </cell>
          <cell r="E877" t="str">
            <v>CD</v>
          </cell>
          <cell r="F877" t="str">
            <v>Programs</v>
          </cell>
          <cell r="G877" t="str">
            <v>Software 303</v>
          </cell>
        </row>
        <row r="878">
          <cell r="A878">
            <v>5006</v>
          </cell>
          <cell r="B878" t="str">
            <v>IS/IT</v>
          </cell>
          <cell r="C878" t="str">
            <v>Information Technology Expansion Program</v>
          </cell>
          <cell r="D878" t="str">
            <v>AA</v>
          </cell>
          <cell r="E878" t="str">
            <v>CD</v>
          </cell>
          <cell r="F878" t="str">
            <v>Programs</v>
          </cell>
          <cell r="G878" t="str">
            <v>Software 303</v>
          </cell>
        </row>
        <row r="879">
          <cell r="A879">
            <v>5006</v>
          </cell>
          <cell r="B879" t="str">
            <v>IS/IT</v>
          </cell>
          <cell r="C879" t="str">
            <v>Information Technology Expansion Program</v>
          </cell>
          <cell r="D879" t="str">
            <v>AA</v>
          </cell>
          <cell r="E879" t="str">
            <v>CD</v>
          </cell>
          <cell r="F879" t="str">
            <v>Programs</v>
          </cell>
          <cell r="G879" t="str">
            <v>Software 303</v>
          </cell>
        </row>
        <row r="880">
          <cell r="A880">
            <v>5006</v>
          </cell>
          <cell r="B880" t="str">
            <v>IS/IT</v>
          </cell>
          <cell r="C880" t="str">
            <v>Information Technology Expansion Program</v>
          </cell>
          <cell r="D880" t="str">
            <v>AA</v>
          </cell>
          <cell r="E880" t="str">
            <v>CD</v>
          </cell>
          <cell r="F880" t="str">
            <v>Programs</v>
          </cell>
          <cell r="G880" t="str">
            <v>Software 303</v>
          </cell>
        </row>
        <row r="881">
          <cell r="A881">
            <v>5006</v>
          </cell>
          <cell r="B881" t="str">
            <v>IS/IT</v>
          </cell>
          <cell r="C881" t="str">
            <v>Information Technology Expansion Program</v>
          </cell>
          <cell r="D881" t="str">
            <v>AA</v>
          </cell>
          <cell r="E881" t="str">
            <v>CD</v>
          </cell>
          <cell r="F881" t="str">
            <v>Programs</v>
          </cell>
          <cell r="G881" t="str">
            <v>Software 303</v>
          </cell>
        </row>
        <row r="882">
          <cell r="A882">
            <v>5006</v>
          </cell>
          <cell r="B882" t="str">
            <v>IS/IT</v>
          </cell>
          <cell r="C882" t="str">
            <v>Information Technology Expansion Program</v>
          </cell>
          <cell r="D882" t="str">
            <v>AA</v>
          </cell>
          <cell r="E882" t="str">
            <v>CD</v>
          </cell>
          <cell r="F882" t="str">
            <v>Programs</v>
          </cell>
          <cell r="G882" t="str">
            <v>Software 303</v>
          </cell>
        </row>
        <row r="883">
          <cell r="A883">
            <v>5006</v>
          </cell>
          <cell r="B883" t="str">
            <v>IS/IT</v>
          </cell>
          <cell r="C883" t="str">
            <v>Information Technology Expansion Program</v>
          </cell>
          <cell r="D883" t="str">
            <v>AA</v>
          </cell>
          <cell r="E883" t="str">
            <v>CD</v>
          </cell>
          <cell r="F883" t="str">
            <v>Programs</v>
          </cell>
          <cell r="G883" t="str">
            <v>Software 303</v>
          </cell>
        </row>
        <row r="884">
          <cell r="A884">
            <v>5006</v>
          </cell>
          <cell r="B884" t="str">
            <v>IS/IT</v>
          </cell>
          <cell r="C884" t="str">
            <v>Information Technology Expansion Program</v>
          </cell>
          <cell r="D884" t="str">
            <v>AA</v>
          </cell>
          <cell r="E884" t="str">
            <v>CD</v>
          </cell>
          <cell r="F884" t="str">
            <v>Programs</v>
          </cell>
          <cell r="G884" t="str">
            <v>Software 303</v>
          </cell>
        </row>
        <row r="885">
          <cell r="A885">
            <v>5006</v>
          </cell>
          <cell r="B885" t="str">
            <v>IS/IT</v>
          </cell>
          <cell r="C885" t="str">
            <v>Information Technology Expansion Program</v>
          </cell>
          <cell r="D885" t="str">
            <v>AA</v>
          </cell>
          <cell r="E885" t="str">
            <v>CD</v>
          </cell>
          <cell r="F885" t="str">
            <v>Programs</v>
          </cell>
          <cell r="G885" t="str">
            <v>Software 303</v>
          </cell>
        </row>
        <row r="886">
          <cell r="A886">
            <v>5006</v>
          </cell>
          <cell r="B886" t="str">
            <v>IS/IT</v>
          </cell>
          <cell r="C886" t="str">
            <v>Information Technology Expansion Program</v>
          </cell>
          <cell r="D886" t="str">
            <v>AA</v>
          </cell>
          <cell r="E886" t="str">
            <v>CD</v>
          </cell>
          <cell r="F886" t="str">
            <v>Programs</v>
          </cell>
          <cell r="G886" t="str">
            <v>Software 303</v>
          </cell>
        </row>
        <row r="887">
          <cell r="A887">
            <v>5006</v>
          </cell>
          <cell r="B887" t="str">
            <v>IS/IT</v>
          </cell>
          <cell r="C887" t="str">
            <v>Information Technology Expansion Program</v>
          </cell>
          <cell r="D887" t="str">
            <v>AA</v>
          </cell>
          <cell r="E887" t="str">
            <v>CD</v>
          </cell>
          <cell r="F887" t="str">
            <v>Programs</v>
          </cell>
          <cell r="G887" t="str">
            <v>Software 303</v>
          </cell>
        </row>
        <row r="888">
          <cell r="A888">
            <v>5006</v>
          </cell>
          <cell r="B888" t="str">
            <v>IS/IT</v>
          </cell>
          <cell r="C888" t="str">
            <v>Information Technology Expansion Program</v>
          </cell>
          <cell r="D888" t="str">
            <v>AA</v>
          </cell>
          <cell r="E888" t="str">
            <v>CD</v>
          </cell>
          <cell r="F888" t="str">
            <v>Programs</v>
          </cell>
          <cell r="G888" t="str">
            <v>Software 303</v>
          </cell>
        </row>
        <row r="889">
          <cell r="A889">
            <v>5006</v>
          </cell>
          <cell r="B889" t="str">
            <v>IS/IT</v>
          </cell>
          <cell r="C889" t="str">
            <v>Information Technology Expansion Program</v>
          </cell>
          <cell r="D889" t="str">
            <v>AA</v>
          </cell>
          <cell r="E889" t="str">
            <v>CD</v>
          </cell>
          <cell r="F889" t="str">
            <v>Programs</v>
          </cell>
          <cell r="G889" t="str">
            <v>Software 303</v>
          </cell>
        </row>
        <row r="890">
          <cell r="A890">
            <v>5006</v>
          </cell>
          <cell r="B890" t="str">
            <v>IS/IT</v>
          </cell>
          <cell r="C890" t="str">
            <v>Information Technology Expansion Program</v>
          </cell>
          <cell r="D890" t="str">
            <v>AA</v>
          </cell>
          <cell r="E890" t="str">
            <v>CD</v>
          </cell>
          <cell r="F890" t="str">
            <v>Programs</v>
          </cell>
          <cell r="G890" t="str">
            <v>Software 303</v>
          </cell>
        </row>
        <row r="891">
          <cell r="A891">
            <v>5006</v>
          </cell>
          <cell r="B891" t="str">
            <v>IS/IT</v>
          </cell>
          <cell r="C891" t="str">
            <v>Information Technology Expansion Program</v>
          </cell>
          <cell r="D891" t="str">
            <v>AA</v>
          </cell>
          <cell r="E891" t="str">
            <v>CD</v>
          </cell>
          <cell r="F891" t="str">
            <v>Programs</v>
          </cell>
          <cell r="G891" t="str">
            <v>Software 303</v>
          </cell>
        </row>
        <row r="892">
          <cell r="A892">
            <v>5006</v>
          </cell>
          <cell r="B892" t="str">
            <v>IS/IT</v>
          </cell>
          <cell r="C892" t="str">
            <v>Information Technology Expansion Program</v>
          </cell>
          <cell r="D892" t="str">
            <v>AA</v>
          </cell>
          <cell r="E892" t="str">
            <v>CD</v>
          </cell>
          <cell r="F892" t="str">
            <v>Programs</v>
          </cell>
          <cell r="G892" t="str">
            <v>Software 303</v>
          </cell>
        </row>
        <row r="893">
          <cell r="A893">
            <v>5006</v>
          </cell>
          <cell r="B893" t="str">
            <v>IS/IT</v>
          </cell>
          <cell r="C893" t="str">
            <v>Information Technology Expansion Program</v>
          </cell>
          <cell r="D893" t="str">
            <v>AA</v>
          </cell>
          <cell r="E893" t="str">
            <v>CD</v>
          </cell>
          <cell r="F893" t="str">
            <v>Programs</v>
          </cell>
          <cell r="G893" t="str">
            <v>Software 303</v>
          </cell>
        </row>
        <row r="894">
          <cell r="A894">
            <v>5006</v>
          </cell>
          <cell r="B894" t="str">
            <v>IS/IT</v>
          </cell>
          <cell r="C894" t="str">
            <v>Information Technology Expansion Program</v>
          </cell>
          <cell r="D894" t="str">
            <v>AA</v>
          </cell>
          <cell r="E894" t="str">
            <v>CD</v>
          </cell>
          <cell r="F894" t="str">
            <v>Programs</v>
          </cell>
          <cell r="G894" t="str">
            <v>Software 303</v>
          </cell>
        </row>
        <row r="895">
          <cell r="A895">
            <v>5006</v>
          </cell>
          <cell r="B895" t="str">
            <v>IS/IT</v>
          </cell>
          <cell r="C895" t="str">
            <v>Information Technology Expansion Program</v>
          </cell>
          <cell r="D895" t="str">
            <v>AA</v>
          </cell>
          <cell r="E895" t="str">
            <v>CD</v>
          </cell>
          <cell r="F895" t="str">
            <v>Programs</v>
          </cell>
          <cell r="G895" t="str">
            <v>Software 303</v>
          </cell>
        </row>
        <row r="896">
          <cell r="A896">
            <v>5006</v>
          </cell>
          <cell r="B896" t="str">
            <v>IS/IT</v>
          </cell>
          <cell r="C896" t="str">
            <v>Information Technology Expansion Program</v>
          </cell>
          <cell r="D896" t="str">
            <v>AA</v>
          </cell>
          <cell r="E896" t="str">
            <v>CD</v>
          </cell>
          <cell r="F896" t="str">
            <v>Programs</v>
          </cell>
          <cell r="G896" t="str">
            <v>Software 303</v>
          </cell>
        </row>
        <row r="897">
          <cell r="A897">
            <v>5006</v>
          </cell>
          <cell r="B897" t="str">
            <v>IS/IT</v>
          </cell>
          <cell r="C897" t="str">
            <v>Information Technology Expansion Program</v>
          </cell>
          <cell r="D897" t="str">
            <v>AA</v>
          </cell>
          <cell r="E897" t="str">
            <v>CD</v>
          </cell>
          <cell r="F897" t="str">
            <v>Programs</v>
          </cell>
          <cell r="G897" t="str">
            <v>Software 303</v>
          </cell>
        </row>
        <row r="898">
          <cell r="A898">
            <v>5006</v>
          </cell>
          <cell r="B898" t="str">
            <v>IS/IT</v>
          </cell>
          <cell r="C898" t="str">
            <v>Information Technology Expansion Program</v>
          </cell>
          <cell r="D898" t="str">
            <v>AA</v>
          </cell>
          <cell r="E898" t="str">
            <v>CD</v>
          </cell>
          <cell r="F898" t="str">
            <v>Programs</v>
          </cell>
          <cell r="G898" t="str">
            <v>Software 303</v>
          </cell>
        </row>
        <row r="899">
          <cell r="A899">
            <v>5006</v>
          </cell>
          <cell r="B899" t="str">
            <v>IS/IT</v>
          </cell>
          <cell r="C899" t="str">
            <v>Information Technology Expansion Program</v>
          </cell>
          <cell r="D899" t="str">
            <v>AA</v>
          </cell>
          <cell r="E899" t="str">
            <v>CD</v>
          </cell>
          <cell r="F899" t="str">
            <v>Programs</v>
          </cell>
          <cell r="G899" t="str">
            <v>Software 303</v>
          </cell>
        </row>
        <row r="900">
          <cell r="A900">
            <v>5006</v>
          </cell>
          <cell r="B900" t="str">
            <v>IS/IT</v>
          </cell>
          <cell r="C900" t="str">
            <v>Information Technology Expansion Program</v>
          </cell>
          <cell r="D900" t="str">
            <v>AA</v>
          </cell>
          <cell r="E900" t="str">
            <v>CD</v>
          </cell>
          <cell r="F900" t="str">
            <v>Programs</v>
          </cell>
          <cell r="G900" t="str">
            <v>Software 303</v>
          </cell>
        </row>
        <row r="901">
          <cell r="A901">
            <v>5006</v>
          </cell>
          <cell r="B901" t="str">
            <v>IS/IT</v>
          </cell>
          <cell r="C901" t="str">
            <v>Information Technology Expansion Program</v>
          </cell>
          <cell r="D901" t="str">
            <v>AA</v>
          </cell>
          <cell r="E901" t="str">
            <v>CD</v>
          </cell>
          <cell r="F901" t="str">
            <v>Programs</v>
          </cell>
          <cell r="G901" t="str">
            <v>Software 303</v>
          </cell>
        </row>
        <row r="902">
          <cell r="A902">
            <v>5010</v>
          </cell>
          <cell r="B902" t="str">
            <v>IS/IT</v>
          </cell>
          <cell r="C902" t="str">
            <v>Enterprise Business Continuity</v>
          </cell>
          <cell r="D902" t="str">
            <v>AA</v>
          </cell>
          <cell r="E902" t="str">
            <v>CD</v>
          </cell>
          <cell r="F902" t="str">
            <v>Programs</v>
          </cell>
          <cell r="G902" t="str">
            <v>Software 303</v>
          </cell>
        </row>
        <row r="903">
          <cell r="A903">
            <v>5010</v>
          </cell>
          <cell r="B903" t="str">
            <v>IS/IT</v>
          </cell>
          <cell r="C903" t="str">
            <v>Enterprise Business Continuity</v>
          </cell>
          <cell r="D903" t="str">
            <v>AA</v>
          </cell>
          <cell r="E903" t="str">
            <v>CD</v>
          </cell>
          <cell r="F903" t="str">
            <v>Programs</v>
          </cell>
          <cell r="G903" t="str">
            <v>Software 303</v>
          </cell>
        </row>
        <row r="904">
          <cell r="A904">
            <v>5010</v>
          </cell>
          <cell r="B904" t="str">
            <v>IS/IT</v>
          </cell>
          <cell r="C904" t="str">
            <v>Enterprise Business Continuity</v>
          </cell>
          <cell r="D904" t="str">
            <v>AA</v>
          </cell>
          <cell r="E904" t="str">
            <v>CD</v>
          </cell>
          <cell r="F904" t="str">
            <v>Programs</v>
          </cell>
          <cell r="G904" t="str">
            <v>Software 303</v>
          </cell>
        </row>
        <row r="905">
          <cell r="A905">
            <v>5014</v>
          </cell>
          <cell r="B905" t="str">
            <v>IS/IT</v>
          </cell>
          <cell r="C905" t="str">
            <v>Security Systems</v>
          </cell>
          <cell r="D905" t="str">
            <v>AA</v>
          </cell>
          <cell r="E905" t="str">
            <v>CD</v>
          </cell>
          <cell r="F905" t="str">
            <v>Programs</v>
          </cell>
          <cell r="G905" t="str">
            <v>General 389-391 / 393-395 / 397-398</v>
          </cell>
        </row>
        <row r="906">
          <cell r="A906">
            <v>5014</v>
          </cell>
          <cell r="B906" t="str">
            <v>IS/IT</v>
          </cell>
          <cell r="C906" t="str">
            <v>Security Systems</v>
          </cell>
          <cell r="D906" t="str">
            <v>AA</v>
          </cell>
          <cell r="E906" t="str">
            <v>CD</v>
          </cell>
          <cell r="F906" t="str">
            <v>Programs</v>
          </cell>
          <cell r="G906" t="str">
            <v>General 389-391 / 393-395 / 397-398</v>
          </cell>
        </row>
        <row r="907">
          <cell r="A907">
            <v>5014</v>
          </cell>
          <cell r="B907" t="str">
            <v>IS/IT</v>
          </cell>
          <cell r="C907" t="str">
            <v>Security Systems</v>
          </cell>
          <cell r="D907" t="str">
            <v>AA</v>
          </cell>
          <cell r="E907" t="str">
            <v>CD</v>
          </cell>
          <cell r="F907" t="str">
            <v>Programs</v>
          </cell>
          <cell r="G907" t="str">
            <v>General 389-391 / 393-395 / 397-398</v>
          </cell>
        </row>
        <row r="908">
          <cell r="A908">
            <v>5014</v>
          </cell>
          <cell r="B908" t="str">
            <v>IS/IT</v>
          </cell>
          <cell r="C908" t="str">
            <v>Security Systems</v>
          </cell>
          <cell r="D908" t="str">
            <v>AA</v>
          </cell>
          <cell r="E908" t="str">
            <v>CD</v>
          </cell>
          <cell r="F908" t="str">
            <v>Programs</v>
          </cell>
          <cell r="G908" t="str">
            <v>General 389-391 / 393-395 / 397-398</v>
          </cell>
        </row>
        <row r="909">
          <cell r="A909">
            <v>5014</v>
          </cell>
          <cell r="B909" t="str">
            <v>IS/IT</v>
          </cell>
          <cell r="C909" t="str">
            <v>Security Systems</v>
          </cell>
          <cell r="D909" t="str">
            <v>AA</v>
          </cell>
          <cell r="E909" t="str">
            <v>CD</v>
          </cell>
          <cell r="F909" t="str">
            <v>Programs</v>
          </cell>
          <cell r="G909" t="str">
            <v>General 389-391 / 393-395 / 397-398</v>
          </cell>
        </row>
        <row r="910">
          <cell r="A910">
            <v>5014</v>
          </cell>
          <cell r="B910" t="str">
            <v>IS/IT</v>
          </cell>
          <cell r="C910" t="str">
            <v>Security Systems</v>
          </cell>
          <cell r="D910" t="str">
            <v>AA</v>
          </cell>
          <cell r="E910" t="str">
            <v>CD</v>
          </cell>
          <cell r="F910" t="str">
            <v>Programs</v>
          </cell>
          <cell r="G910" t="str">
            <v>General 389-391 / 393-395 / 397-398</v>
          </cell>
        </row>
        <row r="911">
          <cell r="A911">
            <v>5106</v>
          </cell>
          <cell r="B911" t="str">
            <v>IS/IT</v>
          </cell>
          <cell r="C911" t="str">
            <v>Next Generation Radio System</v>
          </cell>
          <cell r="D911" t="str">
            <v>AN</v>
          </cell>
          <cell r="E911" t="str">
            <v>CD</v>
          </cell>
          <cell r="F911" t="str">
            <v>Mandated</v>
          </cell>
          <cell r="G911" t="str">
            <v>General 389-391 / 393-395 / 397-398</v>
          </cell>
        </row>
        <row r="912">
          <cell r="A912">
            <v>5106</v>
          </cell>
          <cell r="B912" t="str">
            <v>IS/IT</v>
          </cell>
          <cell r="C912" t="str">
            <v>Next Generation Radio System</v>
          </cell>
          <cell r="D912" t="str">
            <v>AN</v>
          </cell>
          <cell r="E912" t="str">
            <v>CD</v>
          </cell>
          <cell r="F912" t="str">
            <v>Mandated</v>
          </cell>
          <cell r="G912" t="str">
            <v>General 389-391 / 393-395 / 397-398</v>
          </cell>
        </row>
        <row r="913">
          <cell r="A913">
            <v>5106</v>
          </cell>
          <cell r="B913" t="str">
            <v>IS/IT</v>
          </cell>
          <cell r="C913" t="str">
            <v>Next Generation Radio System</v>
          </cell>
          <cell r="D913" t="str">
            <v>AN</v>
          </cell>
          <cell r="E913" t="str">
            <v>CD</v>
          </cell>
          <cell r="F913" t="str">
            <v>Mandated</v>
          </cell>
          <cell r="G913" t="str">
            <v>General 389-391 / 393-395 / 397-398</v>
          </cell>
        </row>
        <row r="914">
          <cell r="A914">
            <v>5121</v>
          </cell>
          <cell r="B914" t="str">
            <v>IS/IT</v>
          </cell>
          <cell r="C914" t="str">
            <v>Microwave Replacement with Fiber</v>
          </cell>
          <cell r="D914" t="str">
            <v>AA</v>
          </cell>
          <cell r="E914" t="str">
            <v>CD</v>
          </cell>
          <cell r="F914" t="str">
            <v>Projects</v>
          </cell>
          <cell r="G914" t="str">
            <v>General 389-391 / 393-395 / 397-398</v>
          </cell>
        </row>
        <row r="915">
          <cell r="A915">
            <v>5121</v>
          </cell>
          <cell r="B915" t="str">
            <v>IS/IT</v>
          </cell>
          <cell r="C915" t="str">
            <v>Microwave Replacement with Fiber</v>
          </cell>
          <cell r="D915" t="str">
            <v>AA</v>
          </cell>
          <cell r="E915" t="str">
            <v>CD</v>
          </cell>
          <cell r="F915" t="str">
            <v>Projects</v>
          </cell>
          <cell r="G915" t="str">
            <v>General 389-391 / 393-395 / 397-398</v>
          </cell>
        </row>
        <row r="916">
          <cell r="A916">
            <v>5121</v>
          </cell>
          <cell r="B916" t="str">
            <v>IS/IT</v>
          </cell>
          <cell r="C916" t="str">
            <v>Microwave Replacement with Fiber</v>
          </cell>
          <cell r="D916" t="str">
            <v>AA</v>
          </cell>
          <cell r="E916" t="str">
            <v>CD</v>
          </cell>
          <cell r="F916" t="str">
            <v>Projects</v>
          </cell>
          <cell r="G916" t="str">
            <v>General 389-391 / 393-395 / 397-398</v>
          </cell>
        </row>
        <row r="917">
          <cell r="A917">
            <v>5138</v>
          </cell>
          <cell r="B917" t="str">
            <v>IS/IT</v>
          </cell>
          <cell r="C917" t="str">
            <v>Customer Information System (CIS) Replacement</v>
          </cell>
          <cell r="D917" t="str">
            <v>AA</v>
          </cell>
          <cell r="E917" t="str">
            <v>CD</v>
          </cell>
          <cell r="F917" t="str">
            <v>Projects</v>
          </cell>
          <cell r="G917" t="str">
            <v>Software 303</v>
          </cell>
        </row>
        <row r="918">
          <cell r="A918">
            <v>5138</v>
          </cell>
          <cell r="B918" t="str">
            <v>IS/IT</v>
          </cell>
          <cell r="C918" t="str">
            <v>Customer Information System (CIS) Replacement</v>
          </cell>
          <cell r="D918" t="str">
            <v>AA</v>
          </cell>
          <cell r="E918" t="str">
            <v>CD</v>
          </cell>
          <cell r="F918" t="str">
            <v>Projects</v>
          </cell>
          <cell r="G918" t="str">
            <v>Software 303</v>
          </cell>
        </row>
        <row r="919">
          <cell r="A919">
            <v>5142</v>
          </cell>
          <cell r="B919" t="str">
            <v>IS/IT</v>
          </cell>
          <cell r="C919" t="str">
            <v>High Voltage Protection Upgrade</v>
          </cell>
          <cell r="D919" t="str">
            <v>AN</v>
          </cell>
          <cell r="E919" t="str">
            <v>ED</v>
          </cell>
          <cell r="F919" t="str">
            <v>Projects</v>
          </cell>
          <cell r="G919" t="str">
            <v>General 389-391 / 393-395 / 397-398</v>
          </cell>
        </row>
        <row r="920">
          <cell r="A920">
            <v>5142</v>
          </cell>
          <cell r="B920" t="str">
            <v>IS/IT</v>
          </cell>
          <cell r="C920" t="str">
            <v>High Voltage Protection Upgrade</v>
          </cell>
          <cell r="D920" t="str">
            <v>AN</v>
          </cell>
          <cell r="E920" t="str">
            <v>ED</v>
          </cell>
          <cell r="F920" t="str">
            <v>Projects</v>
          </cell>
          <cell r="G920" t="str">
            <v>General 389-391 / 393-395 / 397-398</v>
          </cell>
        </row>
        <row r="921">
          <cell r="A921">
            <v>5142</v>
          </cell>
          <cell r="B921" t="str">
            <v>IS/IT</v>
          </cell>
          <cell r="C921" t="str">
            <v>High Voltage Protection Upgrade</v>
          </cell>
          <cell r="D921" t="str">
            <v>AN</v>
          </cell>
          <cell r="E921" t="str">
            <v>ED</v>
          </cell>
          <cell r="F921" t="str">
            <v>Projects</v>
          </cell>
          <cell r="G921" t="str">
            <v>General 389-391 / 393-395 / 397-398</v>
          </cell>
        </row>
        <row r="922">
          <cell r="A922">
            <v>5143</v>
          </cell>
          <cell r="B922" t="str">
            <v>IS/IT</v>
          </cell>
          <cell r="C922" t="str">
            <v>AU.com &amp; AVANet Redevelopment</v>
          </cell>
          <cell r="D922" t="str">
            <v>AA</v>
          </cell>
          <cell r="E922" t="str">
            <v>CD</v>
          </cell>
          <cell r="F922" t="str">
            <v>Projects</v>
          </cell>
          <cell r="G922" t="str">
            <v>Software 303</v>
          </cell>
        </row>
        <row r="923">
          <cell r="A923">
            <v>5143</v>
          </cell>
          <cell r="B923" t="str">
            <v>IS/IT</v>
          </cell>
          <cell r="C923" t="str">
            <v>AU.com &amp; AVANet Redevelopment</v>
          </cell>
          <cell r="D923" t="str">
            <v>AA</v>
          </cell>
          <cell r="E923" t="str">
            <v>CD</v>
          </cell>
          <cell r="F923" t="str">
            <v>Projects</v>
          </cell>
          <cell r="G923" t="str">
            <v>Software 303</v>
          </cell>
        </row>
        <row r="924">
          <cell r="A924">
            <v>5144</v>
          </cell>
          <cell r="B924" t="str">
            <v>IS/IT</v>
          </cell>
          <cell r="C924" t="str">
            <v>Mobility in the Field</v>
          </cell>
          <cell r="D924" t="str">
            <v>AA</v>
          </cell>
          <cell r="E924" t="str">
            <v>CD</v>
          </cell>
          <cell r="F924" t="str">
            <v>Projects</v>
          </cell>
          <cell r="G924" t="str">
            <v>Software 303</v>
          </cell>
        </row>
        <row r="925">
          <cell r="A925">
            <v>5144</v>
          </cell>
          <cell r="B925" t="str">
            <v>IS/IT</v>
          </cell>
          <cell r="C925" t="str">
            <v>Mobility in the Field</v>
          </cell>
          <cell r="D925" t="str">
            <v>AA</v>
          </cell>
          <cell r="E925" t="str">
            <v>CD</v>
          </cell>
          <cell r="F925" t="str">
            <v>Projects</v>
          </cell>
          <cell r="G925" t="str">
            <v>Software 303</v>
          </cell>
        </row>
        <row r="926">
          <cell r="A926">
            <v>5144</v>
          </cell>
          <cell r="B926" t="str">
            <v>IS/IT</v>
          </cell>
          <cell r="C926" t="str">
            <v>Mobility in the Field</v>
          </cell>
          <cell r="D926" t="str">
            <v>AA</v>
          </cell>
          <cell r="E926" t="str">
            <v>CD</v>
          </cell>
          <cell r="F926" t="str">
            <v>Projects</v>
          </cell>
          <cell r="G926" t="str">
            <v>Software 303</v>
          </cell>
        </row>
        <row r="927">
          <cell r="A927">
            <v>5147</v>
          </cell>
          <cell r="B927" t="str">
            <v>IS/IT</v>
          </cell>
          <cell r="C927" t="str">
            <v>AFM COTS Migration</v>
          </cell>
          <cell r="D927" t="str">
            <v>AA</v>
          </cell>
          <cell r="E927" t="str">
            <v>CD</v>
          </cell>
          <cell r="F927" t="str">
            <v>Projects</v>
          </cell>
          <cell r="G927" t="str">
            <v>Software 303</v>
          </cell>
        </row>
        <row r="928">
          <cell r="A928">
            <v>5147</v>
          </cell>
          <cell r="B928" t="str">
            <v>IS/IT</v>
          </cell>
          <cell r="C928" t="str">
            <v>AFM COTS Migration</v>
          </cell>
          <cell r="D928" t="str">
            <v>AA</v>
          </cell>
          <cell r="E928" t="str">
            <v>CD</v>
          </cell>
          <cell r="F928" t="str">
            <v>Projects</v>
          </cell>
          <cell r="G928" t="str">
            <v>Software 303</v>
          </cell>
        </row>
        <row r="929">
          <cell r="A929">
            <v>5147</v>
          </cell>
          <cell r="B929" t="str">
            <v>IS/IT</v>
          </cell>
          <cell r="C929" t="str">
            <v>AFM COTS Migration</v>
          </cell>
          <cell r="D929" t="str">
            <v>AA</v>
          </cell>
          <cell r="E929" t="str">
            <v>CD</v>
          </cell>
          <cell r="F929" t="str">
            <v>Projects</v>
          </cell>
          <cell r="G929" t="str">
            <v>Software 303</v>
          </cell>
        </row>
        <row r="930">
          <cell r="A930">
            <v>5148</v>
          </cell>
          <cell r="B930" t="str">
            <v>IS/IT</v>
          </cell>
          <cell r="C930" t="str">
            <v>Transmission Outage Management</v>
          </cell>
          <cell r="D930" t="str">
            <v>AN</v>
          </cell>
          <cell r="E930" t="str">
            <v>ED</v>
          </cell>
          <cell r="F930" t="str">
            <v>Projects</v>
          </cell>
          <cell r="G930" t="str">
            <v>Software 303</v>
          </cell>
        </row>
        <row r="931">
          <cell r="A931">
            <v>5149</v>
          </cell>
          <cell r="B931" t="str">
            <v>IS/IT</v>
          </cell>
          <cell r="C931" t="str">
            <v>Financial Forecast Model</v>
          </cell>
          <cell r="D931" t="str">
            <v>AA</v>
          </cell>
          <cell r="E931" t="str">
            <v>CD</v>
          </cell>
          <cell r="F931" t="str">
            <v>Projects</v>
          </cell>
          <cell r="G931" t="str">
            <v>Software 303</v>
          </cell>
        </row>
        <row r="932">
          <cell r="A932">
            <v>5150</v>
          </cell>
          <cell r="B932" t="str">
            <v>IS/IT</v>
          </cell>
          <cell r="C932" t="str">
            <v>AMR Web Presentment</v>
          </cell>
          <cell r="D932" t="str">
            <v>ID</v>
          </cell>
          <cell r="E932" t="str">
            <v>CD</v>
          </cell>
          <cell r="F932" t="str">
            <v>Projects</v>
          </cell>
          <cell r="G932" t="str">
            <v>Software 303</v>
          </cell>
        </row>
        <row r="933">
          <cell r="A933">
            <v>5150</v>
          </cell>
          <cell r="B933" t="str">
            <v>IS/IT</v>
          </cell>
          <cell r="C933" t="str">
            <v>AMR Web Presentment</v>
          </cell>
          <cell r="D933" t="str">
            <v>ID</v>
          </cell>
          <cell r="E933" t="str">
            <v>CD</v>
          </cell>
          <cell r="F933" t="str">
            <v>Projects</v>
          </cell>
          <cell r="G933" t="str">
            <v>Software 303</v>
          </cell>
        </row>
        <row r="934">
          <cell r="A934">
            <v>5150</v>
          </cell>
          <cell r="B934" t="str">
            <v>IS/IT</v>
          </cell>
          <cell r="C934" t="str">
            <v>AMR Web Presentment</v>
          </cell>
          <cell r="D934" t="str">
            <v>ID</v>
          </cell>
          <cell r="E934" t="str">
            <v>CD</v>
          </cell>
          <cell r="F934" t="str">
            <v>Projects</v>
          </cell>
          <cell r="G934" t="str">
            <v>Software 303</v>
          </cell>
        </row>
        <row r="935">
          <cell r="A935">
            <v>6000</v>
          </cell>
          <cell r="B935" t="str">
            <v>Environ Affairs</v>
          </cell>
          <cell r="C935" t="str">
            <v>PCB Identification &amp; Disposal</v>
          </cell>
          <cell r="D935" t="str">
            <v>AN</v>
          </cell>
          <cell r="E935" t="str">
            <v>ED</v>
          </cell>
          <cell r="F935" t="str">
            <v>Programs</v>
          </cell>
          <cell r="G935" t="str">
            <v>Elec Distribution 360-373</v>
          </cell>
        </row>
        <row r="936">
          <cell r="A936">
            <v>6000</v>
          </cell>
          <cell r="B936" t="str">
            <v>Environ Affairs</v>
          </cell>
          <cell r="C936" t="str">
            <v>PCB Identification &amp; Disposal</v>
          </cell>
          <cell r="D936" t="str">
            <v>AN</v>
          </cell>
          <cell r="E936" t="str">
            <v>ED</v>
          </cell>
          <cell r="F936" t="str">
            <v>Programs</v>
          </cell>
          <cell r="G936" t="str">
            <v>Elec Distribution 360-373</v>
          </cell>
        </row>
        <row r="937">
          <cell r="A937">
            <v>6000</v>
          </cell>
          <cell r="B937" t="str">
            <v>Environ Affairs</v>
          </cell>
          <cell r="C937" t="str">
            <v>PCB Identification &amp; Disposal</v>
          </cell>
          <cell r="D937" t="str">
            <v>AN</v>
          </cell>
          <cell r="E937" t="str">
            <v>ED</v>
          </cell>
          <cell r="F937" t="str">
            <v>Programs</v>
          </cell>
          <cell r="G937" t="str">
            <v>Elec Distribution 360-373</v>
          </cell>
        </row>
        <row r="938">
          <cell r="A938">
            <v>6001</v>
          </cell>
          <cell r="B938" t="str">
            <v>Environ Affairs</v>
          </cell>
          <cell r="C938" t="str">
            <v xml:space="preserve">Hydro Generation Minor Blanket </v>
          </cell>
          <cell r="D938" t="str">
            <v>AN</v>
          </cell>
          <cell r="E938" t="str">
            <v>ED</v>
          </cell>
          <cell r="F938" t="str">
            <v>Mandated</v>
          </cell>
          <cell r="G938" t="str">
            <v>Hydro 331-336</v>
          </cell>
        </row>
        <row r="939">
          <cell r="A939">
            <v>6001</v>
          </cell>
          <cell r="B939" t="str">
            <v>Environ Affairs</v>
          </cell>
          <cell r="C939" t="str">
            <v xml:space="preserve">Hydro Generation Minor Blanket </v>
          </cell>
          <cell r="D939" t="str">
            <v>AN</v>
          </cell>
          <cell r="E939" t="str">
            <v>ED</v>
          </cell>
          <cell r="F939" t="str">
            <v>Mandated</v>
          </cell>
          <cell r="G939" t="str">
            <v>Hydro 331-336</v>
          </cell>
        </row>
        <row r="940">
          <cell r="A940">
            <v>6001</v>
          </cell>
          <cell r="B940" t="str">
            <v>Environ Affairs</v>
          </cell>
          <cell r="C940" t="str">
            <v xml:space="preserve">Hydro Generation Minor Blanket </v>
          </cell>
          <cell r="D940" t="str">
            <v>AN</v>
          </cell>
          <cell r="E940" t="str">
            <v>ED</v>
          </cell>
          <cell r="F940" t="str">
            <v>Mandated</v>
          </cell>
          <cell r="G940" t="str">
            <v>Hydro 331-336</v>
          </cell>
        </row>
        <row r="941">
          <cell r="A941">
            <v>6100</v>
          </cell>
          <cell r="B941" t="str">
            <v>Environ Affairs</v>
          </cell>
          <cell r="C941" t="str">
            <v>Clark Fork License/Compliance</v>
          </cell>
          <cell r="D941" t="str">
            <v>AN</v>
          </cell>
          <cell r="E941" t="str">
            <v>ED</v>
          </cell>
          <cell r="F941" t="str">
            <v>Mandated</v>
          </cell>
          <cell r="G941" t="str">
            <v>Hydro 331-336</v>
          </cell>
        </row>
        <row r="942">
          <cell r="A942">
            <v>6100</v>
          </cell>
          <cell r="B942" t="str">
            <v>Environ Affairs</v>
          </cell>
          <cell r="C942" t="str">
            <v>Clark Fork License/Compliance</v>
          </cell>
          <cell r="D942" t="str">
            <v>AN</v>
          </cell>
          <cell r="E942" t="str">
            <v>ED</v>
          </cell>
          <cell r="F942" t="str">
            <v>Mandated</v>
          </cell>
          <cell r="G942" t="str">
            <v>Hydro 331-336</v>
          </cell>
        </row>
        <row r="943">
          <cell r="A943">
            <v>6100</v>
          </cell>
          <cell r="B943" t="str">
            <v>Environ Affairs</v>
          </cell>
          <cell r="C943" t="str">
            <v>Clark Fork License/Compliance</v>
          </cell>
          <cell r="D943" t="str">
            <v>AN</v>
          </cell>
          <cell r="E943" t="str">
            <v>ED</v>
          </cell>
          <cell r="F943" t="str">
            <v>Mandated</v>
          </cell>
          <cell r="G943" t="str">
            <v>Hydro 331-336</v>
          </cell>
        </row>
        <row r="944">
          <cell r="A944">
            <v>6101</v>
          </cell>
          <cell r="B944" t="str">
            <v>Environ Affairs</v>
          </cell>
          <cell r="C944" t="str">
            <v>Forest Srvc Rqmts</v>
          </cell>
          <cell r="D944" t="str">
            <v>AN</v>
          </cell>
          <cell r="E944" t="str">
            <v>ED</v>
          </cell>
          <cell r="F944" t="str">
            <v>Mandated</v>
          </cell>
          <cell r="G944" t="str">
            <v>Elec Transmission 350-359</v>
          </cell>
        </row>
        <row r="945">
          <cell r="A945">
            <v>6101</v>
          </cell>
          <cell r="B945" t="str">
            <v>Environ Affairs</v>
          </cell>
          <cell r="C945" t="str">
            <v>Forest Srvc Rqmts</v>
          </cell>
          <cell r="D945" t="str">
            <v>AN</v>
          </cell>
          <cell r="E945" t="str">
            <v>ED</v>
          </cell>
          <cell r="F945" t="str">
            <v>Mandated</v>
          </cell>
          <cell r="G945" t="str">
            <v>Elec Transmission 350-359</v>
          </cell>
        </row>
        <row r="946">
          <cell r="A946">
            <v>6101</v>
          </cell>
          <cell r="B946" t="str">
            <v>Environ Affairs</v>
          </cell>
          <cell r="C946" t="str">
            <v>Forest Srvc Rqmts</v>
          </cell>
          <cell r="D946" t="str">
            <v>AN</v>
          </cell>
          <cell r="E946" t="str">
            <v>ED</v>
          </cell>
          <cell r="F946" t="str">
            <v>Mandated</v>
          </cell>
          <cell r="G946" t="str">
            <v>Elec Transmission 350-359</v>
          </cell>
        </row>
        <row r="947">
          <cell r="A947">
            <v>6101</v>
          </cell>
          <cell r="B947" t="str">
            <v>Environ Affairs</v>
          </cell>
          <cell r="C947" t="str">
            <v>Forest Srvc Rqmts</v>
          </cell>
          <cell r="D947" t="str">
            <v>AN</v>
          </cell>
          <cell r="E947" t="str">
            <v>ED</v>
          </cell>
          <cell r="F947" t="str">
            <v>Mandated</v>
          </cell>
          <cell r="G947" t="str">
            <v>Elec Transmission 350-359</v>
          </cell>
        </row>
        <row r="948">
          <cell r="A948">
            <v>6103</v>
          </cell>
          <cell r="B948" t="str">
            <v>Environ Affairs</v>
          </cell>
          <cell r="C948" t="str">
            <v>Clark Fork Implement PME Agreement</v>
          </cell>
          <cell r="D948" t="str">
            <v>AN</v>
          </cell>
          <cell r="E948" t="str">
            <v>ED</v>
          </cell>
          <cell r="F948" t="str">
            <v>Mandated</v>
          </cell>
          <cell r="G948" t="str">
            <v>Hydro 331-336</v>
          </cell>
        </row>
        <row r="949">
          <cell r="A949">
            <v>6103</v>
          </cell>
          <cell r="B949" t="str">
            <v>Environ Affairs</v>
          </cell>
          <cell r="C949" t="str">
            <v>Clark Fork Implement PME Agreement</v>
          </cell>
          <cell r="D949" t="str">
            <v>AN</v>
          </cell>
          <cell r="E949" t="str">
            <v>ED</v>
          </cell>
          <cell r="F949" t="str">
            <v>Mandated</v>
          </cell>
          <cell r="G949" t="str">
            <v>Hydro 331-336</v>
          </cell>
        </row>
        <row r="950">
          <cell r="A950">
            <v>6103</v>
          </cell>
          <cell r="B950" t="str">
            <v>Environ Affairs</v>
          </cell>
          <cell r="C950" t="str">
            <v>Clark Fork Implement PME Agreement</v>
          </cell>
          <cell r="D950" t="str">
            <v>AN</v>
          </cell>
          <cell r="E950" t="str">
            <v>ED</v>
          </cell>
          <cell r="F950" t="str">
            <v>Mandated</v>
          </cell>
          <cell r="G950" t="str">
            <v>Hydro 331-336</v>
          </cell>
        </row>
        <row r="951">
          <cell r="A951">
            <v>6103</v>
          </cell>
          <cell r="B951" t="str">
            <v>Environ Affairs</v>
          </cell>
          <cell r="C951" t="str">
            <v>Clark Fork Implement PME Agreement</v>
          </cell>
          <cell r="D951" t="str">
            <v>AN</v>
          </cell>
          <cell r="E951" t="str">
            <v>ED</v>
          </cell>
          <cell r="F951" t="str">
            <v>Mandated</v>
          </cell>
          <cell r="G951" t="str">
            <v>Hydro 331-336</v>
          </cell>
        </row>
        <row r="952">
          <cell r="A952">
            <v>6103</v>
          </cell>
          <cell r="B952" t="str">
            <v>Environ Affairs</v>
          </cell>
          <cell r="C952" t="str">
            <v>Clark Fork Implement PME Agreement</v>
          </cell>
          <cell r="D952" t="str">
            <v>AN</v>
          </cell>
          <cell r="E952" t="str">
            <v>ED</v>
          </cell>
          <cell r="F952" t="str">
            <v>Mandated</v>
          </cell>
          <cell r="G952" t="str">
            <v>Hydro 331-336</v>
          </cell>
        </row>
        <row r="953">
          <cell r="A953">
            <v>6103</v>
          </cell>
          <cell r="B953" t="str">
            <v>Environ Affairs</v>
          </cell>
          <cell r="C953" t="str">
            <v>Clark Fork Implement PME Agreement</v>
          </cell>
          <cell r="D953" t="str">
            <v>AN</v>
          </cell>
          <cell r="E953" t="str">
            <v>ED</v>
          </cell>
          <cell r="F953" t="str">
            <v>Mandated</v>
          </cell>
          <cell r="G953" t="str">
            <v>Hydro 331-336</v>
          </cell>
        </row>
        <row r="954">
          <cell r="A954">
            <v>6103</v>
          </cell>
          <cell r="B954" t="str">
            <v>Environ Affairs</v>
          </cell>
          <cell r="C954" t="str">
            <v>Clark Fork Implement PME Agreement</v>
          </cell>
          <cell r="D954" t="str">
            <v>AN</v>
          </cell>
          <cell r="E954" t="str">
            <v>ED</v>
          </cell>
          <cell r="F954" t="str">
            <v>Mandated</v>
          </cell>
          <cell r="G954" t="str">
            <v>Hydro 331-336</v>
          </cell>
        </row>
        <row r="955">
          <cell r="A955">
            <v>6103</v>
          </cell>
          <cell r="B955" t="str">
            <v>Environ Affairs</v>
          </cell>
          <cell r="C955" t="str">
            <v>Clark Fork Implement PME Agreement</v>
          </cell>
          <cell r="D955" t="str">
            <v>AN</v>
          </cell>
          <cell r="E955" t="str">
            <v>ED</v>
          </cell>
          <cell r="F955" t="str">
            <v>Mandated</v>
          </cell>
          <cell r="G955" t="str">
            <v>Hydro 331-336</v>
          </cell>
        </row>
        <row r="956">
          <cell r="A956">
            <v>6103</v>
          </cell>
          <cell r="B956" t="str">
            <v>Environ Affairs</v>
          </cell>
          <cell r="C956" t="str">
            <v>Clark Fork Implement PME Agreement</v>
          </cell>
          <cell r="D956" t="str">
            <v>AN</v>
          </cell>
          <cell r="E956" t="str">
            <v>ED</v>
          </cell>
          <cell r="F956" t="str">
            <v>Mandated</v>
          </cell>
          <cell r="G956" t="str">
            <v>Hydro 331-336</v>
          </cell>
        </row>
        <row r="957">
          <cell r="A957">
            <v>6103</v>
          </cell>
          <cell r="B957" t="str">
            <v>Environ Affairs</v>
          </cell>
          <cell r="C957" t="str">
            <v>Clark Fork Implement PME Agreement</v>
          </cell>
          <cell r="D957" t="str">
            <v>AN</v>
          </cell>
          <cell r="E957" t="str">
            <v>ED</v>
          </cell>
          <cell r="F957" t="str">
            <v>Mandated</v>
          </cell>
          <cell r="G957" t="str">
            <v>Hydro 331-336</v>
          </cell>
        </row>
        <row r="958">
          <cell r="A958">
            <v>6103</v>
          </cell>
          <cell r="B958" t="str">
            <v>Environ Affairs</v>
          </cell>
          <cell r="C958" t="str">
            <v>Clark Fork Implement PME Agreement</v>
          </cell>
          <cell r="D958" t="str">
            <v>AN</v>
          </cell>
          <cell r="E958" t="str">
            <v>ED</v>
          </cell>
          <cell r="F958" t="str">
            <v>Mandated</v>
          </cell>
          <cell r="G958" t="str">
            <v>Hydro 331-336</v>
          </cell>
        </row>
        <row r="959">
          <cell r="A959">
            <v>6103</v>
          </cell>
          <cell r="B959" t="str">
            <v>Environ Affairs</v>
          </cell>
          <cell r="C959" t="str">
            <v>Clark Fork Implement PME Agreement</v>
          </cell>
          <cell r="D959" t="str">
            <v>AN</v>
          </cell>
          <cell r="E959" t="str">
            <v>ED</v>
          </cell>
          <cell r="F959" t="str">
            <v>Mandated</v>
          </cell>
          <cell r="G959" t="str">
            <v>Hydro 331-336</v>
          </cell>
        </row>
        <row r="960">
          <cell r="A960">
            <v>6103</v>
          </cell>
          <cell r="B960" t="str">
            <v>Environ Affairs</v>
          </cell>
          <cell r="C960" t="str">
            <v>Clark Fork Implement PME Agreement</v>
          </cell>
          <cell r="D960" t="str">
            <v>AN</v>
          </cell>
          <cell r="E960" t="str">
            <v>ED</v>
          </cell>
          <cell r="F960" t="str">
            <v>Mandated</v>
          </cell>
          <cell r="G960" t="str">
            <v>Hydro 331-336</v>
          </cell>
        </row>
        <row r="961">
          <cell r="A961">
            <v>6103</v>
          </cell>
          <cell r="B961" t="str">
            <v>Environ Affairs</v>
          </cell>
          <cell r="C961" t="str">
            <v>Clark Fork Implement PME Agreement</v>
          </cell>
          <cell r="D961" t="str">
            <v>AN</v>
          </cell>
          <cell r="E961" t="str">
            <v>ED</v>
          </cell>
          <cell r="F961" t="str">
            <v>Mandated</v>
          </cell>
          <cell r="G961" t="str">
            <v>Hydro 331-336</v>
          </cell>
        </row>
        <row r="962">
          <cell r="A962">
            <v>6103</v>
          </cell>
          <cell r="B962" t="str">
            <v>Environ Affairs</v>
          </cell>
          <cell r="C962" t="str">
            <v>Clark Fork Implement PME Agreement</v>
          </cell>
          <cell r="D962" t="str">
            <v>AN</v>
          </cell>
          <cell r="E962" t="str">
            <v>ED</v>
          </cell>
          <cell r="F962" t="str">
            <v>Mandated</v>
          </cell>
          <cell r="G962" t="str">
            <v>Hydro 331-336</v>
          </cell>
        </row>
        <row r="963">
          <cell r="A963">
            <v>6103</v>
          </cell>
          <cell r="B963" t="str">
            <v>Environ Affairs</v>
          </cell>
          <cell r="C963" t="str">
            <v>Clark Fork Implement PME Agreement</v>
          </cell>
          <cell r="D963" t="str">
            <v>AN</v>
          </cell>
          <cell r="E963" t="str">
            <v>ED</v>
          </cell>
          <cell r="F963" t="str">
            <v>Mandated</v>
          </cell>
          <cell r="G963" t="str">
            <v>Hydro 331-336</v>
          </cell>
        </row>
        <row r="964">
          <cell r="A964">
            <v>6103</v>
          </cell>
          <cell r="B964" t="str">
            <v>Environ Affairs</v>
          </cell>
          <cell r="C964" t="str">
            <v>Clark Fork Implement PME Agreement</v>
          </cell>
          <cell r="D964" t="str">
            <v>AN</v>
          </cell>
          <cell r="E964" t="str">
            <v>ED</v>
          </cell>
          <cell r="F964" t="str">
            <v>Mandated</v>
          </cell>
          <cell r="G964" t="str">
            <v>Hydro 331-336</v>
          </cell>
        </row>
        <row r="965">
          <cell r="A965">
            <v>6103</v>
          </cell>
          <cell r="B965" t="str">
            <v>Environ Affairs</v>
          </cell>
          <cell r="C965" t="str">
            <v>Clark Fork Implement PME Agreement</v>
          </cell>
          <cell r="D965" t="str">
            <v>AN</v>
          </cell>
          <cell r="E965" t="str">
            <v>ED</v>
          </cell>
          <cell r="F965" t="str">
            <v>Mandated</v>
          </cell>
          <cell r="G965" t="str">
            <v>Hydro 331-336</v>
          </cell>
        </row>
        <row r="966">
          <cell r="A966">
            <v>6103</v>
          </cell>
          <cell r="B966" t="str">
            <v>Environ Affairs</v>
          </cell>
          <cell r="C966" t="str">
            <v>Clark Fork Implement PME Agreement</v>
          </cell>
          <cell r="D966" t="str">
            <v>AN</v>
          </cell>
          <cell r="E966" t="str">
            <v>ED</v>
          </cell>
          <cell r="F966" t="str">
            <v>Mandated</v>
          </cell>
          <cell r="G966" t="str">
            <v>Hydro 331-336</v>
          </cell>
        </row>
        <row r="967">
          <cell r="A967">
            <v>6103</v>
          </cell>
          <cell r="B967" t="str">
            <v>Environ Affairs</v>
          </cell>
          <cell r="C967" t="str">
            <v>Clark Fork Implement PME Agreement</v>
          </cell>
          <cell r="D967" t="str">
            <v>AN</v>
          </cell>
          <cell r="E967" t="str">
            <v>ED</v>
          </cell>
          <cell r="F967" t="str">
            <v>Mandated</v>
          </cell>
          <cell r="G967" t="str">
            <v>Hydro 331-336</v>
          </cell>
        </row>
        <row r="968">
          <cell r="A968">
            <v>6103</v>
          </cell>
          <cell r="B968" t="str">
            <v>Environ Affairs</v>
          </cell>
          <cell r="C968" t="str">
            <v>Clark Fork Implement PME Agreement</v>
          </cell>
          <cell r="D968" t="str">
            <v>AN</v>
          </cell>
          <cell r="E968" t="str">
            <v>ED</v>
          </cell>
          <cell r="F968" t="str">
            <v>Mandated</v>
          </cell>
          <cell r="G968" t="str">
            <v>Hydro 331-336</v>
          </cell>
        </row>
        <row r="969">
          <cell r="A969">
            <v>6103</v>
          </cell>
          <cell r="B969" t="str">
            <v>Environ Affairs</v>
          </cell>
          <cell r="C969" t="str">
            <v>Clark Fork Implement PME Agreement</v>
          </cell>
          <cell r="D969" t="str">
            <v>AN</v>
          </cell>
          <cell r="E969" t="str">
            <v>ED</v>
          </cell>
          <cell r="F969" t="str">
            <v>Mandated</v>
          </cell>
          <cell r="G969" t="str">
            <v>Hydro 331-336</v>
          </cell>
        </row>
        <row r="970">
          <cell r="A970">
            <v>6103</v>
          </cell>
          <cell r="B970" t="str">
            <v>Environ Affairs</v>
          </cell>
          <cell r="C970" t="str">
            <v>Clark Fork Implement PME Agreement</v>
          </cell>
          <cell r="D970" t="str">
            <v>AN</v>
          </cell>
          <cell r="E970" t="str">
            <v>ED</v>
          </cell>
          <cell r="F970" t="str">
            <v>Mandated</v>
          </cell>
          <cell r="G970" t="str">
            <v>Hydro 331-336</v>
          </cell>
        </row>
        <row r="971">
          <cell r="A971">
            <v>6103</v>
          </cell>
          <cell r="B971" t="str">
            <v>Environ Affairs</v>
          </cell>
          <cell r="C971" t="str">
            <v>Clark Fork Implement PME Agreement</v>
          </cell>
          <cell r="D971" t="str">
            <v>AN</v>
          </cell>
          <cell r="E971" t="str">
            <v>ED</v>
          </cell>
          <cell r="F971" t="str">
            <v>Mandated</v>
          </cell>
          <cell r="G971" t="str">
            <v>Hydro 331-336</v>
          </cell>
        </row>
        <row r="972">
          <cell r="A972">
            <v>6103</v>
          </cell>
          <cell r="B972" t="str">
            <v>Environ Affairs</v>
          </cell>
          <cell r="C972" t="str">
            <v>Clark Fork Implement PME Agreement</v>
          </cell>
          <cell r="D972" t="str">
            <v>AN</v>
          </cell>
          <cell r="E972" t="str">
            <v>ED</v>
          </cell>
          <cell r="F972" t="str">
            <v>Mandated</v>
          </cell>
          <cell r="G972" t="str">
            <v>Hydro 331-336</v>
          </cell>
        </row>
        <row r="973">
          <cell r="A973">
            <v>6103</v>
          </cell>
          <cell r="B973" t="str">
            <v>Environ Affairs</v>
          </cell>
          <cell r="C973" t="str">
            <v>Clark Fork Implement PME Agreement</v>
          </cell>
          <cell r="D973" t="str">
            <v>AN</v>
          </cell>
          <cell r="E973" t="str">
            <v>ED</v>
          </cell>
          <cell r="F973" t="str">
            <v>Mandated</v>
          </cell>
          <cell r="G973" t="str">
            <v>Hydro 331-336</v>
          </cell>
        </row>
        <row r="974">
          <cell r="A974">
            <v>6103</v>
          </cell>
          <cell r="B974" t="str">
            <v>Environ Affairs</v>
          </cell>
          <cell r="C974" t="str">
            <v>Clark Fork Implement PME Agreement</v>
          </cell>
          <cell r="D974" t="str">
            <v>AN</v>
          </cell>
          <cell r="E974" t="str">
            <v>ED</v>
          </cell>
          <cell r="F974" t="str">
            <v>Mandated</v>
          </cell>
          <cell r="G974" t="str">
            <v>Hydro 331-336</v>
          </cell>
        </row>
        <row r="975">
          <cell r="A975">
            <v>6103</v>
          </cell>
          <cell r="B975" t="str">
            <v>Environ Affairs</v>
          </cell>
          <cell r="C975" t="str">
            <v>Clark Fork Implement PME Agreement</v>
          </cell>
          <cell r="D975" t="str">
            <v>AN</v>
          </cell>
          <cell r="E975" t="str">
            <v>ED</v>
          </cell>
          <cell r="F975" t="str">
            <v>Mandated</v>
          </cell>
          <cell r="G975" t="str">
            <v>Hydro 331-336</v>
          </cell>
        </row>
        <row r="976">
          <cell r="A976">
            <v>6103</v>
          </cell>
          <cell r="B976" t="str">
            <v>Environ Affairs</v>
          </cell>
          <cell r="C976" t="str">
            <v>Clark Fork Implement PME Agreement</v>
          </cell>
          <cell r="D976" t="str">
            <v>AN</v>
          </cell>
          <cell r="E976" t="str">
            <v>ED</v>
          </cell>
          <cell r="F976" t="str">
            <v>Mandated</v>
          </cell>
          <cell r="G976" t="str">
            <v>Hydro 331-336</v>
          </cell>
        </row>
        <row r="977">
          <cell r="A977">
            <v>6103</v>
          </cell>
          <cell r="B977" t="str">
            <v>Environ Affairs</v>
          </cell>
          <cell r="C977" t="str">
            <v>Clark Fork Implement PME Agreement</v>
          </cell>
          <cell r="D977" t="str">
            <v>AN</v>
          </cell>
          <cell r="E977" t="str">
            <v>ED</v>
          </cell>
          <cell r="F977" t="str">
            <v>Mandated</v>
          </cell>
          <cell r="G977" t="str">
            <v>Hydro 331-336</v>
          </cell>
        </row>
        <row r="978">
          <cell r="A978">
            <v>6103</v>
          </cell>
          <cell r="B978" t="str">
            <v>Environ Affairs</v>
          </cell>
          <cell r="C978" t="str">
            <v>Clark Fork Implement PME Agreement</v>
          </cell>
          <cell r="D978" t="str">
            <v>AN</v>
          </cell>
          <cell r="E978" t="str">
            <v>ED</v>
          </cell>
          <cell r="F978" t="str">
            <v>Mandated</v>
          </cell>
          <cell r="G978" t="str">
            <v>Hydro 331-336</v>
          </cell>
        </row>
        <row r="979">
          <cell r="A979">
            <v>6103</v>
          </cell>
          <cell r="B979" t="str">
            <v>Environ Affairs</v>
          </cell>
          <cell r="C979" t="str">
            <v>Clark Fork Implement PME Agreement</v>
          </cell>
          <cell r="D979" t="str">
            <v>AN</v>
          </cell>
          <cell r="E979" t="str">
            <v>ED</v>
          </cell>
          <cell r="F979" t="str">
            <v>Mandated</v>
          </cell>
          <cell r="G979" t="str">
            <v>Hydro 331-336</v>
          </cell>
        </row>
        <row r="980">
          <cell r="A980">
            <v>6103</v>
          </cell>
          <cell r="B980" t="str">
            <v>Environ Affairs</v>
          </cell>
          <cell r="C980" t="str">
            <v>Clark Fork Implement PME Agreement</v>
          </cell>
          <cell r="D980" t="str">
            <v>AN</v>
          </cell>
          <cell r="E980" t="str">
            <v>ED</v>
          </cell>
          <cell r="F980" t="str">
            <v>Mandated</v>
          </cell>
          <cell r="G980" t="str">
            <v>Hydro 331-336</v>
          </cell>
        </row>
        <row r="981">
          <cell r="A981">
            <v>6103</v>
          </cell>
          <cell r="B981" t="str">
            <v>Environ Affairs</v>
          </cell>
          <cell r="C981" t="str">
            <v>Clark Fork Implement PME Agreement</v>
          </cell>
          <cell r="D981" t="str">
            <v>AN</v>
          </cell>
          <cell r="E981" t="str">
            <v>ED</v>
          </cell>
          <cell r="F981" t="str">
            <v>Mandated</v>
          </cell>
          <cell r="G981" t="str">
            <v>Hydro 331-336</v>
          </cell>
        </row>
        <row r="982">
          <cell r="A982">
            <v>6103</v>
          </cell>
          <cell r="B982" t="str">
            <v>Environ Affairs</v>
          </cell>
          <cell r="C982" t="str">
            <v>Clark Fork Implement PME Agreement</v>
          </cell>
          <cell r="D982" t="str">
            <v>AN</v>
          </cell>
          <cell r="E982" t="str">
            <v>ED</v>
          </cell>
          <cell r="F982" t="str">
            <v>Mandated</v>
          </cell>
          <cell r="G982" t="str">
            <v>Hydro 331-336</v>
          </cell>
        </row>
        <row r="983">
          <cell r="A983">
            <v>6103</v>
          </cell>
          <cell r="B983" t="str">
            <v>Environ Affairs</v>
          </cell>
          <cell r="C983" t="str">
            <v>Clark Fork Implement PME Agreement</v>
          </cell>
          <cell r="D983" t="str">
            <v>AN</v>
          </cell>
          <cell r="E983" t="str">
            <v>ED</v>
          </cell>
          <cell r="F983" t="str">
            <v>Mandated</v>
          </cell>
          <cell r="G983" t="str">
            <v>Hydro 331-336</v>
          </cell>
        </row>
        <row r="984">
          <cell r="A984">
            <v>6103</v>
          </cell>
          <cell r="B984" t="str">
            <v>Environ Affairs</v>
          </cell>
          <cell r="C984" t="str">
            <v>Clark Fork Implement PME Agreement</v>
          </cell>
          <cell r="D984" t="str">
            <v>AN</v>
          </cell>
          <cell r="E984" t="str">
            <v>ED</v>
          </cell>
          <cell r="F984" t="str">
            <v>Mandated</v>
          </cell>
          <cell r="G984" t="str">
            <v>Hydro 331-336</v>
          </cell>
        </row>
        <row r="985">
          <cell r="A985">
            <v>6103</v>
          </cell>
          <cell r="B985" t="str">
            <v>Environ Affairs</v>
          </cell>
          <cell r="C985" t="str">
            <v>Clark Fork Implement PME Agreement</v>
          </cell>
          <cell r="D985" t="str">
            <v>AN</v>
          </cell>
          <cell r="E985" t="str">
            <v>ED</v>
          </cell>
          <cell r="F985" t="str">
            <v>Mandated</v>
          </cell>
          <cell r="G985" t="str">
            <v>Hydro 331-336</v>
          </cell>
        </row>
        <row r="986">
          <cell r="A986">
            <v>6103</v>
          </cell>
          <cell r="B986" t="str">
            <v>Environ Affairs</v>
          </cell>
          <cell r="C986" t="str">
            <v>Clark Fork Implement PME Agreement</v>
          </cell>
          <cell r="D986" t="str">
            <v>AN</v>
          </cell>
          <cell r="E986" t="str">
            <v>ED</v>
          </cell>
          <cell r="F986" t="str">
            <v>Mandated</v>
          </cell>
          <cell r="G986" t="str">
            <v>Hydro 331-336</v>
          </cell>
        </row>
        <row r="987">
          <cell r="A987">
            <v>6103</v>
          </cell>
          <cell r="B987" t="str">
            <v>Environ Affairs</v>
          </cell>
          <cell r="C987" t="str">
            <v>Clark Fork Implement PME Agreement</v>
          </cell>
          <cell r="D987" t="str">
            <v>AN</v>
          </cell>
          <cell r="E987" t="str">
            <v>ED</v>
          </cell>
          <cell r="F987" t="str">
            <v>Mandated</v>
          </cell>
          <cell r="G987" t="str">
            <v>Hydro 331-336</v>
          </cell>
        </row>
        <row r="988">
          <cell r="A988">
            <v>6103</v>
          </cell>
          <cell r="B988" t="str">
            <v>Environ Affairs</v>
          </cell>
          <cell r="C988" t="str">
            <v>Clark Fork Implement PME Agreement</v>
          </cell>
          <cell r="D988" t="str">
            <v>AN</v>
          </cell>
          <cell r="E988" t="str">
            <v>ED</v>
          </cell>
          <cell r="F988" t="str">
            <v>Mandated</v>
          </cell>
          <cell r="G988" t="str">
            <v>Hydro 331-336</v>
          </cell>
        </row>
        <row r="989">
          <cell r="A989">
            <v>6103</v>
          </cell>
          <cell r="B989" t="str">
            <v>Environ Affairs</v>
          </cell>
          <cell r="C989" t="str">
            <v>Clark Fork Implement PME Agreement</v>
          </cell>
          <cell r="D989" t="str">
            <v>AN</v>
          </cell>
          <cell r="E989" t="str">
            <v>ED</v>
          </cell>
          <cell r="F989" t="str">
            <v>Mandated</v>
          </cell>
          <cell r="G989" t="str">
            <v>Hydro 331-336</v>
          </cell>
        </row>
        <row r="990">
          <cell r="A990">
            <v>6103</v>
          </cell>
          <cell r="B990" t="str">
            <v>Environ Affairs</v>
          </cell>
          <cell r="C990" t="str">
            <v>Clark Fork Implement PME Agreement</v>
          </cell>
          <cell r="D990" t="str">
            <v>AN</v>
          </cell>
          <cell r="E990" t="str">
            <v>ED</v>
          </cell>
          <cell r="F990" t="str">
            <v>Mandated</v>
          </cell>
          <cell r="G990" t="str">
            <v>Hydro 331-336</v>
          </cell>
        </row>
        <row r="991">
          <cell r="A991">
            <v>6103</v>
          </cell>
          <cell r="B991" t="str">
            <v>Environ Affairs</v>
          </cell>
          <cell r="C991" t="str">
            <v>Clark Fork Implement PME Agreement</v>
          </cell>
          <cell r="D991" t="str">
            <v>AN</v>
          </cell>
          <cell r="E991" t="str">
            <v>ED</v>
          </cell>
          <cell r="F991" t="str">
            <v>Mandated</v>
          </cell>
          <cell r="G991" t="str">
            <v>Hydro 331-336</v>
          </cell>
        </row>
        <row r="992">
          <cell r="A992">
            <v>6107</v>
          </cell>
          <cell r="B992" t="str">
            <v>Environ Affairs</v>
          </cell>
          <cell r="C992" t="str">
            <v>Spokane River Implementation (PM&amp;E)</v>
          </cell>
          <cell r="D992" t="str">
            <v>AN</v>
          </cell>
          <cell r="E992" t="str">
            <v>ED</v>
          </cell>
          <cell r="F992" t="str">
            <v>Mandated</v>
          </cell>
          <cell r="G992" t="str">
            <v>Hydro 331-336</v>
          </cell>
        </row>
        <row r="993">
          <cell r="A993">
            <v>6107</v>
          </cell>
          <cell r="B993" t="str">
            <v>Environ Affairs</v>
          </cell>
          <cell r="C993" t="str">
            <v>Spokane River Implementation (PM&amp;E)</v>
          </cell>
          <cell r="D993" t="str">
            <v>AN</v>
          </cell>
          <cell r="E993" t="str">
            <v>ED</v>
          </cell>
          <cell r="F993" t="str">
            <v>Mandated</v>
          </cell>
          <cell r="G993" t="str">
            <v>Hydro 331-336</v>
          </cell>
        </row>
        <row r="994">
          <cell r="A994">
            <v>6107</v>
          </cell>
          <cell r="B994" t="str">
            <v>Environ Affairs</v>
          </cell>
          <cell r="C994" t="str">
            <v>Spokane River Implementation (PM&amp;E)</v>
          </cell>
          <cell r="D994" t="str">
            <v>AN</v>
          </cell>
          <cell r="E994" t="str">
            <v>ED</v>
          </cell>
          <cell r="F994" t="str">
            <v>Mandated</v>
          </cell>
          <cell r="G994" t="str">
            <v>Hydro 331-336</v>
          </cell>
        </row>
        <row r="995">
          <cell r="A995">
            <v>7000</v>
          </cell>
          <cell r="B995" t="str">
            <v>Other</v>
          </cell>
          <cell r="C995" t="str">
            <v>Transportation Equip</v>
          </cell>
          <cell r="D995" t="str">
            <v>AA</v>
          </cell>
          <cell r="E995" t="str">
            <v>CD</v>
          </cell>
          <cell r="F995" t="str">
            <v>Programs</v>
          </cell>
          <cell r="G995" t="str">
            <v>Transportation and Tools 392 / 396</v>
          </cell>
        </row>
        <row r="996">
          <cell r="A996">
            <v>7000</v>
          </cell>
          <cell r="B996" t="str">
            <v>Other</v>
          </cell>
          <cell r="C996" t="str">
            <v>Transportation Equip</v>
          </cell>
          <cell r="D996" t="str">
            <v>AA</v>
          </cell>
          <cell r="E996" t="str">
            <v>CD</v>
          </cell>
          <cell r="F996" t="str">
            <v>Programs</v>
          </cell>
          <cell r="G996" t="str">
            <v>Transportation and Tools 392 / 396</v>
          </cell>
        </row>
        <row r="997">
          <cell r="A997">
            <v>7000</v>
          </cell>
          <cell r="B997" t="str">
            <v>Other</v>
          </cell>
          <cell r="C997" t="str">
            <v>Transportation Equip</v>
          </cell>
          <cell r="D997" t="str">
            <v>AA</v>
          </cell>
          <cell r="E997" t="str">
            <v>CD</v>
          </cell>
          <cell r="F997" t="str">
            <v>Programs</v>
          </cell>
          <cell r="G997" t="str">
            <v>Transportation and Tools 392 / 396</v>
          </cell>
        </row>
        <row r="998">
          <cell r="A998">
            <v>7001</v>
          </cell>
          <cell r="B998" t="str">
            <v>Other</v>
          </cell>
          <cell r="C998" t="str">
            <v>Structures &amp; Improv</v>
          </cell>
          <cell r="D998" t="str">
            <v>AA</v>
          </cell>
          <cell r="E998" t="str">
            <v>CD</v>
          </cell>
          <cell r="F998" t="str">
            <v>Programs</v>
          </cell>
          <cell r="G998" t="str">
            <v>General 389-391 / 393-395 / 397-398</v>
          </cell>
        </row>
        <row r="999">
          <cell r="A999">
            <v>7001</v>
          </cell>
          <cell r="B999" t="str">
            <v>Other</v>
          </cell>
          <cell r="C999" t="str">
            <v>Structures &amp; Improv</v>
          </cell>
          <cell r="D999" t="str">
            <v>AA</v>
          </cell>
          <cell r="E999" t="str">
            <v>CD</v>
          </cell>
          <cell r="F999" t="str">
            <v>Programs</v>
          </cell>
          <cell r="G999" t="str">
            <v>General 389-391 / 393-395 / 397-398</v>
          </cell>
        </row>
        <row r="1000">
          <cell r="A1000">
            <v>7001</v>
          </cell>
          <cell r="B1000" t="str">
            <v>Other</v>
          </cell>
          <cell r="C1000" t="str">
            <v>Structures &amp; Improv</v>
          </cell>
          <cell r="D1000" t="str">
            <v>AA</v>
          </cell>
          <cell r="E1000" t="str">
            <v>CD</v>
          </cell>
          <cell r="F1000" t="str">
            <v>Programs</v>
          </cell>
          <cell r="G1000" t="str">
            <v>General 389-391 / 393-395 / 397-398</v>
          </cell>
        </row>
        <row r="1001">
          <cell r="A1001">
            <v>7003</v>
          </cell>
          <cell r="B1001" t="str">
            <v>Other</v>
          </cell>
          <cell r="C1001" t="str">
            <v>Office Furniture</v>
          </cell>
          <cell r="D1001" t="str">
            <v>AA</v>
          </cell>
          <cell r="E1001" t="str">
            <v>CD</v>
          </cell>
          <cell r="F1001" t="str">
            <v>Programs</v>
          </cell>
          <cell r="G1001" t="str">
            <v>General 389-391 / 393-395 / 397-398</v>
          </cell>
        </row>
        <row r="1002">
          <cell r="A1002">
            <v>7003</v>
          </cell>
          <cell r="B1002" t="str">
            <v>Other</v>
          </cell>
          <cell r="C1002" t="str">
            <v>Office Furniture</v>
          </cell>
          <cell r="D1002" t="str">
            <v>AA</v>
          </cell>
          <cell r="E1002" t="str">
            <v>CD</v>
          </cell>
          <cell r="F1002" t="str">
            <v>Programs</v>
          </cell>
          <cell r="G1002" t="str">
            <v>General 389-391 / 393-395 / 397-398</v>
          </cell>
        </row>
        <row r="1003">
          <cell r="A1003">
            <v>7003</v>
          </cell>
          <cell r="B1003" t="str">
            <v>Other</v>
          </cell>
          <cell r="C1003" t="str">
            <v>Office Furniture</v>
          </cell>
          <cell r="D1003" t="str">
            <v>AA</v>
          </cell>
          <cell r="E1003" t="str">
            <v>CD</v>
          </cell>
          <cell r="F1003" t="str">
            <v>Programs</v>
          </cell>
          <cell r="G1003" t="str">
            <v>General 389-391 / 393-395 / 397-398</v>
          </cell>
        </row>
        <row r="1004">
          <cell r="A1004">
            <v>7005</v>
          </cell>
          <cell r="B1004" t="str">
            <v>Other</v>
          </cell>
          <cell r="C1004" t="str">
            <v>Stores Equip</v>
          </cell>
          <cell r="D1004" t="str">
            <v>AA</v>
          </cell>
          <cell r="E1004" t="str">
            <v>CD</v>
          </cell>
          <cell r="F1004" t="str">
            <v>Programs</v>
          </cell>
          <cell r="G1004" t="str">
            <v>General 389-391 / 393-395 / 397-398</v>
          </cell>
        </row>
        <row r="1005">
          <cell r="A1005">
            <v>7005</v>
          </cell>
          <cell r="B1005" t="str">
            <v>Other</v>
          </cell>
          <cell r="C1005" t="str">
            <v>Stores Equip</v>
          </cell>
          <cell r="D1005" t="str">
            <v>AA</v>
          </cell>
          <cell r="E1005" t="str">
            <v>CD</v>
          </cell>
          <cell r="F1005" t="str">
            <v>Programs</v>
          </cell>
          <cell r="G1005" t="str">
            <v>General 389-391 / 393-395 / 397-398</v>
          </cell>
        </row>
        <row r="1006">
          <cell r="A1006">
            <v>7005</v>
          </cell>
          <cell r="B1006" t="str">
            <v>Other</v>
          </cell>
          <cell r="C1006" t="str">
            <v>Stores Equip</v>
          </cell>
          <cell r="D1006" t="str">
            <v>AA</v>
          </cell>
          <cell r="E1006" t="str">
            <v>CD</v>
          </cell>
          <cell r="F1006" t="str">
            <v>Programs</v>
          </cell>
          <cell r="G1006" t="str">
            <v>General 389-391 / 393-395 / 397-398</v>
          </cell>
        </row>
        <row r="1007">
          <cell r="A1007">
            <v>7006</v>
          </cell>
          <cell r="B1007" t="str">
            <v>Other</v>
          </cell>
          <cell r="C1007" t="str">
            <v>Tools Lab &amp; Shop Equipment</v>
          </cell>
          <cell r="D1007" t="str">
            <v>AA</v>
          </cell>
          <cell r="E1007" t="str">
            <v>CD</v>
          </cell>
          <cell r="F1007" t="str">
            <v>Programs</v>
          </cell>
          <cell r="G1007" t="str">
            <v>General 389-391 / 393-395 / 397-398</v>
          </cell>
        </row>
        <row r="1008">
          <cell r="A1008">
            <v>7006</v>
          </cell>
          <cell r="B1008" t="str">
            <v>Other</v>
          </cell>
          <cell r="C1008" t="str">
            <v>Tools Lab &amp; Shop Equipment</v>
          </cell>
          <cell r="D1008" t="str">
            <v>AA</v>
          </cell>
          <cell r="E1008" t="str">
            <v>CD</v>
          </cell>
          <cell r="F1008" t="str">
            <v>Programs</v>
          </cell>
          <cell r="G1008" t="str">
            <v>General 389-391 / 393-395 / 397-398</v>
          </cell>
        </row>
        <row r="1009">
          <cell r="A1009">
            <v>7006</v>
          </cell>
          <cell r="B1009" t="str">
            <v>Other</v>
          </cell>
          <cell r="C1009" t="str">
            <v>Tools Lab &amp; Shop Equipment</v>
          </cell>
          <cell r="D1009" t="str">
            <v>AA</v>
          </cell>
          <cell r="E1009" t="str">
            <v>CD</v>
          </cell>
          <cell r="F1009" t="str">
            <v>Programs</v>
          </cell>
          <cell r="G1009" t="str">
            <v>General 389-391 / 393-395 / 397-398</v>
          </cell>
        </row>
        <row r="1010">
          <cell r="A1010">
            <v>7101</v>
          </cell>
          <cell r="B1010" t="str">
            <v>Other</v>
          </cell>
          <cell r="C1010" t="str">
            <v>COF HVAC Improvmt</v>
          </cell>
          <cell r="D1010" t="str">
            <v>AA</v>
          </cell>
          <cell r="E1010" t="str">
            <v>CD</v>
          </cell>
          <cell r="F1010" t="str">
            <v>Projects</v>
          </cell>
          <cell r="G1010" t="str">
            <v>General 389-391 / 393-395 / 397-398</v>
          </cell>
        </row>
        <row r="1011">
          <cell r="A1011">
            <v>7101</v>
          </cell>
          <cell r="B1011" t="str">
            <v>Other</v>
          </cell>
          <cell r="C1011" t="str">
            <v>COF HVAC Improvmt</v>
          </cell>
          <cell r="D1011" t="str">
            <v>AA</v>
          </cell>
          <cell r="E1011" t="str">
            <v>CD</v>
          </cell>
          <cell r="F1011" t="str">
            <v>Projects</v>
          </cell>
          <cell r="G1011" t="str">
            <v>General 389-391 / 393-395 / 397-398</v>
          </cell>
        </row>
        <row r="1012">
          <cell r="A1012">
            <v>7101</v>
          </cell>
          <cell r="B1012" t="str">
            <v>Other</v>
          </cell>
          <cell r="C1012" t="str">
            <v>COF HVAC Improvmt</v>
          </cell>
          <cell r="D1012" t="str">
            <v>AA</v>
          </cell>
          <cell r="E1012" t="str">
            <v>CD</v>
          </cell>
          <cell r="F1012" t="str">
            <v>Projects</v>
          </cell>
          <cell r="G1012" t="str">
            <v>General 389-391 / 393-395 / 397-398</v>
          </cell>
        </row>
        <row r="1013">
          <cell r="A1013">
            <v>7101</v>
          </cell>
          <cell r="B1013" t="str">
            <v>Other</v>
          </cell>
          <cell r="C1013" t="str">
            <v>COF HVAC Improvmt</v>
          </cell>
          <cell r="D1013" t="str">
            <v>AA</v>
          </cell>
          <cell r="E1013" t="str">
            <v>CD</v>
          </cell>
          <cell r="F1013" t="str">
            <v>Projects</v>
          </cell>
          <cell r="G1013" t="str">
            <v>General 389-391 / 393-395 / 397-398</v>
          </cell>
        </row>
        <row r="1014">
          <cell r="A1014">
            <v>7108</v>
          </cell>
          <cell r="B1014" t="str">
            <v>Other</v>
          </cell>
          <cell r="C1014" t="str">
            <v>WSDOT Highway Franchise Consolidation</v>
          </cell>
          <cell r="D1014" t="str">
            <v>WA</v>
          </cell>
          <cell r="E1014" t="str">
            <v>ED</v>
          </cell>
          <cell r="F1014" t="str">
            <v>Programs</v>
          </cell>
          <cell r="G1014" t="str">
            <v>Elec Distribution 360-373</v>
          </cell>
        </row>
        <row r="1015">
          <cell r="A1015">
            <v>7108</v>
          </cell>
          <cell r="B1015" t="str">
            <v>Other</v>
          </cell>
          <cell r="C1015" t="str">
            <v>WSDOT Highway Franchise Consolidation</v>
          </cell>
          <cell r="D1015" t="str">
            <v>WA</v>
          </cell>
          <cell r="E1015" t="str">
            <v>ED</v>
          </cell>
          <cell r="F1015" t="str">
            <v>Programs</v>
          </cell>
          <cell r="G1015" t="str">
            <v>Elec Distribution 360-373</v>
          </cell>
        </row>
        <row r="1016">
          <cell r="A1016">
            <v>7108</v>
          </cell>
          <cell r="B1016" t="str">
            <v>Other</v>
          </cell>
          <cell r="C1016" t="str">
            <v>WSDOT Highway Franchise Consolidation</v>
          </cell>
          <cell r="D1016" t="str">
            <v>WA</v>
          </cell>
          <cell r="E1016" t="str">
            <v>ED</v>
          </cell>
          <cell r="F1016" t="str">
            <v>Programs</v>
          </cell>
          <cell r="G1016" t="str">
            <v>Elec Distribution 360-373</v>
          </cell>
        </row>
        <row r="1017">
          <cell r="A1017">
            <v>7126</v>
          </cell>
          <cell r="B1017" t="str">
            <v>Other</v>
          </cell>
          <cell r="C1017" t="str">
            <v xml:space="preserve">Long term Campus Re-Structuring Plan </v>
          </cell>
          <cell r="D1017" t="str">
            <v>WA</v>
          </cell>
          <cell r="E1017" t="str">
            <v>CD</v>
          </cell>
          <cell r="F1017" t="str">
            <v>Projects</v>
          </cell>
          <cell r="G1017" t="str">
            <v>General 389-391 / 393-395 / 397-398</v>
          </cell>
        </row>
        <row r="1018">
          <cell r="A1018">
            <v>7126</v>
          </cell>
          <cell r="B1018" t="str">
            <v>Other</v>
          </cell>
          <cell r="C1018" t="str">
            <v xml:space="preserve">Long term Campus Re-Structuring Plan </v>
          </cell>
          <cell r="D1018" t="str">
            <v>WA</v>
          </cell>
          <cell r="E1018" t="str">
            <v>CD</v>
          </cell>
          <cell r="F1018" t="str">
            <v>Projects</v>
          </cell>
          <cell r="G1018" t="str">
            <v>General 389-391 / 393-395 / 397-398</v>
          </cell>
        </row>
        <row r="1019">
          <cell r="A1019">
            <v>7126</v>
          </cell>
          <cell r="B1019" t="str">
            <v>Other</v>
          </cell>
          <cell r="C1019" t="str">
            <v xml:space="preserve">Long term Campus Re-Structuring Plan </v>
          </cell>
          <cell r="D1019" t="str">
            <v>WA</v>
          </cell>
          <cell r="E1019" t="str">
            <v>CD</v>
          </cell>
          <cell r="F1019" t="str">
            <v>Projects</v>
          </cell>
          <cell r="G1019" t="str">
            <v>General 389-391 / 393-395 / 397-398</v>
          </cell>
        </row>
        <row r="1020">
          <cell r="A1020">
            <v>7126</v>
          </cell>
          <cell r="B1020" t="str">
            <v>Other</v>
          </cell>
          <cell r="C1020" t="str">
            <v xml:space="preserve">Long term Campus Re-Structuring Plan </v>
          </cell>
          <cell r="D1020" t="str">
            <v>WA</v>
          </cell>
          <cell r="E1020" t="str">
            <v>CD</v>
          </cell>
          <cell r="F1020" t="str">
            <v>Projects</v>
          </cell>
          <cell r="G1020" t="str">
            <v>General 389-391 / 393-395 / 397-398</v>
          </cell>
        </row>
        <row r="1021">
          <cell r="A1021">
            <v>7126</v>
          </cell>
          <cell r="B1021" t="str">
            <v>Other</v>
          </cell>
          <cell r="C1021" t="str">
            <v xml:space="preserve">Long term Campus Re-Structuring Plan </v>
          </cell>
          <cell r="D1021" t="str">
            <v>WA</v>
          </cell>
          <cell r="E1021" t="str">
            <v>CD</v>
          </cell>
          <cell r="F1021" t="str">
            <v>Projects</v>
          </cell>
          <cell r="G1021" t="str">
            <v>General 389-391 / 393-395 / 397-398</v>
          </cell>
        </row>
        <row r="1022">
          <cell r="A1022">
            <v>7127</v>
          </cell>
          <cell r="B1022" t="str">
            <v>Other</v>
          </cell>
          <cell r="C1022" t="str">
            <v>CNG Fleet Conversion</v>
          </cell>
          <cell r="D1022" t="str">
            <v>AA</v>
          </cell>
          <cell r="E1022" t="str">
            <v>CD</v>
          </cell>
          <cell r="F1022" t="str">
            <v>Projects</v>
          </cell>
          <cell r="G1022" t="str">
            <v>Transportation and Tools 392 / 396</v>
          </cell>
        </row>
        <row r="1023">
          <cell r="A1023">
            <v>7127</v>
          </cell>
          <cell r="B1023" t="str">
            <v>Other</v>
          </cell>
          <cell r="C1023" t="str">
            <v>CNG Fleet Conversion</v>
          </cell>
          <cell r="D1023" t="str">
            <v>AA</v>
          </cell>
          <cell r="E1023" t="str">
            <v>CD</v>
          </cell>
          <cell r="F1023" t="str">
            <v>Projects</v>
          </cell>
          <cell r="G1023" t="str">
            <v>Transportation and Tools 392 / 396</v>
          </cell>
        </row>
        <row r="1024">
          <cell r="A1024">
            <v>7127</v>
          </cell>
          <cell r="B1024" t="str">
            <v>Other</v>
          </cell>
          <cell r="C1024" t="str">
            <v>CNG Fleet Conversion</v>
          </cell>
          <cell r="D1024" t="str">
            <v>AA</v>
          </cell>
          <cell r="E1024" t="str">
            <v>CD</v>
          </cell>
          <cell r="F1024" t="str">
            <v>Projects</v>
          </cell>
          <cell r="G1024" t="str">
            <v>Transportation and Tools 392 / 396</v>
          </cell>
        </row>
        <row r="1025">
          <cell r="A1025">
            <v>7129</v>
          </cell>
          <cell r="B1025" t="str">
            <v>Other</v>
          </cell>
          <cell r="C1025" t="str">
            <v>GridGlo GFX Integration</v>
          </cell>
          <cell r="D1025" t="str">
            <v>AA</v>
          </cell>
          <cell r="E1025" t="str">
            <v>CD</v>
          </cell>
          <cell r="F1025" t="str">
            <v>Projects</v>
          </cell>
          <cell r="G1025" t="str">
            <v>Software 303</v>
          </cell>
        </row>
        <row r="1026">
          <cell r="A1026">
            <v>7129</v>
          </cell>
          <cell r="B1026" t="str">
            <v>Other</v>
          </cell>
          <cell r="C1026" t="str">
            <v>GridGlo GFX Integration</v>
          </cell>
          <cell r="D1026" t="str">
            <v>AA</v>
          </cell>
          <cell r="E1026" t="str">
            <v>CD</v>
          </cell>
          <cell r="F1026" t="str">
            <v>Projects</v>
          </cell>
          <cell r="G1026" t="str">
            <v>Software 303</v>
          </cell>
        </row>
        <row r="1027">
          <cell r="A1027">
            <v>7130</v>
          </cell>
          <cell r="B1027" t="str">
            <v>Other</v>
          </cell>
          <cell r="C1027" t="str">
            <v>Colstrip Unit 4 Outage due to Generator Failure</v>
          </cell>
          <cell r="D1027" t="str">
            <v>AN</v>
          </cell>
          <cell r="E1027" t="str">
            <v>ED</v>
          </cell>
          <cell r="F1027" t="str">
            <v>Projects</v>
          </cell>
          <cell r="G1027" t="str">
            <v>Thermal 311-316</v>
          </cell>
        </row>
        <row r="1028">
          <cell r="A1028">
            <v>7131</v>
          </cell>
          <cell r="B1028" t="str">
            <v>Other</v>
          </cell>
          <cell r="C1028" t="str">
            <v>COF Long Term Restructuring Plan Phase 2</v>
          </cell>
          <cell r="D1028" t="str">
            <v>WA</v>
          </cell>
          <cell r="E1028" t="str">
            <v>CD</v>
          </cell>
          <cell r="F1028" t="str">
            <v>Projects</v>
          </cell>
          <cell r="G1028" t="str">
            <v>General 389-391 / 393-395 / 397-398</v>
          </cell>
        </row>
        <row r="1029">
          <cell r="A1029">
            <v>7131</v>
          </cell>
          <cell r="B1029" t="str">
            <v>Other</v>
          </cell>
          <cell r="C1029" t="str">
            <v>COF Long Term Restructuring Plan Phase 2</v>
          </cell>
          <cell r="D1029" t="str">
            <v>WA</v>
          </cell>
          <cell r="E1029" t="str">
            <v>CD</v>
          </cell>
          <cell r="F1029" t="str">
            <v>Projects</v>
          </cell>
          <cell r="G1029" t="str">
            <v>General 389-391 / 393-395 / 397-398</v>
          </cell>
        </row>
        <row r="1030">
          <cell r="A1030">
            <v>7132</v>
          </cell>
          <cell r="B1030" t="str">
            <v>Other</v>
          </cell>
          <cell r="C1030" t="str">
            <v>Dollar Rd Service Center Addition and Remodel</v>
          </cell>
          <cell r="D1030" t="str">
            <v>WA</v>
          </cell>
          <cell r="E1030" t="str">
            <v>CD</v>
          </cell>
          <cell r="F1030" t="str">
            <v>Projects</v>
          </cell>
          <cell r="G1030" t="str">
            <v>General 389-391 / 393-395 / 397-398</v>
          </cell>
        </row>
        <row r="1031">
          <cell r="A1031">
            <v>7132</v>
          </cell>
          <cell r="B1031" t="str">
            <v>Other</v>
          </cell>
          <cell r="C1031" t="str">
            <v>Dollar Rd Service Center Addition and Remodel</v>
          </cell>
          <cell r="D1031" t="str">
            <v>WA</v>
          </cell>
          <cell r="E1031" t="str">
            <v>CD</v>
          </cell>
          <cell r="F1031" t="str">
            <v>Projects</v>
          </cell>
          <cell r="G1031" t="str">
            <v>General 389-391 / 393-395 / 397-398</v>
          </cell>
        </row>
        <row r="1032">
          <cell r="A1032">
            <v>7133</v>
          </cell>
          <cell r="B1032" t="str">
            <v>Other</v>
          </cell>
          <cell r="C1032" t="str">
            <v>Jack Stewart Training Center Expansion</v>
          </cell>
          <cell r="D1032" t="str">
            <v>WA</v>
          </cell>
          <cell r="E1032" t="str">
            <v>CD</v>
          </cell>
          <cell r="F1032" t="str">
            <v>Projects</v>
          </cell>
          <cell r="G1032" t="str">
            <v>General 389-391 / 393-395 / 397-398</v>
          </cell>
        </row>
        <row r="1033">
          <cell r="A1033">
            <v>7135</v>
          </cell>
          <cell r="B1033" t="str">
            <v>Other</v>
          </cell>
          <cell r="C1033" t="str">
            <v>Deer Park Service Center</v>
          </cell>
          <cell r="D1033" t="str">
            <v>WA</v>
          </cell>
          <cell r="E1033" t="str">
            <v>CD</v>
          </cell>
          <cell r="F1033" t="str">
            <v>Projects</v>
          </cell>
          <cell r="G1033" t="str">
            <v>General 389-391 / 393-395 / 397-398</v>
          </cell>
        </row>
        <row r="1034">
          <cell r="A1034">
            <v>7137</v>
          </cell>
          <cell r="B1034" t="str">
            <v>Other</v>
          </cell>
          <cell r="C1034" t="str">
            <v>Sandpoint Service Center</v>
          </cell>
          <cell r="D1034" t="str">
            <v>ID</v>
          </cell>
          <cell r="E1034" t="str">
            <v>CD</v>
          </cell>
          <cell r="F1034" t="str">
            <v>Projects</v>
          </cell>
          <cell r="G1034" t="str">
            <v>General 389-391 / 393-395 / 397-398</v>
          </cell>
        </row>
        <row r="1035">
          <cell r="A1035">
            <v>7200</v>
          </cell>
          <cell r="B1035" t="str">
            <v>Other</v>
          </cell>
          <cell r="C1035" t="str">
            <v>Appren Craft Train</v>
          </cell>
          <cell r="D1035" t="str">
            <v>AA</v>
          </cell>
          <cell r="E1035" t="str">
            <v>CD</v>
          </cell>
          <cell r="F1035" t="str">
            <v>Programs</v>
          </cell>
          <cell r="G1035" t="str">
            <v>Software 303</v>
          </cell>
        </row>
        <row r="1036">
          <cell r="A1036">
            <v>7200</v>
          </cell>
          <cell r="B1036" t="str">
            <v>Other</v>
          </cell>
          <cell r="C1036" t="str">
            <v>Appren Craft Train</v>
          </cell>
          <cell r="D1036" t="str">
            <v>AA</v>
          </cell>
          <cell r="E1036" t="str">
            <v>CD</v>
          </cell>
          <cell r="F1036" t="str">
            <v>Programs</v>
          </cell>
          <cell r="G1036" t="str">
            <v>Software 303</v>
          </cell>
        </row>
        <row r="1037">
          <cell r="A1037">
            <v>7200</v>
          </cell>
          <cell r="B1037" t="str">
            <v>Other</v>
          </cell>
          <cell r="C1037" t="str">
            <v>Appren Craft Train</v>
          </cell>
          <cell r="D1037" t="str">
            <v>AA</v>
          </cell>
          <cell r="E1037" t="str">
            <v>CD</v>
          </cell>
          <cell r="F1037" t="str">
            <v>Programs</v>
          </cell>
          <cell r="G1037" t="str">
            <v>Software 303</v>
          </cell>
        </row>
        <row r="1038">
          <cell r="A1038">
            <v>7201</v>
          </cell>
          <cell r="B1038" t="str">
            <v>Other</v>
          </cell>
          <cell r="C1038" t="str">
            <v>Jackson Prairie Storage</v>
          </cell>
          <cell r="D1038" t="str">
            <v>AA</v>
          </cell>
          <cell r="E1038" t="str">
            <v>GD</v>
          </cell>
          <cell r="F1038" t="str">
            <v>Programs</v>
          </cell>
          <cell r="G1038" t="str">
            <v>Gas Underground Storage 350-357</v>
          </cell>
        </row>
        <row r="1039">
          <cell r="A1039">
            <v>7201</v>
          </cell>
          <cell r="B1039" t="str">
            <v>Other</v>
          </cell>
          <cell r="C1039" t="str">
            <v>Jackson Prairie Storage</v>
          </cell>
          <cell r="D1039" t="str">
            <v>AA</v>
          </cell>
          <cell r="E1039" t="str">
            <v>GD</v>
          </cell>
          <cell r="F1039" t="str">
            <v>Programs</v>
          </cell>
          <cell r="G1039" t="str">
            <v>Gas Underground Storage 350-357</v>
          </cell>
        </row>
        <row r="1040">
          <cell r="A1040">
            <v>7201</v>
          </cell>
          <cell r="B1040" t="str">
            <v>Other</v>
          </cell>
          <cell r="C1040" t="str">
            <v>Jackson Prairie Storage</v>
          </cell>
          <cell r="D1040" t="str">
            <v>AA</v>
          </cell>
          <cell r="E1040" t="str">
            <v>GD</v>
          </cell>
          <cell r="F1040" t="str">
            <v>Programs</v>
          </cell>
          <cell r="G1040" t="str">
            <v>Gas Underground Storage 350-357</v>
          </cell>
        </row>
        <row r="1041">
          <cell r="A1041">
            <v>7201</v>
          </cell>
          <cell r="B1041" t="str">
            <v>Other</v>
          </cell>
          <cell r="C1041" t="str">
            <v>Jackson Prairie Storage</v>
          </cell>
          <cell r="D1041" t="str">
            <v>AA</v>
          </cell>
          <cell r="E1041" t="str">
            <v>GD</v>
          </cell>
          <cell r="F1041" t="str">
            <v>Programs</v>
          </cell>
          <cell r="G1041" t="str">
            <v>Gas Underground Storage 350-357</v>
          </cell>
        </row>
        <row r="1042">
          <cell r="A1042">
            <v>7201</v>
          </cell>
          <cell r="B1042" t="str">
            <v>Other</v>
          </cell>
          <cell r="C1042" t="str">
            <v>Jackson Prairie Storage</v>
          </cell>
          <cell r="D1042" t="str">
            <v>AA</v>
          </cell>
          <cell r="E1042" t="str">
            <v>GD</v>
          </cell>
          <cell r="F1042" t="str">
            <v>Programs</v>
          </cell>
          <cell r="G1042" t="str">
            <v>Gas Underground Storage 350-357</v>
          </cell>
        </row>
        <row r="1043">
          <cell r="A1043">
            <v>7201</v>
          </cell>
          <cell r="B1043" t="str">
            <v>Other</v>
          </cell>
          <cell r="C1043" t="str">
            <v>Jackson Prairie Storage</v>
          </cell>
          <cell r="D1043" t="str">
            <v>AA</v>
          </cell>
          <cell r="E1043" t="str">
            <v>GD</v>
          </cell>
          <cell r="F1043" t="str">
            <v>Programs</v>
          </cell>
          <cell r="G1043" t="str">
            <v>Gas Underground Storage 350-357</v>
          </cell>
        </row>
        <row r="1044">
          <cell r="A1044">
            <v>9035</v>
          </cell>
          <cell r="B1044" t="str">
            <v>Trans/Dist</v>
          </cell>
          <cell r="C1044" t="str">
            <v>Elec Distribution AN AFUDC Long Range</v>
          </cell>
          <cell r="D1044" t="str">
            <v>AN</v>
          </cell>
          <cell r="E1044" t="str">
            <v>ED</v>
          </cell>
          <cell r="F1044" t="str">
            <v>Programs</v>
          </cell>
          <cell r="G1044" t="str">
            <v>Elec Distribution 360-373</v>
          </cell>
        </row>
      </sheetData>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avid Machado" refreshedDate="42151.656239351854" createdVersion="1" refreshedVersion="3" recordCount="10175" upgradeOnRefresh="1">
  <cacheSource type="worksheet">
    <worksheetSource ref="A3:T10178" sheet="Raw Data"/>
  </cacheSource>
  <cacheFields count="20">
    <cacheField name="Bival" numFmtId="0">
      <sharedItems/>
    </cacheField>
    <cacheField name="Erval" numFmtId="0">
      <sharedItems count="129">
        <s v="1000"/>
        <s v="1001"/>
        <s v="1002"/>
        <s v="1003"/>
        <s v="1004"/>
        <s v="1005"/>
        <s v="1006"/>
        <s v="1009"/>
        <s v="1050"/>
        <s v="1051"/>
        <s v="1053"/>
        <s v="1107"/>
        <s v="2000"/>
        <s v="2001"/>
        <s v="2051"/>
        <s v="2054"/>
        <s v="2055"/>
        <s v="2056"/>
        <s v="2057"/>
        <s v="2058"/>
        <s v="2059"/>
        <s v="2060"/>
        <s v="2061"/>
        <s v="2070"/>
        <s v="2073"/>
        <s v="2214"/>
        <s v="2215"/>
        <s v="2217"/>
        <s v="2252"/>
        <s v="2253"/>
        <s v="2254"/>
        <s v="2276"/>
        <s v="2277"/>
        <s v="2293"/>
        <s v="2301"/>
        <s v="2336"/>
        <s v="2414"/>
        <s v="2443"/>
        <s v="2449"/>
        <s v="2457"/>
        <s v="2470"/>
        <s v="2481"/>
        <s v="2484"/>
        <s v="2514"/>
        <s v="2515"/>
        <s v="2530"/>
        <s v="2535"/>
        <s v="2546"/>
        <s v="2550"/>
        <s v="2560"/>
        <s v="2563"/>
        <s v="2564"/>
        <s v="2570"/>
        <s v="2571"/>
        <s v="2572"/>
        <s v="2579"/>
        <s v="2581"/>
        <s v="3000"/>
        <s v="3001"/>
        <s v="3002"/>
        <s v="3003"/>
        <s v="3004"/>
        <s v="3005"/>
        <s v="3006"/>
        <s v="3007"/>
        <s v="3008"/>
        <s v="3055"/>
        <s v="3117"/>
        <s v="3246"/>
        <s v="4116"/>
        <s v="4140"/>
        <s v="4147"/>
        <s v="4148"/>
        <s v="4149"/>
        <s v="4150"/>
        <s v="4151"/>
        <s v="4168"/>
        <s v="5005"/>
        <s v="5006"/>
        <s v="5014"/>
        <s v="5106"/>
        <s v="5121"/>
        <s v="5138"/>
        <s v="5142"/>
        <s v="5143"/>
        <s v="5144"/>
        <s v="6002"/>
        <s v="6100"/>
        <s v="6103"/>
        <s v="6107"/>
        <s v="7000"/>
        <s v="7001"/>
        <s v="7003"/>
        <s v="7005"/>
        <s v="7006"/>
        <s v="7050"/>
        <s v="7101"/>
        <s v="7107"/>
        <s v="7108"/>
        <s v="7127"/>
        <s v="7129"/>
        <s v="7201"/>
        <s v="7205"/>
        <s v="2204"/>
        <s v="2273"/>
        <s v="2283"/>
        <s v="2529"/>
        <s v="3257"/>
        <s v="4108"/>
        <s v="6101"/>
        <s v="7114"/>
        <s v="7126"/>
        <s v="7200"/>
        <s v="2275"/>
        <s v="2278"/>
        <s v="2294"/>
        <s v="2343"/>
        <s v="2552"/>
        <s v="8000"/>
        <s v="2260"/>
        <s v="2446"/>
        <s v="2493"/>
        <s v="2516"/>
        <s v="2589"/>
        <s v="4152"/>
        <s v="4166"/>
        <s v="5010"/>
        <s v="2584"/>
        <s v="6001"/>
      </sharedItems>
    </cacheField>
    <cacheField name="Projectname" numFmtId="0">
      <sharedItems count="1180">
        <s v="Com Elect Rev-Deer Park"/>
        <s v="Com Elect Rev-Spokane Valley"/>
        <s v="Com Elect Revenue-CDA"/>
        <s v="Com Elect Revenue-Craigmont"/>
        <s v="Com Elect Revenue-Davenport"/>
        <s v="Com Elect Revenue-Genesee - Id"/>
        <s v="Com Elect Revenue-Grangeville"/>
        <s v="Com Elect Revenue-Palouse - Id"/>
        <s v="Com Elect Revenue-Palouse - Wa"/>
        <s v="Com Elect Revenue-Tekoa - Id"/>
        <s v="Com Elect Revenue-West Plains"/>
        <s v="Com Electric Revenue-Clarkston"/>
        <s v="Com Electric Revenue-Colfax"/>
        <s v="Com Electric Revenue-Colville"/>
        <s v="Com Electric Revenue-Deary"/>
        <s v="Com Electric Revenue-Elk City"/>
        <s v="Com Electric Revenue-Kellogg"/>
        <s v="Com Electric Revenue-Lewiston"/>
        <s v="Com Electric Revenue-Long Lake"/>
        <s v="Com Electric Revenue-Moscow"/>
        <s v="Com Electric Revenue-Orofino"/>
        <s v="Com Electric Revenue-Othello"/>
        <s v="Com Electric Revenue-Pullman"/>
        <s v="Com Electric Revenue-Ritzville"/>
        <s v="Com Electric Revenue-Sandpoint"/>
        <s v="Com Electric Revenue-Spokane"/>
        <s v="Develop El Rev-Genesee- Wa"/>
        <s v="Develop Elect Rev-Deer Park"/>
        <s v="Develop Elect Rev-Spokane Vy"/>
        <s v="Developments El Rev-Clarkston"/>
        <s v="Developments El Rev-Colfax"/>
        <s v="Developments El Rev-Craigmont"/>
        <s v="Developments El Rev-Lewiston"/>
        <s v="Developments El Rev-Moscow"/>
        <s v="Developments El Rev-Pullman"/>
        <s v="Developments El Rev-Sandpoint"/>
        <s v="Developments El Revenue - CDA"/>
        <s v="Developments Elect Rev-Colvill"/>
        <s v="Developments Elect Rev-Othello"/>
        <s v="Developments Elect Rev-Spokane"/>
        <s v="Devleopments Elect Rev W Plain"/>
        <s v="Fairchild AFB Elect system"/>
        <s v="Greenstone KY feeder pole move"/>
        <s v="Kendall Yards Res Dev Elect"/>
        <s v="Kendall Yards com dev Electric"/>
        <s v="Res Elect Rev Unitwn/Colt - Wa"/>
        <s v="Res Elect Rev-Deer Park"/>
        <s v="Res Elect Rev-Spokane Valley"/>
        <s v="Res Elect Revenue-Davenport"/>
        <s v="Res Elect Revenue-Genesee - Id"/>
        <s v="Res Elect Revenue-Grangeville"/>
        <s v="Res Elect Revenue-Palouse - Wa"/>
        <s v="Res Elect Revenue-Tekoa - Id"/>
        <s v="Res Elect Revenue-Tekoa - Wa"/>
        <s v="Res Elect Revenue-West Plains"/>
        <s v="Res Electric Revenue - Spokane"/>
        <s v="Res Electric Revenue-CDA"/>
        <s v="Res Electric Revenue-Clarkston"/>
        <s v="Res Electric Revenue-Colfax"/>
        <s v="Res Electric Revenue-Colville"/>
        <s v="Res Electric Revenue-Craigmont"/>
        <s v="Res Electric Revenue-Deary"/>
        <s v="Res Electric Revenue-Elk City"/>
        <s v="Res Electric Revenue-Kamiah"/>
        <s v="Res Electric Revenue-Kellogg"/>
        <s v="Res Electric Revenue-Lewiston"/>
        <s v="Res Electric Revenue-Long Lake"/>
        <s v="Res Electric Revenue-Moscow"/>
        <s v="Res Electric Revenue-Odessa"/>
        <s v="Res Electric Revenue-Orofino"/>
        <s v="Res Electric Revenue-Othello"/>
        <s v="Res Electric Revenue-Pullman"/>
        <s v="Res Electric Revenue-Ritzville"/>
        <s v="Res Electric Revenue-Sandpoint"/>
        <s v="WAL 543-Ext to Golden Chest"/>
        <s v="Com Gas Rev Services-Clarkston"/>
        <s v="Com Gas Rev Services-Colville"/>
        <s v="Com Gas Rev Services-Deer Park"/>
        <s v="Com Gas Rev Services-Lewiston"/>
        <s v="Com Gas Rev Services-Moscow"/>
        <s v="Com Gas Rev Services-Othello"/>
        <s v="Com Gas Rev Services-Pullman"/>
        <s v="Com Gas Rev Services-Ritzville"/>
        <s v="Com Gas Rev Services-Sandpoint"/>
        <s v="Com Gas Rev Services-Spl Val"/>
        <s v="Com Gas Rev Services-Spokane"/>
        <s v="Com Gas Rev Services-W Plains"/>
        <s v="Com Gas Revenue Services-CDA"/>
        <s v="Debbie Dr. Klamath Falls"/>
        <s v="Development Gas Rev-LaGrande"/>
        <s v="Development Gas Rev-Medford"/>
        <s v="Developments Gas -Spokane Val"/>
        <s v="Developments Gas Rev-Clarkston"/>
        <s v="Developments Gas Rev-Colville"/>
        <s v="Developments Gas Rev-Medfrd"/>
        <s v="Developments Gas Rev-Moscow"/>
        <s v="Developments Gas Rev-Pullman"/>
        <s v="Developments Gas Rev-Sandpoint"/>
        <s v="Developments Gas Rev-Spokane"/>
        <s v="Developments Gas Rev-W Plains"/>
        <s v="Developments Gas Revenue-CDA"/>
        <s v="Fairchild AFB new res gas"/>
        <s v="Farm tap 3557 for 14099 Hwy 62"/>
        <s v="Gas Commercial Mains-901"/>
        <s v="Gas Commercial Mains-907"/>
        <s v="Gas Commercial Mains-923"/>
        <s v="Gas Commercial Mains-930"/>
        <s v="Gas Commercial Mains-952"/>
        <s v="Gas Commercial Mains-956"/>
        <s v="Gas Commercial Mains-960"/>
        <s v="Gas Commercial Mains-971"/>
        <s v="Gas Commercl Mains-986"/>
        <s v="Gas Commercl Mains-988"/>
        <s v="Gas Meters/Regulators-Klamath"/>
        <s v="Gas New Com Servcs - LaGrande"/>
        <s v="Gas New Com Servcs - Medford"/>
        <s v="Gas New Com Servcs - Roseburg"/>
        <s v="Gas New Com Servcs-Grnts Pass"/>
        <s v="Gas New Com Servcs-Klmth Flls"/>
        <s v="Gas New Mains - Grants Pass"/>
        <s v="Gas New Mains - Klamath Falls"/>
        <s v="Gas New Mains - LaGrande"/>
        <s v="Gas New Mains - Medford"/>
        <s v="Gas New Mains - Roseburg"/>
        <s v="Gas New Mains-Medford"/>
        <s v="Gas New Res Serv-Goldendale"/>
        <s v="Gas New Res Serv-Grants Pass"/>
        <s v="Gas New Res Serv-Klamath Falls"/>
        <s v="Gas New Res Serv-LaGrande"/>
        <s v="Gas New Res Serv-Medford"/>
        <s v="Gas New Res Serv-Roseburg"/>
        <s v="Gas New Res Services-G Pass"/>
        <s v="Gas New Res Services-LaGrande"/>
        <s v="Gas New Res Services-Medford"/>
        <s v="Ind Gas Rev Services-Clarkston"/>
        <s v="Ind Gas Rev Services-Lewiston"/>
        <s v="Ind Gas Rev Services-Spokane"/>
        <s v="Interstate Aspht, Smelterville"/>
        <s v="New Farm Tap #2679, Palouse"/>
        <s v="New Gas Rev Mains-Ritzville"/>
        <s v="New Gas Rev Mains-West Plains"/>
        <s v="New Gas Revenue Main-Clarkston"/>
        <s v="New Gas Revenue Main-Davenport"/>
        <s v="New Gas Revenue Main-Deer Park"/>
        <s v="New Gas Revenue Main-Sandpoint"/>
        <s v="New Gas Revenue Mains - 955"/>
        <s v="New Gas Revenue Mains-CDA"/>
        <s v="New Gas Revenue Mains-Colville"/>
        <s v="New Gas Revenue Mains-Kellogg"/>
        <s v="New Gas Revenue Mains-Lewiston"/>
        <s v="New Gas Revenue Mains-Moscow"/>
        <s v="New Gas Revenue Mains-Pullman"/>
        <s v="New Gas Revenue Mains-Spokane"/>
        <s v="North Central HS - MSA#3654"/>
        <s v="Res Gas Rev Services-Clarkston"/>
        <s v="Res Gas Rev Services-Colville"/>
        <s v="Res Gas Rev Services-Davenport"/>
        <s v="Res Gas Rev Services-Deer Park"/>
        <s v="Res Gas Rev Services-Kellogg"/>
        <s v="Res Gas Rev Services-Lewiston"/>
        <s v="Res Gas Rev Services-Moscow"/>
        <s v="Res Gas Rev Services-Othello"/>
        <s v="Res Gas Rev Services-Pullman"/>
        <s v="Res Gas Rev Services-Ritzville"/>
        <s v="Res Gas Rev Services-Sandpoint"/>
        <s v="Res Gas Rev Services-Spk Val"/>
        <s v="Res Gas Rev Services-Spokane"/>
        <s v="Res Gas Rev Svcs-West Plains"/>
        <s v="Res Gas Revenue Services-CDA"/>
        <s v="Swanson Group Lumber-Ph1"/>
        <s v="Electric Meter Purchases - Wa"/>
        <s v="Electric Meter Purchases ID"/>
        <s v="Line Dist Trnsfr Purch ID STR"/>
        <s v="Line Dist Trnsfr Purch WA STR"/>
        <s v="Elect St Lights-Genesee - Id"/>
        <s v="Elect St Lights-Spokane Valley"/>
        <s v="Elect St Lights-West Plains"/>
        <s v="Elect Street Lights-Clarkston"/>
        <s v="Elect Street Lights-Colfax"/>
        <s v="Elect Street Lights-Colville"/>
        <s v="Elect Street Lights-Davenport"/>
        <s v="Elect Street Lights-Deer Park"/>
        <s v="Elect Street Lights-Kamiah"/>
        <s v="Elect Street Lights-Kellogg"/>
        <s v="Elect Street Lights-Lewiston"/>
        <s v="Elect Street Lights-Moscow"/>
        <s v="Elect Street Lights-Odessa"/>
        <s v="Elect Street Lights-Orofino"/>
        <s v="Elect Street Lights-Othello"/>
        <s v="Elect Street Lights-Pullman"/>
        <s v="Elect Street Lights-Ritzville"/>
        <s v="Elect Street Lights-Sandpoint"/>
        <s v="Elect Street Lights-Spokane"/>
        <s v="Elect Street Lights-Tekoa - Id"/>
        <s v="Elect Street Lights-Tekoa - Wa"/>
        <s v="Electric St Lights-Grangeville"/>
        <s v="Electric Street Lights-CDA"/>
        <s v="Elect Area Lights-Deer Park"/>
        <s v="Electric Area Lights-CDA"/>
        <s v="Electric Area Lights-Clarkston"/>
        <s v="Electric Area Lights-Colville"/>
        <s v="Electric Area Lights-Davenport"/>
        <s v="Electric Area Lights-Deary"/>
        <s v="Electric Area Lights-Elk City"/>
        <s v="Electric Area Lights-Kamiah"/>
        <s v="Electric Area Lights-Kellogg"/>
        <s v="Electric Area Lights-Lewiston"/>
        <s v="Electric Area Lights-Moscow"/>
        <s v="Electric Area Lights-Odessa"/>
        <s v="Electric Area Lights-Orofino"/>
        <s v="Electric Area Lights-Othello"/>
        <s v="Electric Area Lights-Pullman"/>
        <s v="Electric Area Lights-Ritzville"/>
        <s v="Electric Area Lights-Sandpoint"/>
        <s v="Electric Area Lights-Spokane"/>
        <s v="El Power Distr Transfr Pur-Wa"/>
        <s v="Elect Dist NW Xfmr &amp; NWP Purch"/>
        <s v="Gas Meter Purch-OR"/>
        <s v="Gas Meter Purchases"/>
        <s v="OR Gas Regulator Purchases"/>
        <s v="Gas ERT Purchases-WaId"/>
        <s v="Lewiston Mill Rd 115 Sub Dist"/>
        <s v="Lewiston Mill Rd 115 Sub Trans"/>
        <s v="Lewiston Mill Rd 115kV Sub Com"/>
        <s v="El Power Trans Xfromers Purch"/>
        <s v="El Power Trans Xfromers Purch-"/>
        <s v="OCB Power Circuit Braker Purch"/>
        <s v="Minor Transmission-115 KV-ID"/>
        <s v="Minor Transmission-115 KV-WA"/>
        <s v="No.Lewstn-Walla Walla 230 - Wa"/>
        <s v="Tran-Noxon-Pine Cr #1 230 - Id"/>
        <s v="Trans-Lolo-Oxbow 230 - Id"/>
        <s v="Failing Elect UG-Clarkston"/>
        <s v="Failing Elect UG-Colville"/>
        <s v="Failing Elect UG-Craigmont"/>
        <s v="Failing Elect UG-Kamiah"/>
        <s v="Failing Elect UG-Kellogg"/>
        <s v="Failing Elect UG-Sandpoint"/>
        <s v="Failing Elect UG-Spokane"/>
        <s v="Failing Elect UG-West Plains"/>
        <s v="Failng Elec UG-Unitwn/Cltn-Wa"/>
        <s v="Replace Failing Elect UG-CDA"/>
        <s v="AVA Reqst Primary OH UG-956"/>
        <s v="Elect Distr Plant-Colville"/>
        <s v="Elect Distr Plant-Spokane"/>
        <s v="Minor Dist Rebld General-901"/>
        <s v="Minor Dist Rebld General-906"/>
        <s v="Minor Dist Rebld General-907"/>
        <s v="Minor Dist Rebld General-910"/>
        <s v="Minor Dist Rebld General-911"/>
        <s v="Minor Dist Rebld General-912"/>
        <s v="Minor Dist Rebld General-913"/>
        <s v="Minor Dist Rebld General-917"/>
        <s v="Minor Dist Rebld General-922"/>
        <s v="Minor Dist Rebld General-923"/>
        <s v="Minor Dist Rebld General-926"/>
        <s v="Minor Dist Rebld General-927"/>
        <s v="Minor Dist Rebld General-930"/>
        <s v="Minor Dist Rebld General-932"/>
        <s v="Minor Dist Rebld General-933"/>
        <s v="Minor Dist Rebld General-936"/>
        <s v="Minor Dist Rebld General-942"/>
        <s v="Minor Dist Rebld General-952"/>
        <s v="Minor Dist Rebld General-955"/>
        <s v="Minor Dist Rebld General-956"/>
        <s v="Minor Dist Rebld General-958"/>
        <s v="Minor Dist Rebld General-960"/>
        <s v="Minor Dist Rebld General-970"/>
        <s v="Minor Dist Rebld General-971"/>
        <s v="Minor Dist Rebld General-974"/>
        <s v="Minor Dist Rebld Joint Use-901"/>
        <s v="Minor Dist Rebld Joint Use-913"/>
        <s v="Minor Dist Rebld Joint Use-922"/>
        <s v="Minor Dist Rebld Joint Use-923"/>
        <s v="Minor Dist Rebld Joint Use-930"/>
        <s v="Minor Dist Rebld Joint Use-952"/>
        <s v="Minor Dist Rebld Joint Use-955"/>
        <s v="Minor Dist Rebld Joint Use-956"/>
        <s v="Minor Dist Rebld Joint Use-960"/>
        <s v="Minor Dist Reblds Trbl Rel-901"/>
        <s v="Minor Dist Reblds Trbl Rel-907"/>
        <s v="Minor Dist Reblds Trbl Rel-910"/>
        <s v="Minor Dist Reblds Trbl Rel-911"/>
        <s v="Minor Dist Reblds Trbl Rel-912"/>
        <s v="Minor Dist Reblds Trbl Rel-913"/>
        <s v="Minor Dist Reblds Trbl Rel-915"/>
        <s v="Minor Dist Reblds Trbl Rel-917"/>
        <s v="Minor Dist Reblds Trbl Rel-922"/>
        <s v="Minor Dist Reblds Trbl Rel-923"/>
        <s v="Minor Dist Reblds Trbl Rel-927"/>
        <s v="Minor Dist Reblds Trbl Rel-928"/>
        <s v="Minor Dist Reblds Trbl Rel-930"/>
        <s v="Minor Dist Reblds Trbl Rel-932"/>
        <s v="Minor Dist Reblds Trbl Rel-933"/>
        <s v="Minor Dist Reblds Trbl Rel-936"/>
        <s v="Minor Dist Reblds Trbl Rel-938"/>
        <s v="Minor Dist Reblds Trbl Rel-941"/>
        <s v="Minor Dist Reblds Trbl Rel-942"/>
        <s v="Minor Dist Reblds Trbl Rel-952"/>
        <s v="Minor Dist Reblds Trbl Rel-955"/>
        <s v="Minor Dist Reblds Trbl Rel-956"/>
        <s v="Minor Dist Reblds Trbl Rel-958"/>
        <s v="Minor Dist Reblds Trbl Rel-960"/>
        <s v="Minor Dist Reblds Trbl Rel-970"/>
        <s v="Minor Dist Reblds Trbl Rel-971"/>
        <s v="Minor Dist Reblds Trbl Rel-974"/>
        <s v="Minor Dist Reblds Trbl Rel-975"/>
        <s v="Minor Rbld Copper Theft 901"/>
        <s v="Minor Rbld Copper Theft 907"/>
        <s v="Minor Rbld Copper Theft 970"/>
        <s v="Minor Rbld Copper Theft 974"/>
        <s v="Elect Highway moves-Clarkston"/>
        <s v="Elect Highway moves-Colville"/>
        <s v="Elect Highway moves-Davenport"/>
        <s v="Elect Highway moves-Deer Park"/>
        <s v="Elect Highway moves-Lewiston"/>
        <s v="Elect Highway moves-Moscow"/>
        <s v="Elect Highway moves-Pullman"/>
        <s v="Elect Highway moves-Sandpoint"/>
        <s v="Elect Highway moves-Spokane"/>
        <s v="Elect Highway moves-Spokane Vy"/>
        <s v="Electric Highway moves-CDA"/>
        <s v="ADD-DGP 115kV Xarm Replc"/>
        <s v="Jaype-Orofino: Mnr Rbld"/>
        <s v="Othello-Warden #2: Minor Rbld"/>
        <s v="Shawnee-Sunset 115minor Rbld2"/>
        <s v="ShawneeSunset 115minor Rbld5N"/>
        <s v="Walla Walla-Wanapum Rebuild"/>
        <s v="MH HH Vault Roof Replcmnt"/>
        <s v="Spokane Network Com Revenue"/>
        <s v="Spokane Network Minor Replace"/>
        <s v="Spokane Network Resid Rev"/>
        <s v="ED Storm Rebld-CDA"/>
        <s v="ED Storm Rebld-Colville"/>
        <s v="ED Storm Rebld-Craigmont"/>
        <s v="ED Storm Rebld-Davenport"/>
        <s v="ED Storm Rebld-Deer Park"/>
        <s v="ED Storm Rebld-Genesee-Id"/>
        <s v="ED Storm Rebld-Kamiah"/>
        <s v="ED Storm Rebld-Kellogg"/>
        <s v="ED Storm Rebld-Lewiston"/>
        <s v="ED Storm Rebld-Moscow"/>
        <s v="ED Storm Rebld-Othello"/>
        <s v="ED Storm Rebld-Pullman"/>
        <s v="ED Storm Rebld-Sandpoint"/>
        <s v="ED Storm Rebld-Spokane"/>
        <s v="ED Storm Rebld-Spokane Valley"/>
        <s v="ED Storm Rebld-Tekoa-WA"/>
        <s v="ED Storm Rebld-West Plains"/>
        <s v="3rd &amp; Hatch 12F8 (stub) 2014"/>
        <s v="3rdHatch12F4followupstub2012"/>
        <s v="Appleway 112 follow&amp;stub2015"/>
        <s v="Appleway 113 follow&amp;stub2015"/>
        <s v="CDA123 WPM FollowUpStub 2013"/>
        <s v="CDA124 WPM Followup 2013"/>
        <s v="CW12F3 TT Followup 2014"/>
        <s v="CW12F4 TT Followup 2014"/>
        <s v="CW12F5 TT Followup 2014"/>
        <s v="CW12F6 TT Followup 2014"/>
        <s v="Colg Wlnt 12F1FollowupStub2013"/>
        <s v="Dalton 133 followup stub 2012"/>
        <s v="Deary 651 Followup  stubb 2011"/>
        <s v="Lolo 1266 (follow&amp;stub) 2015"/>
        <s v="NW 12F3 follow-up&amp;stub 2015"/>
        <s v="NW 12F4 follow-up&amp;stub 2015"/>
        <s v="Northeast 12F3(stubbing)-2014"/>
        <s v="Northwest 12F2(stubbing)-2014"/>
        <s v="Sagle 741 (stubbing) -2014"/>
        <s v="Sagle 742 (follw&amp;stub) 2015"/>
        <s v="Test and Treat-CDA"/>
        <s v="Test and Treat-Deary"/>
        <s v="Test and Treat-Deer Pk"/>
        <s v="Test and Treat-Moscow"/>
        <s v="Test and Treat-Othello"/>
        <s v="Test and Treat-Spokane"/>
        <s v="Test and treat-Lewiston"/>
        <s v="Test and treat-Palouse-Wa"/>
        <s v="Test and treat-Pullman"/>
        <s v="Third&amp;Hatch12F5 stubbing2015"/>
        <s v="Third&amp;Hatch12F6 stubbing2015"/>
        <s v="Third&amp;Hatch12F7 stubbing2015"/>
        <s v="Turner 113(follw&amp;Stubbing)2014"/>
        <s v="WPM PCB Trnsfrmr Remov Prog-ID"/>
        <s v="WPM PCB Trnsfrmr Remov Proj-WA"/>
        <s v="Washtucna 781(Follow-up&amp;Stub)"/>
        <s v="WSDOT required Facility reloc"/>
        <s v="Beck Rd Sub Integration"/>
        <s v="College&amp;Walnut-W.115kV Relo"/>
        <s v="KEC Beck Rd Tap-Dist Work"/>
        <s v="NOX PIN I90 Relocate"/>
        <s v="Electric Meter Replc NonRev901"/>
        <s v="Electric Meter Replc NonRev907"/>
        <s v="Electric Meter Replc NonRev922"/>
        <s v="Electric Meter Replc NonRev923"/>
        <s v="Electric Meter Replc NonRev930"/>
        <s v="Electric Meter Replc NonRev932"/>
        <s v="Electric Meter Replc NonRev956"/>
        <s v="Electric Meter Replc NonRev960"/>
        <s v="Electric Meter Replc NonRev971"/>
        <s v="Electric Meter Replc NonRev974"/>
        <s v="Colstrip Transm Cap Additions"/>
        <s v="Beacon-Replace Breaker A-605"/>
        <s v="Third Hatch Relay Upgrades"/>
        <s v="Devil's Gap-Replace Relay_Tran"/>
        <s v="LittleFalls-Replace Relay_Tran"/>
        <s v="Post Falls Metering KEC Com"/>
        <s v="Post Falls Metering for KEC"/>
        <s v="North Lewiston-Rplc Meter"/>
        <s v="OTH-WAR #2: Replace A-205"/>
        <s v="Dist Line Protection Spokane"/>
        <s v="BUCC UPS Battery Replacement"/>
        <s v="Gas SCADA Enhancement"/>
        <s v="Peak RC Hosted Advanced Apps"/>
        <s v="Redundant Gas Telemetry System"/>
        <s v="SCADA Expansion"/>
        <s v="SCADA Front-End/ICCP Upgrades"/>
        <s v="SCADA Hardware Refresh"/>
        <s v="Holbrook Upgrade SCADA  Com"/>
        <s v="Holbrook Upgrade SCADA  tran"/>
        <s v="Holbrook Upgrade Scada Dis"/>
        <s v="Valley 115 kV-New Comms"/>
        <s v="2014 CDA 230kV TransPermits"/>
        <s v="2014 CDA Tribe Dist Permits"/>
        <s v="2014 CSKT 230kV TransPermits"/>
        <s v="2014 Nez Perce Dist Permits"/>
        <s v="2014 NezPerce 230 TransPermits"/>
        <s v="2014 Spokane Tribe DistPermits"/>
        <s v="2014Colville Tribe DistPermits"/>
        <s v="2014NezPerce 115kVTransPermits"/>
        <s v="2014SpokanTribe 115TransPermit"/>
        <s v="Deer Park-115kV Phasing"/>
        <s v="CLV34F1 Reconductor 2 Miles"/>
        <s v="Reliability DER652"/>
        <s v="STM633-Worst Feeder 2nd Yr"/>
        <s v="Greenacres DX Line Integration"/>
        <s v="Ross Park-115kV Bus Tie"/>
        <s v="St Maries Replace Insulators"/>
        <s v="Valley Repl 12F3 Switches"/>
        <s v="Benton-Othello 115kV:Rebld-Ph1"/>
        <s v="BEA12F5 Feeder Upgrade"/>
        <s v="CDA121 Feeder Upgrade"/>
        <s v="SPI12F1 Feeder Upgrade"/>
        <s v="WIL12F2 Feeder Upgrade"/>
        <s v="Odessa Sub Add Cap Bank"/>
        <s v="Latah jct A117Relay upgrd Tran"/>
        <s v="Moscow 230kV Sub Rebuild_(T)"/>
        <s v="CHW12F2, Reconductor 2 miles"/>
        <s v="DAV12F2 Reconductor 10 Miles"/>
        <s v="DAV12F2-REA12F1 TIE Circuit"/>
        <s v="DEE 12F2 recond to LOO 12F1"/>
        <s v="INT 12F2 - DEE 12F1 Feeder Tie"/>
        <s v="SOT 522/523-Reconductor 6A"/>
        <s v="SPG761 Recond Small CU"/>
        <s v="LKV 343 Convert to UG 2nd Yr"/>
        <s v="SGDP DR Design Consultant Ph2"/>
        <s v="SGDP DR Software Ecobee IA"/>
        <s v="SGDP FCI (D)"/>
        <s v="SGDP PI Analytics"/>
        <s v="SGDP Transactive Signal"/>
        <s v="SGDP-Alert/notifications"/>
        <s v="PCB Related Distrib Chgouts ID"/>
        <s v="PCB Related Distrib Chgs-WA"/>
        <s v="Blue Creek 115 Rebuild"/>
        <s v="Blue Creek 115 rebuild Trans"/>
        <s v="Blue Creek 115 rebuild comm"/>
        <s v="CDA PC Reroute Bluecreek Tap"/>
        <s v="Burke-Pine Crk #4 115 Rebuild"/>
        <s v="BEN PIN 230 Lidar Mitigation"/>
        <s v="Stratford - Rebuild Substation"/>
        <s v="Stratford Sub Integration"/>
        <s v="Stratford-Rebuild Substation_C"/>
        <s v="Devils Gap-Lind Rebld Design"/>
        <s v="Sandpoint Modernization DP"/>
        <s v="CLW-115kV Bus Tie Breaker"/>
        <s v="Noxon 351 Rebuild for New Bay"/>
        <s v="Noxon Const Sub-Minor Rbld_C"/>
        <s v="Noxon Const Sub-Minor Rebld_T"/>
        <s v="Noxon Constr Sub-Minor Rebld_D"/>
        <s v="BEN-PIN 115 Lake CDA Crossg"/>
        <s v="Dry Creek-Talbot:LiDAR Mitig"/>
        <s v="Walla Walla-Wanapum LiDAR"/>
        <s v="Gas MInor Reinforcements(956)"/>
        <s v="Gas Minor Reinforcements(960)"/>
        <s v="Gas Minor Reinforcements(984)"/>
        <s v="Gas Minor Reinforcements(987)"/>
        <s v="Mirabeau Pkwy 6&quot; PE Reinf"/>
        <s v="Reg sta 6047 instl Talent Or"/>
        <s v="Det Pipe Repl Klamath f"/>
        <s v="Det Pipe Repl LaGrande"/>
        <s v="Det Pipe Repl Medford"/>
        <s v="Farm Tap Replacement 8686"/>
        <s v="Install New Dist Reg 1142"/>
        <s v="Install Reg Station 1975 Land"/>
        <s v="Rebld Reg Statn#3111, Deary"/>
        <s v="Rebuild RegStn 50 Spokane"/>
        <s v="Replace Station #92, Cheney WA"/>
        <s v="Replacement of Farm tap 8687"/>
        <s v="Rplc Station #714, Airway Hts"/>
        <s v="Francis HP Service Relocations"/>
        <s v="Gas Road Projects-Klamath"/>
        <s v="Gas Road Projects-Medford"/>
        <s v="Gas Road Relocates - Pullman"/>
        <s v="Gas Road Relocates-CDA"/>
        <s v="Gas Road Relocates-Clarkston"/>
        <s v="Gas Road Relocates-Deer Park"/>
        <s v="Gas Road Relocates-Grnts Pass"/>
        <s v="Gas Road Relocates-Kellogg"/>
        <s v="Gas Road Relocates-LaGrande"/>
        <s v="Gas Road Relocates-Lewiston"/>
        <s v="Gas Road Relocates-Medford"/>
        <s v="Gas Road Relocates-Roseburg"/>
        <s v="Gas Road Relocates-Sandpoint"/>
        <s v="Gas Road Relocates-Spokane"/>
        <s v="Gas Sewer Relocates-Spokane"/>
        <s v="Road Moves-Spokane Valley"/>
        <s v="SR27-TerreView to Albion gas"/>
        <s v="TerreView-GrimesWay gas relo"/>
        <s v="Cathodic Protection-Idaho"/>
        <s v="Cathodic Protection-Oregon"/>
        <s v="Cathodic Protection-Washington"/>
        <s v="Install CP Grnd Bed, Rathdrum"/>
        <s v="Install CP Ground Bed Lewiston"/>
        <s v="Install CP Ground Bed, CDA ID"/>
        <s v="Instl CP Grnd Bed-ColtonWA"/>
        <s v="Gas Blanket Serv-West Plains"/>
        <s v="Gas Blanket Services-CDA"/>
        <s v="Gas Blanket Services-Clarkston"/>
        <s v="Gas Blanket Services-Colville"/>
        <s v="Gas Blanket Services-Deer Park"/>
        <s v="Gas Blanket Services-Kellogg"/>
        <s v="Gas Blanket Services-Lewiston"/>
        <s v="Gas Blanket Services-Moscow"/>
        <s v="Gas Blanket Services-Pullman"/>
        <s v="Gas Blanket Services-Ritzville"/>
        <s v="Gas Blanket Services-Sandpoint"/>
        <s v="Gas Blanket Services-Spokane"/>
        <s v="Gas Cust Caused Req-Klam Fls"/>
        <s v="Gas Cust Caused Req-LaGrande"/>
        <s v="Gas Cust Caused Req-Medford"/>
        <s v="Gas Cust Caused Req-Roseburg"/>
        <s v="Gas Customer Caused -Moscow"/>
        <s v="Gas Customer Caused-CDA"/>
        <s v="Gas Customer Caused-Clarkston"/>
        <s v="Gas Customer Caused-Colville"/>
        <s v="Gas Customer Caused-Kellogg"/>
        <s v="Gas Customer Caused-Lewiston"/>
        <s v="Gas Customer Caused-Pullman"/>
        <s v="Gas Customer Caused-Ritzville"/>
        <s v="Gas Customer Caused-Sandpoint"/>
        <s v="Gas Customer Caused-Spok Val"/>
        <s v="Gas Customer Caused-Spokane"/>
        <s v="Gas Mains Non Rev - Grnts Pass"/>
        <s v="Gas Mains Non Rev - Kalmth Fls"/>
        <s v="Gas Mains Non Rev - LaGrande"/>
        <s v="Gas Mains Non Rev - Medford"/>
        <s v="Gas Mains Non Rev - Roseburg"/>
        <s v="Gas Mains Non Rev-Goldendale"/>
        <s v="Gas Minor Blanket Main-Kellogg"/>
        <s v="Gas Minor Blanket Mains-CDA"/>
        <s v="Gas Minor Mains-Clarkston"/>
        <s v="Gas Minor Mains-Colville"/>
        <s v="Gas Minor Mains-Deer Park"/>
        <s v="Gas Minor Mains-Lewiston"/>
        <s v="Gas Minor Mains-Moscow"/>
        <s v="Gas Minor Mains-Pullman"/>
        <s v="Gas Minor Mains-Ritzville"/>
        <s v="Gas Minor Mains-Sandpoint"/>
        <s v="Gas Minor Mains-Spokane"/>
        <s v="Gas Servcs Non Rev-Grants Pass"/>
        <s v="Gas Servcs Non Rev-Klamath Fls"/>
        <s v="Gas Servcs Non Rev-LaGrande"/>
        <s v="Gas Servcs Non Rev-Medford"/>
        <s v="Gas Servcs Non Rev-Roseburg"/>
        <s v="ID Gas Meter Barricades"/>
        <s v="Meter Protection Cap-ID 2016"/>
        <s v="OR Gas Meter Barricades 2015"/>
        <s v="Relocate-4&quot; HP Mainline, LaGrn"/>
        <s v="Overbld Gas Klamath OR"/>
        <s v="Overbld Gas La Grande OR"/>
        <s v="Overbld Gas Medford OR"/>
        <s v="Overbld Gas Roseburg OR"/>
        <s v="Overbuild Gas Blanket WA"/>
        <s v="Isolated Riser Replacement ID"/>
        <s v="Isolated Riser Replacement OR"/>
        <s v="Isolated Riser Replacement WA"/>
        <s v="Isolated Steel - ID"/>
        <s v="Isolated Steel - OR"/>
        <s v="Isolated Steel - WA"/>
        <s v="AA ID Main Minor Gas Dist(907)"/>
        <s v="AA ID Main Minor Gas Dist(930)"/>
        <s v="AA ID MainMajor PostFallsE'15"/>
        <s v="AA ID STTR Major CDA(901)"/>
        <s v="AA ID STTR Major Lewiston 2015"/>
        <s v="AA ID STTR Minor Gas Dist(907)"/>
        <s v="AA ID STTR Minor Gas Dist(930)"/>
        <s v="AA ID STTR Minor Gas Dist(932)"/>
        <s v="AA ID STTR Minor Gas Dist(933)"/>
        <s v="AA ID main major Post Falls"/>
        <s v="AA OR Main Minor Gas Dist(984)"/>
        <s v="AA OR Main Minor Gas Dist(986)"/>
        <s v="AA OR Main Minor Gas Dist(987)"/>
        <s v="AA OR Main Minor Gas Dist(988)"/>
        <s v="AA OR MainMajor MedfordEast'15"/>
        <s v="AA OR STTR Minor Gas Dist(986)"/>
        <s v="AA OR STTR Minor Gas Dist(987)"/>
        <s v="AA OR STTR major Medford West"/>
        <s v="AA OR main major White City W"/>
        <s v="AA WA Main Major Moran Prarie"/>
        <s v="AA WA Main Minor GAs Dist(960)"/>
        <s v="AA WA Main Minor Gas Dist(956)"/>
        <s v="AA WA MainMajor Fairwood W'15"/>
        <s v="AA WA MainMajor Woodridge W'15"/>
        <s v="AA WA STTR Major NC Spok(956)"/>
        <s v="AA WA STTR MajorSpokaneVly '15"/>
        <s v="AA WA STTR Minor Gas Dist(923)"/>
        <s v="AA WA STTR Minor Gas Dist(956)"/>
        <s v="AA WA STTR Minor Gas Dist(960)"/>
        <s v="AA WA STTR Minor Gas Dist(971)"/>
        <s v="AA WA main major Woodridge"/>
        <s v="Aldyl A Pipe Replcmnt ID"/>
        <s v="Aldyl A Pipe Replcmnt OR"/>
        <s v="Aldyl A Pipe Replcmnt WA"/>
        <s v="Non-Revenue meter changes(901)"/>
        <s v="Non-Revenue meter changes(907)"/>
        <s v="Non-Revenue meter changes(922)"/>
        <s v="Non-Revenue meter changes(923)"/>
        <s v="Non-Revenue meter changes(930)"/>
        <s v="Non-Revenue meter changes(932)"/>
        <s v="Non-Revenue meter changes(933)"/>
        <s v="Non-Revenue meter changes(956)"/>
        <s v="Non-Revenue meter changes(960)"/>
        <s v="Non-Revenue meter changes(971)"/>
        <s v="Non-Revenue meter changes(984)"/>
        <s v="Non-Revenue meter changes(985)"/>
        <s v="Non-Revenue meter changes(986)"/>
        <s v="Non-Revenue meter changes(987)"/>
        <s v="Non-Revenue meter changes(988)"/>
        <s v="Klamath Press Recorders"/>
        <s v="Portable Press Recorders 2013"/>
        <s v="Portable Press Recorders 2014"/>
        <s v="Portable elec Press recorders"/>
        <s v="Spokane W-Gas Telem Upgrade"/>
        <s v="Chase Rd CG Elec and Telem"/>
        <s v="Chase Rd St 5000 Elec Serv"/>
        <s v="Unit 3 Colstrip"/>
        <s v="Unit 4 Colstrip"/>
        <s v="NM-WEST: Inst. Fiber Crossing"/>
        <s v="Nine Mile U4 Turbine Runner"/>
        <s v="Nine Mile Warehouse"/>
        <s v="NineMile HED Yard Grounding"/>
        <s v="GCN-Network Manage Software"/>
        <s v="UF Replc Theme Stream Bdge N"/>
        <s v="CG HED 13C05 Breaker Replmt"/>
        <s v="CG HED-Alt Pwr to Spillway MCC"/>
        <s v="CG Inst Forebay Rack Tailwat"/>
        <s v="LF HED- Replc Sump Pump"/>
        <s v="LF Opr Hse 3 replace garage dr"/>
        <s v="LL Spllwy Gallery Improvements"/>
        <s v="NR HED Living Facility Expan"/>
        <s v="CS2 Cathodic Protection"/>
        <s v="CS2 Gas Chronatograph Install"/>
        <s v="Coyote Springs 2 Operations"/>
        <s v="KFGS - Purchase Orchard Prop"/>
        <s v="KFGS Orchard Property Fence"/>
        <s v="KFGS-EHC Skid Replacement"/>
        <s v="Screw feeder blanket"/>
        <s v="BP - CO Monitoring"/>
        <s v="Bldr Pk Gen-Rplc Jemstar Mtr"/>
        <s v="KFGS WR 10372B City of KF"/>
        <s v="KFGS WR G3 30632 Rainbolt Prop"/>
        <s v="KFGS Dust Collector Rplcmt"/>
        <s v="3 Springs MW Refresh"/>
        <s v="AVAYA Com Mgr call center ref"/>
        <s v="CATSWeb Upgrade"/>
        <s v="CG Server Refresh 2014"/>
        <s v="CO Audio Visual Refresh Blnkt"/>
        <s v="CS Refresh  Blanket"/>
        <s v="CS Storage Refresh"/>
        <s v="CS comm device refresh"/>
        <s v="DC Plant Refresh Cabinet HED"/>
        <s v="DC Plant Refresh Creston Butte"/>
        <s v="DS PC Rugged Refresh"/>
        <s v="DS PC Systems Refresh"/>
        <s v="DS Print Fax Scan Refresh"/>
        <s v="DS Proj Camera Other Refresh"/>
        <s v="Edge VPN Refresh"/>
        <s v="HVAC Refresh Devils Gap"/>
        <s v="HVAC Refresh LR Sub Coms"/>
        <s v="HVAC Refresh Noxon MW"/>
        <s v="HVAC Refresh Three Springs"/>
        <s v="Internet Explorer 11 Upgrade"/>
        <s v="Mission Channel Bank Refresh"/>
        <s v="Mission Optical Fiber Refresh"/>
        <s v="NetApp Refresh 2014"/>
        <s v="Network Mgmt Solution  Refresh"/>
        <s v="Netwrk Closet UPS refresh blkt"/>
        <s v="Siemens Insight Srvr Refresh"/>
        <s v="Small App Refresh Blanket"/>
        <s v="Valuemation Upgrade 4.4"/>
        <s v="Ventyx-Mobile Dispatch"/>
        <s v="Windows 7 Deployment"/>
        <s v="Windows OS Upgrade"/>
        <s v="App Enhancement Blanket"/>
        <s v="Application License Expansion"/>
        <s v="CO Audio Visual Expansion Blkt"/>
        <s v="CS Comm Device Expansion"/>
        <s v="CS Expansion Blanket"/>
        <s v="CS Storage Expansion"/>
        <s v="Customer Web EVP Enhancement"/>
        <s v="DS PC Rugged Expansion"/>
        <s v="DS PC Systems Expansion"/>
        <s v="DS Print Fax Scan Expansion"/>
        <s v="DS Proj Camera Other Expansion"/>
        <s v="Enterprise Data Architect Blkt"/>
        <s v="Fiber for Noxon Switchyard"/>
        <s v="IT for facilities Mission"/>
        <s v="New App Purchase Blanket"/>
        <s v="Nucleus Enhancement"/>
        <s v="OFS Enhancements 2013"/>
        <s v="PI Manual Logger"/>
        <s v="PI ProcessBook on XenApp"/>
        <s v="Clark Fork Liv Fac Security"/>
        <s v="Next Gen Radio Phase 1"/>
        <s v="Shawnee N Lewist Network098"/>
        <s v="Gas Scheduling Insight Tool"/>
        <s v="Substation Fiber Integ WA"/>
        <s v="Telco HV Protection updt 028"/>
        <s v="TFS QA Lab Software &amp; Hardware"/>
        <s v="Visibility Ph 1.2 Leak Survey"/>
        <s v="KFGS Paving"/>
        <s v="Noxon Facility Yard Phase II"/>
        <s v="#46273N Truck Pass/Trans-AppC"/>
        <s v="#46274N Truck Passage - AppC"/>
        <s v="#46275N  Truck - App H"/>
        <s v="#46276N  Truck Trib Trap-App C"/>
        <s v="#46948 - Truck App F5"/>
        <s v="#86116N Trailer-Apx H"/>
        <s v="CR800 Datalogger App F5"/>
        <s v="Clark Fork Delta - App O"/>
        <s v="Dalitush Property-App K"/>
        <s v="Electrofishing Boat App B"/>
        <s v="GSCP Alternatives"/>
        <s v="NShore Camp Improvements Apx H"/>
        <s v="Pilgrim Creek Toilet - Apx H"/>
        <s v="Railroad Crossing App C"/>
        <s v="Ross Easement App K"/>
        <s v="Falls Park Improvements"/>
        <s v="Q'emlin Park Improvments"/>
        <s v="SRLI - St Maries Pond"/>
        <s v="SRLI Huntington Park Dev"/>
        <s v="SRLI Shadowy St Joe Restor"/>
        <s v="Sacheen Springs Revegetation"/>
        <s v="#46566 - Spo Electric"/>
        <s v="#48403 - Colville"/>
        <s v="#48603 - Generation Spokane"/>
        <s v="#48604 - Generation Spokane"/>
        <s v="#56302-Clarkston &amp; Lewiston"/>
        <s v="#57102 - CDA Electric"/>
        <s v="#67500-Kellogg"/>
        <s v="#67501-Kellogg"/>
        <s v="#67502-Pullman"/>
        <s v="#68200-Pullman"/>
        <s v="#76203 - CDA Gas"/>
        <s v="#85357S-Clarkston"/>
        <s v="#85618S - Clarkston"/>
        <s v="#86031A - Network"/>
        <s v="#86101 - CDA Electric"/>
        <s v="#87100 - Davenport"/>
        <s v="46413 Sandpoint"/>
        <s v="46416 Kellogg"/>
        <s v="48409 - Generation Spokane"/>
        <s v="48411 Generation Spokane"/>
        <s v="48412 Generation Spokane"/>
        <s v="56300 DCA Gas"/>
        <s v="56646 Sandpoint"/>
        <s v="67503 Davenport"/>
        <s v="Boiler Replacement"/>
        <s v="Forklift Ramp Safety Rail @ DR"/>
        <s v="Furniture"/>
        <s v="Medford Misc Projects"/>
        <s v="Pullman Hot Stick Room"/>
        <s v="Purchase LaGrande SC"/>
        <s v="St Maries HVAC Replacement"/>
        <s v="Ice Machine Clarkston"/>
        <s v="Common Stores Equipment"/>
        <s v="Common Capital Tools"/>
        <s v="Electric Capital Tools-Common"/>
        <s v="Gas Capital Tools-Common"/>
        <s v="CS2 Enhancements"/>
        <s v="CS2 Gas Flow Computer"/>
        <s v="GPX2 GPS Field Device"/>
        <s v="HVAC Project - Basement"/>
        <s v="AFCB12 Dollar Rd Fleet bldg"/>
        <s v="AutoCAD Upgrade 2015"/>
        <s v="#46566-Spo Electric Bi-Fuel"/>
        <s v="Trove Sunstone Integration"/>
        <s v="JP Capital Blanket for AN"/>
        <s v="OR Cushon Gas Expansion"/>
        <s v="SGWT Train Develop Support"/>
        <s v="Bun 424-Ext to Crescent Mine"/>
        <s v="Com Elect Revenue-Tekoa - Wa"/>
        <s v="Com Electric Revenue-Kamiah"/>
        <s v="Com Electric Revenue-Odessa"/>
        <s v="Res Elect Revenue-Palouse - Id"/>
        <s v="Res Electric Revenue-Rosalia"/>
        <s v="Developments Gas Rev-Ritzville"/>
        <s v="Forker Rd Gas Growth"/>
        <s v="Gas Commercial Mains-922"/>
        <s v="Gas Commercial Mains-932"/>
        <s v="Gas Commercial Mains-933"/>
        <s v="Gas Commercl Mains-973"/>
        <s v="Gas Meters/Regulators-Medford"/>
        <s v="El Line Distr transfr Purch ID"/>
        <s v="Elect L Distr Transfr Purch Wa"/>
        <s v="Elect Area Lights-Genesee - Id"/>
        <s v="Elect Area Lights-Spokane Vy"/>
        <s v="Electric Area Lights-Long Lake"/>
        <s v="Gas House Regulator Purchases"/>
        <s v="Failing Elect UG-Davenport"/>
        <s v="Failing Elect UG-Lewiston"/>
        <s v="Minor Dist Rebld General-975"/>
        <s v="Minor Dist Rebld Joint Use-932"/>
        <s v="Minor Dist Rebld Joint Use-970"/>
        <s v="Minor Dist Rebld Joint Use-971"/>
        <s v="Minor Dist Reblds Trbl Rel-976"/>
        <s v="Minor Rbld Copper Theft 956"/>
        <s v="Spokane Falls Blvd Conduit"/>
        <s v="Elect Highway moves-Kellogg"/>
        <s v="ITD Bridge Replacements Mullan"/>
        <s v="Southway Snake Riv Roundabout"/>
        <s v="NinthCentrl Otis Mnr Rbld"/>
        <s v="Elect Street Lights-Network"/>
        <s v="ED Storm Rebld-Long Lake"/>
        <s v="ED Storm Rebld-Orofino"/>
        <s v="3rd &amp; Hatch 12F1 (stub) 2014"/>
        <s v="3rd &amp; Hatch 12F3 (stub) 2014"/>
        <s v="CW12F2 TT Followup 2014"/>
        <s v="Test and treat-Davenport"/>
        <s v="Electric Meter Replc NonRev028"/>
        <s v="Kettle Falls TWACs Install"/>
        <s v="Construction Job Container"/>
        <s v="Beacon Storage Yard-Elec Svc"/>
        <s v="DMS Production Virtual Env Bld"/>
        <s v="Kaseya Expansion"/>
        <s v="Millwood Rebuild Transmission"/>
        <s v="CHW12F4 Reconductor 4 25 Miles"/>
        <s v="SGIG Investment Proj DMS sys"/>
        <s v="SGIG Wireless network"/>
        <s v="SGDP Smart Switchgear"/>
        <s v="Gas Deteriorated Pipe-Roseburg"/>
        <s v="Gas Road Projects-Roseburg"/>
        <s v="Gas Road Relocates-Colville"/>
        <s v="ODOT I5 Exit 24 Rebuild"/>
        <s v="Table Rock Road Project"/>
        <s v="Instl CP DW@Hayden&amp;21st,Airway"/>
        <s v="Gas Customer Caused-Deer Park"/>
        <s v="Overblt Pipe Replc 2011Rosebrg"/>
        <s v="Overbuild Gas 2013 ID"/>
        <s v="AA ID Main Minor Gas Dist(932)"/>
        <s v="AA ID Main Minor Gas Dist(933)"/>
        <s v="AA OR STTR Major LaGrande'15"/>
        <s v="AA OR STTR Minor Gas Dist(984)"/>
        <s v="AA OR STTRMajor Medford/Adj'15"/>
        <s v="AA WA STTR Minor Gas Dist(922)"/>
        <s v="Bridge HP reloc Oakland OR"/>
        <s v="RCT-Replace Station Battery"/>
        <s v="Nine Mile Cottage 6 Rehab"/>
        <s v="Clarity Version 13 Upgrade"/>
        <s v="DC Plant Refresh Noxon Swyd"/>
        <s v="PI System Upgrade"/>
        <s v="Fleet Handsfree vehicle solut"/>
        <s v="Noxon Living Facility  Network"/>
        <s v="Noxon Liv Fac Security"/>
        <s v="HVP Garden Springs Fiber"/>
        <s v="ID Panhandle 115kv Line Permit"/>
        <s v="Post Falls Trail Enhancement"/>
        <s v="#46453 - Hydro Post Street"/>
        <s v="#48602 - Generation Spokane"/>
        <s v="#48708 - Fleet Dollar Rd"/>
        <s v="#76305 - CDA Gas"/>
        <s v="#76306 - Grangeville"/>
        <s v="#76307 - Dollar Rd"/>
        <s v="46508 Field Services Spo"/>
        <s v="48400 Dollar Rd"/>
        <s v="2nd flr ofcs sys ops wall"/>
        <s v="AFCB12 GasWrkMat Vehicle canop"/>
        <s v="Jack Stewart Storage Lockers"/>
        <s v="Medford Facilities Improvemts"/>
        <s v="Gas Capital Tools-Oregon"/>
        <s v="Aclara License Purchase"/>
        <s v="Avista Decision Support System"/>
        <s v="Lancaster Gas Flow Computer"/>
        <s v="Lancaster Interconnection"/>
        <s v="Install 15kw of solar at CETS"/>
        <s v="Construct New Warehouse  2012"/>
        <s v="46508 Field Svcs Spo Bi Fuel"/>
        <s v="Sheds for Safe City (Trng Ctr)"/>
        <s v="Com Elect Rev-Unitwn/Cltn - Wa"/>
        <s v="Com Elect Revenue-St. Maries"/>
        <s v="Res Elect Revenue-St. Maries"/>
        <s v="Gas New Ind Services-LaGrande"/>
        <s v="Gas New Mains - Goldendale"/>
        <s v="Gas New Mains-Grants Pass"/>
        <s v="Gas New Mains-LaGrande"/>
        <s v="Hoover Treated Wood -Rbld MSA"/>
        <s v="Ind Gas Rev Services-Moscow"/>
        <s v="The ShuttleInc-Indust MSA#4653"/>
        <s v="Elect Meter Purchases WA STR"/>
        <s v="Elect Street Lights-Long Lake"/>
        <s v="Elect Area Lights-St. Maries"/>
        <s v="Gas Meter Purchases WAID STR"/>
        <s v="Gas AMR Purchases OR STR"/>
        <s v="Gas AMR Purchases WAID STR"/>
        <s v="Lewiston Mill Integration 115"/>
        <s v="Minor Dist Rebld General-976"/>
        <s v="Lewiston DT Streetscape"/>
        <s v="9CE-SUN Add Pole &amp; Rplc Arm"/>
        <s v="Gifford 34F1-Section4 stub2015"/>
        <s v="Test and Treat-Colville"/>
        <s v="Airway Hts Sunset 115kV Reloc"/>
        <s v="Third Hatch Relay Upgrd Com"/>
        <s v="Devil's Gap-Replace Relays_Com"/>
        <s v="LittleFalls-Replace Relay_Comm"/>
        <s v="Kettle Falls Sub-Add TWACS"/>
        <s v="Bea Boulder 2 Install A615"/>
        <s v="Reinfor A94 at Ritzville Wa"/>
        <s v="North Lew Repl Station Rock"/>
        <s v="Waikiki-Access Road Rebuild"/>
        <s v="Beacon 13kV Brkr Replacement"/>
        <s v="Beacon 13kV Brkr Replmt Com"/>
        <s v="Millwood Rebuild Distribution"/>
        <s v="Moscow City Replace Battery"/>
        <s v="Shawnee-Rplc Panel House Roof"/>
        <s v="Beacon 13kV Bus Update"/>
        <s v="Odessa sub Add Cap Banks Com"/>
        <s v="SGDP AMI Phase 2 IS Analysis"/>
        <s v="SGDP Customer C01 Module B"/>
        <s v="SGDP DMS C01 Training Module"/>
        <s v="SGDP DMS Test Set"/>
        <s v="SGDP DR Design Consultant Ph1"/>
        <s v="SGDP DR Integration"/>
        <s v="SGDP Data analytics devlop pro"/>
        <s v="SGDP FCI (C)"/>
        <s v="SGDP Fiber make ready"/>
        <s v="SGDP Install URD Capacitors"/>
        <s v="SGDP Make Ready"/>
        <s v="SGDP Smart Transformer Phase 2"/>
        <s v="SGDP Spirae"/>
        <s v="SGDP WSU FACOPS WSU"/>
        <s v="SGDP Wireless Network"/>
        <s v="Opportunity Sub Add GCBs Land"/>
        <s v="9th St Station Rebuild Klamath"/>
        <s v="STA#2703 Piping Modif &amp; Test"/>
        <s v="Gas Mains Non Revenue-Medford"/>
        <s v="AA OR STTR Minor Gas Dist(985)"/>
        <s v="AA OR STTR Minor Gas Dist(988)"/>
        <s v="Non-Revenue meter changes(973)"/>
        <s v="Chase Rd Gate Station Pst Fls"/>
        <s v="Hayden Ave HP Gas Reinf PFalls"/>
        <s v="DC Plant Refresh AVA Penthouse"/>
        <s v="Upgrade MS Exchange"/>
        <s v="IT for Facility CDA serv cent"/>
        <s v="IT for Facility Spok Valley CC"/>
        <s v="IT for facility Lewiston CC"/>
        <s v="Netwrk at Clark Fork Liv Fac"/>
        <s v="Enterprise Security WLAN"/>
        <s v="Mass Notif Enhancmt Elevator"/>
        <s v="CSS CCand B System"/>
        <s v="CSS EAM Maximo Phase 1"/>
        <s v="CSS EAM Maximo Phase 2"/>
        <s v="#46418 - Claims Spokane"/>
        <s v="#56849 - Hydro Long Lake"/>
        <s v="#57619 - Downtown Network"/>
        <s v="#85089S - Colville"/>
        <s v="46408 CDA Gas"/>
        <s v="46415 Kellogg"/>
        <s v="AFCB12 Othello ServCent Add"/>
        <s v="CDA S Parking Card Reader"/>
        <s v="Drinking fountain/bottle fill"/>
        <s v="HVAC Heating Fan-ServBldg2014"/>
        <s v="Purchase Ross Court Property"/>
        <s v="Furniture Blanket"/>
        <s v=" Power Supply Optimization"/>
        <s v="Srvc Bldg Remodel IDF Closet"/>
        <s v="#46418-Claims Spokane bi-fuel"/>
        <s v="46408 CDA Gas Bi Fuel"/>
        <s v="MISC TRFS ADJS GAS-OR"/>
        <s v="Developmts Elect Rev-Long Lake"/>
        <s v="Gas Commercl Mains-987"/>
        <s v="Ind Gas Rev Services-Pullman"/>
        <s v="Kendall Yards Com Dev Gas"/>
        <s v="Kendall Yards Res Dev Gas"/>
        <s v="Res Gas Rev Service-Palouse-Wa"/>
        <s v="Elect Street Lights-Craigmont"/>
        <s v="Elect Area Lights-Grangeville"/>
        <s v="Gas Meter Purchases OR STR"/>
        <s v="Failing Elect UG-Grangeville"/>
        <s v="Minor Dist Rebld General-941"/>
        <s v="Minor Dist Reblds Trbl Rel-906"/>
        <s v="Elect Highway moves-Odessa"/>
        <s v="ED Storm Rebld-Clarkston"/>
        <s v="ED Storm Rebld-Grgnvill"/>
        <s v="ED Storm Rebld-St Maires"/>
        <s v="Garfield 461(follow&amp;stub)2015"/>
        <s v="N Lewiston - Replace Meter"/>
        <s v="Lakeview-230kV Arrester Addn_D"/>
        <s v="Lakeview-230kV Arrester Addn_T"/>
        <s v="Beacon - Repl Auto #2 Bushings"/>
        <s v="Burke - A/C Replacement"/>
        <s v="Nine Mile - A/C Replacement"/>
        <s v="ROX751 Recond"/>
        <s v="Irvin 115kV Sub New Property"/>
        <s v="Dalton-Replace brown glass"/>
        <s v="Osburn-Replace 13kV Switches"/>
        <s v="Odessa Sub add cap Banks Dist"/>
        <s v="Air-Replace 12F2B Regulator"/>
        <s v="Glenrose - Replace 12F2C Reg"/>
        <s v="Juliaetta- Rplc 662A Regulator"/>
        <s v="Moscow City-Replc 515C Reg"/>
        <s v="OSB-Replace Fdr 522 Regs"/>
        <s v="S Pullman-Repl 123 Regulators"/>
        <s v="9CE 12F1 tie to BEA 12F6"/>
        <s v="Greenacres Henry Road Tie"/>
        <s v="U District Tie"/>
        <s v="TEN 1256 TEN 1253 intertie"/>
        <s v="SGDP Customer C01 Module C"/>
        <s v="SGDP DMS API"/>
        <s v="SGDP DMS DG Module"/>
        <s v="SGDP DMS Fund Arch FDIR"/>
        <s v="SGDP DMS IVVC Module"/>
        <s v="SGDP Data Sync Enhancements"/>
        <s v="SGDP Demand Response"/>
        <s v="Oden 115kV Upgrd Reg SCADA"/>
        <s v="Oden 115kV Upgrd Reg SCADA Com"/>
        <s v="Sagle 115kv Upgrd SCADA Com"/>
        <s v="Sandpnt 115kV Upgrd SCADA Com"/>
        <s v="Mobile 2 - New Mobile Sub (C)"/>
        <s v="Mobile 2 - New Mobile Sub (D)"/>
        <s v="Mobile 2 - New Mobile Sub(T)"/>
        <s v="Mobile 2 - New Sub_trlr 87339"/>
        <s v="Freeman Rd. Improvement"/>
        <s v="HWY 99 Improvmts 6 in HP Reloc"/>
        <s v="ODOT Hwy 62 Corridor Project"/>
        <s v="ODOT Hwy 62 Corridor- easement"/>
        <s v="Install CPDeepWell@Queen&amp;Perry"/>
        <s v="Instl CP DeepWell@2508N.Wall"/>
        <s v="Instl CP Grnd Bed, Colville"/>
        <s v="InstlCPDeepWell@16th&amp;McClellan"/>
        <s v="Crater Lake Hwy Reg Sta Retrmt"/>
        <s v="Gas Blanket Services-Spk Vly"/>
        <s v="Hwy 97 HP steel replace CP"/>
        <s v="AA ID STTR Minor Gas Dist(984)"/>
        <s v="AA OR Main Minor Gas Dist(985)"/>
        <s v="Nine Mile HED Intake Gate Lift"/>
        <s v="GCN Computer Hardware"/>
        <s v="CG HED - Control Rm Monitor"/>
        <s v="LF HED-TurbineRotorTurnDevice"/>
        <s v="NR HED Replace U5 CW Valve"/>
        <s v="NR HED-Lighting Sys Upgrade"/>
        <s v="KFGS Fuel Spill Monitorng Bldg"/>
        <s v="KFGS Water Well System"/>
        <s v="LF HED Station Service Upgrade"/>
        <s v="NR HED - Spare Gen Coils"/>
        <s v="AES Server Refresh"/>
        <s v="DC Plant Refresh Cabinet Swyrd"/>
        <s v="Enterprise Netwrk Core Refresh"/>
        <s v="Exec Boardroom AV Refresh"/>
        <s v="San Jose WAN HE Router Refresh"/>
        <s v="Sandpoint Network Refresh"/>
        <s v="2014 Network Lab Expansion"/>
        <s v="Arcos Enhancement 2014"/>
        <s v="Digital Display CDA Srvc Ctr"/>
        <s v="Digital Signage Entrprise Infr"/>
        <s v="EBC RemoteSites CorpRedundancy"/>
        <s v="Removable Media Device Control"/>
        <s v="Web Filtering Refresh"/>
        <s v="HVP Mead Fiber"/>
        <s v="HVP RLH Worley Sub"/>
        <s v="Thompson Falls Park Ease AppB"/>
        <s v="SRLI Alumaweld Boat"/>
        <s v="#46658-Dollar Road"/>
        <s v="#47752-Supply Chain Medford"/>
        <s v="#48404-Elec Meter Shop_Pullman"/>
        <s v="#56602 - Medford"/>
        <s v="#56604 - Generation Spokane"/>
        <s v="#56605 - Generation Spokane"/>
        <s v="#56610 - Generation Truck"/>
        <s v="#56709 - Dollar Road"/>
        <s v="#66020-Colville"/>
        <s v="#76308 - Clarkston"/>
        <s v="#85154S - Colville"/>
        <s v="#85401S - CDA Electric"/>
        <s v="#86269 - Clarkston"/>
        <s v="#86275 - St Maries"/>
        <s v="#87495 - Dollar Road"/>
        <s v="46405 CDA Gas"/>
        <s v="46406 CDA Gas"/>
        <s v="46407 CDA Gas"/>
        <s v="46417 Electric Meter Shop"/>
        <s v="46419 Colville"/>
        <s v="48410 Generation Spokane"/>
        <s v="56301 Dollar Rd"/>
        <s v="86551 Pullman"/>
        <s v="Colfax Truck Bay Insulation"/>
        <s v="Dollar Rd Tool Crib Fencing"/>
        <s v="UPS Replacement Project"/>
        <s v="Remote Collar Productivity(ID)"/>
        <s v="Visibility PH 1.3 Gas PMC"/>
        <s v="#46417-Electric Mtrshp Bi-Fuel"/>
        <s v="#46658-Dollar Road Bi-Fuel"/>
        <s v="46405 CDA Gas Bi Fuel"/>
        <s v="46406 CDA Gas Bi Fuel"/>
        <s v="46407 CDA Gas Bi Fuel"/>
        <s v="CNG Fleet Conversion CDA"/>
        <s v="Develop El Rev-Palouse-Wa"/>
        <s v="New Convention Center Hotel"/>
        <s v="Upper Columbia Acad New Cafe"/>
        <s v="Developments Gas Rev-Lewiston"/>
        <s v="Elect Meter Purchases ID STR"/>
        <s v="Elect Street Lights-St. Maries"/>
        <s v="No.Lewstn-Walla Walla 230 - Id"/>
        <s v="Elect Highway moves-Orofino"/>
        <s v="Elect Highway moves-St Maries"/>
        <s v="NW 12F1 follow-up&amp;stub 2015"/>
        <s v="Colbert - Replace Meter"/>
        <s v="Airway Hts-DG: Inst A-82A"/>
        <s v="SCADA Expansion - Blanket"/>
        <s v="SCADA Hardware Refresh-Blanket"/>
        <s v="GIF34F1, Reconductor 1 mile"/>
        <s v="Rathdrum-115kV AirSwitch Replc"/>
        <s v="Westside-Replace 230kV Switch"/>
        <s v="AIR - Replace12F3B Regulator"/>
        <s v="CHW12F4, Reconductor 2 miles"/>
        <s v="CDA125-Reconductor 17th&amp;Dalton"/>
        <s v="SPT4S21-Rebuild River Crossing"/>
        <s v="SGIG Sunset Constr"/>
        <s v="Blue Creek 321 322 Construct"/>
        <s v="Sandpoint Modernization Comm"/>
        <s v="LED Change-Out WA-Spokane"/>
        <s v="Steel Pipe Replcmt, Spokane WA"/>
        <s v="Install Regulator Statn #3654"/>
        <s v="Instl Relief Valve Reg Sta 181"/>
        <s v="Gas Road Projects-LaGrande"/>
        <s v="Gas Blanket Services-Davenport"/>
        <s v="IsolatedSteelReplc, Pinehurst"/>
        <s v="Rebld Outlet From Reg 416"/>
        <s v="AA WA STTR Minor Gas Dist(973)"/>
        <s v="GCN Computer Software"/>
        <s v="Post Street Repl Cont Rm AC"/>
        <s v="KFGS - Maintenance Shop Offc"/>
        <s v="CS Remote Server Refresh MR090"/>
        <s v="CS Remote Server Refresh MR170"/>
        <s v="CS Remote Server Refresh MR200"/>
        <s v="CS Remote Server Refresh MR280"/>
        <s v="Elk City Office SOHO Deploymnt"/>
        <s v="HVP Waikiki Fiber"/>
        <s v="PF TUFFBoom"/>
        <s v="Othello Storm Water Imprv"/>
        <s v="Enforcement Boat - App D"/>
        <s v="Snow Rain Data Site App B"/>
        <s v="South Shore Imprvements-App H"/>
        <s v="#48550- Fleet Pullman"/>
        <s v="#48601-Clarkston/Lewiston"/>
        <s v="#48763 - Clarkston"/>
        <s v="#48987 - Hydro Rathdrum, ID"/>
        <s v="#56306-Sandpoint"/>
        <s v="#86276-Clarkston/Lewiston"/>
        <s v="47400 Electric Meter Shop"/>
        <s v="48250 Sandpoint"/>
        <s v="48251 Sandpoint"/>
        <s v="Avista Cafe Renovation"/>
        <s v="Beacon Pole Yard Extension"/>
        <s v="Deer Park Env and Paving"/>
        <s v="Post St Roof Access"/>
        <s v="IT for 1st floor basement HVAC"/>
        <s v="IT for 2nd floor HVAC Project"/>
        <s v="IT for Basement HVAC"/>
        <s v="IT for Data Center HVAC proj"/>
        <s v="IT for Lobby&amp;Credit Union HVAC"/>
        <s v="Training Yard Feed"/>
      </sharedItems>
    </cacheField>
    <cacheField name="Projectnumber" numFmtId="0">
      <sharedItems count="1180">
        <s v="95201101"/>
        <s v="95501101"/>
        <s v="90101101"/>
        <s v="91201101"/>
        <s v="97401101"/>
        <s v="93601101"/>
        <s v="91001101"/>
        <s v="93801101"/>
        <s v="92801101"/>
        <s v="93701101"/>
        <s v="95801101"/>
        <s v="92201101"/>
        <s v="94201101"/>
        <s v="96001101"/>
        <s v="91701101"/>
        <s v="91501101"/>
        <s v="90701101"/>
        <s v="93201101"/>
        <s v="97501101"/>
        <s v="93301101"/>
        <s v="91301101"/>
        <s v="97001101"/>
        <s v="92301101"/>
        <s v="97101101"/>
        <s v="93001101"/>
        <s v="95601101"/>
        <s v="92601102"/>
        <s v="95201102"/>
        <s v="95501102"/>
        <s v="92201102"/>
        <s v="94201102"/>
        <s v="91201102"/>
        <s v="93201102"/>
        <s v="93301102"/>
        <s v="92301102"/>
        <s v="93001102"/>
        <s v="90101102"/>
        <s v="96001102"/>
        <s v="97001102"/>
        <s v="95601102"/>
        <s v="95801102"/>
        <s v="95805020"/>
        <s v="95605429"/>
        <s v="95605374"/>
        <s v="95605375"/>
        <s v="92601100"/>
        <s v="95201100"/>
        <s v="95501100"/>
        <s v="97401100"/>
        <s v="93601100"/>
        <s v="91001100"/>
        <s v="92801100"/>
        <s v="93701100"/>
        <s v="92701100"/>
        <s v="95801100"/>
        <s v="95601100"/>
        <s v="90101100"/>
        <s v="92201100"/>
        <s v="94201100"/>
        <s v="96001100"/>
        <s v="91201100"/>
        <s v="91701100"/>
        <s v="91501100"/>
        <s v="91101100"/>
        <s v="90701100"/>
        <s v="93201100"/>
        <s v="97501100"/>
        <s v="93301100"/>
        <s v="97601100"/>
        <s v="91301100"/>
        <s v="97001100"/>
        <s v="92301100"/>
        <s v="97101100"/>
        <s v="93001100"/>
        <s v="90705093"/>
        <s v="92201113"/>
        <s v="96001113"/>
        <s v="95201113"/>
        <s v="93201113"/>
        <s v="93301113"/>
        <s v="97001113"/>
        <s v="92301113"/>
        <s v="97101113"/>
        <s v="93001113"/>
        <s v="95501113"/>
        <s v="95601113"/>
        <s v="95801113"/>
        <s v="90101113"/>
        <s v="06805184"/>
        <s v="98801115"/>
        <s v="98401115"/>
        <s v="95501115"/>
        <s v="92201115"/>
        <s v="96001115"/>
        <s v="98401137"/>
        <s v="93301115"/>
        <s v="92301115"/>
        <s v="93001115"/>
        <s v="95601115"/>
        <s v="95801115"/>
        <s v="90101115"/>
        <s v="95805025"/>
        <s v="98405200"/>
        <s v="90101112"/>
        <s v="90701112"/>
        <s v="92301112"/>
        <s v="93001112"/>
        <s v="95201112"/>
        <s v="95601112"/>
        <s v="96001112"/>
        <s v="97101112"/>
        <s v="98601112"/>
        <s v="98801112"/>
        <s v="98701132"/>
        <s v="98801113"/>
        <s v="98401113"/>
        <s v="98601113"/>
        <s v="98501113"/>
        <s v="98701113"/>
        <s v="98501110"/>
        <s v="98701110"/>
        <s v="98801110"/>
        <s v="98401110"/>
        <s v="98601110"/>
        <s v="98401130"/>
        <s v="97301111"/>
        <s v="98501111"/>
        <s v="98701111"/>
        <s v="98801111"/>
        <s v="98401111"/>
        <s v="98601111"/>
        <s v="98501131"/>
        <s v="98801131"/>
        <s v="98401131"/>
        <s v="92201114"/>
        <s v="93201114"/>
        <s v="95601114"/>
        <s v="90705094"/>
        <s v="92305168"/>
        <s v="97101110"/>
        <s v="95801110"/>
        <s v="92201110"/>
        <s v="97401110"/>
        <s v="95201110"/>
        <s v="93001110"/>
        <s v="95501110"/>
        <s v="90101110"/>
        <s v="96001110"/>
        <s v="90701110"/>
        <s v="93201110"/>
        <s v="93301110"/>
        <s v="92301110"/>
        <s v="95601110"/>
        <s v="95605727"/>
        <s v="92201111"/>
        <s v="96001111"/>
        <s v="97401111"/>
        <s v="95201111"/>
        <s v="90701111"/>
        <s v="93201111"/>
        <s v="93301111"/>
        <s v="97001111"/>
        <s v="92301111"/>
        <s v="97101111"/>
        <s v="93001111"/>
        <s v="95501111"/>
        <s v="95601111"/>
        <s v="95801111"/>
        <s v="90101111"/>
        <s v="98505037"/>
        <s v="02801200"/>
        <s v="03801200"/>
        <s v="03801255"/>
        <s v="02801255"/>
        <s v="93601300"/>
        <s v="95501300"/>
        <s v="95801300"/>
        <s v="92201300"/>
        <s v="94201300"/>
        <s v="96001300"/>
        <s v="97401300"/>
        <s v="95201300"/>
        <s v="91101300"/>
        <s v="90701300"/>
        <s v="93201300"/>
        <s v="93301300"/>
        <s v="97601300"/>
        <s v="91301300"/>
        <s v="97001300"/>
        <s v="92301300"/>
        <s v="97101300"/>
        <s v="93001300"/>
        <s v="95601300"/>
        <s v="93701300"/>
        <s v="92701300"/>
        <s v="91001300"/>
        <s v="90101300"/>
        <s v="95201370"/>
        <s v="90101370"/>
        <s v="92201370"/>
        <s v="96001370"/>
        <s v="97401370"/>
        <s v="91701370"/>
        <s v="91501370"/>
        <s v="91101370"/>
        <s v="90701370"/>
        <s v="93201370"/>
        <s v="93301370"/>
        <s v="97601370"/>
        <s v="91301370"/>
        <s v="97001370"/>
        <s v="92301370"/>
        <s v="97101370"/>
        <s v="93001370"/>
        <s v="95601370"/>
        <s v="02801260"/>
        <s v="95701250"/>
        <s v="06801270"/>
        <s v="02801210"/>
        <s v="06801220"/>
        <s v="02801290"/>
        <s v="03805420"/>
        <s v="03805419"/>
        <s v="03805421"/>
        <s v="02801060"/>
        <s v="03801060"/>
        <s v="02801070"/>
        <s v="39901050"/>
        <s v="29901050"/>
        <s v="25901050"/>
        <s v="33301050"/>
        <s v="33101050"/>
        <s v="92201330"/>
        <s v="96001330"/>
        <s v="91201330"/>
        <s v="91101330"/>
        <s v="90701330"/>
        <s v="93001330"/>
        <s v="95601330"/>
        <s v="95801330"/>
        <s v="92601330"/>
        <s v="90101330"/>
        <s v="95601356"/>
        <s v="96001340"/>
        <s v="95601340"/>
        <s v="90101357"/>
        <s v="90601357"/>
        <s v="90701357"/>
        <s v="91001357"/>
        <s v="91101357"/>
        <s v="91201357"/>
        <s v="91301357"/>
        <s v="91701357"/>
        <s v="92201357"/>
        <s v="92301357"/>
        <s v="92601357"/>
        <s v="92701357"/>
        <s v="93001357"/>
        <s v="93201357"/>
        <s v="93301357"/>
        <s v="93601357"/>
        <s v="94201357"/>
        <s v="95201357"/>
        <s v="95501357"/>
        <s v="95601357"/>
        <s v="95801357"/>
        <s v="96001357"/>
        <s v="97001357"/>
        <s v="97101357"/>
        <s v="97401357"/>
        <s v="90101369"/>
        <s v="91301369"/>
        <s v="92201369"/>
        <s v="92301369"/>
        <s v="93001369"/>
        <s v="95201369"/>
        <s v="95501369"/>
        <s v="95601369"/>
        <s v="96001369"/>
        <s v="90101367"/>
        <s v="90701367"/>
        <s v="91001367"/>
        <s v="91101367"/>
        <s v="91201367"/>
        <s v="91301367"/>
        <s v="91501367"/>
        <s v="91701367"/>
        <s v="92201367"/>
        <s v="92301367"/>
        <s v="92701367"/>
        <s v="92801367"/>
        <s v="93001367"/>
        <s v="93201367"/>
        <s v="93301367"/>
        <s v="93601367"/>
        <s v="93801367"/>
        <s v="94101367"/>
        <s v="94201367"/>
        <s v="95201367"/>
        <s v="95501367"/>
        <s v="95601367"/>
        <s v="95801367"/>
        <s v="96001367"/>
        <s v="97001367"/>
        <s v="97101367"/>
        <s v="97401367"/>
        <s v="97501367"/>
        <s v="90101372"/>
        <s v="90701372"/>
        <s v="97001372"/>
        <s v="97401372"/>
        <s v="92201350"/>
        <s v="96001350"/>
        <s v="97401350"/>
        <s v="95201350"/>
        <s v="93201350"/>
        <s v="93301350"/>
        <s v="92301350"/>
        <s v="93001350"/>
        <s v="95601350"/>
        <s v="95501350"/>
        <s v="90101350"/>
        <s v="29905161"/>
        <s v="39905126"/>
        <s v="29905141"/>
        <s v="29905160"/>
        <s v="29905165"/>
        <s v="26105004"/>
        <s v="95701394"/>
        <s v="95701392"/>
        <s v="95701393"/>
        <s v="95701391"/>
        <s v="90101520"/>
        <s v="96001520"/>
        <s v="91201520"/>
        <s v="97401520"/>
        <s v="95201520"/>
        <s v="93601520"/>
        <s v="91101520"/>
        <s v="90701520"/>
        <s v="93201520"/>
        <s v="93301520"/>
        <s v="97001520"/>
        <s v="92301520"/>
        <s v="93001520"/>
        <s v="95601520"/>
        <s v="95501520"/>
        <s v="92701520"/>
        <s v="95801520"/>
        <s v="95605710"/>
        <s v="95605553"/>
        <s v="90105356"/>
        <s v="90105357"/>
        <s v="90105287"/>
        <s v="90105286"/>
        <s v="95605656"/>
        <s v="95605666"/>
        <s v="95605667"/>
        <s v="95605668"/>
        <s v="95605589"/>
        <s v="90105269"/>
        <s v="91705003"/>
        <s v="93205085"/>
        <s v="95605743"/>
        <s v="95605744"/>
        <s v="95605672"/>
        <s v="95605669"/>
        <s v="93005120"/>
        <s v="93005131"/>
        <s v="90101550"/>
        <s v="91701550"/>
        <s v="95201550"/>
        <s v="93301550"/>
        <s v="97001550"/>
        <s v="95601550"/>
        <s v="93201550"/>
        <s v="92801550"/>
        <s v="92301550"/>
        <s v="95605745"/>
        <s v="95605746"/>
        <s v="95605747"/>
        <s v="92305164"/>
        <s v="03801582"/>
        <s v="02801582"/>
        <s v="97005049"/>
        <s v="02805753"/>
        <s v="39905121"/>
        <s v="29905154"/>
        <s v="90105337"/>
        <s v="33305007"/>
        <s v="90101238"/>
        <s v="90701238"/>
        <s v="92201238"/>
        <s v="92301238"/>
        <s v="93001238"/>
        <s v="93201238"/>
        <s v="95601238"/>
        <s v="96001238"/>
        <s v="97101238"/>
        <s v="97401238"/>
        <s v="42401050"/>
        <s v="02806144"/>
        <s v="02805437"/>
        <s v="02806124"/>
        <s v="02806126"/>
        <s v="03805328"/>
        <s v="03805327"/>
        <s v="03805534"/>
        <s v="29905168"/>
        <s v="02805915"/>
        <s v="09805621"/>
        <s v="09905830"/>
        <s v="09805634"/>
        <s v="09905798"/>
        <s v="09905835"/>
        <s v="09905819"/>
        <s v="09905818"/>
        <s v="03805367"/>
        <s v="03805366"/>
        <s v="03805365"/>
        <s v="02805980"/>
        <s v="34505003"/>
        <s v="03805487"/>
        <s v="42305003"/>
        <s v="03805488"/>
        <s v="36005001"/>
        <s v="02806057"/>
        <s v="02806058"/>
        <s v="39905124"/>
        <s v="29905139"/>
        <s v="02806032"/>
        <s v="02805924"/>
        <s v="93305054"/>
        <s v="90605031"/>
        <s v="02805938"/>
        <s v="02805994"/>
        <s v="03805416"/>
        <s v="02805992"/>
        <s v="29905137"/>
        <s v="02805901"/>
        <s v="03805387"/>
        <s v="02805932"/>
        <s v="02805837"/>
        <s v="02805856"/>
        <s v="02805727"/>
        <s v="03805461"/>
        <s v="02806064"/>
        <s v="02805922"/>
        <s v="02806066"/>
        <s v="95205035"/>
        <s v="95605696"/>
        <s v="02806141"/>
        <s v="02805944"/>
        <s v="90105320"/>
        <s v="02805844"/>
        <s v="02805840"/>
        <s v="02806004"/>
        <s v="02805977"/>
        <s v="02805704"/>
        <s v="02805995"/>
        <s v="03801580"/>
        <s v="02801580"/>
        <s v="03805305"/>
        <s v="03805330"/>
        <s v="03805331"/>
        <s v="39905098"/>
        <s v="39905127"/>
        <s v="34505002"/>
        <s v="02805950"/>
        <s v="29905130"/>
        <s v="09805565"/>
        <s v="29905136"/>
        <s v="03805418"/>
        <s v="03805457"/>
        <s v="93005129"/>
        <s v="04805040"/>
        <s v="04805027"/>
        <s v="04805028"/>
        <s v="39905123"/>
        <s v="25905003"/>
        <s v="26105005"/>
        <s v="95601124"/>
        <s v="96001124"/>
        <s v="98401124"/>
        <s v="98701124"/>
        <s v="95505082"/>
        <s v="98405124"/>
        <s v="98705063"/>
        <s v="98805069"/>
        <s v="98405216"/>
        <s v="98405177"/>
        <s v="98405222"/>
        <s v="96005135"/>
        <s v="91705006"/>
        <s v="51105001"/>
        <s v="95605754"/>
        <s v="98405172"/>
        <s v="95605755"/>
        <s v="95605719"/>
        <s v="98701040"/>
        <s v="98401040"/>
        <s v="92301230"/>
        <s v="90101230"/>
        <s v="92201230"/>
        <s v="95201230"/>
        <s v="98501230"/>
        <s v="90701230"/>
        <s v="98801230"/>
        <s v="93201230"/>
        <s v="98401230"/>
        <s v="98601230"/>
        <s v="93001230"/>
        <s v="95601230"/>
        <s v="95601231"/>
        <s v="95501230"/>
        <s v="92305163"/>
        <s v="92305167"/>
        <s v="03801400"/>
        <s v="06801310"/>
        <s v="02801400"/>
        <s v="90105355"/>
        <s v="93205084"/>
        <s v="90105350"/>
        <s v="92305169"/>
        <s v="95801121"/>
        <s v="90101121"/>
        <s v="92201121"/>
        <s v="96001121"/>
        <s v="95201121"/>
        <s v="90701121"/>
        <s v="93201121"/>
        <s v="93301121"/>
        <s v="92301121"/>
        <s v="97101121"/>
        <s v="93001121"/>
        <s v="95601121"/>
        <s v="98701122"/>
        <s v="98801122"/>
        <s v="98401122"/>
        <s v="98601122"/>
        <s v="93301122"/>
        <s v="90101122"/>
        <s v="92201122"/>
        <s v="96001122"/>
        <s v="90701122"/>
        <s v="93201122"/>
        <s v="92301122"/>
        <s v="97101122"/>
        <s v="93001122"/>
        <s v="95501122"/>
        <s v="95601122"/>
        <s v="98501120"/>
        <s v="98701120"/>
        <s v="98801120"/>
        <s v="98401120"/>
        <s v="98601120"/>
        <s v="97301120"/>
        <s v="90701120"/>
        <s v="90101120"/>
        <s v="92201120"/>
        <s v="96001120"/>
        <s v="95201120"/>
        <s v="93201120"/>
        <s v="93301120"/>
        <s v="92301120"/>
        <s v="97101120"/>
        <s v="93001120"/>
        <s v="95601120"/>
        <s v="98501121"/>
        <s v="98701121"/>
        <s v="98801121"/>
        <s v="98401121"/>
        <s v="98601121"/>
        <s v="03805535"/>
        <s v="03805528"/>
        <s v="06805186"/>
        <s v="98805079"/>
        <s v="98705062"/>
        <s v="98805068"/>
        <s v="98405215"/>
        <s v="98605087"/>
        <s v="02805918"/>
        <s v="03805291"/>
        <s v="06805161"/>
        <s v="02805685"/>
        <s v="03804907"/>
        <s v="06804907"/>
        <s v="02804907"/>
        <s v="90701127"/>
        <s v="93001127"/>
        <s v="90105366"/>
        <s v="90105325"/>
        <s v="93205087"/>
        <s v="90701128"/>
        <s v="93001128"/>
        <s v="93201128"/>
        <s v="93301128"/>
        <s v="90105326"/>
        <s v="98401127"/>
        <s v="98601127"/>
        <s v="98701127"/>
        <s v="98801127"/>
        <s v="98405253"/>
        <s v="98601128"/>
        <s v="98701128"/>
        <s v="98405239"/>
        <s v="98405238"/>
        <s v="95605632"/>
        <s v="96001127"/>
        <s v="95601127"/>
        <s v="95605762"/>
        <s v="95605761"/>
        <s v="95605682"/>
        <s v="95605763"/>
        <s v="92301128"/>
        <s v="95601128"/>
        <s v="96001128"/>
        <s v="97101128"/>
        <s v="95605683"/>
        <s v="03802058"/>
        <s v="06802058"/>
        <s v="02802058"/>
        <s v="90101237"/>
        <s v="90701237"/>
        <s v="92201237"/>
        <s v="92301237"/>
        <s v="93001237"/>
        <s v="93201237"/>
        <s v="93301237"/>
        <s v="95601237"/>
        <s v="96001237"/>
        <s v="97101237"/>
        <s v="98401237"/>
        <s v="98501237"/>
        <s v="98601237"/>
        <s v="98701237"/>
        <s v="98801237"/>
        <s v="98705076"/>
        <s v="09905768"/>
        <s v="09905848"/>
        <s v="09805498"/>
        <s v="95805049"/>
        <s v="90105309"/>
        <s v="90105361"/>
        <s v="41004500"/>
        <s v="41104500"/>
        <s v="29905157"/>
        <s v="20505022"/>
        <s v="20505027"/>
        <s v="20505036"/>
        <s v="09805596"/>
        <s v="20405016"/>
        <s v="30405058"/>
        <s v="30405064"/>
        <s v="30405026"/>
        <s v="20205032"/>
        <s v="20205028"/>
        <s v="20305071"/>
        <s v="40205063"/>
        <s v="61005056"/>
        <s v="61005052"/>
        <s v="61004500"/>
        <s v="21205108"/>
        <s v="21205124"/>
        <s v="21205110"/>
        <s v="21204496"/>
        <s v="21605020"/>
        <s v="21605021"/>
        <s v="21205097"/>
        <s v="21205068"/>
        <s v="21205106"/>
        <s v="02805579"/>
        <s v="09905687"/>
        <s v="09905823"/>
        <s v="09805668"/>
        <s v="09905638"/>
        <s v="09905353"/>
        <s v="09905348"/>
        <s v="09905345"/>
        <s v="09805632"/>
        <s v="09805626"/>
        <s v="09905467"/>
        <s v="09905344"/>
        <s v="09905346"/>
        <s v="09905355"/>
        <s v="09905674"/>
        <s v="09805628"/>
        <s v="02806109"/>
        <s v="09805629"/>
        <s v="02806100"/>
        <s v="09905856"/>
        <s v="09905761"/>
        <s v="09905617"/>
        <s v="09905805"/>
        <s v="09905515"/>
        <s v="09905407"/>
        <s v="09905845"/>
        <s v="09905668"/>
        <s v="09905802"/>
        <s v="09905865"/>
        <s v="09905788"/>
        <s v="09905664"/>
        <s v="09905665"/>
        <s v="09905349"/>
        <s v="09905639"/>
        <s v="09905347"/>
        <s v="09905378"/>
        <s v="09905377"/>
        <s v="09905640"/>
        <s v="09905350"/>
        <s v="09905352"/>
        <s v="09905351"/>
        <s v="09905354"/>
        <s v="09905382"/>
        <s v="04805009"/>
        <s v="11005120"/>
        <s v="09905451"/>
        <s v="09905641"/>
        <s v="09905754"/>
        <s v="09805674"/>
        <s v="09905862"/>
        <s v="30705060"/>
        <s v="09905739"/>
        <s v="09805402"/>
        <s v="09905837"/>
        <s v="02805652"/>
        <s v="02805649"/>
        <s v="09905734"/>
        <s v="09905822"/>
        <s v="21205123"/>
        <s v="40205091"/>
        <s v="09805649"/>
        <s v="09805650"/>
        <s v="09805651"/>
        <s v="09805652"/>
        <s v="40205082"/>
        <s v="09805660"/>
        <s v="40205093"/>
        <s v="30705059"/>
        <s v="30705056"/>
        <s v="40205092"/>
        <s v="30405021"/>
        <s v="40105112"/>
        <s v="40105127"/>
        <s v="30705048"/>
        <s v="30705039"/>
        <s v="30005051"/>
        <s v="30005052"/>
        <s v="30005044"/>
        <s v="20105016"/>
        <s v="30005035"/>
        <s v="20305055"/>
        <s v="95605697"/>
        <s v="96005152"/>
        <s v="09805624"/>
        <s v="09805625"/>
        <s v="92205104"/>
        <s v="90105340"/>
        <s v="90705089"/>
        <s v="90705088"/>
        <s v="92305154"/>
        <s v="92305153"/>
        <s v="90105354"/>
        <s v="92205101"/>
        <s v="92205102"/>
        <s v="95605753"/>
        <s v="90105346"/>
        <s v="97405034"/>
        <s v="93005127"/>
        <s v="90705091"/>
        <s v="09805614"/>
        <s v="09805612"/>
        <s v="09805611"/>
        <s v="90105312"/>
        <s v="93005126"/>
        <s v="97405033"/>
        <s v="11005229"/>
        <s v="11105031"/>
        <s v="11005226"/>
        <s v="17005004"/>
        <s v="15205028"/>
        <s v="17105000"/>
        <s v="14405013"/>
        <s v="16105020"/>
        <s v="09801850"/>
        <s v="09901860"/>
        <s v="09801860"/>
        <s v="09901861"/>
        <s v="61005049"/>
        <s v="61005057"/>
        <s v="09805671"/>
        <s v="11005220"/>
        <s v="18900001"/>
        <s v="09905869"/>
        <s v="95605698"/>
        <s v="09905781"/>
        <s v="54504500"/>
        <s v="54505008"/>
        <s v="02805671"/>
        <s v="90705097"/>
        <s v="92701101"/>
        <s v="91101101"/>
        <s v="97601101"/>
        <s v="93801100"/>
        <s v="94101100"/>
        <s v="97101115"/>
        <s v="95605739"/>
        <s v="92201112"/>
        <s v="93201112"/>
        <s v="93301112"/>
        <s v="97301112"/>
        <s v="98401132"/>
        <s v="03801250"/>
        <s v="02801250"/>
        <s v="93601370"/>
        <s v="95501370"/>
        <s v="97501370"/>
        <s v="02801220"/>
        <s v="97401330"/>
        <s v="93201330"/>
        <s v="97501357"/>
        <s v="93201369"/>
        <s v="97001369"/>
        <s v="97101369"/>
        <s v="97601367"/>
        <s v="95601372"/>
        <s v="95605529"/>
        <s v="90701350"/>
        <s v="90705086"/>
        <s v="93205066"/>
        <s v="29905147"/>
        <s v="95701300"/>
        <s v="97501520"/>
        <s v="91301520"/>
        <s v="95605712"/>
        <s v="95605711"/>
        <s v="95605657"/>
        <s v="97401550"/>
        <s v="02801238"/>
        <s v="02806029"/>
        <s v="09805673"/>
        <s v="09805675"/>
        <s v="09905814"/>
        <s v="09905816"/>
        <s v="02805682"/>
        <s v="02805925"/>
        <s v="02805553"/>
        <s v="02805547"/>
        <s v="92305112"/>
        <s v="98601080"/>
        <s v="98601040"/>
        <s v="96001230"/>
        <s v="98405199"/>
        <s v="98405241"/>
        <s v="95605752"/>
        <s v="95201122"/>
        <s v="98605073"/>
        <s v="03805399"/>
        <s v="93201127"/>
        <s v="93301127"/>
        <s v="98805081"/>
        <s v="98401128"/>
        <s v="98405254"/>
        <s v="92201128"/>
        <s v="98605043"/>
        <s v="31005029"/>
        <s v="20700001"/>
        <s v="09905811"/>
        <s v="04805034"/>
        <s v="09905618"/>
        <s v="09805445"/>
        <s v="09905870"/>
        <s v="40205095"/>
        <s v="09805576"/>
        <s v="39905106"/>
        <s v="30005045"/>
        <s v="09805656"/>
        <s v="09805623"/>
        <s v="95605699"/>
        <s v="90105362"/>
        <s v="91005038"/>
        <s v="95605759"/>
        <s v="95605692"/>
        <s v="95605659"/>
        <s v="11005200"/>
        <s v="14205011"/>
        <s v="11205015"/>
        <s v="17005014"/>
        <s v="06801861"/>
        <s v="09905810"/>
        <s v="09805647"/>
        <s v="31200006"/>
        <s v="32005001"/>
        <s v="31100001"/>
        <s v="11005159"/>
        <s v="95605693"/>
        <s v="11205019"/>
        <s v="92601101"/>
        <s v="90601101"/>
        <s v="90601100"/>
        <s v="98801133"/>
        <s v="97301110"/>
        <s v="98501130"/>
        <s v="98801130"/>
        <s v="98605091"/>
        <s v="93301114"/>
        <s v="98705079"/>
        <s v="02801205"/>
        <s v="97501300"/>
        <s v="90601370"/>
        <s v="02801215"/>
        <s v="06801276"/>
        <s v="02801295"/>
        <s v="39905128"/>
        <s v="97601357"/>
        <s v="93205067"/>
        <s v="29905167"/>
        <s v="96005159"/>
        <s v="96001550"/>
        <s v="29905153"/>
        <s v="02805438"/>
        <s v="02806125"/>
        <s v="02806127"/>
        <s v="02806024"/>
        <s v="29905146"/>
        <s v="29905115"/>
        <s v="03805391"/>
        <s v="02806153"/>
        <s v="02805974"/>
        <s v="09805581"/>
        <s v="02805683"/>
        <s v="03805394"/>
        <s v="02806165"/>
        <s v="02805961"/>
        <s v="02805881"/>
        <s v="02805570"/>
        <s v="02805780"/>
        <s v="02805787"/>
        <s v="02805930"/>
        <s v="02805843"/>
        <s v="02805841"/>
        <s v="02805829"/>
        <s v="02806003"/>
        <s v="02805761"/>
        <s v="02805789"/>
        <s v="02805860"/>
        <s v="02805978"/>
        <s v="02805802"/>
        <s v="02805835"/>
        <s v="02805648"/>
        <s v="02806181"/>
        <s v="98705040"/>
        <s v="81000005"/>
        <s v="98401140"/>
        <s v="98501128"/>
        <s v="98801128"/>
        <s v="97301237"/>
        <s v="90105251"/>
        <s v="90105307"/>
        <s v="09905812"/>
        <s v="09905425"/>
        <s v="03805386"/>
        <s v="09905720"/>
        <s v="09805533"/>
        <s v="09905520"/>
        <s v="09905271"/>
        <s v="09905877"/>
        <s v="09905680"/>
        <s v="09905700"/>
        <s v="09905698"/>
        <s v="95605724"/>
        <s v="09805654"/>
        <s v="95605694"/>
        <s v="96005154"/>
        <s v="90105338"/>
        <s v="90705092"/>
        <s v="13305006"/>
        <s v="14005023"/>
        <s v="11005236"/>
        <s v="11005234"/>
        <s v="09905847"/>
        <s v="09905895"/>
        <s v="09805477"/>
        <s v="09905750"/>
        <s v="95605725"/>
        <s v="90105339"/>
        <s v="06804906"/>
        <s v="97501102"/>
        <s v="98701112"/>
        <s v="92301114"/>
        <s v="95605376"/>
        <s v="95605377"/>
        <s v="92801111"/>
        <s v="91201300"/>
        <s v="91001370"/>
        <s v="06801275"/>
        <s v="91001330"/>
        <s v="94101357"/>
        <s v="90601367"/>
        <s v="97601350"/>
        <s v="92201520"/>
        <s v="91001520"/>
        <s v="90601520"/>
        <s v="94105000"/>
        <s v="03805546"/>
        <s v="03805502"/>
        <s v="03805501"/>
        <s v="02806163"/>
        <s v="03805520"/>
        <s v="20505042"/>
        <s v="02805943"/>
        <s v="02805982"/>
        <s v="03805504"/>
        <s v="03805523"/>
        <s v="02805880"/>
        <s v="02806203"/>
        <s v="02806154"/>
        <s v="03805521"/>
        <s v="03805540"/>
        <s v="03805544"/>
        <s v="02806162"/>
        <s v="95605627"/>
        <s v="95505080"/>
        <s v="95605620"/>
        <s v="93205071"/>
        <s v="02805785"/>
        <s v="02805593"/>
        <s v="02805596"/>
        <s v="02805594"/>
        <s v="02805595"/>
        <s v="02805910"/>
        <s v="02805724"/>
        <s v="03805433"/>
        <s v="03805434"/>
        <s v="03805430"/>
        <s v="03805432"/>
        <s v="09805636"/>
        <s v="09805635"/>
        <s v="09805640"/>
        <s v="09805637"/>
        <s v="98405248"/>
        <s v="98605089"/>
        <s v="98405249"/>
        <s v="98405250"/>
        <s v="95605723"/>
        <s v="95605748"/>
        <s v="96005160"/>
        <s v="95605750"/>
        <s v="98405255"/>
        <s v="95501121"/>
        <s v="97305009"/>
        <s v="90101128"/>
        <s v="98501127"/>
        <s v="20505039"/>
        <s v="09805436"/>
        <s v="09805689"/>
        <s v="20205035"/>
        <s v="40105129"/>
        <s v="40105121"/>
        <s v="21205127"/>
        <s v="21205082"/>
        <s v="20205021"/>
        <s v="40105122"/>
        <s v="09905759"/>
        <s v="09805631"/>
        <s v="09905765"/>
        <s v="09905863"/>
        <s v="09905824"/>
        <s v="09905601"/>
        <s v="09905820"/>
        <s v="09905797"/>
        <s v="03805497"/>
        <s v="09905864"/>
        <s v="09905738"/>
        <s v="09905846"/>
        <s v="09905808"/>
        <s v="02805967"/>
        <s v="03805486"/>
        <s v="40105134"/>
        <s v="09805486"/>
        <s v="95605708"/>
        <s v="98405242"/>
        <s v="92305160"/>
        <s v="98405240"/>
        <s v="09805617"/>
        <s v="09805618"/>
        <s v="09805643"/>
        <s v="95605713"/>
        <s v="96005147"/>
        <s v="92205108"/>
        <s v="96005153"/>
        <s v="90105344"/>
        <s v="92205107"/>
        <s v="90605032"/>
        <s v="95605714"/>
        <s v="90105332"/>
        <s v="90105331"/>
        <s v="90105330"/>
        <s v="95605685"/>
        <s v="96005149"/>
        <s v="09805613"/>
        <s v="95605658"/>
        <s v="92305158"/>
        <s v="15705000"/>
        <s v="11105033"/>
        <s v="11005230"/>
        <s v="03805467"/>
        <s v="09905826"/>
        <s v="95605721"/>
        <s v="95605707"/>
        <s v="90105334"/>
        <s v="90105335"/>
        <s v="90105336"/>
        <s v="14005015"/>
        <s v="92801102"/>
        <s v="95705028"/>
        <s v="02805921"/>
        <s v="93201115"/>
        <s v="03801205"/>
        <s v="90601300"/>
        <s v="35401050"/>
        <s v="91301350"/>
        <s v="90601350"/>
        <s v="95605742"/>
        <s v="02806210"/>
        <s v="29905140"/>
        <s v="09905914"/>
        <s v="09905915"/>
        <s v="02806063"/>
        <s v="03805460"/>
        <s v="02806207"/>
        <s v="02806120"/>
        <s v="02806065"/>
        <s v="90105319"/>
        <s v="93005124"/>
        <s v="95605416"/>
        <s v="90105263"/>
        <s v="03805435"/>
        <s v="95701301"/>
        <s v="95605705"/>
        <s v="95605732"/>
        <s v="95605626"/>
        <s v="98801040"/>
        <s v="97401121"/>
        <s v="90705095"/>
        <s v="93205080"/>
        <s v="97301128"/>
        <s v="09805476"/>
        <s v="09805670"/>
        <s v="21205131"/>
        <s v="09905887"/>
        <s v="09905888"/>
        <s v="09905889"/>
        <s v="09905890"/>
        <s v="09905821"/>
        <s v="02805969"/>
        <s v="30005050"/>
        <s v="13305012"/>
        <s v="30705063"/>
        <s v="40005028"/>
        <s v="40105130"/>
        <s v="92305161"/>
        <s v="92205106"/>
        <s v="92205100"/>
        <s v="09805655"/>
        <s v="93005119"/>
        <s v="92205105"/>
        <s v="95605684"/>
        <s v="93005118"/>
        <s v="93005117"/>
        <s v="11005233"/>
        <s v="09805679"/>
        <s v="11405014"/>
        <s v="11705005"/>
        <s v="09905670"/>
        <s v="11005139"/>
        <s v="11005221"/>
        <s v="11005138"/>
        <s v="11005222"/>
        <s v="95605637"/>
      </sharedItems>
    </cacheField>
    <cacheField name="Projecttype" numFmtId="0">
      <sharedItems/>
    </cacheField>
    <cacheField name="Projstartdate" numFmtId="0">
      <sharedItems containsSemiMixedTypes="0" containsNonDate="0" containsDate="1" containsString="0" minDate="1951-01-01T00:00:00" maxDate="2015-03-02T00:00:00"/>
    </cacheField>
    <cacheField name="Gl Postyyyymm" numFmtId="0">
      <sharedItems count="5">
        <s v="201412"/>
        <s v="201501"/>
        <s v="201502"/>
        <s v="201503"/>
        <s v="201504"/>
      </sharedItems>
    </cacheField>
    <cacheField name="Fa Period Yyyymm" numFmtId="0">
      <sharedItems containsSemiMixedTypes="0" containsString="0" containsNumber="1" containsInteger="1" minValue="201412" maxValue="201504"/>
    </cacheField>
    <cacheField name="Asset Service" numFmtId="0">
      <sharedItems count="3">
        <s v="ED"/>
        <s v="GD"/>
        <s v="CD"/>
      </sharedItems>
    </cacheField>
    <cacheField name="Jurisdiction" numFmtId="0">
      <sharedItems count="6">
        <s v="WA"/>
        <s v="ID"/>
        <s v="OR"/>
        <s v="AN"/>
        <s v="AA"/>
        <s v="MT"/>
      </sharedItems>
    </cacheField>
    <cacheField name="Utility Account" numFmtId="0">
      <sharedItems/>
    </cacheField>
    <cacheField name="Locationnumber" numFmtId="0">
      <sharedItems/>
    </cacheField>
    <cacheField name="Asset Key" numFmtId="0">
      <sharedItems/>
    </cacheField>
    <cacheField name="Activity Code" numFmtId="0">
      <sharedItems/>
    </cacheField>
    <cacheField name="Current Activity Cost SUM" numFmtId="0">
      <sharedItems containsSemiMixedTypes="0" containsString="0" containsNumber="1" minValue="-6244602.1600000001" maxValue="52276579.670000002" count="8719">
        <n v="752.42"/>
        <n v="2395.71"/>
        <n v="7440.04"/>
        <n v="1513.99"/>
        <n v="749.93000000000006"/>
        <n v="6054.9000000000005"/>
        <n v="749.91"/>
        <n v="24836.84"/>
        <n v="-24457.4"/>
        <n v="11894.23"/>
        <n v="-14650.300000000001"/>
        <n v="11109.79"/>
        <n v="21065.13"/>
        <n v="-3863.4700000000003"/>
        <n v="43569.68"/>
        <n v="-5085.8900000000003"/>
        <n v="15979.17"/>
        <n v="-2809.4700000000003"/>
        <n v="1634.6100000000001"/>
        <n v="7033.4800000000005"/>
        <n v="21259.02"/>
        <n v="-96405.63"/>
        <n v="16025.210000000001"/>
        <n v="6440.9000000000005"/>
        <n v="2588.37"/>
        <n v="8817.8000000000011"/>
        <n v="1927.41"/>
        <n v="3967.19"/>
        <n v="2051.12"/>
        <n v="216.82"/>
        <n v="55.99"/>
        <n v="1667.02"/>
        <n v="1574.91"/>
        <n v="176.86"/>
        <n v="89.850000000000009"/>
        <n v="89.820000000000007"/>
        <n v="1070.32"/>
        <n v="33.410000000000004"/>
        <n v="33.44"/>
        <n v="114.05"/>
        <n v="66.5"/>
        <n v="118.93"/>
        <n v="327.09000000000003"/>
        <n v="3.7"/>
        <n v="13.47"/>
        <n v="86.350000000000009"/>
        <n v="0.96"/>
        <n v="4"/>
        <n v="5.48"/>
        <n v="1444.97"/>
        <n v="2799.9"/>
        <n v="71531.820000000007"/>
        <n v="-59293.36"/>
        <n v="123633.17"/>
        <n v="-84351.37"/>
        <n v="11129.79"/>
        <n v="-8257.68"/>
        <n v="23624.43"/>
        <n v="-36863.49"/>
        <n v="4357.5600000000004"/>
        <n v="-4050.31"/>
        <n v="2127.77"/>
        <n v="-43588.33"/>
        <n v="38177.730000000003"/>
        <n v="-4281.46"/>
        <n v="289.10000000000002"/>
        <n v="-483"/>
        <n v="32.61"/>
        <n v="-612.13"/>
        <n v="41.33"/>
        <n v="-2617.81"/>
        <n v="176.76"/>
        <n v="-365.49"/>
        <n v="24.68"/>
        <n v="10834.24"/>
        <n v="-2474.35"/>
        <n v="167.07"/>
        <n v="2972.85"/>
        <n v="124.02"/>
        <n v="621.88"/>
        <n v="5270.01"/>
        <n v="21547.23"/>
        <n v="18.29"/>
        <n v="5.07"/>
        <n v="0.59"/>
        <n v="9.75"/>
        <n v="73.77"/>
        <n v="25.48"/>
        <n v="0.43"/>
        <n v="0.02"/>
        <n v="19.100000000000001"/>
        <n v="11.14"/>
        <n v="19.91"/>
        <n v="54.77"/>
        <n v="0.62"/>
        <n v="2.2600000000000002"/>
        <n v="14.46"/>
        <n v="0.15"/>
        <n v="0.67"/>
        <n v="0.92"/>
        <n v="-7477.16"/>
        <n v="-974.21"/>
        <n v="-568.73"/>
        <n v="45965.69"/>
        <n v="-143933.25"/>
        <n v="-41809.440000000002"/>
        <n v="39319.14"/>
        <n v="115914.42"/>
        <n v="-296767.44"/>
        <n v="27351.93"/>
        <n v="-63169.07"/>
        <n v="98722.28"/>
        <n v="-50820.17"/>
        <n v="2204.2000000000003"/>
        <n v="25358.45"/>
        <n v="-25358.45"/>
        <n v="119.51"/>
        <n v="-10477.82"/>
        <n v="2225.75"/>
        <n v="-88781.06"/>
        <n v="-3837.41"/>
        <n v="-4658.68"/>
        <n v="3777.4700000000003"/>
        <n v="-39.880000000000003"/>
        <n v="-1114.74"/>
        <n v="-1361.43"/>
        <n v="-1535.25"/>
        <n v="-608.95000000000005"/>
        <n v="-3597.67"/>
        <n v="11619.95"/>
        <n v="-647.13"/>
        <n v="49.74"/>
        <n v="-282.12"/>
        <n v="-52.81"/>
        <n v="-700.58"/>
        <n v="-1044.06"/>
        <n v="78.430000000000007"/>
        <n v="46.730000000000004"/>
        <n v="-39.99"/>
        <n v="31.1"/>
        <n v="989.84"/>
        <n v="691.24"/>
        <n v="10848.36"/>
        <n v="215.68"/>
        <n v="73.89"/>
        <n v="24.26"/>
        <n v="166.68"/>
        <n v="24.27"/>
        <n v="81413.100000000006"/>
        <n v="-32294.260000000002"/>
        <n v="20777.93"/>
        <n v="-49334.080000000002"/>
        <n v="12776.89"/>
        <n v="-27256.720000000001"/>
        <n v="11394.74"/>
        <n v="-16059.79"/>
        <n v="2658.56"/>
        <n v="11166.710000000001"/>
        <n v="351.73"/>
        <n v="-8657.44"/>
        <n v="15688.630000000001"/>
        <n v="-19205.650000000001"/>
        <n v="-0.01"/>
        <n v="921.55000000000007"/>
        <n v="-1683.33"/>
        <n v="15641.26"/>
        <n v="-2746.21"/>
        <n v="618.28"/>
        <n v="4203.1099999999997"/>
        <n v="-3616.55"/>
        <n v="77.16"/>
        <n v="24827.07"/>
        <n v="-11100.36"/>
        <n v="119135.90000000001"/>
        <n v="-112969.85"/>
        <n v="884.55000000000007"/>
        <n v="5615.26"/>
        <n v="-2579.63"/>
        <n v="-6816.6"/>
        <n v="21203.170000000002"/>
        <n v="-50796.57"/>
        <n v="14070.18"/>
        <n v="509.88"/>
        <n v="509.87"/>
        <n v="17859.439999999999"/>
        <n v="-11950.1"/>
        <n v="626.81000000000006"/>
        <n v="8697.92"/>
        <n v="-19455.05"/>
        <n v="1020.47"/>
        <n v="26207.27"/>
        <n v="-19433.96"/>
        <n v="1019.37"/>
        <n v="150510.39999999999"/>
        <n v="-128368.18000000001"/>
        <n v="6733.28"/>
        <n v="4026.19"/>
        <n v="-3741.33"/>
        <n v="196.24"/>
        <n v="3486.09"/>
        <n v="-3690.4"/>
        <n v="193.6"/>
        <n v="29160.38"/>
        <n v="-53308.67"/>
        <n v="2796.18"/>
        <n v="319836.86"/>
        <n v="-294544.38"/>
        <n v="16790.05"/>
        <n v="92508.19"/>
        <n v="-132728.99"/>
        <n v="318.42"/>
        <n v="135597.54"/>
        <n v="-195993.49"/>
        <n v="15638.23"/>
        <n v="495875.37"/>
        <n v="-478753.47000000003"/>
        <n v="76234.14"/>
        <n v="-59672.35"/>
        <n v="-7145.52"/>
        <n v="115905.89"/>
        <n v="-62203.130000000005"/>
        <n v="27261.43"/>
        <n v="1226.21"/>
        <n v="-6142.87"/>
        <n v="842.67000000000007"/>
        <n v="388.92"/>
        <n v="-67.62"/>
        <n v="125.76"/>
        <n v="-44.69"/>
        <n v="2507.08"/>
        <n v="-78.13"/>
        <n v="3.46"/>
        <n v="-44.59"/>
        <n v="611.55000000000007"/>
        <n v="-100.9"/>
        <n v="381.32"/>
        <n v="-2571.6799999999998"/>
        <n v="-51.95"/>
        <n v="-1901.2"/>
        <n v="0"/>
        <n v="6792.4400000000005"/>
        <n v="7564"/>
        <n v="17504.04"/>
        <n v="2000.19"/>
        <n v="-2389.8200000000002"/>
        <n v="767.11"/>
        <n v="131556.86000000002"/>
        <n v="-67993.88"/>
        <n v="11152.9"/>
        <n v="171604.84"/>
        <n v="-245783.71"/>
        <n v="35341.090000000004"/>
        <n v="408.04"/>
        <n v="141753.64000000001"/>
        <n v="-130967.59"/>
        <n v="5932.22"/>
        <n v="-2218.66"/>
        <n v="25099.89"/>
        <n v="-42419.47"/>
        <n v="2635.3"/>
        <n v="12200.23"/>
        <n v="-23850.82"/>
        <n v="1835.41"/>
        <n v="1417.81"/>
        <n v="-556.95000000000005"/>
        <n v="505.8"/>
        <n v="723.7"/>
        <n v="-1179.1200000000001"/>
        <n v="1070.83"/>
        <n v="7973.58"/>
        <n v="-6911.39"/>
        <n v="6276.6500000000005"/>
        <n v="10176.65"/>
        <n v="-10333.11"/>
        <n v="9384.1200000000008"/>
        <n v="-18.080000000000002"/>
        <n v="16.420000000000002"/>
        <n v="-65.77"/>
        <n v="59.730000000000004"/>
        <n v="4764.42"/>
        <n v="-4522.87"/>
        <n v="4107.49"/>
        <n v="-4.67"/>
        <n v="4.24"/>
        <n v="-19.600000000000001"/>
        <n v="17.8"/>
        <n v="-26.79"/>
        <n v="24.330000000000002"/>
        <n v="102.83"/>
        <n v="-102.83"/>
        <n v="1386"/>
        <n v="-1386"/>
        <n v="43.410000000000004"/>
        <n v="43.43"/>
        <n v="-2869.9900000000002"/>
        <n v="129.09"/>
        <n v="415.68"/>
        <n v="-1937.89"/>
        <n v="87.16"/>
        <n v="9799.5400000000009"/>
        <n v="-4200.99"/>
        <n v="188.95000000000002"/>
        <n v="25547.66"/>
        <n v="-12600.54"/>
        <n v="566.75"/>
        <n v="-93.11"/>
        <n v="4.18"/>
        <n v="-339.23"/>
        <n v="15.25"/>
        <n v="7277.91"/>
        <n v="-20736.400000000001"/>
        <n v="932.68000000000006"/>
        <n v="-24.1"/>
        <n v="1.0900000000000001"/>
        <n v="-100.64"/>
        <n v="4.53"/>
        <n v="-137.9"/>
        <n v="6.2"/>
        <n v="277.95"/>
        <n v="152.1"/>
        <n v="-10222.23"/>
        <n v="456.87"/>
        <n v="22012.22"/>
        <n v="-9939.4600000000009"/>
        <n v="444.26"/>
        <n v="139475.59"/>
        <n v="-103556.05"/>
        <n v="4628.3100000000004"/>
        <n v="-10044.16"/>
        <n v="448.91"/>
        <n v="12806.16"/>
        <n v="-20873.900000000001"/>
        <n v="932.93000000000006"/>
        <n v="-10044.06"/>
        <n v="448.89"/>
        <n v="76.760000000000005"/>
        <n v="20.27"/>
        <n v="10237.93"/>
        <n v="-7033.3600000000006"/>
        <n v="3697.84"/>
        <n v="-5559.75"/>
        <n v="167381.54"/>
        <n v="-177208.53"/>
        <n v="5108.6500000000005"/>
        <n v="165972"/>
        <n v="-166537.94"/>
        <n v="12501.23"/>
        <n v="268.93"/>
        <n v="-326.25"/>
        <n v="286115.38"/>
        <n v="-280522.03000000003"/>
        <n v="5585.93"/>
        <n v="426"/>
        <n v="871.54"/>
        <n v="1398.56"/>
        <n v="-80.87"/>
        <n v="899.01"/>
        <n v="366.86"/>
        <n v="854.12"/>
        <n v="-1027.02"/>
        <n v="382.58"/>
        <n v="-9491.2900000000009"/>
        <n v="8548.23"/>
        <n v="11.78"/>
        <n v="43.42"/>
        <n v="277.85000000000002"/>
        <n v="3.0300000000000002"/>
        <n v="12.81"/>
        <n v="17.63"/>
        <n v="-2346.14"/>
        <n v="-13356.36"/>
        <n v="8006.1500000000005"/>
        <n v="-1898.95"/>
        <n v="8463.6"/>
        <n v="10312.56"/>
        <n v="-9180.86"/>
        <n v="6686.54"/>
        <n v="-5825.1500000000005"/>
        <n v="4463.72"/>
        <n v="-6275.18"/>
        <n v="-2251.16"/>
        <n v="107962.12"/>
        <n v="-83297.180000000008"/>
        <n v="-60500.91"/>
        <n v="103948.56"/>
        <n v="-211377.33000000002"/>
        <n v="-65414.03"/>
        <n v="365.16"/>
        <n v="124425.61"/>
        <n v="-69471.290000000008"/>
        <n v="-93858.89"/>
        <n v="606.33000000000004"/>
        <n v="3640.55"/>
        <n v="-6711.45"/>
        <n v="14279.36"/>
        <n v="-2164.89"/>
        <n v="13939.75"/>
        <n v="-1906.68"/>
        <n v="749.42"/>
        <n v="239.48000000000002"/>
        <n v="41509.61"/>
        <n v="99132.86"/>
        <n v="-57342.840000000004"/>
        <n v="14743.53"/>
        <n v="-99032.06"/>
        <n v="5588.76"/>
        <n v="-1862.93"/>
        <n v="-1862.91"/>
        <n v="-1862.92"/>
        <n v="203.56"/>
        <n v="1156.93"/>
        <n v="382.29"/>
        <n v="277.8"/>
        <n v="1381.81"/>
        <n v="9.56"/>
        <n v="3.0700000000000003"/>
        <n v="683.4"/>
        <n v="1035.9000000000001"/>
        <n v="873.14"/>
        <n v="95.65"/>
        <n v="17173.8"/>
        <n v="788.16"/>
        <n v="1898.8600000000001"/>
        <n v="-869.81000000000006"/>
        <n v="85.25"/>
        <n v="941.26"/>
        <n v="-990.16"/>
        <n v="97.05"/>
        <n v="-2837.05"/>
        <n v="278.07"/>
        <n v="-1073.44"/>
        <n v="105.21000000000001"/>
        <n v="2402.65"/>
        <n v="-2578.7200000000003"/>
        <n v="252.75"/>
        <n v="3106.41"/>
        <n v="58839.47"/>
        <n v="-45224.959999999999"/>
        <n v="21067.06"/>
        <n v="-52070.840000000004"/>
        <n v="39954.75"/>
        <n v="-14918.050000000001"/>
        <n v="1653.57"/>
        <n v="94846.47"/>
        <n v="-104755.8"/>
        <n v="8838.32"/>
        <n v="6015.14"/>
        <n v="-8039.3"/>
        <n v="6733.08"/>
        <n v="-8839.35"/>
        <n v="69719.399999999994"/>
        <n v="-56593.99"/>
        <n v="71331.31"/>
        <n v="-147445.78"/>
        <n v="27329.47"/>
        <n v="19115.3"/>
        <n v="-14641.43"/>
        <n v="23920.31"/>
        <n v="-15402"/>
        <n v="155982.67000000001"/>
        <n v="-171210.05000000002"/>
        <n v="4967.24"/>
        <n v="-997.89"/>
        <n v="74380.400000000009"/>
        <n v="-0.08"/>
        <n v="102079.15000000001"/>
        <n v="-64544.639999999999"/>
        <n v="34300.65"/>
        <n v="-89589.31"/>
        <n v="3494.67"/>
        <n v="22633.62"/>
        <n v="-10058.27"/>
        <n v="67097.87"/>
        <n v="-47137.15"/>
        <n v="1311.19"/>
        <n v="9387.9"/>
        <n v="-5386.85"/>
        <n v="2471.14"/>
        <n v="-2604.8200000000002"/>
        <n v="59657.67"/>
        <n v="-51935.89"/>
        <n v="-1128.24"/>
        <n v="-22771.69"/>
        <n v="316.03000000000003"/>
        <n v="35.19"/>
        <n v="54.1"/>
        <n v="120.7"/>
        <n v="32.51"/>
        <n v="4.8899999999999997"/>
        <n v="37.630000000000003"/>
        <n v="0.36"/>
        <n v="1.45"/>
        <n v="2"/>
        <n v="62856.93"/>
        <n v="-34765.61"/>
        <n v="23032.63"/>
        <n v="-65352.08"/>
        <n v="2191.41"/>
        <n v="20757.29"/>
        <n v="-3905.26"/>
        <n v="45691.89"/>
        <n v="-34055.51"/>
        <n v="3391.29"/>
        <n v="1786.13"/>
        <n v="-20072.420000000002"/>
        <n v="18476.46"/>
        <n v="-17841.740000000002"/>
        <n v="7350.91"/>
        <n v="-18"/>
        <n v="-116.9"/>
        <n v="350.7"/>
        <n v="1179.45"/>
        <n v="837.94"/>
        <n v="810.7"/>
        <n v="3869.58"/>
        <n v="634226.21"/>
        <n v="-1138261.48"/>
        <n v="23295.31"/>
        <n v="184585.2"/>
        <n v="-283339.87"/>
        <n v="22436.39"/>
        <n v="232604.88"/>
        <n v="-244481.08000000002"/>
        <n v="20354.79"/>
        <n v="509395.93"/>
        <n v="-429159.34"/>
        <n v="19854.03"/>
        <n v="77250.69"/>
        <n v="-21394.47"/>
        <n v="11280.83"/>
        <n v="-137012.29999999999"/>
        <n v="22973.5"/>
        <n v="1005619.49"/>
        <n v="-369729.71"/>
        <n v="22754.43"/>
        <n v="-91.89"/>
        <n v="-31493.09"/>
        <n v="20859.84"/>
        <n v="54335.73"/>
        <n v="-119719.08"/>
        <n v="7575.16"/>
        <n v="26602.74"/>
        <n v="-119317.47"/>
        <n v="11677.77"/>
        <n v="166352.05000000002"/>
        <n v="-137526.35"/>
        <n v="35145.129999999997"/>
        <n v="225936.49"/>
        <n v="-234234.13"/>
        <n v="3447.2400000000002"/>
        <n v="10375.27"/>
        <n v="-34350.870000000003"/>
        <n v="921.68000000000006"/>
        <n v="13283.61"/>
        <n v="-62891.98"/>
        <n v="589604.20000000007"/>
        <n v="-378450.21"/>
        <n v="56212.18"/>
        <n v="59299.82"/>
        <n v="-65881.62"/>
        <n v="29245.06"/>
        <n v="-93478.74"/>
        <n v="71407.33"/>
        <n v="-115517"/>
        <n v="116931.13"/>
        <n v="-125638.84"/>
        <n v="10458.74"/>
        <n v="-2151.61"/>
        <n v="9011.26"/>
        <n v="-24535.78"/>
        <n v="222493.02000000002"/>
        <n v="-63408.020000000004"/>
        <n v="582.87"/>
        <n v="46.15"/>
        <n v="52.04"/>
        <n v="737.13"/>
        <n v="22.41"/>
        <n v="183.6"/>
        <n v="150.57"/>
        <n v="153932.72"/>
        <n v="-144995.91"/>
        <n v="60890.380000000005"/>
        <n v="42732.08"/>
        <n v="-14526.9"/>
        <n v="75549.95"/>
        <n v="-62441.760000000002"/>
        <n v="282814.26"/>
        <n v="-318985.23"/>
        <n v="23458.33"/>
        <n v="-24291.670000000002"/>
        <n v="7272.67"/>
        <n v="-150.49"/>
        <n v="127559.85"/>
        <n v="-147927.9"/>
        <n v="195.89000000000001"/>
        <n v="-2003.38"/>
        <n v="990.93000000000006"/>
        <n v="-4466.63"/>
        <n v="2766.71"/>
        <n v="-842.99"/>
        <n v="11396.61"/>
        <n v="-5078.41"/>
        <n v="539.29"/>
        <n v="-2977.27"/>
        <n v="2977.27"/>
        <n v="279.54000000000002"/>
        <n v="5061.2700000000004"/>
        <n v="-5861.56"/>
        <n v="1047.6400000000001"/>
        <n v="33.619999999999997"/>
        <n v="74.320000000000007"/>
        <n v="1762.41"/>
        <n v="157.65"/>
        <n v="267.24"/>
        <n v="670.89"/>
        <n v="189.84"/>
        <n v="10.120000000000001"/>
        <n v="0.01"/>
        <n v="1436.81"/>
        <n v="411.19"/>
        <n v="999.77"/>
        <n v="117616.58"/>
        <n v="-42644.17"/>
        <n v="29066.57"/>
        <n v="-53785.120000000003"/>
        <n v="28636.95"/>
        <n v="-24407.22"/>
        <n v="3167.84"/>
        <n v="74426.710000000006"/>
        <n v="-63920.130000000005"/>
        <n v="2381.83"/>
        <n v="6507.58"/>
        <n v="-7171.84"/>
        <n v="4627.1000000000004"/>
        <n v="-52094.630000000005"/>
        <n v="50381.200000000004"/>
        <n v="-63578.54"/>
        <n v="22116.15"/>
        <n v="-1231.8"/>
        <n v="-2429.2400000000002"/>
        <n v="58520.72"/>
        <n v="-48620.81"/>
        <n v="3224.33"/>
        <n v="19820.920000000002"/>
        <n v="-118916.08"/>
        <n v="4509.34"/>
        <n v="42744.21"/>
        <n v="-30927.510000000002"/>
        <n v="652.94000000000005"/>
        <n v="150073.98000000001"/>
        <n v="-51388.5"/>
        <n v="6698.87"/>
        <n v="-5951.64"/>
        <n v="1922.72"/>
        <n v="7441.05"/>
        <n v="-35115.29"/>
        <n v="11284.74"/>
        <n v="76939.56"/>
        <n v="-71319.48"/>
        <n v="12558.69"/>
        <n v="-4287.28"/>
        <n v="2389.73"/>
        <n v="548.30000000000007"/>
        <n v="88402.45"/>
        <n v="-50561.32"/>
        <n v="-50.38"/>
        <n v="26534.639999999999"/>
        <n v="-41437.21"/>
        <n v="-41.28"/>
        <n v="1585.2"/>
        <n v="-7747.67"/>
        <n v="-7.71"/>
        <n v="-19233.32"/>
        <n v="-19.16"/>
        <n v="9109.4699999999993"/>
        <n v="-1386.76"/>
        <n v="-1.3900000000000001"/>
        <n v="8057.66"/>
        <n v="-10569.34"/>
        <n v="-10.53"/>
        <n v="-2753.8"/>
        <n v="-2.74"/>
        <n v="2773.89"/>
        <n v="73987.900000000009"/>
        <n v="-29029.62"/>
        <n v="28469.350000000002"/>
        <n v="-65822.740000000005"/>
        <n v="6917.4800000000005"/>
        <n v="21963.31"/>
        <n v="-61847.950000000004"/>
        <n v="9632.26"/>
        <n v="-7458.02"/>
        <n v="14781.86"/>
        <n v="-3884.1800000000003"/>
        <n v="3121.53"/>
        <n v="-9745.2900000000009"/>
        <n v="891.15"/>
        <n v="55867.360000000001"/>
        <n v="-30035.77"/>
        <n v="3302.9500000000003"/>
        <n v="5449.29"/>
        <n v="-45443.840000000004"/>
        <n v="2971.2200000000003"/>
        <n v="-77466.080000000002"/>
        <n v="10882.460000000001"/>
        <n v="73856.14"/>
        <n v="-7133.25"/>
        <n v="806.84"/>
        <n v="189836.63"/>
        <n v="-101856.43000000001"/>
        <n v="19364.54"/>
        <n v="647.61"/>
        <n v="-181.31"/>
        <n v="-28900.100000000002"/>
        <n v="36225.68"/>
        <n v="-48005.56"/>
        <n v="845.62"/>
        <n v="74523.820000000007"/>
        <n v="-25421.71"/>
        <n v="21770.240000000002"/>
        <n v="-45728.38"/>
        <n v="1931.82"/>
        <n v="70531.570000000007"/>
        <n v="-51346.97"/>
        <n v="4667.6000000000004"/>
        <n v="214782.85"/>
        <n v="-213013.84"/>
        <n v="20994.45"/>
        <n v="9726.93"/>
        <n v="-4912.99"/>
        <n v="2196.98"/>
        <n v="623.72"/>
        <n v="-80521.73"/>
        <n v="94069"/>
        <n v="-65082.51"/>
        <n v="3779.31"/>
        <n v="54.620000000000005"/>
        <n v="29.64"/>
        <n v="0.14000000000000001"/>
        <n v="0.99"/>
        <n v="3.08"/>
        <n v="794.54"/>
        <n v="484.15000000000003"/>
        <n v="20372.7"/>
        <n v="-29018.13"/>
        <n v="3844.2000000000003"/>
        <n v="14045.73"/>
        <n v="-5400.3"/>
        <n v="715.42"/>
        <n v="-28219.74"/>
        <n v="2155.79"/>
        <n v="33471.42"/>
        <n v="-5251.68"/>
        <n v="401.19"/>
        <n v="-2059.0300000000002"/>
        <n v="-4.29"/>
        <n v="41188.39"/>
        <n v="-39129.360000000001"/>
        <n v="-81.48"/>
        <n v="922.77"/>
        <n v="171.73"/>
        <n v="565.68000000000006"/>
        <n v="-565.68000000000006"/>
        <n v="37544.800000000003"/>
        <n v="-41147.4"/>
        <n v="3568.76"/>
        <n v="41287.520000000004"/>
        <n v="-37684.92"/>
        <n v="3268.4300000000003"/>
        <n v="20629.87"/>
        <n v="65314.48"/>
        <n v="-85944.35"/>
        <n v="108.84"/>
        <n v="76.820000000000007"/>
        <n v="14773.9"/>
        <n v="-33328.28"/>
        <n v="24756.75"/>
        <n v="-6202.37"/>
        <n v="50210.29"/>
        <n v="-70383.350000000006"/>
        <n v="139476.41"/>
        <n v="-119303.35"/>
        <n v="31554.74"/>
        <n v="6660.87"/>
        <n v="-10722.64"/>
        <n v="2033.55"/>
        <n v="6057.14"/>
        <n v="-1995.3700000000001"/>
        <n v="378.42"/>
        <n v="68973.34"/>
        <n v="-201098.09"/>
        <n v="5921.59"/>
        <n v="217105.86000000002"/>
        <n v="-84981.11"/>
        <n v="2502.37"/>
        <n v="55984.93"/>
        <n v="4139.67"/>
        <n v="-7186.56"/>
        <n v="4384.3"/>
        <n v="-1337.41"/>
        <n v="70472.63"/>
        <n v="-59415.49"/>
        <n v="-11057.14"/>
        <n v="6744.31"/>
        <n v="-14152.39"/>
        <n v="7408.08"/>
        <n v="102.12"/>
        <n v="19.010000000000002"/>
        <n v="-3417.78"/>
        <n v="3111.33"/>
        <n v="306.45"/>
        <n v="274.84000000000003"/>
        <n v="-12978.76"/>
        <n v="15119.24"/>
        <n v="-2415.3200000000002"/>
        <n v="465.35"/>
        <n v="40.619999999999997"/>
        <n v="71024.39"/>
        <n v="-82076.180000000008"/>
        <n v="840.39"/>
        <n v="13162"/>
        <n v="-2110.21"/>
        <n v="21.61"/>
        <n v="86.02"/>
        <n v="129103.21"/>
        <n v="-194229.14"/>
        <n v="44926.85"/>
        <n v="89234.11"/>
        <n v="-24108.18"/>
        <n v="5576.42"/>
        <n v="1685.1200000000001"/>
        <n v="-842.52"/>
        <n v="-842.6"/>
        <n v="292681.14"/>
        <n v="-316484.93"/>
        <n v="123957.52"/>
        <n v="-100153.73"/>
        <n v="40371.19"/>
        <n v="12239.56"/>
        <n v="-62138.65"/>
        <n v="61463.040000000001"/>
        <n v="-11563.95"/>
        <n v="251.87"/>
        <n v="-251.87"/>
        <n v="7081.21"/>
        <n v="-7081.21"/>
        <n v="43052.43"/>
        <n v="-67377.38"/>
        <n v="5374.88"/>
        <n v="27859.06"/>
        <n v="-3534.11"/>
        <n v="281.93"/>
        <n v="145.05000000000001"/>
        <n v="26.990000000000002"/>
        <n v="21218.240000000002"/>
        <n v="-17572.920000000002"/>
        <n v="1071.77"/>
        <n v="4019.27"/>
        <n v="-7664.59"/>
        <n v="467.46000000000004"/>
        <n v="144.69"/>
        <n v="26.93"/>
        <n v="20.8"/>
        <n v="3.88"/>
        <n v="105378.19"/>
        <n v="-173903.36000000002"/>
        <n v="2424.7600000000002"/>
        <n v="90430.03"/>
        <n v="-21904.86"/>
        <n v="305.42"/>
        <n v="10297.85"/>
        <n v="-9143.56"/>
        <n v="686.02"/>
        <n v="-1154.29"/>
        <n v="86.61"/>
        <n v="21775.63"/>
        <n v="-21775.63"/>
        <n v="7511.6100000000006"/>
        <n v="1397.88"/>
        <n v="20397.8"/>
        <n v="-18586.21"/>
        <n v="1647.25"/>
        <n v="-3458.84"/>
        <n v="32"/>
        <n v="5.96"/>
        <n v="5916.92"/>
        <n v="1101.1200000000001"/>
        <n v="119414.88"/>
        <n v="-159311.36000000002"/>
        <n v="10772.41"/>
        <n v="199207.41"/>
        <n v="-159310.93"/>
        <n v="10772.37"/>
        <n v="-31453.350000000002"/>
        <n v="3235.15"/>
        <n v="37306.79"/>
        <n v="-5853.4400000000005"/>
        <n v="602.05000000000007"/>
        <n v="91.01"/>
        <n v="16.93"/>
        <n v="20747.27"/>
        <n v="-38747.410000000003"/>
        <n v="2951.35"/>
        <n v="25210.959999999999"/>
        <n v="-7210.82"/>
        <n v="549.24"/>
        <n v="10914.89"/>
        <n v="2031.25"/>
        <n v="-3521.2000000000003"/>
        <n v="835.18000000000006"/>
        <n v="835.24"/>
        <n v="499747.10000000003"/>
        <n v="-510291.26"/>
        <n v="14890.08"/>
        <n v="102935.39"/>
        <n v="-92391.23"/>
        <n v="2695.93"/>
        <n v="1524.1200000000001"/>
        <n v="283.63"/>
        <n v="101420.57"/>
        <n v="-85507.67"/>
        <n v="865.53"/>
        <n v="-15912.9"/>
        <n v="161.08000000000001"/>
        <n v="7211.5"/>
        <n v="-14530.34"/>
        <n v="971.73"/>
        <n v="21849.03"/>
        <n v="-14530.19"/>
        <n v="971.72"/>
        <n v="-530650.62"/>
        <n v="33327"/>
        <n v="626727.9"/>
        <n v="-96077.28"/>
        <n v="6034.03"/>
        <n v="46593.74"/>
        <n v="-603787.4"/>
        <n v="26468.45"/>
        <n v="666512.92000000004"/>
        <n v="-109319.26000000001"/>
        <n v="4792.2700000000004"/>
        <n v="3430"/>
        <n v="3430.01"/>
        <n v="399918.96"/>
        <n v="1767078.51"/>
        <n v="-2166997.4700000002"/>
        <n v="155638.21"/>
        <n v="108471.59"/>
        <n v="-540301.29"/>
        <n v="17374.82"/>
        <n v="529654.39"/>
        <n v="-97824.69"/>
        <n v="3145.8"/>
        <n v="-2920.2400000000002"/>
        <n v="3463.6800000000003"/>
        <n v="-543.44000000000005"/>
        <n v="2023.15"/>
        <n v="376.51"/>
        <n v="18.650000000000002"/>
        <n v="3.47"/>
        <n v="24.35"/>
        <n v="-41.410000000000004"/>
        <n v="31.45"/>
        <n v="5.8500000000000005"/>
        <n v="23.61"/>
        <n v="15245.03"/>
        <n v="609.77"/>
        <n v="3658.7200000000003"/>
        <n v="6314.35"/>
        <n v="1262.4000000000001"/>
        <n v="10757.58"/>
        <n v="-13088.300000000001"/>
        <n v="3206.5"/>
        <n v="4766.33"/>
        <n v="-2435.61"/>
        <n v="596.70000000000005"/>
        <n v="38280.19"/>
        <n v="-35026.270000000004"/>
        <n v="3264.55"/>
        <n v="-6518.47"/>
        <n v="1400.33"/>
        <n v="61.7"/>
        <n v="1329.43"/>
        <n v="247.41"/>
        <n v="732.31000000000006"/>
        <n v="-953.2"/>
        <n v="398.23"/>
        <n v="-177.34"/>
        <n v="1230.77"/>
        <n v="241.87"/>
        <n v="392089.25"/>
        <n v="-536490.5"/>
        <n v="144401.25"/>
        <n v="366865.05"/>
        <n v="-479231.3"/>
        <n v="23679.510000000002"/>
        <n v="115105.34"/>
        <n v="-2739.09"/>
        <n v="135.34"/>
        <n v="932.47"/>
        <n v="193.61"/>
        <n v="1079.82"/>
        <n v="713.76"/>
        <n v="36601.07"/>
        <n v="2608.17"/>
        <n v="7807.83"/>
        <n v="3146.69"/>
        <n v="1009.33"/>
        <n v="631900.74"/>
        <n v="-599026.68000000005"/>
        <n v="85202.38"/>
        <n v="39246.74"/>
        <n v="-72120.800000000003"/>
        <n v="34.32"/>
        <n v="41.29"/>
        <n v="13862.050000000001"/>
        <n v="428608.26"/>
        <n v="-442470.31"/>
        <n v="20458.34"/>
        <n v="30924.7"/>
        <n v="-77702.680000000008"/>
        <n v="1545.6000000000001"/>
        <n v="76187.070000000007"/>
        <n v="-29409.09"/>
        <n v="584.97"/>
        <n v="1841.22"/>
        <n v="342.64"/>
        <n v="11607.97"/>
        <n v="-190080.66"/>
        <n v="5096.01"/>
        <n v="213846.44"/>
        <n v="-35373.75"/>
        <n v="948.36"/>
        <n v="-130760.38"/>
        <n v="6070.1500000000005"/>
        <n v="155094.87"/>
        <n v="-24334.49"/>
        <n v="1129.6500000000001"/>
        <n v="73781.67"/>
        <n v="252325.79"/>
        <n v="-326107.46000000002"/>
        <n v="47721.89"/>
        <n v="35752.6"/>
        <n v="124794.94"/>
        <n v="-160547.54"/>
        <n v="24839.18"/>
        <n v="21453.3"/>
        <n v="-19440.850000000002"/>
        <n v="1605.48"/>
        <n v="-3617.9300000000003"/>
        <n v="47561.98"/>
        <n v="184182.12"/>
        <n v="-231744.1"/>
        <n v="23128.97"/>
        <n v="7701.93"/>
        <n v="-569.75"/>
        <n v="78.210000000000008"/>
        <n v="36578.43"/>
        <n v="-43710.61"/>
        <n v="6000.34"/>
        <n v="17169.580000000002"/>
        <n v="-85919.360000000001"/>
        <n v="14461.58"/>
        <n v="265130.09000000003"/>
        <n v="-196380.31"/>
        <n v="33053.9"/>
        <n v="44075.06"/>
        <n v="-653091.82000000007"/>
        <n v="2377.0500000000002"/>
        <n v="727262.89"/>
        <n v="-118246.13"/>
        <n v="430.39"/>
        <n v="306248.03999999998"/>
        <n v="-30406.95"/>
        <n v="3256776.3"/>
        <n v="-3532617.39"/>
        <n v="618260.55000000005"/>
        <n v="71447.97"/>
        <n v="-101489.29000000001"/>
        <n v="156.14000000000001"/>
        <n v="48928.4"/>
        <n v="-18887.080000000002"/>
        <n v="29.060000000000002"/>
        <n v="118533.22"/>
        <n v="1184117.3799999999"/>
        <n v="-1302650.6000000001"/>
        <n v="169817.41"/>
        <n v="779.66"/>
        <n v="311.86"/>
        <n v="259.89999999999998"/>
        <n v="104644.43000000001"/>
        <n v="-325548.13"/>
        <n v="325764.69"/>
        <n v="-216.56"/>
        <n v="89506.430000000008"/>
        <n v="-89506.430000000008"/>
        <n v="1292.5899999999999"/>
        <n v="46214.73"/>
        <n v="6244602.1600000001"/>
        <n v="-6244602.1600000001"/>
        <n v="290627.43"/>
        <n v="789.39"/>
        <n v="159.78"/>
        <n v="3435.26"/>
        <n v="5135.3100000000004"/>
        <n v="411.44"/>
        <n v="15906.17"/>
        <n v="1841.08"/>
        <n v="348.21"/>
        <n v="860.14"/>
        <n v="1840.95"/>
        <n v="-1055.53"/>
        <n v="58.75"/>
        <n v="-70.100000000000009"/>
        <n v="3.91"/>
        <n v="-573.28"/>
        <n v="31.91"/>
        <n v="-21.330000000000002"/>
        <n v="1.18"/>
        <n v="-19.53"/>
        <n v="-655.27"/>
        <n v="36.480000000000004"/>
        <n v="-411.6"/>
        <n v="22.900000000000002"/>
        <n v="-8229.9500000000007"/>
        <n v="458.09000000000003"/>
        <n v="21084.02"/>
        <n v="-10047.43"/>
        <n v="559.26"/>
        <n v="-9527.57"/>
        <n v="443"/>
        <n v="-1103.1200000000001"/>
        <n v="9313.69"/>
        <n v="-7799.35"/>
        <n v="35925.42"/>
        <n v="-6876.38"/>
        <n v="39255.21"/>
        <n v="-34057.78"/>
        <n v="27542.07"/>
        <n v="-53115.19"/>
        <n v="2208.04"/>
        <n v="15.280000000000001"/>
        <n v="1.01"/>
        <n v="8.2900000000000009"/>
        <n v="0.33"/>
        <n v="0.3"/>
        <n v="9.49"/>
        <n v="5.95"/>
        <n v="119.18"/>
        <n v="676.22"/>
        <n v="1358.6200000000001"/>
        <n v="614.34"/>
        <n v="6466.18"/>
        <n v="3165.85"/>
        <n v="1337.93"/>
        <n v="1165.1200000000001"/>
        <n v="6604.34"/>
        <n v="1306.74"/>
        <n v="1862.03"/>
        <n v="1578.82"/>
        <n v="-182.3"/>
        <n v="35.54"/>
        <n v="41.9"/>
        <n v="-12.01"/>
        <n v="2.33"/>
        <n v="81.59"/>
        <n v="-98.960000000000008"/>
        <n v="19.29"/>
        <n v="-3.87"/>
        <n v="0.75"/>
        <n v="-3.31"/>
        <n v="185.74"/>
        <n v="-113.16"/>
        <n v="22.05"/>
        <n v="568.13"/>
        <n v="-71.010000000000005"/>
        <n v="13.84"/>
        <n v="317.51"/>
        <n v="-1421.49"/>
        <n v="277.09000000000003"/>
        <n v="1031.81"/>
        <n v="-1899.39"/>
        <n v="370.24"/>
        <n v="1351.1200000000001"/>
        <n v="227924.6"/>
        <n v="-12250.720000000001"/>
        <n v="1926.77"/>
        <n v="15155.75"/>
        <n v="1877.01"/>
        <n v="-6058.4400000000005"/>
        <n v="-8906.1"/>
        <n v="7600.68"/>
        <n v="20069.21"/>
        <n v="-13732.14"/>
        <n v="118302.40000000001"/>
        <n v="-104805.04000000001"/>
        <n v="1106.9000000000001"/>
        <n v="150314.01999999999"/>
        <n v="-395491.23"/>
        <n v="31302.38"/>
        <n v="11.16"/>
        <n v="0.73"/>
        <n v="6.0600000000000005"/>
        <n v="0.24"/>
        <n v="0.2"/>
        <n v="6.92"/>
        <n v="4.3500000000000005"/>
        <n v="87.04"/>
        <n v="81.92"/>
        <n v="177.86"/>
        <n v="7.5200000000000005"/>
        <n v="5.0600000000000005"/>
        <n v="5.08"/>
        <n v="358.82"/>
        <n v="1057.48"/>
        <n v="4200.62"/>
        <n v="-7889.85"/>
        <n v="239.45000000000002"/>
        <n v="494.81"/>
        <n v="-6227.85"/>
        <n v="189.01"/>
        <n v="428.67"/>
        <n v="55179.55"/>
        <n v="-10326.5"/>
        <n v="313.41000000000003"/>
        <n v="93875.85"/>
        <n v="-87548.930000000008"/>
        <n v="2657.13"/>
        <n v="51745.590000000004"/>
        <n v="-93931.95"/>
        <n v="2850.85"/>
        <n v="8244.36"/>
        <n v="-3121.28"/>
        <n v="229.28"/>
        <n v="592.51"/>
        <n v="-32.06"/>
        <n v="2.36"/>
        <n v="-451.76"/>
        <n v="33.19"/>
        <n v="-16.61"/>
        <n v="1.24"/>
        <n v="843.34"/>
        <n v="130.35"/>
        <n v="-684.67"/>
        <n v="50.300000000000004"/>
        <n v="-60.11"/>
        <n v="4.41"/>
        <n v="-2873.02"/>
        <n v="211.04"/>
        <n v="2986.9"/>
        <n v="-5557.95"/>
        <n v="408.28000000000003"/>
        <n v="9123.15"/>
        <n v="12206.16"/>
        <n v="1489.04"/>
        <n v="553.20000000000005"/>
        <n v="13.88"/>
        <n v="2662.56"/>
        <n v="-16924.84"/>
        <n v="260.39"/>
        <n v="2.1"/>
        <n v="2258.33"/>
        <n v="1165.22"/>
        <n v="165.3"/>
        <n v="271.72000000000003"/>
        <n v="-173.33"/>
        <n v="-1.77"/>
        <n v="-25.09"/>
        <n v="-0.94000000000000006"/>
        <n v="-37.99"/>
        <n v="-3.35"/>
        <n v="-159.51"/>
        <n v="710.61"/>
        <n v="-308.63"/>
        <n v="3.89"/>
        <n v="191.56"/>
        <n v="885.52"/>
        <n v="1402.09"/>
        <n v="350.12"/>
        <n v="717.42"/>
        <n v="379.74"/>
        <n v="626.32000000000005"/>
        <n v="-141.34"/>
        <n v="11.71"/>
        <n v="-0.02"/>
        <n v="1702.14"/>
        <n v="-109.44"/>
        <n v="9.07"/>
        <n v="4505.2700000000004"/>
        <n v="-1779.3"/>
        <n v="147.47999999999999"/>
        <n v="12798.130000000001"/>
        <n v="7520.53"/>
        <n v="-25122.29"/>
        <n v="2082.39"/>
        <n v="2513.04"/>
        <n v="-769.56000000000006"/>
        <n v="-7.87"/>
        <n v="-111.34"/>
        <n v="-4.07"/>
        <n v="-168.78"/>
        <n v="-14.870000000000001"/>
        <n v="-708.41"/>
        <n v="642.21"/>
        <n v="-1370.3500000000001"/>
        <n v="283.75"/>
        <n v="82.83"/>
        <n v="1147.7"/>
        <n v="90880.22"/>
        <n v="-18862.86"/>
        <n v="4404.71"/>
        <n v="5172.01"/>
        <n v="-22436.560000000001"/>
        <n v="4671.13"/>
        <n v="2171.66"/>
        <n v="-74.13"/>
        <n v="3317.53"/>
        <n v="47335.22"/>
        <n v="-6877.2"/>
        <n v="57275.950000000004"/>
        <n v="-157901.84"/>
        <n v="20408.27"/>
        <n v="5875095.6600000001"/>
        <n v="-5875095.6600000001"/>
        <n v="2162.44"/>
        <n v="2434071.9700000002"/>
        <n v="-2434071.9700000002"/>
        <n v="101384.78"/>
        <n v="1217396.95"/>
        <n v="-1217396.95"/>
        <n v="89894.38"/>
        <n v="-465505.29000000004"/>
        <n v="465505.29000000004"/>
        <n v="133621.89000000001"/>
        <n v="-133621.89000000001"/>
        <n v="1540093.02"/>
        <n v="-1540093.02"/>
        <n v="141457.80000000002"/>
        <n v="171342.05000000002"/>
        <n v="1370739.78"/>
        <n v="754243.20000000007"/>
        <n v="99247.71"/>
        <n v="1328.27"/>
        <n v="980995.95000000007"/>
        <n v="-980995.95000000007"/>
        <n v="3446.57"/>
        <n v="1999419.44"/>
        <n v="-1999419.44"/>
        <n v="928386.71"/>
        <n v="-651864.28"/>
        <n v="120538.08"/>
        <n v="-395772.45"/>
        <n v="37083.03"/>
        <n v="-1288.06"/>
        <n v="187522.2"/>
        <n v="2381419.2800000003"/>
        <n v="-1251024.95"/>
        <n v="251128.12"/>
        <n v="-1273691.21"/>
        <n v="-232902.30000000002"/>
        <n v="489.01"/>
        <n v="69.37"/>
        <n v="1565.27"/>
        <n v="235.13"/>
        <n v="226.47"/>
        <n v="121.13"/>
        <n v="74"/>
        <n v="9.52"/>
        <n v="2.37"/>
        <n v="192.89000000000001"/>
        <n v="4096.08"/>
        <n v="18216.89"/>
        <n v="-22312.97"/>
        <n v="6088.29"/>
        <n v="12.66"/>
        <n v="499.87"/>
        <n v="1298.8600000000001"/>
        <n v="311.42"/>
        <n v="50184.11"/>
        <n v="-22584.04"/>
        <n v="9627.32"/>
        <n v="-2365.31"/>
        <n v="29733.56"/>
        <n v="-79462.350000000006"/>
        <n v="171378.33000000002"/>
        <n v="-36573.51"/>
        <n v="4023.06"/>
        <n v="-1777.8"/>
        <n v="7631.75"/>
        <n v="-117995.57"/>
        <n v="-11819.550000000001"/>
        <n v="2519.08"/>
        <n v="2519.0500000000002"/>
        <n v="22627.68"/>
        <n v="14346.86"/>
        <n v="0.57999999999999996"/>
        <n v="0.78"/>
        <n v="3.09"/>
        <n v="15.88"/>
        <n v="0.18"/>
        <n v="3.69"/>
        <n v="4.92"/>
        <n v="19.54"/>
        <n v="125.54"/>
        <n v="1.1000000000000001"/>
        <n v="7.0000000000000007E-2"/>
        <n v="0.04"/>
        <n v="0.17"/>
        <n v="240.86"/>
        <n v="8103.4400000000005"/>
        <n v="2768.05"/>
        <n v="-954.64"/>
        <n v="78.22"/>
        <n v="48.75"/>
        <n v="10.31"/>
        <n v="26.02"/>
        <n v="25.98"/>
        <n v="4.16"/>
        <n v="6.7700000000000005"/>
        <n v="0.66"/>
        <n v="0.88"/>
        <n v="13896.83"/>
        <n v="13896.81"/>
        <n v="369079.62"/>
        <n v="-210991.15"/>
        <n v="115803.52"/>
        <n v="-158081.70000000001"/>
        <n v="65611.070000000007"/>
        <n v="-45029.37"/>
        <n v="63481.78"/>
        <n v="-63949.919999999998"/>
        <n v="51888.800000000003"/>
        <n v="-137399.95000000001"/>
        <n v="8793.0400000000009"/>
        <n v="-39472.07"/>
        <n v="101960.35"/>
        <n v="-27629.010000000002"/>
        <n v="2756.9"/>
        <n v="-1257.92"/>
        <n v="-84.100000000000009"/>
        <n v="-49.2"/>
        <n v="-11.08"/>
        <n v="-27.98"/>
        <n v="-27.94"/>
        <n v="-4.47"/>
        <n v="-7.28"/>
        <n v="-0.73"/>
        <n v="-0.89"/>
        <n v="226005.58000000002"/>
        <n v="-188748.25"/>
        <n v="2162.25"/>
        <n v="66676.05"/>
        <n v="-74209.27"/>
        <n v="1117.75"/>
        <n v="34309.870000000003"/>
        <n v="-18606.45"/>
        <n v="4156.09"/>
        <n v="71886.55"/>
        <n v="-79803.290000000008"/>
        <n v="17031.04"/>
        <n v="-17175.54"/>
        <n v="-3405.19"/>
        <n v="34647.199999999997"/>
        <n v="-69181.279999999999"/>
        <n v="26687.58"/>
        <n v="1643.51"/>
        <n v="-1070.53"/>
        <n v="874.92000000000007"/>
        <n v="792.12"/>
        <n v="127.86"/>
        <n v="127.87"/>
        <n v="101.82000000000001"/>
        <n v="146.82"/>
        <n v="1139.6000000000001"/>
        <n v="823.44"/>
        <n v="156.19"/>
        <n v="144.82"/>
        <n v="144.81"/>
        <n v="84072.150000000009"/>
        <n v="-93908.23"/>
        <n v="8584.19"/>
        <n v="27364.940000000002"/>
        <n v="-34725.32"/>
        <n v="3174.25"/>
        <n v="2239.06"/>
        <n v="31618.41"/>
        <n v="-44417.98"/>
        <n v="4060.27"/>
        <n v="24867.98"/>
        <n v="715.28"/>
        <n v="1495.5"/>
        <n v="678.21"/>
        <n v="2257.91"/>
        <n v="104.60000000000001"/>
        <n v="76670.89"/>
        <n v="-101352.1"/>
        <n v="2394.14"/>
        <n v="24547.8"/>
        <n v="-21885.86"/>
        <n v="9589.1200000000008"/>
        <n v="13167.84"/>
        <n v="-5332.1900000000005"/>
        <n v="26679.09"/>
        <n v="-6644.34"/>
        <n v="329.54"/>
        <n v="8048.24"/>
        <n v="-15022.210000000001"/>
        <n v="694.05000000000007"/>
        <n v="2583.12"/>
        <n v="-2044.26"/>
        <n v="197.31"/>
        <n v="-307.38"/>
        <n v="307.37"/>
        <n v="180424.43"/>
        <n v="-75893.36"/>
        <n v="40336.910000000003"/>
        <n v="-61544.840000000004"/>
        <n v="7336.05"/>
        <n v="846.89"/>
        <n v="-19581.400000000001"/>
        <n v="713.74"/>
        <n v="-31950.65"/>
        <n v="1408.95"/>
        <n v="26141.74"/>
        <n v="-14776.76"/>
        <n v="1807.3"/>
        <n v="3959.38"/>
        <n v="-16702.72"/>
        <n v="10626.28"/>
        <n v="-34961.57"/>
        <n v="-1293.8500000000001"/>
        <n v="-6344.22"/>
        <n v="1527.38"/>
        <n v="759.18000000000006"/>
        <n v="52.230000000000004"/>
        <n v="814.74"/>
        <n v="223.48000000000002"/>
        <n v="301.67"/>
        <n v="316.95999999999998"/>
        <n v="4158.12"/>
        <n v="182.25"/>
        <n v="302.48"/>
        <n v="523.65"/>
        <n v="135592.03"/>
        <n v="-73796.02"/>
        <n v="27105.45"/>
        <n v="29262.22"/>
        <n v="-37918.840000000004"/>
        <n v="7528.97"/>
        <n v="11842.53"/>
        <n v="-29375.32"/>
        <n v="792.06000000000006"/>
        <n v="23956.52"/>
        <n v="-43685.35"/>
        <n v="7600"/>
        <n v="7614.41"/>
        <n v="-17350.599999999999"/>
        <n v="1257.3399999999999"/>
        <n v="339.98"/>
        <n v="9800.25"/>
        <n v="-16955.07"/>
        <n v="673.26"/>
        <n v="132262.82"/>
        <n v="-131543.29999999999"/>
        <n v="9269.9600000000009"/>
        <n v="36696.480000000003"/>
        <n v="-28750.46"/>
        <n v="1409.92"/>
        <n v="16415.810000000001"/>
        <n v="-9226.9600000000009"/>
        <n v="18876.39"/>
        <n v="-4992.75"/>
        <n v="10230.210000000001"/>
        <n v="-39531.25"/>
        <n v="1130.6600000000001"/>
        <n v="1251.82"/>
        <n v="4575.97"/>
        <n v="-4021.98"/>
        <n v="696.1"/>
        <n v="-2938.9"/>
        <n v="1634.16"/>
        <n v="1494.43"/>
        <n v="199.22"/>
        <n v="218.07"/>
        <n v="279.85000000000002"/>
        <n v="278.62"/>
        <n v="935.09"/>
        <n v="458.01"/>
        <n v="66.91"/>
        <n v="241.3"/>
        <n v="213.17000000000002"/>
        <n v="390.36"/>
        <n v="89.72"/>
        <n v="163180.37"/>
        <n v="-147176.24"/>
        <n v="597.45000000000005"/>
        <n v="44727.54"/>
        <n v="-49101.73"/>
        <n v="938.64"/>
        <n v="13168.1"/>
        <n v="-5074.12"/>
        <n v="17360.39"/>
        <n v="-35981.230000000003"/>
        <n v="15778.57"/>
        <n v="11741.62"/>
        <n v="898.54"/>
        <n v="-2631.38"/>
        <n v="9909.98"/>
        <n v="-18693.12"/>
        <n v="493.48"/>
        <n v="302.68"/>
        <n v="-2631.4"/>
        <n v="35017.08"/>
        <n v="-34932.230000000003"/>
        <n v="-2033.63"/>
        <n v="46031.44"/>
        <n v="-55226.17"/>
        <n v="10718.29"/>
        <n v="-23296.47"/>
        <n v="29486.91"/>
        <n v="-17101.79"/>
        <n v="5189.4400000000005"/>
        <n v="-0.03"/>
        <n v="5326.11"/>
        <n v="-1212.58"/>
        <n v="753815.95000000007"/>
        <n v="-316820.21000000002"/>
        <n v="14061.79"/>
        <n v="289380.85000000003"/>
        <n v="-601479.78"/>
        <n v="13351.83"/>
        <n v="80427.61"/>
        <n v="-134987.5"/>
        <n v="13579.62"/>
        <n v="221114.19"/>
        <n v="-121838.56"/>
        <n v="13237.75"/>
        <n v="91376.680000000008"/>
        <n v="-84689.59"/>
        <n v="7808.58"/>
        <n v="-28689.15"/>
        <n v="12659.58"/>
        <n v="112895.97"/>
        <n v="-137935.63"/>
        <n v="16306.300000000001"/>
        <n v="-16490.18"/>
        <n v="10818.51"/>
        <n v="-124707.74"/>
        <n v="13318.62"/>
        <n v="3199.35"/>
        <n v="1753.39"/>
        <n v="900.21"/>
        <n v="900.24"/>
        <n v="441386.57"/>
        <n v="-338955.44"/>
        <n v="41572.020000000004"/>
        <n v="71721.350000000006"/>
        <n v="-170938.09"/>
        <n v="9965.0500000000011"/>
        <n v="25595.37"/>
        <n v="-8337.7199999999993"/>
        <n v="31864.850000000002"/>
        <n v="-44414.559999999998"/>
        <n v="440.34000000000003"/>
        <n v="53864.61"/>
        <n v="-65214.99"/>
        <n v="7502.31"/>
        <n v="5181.03"/>
        <n v="-26016.16"/>
        <n v="2165.9900000000002"/>
        <n v="31882.21"/>
        <n v="-4457.07"/>
        <n v="1998.92"/>
        <n v="-5160.88"/>
        <n v="19142.77"/>
        <n v="-102454.94"/>
        <n v="7651.51"/>
        <n v="1837.15"/>
        <n v="-70348.08"/>
        <n v="14995.04"/>
        <n v="1329.32"/>
        <n v="-5248.58"/>
        <n v="183620.30000000002"/>
        <n v="-21587.439999999999"/>
        <n v="304.56"/>
        <n v="-964.12"/>
        <n v="12.91"/>
        <n v="-960.96"/>
        <n v="-2830.62"/>
        <n v="-1852.27"/>
        <n v="275.23"/>
        <n v="151.15"/>
        <n v="18.64"/>
        <n v="83.37"/>
        <n v="6824.58"/>
        <n v="19176.98"/>
        <n v="-10271.65"/>
        <n v="7515.64"/>
        <n v="2536.9"/>
        <n v="-3275.9900000000002"/>
        <n v="114.09"/>
        <n v="-145.79"/>
        <n v="-145.80000000000001"/>
        <n v="-145.78"/>
        <n v="-7383.49"/>
        <n v="2347.41"/>
        <n v="-2546.9900000000002"/>
        <n v="-1746.65"/>
        <n v="-166.72"/>
        <n v="-100.08"/>
        <n v="-4538"/>
        <n v="-23.38"/>
        <n v="-9.2000000000000011"/>
        <n v="-23.94"/>
        <n v="-9.2100000000000009"/>
        <n v="30.09"/>
        <n v="17.61"/>
        <n v="3.97"/>
        <n v="10.02"/>
        <n v="9.99"/>
        <n v="1.6"/>
        <n v="2.61"/>
        <n v="0.26"/>
        <n v="8304.44"/>
        <n v="-21103.99"/>
        <n v="4860.26"/>
        <n v="1095.29"/>
        <n v="2762.54"/>
        <n v="2758.2400000000002"/>
        <n v="441.08"/>
        <n v="719.63"/>
        <n v="69.66"/>
        <n v="92.850000000000009"/>
        <n v="2165.71"/>
        <n v="96.15"/>
        <n v="71477.430000000008"/>
        <n v="-83033.17"/>
        <n v="-10803.49"/>
        <n v="11856.37"/>
        <n v="-10941.66"/>
        <n v="-8429.91"/>
        <n v="883.13"/>
        <n v="11566.51"/>
        <n v="-12969.37"/>
        <n v="1035.47"/>
        <n v="-247.58"/>
        <n v="-12415.15"/>
        <n v="586.91999999999996"/>
        <n v="12395.57"/>
        <n v="-12395.57"/>
        <n v="1686.03"/>
        <n v="-4849.87"/>
        <n v="13.34"/>
        <n v="13.35"/>
        <n v="-589.18000000000006"/>
        <n v="1927.51"/>
        <n v="839"/>
        <n v="232.43"/>
        <n v="207.55"/>
        <n v="233.13"/>
        <n v="907.08"/>
        <n v="8964.5"/>
        <n v="5269.14"/>
        <n v="210.09"/>
        <n v="219.28"/>
        <n v="7359.02"/>
        <n v="1884.04"/>
        <n v="31.560000000000002"/>
        <n v="0.03"/>
        <n v="36.14"/>
        <n v="575.22"/>
        <n v="-7609.72"/>
        <n v="-1585.38"/>
        <n v="8507.5499999999993"/>
        <n v="-3869.07"/>
        <n v="-806.05000000000007"/>
        <n v="-698.33"/>
        <n v="-145.5"/>
        <n v="4968.8500000000004"/>
        <n v="-1761.32"/>
        <n v="-366.95"/>
        <n v="2489.1"/>
        <n v="-1758.64"/>
        <n v="-366.38"/>
        <n v="-281.22000000000003"/>
        <n v="-58.59"/>
        <n v="-458.83"/>
        <n v="-95.59"/>
        <n v="-44.37"/>
        <n v="-9.23"/>
        <n v="-59.22"/>
        <n v="-12.34"/>
        <n v="444.07"/>
        <n v="1059.79"/>
        <n v="1124.4100000000001"/>
        <n v="82580.290000000008"/>
        <n v="-27357.66"/>
        <n v="1070.99"/>
        <n v="11074.02"/>
        <n v="-31681.93"/>
        <n v="1240.27"/>
        <n v="-9808.92"/>
        <n v="384"/>
        <n v="-762.27"/>
        <n v="29.830000000000002"/>
        <n v="20410.21"/>
        <n v="-44453.74"/>
        <n v="1740.25"/>
        <n v="101087.94"/>
        <n v="-64448.060000000005"/>
        <n v="15651.880000000001"/>
        <n v="-50771.83"/>
        <n v="10002.77"/>
        <n v="-6406.25"/>
        <n v="500.05"/>
        <n v="14873.34"/>
        <n v="-43300.639999999999"/>
        <n v="12036.18"/>
        <n v="5992.68"/>
        <n v="-1089.02"/>
        <n v="18101.939999999999"/>
        <n v="-2447.31"/>
        <n v="3813.38"/>
        <n v="-1060.82"/>
        <n v="886.12"/>
        <n v="173.42000000000002"/>
        <n v="86.31"/>
        <n v="106.36"/>
        <n v="253.53"/>
        <n v="86.33"/>
        <n v="208.95000000000002"/>
        <n v="3.5500000000000003"/>
        <n v="86.62"/>
        <n v="33.69"/>
        <n v="3.54"/>
        <n v="3.5700000000000003"/>
        <n v="101913.01000000001"/>
        <n v="3941.01"/>
        <n v="-533.35"/>
        <n v="-1308.77"/>
        <n v="-601.54"/>
        <n v="-630.5"/>
        <n v="-789.1"/>
        <n v="-78.12"/>
        <n v="-4802.34"/>
        <n v="577.03"/>
        <n v="-5195.62"/>
        <n v="624.29"/>
        <n v="-238.27"/>
        <n v="28.63"/>
        <n v="-12886.89"/>
        <n v="1548.45"/>
        <n v="-4677.2700000000004"/>
        <n v="562.01"/>
        <n v="31887.350000000002"/>
        <n v="-4086.96"/>
        <n v="491.07"/>
        <n v="15.36"/>
        <n v="6.72"/>
        <n v="5.7700000000000005"/>
        <n v="151.52000000000001"/>
        <n v="122.57000000000001"/>
        <n v="33242.17"/>
        <n v="-20692.05"/>
        <n v="6280.4000000000005"/>
        <n v="-8738.19"/>
        <n v="674.52"/>
        <n v="-1845.8400000000001"/>
        <n v="-4655.68"/>
        <n v="-4648.54"/>
        <n v="-743.30000000000007"/>
        <n v="2612.96"/>
        <n v="-1212.72"/>
        <n v="-117.23"/>
        <n v="-156.5"/>
        <n v="1351.3"/>
        <n v="127026.13"/>
        <n v="-2596.84"/>
        <n v="290.33"/>
        <n v="20729.39"/>
        <n v="-155404.80000000002"/>
        <n v="17374.36"/>
        <n v="72.900000000000006"/>
        <n v="10173.219999999999"/>
        <n v="45.89"/>
        <n v="45.83"/>
        <n v="44425.48"/>
        <n v="-128601.26000000001"/>
        <n v="5698.9800000000005"/>
        <n v="125298.92"/>
        <n v="91640.290000000008"/>
        <n v="3809.16"/>
        <n v="6030.1"/>
        <n v="10579.800000000001"/>
        <n v="-6938.3600000000006"/>
        <n v="5699.03"/>
        <n v="7657.29"/>
        <n v="3424.32"/>
        <n v="-52055.29"/>
        <n v="-128181.02"/>
        <n v="6058.47"/>
        <n v="16852.099999999999"/>
        <n v="1506.17"/>
        <n v="1506.19"/>
        <n v="-5202.7"/>
        <n v="11081.64"/>
        <n v="48.06"/>
        <n v="85.83"/>
        <n v="6.34"/>
        <n v="30.79"/>
        <n v="15.96"/>
        <n v="2.5500000000000003"/>
        <n v="4.17"/>
        <n v="0.38"/>
        <n v="0.54"/>
        <n v="8.870000000000001"/>
        <n v="3.06"/>
        <n v="0.06"/>
        <n v="0.05"/>
        <n v="1330.39"/>
        <n v="7039.87"/>
        <n v="-7039.87"/>
        <n v="13.58"/>
        <n v="10.67"/>
        <n v="38.82"/>
        <n v="4.5200000000000005"/>
        <n v="4.51"/>
        <n v="0.72"/>
        <n v="0.13"/>
        <n v="45.63"/>
        <n v="26.71"/>
        <n v="6.0200000000000005"/>
        <n v="15.18"/>
        <n v="15.14"/>
        <n v="2.4300000000000002"/>
        <n v="3.96"/>
        <n v="0.51"/>
        <n v="496.94"/>
        <n v="731.66"/>
        <n v="65.55"/>
        <n v="165.31"/>
        <n v="165.06"/>
        <n v="26.400000000000002"/>
        <n v="43.06"/>
        <n v="5.55"/>
        <n v="20.45"/>
        <n v="7.3500000000000005"/>
        <n v="4.13"/>
        <n v="18.87"/>
        <n v="0.08"/>
        <n v="0.12"/>
        <n v="84498.540000000008"/>
        <n v="-85665.51"/>
        <n v="165.96"/>
        <n v="17809.740000000002"/>
        <n v="-12517.85"/>
        <n v="24.25"/>
        <n v="1556.51"/>
        <n v="-3938.58"/>
        <n v="7.63"/>
        <n v="-1234.6200000000001"/>
        <n v="2.39"/>
        <n v="-780.33"/>
        <n v="1.52"/>
        <n v="272.10000000000002"/>
        <n v="482.02"/>
        <n v="481.74"/>
        <n v="19.39"/>
        <n v="11.61"/>
        <n v="67.150000000000006"/>
        <n v="26.16"/>
        <n v="21.990000000000002"/>
        <n v="21.97"/>
        <n v="44.94"/>
        <n v="21.91"/>
        <n v="4068.4900000000002"/>
        <n v="1807.58"/>
        <n v="1122.8600000000001"/>
        <n v="3453.19"/>
        <n v="238.63"/>
        <n v="1166.18"/>
        <n v="2837.19"/>
        <n v="141014.88"/>
        <n v="-128537.28"/>
        <n v="38921.24"/>
        <n v="-54340.99"/>
        <n v="6297.49"/>
        <n v="-3631.69"/>
        <n v="17421.71"/>
        <n v="-14450.79"/>
        <n v="1643.1200000000001"/>
        <n v="-1405.72"/>
        <n v="1205.8800000000001"/>
        <n v="-4137.8500000000004"/>
        <n v="209982.9"/>
        <n v="-115144.35"/>
        <n v="55385.78"/>
        <n v="-141779.73000000001"/>
        <n v="20372.420000000002"/>
        <n v="20031.29"/>
        <n v="-15628.15"/>
        <n v="20513.71"/>
        <n v="-24975.39"/>
        <n v="2945.91"/>
        <n v="10572.74"/>
        <n v="427.78000000000003"/>
        <n v="-219.72"/>
        <n v="1103.72"/>
        <n v="13677.92"/>
        <n v="-36894.410000000003"/>
        <n v="-14109.33"/>
        <n v="-1453.23"/>
        <n v="-2503.5700000000002"/>
        <n v="-7196.9000000000005"/>
        <n v="-304.47000000000003"/>
        <n v="-217.02"/>
        <n v="131688.36000000002"/>
        <n v="-93201.21"/>
        <n v="1211.9100000000001"/>
        <n v="46003.270000000004"/>
        <n v="-66769.48"/>
        <n v="15320.45"/>
        <n v="55068.47"/>
        <n v="-74367.320000000007"/>
        <n v="92216.71"/>
        <n v="-83520.11"/>
        <n v="2245.0100000000002"/>
        <n v="-10927.02"/>
        <n v="1563.32"/>
        <n v="56907.05"/>
        <n v="28452.240000000002"/>
        <n v="57935.81"/>
        <n v="11743.48"/>
        <n v="133.97"/>
        <n v="28.37"/>
        <n v="100083.18000000001"/>
        <n v="5269.29"/>
        <n v="99888.92"/>
        <n v="9149.83"/>
        <n v="2086058.57"/>
        <n v="715934.86"/>
        <n v="1189912.27"/>
        <n v="-1189912.27"/>
        <n v="18446.23"/>
        <n v="-32.020000000000003"/>
        <n v="-710.9"/>
        <n v="-32286.850000000002"/>
        <n v="-2591.69"/>
        <n v="-41869.21"/>
        <n v="-20329.510000000002"/>
        <n v="-64.040000000000006"/>
        <n v="-7506.75"/>
        <n v="12790.42"/>
        <n v="-192138.18"/>
        <n v="430614.78"/>
        <n v="-244149.95"/>
        <n v="-167228.36000000002"/>
        <n v="436286.26"/>
        <n v="-822428.81"/>
        <n v="916675.37"/>
        <n v="-518926.63"/>
        <n v="-125232.8"/>
        <n v="11477.99"/>
        <n v="-22694.5"/>
        <n v="-1697.68"/>
        <n v="-12013.78"/>
        <n v="83761.259999999995"/>
        <n v="-75704.990000000005"/>
        <n v="434.09000000000003"/>
        <n v="6392.68"/>
        <n v="-43039.85"/>
        <n v="5154.04"/>
        <n v="3800.65"/>
        <n v="-6796.82"/>
        <n v="10991.66"/>
        <n v="-6796.79"/>
        <n v="-8563.01"/>
        <n v="25816.920000000002"/>
        <n v="32094.68"/>
        <n v="-12708.050000000001"/>
        <n v="23563.510000000002"/>
        <n v="-26015.03"/>
        <n v="289474.17"/>
        <n v="-112412.2"/>
        <n v="1176.3500000000001"/>
        <n v="25616.12"/>
        <n v="-109516.53"/>
        <n v="1146.05"/>
        <n v="-5877.66"/>
        <n v="61.52"/>
        <n v="8780.0300000000007"/>
        <n v="-90784.12"/>
        <n v="950.02"/>
        <n v="-5279.81"/>
        <n v="55.230000000000004"/>
        <n v="369.64"/>
        <n v="622.12"/>
        <n v="318025.43"/>
        <n v="-221635.49"/>
        <n v="2410.71"/>
        <n v="51450.46"/>
        <n v="-145703.36000000002"/>
        <n v="9969.59"/>
        <n v="-10561.06"/>
        <n v="-1545.57"/>
        <n v="740211.41"/>
        <n v="-281794.92"/>
        <n v="4160.16"/>
        <n v="57754.01"/>
        <n v="-456398.22000000003"/>
        <n v="32944.21"/>
        <n v="-806.73"/>
        <n v="98463.94"/>
        <n v="-241167.57"/>
        <n v="45894.87"/>
        <n v="-1821.91"/>
        <n v="-46848.78"/>
        <n v="91743.94"/>
        <n v="-38042.1"/>
        <n v="-132.15"/>
        <n v="247.81"/>
        <n v="217.97"/>
        <n v="6.41"/>
        <n v="52.38"/>
        <n v="14.47"/>
        <n v="12.43"/>
        <n v="1.06"/>
        <n v="32.28"/>
        <n v="28.39"/>
        <n v="0.83000000000000007"/>
        <n v="6.82"/>
        <n v="1.8800000000000001"/>
        <n v="1.62"/>
        <n v="291172.37"/>
        <n v="-183607.55000000002"/>
        <n v="5864.03"/>
        <n v="81283.25"/>
        <n v="-223312.08000000002"/>
        <n v="7132.1100000000006"/>
        <n v="4934.16"/>
        <n v="-32120.81"/>
        <n v="1025.8700000000001"/>
        <n v="71706.75"/>
        <n v="-10056.09"/>
        <n v="321.16000000000003"/>
        <n v="127118.42"/>
        <n v="-38462.07"/>
        <n v="537.23"/>
        <n v="11280.67"/>
        <n v="-54724.33"/>
        <n v="764.38"/>
        <n v="12762.7"/>
        <n v="-788.57"/>
        <n v="11.02"/>
        <n v="-11703.53"/>
        <n v="163.47"/>
        <n v="-1781.0900000000001"/>
        <n v="24.87"/>
        <n v="-43573.21"/>
        <n v="608.63"/>
        <n v="-128.99"/>
        <n v="1.82"/>
        <n v="882.67000000000007"/>
        <n v="786.9"/>
        <n v="22.52"/>
        <n v="184.11"/>
        <n v="50.89"/>
        <n v="43.7"/>
        <n v="282067.08"/>
        <n v="-300838.03999999998"/>
        <n v="5266.61"/>
        <n v="75794.19"/>
        <n v="-139288.08000000002"/>
        <n v="-5820.8"/>
        <n v="-7913.29"/>
        <n v="78341.87"/>
        <n v="-3516.06"/>
        <n v="5314.82"/>
        <n v="15858.31"/>
        <n v="1243.33"/>
        <n v="2405.4299999999998"/>
        <n v="960561.41"/>
        <n v="-616360.1"/>
        <n v="11507.33"/>
        <n v="86527.69"/>
        <n v="-428727.47000000003"/>
        <n v="8082.38"/>
        <n v="8802.14"/>
        <n v="-28877.22"/>
        <n v="-26761.66"/>
        <n v="4217.08"/>
        <n v="33785.629999999997"/>
        <n v="-5009.43"/>
        <n v="1620.99"/>
        <n v="35939.24"/>
        <n v="-23835.21"/>
        <n v="3298.3"/>
        <n v="-10784.53"/>
        <n v="14957"/>
        <n v="-3515.79"/>
        <n v="2435466.69"/>
        <n v="-753363.49"/>
        <n v="209295.58000000002"/>
        <n v="-684538.78"/>
        <n v="74598.759999999995"/>
        <n v="-22963.08"/>
        <n v="-497045.85000000003"/>
        <n v="113351.43000000001"/>
        <n v="-51834.97"/>
        <n v="-475758.09"/>
        <n v="65559.350000000006"/>
        <n v="-466939.66000000003"/>
        <n v="210632.01"/>
        <n v="-39335.57"/>
        <n v="111.46000000000001"/>
        <n v="780.85"/>
        <n v="781.35"/>
        <n v="780.83"/>
        <n v="106.19"/>
        <n v="93.4"/>
        <n v="2.75"/>
        <n v="22.45"/>
        <n v="5.32"/>
        <n v="0.45"/>
        <n v="1576.56"/>
        <n v="716.63"/>
        <n v="86.04"/>
        <n v="32703.3"/>
        <n v="29978.31"/>
        <n v="8175.9000000000005"/>
        <n v="13128.7"/>
        <n v="-646.26"/>
        <n v="90.87"/>
        <n v="2388.34"/>
        <n v="-1574.71"/>
        <n v="221.41"/>
        <n v="1368.5"/>
        <n v="-7915.21"/>
        <n v="1112.9000000000001"/>
        <n v="-1334.19"/>
        <n v="187.59"/>
        <n v="2204.75"/>
        <n v="-11296.74"/>
        <n v="1588.3500000000001"/>
        <n v="3676.82"/>
        <n v="1722.72"/>
        <n v="887.46"/>
        <n v="208.82"/>
        <n v="38933.81"/>
        <n v="18244.490000000002"/>
        <n v="40795.46"/>
        <n v="16318.19"/>
        <n v="8159.04"/>
        <n v="46079.64"/>
        <n v="18431.920000000002"/>
        <n v="12211.06"/>
        <n v="301572.35000000003"/>
        <n v="-227309.91"/>
        <n v="284.61"/>
        <n v="106614.44"/>
        <n v="-171469.64"/>
        <n v="214.69"/>
        <n v="-9966.31"/>
        <n v="12.48"/>
        <n v="17922.57"/>
        <n v="-12888.61"/>
        <n v="16.13"/>
        <n v="-5820.3"/>
        <n v="7.29"/>
        <n v="404.72"/>
        <n v="940.69"/>
        <n v="19794.75"/>
        <n v="16769.04"/>
        <n v="2596.19"/>
        <n v="6707.42"/>
        <n v="1626.81"/>
        <n v="22128.99"/>
        <n v="6879.52"/>
        <n v="3700.9500000000003"/>
        <n v="5878.71"/>
        <n v="2204.52"/>
        <n v="2057.5700000000002"/>
        <n v="171172.15"/>
        <n v="-171172.15"/>
        <n v="90148.81"/>
        <n v="-90148.81"/>
        <n v="20753.21"/>
        <n v="-20753.21"/>
        <n v="106.42"/>
        <n v="-106.42"/>
        <n v="404.26"/>
        <n v="373.16"/>
        <n v="186.58"/>
        <n v="7926.14"/>
        <n v="5112.4000000000005"/>
        <n v="1486.13"/>
        <n v="4981.16"/>
        <n v="3321.14"/>
        <n v="1526.79"/>
        <n v="13989.74"/>
        <n v="9617.94"/>
        <n v="3952.11"/>
        <n v="330148.90000000002"/>
        <n v="-297400.48"/>
        <n v="8.3800000000000008"/>
        <n v="74910.210000000006"/>
        <n v="-57915.72"/>
        <n v="1.6300000000000001"/>
        <n v="-2832.98"/>
        <n v="673.36"/>
        <n v="-1677.6100000000001"/>
        <n v="15729.970000000001"/>
        <n v="-61250.880000000005"/>
        <n v="1.73"/>
        <n v="257.95999999999998"/>
        <n v="-642.73"/>
        <n v="281071.13"/>
        <n v="-225289.9"/>
        <n v="4008.98"/>
        <n v="97618.61"/>
        <n v="-120356.63"/>
        <n v="392.06"/>
        <n v="886"/>
        <n v="-8197.57"/>
        <n v="16947.080000000002"/>
        <n v="-35845.81"/>
        <n v="502.44"/>
        <n v="-4648.7300000000005"/>
        <n v="-2686.62"/>
        <n v="229242.23999999999"/>
        <n v="-174256.87"/>
        <n v="9554.2900000000009"/>
        <n v="45420.71"/>
        <n v="-94255.97"/>
        <n v="2999.56"/>
        <n v="1031.25"/>
        <n v="-8004.56"/>
        <n v="2507.5"/>
        <n v="-8075.29"/>
        <n v="736.21"/>
        <n v="10393.83"/>
        <n v="-2694.87"/>
        <n v="-1307.97"/>
        <n v="1875.05"/>
        <n v="1111.7"/>
        <n v="296.45"/>
        <n v="531.28"/>
        <n v="188.82"/>
        <n v="17.580000000000002"/>
        <n v="31.55"/>
        <n v="6.51"/>
        <n v="138.33000000000001"/>
        <n v="64.91"/>
        <n v="2.12"/>
        <n v="4.95"/>
        <n v="1.61"/>
        <n v="2.2400000000000002"/>
        <n v="0.68"/>
        <n v="230.9"/>
        <n v="108.35000000000001"/>
        <n v="3.56"/>
        <n v="8.27"/>
        <n v="2.7"/>
        <n v="3.73"/>
        <n v="1.1500000000000001"/>
        <n v="0.61"/>
        <n v="7997.55"/>
        <n v="1353.69"/>
        <n v="635.41999999999996"/>
        <n v="20.68"/>
        <n v="48.47"/>
        <n v="15.83"/>
        <n v="21.650000000000002"/>
        <n v="6.74"/>
        <n v="3.65"/>
        <n v="377454.56"/>
        <n v="-341321.01"/>
        <n v="15698.12"/>
        <n v="87039.81"/>
        <n v="-102462.43000000001"/>
        <n v="-3778.6"/>
        <n v="864.23"/>
        <n v="5982.41"/>
        <n v="-1007.36"/>
        <n v="19796.3"/>
        <n v="-19838.22"/>
        <n v="1635.02"/>
        <n v="12568.49"/>
        <n v="-36068.97"/>
        <n v="2436.4500000000003"/>
        <n v="34.51"/>
        <n v="34.43"/>
        <n v="147403.94"/>
        <n v="-133715.29"/>
        <n v="46582.06"/>
        <n v="-68711.520000000004"/>
        <n v="-868.03"/>
        <n v="-467.44"/>
        <n v="19648"/>
        <n v="-8404.07"/>
        <n v="4166.6499999999996"/>
        <n v="-5634.3"/>
        <n v="509.47"/>
        <n v="120.9"/>
        <n v="9.2200000000000006"/>
        <n v="3.02"/>
        <n v="1.28"/>
        <n v="6257.38"/>
        <n v="5097.91"/>
        <n v="1444.6000000000001"/>
        <n v="1320.41"/>
        <n v="685.14"/>
        <n v="373.68"/>
        <n v="1561.3600000000001"/>
        <n v="594.81000000000006"/>
        <n v="223.06"/>
        <n v="483092.57"/>
        <n v="-385975.48"/>
        <n v="64584.61"/>
        <n v="-135791.06"/>
        <n v="-393.95"/>
        <n v="-1100.97"/>
        <n v="18588.86"/>
        <n v="-997.77"/>
        <n v="45.26"/>
        <n v="-42052.07"/>
        <n v="214.42000000000002"/>
        <n v="164.93"/>
        <n v="138.32"/>
        <n v="138.34"/>
        <n v="3161.7000000000003"/>
        <n v="1548.19"/>
        <n v="27.35"/>
        <n v="209.09"/>
        <n v="116.44"/>
        <n v="364795.16000000003"/>
        <n v="-391033.10000000003"/>
        <n v="88033.52"/>
        <n v="-57798.15"/>
        <n v="-1541.71"/>
        <n v="7658.99"/>
        <n v="-8389.7900000000009"/>
        <n v="-1724.92"/>
        <n v="424.24"/>
        <n v="181.81"/>
        <n v="-706.15"/>
        <n v="-346.08"/>
        <n v="15384.25"/>
        <n v="2031.99"/>
        <n v="-15846.52"/>
        <n v="-3555.26"/>
        <n v="3798.85"/>
        <n v="826.19"/>
        <n v="1867.14"/>
        <n v="641.91"/>
        <n v="947.56000000000006"/>
        <n v="-486.72"/>
        <n v="-29.5"/>
        <n v="19139.170000000002"/>
        <n v="-2116.66"/>
        <n v="-244.51"/>
        <n v="-429.87"/>
        <n v="23.51"/>
        <n v="41607.870000000003"/>
        <n v="195.58"/>
        <n v="8504.7999999999993"/>
        <n v="630.55000000000007"/>
        <n v="8290.11"/>
        <n v="45751"/>
        <n v="46344.69"/>
        <n v="1313.97"/>
        <n v="4154.87"/>
        <n v="35681.21"/>
        <n v="3567.73"/>
        <n v="50801.03"/>
        <n v="50319.31"/>
        <n v="2741.3"/>
        <n v="126999.29000000001"/>
        <n v="326545.02"/>
        <n v="62753.89"/>
        <n v="11551.06"/>
        <n v="34653.14"/>
        <n v="85902.35"/>
        <n v="185209.85"/>
        <n v="17850.78"/>
        <n v="3948.7000000000003"/>
        <n v="34754.44"/>
        <n v="52870.14"/>
        <n v="28874.260000000002"/>
        <n v="6046.59"/>
        <n v="18011.37"/>
        <n v="83435.59"/>
        <n v="7213.47"/>
        <n v="17786.73"/>
        <n v="8817.130000000001"/>
        <n v="110771.48"/>
        <n v="23558.71"/>
        <n v="144941.76999999999"/>
        <n v="105.77"/>
        <n v="74.2"/>
        <n v="21.37"/>
        <n v="699.37"/>
        <n v="15.49"/>
        <n v="3408.34"/>
        <n v="2909.7200000000003"/>
        <n v="171.53"/>
        <n v="44786.700000000004"/>
        <n v="10448.49"/>
        <n v="13255.380000000001"/>
        <n v="388749.96"/>
        <n v="246.9"/>
        <n v="527.29"/>
        <n v="511.69"/>
        <n v="188.67000000000002"/>
        <n v="86.41"/>
        <n v="39.730000000000004"/>
        <n v="17.600000000000001"/>
        <n v="1067.8499999999999"/>
        <n v="1845.91"/>
        <n v="1168.92"/>
        <n v="1712601.5899999999"/>
        <n v="572822.62"/>
        <n v="48372.950000000004"/>
        <n v="-51720.55"/>
        <n v="42057.98"/>
        <n v="-37976.82"/>
        <n v="13416.18"/>
        <n v="-13569.44"/>
        <n v="12576.710000000001"/>
        <n v="-11842.45"/>
        <n v="1598.67"/>
        <n v="-3026.36"/>
        <n v="798.47"/>
        <n v="-685.31000000000006"/>
        <n v="176489.27"/>
        <n v="-119832.61"/>
        <n v="48189.66"/>
        <n v="-63995.51"/>
        <n v="-1197.27"/>
        <n v="4703.93"/>
        <n v="-17735.330000000002"/>
        <n v="43524.74"/>
        <n v="-41866.720000000001"/>
        <n v="-1659.55"/>
        <n v="955.06000000000006"/>
        <n v="-12798.49"/>
        <n v="8668.23"/>
        <n v="-23445.41"/>
        <n v="1743815.29"/>
        <n v="-1192866.3799999999"/>
        <n v="629125.57999999996"/>
        <n v="-1021071.27"/>
        <n v="259954.96"/>
        <n v="27767.22"/>
        <n v="-56972.72"/>
        <n v="39740.85"/>
        <n v="431975.29000000004"/>
        <n v="-601479.5"/>
        <n v="131828.78"/>
        <n v="57686.28"/>
        <n v="-12612.04"/>
        <n v="6176.47"/>
        <n v="-15491.85"/>
        <n v="4960.6900000000005"/>
        <n v="-623.94000000000005"/>
        <n v="1877.38"/>
        <n v="-2266.5"/>
        <n v="1672277.6600000001"/>
        <n v="-976629.9"/>
        <n v="732011.59"/>
        <n v="-767779.44000000006"/>
        <n v="7963.08"/>
        <n v="34608.629999999997"/>
        <n v="-152178.44"/>
        <n v="431751.87"/>
        <n v="-830447.16"/>
        <n v="278486.49"/>
        <n v="19431.3"/>
        <n v="-115455.85"/>
        <n v="558.19000000000005"/>
        <n v="-9322.82"/>
        <n v="5462.74"/>
        <n v="-34922.120000000003"/>
        <n v="-9366.25"/>
        <n v="307.05"/>
        <n v="1674.82"/>
        <n v="19033.57"/>
        <n v="-1258.55"/>
        <n v="-279991.11"/>
        <n v="12792.44"/>
        <n v="9427.5"/>
        <n v="111.75"/>
        <n v="820.80000000000007"/>
        <n v="88.9"/>
        <n v="7465.42"/>
        <n v="4044.07"/>
        <n v="54293.18"/>
        <n v="121758.83"/>
        <n v="90409.89"/>
        <n v="167479.39000000001"/>
        <n v="226001.13"/>
        <n v="317.11"/>
        <n v="35525.040000000001"/>
        <n v="9104.86"/>
        <n v="3047.14"/>
        <n v="12739.45"/>
        <n v="9274.6200000000008"/>
        <n v="17914.09"/>
        <n v="7003.2"/>
        <n v="1089.5899999999999"/>
        <n v="2181.1999999999998"/>
        <n v="90662.78"/>
        <n v="41.6"/>
        <n v="492.31"/>
        <n v="60.2"/>
        <n v="330.72"/>
        <n v="1217.19"/>
        <n v="11.96"/>
        <n v="12.6"/>
        <n v="21498.260000000002"/>
        <n v="2145.21"/>
        <n v="95536.790000000008"/>
        <n v="7896.87"/>
        <n v="2525.4700000000003"/>
        <n v="5240.68"/>
        <n v="6642.9000000000005"/>
        <n v="2000"/>
        <n v="587070.47"/>
        <n v="-374691.38"/>
        <n v="21322.28"/>
        <n v="142340.56"/>
        <n v="-601240.18000000005"/>
        <n v="12745.65"/>
        <n v="19080.37"/>
        <n v="-8614.68"/>
        <n v="34888.33"/>
        <n v="-90245.94"/>
        <n v="2757.09"/>
        <n v="513112.78"/>
        <n v="-216512.33000000002"/>
        <n v="20455.62"/>
        <n v="2710.51"/>
        <n v="-849.45"/>
        <n v="6928.85"/>
        <n v="-14786.39"/>
        <n v="507.34000000000003"/>
        <n v="3643.15"/>
        <n v="-2834.67"/>
        <n v="2111.0500000000002"/>
        <n v="1036997.5"/>
        <n v="-596267.04"/>
        <n v="1842.8"/>
        <n v="309403.73"/>
        <n v="-905481.42"/>
        <n v="49477.130000000005"/>
        <n v="50739.040000000001"/>
        <n v="-31239.11"/>
        <n v="83501.52"/>
        <n v="-128522.37000000001"/>
        <n v="2285.2800000000002"/>
        <n v="597494.43000000005"/>
        <n v="-354563.49"/>
        <n v="18429.82"/>
        <n v="524.52"/>
        <n v="-40552.32"/>
        <n v="32162.38"/>
        <n v="-47031.17"/>
        <n v="635.4"/>
        <n v="-7166.2"/>
        <n v="15291.27"/>
        <n v="45873.83"/>
        <n v="6504.41"/>
        <n v="15176.98"/>
        <n v="460.33"/>
        <n v="101952.5"/>
        <n v="41110.58"/>
        <n v="1561.96"/>
        <n v="440.55"/>
        <n v="1883938.52"/>
        <n v="311955.32"/>
        <n v="10600.550000000001"/>
        <n v="45144.01"/>
        <n v="99855.61"/>
        <n v="61777"/>
        <n v="5689.01"/>
        <n v="727.66"/>
        <n v="181.91"/>
        <n v="638056.32999999996"/>
        <n v="1092824.8999999999"/>
        <n v="6250.9400000000005"/>
        <n v="28341.63"/>
        <n v="83895.75"/>
        <n v="9884.82"/>
        <n v="2510.7000000000003"/>
        <n v="234.27"/>
        <n v="100732.72"/>
        <n v="1158433.8700000001"/>
        <n v="7336.4400000000005"/>
        <n v="10398.59"/>
        <n v="2053.17"/>
        <n v="7113.87"/>
        <n v="258.28000000000003"/>
        <n v="115773.33"/>
        <n v="304973.24"/>
        <n v="551223.48"/>
        <n v="274377.16000000003"/>
        <n v="823131.46"/>
        <n v="230955.34"/>
        <n v="152270.85"/>
        <n v="971810.86"/>
        <n v="205036.35"/>
        <n v="253945.67"/>
        <n v="-261559.54"/>
        <n v="1448.59"/>
        <n v="7613.87"/>
        <n v="1547.67"/>
        <n v="6487.6500000000005"/>
        <n v="3159.52"/>
        <n v="1680.82"/>
        <n v="117871.57"/>
        <n v="-117871.57"/>
        <n v="1902.9"/>
        <n v="12688.25"/>
        <n v="13322.57"/>
        <n v="420.76"/>
        <n v="165068.41"/>
        <n v="-285390.83"/>
        <n v="2001.3600000000001"/>
        <n v="129737.21"/>
        <n v="-9414.7900000000009"/>
        <n v="66.02"/>
        <n v="99840.34"/>
        <n v="2951.52"/>
        <n v="-2951.52"/>
        <n v="21959.81"/>
        <n v="-21959.81"/>
        <n v="19601.689999999999"/>
        <n v="-19601.689999999999"/>
        <n v="2744.2200000000003"/>
        <n v="-2744.2200000000003"/>
        <n v="26029.05"/>
        <n v="1255.3800000000001"/>
        <n v="599.82000000000005"/>
        <n v="2027.48"/>
        <n v="-2027.48"/>
        <n v="15758.66"/>
        <n v="-15758.66"/>
        <n v="444.25"/>
        <n v="13989.65"/>
        <n v="126140.97"/>
        <n v="848.82"/>
        <n v="1132758.26"/>
        <n v="-1163476.8600000001"/>
        <n v="11505.43"/>
        <n v="66949.790000000008"/>
        <n v="-36231.19"/>
        <n v="358.29"/>
        <n v="38641.599999999999"/>
        <n v="-40029.58"/>
        <n v="8908"/>
        <n v="1387.98"/>
        <n v="705.69"/>
        <n v="1285.1100000000001"/>
        <n v="2304.84"/>
        <n v="2221.4900000000002"/>
        <n v="36.17"/>
        <n v="2987.11"/>
        <n v="154716.03"/>
        <n v="133306.13"/>
        <n v="-288022.16000000003"/>
        <n v="176676.33000000002"/>
        <n v="-196621.26"/>
        <n v="4428.17"/>
        <n v="19944.93"/>
        <n v="1735031.54"/>
        <n v="-1364825.68"/>
        <n v="94671.57"/>
        <n v="168712.25"/>
        <n v="-538918.11"/>
        <n v="37382.22"/>
        <n v="26192.86"/>
        <n v="-27804.97"/>
        <n v="757.06000000000006"/>
        <n v="13286.78"/>
        <n v="-11674.67"/>
        <n v="317.88"/>
        <n v="13580.11"/>
        <n v="-22750.010000000002"/>
        <n v="9169.9"/>
        <n v="563935.96"/>
        <n v="-794178.17"/>
        <n v="2300.7400000000002"/>
        <n v="252951.96"/>
        <n v="-22709.75"/>
        <n v="65.790000000000006"/>
        <n v="172.04"/>
        <n v="-119513.86"/>
        <n v="119513.86"/>
        <n v="19991.490000000002"/>
        <n v="14554.41"/>
        <n v="6690.05"/>
        <n v="184.52"/>
        <n v="138706.34"/>
        <n v="-143435.61000000002"/>
        <n v="29537.02"/>
        <n v="4729.2700000000004"/>
        <n v="18941.22"/>
        <n v="11923.92"/>
        <n v="10403.290000000001"/>
        <n v="13799.29"/>
        <n v="6417.35"/>
        <n v="-8327.7000000000007"/>
        <n v="3875.23"/>
        <n v="-1964.88"/>
        <n v="13484.84"/>
        <n v="-32950.86"/>
        <n v="850.55000000000007"/>
        <n v="40725.31"/>
        <n v="-7774.45"/>
        <n v="200.68"/>
        <n v="-1555.82"/>
        <n v="33.200000000000003"/>
        <n v="8347.630000000001"/>
        <n v="-6791.81"/>
        <n v="144.92000000000002"/>
        <n v="405.32"/>
        <n v="-7839.1900000000005"/>
        <n v="9283.44"/>
        <n v="-1849.57"/>
        <n v="-193442.95"/>
        <n v="33.75"/>
        <n v="239084.09"/>
        <n v="-45641.14"/>
        <n v="7.96"/>
        <n v="2116.12"/>
        <n v="-28041.29"/>
        <n v="1483.3600000000001"/>
        <n v="32541.31"/>
        <n v="-6616.14"/>
        <n v="349.98"/>
        <n v="2833.56"/>
        <n v="-51412.480000000003"/>
        <n v="2279.63"/>
        <n v="60709.22"/>
        <n v="-12130.300000000001"/>
        <n v="537.84"/>
        <n v="1318.99"/>
        <n v="-23466.95"/>
        <n v="3038.75"/>
        <n v="29003.81"/>
        <n v="-5536.86"/>
        <n v="716.98"/>
        <n v="16485.02"/>
        <n v="-36083.4"/>
        <n v="139.20000000000002"/>
        <n v="28111.95"/>
        <n v="-8513.57"/>
        <n v="32.840000000000003"/>
        <n v="164810.30000000002"/>
        <n v="-370592.72000000003"/>
        <n v="867220.26"/>
        <n v="-661437.84"/>
        <n v="86152.87"/>
        <n v="644.79"/>
        <n v="152.14000000000001"/>
        <n v="3327.65"/>
        <n v="-17212.52"/>
        <n v="523.33000000000004"/>
        <n v="17947.02"/>
        <n v="-4062.15"/>
        <n v="123.51"/>
        <n v="64.69"/>
        <n v="15.26"/>
        <n v="1179.8800000000001"/>
        <n v="-45111.22"/>
        <n v="362.48"/>
        <n v="54574.97"/>
        <n v="-10643.630000000001"/>
        <n v="85.52"/>
        <n v="-69000"/>
        <n v="978.98"/>
        <n v="88004.87"/>
        <n v="-19004.87"/>
        <n v="269.64"/>
        <n v="6318.51"/>
        <n v="2343.9700000000003"/>
        <n v="-28050.97"/>
        <n v="245.20000000000002"/>
        <n v="32325.510000000002"/>
        <n v="-6618.51"/>
        <n v="57.85"/>
        <n v="223.26"/>
        <n v="223.27"/>
        <n v="-33550.550000000003"/>
        <n v="1471.8600000000001"/>
        <n v="41466.49"/>
        <n v="-7915.9400000000005"/>
        <n v="347.27"/>
        <n v="-60799.64"/>
        <n v="462.11"/>
        <n v="75144.81"/>
        <n v="-14345.17"/>
        <n v="109.04"/>
        <n v="11119.89"/>
        <n v="-12819.380000000001"/>
        <n v="-76.03"/>
        <n v="77136.78"/>
        <n v="-75437.290000000008"/>
        <n v="-447.38"/>
        <n v="918.29"/>
        <n v="216.65"/>
        <n v="7064.97"/>
        <n v="-80776.09"/>
        <n v="49.24"/>
        <n v="92769.49"/>
        <n v="-19058.37"/>
        <n v="11.620000000000001"/>
        <n v="56.17"/>
        <n v="10.620000000000001"/>
        <n v="44710.49"/>
        <n v="-160043.59"/>
        <n v="11503.6"/>
        <n v="115333.1"/>
        <n v="9505.02"/>
        <n v="2242.62"/>
        <n v="6960"/>
        <n v="837.95"/>
        <n v="2365.65"/>
        <n v="1374.48"/>
        <n v="1524982.7"/>
        <n v="-1651378.73"/>
        <n v="42645.99"/>
        <n v="325301.65000000002"/>
        <n v="-198905.62"/>
        <n v="5136.62"/>
        <n v="29329.02"/>
        <n v="-240554.33000000002"/>
        <n v="536.12"/>
        <n v="267982"/>
        <n v="-56756.69"/>
        <n v="126.5"/>
        <n v="36016.160000000003"/>
        <n v="-39533.29"/>
        <n v="3517.13"/>
        <n v="1167.4100000000001"/>
        <n v="1167.44"/>
        <n v="23203.040000000001"/>
        <n v="6950.92"/>
        <n v="55107.8"/>
        <n v="-64551.040000000001"/>
        <n v="666.30000000000007"/>
        <n v="24673.47"/>
        <n v="-15230.23"/>
        <n v="157.20000000000002"/>
        <n v="514.22"/>
        <n v="73.58"/>
        <n v="-14822.82"/>
        <n v="61.33"/>
        <n v="18320.18"/>
        <n v="-3497.36"/>
        <n v="70466.150000000009"/>
        <n v="-96766.6"/>
        <n v="208.67000000000002"/>
        <n v="49131.61"/>
        <n v="-22831.16"/>
        <n v="207.84"/>
        <n v="49.04"/>
        <n v="35053.39"/>
        <n v="-48487.91"/>
        <n v="63.2"/>
        <n v="13434.52"/>
        <n v="3322.32"/>
        <n v="783.67000000000007"/>
        <n v="-58415.23"/>
        <n v="377.11"/>
        <n v="72197.790000000008"/>
        <n v="-13782.56"/>
        <n v="88.98"/>
        <n v="298292.47999999998"/>
        <n v="-538467.26"/>
        <n v="26351.25"/>
        <n v="269489.84000000003"/>
        <n v="-29315.06"/>
        <n v="1434.6000000000001"/>
        <n v="-765612.48"/>
        <n v="15270.800000000001"/>
        <n v="857829.13"/>
        <n v="-92216.650000000009"/>
        <n v="1839.3500000000001"/>
        <n v="-280827.51"/>
        <n v="14311.65"/>
        <n v="347086.37"/>
        <n v="-66258.86"/>
        <n v="3376.7000000000003"/>
        <n v="10432.950000000001"/>
        <n v="10433.050000000001"/>
        <n v="183476.34"/>
        <n v="-3430612.07"/>
        <n v="145901.66"/>
        <n v="3660346.68"/>
        <n v="-413210.95"/>
        <n v="17573.580000000002"/>
        <n v="20731.5"/>
        <n v="-534159.41"/>
        <n v="16089.36"/>
        <n v="577766.32000000007"/>
        <n v="-64338.41"/>
        <n v="1937.92"/>
        <n v="9781.31"/>
        <n v="2784.84"/>
        <n v="20819.850000000002"/>
        <n v="52732.98"/>
        <n v="650.70000000000005"/>
        <n v="1176.07"/>
        <n v="1176.05"/>
        <n v="247321.67"/>
        <n v="-461691.7"/>
        <n v="145581.43"/>
        <n v="214370.03"/>
        <n v="96230.61"/>
        <n v="-176373.51"/>
        <n v="3140.41"/>
        <n v="80142.900000000009"/>
        <n v="2386.2000000000003"/>
        <n v="665.98"/>
        <n v="184.23"/>
        <n v="47129.68"/>
        <n v="12919.4"/>
        <n v="174.68"/>
        <n v="990.28"/>
        <n v="17518.45"/>
        <n v="99270.84"/>
        <n v="180017.34"/>
        <n v="-58475.22"/>
        <n v="22638.62"/>
        <n v="209817.07"/>
        <n v="-331359.19"/>
        <n v="128285.35"/>
        <n v="-33.230000000000004"/>
        <n v="-9.1"/>
        <n v="-268.04000000000002"/>
        <n v="18119.47"/>
        <n v="1153878.4099999999"/>
        <n v="-1153878.4099999999"/>
        <n v="9308.14"/>
        <n v="5390.95"/>
        <n v="5567.79"/>
        <n v="109173.38"/>
        <n v="-109173.38"/>
        <n v="1608.76"/>
        <n v="13537.550000000001"/>
        <n v="1755.15"/>
        <n v="150842.20000000001"/>
        <n v="5422.78"/>
        <n v="661.24"/>
        <n v="-179.52"/>
        <n v="-3740.13"/>
        <n v="6830.12"/>
        <n v="17950.78"/>
        <n v="622.16"/>
        <n v="14432.41"/>
        <n v="2806750.98"/>
        <n v="-602309.19000000006"/>
        <n v="48030.47"/>
        <n v="-2204441.79"/>
        <n v="175790.7"/>
        <n v="1176597.03"/>
        <n v="-1273474.92"/>
        <n v="6813.22"/>
        <n v="165820.99"/>
        <n v="-68943.100000000006"/>
        <n v="368.86"/>
        <n v="8034.6500000000005"/>
        <n v="211374.95"/>
        <n v="-234120.17"/>
        <n v="13142.92"/>
        <n v="22745.22"/>
        <n v="5692.09"/>
        <n v="24525.420000000002"/>
        <n v="-24525.420000000002"/>
        <n v="2918185.7199999997"/>
        <n v="-2918185.7199999997"/>
        <n v="25951.25"/>
        <n v="23690.25"/>
        <n v="-23690.25"/>
        <n v="2593.79"/>
        <n v="-2593.79"/>
        <n v="16017.25"/>
        <n v="523.98"/>
        <n v="1234.74"/>
        <n v="2380918.2800000003"/>
        <n v="-1978302.26"/>
        <n v="39158.590000000004"/>
        <n v="700476.14"/>
        <n v="-1103092.1599999999"/>
        <n v="21834.65"/>
        <n v="278048.67"/>
        <n v="-319207.69"/>
        <n v="30868.68"/>
        <n v="51031.46"/>
        <n v="-9872.44"/>
        <n v="954.71"/>
        <n v="652964.35"/>
        <n v="5221.58"/>
        <n v="-658185.93000000005"/>
        <n v="593.26"/>
        <n v="414003.62"/>
        <n v="-341882.4"/>
        <n v="53301.75"/>
        <n v="46221.98"/>
        <n v="-118343.2"/>
        <n v="18450.510000000002"/>
        <n v="407.55"/>
        <n v="370.98"/>
        <n v="1042.33"/>
        <n v="76.600000000000009"/>
        <n v="-314.33"/>
        <n v="-309.27"/>
        <n v="81.010000000000005"/>
        <n v="329.93"/>
        <n v="-3896.88"/>
        <n v="-4500.03"/>
        <n v="242.44"/>
        <n v="154.64000000000001"/>
        <n v="23873.89"/>
        <n v="718.94"/>
        <n v="361.32"/>
        <n v="822.32"/>
        <n v="1205.23"/>
        <n v="6044.61"/>
        <n v="6044.62"/>
        <n v="438.94"/>
        <n v="73561.59"/>
        <n v="93418.63"/>
        <n v="-93418.63"/>
        <n v="826.31000000000006"/>
        <n v="56.02"/>
        <n v="41350.17"/>
        <n v="14702.28"/>
        <n v="5854.24"/>
        <n v="360.85"/>
        <n v="3178.15"/>
        <n v="3657.06"/>
        <n v="1705.4"/>
        <n v="2948.01"/>
        <n v="666.41"/>
        <n v="25555.87"/>
        <n v="54666.380000000005"/>
        <n v="147830.37"/>
        <n v="61.08"/>
        <n v="28585.81"/>
        <n v="270.85000000000002"/>
        <n v="15687.1"/>
        <n v="34054.54"/>
        <n v="3260.51"/>
        <n v="3171.11"/>
        <n v="233.38"/>
        <n v="63115.72"/>
        <n v="42077.14"/>
        <n v="68055.520000000004"/>
        <n v="7091.6"/>
        <n v="1217.8500000000001"/>
        <n v="7010.85"/>
        <n v="41334.39"/>
        <n v="1777.32"/>
        <n v="11778.64"/>
        <n v="4440.0600000000004"/>
        <n v="241217.47"/>
        <n v="5509.95"/>
        <n v="76.16"/>
        <n v="25238.690000000002"/>
        <n v="1329216.3799999999"/>
        <n v="11768.33"/>
        <n v="-27907.39"/>
        <n v="705.82"/>
        <n v="1717.1200000000001"/>
        <n v="107513.62"/>
        <n v="182.45000000000002"/>
        <n v="862.57"/>
        <n v="88363.34"/>
        <n v="-88363.34"/>
        <n v="98051.12"/>
        <n v="14997.09"/>
        <n v="87609.430000000008"/>
        <n v="-87609.430000000008"/>
        <n v="29593.57"/>
        <n v="3086.02"/>
        <n v="417878.12"/>
        <n v="-417878.12"/>
        <n v="841535.25"/>
        <n v="-841535.25"/>
        <n v="64739.57"/>
        <n v="74.290000000000006"/>
        <n v="16423.080000000002"/>
        <n v="6060.1"/>
        <n v="85190.46"/>
        <n v="87.77"/>
        <n v="-597311.82999999996"/>
        <n v="14843.1"/>
        <n v="597311.82999999996"/>
        <n v="1061450.8799999999"/>
        <n v="-1061450.8799999999"/>
        <n v="23282.03"/>
        <n v="1063972.02"/>
        <n v="-1063972.02"/>
        <n v="284216.58"/>
        <n v="44798.700000000004"/>
        <n v="75105.790000000008"/>
        <n v="-404623.69"/>
        <n v="78520.87"/>
        <n v="404623.69"/>
        <n v="1425491.6400000001"/>
        <n v="-1425491.6400000001"/>
        <n v="89868.540000000008"/>
        <n v="799809.63"/>
        <n v="-799809.63"/>
        <n v="223584.5"/>
        <n v="428.26"/>
        <n v="102167.92"/>
        <n v="1079.78"/>
        <n v="43217.86"/>
        <n v="345.79"/>
        <n v="48750.590000000004"/>
        <n v="54470.46"/>
        <n v="4922.84"/>
        <n v="89.02"/>
        <n v="2164.87"/>
        <n v="2043.74"/>
        <n v="278.69"/>
        <n v="-255275.76"/>
        <n v="9399.33"/>
        <n v="255275.76"/>
        <n v="8288.7000000000007"/>
        <n v="899310.05"/>
        <n v="-929725.28"/>
        <n v="71213.59"/>
        <n v="30415.23"/>
        <n v="2842.28"/>
        <n v="110315.06"/>
        <n v="294427.8"/>
        <n v="125415.57"/>
        <n v="16018.12"/>
        <n v="181628.81"/>
        <n v="-181628.81"/>
        <n v="29850.400000000001"/>
        <n v="975132.74"/>
        <n v="-975132.74"/>
        <n v="312549.71000000002"/>
        <n v="-355079.37"/>
        <n v="6402.51"/>
        <n v="355079.37"/>
        <n v="35631.160000000003"/>
        <n v="-114807.79000000001"/>
        <n v="2230.09"/>
        <n v="114807.79000000001"/>
        <n v="328828.28000000003"/>
        <n v="-328828.28000000003"/>
        <n v="709959.96"/>
        <n v="-709959.96"/>
        <n v="-94751.360000000001"/>
        <n v="4298.3"/>
        <n v="94751.360000000001"/>
        <n v="2000295.49"/>
        <n v="-2000295.49"/>
        <n v="34160.68"/>
        <n v="218486.94"/>
        <n v="-218486.94"/>
        <n v="2610.9299999999998"/>
        <n v="91092.69"/>
        <n v="-91092.69"/>
        <n v="7205.85"/>
        <n v="103044.22"/>
        <n v="-103044.22"/>
        <n v="184.42000000000002"/>
        <n v="83610.540000000008"/>
        <n v="3684.83"/>
        <n v="275.45"/>
        <n v="1151707.42"/>
        <n v="-1151707.42"/>
        <n v="54513.82"/>
        <n v="3591.91"/>
        <n v="37009.18"/>
        <n v="5259.22"/>
        <n v="4644.9400000000005"/>
        <n v="19810.71"/>
        <n v="442442.76"/>
        <n v="28819.260000000002"/>
        <n v="200.13"/>
        <n v="91837.900000000009"/>
        <n v="25762.190000000002"/>
        <n v="85929.8"/>
        <n v="1933.77"/>
        <n v="38051.379999999997"/>
        <n v="1933.78"/>
        <n v="34999.700000000004"/>
        <n v="47434.78"/>
        <n v="73862.41"/>
        <n v="111114.11"/>
        <n v="73038.45"/>
        <n v="55060.57"/>
        <n v="1974.75"/>
        <n v="5079.42"/>
        <n v="1269.8600000000001"/>
        <n v="1269.8700000000001"/>
        <n v="6349.29"/>
        <n v="3809.59"/>
        <n v="7619.16"/>
        <n v="123106.98"/>
        <n v="10.290000000000001"/>
        <n v="20.580000000000002"/>
        <n v="10.33"/>
        <n v="86.570000000000007"/>
        <n v="86.56"/>
        <n v="226399.39"/>
        <n v="75467.490000000005"/>
        <n v="625.69000000000005"/>
        <n v="827.14"/>
        <n v="41463.950000000004"/>
        <n v="32766.82"/>
        <n v="34220.730000000003"/>
        <n v="29543.73"/>
        <n v="29334.9"/>
        <n v="30048.02"/>
        <n v="31946.010000000002"/>
        <n v="5486.37"/>
        <n v="-5486.37"/>
        <n v="7595.64"/>
        <n v="3009771.56"/>
        <n v="125264.39"/>
        <n v="-125264.39"/>
        <n v="50973.3"/>
        <n v="4405104.2300000004"/>
        <n v="42684.76"/>
        <n v="15089.33"/>
        <n v="152607.74"/>
        <n v="390987.38"/>
        <n v="8235.92"/>
        <n v="24160.7"/>
        <n v="93512.21"/>
        <n v="29427.31"/>
        <n v="446974.58"/>
        <n v="33137.1"/>
        <n v="-1550.1000000000001"/>
        <n v="75610.33"/>
        <n v="65395.4"/>
        <n v="69597.440000000002"/>
        <n v="64972.200000000004"/>
        <n v="148944.13"/>
        <n v="-25.52"/>
        <n v="148934.57"/>
        <n v="-148934.57"/>
        <n v="407564.81"/>
        <n v="-407564.81"/>
        <n v="53284.880000000005"/>
        <n v="-53284.880000000005"/>
        <n v="90246.650000000009"/>
        <n v="-3998.53"/>
        <n v="5251.85"/>
        <n v="11427.53"/>
        <n v="-11427.53"/>
        <n v="24246.54"/>
        <n v="-24246.54"/>
        <n v="34387.49"/>
        <n v="-34387.49"/>
        <n v="-88.47"/>
        <n v="49601.950000000004"/>
        <n v="-49601.950000000004"/>
        <n v="49530.15"/>
        <n v="-49530.15"/>
        <n v="49215.950000000004"/>
        <n v="-49215.950000000004"/>
        <n v="76681.25"/>
        <n v="46372.21"/>
        <n v="-46372.21"/>
        <n v="150851.95000000001"/>
        <n v="-150851.95000000001"/>
        <n v="646253.22"/>
        <n v="3280.7000000000003"/>
        <n v="311474.64"/>
        <n v="-311474.64"/>
        <n v="121575.37"/>
        <n v="-483554.95"/>
        <n v="483554.95"/>
        <n v="37026.270000000004"/>
        <n v="10432.06"/>
        <n v="-10432.06"/>
        <n v="24301.73"/>
        <n v="4985.99"/>
        <n v="-4985.99"/>
        <n v="1107667.58"/>
        <n v="-1107667.58"/>
        <n v="58773.99"/>
        <n v="2035496.77"/>
        <n v="-2035496.77"/>
        <n v="10442.84"/>
        <n v="118614.65000000001"/>
        <n v="-118614.64"/>
        <n v="-13.8"/>
        <n v="11903.24"/>
        <n v="-11903.25"/>
        <n v="-1.3800000000000001"/>
        <n v="958195.8"/>
        <n v="-958195.8"/>
        <n v="52362.54"/>
        <n v="43151.11"/>
        <n v="161248.89000000001"/>
        <n v="1168.9000000000001"/>
        <n v="58522.55"/>
        <n v="1668.65"/>
        <n v="45.230000000000004"/>
        <n v="3487.89"/>
        <n v="1550.1000000000001"/>
        <n v="448.65000000000003"/>
        <n v="31210.04"/>
        <n v="31210.06"/>
        <n v="31210.07"/>
        <n v="31210.12"/>
        <n v="3333.4700000000003"/>
        <n v="3333.37"/>
        <n v="-1952.42"/>
        <n v="5057.95"/>
        <n v="340.44"/>
        <n v="35999.61"/>
        <n v="116578.7"/>
        <n v="587.69000000000005"/>
        <n v="22885.37"/>
        <n v="68753.740000000005"/>
        <n v="584.23"/>
        <n v="1065.07"/>
        <n v="8831.93"/>
        <n v="12852.89"/>
        <n v="12341.94"/>
        <n v="11798.9"/>
        <n v="11919.84"/>
        <n v="11564.93"/>
        <n v="86332.55"/>
        <n v="89.7"/>
        <n v="167.12"/>
        <n v="167.15"/>
        <n v="245.24"/>
        <n v="82.820000000000007"/>
        <n v="706.79"/>
        <n v="27.02"/>
        <n v="27.07"/>
        <n v="571.51"/>
        <n v="571.54"/>
        <n v="560.38"/>
        <n v="560.37"/>
        <n v="1051.82"/>
        <n v="934.7"/>
        <n v="934.68000000000006"/>
        <n v="71.100000000000009"/>
        <n v="19.7"/>
        <n v="2.31"/>
        <n v="37.9"/>
        <n v="286.70999999999998"/>
        <n v="98.990000000000009"/>
        <n v="1.67"/>
        <n v="0.1"/>
        <n v="69.87"/>
        <n v="40.75"/>
        <n v="72.86"/>
        <n v="200.39000000000001"/>
        <n v="2.27"/>
        <n v="8.26"/>
        <n v="52.9"/>
        <n v="2.44"/>
        <n v="3.36"/>
        <n v="770.69"/>
        <n v="770.75"/>
        <n v="15470.95"/>
        <n v="7209.26"/>
        <n v="655.77"/>
        <n v="1034.82"/>
        <n v="33944.639999999999"/>
        <n v="76173.52"/>
        <n v="1425.67"/>
        <n v="7112.1500000000005"/>
        <n v="1810.29"/>
        <n v="4166.9400000000005"/>
        <n v="2970.51"/>
        <n v="389.44"/>
        <n v="4490.45"/>
        <n v="1854.32"/>
        <n v="129.99"/>
        <n v="129.92000000000002"/>
        <n v="1882.46"/>
        <n v="4022.7400000000002"/>
        <n v="477.66"/>
        <n v="307.98"/>
        <n v="5663.72"/>
        <n v="10633.95"/>
        <n v="1341.1200000000001"/>
        <n v="1030.1400000000001"/>
        <n v="1202.99"/>
        <n v="1203.01"/>
        <n v="1997.8"/>
        <n v="827.89"/>
        <n v="506.41"/>
        <n v="669.77"/>
        <n v="238.36"/>
        <n v="5700.58"/>
        <n v="5032.24"/>
        <n v="43926.090000000004"/>
        <n v="4999.04"/>
        <n v="999.66"/>
        <n v="40406.15"/>
        <n v="10135.200000000001"/>
        <n v="8940.11"/>
        <n v="2649.56"/>
        <n v="545.99"/>
        <n v="1228.3800000000001"/>
        <n v="2565.4700000000003"/>
        <n v="169.93"/>
        <n v="36.090000000000003"/>
        <n v="36.1"/>
        <n v="36.11"/>
        <n v="927.44"/>
        <n v="927.42000000000007"/>
        <n v="3613.4700000000003"/>
        <n v="70.3"/>
        <n v="18.57"/>
        <n v="13.950000000000001"/>
        <n v="4375.09"/>
        <n v="5417.62"/>
        <n v="114.4"/>
        <n v="-6048.43"/>
        <n v="-20452.900000000001"/>
        <n v="-2724.82"/>
        <n v="485.58"/>
        <n v="485.57"/>
        <n v="29.76"/>
        <n v="9.51"/>
        <n v="2126.2400000000002"/>
        <n v="3222.98"/>
        <n v="2716.57"/>
        <n v="5.69"/>
        <n v="1020.98"/>
        <n v="46.85"/>
        <n v="162.47999999999999"/>
        <n v="162.46"/>
        <n v="24791.920000000002"/>
        <n v="1224.0899999999999"/>
        <n v="8624.9699999999993"/>
        <n v="30380.02"/>
        <n v="8999.08"/>
        <n v="11774.84"/>
        <n v="7119.01"/>
        <n v="380.96"/>
        <n v="42.43"/>
        <n v="65.2"/>
        <n v="145.52000000000001"/>
        <n v="39.18"/>
        <n v="5.9"/>
        <n v="45.36"/>
        <n v="0.42"/>
        <n v="1.76"/>
        <n v="2.4"/>
        <n v="399.40000000000003"/>
        <n v="1267.8700000000001"/>
        <n v="11918.380000000001"/>
        <n v="35.050000000000004"/>
        <n v="35.04"/>
        <n v="104.17"/>
        <n v="239.18"/>
        <n v="306.37"/>
        <n v="270.98"/>
        <n v="104.39"/>
        <n v="434.22"/>
        <n v="9612.43"/>
        <n v="105828.96"/>
        <n v="11852.25"/>
        <n v="8275.3700000000008"/>
        <n v="1435.95"/>
        <n v="37463.919999999998"/>
        <n v="78027.39"/>
        <n v="146.64000000000001"/>
        <n v="2209.86"/>
        <n v="2472.88"/>
        <n v="13479.77"/>
        <n v="2870.98"/>
        <n v="35061.57"/>
        <n v="72430.87"/>
        <n v="4268.96"/>
        <n v="9262.27"/>
        <n v="1303.27"/>
        <n v="2994.53"/>
        <n v="13598.93"/>
        <n v="334.01"/>
        <n v="26.44"/>
        <n v="29.810000000000002"/>
        <n v="422.41"/>
        <n v="12.86"/>
        <n v="86.28"/>
        <n v="51261.54"/>
        <n v="5590.87"/>
        <n v="1286.1000000000001"/>
        <n v="3219.61"/>
        <n v="2290"/>
        <n v="4334.08"/>
        <n v="555.46"/>
        <n v="17.82"/>
        <n v="39.4"/>
        <n v="934.4"/>
        <n v="83.59"/>
        <n v="141.68"/>
        <n v="355.7"/>
        <n v="304.7"/>
        <n v="16.240000000000002"/>
        <n v="3166.71"/>
        <n v="906.24"/>
        <n v="2203.48"/>
        <n v="18738.02"/>
        <n v="1547.03"/>
        <n v="1094.8700000000001"/>
        <n v="6601.35"/>
        <n v="3787.26"/>
        <n v="2184.09"/>
        <n v="7189.68"/>
        <n v="3119.23"/>
        <n v="3060.83"/>
        <n v="1541.27"/>
        <n v="9308.9500000000007"/>
        <n v="3542.9700000000003"/>
        <n v="3121.32"/>
        <n v="933.4"/>
        <n v="1174.23"/>
        <n v="7639.7"/>
        <n v="784.93000000000006"/>
        <n v="784.97"/>
        <n v="8645.7999999999993"/>
        <n v="650.46"/>
        <n v="1899.63"/>
        <n v="2488.4700000000003"/>
        <n v="3141.4"/>
        <n v="242.1"/>
        <n v="26.3"/>
        <n v="16.22"/>
        <n v="156.42000000000002"/>
        <n v="51.71"/>
        <n v="71.960000000000008"/>
        <n v="14.4"/>
        <n v="14.43"/>
        <n v="299.72000000000003"/>
        <n v="7052.83"/>
        <n v="1384.65"/>
        <n v="4681.24"/>
        <n v="1682.95"/>
        <n v="4215.7700000000004"/>
        <n v="12946.53"/>
        <n v="2156.4900000000002"/>
        <n v="1314.07"/>
        <n v="127.69"/>
        <n v="127.68"/>
        <n v="373"/>
        <n v="372.99"/>
        <n v="327.06"/>
        <n v="1173.71"/>
        <n v="218.41"/>
        <n v="2930.56"/>
        <n v="2930.58"/>
        <n v="24556.48"/>
        <n v="4432.33"/>
        <n v="4432.34"/>
        <n v="143.27000000000001"/>
        <n v="26.66"/>
        <n v="1118.78"/>
        <n v="97.67"/>
        <n v="289.73"/>
        <n v="289.72000000000003"/>
        <n v="818.37"/>
        <n v="152.31"/>
        <n v="82.56"/>
        <n v="1518.6100000000001"/>
        <n v="1518.6000000000001"/>
        <n v="6868.97"/>
        <n v="6868.9800000000005"/>
        <n v="37731.910000000003"/>
        <n v="3773.19"/>
        <n v="638.91999999999996"/>
        <n v="638.9"/>
        <n v="498.56"/>
        <n v="106.3"/>
        <n v="723.1"/>
        <n v="723.09"/>
        <n v="620.27"/>
        <n v="144.85"/>
        <n v="165"/>
        <n v="164.97"/>
        <n v="268.63"/>
        <n v="268.64"/>
        <n v="35.71"/>
        <n v="265.09000000000003"/>
        <n v="145.6"/>
        <n v="27.1"/>
        <n v="49.36"/>
        <n v="9.19"/>
        <n v="435.22"/>
        <n v="81"/>
        <n v="13422.85"/>
        <n v="1136.27"/>
        <n v="1136.25"/>
        <n v="1257.72"/>
        <n v="234.06"/>
        <n v="113.47"/>
        <n v="1179.1100000000001"/>
        <n v="219.42000000000002"/>
        <n v="308.70999999999998"/>
        <n v="71.63"/>
        <n v="772.06000000000006"/>
        <n v="772.12"/>
        <n v="4413.04"/>
        <n v="4413.03"/>
        <n v="8844.86"/>
        <n v="1646.02"/>
        <n v="1320.56"/>
        <n v="9019.77"/>
        <n v="9019.8000000000011"/>
        <n v="18180.310000000001"/>
        <n v="1555.75"/>
        <n v="1555.76"/>
        <n v="96456.85"/>
        <n v="15206.85"/>
        <n v="15206.84"/>
        <n v="2540.29"/>
        <n v="472.74"/>
        <n v="89.18"/>
        <n v="16.600000000000001"/>
        <n v="10.72"/>
        <n v="1.98"/>
        <n v="8.0500000000000007"/>
        <n v="263.99"/>
        <n v="263.98"/>
        <n v="2848.67"/>
        <n v="50.33"/>
        <n v="50.34"/>
        <n v="3131.05"/>
        <n v="9822.11"/>
        <n v="1058.17"/>
        <n v="219.71"/>
        <n v="732.71"/>
        <n v="484.3"/>
        <n v="-30658.82"/>
        <n v="645.30000000000007"/>
        <n v="1931.74"/>
        <n v="2041.23"/>
        <n v="654.75"/>
        <n v="12469.14"/>
        <n v="152.53"/>
        <n v="183.49"/>
        <n v="29899.010000000002"/>
        <n v="254.87"/>
        <n v="120.44"/>
        <n v="3959.4"/>
        <n v="253.88"/>
        <n v="253.87"/>
        <n v="73431.97"/>
        <n v="22181.89"/>
        <n v="27365.21"/>
        <n v="82.06"/>
        <n v="18554.54"/>
        <n v="11889.92"/>
        <n v="193490.66"/>
        <n v="1369.81"/>
        <n v="1369.8"/>
        <n v="112832.99"/>
        <n v="10358.75"/>
        <n v="5254.42"/>
        <n v="-7072.62"/>
        <n v="-2144.5700000000002"/>
        <n v="-2144.58"/>
        <n v="68641.790000000008"/>
        <n v="367132.27"/>
        <n v="23.69"/>
        <n v="509.53000000000003"/>
        <n v="761.69"/>
        <n v="3622.09"/>
        <n v="9633.69"/>
        <n v="739.18000000000006"/>
        <n v="105.27"/>
        <n v="105.25"/>
        <n v="17964.05"/>
        <n v="2751.05"/>
        <n v="13.39"/>
        <n v="0.89"/>
        <n v="7.2700000000000005"/>
        <n v="8.32"/>
        <n v="5.21"/>
        <n v="104.41"/>
        <n v="592.45000000000005"/>
        <n v="9006.7000000000007"/>
        <n v="2853.42"/>
        <n v="365.34000000000003"/>
        <n v="964.41"/>
        <n v="7681.63"/>
        <n v="861.59"/>
        <n v="4624.72"/>
        <n v="49.78"/>
        <n v="49.72"/>
        <n v="1187"/>
        <n v="3620.7200000000003"/>
        <n v="14822.07"/>
        <n v="23839.62"/>
        <n v="109.92"/>
        <n v="4.66"/>
        <n v="3.13"/>
        <n v="221.75"/>
        <n v="18.559999999999999"/>
        <n v="634.1"/>
        <n v="9359.42"/>
        <n v="593.62"/>
        <n v="82.54"/>
        <n v="82.51"/>
        <n v="520.69000000000005"/>
        <n v="352.54"/>
        <n v="941.04"/>
        <n v="4.47"/>
        <n v="12304.7"/>
        <n v="437.73"/>
        <n v="734.03"/>
        <n v="521.59"/>
        <n v="857.39"/>
        <n v="21.6"/>
        <n v="677.48"/>
        <n v="22.75"/>
        <n v="212.58"/>
        <n v="31.69"/>
        <n v="59.29"/>
        <n v="45.62"/>
        <n v="31.7"/>
        <n v="175.73"/>
        <n v="2831.82"/>
        <n v="2229.4700000000003"/>
        <n v="1.2"/>
        <n v="0.27"/>
        <n v="1.1100000000000001"/>
        <n v="139.05000000000001"/>
        <n v="15.71"/>
        <n v="4.7"/>
        <n v="1"/>
        <n v="1.22"/>
        <n v="0.81"/>
        <n v="4650.37"/>
        <n v="1558.32"/>
        <n v="11924.39"/>
        <n v="5671.6"/>
        <n v="11586.45"/>
        <n v="1291.9100000000001"/>
        <n v="27207.23"/>
        <n v="79289.22"/>
        <n v="11883.31"/>
        <n v="2332.3000000000002"/>
        <n v="8115.75"/>
        <n v="64926.1"/>
        <n v="27475.45"/>
        <n v="1707.3600000000001"/>
        <n v="444.59000000000003"/>
        <n v="11496.550000000001"/>
        <n v="1176.1300000000001"/>
        <n v="176.67000000000002"/>
        <n v="3116.89"/>
        <n v="39.42"/>
        <n v="1.26"/>
        <n v="102.75"/>
        <n v="1.27"/>
        <n v="19.53"/>
        <n v="25.990000000000002"/>
        <n v="103.37"/>
        <n v="531.51"/>
        <n v="5.84"/>
        <n v="0.22"/>
        <n v="3088.87"/>
        <n v="479.89"/>
        <n v="5034.91"/>
        <n v="616.16999999999996"/>
        <n v="172.84"/>
        <n v="172.8"/>
        <n v="18355.41"/>
        <n v="14318.36"/>
        <n v="13.46"/>
        <n v="53.35"/>
        <n v="274.14"/>
        <n v="3.11"/>
        <n v="0.16"/>
        <n v="0.35000000000000003"/>
        <n v="98.19"/>
        <n v="61.19"/>
        <n v="12.950000000000001"/>
        <n v="32.67"/>
        <n v="8.51"/>
        <n v="0.84"/>
        <n v="17.330000000000002"/>
        <n v="30113.100000000002"/>
        <n v="15488.2"/>
        <n v="2954.85"/>
        <n v="26363.05"/>
        <n v="7632.07"/>
        <n v="1984.13"/>
        <n v="3054.55"/>
        <n v="1787"/>
        <n v="402.42"/>
        <n v="1016.25"/>
        <n v="1014.7900000000001"/>
        <n v="162.35"/>
        <n v="264.43"/>
        <n v="26.48"/>
        <n v="32.340000000000003"/>
        <n v="24318.09"/>
        <n v="455.64"/>
        <n v="412.53000000000003"/>
        <n v="66.59"/>
        <n v="386.63"/>
        <n v="557.47"/>
        <n v="4327.25"/>
        <n v="5225.07"/>
        <n v="184.41"/>
        <n v="2156.08"/>
        <n v="69.98"/>
        <n v="1164.69"/>
        <n v="1519.05"/>
        <n v="8333.86"/>
        <n v="2418.41"/>
        <n v="383.25"/>
        <n v="704"/>
        <n v="3815.27"/>
        <n v="980.14"/>
        <n v="1259.47"/>
        <n v="6050.11"/>
        <n v="1729.6200000000001"/>
        <n v="54.03"/>
        <n v="57.980000000000004"/>
        <n v="15.91"/>
        <n v="21.48"/>
        <n v="22.55"/>
        <n v="1003.64"/>
        <n v="577.16"/>
        <n v="345.43"/>
        <n v="63.32"/>
        <n v="194.43"/>
        <n v="300.25"/>
        <n v="136.31"/>
        <n v="18451.650000000001"/>
        <n v="19370.7"/>
        <n v="4059.58"/>
        <n v="2761.46"/>
        <n v="3690.29"/>
        <n v="22701.18"/>
        <n v="9012.66"/>
        <n v="690.38"/>
        <n v="7971.4000000000005"/>
        <n v="1862.8500000000001"/>
        <n v="2740.61"/>
        <n v="821.58"/>
        <n v="348.04"/>
        <n v="397.33"/>
        <n v="1353.81"/>
        <n v="3238.6"/>
        <n v="14759.27"/>
        <n v="14246"/>
        <n v="6344.95"/>
        <n v="17292.920000000002"/>
        <n v="76.8"/>
        <n v="49436.26"/>
        <n v="44640.01"/>
        <n v="42320.54"/>
        <n v="42136.35"/>
        <n v="46406.46"/>
        <n v="42203.14"/>
        <n v="6400.43"/>
        <n v="71.540000000000006"/>
        <n v="33936.03"/>
        <n v="10611.02"/>
        <n v="765.89"/>
        <n v="6515.37"/>
        <n v="11995.87"/>
        <n v="15740.82"/>
        <n v="15842.27"/>
        <n v="9230.15"/>
        <n v="3204.48"/>
        <n v="32855.72"/>
        <n v="4754.1900000000005"/>
        <n v="527.37"/>
        <n v="254.69"/>
        <n v="10747.550000000001"/>
        <n v="-2184.42"/>
        <n v="-4662.92"/>
        <n v="-787.74"/>
        <n v="-592.02"/>
        <n v="-1077.3700000000001"/>
        <n v="1824.01"/>
        <n v="36.24"/>
        <n v="14.25"/>
        <n v="37.1"/>
        <n v="14.280000000000001"/>
        <n v="3092.32"/>
        <n v="-349.82"/>
        <n v="-349.83"/>
        <n v="1283.29"/>
        <n v="17.830000000000002"/>
        <n v="56.97"/>
        <n v="2453.11"/>
        <n v="20347.150000000001"/>
        <n v="170.77"/>
        <n v="170.78"/>
        <n v="170.89000000000001"/>
        <n v="9.17"/>
        <n v="5.37"/>
        <n v="1.21"/>
        <n v="3.0500000000000003"/>
        <n v="0.49"/>
        <n v="0.79"/>
        <n v="90.600000000000009"/>
        <n v="53.03"/>
        <n v="11.94"/>
        <n v="30.14"/>
        <n v="4.8100000000000005"/>
        <n v="7.8500000000000005"/>
        <n v="2522.8200000000002"/>
        <n v="415.46000000000004"/>
        <n v="713.53"/>
        <n v="310.59000000000003"/>
        <n v="86.05"/>
        <n v="76.83"/>
        <n v="86.3"/>
        <n v="335.79"/>
        <n v="876.67000000000007"/>
        <n v="1077.49"/>
        <n v="339.08"/>
        <n v="14.42"/>
        <n v="484.22"/>
        <n v="997.16"/>
        <n v="997.23"/>
        <n v="807.21"/>
        <n v="1926.39"/>
        <n v="197.16"/>
        <n v="509.33"/>
        <n v="88.33"/>
        <n v="26.26"/>
        <n v="19.059999999999999"/>
        <n v="6474.6100000000006"/>
        <n v="21166.850000000002"/>
        <n v="738.57"/>
        <n v="144.54"/>
        <n v="71.94"/>
        <n v="88.65"/>
        <n v="211.31"/>
        <n v="71.95"/>
        <n v="402.84000000000003"/>
        <n v="6.84"/>
        <n v="167.02"/>
        <n v="64.95"/>
        <n v="1900.79"/>
        <n v="-243.09"/>
        <n v="607.81000000000006"/>
        <n v="1491.47"/>
        <n v="685.52"/>
        <n v="718.52"/>
        <n v="899.27"/>
        <n v="89.04"/>
        <n v="246.8"/>
        <n v="246.79"/>
        <n v="78.16"/>
        <n v="34.200000000000003"/>
        <n v="29.38"/>
        <n v="770.95"/>
        <n v="623.65"/>
        <n v="17.64"/>
        <n v="310.67"/>
        <n v="52.46"/>
        <n v="160.45000000000002"/>
        <n v="28.64"/>
        <n v="31.89"/>
        <n v="87.51"/>
        <n v="6.6400000000000006"/>
        <n v="7526"/>
        <n v="7525.99"/>
        <n v="106810.82"/>
        <n v="10136.040000000001"/>
        <n v="663.22"/>
        <n v="2591"/>
        <n v="896.05000000000007"/>
        <n v="18.96"/>
        <n v="47.85"/>
        <n v="47.78"/>
        <n v="7.6400000000000006"/>
        <n v="12.47"/>
        <n v="1.23"/>
        <n v="177.15"/>
        <n v="103.67"/>
        <n v="23.36"/>
        <n v="58.93"/>
        <n v="58.88"/>
        <n v="9.41"/>
        <n v="15.35"/>
        <n v="1.46"/>
        <n v="39.71"/>
        <n v="20.330000000000002"/>
        <n v="20.309999999999999"/>
        <n v="776.71"/>
        <n v="454.57"/>
        <n v="102.44"/>
        <n v="258.37"/>
        <n v="257.98"/>
        <n v="41.25"/>
        <n v="67.3"/>
        <n v="6.53"/>
        <n v="8.68"/>
        <n v="166053.24"/>
        <n v="-98147.53"/>
        <n v="44723.26"/>
        <n v="-112628.97"/>
        <n v="18.830000000000002"/>
        <n v="3.8000000000000003"/>
        <n v="17.37"/>
        <n v="50.65"/>
        <n v="50.67"/>
        <n v="28412.12"/>
        <n v="2603.5500000000002"/>
        <n v="301.97000000000003"/>
        <n v="180.73"/>
        <n v="1045.6600000000001"/>
        <n v="407.35"/>
        <n v="342.38"/>
        <n v="342.13"/>
        <n v="699.73"/>
        <n v="341.18"/>
        <n v="97.89"/>
        <n v="4.3600000000000003"/>
        <n v="12.27"/>
        <n v="466.01"/>
        <n v="83.83"/>
        <n v="25.84"/>
        <n v="74.48"/>
        <n v="10675"/>
        <n v="1214.96"/>
        <n v="3601.9"/>
        <n v="3601.84"/>
        <n v="49403.56"/>
        <n v="17263.260000000002"/>
        <n v="44600.49"/>
        <n v="651.96"/>
        <n v="6871.56"/>
        <n v="3281.9"/>
        <n v="352.92"/>
        <n v="61169.86"/>
        <n v="-61169.85"/>
        <n v="17016.25"/>
        <n v="-17016.27"/>
        <n v="3939.53"/>
        <n v="-3939.53"/>
        <n v="319.56"/>
        <n v="-319.55"/>
        <n v="17756.88"/>
        <n v="-17756.89"/>
        <n v="6312.97"/>
        <n v="-6312.96"/>
        <n v="203.09"/>
        <n v="-203.09"/>
        <n v="24168.87"/>
        <n v="1289.1400000000001"/>
        <n v="12.07"/>
        <n v="93.92"/>
        <n v="43.97"/>
        <n v="106.01"/>
        <n v="104.61"/>
        <n v="1.08"/>
        <n v="31730.100000000002"/>
        <n v="54"/>
        <n v="2452.85"/>
        <n v="196.89000000000001"/>
        <n v="3180.84"/>
        <n v="1544.45"/>
        <n v="4.87"/>
        <n v="7746.1500000000005"/>
        <n v="7746.03"/>
        <n v="2614.1799999999998"/>
        <n v="2614.19"/>
        <n v="14175.800000000001"/>
        <n v="6584.32"/>
        <n v="5586.28"/>
        <n v="739.35"/>
        <n v="739.37"/>
        <n v="313.39"/>
        <n v="275.66000000000003"/>
        <n v="8.11"/>
        <n v="66.239999999999995"/>
        <n v="18.3"/>
        <n v="15.72"/>
        <n v="1.32"/>
        <n v="37987.68"/>
        <n v="24879.3"/>
        <n v="566.66"/>
        <n v="115.43"/>
        <n v="2484.33"/>
        <n v="2214.81"/>
        <n v="63.410000000000004"/>
        <n v="518.20000000000005"/>
        <n v="143.22999999999999"/>
        <n v="122.99000000000001"/>
        <n v="10.4"/>
        <n v="393.49"/>
        <n v="588.68000000000006"/>
        <n v="10.17"/>
        <n v="83.18"/>
        <n v="22.98"/>
        <n v="19.740000000000002"/>
        <n v="1.68"/>
        <n v="1378.08"/>
        <n v="48225.96"/>
        <n v="28875.91"/>
        <n v="4835.58"/>
        <n v="1044.03"/>
        <n v="1043.99"/>
        <n v="514.91"/>
        <n v="515.23"/>
        <n v="514.9"/>
        <n v="8197.11"/>
        <n v="21352.400000000001"/>
        <n v="13064.26"/>
        <n v="11975.69"/>
        <n v="3266.09"/>
        <n v="53643.020000000004"/>
        <n v="44318.020000000004"/>
        <n v="4642.17"/>
        <n v="26868.25"/>
        <n v="-1722.72"/>
        <n v="-887.46"/>
        <n v="-208.82"/>
        <n v="24308.510000000002"/>
        <n v="11391.050000000001"/>
        <n v="37555.53"/>
        <n v="15022.23"/>
        <n v="7511.04"/>
        <n v="7573.85"/>
        <n v="3245.9300000000003"/>
        <n v="2293.8200000000002"/>
        <n v="18429.850000000002"/>
        <n v="7371.96"/>
        <n v="4883.9000000000005"/>
        <n v="33541.93"/>
        <n v="14374.78"/>
        <n v="12460.82"/>
        <n v="12893.49"/>
        <n v="12562.1"/>
        <n v="11206.14"/>
        <n v="5497.64"/>
        <n v="36999.65"/>
        <n v="62677.58"/>
        <n v="4276.74"/>
        <n v="16223.04"/>
        <n v="1412.93"/>
        <n v="249.07"/>
        <n v="45355.01"/>
        <n v="17008.150000000001"/>
        <n v="15874.36"/>
        <n v="321168.71000000002"/>
        <n v="-180962.91"/>
        <n v="88687.150000000009"/>
        <n v="-167040.80000000002"/>
        <n v="18507.52"/>
        <n v="-83517.180000000008"/>
        <n v="3157.51"/>
        <n v="6949.46"/>
        <n v="-339.07"/>
        <n v="-226.07"/>
        <n v="-103.94"/>
        <n v="1205.58"/>
        <n v="828.83"/>
        <n v="340.58"/>
        <n v="22523.83"/>
        <n v="3080.34"/>
        <n v="4114.2300000000005"/>
        <n v="12352.83"/>
        <n v="1481.51"/>
        <n v="526.54"/>
        <n v="17.28"/>
        <n v="49.03"/>
        <n v="87.97"/>
        <n v="18.16"/>
        <n v="5.58"/>
        <n v="2.97"/>
        <n v="86.76"/>
        <n v="40.72"/>
        <n v="1.34"/>
        <n v="1.4000000000000001"/>
        <n v="0.23"/>
        <n v="3082.7000000000003"/>
        <n v="1447.02"/>
        <n v="47.1"/>
        <n v="110.38"/>
        <n v="36.050000000000004"/>
        <n v="49.31"/>
        <n v="8.2799999999999994"/>
        <n v="48573.68"/>
        <n v="11645.47"/>
        <n v="7433.17"/>
        <n v="735.86"/>
        <n v="345.3"/>
        <n v="11.33"/>
        <n v="26.330000000000002"/>
        <n v="8.57"/>
        <n v="11.91"/>
        <n v="1.97"/>
        <n v="2875.78"/>
        <n v="682.45"/>
        <n v="22.38"/>
        <n v="52.03"/>
        <n v="17.04"/>
        <n v="23.52"/>
        <n v="7.24"/>
        <n v="3.87"/>
        <n v="1530.68"/>
        <n v="749.53"/>
        <n v="13.24"/>
        <n v="101.23"/>
        <n v="56.370000000000005"/>
        <n v="794.87"/>
        <n v="340.66"/>
        <n v="94.78"/>
        <n v="20.62"/>
        <n v="19512.170000000002"/>
        <n v="1295.3500000000001"/>
        <n v="-122.33"/>
        <n v="1388.6200000000001"/>
        <n v="-287.61"/>
        <n v="1704"/>
        <n v="1420.52"/>
        <n v="2057.62"/>
        <n v="674.68000000000006"/>
        <n v="3380"/>
        <n v="5177.4400000000005"/>
        <n v="-9.1300000000000008"/>
        <n v="-16159.18"/>
        <n v="-75.960000000000008"/>
        <n v="-3303"/>
        <n v="6068.1900000000005"/>
        <n v="57.57"/>
        <n v="60.13"/>
        <n v="47995.51"/>
        <n v="507.26"/>
        <n v="17349.990000000002"/>
        <n v="4299.97"/>
        <n v="2363.14"/>
        <n v="31048.89"/>
        <n v="-31048.89"/>
        <n v="71652.2"/>
        <n v="-71652.2"/>
        <n v="8047.97"/>
        <n v="14487.25"/>
        <n v="-14487.25"/>
        <n v="7024.1100000000006"/>
        <n v="-7024.1100000000006"/>
        <n v="-107214"/>
        <n v="178.17000000000002"/>
        <n v="534.52"/>
        <n v="4156.3"/>
        <n v="-60056.450000000004"/>
        <n v="88.08"/>
        <n v="2038.42"/>
        <n v="2627.2400000000002"/>
        <n v="10565.710000000001"/>
        <n v="634.89"/>
        <n v="115.3"/>
        <n v="51.76"/>
        <n v="-5470.02"/>
        <n v="1375.3500000000001"/>
        <n v="113.21000000000001"/>
        <n v="1663.23"/>
        <n v="1269.76"/>
        <n v="57.47"/>
        <n v="65693.3"/>
        <n v="-25996.91"/>
        <n v="20226.25"/>
        <n v="-18236.3"/>
        <n v="3997.6800000000003"/>
        <n v="-5251.58"/>
        <n v="130850.68000000001"/>
        <n v="-171892.15"/>
        <n v="1518.04"/>
        <n v="2898.26"/>
        <n v="-3807.27"/>
        <n v="123407.72"/>
        <n v="-121762.89"/>
        <n v="101608.36"/>
        <n v="-103949.52"/>
        <n v="6824.28"/>
        <n v="-6127.95"/>
        <n v="967.05000000000007"/>
        <n v="225.61"/>
        <n v="286.22000000000003"/>
        <n v="8394.1200000000008"/>
        <n v="5.3500000000000005"/>
        <n v="1230.02"/>
        <n v="1193.6400000000001"/>
        <n v="440.12"/>
        <n v="201.58"/>
        <n v="92.67"/>
        <n v="41.03"/>
        <n v="109.09"/>
        <n v="10108.36"/>
        <n v="43495.85"/>
        <n v="147971.22"/>
        <n v="46518.39"/>
        <n v="561.16999999999996"/>
        <n v="49917.520000000004"/>
        <n v="2053.67"/>
        <n v="596.4"/>
        <n v="164.52"/>
        <n v="897.33"/>
        <n v="131063.8"/>
        <n v="-132982.1"/>
        <n v="133532.46"/>
        <n v="-132982.14000000001"/>
        <n v="86.74"/>
        <n v="53.76"/>
        <n v="1227.48"/>
        <n v="103688.04000000001"/>
        <n v="-84273.7"/>
        <n v="24941.72"/>
        <n v="-45651.8"/>
        <n v="1295.74"/>
        <n v="624.91"/>
        <n v="624.91999999999996"/>
        <n v="3142.28"/>
        <n v="2333.25"/>
        <n v="4322.21"/>
        <n v="5832.5"/>
        <n v="8.19"/>
        <n v="12523.27"/>
        <n v="24188.89"/>
        <n v="3579.63"/>
        <n v="556.93000000000006"/>
        <n v="1114.9000000000001"/>
        <n v="46341.51"/>
        <n v="21.26"/>
        <n v="231.26"/>
        <n v="28.28"/>
        <n v="155.37"/>
        <n v="571.78"/>
        <n v="5.62"/>
        <n v="5.92"/>
        <n v="787725.5"/>
        <n v="-733031.1"/>
        <n v="136605.56"/>
        <n v="-191299.96"/>
        <n v="8331.94"/>
        <n v="-8331.9500000000007"/>
        <n v="152475.95000000001"/>
        <n v="-152475.94"/>
        <n v="4513.5"/>
        <n v="1520.3700000000001"/>
        <n v="348.57"/>
        <n v="-348.57"/>
        <n v="53473.18"/>
        <n v="-53473.18"/>
        <n v="1000"/>
        <n v="13163.57"/>
        <n v="41061.129999999997"/>
        <n v="87.09"/>
        <n v="4614.54"/>
        <n v="14054.23"/>
        <n v="420.8"/>
        <n v="33997.050000000003"/>
        <n v="66273.13"/>
        <n v="299.28000000000003"/>
        <n v="18972.45"/>
        <n v="51237.16"/>
        <n v="2036.95"/>
        <n v="7662.55"/>
        <n v="22987.68"/>
        <n v="-4.18"/>
        <n v="-9.75"/>
        <n v="289.91000000000003"/>
        <n v="25127.940000000002"/>
        <n v="4160.8500000000004"/>
        <n v="3953.73"/>
        <n v="16837.53"/>
        <n v="-70.69"/>
        <n v="106.97"/>
        <n v="26.740000000000002"/>
        <n v="1962.23"/>
        <n v="22565.8"/>
        <n v="-466.18"/>
        <n v="4086.75"/>
        <n v="3757.84"/>
        <n v="1713.71"/>
        <n v="5293.6"/>
        <n v="599.32000000000005"/>
        <n v="52967.72"/>
        <n v="882.86"/>
        <n v="24.080000000000002"/>
        <n v="145.58000000000001"/>
        <n v="1312.64"/>
        <n v="115.25"/>
        <n v="4498.95"/>
        <n v="4498.97"/>
        <n v="2158.12"/>
        <n v="1208.28"/>
        <n v="3290.01"/>
        <n v="474.06"/>
        <n v="913.87"/>
        <n v="22861.16"/>
        <n v="12688.99"/>
        <n v="236.27"/>
        <n v="1061.51"/>
        <n v="1061.53"/>
        <n v="165.12"/>
        <n v="1006534.01"/>
        <n v="-1006534.02"/>
        <n v="122331.63"/>
        <n v="-122331.62"/>
        <n v="435471.83"/>
        <n v="-435471.82"/>
        <n v="106971.12"/>
        <n v="-106971.13"/>
        <n v="399.49"/>
        <n v="47753.15"/>
        <n v="6958.64"/>
        <n v="614.14"/>
        <n v="157.93"/>
        <n v="157.92000000000002"/>
        <n v="220.59"/>
        <n v="220.58"/>
        <n v="1498.71"/>
        <n v="1498.7"/>
        <n v="4111.3100000000004"/>
        <n v="4111.32"/>
        <n v="5366.41"/>
        <n v="119.68"/>
        <n v="119.69"/>
        <n v="182.54"/>
        <n v="18189.150000000001"/>
        <n v="18189.13"/>
        <n v="158.46"/>
        <n v="37.39"/>
        <n v="150.59"/>
        <n v="35.520000000000003"/>
        <n v="2809.68"/>
        <n v="15"/>
        <n v="1472.22"/>
        <n v="1150.08"/>
        <n v="2360.6799999999998"/>
        <n v="2360.67"/>
        <n v="291.53000000000003"/>
        <n v="291.56"/>
        <n v="2738.4900000000002"/>
        <n v="646.15"/>
        <n v="422.66"/>
        <n v="422.67"/>
        <n v="752.9"/>
        <n v="1676.3500000000001"/>
        <n v="1676.3600000000001"/>
        <n v="23619.25"/>
        <n v="334.8"/>
        <n v="63.29"/>
        <n v="6812.12"/>
        <n v="3260.94"/>
        <n v="769.39"/>
        <n v="51.44"/>
        <n v="6.19"/>
        <n v="3704.82"/>
        <n v="3704.83"/>
        <n v="2857.4700000000003"/>
        <n v="2857.46"/>
        <n v="5346.27"/>
        <n v="5346.38"/>
        <n v="8691.630000000001"/>
        <n v="2603.75"/>
        <n v="408.77"/>
        <n v="408.76"/>
        <n v="10667.59"/>
        <n v="997.30000000000007"/>
        <n v="997.28"/>
        <n v="567.64"/>
        <n v="133.94"/>
        <n v="210.62"/>
        <n v="279.84000000000003"/>
        <n v="66"/>
        <n v="23480.84"/>
        <n v="3765.6800000000003"/>
        <n v="3765.69"/>
        <n v="986.6"/>
        <n v="4152.29"/>
        <n v="4152.3500000000004"/>
        <n v="36257.700000000004"/>
        <n v="36257.68"/>
        <n v="10274.56"/>
        <n v="10274.59"/>
        <n v="59941.16"/>
        <n v="5053.5"/>
        <n v="3932.94"/>
        <n v="1562.43"/>
        <n v="1829.3400000000001"/>
        <n v="275.84000000000003"/>
        <n v="53153.32"/>
        <n v="9933.5300000000007"/>
        <n v="70.850000000000009"/>
        <n v="1213.6300000000001"/>
        <n v="267.33"/>
        <n v="1515.57"/>
        <n v="6938.68"/>
        <n v="39319"/>
        <n v="27293.84"/>
        <n v="27293.8"/>
        <n v="1027.1300000000001"/>
        <n v="1344.81"/>
        <n v="11353.300000000001"/>
        <n v="35.64"/>
        <n v="12476.11"/>
        <n v="15.17"/>
        <n v="2547.48"/>
        <n v="3193.21"/>
        <n v="643.20000000000005"/>
        <n v="11632.26"/>
        <n v="18862.53"/>
        <n v="1325.76"/>
        <n v="1245.46"/>
        <n v="2650.73"/>
        <n v="8305.6200000000008"/>
        <n v="36570.410000000003"/>
        <n v="378.64"/>
        <n v="378.62"/>
        <n v="368.92"/>
        <n v="4271.68"/>
        <n v="19639.68"/>
        <n v="18746.990000000002"/>
        <n v="18081.47"/>
        <n v="2059.96"/>
        <n v="9186.0500000000011"/>
        <n v="385.45"/>
        <n v="385.44"/>
        <n v="998.97"/>
        <n v="998.99"/>
        <n v="21685.23"/>
        <n v="21685.25"/>
        <n v="529.44000000000005"/>
        <n v="481.94"/>
        <n v="852.34"/>
        <n v="398.24"/>
        <n v="950.6"/>
        <n v="-400.62"/>
        <n v="391.74"/>
        <n v="317.17"/>
        <n v="5285.08"/>
        <n v="6103.08"/>
        <n v="669.96"/>
        <n v="5336.41"/>
        <n v="736.64"/>
        <n v="2015.31"/>
        <n v="141.99"/>
        <n v="276.05"/>
        <n v="79687.23"/>
        <n v="-79687.23"/>
        <n v="4092.9300000000003"/>
        <n v="1096.97"/>
        <n v="74.37"/>
        <n v="6415.58"/>
        <n v="2281.09"/>
        <n v="88.62"/>
        <n v="5.46"/>
        <n v="48.11"/>
        <n v="55.370000000000005"/>
        <n v="25.82"/>
        <n v="44.63"/>
        <n v="10.09"/>
        <n v="143.83000000000001"/>
        <n v="151182.44"/>
        <n v="30785.13"/>
        <n v="65852.259999999995"/>
        <n v="178079.56"/>
        <n v="34435.06"/>
        <n v="326.27"/>
        <n v="44380.69"/>
        <n v="96344.36"/>
        <n v="9224.3700000000008"/>
        <n v="8971.4600000000009"/>
        <n v="660.26"/>
        <n v="105.47"/>
        <n v="1262.7"/>
        <n v="4620.17"/>
        <n v="4260.2700000000004"/>
        <n v="4.4400000000000004"/>
        <n v="25.560000000000002"/>
        <n v="174.85"/>
        <n v="11010.12"/>
        <n v="6330.5"/>
        <n v="69.58"/>
        <n v="581.04"/>
        <n v="433.31"/>
        <n v="1054.1600000000001"/>
        <n v="66003.790000000008"/>
        <n v="112.01"/>
        <n v="529.54"/>
        <n v="95.56"/>
        <n v="2593.29"/>
        <n v="4825.88"/>
        <n v="-3708.11"/>
        <n v="-1368.27"/>
        <n v="4108.7"/>
        <n v="685.34"/>
        <n v="16216.210000000001"/>
        <n v="286307.88"/>
        <n v="-286307.88"/>
        <n v="135.74"/>
        <n v="3852.39"/>
        <n v="33380.57"/>
        <n v="-195.82"/>
        <n v="225987.58000000002"/>
        <n v="30934.58"/>
        <n v="-10.61"/>
        <n v="1192.72"/>
        <n v="1993.63"/>
        <n v="594.44000000000005"/>
        <n v="258.07"/>
        <n v="-445.32"/>
        <n v="823.89"/>
        <n v="940425.83000000007"/>
        <n v="-940425.83000000007"/>
        <n v="2242.3000000000002"/>
        <n v="305.76"/>
        <n v="2330.0300000000002"/>
        <n v="241743.58000000002"/>
        <n v="-215935.64"/>
        <n v="-40276.410000000003"/>
        <n v="14468.470000000001"/>
        <n v="8004.74"/>
        <n v="84322.11"/>
        <n v="-84322.11"/>
        <n v="-264.43"/>
        <n v="-8014.13"/>
        <n v="269.13"/>
        <n v="34.380000000000003"/>
        <n v="3785.16"/>
        <n v="20819.41"/>
        <n v="5223.8500000000004"/>
        <n v="21671.02"/>
        <n v="393.41"/>
        <n v="-256.44"/>
        <n v="-712.95"/>
        <n v="-150.85"/>
        <n v="-6.37"/>
        <n v="104.53"/>
        <n v="364.97"/>
        <n v="218302.14"/>
        <n v="-218302.14"/>
        <n v="695.47"/>
        <n v="14.09"/>
        <n v="45899.99"/>
        <n v="175132.6"/>
        <n v="22228.74"/>
        <n v="274.26"/>
        <n v="198.03"/>
        <n v="28.14"/>
        <n v="-35.340000000000003"/>
        <n v="11.22"/>
        <n v="19041.010000000002"/>
        <n v="620.58000000000004"/>
        <n v="1596.22"/>
        <n v="399.04"/>
        <n v="399.06"/>
        <n v="1995.29"/>
        <n v="1197.17"/>
        <n v="2394.34"/>
        <n v="-3.63"/>
        <n v="-8845.31"/>
        <n v="-89.11"/>
        <n v="-89.09"/>
        <n v="-178.22"/>
        <n v="-89.49"/>
        <n v="59.25"/>
        <n v="59.26"/>
        <n v="333.18"/>
        <n v="111.06"/>
        <n v="-5.8100000000000005"/>
        <n v="-7.69"/>
        <n v="4573.75"/>
        <n v="1369.48"/>
        <n v="392.41"/>
        <n v="354.74"/>
        <n v="3433.7400000000002"/>
        <n v="2817.36"/>
        <n v="50.24"/>
        <n v="72509.119999999995"/>
        <n v="147.38"/>
        <n v="473.8"/>
        <n v="30737.98"/>
        <n v="65570.210000000006"/>
        <n v="-3879.61"/>
        <n v="77622.240000000005"/>
        <n v="-0.32"/>
        <n v="150996.58000000002"/>
        <n v="-150996.58000000002"/>
        <n v="155510.32"/>
        <n v="-155510.32"/>
        <n v="109007.37"/>
        <n v="60986.340000000004"/>
        <n v="84027.97"/>
        <n v="103962.51000000001"/>
        <n v="-103962.51000000001"/>
        <n v="35332.050000000003"/>
        <n v="-35332.050000000003"/>
        <n v="29450.38"/>
        <n v="76923.520000000004"/>
        <n v="1491.41"/>
        <n v="-1491.41"/>
        <n v="487159.2"/>
        <n v="-487159.2"/>
        <n v="3273.69"/>
        <n v="10134.630000000001"/>
        <n v="-10134.630000000001"/>
        <n v="215.55"/>
        <n v="74.680000000000007"/>
        <n v="18502.420000000002"/>
        <n v="165706.72"/>
        <n v="1266.76"/>
        <n v="1266.75"/>
        <n v="8362.9699999999993"/>
        <n v="19059.66"/>
        <n v="199417.36000000002"/>
        <n v="-199417.36000000002"/>
        <n v="490798.77"/>
        <n v="-490798.77"/>
        <n v="786.85"/>
        <n v="152.39000000000001"/>
        <n v="5182873.04"/>
        <n v="-5182873.04"/>
        <n v="2983.46"/>
        <n v="86341.82"/>
        <n v="-86341.82"/>
        <n v="33209.410000000003"/>
        <n v="-33209.410000000003"/>
        <n v="5337811.76"/>
        <n v="-5344199.0999999996"/>
        <n v="6387.34"/>
        <n v="10872.87"/>
        <n v="61594.080000000002"/>
        <n v="8922.94"/>
        <n v="8922.9600000000009"/>
        <n v="953.04"/>
        <n v="953"/>
        <n v="320261.85000000003"/>
        <n v="-320261.85000000003"/>
        <n v="7578.24"/>
        <n v="1762.3700000000001"/>
        <n v="76.2"/>
        <n v="344.89"/>
        <n v="79.460000000000008"/>
        <n v="218.54"/>
        <n v="2.4700000000000002"/>
        <n v="9.01"/>
        <n v="527.28"/>
        <n v="0.63"/>
        <n v="2.67"/>
        <n v="15211.130000000001"/>
        <n v="14154.84"/>
        <n v="5758.6500000000005"/>
        <n v="32.68"/>
        <n v="23.75"/>
        <n v="28.47"/>
        <n v="180.65"/>
        <n v="3015.15"/>
        <n v="10.82"/>
        <n v="6.3100000000000005"/>
        <n v="13.75"/>
        <n v="7.44"/>
        <n v="8.2100000000000009"/>
        <n v="0.09"/>
        <n v="0.53"/>
        <n v="423.92"/>
        <n v="247.19"/>
        <n v="442.09000000000003"/>
        <n v="1215.8700000000001"/>
        <n v="13.77"/>
        <n v="50.1"/>
        <n v="320.97000000000003"/>
        <n v="3.58"/>
        <n v="14.870000000000001"/>
        <n v="295.10000000000002"/>
        <n v="215.14000000000001"/>
        <n v="215.1"/>
        <n v="260.64"/>
        <n v="260.66000000000003"/>
        <n v="456.38"/>
        <n v="456.41"/>
        <n v="-138.86000000000001"/>
        <n v="-38.480000000000004"/>
        <n v="-4.51"/>
        <n v="-74.02"/>
        <n v="-559.9"/>
        <n v="-193.31"/>
        <n v="-3.2600000000000002"/>
        <n v="-0.05"/>
        <n v="-0.16"/>
        <n v="-0.19"/>
        <n v="1895.2"/>
        <n v="1188.3500000000001"/>
        <n v="10562.880000000001"/>
        <n v="31306.33"/>
        <n v="6008.4800000000005"/>
        <n v="1693.38"/>
        <n v="4752.83"/>
        <n v="1209.76"/>
        <n v="4395.6000000000004"/>
        <n v="5767.53"/>
        <n v="666.19"/>
        <n v="-491.47"/>
        <n v="-491.45"/>
        <n v="2127.61"/>
        <n v="1355.17"/>
        <n v="207.44"/>
        <n v="2706.87"/>
        <n v="2527.98"/>
        <n v="-563.86"/>
        <n v="4524.8900000000003"/>
        <n v="3222.1800000000003"/>
        <n v="641.79"/>
        <n v="36.72"/>
        <n v="1645.46"/>
        <n v="583.79"/>
        <n v="241.93"/>
        <n v="147.97999999999999"/>
        <n v="195.72"/>
        <n v="69.650000000000006"/>
        <n v="1665.8"/>
        <n v="1470.5"/>
        <n v="11124.26"/>
        <n v="55658.55"/>
        <n v="10509.7"/>
        <n v="41872.03"/>
        <n v="252.78"/>
        <n v="845.28"/>
        <n v="1765.3500000000001"/>
        <n v="137.72999999999999"/>
        <n v="30.71"/>
        <n v="30.7"/>
        <n v="306.35000000000002"/>
        <n v="306.38"/>
        <n v="1778.19"/>
        <n v="690.07"/>
        <n v="137.12"/>
        <n v="15378.36"/>
        <n v="12.83"/>
        <n v="3066.96"/>
        <n v="4267.47"/>
        <n v="5423.31"/>
        <n v="241.43"/>
        <n v="108.5"/>
        <n v="108.48"/>
        <n v="513.54999999999995"/>
        <n v="29537.100000000002"/>
        <n v="5615.32"/>
        <n v="2884.5"/>
        <n v="4139.58"/>
        <n v="10666.4"/>
        <n v="4063.96"/>
        <n v="520.22"/>
        <n v="394.78000000000003"/>
        <n v="1795.51"/>
        <n v="3600.78"/>
        <n v="92511.360000000001"/>
        <n v="4003.4500000000003"/>
        <n v="16829.36"/>
        <n v="14386.09"/>
        <n v="6811.1"/>
        <n v="3319.41"/>
        <n v="532.76"/>
        <n v="5572.05"/>
        <n v="57720.04"/>
        <n v="11528.43"/>
        <n v="4076.81"/>
        <n v="5013.8"/>
        <n v="1007.3000000000001"/>
        <n v="2445.92"/>
        <n v="5611.13"/>
        <n v="8626.09"/>
        <n v="6894.3600000000006"/>
        <n v="2341.46"/>
        <n v="892.76"/>
        <n v="1037.73"/>
        <n v="3987.63"/>
        <n v="39560.33"/>
        <n v="763.31000000000006"/>
        <n v="175.59"/>
        <n v="439.57"/>
        <n v="312.65000000000003"/>
        <n v="591.73"/>
        <n v="1034.7"/>
        <n v="55.160000000000004"/>
        <n v="3843.62"/>
        <n v="1099.94"/>
        <n v="2674.5"/>
        <n v="4471.01"/>
        <n v="5122.1000000000004"/>
        <n v="1902.69"/>
        <n v="4688.83"/>
        <n v="386.5"/>
        <n v="9365.32"/>
        <n v="987.73"/>
        <n v="8738.09"/>
        <n v="780.11"/>
        <n v="1369.57"/>
        <n v="4108.8599999999997"/>
        <n v="1155.4100000000001"/>
        <n v="14390.56"/>
        <n v="874.57"/>
        <n v="9516.3000000000011"/>
        <n v="745.59"/>
        <n v="524.07000000000005"/>
        <n v="239.35"/>
        <n v="64.12"/>
        <n v="969.41"/>
        <n v="205.64000000000001"/>
        <n v="154.05000000000001"/>
        <n v="12940.210000000001"/>
        <n v="6546.6100000000006"/>
        <n v="7429.3600000000006"/>
        <n v="5610.05"/>
        <n v="5043.21"/>
        <n v="269.94"/>
        <n v="29.32"/>
        <n v="18.080000000000002"/>
        <n v="174.41"/>
        <n v="57.65"/>
        <n v="80.23"/>
        <n v="16.059999999999999"/>
        <n v="16.080000000000002"/>
        <n v="40.270000000000003"/>
        <n v="13380.01"/>
        <n v="5111.76"/>
        <n v="714.33"/>
        <n v="438.72"/>
        <n v="1194.42"/>
        <n v="1194.43"/>
        <n v="2022.42"/>
        <n v="376.37"/>
        <n v="3200.44"/>
        <n v="3200.46"/>
        <n v="364.52"/>
        <n v="27532.53"/>
        <n v="3299.76"/>
        <n v="3299.77"/>
        <n v="107.63"/>
        <n v="107.61"/>
        <n v="116.12"/>
        <n v="172.71"/>
        <n v="15.08"/>
        <n v="84.16"/>
        <n v="4580.2"/>
        <n v="4580.17"/>
        <n v="4116.0600000000004"/>
        <n v="4116.07"/>
        <n v="1428.71"/>
        <n v="1428.67"/>
        <n v="709.9"/>
        <n v="709.89"/>
        <n v="342"/>
        <n v="341.98"/>
        <n v="576.5"/>
        <n v="576.54"/>
        <n v="127.84"/>
        <n v="127.83"/>
        <n v="984.44"/>
        <n v="183.20000000000002"/>
        <n v="190.99"/>
        <n v="644.29"/>
        <n v="119.9"/>
        <n v="8228.08"/>
        <n v="8228.07"/>
        <n v="843.19"/>
        <n v="843.17000000000007"/>
        <n v="64.510000000000005"/>
        <n v="12"/>
        <n v="85.13"/>
        <n v="85.12"/>
        <n v="5095.1400000000003"/>
        <n v="948.2"/>
        <n v="802.98"/>
        <n v="56.11"/>
        <n v="5407.39"/>
        <n v="1006.32"/>
        <n v="1091.8600000000001"/>
        <n v="253.38"/>
        <n v="6065.68"/>
        <n v="2888.06"/>
        <n v="2888.04"/>
        <n v="1268.1300000000001"/>
        <n v="235.99"/>
        <n v="55.64"/>
        <n v="10.36"/>
        <n v="80.100000000000009"/>
        <n v="14.9"/>
        <n v="1297.98"/>
        <n v="1297.97"/>
        <n v="6911.1500000000005"/>
        <n v="6911.16"/>
        <n v="19473"/>
        <n v="19473.010000000002"/>
        <n v="2143.66"/>
        <n v="85229.98"/>
        <n v="7929.85"/>
        <n v="7929.8200000000006"/>
        <n v="2237.66"/>
        <n v="416.43"/>
        <n v="74.03"/>
        <n v="131.75"/>
        <n v="24.51"/>
        <n v="440.61"/>
        <n v="440.59000000000003"/>
        <n v="515.44000000000005"/>
        <n v="20.6"/>
        <n v="4659.9400000000005"/>
        <n v="878.46"/>
        <n v="12942.12"/>
        <n v="12942.09"/>
        <n v="1274.92"/>
        <n v="264.72000000000003"/>
        <n v="291.38"/>
        <n v="192.6"/>
        <n v="279.62"/>
        <n v="904.99"/>
        <n v="2709.15"/>
        <n v="3064.13"/>
        <n v="982.85"/>
        <n v="48341.590000000004"/>
        <n v="106.08"/>
        <n v="127.62"/>
        <n v="13777.58"/>
        <n v="3509.28"/>
        <n v="642.47"/>
        <n v="119.56"/>
        <n v="956.48"/>
        <n v="956.47"/>
        <n v="7467"/>
        <n v="35304.86"/>
        <n v="2980.92"/>
        <n v="16161.76"/>
        <n v="11681.26"/>
        <n v="11681.24"/>
        <n v="3714.58"/>
        <n v="5440.7"/>
        <n v="153471.85"/>
        <n v="358.54"/>
        <n v="358.53000000000003"/>
        <n v="62414.71"/>
        <n v="43773.22"/>
        <n v="15320.130000000001"/>
        <n v="10943.800000000001"/>
        <n v="41741.71"/>
        <n v="2247.27"/>
        <n v="11768.39"/>
        <n v="-1338.1100000000001"/>
        <n v="-1338.1200000000001"/>
        <n v="59394.12"/>
        <n v="285161.28999999998"/>
        <n v="8.52"/>
        <n v="0.57000000000000006"/>
        <n v="4.62"/>
        <n v="5.29"/>
        <n v="12.11"/>
        <n v="223.64000000000001"/>
        <n v="120.24000000000001"/>
        <n v="1305.04"/>
        <n v="7.8100000000000005"/>
        <n v="35.68"/>
        <n v="551.23"/>
        <n v="45.730000000000004"/>
        <n v="45.78"/>
        <n v="15590.37"/>
        <n v="2387.54"/>
        <n v="9.6300000000000008"/>
        <n v="0.64"/>
        <n v="5.24"/>
        <n v="0.21"/>
        <n v="0.19"/>
        <n v="5.99"/>
        <n v="3.75"/>
        <n v="75.16"/>
        <n v="426.51"/>
        <n v="195.42000000000002"/>
        <n v="189.16"/>
        <n v="2058.1999999999998"/>
        <n v="3635.38"/>
        <n v="278.86"/>
        <n v="806.59"/>
        <n v="957.49"/>
        <n v="39.200000000000003"/>
        <n v="13.94"/>
        <n v="14.39"/>
        <n v="132.59"/>
        <n v="859.6"/>
        <n v="384.77"/>
        <n v="935.71"/>
        <n v="8317.35"/>
        <n v="31133.24"/>
        <n v="7141.05"/>
        <n v="14.17"/>
        <n v="14.21"/>
        <n v="217.88"/>
        <n v="2.23"/>
        <n v="31.54"/>
        <n v="1.1599999999999999"/>
        <n v="47.79"/>
        <n v="4.2"/>
        <n v="200.54"/>
        <n v="387.96000000000004"/>
        <n v="9530.58"/>
        <n v="275.74"/>
        <n v="34.86"/>
        <n v="34.840000000000003"/>
        <n v="19.36"/>
        <n v="180.87"/>
        <n v="45.35"/>
        <n v="84.88"/>
        <n v="45.37"/>
        <n v="65.3"/>
        <n v="251.55"/>
        <n v="2155.6799999999998"/>
        <n v="25.35"/>
        <n v="7.58"/>
        <n v="1.31"/>
        <n v="98.95"/>
        <n v="486.78000000000003"/>
        <n v="841.99"/>
        <n v="17651.900000000001"/>
        <n v="1689.41"/>
        <n v="26023.73"/>
        <n v="40329.450000000004"/>
        <n v="6430.99"/>
        <n v="11718"/>
        <n v="11178.69"/>
        <n v="4057.85"/>
        <n v="3240.98"/>
        <n v="517621.98000000004"/>
        <n v="106018.33"/>
        <n v="825.88"/>
        <n v="6607.08"/>
        <n v="19820.22"/>
        <n v="1245.3600000000001"/>
        <n v="44097.94"/>
        <n v="20113.29"/>
        <n v="3781.76"/>
        <n v="568.08000000000004"/>
        <n v="196.63"/>
        <n v="25.3"/>
        <n v="6.29"/>
        <n v="512.59"/>
        <n v="6.3"/>
        <n v="2197.63"/>
        <n v="11443.1"/>
        <n v="184.20000000000002"/>
        <n v="750.06000000000006"/>
        <n v="732.61"/>
        <n v="181.9"/>
        <n v="113.35000000000001"/>
        <n v="23.990000000000002"/>
        <n v="60.51"/>
        <n v="60.42"/>
        <n v="9.66"/>
        <n v="15.76"/>
        <n v="1.54"/>
        <n v="2.0300000000000002"/>
        <n v="9.32"/>
        <n v="9.31"/>
        <n v="8513.36"/>
        <n v="6997.64"/>
        <n v="14319.44"/>
        <n v="8790.57"/>
        <n v="5142.76"/>
        <n v="1158.1000000000001"/>
        <n v="2924.63"/>
        <n v="2920.42"/>
        <n v="467.24"/>
        <n v="761.01"/>
        <n v="76.17"/>
        <n v="93.09"/>
        <n v="9947"/>
        <n v="8202.41"/>
        <n v="6374.79"/>
        <n v="12918.85"/>
        <n v="14969.5"/>
        <n v="794"/>
        <n v="99.4"/>
        <n v="2788.15"/>
        <n v="-3505.37"/>
        <n v="-540.56000000000006"/>
        <n v="-501.24"/>
        <n v="-524.38"/>
        <n v="5440.58"/>
        <n v="5440.59"/>
        <n v="8529.2999999999993"/>
        <n v="19175.7"/>
        <n v="337.1"/>
        <n v="472.2"/>
        <n v="149.34"/>
        <n v="6068.84"/>
        <n v="4015.4100000000003"/>
        <n v="6474.6"/>
        <n v="280110"/>
        <n v="1341.78"/>
        <n v="1453.73"/>
        <n v="18047.28"/>
        <n v="16135.48"/>
        <n v="1205.67"/>
        <n v="1414.78"/>
        <n v="3907.08"/>
        <n v="2566.66"/>
        <n v="3705.17"/>
        <n v="19817.189999999999"/>
        <n v="1094.1200000000001"/>
        <n v="9927.52"/>
        <n v="1185.76"/>
        <n v="24899.77"/>
        <n v="20842.240000000002"/>
        <n v="20676.900000000001"/>
        <n v="17656.34"/>
        <n v="21159.62"/>
        <n v="13965.710000000001"/>
        <n v="20686.03"/>
        <n v="-5772.79"/>
        <n v="-110.01"/>
        <n v="-82.27"/>
        <n v="-1192.77"/>
        <n v="7990.75"/>
        <n v="42879.11"/>
        <n v="421.36"/>
        <n v="1115.57"/>
        <n v="30369.350000000002"/>
        <n v="16067.82"/>
        <n v="3998.9100000000003"/>
        <n v="2122.64"/>
        <n v="715.26"/>
        <n v="86.24"/>
        <n v="305.64"/>
        <n v="8.6300000000000008"/>
        <n v="6382.32"/>
        <n v="86.84"/>
        <n v="174.58"/>
        <n v="103.51"/>
        <n v="225.8"/>
        <n v="34.76"/>
        <n v="2488.7000000000003"/>
        <n v="6891.1900000000005"/>
        <n v="1564.99"/>
        <n v="1565.02"/>
        <n v="3514.4"/>
        <n v="1529.74"/>
        <n v="423.79"/>
        <n v="378.39"/>
        <n v="425.07"/>
        <n v="1653.89"/>
        <n v="436.28000000000003"/>
        <n v="436.26"/>
        <n v="2026.8400000000001"/>
        <n v="637.84"/>
        <n v="27.150000000000002"/>
        <n v="910.84"/>
        <n v="2679.26"/>
        <n v="44.89"/>
        <n v="51.39"/>
        <n v="144.34"/>
        <n v="344.48"/>
        <n v="16730.400000000001"/>
        <n v="3474.07"/>
        <n v="9788.69"/>
        <n v="2461.7800000000002"/>
        <n v="-1407.49"/>
        <n v="-1254.51"/>
        <n v="-1942.03"/>
        <n v="-33.119999999999997"/>
        <n v="1048.82"/>
        <n v="2573.67"/>
        <n v="1182.93"/>
        <n v="1239.8700000000001"/>
        <n v="1551.77"/>
        <n v="153.63"/>
        <n v="28.71"/>
        <n v="5.5600000000000005"/>
        <n v="4.8500000000000005"/>
        <n v="14.83"/>
        <n v="2.65"/>
        <n v="2.94"/>
        <n v="8.08"/>
        <n v="-5341.87"/>
        <n v="-5341.88"/>
        <n v="631.1"/>
        <n v="630.91999999999996"/>
        <n v="57393.04"/>
        <n v="381.87"/>
        <n v="6092.24"/>
        <n v="2613.7000000000003"/>
        <n v="8387.4500000000007"/>
        <n v="2900.68"/>
        <n v="61.4"/>
        <n v="154.9"/>
        <n v="154.66"/>
        <n v="24.72"/>
        <n v="40.36"/>
        <n v="883.27"/>
        <n v="516.9"/>
        <n v="116.47"/>
        <n v="293.83"/>
        <n v="293.58"/>
        <n v="46.97"/>
        <n v="76.489999999999995"/>
        <n v="197.98000000000002"/>
        <n v="168.09"/>
        <n v="168.14000000000001"/>
        <n v="566.71"/>
        <n v="331.66"/>
        <n v="74.739999999999995"/>
        <n v="188.52"/>
        <n v="188.22"/>
        <n v="30.1"/>
        <n v="49.11"/>
        <n v="4.78"/>
        <n v="6.33"/>
        <n v="-2656.09"/>
        <n v="-3910.65"/>
        <n v="-350.32"/>
        <n v="-883.57"/>
        <n v="-882.2"/>
        <n v="-141.07"/>
        <n v="-230.17000000000002"/>
        <n v="-22.29"/>
        <n v="-29.69"/>
        <n v="93.83"/>
        <n v="93.81"/>
        <n v="93.86"/>
        <n v="195.79"/>
        <n v="8.73"/>
        <n v="8.74"/>
        <n v="24.52"/>
        <n v="33.93"/>
        <n v="6.1000000000000005"/>
        <n v="1.8900000000000001"/>
        <n v="5.42"/>
        <n v="2.3199999999999998"/>
        <n v="25.650000000000002"/>
        <n v="224.45000000000002"/>
        <n v="42.58"/>
        <n v="5.89"/>
        <n v="1724.9"/>
        <n v="1724.8400000000001"/>
        <n v="71004.259999999995"/>
        <n v="4146.21"/>
        <n v="7142.9800000000005"/>
        <n v="20533.63"/>
        <n v="868.69"/>
        <n v="619.22"/>
        <n v="8559.34"/>
        <n v="1325.8600000000001"/>
        <n v="17990.43"/>
        <n v="898.21"/>
        <n v="14591.65"/>
        <n v="61213.53"/>
        <n v="-292209.83"/>
        <n v="5106.6099999999997"/>
        <n v="110384.07"/>
        <n v="184919.59"/>
        <n v="4041.6"/>
        <n v="-73455.570000000007"/>
        <n v="7682.72"/>
        <n v="3705.88"/>
        <n v="148.9"/>
        <n v="51.1"/>
        <n v="21257.95"/>
        <n v="6881.64"/>
        <n v="17888.670000000002"/>
        <n v="78716.02"/>
        <n v="1296.9000000000001"/>
        <n v="6290.68"/>
        <n v="2921.87"/>
        <n v="2478.98"/>
        <n v="383.58"/>
        <n v="383.57"/>
        <n v="348.97"/>
        <n v="349"/>
        <n v="348.98"/>
        <n v="2526.09"/>
        <n v="1003.4"/>
        <n v="787.86"/>
        <n v="1096.42"/>
        <n v="223.34"/>
        <n v="570.48"/>
        <n v="355.56"/>
        <n v="661.96"/>
        <n v="69.73"/>
        <n v="62.14"/>
        <n v="9595.93"/>
        <n v="9962.6"/>
        <n v="8230.880000000001"/>
        <n v="3269.61"/>
        <n v="6370.8"/>
        <n v="25036.36"/>
        <n v="25346.84"/>
        <n v="706.25"/>
        <n v="1572.63"/>
        <n v="1146.08"/>
        <n v="610.4"/>
        <n v="352.55"/>
        <n v="38.64"/>
        <n v="475.85"/>
        <n v="131.57"/>
        <n v="1586.5"/>
        <n v="1454.3"/>
        <n v="396.63"/>
        <n v="42030.39"/>
        <n v="1947.75"/>
        <n v="282.47000000000003"/>
        <n v="132.37"/>
        <n v="63009.01"/>
        <n v="25203.62"/>
        <n v="12601.69"/>
        <n v="-4512.84"/>
        <n v="-1934.07"/>
        <n v="-1366.76"/>
        <n v="12108.24"/>
        <n v="4843.3100000000004"/>
        <n v="3208.67"/>
        <n v="-7230.1"/>
        <n v="-3098.55"/>
        <n v="-2685.98"/>
        <n v="-2779.23"/>
        <n v="-2707.8"/>
        <n v="-2415.5500000000002"/>
        <n v="44236.480000000003"/>
        <n v="25068.15"/>
        <n v="53463.770000000004"/>
        <n v="40286.910000000003"/>
        <n v="38630.270000000004"/>
        <n v="109989.71"/>
        <n v="41246.21"/>
        <n v="38496.69"/>
        <n v="10881.04"/>
        <n v="6528.59"/>
        <n v="2176.19"/>
        <n v="2018.8500000000001"/>
        <n v="693.83"/>
        <n v="201.70000000000002"/>
        <n v="5551.71"/>
        <n v="3701.55"/>
        <n v="1701.66"/>
        <n v="1184.3900000000001"/>
        <n v="814.26"/>
        <n v="334.59000000000003"/>
        <n v="529.49"/>
        <n v="504.61"/>
        <n v="69.010000000000005"/>
        <n v="92.18"/>
        <n v="14651.720000000001"/>
        <n v="358.45"/>
        <n v="168.21"/>
        <n v="5.5200000000000005"/>
        <n v="5.8"/>
        <n v="1.78"/>
        <n v="11543.92"/>
        <n v="9703.8700000000008"/>
        <n v="1575.72"/>
        <n v="6711.81"/>
        <n v="71512.08"/>
        <n v="9184.1200000000008"/>
        <n v="4497.21"/>
        <n v="79.430000000000007"/>
        <n v="607.37"/>
        <n v="338.24"/>
        <n v="601.16"/>
        <n v="257.64"/>
        <n v="5376.5"/>
        <n v="1179.68"/>
        <n v="1901.4"/>
        <n v="1834.08"/>
        <n v="5417.7300000000005"/>
        <n v="1348.21"/>
        <n v="-5177.4400000000005"/>
        <n v="14.11"/>
        <n v="24975.91"/>
        <n v="117.4"/>
        <n v="5105.17"/>
        <n v="4147.4400000000005"/>
        <n v="1293.17"/>
        <n v="12413.380000000001"/>
        <n v="8826.18"/>
        <n v="55137.1"/>
        <n v="1839.89"/>
        <n v="1453.81"/>
        <n v="10799.59"/>
        <n v="9137.92"/>
        <n v="87053.77"/>
        <n v="11160.6"/>
        <n v="304.5"/>
        <n v="193.86"/>
        <n v="757.9"/>
        <n v="912.44"/>
        <n v="115.85000000000001"/>
        <n v="322213.27"/>
        <n v="13605.800000000001"/>
        <n v="1993.71"/>
        <n v="1924.99"/>
        <n v="247.79"/>
        <n v="96.990000000000009"/>
        <n v="15126.03"/>
        <n v="17367.64"/>
        <n v="28870.28"/>
        <n v="7.33"/>
        <n v="1.71"/>
        <n v="2.17"/>
        <n v="63.64"/>
        <n v="242257.83000000002"/>
        <n v="16797.95"/>
        <n v="72280.87"/>
        <n v="49799.26"/>
        <n v="15655.61"/>
        <n v="188.86"/>
        <n v="16799.580000000002"/>
        <n v="691.16"/>
        <n v="200.72"/>
        <n v="0.25"/>
        <n v="104.88"/>
        <n v="40.22"/>
        <n v="29.86"/>
        <n v="55.32"/>
        <n v="74.66"/>
        <n v="0.11"/>
        <n v="117813.27"/>
        <n v="227558.21"/>
        <n v="781.67000000000007"/>
        <n v="121.62"/>
        <n v="243.45000000000002"/>
        <n v="10119.39"/>
        <n v="4.6399999999999997"/>
        <n v="112.25"/>
        <n v="13.73"/>
        <n v="75.400000000000006"/>
        <n v="277.51"/>
        <n v="2.73"/>
        <n v="2.87"/>
        <n v="-221.38"/>
        <n v="-34.11"/>
        <n v="-44.71"/>
        <n v="-40.83"/>
        <n v="-27985.62"/>
        <n v="-28329.4"/>
        <n v="-11820.6"/>
        <n v="-568.30000000000007"/>
        <n v="-64402.01"/>
        <n v="-114650.91"/>
        <n v="-1793.5"/>
        <n v="-148.25"/>
        <n v="-47.410000000000004"/>
        <n v="-4.42"/>
        <n v="-2.95"/>
        <n v="-2.81"/>
        <n v="-93.77"/>
        <n v="-692.49"/>
        <n v="-17.740000000000002"/>
        <n v="-4.33"/>
        <n v="-3.48"/>
        <n v="-16.420000000000002"/>
        <n v="-2.72"/>
        <n v="-1.1599999999999999"/>
        <n v="-2620.34"/>
        <n v="-2394.92"/>
        <n v="-30337.71"/>
        <n v="-21301.83"/>
        <n v="-15.85"/>
        <n v="2343.1799999999998"/>
        <n v="-3801.02"/>
        <n v="10949.23"/>
        <n v="16427.09"/>
        <n v="2111.11"/>
        <n v="1945.17"/>
        <n v="27566.04"/>
        <n v="132387.49"/>
        <n v="513.09"/>
        <n v="13269.16"/>
        <n v="1353"/>
        <n v="5336.01"/>
        <n v="36878.43"/>
        <n v="10198.34"/>
        <n v="30595.05"/>
        <n v="30145.57"/>
        <n v="370.90000000000003"/>
        <n v="1579.56"/>
        <n v="1176.8500000000001"/>
        <n v="385.52"/>
        <n v="96.38"/>
        <n v="182.43"/>
        <n v="312.45"/>
        <n v="1.79"/>
        <n v="8.1"/>
        <n v="23.98"/>
        <n v="2.83"/>
        <n v="2850.9900000000002"/>
        <n v="32786.5"/>
        <n v="-8091.9400000000005"/>
        <n v="117.73"/>
        <n v="1795.65"/>
        <n v="1980.14"/>
        <n v="17858.38"/>
        <n v="28823.58"/>
        <n v="9.9700000000000006"/>
        <n v="9.86"/>
        <n v="73.900000000000006"/>
        <n v="1358.7"/>
        <n v="380.8"/>
        <n v="8381.5400000000009"/>
        <n v="8381.58"/>
        <n v="24.37"/>
        <n v="15026.2"/>
        <n v="11359.79"/>
        <n v="4205.79"/>
        <n v="2644.17"/>
        <n v="13821.550000000001"/>
        <n v="13821.54"/>
        <n v="3840.94"/>
        <n v="168.32"/>
        <n v="247.23000000000002"/>
        <n v="1864.15"/>
        <n v="1743.72"/>
        <n v="1743.71"/>
        <n v="160.33000000000001"/>
        <n v="160.31"/>
        <n v="474.89"/>
        <n v="2358.3200000000002"/>
        <n v="2358.29"/>
        <n v="1178.54"/>
        <n v="1178.55"/>
        <n v="319.81"/>
        <n v="339.88"/>
        <n v="339.90000000000003"/>
        <n v="284.12"/>
        <n v="14715.54"/>
        <n v="14715.5"/>
        <n v="37.450000000000003"/>
        <n v="8.84"/>
        <n v="2993.7000000000003"/>
        <n v="2993.68"/>
        <n v="-461.6"/>
        <n v="-360.59000000000003"/>
        <n v="759.04"/>
        <n v="759.02"/>
        <n v="-682.51"/>
        <n v="-682.55000000000007"/>
        <n v="600.41"/>
        <n v="600.4"/>
        <n v="4470.9800000000005"/>
        <n v="4470.99"/>
        <n v="25671.690000000002"/>
        <n v="14643.14"/>
        <n v="12268.25"/>
        <n v="4464.3"/>
        <n v="1053.31"/>
        <n v="744.03"/>
        <n v="89.570000000000007"/>
        <n v="3852.19"/>
        <n v="3852.2000000000003"/>
        <n v="25.47"/>
        <n v="174.82"/>
        <n v="1762.48"/>
        <n v="415.84000000000003"/>
        <n v="183.18"/>
        <n v="4360.5"/>
        <n v="1306.26"/>
        <n v="871.83"/>
        <n v="871.79"/>
        <n v="513.73"/>
        <n v="62.53"/>
        <n v="36.700000000000003"/>
        <n v="36.69"/>
        <n v="775.24"/>
        <n v="182.91"/>
        <n v="4329.2300000000005"/>
        <n v="31070.510000000002"/>
        <n v="7953.9400000000005"/>
        <n v="7953.9800000000005"/>
        <n v="3596.73"/>
        <n v="496.01"/>
        <n v="496.03000000000003"/>
        <n v="31174.21"/>
        <n v="31174.190000000002"/>
        <n v="3082.39"/>
        <n v="3082.41"/>
        <n v="53782.46"/>
        <n v="11110.4"/>
        <n v="-10258.07"/>
        <n v="14141.64"/>
        <n v="157.66"/>
        <n v="1173.3399999999999"/>
        <n v="407.90000000000003"/>
        <n v="407.89"/>
        <n v="14454.7"/>
        <n v="1573.88"/>
        <n v="65.38"/>
        <n v="370.67"/>
        <n v="2313.89"/>
        <n v="13112.03"/>
        <n v="22876.43"/>
        <n v="22876.37"/>
        <n v="21862.100000000002"/>
        <n v="12099.52"/>
        <n v="2508.73"/>
        <n v="3600.34"/>
        <n v="3356.79"/>
        <n v="1233.4000000000001"/>
        <n v="-643.20000000000005"/>
        <n v="311596"/>
        <n v="13116.43"/>
        <n v="381.31"/>
        <n v="182.99"/>
        <n v="-347.72"/>
        <n v="7886.6500000000005"/>
        <n v="171157.62"/>
        <n v="96174.94"/>
        <n v="2459.64"/>
        <n v="58116.49"/>
        <n v="69131.38"/>
        <n v="59499.99"/>
        <n v="340.63"/>
        <n v="8338.51"/>
        <n v="9295.48"/>
        <n v="2099.02"/>
        <n v="2099.0700000000002"/>
        <n v="2119.9900000000002"/>
        <n v="333.39"/>
        <n v="333.40000000000003"/>
        <n v="536.62"/>
        <n v="488.47"/>
        <n v="811.66"/>
        <n v="341.21"/>
        <n v="805.84"/>
        <n v="79.3"/>
        <n v="2800.87"/>
        <n v="3234.39"/>
        <n v="335.91"/>
        <n v="28293.13"/>
        <n v="502.48"/>
        <n v="1308.71"/>
        <n v="93.23"/>
        <n v="1689.28"/>
        <n v="3115.4700000000003"/>
        <n v="1107.73"/>
        <n v="3670720.55"/>
        <n v="4164.6499999999996"/>
        <n v="2335481.1800000002"/>
        <n v="7766.5"/>
        <n v="880.13"/>
        <n v="1882.68"/>
        <n v="5091.1900000000005"/>
        <n v="2.09"/>
        <n v="984.48"/>
        <n v="9.33"/>
        <n v="1663.94"/>
        <n v="3612.19"/>
        <n v="345.85"/>
        <n v="336.36"/>
        <n v="24.76"/>
        <n v="280.56"/>
        <n v="187.04"/>
        <n v="-10964.59"/>
        <n v="2700.12"/>
        <n v="2205.0300000000002"/>
        <n v="1936.7"/>
        <n v="9973.08"/>
        <n v="2.99"/>
        <n v="7.28"/>
        <n v="455.66"/>
        <n v="0.77"/>
        <n v="3.66"/>
        <n v="34.79"/>
        <n v="2547.0500000000002"/>
        <n v="15470.82"/>
        <n v="5708.71"/>
        <n v="3567.53"/>
        <n v="26565.48"/>
        <n v="31377.8"/>
        <n v="79950.83"/>
        <n v="200.4"/>
        <n v="19986.98"/>
        <n v="10451.300000000001"/>
        <n v="54006.200000000004"/>
        <n v="5403.85"/>
        <n v="166.69"/>
        <n v="5381.46"/>
        <n v="368.78000000000003"/>
        <n v="522.37"/>
        <n v="49008.66"/>
        <n v="-49008.66"/>
        <n v="1123.22"/>
        <n v="1715.63"/>
        <n v="2982.21"/>
        <n v="406.67"/>
        <n v="4798.96"/>
        <n v="46600.32"/>
        <n v="3470.94"/>
        <n v="-3470.94"/>
        <n v="737.65"/>
        <n v="36125.47"/>
        <n v="2951.14"/>
        <n v="376.91"/>
        <n v="18394.79"/>
        <n v="73415.8"/>
        <n v="14044.85"/>
        <n v="20760.850000000002"/>
        <n v="1356.92"/>
        <n v="1221.3800000000001"/>
        <n v="28818.91"/>
        <n v="2333.36"/>
        <n v="34.520000000000003"/>
        <n v="189.62"/>
        <n v="1294.8"/>
        <n v="-343.41"/>
        <n v="-651.23"/>
        <n v="2832.5"/>
        <n v="-6850.1900000000005"/>
        <n v="73950.23"/>
        <n v="98831.2"/>
        <n v="324.22000000000003"/>
        <n v="1237.07"/>
        <n v="48053.65"/>
        <n v="7776.9000000000005"/>
        <n v="1658.01"/>
        <n v="235.61"/>
        <n v="4106.0600000000004"/>
        <n v="-1079664.96"/>
        <n v="49950.55"/>
        <n v="3408.66"/>
        <n v="1212.5899999999999"/>
        <n v="3118.9900000000002"/>
        <n v="779.75"/>
        <n v="3898.75"/>
        <n v="2339.2600000000002"/>
        <n v="4678.49"/>
        <n v="52276579.670000002"/>
        <n v="5158243.43"/>
        <n v="1079664.96"/>
        <n v="24618439.469999999"/>
        <n v="2854363.9699999997"/>
        <n v="651.11"/>
        <n v="736.66"/>
        <n v="245.56"/>
        <n v="92565.34"/>
        <n v="-112842.11"/>
        <n v="-149171.79"/>
        <n v="169448.56"/>
        <n v="336.76"/>
        <n v="1469.77"/>
        <n v="1534.1100000000001"/>
        <n v="275.60000000000002"/>
        <n v="36803.279999999999"/>
        <n v="212.04"/>
        <n v="3.79"/>
        <n v="61086.950000000004"/>
        <n v="127580.40000000001"/>
        <n v="82288.25"/>
        <n v="33195.75"/>
        <n v="37592.93"/>
        <n v="-37592.93"/>
        <n v="218.82"/>
        <n v="359319.03999999998"/>
        <n v="-359319.03999999998"/>
        <n v="-94.92"/>
        <n v="2461.13"/>
        <n v="17607.89"/>
        <n v="317375.88"/>
        <n v="382008.66000000003"/>
        <n v="843.47"/>
        <n v="13569.33"/>
        <n v="9049.91"/>
        <n v="54199.950000000004"/>
        <n v="3898.04"/>
        <n v="234276.47"/>
        <n v="26030.720000000001"/>
        <n v="40.85"/>
        <n v="651.25"/>
        <n v="12545.64"/>
        <n v="1207.42"/>
        <n v="12949.18"/>
        <n v="1207.4100000000001"/>
        <n v="608506.27"/>
        <n v="-608506.27"/>
        <n v="146.44"/>
        <n v="15.64"/>
        <n v="15.65"/>
        <n v="1123.74"/>
        <n v="-1123.74"/>
        <n v="409.04"/>
        <n v="1362.98"/>
        <n v="6405.4400000000005"/>
        <n v="8697.58"/>
        <n v="407.68"/>
        <n v="3291.54"/>
        <n v="467.94"/>
        <n v="407.64"/>
        <n v="13303.41"/>
        <n v="28.42"/>
        <n v="128.61000000000001"/>
        <n v="29.63"/>
        <n v="81.489999999999995"/>
        <n v="0.93"/>
        <n v="1.36"/>
        <n v="8757.83"/>
        <n v="7788.9400000000005"/>
        <n v="8032.96"/>
        <n v="348.90000000000003"/>
        <n v="982.93000000000006"/>
        <n v="68.989999999999995"/>
        <n v="50.120000000000005"/>
        <n v="60.09"/>
        <n v="17.010000000000002"/>
        <n v="-503.92"/>
        <n v="-53.27"/>
        <n v="-13.77"/>
        <n v="-2107.6"/>
        <n v="-390.48"/>
        <n v="-43.45"/>
        <n v="278.04000000000002"/>
        <n v="278.08"/>
        <n v="73.489999999999995"/>
        <n v="42.85"/>
        <n v="93.34"/>
        <n v="216.43"/>
        <n v="50.51"/>
        <n v="55.65"/>
        <n v="2.58"/>
        <n v="3.5300000000000002"/>
        <n v="-512.04"/>
        <n v="-298.58"/>
        <n v="-533.99"/>
        <n v="-1468.6100000000001"/>
        <n v="-16.63"/>
        <n v="-60.52"/>
        <n v="-387.69"/>
        <n v="-17.96"/>
        <n v="-24.55"/>
        <n v="1912.8"/>
        <n v="1912.83"/>
        <n v="913.52"/>
        <n v="913.53"/>
        <n v="-1959.38"/>
        <n v="-1959.41"/>
        <n v="-1959.4"/>
        <n v="7041.63"/>
        <n v="3961.44"/>
        <n v="343.49"/>
        <n v="1294.97"/>
        <n v="404.98"/>
        <n v="523.23"/>
        <n v="31.29"/>
        <n v="24.73"/>
        <n v="98.98"/>
        <n v="86"/>
        <n v="568.03"/>
        <n v="29440"/>
        <n v="1761.58"/>
        <n v="1408.77"/>
        <n v="1950.94"/>
        <n v="1411.81"/>
        <n v="359.84000000000003"/>
        <n v="4240.8500000000004"/>
        <n v="244.1"/>
        <n v="606.39"/>
        <n v="623.70000000000005"/>
        <n v="1116.03"/>
        <n v="1116.07"/>
        <n v="1547.66"/>
        <n v="8694.09"/>
        <n v="9614.19"/>
        <n v="900.49"/>
        <n v="2332.23"/>
        <n v="5228.99"/>
        <n v="5253.04"/>
        <n v="5628.02"/>
        <n v="75.100000000000009"/>
        <n v="83.5"/>
        <n v="75.28"/>
        <n v="37.61"/>
        <n v="628.35"/>
        <n v="8184.89"/>
        <n v="14986"/>
        <n v="-1621.8400000000001"/>
        <n v="7744.79"/>
        <n v="14674.69"/>
        <n v="11939.460000000001"/>
        <n v="11487.33"/>
        <n v="8191.68"/>
        <n v="11680.66"/>
        <n v="2184.4700000000003"/>
        <n v="2807.07"/>
        <n v="179.04"/>
        <n v="63.11"/>
        <n v="63.13"/>
        <n v="63.09"/>
        <n v="7498.3600000000006"/>
        <n v="97.92"/>
        <n v="1431.42"/>
        <n v="3207.89"/>
        <n v="847.17000000000007"/>
        <n v="3207.87"/>
        <n v="637.46"/>
        <n v="1906.9"/>
        <n v="27679.54"/>
        <n v="40037.89"/>
        <n v="26713.49"/>
        <n v="29.43"/>
        <n v="29.42"/>
        <n v="7143.83"/>
        <n v="30735.8"/>
        <n v="21739"/>
        <n v="7890.26"/>
        <n v="61.24"/>
        <n v="63.86"/>
        <n v="175.63"/>
        <n v="1.99"/>
        <n v="7.23"/>
        <n v="46.36"/>
        <n v="0.52"/>
        <n v="2.15"/>
        <n v="580.38"/>
        <n v="580.28"/>
        <n v="-12617.91"/>
        <n v="42741.97"/>
        <n v="-71718.790000000008"/>
        <n v="20915.510000000002"/>
        <n v="-23698.59"/>
        <n v="38446.020000000004"/>
        <n v="-17221.260000000002"/>
        <n v="108812.40000000001"/>
        <n v="-85659.35"/>
        <n v="4842.6900000000005"/>
        <n v="-3057.87"/>
        <n v="532496.68000000005"/>
        <n v="-548986.97"/>
        <n v="39899.97"/>
        <n v="-25194.5"/>
        <n v="11848.300000000001"/>
        <n v="939.32"/>
        <n v="14795.93"/>
        <n v="5208.84"/>
        <n v="17668.96"/>
        <n v="4053.37"/>
        <n v="4975.96"/>
        <n v="4339.88"/>
        <n v="4239.5"/>
        <n v="1533.5900000000001"/>
        <n v="10637.45"/>
        <n v="1519.7"/>
        <n v="10341.14"/>
        <n v="46.43"/>
        <n v="46.42"/>
        <n v="595.93000000000006"/>
        <n v="452.23"/>
        <n v="2056.83"/>
        <n v="8340.66"/>
        <n v="47682.73"/>
        <n v="6836.27"/>
        <n v="15944.84"/>
        <n v="5794.45"/>
        <n v="53843.49"/>
        <n v="33967.78"/>
        <n v="4140.41"/>
        <n v="6403.51"/>
        <n v="6508.04"/>
        <n v="18856.84"/>
        <n v="687.56000000000006"/>
        <n v="94015.75"/>
        <n v="17482.21"/>
        <n v="1163.3500000000001"/>
        <n v="3272.1"/>
        <n v="4088.15"/>
        <n v="6259.29"/>
        <n v="8.1999999999999993"/>
        <n v="0.65"/>
        <n v="0.74"/>
        <n v="10.38"/>
        <n v="0.31"/>
        <n v="2.59"/>
        <n v="654.88"/>
        <n v="36352.47"/>
        <n v="6085.49"/>
        <n v="4304.18"/>
        <n v="20662.080000000002"/>
        <n v="654.81000000000006"/>
        <n v="150.64000000000001"/>
        <n v="377.09000000000003"/>
        <n v="268.20999999999998"/>
        <n v="507.61"/>
        <n v="1456.51"/>
        <n v="103.33"/>
        <n v="2450.21"/>
        <n v="219.18"/>
        <n v="371.53000000000003"/>
        <n v="932.71"/>
        <n v="254.14000000000001"/>
        <n v="13.540000000000001"/>
        <n v="7197.14"/>
        <n v="2277.25"/>
        <n v="5180.72"/>
        <n v="5459.25"/>
        <n v="3922.4900000000002"/>
        <n v="4478.24"/>
        <n v="4591.22"/>
        <n v="8820.2000000000007"/>
        <n v="18978.73"/>
        <n v="25719.16"/>
        <n v="1382.54"/>
        <n v="1831.8"/>
        <n v="2534.71"/>
        <n v="5384.5"/>
        <n v="257.60000000000002"/>
        <n v="2527.38"/>
        <n v="19560.05"/>
        <n v="5004.0200000000004"/>
        <n v="9639.82"/>
        <n v="4860.05"/>
        <n v="1258.06"/>
        <n v="3979.65"/>
        <n v="280.7"/>
        <n v="128.19999999999999"/>
        <n v="34.35"/>
        <n v="519.24"/>
        <n v="110.14"/>
        <n v="82.52"/>
        <n v="2795.2400000000002"/>
        <n v="1015.47"/>
        <n v="24285.52"/>
        <n v="468.41"/>
        <n v="8869.84"/>
        <n v="4050.38"/>
        <n v="21469.46"/>
        <n v="10940.36"/>
        <n v="15059.54"/>
        <n v="322.94"/>
        <n v="35.07"/>
        <n v="21.63"/>
        <n v="208.66"/>
        <n v="68.98"/>
        <n v="95.990000000000009"/>
        <n v="19.21"/>
        <n v="19.22"/>
        <n v="48.18"/>
        <n v="3170.2400000000002"/>
        <n v="214.83"/>
        <n v="726.31000000000006"/>
        <n v="261.11"/>
        <n v="1447.21"/>
        <n v="2119.54"/>
        <n v="614.28"/>
        <n v="374.31"/>
        <n v="385.92"/>
        <n v="1625.1200000000001"/>
        <n v="1625.13"/>
        <n v="8269.2900000000009"/>
        <n v="1538.93"/>
        <n v="2081.81"/>
        <n v="2081.84"/>
        <n v="423.62"/>
        <n v="677.94"/>
        <n v="13864.99"/>
        <n v="12366.31"/>
        <n v="7056.07"/>
        <n v="7056.09"/>
        <n v="150.95000000000002"/>
        <n v="28.09"/>
        <n v="134.41"/>
        <n v="11.74"/>
        <n v="36.410000000000004"/>
        <n v="36.4"/>
        <n v="88.24"/>
        <n v="2832.05"/>
        <n v="7796.64"/>
        <n v="7796.6500000000005"/>
        <n v="169.33"/>
        <n v="169.32"/>
        <n v="744.59"/>
        <n v="138.57"/>
        <n v="788.77"/>
        <n v="1863.19"/>
        <n v="435.11"/>
        <n v="990.34"/>
        <n v="14263.380000000001"/>
        <n v="915.59"/>
        <n v="915.64"/>
        <n v="8.5"/>
        <n v="8.49"/>
        <n v="1875.06"/>
        <n v="74.63"/>
        <n v="13.9"/>
        <n v="1787.82"/>
        <n v="332.71"/>
        <n v="3692.9300000000003"/>
        <n v="3692.92"/>
        <n v="1842.4"/>
        <n v="1842.3600000000001"/>
        <n v="560"/>
        <n v="104.21000000000001"/>
        <n v="1715.7"/>
        <n v="1715.6100000000001"/>
        <n v="920.12"/>
        <n v="64.3"/>
        <n v="130.08000000000001"/>
        <n v="24.21"/>
        <n v="4190.8"/>
        <n v="972.5"/>
        <n v="4542.6900000000005"/>
        <n v="2454.04"/>
        <n v="25655.99"/>
        <n v="25655.89"/>
        <n v="1758.79"/>
        <n v="327.3"/>
        <n v="43.11"/>
        <n v="43.12"/>
        <n v="1020.0400000000001"/>
        <n v="9077.15"/>
        <n v="9077.18"/>
        <n v="16598.77"/>
        <n v="16598.78"/>
        <n v="1353.3700000000001"/>
        <n v="1353.39"/>
        <n v="113466.6"/>
        <n v="12389.2"/>
        <n v="12389.16"/>
        <n v="2617.85"/>
        <n v="487.18"/>
        <n v="89.76"/>
        <n v="16.7"/>
        <n v="665.93000000000006"/>
        <n v="124.49000000000001"/>
        <n v="457.77"/>
        <n v="85.18"/>
        <n v="343.76"/>
        <n v="7234.13"/>
        <n v="-7234.13"/>
        <n v="366.12"/>
        <n v="-366.12"/>
        <n v="44176.11"/>
        <n v="-44176.11"/>
        <n v="16151"/>
        <n v="-16151"/>
        <n v="1249.02"/>
        <n v="1248.97"/>
        <n v="2266.9900000000002"/>
        <n v="90.61"/>
        <n v="7193.71"/>
        <n v="1356.1100000000001"/>
        <n v="33314.51"/>
        <n v="1844.2"/>
        <n v="382.92"/>
        <n v="226.07"/>
        <n v="149.42000000000002"/>
        <n v="1290.8500000000001"/>
        <n v="2371.98"/>
        <n v="7100.76"/>
        <n v="4071.4900000000002"/>
        <n v="1305.97"/>
        <n v="25153.59"/>
        <n v="671.24"/>
        <n v="124.91"/>
        <n v="17571.830000000002"/>
        <n v="3910.62"/>
        <n v="811.51"/>
        <n v="151.02000000000001"/>
        <n v="267.14999999999998"/>
        <n v="267.14"/>
        <n v="21.29"/>
        <n v="647.82000000000005"/>
        <n v="24511.37"/>
        <n v="13971.34"/>
        <n v="18614.14"/>
        <n v="106104.74"/>
        <n v="6519.76"/>
        <n v="-607.45000000000005"/>
        <n v="-607.46"/>
        <n v="163265.91"/>
        <n v="141818.05000000002"/>
        <n v="39986.400000000001"/>
        <n v="770.58"/>
        <n v="2580.19"/>
        <n v="2146.09"/>
        <n v="115987.83"/>
        <n v="1117250.51"/>
        <n v="5.39"/>
        <n v="2.92"/>
        <n v="3.34"/>
        <n v="7.66"/>
        <n v="141.47"/>
        <n v="76.06"/>
        <n v="1367.63"/>
        <n v="498.59000000000003"/>
        <n v="3.17"/>
        <n v="20.37"/>
        <n v="172.67000000000002"/>
        <n v="-42981.58"/>
        <n v="-6582.28"/>
        <n v="4.8"/>
        <n v="2.98"/>
        <n v="1.87"/>
        <n v="37.4"/>
        <n v="212.23000000000002"/>
        <n v="2065.08"/>
        <n v="4670.7300000000005"/>
        <n v="331.85"/>
        <n v="645.35"/>
        <n v="-7.6400000000000006"/>
        <n v="-40.46"/>
        <n v="-14.24"/>
        <n v="-107.22"/>
        <n v="-3013.78"/>
        <n v="-1420.39"/>
        <n v="9921.99"/>
        <n v="896.45"/>
        <n v="3156.59"/>
        <n v="27.51"/>
        <n v="14.66"/>
        <n v="20.97"/>
        <n v="28.78"/>
        <n v="519.94000000000005"/>
        <n v="6098.63"/>
        <n v="44425.75"/>
        <n v="7780.64"/>
        <n v="0.34"/>
        <n v="6.44"/>
        <n v="1577.07"/>
        <n v="9714.76"/>
        <n v="358.05"/>
        <n v="164.11"/>
        <n v="5004.13"/>
        <n v="600.86"/>
        <n v="25.810000000000002"/>
        <n v="241.14000000000001"/>
        <n v="240.45000000000002"/>
        <n v="449.93"/>
        <n v="240.48000000000002"/>
        <n v="346.12"/>
        <n v="240.49"/>
        <n v="1333.41"/>
        <n v="3195.32"/>
        <n v="240.33"/>
        <n v="912.33"/>
        <n v="262.33"/>
        <n v="31.5"/>
        <n v="932.49"/>
        <n v="10376.960000000001"/>
        <n v="39957.75"/>
        <n v="40198.18"/>
        <n v="42599.13"/>
        <n v="176557.07"/>
        <n v="26756.54"/>
        <n v="9896.33"/>
        <n v="47459.61"/>
        <n v="136287.16"/>
        <n v="-1375.71"/>
        <n v="-11005.73"/>
        <n v="1674.64"/>
        <n v="1591.72"/>
        <n v="367.32"/>
        <n v="47126.99"/>
        <n v="36541.26"/>
        <n v="33476.639999999999"/>
        <n v="26298.83"/>
        <n v="1874.98"/>
        <n v="241.24"/>
        <n v="60.03"/>
        <n v="4887.96"/>
        <n v="60.04"/>
        <n v="60.01"/>
        <n v="60.39"/>
        <n v="240.13"/>
        <n v="3306.75"/>
        <n v="0.95000000000000007"/>
        <n v="2.08"/>
        <n v="1512.09"/>
        <n v="26.79"/>
        <n v="1140.92"/>
        <n v="3624.91"/>
        <n v="658.67"/>
        <n v="156.22"/>
        <n v="28.650000000000002"/>
        <n v="2184.4"/>
        <n v="778.67000000000007"/>
        <n v="77780.31"/>
        <n v="5233.55"/>
        <n v="421.33"/>
        <n v="378.01"/>
        <n v="4455.5"/>
        <n v="826.88"/>
        <n v="2152.86"/>
        <n v="59.02"/>
        <n v="314.3"/>
        <n v="1615.07"/>
        <n v="18.32"/>
        <n v="0.97"/>
        <n v="2.06"/>
        <n v="24.88"/>
        <n v="37.380000000000003"/>
        <n v="476.17"/>
        <n v="311.13"/>
        <n v="24.89"/>
        <n v="38.020000000000003"/>
        <n v="125.5"/>
        <n v="313.42"/>
        <n v="195.32"/>
        <n v="41.34"/>
        <n v="104.26"/>
        <n v="104.10000000000001"/>
        <n v="16.64"/>
        <n v="27.16"/>
        <n v="2.63"/>
        <n v="3.5100000000000002"/>
        <n v="-2888.13"/>
        <n v="-2888.12"/>
        <n v="125962.46"/>
        <n v="99889.47"/>
        <n v="12510.5"/>
        <n v="33767.39"/>
        <n v="92100.61"/>
        <n v="20902.48"/>
        <n v="29772.18"/>
        <n v="33990.67"/>
        <n v="140256.65"/>
        <n v="199.51"/>
        <n v="629.73"/>
        <n v="28647.52"/>
        <n v="12504.53"/>
        <n v="695.69"/>
        <n v="822.89"/>
        <n v="6254.4400000000005"/>
        <n v="480.63"/>
        <n v="6505.4800000000005"/>
        <n v="6681.79"/>
        <n v="6681.8"/>
        <n v="6681.75"/>
        <n v="44101.91"/>
        <n v="7520.14"/>
        <n v="1109.95"/>
        <n v="685.69"/>
        <n v="102.64"/>
        <n v="11031"/>
        <n v="9627.5500000000011"/>
        <n v="9748.07"/>
        <n v="15855.99"/>
        <n v="9829.81"/>
        <n v="-146674.75"/>
        <n v="6455.31"/>
        <n v="3587.4900000000002"/>
        <n v="6265.08"/>
        <n v="6590.91"/>
        <n v="2917.03"/>
        <n v="9340.9500000000007"/>
        <n v="155.88"/>
        <n v="7230.8"/>
        <n v="-691.64"/>
        <n v="-852.02"/>
        <n v="-56.14"/>
        <n v="-81.39"/>
        <n v="-75.16"/>
        <n v="-329.43"/>
        <n v="-238.63"/>
        <n v="34.83"/>
        <n v="34.78"/>
        <n v="538.91999999999996"/>
        <n v="53301.64"/>
        <n v="427.29"/>
        <n v="117693.61"/>
        <n v="119799.77"/>
        <n v="117904.45"/>
        <n v="120324.97"/>
        <n v="117258.95"/>
        <n v="116816.96000000001"/>
        <n v="116474.69"/>
        <n v="1715.4"/>
        <n v="1715.39"/>
        <n v="47892.05"/>
        <n v="17302.34"/>
        <n v="9650.8000000000011"/>
        <n v="3042.2200000000003"/>
        <n v="18164.580000000002"/>
        <n v="4555.4000000000005"/>
        <n v="1535.04"/>
        <n v="185.09"/>
        <n v="655.94"/>
        <n v="18.510000000000002"/>
        <n v="2216.7200000000003"/>
        <n v="6031.21"/>
        <n v="508.06"/>
        <n v="385.15000000000003"/>
        <n v="822.14"/>
        <n v="138.9"/>
        <n v="104.37"/>
        <n v="189.96"/>
        <n v="109.41"/>
        <n v="7833.04"/>
        <n v="36.94"/>
        <n v="14.530000000000001"/>
        <n v="37.82"/>
        <n v="14.540000000000001"/>
        <n v="887.83"/>
        <n v="519.62"/>
        <n v="117.09"/>
        <n v="295.36"/>
        <n v="294.90000000000003"/>
        <n v="47.160000000000004"/>
        <n v="76.960000000000008"/>
        <n v="7.3900000000000006"/>
        <n v="9.9"/>
        <n v="11703.04"/>
        <n v="4468.3599999999997"/>
        <n v="22218.18"/>
        <n v="364.59000000000003"/>
        <n v="213.36"/>
        <n v="48.08"/>
        <n v="121.28"/>
        <n v="121.10000000000001"/>
        <n v="19.350000000000001"/>
        <n v="31.59"/>
        <n v="4.0999999999999996"/>
        <n v="12448.15"/>
        <n v="5556.17"/>
        <n v="355.57"/>
        <n v="163.79"/>
        <n v="163.77000000000001"/>
        <n v="353.01"/>
        <n v="111.09"/>
        <n v="4.7300000000000004"/>
        <n v="158.64000000000001"/>
        <n v="1913.42"/>
        <n v="4566.45"/>
        <n v="10222.43"/>
        <n v="5921.9400000000005"/>
        <n v="439.61"/>
        <n v="42.82"/>
        <n v="52.77"/>
        <n v="125.77"/>
        <n v="42.800000000000004"/>
        <n v="42.83"/>
        <n v="375.08"/>
        <n v="10955.24"/>
        <n v="3407.82"/>
        <n v="8362.2800000000007"/>
        <n v="3843.51"/>
        <n v="4028.54"/>
        <n v="5041.96"/>
        <n v="499.24"/>
        <n v="154.83000000000001"/>
        <n v="67.75"/>
        <n v="58.2"/>
        <n v="1527.29"/>
        <n v="1235.49"/>
        <n v="34.94"/>
        <n v="34.92"/>
        <n v="92.84"/>
        <n v="92.91"/>
        <n v="48.38"/>
        <n v="9.370000000000001"/>
        <n v="8.17"/>
        <n v="24.990000000000002"/>
        <n v="4.46"/>
        <n v="4.97"/>
        <n v="13.63"/>
        <n v="1.03"/>
        <n v="517.20000000000005"/>
        <n v="517.19000000000005"/>
        <n v="10.220000000000001"/>
        <n v="10.210000000000001"/>
        <n v="10.24"/>
        <n v="77407.63"/>
        <n v="1576.23"/>
        <n v="145.84"/>
        <n v="187.33"/>
        <n v="185.58"/>
        <n v="185.57"/>
        <n v="3993.73"/>
        <n v="1381.18"/>
        <n v="29.240000000000002"/>
        <n v="73.75"/>
        <n v="73.64"/>
        <n v="11.77"/>
        <n v="2.48"/>
        <n v="990.13"/>
        <n v="579.43000000000006"/>
        <n v="130.56"/>
        <n v="329.37"/>
        <n v="329.09000000000003"/>
        <n v="52.65"/>
        <n v="85.75"/>
        <n v="8.14"/>
        <n v="221.93"/>
        <n v="1382.84"/>
        <n v="65.06"/>
        <n v="51.120000000000005"/>
        <n v="185.91"/>
        <n v="5.64"/>
        <n v="88.79"/>
        <n v="51.96"/>
        <n v="29.53"/>
        <n v="29.48"/>
        <n v="4.71"/>
        <n v="7.7"/>
        <n v="19.190000000000001"/>
        <n v="6.9"/>
        <n v="17.7"/>
        <n v="161.67000000000002"/>
        <n v="161.64000000000001"/>
        <n v="161.72999999999999"/>
        <n v="111.15"/>
        <n v="66.53"/>
        <n v="384.90000000000003"/>
        <n v="149.94"/>
        <n v="126.03"/>
        <n v="125.94"/>
        <n v="257.56"/>
        <n v="125.57000000000001"/>
        <n v="7346.53"/>
        <n v="1321.52"/>
        <n v="407.24"/>
        <n v="1174.3"/>
        <n v="30.5"/>
        <n v="10.97"/>
        <n v="6.17"/>
        <n v="706.75"/>
        <n v="0.56000000000000005"/>
        <n v="4557.08"/>
        <n v="864.44"/>
        <n v="119.62"/>
        <n v="37443.760000000002"/>
        <n v="1094.5"/>
        <n v="15365.29"/>
        <n v="2525.5300000000002"/>
        <n v="147.47"/>
        <n v="254.07"/>
        <n v="730.36"/>
        <n v="30.89"/>
        <n v="22.03"/>
        <n v="20580.98"/>
        <n v="11666.11"/>
        <n v="2127.21"/>
        <n v="1598.66"/>
        <n v="55.89"/>
        <n v="11.83"/>
        <n v="4998.8500000000004"/>
        <n v="1715.6000000000001"/>
        <n v="14991.24"/>
        <n v="24843.850000000002"/>
        <n v="58192.83"/>
        <n v="68928.02"/>
        <n v="1449.76"/>
        <n v="72.61"/>
        <n v="74.44"/>
        <n v="1209.8600000000001"/>
        <n v="561.94000000000005"/>
        <n v="476.77"/>
        <n v="14.89"/>
        <n v="1285.6400000000001"/>
        <n v="1292.57"/>
        <n v="442.26"/>
        <n v="282.54000000000002"/>
        <n v="3113.56"/>
        <n v="130.02000000000001"/>
        <n v="117.36"/>
        <n v="3.3200000000000003"/>
        <n v="27.12"/>
        <n v="7.5"/>
        <n v="344.31"/>
        <n v="641.02"/>
        <n v="67.53"/>
        <n v="60.17"/>
        <n v="8430.64"/>
        <n v="5047.96"/>
        <n v="845.34"/>
        <n v="1677.51"/>
        <n v="4122.3599999999997"/>
        <n v="3473.75"/>
        <n v="391.01"/>
        <n v="391.1"/>
        <n v="39.58"/>
        <n v="34.81"/>
        <n v="8.36"/>
        <n v="248.52"/>
        <n v="218.59"/>
        <n v="6.42"/>
        <n v="52.53"/>
        <n v="14.52"/>
        <n v="18648.7"/>
        <n v="17780.54"/>
        <n v="612.71"/>
        <n v="1488.4"/>
        <n v="2484.56"/>
        <n v="2675.4700000000003"/>
        <n v="31367.61"/>
        <n v="1426.09"/>
        <n v="2686.96"/>
        <n v="2463.0700000000002"/>
        <n v="671.76"/>
        <n v="67011.58"/>
        <n v="46.26"/>
        <n v="233.93"/>
        <n v="109.62"/>
        <n v="78340.31"/>
        <n v="31336.16"/>
        <n v="15667.91"/>
        <n v="79.09"/>
        <n v="33.89"/>
        <n v="23.96"/>
        <n v="682.57"/>
        <n v="273.03000000000003"/>
        <n v="180.89000000000001"/>
        <n v="84661.3"/>
        <n v="9463.9699999999993"/>
        <n v="19813.16"/>
        <n v="98056.98"/>
        <n v="67073.070000000007"/>
        <n v="42010.42"/>
        <n v="15753.93"/>
        <n v="14703.75"/>
        <n v="2727.9500000000003"/>
        <n v="2059.59"/>
        <n v="363.71"/>
        <n v="11780.300000000001"/>
        <n v="7068.1500000000005"/>
        <n v="2356.04"/>
        <n v="6832.78"/>
        <n v="1314.73"/>
        <n v="876.59"/>
        <n v="402.98"/>
        <n v="530.25"/>
        <n v="13625.220000000001"/>
        <n v="524.49"/>
        <n v="139.87"/>
        <n v="806.22"/>
        <n v="286.54000000000002"/>
        <n v="26.68"/>
        <n v="47.870000000000005"/>
        <n v="9.8800000000000008"/>
        <n v="3.04"/>
        <n v="142.66"/>
        <n v="66.94"/>
        <n v="2.2000000000000002"/>
        <n v="5.1100000000000003"/>
        <n v="0.71"/>
        <n v="0.37"/>
        <n v="2742.4900000000002"/>
        <n v="1286.97"/>
        <n v="42.25"/>
        <n v="98.15"/>
        <n v="44.38"/>
        <n v="13.65"/>
        <n v="7.26"/>
        <n v="25518.99"/>
        <n v="1972.48"/>
        <n v="3014.84"/>
        <n v="353.86"/>
        <n v="2631.11"/>
        <n v="1916.76"/>
        <n v="77450.77"/>
        <n v="85306.67"/>
        <n v="299.25"/>
        <n v="5204.8"/>
        <n v="3402.6"/>
        <n v="524.18000000000006"/>
        <n v="308.02"/>
        <n v="2996.43"/>
        <n v="3233.81"/>
        <n v="20240.650000000001"/>
        <n v="9911.27"/>
        <n v="175.01"/>
        <n v="1338.58"/>
        <n v="745.45"/>
        <n v="616.04"/>
        <n v="264.02"/>
        <n v="6246.84"/>
        <n v="5568.83"/>
        <n v="863.39"/>
        <n v="5266.59"/>
        <n v="3858.9"/>
        <n v="1467.74"/>
        <n v="863.38"/>
        <n v="1.48"/>
        <n v="2604.7200000000003"/>
        <n v="12.24"/>
        <n v="532.41"/>
        <n v="3409.12"/>
        <n v="4040.01"/>
        <n v="24421.14"/>
        <n v="46752.31"/>
        <n v="30389.11"/>
        <n v="52.11"/>
        <n v="1705.51"/>
        <n v="422.33"/>
        <n v="237.83"/>
        <n v="37.340000000000003"/>
        <n v="99.490000000000009"/>
        <n v="5644.66"/>
        <n v="26713.37"/>
        <n v="2764.85"/>
        <n v="2446.89"/>
        <n v="956798.98"/>
        <n v="-956798.93"/>
        <n v="106899.37"/>
        <n v="-106899.42"/>
        <n v="39.39"/>
        <n v="11.65"/>
        <n v="341.88"/>
        <n v="20155.95"/>
        <n v="19559.61"/>
        <n v="7212.09"/>
        <n v="3303.17"/>
        <n v="1518.54"/>
        <n v="672.44"/>
        <n v="698723.65"/>
        <n v="21988.670000000002"/>
        <n v="25767.84"/>
        <n v="6625.47"/>
        <n v="28509.14"/>
        <n v="21046.38"/>
        <n v="14010.87"/>
        <n v="4670.92"/>
        <n v="72.87"/>
        <n v="397.46000000000004"/>
        <n v="564.6"/>
        <n v="150.22999999999999"/>
        <n v="450.18"/>
        <n v="1150.1200000000001"/>
        <n v="29.04"/>
        <n v="371.68"/>
        <n v="16246.01"/>
        <n v="15890.83"/>
        <n v="15841.67"/>
        <n v="15618.73"/>
        <n v="52160.33"/>
        <n v="46957.96"/>
        <n v="97879.3"/>
        <n v="-97879.27"/>
        <n v="84080.180000000008"/>
        <n v="-84080.19"/>
        <n v="9009.69"/>
        <n v="-9009.7100000000009"/>
        <n v="79013.119999999995"/>
        <n v="91344.27"/>
        <n v="61858.270000000004"/>
        <n v="86918.03"/>
        <n v="8767.41"/>
        <n v="28947.62"/>
        <n v="4153.83"/>
        <n v="8023.1900000000005"/>
        <n v="90.72"/>
        <n v="14.120000000000001"/>
        <n v="28.26"/>
        <n v="1174.46"/>
        <n v="932.26"/>
        <n v="-932.26"/>
        <n v="323777.2"/>
        <n v="-323777.2"/>
        <n v="5232.9400000000005"/>
        <n v="-5232.9400000000005"/>
        <n v="283.3"/>
        <n v="34.64"/>
        <n v="190.31"/>
        <n v="700.44"/>
        <n v="7.25"/>
        <n v="131765.97"/>
        <n v="-131766.04"/>
        <n v="73728.710000000006"/>
        <n v="-73728.680000000008"/>
        <n v="1773.55"/>
        <n v="-1773.51"/>
        <n v="10138.300000000001"/>
        <n v="-10138.32"/>
        <n v="6157.04"/>
        <n v="-6157.03"/>
        <n v="398.64"/>
        <n v="-398.64"/>
        <n v="2622.67"/>
        <n v="-2622.66"/>
        <n v="43541.42"/>
        <n v="-43541.42"/>
        <n v="27772.170000000002"/>
        <n v="-27772.170000000002"/>
        <n v="71866.8"/>
        <n v="-71866.8"/>
        <n v="419168.45"/>
        <n v="-419168.45"/>
        <n v="84478"/>
        <n v="-84478"/>
        <n v="137460.14000000001"/>
        <n v="-137460.14000000001"/>
        <n v="198797.53"/>
        <n v="-198797.53"/>
        <n v="258938.2"/>
        <n v="-258938.2"/>
        <n v="33307.629999999997"/>
        <n v="-33307.629999999997"/>
        <n v="72031.66"/>
        <n v="-72031.66"/>
        <n v="123370"/>
        <n v="-123370"/>
        <n v="4919.5200000000004"/>
        <n v="-4919.5200000000004"/>
        <n v="14.01"/>
        <n v="-14"/>
        <n v="28018.99"/>
        <n v="-28019"/>
        <n v="14388.9"/>
        <n v="-14388.880000000001"/>
        <n v="3508.46"/>
        <n v="-3508.4700000000003"/>
        <n v="2821.78"/>
        <n v="-2821.7400000000002"/>
        <n v="13315.960000000001"/>
        <n v="-13315.98"/>
        <n v="2206.31"/>
        <n v="-2206.3200000000002"/>
        <n v="942.58"/>
        <n v="-942.6"/>
        <n v="57797.74"/>
        <n v="-57797.74"/>
        <n v="229669.65"/>
        <n v="-229669.65"/>
        <n v="30552.71"/>
        <n v="23878.400000000001"/>
        <n v="4093.6"/>
        <n v="70201.05"/>
        <n v="159691.01999999999"/>
        <n v="3207.84"/>
        <n v="17498.600000000002"/>
        <n v="2219.31"/>
        <n v="7079.4400000000005"/>
        <n v="8068.04"/>
        <n v="17474.07"/>
        <n v="52422.22"/>
        <n v="99.8"/>
        <n v="28.150000000000002"/>
        <n v="22.23"/>
        <n v="94.68"/>
        <n v="1452.33"/>
        <n v="363.07"/>
        <n v="276880.34999999998"/>
        <n v="101648.35"/>
        <n v="78202.850000000006"/>
        <n v="104319.43000000001"/>
        <n v="85.73"/>
        <n v="146.85"/>
        <n v="3.81"/>
        <n v="11.28"/>
        <n v="1.33"/>
        <n v="1118.26"/>
        <n v="12860.11"/>
        <n v="20.07"/>
        <n v="41106.31"/>
        <n v="1971562.1600000001"/>
        <n v="397304.32000000001"/>
        <n v="196870.29"/>
        <n v="1429.72"/>
        <n v="482.21000000000004"/>
        <n v="16954.72"/>
        <n v="150.46"/>
        <n v="110700.25"/>
        <n v="110700.2"/>
        <n v="274.95"/>
        <n v="6113.59"/>
        <n v="6113.63"/>
        <n v="367.79"/>
        <n v="5536.13"/>
        <n v="48723.93"/>
        <n v="16900.7"/>
        <n v="9137.18"/>
        <n v="8267.73"/>
        <n v="8267.7100000000009"/>
        <n v="311.24"/>
        <n v="5371.02"/>
        <n v="-3016.19"/>
        <n v="-3016.23"/>
        <n v="176.48"/>
        <n v="46438.43"/>
        <n v="185174.95"/>
        <n v="132266.54"/>
        <n v="11578.35"/>
        <n v="9.0400000000000009"/>
        <n v="7813.95"/>
        <n v="60877.74"/>
        <n v="67852.44"/>
        <n v="18898.8"/>
        <n v="66537.960000000006"/>
        <n v="31614.93"/>
        <n v="63220.480000000003"/>
        <n v="357.87"/>
        <n v="357.86"/>
        <n v="774.28"/>
        <n v="774.2"/>
        <n v="-912.16"/>
        <n v="12641.99"/>
        <n v="12641.86"/>
        <n v="713.51"/>
        <n v="713.52"/>
        <n v="589.99"/>
        <n v="697.92"/>
        <n v="697.96"/>
        <n v="352.05"/>
        <n v="352.06"/>
        <n v="3933.38"/>
        <n v="928.05000000000007"/>
        <n v="142774.96"/>
        <n v="469.5"/>
        <n v="110.78"/>
        <n v="16.28"/>
        <n v="167.93"/>
        <n v="167.92000000000002"/>
        <n v="26.62"/>
        <n v="26.6"/>
        <n v="11762.14"/>
        <n v="9188.4500000000007"/>
        <n v="734.38"/>
        <n v="734.37"/>
        <n v="1033.49"/>
        <n v="1033.55"/>
        <n v="843.31000000000006"/>
        <n v="843.30000000000007"/>
        <n v="2249.92"/>
        <n v="8473.0499999999993"/>
        <n v="4833.03"/>
        <n v="1592.14"/>
        <n v="1591.54"/>
        <n v="-841.89"/>
        <n v="-159.16"/>
        <n v="13807.62"/>
        <n v="5502.9000000000005"/>
        <n v="1298.3600000000001"/>
        <n v="122.7"/>
        <n v="14.77"/>
        <n v="9966.1"/>
        <n v="9966.16"/>
        <n v="2287.36"/>
        <n v="2287.34"/>
        <n v="181.6"/>
        <n v="1686.3400000000001"/>
        <n v="1686.3700000000001"/>
        <n v="4566.8599999999997"/>
        <n v="1368.09"/>
        <n v="632.77"/>
        <n v="873.75"/>
        <n v="106.34"/>
        <n v="104.56"/>
        <n v="104.52"/>
        <n v="1861.03"/>
        <n v="439.1"/>
        <n v="1321.22"/>
        <n v="44380.950000000004"/>
        <n v="13427.15"/>
        <n v="13427.2"/>
        <n v="912.85"/>
        <n v="229.97"/>
        <n v="46340.53"/>
        <n v="46340.480000000003"/>
        <n v="2372.85"/>
        <n v="2372.86"/>
        <n v="123978.03"/>
        <n v="-123978.03"/>
        <n v="8861.2199999999993"/>
        <n v="1830.56"/>
        <n v="-357.68"/>
        <n v="28108.850000000002"/>
        <n v="1745.1100000000001"/>
        <n v="509.62"/>
        <n v="509.6"/>
        <n v="10683.58"/>
        <n v="1151.92"/>
        <n v="59978.28"/>
        <n v="-59978.3"/>
        <n v="41358.75"/>
        <n v="-41358.730000000003"/>
        <n v="123.44"/>
        <n v="699.81000000000006"/>
        <n v="971.88"/>
        <n v="5507.31"/>
        <n v="27976.45"/>
        <n v="27976.400000000001"/>
        <n v="1611.1100000000001"/>
        <n v="46407.26"/>
        <n v="437.13"/>
        <n v="544135.24"/>
        <n v="20193.810000000001"/>
        <n v="8092.49"/>
        <n v="7672.78"/>
        <n v="1965.33"/>
        <n v="76.03"/>
        <n v="152.72999999999999"/>
        <n v="400.38"/>
        <n v="156.51"/>
        <n v="552187.56000000006"/>
        <n v="29045.920000000002"/>
        <n v="523.54999999999995"/>
        <n v="632.81000000000006"/>
        <n v="6258.63"/>
        <n v="164821.31"/>
        <n v="7131.32"/>
        <n v="2.02"/>
        <n v="2.0100000000000002"/>
        <n v="954.04"/>
        <n v="59940.18"/>
        <n v="140220.14000000001"/>
        <n v="17635.52"/>
        <n v="2108.37"/>
        <n v="13186.73"/>
        <n v="12660.64"/>
        <n v="6752.33"/>
        <n v="18510.91"/>
        <n v="781.42000000000007"/>
        <n v="547.56000000000006"/>
        <n v="1457.22"/>
        <n v="765.06000000000006"/>
        <n v="696.41"/>
        <n v="1321.67"/>
        <n v="131.18"/>
        <n v="811.26"/>
        <n v="257.31"/>
        <n v="22695.74"/>
        <n v="32661.97"/>
        <n v="37717.370000000003"/>
        <n v="332.52"/>
        <n v="872.75"/>
        <n v="33473.279999999999"/>
        <n v="4656.25"/>
        <n v="1332.92"/>
        <n v="2808.68"/>
        <n v="91.4"/>
        <n v="2436.7200000000003"/>
        <n v="46278.04"/>
        <n v="16454.420000000002"/>
        <n v="26.42"/>
        <n v="148.85"/>
        <n v="1316.66"/>
        <n v="2816.4500000000003"/>
        <n v="7616.33"/>
        <n v="3.16"/>
        <n v="1472.76"/>
        <n v="2453.38"/>
        <n v="5325.9400000000005"/>
        <n v="509.93"/>
        <n v="495.94"/>
        <n v="36.5"/>
        <n v="17.760000000000002"/>
        <n v="128019.74"/>
        <n v="163.21"/>
        <n v="2471.17"/>
        <n v="438991.91000000003"/>
        <n v="3028.18"/>
        <n v="4391.91"/>
        <n v="1524.47"/>
        <n v="17827.100000000002"/>
        <n v="694440.02"/>
        <n v="0.87"/>
        <n v="132.78"/>
        <n v="1.07"/>
        <n v="170696.1"/>
        <n v="7503.6100000000006"/>
        <n v="1824998.04"/>
        <n v="3575646.68"/>
        <n v="649672.07999999996"/>
        <n v="9791.49"/>
        <n v="109940.66"/>
        <n v="11910.66"/>
        <n v="4395.0200000000004"/>
        <n v="3982.39"/>
        <n v="2419.0700000000002"/>
        <n v="24999.9"/>
        <n v="4887.8500000000004"/>
        <n v="53385.120000000003"/>
        <n v="9997.8700000000008"/>
        <n v="4949.7300000000005"/>
        <n v="49108.14"/>
        <n v="11567.02"/>
        <n v="6468.43"/>
        <n v="1393345.8599999999"/>
        <n v="106181.36"/>
        <n v="49957.270000000004"/>
        <n v="-49957.270000000004"/>
        <n v="44334.67"/>
        <n v="-44334.67"/>
        <n v="576.53"/>
        <n v="1831.65"/>
        <n v="249.78"/>
        <n v="5319.04"/>
        <n v="70404"/>
        <n v="148748.15"/>
        <n v="37920.21"/>
        <n v="110788.28"/>
        <n v="-110788.28"/>
        <n v="4923.8"/>
        <n v="3845272.9"/>
        <n v="-3648957.7199999997"/>
        <n v="-466046.04000000004"/>
        <n v="269978.43"/>
        <n v="131347.69"/>
        <n v="27959.420000000002"/>
        <n v="1825.1200000000001"/>
        <n v="157949.59"/>
        <n v="2617.27"/>
        <n v="26822.82"/>
        <n v="791.80000000000007"/>
        <n v="34304.22"/>
        <n v="28337.33"/>
        <n v="791.12"/>
        <n v="104.54"/>
        <n v="32321.39"/>
        <n v="9672.39"/>
        <n v="62430.85"/>
        <n v="13211.16"/>
        <n v="89.960000000000008"/>
        <n v="116.9"/>
        <n v="2518.2000000000003"/>
        <n v="798.97"/>
        <n v="1067.79"/>
        <n v="9577.18"/>
        <n v="267.03000000000003"/>
        <n v="1018.87"/>
        <n v="50130.17"/>
        <n v="12508.54"/>
        <n v="752.64"/>
        <n v="106.96000000000001"/>
        <n v="202389.23"/>
        <n v="1981.71"/>
        <n v="1590.89"/>
        <n v="18538.600000000002"/>
        <n v="935.44"/>
        <n v="112804.5"/>
        <n v="152661.44"/>
        <n v="1151.8500000000001"/>
        <n v="2962.75"/>
        <n v="740.69"/>
        <n v="740.7"/>
        <n v="3703.4500000000003"/>
        <n v="2222.0700000000002"/>
        <n v="4444.16"/>
        <n v="2056825.69"/>
        <n v="202951.45"/>
        <n v="1098351.02"/>
        <n v="127347.37000000001"/>
        <n v="112.28"/>
        <n v="221404.99"/>
        <n v="21658.21"/>
        <n v="693.9"/>
        <n v="231.3"/>
        <n v="448.09000000000003"/>
        <n v="319.09000000000003"/>
        <n v="397.22"/>
        <n v="70262.5"/>
        <n v="53678.9"/>
        <n v="-53678.9"/>
        <n v="142.26"/>
        <n v="34887.53"/>
        <n v="-34887.53"/>
        <n v="37487.61"/>
        <n v="59651.48"/>
        <n v="74734.97"/>
        <n v="-74734.97"/>
        <n v="76663.100000000006"/>
        <n v="68156.399999999994"/>
        <n v="-68156.399999999994"/>
        <n v="107470.3"/>
        <n v="108839.85"/>
        <n v="61138.520000000004"/>
        <n v="396360.82"/>
        <n v="-396360.82"/>
        <n v="51953.950000000004"/>
        <n v="148739.62"/>
        <n v="-148739.62"/>
        <n v="147003.83000000002"/>
        <n v="-147003.83000000002"/>
        <n v="7591.78"/>
        <n v="13996.91"/>
        <n v="41135.81"/>
        <n v="37547.5"/>
        <n v="39669.26"/>
        <n v="47465.57"/>
        <n v="2842.03"/>
        <n v="38146.270000000004"/>
        <n v="34901.840000000004"/>
        <n v="50872.959999999999"/>
        <n v="-50872.959999999999"/>
        <n v="74285"/>
        <n v="-74285"/>
        <n v="11516.62"/>
        <n v="-11516.62"/>
        <n v="4029.33"/>
        <n v="3888.34"/>
        <n v="3112.4500000000003"/>
        <n v="3746.26"/>
        <n v="877897.99"/>
        <n v="12591.34"/>
        <n v="28334.43"/>
        <n v="273976.53999999998"/>
        <n v="260307.19"/>
        <n v="-234276.47"/>
        <n v="-26030.720000000001"/>
        <n v="106403.94"/>
        <n v="170246.91"/>
        <n v="14760.130000000001"/>
        <n v="12438.27"/>
        <n v="17305.23"/>
        <n v="16392.88"/>
        <n v="18705.07"/>
        <n v="963606.86"/>
        <n v="-963606.86"/>
        <n v="20081.810000000001"/>
        <n v="20081.82"/>
        <n v="20081.830000000002"/>
        <n v="20081.86"/>
        <n v="2144.89"/>
        <n v="2144.83"/>
        <n v="2902.35"/>
        <n v="8696.64"/>
        <n v="785.15"/>
        <n v="689.74"/>
        <n v="11913.77"/>
        <n v="5207.71"/>
        <n v="7141.25"/>
        <n v="5527.22"/>
        <n v="5581.11"/>
        <n v="5324.4000000000005"/>
        <n v="-1937.51"/>
        <n v="-1407.71"/>
        <n v="-1687.78"/>
        <n v="-477.3"/>
        <n v="10458.42"/>
        <n v="528.1"/>
        <n v="528.06000000000006"/>
        <n v="1118.53"/>
        <n v="3923.4300000000003"/>
        <n v="278.55"/>
        <n v="3486.7200000000003"/>
        <n v="111.13"/>
        <n v="111.14"/>
        <n v="1069.3600000000001"/>
        <n v="1069.3"/>
        <n v="653.46"/>
        <n v="653.37"/>
        <n v="987.2"/>
        <n v="987.23"/>
        <n v="1080.81"/>
        <n v="11812.87"/>
        <n v="7844.57"/>
        <n v="-13044.31"/>
        <n v="-14199.04"/>
        <n v="-13528.95"/>
        <n v="-12842.880000000001"/>
        <n v="-13218.89"/>
        <n v="3662.21"/>
        <n v="1174.75"/>
        <n v="2765.2200000000003"/>
        <n v="16050.98"/>
        <n v="758.76"/>
        <n v="627.96"/>
        <n v="9548.68"/>
        <n v="350.69"/>
        <n v="350.67"/>
        <n v="11202.45"/>
        <n v="11849.47"/>
        <n v="246.62"/>
        <n v="123.28"/>
        <n v="132.63"/>
        <n v="3423.7000000000003"/>
        <n v="3078.88"/>
        <n v="7376.59"/>
        <n v="4476.79"/>
        <n v="2656.7200000000003"/>
        <n v="1757.3400000000001"/>
        <n v="-2313.84"/>
        <n v="-2572.2000000000003"/>
        <n v="-2319.36"/>
        <n v="-155.6"/>
        <n v="-2313.79"/>
        <n v="-2313.75"/>
        <n v="9214.2900000000009"/>
        <n v="5126.25"/>
        <n v="2294.5300000000002"/>
        <n v="5090.6500000000005"/>
        <n v="3547.98"/>
        <n v="3600.73"/>
        <n v="3407.61"/>
        <n v="1868.2"/>
        <n v="2670.26"/>
        <n v="1599.88"/>
        <n v="50976"/>
        <n v="765.93000000000006"/>
        <n v="509.18"/>
        <n v="83.350000000000009"/>
        <n v="83.33"/>
        <n v="1011.15"/>
        <n v="268.84000000000003"/>
        <n v="33631.07"/>
        <n v="9023.0400000000009"/>
        <n v="725.97"/>
        <n v="932.87"/>
        <n v="689.14"/>
        <n v="1439.26"/>
        <n v="169.18"/>
        <n v="47.09"/>
        <n v="47.03"/>
        <n v="626.15"/>
        <n v="2337.71"/>
        <n v="1497.8500000000001"/>
        <n v="231.88"/>
        <n v="176.61"/>
        <n v="2497.4500000000003"/>
        <n v="1722.95"/>
        <n v="455.01"/>
        <n v="1722.93"/>
        <n v="342.39"/>
        <n v="649.11"/>
        <n v="36063.840000000004"/>
        <n v="41793.94"/>
        <n v="1755.71"/>
        <n v="4351.88"/>
        <n v="1346.5"/>
        <n v="117.83"/>
        <n v="24084.69"/>
        <n v="8761.32"/>
        <n v="5310.75"/>
        <n v="197.77"/>
        <n v="197.73000000000002"/>
        <n v="97.81"/>
        <n v="7.34"/>
        <n v="485994.28"/>
        <n v="465.19"/>
        <n v="2072.69"/>
        <n v="10752.1"/>
        <n v="340.52"/>
        <n v="1357.58"/>
        <n v="1439.66"/>
        <n v="5862.21"/>
        <n v="403.82"/>
        <n v="1443.3"/>
        <n v="20.2"/>
        <n v="2.25"/>
        <n v="7.72"/>
        <n v="2.41"/>
        <n v="705.6"/>
        <n v="17476.57"/>
        <n v="-595.93000000000006"/>
        <n v="-261.12"/>
        <n v="-452.23"/>
        <n v="-2056.83"/>
        <n v="-616.78"/>
        <n v="41.96"/>
        <n v="96.320000000000007"/>
        <n v="123.38000000000001"/>
        <n v="109.13"/>
        <n v="42.04"/>
        <n v="174.87"/>
        <n v="4827.99"/>
        <n v="20859.36"/>
        <n v="10847.11"/>
        <n v="10658.210000000001"/>
        <n v="11108.86"/>
        <n v="12147.050000000001"/>
        <n v="15830.06"/>
        <n v="11097.03"/>
        <n v="10905.66"/>
        <n v="5779.83"/>
        <n v="424.91"/>
        <n v="2682.83"/>
        <n v="9667.18"/>
        <n v="1641.41"/>
        <n v="7558.97"/>
        <n v="18954.73"/>
        <n v="2527.13"/>
        <n v="5829.7"/>
        <n v="370.26"/>
        <n v="1444.54"/>
        <n v="6676.12"/>
        <n v="5600.9400000000005"/>
        <n v="1510.34"/>
        <n v="3019.16"/>
        <n v="18875.510000000002"/>
        <n v="83414.150000000009"/>
        <n v="262.43"/>
        <n v="8719.59"/>
        <n v="932.95"/>
        <n v="118.59"/>
        <n v="27.28"/>
        <n v="68.3"/>
        <n v="48.57"/>
        <n v="91.93"/>
        <n v="307.01"/>
        <n v="9.85"/>
        <n v="21.78"/>
        <n v="516.47"/>
        <n v="46.21"/>
        <n v="78.31"/>
        <n v="196.61"/>
        <n v="189.18"/>
        <n v="964.44"/>
        <n v="335.85"/>
        <n v="671.08"/>
        <n v="2463.59"/>
        <n v="3638.28"/>
        <n v="1716.17"/>
        <n v="2830.81"/>
        <n v="1882.77"/>
        <n v="3779.42"/>
        <n v="14471.58"/>
        <n v="-306.19"/>
        <n v="-2969.87"/>
        <n v="-220.02"/>
        <n v="-1661.54"/>
        <n v="-1304.27"/>
        <n v="-3358.7000000000003"/>
        <n v="14618.83"/>
        <n v="10150.34"/>
        <n v="23992.16"/>
        <n v="2659"/>
        <n v="698.94"/>
        <n v="511.98"/>
        <n v="71.350000000000009"/>
        <n v="413.8"/>
        <n v="197.02"/>
        <n v="89.97"/>
        <n v="24.11"/>
        <n v="364.42"/>
        <n v="77.31"/>
        <n v="57.910000000000004"/>
        <n v="4781.8599999999997"/>
        <n v="10640.64"/>
        <n v="1098.95"/>
        <n v="995.78"/>
        <n v="1055.31"/>
        <n v="8359.4699999999993"/>
        <n v="4121.51"/>
        <n v="14913.95"/>
        <n v="23279.54"/>
        <n v="5987.59"/>
        <n v="552.5"/>
        <n v="77.42"/>
        <n v="1353.07"/>
        <n v="155.03"/>
        <n v="2697.88"/>
        <n v="1424.64"/>
        <n v="2363.56"/>
        <n v="13926.34"/>
        <n v="375.44"/>
        <n v="645.82000000000005"/>
        <n v="-1918.94"/>
        <n v="-5756.81"/>
        <n v="-40937.21"/>
        <n v="-2558.58"/>
        <n v="1688.1100000000001"/>
        <n v="384.91"/>
        <n v="800.06000000000006"/>
        <n v="800.09"/>
        <n v="280.54000000000002"/>
        <n v="52.21"/>
        <n v="3035.4700000000003"/>
        <n v="3035.52"/>
        <n v="1076.44"/>
        <n v="269.20999999999998"/>
        <n v="707.59"/>
        <n v="19603.52"/>
        <n v="17484.52"/>
        <n v="3646.63"/>
        <n v="3646.65"/>
        <n v="142.63"/>
        <n v="26.55"/>
        <n v="448.36"/>
        <n v="83.44"/>
        <n v="134.29"/>
        <n v="11.73"/>
        <n v="975.54"/>
        <n v="975.47"/>
        <n v="88.16"/>
        <n v="2461.73"/>
        <n v="2461.71"/>
        <n v="16816.47"/>
        <n v="11986.85"/>
        <n v="1059.18"/>
        <n v="197.11"/>
        <n v="886.38"/>
        <n v="886.37"/>
        <n v="282.72000000000003"/>
        <n v="377.22"/>
        <n v="2301.33"/>
        <n v="1420.7"/>
        <n v="1420.78"/>
        <n v="184.37"/>
        <n v="1461.44"/>
        <n v="271.98"/>
        <n v="8940.3000000000011"/>
        <n v="8940.27"/>
        <n v="3696.92"/>
        <n v="3696.85"/>
        <n v="386.58"/>
        <n v="15.63"/>
        <n v="2529.48"/>
        <n v="631.96"/>
        <n v="117.62"/>
        <n v="2484.9299999999998"/>
        <n v="576.65"/>
        <n v="2060.13"/>
        <n v="1112.9100000000001"/>
        <n v="53848.97"/>
        <n v="53848.76"/>
        <n v="9728.39"/>
        <n v="1810.46"/>
        <n v="1111.47"/>
        <n v="1111.45"/>
        <n v="11218.01"/>
        <n v="11218.04"/>
        <n v="9273.5500000000011"/>
        <n v="9273.61"/>
        <n v="5200.41"/>
        <n v="5200.46"/>
        <n v="96796.35"/>
        <n v="11692.83"/>
        <n v="11692.800000000001"/>
        <n v="2906.71"/>
        <n v="540.94000000000005"/>
        <n v="52.82"/>
        <n v="9.82"/>
        <n v="272.3"/>
        <n v="333.47"/>
        <n v="62.33"/>
        <n v="644.1"/>
        <n v="4386.8599999999997"/>
        <n v="4386.67"/>
        <n v="325.32"/>
        <n v="13"/>
        <n v="3218.44"/>
        <n v="606.72"/>
        <n v="389"/>
        <n v="41747.86"/>
        <n v="2353.09"/>
        <n v="488.59000000000003"/>
        <n v="811.76"/>
        <n v="536.57000000000005"/>
        <n v="790.18000000000006"/>
        <n v="425.82"/>
        <n v="1274.72"/>
        <n v="3558.84"/>
        <n v="1141.55"/>
        <n v="111451.65000000001"/>
        <n v="19367.850000000002"/>
        <n v="9107.84"/>
        <n v="942.25"/>
        <n v="175.34"/>
        <n v="560.11"/>
        <n v="560.1"/>
        <n v="143.12"/>
        <n v="4352.88"/>
        <n v="26116.54"/>
        <n v="5922.82"/>
        <n v="15983.54"/>
        <n v="2150.3000000000002"/>
        <n v="21546"/>
        <n v="13371.99"/>
        <n v="4746.25"/>
        <n v="4746.2300000000005"/>
        <n v="241532.52000000002"/>
        <n v="115418.78"/>
        <n v="180.51"/>
        <n v="63.18"/>
        <n v="45.12"/>
        <n v="9369.81"/>
        <n v="133583.26999999999"/>
        <n v="5464.34"/>
        <n v="2417.1"/>
        <n v="-6308"/>
        <n v="301351.69"/>
        <n v="557782.09"/>
        <n v="16.05"/>
        <n v="8.7100000000000009"/>
        <n v="22.82"/>
        <n v="421.57"/>
        <n v="226.64000000000001"/>
        <n v="178.24"/>
        <n v="4566.18"/>
        <n v="74.08"/>
        <n v="330.16"/>
        <n v="176.87"/>
        <n v="27.080000000000002"/>
        <n v="1104.1200000000001"/>
        <n v="1677.3500000000001"/>
        <n v="36.29"/>
        <n v="79.5"/>
        <n v="254.9"/>
        <n v="33.880000000000003"/>
        <n v="321.91000000000003"/>
        <n v="2468.1"/>
        <n v="968.61"/>
        <n v="1223.75"/>
        <n v="1421.66"/>
        <n v="17350.52"/>
        <n v="17089.349999999999"/>
        <n v="40.160000000000004"/>
        <n v="2.64"/>
        <n v="21.8"/>
        <n v="0.86"/>
        <n v="24.94"/>
        <n v="313.17"/>
        <n v="294.75"/>
        <n v="3393.38"/>
        <n v="5847.38"/>
        <n v="59.43"/>
        <n v="0.6"/>
        <n v="8.61"/>
        <n v="0.32"/>
        <n v="13.040000000000001"/>
        <n v="1.1400000000000001"/>
        <n v="54.7"/>
        <n v="162.5"/>
        <n v="87.45"/>
        <n v="0.47000000000000003"/>
        <n v="19.18"/>
        <n v="80.48"/>
        <n v="155.71"/>
        <n v="7695.75"/>
        <n v="3156.7400000000002"/>
        <n v="173.87"/>
        <n v="633.34"/>
        <n v="55.7"/>
        <n v="520.39"/>
        <n v="5.43"/>
        <n v="10.11"/>
        <n v="5.4"/>
        <n v="7.78"/>
        <n v="29.96"/>
        <n v="4355.0200000000004"/>
        <n v="8.89"/>
        <n v="2.66"/>
        <n v="0.69000000000000006"/>
        <n v="0.46"/>
        <n v="34.71"/>
        <n v="990.56000000000006"/>
        <n v="71.27"/>
        <n v="1924.3700000000001"/>
        <n v="15397.74"/>
        <n v="13313.99"/>
        <n v="43488.1"/>
        <n v="32877.94"/>
        <n v="10229.59"/>
        <n v="12118.01"/>
        <n v="2481.9900000000002"/>
        <n v="22.09"/>
        <n v="198.76"/>
        <n v="108411.07"/>
        <n v="30552.79"/>
        <n v="45739.56"/>
        <n v="374.82"/>
        <n v="56.300000000000004"/>
        <n v="3542.82"/>
        <n v="455.84000000000003"/>
        <n v="113.41"/>
        <n v="9235.94"/>
        <n v="113.4"/>
        <n v="113.45"/>
        <n v="13.32"/>
        <n v="567.30000000000007"/>
        <n v="1802.41"/>
        <n v="327.51"/>
        <n v="1233.01"/>
        <n v="226.12"/>
        <n v="2152.36"/>
        <n v="10343.130000000001"/>
        <n v="30002.36"/>
        <n v="3130.62"/>
        <n v="25.77"/>
        <n v="23.12"/>
        <n v="272.45999999999998"/>
        <n v="50.56"/>
        <n v="131.65"/>
        <n v="177.25"/>
        <n v="238.16"/>
        <n v="943.93000000000006"/>
        <n v="4850.4800000000005"/>
        <n v="55.02"/>
        <n v="2.91"/>
        <n v="261.24"/>
        <n v="337.95"/>
        <n v="210.6"/>
        <n v="44.58"/>
        <n v="112.42"/>
        <n v="17.95"/>
        <n v="29.29"/>
        <n v="3.77"/>
        <n v="492.57"/>
        <n v="492.58"/>
        <n v="24528.720000000001"/>
        <n v="1954.44"/>
        <n v="245.13"/>
        <n v="22131.86"/>
        <n v="1725.14"/>
        <n v="62.32"/>
        <n v="11885.210000000001"/>
        <n v="13582.550000000001"/>
        <n v="525.22"/>
        <n v="1326.3500000000001"/>
        <n v="1324.45"/>
        <n v="211.9"/>
        <n v="345.13"/>
        <n v="34.56"/>
        <n v="42.21"/>
        <n v="4088.82"/>
        <n v="1305.6300000000001"/>
        <n v="69811.14"/>
        <n v="34023.75"/>
        <n v="8663.83"/>
        <n v="9.7200000000000006"/>
        <n v="11.5"/>
        <n v="87.4"/>
        <n v="6.71"/>
        <n v="450.1"/>
        <n v="450.11"/>
        <n v="5172.0600000000004"/>
        <n v="946.1"/>
        <n v="37843.31"/>
        <n v="471.45"/>
        <n v="1839.78"/>
        <n v="341.8"/>
        <n v="366.82"/>
        <n v="100.62"/>
        <n v="135.82"/>
        <n v="142.70000000000002"/>
        <n v="2317.04"/>
        <n v="15747.52"/>
        <n v="38704.129999999997"/>
        <n v="2565.71"/>
        <n v="1391.3700000000001"/>
        <n v="1285.3500000000001"/>
        <n v="521.6"/>
        <n v="493.81"/>
        <n v="139.02000000000001"/>
        <n v="13490.68"/>
        <n v="6695.75"/>
        <n v="4039.86"/>
        <n v="11433.45"/>
        <n v="30207.18"/>
        <n v="3929.89"/>
        <n v="13323.16"/>
        <n v="-1000.53"/>
        <n v="-2726.91"/>
        <n v="-186.98"/>
        <n v="-12.11"/>
        <n v="20170.060000000001"/>
        <n v="12073.62"/>
        <n v="10808.93"/>
        <n v="6737"/>
        <n v="-2.37"/>
        <n v="10327.08"/>
        <n v="10195.33"/>
        <n v="4009.34"/>
        <n v="2315.08"/>
        <n v="134.79"/>
        <n v="1224.7"/>
        <n v="1137.52"/>
        <n v="29002.54"/>
        <n v="24918.16"/>
        <n v="5250.4400000000005"/>
        <n v="1414.26"/>
        <n v="2437.9700000000003"/>
        <n v="7410.01"/>
        <n v="1042.51"/>
        <n v="433.59000000000003"/>
        <n v="62.02"/>
        <n v="4878.22"/>
        <n v="2933.28"/>
        <n v="689.29"/>
        <n v="38.21"/>
        <n v="235.3"/>
        <n v="319.91000000000003"/>
        <n v="41.24"/>
        <n v="5793.9800000000005"/>
        <n v="16677.099999999999"/>
        <n v="57.27"/>
        <n v="-837.33"/>
        <n v="-1787.38"/>
        <n v="-301.95999999999998"/>
        <n v="-226.93"/>
        <n v="-412.98"/>
        <n v="5.54"/>
        <n v="6.61"/>
        <n v="39.31"/>
        <n v="2814.42"/>
        <n v="12655.08"/>
        <n v="-2454.4"/>
        <n v="2507.71"/>
        <n v="1467.53"/>
        <n v="330.69"/>
        <n v="834.18000000000006"/>
        <n v="832.95"/>
        <n v="133.09"/>
        <n v="217.28"/>
        <n v="21.12"/>
        <n v="28.21"/>
        <n v="-688.08"/>
        <n v="-184.02"/>
        <n v="-5.59"/>
        <n v="263.47000000000003"/>
        <n v="263.48"/>
        <n v="139.16"/>
        <n v="43.79"/>
        <n v="62.54"/>
        <n v="10.52"/>
        <n v="25.52"/>
        <n v="4.42"/>
        <n v="1506.82"/>
        <n v="1503.8"/>
        <n v="12103.24"/>
        <n v="2839.64"/>
        <n v="745.71"/>
        <n v="4330.7300000000005"/>
        <n v="427.1"/>
        <n v="446.92"/>
        <n v="1096.71"/>
        <n v="504.07"/>
        <n v="528.34"/>
        <n v="661.26"/>
        <n v="65.48"/>
        <n v="111.83"/>
        <n v="48.93"/>
        <n v="1103.08"/>
        <n v="892.33"/>
        <n v="25.240000000000002"/>
        <n v="25.19"/>
        <n v="-769.11"/>
        <n v="-769.09"/>
        <n v="-1623.1200000000001"/>
        <n v="-1623.68"/>
        <n v="-1624.25"/>
        <n v="19639.73"/>
        <n v="11599.86"/>
        <n v="3712.35"/>
        <n v="102.09"/>
        <n v="9.44"/>
        <n v="12.13"/>
        <n v="1444.29"/>
        <n v="4515.1500000000005"/>
        <n v="8408.85"/>
        <n v="2908.08"/>
        <n v="61.56"/>
        <n v="155.30000000000001"/>
        <n v="155.05000000000001"/>
        <n v="24.79"/>
        <n v="40.480000000000004"/>
        <n v="3.93"/>
        <n v="5.22"/>
        <n v="-2113.2400000000002"/>
        <n v="-1236.69"/>
        <n v="-278.65000000000003"/>
        <n v="-702.99"/>
        <n v="-702.38"/>
        <n v="-112.38"/>
        <n v="-182.99"/>
        <n v="-17.46"/>
        <n v="-473.68"/>
        <n v="687.49"/>
        <n v="402.35"/>
        <n v="90.68"/>
        <n v="228.71"/>
        <n v="228.35"/>
        <n v="36.520000000000003"/>
        <n v="59.58"/>
        <n v="5.76"/>
        <n v="7.68"/>
        <n v="174.32"/>
        <n v="174.3"/>
        <n v="174.38"/>
        <n v="1814.98"/>
        <n v="80.930000000000007"/>
        <n v="80.94"/>
        <n v="227.36"/>
        <n v="444.40000000000003"/>
        <n v="2176.5100000000002"/>
        <n v="-230.42000000000002"/>
        <n v="12.61"/>
        <n v="139.45000000000002"/>
        <n v="9.120000000000001"/>
        <n v="620.54"/>
        <n v="223.08"/>
        <n v="125.35000000000001"/>
        <n v="572.91999999999996"/>
        <n v="4.07"/>
        <n v="11.290000000000001"/>
        <n v="5268.47"/>
        <n v="999.4"/>
        <n v="138.29"/>
        <n v="39843.550000000003"/>
        <n v="38582.39"/>
        <n v="-0.11"/>
        <n v="-0.13"/>
        <n v="11068.880000000001"/>
        <n v="-125.96000000000001"/>
        <n v="-7.36"/>
        <n v="-12.67"/>
        <n v="-36.43"/>
        <n v="-1.54"/>
        <n v="-1.1000000000000001"/>
        <n v="5317.9800000000005"/>
        <n v="1911.8"/>
        <n v="1074.3"/>
        <n v="4909.9400000000005"/>
        <n v="18.73"/>
        <n v="14.71"/>
        <n v="96.33"/>
        <n v="76782.64"/>
        <n v="5059.67"/>
        <n v="-31262.54"/>
        <n v="-2608.02"/>
        <n v="-56374.55"/>
        <n v="-94440.790000000008"/>
        <n v="-2064.1"/>
        <n v="887.54"/>
        <n v="187.97"/>
        <n v="2705.54"/>
        <n v="928.54"/>
        <n v="19130.75"/>
        <n v="-0.2"/>
        <n v="-4.26"/>
        <n v="-193.57"/>
        <n v="-15.540000000000001"/>
        <n v="-251.02"/>
        <n v="-168.04"/>
        <n v="-0.38"/>
        <n v="556.66"/>
        <n v="19664.71"/>
        <n v="50698.85"/>
        <n v="1114.82"/>
        <n v="35.18"/>
        <n v="36.06"/>
        <n v="4.8600000000000003"/>
        <n v="890.61"/>
        <n v="413.66"/>
        <n v="350.96"/>
        <n v="2878.85"/>
        <n v="225.35"/>
        <n v="225.36"/>
        <n v="225.32"/>
        <n v="4042.89"/>
        <n v="363.95"/>
        <n v="63.58"/>
        <n v="127.55"/>
        <n v="115.13"/>
        <n v="3.2600000000000002"/>
        <n v="26.61"/>
        <n v="7.36"/>
        <n v="6.32"/>
        <n v="0.5"/>
        <n v="208.57"/>
        <n v="208.55"/>
        <n v="337.76"/>
        <n v="628.82000000000005"/>
        <n v="54.59"/>
        <n v="11357.91"/>
        <n v="6800.6900000000005"/>
        <n v="1138.8500000000001"/>
        <n v="2259.98"/>
        <n v="3011.03"/>
        <n v="2537.27"/>
        <n v="285.61"/>
        <n v="285.60000000000002"/>
        <n v="285.63"/>
        <n v="1290.6300000000001"/>
        <n v="1135.1000000000001"/>
        <n v="33.590000000000003"/>
        <n v="272.60000000000002"/>
        <n v="75.650000000000006"/>
        <n v="64.89"/>
        <n v="4.9000000000000004"/>
        <n v="487.2"/>
        <n v="428.53000000000003"/>
        <n v="102.98"/>
        <n v="28.46"/>
        <n v="24.44"/>
        <n v="15399.41"/>
        <n v="11096.39"/>
        <n v="233.92000000000002"/>
        <n v="568.24"/>
        <n v="925.48"/>
        <n v="948.53"/>
        <n v="118112.77"/>
        <n v="1146.97"/>
        <n v="807.06000000000006"/>
        <n v="143.31"/>
        <n v="1973.5"/>
        <n v="1809.06"/>
        <n v="493.38"/>
        <n v="10331.75"/>
        <n v="2814.53"/>
        <n v="294.81"/>
        <n v="1706.33"/>
        <n v="2395.54"/>
        <n v="19062.63"/>
        <n v="1083.31"/>
        <n v="1135.03"/>
        <n v="810807.22"/>
        <n v="-694890.52"/>
        <n v="153184.03"/>
        <n v="-325627.59000000003"/>
        <n v="1146.23"/>
        <n v="47847.85"/>
        <n v="7658.26"/>
        <n v="37972.44"/>
        <n v="15188.99"/>
        <n v="7594.42"/>
        <n v="32.230000000000004"/>
        <n v="12.89"/>
        <n v="8.5400000000000009"/>
        <n v="1236.92"/>
        <n v="2816.98"/>
        <n v="44.27"/>
        <n v="133.26"/>
        <n v="227.24"/>
        <n v="23397.73"/>
        <n v="91239.21"/>
        <n v="5665.13"/>
        <n v="-81712.7"/>
        <n v="-30642.32"/>
        <n v="-28599.65"/>
        <n v="12789.710000000001"/>
        <n v="9656.18"/>
        <n v="1705.2"/>
        <n v="3800.17"/>
        <n v="2280.09"/>
        <n v="760.03"/>
        <n v="26649.99"/>
        <n v="10302.94"/>
        <n v="2207"/>
        <n v="1471.5"/>
        <n v="676.47"/>
        <n v="318.36"/>
        <n v="43.54"/>
        <n v="58.15"/>
        <n v="7377.14"/>
        <n v="283.98"/>
        <n v="75.73"/>
        <n v="38424.71"/>
        <n v="3071.94"/>
        <n v="1272.4000000000001"/>
        <n v="11.950000000000001"/>
        <n v="10.43"/>
        <n v="1.85"/>
        <n v="2.86"/>
        <n v="9.34"/>
        <n v="2004.1000000000001"/>
        <n v="341.09000000000003"/>
        <n v="11.18"/>
        <n v="26.01"/>
        <n v="11.76"/>
        <n v="3.62"/>
        <n v="1.93"/>
        <n v="24229.260000000002"/>
        <n v="91979.71"/>
        <n v="11029.85"/>
        <n v="4729.67"/>
        <n v="25421.32"/>
        <n v="1071.93"/>
        <n v="1025.44"/>
        <n v="344.79"/>
        <n v="7418"/>
        <n v="31077.59"/>
        <n v="1666.39"/>
        <n v="808.04"/>
        <n v="19297.010000000002"/>
        <n v="9449.2000000000007"/>
        <n v="166.87"/>
        <n v="1276.17"/>
        <n v="710.69"/>
        <n v="614.43000000000006"/>
        <n v="263.33"/>
        <n v="-925.46"/>
        <n v="925.46"/>
        <n v="-207.63"/>
        <n v="207.63"/>
        <n v="9.0299999999999994"/>
        <n v="1.96"/>
        <n v="4873.12"/>
        <n v="1915.57"/>
        <n v="2657.04"/>
        <n v="5632.16"/>
        <n v="2469.4700000000003"/>
        <n v="854.02"/>
        <n v="3416.76"/>
        <n v="698.4"/>
        <n v="6792.58"/>
        <n v="6723.93"/>
        <n v="9995.84"/>
        <n v="28736.78"/>
        <n v="-24421.14"/>
        <n v="10376.130000000001"/>
        <n v="25028.100000000002"/>
        <n v="1784.41"/>
        <n v="4163.62"/>
        <n v="2607.1"/>
        <n v="301.20999999999998"/>
        <n v="940.85"/>
        <n v="3789.7000000000003"/>
        <n v="147798.58000000002"/>
        <n v="1263.25"/>
        <n v="1263.23"/>
        <n v="60.74"/>
        <n v="17.98"/>
        <n v="527.19000000000005"/>
        <n v="2013.49"/>
        <n v="-26538.32"/>
        <n v="26538.32"/>
        <n v="15405.24"/>
        <n v="6594.58"/>
        <n v="28376.22"/>
        <n v="54718.950000000004"/>
        <n v="11866.99"/>
        <n v="15911.640000000001"/>
        <n v="144673.49"/>
        <n v="559.39"/>
        <n v="2648.04"/>
        <n v="2528.21"/>
        <n v="672.7"/>
        <n v="2015.89"/>
        <n v="5150.1400000000003"/>
        <n v="130.09"/>
        <n v="2.3000000000000003"/>
        <n v="511.76"/>
        <n v="26.84"/>
        <n v="58.870000000000005"/>
        <n v="43.38"/>
        <n v="3.7800000000000002"/>
        <n v="0.41000000000000003"/>
        <n v="78686.03"/>
        <n v="45781.43"/>
        <n v="175.97"/>
        <n v="2352.0300000000002"/>
        <n v="1087.8399999999999"/>
        <n v="215"/>
        <n v="159.65"/>
        <n v="295.73"/>
        <n v="399.07"/>
        <n v="335.04"/>
        <n v="647.14"/>
        <n v="57342.33"/>
        <n v="-57342.32"/>
        <n v="32992.5"/>
        <n v="-32992.44"/>
        <n v="3367.89"/>
        <n v="-3367.96"/>
        <n v="7267.83"/>
        <n v="-7267.83"/>
        <n v="463.67"/>
        <n v="56.71"/>
        <n v="311.47000000000003"/>
        <n v="1146.3700000000001"/>
        <n v="11.27"/>
        <n v="11.85"/>
        <n v="90971.69"/>
        <n v="-90971.680000000008"/>
        <n v="8430.5300000000007"/>
        <n v="-8430.48"/>
        <n v="8711.15"/>
        <n v="-8711.18"/>
        <n v="27759.74"/>
        <n v="-27759.74"/>
        <n v="6281.45"/>
        <n v="-6281.4800000000005"/>
        <n v="1576.99"/>
        <n v="15928.31"/>
        <n v="2151.48"/>
        <n v="89535.7"/>
        <n v="-89535.7"/>
        <n v="286449.17"/>
        <n v="-286449.17"/>
        <n v="110421.55"/>
        <n v="-110421.55"/>
        <n v="123103.76000000001"/>
        <n v="-123103.76000000001"/>
        <n v="12502.03"/>
        <n v="17128.650000000001"/>
        <n v="547.46"/>
        <n v="206.77"/>
        <n v="1389.8600000000001"/>
        <n v="23772.34"/>
        <n v="75037.61"/>
        <n v="10700.23"/>
        <n v="-0.25"/>
        <n v="9836.6200000000008"/>
        <n v="13394.07"/>
        <n v="19257.330000000002"/>
        <n v="57771.99"/>
        <n v="69981.509999999995"/>
        <n v="-69981.490000000005"/>
        <n v="92632.6"/>
        <n v="-92632.59"/>
        <n v="1646.22"/>
        <n v="-1646.25"/>
        <n v="6072.51"/>
        <n v="-6072.49"/>
        <n v="1047.3499999999999"/>
        <n v="-1047.3700000000001"/>
        <n v="1923.52"/>
        <n v="8191.59"/>
        <n v="77.77"/>
        <n v="19.440000000000001"/>
        <n v="500.58"/>
        <n v="131.78"/>
        <n v="62901.39"/>
        <n v="556.86"/>
        <n v="51.4"/>
        <n v="3953.32"/>
        <n v="635.45000000000005"/>
        <n v="3054.91"/>
        <n v="4705.08"/>
        <n v="987.5"/>
        <n v="2281.7200000000003"/>
        <n v="1297.46"/>
        <n v="446127.56"/>
        <n v="-446127.55"/>
        <n v="17219.71"/>
        <n v="-17219.72"/>
        <n v="16420.52"/>
        <n v="-16420.52"/>
        <n v="13559.960000000001"/>
        <n v="3883.8"/>
        <n v="3883.79"/>
        <n v="8265.44"/>
        <n v="142.13"/>
        <n v="11134.03"/>
        <n v="11134.08"/>
        <n v="3171.56"/>
        <n v="77595.650000000009"/>
        <n v="15448.99"/>
        <n v="6.28"/>
        <n v="60128.41"/>
        <n v="5574.56"/>
        <n v="158"/>
        <n v="415.24"/>
        <n v="415.25"/>
        <n v="3335.39"/>
        <n v="107276.48"/>
        <n v="176.32"/>
        <n v="11827.79"/>
        <n v="990.06000000000006"/>
        <n v="531.29"/>
        <n v="2237.6"/>
        <n v="2237.36"/>
        <n v="704.84"/>
        <n v="166.3"/>
        <n v="162.13"/>
        <n v="162.11000000000001"/>
        <n v="1485.6200000000001"/>
        <n v="1485.6000000000001"/>
        <n v="554.5"/>
        <n v="554.51"/>
        <n v="506.11"/>
        <n v="907.14"/>
        <n v="393.02"/>
        <n v="393.03000000000003"/>
        <n v="9342.64"/>
        <n v="2204.33"/>
        <n v="28738.91"/>
        <n v="75.040000000000006"/>
        <n v="-695.17"/>
        <n v="1728.24"/>
        <n v="1728.22"/>
        <n v="11202.9"/>
        <n v="8751.57"/>
        <n v="3140.12"/>
        <n v="2994.03"/>
        <n v="1533.38"/>
        <n v="1533.3600000000001"/>
        <n v="13581.49"/>
        <n v="13581.54"/>
        <n v="-4163.3500000000004"/>
        <n v="-2374.7800000000002"/>
        <n v="82.47"/>
        <n v="26252.91"/>
        <n v="13033.98"/>
        <n v="3075.25"/>
        <n v="403.8"/>
        <n v="48.620000000000005"/>
        <n v="41.5"/>
        <n v="24.1"/>
        <n v="32377.4"/>
        <n v="32377.56"/>
        <n v="3826.9500000000003"/>
        <n v="3826.91"/>
        <n v="742.07"/>
        <n v="742.08"/>
        <n v="4677.45"/>
        <n v="1401.22"/>
        <n v="619.97"/>
        <n v="414.92"/>
        <n v="81597.740000000005"/>
        <n v="542.87"/>
        <n v="128.09"/>
        <n v="105.07000000000001"/>
        <n v="19.89"/>
        <n v="4.6900000000000004"/>
        <n v="-883.7"/>
        <n v="-883.71"/>
        <n v="196031.78"/>
        <n v="5813.1"/>
        <n v="5813.13"/>
        <n v="560.01"/>
        <n v="559.98"/>
        <n v="739.29"/>
        <n v="107893.26000000001"/>
        <n v="107893.14"/>
        <n v="11816.36"/>
        <n v="11816.43"/>
        <n v="17910.91"/>
        <n v="3700.05"/>
        <n v="38886.14"/>
        <n v="11755.93"/>
        <n v="26914.420000000002"/>
        <n v="32516.22"/>
        <n v="-32516.22"/>
        <n v="907.93000000000006"/>
        <n v="111.32000000000001"/>
        <n v="111.31"/>
        <n v="2937.2200000000003"/>
        <n v="552.57000000000005"/>
        <n v="136.27000000000001"/>
        <n v="772.57"/>
        <n v="572.58000000000004"/>
        <n v="3244.63"/>
        <n v="82703.790000000008"/>
        <n v="35358.770000000004"/>
        <n v="699850.74"/>
        <n v="4100.95"/>
        <n v="6657.75"/>
        <n v="2761.02"/>
        <n v="1930.71"/>
        <n v="56.27"/>
        <n v="350929.81"/>
        <n v="10147.98"/>
        <n v="27743.360000000001"/>
        <n v="31.26"/>
        <n v="192354.14"/>
        <n v="2143.39"/>
        <n v="1491.8700000000001"/>
        <n v="116.49000000000001"/>
        <n v="13057.53"/>
        <n v="110263.29000000001"/>
        <n v="43797.270000000004"/>
        <n v="2218.04"/>
        <n v="2956.9500000000003"/>
        <n v="11883.29"/>
        <n v="5730.93"/>
        <n v="192.8"/>
        <n v="27.55"/>
        <n v="1668.7"/>
        <n v="1518.96"/>
        <n v="2198.64"/>
        <n v="983.83"/>
        <n v="1531.75"/>
        <n v="19229.86"/>
        <n v="-600.06000000000006"/>
        <n v="37495.53"/>
        <n v="43299.05"/>
        <n v="840.64"/>
        <n v="22877.71"/>
        <n v="4451.58"/>
        <n v="490.67"/>
        <n v="2418.06"/>
        <n v="484.47"/>
        <n v="215.26"/>
        <n v="77126.19"/>
        <n v="1813.83"/>
        <n v="3879.9500000000003"/>
        <n v="10492.27"/>
        <n v="4.34"/>
        <n v="2028.88"/>
        <n v="4151.2700000000004"/>
        <n v="9011.84"/>
        <n v="862.83"/>
        <n v="839.17000000000007"/>
        <n v="61.76"/>
        <n v="267.39"/>
        <n v="5409.43"/>
        <n v="425336.39"/>
        <n v="8299.52"/>
        <n v="27.650000000000002"/>
        <n v="589.59"/>
        <n v="2054.62"/>
        <n v="145817.70000000001"/>
        <n v="14684.37"/>
        <n v="64.16"/>
        <n v="22214.44"/>
        <n v="530.44000000000005"/>
        <n v="-9791.49"/>
        <n v="119732.15000000001"/>
        <n v="-109940.66"/>
        <n v="13276.960000000001"/>
        <n v="4899.17"/>
        <n v="7798.34"/>
        <n v="2892.52"/>
        <n v="12024.550000000001"/>
        <n v="14596.43"/>
        <n v="12129.300000000001"/>
        <n v="13349.970000000001"/>
        <n v="25068.27"/>
        <n v="1961.96"/>
        <n v="1383.39"/>
        <n v="8934.5500000000011"/>
        <n v="7178.2"/>
        <n v="83930.900000000009"/>
        <n v="5235.97"/>
        <n v="8142.18"/>
        <n v="45009.15"/>
        <n v="326.39"/>
        <n v="2311.77"/>
        <n v="315.24"/>
        <n v="7767.4400000000005"/>
        <n v="7607.1500000000005"/>
        <n v="44188.5"/>
        <n v="72.95"/>
        <n v="501.69"/>
        <n v="35.230000000000004"/>
        <n v="56006.42"/>
        <n v="9749.86"/>
        <n v="1407.24"/>
        <n v="10965.27"/>
        <n v="4219.21"/>
        <n v="13080"/>
        <n v="255605.02000000002"/>
        <n v="110.52"/>
        <n v="233.3"/>
        <n v="34091.72"/>
        <n v="1502.27"/>
        <n v="3230.88"/>
        <n v="966.86"/>
        <n v="3623.13"/>
        <n v="766.7"/>
        <n v="15314.82"/>
        <n v="-15314.82"/>
        <n v="6302.4000000000005"/>
        <n v="2955.75"/>
        <n v="350.93"/>
        <n v="469.01"/>
        <n v="2841.53"/>
        <n v="97.100000000000009"/>
        <n v="370.5"/>
        <n v="42255.62"/>
        <n v="16388.670000000002"/>
        <n v="719.49"/>
        <n v="102.24000000000001"/>
        <n v="7440.59"/>
        <n v="467.6"/>
        <n v="2507.42"/>
        <n v="126.52"/>
        <n v="2498.89"/>
        <n v="3381.81"/>
        <n v="630.21"/>
        <n v="1621.04"/>
        <n v="405.26"/>
        <n v="2026.31"/>
        <n v="1215.79"/>
        <n v="2431.58"/>
        <n v="1883043.1099999999"/>
        <n v="185803.96"/>
        <n v="88070.49"/>
        <n v="10211.25"/>
        <n v="1740.57"/>
        <n v="176399.37"/>
        <n v="511.28000000000003"/>
        <n v="170.43"/>
        <n v="69228.460000000006"/>
        <n v="78637.33"/>
        <n v="69310.28"/>
        <n v="30922.62"/>
        <n v="6913.1"/>
        <n v="115.03"/>
        <n v="75428.72"/>
        <n v="-75428.72"/>
        <n v="65387.08"/>
        <n v="42316.13"/>
        <n v="55754.57"/>
        <n v="136105.78"/>
        <n v="2756.21"/>
        <n v="12887.02"/>
        <n v="40695.43"/>
        <n v="77695.070000000007"/>
        <n v="78332.040000000008"/>
        <n v="766.57"/>
        <n v="1839.76"/>
        <n v="121474.56"/>
        <n v="-121474.56"/>
        <n v="112976.99"/>
        <n v="-112976.99"/>
        <n v="-5328.66"/>
        <n v="-6413.82"/>
        <n v="45572.87"/>
        <n v="4877.28"/>
        <n v="5421.32"/>
        <n v="232014.06"/>
        <n v="22096.99"/>
        <n v="12057.5"/>
        <n v="40412.67"/>
        <n v="-18260.5"/>
        <n v="29377.100000000002"/>
        <n v="474952.78"/>
        <n v="-526482.05000000005"/>
        <n v="304713.68"/>
        <n v="-304713.68"/>
        <n v="239830.15"/>
        <n v="-70561.94"/>
        <n v="226119.14"/>
        <n v="-395387.35000000003"/>
        <n v="-23493.600000000002"/>
        <n v="14354.02"/>
        <n v="14879.550000000001"/>
        <n v="213944.91"/>
        <n v="-219684.88"/>
        <n v="126288.61"/>
        <n v="15425.5"/>
        <n v="-141714.11000000002"/>
        <n v="43.77"/>
        <n v="-6387.34"/>
        <n v="12019.9"/>
        <n v="-12019.9"/>
        <n v="4087.32"/>
        <n v="-4087.32"/>
        <n v="-15734.19"/>
        <n v="-15734.2"/>
        <n v="-15734.220000000001"/>
        <n v="-1680.53"/>
        <n v="-1680.49"/>
      </sharedItems>
    </cacheField>
    <cacheField name="Er" numFmtId="0">
      <sharedItems/>
    </cacheField>
    <cacheField name="Bi" numFmtId="0">
      <sharedItems/>
    </cacheField>
    <cacheField name="Er desc" numFmtId="0">
      <sharedItems count="129">
        <s v="Electric Revenue Blanket"/>
        <s v="Gas Revenue Blanket"/>
        <s v="Electric Meters Minor Blanket"/>
        <s v="Distribution Line Transformers"/>
        <s v="Street Lt Minor Blanket"/>
        <s v="Area Light Minor Blanket"/>
        <s v="Power Xfmr-Distribution"/>
        <s v="Network Transformers &amp; Network Protectors"/>
        <s v="Gas Meters Minor Blanket"/>
        <s v="Gas Regulators Minor Blanket"/>
        <s v="Gas ERT Minor Blanket"/>
        <s v="Lewiston Mill Rd. 115 kV Substation - New Sub"/>
        <s v="Power Xfmr-Transmission"/>
        <s v="Power Circuit Breaker"/>
        <s v="Electric Transmission Plant-Storm"/>
        <s v="Electric Underground Replacement"/>
        <s v="Electric Distribution Minor Blanket"/>
        <s v="Distribution Line Relocations"/>
        <s v="Transmission Minor Rebuild"/>
        <s v="Spokane Electric Network Incr Capacity"/>
        <s v="Failed Electric Dist Plant-Storm"/>
        <s v="Wood Pole Mgmt"/>
        <s v="WSDOT Franchise Requirements Construction"/>
        <s v="Trans/Dist/Sub Reimbursable Projects"/>
        <s v="Elec Meter Replacement Non Revenue"/>
        <s v="Colstrip Transmission Capital Additions"/>
        <s v="System - Replace High Voltage Breakers"/>
        <s v="Spokane-CDA 115 kV Line Relay Upgrades"/>
        <s v="System - Replace/Install Relays"/>
        <s v="System - Upgrade Meters"/>
        <s v="System 115kV Air Switch Upgrade"/>
        <s v="Distribution Line Protection"/>
        <s v="SCADA Upgrade"/>
        <s v="SCADA - Install/Replace"/>
        <s v="Tribal Permits and Settlements"/>
        <s v="System - Replace Dist Power Xfmrs"/>
        <s v="Sys-Dist Reliability-Improve Worst Fdrs"/>
        <s v="Greenacres 115-13kV Sub - New Construct"/>
        <s v="System - Replace Substation Air Switches"/>
        <s v="Benton-Othello 115 Recond"/>
        <s v="Dist Grid Modernization"/>
        <s v="System-Replace/Install Capacitor Banks"/>
        <s v="Moscow 230 kV Sub-Rebuild 230 kV Yard"/>
        <s v="Distribution - Spokane North &amp; West"/>
        <s v="Distribution - CdA East &amp; North"/>
        <s v="SGDP-Pullman Smart Grid Demonstration Project"/>
        <s v="TCOP Related Distribution Rebuilds"/>
        <s v="Blue Creek 115 kV - Rebuild"/>
        <s v="Burke-Thompson A&amp;B 115kV Transmission Rebuld Proj"/>
        <s v="Line Ratings Mitigation Project"/>
        <s v="Stratford 115kV - Upgrade Bus"/>
        <s v="Devils Gap-Lind 115kV Transmission Rebuild Proj"/>
        <s v="Sandpoint Grid Modernization Project"/>
        <s v="Clearwater 115 kV Substation Upgrades"/>
        <s v="Noxon Construction Sub - Minor Rebuild"/>
        <s v="Low Priority Ratings Mitigation"/>
        <s v="Medium Priority Ratings Mitigation"/>
        <s v="Gas Reinforce-Minor Blanket"/>
        <s v="Replace Deteriorating Gas System"/>
        <s v="Regulator Reliable - Blanket"/>
        <s v="Gas Replace-St&amp;Hwy"/>
        <s v="Cathodic Protection-Minor Blanket"/>
        <s v="Gas Distribution Non-Revenue Blanket"/>
        <s v="Overbuilt Pipe Replacement Blanket"/>
        <s v="Isolated Steel Replacement"/>
        <s v="Aldyl -A Pipe Replacement"/>
        <s v="Gas Meter Replacement Non Revenue"/>
        <s v="Gas Telemetry"/>
        <s v="Construct Chase Rd Gate Stn Post Falls ID"/>
        <s v="Colstrip Capital Additions"/>
        <s v="Nine Mile Redevelopment"/>
        <s v="Base Hydro"/>
        <s v="Regulating Hydro"/>
        <s v="Base Load Thermal"/>
        <s v="Peaking Generation"/>
        <s v="Kettle Falls Develop New River Wells"/>
        <s v="KFGS Ash Collector"/>
        <s v="Information Technology Refresh Program"/>
        <s v="Information Technology Expansion Program"/>
        <s v="Security Systems"/>
        <s v="Next Generation Radio System"/>
        <s v="Microwave Replacement with Fiber"/>
        <s v="Customer Information System (CIS) Replacement"/>
        <s v="High Voltage Protection Upgrade"/>
        <s v="AU.com &amp; AVANet Redevelopment"/>
        <s v="Mobility in the Field"/>
        <s v="Environmental Compliance Blanket"/>
        <s v="Clark Fork License/Compliance"/>
        <s v="Clark Fork Implement PME Agreement"/>
        <s v="Spokane River Implementation (PM&amp;E)"/>
        <s v="Transportation Equip"/>
        <s v="Structures &amp; Improv"/>
        <s v="Office Furniture"/>
        <s v="Stores Equip"/>
        <s v="Tools Lab &amp; Shop Equipment"/>
        <s v="Productivity Initiative"/>
        <s v="COF HVAC Improvmt"/>
        <s v="Dollar Road Land Purchase and Facility Expansion"/>
        <s v="WSDOT Highway Franchise Consolidation"/>
        <s v="CNG Fleet Conversion"/>
        <s v="GridGlo GFX Integration"/>
        <s v="Jackson Prairie Storage"/>
        <s v="Smart Grid Workforce Training"/>
        <s v="System Wood Substation Rebuilds"/>
        <s v="Beacon ST YD-Oil Contain"/>
        <s v="Millwood Sub - Rebuild"/>
        <s v="Spokane Smart Circuit"/>
        <s v="Oakland Bridge Bore &amp; Relocation, Oakland OR"/>
        <s v="System Battery Replacement"/>
        <s v="Forest Srvc Rqmts"/>
        <s v="Vehicle Portion of Solar Plug In Hybrid Initiative"/>
        <s v="Long term Campus Re-Structuring Plan"/>
        <s v="Appren Craft Train"/>
        <s v="System - Rock/Fence Restore"/>
        <s v="System-Replace Obsolete Reclosers"/>
        <s v="System - Batteries"/>
        <s v="System - Replace/Install Substation Structures"/>
        <s v="Opportunity 115 kV Switching Station"/>
        <s v="Accounting Transfer Adjustments"/>
        <s v="System - Upgrade Surge Protection"/>
        <s v="Irvin Sub - New Construction"/>
        <s v="System-Replace/Upgrade Voltage Regulators"/>
        <s v="Distribution - Pullman &amp; Lewis Clark"/>
        <s v="Mobile Substation - Purchase New Mobile Subs"/>
        <s v="Little Falls Powerhouse Redevelopment"/>
        <s v="Noxon Rapids HED Spare Coils"/>
        <s v="Enterprise Business Continuity"/>
        <s v="Street Light Conversion to LED Fixtures"/>
        <s v="Hydro Generation Minor Blanket"/>
      </sharedItems>
    </cacheField>
    <cacheField name="Depreciation category" numFmtId="0">
      <sharedItems/>
    </cacheField>
    <cacheField name="Budget category"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10175">
  <r>
    <s v="ZDP10"/>
    <x v="0"/>
    <x v="0"/>
    <x v="0"/>
    <s v="DIS-E Cap Blanket"/>
    <d v="2004-10-01T00:00:00"/>
    <x v="0"/>
    <n v="201412"/>
    <x v="0"/>
    <x v="0"/>
    <s v="364000"/>
    <s v="028                                "/>
    <s v="00"/>
    <s v="UADD    "/>
    <x v="0"/>
    <s v="1000"/>
    <s v="ZDP10"/>
    <x v="0"/>
    <s v="Elec Distribution 360-373"/>
    <s v="Mandated"/>
  </r>
  <r>
    <s v="ZDP10"/>
    <x v="0"/>
    <x v="0"/>
    <x v="0"/>
    <s v="DIS-E Cap Blanket"/>
    <d v="2004-10-01T00:00:00"/>
    <x v="0"/>
    <n v="201412"/>
    <x v="0"/>
    <x v="0"/>
    <s v="365000"/>
    <s v="028                                "/>
    <s v="00"/>
    <s v="UADD    "/>
    <x v="1"/>
    <s v="1000"/>
    <s v="ZDP10"/>
    <x v="0"/>
    <s v="Elec Distribution 360-373"/>
    <s v="Mandated"/>
  </r>
  <r>
    <s v="ZDP10"/>
    <x v="0"/>
    <x v="0"/>
    <x v="0"/>
    <s v="DIS-E Cap Blanket"/>
    <d v="2004-10-01T00:00:00"/>
    <x v="0"/>
    <n v="201412"/>
    <x v="0"/>
    <x v="0"/>
    <s v="366000"/>
    <s v="028                                "/>
    <s v="00"/>
    <s v="UADD    "/>
    <x v="2"/>
    <s v="1000"/>
    <s v="ZDP10"/>
    <x v="0"/>
    <s v="Elec Distribution 360-373"/>
    <s v="Mandated"/>
  </r>
  <r>
    <s v="ZDP10"/>
    <x v="0"/>
    <x v="0"/>
    <x v="0"/>
    <s v="DIS-E Cap Blanket"/>
    <d v="2004-10-01T00:00:00"/>
    <x v="0"/>
    <n v="201412"/>
    <x v="0"/>
    <x v="0"/>
    <s v="367000"/>
    <s v="028                                "/>
    <s v="00"/>
    <s v="UADD    "/>
    <x v="3"/>
    <s v="1000"/>
    <s v="ZDP10"/>
    <x v="0"/>
    <s v="Elec Distribution 360-373"/>
    <s v="Mandated"/>
  </r>
  <r>
    <s v="ZDP10"/>
    <x v="0"/>
    <x v="0"/>
    <x v="0"/>
    <s v="DIS-E Cap Blanket"/>
    <d v="2004-10-01T00:00:00"/>
    <x v="0"/>
    <n v="201412"/>
    <x v="0"/>
    <x v="0"/>
    <s v="368000"/>
    <s v="028                                "/>
    <s v="00"/>
    <s v="UADD    "/>
    <x v="4"/>
    <s v="1000"/>
    <s v="ZDP10"/>
    <x v="0"/>
    <s v="Elec Distribution 360-373"/>
    <s v="Mandated"/>
  </r>
  <r>
    <s v="ZDP10"/>
    <x v="0"/>
    <x v="0"/>
    <x v="0"/>
    <s v="DIS-E Cap Blanket"/>
    <d v="2004-10-01T00:00:00"/>
    <x v="0"/>
    <n v="201412"/>
    <x v="0"/>
    <x v="0"/>
    <s v="369100"/>
    <s v="028                                "/>
    <s v="00"/>
    <s v="UADD    "/>
    <x v="4"/>
    <s v="1000"/>
    <s v="ZDP10"/>
    <x v="0"/>
    <s v="Elec Distribution 360-373"/>
    <s v="Mandated"/>
  </r>
  <r>
    <s v="ZDP10"/>
    <x v="0"/>
    <x v="0"/>
    <x v="0"/>
    <s v="DIS-E Cap Blanket"/>
    <d v="2004-10-01T00:00:00"/>
    <x v="0"/>
    <n v="201412"/>
    <x v="0"/>
    <x v="0"/>
    <s v="369300"/>
    <s v="028                                "/>
    <s v="00"/>
    <s v="UADD    "/>
    <x v="5"/>
    <s v="1000"/>
    <s v="ZDP10"/>
    <x v="0"/>
    <s v="Elec Distribution 360-373"/>
    <s v="Mandated"/>
  </r>
  <r>
    <s v="ZDP10"/>
    <x v="0"/>
    <x v="0"/>
    <x v="0"/>
    <s v="DIS-E Cap Blanket"/>
    <d v="2004-10-01T00:00:00"/>
    <x v="0"/>
    <n v="201412"/>
    <x v="0"/>
    <x v="0"/>
    <s v="373200"/>
    <s v="028                                "/>
    <s v="00"/>
    <s v="UADD    "/>
    <x v="4"/>
    <s v="1000"/>
    <s v="ZDP10"/>
    <x v="0"/>
    <s v="Elec Distribution 360-373"/>
    <s v="Mandated"/>
  </r>
  <r>
    <s v="ZDP10"/>
    <x v="0"/>
    <x v="0"/>
    <x v="0"/>
    <s v="DIS-E Cap Blanket"/>
    <d v="2004-10-01T00:00:00"/>
    <x v="0"/>
    <n v="201412"/>
    <x v="0"/>
    <x v="0"/>
    <s v="373300"/>
    <s v="028                                "/>
    <s v="00"/>
    <s v="UADD    "/>
    <x v="4"/>
    <s v="1000"/>
    <s v="ZDP10"/>
    <x v="0"/>
    <s v="Elec Distribution 360-373"/>
    <s v="Mandated"/>
  </r>
  <r>
    <s v="ZDP10"/>
    <x v="0"/>
    <x v="0"/>
    <x v="0"/>
    <s v="DIS-E Cap Blanket"/>
    <d v="2004-10-01T00:00:00"/>
    <x v="0"/>
    <n v="201412"/>
    <x v="0"/>
    <x v="0"/>
    <s v="373400"/>
    <s v="028                                "/>
    <s v="00"/>
    <s v="UADD    "/>
    <x v="6"/>
    <s v="1000"/>
    <s v="ZDP10"/>
    <x v="0"/>
    <s v="Elec Distribution 360-373"/>
    <s v="Mandated"/>
  </r>
  <r>
    <s v="ZBC10"/>
    <x v="0"/>
    <x v="1"/>
    <x v="1"/>
    <s v="DIS-E Cap Blanket"/>
    <d v="2004-10-01T00:00:00"/>
    <x v="0"/>
    <n v="201412"/>
    <x v="0"/>
    <x v="0"/>
    <s v="364000"/>
    <s v="028                                "/>
    <s v="00"/>
    <s v="CFNU    "/>
    <x v="7"/>
    <s v="1000"/>
    <s v="ZBC10"/>
    <x v="0"/>
    <s v="Elec Distribution 360-373"/>
    <s v="Mandated"/>
  </r>
  <r>
    <s v="ZBC10"/>
    <x v="0"/>
    <x v="1"/>
    <x v="1"/>
    <s v="DIS-E Cap Blanket"/>
    <d v="2004-10-01T00:00:00"/>
    <x v="0"/>
    <n v="201412"/>
    <x v="0"/>
    <x v="0"/>
    <s v="364000"/>
    <s v="028                                "/>
    <s v="00"/>
    <s v="NURV    "/>
    <x v="8"/>
    <s v="1000"/>
    <s v="ZBC10"/>
    <x v="0"/>
    <s v="Elec Distribution 360-373"/>
    <s v="Mandated"/>
  </r>
  <r>
    <s v="ZBC10"/>
    <x v="0"/>
    <x v="1"/>
    <x v="1"/>
    <s v="DIS-E Cap Blanket"/>
    <d v="2004-10-01T00:00:00"/>
    <x v="0"/>
    <n v="201412"/>
    <x v="0"/>
    <x v="0"/>
    <s v="365000"/>
    <s v="028                                "/>
    <s v="00"/>
    <s v="CFNU    "/>
    <x v="9"/>
    <s v="1000"/>
    <s v="ZBC10"/>
    <x v="0"/>
    <s v="Elec Distribution 360-373"/>
    <s v="Mandated"/>
  </r>
  <r>
    <s v="ZBC10"/>
    <x v="0"/>
    <x v="1"/>
    <x v="1"/>
    <s v="DIS-E Cap Blanket"/>
    <d v="2004-10-01T00:00:00"/>
    <x v="0"/>
    <n v="201412"/>
    <x v="0"/>
    <x v="0"/>
    <s v="365000"/>
    <s v="028                                "/>
    <s v="00"/>
    <s v="NURV    "/>
    <x v="10"/>
    <s v="1000"/>
    <s v="ZBC10"/>
    <x v="0"/>
    <s v="Elec Distribution 360-373"/>
    <s v="Mandated"/>
  </r>
  <r>
    <s v="ZBC10"/>
    <x v="0"/>
    <x v="1"/>
    <x v="1"/>
    <s v="DIS-E Cap Blanket"/>
    <d v="2004-10-01T00:00:00"/>
    <x v="0"/>
    <n v="201412"/>
    <x v="0"/>
    <x v="0"/>
    <s v="365000"/>
    <s v="028                                "/>
    <s v="00"/>
    <s v="UADD    "/>
    <x v="11"/>
    <s v="1000"/>
    <s v="ZBC10"/>
    <x v="0"/>
    <s v="Elec Distribution 360-373"/>
    <s v="Mandated"/>
  </r>
  <r>
    <s v="ZBC10"/>
    <x v="0"/>
    <x v="1"/>
    <x v="1"/>
    <s v="DIS-E Cap Blanket"/>
    <d v="2004-10-01T00:00:00"/>
    <x v="0"/>
    <n v="201412"/>
    <x v="0"/>
    <x v="0"/>
    <s v="366000"/>
    <s v="028                                "/>
    <s v="00"/>
    <s v="CFNU    "/>
    <x v="12"/>
    <s v="1000"/>
    <s v="ZBC10"/>
    <x v="0"/>
    <s v="Elec Distribution 360-373"/>
    <s v="Mandated"/>
  </r>
  <r>
    <s v="ZBC10"/>
    <x v="0"/>
    <x v="1"/>
    <x v="1"/>
    <s v="DIS-E Cap Blanket"/>
    <d v="2004-10-01T00:00:00"/>
    <x v="0"/>
    <n v="201412"/>
    <x v="0"/>
    <x v="0"/>
    <s v="366000"/>
    <s v="028                                "/>
    <s v="00"/>
    <s v="NURV    "/>
    <x v="13"/>
    <s v="1000"/>
    <s v="ZBC10"/>
    <x v="0"/>
    <s v="Elec Distribution 360-373"/>
    <s v="Mandated"/>
  </r>
  <r>
    <s v="ZBC10"/>
    <x v="0"/>
    <x v="1"/>
    <x v="1"/>
    <s v="DIS-E Cap Blanket"/>
    <d v="2004-10-01T00:00:00"/>
    <x v="0"/>
    <n v="201412"/>
    <x v="0"/>
    <x v="0"/>
    <s v="367000"/>
    <s v="028                                "/>
    <s v="00"/>
    <s v="CFNU    "/>
    <x v="14"/>
    <s v="1000"/>
    <s v="ZBC10"/>
    <x v="0"/>
    <s v="Elec Distribution 360-373"/>
    <s v="Mandated"/>
  </r>
  <r>
    <s v="ZBC10"/>
    <x v="0"/>
    <x v="1"/>
    <x v="1"/>
    <s v="DIS-E Cap Blanket"/>
    <d v="2004-10-01T00:00:00"/>
    <x v="0"/>
    <n v="201412"/>
    <x v="0"/>
    <x v="0"/>
    <s v="367000"/>
    <s v="028                                "/>
    <s v="00"/>
    <s v="NURV    "/>
    <x v="15"/>
    <s v="1000"/>
    <s v="ZBC10"/>
    <x v="0"/>
    <s v="Elec Distribution 360-373"/>
    <s v="Mandated"/>
  </r>
  <r>
    <s v="ZBC10"/>
    <x v="0"/>
    <x v="1"/>
    <x v="1"/>
    <s v="DIS-E Cap Blanket"/>
    <d v="2004-10-01T00:00:00"/>
    <x v="0"/>
    <n v="201412"/>
    <x v="0"/>
    <x v="0"/>
    <s v="368000"/>
    <s v="028                                "/>
    <s v="00"/>
    <s v="CFNU    "/>
    <x v="16"/>
    <s v="1000"/>
    <s v="ZBC10"/>
    <x v="0"/>
    <s v="Elec Distribution 360-373"/>
    <s v="Mandated"/>
  </r>
  <r>
    <s v="ZBC10"/>
    <x v="0"/>
    <x v="1"/>
    <x v="1"/>
    <s v="DIS-E Cap Blanket"/>
    <d v="2004-10-01T00:00:00"/>
    <x v="0"/>
    <n v="201412"/>
    <x v="0"/>
    <x v="0"/>
    <s v="368000"/>
    <s v="028                                "/>
    <s v="00"/>
    <s v="NURV    "/>
    <x v="17"/>
    <s v="1000"/>
    <s v="ZBC10"/>
    <x v="0"/>
    <s v="Elec Distribution 360-373"/>
    <s v="Mandated"/>
  </r>
  <r>
    <s v="ZBC10"/>
    <x v="0"/>
    <x v="1"/>
    <x v="1"/>
    <s v="DIS-E Cap Blanket"/>
    <d v="2004-10-01T00:00:00"/>
    <x v="0"/>
    <n v="201412"/>
    <x v="0"/>
    <x v="0"/>
    <s v="369100"/>
    <s v="028                                "/>
    <s v="00"/>
    <s v="CFNU    "/>
    <x v="18"/>
    <s v="1000"/>
    <s v="ZBC10"/>
    <x v="0"/>
    <s v="Elec Distribution 360-373"/>
    <s v="Mandated"/>
  </r>
  <r>
    <s v="ZBC10"/>
    <x v="0"/>
    <x v="1"/>
    <x v="1"/>
    <s v="DIS-E Cap Blanket"/>
    <d v="2004-10-01T00:00:00"/>
    <x v="0"/>
    <n v="201412"/>
    <x v="0"/>
    <x v="0"/>
    <s v="369100"/>
    <s v="028                                "/>
    <s v="00"/>
    <s v="NURV    "/>
    <x v="19"/>
    <s v="1000"/>
    <s v="ZBC10"/>
    <x v="0"/>
    <s v="Elec Distribution 360-373"/>
    <s v="Mandated"/>
  </r>
  <r>
    <s v="ZBC10"/>
    <x v="0"/>
    <x v="1"/>
    <x v="1"/>
    <s v="DIS-E Cap Blanket"/>
    <d v="2004-10-01T00:00:00"/>
    <x v="0"/>
    <n v="201412"/>
    <x v="0"/>
    <x v="0"/>
    <s v="369300"/>
    <s v="028                                "/>
    <s v="00"/>
    <s v="CFNU    "/>
    <x v="20"/>
    <s v="1000"/>
    <s v="ZBC10"/>
    <x v="0"/>
    <s v="Elec Distribution 360-373"/>
    <s v="Mandated"/>
  </r>
  <r>
    <s v="ZBC10"/>
    <x v="0"/>
    <x v="1"/>
    <x v="1"/>
    <s v="DIS-E Cap Blanket"/>
    <d v="2004-10-01T00:00:00"/>
    <x v="0"/>
    <n v="201412"/>
    <x v="0"/>
    <x v="0"/>
    <s v="369300"/>
    <s v="028                                "/>
    <s v="00"/>
    <s v="NURV    "/>
    <x v="21"/>
    <s v="1000"/>
    <s v="ZBC10"/>
    <x v="0"/>
    <s v="Elec Distribution 360-373"/>
    <s v="Mandated"/>
  </r>
  <r>
    <s v="ZCJ10"/>
    <x v="0"/>
    <x v="2"/>
    <x v="2"/>
    <s v="DIS-E Cap Blanket"/>
    <d v="1993-03-22T00:00:00"/>
    <x v="0"/>
    <n v="201412"/>
    <x v="0"/>
    <x v="1"/>
    <s v="364000"/>
    <s v="038                                "/>
    <s v="00"/>
    <s v="UADD    "/>
    <x v="22"/>
    <s v="1000"/>
    <s v="ZCJ10"/>
    <x v="0"/>
    <s v="Elec Distribution 360-373"/>
    <s v="Mandated"/>
  </r>
  <r>
    <s v="ZCJ10"/>
    <x v="0"/>
    <x v="2"/>
    <x v="2"/>
    <s v="DIS-E Cap Blanket"/>
    <d v="1993-03-22T00:00:00"/>
    <x v="0"/>
    <n v="201412"/>
    <x v="0"/>
    <x v="1"/>
    <s v="365000"/>
    <s v="038                                "/>
    <s v="00"/>
    <s v="UADD    "/>
    <x v="23"/>
    <s v="1000"/>
    <s v="ZCJ10"/>
    <x v="0"/>
    <s v="Elec Distribution 360-373"/>
    <s v="Mandated"/>
  </r>
  <r>
    <s v="ZCJ10"/>
    <x v="0"/>
    <x v="2"/>
    <x v="2"/>
    <s v="DIS-E Cap Blanket"/>
    <d v="1993-03-22T00:00:00"/>
    <x v="0"/>
    <n v="201412"/>
    <x v="0"/>
    <x v="1"/>
    <s v="366000"/>
    <s v="038                                "/>
    <s v="00"/>
    <s v="UADD    "/>
    <x v="24"/>
    <s v="1000"/>
    <s v="ZCJ10"/>
    <x v="0"/>
    <s v="Elec Distribution 360-373"/>
    <s v="Mandated"/>
  </r>
  <r>
    <s v="ZCJ10"/>
    <x v="0"/>
    <x v="2"/>
    <x v="2"/>
    <s v="DIS-E Cap Blanket"/>
    <d v="1993-03-22T00:00:00"/>
    <x v="0"/>
    <n v="201412"/>
    <x v="0"/>
    <x v="1"/>
    <s v="367000"/>
    <s v="038                                "/>
    <s v="00"/>
    <s v="UADD    "/>
    <x v="25"/>
    <s v="1000"/>
    <s v="ZCJ10"/>
    <x v="0"/>
    <s v="Elec Distribution 360-373"/>
    <s v="Mandated"/>
  </r>
  <r>
    <s v="ZCJ10"/>
    <x v="0"/>
    <x v="2"/>
    <x v="2"/>
    <s v="DIS-E Cap Blanket"/>
    <d v="1993-03-22T00:00:00"/>
    <x v="0"/>
    <n v="201412"/>
    <x v="0"/>
    <x v="1"/>
    <s v="369300"/>
    <s v="038                                "/>
    <s v="00"/>
    <s v="UADD    "/>
    <x v="26"/>
    <s v="1000"/>
    <s v="ZCJ10"/>
    <x v="0"/>
    <s v="Elec Distribution 360-373"/>
    <s v="Mandated"/>
  </r>
  <r>
    <s v="ZLL10"/>
    <x v="0"/>
    <x v="3"/>
    <x v="3"/>
    <s v="DIS-E Cap Blanket"/>
    <d v="2004-10-01T00:00:00"/>
    <x v="0"/>
    <n v="201412"/>
    <x v="0"/>
    <x v="1"/>
    <s v="367000"/>
    <s v="038                                "/>
    <s v="00"/>
    <s v="UADD    "/>
    <x v="27"/>
    <s v="1000"/>
    <s v="ZLL10"/>
    <x v="0"/>
    <s v="Elec Distribution 360-373"/>
    <s v="Mandated"/>
  </r>
  <r>
    <s v="ZBR10"/>
    <x v="0"/>
    <x v="4"/>
    <x v="4"/>
    <s v="DIS-E Cap Blanket"/>
    <d v="1993-03-22T00:00:00"/>
    <x v="0"/>
    <n v="201412"/>
    <x v="0"/>
    <x v="0"/>
    <s v="364000"/>
    <s v="028                                "/>
    <s v="00"/>
    <s v="UADD    "/>
    <x v="28"/>
    <s v="1000"/>
    <s v="ZBR10"/>
    <x v="0"/>
    <s v="Elec Distribution 360-373"/>
    <s v="Mandated"/>
  </r>
  <r>
    <s v="ZBR10"/>
    <x v="0"/>
    <x v="4"/>
    <x v="4"/>
    <s v="DIS-E Cap Blanket"/>
    <d v="1993-03-22T00:00:00"/>
    <x v="0"/>
    <n v="201412"/>
    <x v="0"/>
    <x v="0"/>
    <s v="365000"/>
    <s v="028                                "/>
    <s v="00"/>
    <s v="UADD    "/>
    <x v="29"/>
    <s v="1000"/>
    <s v="ZBR10"/>
    <x v="0"/>
    <s v="Elec Distribution 360-373"/>
    <s v="Mandated"/>
  </r>
  <r>
    <s v="ZBR10"/>
    <x v="0"/>
    <x v="4"/>
    <x v="4"/>
    <s v="DIS-E Cap Blanket"/>
    <d v="1993-03-22T00:00:00"/>
    <x v="0"/>
    <n v="201412"/>
    <x v="0"/>
    <x v="0"/>
    <s v="366000"/>
    <s v="028                                "/>
    <s v="00"/>
    <s v="UADD    "/>
    <x v="30"/>
    <s v="1000"/>
    <s v="ZBR10"/>
    <x v="0"/>
    <s v="Elec Distribution 360-373"/>
    <s v="Mandated"/>
  </r>
  <r>
    <s v="ZBR10"/>
    <x v="0"/>
    <x v="4"/>
    <x v="4"/>
    <s v="DIS-E Cap Blanket"/>
    <d v="1993-03-22T00:00:00"/>
    <x v="0"/>
    <n v="201412"/>
    <x v="0"/>
    <x v="0"/>
    <s v="367000"/>
    <s v="028                                "/>
    <s v="00"/>
    <s v="UADD    "/>
    <x v="31"/>
    <s v="1000"/>
    <s v="ZBR10"/>
    <x v="0"/>
    <s v="Elec Distribution 360-373"/>
    <s v="Mandated"/>
  </r>
  <r>
    <s v="ZBR10"/>
    <x v="0"/>
    <x v="4"/>
    <x v="4"/>
    <s v="DIS-E Cap Blanket"/>
    <d v="1993-03-22T00:00:00"/>
    <x v="0"/>
    <n v="201412"/>
    <x v="0"/>
    <x v="0"/>
    <s v="368000"/>
    <s v="028                                "/>
    <s v="00"/>
    <s v="UADD    "/>
    <x v="32"/>
    <s v="1000"/>
    <s v="ZBR10"/>
    <x v="0"/>
    <s v="Elec Distribution 360-373"/>
    <s v="Mandated"/>
  </r>
  <r>
    <s v="ZBR10"/>
    <x v="0"/>
    <x v="4"/>
    <x v="4"/>
    <s v="DIS-E Cap Blanket"/>
    <d v="1993-03-22T00:00:00"/>
    <x v="0"/>
    <n v="201412"/>
    <x v="0"/>
    <x v="0"/>
    <s v="369300"/>
    <s v="028                                "/>
    <s v="00"/>
    <s v="UADD    "/>
    <x v="33"/>
    <s v="1000"/>
    <s v="ZBR10"/>
    <x v="0"/>
    <s v="Elec Distribution 360-373"/>
    <s v="Mandated"/>
  </r>
  <r>
    <s v="ZPJ10"/>
    <x v="0"/>
    <x v="5"/>
    <x v="5"/>
    <s v="DIS-E Cap Blanket"/>
    <d v="2004-10-01T00:00:00"/>
    <x v="0"/>
    <n v="201412"/>
    <x v="0"/>
    <x v="1"/>
    <s v="364000"/>
    <s v="038                                "/>
    <s v="00"/>
    <s v="UADD    "/>
    <x v="34"/>
    <s v="1000"/>
    <s v="ZPJ10"/>
    <x v="0"/>
    <s v="Elec Distribution 360-373"/>
    <s v="Mandated"/>
  </r>
  <r>
    <s v="ZPJ10"/>
    <x v="0"/>
    <x v="5"/>
    <x v="5"/>
    <s v="DIS-E Cap Blanket"/>
    <d v="2004-10-01T00:00:00"/>
    <x v="0"/>
    <n v="201412"/>
    <x v="0"/>
    <x v="1"/>
    <s v="365000"/>
    <s v="038                                "/>
    <s v="00"/>
    <s v="UADD    "/>
    <x v="34"/>
    <s v="1000"/>
    <s v="ZPJ10"/>
    <x v="0"/>
    <s v="Elec Distribution 360-373"/>
    <s v="Mandated"/>
  </r>
  <r>
    <s v="ZPJ10"/>
    <x v="0"/>
    <x v="5"/>
    <x v="5"/>
    <s v="DIS-E Cap Blanket"/>
    <d v="2004-10-01T00:00:00"/>
    <x v="0"/>
    <n v="201412"/>
    <x v="0"/>
    <x v="1"/>
    <s v="366000"/>
    <s v="038                                "/>
    <s v="00"/>
    <s v="UADD    "/>
    <x v="34"/>
    <s v="1000"/>
    <s v="ZPJ10"/>
    <x v="0"/>
    <s v="Elec Distribution 360-373"/>
    <s v="Mandated"/>
  </r>
  <r>
    <s v="ZPJ10"/>
    <x v="0"/>
    <x v="5"/>
    <x v="5"/>
    <s v="DIS-E Cap Blanket"/>
    <d v="2004-10-01T00:00:00"/>
    <x v="0"/>
    <n v="201412"/>
    <x v="0"/>
    <x v="1"/>
    <s v="367000"/>
    <s v="038                                "/>
    <s v="00"/>
    <s v="UADD    "/>
    <x v="34"/>
    <s v="1000"/>
    <s v="ZPJ10"/>
    <x v="0"/>
    <s v="Elec Distribution 360-373"/>
    <s v="Mandated"/>
  </r>
  <r>
    <s v="ZPJ10"/>
    <x v="0"/>
    <x v="5"/>
    <x v="5"/>
    <s v="DIS-E Cap Blanket"/>
    <d v="2004-10-01T00:00:00"/>
    <x v="0"/>
    <n v="201412"/>
    <x v="0"/>
    <x v="1"/>
    <s v="368000"/>
    <s v="038                                "/>
    <s v="00"/>
    <s v="UADD    "/>
    <x v="35"/>
    <s v="1000"/>
    <s v="ZPJ10"/>
    <x v="0"/>
    <s v="Elec Distribution 360-373"/>
    <s v="Mandated"/>
  </r>
  <r>
    <s v="ZLL10"/>
    <x v="0"/>
    <x v="6"/>
    <x v="6"/>
    <s v="DIS-E Cap Blanket"/>
    <d v="1993-03-22T00:00:00"/>
    <x v="0"/>
    <n v="201412"/>
    <x v="0"/>
    <x v="1"/>
    <s v="364000"/>
    <s v="038                                "/>
    <s v="00"/>
    <s v="UADD    "/>
    <x v="36"/>
    <s v="1000"/>
    <s v="ZLL10"/>
    <x v="0"/>
    <s v="Elec Distribution 360-373"/>
    <s v="Mandated"/>
  </r>
  <r>
    <s v="ZLL10"/>
    <x v="0"/>
    <x v="6"/>
    <x v="6"/>
    <s v="DIS-E Cap Blanket"/>
    <d v="1993-03-22T00:00:00"/>
    <x v="0"/>
    <n v="201412"/>
    <x v="0"/>
    <x v="1"/>
    <s v="365000"/>
    <s v="038                                "/>
    <s v="00"/>
    <s v="UADD    "/>
    <x v="36"/>
    <s v="1000"/>
    <s v="ZLL10"/>
    <x v="0"/>
    <s v="Elec Distribution 360-373"/>
    <s v="Mandated"/>
  </r>
  <r>
    <s v="ZLL10"/>
    <x v="0"/>
    <x v="6"/>
    <x v="6"/>
    <s v="DIS-E Cap Blanket"/>
    <d v="1993-03-22T00:00:00"/>
    <x v="0"/>
    <n v="201412"/>
    <x v="0"/>
    <x v="1"/>
    <s v="366000"/>
    <s v="038                                "/>
    <s v="00"/>
    <s v="UADD    "/>
    <x v="36"/>
    <s v="1000"/>
    <s v="ZLL10"/>
    <x v="0"/>
    <s v="Elec Distribution 360-373"/>
    <s v="Mandated"/>
  </r>
  <r>
    <s v="ZLL10"/>
    <x v="0"/>
    <x v="6"/>
    <x v="6"/>
    <s v="DIS-E Cap Blanket"/>
    <d v="1993-03-22T00:00:00"/>
    <x v="0"/>
    <n v="201412"/>
    <x v="0"/>
    <x v="1"/>
    <s v="367000"/>
    <s v="038                                "/>
    <s v="00"/>
    <s v="UADD    "/>
    <x v="36"/>
    <s v="1000"/>
    <s v="ZLL10"/>
    <x v="0"/>
    <s v="Elec Distribution 360-373"/>
    <s v="Mandated"/>
  </r>
  <r>
    <s v="ZLL10"/>
    <x v="0"/>
    <x v="6"/>
    <x v="6"/>
    <s v="DIS-E Cap Blanket"/>
    <d v="1993-03-22T00:00:00"/>
    <x v="0"/>
    <n v="201412"/>
    <x v="0"/>
    <x v="1"/>
    <s v="369300"/>
    <s v="038                                "/>
    <s v="00"/>
    <s v="UADD    "/>
    <x v="36"/>
    <s v="1000"/>
    <s v="ZLL10"/>
    <x v="0"/>
    <s v="Elec Distribution 360-373"/>
    <s v="Mandated"/>
  </r>
  <r>
    <s v="ZPJ10"/>
    <x v="0"/>
    <x v="7"/>
    <x v="7"/>
    <s v="DIS-E Cap Blanket"/>
    <d v="2004-10-01T00:00:00"/>
    <x v="0"/>
    <n v="201412"/>
    <x v="0"/>
    <x v="1"/>
    <s v="364000"/>
    <s v="038                                "/>
    <s v="00"/>
    <s v="UADD    "/>
    <x v="37"/>
    <s v="1000"/>
    <s v="ZPJ10"/>
    <x v="0"/>
    <s v="Elec Distribution 360-373"/>
    <s v="Mandated"/>
  </r>
  <r>
    <s v="ZPJ10"/>
    <x v="0"/>
    <x v="7"/>
    <x v="7"/>
    <s v="DIS-E Cap Blanket"/>
    <d v="2004-10-01T00:00:00"/>
    <x v="0"/>
    <n v="201412"/>
    <x v="0"/>
    <x v="1"/>
    <s v="365000"/>
    <s v="038                                "/>
    <s v="00"/>
    <s v="UADD    "/>
    <x v="38"/>
    <s v="1000"/>
    <s v="ZPJ10"/>
    <x v="0"/>
    <s v="Elec Distribution 360-373"/>
    <s v="Mandated"/>
  </r>
  <r>
    <s v="ZPJ10"/>
    <x v="0"/>
    <x v="7"/>
    <x v="7"/>
    <s v="DIS-E Cap Blanket"/>
    <d v="2004-10-01T00:00:00"/>
    <x v="0"/>
    <n v="201412"/>
    <x v="0"/>
    <x v="1"/>
    <s v="366000"/>
    <s v="038                                "/>
    <s v="00"/>
    <s v="UADD    "/>
    <x v="38"/>
    <s v="1000"/>
    <s v="ZPJ10"/>
    <x v="0"/>
    <s v="Elec Distribution 360-373"/>
    <s v="Mandated"/>
  </r>
  <r>
    <s v="ZPJ10"/>
    <x v="0"/>
    <x v="7"/>
    <x v="7"/>
    <s v="DIS-E Cap Blanket"/>
    <d v="2004-10-01T00:00:00"/>
    <x v="0"/>
    <n v="201412"/>
    <x v="0"/>
    <x v="1"/>
    <s v="367000"/>
    <s v="038                                "/>
    <s v="00"/>
    <s v="UADD    "/>
    <x v="38"/>
    <s v="1000"/>
    <s v="ZPJ10"/>
    <x v="0"/>
    <s v="Elec Distribution 360-373"/>
    <s v="Mandated"/>
  </r>
  <r>
    <s v="ZPJ10"/>
    <x v="0"/>
    <x v="7"/>
    <x v="7"/>
    <s v="DIS-E Cap Blanket"/>
    <d v="2004-10-01T00:00:00"/>
    <x v="0"/>
    <n v="201412"/>
    <x v="0"/>
    <x v="1"/>
    <s v="368000"/>
    <s v="038                                "/>
    <s v="00"/>
    <s v="UADD    "/>
    <x v="38"/>
    <s v="1000"/>
    <s v="ZPJ10"/>
    <x v="0"/>
    <s v="Elec Distribution 360-373"/>
    <s v="Mandated"/>
  </r>
  <r>
    <s v="ZPJ10"/>
    <x v="0"/>
    <x v="8"/>
    <x v="8"/>
    <s v="DIS-E Cap Blanket"/>
    <d v="2004-10-01T00:00:00"/>
    <x v="0"/>
    <n v="201412"/>
    <x v="0"/>
    <x v="0"/>
    <s v="364000"/>
    <s v="028                                "/>
    <s v="00"/>
    <s v="UADD    "/>
    <x v="39"/>
    <s v="1000"/>
    <s v="ZPJ10"/>
    <x v="0"/>
    <s v="Elec Distribution 360-373"/>
    <s v="Mandated"/>
  </r>
  <r>
    <s v="ZPJ10"/>
    <x v="0"/>
    <x v="8"/>
    <x v="8"/>
    <s v="DIS-E Cap Blanket"/>
    <d v="2004-10-01T00:00:00"/>
    <x v="0"/>
    <n v="201412"/>
    <x v="0"/>
    <x v="0"/>
    <s v="365000"/>
    <s v="028                                "/>
    <s v="00"/>
    <s v="UADD    "/>
    <x v="40"/>
    <s v="1000"/>
    <s v="ZPJ10"/>
    <x v="0"/>
    <s v="Elec Distribution 360-373"/>
    <s v="Mandated"/>
  </r>
  <r>
    <s v="ZPJ10"/>
    <x v="0"/>
    <x v="8"/>
    <x v="8"/>
    <s v="DIS-E Cap Blanket"/>
    <d v="2004-10-01T00:00:00"/>
    <x v="0"/>
    <n v="201412"/>
    <x v="0"/>
    <x v="0"/>
    <s v="366000"/>
    <s v="028                                "/>
    <s v="00"/>
    <s v="UADD    "/>
    <x v="41"/>
    <s v="1000"/>
    <s v="ZPJ10"/>
    <x v="0"/>
    <s v="Elec Distribution 360-373"/>
    <s v="Mandated"/>
  </r>
  <r>
    <s v="ZPJ10"/>
    <x v="0"/>
    <x v="8"/>
    <x v="8"/>
    <s v="DIS-E Cap Blanket"/>
    <d v="2004-10-01T00:00:00"/>
    <x v="0"/>
    <n v="201412"/>
    <x v="0"/>
    <x v="0"/>
    <s v="367000"/>
    <s v="028                                "/>
    <s v="00"/>
    <s v="UADD    "/>
    <x v="42"/>
    <s v="1000"/>
    <s v="ZPJ10"/>
    <x v="0"/>
    <s v="Elec Distribution 360-373"/>
    <s v="Mandated"/>
  </r>
  <r>
    <s v="ZPJ10"/>
    <x v="0"/>
    <x v="8"/>
    <x v="8"/>
    <s v="DIS-E Cap Blanket"/>
    <d v="2004-10-01T00:00:00"/>
    <x v="0"/>
    <n v="201412"/>
    <x v="0"/>
    <x v="0"/>
    <s v="368000"/>
    <s v="028                                "/>
    <s v="00"/>
    <s v="UADD    "/>
    <x v="43"/>
    <s v="1000"/>
    <s v="ZPJ10"/>
    <x v="0"/>
    <s v="Elec Distribution 360-373"/>
    <s v="Mandated"/>
  </r>
  <r>
    <s v="ZPJ10"/>
    <x v="0"/>
    <x v="8"/>
    <x v="8"/>
    <s v="DIS-E Cap Blanket"/>
    <d v="2004-10-01T00:00:00"/>
    <x v="0"/>
    <n v="201412"/>
    <x v="0"/>
    <x v="0"/>
    <s v="369100"/>
    <s v="028                                "/>
    <s v="00"/>
    <s v="UADD    "/>
    <x v="44"/>
    <s v="1000"/>
    <s v="ZPJ10"/>
    <x v="0"/>
    <s v="Elec Distribution 360-373"/>
    <s v="Mandated"/>
  </r>
  <r>
    <s v="ZPJ10"/>
    <x v="0"/>
    <x v="8"/>
    <x v="8"/>
    <s v="DIS-E Cap Blanket"/>
    <d v="2004-10-01T00:00:00"/>
    <x v="0"/>
    <n v="201412"/>
    <x v="0"/>
    <x v="0"/>
    <s v="369300"/>
    <s v="028                                "/>
    <s v="00"/>
    <s v="UADD    "/>
    <x v="45"/>
    <s v="1000"/>
    <s v="ZPJ10"/>
    <x v="0"/>
    <s v="Elec Distribution 360-373"/>
    <s v="Mandated"/>
  </r>
  <r>
    <s v="ZPJ10"/>
    <x v="0"/>
    <x v="8"/>
    <x v="8"/>
    <s v="DIS-E Cap Blanket"/>
    <d v="2004-10-01T00:00:00"/>
    <x v="0"/>
    <n v="201412"/>
    <x v="0"/>
    <x v="0"/>
    <s v="373200"/>
    <s v="028                                "/>
    <s v="00"/>
    <s v="UADD    "/>
    <x v="46"/>
    <s v="1000"/>
    <s v="ZPJ10"/>
    <x v="0"/>
    <s v="Elec Distribution 360-373"/>
    <s v="Mandated"/>
  </r>
  <r>
    <s v="ZPJ10"/>
    <x v="0"/>
    <x v="8"/>
    <x v="8"/>
    <s v="DIS-E Cap Blanket"/>
    <d v="2004-10-01T00:00:00"/>
    <x v="0"/>
    <n v="201412"/>
    <x v="0"/>
    <x v="0"/>
    <s v="373300"/>
    <s v="028                                "/>
    <s v="00"/>
    <s v="UADD    "/>
    <x v="47"/>
    <s v="1000"/>
    <s v="ZPJ10"/>
    <x v="0"/>
    <s v="Elec Distribution 360-373"/>
    <s v="Mandated"/>
  </r>
  <r>
    <s v="ZPJ10"/>
    <x v="0"/>
    <x v="8"/>
    <x v="8"/>
    <s v="DIS-E Cap Blanket"/>
    <d v="2004-10-01T00:00:00"/>
    <x v="0"/>
    <n v="201412"/>
    <x v="0"/>
    <x v="0"/>
    <s v="373400"/>
    <s v="028                                "/>
    <s v="00"/>
    <s v="UADD    "/>
    <x v="48"/>
    <s v="1000"/>
    <s v="ZPJ10"/>
    <x v="0"/>
    <s v="Elec Distribution 360-373"/>
    <s v="Mandated"/>
  </r>
  <r>
    <s v="ZPJ10"/>
    <x v="0"/>
    <x v="9"/>
    <x v="9"/>
    <s v="DIS-E Cap Blanket"/>
    <d v="2004-10-01T00:00:00"/>
    <x v="0"/>
    <n v="201412"/>
    <x v="0"/>
    <x v="1"/>
    <s v="367000"/>
    <s v="038                                "/>
    <s v="00"/>
    <s v="UADD    "/>
    <x v="49"/>
    <s v="1000"/>
    <s v="ZPJ10"/>
    <x v="0"/>
    <s v="Elec Distribution 360-373"/>
    <s v="Mandated"/>
  </r>
  <r>
    <s v="ZBC10"/>
    <x v="0"/>
    <x v="10"/>
    <x v="10"/>
    <s v="DIS-E Cap Blanket"/>
    <d v="1993-03-22T00:00:00"/>
    <x v="0"/>
    <n v="201412"/>
    <x v="0"/>
    <x v="0"/>
    <s v="365000"/>
    <s v="028                                "/>
    <s v="00"/>
    <s v="UADD    "/>
    <x v="50"/>
    <s v="1000"/>
    <s v="ZBC10"/>
    <x v="0"/>
    <s v="Elec Distribution 360-373"/>
    <s v="Mandated"/>
  </r>
  <r>
    <s v="ZLL10"/>
    <x v="0"/>
    <x v="11"/>
    <x v="11"/>
    <s v="DIS-E Cap Blanket"/>
    <d v="1993-03-22T00:00:00"/>
    <x v="0"/>
    <n v="201412"/>
    <x v="0"/>
    <x v="0"/>
    <s v="364000"/>
    <s v="028                                "/>
    <s v="00"/>
    <s v="CFNU    "/>
    <x v="51"/>
    <s v="1000"/>
    <s v="ZLL10"/>
    <x v="0"/>
    <s v="Elec Distribution 360-373"/>
    <s v="Mandated"/>
  </r>
  <r>
    <s v="ZLL10"/>
    <x v="0"/>
    <x v="11"/>
    <x v="11"/>
    <s v="DIS-E Cap Blanket"/>
    <d v="1993-03-22T00:00:00"/>
    <x v="0"/>
    <n v="201412"/>
    <x v="0"/>
    <x v="0"/>
    <s v="364000"/>
    <s v="028                                "/>
    <s v="00"/>
    <s v="NURV    "/>
    <x v="52"/>
    <s v="1000"/>
    <s v="ZLL10"/>
    <x v="0"/>
    <s v="Elec Distribution 360-373"/>
    <s v="Mandated"/>
  </r>
  <r>
    <s v="ZLL10"/>
    <x v="0"/>
    <x v="11"/>
    <x v="11"/>
    <s v="DIS-E Cap Blanket"/>
    <d v="1993-03-22T00:00:00"/>
    <x v="0"/>
    <n v="201412"/>
    <x v="0"/>
    <x v="0"/>
    <s v="365000"/>
    <s v="028                                "/>
    <s v="00"/>
    <s v="CFNU    "/>
    <x v="53"/>
    <s v="1000"/>
    <s v="ZLL10"/>
    <x v="0"/>
    <s v="Elec Distribution 360-373"/>
    <s v="Mandated"/>
  </r>
  <r>
    <s v="ZLL10"/>
    <x v="0"/>
    <x v="11"/>
    <x v="11"/>
    <s v="DIS-E Cap Blanket"/>
    <d v="1993-03-22T00:00:00"/>
    <x v="0"/>
    <n v="201412"/>
    <x v="0"/>
    <x v="0"/>
    <s v="365000"/>
    <s v="028                                "/>
    <s v="00"/>
    <s v="NURV    "/>
    <x v="54"/>
    <s v="1000"/>
    <s v="ZLL10"/>
    <x v="0"/>
    <s v="Elec Distribution 360-373"/>
    <s v="Mandated"/>
  </r>
  <r>
    <s v="ZLL10"/>
    <x v="0"/>
    <x v="11"/>
    <x v="11"/>
    <s v="DIS-E Cap Blanket"/>
    <d v="1993-03-22T00:00:00"/>
    <x v="0"/>
    <n v="201412"/>
    <x v="0"/>
    <x v="0"/>
    <s v="366000"/>
    <s v="028                                "/>
    <s v="00"/>
    <s v="CFNU    "/>
    <x v="55"/>
    <s v="1000"/>
    <s v="ZLL10"/>
    <x v="0"/>
    <s v="Elec Distribution 360-373"/>
    <s v="Mandated"/>
  </r>
  <r>
    <s v="ZLL10"/>
    <x v="0"/>
    <x v="11"/>
    <x v="11"/>
    <s v="DIS-E Cap Blanket"/>
    <d v="1993-03-22T00:00:00"/>
    <x v="0"/>
    <n v="201412"/>
    <x v="0"/>
    <x v="0"/>
    <s v="366000"/>
    <s v="028                                "/>
    <s v="00"/>
    <s v="NURV    "/>
    <x v="56"/>
    <s v="1000"/>
    <s v="ZLL10"/>
    <x v="0"/>
    <s v="Elec Distribution 360-373"/>
    <s v="Mandated"/>
  </r>
  <r>
    <s v="ZLL10"/>
    <x v="0"/>
    <x v="11"/>
    <x v="11"/>
    <s v="DIS-E Cap Blanket"/>
    <d v="1993-03-22T00:00:00"/>
    <x v="0"/>
    <n v="201412"/>
    <x v="0"/>
    <x v="0"/>
    <s v="367000"/>
    <s v="028                                "/>
    <s v="00"/>
    <s v="CFNU    "/>
    <x v="57"/>
    <s v="1000"/>
    <s v="ZLL10"/>
    <x v="0"/>
    <s v="Elec Distribution 360-373"/>
    <s v="Mandated"/>
  </r>
  <r>
    <s v="ZLL10"/>
    <x v="0"/>
    <x v="11"/>
    <x v="11"/>
    <s v="DIS-E Cap Blanket"/>
    <d v="1993-03-22T00:00:00"/>
    <x v="0"/>
    <n v="201412"/>
    <x v="0"/>
    <x v="0"/>
    <s v="367000"/>
    <s v="028                                "/>
    <s v="00"/>
    <s v="NURV    "/>
    <x v="58"/>
    <s v="1000"/>
    <s v="ZLL10"/>
    <x v="0"/>
    <s v="Elec Distribution 360-373"/>
    <s v="Mandated"/>
  </r>
  <r>
    <s v="ZLL10"/>
    <x v="0"/>
    <x v="11"/>
    <x v="11"/>
    <s v="DIS-E Cap Blanket"/>
    <d v="1993-03-22T00:00:00"/>
    <x v="0"/>
    <n v="201412"/>
    <x v="0"/>
    <x v="0"/>
    <s v="368000"/>
    <s v="028                                "/>
    <s v="00"/>
    <s v="CFNU    "/>
    <x v="59"/>
    <s v="1000"/>
    <s v="ZLL10"/>
    <x v="0"/>
    <s v="Elec Distribution 360-373"/>
    <s v="Mandated"/>
  </r>
  <r>
    <s v="ZLL10"/>
    <x v="0"/>
    <x v="11"/>
    <x v="11"/>
    <s v="DIS-E Cap Blanket"/>
    <d v="1993-03-22T00:00:00"/>
    <x v="0"/>
    <n v="201412"/>
    <x v="0"/>
    <x v="0"/>
    <s v="368000"/>
    <s v="028                                "/>
    <s v="00"/>
    <s v="NURV    "/>
    <x v="60"/>
    <s v="1000"/>
    <s v="ZLL10"/>
    <x v="0"/>
    <s v="Elec Distribution 360-373"/>
    <s v="Mandated"/>
  </r>
  <r>
    <s v="ZLL10"/>
    <x v="0"/>
    <x v="11"/>
    <x v="11"/>
    <s v="DIS-E Cap Blanket"/>
    <d v="1993-03-22T00:00:00"/>
    <x v="0"/>
    <n v="201412"/>
    <x v="0"/>
    <x v="0"/>
    <s v="369300"/>
    <s v="028                                "/>
    <s v="00"/>
    <s v="CFNU    "/>
    <x v="61"/>
    <s v="1000"/>
    <s v="ZLL10"/>
    <x v="0"/>
    <s v="Elec Distribution 360-373"/>
    <s v="Mandated"/>
  </r>
  <r>
    <s v="ZLL10"/>
    <x v="0"/>
    <x v="11"/>
    <x v="11"/>
    <s v="DIS-E Cap Blanket"/>
    <d v="1993-03-22T00:00:00"/>
    <x v="0"/>
    <n v="201412"/>
    <x v="0"/>
    <x v="0"/>
    <s v="369300"/>
    <s v="028                                "/>
    <s v="00"/>
    <s v="NURV    "/>
    <x v="62"/>
    <s v="1000"/>
    <s v="ZLL10"/>
    <x v="0"/>
    <s v="Elec Distribution 360-373"/>
    <s v="Mandated"/>
  </r>
  <r>
    <s v="ZLL10"/>
    <x v="0"/>
    <x v="11"/>
    <x v="11"/>
    <s v="DIS-E Cap Blanket"/>
    <d v="1993-03-22T00:00:00"/>
    <x v="0"/>
    <n v="201412"/>
    <x v="0"/>
    <x v="0"/>
    <s v="369300"/>
    <s v="028                                "/>
    <s v="00"/>
    <s v="UADD    "/>
    <x v="63"/>
    <s v="1000"/>
    <s v="ZLL10"/>
    <x v="0"/>
    <s v="Elec Distribution 360-373"/>
    <s v="Mandated"/>
  </r>
  <r>
    <s v="ZPJ10"/>
    <x v="0"/>
    <x v="12"/>
    <x v="12"/>
    <s v="DIS-E Cap Blanket"/>
    <d v="1993-03-22T00:00:00"/>
    <x v="0"/>
    <n v="201412"/>
    <x v="0"/>
    <x v="0"/>
    <s v="364000"/>
    <s v="028                                "/>
    <s v="00"/>
    <s v="NURV    "/>
    <x v="64"/>
    <s v="1000"/>
    <s v="ZPJ10"/>
    <x v="0"/>
    <s v="Elec Distribution 360-373"/>
    <s v="Mandated"/>
  </r>
  <r>
    <s v="ZPJ10"/>
    <x v="0"/>
    <x v="12"/>
    <x v="12"/>
    <s v="DIS-E Cap Blanket"/>
    <d v="1993-03-22T00:00:00"/>
    <x v="0"/>
    <n v="201412"/>
    <x v="0"/>
    <x v="0"/>
    <s v="364000"/>
    <s v="028                                "/>
    <s v="00"/>
    <s v="UADD    "/>
    <x v="65"/>
    <s v="1000"/>
    <s v="ZPJ10"/>
    <x v="0"/>
    <s v="Elec Distribution 360-373"/>
    <s v="Mandated"/>
  </r>
  <r>
    <s v="ZPJ10"/>
    <x v="0"/>
    <x v="12"/>
    <x v="12"/>
    <s v="DIS-E Cap Blanket"/>
    <d v="1993-03-22T00:00:00"/>
    <x v="0"/>
    <n v="201412"/>
    <x v="0"/>
    <x v="0"/>
    <s v="365000"/>
    <s v="028                                "/>
    <s v="00"/>
    <s v="NURV    "/>
    <x v="66"/>
    <s v="1000"/>
    <s v="ZPJ10"/>
    <x v="0"/>
    <s v="Elec Distribution 360-373"/>
    <s v="Mandated"/>
  </r>
  <r>
    <s v="ZPJ10"/>
    <x v="0"/>
    <x v="12"/>
    <x v="12"/>
    <s v="DIS-E Cap Blanket"/>
    <d v="1993-03-22T00:00:00"/>
    <x v="0"/>
    <n v="201412"/>
    <x v="0"/>
    <x v="0"/>
    <s v="365000"/>
    <s v="028                                "/>
    <s v="00"/>
    <s v="UADD    "/>
    <x v="67"/>
    <s v="1000"/>
    <s v="ZPJ10"/>
    <x v="0"/>
    <s v="Elec Distribution 360-373"/>
    <s v="Mandated"/>
  </r>
  <r>
    <s v="ZPJ10"/>
    <x v="0"/>
    <x v="12"/>
    <x v="12"/>
    <s v="DIS-E Cap Blanket"/>
    <d v="1993-03-22T00:00:00"/>
    <x v="0"/>
    <n v="201412"/>
    <x v="0"/>
    <x v="0"/>
    <s v="366000"/>
    <s v="028                                "/>
    <s v="00"/>
    <s v="NURV    "/>
    <x v="68"/>
    <s v="1000"/>
    <s v="ZPJ10"/>
    <x v="0"/>
    <s v="Elec Distribution 360-373"/>
    <s v="Mandated"/>
  </r>
  <r>
    <s v="ZPJ10"/>
    <x v="0"/>
    <x v="12"/>
    <x v="12"/>
    <s v="DIS-E Cap Blanket"/>
    <d v="1993-03-22T00:00:00"/>
    <x v="0"/>
    <n v="201412"/>
    <x v="0"/>
    <x v="0"/>
    <s v="366000"/>
    <s v="028                                "/>
    <s v="00"/>
    <s v="UADD    "/>
    <x v="69"/>
    <s v="1000"/>
    <s v="ZPJ10"/>
    <x v="0"/>
    <s v="Elec Distribution 360-373"/>
    <s v="Mandated"/>
  </r>
  <r>
    <s v="ZPJ10"/>
    <x v="0"/>
    <x v="12"/>
    <x v="12"/>
    <s v="DIS-E Cap Blanket"/>
    <d v="1993-03-22T00:00:00"/>
    <x v="0"/>
    <n v="201412"/>
    <x v="0"/>
    <x v="0"/>
    <s v="367000"/>
    <s v="028                                "/>
    <s v="00"/>
    <s v="NURV    "/>
    <x v="70"/>
    <s v="1000"/>
    <s v="ZPJ10"/>
    <x v="0"/>
    <s v="Elec Distribution 360-373"/>
    <s v="Mandated"/>
  </r>
  <r>
    <s v="ZPJ10"/>
    <x v="0"/>
    <x v="12"/>
    <x v="12"/>
    <s v="DIS-E Cap Blanket"/>
    <d v="1993-03-22T00:00:00"/>
    <x v="0"/>
    <n v="201412"/>
    <x v="0"/>
    <x v="0"/>
    <s v="367000"/>
    <s v="028                                "/>
    <s v="00"/>
    <s v="UADD    "/>
    <x v="71"/>
    <s v="1000"/>
    <s v="ZPJ10"/>
    <x v="0"/>
    <s v="Elec Distribution 360-373"/>
    <s v="Mandated"/>
  </r>
  <r>
    <s v="ZPJ10"/>
    <x v="0"/>
    <x v="12"/>
    <x v="12"/>
    <s v="DIS-E Cap Blanket"/>
    <d v="1993-03-22T00:00:00"/>
    <x v="0"/>
    <n v="201412"/>
    <x v="0"/>
    <x v="0"/>
    <s v="368000"/>
    <s v="028                                "/>
    <s v="00"/>
    <s v="NURV    "/>
    <x v="72"/>
    <s v="1000"/>
    <s v="ZPJ10"/>
    <x v="0"/>
    <s v="Elec Distribution 360-373"/>
    <s v="Mandated"/>
  </r>
  <r>
    <s v="ZPJ10"/>
    <x v="0"/>
    <x v="12"/>
    <x v="12"/>
    <s v="DIS-E Cap Blanket"/>
    <d v="1993-03-22T00:00:00"/>
    <x v="0"/>
    <n v="201412"/>
    <x v="0"/>
    <x v="0"/>
    <s v="368000"/>
    <s v="028                                "/>
    <s v="00"/>
    <s v="UADD    "/>
    <x v="73"/>
    <s v="1000"/>
    <s v="ZPJ10"/>
    <x v="0"/>
    <s v="Elec Distribution 360-373"/>
    <s v="Mandated"/>
  </r>
  <r>
    <s v="ZPJ10"/>
    <x v="0"/>
    <x v="12"/>
    <x v="12"/>
    <s v="DIS-E Cap Blanket"/>
    <d v="1993-03-22T00:00:00"/>
    <x v="0"/>
    <n v="201412"/>
    <x v="0"/>
    <x v="0"/>
    <s v="369300"/>
    <s v="028                                "/>
    <s v="00"/>
    <s v="CFNU    "/>
    <x v="74"/>
    <s v="1000"/>
    <s v="ZPJ10"/>
    <x v="0"/>
    <s v="Elec Distribution 360-373"/>
    <s v="Mandated"/>
  </r>
  <r>
    <s v="ZPJ10"/>
    <x v="0"/>
    <x v="12"/>
    <x v="12"/>
    <s v="DIS-E Cap Blanket"/>
    <d v="1993-03-22T00:00:00"/>
    <x v="0"/>
    <n v="201412"/>
    <x v="0"/>
    <x v="0"/>
    <s v="369300"/>
    <s v="028                                "/>
    <s v="00"/>
    <s v="NURV    "/>
    <x v="75"/>
    <s v="1000"/>
    <s v="ZPJ10"/>
    <x v="0"/>
    <s v="Elec Distribution 360-373"/>
    <s v="Mandated"/>
  </r>
  <r>
    <s v="ZPJ10"/>
    <x v="0"/>
    <x v="12"/>
    <x v="12"/>
    <s v="DIS-E Cap Blanket"/>
    <d v="1993-03-22T00:00:00"/>
    <x v="0"/>
    <n v="201412"/>
    <x v="0"/>
    <x v="0"/>
    <s v="369300"/>
    <s v="028                                "/>
    <s v="00"/>
    <s v="UADD    "/>
    <x v="76"/>
    <s v="1000"/>
    <s v="ZPJ10"/>
    <x v="0"/>
    <s v="Elec Distribution 360-373"/>
    <s v="Mandated"/>
  </r>
  <r>
    <s v="ZBW10"/>
    <x v="0"/>
    <x v="13"/>
    <x v="13"/>
    <s v="DIS-E Cap Blanket"/>
    <d v="1993-03-22T00:00:00"/>
    <x v="0"/>
    <n v="201412"/>
    <x v="0"/>
    <x v="0"/>
    <s v="364000"/>
    <s v="028                                "/>
    <s v="00"/>
    <s v="UADD    "/>
    <x v="77"/>
    <s v="1000"/>
    <s v="ZBW10"/>
    <x v="0"/>
    <s v="Elec Distribution 360-373"/>
    <s v="Mandated"/>
  </r>
  <r>
    <s v="ZBW10"/>
    <x v="0"/>
    <x v="13"/>
    <x v="13"/>
    <s v="DIS-E Cap Blanket"/>
    <d v="1993-03-22T00:00:00"/>
    <x v="0"/>
    <n v="201412"/>
    <x v="0"/>
    <x v="0"/>
    <s v="365000"/>
    <s v="028                                "/>
    <s v="00"/>
    <s v="UADD    "/>
    <x v="78"/>
    <s v="1000"/>
    <s v="ZBW10"/>
    <x v="0"/>
    <s v="Elec Distribution 360-373"/>
    <s v="Mandated"/>
  </r>
  <r>
    <s v="ZBW10"/>
    <x v="0"/>
    <x v="13"/>
    <x v="13"/>
    <s v="DIS-E Cap Blanket"/>
    <d v="1993-03-22T00:00:00"/>
    <x v="0"/>
    <n v="201412"/>
    <x v="0"/>
    <x v="0"/>
    <s v="367000"/>
    <s v="028                                "/>
    <s v="00"/>
    <s v="UADD    "/>
    <x v="79"/>
    <s v="1000"/>
    <s v="ZBW10"/>
    <x v="0"/>
    <s v="Elec Distribution 360-373"/>
    <s v="Mandated"/>
  </r>
  <r>
    <s v="ZBW10"/>
    <x v="0"/>
    <x v="13"/>
    <x v="13"/>
    <s v="DIS-E Cap Blanket"/>
    <d v="1993-03-22T00:00:00"/>
    <x v="0"/>
    <n v="201412"/>
    <x v="0"/>
    <x v="0"/>
    <s v="368000"/>
    <s v="028                                "/>
    <s v="00"/>
    <s v="UADD    "/>
    <x v="80"/>
    <s v="1000"/>
    <s v="ZBW10"/>
    <x v="0"/>
    <s v="Elec Distribution 360-373"/>
    <s v="Mandated"/>
  </r>
  <r>
    <s v="ZBW10"/>
    <x v="0"/>
    <x v="13"/>
    <x v="13"/>
    <s v="DIS-E Cap Blanket"/>
    <d v="1993-03-22T00:00:00"/>
    <x v="0"/>
    <n v="201412"/>
    <x v="0"/>
    <x v="0"/>
    <s v="369300"/>
    <s v="028                                "/>
    <s v="00"/>
    <s v="UADD    "/>
    <x v="81"/>
    <s v="1000"/>
    <s v="ZBW10"/>
    <x v="0"/>
    <s v="Elec Distribution 360-373"/>
    <s v="Mandated"/>
  </r>
  <r>
    <s v="ZPJ10"/>
    <x v="0"/>
    <x v="14"/>
    <x v="14"/>
    <s v="DIS-E Cap Blanket"/>
    <d v="1993-03-22T00:00:00"/>
    <x v="0"/>
    <n v="201412"/>
    <x v="0"/>
    <x v="1"/>
    <s v="364000"/>
    <s v="038                                "/>
    <s v="00"/>
    <s v="UADD    "/>
    <x v="82"/>
    <s v="1000"/>
    <s v="ZPJ10"/>
    <x v="0"/>
    <s v="Elec Distribution 360-373"/>
    <s v="Mandated"/>
  </r>
  <r>
    <s v="ZPJ10"/>
    <x v="0"/>
    <x v="14"/>
    <x v="14"/>
    <s v="DIS-E Cap Blanket"/>
    <d v="1993-03-22T00:00:00"/>
    <x v="0"/>
    <n v="201412"/>
    <x v="0"/>
    <x v="1"/>
    <s v="365000"/>
    <s v="038                                "/>
    <s v="00"/>
    <s v="UADD    "/>
    <x v="83"/>
    <s v="1000"/>
    <s v="ZPJ10"/>
    <x v="0"/>
    <s v="Elec Distribution 360-373"/>
    <s v="Mandated"/>
  </r>
  <r>
    <s v="ZPJ10"/>
    <x v="0"/>
    <x v="14"/>
    <x v="14"/>
    <s v="DIS-E Cap Blanket"/>
    <d v="1993-03-22T00:00:00"/>
    <x v="0"/>
    <n v="201412"/>
    <x v="0"/>
    <x v="1"/>
    <s v="366000"/>
    <s v="038                                "/>
    <s v="00"/>
    <s v="UADD    "/>
    <x v="84"/>
    <s v="1000"/>
    <s v="ZPJ10"/>
    <x v="0"/>
    <s v="Elec Distribution 360-373"/>
    <s v="Mandated"/>
  </r>
  <r>
    <s v="ZPJ10"/>
    <x v="0"/>
    <x v="14"/>
    <x v="14"/>
    <s v="DIS-E Cap Blanket"/>
    <d v="1993-03-22T00:00:00"/>
    <x v="0"/>
    <n v="201412"/>
    <x v="0"/>
    <x v="1"/>
    <s v="367000"/>
    <s v="038                                "/>
    <s v="00"/>
    <s v="UADD    "/>
    <x v="85"/>
    <s v="1000"/>
    <s v="ZPJ10"/>
    <x v="0"/>
    <s v="Elec Distribution 360-373"/>
    <s v="Mandated"/>
  </r>
  <r>
    <s v="ZPJ10"/>
    <x v="0"/>
    <x v="14"/>
    <x v="14"/>
    <s v="DIS-E Cap Blanket"/>
    <d v="1993-03-22T00:00:00"/>
    <x v="0"/>
    <n v="201412"/>
    <x v="0"/>
    <x v="1"/>
    <s v="368000"/>
    <s v="038                                "/>
    <s v="00"/>
    <s v="UADD    "/>
    <x v="86"/>
    <s v="1000"/>
    <s v="ZPJ10"/>
    <x v="0"/>
    <s v="Elec Distribution 360-373"/>
    <s v="Mandated"/>
  </r>
  <r>
    <s v="ZPJ10"/>
    <x v="0"/>
    <x v="14"/>
    <x v="14"/>
    <s v="DIS-E Cap Blanket"/>
    <d v="1993-03-22T00:00:00"/>
    <x v="0"/>
    <n v="201412"/>
    <x v="0"/>
    <x v="1"/>
    <s v="369100"/>
    <s v="038                                "/>
    <s v="00"/>
    <s v="UADD    "/>
    <x v="87"/>
    <s v="1000"/>
    <s v="ZPJ10"/>
    <x v="0"/>
    <s v="Elec Distribution 360-373"/>
    <s v="Mandated"/>
  </r>
  <r>
    <s v="ZPJ10"/>
    <x v="0"/>
    <x v="14"/>
    <x v="14"/>
    <s v="DIS-E Cap Blanket"/>
    <d v="1993-03-22T00:00:00"/>
    <x v="0"/>
    <n v="201412"/>
    <x v="0"/>
    <x v="1"/>
    <s v="369300"/>
    <s v="038                                "/>
    <s v="00"/>
    <s v="UADD    "/>
    <x v="88"/>
    <s v="1000"/>
    <s v="ZPJ10"/>
    <x v="0"/>
    <s v="Elec Distribution 360-373"/>
    <s v="Mandated"/>
  </r>
  <r>
    <s v="ZPJ10"/>
    <x v="0"/>
    <x v="14"/>
    <x v="14"/>
    <s v="DIS-E Cap Blanket"/>
    <d v="1993-03-22T00:00:00"/>
    <x v="0"/>
    <n v="201412"/>
    <x v="0"/>
    <x v="1"/>
    <s v="373200"/>
    <s v="038                                "/>
    <s v="00"/>
    <s v="UADD    "/>
    <x v="89"/>
    <s v="1000"/>
    <s v="ZPJ10"/>
    <x v="0"/>
    <s v="Elec Distribution 360-373"/>
    <s v="Mandated"/>
  </r>
  <r>
    <s v="ZPJ10"/>
    <x v="0"/>
    <x v="14"/>
    <x v="14"/>
    <s v="DIS-E Cap Blanket"/>
    <d v="1993-03-22T00:00:00"/>
    <x v="0"/>
    <n v="201412"/>
    <x v="0"/>
    <x v="1"/>
    <s v="373300"/>
    <s v="038                                "/>
    <s v="00"/>
    <s v="UADD    "/>
    <x v="89"/>
    <s v="1000"/>
    <s v="ZPJ10"/>
    <x v="0"/>
    <s v="Elec Distribution 360-373"/>
    <s v="Mandated"/>
  </r>
  <r>
    <s v="ZPJ10"/>
    <x v="0"/>
    <x v="14"/>
    <x v="14"/>
    <s v="DIS-E Cap Blanket"/>
    <d v="1993-03-22T00:00:00"/>
    <x v="0"/>
    <n v="201412"/>
    <x v="0"/>
    <x v="1"/>
    <s v="373400"/>
    <s v="038                                "/>
    <s v="00"/>
    <s v="UADD    "/>
    <x v="89"/>
    <s v="1000"/>
    <s v="ZPJ10"/>
    <x v="0"/>
    <s v="Elec Distribution 360-373"/>
    <s v="Mandated"/>
  </r>
  <r>
    <s v="ZLL10"/>
    <x v="0"/>
    <x v="15"/>
    <x v="15"/>
    <s v="DIS-E Cap Blanket"/>
    <d v="1951-01-01T00:00:00"/>
    <x v="0"/>
    <n v="201412"/>
    <x v="0"/>
    <x v="1"/>
    <s v="364000"/>
    <s v="038                                "/>
    <s v="00"/>
    <s v="UADD    "/>
    <x v="90"/>
    <s v="1000"/>
    <s v="ZLL10"/>
    <x v="0"/>
    <s v="Elec Distribution 360-373"/>
    <s v="Mandated"/>
  </r>
  <r>
    <s v="ZLL10"/>
    <x v="0"/>
    <x v="15"/>
    <x v="15"/>
    <s v="DIS-E Cap Blanket"/>
    <d v="1951-01-01T00:00:00"/>
    <x v="0"/>
    <n v="201412"/>
    <x v="0"/>
    <x v="1"/>
    <s v="365000"/>
    <s v="038                                "/>
    <s v="00"/>
    <s v="UADD    "/>
    <x v="91"/>
    <s v="1000"/>
    <s v="ZLL10"/>
    <x v="0"/>
    <s v="Elec Distribution 360-373"/>
    <s v="Mandated"/>
  </r>
  <r>
    <s v="ZLL10"/>
    <x v="0"/>
    <x v="15"/>
    <x v="15"/>
    <s v="DIS-E Cap Blanket"/>
    <d v="1951-01-01T00:00:00"/>
    <x v="0"/>
    <n v="201412"/>
    <x v="0"/>
    <x v="1"/>
    <s v="366000"/>
    <s v="038                                "/>
    <s v="00"/>
    <s v="UADD    "/>
    <x v="92"/>
    <s v="1000"/>
    <s v="ZLL10"/>
    <x v="0"/>
    <s v="Elec Distribution 360-373"/>
    <s v="Mandated"/>
  </r>
  <r>
    <s v="ZLL10"/>
    <x v="0"/>
    <x v="15"/>
    <x v="15"/>
    <s v="DIS-E Cap Blanket"/>
    <d v="1951-01-01T00:00:00"/>
    <x v="0"/>
    <n v="201412"/>
    <x v="0"/>
    <x v="1"/>
    <s v="367000"/>
    <s v="038                                "/>
    <s v="00"/>
    <s v="UADD    "/>
    <x v="93"/>
    <s v="1000"/>
    <s v="ZLL10"/>
    <x v="0"/>
    <s v="Elec Distribution 360-373"/>
    <s v="Mandated"/>
  </r>
  <r>
    <s v="ZLL10"/>
    <x v="0"/>
    <x v="15"/>
    <x v="15"/>
    <s v="DIS-E Cap Blanket"/>
    <d v="1951-01-01T00:00:00"/>
    <x v="0"/>
    <n v="201412"/>
    <x v="0"/>
    <x v="1"/>
    <s v="368000"/>
    <s v="038                                "/>
    <s v="00"/>
    <s v="UADD    "/>
    <x v="94"/>
    <s v="1000"/>
    <s v="ZLL10"/>
    <x v="0"/>
    <s v="Elec Distribution 360-373"/>
    <s v="Mandated"/>
  </r>
  <r>
    <s v="ZLL10"/>
    <x v="0"/>
    <x v="15"/>
    <x v="15"/>
    <s v="DIS-E Cap Blanket"/>
    <d v="1951-01-01T00:00:00"/>
    <x v="0"/>
    <n v="201412"/>
    <x v="0"/>
    <x v="1"/>
    <s v="369100"/>
    <s v="038                                "/>
    <s v="00"/>
    <s v="UADD    "/>
    <x v="95"/>
    <s v="1000"/>
    <s v="ZLL10"/>
    <x v="0"/>
    <s v="Elec Distribution 360-373"/>
    <s v="Mandated"/>
  </r>
  <r>
    <s v="ZLL10"/>
    <x v="0"/>
    <x v="15"/>
    <x v="15"/>
    <s v="DIS-E Cap Blanket"/>
    <d v="1951-01-01T00:00:00"/>
    <x v="0"/>
    <n v="201412"/>
    <x v="0"/>
    <x v="1"/>
    <s v="369300"/>
    <s v="038                                "/>
    <s v="00"/>
    <s v="UADD    "/>
    <x v="96"/>
    <s v="1000"/>
    <s v="ZLL10"/>
    <x v="0"/>
    <s v="Elec Distribution 360-373"/>
    <s v="Mandated"/>
  </r>
  <r>
    <s v="ZLL10"/>
    <x v="0"/>
    <x v="15"/>
    <x v="15"/>
    <s v="DIS-E Cap Blanket"/>
    <d v="1951-01-01T00:00:00"/>
    <x v="0"/>
    <n v="201412"/>
    <x v="0"/>
    <x v="1"/>
    <s v="373200"/>
    <s v="038                                "/>
    <s v="00"/>
    <s v="UADD    "/>
    <x v="97"/>
    <s v="1000"/>
    <s v="ZLL10"/>
    <x v="0"/>
    <s v="Elec Distribution 360-373"/>
    <s v="Mandated"/>
  </r>
  <r>
    <s v="ZLL10"/>
    <x v="0"/>
    <x v="15"/>
    <x v="15"/>
    <s v="DIS-E Cap Blanket"/>
    <d v="1951-01-01T00:00:00"/>
    <x v="0"/>
    <n v="201412"/>
    <x v="0"/>
    <x v="1"/>
    <s v="373300"/>
    <s v="038                                "/>
    <s v="00"/>
    <s v="UADD    "/>
    <x v="98"/>
    <s v="1000"/>
    <s v="ZLL10"/>
    <x v="0"/>
    <s v="Elec Distribution 360-373"/>
    <s v="Mandated"/>
  </r>
  <r>
    <s v="ZLL10"/>
    <x v="0"/>
    <x v="15"/>
    <x v="15"/>
    <s v="DIS-E Cap Blanket"/>
    <d v="1951-01-01T00:00:00"/>
    <x v="0"/>
    <n v="201412"/>
    <x v="0"/>
    <x v="1"/>
    <s v="373400"/>
    <s v="038                                "/>
    <s v="00"/>
    <s v="UADD    "/>
    <x v="99"/>
    <s v="1000"/>
    <s v="ZLL10"/>
    <x v="0"/>
    <s v="Elec Distribution 360-373"/>
    <s v="Mandated"/>
  </r>
  <r>
    <s v="ZCM10"/>
    <x v="0"/>
    <x v="16"/>
    <x v="16"/>
    <s v="DIS-E Cap Blanket"/>
    <d v="1993-03-22T00:00:00"/>
    <x v="0"/>
    <n v="201412"/>
    <x v="0"/>
    <x v="1"/>
    <s v="364000"/>
    <s v="038                                "/>
    <s v="00"/>
    <s v="UADD    "/>
    <x v="100"/>
    <s v="1000"/>
    <s v="ZCM10"/>
    <x v="0"/>
    <s v="Elec Distribution 360-373"/>
    <s v="Mandated"/>
  </r>
  <r>
    <s v="ZCM10"/>
    <x v="0"/>
    <x v="16"/>
    <x v="16"/>
    <s v="DIS-E Cap Blanket"/>
    <d v="1993-03-22T00:00:00"/>
    <x v="0"/>
    <n v="201412"/>
    <x v="0"/>
    <x v="1"/>
    <s v="365000"/>
    <s v="038                                "/>
    <s v="00"/>
    <s v="UADD    "/>
    <x v="101"/>
    <s v="1000"/>
    <s v="ZCM10"/>
    <x v="0"/>
    <s v="Elec Distribution 360-373"/>
    <s v="Mandated"/>
  </r>
  <r>
    <s v="ZCM10"/>
    <x v="0"/>
    <x v="16"/>
    <x v="16"/>
    <s v="DIS-E Cap Blanket"/>
    <d v="1993-03-22T00:00:00"/>
    <x v="0"/>
    <n v="201412"/>
    <x v="0"/>
    <x v="1"/>
    <s v="366000"/>
    <s v="038                                "/>
    <s v="00"/>
    <s v="UADD    "/>
    <x v="102"/>
    <s v="1000"/>
    <s v="ZCM10"/>
    <x v="0"/>
    <s v="Elec Distribution 360-373"/>
    <s v="Mandated"/>
  </r>
  <r>
    <s v="ZLL10"/>
    <x v="0"/>
    <x v="17"/>
    <x v="17"/>
    <s v="DIS-E Cap Blanket"/>
    <d v="1993-03-22T00:00:00"/>
    <x v="0"/>
    <n v="201412"/>
    <x v="0"/>
    <x v="1"/>
    <s v="364000"/>
    <s v="038                                "/>
    <s v="00"/>
    <s v="CFNU    "/>
    <x v="103"/>
    <s v="1000"/>
    <s v="ZLL10"/>
    <x v="0"/>
    <s v="Elec Distribution 360-373"/>
    <s v="Mandated"/>
  </r>
  <r>
    <s v="ZLL10"/>
    <x v="0"/>
    <x v="17"/>
    <x v="17"/>
    <s v="DIS-E Cap Blanket"/>
    <d v="1993-03-22T00:00:00"/>
    <x v="0"/>
    <n v="201412"/>
    <x v="0"/>
    <x v="1"/>
    <s v="364000"/>
    <s v="038                                "/>
    <s v="00"/>
    <s v="NURV    "/>
    <x v="104"/>
    <s v="1000"/>
    <s v="ZLL10"/>
    <x v="0"/>
    <s v="Elec Distribution 360-373"/>
    <s v="Mandated"/>
  </r>
  <r>
    <s v="ZLL10"/>
    <x v="0"/>
    <x v="17"/>
    <x v="17"/>
    <s v="DIS-E Cap Blanket"/>
    <d v="1993-03-22T00:00:00"/>
    <x v="0"/>
    <n v="201412"/>
    <x v="0"/>
    <x v="1"/>
    <s v="364000"/>
    <s v="038                                "/>
    <s v="00"/>
    <s v="UADD    "/>
    <x v="105"/>
    <s v="1000"/>
    <s v="ZLL10"/>
    <x v="0"/>
    <s v="Elec Distribution 360-373"/>
    <s v="Mandated"/>
  </r>
  <r>
    <s v="ZLL10"/>
    <x v="0"/>
    <x v="17"/>
    <x v="17"/>
    <s v="DIS-E Cap Blanket"/>
    <d v="1993-03-22T00:00:00"/>
    <x v="0"/>
    <n v="201412"/>
    <x v="0"/>
    <x v="1"/>
    <s v="365000"/>
    <s v="038                                "/>
    <s v="00"/>
    <s v="CFNU    "/>
    <x v="106"/>
    <s v="1000"/>
    <s v="ZLL10"/>
    <x v="0"/>
    <s v="Elec Distribution 360-373"/>
    <s v="Mandated"/>
  </r>
  <r>
    <s v="ZLL10"/>
    <x v="0"/>
    <x v="17"/>
    <x v="17"/>
    <s v="DIS-E Cap Blanket"/>
    <d v="1993-03-22T00:00:00"/>
    <x v="0"/>
    <n v="201412"/>
    <x v="0"/>
    <x v="1"/>
    <s v="365000"/>
    <s v="038                                "/>
    <s v="00"/>
    <s v="NURV    "/>
    <x v="107"/>
    <s v="1000"/>
    <s v="ZLL10"/>
    <x v="0"/>
    <s v="Elec Distribution 360-373"/>
    <s v="Mandated"/>
  </r>
  <r>
    <s v="ZLL10"/>
    <x v="0"/>
    <x v="17"/>
    <x v="17"/>
    <s v="DIS-E Cap Blanket"/>
    <d v="1993-03-22T00:00:00"/>
    <x v="0"/>
    <n v="201412"/>
    <x v="0"/>
    <x v="1"/>
    <s v="365000"/>
    <s v="038                                "/>
    <s v="00"/>
    <s v="UADD    "/>
    <x v="108"/>
    <s v="1000"/>
    <s v="ZLL10"/>
    <x v="0"/>
    <s v="Elec Distribution 360-373"/>
    <s v="Mandated"/>
  </r>
  <r>
    <s v="ZLL10"/>
    <x v="0"/>
    <x v="17"/>
    <x v="17"/>
    <s v="DIS-E Cap Blanket"/>
    <d v="1993-03-22T00:00:00"/>
    <x v="0"/>
    <n v="201412"/>
    <x v="0"/>
    <x v="1"/>
    <s v="366000"/>
    <s v="038                                "/>
    <s v="00"/>
    <s v="CFNU    "/>
    <x v="109"/>
    <s v="1000"/>
    <s v="ZLL10"/>
    <x v="0"/>
    <s v="Elec Distribution 360-373"/>
    <s v="Mandated"/>
  </r>
  <r>
    <s v="ZLL10"/>
    <x v="0"/>
    <x v="17"/>
    <x v="17"/>
    <s v="DIS-E Cap Blanket"/>
    <d v="1993-03-22T00:00:00"/>
    <x v="0"/>
    <n v="201412"/>
    <x v="0"/>
    <x v="1"/>
    <s v="366000"/>
    <s v="038                                "/>
    <s v="00"/>
    <s v="NURV    "/>
    <x v="110"/>
    <s v="1000"/>
    <s v="ZLL10"/>
    <x v="0"/>
    <s v="Elec Distribution 360-373"/>
    <s v="Mandated"/>
  </r>
  <r>
    <s v="ZLL10"/>
    <x v="0"/>
    <x v="17"/>
    <x v="17"/>
    <s v="DIS-E Cap Blanket"/>
    <d v="1993-03-22T00:00:00"/>
    <x v="0"/>
    <n v="201412"/>
    <x v="0"/>
    <x v="1"/>
    <s v="367000"/>
    <s v="038                                "/>
    <s v="00"/>
    <s v="CFNU    "/>
    <x v="111"/>
    <s v="1000"/>
    <s v="ZLL10"/>
    <x v="0"/>
    <s v="Elec Distribution 360-373"/>
    <s v="Mandated"/>
  </r>
  <r>
    <s v="ZLL10"/>
    <x v="0"/>
    <x v="17"/>
    <x v="17"/>
    <s v="DIS-E Cap Blanket"/>
    <d v="1993-03-22T00:00:00"/>
    <x v="0"/>
    <n v="201412"/>
    <x v="0"/>
    <x v="1"/>
    <s v="367000"/>
    <s v="038                                "/>
    <s v="00"/>
    <s v="NURV    "/>
    <x v="112"/>
    <s v="1000"/>
    <s v="ZLL10"/>
    <x v="0"/>
    <s v="Elec Distribution 360-373"/>
    <s v="Mandated"/>
  </r>
  <r>
    <s v="ZLL10"/>
    <x v="0"/>
    <x v="17"/>
    <x v="17"/>
    <s v="DIS-E Cap Blanket"/>
    <d v="1993-03-22T00:00:00"/>
    <x v="0"/>
    <n v="201412"/>
    <x v="0"/>
    <x v="1"/>
    <s v="368000"/>
    <s v="038                                "/>
    <s v="00"/>
    <s v="CFNU    "/>
    <x v="113"/>
    <s v="1000"/>
    <s v="ZLL10"/>
    <x v="0"/>
    <s v="Elec Distribution 360-373"/>
    <s v="Mandated"/>
  </r>
  <r>
    <s v="ZLL10"/>
    <x v="0"/>
    <x v="17"/>
    <x v="17"/>
    <s v="DIS-E Cap Blanket"/>
    <d v="1993-03-22T00:00:00"/>
    <x v="0"/>
    <n v="201412"/>
    <x v="0"/>
    <x v="1"/>
    <s v="368000"/>
    <s v="038                                "/>
    <s v="00"/>
    <s v="NURV    "/>
    <x v="114"/>
    <s v="1000"/>
    <s v="ZLL10"/>
    <x v="0"/>
    <s v="Elec Distribution 360-373"/>
    <s v="Mandated"/>
  </r>
  <r>
    <s v="ZLL10"/>
    <x v="0"/>
    <x v="17"/>
    <x v="17"/>
    <s v="DIS-E Cap Blanket"/>
    <d v="1993-03-22T00:00:00"/>
    <x v="0"/>
    <n v="201412"/>
    <x v="0"/>
    <x v="1"/>
    <s v="368000"/>
    <s v="038                                "/>
    <s v="00"/>
    <s v="UADD    "/>
    <x v="115"/>
    <s v="1000"/>
    <s v="ZLL10"/>
    <x v="0"/>
    <s v="Elec Distribution 360-373"/>
    <s v="Mandated"/>
  </r>
  <r>
    <s v="ZLL10"/>
    <x v="0"/>
    <x v="17"/>
    <x v="17"/>
    <s v="DIS-E Cap Blanket"/>
    <d v="1993-03-22T00:00:00"/>
    <x v="0"/>
    <n v="201412"/>
    <x v="0"/>
    <x v="1"/>
    <s v="369100"/>
    <s v="038                                "/>
    <s v="00"/>
    <s v="CFNU    "/>
    <x v="116"/>
    <s v="1000"/>
    <s v="ZLL10"/>
    <x v="0"/>
    <s v="Elec Distribution 360-373"/>
    <s v="Mandated"/>
  </r>
  <r>
    <s v="ZLL10"/>
    <x v="0"/>
    <x v="17"/>
    <x v="17"/>
    <s v="DIS-E Cap Blanket"/>
    <d v="1993-03-22T00:00:00"/>
    <x v="0"/>
    <n v="201412"/>
    <x v="0"/>
    <x v="1"/>
    <s v="369100"/>
    <s v="038                                "/>
    <s v="00"/>
    <s v="NURV    "/>
    <x v="117"/>
    <s v="1000"/>
    <s v="ZLL10"/>
    <x v="0"/>
    <s v="Elec Distribution 360-373"/>
    <s v="Mandated"/>
  </r>
  <r>
    <s v="ZLL10"/>
    <x v="0"/>
    <x v="17"/>
    <x v="17"/>
    <s v="DIS-E Cap Blanket"/>
    <d v="1993-03-22T00:00:00"/>
    <x v="0"/>
    <n v="201412"/>
    <x v="0"/>
    <x v="1"/>
    <s v="369300"/>
    <s v="038                                "/>
    <s v="00"/>
    <s v="CFNU    "/>
    <x v="118"/>
    <s v="1000"/>
    <s v="ZLL10"/>
    <x v="0"/>
    <s v="Elec Distribution 360-373"/>
    <s v="Mandated"/>
  </r>
  <r>
    <s v="ZLL10"/>
    <x v="0"/>
    <x v="17"/>
    <x v="17"/>
    <s v="DIS-E Cap Blanket"/>
    <d v="1993-03-22T00:00:00"/>
    <x v="0"/>
    <n v="201412"/>
    <x v="0"/>
    <x v="1"/>
    <s v="369300"/>
    <s v="038                                "/>
    <s v="00"/>
    <s v="NURV    "/>
    <x v="119"/>
    <s v="1000"/>
    <s v="ZLL10"/>
    <x v="0"/>
    <s v="Elec Distribution 360-373"/>
    <s v="Mandated"/>
  </r>
  <r>
    <s v="ZLL10"/>
    <x v="0"/>
    <x v="17"/>
    <x v="17"/>
    <s v="DIS-E Cap Blanket"/>
    <d v="1993-03-22T00:00:00"/>
    <x v="0"/>
    <n v="201412"/>
    <x v="0"/>
    <x v="1"/>
    <s v="369300"/>
    <s v="038                                "/>
    <s v="00"/>
    <s v="UADD    "/>
    <x v="120"/>
    <s v="1000"/>
    <s v="ZLL10"/>
    <x v="0"/>
    <s v="Elec Distribution 360-373"/>
    <s v="Mandated"/>
  </r>
  <r>
    <s v="ZBR10"/>
    <x v="0"/>
    <x v="18"/>
    <x v="18"/>
    <s v="DIS-E Cap Blanket"/>
    <d v="1951-01-01T00:00:00"/>
    <x v="0"/>
    <n v="201412"/>
    <x v="0"/>
    <x v="0"/>
    <s v="364000"/>
    <s v="028                                "/>
    <s v="00"/>
    <s v="CFNU    "/>
    <x v="121"/>
    <s v="1000"/>
    <s v="ZBR10"/>
    <x v="0"/>
    <s v="Elec Distribution 360-373"/>
    <s v="Mandated"/>
  </r>
  <r>
    <s v="ZBR10"/>
    <x v="0"/>
    <x v="18"/>
    <x v="18"/>
    <s v="DIS-E Cap Blanket"/>
    <d v="1951-01-01T00:00:00"/>
    <x v="0"/>
    <n v="201412"/>
    <x v="0"/>
    <x v="0"/>
    <s v="364000"/>
    <s v="028                                "/>
    <s v="00"/>
    <s v="NURV    "/>
    <x v="122"/>
    <s v="1000"/>
    <s v="ZBR10"/>
    <x v="0"/>
    <s v="Elec Distribution 360-373"/>
    <s v="Mandated"/>
  </r>
  <r>
    <s v="ZBR10"/>
    <x v="0"/>
    <x v="18"/>
    <x v="18"/>
    <s v="DIS-E Cap Blanket"/>
    <d v="1951-01-01T00:00:00"/>
    <x v="0"/>
    <n v="201412"/>
    <x v="0"/>
    <x v="0"/>
    <s v="364000"/>
    <s v="028                                "/>
    <s v="00"/>
    <s v="UADD    "/>
    <x v="123"/>
    <s v="1000"/>
    <s v="ZBR10"/>
    <x v="0"/>
    <s v="Elec Distribution 360-373"/>
    <s v="Mandated"/>
  </r>
  <r>
    <s v="ZBR10"/>
    <x v="0"/>
    <x v="18"/>
    <x v="18"/>
    <s v="DIS-E Cap Blanket"/>
    <d v="1951-01-01T00:00:00"/>
    <x v="0"/>
    <n v="201412"/>
    <x v="0"/>
    <x v="0"/>
    <s v="365000"/>
    <s v="028                                "/>
    <s v="00"/>
    <s v="CFNU    "/>
    <x v="124"/>
    <s v="1000"/>
    <s v="ZBR10"/>
    <x v="0"/>
    <s v="Elec Distribution 360-373"/>
    <s v="Mandated"/>
  </r>
  <r>
    <s v="ZBR10"/>
    <x v="0"/>
    <x v="18"/>
    <x v="18"/>
    <s v="DIS-E Cap Blanket"/>
    <d v="1951-01-01T00:00:00"/>
    <x v="0"/>
    <n v="201412"/>
    <x v="0"/>
    <x v="0"/>
    <s v="365000"/>
    <s v="028                                "/>
    <s v="00"/>
    <s v="NURV    "/>
    <x v="125"/>
    <s v="1000"/>
    <s v="ZBR10"/>
    <x v="0"/>
    <s v="Elec Distribution 360-373"/>
    <s v="Mandated"/>
  </r>
  <r>
    <s v="ZBR10"/>
    <x v="0"/>
    <x v="18"/>
    <x v="18"/>
    <s v="DIS-E Cap Blanket"/>
    <d v="1951-01-01T00:00:00"/>
    <x v="0"/>
    <n v="201412"/>
    <x v="0"/>
    <x v="0"/>
    <s v="365000"/>
    <s v="028                                "/>
    <s v="00"/>
    <s v="UADD    "/>
    <x v="123"/>
    <s v="1000"/>
    <s v="ZBR10"/>
    <x v="0"/>
    <s v="Elec Distribution 360-373"/>
    <s v="Mandated"/>
  </r>
  <r>
    <s v="ZBR10"/>
    <x v="0"/>
    <x v="18"/>
    <x v="18"/>
    <s v="DIS-E Cap Blanket"/>
    <d v="1951-01-01T00:00:00"/>
    <x v="0"/>
    <n v="201412"/>
    <x v="0"/>
    <x v="0"/>
    <s v="366000"/>
    <s v="028                                "/>
    <s v="00"/>
    <s v="CFNU    "/>
    <x v="126"/>
    <s v="1000"/>
    <s v="ZBR10"/>
    <x v="0"/>
    <s v="Elec Distribution 360-373"/>
    <s v="Mandated"/>
  </r>
  <r>
    <s v="ZBR10"/>
    <x v="0"/>
    <x v="18"/>
    <x v="18"/>
    <s v="DIS-E Cap Blanket"/>
    <d v="1951-01-01T00:00:00"/>
    <x v="0"/>
    <n v="201412"/>
    <x v="0"/>
    <x v="0"/>
    <s v="366000"/>
    <s v="028                                "/>
    <s v="00"/>
    <s v="NURV    "/>
    <x v="127"/>
    <s v="1000"/>
    <s v="ZBR10"/>
    <x v="0"/>
    <s v="Elec Distribution 360-373"/>
    <s v="Mandated"/>
  </r>
  <r>
    <s v="ZBR10"/>
    <x v="0"/>
    <x v="18"/>
    <x v="18"/>
    <s v="DIS-E Cap Blanket"/>
    <d v="1951-01-01T00:00:00"/>
    <x v="0"/>
    <n v="201412"/>
    <x v="0"/>
    <x v="0"/>
    <s v="366000"/>
    <s v="028                                "/>
    <s v="00"/>
    <s v="UADD    "/>
    <x v="123"/>
    <s v="1000"/>
    <s v="ZBR10"/>
    <x v="0"/>
    <s v="Elec Distribution 360-373"/>
    <s v="Mandated"/>
  </r>
  <r>
    <s v="ZBR10"/>
    <x v="0"/>
    <x v="18"/>
    <x v="18"/>
    <s v="DIS-E Cap Blanket"/>
    <d v="1951-01-01T00:00:00"/>
    <x v="0"/>
    <n v="201412"/>
    <x v="0"/>
    <x v="0"/>
    <s v="367000"/>
    <s v="028                                "/>
    <s v="00"/>
    <s v="CFNU    "/>
    <x v="128"/>
    <s v="1000"/>
    <s v="ZBR10"/>
    <x v="0"/>
    <s v="Elec Distribution 360-373"/>
    <s v="Mandated"/>
  </r>
  <r>
    <s v="ZBR10"/>
    <x v="0"/>
    <x v="18"/>
    <x v="18"/>
    <s v="DIS-E Cap Blanket"/>
    <d v="1951-01-01T00:00:00"/>
    <x v="0"/>
    <n v="201412"/>
    <x v="0"/>
    <x v="0"/>
    <s v="367000"/>
    <s v="028                                "/>
    <s v="00"/>
    <s v="NURV    "/>
    <x v="129"/>
    <s v="1000"/>
    <s v="ZBR10"/>
    <x v="0"/>
    <s v="Elec Distribution 360-373"/>
    <s v="Mandated"/>
  </r>
  <r>
    <s v="ZBR10"/>
    <x v="0"/>
    <x v="18"/>
    <x v="18"/>
    <s v="DIS-E Cap Blanket"/>
    <d v="1951-01-01T00:00:00"/>
    <x v="0"/>
    <n v="201412"/>
    <x v="0"/>
    <x v="0"/>
    <s v="367000"/>
    <s v="028                                "/>
    <s v="00"/>
    <s v="UADD    "/>
    <x v="123"/>
    <s v="1000"/>
    <s v="ZBR10"/>
    <x v="0"/>
    <s v="Elec Distribution 360-373"/>
    <s v="Mandated"/>
  </r>
  <r>
    <s v="ZBR10"/>
    <x v="0"/>
    <x v="18"/>
    <x v="18"/>
    <s v="DIS-E Cap Blanket"/>
    <d v="1951-01-01T00:00:00"/>
    <x v="0"/>
    <n v="201412"/>
    <x v="0"/>
    <x v="0"/>
    <s v="368000"/>
    <s v="028                                "/>
    <s v="00"/>
    <s v="CFNU    "/>
    <x v="130"/>
    <s v="1000"/>
    <s v="ZBR10"/>
    <x v="0"/>
    <s v="Elec Distribution 360-373"/>
    <s v="Mandated"/>
  </r>
  <r>
    <s v="ZBR10"/>
    <x v="0"/>
    <x v="18"/>
    <x v="18"/>
    <s v="DIS-E Cap Blanket"/>
    <d v="1951-01-01T00:00:00"/>
    <x v="0"/>
    <n v="201412"/>
    <x v="0"/>
    <x v="0"/>
    <s v="368000"/>
    <s v="028                                "/>
    <s v="00"/>
    <s v="NURV    "/>
    <x v="131"/>
    <s v="1000"/>
    <s v="ZBR10"/>
    <x v="0"/>
    <s v="Elec Distribution 360-373"/>
    <s v="Mandated"/>
  </r>
  <r>
    <s v="ZBR10"/>
    <x v="0"/>
    <x v="18"/>
    <x v="18"/>
    <s v="DIS-E Cap Blanket"/>
    <d v="1951-01-01T00:00:00"/>
    <x v="0"/>
    <n v="201412"/>
    <x v="0"/>
    <x v="0"/>
    <s v="368000"/>
    <s v="028                                "/>
    <s v="00"/>
    <s v="UADD    "/>
    <x v="123"/>
    <s v="1000"/>
    <s v="ZBR10"/>
    <x v="0"/>
    <s v="Elec Distribution 360-373"/>
    <s v="Mandated"/>
  </r>
  <r>
    <s v="ZBR10"/>
    <x v="0"/>
    <x v="18"/>
    <x v="18"/>
    <s v="DIS-E Cap Blanket"/>
    <d v="1951-01-01T00:00:00"/>
    <x v="0"/>
    <n v="201412"/>
    <x v="0"/>
    <x v="0"/>
    <s v="369100"/>
    <s v="028                                "/>
    <s v="00"/>
    <s v="CFNU    "/>
    <x v="132"/>
    <s v="1000"/>
    <s v="ZBR10"/>
    <x v="0"/>
    <s v="Elec Distribution 360-373"/>
    <s v="Mandated"/>
  </r>
  <r>
    <s v="ZBR10"/>
    <x v="0"/>
    <x v="18"/>
    <x v="18"/>
    <s v="DIS-E Cap Blanket"/>
    <d v="1951-01-01T00:00:00"/>
    <x v="0"/>
    <n v="201412"/>
    <x v="0"/>
    <x v="0"/>
    <s v="369100"/>
    <s v="028                                "/>
    <s v="00"/>
    <s v="NURV    "/>
    <x v="133"/>
    <s v="1000"/>
    <s v="ZBR10"/>
    <x v="0"/>
    <s v="Elec Distribution 360-373"/>
    <s v="Mandated"/>
  </r>
  <r>
    <s v="ZBR10"/>
    <x v="0"/>
    <x v="18"/>
    <x v="18"/>
    <s v="DIS-E Cap Blanket"/>
    <d v="1951-01-01T00:00:00"/>
    <x v="0"/>
    <n v="201412"/>
    <x v="0"/>
    <x v="0"/>
    <s v="369100"/>
    <s v="028                                "/>
    <s v="00"/>
    <s v="UADD    "/>
    <x v="123"/>
    <s v="1000"/>
    <s v="ZBR10"/>
    <x v="0"/>
    <s v="Elec Distribution 360-373"/>
    <s v="Mandated"/>
  </r>
  <r>
    <s v="ZBR10"/>
    <x v="0"/>
    <x v="18"/>
    <x v="18"/>
    <s v="DIS-E Cap Blanket"/>
    <d v="1951-01-01T00:00:00"/>
    <x v="0"/>
    <n v="201412"/>
    <x v="0"/>
    <x v="0"/>
    <s v="369300"/>
    <s v="028                                "/>
    <s v="00"/>
    <s v="CFNU    "/>
    <x v="134"/>
    <s v="1000"/>
    <s v="ZBR10"/>
    <x v="0"/>
    <s v="Elec Distribution 360-373"/>
    <s v="Mandated"/>
  </r>
  <r>
    <s v="ZBR10"/>
    <x v="0"/>
    <x v="18"/>
    <x v="18"/>
    <s v="DIS-E Cap Blanket"/>
    <d v="1951-01-01T00:00:00"/>
    <x v="0"/>
    <n v="201412"/>
    <x v="0"/>
    <x v="0"/>
    <s v="369300"/>
    <s v="028                                "/>
    <s v="00"/>
    <s v="NURV    "/>
    <x v="135"/>
    <s v="1000"/>
    <s v="ZBR10"/>
    <x v="0"/>
    <s v="Elec Distribution 360-373"/>
    <s v="Mandated"/>
  </r>
  <r>
    <s v="ZBR10"/>
    <x v="0"/>
    <x v="18"/>
    <x v="18"/>
    <s v="DIS-E Cap Blanket"/>
    <d v="1951-01-01T00:00:00"/>
    <x v="0"/>
    <n v="201412"/>
    <x v="0"/>
    <x v="0"/>
    <s v="369300"/>
    <s v="028                                "/>
    <s v="00"/>
    <s v="UADD    "/>
    <x v="123"/>
    <s v="1000"/>
    <s v="ZBR10"/>
    <x v="0"/>
    <s v="Elec Distribution 360-373"/>
    <s v="Mandated"/>
  </r>
  <r>
    <s v="ZBR10"/>
    <x v="0"/>
    <x v="18"/>
    <x v="18"/>
    <s v="DIS-E Cap Blanket"/>
    <d v="1951-01-01T00:00:00"/>
    <x v="0"/>
    <n v="201412"/>
    <x v="0"/>
    <x v="0"/>
    <s v="373200"/>
    <s v="028                                "/>
    <s v="00"/>
    <s v="NURV    "/>
    <x v="136"/>
    <s v="1000"/>
    <s v="ZBR10"/>
    <x v="0"/>
    <s v="Elec Distribution 360-373"/>
    <s v="Mandated"/>
  </r>
  <r>
    <s v="ZBR10"/>
    <x v="0"/>
    <x v="18"/>
    <x v="18"/>
    <s v="DIS-E Cap Blanket"/>
    <d v="1951-01-01T00:00:00"/>
    <x v="0"/>
    <n v="201412"/>
    <x v="0"/>
    <x v="0"/>
    <s v="373200"/>
    <s v="028                                "/>
    <s v="00"/>
    <s v="UADD    "/>
    <x v="123"/>
    <s v="1000"/>
    <s v="ZBR10"/>
    <x v="0"/>
    <s v="Elec Distribution 360-373"/>
    <s v="Mandated"/>
  </r>
  <r>
    <s v="ZBR10"/>
    <x v="0"/>
    <x v="18"/>
    <x v="18"/>
    <s v="DIS-E Cap Blanket"/>
    <d v="1951-01-01T00:00:00"/>
    <x v="0"/>
    <n v="201412"/>
    <x v="0"/>
    <x v="0"/>
    <s v="373300"/>
    <s v="028                                "/>
    <s v="00"/>
    <s v="NURV    "/>
    <x v="137"/>
    <s v="1000"/>
    <s v="ZBR10"/>
    <x v="0"/>
    <s v="Elec Distribution 360-373"/>
    <s v="Mandated"/>
  </r>
  <r>
    <s v="ZBR10"/>
    <x v="0"/>
    <x v="18"/>
    <x v="18"/>
    <s v="DIS-E Cap Blanket"/>
    <d v="1951-01-01T00:00:00"/>
    <x v="0"/>
    <n v="201412"/>
    <x v="0"/>
    <x v="0"/>
    <s v="373300"/>
    <s v="028                                "/>
    <s v="00"/>
    <s v="UADD    "/>
    <x v="138"/>
    <s v="1000"/>
    <s v="ZBR10"/>
    <x v="0"/>
    <s v="Elec Distribution 360-373"/>
    <s v="Mandated"/>
  </r>
  <r>
    <s v="ZBR10"/>
    <x v="0"/>
    <x v="18"/>
    <x v="18"/>
    <s v="DIS-E Cap Blanket"/>
    <d v="1951-01-01T00:00:00"/>
    <x v="0"/>
    <n v="201412"/>
    <x v="0"/>
    <x v="0"/>
    <s v="373400"/>
    <s v="028                                "/>
    <s v="00"/>
    <s v="NURV    "/>
    <x v="139"/>
    <s v="1000"/>
    <s v="ZBR10"/>
    <x v="0"/>
    <s v="Elec Distribution 360-373"/>
    <s v="Mandated"/>
  </r>
  <r>
    <s v="ZBR10"/>
    <x v="0"/>
    <x v="18"/>
    <x v="18"/>
    <s v="DIS-E Cap Blanket"/>
    <d v="1951-01-01T00:00:00"/>
    <x v="0"/>
    <n v="201412"/>
    <x v="0"/>
    <x v="0"/>
    <s v="373400"/>
    <s v="028                                "/>
    <s v="00"/>
    <s v="UADD    "/>
    <x v="123"/>
    <s v="1000"/>
    <s v="ZBR10"/>
    <x v="0"/>
    <s v="Elec Distribution 360-373"/>
    <s v="Mandated"/>
  </r>
  <r>
    <s v="ZPJ10"/>
    <x v="0"/>
    <x v="19"/>
    <x v="19"/>
    <s v="DIS-E Cap Blanket"/>
    <d v="1993-03-22T00:00:00"/>
    <x v="0"/>
    <n v="201412"/>
    <x v="0"/>
    <x v="1"/>
    <s v="364000"/>
    <s v="038                                "/>
    <s v="00"/>
    <s v="UADD    "/>
    <x v="140"/>
    <s v="1000"/>
    <s v="ZPJ10"/>
    <x v="0"/>
    <s v="Elec Distribution 360-373"/>
    <s v="Mandated"/>
  </r>
  <r>
    <s v="ZPJ10"/>
    <x v="0"/>
    <x v="19"/>
    <x v="19"/>
    <s v="DIS-E Cap Blanket"/>
    <d v="1993-03-22T00:00:00"/>
    <x v="0"/>
    <n v="201412"/>
    <x v="0"/>
    <x v="1"/>
    <s v="365000"/>
    <s v="038                                "/>
    <s v="00"/>
    <s v="UADD    "/>
    <x v="141"/>
    <s v="1000"/>
    <s v="ZPJ10"/>
    <x v="0"/>
    <s v="Elec Distribution 360-373"/>
    <s v="Mandated"/>
  </r>
  <r>
    <s v="ZPJ10"/>
    <x v="0"/>
    <x v="19"/>
    <x v="19"/>
    <s v="DIS-E Cap Blanket"/>
    <d v="1993-03-22T00:00:00"/>
    <x v="0"/>
    <n v="201412"/>
    <x v="0"/>
    <x v="1"/>
    <s v="367000"/>
    <s v="038                                "/>
    <s v="00"/>
    <s v="UADD    "/>
    <x v="142"/>
    <s v="1000"/>
    <s v="ZPJ10"/>
    <x v="0"/>
    <s v="Elec Distribution 360-373"/>
    <s v="Mandated"/>
  </r>
  <r>
    <s v="ZLL10"/>
    <x v="0"/>
    <x v="20"/>
    <x v="20"/>
    <s v="DIS-E Cap Blanket"/>
    <d v="1993-03-22T00:00:00"/>
    <x v="0"/>
    <n v="201412"/>
    <x v="0"/>
    <x v="1"/>
    <s v="364000"/>
    <s v="038                                "/>
    <s v="00"/>
    <s v="UADD    "/>
    <x v="143"/>
    <s v="1000"/>
    <s v="ZLL10"/>
    <x v="0"/>
    <s v="Elec Distribution 360-373"/>
    <s v="Mandated"/>
  </r>
  <r>
    <s v="ZLL10"/>
    <x v="0"/>
    <x v="20"/>
    <x v="20"/>
    <s v="DIS-E Cap Blanket"/>
    <d v="1993-03-22T00:00:00"/>
    <x v="0"/>
    <n v="201412"/>
    <x v="0"/>
    <x v="1"/>
    <s v="365000"/>
    <s v="038                                "/>
    <s v="00"/>
    <s v="UADD    "/>
    <x v="144"/>
    <s v="1000"/>
    <s v="ZLL10"/>
    <x v="0"/>
    <s v="Elec Distribution 360-373"/>
    <s v="Mandated"/>
  </r>
  <r>
    <s v="ZLL10"/>
    <x v="0"/>
    <x v="20"/>
    <x v="20"/>
    <s v="DIS-E Cap Blanket"/>
    <d v="1993-03-22T00:00:00"/>
    <x v="0"/>
    <n v="201412"/>
    <x v="0"/>
    <x v="1"/>
    <s v="366000"/>
    <s v="038                                "/>
    <s v="00"/>
    <s v="UADD    "/>
    <x v="145"/>
    <s v="1000"/>
    <s v="ZLL10"/>
    <x v="0"/>
    <s v="Elec Distribution 360-373"/>
    <s v="Mandated"/>
  </r>
  <r>
    <s v="ZLL10"/>
    <x v="0"/>
    <x v="20"/>
    <x v="20"/>
    <s v="DIS-E Cap Blanket"/>
    <d v="1993-03-22T00:00:00"/>
    <x v="0"/>
    <n v="201412"/>
    <x v="0"/>
    <x v="1"/>
    <s v="367000"/>
    <s v="038                                "/>
    <s v="00"/>
    <s v="UADD    "/>
    <x v="146"/>
    <s v="1000"/>
    <s v="ZLL10"/>
    <x v="0"/>
    <s v="Elec Distribution 360-373"/>
    <s v="Mandated"/>
  </r>
  <r>
    <s v="ZLL10"/>
    <x v="0"/>
    <x v="20"/>
    <x v="20"/>
    <s v="DIS-E Cap Blanket"/>
    <d v="1993-03-22T00:00:00"/>
    <x v="0"/>
    <n v="201412"/>
    <x v="0"/>
    <x v="1"/>
    <s v="369300"/>
    <s v="038                                "/>
    <s v="00"/>
    <s v="UADD    "/>
    <x v="147"/>
    <s v="1000"/>
    <s v="ZLL10"/>
    <x v="0"/>
    <s v="Elec Distribution 360-373"/>
    <s v="Mandated"/>
  </r>
  <r>
    <s v="ZBO10"/>
    <x v="0"/>
    <x v="21"/>
    <x v="21"/>
    <s v="DIS-E Cap Blanket"/>
    <d v="1993-03-22T00:00:00"/>
    <x v="0"/>
    <n v="201412"/>
    <x v="0"/>
    <x v="0"/>
    <s v="364000"/>
    <s v="028                                "/>
    <s v="00"/>
    <s v="CFNU    "/>
    <x v="148"/>
    <s v="1000"/>
    <s v="ZBO10"/>
    <x v="0"/>
    <s v="Elec Distribution 360-373"/>
    <s v="Mandated"/>
  </r>
  <r>
    <s v="ZBO10"/>
    <x v="0"/>
    <x v="21"/>
    <x v="21"/>
    <s v="DIS-E Cap Blanket"/>
    <d v="1993-03-22T00:00:00"/>
    <x v="0"/>
    <n v="201412"/>
    <x v="0"/>
    <x v="0"/>
    <s v="364000"/>
    <s v="028                                "/>
    <s v="00"/>
    <s v="NURV    "/>
    <x v="149"/>
    <s v="1000"/>
    <s v="ZBO10"/>
    <x v="0"/>
    <s v="Elec Distribution 360-373"/>
    <s v="Mandated"/>
  </r>
  <r>
    <s v="ZBO10"/>
    <x v="0"/>
    <x v="21"/>
    <x v="21"/>
    <s v="DIS-E Cap Blanket"/>
    <d v="1993-03-22T00:00:00"/>
    <x v="0"/>
    <n v="201412"/>
    <x v="0"/>
    <x v="0"/>
    <s v="365000"/>
    <s v="028                                "/>
    <s v="00"/>
    <s v="CFNU    "/>
    <x v="150"/>
    <s v="1000"/>
    <s v="ZBO10"/>
    <x v="0"/>
    <s v="Elec Distribution 360-373"/>
    <s v="Mandated"/>
  </r>
  <r>
    <s v="ZBO10"/>
    <x v="0"/>
    <x v="21"/>
    <x v="21"/>
    <s v="DIS-E Cap Blanket"/>
    <d v="1993-03-22T00:00:00"/>
    <x v="0"/>
    <n v="201412"/>
    <x v="0"/>
    <x v="0"/>
    <s v="365000"/>
    <s v="028                                "/>
    <s v="00"/>
    <s v="NURV    "/>
    <x v="151"/>
    <s v="1000"/>
    <s v="ZBO10"/>
    <x v="0"/>
    <s v="Elec Distribution 360-373"/>
    <s v="Mandated"/>
  </r>
  <r>
    <s v="ZBO10"/>
    <x v="0"/>
    <x v="21"/>
    <x v="21"/>
    <s v="DIS-E Cap Blanket"/>
    <d v="1993-03-22T00:00:00"/>
    <x v="0"/>
    <n v="201412"/>
    <x v="0"/>
    <x v="0"/>
    <s v="366000"/>
    <s v="028                                "/>
    <s v="00"/>
    <s v="CFNU    "/>
    <x v="152"/>
    <s v="1000"/>
    <s v="ZBO10"/>
    <x v="0"/>
    <s v="Elec Distribution 360-373"/>
    <s v="Mandated"/>
  </r>
  <r>
    <s v="ZBO10"/>
    <x v="0"/>
    <x v="21"/>
    <x v="21"/>
    <s v="DIS-E Cap Blanket"/>
    <d v="1993-03-22T00:00:00"/>
    <x v="0"/>
    <n v="201412"/>
    <x v="0"/>
    <x v="0"/>
    <s v="366000"/>
    <s v="028                                "/>
    <s v="00"/>
    <s v="NURV    "/>
    <x v="153"/>
    <s v="1000"/>
    <s v="ZBO10"/>
    <x v="0"/>
    <s v="Elec Distribution 360-373"/>
    <s v="Mandated"/>
  </r>
  <r>
    <s v="ZBO10"/>
    <x v="0"/>
    <x v="21"/>
    <x v="21"/>
    <s v="DIS-E Cap Blanket"/>
    <d v="1993-03-22T00:00:00"/>
    <x v="0"/>
    <n v="201412"/>
    <x v="0"/>
    <x v="0"/>
    <s v="367000"/>
    <s v="028                                "/>
    <s v="00"/>
    <s v="CFNU    "/>
    <x v="154"/>
    <s v="1000"/>
    <s v="ZBO10"/>
    <x v="0"/>
    <s v="Elec Distribution 360-373"/>
    <s v="Mandated"/>
  </r>
  <r>
    <s v="ZBO10"/>
    <x v="0"/>
    <x v="21"/>
    <x v="21"/>
    <s v="DIS-E Cap Blanket"/>
    <d v="1993-03-22T00:00:00"/>
    <x v="0"/>
    <n v="201412"/>
    <x v="0"/>
    <x v="0"/>
    <s v="367000"/>
    <s v="028                                "/>
    <s v="00"/>
    <s v="NURV    "/>
    <x v="155"/>
    <s v="1000"/>
    <s v="ZBO10"/>
    <x v="0"/>
    <s v="Elec Distribution 360-373"/>
    <s v="Mandated"/>
  </r>
  <r>
    <s v="ZBO10"/>
    <x v="0"/>
    <x v="21"/>
    <x v="21"/>
    <s v="DIS-E Cap Blanket"/>
    <d v="1993-03-22T00:00:00"/>
    <x v="0"/>
    <n v="201412"/>
    <x v="0"/>
    <x v="0"/>
    <s v="367000"/>
    <s v="028                                "/>
    <s v="00"/>
    <s v="UADD    "/>
    <x v="156"/>
    <s v="1000"/>
    <s v="ZBO10"/>
    <x v="0"/>
    <s v="Elec Distribution 360-373"/>
    <s v="Mandated"/>
  </r>
  <r>
    <s v="ZBO10"/>
    <x v="0"/>
    <x v="21"/>
    <x v="21"/>
    <s v="DIS-E Cap Blanket"/>
    <d v="1993-03-22T00:00:00"/>
    <x v="0"/>
    <n v="201412"/>
    <x v="0"/>
    <x v="0"/>
    <s v="368000"/>
    <s v="028                                "/>
    <s v="00"/>
    <s v="CFNU    "/>
    <x v="157"/>
    <s v="1000"/>
    <s v="ZBO10"/>
    <x v="0"/>
    <s v="Elec Distribution 360-373"/>
    <s v="Mandated"/>
  </r>
  <r>
    <s v="ZBO10"/>
    <x v="0"/>
    <x v="21"/>
    <x v="21"/>
    <s v="DIS-E Cap Blanket"/>
    <d v="1993-03-22T00:00:00"/>
    <x v="0"/>
    <n v="201412"/>
    <x v="0"/>
    <x v="0"/>
    <s v="369100"/>
    <s v="028                                "/>
    <s v="00"/>
    <s v="CFNU    "/>
    <x v="158"/>
    <s v="1000"/>
    <s v="ZBO10"/>
    <x v="0"/>
    <s v="Elec Distribution 360-373"/>
    <s v="Mandated"/>
  </r>
  <r>
    <s v="ZBO10"/>
    <x v="0"/>
    <x v="21"/>
    <x v="21"/>
    <s v="DIS-E Cap Blanket"/>
    <d v="1993-03-22T00:00:00"/>
    <x v="0"/>
    <n v="201412"/>
    <x v="0"/>
    <x v="0"/>
    <s v="369100"/>
    <s v="028                                "/>
    <s v="00"/>
    <s v="NURV    "/>
    <x v="159"/>
    <s v="1000"/>
    <s v="ZBO10"/>
    <x v="0"/>
    <s v="Elec Distribution 360-373"/>
    <s v="Mandated"/>
  </r>
  <r>
    <s v="ZBO10"/>
    <x v="0"/>
    <x v="21"/>
    <x v="21"/>
    <s v="DIS-E Cap Blanket"/>
    <d v="1993-03-22T00:00:00"/>
    <x v="0"/>
    <n v="201412"/>
    <x v="0"/>
    <x v="0"/>
    <s v="369300"/>
    <s v="028                                "/>
    <s v="00"/>
    <s v="CFNU    "/>
    <x v="160"/>
    <s v="1000"/>
    <s v="ZBO10"/>
    <x v="0"/>
    <s v="Elec Distribution 360-373"/>
    <s v="Mandated"/>
  </r>
  <r>
    <s v="ZBO10"/>
    <x v="0"/>
    <x v="21"/>
    <x v="21"/>
    <s v="DIS-E Cap Blanket"/>
    <d v="1993-03-22T00:00:00"/>
    <x v="0"/>
    <n v="201412"/>
    <x v="0"/>
    <x v="0"/>
    <s v="369300"/>
    <s v="028                                "/>
    <s v="00"/>
    <s v="NURV    "/>
    <x v="161"/>
    <s v="1000"/>
    <s v="ZBO10"/>
    <x v="0"/>
    <s v="Elec Distribution 360-373"/>
    <s v="Mandated"/>
  </r>
  <r>
    <s v="ZBO10"/>
    <x v="0"/>
    <x v="21"/>
    <x v="21"/>
    <s v="DIS-E Cap Blanket"/>
    <d v="1993-03-22T00:00:00"/>
    <x v="0"/>
    <n v="201412"/>
    <x v="0"/>
    <x v="0"/>
    <s v="373300"/>
    <s v="028                                "/>
    <s v="00"/>
    <s v="NURV    "/>
    <x v="162"/>
    <s v="1000"/>
    <s v="ZBO10"/>
    <x v="0"/>
    <s v="Elec Distribution 360-373"/>
    <s v="Mandated"/>
  </r>
  <r>
    <s v="ZBO10"/>
    <x v="0"/>
    <x v="21"/>
    <x v="21"/>
    <s v="DIS-E Cap Blanket"/>
    <d v="1993-03-22T00:00:00"/>
    <x v="0"/>
    <n v="201412"/>
    <x v="0"/>
    <x v="0"/>
    <s v="373400"/>
    <s v="028                                "/>
    <s v="00"/>
    <s v="CFNU    "/>
    <x v="163"/>
    <s v="1000"/>
    <s v="ZBO10"/>
    <x v="0"/>
    <s v="Elec Distribution 360-373"/>
    <s v="Mandated"/>
  </r>
  <r>
    <s v="ZBO10"/>
    <x v="0"/>
    <x v="21"/>
    <x v="21"/>
    <s v="DIS-E Cap Blanket"/>
    <d v="1993-03-22T00:00:00"/>
    <x v="0"/>
    <n v="201412"/>
    <x v="0"/>
    <x v="0"/>
    <s v="373400"/>
    <s v="028                                "/>
    <s v="00"/>
    <s v="NURV    "/>
    <x v="164"/>
    <s v="1000"/>
    <s v="ZBO10"/>
    <x v="0"/>
    <s v="Elec Distribution 360-373"/>
    <s v="Mandated"/>
  </r>
  <r>
    <s v="ZPJ10"/>
    <x v="0"/>
    <x v="22"/>
    <x v="22"/>
    <s v="DIS-E Cap Blanket"/>
    <d v="1993-03-22T00:00:00"/>
    <x v="0"/>
    <n v="201412"/>
    <x v="0"/>
    <x v="0"/>
    <s v="364000"/>
    <s v="028                                "/>
    <s v="00"/>
    <s v="CFNU    "/>
    <x v="165"/>
    <s v="1000"/>
    <s v="ZPJ10"/>
    <x v="0"/>
    <s v="Elec Distribution 360-373"/>
    <s v="Mandated"/>
  </r>
  <r>
    <s v="ZPJ10"/>
    <x v="0"/>
    <x v="22"/>
    <x v="22"/>
    <s v="DIS-E Cap Blanket"/>
    <d v="1993-03-22T00:00:00"/>
    <x v="0"/>
    <n v="201412"/>
    <x v="0"/>
    <x v="0"/>
    <s v="364000"/>
    <s v="028                                "/>
    <s v="00"/>
    <s v="NURV    "/>
    <x v="166"/>
    <s v="1000"/>
    <s v="ZPJ10"/>
    <x v="0"/>
    <s v="Elec Distribution 360-373"/>
    <s v="Mandated"/>
  </r>
  <r>
    <s v="ZPJ10"/>
    <x v="0"/>
    <x v="22"/>
    <x v="22"/>
    <s v="DIS-E Cap Blanket"/>
    <d v="1993-03-22T00:00:00"/>
    <x v="0"/>
    <n v="201412"/>
    <x v="0"/>
    <x v="0"/>
    <s v="364000"/>
    <s v="028                                "/>
    <s v="00"/>
    <s v="UADD    "/>
    <x v="167"/>
    <s v="1000"/>
    <s v="ZPJ10"/>
    <x v="0"/>
    <s v="Elec Distribution 360-373"/>
    <s v="Mandated"/>
  </r>
  <r>
    <s v="ZPJ10"/>
    <x v="0"/>
    <x v="22"/>
    <x v="22"/>
    <s v="DIS-E Cap Blanket"/>
    <d v="1993-03-22T00:00:00"/>
    <x v="0"/>
    <n v="201412"/>
    <x v="0"/>
    <x v="0"/>
    <s v="365000"/>
    <s v="028                                "/>
    <s v="00"/>
    <s v="CFNU    "/>
    <x v="168"/>
    <s v="1000"/>
    <s v="ZPJ10"/>
    <x v="0"/>
    <s v="Elec Distribution 360-373"/>
    <s v="Mandated"/>
  </r>
  <r>
    <s v="ZPJ10"/>
    <x v="0"/>
    <x v="22"/>
    <x v="22"/>
    <s v="DIS-E Cap Blanket"/>
    <d v="1993-03-22T00:00:00"/>
    <x v="0"/>
    <n v="201412"/>
    <x v="0"/>
    <x v="0"/>
    <s v="365000"/>
    <s v="028                                "/>
    <s v="00"/>
    <s v="NURV    "/>
    <x v="169"/>
    <s v="1000"/>
    <s v="ZPJ10"/>
    <x v="0"/>
    <s v="Elec Distribution 360-373"/>
    <s v="Mandated"/>
  </r>
  <r>
    <s v="ZPJ10"/>
    <x v="0"/>
    <x v="22"/>
    <x v="22"/>
    <s v="DIS-E Cap Blanket"/>
    <d v="1993-03-22T00:00:00"/>
    <x v="0"/>
    <n v="201412"/>
    <x v="0"/>
    <x v="0"/>
    <s v="365000"/>
    <s v="028                                "/>
    <s v="00"/>
    <s v="UADD    "/>
    <x v="170"/>
    <s v="1000"/>
    <s v="ZPJ10"/>
    <x v="0"/>
    <s v="Elec Distribution 360-373"/>
    <s v="Mandated"/>
  </r>
  <r>
    <s v="ZPJ10"/>
    <x v="0"/>
    <x v="22"/>
    <x v="22"/>
    <s v="DIS-E Cap Blanket"/>
    <d v="1993-03-22T00:00:00"/>
    <x v="0"/>
    <n v="201412"/>
    <x v="0"/>
    <x v="0"/>
    <s v="366000"/>
    <s v="028                                "/>
    <s v="00"/>
    <s v="CFNU    "/>
    <x v="171"/>
    <s v="1000"/>
    <s v="ZPJ10"/>
    <x v="0"/>
    <s v="Elec Distribution 360-373"/>
    <s v="Mandated"/>
  </r>
  <r>
    <s v="ZPJ10"/>
    <x v="0"/>
    <x v="22"/>
    <x v="22"/>
    <s v="DIS-E Cap Blanket"/>
    <d v="1993-03-22T00:00:00"/>
    <x v="0"/>
    <n v="201412"/>
    <x v="0"/>
    <x v="0"/>
    <s v="366000"/>
    <s v="028                                "/>
    <s v="00"/>
    <s v="NURV    "/>
    <x v="172"/>
    <s v="1000"/>
    <s v="ZPJ10"/>
    <x v="0"/>
    <s v="Elec Distribution 360-373"/>
    <s v="Mandated"/>
  </r>
  <r>
    <s v="ZPJ10"/>
    <x v="0"/>
    <x v="22"/>
    <x v="22"/>
    <s v="DIS-E Cap Blanket"/>
    <d v="1993-03-22T00:00:00"/>
    <x v="0"/>
    <n v="201412"/>
    <x v="0"/>
    <x v="0"/>
    <s v="367000"/>
    <s v="028                                "/>
    <s v="00"/>
    <s v="CFNU    "/>
    <x v="173"/>
    <s v="1000"/>
    <s v="ZPJ10"/>
    <x v="0"/>
    <s v="Elec Distribution 360-373"/>
    <s v="Mandated"/>
  </r>
  <r>
    <s v="ZPJ10"/>
    <x v="0"/>
    <x v="22"/>
    <x v="22"/>
    <s v="DIS-E Cap Blanket"/>
    <d v="1993-03-22T00:00:00"/>
    <x v="0"/>
    <n v="201412"/>
    <x v="0"/>
    <x v="0"/>
    <s v="367000"/>
    <s v="028                                "/>
    <s v="00"/>
    <s v="NURV    "/>
    <x v="174"/>
    <s v="1000"/>
    <s v="ZPJ10"/>
    <x v="0"/>
    <s v="Elec Distribution 360-373"/>
    <s v="Mandated"/>
  </r>
  <r>
    <s v="ZPJ10"/>
    <x v="0"/>
    <x v="22"/>
    <x v="22"/>
    <s v="DIS-E Cap Blanket"/>
    <d v="1993-03-22T00:00:00"/>
    <x v="0"/>
    <n v="201412"/>
    <x v="0"/>
    <x v="0"/>
    <s v="367000"/>
    <s v="028                                "/>
    <s v="00"/>
    <s v="UADD    "/>
    <x v="175"/>
    <s v="1000"/>
    <s v="ZPJ10"/>
    <x v="0"/>
    <s v="Elec Distribution 360-373"/>
    <s v="Mandated"/>
  </r>
  <r>
    <s v="ZPJ10"/>
    <x v="0"/>
    <x v="22"/>
    <x v="22"/>
    <s v="DIS-E Cap Blanket"/>
    <d v="1993-03-22T00:00:00"/>
    <x v="0"/>
    <n v="201412"/>
    <x v="0"/>
    <x v="0"/>
    <s v="368000"/>
    <s v="028                                "/>
    <s v="00"/>
    <s v="CFNU    "/>
    <x v="176"/>
    <s v="1000"/>
    <s v="ZPJ10"/>
    <x v="0"/>
    <s v="Elec Distribution 360-373"/>
    <s v="Mandated"/>
  </r>
  <r>
    <s v="ZPJ10"/>
    <x v="0"/>
    <x v="22"/>
    <x v="22"/>
    <s v="DIS-E Cap Blanket"/>
    <d v="1993-03-22T00:00:00"/>
    <x v="0"/>
    <n v="201412"/>
    <x v="0"/>
    <x v="0"/>
    <s v="368000"/>
    <s v="028                                "/>
    <s v="00"/>
    <s v="NURV    "/>
    <x v="177"/>
    <s v="1000"/>
    <s v="ZPJ10"/>
    <x v="0"/>
    <s v="Elec Distribution 360-373"/>
    <s v="Mandated"/>
  </r>
  <r>
    <s v="ZPJ10"/>
    <x v="0"/>
    <x v="22"/>
    <x v="22"/>
    <s v="DIS-E Cap Blanket"/>
    <d v="1993-03-22T00:00:00"/>
    <x v="0"/>
    <n v="201412"/>
    <x v="0"/>
    <x v="0"/>
    <s v="369100"/>
    <s v="028                                "/>
    <s v="00"/>
    <s v="NURV    "/>
    <x v="178"/>
    <s v="1000"/>
    <s v="ZPJ10"/>
    <x v="0"/>
    <s v="Elec Distribution 360-373"/>
    <s v="Mandated"/>
  </r>
  <r>
    <s v="ZPJ10"/>
    <x v="0"/>
    <x v="22"/>
    <x v="22"/>
    <s v="DIS-E Cap Blanket"/>
    <d v="1993-03-22T00:00:00"/>
    <x v="0"/>
    <n v="201412"/>
    <x v="0"/>
    <x v="0"/>
    <s v="369300"/>
    <s v="028                                "/>
    <s v="00"/>
    <s v="CFNU    "/>
    <x v="179"/>
    <s v="1000"/>
    <s v="ZPJ10"/>
    <x v="0"/>
    <s v="Elec Distribution 360-373"/>
    <s v="Mandated"/>
  </r>
  <r>
    <s v="ZPJ10"/>
    <x v="0"/>
    <x v="22"/>
    <x v="22"/>
    <s v="DIS-E Cap Blanket"/>
    <d v="1993-03-22T00:00:00"/>
    <x v="0"/>
    <n v="201412"/>
    <x v="0"/>
    <x v="0"/>
    <s v="369300"/>
    <s v="028                                "/>
    <s v="00"/>
    <s v="NURV    "/>
    <x v="180"/>
    <s v="1000"/>
    <s v="ZPJ10"/>
    <x v="0"/>
    <s v="Elec Distribution 360-373"/>
    <s v="Mandated"/>
  </r>
  <r>
    <s v="ZPJ10"/>
    <x v="0"/>
    <x v="22"/>
    <x v="22"/>
    <s v="DIS-E Cap Blanket"/>
    <d v="1993-03-22T00:00:00"/>
    <x v="0"/>
    <n v="201412"/>
    <x v="0"/>
    <x v="0"/>
    <s v="369300"/>
    <s v="028                                "/>
    <s v="00"/>
    <s v="UADD    "/>
    <x v="181"/>
    <s v="1000"/>
    <s v="ZPJ10"/>
    <x v="0"/>
    <s v="Elec Distribution 360-373"/>
    <s v="Mandated"/>
  </r>
  <r>
    <s v="ZBO10"/>
    <x v="0"/>
    <x v="23"/>
    <x v="23"/>
    <s v="DIS-E Cap Blanket"/>
    <d v="2005-01-01T00:00:00"/>
    <x v="0"/>
    <n v="201412"/>
    <x v="0"/>
    <x v="0"/>
    <s v="364000"/>
    <s v="028                                "/>
    <s v="00"/>
    <s v="UADD    "/>
    <x v="182"/>
    <s v="1000"/>
    <s v="ZBO10"/>
    <x v="0"/>
    <s v="Elec Distribution 360-373"/>
    <s v="Mandated"/>
  </r>
  <r>
    <s v="ZBO10"/>
    <x v="0"/>
    <x v="23"/>
    <x v="23"/>
    <s v="DIS-E Cap Blanket"/>
    <d v="2005-01-01T00:00:00"/>
    <x v="0"/>
    <n v="201412"/>
    <x v="0"/>
    <x v="0"/>
    <s v="365000"/>
    <s v="028                                "/>
    <s v="00"/>
    <s v="UADD    "/>
    <x v="182"/>
    <s v="1000"/>
    <s v="ZBO10"/>
    <x v="0"/>
    <s v="Elec Distribution 360-373"/>
    <s v="Mandated"/>
  </r>
  <r>
    <s v="ZBO10"/>
    <x v="0"/>
    <x v="23"/>
    <x v="23"/>
    <s v="DIS-E Cap Blanket"/>
    <d v="2005-01-01T00:00:00"/>
    <x v="0"/>
    <n v="201412"/>
    <x v="0"/>
    <x v="0"/>
    <s v="366000"/>
    <s v="028                                "/>
    <s v="00"/>
    <s v="UADD    "/>
    <x v="182"/>
    <s v="1000"/>
    <s v="ZBO10"/>
    <x v="0"/>
    <s v="Elec Distribution 360-373"/>
    <s v="Mandated"/>
  </r>
  <r>
    <s v="ZBO10"/>
    <x v="0"/>
    <x v="23"/>
    <x v="23"/>
    <s v="DIS-E Cap Blanket"/>
    <d v="2005-01-01T00:00:00"/>
    <x v="0"/>
    <n v="201412"/>
    <x v="0"/>
    <x v="0"/>
    <s v="367000"/>
    <s v="028                                "/>
    <s v="00"/>
    <s v="UADD    "/>
    <x v="183"/>
    <s v="1000"/>
    <s v="ZBO10"/>
    <x v="0"/>
    <s v="Elec Distribution 360-373"/>
    <s v="Mandated"/>
  </r>
  <r>
    <s v="ZBO10"/>
    <x v="0"/>
    <x v="23"/>
    <x v="23"/>
    <s v="DIS-E Cap Blanket"/>
    <d v="2005-01-01T00:00:00"/>
    <x v="0"/>
    <n v="201412"/>
    <x v="0"/>
    <x v="0"/>
    <s v="368000"/>
    <s v="028                                "/>
    <s v="00"/>
    <s v="UADD    "/>
    <x v="182"/>
    <s v="1000"/>
    <s v="ZBO10"/>
    <x v="0"/>
    <s v="Elec Distribution 360-373"/>
    <s v="Mandated"/>
  </r>
  <r>
    <s v="ZBO10"/>
    <x v="0"/>
    <x v="23"/>
    <x v="23"/>
    <s v="DIS-E Cap Blanket"/>
    <d v="2005-01-01T00:00:00"/>
    <x v="0"/>
    <n v="201412"/>
    <x v="0"/>
    <x v="0"/>
    <s v="369300"/>
    <s v="028                                "/>
    <s v="00"/>
    <s v="UADD    "/>
    <x v="182"/>
    <s v="1000"/>
    <s v="ZBO10"/>
    <x v="0"/>
    <s v="Elec Distribution 360-373"/>
    <s v="Mandated"/>
  </r>
  <r>
    <s v="ZCS10"/>
    <x v="0"/>
    <x v="24"/>
    <x v="24"/>
    <s v="DIS-E Cap Blanket"/>
    <d v="1994-09-02T00:00:00"/>
    <x v="0"/>
    <n v="201412"/>
    <x v="0"/>
    <x v="1"/>
    <s v="364000"/>
    <s v="038                                "/>
    <s v="00"/>
    <s v="CFNU    "/>
    <x v="184"/>
    <s v="1000"/>
    <s v="ZCS10"/>
    <x v="0"/>
    <s v="Elec Distribution 360-373"/>
    <s v="Mandated"/>
  </r>
  <r>
    <s v="ZCS10"/>
    <x v="0"/>
    <x v="24"/>
    <x v="24"/>
    <s v="DIS-E Cap Blanket"/>
    <d v="1994-09-02T00:00:00"/>
    <x v="0"/>
    <n v="201412"/>
    <x v="0"/>
    <x v="1"/>
    <s v="364000"/>
    <s v="038                                "/>
    <s v="00"/>
    <s v="NURV    "/>
    <x v="185"/>
    <s v="1000"/>
    <s v="ZCS10"/>
    <x v="0"/>
    <s v="Elec Distribution 360-373"/>
    <s v="Mandated"/>
  </r>
  <r>
    <s v="ZCS10"/>
    <x v="0"/>
    <x v="24"/>
    <x v="24"/>
    <s v="DIS-E Cap Blanket"/>
    <d v="1994-09-02T00:00:00"/>
    <x v="0"/>
    <n v="201412"/>
    <x v="0"/>
    <x v="1"/>
    <s v="364000"/>
    <s v="038                                "/>
    <s v="00"/>
    <s v="UADD    "/>
    <x v="186"/>
    <s v="1000"/>
    <s v="ZCS10"/>
    <x v="0"/>
    <s v="Elec Distribution 360-373"/>
    <s v="Mandated"/>
  </r>
  <r>
    <s v="ZCS10"/>
    <x v="0"/>
    <x v="24"/>
    <x v="24"/>
    <s v="DIS-E Cap Blanket"/>
    <d v="1994-09-02T00:00:00"/>
    <x v="0"/>
    <n v="201412"/>
    <x v="0"/>
    <x v="1"/>
    <s v="365000"/>
    <s v="038                                "/>
    <s v="00"/>
    <s v="CFNU    "/>
    <x v="187"/>
    <s v="1000"/>
    <s v="ZCS10"/>
    <x v="0"/>
    <s v="Elec Distribution 360-373"/>
    <s v="Mandated"/>
  </r>
  <r>
    <s v="ZCS10"/>
    <x v="0"/>
    <x v="24"/>
    <x v="24"/>
    <s v="DIS-E Cap Blanket"/>
    <d v="1994-09-02T00:00:00"/>
    <x v="0"/>
    <n v="201412"/>
    <x v="0"/>
    <x v="1"/>
    <s v="365000"/>
    <s v="038                                "/>
    <s v="00"/>
    <s v="NURV    "/>
    <x v="188"/>
    <s v="1000"/>
    <s v="ZCS10"/>
    <x v="0"/>
    <s v="Elec Distribution 360-373"/>
    <s v="Mandated"/>
  </r>
  <r>
    <s v="ZCS10"/>
    <x v="0"/>
    <x v="24"/>
    <x v="24"/>
    <s v="DIS-E Cap Blanket"/>
    <d v="1994-09-02T00:00:00"/>
    <x v="0"/>
    <n v="201412"/>
    <x v="0"/>
    <x v="1"/>
    <s v="365000"/>
    <s v="038                                "/>
    <s v="00"/>
    <s v="UADD    "/>
    <x v="189"/>
    <s v="1000"/>
    <s v="ZCS10"/>
    <x v="0"/>
    <s v="Elec Distribution 360-373"/>
    <s v="Mandated"/>
  </r>
  <r>
    <s v="ZCS10"/>
    <x v="0"/>
    <x v="24"/>
    <x v="24"/>
    <s v="DIS-E Cap Blanket"/>
    <d v="1994-09-02T00:00:00"/>
    <x v="0"/>
    <n v="201412"/>
    <x v="0"/>
    <x v="1"/>
    <s v="366000"/>
    <s v="038                                "/>
    <s v="00"/>
    <s v="CFNU    "/>
    <x v="190"/>
    <s v="1000"/>
    <s v="ZCS10"/>
    <x v="0"/>
    <s v="Elec Distribution 360-373"/>
    <s v="Mandated"/>
  </r>
  <r>
    <s v="ZCS10"/>
    <x v="0"/>
    <x v="24"/>
    <x v="24"/>
    <s v="DIS-E Cap Blanket"/>
    <d v="1994-09-02T00:00:00"/>
    <x v="0"/>
    <n v="201412"/>
    <x v="0"/>
    <x v="1"/>
    <s v="366000"/>
    <s v="038                                "/>
    <s v="00"/>
    <s v="NURV    "/>
    <x v="191"/>
    <s v="1000"/>
    <s v="ZCS10"/>
    <x v="0"/>
    <s v="Elec Distribution 360-373"/>
    <s v="Mandated"/>
  </r>
  <r>
    <s v="ZCS10"/>
    <x v="0"/>
    <x v="24"/>
    <x v="24"/>
    <s v="DIS-E Cap Blanket"/>
    <d v="1994-09-02T00:00:00"/>
    <x v="0"/>
    <n v="201412"/>
    <x v="0"/>
    <x v="1"/>
    <s v="366000"/>
    <s v="038                                "/>
    <s v="00"/>
    <s v="UADD    "/>
    <x v="192"/>
    <s v="1000"/>
    <s v="ZCS10"/>
    <x v="0"/>
    <s v="Elec Distribution 360-373"/>
    <s v="Mandated"/>
  </r>
  <r>
    <s v="ZCS10"/>
    <x v="0"/>
    <x v="24"/>
    <x v="24"/>
    <s v="DIS-E Cap Blanket"/>
    <d v="1994-09-02T00:00:00"/>
    <x v="0"/>
    <n v="201412"/>
    <x v="0"/>
    <x v="1"/>
    <s v="367000"/>
    <s v="038                                "/>
    <s v="00"/>
    <s v="CFNU    "/>
    <x v="193"/>
    <s v="1000"/>
    <s v="ZCS10"/>
    <x v="0"/>
    <s v="Elec Distribution 360-373"/>
    <s v="Mandated"/>
  </r>
  <r>
    <s v="ZCS10"/>
    <x v="0"/>
    <x v="24"/>
    <x v="24"/>
    <s v="DIS-E Cap Blanket"/>
    <d v="1994-09-02T00:00:00"/>
    <x v="0"/>
    <n v="201412"/>
    <x v="0"/>
    <x v="1"/>
    <s v="367000"/>
    <s v="038                                "/>
    <s v="00"/>
    <s v="NURV    "/>
    <x v="194"/>
    <s v="1000"/>
    <s v="ZCS10"/>
    <x v="0"/>
    <s v="Elec Distribution 360-373"/>
    <s v="Mandated"/>
  </r>
  <r>
    <s v="ZCS10"/>
    <x v="0"/>
    <x v="24"/>
    <x v="24"/>
    <s v="DIS-E Cap Blanket"/>
    <d v="1994-09-02T00:00:00"/>
    <x v="0"/>
    <n v="201412"/>
    <x v="0"/>
    <x v="1"/>
    <s v="367000"/>
    <s v="038                                "/>
    <s v="00"/>
    <s v="UADD    "/>
    <x v="195"/>
    <s v="1000"/>
    <s v="ZCS10"/>
    <x v="0"/>
    <s v="Elec Distribution 360-373"/>
    <s v="Mandated"/>
  </r>
  <r>
    <s v="ZCS10"/>
    <x v="0"/>
    <x v="24"/>
    <x v="24"/>
    <s v="DIS-E Cap Blanket"/>
    <d v="1994-09-02T00:00:00"/>
    <x v="0"/>
    <n v="201412"/>
    <x v="0"/>
    <x v="1"/>
    <s v="368000"/>
    <s v="038                                "/>
    <s v="00"/>
    <s v="CFNU    "/>
    <x v="196"/>
    <s v="1000"/>
    <s v="ZCS10"/>
    <x v="0"/>
    <s v="Elec Distribution 360-373"/>
    <s v="Mandated"/>
  </r>
  <r>
    <s v="ZCS10"/>
    <x v="0"/>
    <x v="24"/>
    <x v="24"/>
    <s v="DIS-E Cap Blanket"/>
    <d v="1994-09-02T00:00:00"/>
    <x v="0"/>
    <n v="201412"/>
    <x v="0"/>
    <x v="1"/>
    <s v="368000"/>
    <s v="038                                "/>
    <s v="00"/>
    <s v="NURV    "/>
    <x v="197"/>
    <s v="1000"/>
    <s v="ZCS10"/>
    <x v="0"/>
    <s v="Elec Distribution 360-373"/>
    <s v="Mandated"/>
  </r>
  <r>
    <s v="ZCS10"/>
    <x v="0"/>
    <x v="24"/>
    <x v="24"/>
    <s v="DIS-E Cap Blanket"/>
    <d v="1994-09-02T00:00:00"/>
    <x v="0"/>
    <n v="201412"/>
    <x v="0"/>
    <x v="1"/>
    <s v="368000"/>
    <s v="038                                "/>
    <s v="00"/>
    <s v="UADD    "/>
    <x v="198"/>
    <s v="1000"/>
    <s v="ZCS10"/>
    <x v="0"/>
    <s v="Elec Distribution 360-373"/>
    <s v="Mandated"/>
  </r>
  <r>
    <s v="ZCS10"/>
    <x v="0"/>
    <x v="24"/>
    <x v="24"/>
    <s v="DIS-E Cap Blanket"/>
    <d v="1994-09-02T00:00:00"/>
    <x v="0"/>
    <n v="201412"/>
    <x v="0"/>
    <x v="1"/>
    <s v="369100"/>
    <s v="038                                "/>
    <s v="00"/>
    <s v="CFNU    "/>
    <x v="199"/>
    <s v="1000"/>
    <s v="ZCS10"/>
    <x v="0"/>
    <s v="Elec Distribution 360-373"/>
    <s v="Mandated"/>
  </r>
  <r>
    <s v="ZCS10"/>
    <x v="0"/>
    <x v="24"/>
    <x v="24"/>
    <s v="DIS-E Cap Blanket"/>
    <d v="1994-09-02T00:00:00"/>
    <x v="0"/>
    <n v="201412"/>
    <x v="0"/>
    <x v="1"/>
    <s v="369100"/>
    <s v="038                                "/>
    <s v="00"/>
    <s v="NURV    "/>
    <x v="200"/>
    <s v="1000"/>
    <s v="ZCS10"/>
    <x v="0"/>
    <s v="Elec Distribution 360-373"/>
    <s v="Mandated"/>
  </r>
  <r>
    <s v="ZCS10"/>
    <x v="0"/>
    <x v="24"/>
    <x v="24"/>
    <s v="DIS-E Cap Blanket"/>
    <d v="1994-09-02T00:00:00"/>
    <x v="0"/>
    <n v="201412"/>
    <x v="0"/>
    <x v="1"/>
    <s v="369100"/>
    <s v="038                                "/>
    <s v="00"/>
    <s v="UADD    "/>
    <x v="201"/>
    <s v="1000"/>
    <s v="ZCS10"/>
    <x v="0"/>
    <s v="Elec Distribution 360-373"/>
    <s v="Mandated"/>
  </r>
  <r>
    <s v="ZCS10"/>
    <x v="0"/>
    <x v="24"/>
    <x v="24"/>
    <s v="DIS-E Cap Blanket"/>
    <d v="1994-09-02T00:00:00"/>
    <x v="0"/>
    <n v="201412"/>
    <x v="0"/>
    <x v="1"/>
    <s v="369300"/>
    <s v="038                                "/>
    <s v="00"/>
    <s v="CFNU    "/>
    <x v="202"/>
    <s v="1000"/>
    <s v="ZCS10"/>
    <x v="0"/>
    <s v="Elec Distribution 360-373"/>
    <s v="Mandated"/>
  </r>
  <r>
    <s v="ZCS10"/>
    <x v="0"/>
    <x v="24"/>
    <x v="24"/>
    <s v="DIS-E Cap Blanket"/>
    <d v="1994-09-02T00:00:00"/>
    <x v="0"/>
    <n v="201412"/>
    <x v="0"/>
    <x v="1"/>
    <s v="369300"/>
    <s v="038                                "/>
    <s v="00"/>
    <s v="NURV    "/>
    <x v="203"/>
    <s v="1000"/>
    <s v="ZCS10"/>
    <x v="0"/>
    <s v="Elec Distribution 360-373"/>
    <s v="Mandated"/>
  </r>
  <r>
    <s v="ZCS10"/>
    <x v="0"/>
    <x v="24"/>
    <x v="24"/>
    <s v="DIS-E Cap Blanket"/>
    <d v="1994-09-02T00:00:00"/>
    <x v="0"/>
    <n v="201412"/>
    <x v="0"/>
    <x v="1"/>
    <s v="369300"/>
    <s v="038                                "/>
    <s v="00"/>
    <s v="UADD    "/>
    <x v="204"/>
    <s v="1000"/>
    <s v="ZCS10"/>
    <x v="0"/>
    <s v="Elec Distribution 360-373"/>
    <s v="Mandated"/>
  </r>
  <r>
    <s v="ZBC10"/>
    <x v="0"/>
    <x v="25"/>
    <x v="25"/>
    <s v="DIS-E Cap Blanket"/>
    <d v="1993-03-22T00:00:00"/>
    <x v="0"/>
    <n v="201412"/>
    <x v="0"/>
    <x v="0"/>
    <s v="364000"/>
    <s v="028                                "/>
    <s v="00"/>
    <s v="CFNU    "/>
    <x v="205"/>
    <s v="1000"/>
    <s v="ZBC10"/>
    <x v="0"/>
    <s v="Elec Distribution 360-373"/>
    <s v="Mandated"/>
  </r>
  <r>
    <s v="ZBC10"/>
    <x v="0"/>
    <x v="25"/>
    <x v="25"/>
    <s v="DIS-E Cap Blanket"/>
    <d v="1993-03-22T00:00:00"/>
    <x v="0"/>
    <n v="201412"/>
    <x v="0"/>
    <x v="0"/>
    <s v="364000"/>
    <s v="028                                "/>
    <s v="00"/>
    <s v="NURV    "/>
    <x v="206"/>
    <s v="1000"/>
    <s v="ZBC10"/>
    <x v="0"/>
    <s v="Elec Distribution 360-373"/>
    <s v="Mandated"/>
  </r>
  <r>
    <s v="ZBC10"/>
    <x v="0"/>
    <x v="25"/>
    <x v="25"/>
    <s v="DIS-E Cap Blanket"/>
    <d v="1993-03-22T00:00:00"/>
    <x v="0"/>
    <n v="201412"/>
    <x v="0"/>
    <x v="0"/>
    <s v="364000"/>
    <s v="028                                "/>
    <s v="00"/>
    <s v="UADD    "/>
    <x v="207"/>
    <s v="1000"/>
    <s v="ZBC10"/>
    <x v="0"/>
    <s v="Elec Distribution 360-373"/>
    <s v="Mandated"/>
  </r>
  <r>
    <s v="ZBC10"/>
    <x v="0"/>
    <x v="25"/>
    <x v="25"/>
    <s v="DIS-E Cap Blanket"/>
    <d v="1993-03-22T00:00:00"/>
    <x v="0"/>
    <n v="201412"/>
    <x v="0"/>
    <x v="0"/>
    <s v="365000"/>
    <s v="028                                "/>
    <s v="00"/>
    <s v="CFNU    "/>
    <x v="208"/>
    <s v="1000"/>
    <s v="ZBC10"/>
    <x v="0"/>
    <s v="Elec Distribution 360-373"/>
    <s v="Mandated"/>
  </r>
  <r>
    <s v="ZBC10"/>
    <x v="0"/>
    <x v="25"/>
    <x v="25"/>
    <s v="DIS-E Cap Blanket"/>
    <d v="1993-03-22T00:00:00"/>
    <x v="0"/>
    <n v="201412"/>
    <x v="0"/>
    <x v="0"/>
    <s v="365000"/>
    <s v="028                                "/>
    <s v="00"/>
    <s v="NURV    "/>
    <x v="209"/>
    <s v="1000"/>
    <s v="ZBC10"/>
    <x v="0"/>
    <s v="Elec Distribution 360-373"/>
    <s v="Mandated"/>
  </r>
  <r>
    <s v="ZBC10"/>
    <x v="0"/>
    <x v="25"/>
    <x v="25"/>
    <s v="DIS-E Cap Blanket"/>
    <d v="1993-03-22T00:00:00"/>
    <x v="0"/>
    <n v="201412"/>
    <x v="0"/>
    <x v="0"/>
    <s v="365000"/>
    <s v="028                                "/>
    <s v="00"/>
    <s v="UADD    "/>
    <x v="210"/>
    <s v="1000"/>
    <s v="ZBC10"/>
    <x v="0"/>
    <s v="Elec Distribution 360-373"/>
    <s v="Mandated"/>
  </r>
  <r>
    <s v="ZBC10"/>
    <x v="0"/>
    <x v="25"/>
    <x v="25"/>
    <s v="DIS-E Cap Blanket"/>
    <d v="1993-03-22T00:00:00"/>
    <x v="0"/>
    <n v="201412"/>
    <x v="0"/>
    <x v="0"/>
    <s v="366000"/>
    <s v="028                                "/>
    <s v="00"/>
    <s v="CFNU    "/>
    <x v="211"/>
    <s v="1000"/>
    <s v="ZBC10"/>
    <x v="0"/>
    <s v="Elec Distribution 360-373"/>
    <s v="Mandated"/>
  </r>
  <r>
    <s v="ZBC10"/>
    <x v="0"/>
    <x v="25"/>
    <x v="25"/>
    <s v="DIS-E Cap Blanket"/>
    <d v="1993-03-22T00:00:00"/>
    <x v="0"/>
    <n v="201412"/>
    <x v="0"/>
    <x v="0"/>
    <s v="366000"/>
    <s v="028                                "/>
    <s v="00"/>
    <s v="NURV    "/>
    <x v="212"/>
    <s v="1000"/>
    <s v="ZBC10"/>
    <x v="0"/>
    <s v="Elec Distribution 360-373"/>
    <s v="Mandated"/>
  </r>
  <r>
    <s v="ZBC10"/>
    <x v="0"/>
    <x v="25"/>
    <x v="25"/>
    <s v="DIS-E Cap Blanket"/>
    <d v="1993-03-22T00:00:00"/>
    <x v="0"/>
    <n v="201412"/>
    <x v="0"/>
    <x v="0"/>
    <s v="366000"/>
    <s v="028                                "/>
    <s v="00"/>
    <s v="UADD    "/>
    <x v="213"/>
    <s v="1000"/>
    <s v="ZBC10"/>
    <x v="0"/>
    <s v="Elec Distribution 360-373"/>
    <s v="Mandated"/>
  </r>
  <r>
    <s v="ZBC10"/>
    <x v="0"/>
    <x v="25"/>
    <x v="25"/>
    <s v="DIS-E Cap Blanket"/>
    <d v="1993-03-22T00:00:00"/>
    <x v="0"/>
    <n v="201412"/>
    <x v="0"/>
    <x v="0"/>
    <s v="367000"/>
    <s v="028                                "/>
    <s v="00"/>
    <s v="CFNU    "/>
    <x v="214"/>
    <s v="1000"/>
    <s v="ZBC10"/>
    <x v="0"/>
    <s v="Elec Distribution 360-373"/>
    <s v="Mandated"/>
  </r>
  <r>
    <s v="ZBC10"/>
    <x v="0"/>
    <x v="25"/>
    <x v="25"/>
    <s v="DIS-E Cap Blanket"/>
    <d v="1993-03-22T00:00:00"/>
    <x v="0"/>
    <n v="201412"/>
    <x v="0"/>
    <x v="0"/>
    <s v="367000"/>
    <s v="028                                "/>
    <s v="00"/>
    <s v="NURV    "/>
    <x v="215"/>
    <s v="1000"/>
    <s v="ZBC10"/>
    <x v="0"/>
    <s v="Elec Distribution 360-373"/>
    <s v="Mandated"/>
  </r>
  <r>
    <s v="ZBC10"/>
    <x v="0"/>
    <x v="25"/>
    <x v="25"/>
    <s v="DIS-E Cap Blanket"/>
    <d v="1993-03-22T00:00:00"/>
    <x v="0"/>
    <n v="201412"/>
    <x v="0"/>
    <x v="0"/>
    <s v="368000"/>
    <s v="028                                "/>
    <s v="00"/>
    <s v="CFNU    "/>
    <x v="216"/>
    <s v="1000"/>
    <s v="ZBC10"/>
    <x v="0"/>
    <s v="Elec Distribution 360-373"/>
    <s v="Mandated"/>
  </r>
  <r>
    <s v="ZBC10"/>
    <x v="0"/>
    <x v="25"/>
    <x v="25"/>
    <s v="DIS-E Cap Blanket"/>
    <d v="1993-03-22T00:00:00"/>
    <x v="0"/>
    <n v="201412"/>
    <x v="0"/>
    <x v="0"/>
    <s v="368000"/>
    <s v="028                                "/>
    <s v="00"/>
    <s v="NURV    "/>
    <x v="217"/>
    <s v="1000"/>
    <s v="ZBC10"/>
    <x v="0"/>
    <s v="Elec Distribution 360-373"/>
    <s v="Mandated"/>
  </r>
  <r>
    <s v="ZBC10"/>
    <x v="0"/>
    <x v="25"/>
    <x v="25"/>
    <s v="DIS-E Cap Blanket"/>
    <d v="1993-03-22T00:00:00"/>
    <x v="0"/>
    <n v="201412"/>
    <x v="0"/>
    <x v="0"/>
    <s v="369100"/>
    <s v="028                                "/>
    <s v="00"/>
    <s v="NURV    "/>
    <x v="218"/>
    <s v="1000"/>
    <s v="ZBC10"/>
    <x v="0"/>
    <s v="Elec Distribution 360-373"/>
    <s v="Mandated"/>
  </r>
  <r>
    <s v="ZBC10"/>
    <x v="0"/>
    <x v="25"/>
    <x v="25"/>
    <s v="DIS-E Cap Blanket"/>
    <d v="1993-03-22T00:00:00"/>
    <x v="0"/>
    <n v="201412"/>
    <x v="0"/>
    <x v="0"/>
    <s v="369300"/>
    <s v="028                                "/>
    <s v="00"/>
    <s v="CFNU    "/>
    <x v="219"/>
    <s v="1000"/>
    <s v="ZBC10"/>
    <x v="0"/>
    <s v="Elec Distribution 360-373"/>
    <s v="Mandated"/>
  </r>
  <r>
    <s v="ZBC10"/>
    <x v="0"/>
    <x v="25"/>
    <x v="25"/>
    <s v="DIS-E Cap Blanket"/>
    <d v="1993-03-22T00:00:00"/>
    <x v="0"/>
    <n v="201412"/>
    <x v="0"/>
    <x v="0"/>
    <s v="369300"/>
    <s v="028                                "/>
    <s v="00"/>
    <s v="NURV    "/>
    <x v="220"/>
    <s v="1000"/>
    <s v="ZBC10"/>
    <x v="0"/>
    <s v="Elec Distribution 360-373"/>
    <s v="Mandated"/>
  </r>
  <r>
    <s v="ZBC10"/>
    <x v="0"/>
    <x v="25"/>
    <x v="25"/>
    <s v="DIS-E Cap Blanket"/>
    <d v="1993-03-22T00:00:00"/>
    <x v="0"/>
    <n v="201412"/>
    <x v="0"/>
    <x v="0"/>
    <s v="369300"/>
    <s v="028                                "/>
    <s v="00"/>
    <s v="UADD    "/>
    <x v="221"/>
    <s v="1000"/>
    <s v="ZBC10"/>
    <x v="0"/>
    <s v="Elec Distribution 360-373"/>
    <s v="Mandated"/>
  </r>
  <r>
    <s v="ZBC10"/>
    <x v="0"/>
    <x v="25"/>
    <x v="25"/>
    <s v="DIS-E Cap Blanket"/>
    <d v="1993-03-22T00:00:00"/>
    <x v="0"/>
    <n v="201412"/>
    <x v="0"/>
    <x v="0"/>
    <s v="373400"/>
    <s v="028                                "/>
    <s v="00"/>
    <s v="CFNU    "/>
    <x v="222"/>
    <s v="1000"/>
    <s v="ZBC10"/>
    <x v="0"/>
    <s v="Elec Distribution 360-373"/>
    <s v="Mandated"/>
  </r>
  <r>
    <s v="ZBC10"/>
    <x v="0"/>
    <x v="25"/>
    <x v="25"/>
    <s v="DIS-E Cap Blanket"/>
    <d v="1993-03-22T00:00:00"/>
    <x v="0"/>
    <n v="201412"/>
    <x v="0"/>
    <x v="0"/>
    <s v="373400"/>
    <s v="028                                "/>
    <s v="00"/>
    <s v="NURV    "/>
    <x v="223"/>
    <s v="1000"/>
    <s v="ZBC10"/>
    <x v="0"/>
    <s v="Elec Distribution 360-373"/>
    <s v="Mandated"/>
  </r>
  <r>
    <s v="ZPJ10"/>
    <x v="0"/>
    <x v="26"/>
    <x v="26"/>
    <s v="DIS-E Cap Blanket"/>
    <d v="2003-09-05T00:00:00"/>
    <x v="0"/>
    <n v="201412"/>
    <x v="0"/>
    <x v="0"/>
    <s v="364000"/>
    <s v="028                                "/>
    <s v="00"/>
    <s v="NURV    "/>
    <x v="224"/>
    <s v="1000"/>
    <s v="ZPJ10"/>
    <x v="0"/>
    <s v="Elec Distribution 360-373"/>
    <s v="Mandated"/>
  </r>
  <r>
    <s v="ZPJ10"/>
    <x v="0"/>
    <x v="26"/>
    <x v="26"/>
    <s v="DIS-E Cap Blanket"/>
    <d v="2003-09-05T00:00:00"/>
    <x v="0"/>
    <n v="201412"/>
    <x v="0"/>
    <x v="0"/>
    <s v="365000"/>
    <s v="028                                "/>
    <s v="00"/>
    <s v="NURV    "/>
    <x v="225"/>
    <s v="1000"/>
    <s v="ZPJ10"/>
    <x v="0"/>
    <s v="Elec Distribution 360-373"/>
    <s v="Mandated"/>
  </r>
  <r>
    <s v="ZPJ10"/>
    <x v="0"/>
    <x v="26"/>
    <x v="26"/>
    <s v="DIS-E Cap Blanket"/>
    <d v="2003-09-05T00:00:00"/>
    <x v="0"/>
    <n v="201412"/>
    <x v="0"/>
    <x v="0"/>
    <s v="366000"/>
    <s v="028                                "/>
    <s v="00"/>
    <s v="CFNU    "/>
    <x v="226"/>
    <s v="1000"/>
    <s v="ZPJ10"/>
    <x v="0"/>
    <s v="Elec Distribution 360-373"/>
    <s v="Mandated"/>
  </r>
  <r>
    <s v="ZPJ10"/>
    <x v="0"/>
    <x v="26"/>
    <x v="26"/>
    <s v="DIS-E Cap Blanket"/>
    <d v="2003-09-05T00:00:00"/>
    <x v="0"/>
    <n v="201412"/>
    <x v="0"/>
    <x v="0"/>
    <s v="366000"/>
    <s v="028                                "/>
    <s v="00"/>
    <s v="NURV    "/>
    <x v="227"/>
    <s v="1000"/>
    <s v="ZPJ10"/>
    <x v="0"/>
    <s v="Elec Distribution 360-373"/>
    <s v="Mandated"/>
  </r>
  <r>
    <s v="ZPJ10"/>
    <x v="0"/>
    <x v="26"/>
    <x v="26"/>
    <s v="DIS-E Cap Blanket"/>
    <d v="2003-09-05T00:00:00"/>
    <x v="0"/>
    <n v="201412"/>
    <x v="0"/>
    <x v="0"/>
    <s v="367000"/>
    <s v="028                                "/>
    <s v="00"/>
    <s v="CFNU    "/>
    <x v="228"/>
    <s v="1000"/>
    <s v="ZPJ10"/>
    <x v="0"/>
    <s v="Elec Distribution 360-373"/>
    <s v="Mandated"/>
  </r>
  <r>
    <s v="ZPJ10"/>
    <x v="0"/>
    <x v="26"/>
    <x v="26"/>
    <s v="DIS-E Cap Blanket"/>
    <d v="2003-09-05T00:00:00"/>
    <x v="0"/>
    <n v="201412"/>
    <x v="0"/>
    <x v="0"/>
    <s v="367000"/>
    <s v="028                                "/>
    <s v="00"/>
    <s v="NURV    "/>
    <x v="229"/>
    <s v="1000"/>
    <s v="ZPJ10"/>
    <x v="0"/>
    <s v="Elec Distribution 360-373"/>
    <s v="Mandated"/>
  </r>
  <r>
    <s v="ZPJ10"/>
    <x v="0"/>
    <x v="26"/>
    <x v="26"/>
    <s v="DIS-E Cap Blanket"/>
    <d v="2003-09-05T00:00:00"/>
    <x v="0"/>
    <n v="201412"/>
    <x v="0"/>
    <x v="0"/>
    <s v="368000"/>
    <s v="028                                "/>
    <s v="00"/>
    <s v="NURV    "/>
    <x v="230"/>
    <s v="1000"/>
    <s v="ZPJ10"/>
    <x v="0"/>
    <s v="Elec Distribution 360-373"/>
    <s v="Mandated"/>
  </r>
  <r>
    <s v="ZPJ10"/>
    <x v="0"/>
    <x v="26"/>
    <x v="26"/>
    <s v="DIS-E Cap Blanket"/>
    <d v="2003-09-05T00:00:00"/>
    <x v="0"/>
    <n v="201412"/>
    <x v="0"/>
    <x v="0"/>
    <s v="369100"/>
    <s v="028                                "/>
    <s v="00"/>
    <s v="NURV    "/>
    <x v="231"/>
    <s v="1000"/>
    <s v="ZPJ10"/>
    <x v="0"/>
    <s v="Elec Distribution 360-373"/>
    <s v="Mandated"/>
  </r>
  <r>
    <s v="ZPJ10"/>
    <x v="0"/>
    <x v="26"/>
    <x v="26"/>
    <s v="DIS-E Cap Blanket"/>
    <d v="2003-09-05T00:00:00"/>
    <x v="0"/>
    <n v="201412"/>
    <x v="0"/>
    <x v="0"/>
    <s v="369300"/>
    <s v="028                                "/>
    <s v="00"/>
    <s v="CFNU    "/>
    <x v="232"/>
    <s v="1000"/>
    <s v="ZPJ10"/>
    <x v="0"/>
    <s v="Elec Distribution 360-373"/>
    <s v="Mandated"/>
  </r>
  <r>
    <s v="ZPJ10"/>
    <x v="0"/>
    <x v="26"/>
    <x v="26"/>
    <s v="DIS-E Cap Blanket"/>
    <d v="2003-09-05T00:00:00"/>
    <x v="0"/>
    <n v="201412"/>
    <x v="0"/>
    <x v="0"/>
    <s v="369300"/>
    <s v="028                                "/>
    <s v="00"/>
    <s v="NURV    "/>
    <x v="233"/>
    <s v="1000"/>
    <s v="ZPJ10"/>
    <x v="0"/>
    <s v="Elec Distribution 360-373"/>
    <s v="Mandated"/>
  </r>
  <r>
    <s v="ZPJ10"/>
    <x v="0"/>
    <x v="26"/>
    <x v="26"/>
    <s v="DIS-E Cap Blanket"/>
    <d v="2003-09-05T00:00:00"/>
    <x v="0"/>
    <n v="201412"/>
    <x v="0"/>
    <x v="0"/>
    <s v="373200"/>
    <s v="028                                "/>
    <s v="00"/>
    <s v="NURV    "/>
    <x v="234"/>
    <s v="1000"/>
    <s v="ZPJ10"/>
    <x v="0"/>
    <s v="Elec Distribution 360-373"/>
    <s v="Mandated"/>
  </r>
  <r>
    <s v="ZPJ10"/>
    <x v="0"/>
    <x v="26"/>
    <x v="26"/>
    <s v="DIS-E Cap Blanket"/>
    <d v="2003-09-05T00:00:00"/>
    <x v="0"/>
    <n v="201412"/>
    <x v="0"/>
    <x v="0"/>
    <s v="373300"/>
    <s v="028                                "/>
    <s v="00"/>
    <s v="CFNU    "/>
    <x v="235"/>
    <s v="1000"/>
    <s v="ZPJ10"/>
    <x v="0"/>
    <s v="Elec Distribution 360-373"/>
    <s v="Mandated"/>
  </r>
  <r>
    <s v="ZPJ10"/>
    <x v="0"/>
    <x v="26"/>
    <x v="26"/>
    <s v="DIS-E Cap Blanket"/>
    <d v="2003-09-05T00:00:00"/>
    <x v="0"/>
    <n v="201412"/>
    <x v="0"/>
    <x v="0"/>
    <s v="373300"/>
    <s v="028                                "/>
    <s v="00"/>
    <s v="NURV    "/>
    <x v="236"/>
    <s v="1000"/>
    <s v="ZPJ10"/>
    <x v="0"/>
    <s v="Elec Distribution 360-373"/>
    <s v="Mandated"/>
  </r>
  <r>
    <s v="ZPJ10"/>
    <x v="0"/>
    <x v="26"/>
    <x v="26"/>
    <s v="DIS-E Cap Blanket"/>
    <d v="2003-09-05T00:00:00"/>
    <x v="0"/>
    <n v="201412"/>
    <x v="0"/>
    <x v="0"/>
    <s v="373400"/>
    <s v="028                                "/>
    <s v="00"/>
    <s v="CFNU    "/>
    <x v="237"/>
    <s v="1000"/>
    <s v="ZPJ10"/>
    <x v="0"/>
    <s v="Elec Distribution 360-373"/>
    <s v="Mandated"/>
  </r>
  <r>
    <s v="ZPJ10"/>
    <x v="0"/>
    <x v="26"/>
    <x v="26"/>
    <s v="DIS-E Cap Blanket"/>
    <d v="2003-09-05T00:00:00"/>
    <x v="0"/>
    <n v="201412"/>
    <x v="0"/>
    <x v="0"/>
    <s v="373400"/>
    <s v="028                                "/>
    <s v="00"/>
    <s v="NURV    "/>
    <x v="238"/>
    <s v="1000"/>
    <s v="ZPJ10"/>
    <x v="0"/>
    <s v="Elec Distribution 360-373"/>
    <s v="Mandated"/>
  </r>
  <r>
    <s v="ZDP10"/>
    <x v="0"/>
    <x v="27"/>
    <x v="27"/>
    <s v="DIS-E Cap Blanket"/>
    <d v="2004-01-01T00:00:00"/>
    <x v="0"/>
    <n v="201412"/>
    <x v="0"/>
    <x v="0"/>
    <s v="364000"/>
    <s v="028                                "/>
    <s v="00"/>
    <s v="UADD    "/>
    <x v="239"/>
    <s v="1000"/>
    <s v="ZDP10"/>
    <x v="0"/>
    <s v="Elec Distribution 360-373"/>
    <s v="Mandated"/>
  </r>
  <r>
    <s v="ZDP10"/>
    <x v="0"/>
    <x v="27"/>
    <x v="27"/>
    <s v="DIS-E Cap Blanket"/>
    <d v="2004-01-01T00:00:00"/>
    <x v="0"/>
    <n v="201412"/>
    <x v="0"/>
    <x v="0"/>
    <s v="365000"/>
    <s v="028                                "/>
    <s v="00"/>
    <s v="UADD    "/>
    <x v="239"/>
    <s v="1000"/>
    <s v="ZDP10"/>
    <x v="0"/>
    <s v="Elec Distribution 360-373"/>
    <s v="Mandated"/>
  </r>
  <r>
    <s v="ZDP10"/>
    <x v="0"/>
    <x v="27"/>
    <x v="27"/>
    <s v="DIS-E Cap Blanket"/>
    <d v="2004-01-01T00:00:00"/>
    <x v="0"/>
    <n v="201412"/>
    <x v="0"/>
    <x v="0"/>
    <s v="366000"/>
    <s v="028                                "/>
    <s v="00"/>
    <s v="UADD    "/>
    <x v="240"/>
    <s v="1000"/>
    <s v="ZDP10"/>
    <x v="0"/>
    <s v="Elec Distribution 360-373"/>
    <s v="Mandated"/>
  </r>
  <r>
    <s v="ZDP10"/>
    <x v="0"/>
    <x v="27"/>
    <x v="27"/>
    <s v="DIS-E Cap Blanket"/>
    <d v="2004-01-01T00:00:00"/>
    <x v="0"/>
    <n v="201412"/>
    <x v="0"/>
    <x v="0"/>
    <s v="367000"/>
    <s v="028                                "/>
    <s v="00"/>
    <s v="UADD    "/>
    <x v="239"/>
    <s v="1000"/>
    <s v="ZDP10"/>
    <x v="0"/>
    <s v="Elec Distribution 360-373"/>
    <s v="Mandated"/>
  </r>
  <r>
    <s v="ZDP10"/>
    <x v="0"/>
    <x v="27"/>
    <x v="27"/>
    <s v="DIS-E Cap Blanket"/>
    <d v="2004-01-01T00:00:00"/>
    <x v="0"/>
    <n v="201412"/>
    <x v="0"/>
    <x v="0"/>
    <s v="368000"/>
    <s v="028                                "/>
    <s v="00"/>
    <s v="UADD    "/>
    <x v="239"/>
    <s v="1000"/>
    <s v="ZDP10"/>
    <x v="0"/>
    <s v="Elec Distribution 360-373"/>
    <s v="Mandated"/>
  </r>
  <r>
    <s v="ZDP10"/>
    <x v="0"/>
    <x v="27"/>
    <x v="27"/>
    <s v="DIS-E Cap Blanket"/>
    <d v="2004-01-01T00:00:00"/>
    <x v="0"/>
    <n v="201412"/>
    <x v="0"/>
    <x v="0"/>
    <s v="369100"/>
    <s v="028                                "/>
    <s v="00"/>
    <s v="UADD    "/>
    <x v="239"/>
    <s v="1000"/>
    <s v="ZDP10"/>
    <x v="0"/>
    <s v="Elec Distribution 360-373"/>
    <s v="Mandated"/>
  </r>
  <r>
    <s v="ZDP10"/>
    <x v="0"/>
    <x v="27"/>
    <x v="27"/>
    <s v="DIS-E Cap Blanket"/>
    <d v="2004-01-01T00:00:00"/>
    <x v="0"/>
    <n v="201412"/>
    <x v="0"/>
    <x v="0"/>
    <s v="369300"/>
    <s v="028                                "/>
    <s v="00"/>
    <s v="UADD    "/>
    <x v="239"/>
    <s v="1000"/>
    <s v="ZDP10"/>
    <x v="0"/>
    <s v="Elec Distribution 360-373"/>
    <s v="Mandated"/>
  </r>
  <r>
    <s v="ZDP10"/>
    <x v="0"/>
    <x v="27"/>
    <x v="27"/>
    <s v="DIS-E Cap Blanket"/>
    <d v="2004-01-01T00:00:00"/>
    <x v="0"/>
    <n v="201412"/>
    <x v="0"/>
    <x v="0"/>
    <s v="373200"/>
    <s v="028                                "/>
    <s v="00"/>
    <s v="UADD    "/>
    <x v="239"/>
    <s v="1000"/>
    <s v="ZDP10"/>
    <x v="0"/>
    <s v="Elec Distribution 360-373"/>
    <s v="Mandated"/>
  </r>
  <r>
    <s v="ZDP10"/>
    <x v="0"/>
    <x v="27"/>
    <x v="27"/>
    <s v="DIS-E Cap Blanket"/>
    <d v="2004-01-01T00:00:00"/>
    <x v="0"/>
    <n v="201412"/>
    <x v="0"/>
    <x v="0"/>
    <s v="373300"/>
    <s v="028                                "/>
    <s v="00"/>
    <s v="UADD    "/>
    <x v="239"/>
    <s v="1000"/>
    <s v="ZDP10"/>
    <x v="0"/>
    <s v="Elec Distribution 360-373"/>
    <s v="Mandated"/>
  </r>
  <r>
    <s v="ZDP10"/>
    <x v="0"/>
    <x v="27"/>
    <x v="27"/>
    <s v="DIS-E Cap Blanket"/>
    <d v="2004-01-01T00:00:00"/>
    <x v="0"/>
    <n v="201412"/>
    <x v="0"/>
    <x v="0"/>
    <s v="373400"/>
    <s v="028                                "/>
    <s v="00"/>
    <s v="UADD    "/>
    <x v="239"/>
    <s v="1000"/>
    <s v="ZDP10"/>
    <x v="0"/>
    <s v="Elec Distribution 360-373"/>
    <s v="Mandated"/>
  </r>
  <r>
    <s v="ZBC10"/>
    <x v="0"/>
    <x v="28"/>
    <x v="28"/>
    <s v="DIS-E Cap Blanket"/>
    <d v="2004-01-01T00:00:00"/>
    <x v="0"/>
    <n v="201412"/>
    <x v="0"/>
    <x v="0"/>
    <s v="364000"/>
    <s v="028                                "/>
    <s v="00"/>
    <s v="CFNU    "/>
    <x v="241"/>
    <s v="1000"/>
    <s v="ZBC10"/>
    <x v="0"/>
    <s v="Elec Distribution 360-373"/>
    <s v="Mandated"/>
  </r>
  <r>
    <s v="ZBC10"/>
    <x v="0"/>
    <x v="28"/>
    <x v="28"/>
    <s v="DIS-E Cap Blanket"/>
    <d v="2004-01-01T00:00:00"/>
    <x v="0"/>
    <n v="201412"/>
    <x v="0"/>
    <x v="0"/>
    <s v="364000"/>
    <s v="028                                "/>
    <s v="00"/>
    <s v="NURV    "/>
    <x v="242"/>
    <s v="1000"/>
    <s v="ZBC10"/>
    <x v="0"/>
    <s v="Elec Distribution 360-373"/>
    <s v="Mandated"/>
  </r>
  <r>
    <s v="ZBC10"/>
    <x v="0"/>
    <x v="28"/>
    <x v="28"/>
    <s v="DIS-E Cap Blanket"/>
    <d v="2004-01-01T00:00:00"/>
    <x v="0"/>
    <n v="201412"/>
    <x v="0"/>
    <x v="0"/>
    <s v="365000"/>
    <s v="028                                "/>
    <s v="00"/>
    <s v="CFNU    "/>
    <x v="243"/>
    <s v="1000"/>
    <s v="ZBC10"/>
    <x v="0"/>
    <s v="Elec Distribution 360-373"/>
    <s v="Mandated"/>
  </r>
  <r>
    <s v="ZBC10"/>
    <x v="0"/>
    <x v="28"/>
    <x v="28"/>
    <s v="DIS-E Cap Blanket"/>
    <d v="2004-01-01T00:00:00"/>
    <x v="0"/>
    <n v="201412"/>
    <x v="0"/>
    <x v="0"/>
    <s v="365000"/>
    <s v="028                                "/>
    <s v="00"/>
    <s v="NURV    "/>
    <x v="244"/>
    <s v="1000"/>
    <s v="ZBC10"/>
    <x v="0"/>
    <s v="Elec Distribution 360-373"/>
    <s v="Mandated"/>
  </r>
  <r>
    <s v="ZBC10"/>
    <x v="0"/>
    <x v="28"/>
    <x v="28"/>
    <s v="DIS-E Cap Blanket"/>
    <d v="2004-01-01T00:00:00"/>
    <x v="0"/>
    <n v="201412"/>
    <x v="0"/>
    <x v="0"/>
    <s v="365000"/>
    <s v="028                                "/>
    <s v="00"/>
    <s v="UADD    "/>
    <x v="245"/>
    <s v="1000"/>
    <s v="ZBC10"/>
    <x v="0"/>
    <s v="Elec Distribution 360-373"/>
    <s v="Mandated"/>
  </r>
  <r>
    <s v="ZBC10"/>
    <x v="0"/>
    <x v="28"/>
    <x v="28"/>
    <s v="DIS-E Cap Blanket"/>
    <d v="2004-01-01T00:00:00"/>
    <x v="0"/>
    <n v="201412"/>
    <x v="0"/>
    <x v="0"/>
    <s v="366000"/>
    <s v="028                                "/>
    <s v="00"/>
    <s v="CFNU    "/>
    <x v="246"/>
    <s v="1000"/>
    <s v="ZBC10"/>
    <x v="0"/>
    <s v="Elec Distribution 360-373"/>
    <s v="Mandated"/>
  </r>
  <r>
    <s v="ZBC10"/>
    <x v="0"/>
    <x v="28"/>
    <x v="28"/>
    <s v="DIS-E Cap Blanket"/>
    <d v="2004-01-01T00:00:00"/>
    <x v="0"/>
    <n v="201412"/>
    <x v="0"/>
    <x v="0"/>
    <s v="366000"/>
    <s v="028                                "/>
    <s v="00"/>
    <s v="NURV    "/>
    <x v="247"/>
    <s v="1000"/>
    <s v="ZBC10"/>
    <x v="0"/>
    <s v="Elec Distribution 360-373"/>
    <s v="Mandated"/>
  </r>
  <r>
    <s v="ZBC10"/>
    <x v="0"/>
    <x v="28"/>
    <x v="28"/>
    <s v="DIS-E Cap Blanket"/>
    <d v="2004-01-01T00:00:00"/>
    <x v="0"/>
    <n v="201412"/>
    <x v="0"/>
    <x v="0"/>
    <s v="366000"/>
    <s v="028                                "/>
    <s v="00"/>
    <s v="UADD    "/>
    <x v="248"/>
    <s v="1000"/>
    <s v="ZBC10"/>
    <x v="0"/>
    <s v="Elec Distribution 360-373"/>
    <s v="Mandated"/>
  </r>
  <r>
    <s v="ZBC10"/>
    <x v="0"/>
    <x v="28"/>
    <x v="28"/>
    <s v="DIS-E Cap Blanket"/>
    <d v="2004-01-01T00:00:00"/>
    <x v="0"/>
    <n v="201412"/>
    <x v="0"/>
    <x v="0"/>
    <s v="367000"/>
    <s v="028                                "/>
    <s v="00"/>
    <s v="CFNU    "/>
    <x v="249"/>
    <s v="1000"/>
    <s v="ZBC10"/>
    <x v="0"/>
    <s v="Elec Distribution 360-373"/>
    <s v="Mandated"/>
  </r>
  <r>
    <s v="ZBC10"/>
    <x v="0"/>
    <x v="28"/>
    <x v="28"/>
    <s v="DIS-E Cap Blanket"/>
    <d v="2004-01-01T00:00:00"/>
    <x v="0"/>
    <n v="201412"/>
    <x v="0"/>
    <x v="0"/>
    <s v="367000"/>
    <s v="028                                "/>
    <s v="00"/>
    <s v="NURV    "/>
    <x v="250"/>
    <s v="1000"/>
    <s v="ZBC10"/>
    <x v="0"/>
    <s v="Elec Distribution 360-373"/>
    <s v="Mandated"/>
  </r>
  <r>
    <s v="ZBC10"/>
    <x v="0"/>
    <x v="28"/>
    <x v="28"/>
    <s v="DIS-E Cap Blanket"/>
    <d v="2004-01-01T00:00:00"/>
    <x v="0"/>
    <n v="201412"/>
    <x v="0"/>
    <x v="0"/>
    <s v="367000"/>
    <s v="028                                "/>
    <s v="00"/>
    <s v="UADD    "/>
    <x v="251"/>
    <s v="1000"/>
    <s v="ZBC10"/>
    <x v="0"/>
    <s v="Elec Distribution 360-373"/>
    <s v="Mandated"/>
  </r>
  <r>
    <s v="ZBC10"/>
    <x v="0"/>
    <x v="28"/>
    <x v="28"/>
    <s v="DIS-E Cap Blanket"/>
    <d v="2004-01-01T00:00:00"/>
    <x v="0"/>
    <n v="201412"/>
    <x v="0"/>
    <x v="0"/>
    <s v="368000"/>
    <s v="028                                "/>
    <s v="00"/>
    <s v="CFNU    "/>
    <x v="252"/>
    <s v="1000"/>
    <s v="ZBC10"/>
    <x v="0"/>
    <s v="Elec Distribution 360-373"/>
    <s v="Mandated"/>
  </r>
  <r>
    <s v="ZBC10"/>
    <x v="0"/>
    <x v="28"/>
    <x v="28"/>
    <s v="DIS-E Cap Blanket"/>
    <d v="2004-01-01T00:00:00"/>
    <x v="0"/>
    <n v="201412"/>
    <x v="0"/>
    <x v="0"/>
    <s v="369300"/>
    <s v="028                                "/>
    <s v="00"/>
    <s v="CFNU    "/>
    <x v="253"/>
    <s v="1000"/>
    <s v="ZBC10"/>
    <x v="0"/>
    <s v="Elec Distribution 360-373"/>
    <s v="Mandated"/>
  </r>
  <r>
    <s v="ZBC10"/>
    <x v="0"/>
    <x v="28"/>
    <x v="28"/>
    <s v="DIS-E Cap Blanket"/>
    <d v="2004-01-01T00:00:00"/>
    <x v="0"/>
    <n v="201412"/>
    <x v="0"/>
    <x v="0"/>
    <s v="369300"/>
    <s v="028                                "/>
    <s v="00"/>
    <s v="NURV    "/>
    <x v="254"/>
    <s v="1000"/>
    <s v="ZBC10"/>
    <x v="0"/>
    <s v="Elec Distribution 360-373"/>
    <s v="Mandated"/>
  </r>
  <r>
    <s v="ZBC10"/>
    <x v="0"/>
    <x v="28"/>
    <x v="28"/>
    <s v="DIS-E Cap Blanket"/>
    <d v="2004-01-01T00:00:00"/>
    <x v="0"/>
    <n v="201412"/>
    <x v="0"/>
    <x v="0"/>
    <s v="373200"/>
    <s v="028                                "/>
    <s v="00"/>
    <s v="CFNU    "/>
    <x v="255"/>
    <s v="1000"/>
    <s v="ZBC10"/>
    <x v="0"/>
    <s v="Elec Distribution 360-373"/>
    <s v="Mandated"/>
  </r>
  <r>
    <s v="ZBC10"/>
    <x v="0"/>
    <x v="28"/>
    <x v="28"/>
    <s v="DIS-E Cap Blanket"/>
    <d v="2004-01-01T00:00:00"/>
    <x v="0"/>
    <n v="201412"/>
    <x v="0"/>
    <x v="0"/>
    <s v="373200"/>
    <s v="028                                "/>
    <s v="00"/>
    <s v="NURV    "/>
    <x v="256"/>
    <s v="1000"/>
    <s v="ZBC10"/>
    <x v="0"/>
    <s v="Elec Distribution 360-373"/>
    <s v="Mandated"/>
  </r>
  <r>
    <s v="ZBC10"/>
    <x v="0"/>
    <x v="28"/>
    <x v="28"/>
    <s v="DIS-E Cap Blanket"/>
    <d v="2004-01-01T00:00:00"/>
    <x v="0"/>
    <n v="201412"/>
    <x v="0"/>
    <x v="0"/>
    <s v="373300"/>
    <s v="028                                "/>
    <s v="00"/>
    <s v="CFNU    "/>
    <x v="257"/>
    <s v="1000"/>
    <s v="ZBC10"/>
    <x v="0"/>
    <s v="Elec Distribution 360-373"/>
    <s v="Mandated"/>
  </r>
  <r>
    <s v="ZBC10"/>
    <x v="0"/>
    <x v="28"/>
    <x v="28"/>
    <s v="DIS-E Cap Blanket"/>
    <d v="2004-01-01T00:00:00"/>
    <x v="0"/>
    <n v="201412"/>
    <x v="0"/>
    <x v="0"/>
    <s v="373300"/>
    <s v="028                                "/>
    <s v="00"/>
    <s v="NURV    "/>
    <x v="258"/>
    <s v="1000"/>
    <s v="ZBC10"/>
    <x v="0"/>
    <s v="Elec Distribution 360-373"/>
    <s v="Mandated"/>
  </r>
  <r>
    <s v="ZBC10"/>
    <x v="0"/>
    <x v="28"/>
    <x v="28"/>
    <s v="DIS-E Cap Blanket"/>
    <d v="2004-01-01T00:00:00"/>
    <x v="0"/>
    <n v="201412"/>
    <x v="0"/>
    <x v="0"/>
    <s v="373300"/>
    <s v="028                                "/>
    <s v="00"/>
    <s v="UADD    "/>
    <x v="259"/>
    <s v="1000"/>
    <s v="ZBC10"/>
    <x v="0"/>
    <s v="Elec Distribution 360-373"/>
    <s v="Mandated"/>
  </r>
  <r>
    <s v="ZBC10"/>
    <x v="0"/>
    <x v="28"/>
    <x v="28"/>
    <s v="DIS-E Cap Blanket"/>
    <d v="2004-01-01T00:00:00"/>
    <x v="0"/>
    <n v="201412"/>
    <x v="0"/>
    <x v="0"/>
    <s v="373400"/>
    <s v="028                                "/>
    <s v="00"/>
    <s v="CFNU    "/>
    <x v="260"/>
    <s v="1000"/>
    <s v="ZBC10"/>
    <x v="0"/>
    <s v="Elec Distribution 360-373"/>
    <s v="Mandated"/>
  </r>
  <r>
    <s v="ZBC10"/>
    <x v="0"/>
    <x v="28"/>
    <x v="28"/>
    <s v="DIS-E Cap Blanket"/>
    <d v="2004-01-01T00:00:00"/>
    <x v="0"/>
    <n v="201412"/>
    <x v="0"/>
    <x v="0"/>
    <s v="373400"/>
    <s v="028                                "/>
    <s v="00"/>
    <s v="NURV    "/>
    <x v="261"/>
    <s v="1000"/>
    <s v="ZBC10"/>
    <x v="0"/>
    <s v="Elec Distribution 360-373"/>
    <s v="Mandated"/>
  </r>
  <r>
    <s v="ZBC10"/>
    <x v="0"/>
    <x v="28"/>
    <x v="28"/>
    <s v="DIS-E Cap Blanket"/>
    <d v="2004-01-01T00:00:00"/>
    <x v="0"/>
    <n v="201412"/>
    <x v="0"/>
    <x v="0"/>
    <s v="373400"/>
    <s v="028                                "/>
    <s v="00"/>
    <s v="UADD    "/>
    <x v="262"/>
    <s v="1000"/>
    <s v="ZBC10"/>
    <x v="0"/>
    <s v="Elec Distribution 360-373"/>
    <s v="Mandated"/>
  </r>
  <r>
    <s v="ZLL10"/>
    <x v="0"/>
    <x v="29"/>
    <x v="29"/>
    <s v="DIS-E Cap Blanket"/>
    <d v="2003-09-05T00:00:00"/>
    <x v="0"/>
    <n v="201412"/>
    <x v="0"/>
    <x v="0"/>
    <s v="367000"/>
    <s v="028                                "/>
    <s v="00"/>
    <s v="UADD    "/>
    <x v="263"/>
    <s v="1000"/>
    <s v="ZLL10"/>
    <x v="0"/>
    <s v="Elec Distribution 360-373"/>
    <s v="Mandated"/>
  </r>
  <r>
    <s v="ZPJ10"/>
    <x v="0"/>
    <x v="30"/>
    <x v="30"/>
    <s v="DIS-E Cap Blanket"/>
    <d v="2003-09-05T00:00:00"/>
    <x v="0"/>
    <n v="201412"/>
    <x v="0"/>
    <x v="0"/>
    <s v="364000"/>
    <s v="028                                "/>
    <s v="00"/>
    <s v="NURV    "/>
    <x v="264"/>
    <s v="1000"/>
    <s v="ZPJ10"/>
    <x v="0"/>
    <s v="Elec Distribution 360-373"/>
    <s v="Mandated"/>
  </r>
  <r>
    <s v="ZPJ10"/>
    <x v="0"/>
    <x v="30"/>
    <x v="30"/>
    <s v="DIS-E Cap Blanket"/>
    <d v="2003-09-05T00:00:00"/>
    <x v="0"/>
    <n v="201412"/>
    <x v="0"/>
    <x v="0"/>
    <s v="364000"/>
    <s v="028                                "/>
    <s v="00"/>
    <s v="UADD    "/>
    <x v="265"/>
    <s v="1000"/>
    <s v="ZPJ10"/>
    <x v="0"/>
    <s v="Elec Distribution 360-373"/>
    <s v="Mandated"/>
  </r>
  <r>
    <s v="ZPJ10"/>
    <x v="0"/>
    <x v="30"/>
    <x v="30"/>
    <s v="DIS-E Cap Blanket"/>
    <d v="2003-09-05T00:00:00"/>
    <x v="0"/>
    <n v="201412"/>
    <x v="0"/>
    <x v="0"/>
    <s v="365000"/>
    <s v="028                                "/>
    <s v="00"/>
    <s v="CFNU    "/>
    <x v="266"/>
    <s v="1000"/>
    <s v="ZPJ10"/>
    <x v="0"/>
    <s v="Elec Distribution 360-373"/>
    <s v="Mandated"/>
  </r>
  <r>
    <s v="ZPJ10"/>
    <x v="0"/>
    <x v="30"/>
    <x v="30"/>
    <s v="DIS-E Cap Blanket"/>
    <d v="2003-09-05T00:00:00"/>
    <x v="0"/>
    <n v="201412"/>
    <x v="0"/>
    <x v="0"/>
    <s v="365000"/>
    <s v="028                                "/>
    <s v="00"/>
    <s v="NURV    "/>
    <x v="267"/>
    <s v="1000"/>
    <s v="ZPJ10"/>
    <x v="0"/>
    <s v="Elec Distribution 360-373"/>
    <s v="Mandated"/>
  </r>
  <r>
    <s v="ZPJ10"/>
    <x v="0"/>
    <x v="30"/>
    <x v="30"/>
    <s v="DIS-E Cap Blanket"/>
    <d v="2003-09-05T00:00:00"/>
    <x v="0"/>
    <n v="201412"/>
    <x v="0"/>
    <x v="0"/>
    <s v="365000"/>
    <s v="028                                "/>
    <s v="00"/>
    <s v="UADD    "/>
    <x v="268"/>
    <s v="1000"/>
    <s v="ZPJ10"/>
    <x v="0"/>
    <s v="Elec Distribution 360-373"/>
    <s v="Mandated"/>
  </r>
  <r>
    <s v="ZPJ10"/>
    <x v="0"/>
    <x v="30"/>
    <x v="30"/>
    <s v="DIS-E Cap Blanket"/>
    <d v="2003-09-05T00:00:00"/>
    <x v="0"/>
    <n v="201412"/>
    <x v="0"/>
    <x v="0"/>
    <s v="366000"/>
    <s v="028                                "/>
    <s v="00"/>
    <s v="CFNU    "/>
    <x v="269"/>
    <s v="1000"/>
    <s v="ZPJ10"/>
    <x v="0"/>
    <s v="Elec Distribution 360-373"/>
    <s v="Mandated"/>
  </r>
  <r>
    <s v="ZPJ10"/>
    <x v="0"/>
    <x v="30"/>
    <x v="30"/>
    <s v="DIS-E Cap Blanket"/>
    <d v="2003-09-05T00:00:00"/>
    <x v="0"/>
    <n v="201412"/>
    <x v="0"/>
    <x v="0"/>
    <s v="366000"/>
    <s v="028                                "/>
    <s v="00"/>
    <s v="NURV    "/>
    <x v="270"/>
    <s v="1000"/>
    <s v="ZPJ10"/>
    <x v="0"/>
    <s v="Elec Distribution 360-373"/>
    <s v="Mandated"/>
  </r>
  <r>
    <s v="ZPJ10"/>
    <x v="0"/>
    <x v="30"/>
    <x v="30"/>
    <s v="DIS-E Cap Blanket"/>
    <d v="2003-09-05T00:00:00"/>
    <x v="0"/>
    <n v="201412"/>
    <x v="0"/>
    <x v="0"/>
    <s v="366000"/>
    <s v="028                                "/>
    <s v="00"/>
    <s v="UADD    "/>
    <x v="271"/>
    <s v="1000"/>
    <s v="ZPJ10"/>
    <x v="0"/>
    <s v="Elec Distribution 360-373"/>
    <s v="Mandated"/>
  </r>
  <r>
    <s v="ZPJ10"/>
    <x v="0"/>
    <x v="30"/>
    <x v="30"/>
    <s v="DIS-E Cap Blanket"/>
    <d v="2003-09-05T00:00:00"/>
    <x v="0"/>
    <n v="201412"/>
    <x v="0"/>
    <x v="0"/>
    <s v="367000"/>
    <s v="028                                "/>
    <s v="00"/>
    <s v="CFNU    "/>
    <x v="272"/>
    <s v="1000"/>
    <s v="ZPJ10"/>
    <x v="0"/>
    <s v="Elec Distribution 360-373"/>
    <s v="Mandated"/>
  </r>
  <r>
    <s v="ZPJ10"/>
    <x v="0"/>
    <x v="30"/>
    <x v="30"/>
    <s v="DIS-E Cap Blanket"/>
    <d v="2003-09-05T00:00:00"/>
    <x v="0"/>
    <n v="201412"/>
    <x v="0"/>
    <x v="0"/>
    <s v="367000"/>
    <s v="028                                "/>
    <s v="00"/>
    <s v="NURV    "/>
    <x v="273"/>
    <s v="1000"/>
    <s v="ZPJ10"/>
    <x v="0"/>
    <s v="Elec Distribution 360-373"/>
    <s v="Mandated"/>
  </r>
  <r>
    <s v="ZPJ10"/>
    <x v="0"/>
    <x v="30"/>
    <x v="30"/>
    <s v="DIS-E Cap Blanket"/>
    <d v="2003-09-05T00:00:00"/>
    <x v="0"/>
    <n v="201412"/>
    <x v="0"/>
    <x v="0"/>
    <s v="367000"/>
    <s v="028                                "/>
    <s v="00"/>
    <s v="UADD    "/>
    <x v="274"/>
    <s v="1000"/>
    <s v="ZPJ10"/>
    <x v="0"/>
    <s v="Elec Distribution 360-373"/>
    <s v="Mandated"/>
  </r>
  <r>
    <s v="ZPJ10"/>
    <x v="0"/>
    <x v="30"/>
    <x v="30"/>
    <s v="DIS-E Cap Blanket"/>
    <d v="2003-09-05T00:00:00"/>
    <x v="0"/>
    <n v="201412"/>
    <x v="0"/>
    <x v="0"/>
    <s v="368000"/>
    <s v="028                                "/>
    <s v="00"/>
    <s v="NURV    "/>
    <x v="275"/>
    <s v="1000"/>
    <s v="ZPJ10"/>
    <x v="0"/>
    <s v="Elec Distribution 360-373"/>
    <s v="Mandated"/>
  </r>
  <r>
    <s v="ZPJ10"/>
    <x v="0"/>
    <x v="30"/>
    <x v="30"/>
    <s v="DIS-E Cap Blanket"/>
    <d v="2003-09-05T00:00:00"/>
    <x v="0"/>
    <n v="201412"/>
    <x v="0"/>
    <x v="0"/>
    <s v="368000"/>
    <s v="028                                "/>
    <s v="00"/>
    <s v="UADD    "/>
    <x v="276"/>
    <s v="1000"/>
    <s v="ZPJ10"/>
    <x v="0"/>
    <s v="Elec Distribution 360-373"/>
    <s v="Mandated"/>
  </r>
  <r>
    <s v="ZPJ10"/>
    <x v="0"/>
    <x v="30"/>
    <x v="30"/>
    <s v="DIS-E Cap Blanket"/>
    <d v="2003-09-05T00:00:00"/>
    <x v="0"/>
    <n v="201412"/>
    <x v="0"/>
    <x v="0"/>
    <s v="369100"/>
    <s v="028                                "/>
    <s v="00"/>
    <s v="NURV    "/>
    <x v="277"/>
    <s v="1000"/>
    <s v="ZPJ10"/>
    <x v="0"/>
    <s v="Elec Distribution 360-373"/>
    <s v="Mandated"/>
  </r>
  <r>
    <s v="ZPJ10"/>
    <x v="0"/>
    <x v="30"/>
    <x v="30"/>
    <s v="DIS-E Cap Blanket"/>
    <d v="2003-09-05T00:00:00"/>
    <x v="0"/>
    <n v="201412"/>
    <x v="0"/>
    <x v="0"/>
    <s v="369100"/>
    <s v="028                                "/>
    <s v="00"/>
    <s v="UADD    "/>
    <x v="278"/>
    <s v="1000"/>
    <s v="ZPJ10"/>
    <x v="0"/>
    <s v="Elec Distribution 360-373"/>
    <s v="Mandated"/>
  </r>
  <r>
    <s v="ZPJ10"/>
    <x v="0"/>
    <x v="30"/>
    <x v="30"/>
    <s v="DIS-E Cap Blanket"/>
    <d v="2003-09-05T00:00:00"/>
    <x v="0"/>
    <n v="201412"/>
    <x v="0"/>
    <x v="0"/>
    <s v="369300"/>
    <s v="028                                "/>
    <s v="00"/>
    <s v="CFNU    "/>
    <x v="279"/>
    <s v="1000"/>
    <s v="ZPJ10"/>
    <x v="0"/>
    <s v="Elec Distribution 360-373"/>
    <s v="Mandated"/>
  </r>
  <r>
    <s v="ZPJ10"/>
    <x v="0"/>
    <x v="30"/>
    <x v="30"/>
    <s v="DIS-E Cap Blanket"/>
    <d v="2003-09-05T00:00:00"/>
    <x v="0"/>
    <n v="201412"/>
    <x v="0"/>
    <x v="0"/>
    <s v="369300"/>
    <s v="028                                "/>
    <s v="00"/>
    <s v="NURV    "/>
    <x v="280"/>
    <s v="1000"/>
    <s v="ZPJ10"/>
    <x v="0"/>
    <s v="Elec Distribution 360-373"/>
    <s v="Mandated"/>
  </r>
  <r>
    <s v="ZPJ10"/>
    <x v="0"/>
    <x v="30"/>
    <x v="30"/>
    <s v="DIS-E Cap Blanket"/>
    <d v="2003-09-05T00:00:00"/>
    <x v="0"/>
    <n v="201412"/>
    <x v="0"/>
    <x v="0"/>
    <s v="369300"/>
    <s v="028                                "/>
    <s v="00"/>
    <s v="UADD    "/>
    <x v="281"/>
    <s v="1000"/>
    <s v="ZPJ10"/>
    <x v="0"/>
    <s v="Elec Distribution 360-373"/>
    <s v="Mandated"/>
  </r>
  <r>
    <s v="ZPJ10"/>
    <x v="0"/>
    <x v="30"/>
    <x v="30"/>
    <s v="DIS-E Cap Blanket"/>
    <d v="2003-09-05T00:00:00"/>
    <x v="0"/>
    <n v="201412"/>
    <x v="0"/>
    <x v="0"/>
    <s v="373200"/>
    <s v="028                                "/>
    <s v="00"/>
    <s v="NURV    "/>
    <x v="282"/>
    <s v="1000"/>
    <s v="ZPJ10"/>
    <x v="0"/>
    <s v="Elec Distribution 360-373"/>
    <s v="Mandated"/>
  </r>
  <r>
    <s v="ZPJ10"/>
    <x v="0"/>
    <x v="30"/>
    <x v="30"/>
    <s v="DIS-E Cap Blanket"/>
    <d v="2003-09-05T00:00:00"/>
    <x v="0"/>
    <n v="201412"/>
    <x v="0"/>
    <x v="0"/>
    <s v="373200"/>
    <s v="028                                "/>
    <s v="00"/>
    <s v="UADD    "/>
    <x v="283"/>
    <s v="1000"/>
    <s v="ZPJ10"/>
    <x v="0"/>
    <s v="Elec Distribution 360-373"/>
    <s v="Mandated"/>
  </r>
  <r>
    <s v="ZPJ10"/>
    <x v="0"/>
    <x v="30"/>
    <x v="30"/>
    <s v="DIS-E Cap Blanket"/>
    <d v="2003-09-05T00:00:00"/>
    <x v="0"/>
    <n v="201412"/>
    <x v="0"/>
    <x v="0"/>
    <s v="373300"/>
    <s v="028                                "/>
    <s v="00"/>
    <s v="NURV    "/>
    <x v="284"/>
    <s v="1000"/>
    <s v="ZPJ10"/>
    <x v="0"/>
    <s v="Elec Distribution 360-373"/>
    <s v="Mandated"/>
  </r>
  <r>
    <s v="ZPJ10"/>
    <x v="0"/>
    <x v="30"/>
    <x v="30"/>
    <s v="DIS-E Cap Blanket"/>
    <d v="2003-09-05T00:00:00"/>
    <x v="0"/>
    <n v="201412"/>
    <x v="0"/>
    <x v="0"/>
    <s v="373300"/>
    <s v="028                                "/>
    <s v="00"/>
    <s v="UADD    "/>
    <x v="285"/>
    <s v="1000"/>
    <s v="ZPJ10"/>
    <x v="0"/>
    <s v="Elec Distribution 360-373"/>
    <s v="Mandated"/>
  </r>
  <r>
    <s v="ZPJ10"/>
    <x v="0"/>
    <x v="30"/>
    <x v="30"/>
    <s v="DIS-E Cap Blanket"/>
    <d v="2003-09-05T00:00:00"/>
    <x v="0"/>
    <n v="201412"/>
    <x v="0"/>
    <x v="0"/>
    <s v="373400"/>
    <s v="028                                "/>
    <s v="00"/>
    <s v="NURV    "/>
    <x v="286"/>
    <s v="1000"/>
    <s v="ZPJ10"/>
    <x v="0"/>
    <s v="Elec Distribution 360-373"/>
    <s v="Mandated"/>
  </r>
  <r>
    <s v="ZPJ10"/>
    <x v="0"/>
    <x v="30"/>
    <x v="30"/>
    <s v="DIS-E Cap Blanket"/>
    <d v="2003-09-05T00:00:00"/>
    <x v="0"/>
    <n v="201412"/>
    <x v="0"/>
    <x v="0"/>
    <s v="373400"/>
    <s v="028                                "/>
    <s v="00"/>
    <s v="UADD    "/>
    <x v="287"/>
    <s v="1000"/>
    <s v="ZPJ10"/>
    <x v="0"/>
    <s v="Elec Distribution 360-373"/>
    <s v="Mandated"/>
  </r>
  <r>
    <s v="ZLL10"/>
    <x v="0"/>
    <x v="31"/>
    <x v="31"/>
    <s v="DIS-E Cap Blanket"/>
    <d v="2003-09-05T00:00:00"/>
    <x v="0"/>
    <n v="201412"/>
    <x v="0"/>
    <x v="1"/>
    <s v="366000"/>
    <s v="038                                "/>
    <s v="00"/>
    <s v="CFNU    "/>
    <x v="288"/>
    <s v="1000"/>
    <s v="ZLL10"/>
    <x v="0"/>
    <s v="Elec Distribution 360-373"/>
    <s v="Mandated"/>
  </r>
  <r>
    <s v="ZLL10"/>
    <x v="0"/>
    <x v="31"/>
    <x v="31"/>
    <s v="DIS-E Cap Blanket"/>
    <d v="2003-09-05T00:00:00"/>
    <x v="0"/>
    <n v="201412"/>
    <x v="0"/>
    <x v="1"/>
    <s v="366000"/>
    <s v="038                                "/>
    <s v="00"/>
    <s v="NURV    "/>
    <x v="289"/>
    <s v="1000"/>
    <s v="ZLL10"/>
    <x v="0"/>
    <s v="Elec Distribution 360-373"/>
    <s v="Mandated"/>
  </r>
  <r>
    <s v="ZLL10"/>
    <x v="0"/>
    <x v="31"/>
    <x v="31"/>
    <s v="DIS-E Cap Blanket"/>
    <d v="2003-09-05T00:00:00"/>
    <x v="0"/>
    <n v="201412"/>
    <x v="0"/>
    <x v="1"/>
    <s v="367000"/>
    <s v="038                                "/>
    <s v="00"/>
    <s v="CFNU    "/>
    <x v="290"/>
    <s v="1000"/>
    <s v="ZLL10"/>
    <x v="0"/>
    <s v="Elec Distribution 360-373"/>
    <s v="Mandated"/>
  </r>
  <r>
    <s v="ZLL10"/>
    <x v="0"/>
    <x v="31"/>
    <x v="31"/>
    <s v="DIS-E Cap Blanket"/>
    <d v="2003-09-05T00:00:00"/>
    <x v="0"/>
    <n v="201412"/>
    <x v="0"/>
    <x v="1"/>
    <s v="367000"/>
    <s v="038                                "/>
    <s v="00"/>
    <s v="NURV    "/>
    <x v="291"/>
    <s v="1000"/>
    <s v="ZLL10"/>
    <x v="0"/>
    <s v="Elec Distribution 360-373"/>
    <s v="Mandated"/>
  </r>
  <r>
    <s v="ZLL10"/>
    <x v="0"/>
    <x v="32"/>
    <x v="32"/>
    <s v="DIS-E Cap Blanket"/>
    <d v="2003-09-05T00:00:00"/>
    <x v="0"/>
    <n v="201412"/>
    <x v="0"/>
    <x v="1"/>
    <s v="364000"/>
    <s v="038                                "/>
    <s v="00"/>
    <s v="UADD    "/>
    <x v="292"/>
    <s v="1000"/>
    <s v="ZLL10"/>
    <x v="0"/>
    <s v="Elec Distribution 360-373"/>
    <s v="Mandated"/>
  </r>
  <r>
    <s v="ZLL10"/>
    <x v="0"/>
    <x v="32"/>
    <x v="32"/>
    <s v="DIS-E Cap Blanket"/>
    <d v="2003-09-05T00:00:00"/>
    <x v="0"/>
    <n v="201412"/>
    <x v="0"/>
    <x v="1"/>
    <s v="365000"/>
    <s v="038                                "/>
    <s v="00"/>
    <s v="UADD    "/>
    <x v="292"/>
    <s v="1000"/>
    <s v="ZLL10"/>
    <x v="0"/>
    <s v="Elec Distribution 360-373"/>
    <s v="Mandated"/>
  </r>
  <r>
    <s v="ZLL10"/>
    <x v="0"/>
    <x v="32"/>
    <x v="32"/>
    <s v="DIS-E Cap Blanket"/>
    <d v="2003-09-05T00:00:00"/>
    <x v="0"/>
    <n v="201412"/>
    <x v="0"/>
    <x v="1"/>
    <s v="366000"/>
    <s v="038                                "/>
    <s v="00"/>
    <s v="UADD    "/>
    <x v="292"/>
    <s v="1000"/>
    <s v="ZLL10"/>
    <x v="0"/>
    <s v="Elec Distribution 360-373"/>
    <s v="Mandated"/>
  </r>
  <r>
    <s v="ZLL10"/>
    <x v="0"/>
    <x v="32"/>
    <x v="32"/>
    <s v="DIS-E Cap Blanket"/>
    <d v="2003-09-05T00:00:00"/>
    <x v="0"/>
    <n v="201412"/>
    <x v="0"/>
    <x v="1"/>
    <s v="367000"/>
    <s v="038                                "/>
    <s v="00"/>
    <s v="UADD    "/>
    <x v="292"/>
    <s v="1000"/>
    <s v="ZLL10"/>
    <x v="0"/>
    <s v="Elec Distribution 360-373"/>
    <s v="Mandated"/>
  </r>
  <r>
    <s v="ZLL10"/>
    <x v="0"/>
    <x v="32"/>
    <x v="32"/>
    <s v="DIS-E Cap Blanket"/>
    <d v="2003-09-05T00:00:00"/>
    <x v="0"/>
    <n v="201412"/>
    <x v="0"/>
    <x v="1"/>
    <s v="368000"/>
    <s v="038                                "/>
    <s v="00"/>
    <s v="UADD    "/>
    <x v="293"/>
    <s v="1000"/>
    <s v="ZLL10"/>
    <x v="0"/>
    <s v="Elec Distribution 360-373"/>
    <s v="Mandated"/>
  </r>
  <r>
    <s v="ZLL10"/>
    <x v="0"/>
    <x v="32"/>
    <x v="32"/>
    <s v="DIS-E Cap Blanket"/>
    <d v="2003-09-05T00:00:00"/>
    <x v="0"/>
    <n v="201412"/>
    <x v="0"/>
    <x v="1"/>
    <s v="369100"/>
    <s v="038                                "/>
    <s v="00"/>
    <s v="UADD    "/>
    <x v="292"/>
    <s v="1000"/>
    <s v="ZLL10"/>
    <x v="0"/>
    <s v="Elec Distribution 360-373"/>
    <s v="Mandated"/>
  </r>
  <r>
    <s v="ZLL10"/>
    <x v="0"/>
    <x v="32"/>
    <x v="32"/>
    <s v="DIS-E Cap Blanket"/>
    <d v="2003-09-05T00:00:00"/>
    <x v="0"/>
    <n v="201412"/>
    <x v="0"/>
    <x v="1"/>
    <s v="369300"/>
    <s v="038                                "/>
    <s v="00"/>
    <s v="UADD    "/>
    <x v="292"/>
    <s v="1000"/>
    <s v="ZLL10"/>
    <x v="0"/>
    <s v="Elec Distribution 360-373"/>
    <s v="Mandated"/>
  </r>
  <r>
    <s v="ZLL10"/>
    <x v="0"/>
    <x v="32"/>
    <x v="32"/>
    <s v="DIS-E Cap Blanket"/>
    <d v="2003-09-05T00:00:00"/>
    <x v="0"/>
    <n v="201412"/>
    <x v="0"/>
    <x v="1"/>
    <s v="373200"/>
    <s v="038                                "/>
    <s v="00"/>
    <s v="UADD    "/>
    <x v="292"/>
    <s v="1000"/>
    <s v="ZLL10"/>
    <x v="0"/>
    <s v="Elec Distribution 360-373"/>
    <s v="Mandated"/>
  </r>
  <r>
    <s v="ZLL10"/>
    <x v="0"/>
    <x v="32"/>
    <x v="32"/>
    <s v="DIS-E Cap Blanket"/>
    <d v="2003-09-05T00:00:00"/>
    <x v="0"/>
    <n v="201412"/>
    <x v="0"/>
    <x v="1"/>
    <s v="373300"/>
    <s v="038                                "/>
    <s v="00"/>
    <s v="UADD    "/>
    <x v="293"/>
    <s v="1000"/>
    <s v="ZLL10"/>
    <x v="0"/>
    <s v="Elec Distribution 360-373"/>
    <s v="Mandated"/>
  </r>
  <r>
    <s v="ZLL10"/>
    <x v="0"/>
    <x v="32"/>
    <x v="32"/>
    <s v="DIS-E Cap Blanket"/>
    <d v="2003-09-05T00:00:00"/>
    <x v="0"/>
    <n v="201412"/>
    <x v="0"/>
    <x v="1"/>
    <s v="373400"/>
    <s v="038                                "/>
    <s v="00"/>
    <s v="UADD    "/>
    <x v="292"/>
    <s v="1000"/>
    <s v="ZLL10"/>
    <x v="0"/>
    <s v="Elec Distribution 360-373"/>
    <s v="Mandated"/>
  </r>
  <r>
    <s v="ZPJ10"/>
    <x v="0"/>
    <x v="33"/>
    <x v="33"/>
    <s v="DIS-E Cap Blanket"/>
    <d v="2003-09-05T00:00:00"/>
    <x v="0"/>
    <n v="201412"/>
    <x v="0"/>
    <x v="1"/>
    <s v="364000"/>
    <s v="038                                "/>
    <s v="00"/>
    <s v="NURV    "/>
    <x v="294"/>
    <s v="1000"/>
    <s v="ZPJ10"/>
    <x v="0"/>
    <s v="Elec Distribution 360-373"/>
    <s v="Mandated"/>
  </r>
  <r>
    <s v="ZPJ10"/>
    <x v="0"/>
    <x v="33"/>
    <x v="33"/>
    <s v="DIS-E Cap Blanket"/>
    <d v="2003-09-05T00:00:00"/>
    <x v="0"/>
    <n v="201412"/>
    <x v="0"/>
    <x v="1"/>
    <s v="364000"/>
    <s v="038                                "/>
    <s v="00"/>
    <s v="UADD    "/>
    <x v="295"/>
    <s v="1000"/>
    <s v="ZPJ10"/>
    <x v="0"/>
    <s v="Elec Distribution 360-373"/>
    <s v="Mandated"/>
  </r>
  <r>
    <s v="ZPJ10"/>
    <x v="0"/>
    <x v="33"/>
    <x v="33"/>
    <s v="DIS-E Cap Blanket"/>
    <d v="2003-09-05T00:00:00"/>
    <x v="0"/>
    <n v="201412"/>
    <x v="0"/>
    <x v="1"/>
    <s v="365000"/>
    <s v="038                                "/>
    <s v="00"/>
    <s v="CFNU    "/>
    <x v="296"/>
    <s v="1000"/>
    <s v="ZPJ10"/>
    <x v="0"/>
    <s v="Elec Distribution 360-373"/>
    <s v="Mandated"/>
  </r>
  <r>
    <s v="ZPJ10"/>
    <x v="0"/>
    <x v="33"/>
    <x v="33"/>
    <s v="DIS-E Cap Blanket"/>
    <d v="2003-09-05T00:00:00"/>
    <x v="0"/>
    <n v="201412"/>
    <x v="0"/>
    <x v="1"/>
    <s v="365000"/>
    <s v="038                                "/>
    <s v="00"/>
    <s v="NURV    "/>
    <x v="297"/>
    <s v="1000"/>
    <s v="ZPJ10"/>
    <x v="0"/>
    <s v="Elec Distribution 360-373"/>
    <s v="Mandated"/>
  </r>
  <r>
    <s v="ZPJ10"/>
    <x v="0"/>
    <x v="33"/>
    <x v="33"/>
    <s v="DIS-E Cap Blanket"/>
    <d v="2003-09-05T00:00:00"/>
    <x v="0"/>
    <n v="201412"/>
    <x v="0"/>
    <x v="1"/>
    <s v="365000"/>
    <s v="038                                "/>
    <s v="00"/>
    <s v="UADD    "/>
    <x v="298"/>
    <s v="1000"/>
    <s v="ZPJ10"/>
    <x v="0"/>
    <s v="Elec Distribution 360-373"/>
    <s v="Mandated"/>
  </r>
  <r>
    <s v="ZPJ10"/>
    <x v="0"/>
    <x v="33"/>
    <x v="33"/>
    <s v="DIS-E Cap Blanket"/>
    <d v="2003-09-05T00:00:00"/>
    <x v="0"/>
    <n v="201412"/>
    <x v="0"/>
    <x v="1"/>
    <s v="366000"/>
    <s v="038                                "/>
    <s v="00"/>
    <s v="CFNU    "/>
    <x v="299"/>
    <s v="1000"/>
    <s v="ZPJ10"/>
    <x v="0"/>
    <s v="Elec Distribution 360-373"/>
    <s v="Mandated"/>
  </r>
  <r>
    <s v="ZPJ10"/>
    <x v="0"/>
    <x v="33"/>
    <x v="33"/>
    <s v="DIS-E Cap Blanket"/>
    <d v="2003-09-05T00:00:00"/>
    <x v="0"/>
    <n v="201412"/>
    <x v="0"/>
    <x v="1"/>
    <s v="366000"/>
    <s v="038                                "/>
    <s v="00"/>
    <s v="NURV    "/>
    <x v="300"/>
    <s v="1000"/>
    <s v="ZPJ10"/>
    <x v="0"/>
    <s v="Elec Distribution 360-373"/>
    <s v="Mandated"/>
  </r>
  <r>
    <s v="ZPJ10"/>
    <x v="0"/>
    <x v="33"/>
    <x v="33"/>
    <s v="DIS-E Cap Blanket"/>
    <d v="2003-09-05T00:00:00"/>
    <x v="0"/>
    <n v="201412"/>
    <x v="0"/>
    <x v="1"/>
    <s v="366000"/>
    <s v="038                                "/>
    <s v="00"/>
    <s v="UADD    "/>
    <x v="301"/>
    <s v="1000"/>
    <s v="ZPJ10"/>
    <x v="0"/>
    <s v="Elec Distribution 360-373"/>
    <s v="Mandated"/>
  </r>
  <r>
    <s v="ZPJ10"/>
    <x v="0"/>
    <x v="33"/>
    <x v="33"/>
    <s v="DIS-E Cap Blanket"/>
    <d v="2003-09-05T00:00:00"/>
    <x v="0"/>
    <n v="201412"/>
    <x v="0"/>
    <x v="1"/>
    <s v="367000"/>
    <s v="038                                "/>
    <s v="00"/>
    <s v="CFNU    "/>
    <x v="302"/>
    <s v="1000"/>
    <s v="ZPJ10"/>
    <x v="0"/>
    <s v="Elec Distribution 360-373"/>
    <s v="Mandated"/>
  </r>
  <r>
    <s v="ZPJ10"/>
    <x v="0"/>
    <x v="33"/>
    <x v="33"/>
    <s v="DIS-E Cap Blanket"/>
    <d v="2003-09-05T00:00:00"/>
    <x v="0"/>
    <n v="201412"/>
    <x v="0"/>
    <x v="1"/>
    <s v="367000"/>
    <s v="038                                "/>
    <s v="00"/>
    <s v="NURV    "/>
    <x v="303"/>
    <s v="1000"/>
    <s v="ZPJ10"/>
    <x v="0"/>
    <s v="Elec Distribution 360-373"/>
    <s v="Mandated"/>
  </r>
  <r>
    <s v="ZPJ10"/>
    <x v="0"/>
    <x v="33"/>
    <x v="33"/>
    <s v="DIS-E Cap Blanket"/>
    <d v="2003-09-05T00:00:00"/>
    <x v="0"/>
    <n v="201412"/>
    <x v="0"/>
    <x v="1"/>
    <s v="367000"/>
    <s v="038                                "/>
    <s v="00"/>
    <s v="UADD    "/>
    <x v="304"/>
    <s v="1000"/>
    <s v="ZPJ10"/>
    <x v="0"/>
    <s v="Elec Distribution 360-373"/>
    <s v="Mandated"/>
  </r>
  <r>
    <s v="ZPJ10"/>
    <x v="0"/>
    <x v="33"/>
    <x v="33"/>
    <s v="DIS-E Cap Blanket"/>
    <d v="2003-09-05T00:00:00"/>
    <x v="0"/>
    <n v="201412"/>
    <x v="0"/>
    <x v="1"/>
    <s v="368000"/>
    <s v="038                                "/>
    <s v="00"/>
    <s v="NURV    "/>
    <x v="305"/>
    <s v="1000"/>
    <s v="ZPJ10"/>
    <x v="0"/>
    <s v="Elec Distribution 360-373"/>
    <s v="Mandated"/>
  </r>
  <r>
    <s v="ZPJ10"/>
    <x v="0"/>
    <x v="33"/>
    <x v="33"/>
    <s v="DIS-E Cap Blanket"/>
    <d v="2003-09-05T00:00:00"/>
    <x v="0"/>
    <n v="201412"/>
    <x v="0"/>
    <x v="1"/>
    <s v="368000"/>
    <s v="038                                "/>
    <s v="00"/>
    <s v="UADD    "/>
    <x v="306"/>
    <s v="1000"/>
    <s v="ZPJ10"/>
    <x v="0"/>
    <s v="Elec Distribution 360-373"/>
    <s v="Mandated"/>
  </r>
  <r>
    <s v="ZPJ10"/>
    <x v="0"/>
    <x v="33"/>
    <x v="33"/>
    <s v="DIS-E Cap Blanket"/>
    <d v="2003-09-05T00:00:00"/>
    <x v="0"/>
    <n v="201412"/>
    <x v="0"/>
    <x v="1"/>
    <s v="369100"/>
    <s v="038                                "/>
    <s v="00"/>
    <s v="NURV    "/>
    <x v="307"/>
    <s v="1000"/>
    <s v="ZPJ10"/>
    <x v="0"/>
    <s v="Elec Distribution 360-373"/>
    <s v="Mandated"/>
  </r>
  <r>
    <s v="ZPJ10"/>
    <x v="0"/>
    <x v="33"/>
    <x v="33"/>
    <s v="DIS-E Cap Blanket"/>
    <d v="2003-09-05T00:00:00"/>
    <x v="0"/>
    <n v="201412"/>
    <x v="0"/>
    <x v="1"/>
    <s v="369100"/>
    <s v="038                                "/>
    <s v="00"/>
    <s v="UADD    "/>
    <x v="308"/>
    <s v="1000"/>
    <s v="ZPJ10"/>
    <x v="0"/>
    <s v="Elec Distribution 360-373"/>
    <s v="Mandated"/>
  </r>
  <r>
    <s v="ZPJ10"/>
    <x v="0"/>
    <x v="33"/>
    <x v="33"/>
    <s v="DIS-E Cap Blanket"/>
    <d v="2003-09-05T00:00:00"/>
    <x v="0"/>
    <n v="201412"/>
    <x v="0"/>
    <x v="1"/>
    <s v="369300"/>
    <s v="038                                "/>
    <s v="00"/>
    <s v="CFNU    "/>
    <x v="309"/>
    <s v="1000"/>
    <s v="ZPJ10"/>
    <x v="0"/>
    <s v="Elec Distribution 360-373"/>
    <s v="Mandated"/>
  </r>
  <r>
    <s v="ZPJ10"/>
    <x v="0"/>
    <x v="33"/>
    <x v="33"/>
    <s v="DIS-E Cap Blanket"/>
    <d v="2003-09-05T00:00:00"/>
    <x v="0"/>
    <n v="201412"/>
    <x v="0"/>
    <x v="1"/>
    <s v="369300"/>
    <s v="038                                "/>
    <s v="00"/>
    <s v="NURV    "/>
    <x v="310"/>
    <s v="1000"/>
    <s v="ZPJ10"/>
    <x v="0"/>
    <s v="Elec Distribution 360-373"/>
    <s v="Mandated"/>
  </r>
  <r>
    <s v="ZPJ10"/>
    <x v="0"/>
    <x v="33"/>
    <x v="33"/>
    <s v="DIS-E Cap Blanket"/>
    <d v="2003-09-05T00:00:00"/>
    <x v="0"/>
    <n v="201412"/>
    <x v="0"/>
    <x v="1"/>
    <s v="369300"/>
    <s v="038                                "/>
    <s v="00"/>
    <s v="UADD    "/>
    <x v="311"/>
    <s v="1000"/>
    <s v="ZPJ10"/>
    <x v="0"/>
    <s v="Elec Distribution 360-373"/>
    <s v="Mandated"/>
  </r>
  <r>
    <s v="ZPJ10"/>
    <x v="0"/>
    <x v="33"/>
    <x v="33"/>
    <s v="DIS-E Cap Blanket"/>
    <d v="2003-09-05T00:00:00"/>
    <x v="0"/>
    <n v="201412"/>
    <x v="0"/>
    <x v="1"/>
    <s v="373200"/>
    <s v="038                                "/>
    <s v="00"/>
    <s v="NURV    "/>
    <x v="312"/>
    <s v="1000"/>
    <s v="ZPJ10"/>
    <x v="0"/>
    <s v="Elec Distribution 360-373"/>
    <s v="Mandated"/>
  </r>
  <r>
    <s v="ZPJ10"/>
    <x v="0"/>
    <x v="33"/>
    <x v="33"/>
    <s v="DIS-E Cap Blanket"/>
    <d v="2003-09-05T00:00:00"/>
    <x v="0"/>
    <n v="201412"/>
    <x v="0"/>
    <x v="1"/>
    <s v="373200"/>
    <s v="038                                "/>
    <s v="00"/>
    <s v="UADD    "/>
    <x v="313"/>
    <s v="1000"/>
    <s v="ZPJ10"/>
    <x v="0"/>
    <s v="Elec Distribution 360-373"/>
    <s v="Mandated"/>
  </r>
  <r>
    <s v="ZPJ10"/>
    <x v="0"/>
    <x v="33"/>
    <x v="33"/>
    <s v="DIS-E Cap Blanket"/>
    <d v="2003-09-05T00:00:00"/>
    <x v="0"/>
    <n v="201412"/>
    <x v="0"/>
    <x v="1"/>
    <s v="373300"/>
    <s v="038                                "/>
    <s v="00"/>
    <s v="NURV    "/>
    <x v="314"/>
    <s v="1000"/>
    <s v="ZPJ10"/>
    <x v="0"/>
    <s v="Elec Distribution 360-373"/>
    <s v="Mandated"/>
  </r>
  <r>
    <s v="ZPJ10"/>
    <x v="0"/>
    <x v="33"/>
    <x v="33"/>
    <s v="DIS-E Cap Blanket"/>
    <d v="2003-09-05T00:00:00"/>
    <x v="0"/>
    <n v="201412"/>
    <x v="0"/>
    <x v="1"/>
    <s v="373300"/>
    <s v="038                                "/>
    <s v="00"/>
    <s v="UADD    "/>
    <x v="315"/>
    <s v="1000"/>
    <s v="ZPJ10"/>
    <x v="0"/>
    <s v="Elec Distribution 360-373"/>
    <s v="Mandated"/>
  </r>
  <r>
    <s v="ZPJ10"/>
    <x v="0"/>
    <x v="33"/>
    <x v="33"/>
    <s v="DIS-E Cap Blanket"/>
    <d v="2003-09-05T00:00:00"/>
    <x v="0"/>
    <n v="201412"/>
    <x v="0"/>
    <x v="1"/>
    <s v="373400"/>
    <s v="038                                "/>
    <s v="00"/>
    <s v="NURV    "/>
    <x v="316"/>
    <s v="1000"/>
    <s v="ZPJ10"/>
    <x v="0"/>
    <s v="Elec Distribution 360-373"/>
    <s v="Mandated"/>
  </r>
  <r>
    <s v="ZPJ10"/>
    <x v="0"/>
    <x v="33"/>
    <x v="33"/>
    <s v="DIS-E Cap Blanket"/>
    <d v="2003-09-05T00:00:00"/>
    <x v="0"/>
    <n v="201412"/>
    <x v="0"/>
    <x v="1"/>
    <s v="373400"/>
    <s v="038                                "/>
    <s v="00"/>
    <s v="UADD    "/>
    <x v="317"/>
    <s v="1000"/>
    <s v="ZPJ10"/>
    <x v="0"/>
    <s v="Elec Distribution 360-373"/>
    <s v="Mandated"/>
  </r>
  <r>
    <s v="ZPJ10"/>
    <x v="0"/>
    <x v="34"/>
    <x v="34"/>
    <s v="DIS-E Cap Blanket"/>
    <d v="2003-09-05T00:00:00"/>
    <x v="0"/>
    <n v="201412"/>
    <x v="0"/>
    <x v="0"/>
    <s v="364000"/>
    <s v="028                                "/>
    <s v="00"/>
    <s v="CFNU    "/>
    <x v="318"/>
    <s v="1000"/>
    <s v="ZPJ10"/>
    <x v="0"/>
    <s v="Elec Distribution 360-373"/>
    <s v="Mandated"/>
  </r>
  <r>
    <s v="ZPJ10"/>
    <x v="0"/>
    <x v="34"/>
    <x v="34"/>
    <s v="DIS-E Cap Blanket"/>
    <d v="2003-09-05T00:00:00"/>
    <x v="0"/>
    <n v="201412"/>
    <x v="0"/>
    <x v="0"/>
    <s v="365000"/>
    <s v="028                                "/>
    <s v="00"/>
    <s v="CFNU    "/>
    <x v="319"/>
    <s v="1000"/>
    <s v="ZPJ10"/>
    <x v="0"/>
    <s v="Elec Distribution 360-373"/>
    <s v="Mandated"/>
  </r>
  <r>
    <s v="ZPJ10"/>
    <x v="0"/>
    <x v="34"/>
    <x v="34"/>
    <s v="DIS-E Cap Blanket"/>
    <d v="2003-09-05T00:00:00"/>
    <x v="0"/>
    <n v="201412"/>
    <x v="0"/>
    <x v="0"/>
    <s v="365000"/>
    <s v="028                                "/>
    <s v="00"/>
    <s v="NURV    "/>
    <x v="320"/>
    <s v="1000"/>
    <s v="ZPJ10"/>
    <x v="0"/>
    <s v="Elec Distribution 360-373"/>
    <s v="Mandated"/>
  </r>
  <r>
    <s v="ZPJ10"/>
    <x v="0"/>
    <x v="34"/>
    <x v="34"/>
    <s v="DIS-E Cap Blanket"/>
    <d v="2003-09-05T00:00:00"/>
    <x v="0"/>
    <n v="201412"/>
    <x v="0"/>
    <x v="0"/>
    <s v="365000"/>
    <s v="028                                "/>
    <s v="00"/>
    <s v="UADD    "/>
    <x v="321"/>
    <s v="1000"/>
    <s v="ZPJ10"/>
    <x v="0"/>
    <s v="Elec Distribution 360-373"/>
    <s v="Mandated"/>
  </r>
  <r>
    <s v="ZPJ10"/>
    <x v="0"/>
    <x v="34"/>
    <x v="34"/>
    <s v="DIS-E Cap Blanket"/>
    <d v="2003-09-05T00:00:00"/>
    <x v="0"/>
    <n v="201412"/>
    <x v="0"/>
    <x v="0"/>
    <s v="366000"/>
    <s v="028                                "/>
    <s v="00"/>
    <s v="CFNU    "/>
    <x v="322"/>
    <s v="1000"/>
    <s v="ZPJ10"/>
    <x v="0"/>
    <s v="Elec Distribution 360-373"/>
    <s v="Mandated"/>
  </r>
  <r>
    <s v="ZPJ10"/>
    <x v="0"/>
    <x v="34"/>
    <x v="34"/>
    <s v="DIS-E Cap Blanket"/>
    <d v="2003-09-05T00:00:00"/>
    <x v="0"/>
    <n v="201412"/>
    <x v="0"/>
    <x v="0"/>
    <s v="366000"/>
    <s v="028                                "/>
    <s v="00"/>
    <s v="NURV    "/>
    <x v="323"/>
    <s v="1000"/>
    <s v="ZPJ10"/>
    <x v="0"/>
    <s v="Elec Distribution 360-373"/>
    <s v="Mandated"/>
  </r>
  <r>
    <s v="ZPJ10"/>
    <x v="0"/>
    <x v="34"/>
    <x v="34"/>
    <s v="DIS-E Cap Blanket"/>
    <d v="2003-09-05T00:00:00"/>
    <x v="0"/>
    <n v="201412"/>
    <x v="0"/>
    <x v="0"/>
    <s v="366000"/>
    <s v="028                                "/>
    <s v="00"/>
    <s v="UADD    "/>
    <x v="324"/>
    <s v="1000"/>
    <s v="ZPJ10"/>
    <x v="0"/>
    <s v="Elec Distribution 360-373"/>
    <s v="Mandated"/>
  </r>
  <r>
    <s v="ZPJ10"/>
    <x v="0"/>
    <x v="34"/>
    <x v="34"/>
    <s v="DIS-E Cap Blanket"/>
    <d v="2003-09-05T00:00:00"/>
    <x v="0"/>
    <n v="201412"/>
    <x v="0"/>
    <x v="0"/>
    <s v="367000"/>
    <s v="028                                "/>
    <s v="00"/>
    <s v="CFNU    "/>
    <x v="325"/>
    <s v="1000"/>
    <s v="ZPJ10"/>
    <x v="0"/>
    <s v="Elec Distribution 360-373"/>
    <s v="Mandated"/>
  </r>
  <r>
    <s v="ZPJ10"/>
    <x v="0"/>
    <x v="34"/>
    <x v="34"/>
    <s v="DIS-E Cap Blanket"/>
    <d v="2003-09-05T00:00:00"/>
    <x v="0"/>
    <n v="201412"/>
    <x v="0"/>
    <x v="0"/>
    <s v="367000"/>
    <s v="028                                "/>
    <s v="00"/>
    <s v="NURV    "/>
    <x v="326"/>
    <s v="1000"/>
    <s v="ZPJ10"/>
    <x v="0"/>
    <s v="Elec Distribution 360-373"/>
    <s v="Mandated"/>
  </r>
  <r>
    <s v="ZPJ10"/>
    <x v="0"/>
    <x v="34"/>
    <x v="34"/>
    <s v="DIS-E Cap Blanket"/>
    <d v="2003-09-05T00:00:00"/>
    <x v="0"/>
    <n v="201412"/>
    <x v="0"/>
    <x v="0"/>
    <s v="367000"/>
    <s v="028                                "/>
    <s v="00"/>
    <s v="UADD    "/>
    <x v="327"/>
    <s v="1000"/>
    <s v="ZPJ10"/>
    <x v="0"/>
    <s v="Elec Distribution 360-373"/>
    <s v="Mandated"/>
  </r>
  <r>
    <s v="ZPJ10"/>
    <x v="0"/>
    <x v="34"/>
    <x v="34"/>
    <s v="DIS-E Cap Blanket"/>
    <d v="2003-09-05T00:00:00"/>
    <x v="0"/>
    <n v="201412"/>
    <x v="0"/>
    <x v="0"/>
    <s v="369100"/>
    <s v="028                                "/>
    <s v="00"/>
    <s v="NURV    "/>
    <x v="328"/>
    <s v="1000"/>
    <s v="ZPJ10"/>
    <x v="0"/>
    <s v="Elec Distribution 360-373"/>
    <s v="Mandated"/>
  </r>
  <r>
    <s v="ZPJ10"/>
    <x v="0"/>
    <x v="34"/>
    <x v="34"/>
    <s v="DIS-E Cap Blanket"/>
    <d v="2003-09-05T00:00:00"/>
    <x v="0"/>
    <n v="201412"/>
    <x v="0"/>
    <x v="0"/>
    <s v="369100"/>
    <s v="028                                "/>
    <s v="00"/>
    <s v="UADD    "/>
    <x v="329"/>
    <s v="1000"/>
    <s v="ZPJ10"/>
    <x v="0"/>
    <s v="Elec Distribution 360-373"/>
    <s v="Mandated"/>
  </r>
  <r>
    <s v="ZPJ10"/>
    <x v="0"/>
    <x v="34"/>
    <x v="34"/>
    <s v="DIS-E Cap Blanket"/>
    <d v="2003-09-05T00:00:00"/>
    <x v="0"/>
    <n v="201412"/>
    <x v="0"/>
    <x v="0"/>
    <s v="369300"/>
    <s v="028                                "/>
    <s v="00"/>
    <s v="CFNU    "/>
    <x v="330"/>
    <s v="1000"/>
    <s v="ZPJ10"/>
    <x v="0"/>
    <s v="Elec Distribution 360-373"/>
    <s v="Mandated"/>
  </r>
  <r>
    <s v="ZPJ10"/>
    <x v="0"/>
    <x v="34"/>
    <x v="34"/>
    <s v="DIS-E Cap Blanket"/>
    <d v="2003-09-05T00:00:00"/>
    <x v="0"/>
    <n v="201412"/>
    <x v="0"/>
    <x v="0"/>
    <s v="369300"/>
    <s v="028                                "/>
    <s v="00"/>
    <s v="NURV    "/>
    <x v="331"/>
    <s v="1000"/>
    <s v="ZPJ10"/>
    <x v="0"/>
    <s v="Elec Distribution 360-373"/>
    <s v="Mandated"/>
  </r>
  <r>
    <s v="ZPJ10"/>
    <x v="0"/>
    <x v="34"/>
    <x v="34"/>
    <s v="DIS-E Cap Blanket"/>
    <d v="2003-09-05T00:00:00"/>
    <x v="0"/>
    <n v="201412"/>
    <x v="0"/>
    <x v="0"/>
    <s v="369300"/>
    <s v="028                                "/>
    <s v="00"/>
    <s v="UADD    "/>
    <x v="332"/>
    <s v="1000"/>
    <s v="ZPJ10"/>
    <x v="0"/>
    <s v="Elec Distribution 360-373"/>
    <s v="Mandated"/>
  </r>
  <r>
    <s v="ZPJ10"/>
    <x v="0"/>
    <x v="34"/>
    <x v="34"/>
    <s v="DIS-E Cap Blanket"/>
    <d v="2003-09-05T00:00:00"/>
    <x v="0"/>
    <n v="201412"/>
    <x v="0"/>
    <x v="0"/>
    <s v="373200"/>
    <s v="028                                "/>
    <s v="00"/>
    <s v="NURV    "/>
    <x v="328"/>
    <s v="1000"/>
    <s v="ZPJ10"/>
    <x v="0"/>
    <s v="Elec Distribution 360-373"/>
    <s v="Mandated"/>
  </r>
  <r>
    <s v="ZPJ10"/>
    <x v="0"/>
    <x v="34"/>
    <x v="34"/>
    <s v="DIS-E Cap Blanket"/>
    <d v="2003-09-05T00:00:00"/>
    <x v="0"/>
    <n v="201412"/>
    <x v="0"/>
    <x v="0"/>
    <s v="373200"/>
    <s v="028                                "/>
    <s v="00"/>
    <s v="UADD    "/>
    <x v="329"/>
    <s v="1000"/>
    <s v="ZPJ10"/>
    <x v="0"/>
    <s v="Elec Distribution 360-373"/>
    <s v="Mandated"/>
  </r>
  <r>
    <s v="ZPJ10"/>
    <x v="0"/>
    <x v="34"/>
    <x v="34"/>
    <s v="DIS-E Cap Blanket"/>
    <d v="2003-09-05T00:00:00"/>
    <x v="0"/>
    <n v="201412"/>
    <x v="0"/>
    <x v="0"/>
    <s v="373300"/>
    <s v="028                                "/>
    <s v="00"/>
    <s v="NURV    "/>
    <x v="333"/>
    <s v="1000"/>
    <s v="ZPJ10"/>
    <x v="0"/>
    <s v="Elec Distribution 360-373"/>
    <s v="Mandated"/>
  </r>
  <r>
    <s v="ZPJ10"/>
    <x v="0"/>
    <x v="34"/>
    <x v="34"/>
    <s v="DIS-E Cap Blanket"/>
    <d v="2003-09-05T00:00:00"/>
    <x v="0"/>
    <n v="201412"/>
    <x v="0"/>
    <x v="0"/>
    <s v="373300"/>
    <s v="028                                "/>
    <s v="00"/>
    <s v="UADD    "/>
    <x v="334"/>
    <s v="1000"/>
    <s v="ZPJ10"/>
    <x v="0"/>
    <s v="Elec Distribution 360-373"/>
    <s v="Mandated"/>
  </r>
  <r>
    <s v="ZCS10"/>
    <x v="0"/>
    <x v="35"/>
    <x v="35"/>
    <s v="DIS-E Cap Blanket"/>
    <d v="2003-09-05T00:00:00"/>
    <x v="0"/>
    <n v="201412"/>
    <x v="0"/>
    <x v="1"/>
    <s v="365000"/>
    <s v="038                                "/>
    <s v="00"/>
    <s v="UADD    "/>
    <x v="335"/>
    <s v="1000"/>
    <s v="ZCS10"/>
    <x v="0"/>
    <s v="Elec Distribution 360-373"/>
    <s v="Mandated"/>
  </r>
  <r>
    <s v="ZCS10"/>
    <x v="0"/>
    <x v="35"/>
    <x v="35"/>
    <s v="DIS-E Cap Blanket"/>
    <d v="2003-09-05T00:00:00"/>
    <x v="0"/>
    <n v="201412"/>
    <x v="0"/>
    <x v="1"/>
    <s v="366000"/>
    <s v="038                                "/>
    <s v="00"/>
    <s v="UADD    "/>
    <x v="336"/>
    <s v="1000"/>
    <s v="ZCS10"/>
    <x v="0"/>
    <s v="Elec Distribution 360-373"/>
    <s v="Mandated"/>
  </r>
  <r>
    <s v="ZCS10"/>
    <x v="0"/>
    <x v="35"/>
    <x v="35"/>
    <s v="DIS-E Cap Blanket"/>
    <d v="2003-09-05T00:00:00"/>
    <x v="0"/>
    <n v="201412"/>
    <x v="0"/>
    <x v="1"/>
    <s v="367000"/>
    <s v="038                                "/>
    <s v="00"/>
    <s v="UADD    "/>
    <x v="335"/>
    <s v="1000"/>
    <s v="ZCS10"/>
    <x v="0"/>
    <s v="Elec Distribution 360-373"/>
    <s v="Mandated"/>
  </r>
  <r>
    <s v="ZCS10"/>
    <x v="0"/>
    <x v="35"/>
    <x v="35"/>
    <s v="DIS-E Cap Blanket"/>
    <d v="2003-09-05T00:00:00"/>
    <x v="0"/>
    <n v="201412"/>
    <x v="0"/>
    <x v="1"/>
    <s v="369300"/>
    <s v="038                                "/>
    <s v="00"/>
    <s v="UADD    "/>
    <x v="308"/>
    <s v="1000"/>
    <s v="ZCS10"/>
    <x v="0"/>
    <s v="Elec Distribution 360-373"/>
    <s v="Mandated"/>
  </r>
  <r>
    <s v="ZCJ10"/>
    <x v="0"/>
    <x v="36"/>
    <x v="36"/>
    <s v="DIS-E Cap Blanket"/>
    <d v="1951-01-01T00:00:00"/>
    <x v="0"/>
    <n v="201412"/>
    <x v="0"/>
    <x v="1"/>
    <s v="364000"/>
    <s v="038                                "/>
    <s v="00"/>
    <s v="CFNU    "/>
    <x v="337"/>
    <s v="1000"/>
    <s v="ZCJ10"/>
    <x v="0"/>
    <s v="Elec Distribution 360-373"/>
    <s v="Mandated"/>
  </r>
  <r>
    <s v="ZCJ10"/>
    <x v="0"/>
    <x v="36"/>
    <x v="36"/>
    <s v="DIS-E Cap Blanket"/>
    <d v="1951-01-01T00:00:00"/>
    <x v="0"/>
    <n v="201412"/>
    <x v="0"/>
    <x v="1"/>
    <s v="364000"/>
    <s v="038                                "/>
    <s v="00"/>
    <s v="NURV    "/>
    <x v="338"/>
    <s v="1000"/>
    <s v="ZCJ10"/>
    <x v="0"/>
    <s v="Elec Distribution 360-373"/>
    <s v="Mandated"/>
  </r>
  <r>
    <s v="ZCJ10"/>
    <x v="0"/>
    <x v="36"/>
    <x v="36"/>
    <s v="DIS-E Cap Blanket"/>
    <d v="1951-01-01T00:00:00"/>
    <x v="0"/>
    <n v="201412"/>
    <x v="0"/>
    <x v="1"/>
    <s v="365000"/>
    <s v="038                                "/>
    <s v="00"/>
    <s v="CFNU    "/>
    <x v="339"/>
    <s v="1000"/>
    <s v="ZCJ10"/>
    <x v="0"/>
    <s v="Elec Distribution 360-373"/>
    <s v="Mandated"/>
  </r>
  <r>
    <s v="ZCJ10"/>
    <x v="0"/>
    <x v="36"/>
    <x v="36"/>
    <s v="DIS-E Cap Blanket"/>
    <d v="1951-01-01T00:00:00"/>
    <x v="0"/>
    <n v="201412"/>
    <x v="0"/>
    <x v="1"/>
    <s v="365000"/>
    <s v="038                                "/>
    <s v="00"/>
    <s v="NURV    "/>
    <x v="340"/>
    <s v="1000"/>
    <s v="ZCJ10"/>
    <x v="0"/>
    <s v="Elec Distribution 360-373"/>
    <s v="Mandated"/>
  </r>
  <r>
    <s v="ZCJ10"/>
    <x v="0"/>
    <x v="36"/>
    <x v="36"/>
    <s v="DIS-E Cap Blanket"/>
    <d v="1951-01-01T00:00:00"/>
    <x v="0"/>
    <n v="201412"/>
    <x v="0"/>
    <x v="1"/>
    <s v="366000"/>
    <s v="038                                "/>
    <s v="00"/>
    <s v="CFNU    "/>
    <x v="341"/>
    <s v="1000"/>
    <s v="ZCJ10"/>
    <x v="0"/>
    <s v="Elec Distribution 360-373"/>
    <s v="Mandated"/>
  </r>
  <r>
    <s v="ZCJ10"/>
    <x v="0"/>
    <x v="36"/>
    <x v="36"/>
    <s v="DIS-E Cap Blanket"/>
    <d v="1951-01-01T00:00:00"/>
    <x v="0"/>
    <n v="201412"/>
    <x v="0"/>
    <x v="1"/>
    <s v="366000"/>
    <s v="038                                "/>
    <s v="00"/>
    <s v="NURV    "/>
    <x v="342"/>
    <s v="1000"/>
    <s v="ZCJ10"/>
    <x v="0"/>
    <s v="Elec Distribution 360-373"/>
    <s v="Mandated"/>
  </r>
  <r>
    <s v="ZCJ10"/>
    <x v="0"/>
    <x v="36"/>
    <x v="36"/>
    <s v="DIS-E Cap Blanket"/>
    <d v="1951-01-01T00:00:00"/>
    <x v="0"/>
    <n v="201412"/>
    <x v="0"/>
    <x v="1"/>
    <s v="366000"/>
    <s v="038                                "/>
    <s v="00"/>
    <s v="UADD    "/>
    <x v="343"/>
    <s v="1000"/>
    <s v="ZCJ10"/>
    <x v="0"/>
    <s v="Elec Distribution 360-373"/>
    <s v="Mandated"/>
  </r>
  <r>
    <s v="ZCJ10"/>
    <x v="0"/>
    <x v="36"/>
    <x v="36"/>
    <s v="DIS-E Cap Blanket"/>
    <d v="1951-01-01T00:00:00"/>
    <x v="0"/>
    <n v="201412"/>
    <x v="0"/>
    <x v="1"/>
    <s v="367000"/>
    <s v="038                                "/>
    <s v="00"/>
    <s v="CFNU    "/>
    <x v="344"/>
    <s v="1000"/>
    <s v="ZCJ10"/>
    <x v="0"/>
    <s v="Elec Distribution 360-373"/>
    <s v="Mandated"/>
  </r>
  <r>
    <s v="ZCJ10"/>
    <x v="0"/>
    <x v="36"/>
    <x v="36"/>
    <s v="DIS-E Cap Blanket"/>
    <d v="1951-01-01T00:00:00"/>
    <x v="0"/>
    <n v="201412"/>
    <x v="0"/>
    <x v="1"/>
    <s v="367000"/>
    <s v="038                                "/>
    <s v="00"/>
    <s v="NURV    "/>
    <x v="345"/>
    <s v="1000"/>
    <s v="ZCJ10"/>
    <x v="0"/>
    <s v="Elec Distribution 360-373"/>
    <s v="Mandated"/>
  </r>
  <r>
    <s v="ZCJ10"/>
    <x v="0"/>
    <x v="36"/>
    <x v="36"/>
    <s v="DIS-E Cap Blanket"/>
    <d v="1951-01-01T00:00:00"/>
    <x v="0"/>
    <n v="201412"/>
    <x v="0"/>
    <x v="1"/>
    <s v="367000"/>
    <s v="038                                "/>
    <s v="00"/>
    <s v="UADD    "/>
    <x v="346"/>
    <s v="1000"/>
    <s v="ZCJ10"/>
    <x v="0"/>
    <s v="Elec Distribution 360-373"/>
    <s v="Mandated"/>
  </r>
  <r>
    <s v="ZCJ10"/>
    <x v="0"/>
    <x v="36"/>
    <x v="36"/>
    <s v="DIS-E Cap Blanket"/>
    <d v="1951-01-01T00:00:00"/>
    <x v="0"/>
    <n v="201412"/>
    <x v="0"/>
    <x v="1"/>
    <s v="368000"/>
    <s v="038                                "/>
    <s v="00"/>
    <s v="CFNU    "/>
    <x v="347"/>
    <s v="1000"/>
    <s v="ZCJ10"/>
    <x v="0"/>
    <s v="Elec Distribution 360-373"/>
    <s v="Mandated"/>
  </r>
  <r>
    <s v="ZCJ10"/>
    <x v="0"/>
    <x v="36"/>
    <x v="36"/>
    <s v="DIS-E Cap Blanket"/>
    <d v="1951-01-01T00:00:00"/>
    <x v="0"/>
    <n v="201412"/>
    <x v="0"/>
    <x v="1"/>
    <s v="368000"/>
    <s v="038                                "/>
    <s v="00"/>
    <s v="NURV    "/>
    <x v="348"/>
    <s v="1000"/>
    <s v="ZCJ10"/>
    <x v="0"/>
    <s v="Elec Distribution 360-373"/>
    <s v="Mandated"/>
  </r>
  <r>
    <s v="ZCJ10"/>
    <x v="0"/>
    <x v="36"/>
    <x v="36"/>
    <s v="DIS-E Cap Blanket"/>
    <d v="1951-01-01T00:00:00"/>
    <x v="0"/>
    <n v="201412"/>
    <x v="0"/>
    <x v="1"/>
    <s v="369300"/>
    <s v="038                                "/>
    <s v="00"/>
    <s v="CFNU    "/>
    <x v="349"/>
    <s v="1000"/>
    <s v="ZCJ10"/>
    <x v="0"/>
    <s v="Elec Distribution 360-373"/>
    <s v="Mandated"/>
  </r>
  <r>
    <s v="ZCJ10"/>
    <x v="0"/>
    <x v="36"/>
    <x v="36"/>
    <s v="DIS-E Cap Blanket"/>
    <d v="1951-01-01T00:00:00"/>
    <x v="0"/>
    <n v="201412"/>
    <x v="0"/>
    <x v="1"/>
    <s v="369300"/>
    <s v="038                                "/>
    <s v="00"/>
    <s v="NURV    "/>
    <x v="350"/>
    <s v="1000"/>
    <s v="ZCJ10"/>
    <x v="0"/>
    <s v="Elec Distribution 360-373"/>
    <s v="Mandated"/>
  </r>
  <r>
    <s v="ZCJ10"/>
    <x v="0"/>
    <x v="36"/>
    <x v="36"/>
    <s v="DIS-E Cap Blanket"/>
    <d v="1951-01-01T00:00:00"/>
    <x v="0"/>
    <n v="201412"/>
    <x v="0"/>
    <x v="1"/>
    <s v="369300"/>
    <s v="038                                "/>
    <s v="00"/>
    <s v="UADD    "/>
    <x v="351"/>
    <s v="1000"/>
    <s v="ZCJ10"/>
    <x v="0"/>
    <s v="Elec Distribution 360-373"/>
    <s v="Mandated"/>
  </r>
  <r>
    <s v="ZCJ10"/>
    <x v="0"/>
    <x v="36"/>
    <x v="36"/>
    <s v="DIS-E Cap Blanket"/>
    <d v="1951-01-01T00:00:00"/>
    <x v="0"/>
    <n v="201412"/>
    <x v="0"/>
    <x v="1"/>
    <s v="373200"/>
    <s v="038                                "/>
    <s v="00"/>
    <s v="CFNU    "/>
    <x v="352"/>
    <s v="1000"/>
    <s v="ZCJ10"/>
    <x v="0"/>
    <s v="Elec Distribution 360-373"/>
    <s v="Mandated"/>
  </r>
  <r>
    <s v="ZCJ10"/>
    <x v="0"/>
    <x v="36"/>
    <x v="36"/>
    <s v="DIS-E Cap Blanket"/>
    <d v="1951-01-01T00:00:00"/>
    <x v="0"/>
    <n v="201412"/>
    <x v="0"/>
    <x v="1"/>
    <s v="373200"/>
    <s v="038                                "/>
    <s v="00"/>
    <s v="NURV    "/>
    <x v="353"/>
    <s v="1000"/>
    <s v="ZCJ10"/>
    <x v="0"/>
    <s v="Elec Distribution 360-373"/>
    <s v="Mandated"/>
  </r>
  <r>
    <s v="ZCJ10"/>
    <x v="0"/>
    <x v="36"/>
    <x v="36"/>
    <s v="DIS-E Cap Blanket"/>
    <d v="1951-01-01T00:00:00"/>
    <x v="0"/>
    <n v="201412"/>
    <x v="0"/>
    <x v="1"/>
    <s v="373300"/>
    <s v="038                                "/>
    <s v="00"/>
    <s v="CFNU    "/>
    <x v="354"/>
    <s v="1000"/>
    <s v="ZCJ10"/>
    <x v="0"/>
    <s v="Elec Distribution 360-373"/>
    <s v="Mandated"/>
  </r>
  <r>
    <s v="ZCJ10"/>
    <x v="0"/>
    <x v="36"/>
    <x v="36"/>
    <s v="DIS-E Cap Blanket"/>
    <d v="1951-01-01T00:00:00"/>
    <x v="0"/>
    <n v="201412"/>
    <x v="0"/>
    <x v="1"/>
    <s v="373300"/>
    <s v="038                                "/>
    <s v="00"/>
    <s v="NURV    "/>
    <x v="355"/>
    <s v="1000"/>
    <s v="ZCJ10"/>
    <x v="0"/>
    <s v="Elec Distribution 360-373"/>
    <s v="Mandated"/>
  </r>
  <r>
    <s v="ZCJ10"/>
    <x v="0"/>
    <x v="36"/>
    <x v="36"/>
    <s v="DIS-E Cap Blanket"/>
    <d v="1951-01-01T00:00:00"/>
    <x v="0"/>
    <n v="201412"/>
    <x v="0"/>
    <x v="1"/>
    <s v="373400"/>
    <s v="038                                "/>
    <s v="00"/>
    <s v="CFNU    "/>
    <x v="356"/>
    <s v="1000"/>
    <s v="ZCJ10"/>
    <x v="0"/>
    <s v="Elec Distribution 360-373"/>
    <s v="Mandated"/>
  </r>
  <r>
    <s v="ZBW10"/>
    <x v="0"/>
    <x v="37"/>
    <x v="37"/>
    <s v="DIS-E Cap Blanket"/>
    <d v="2004-01-01T00:00:00"/>
    <x v="0"/>
    <n v="201412"/>
    <x v="0"/>
    <x v="0"/>
    <s v="364000"/>
    <s v="028                                "/>
    <s v="00"/>
    <s v="NURV    "/>
    <x v="357"/>
    <s v="1000"/>
    <s v="ZBW10"/>
    <x v="0"/>
    <s v="Elec Distribution 360-373"/>
    <s v="Mandated"/>
  </r>
  <r>
    <s v="ZBW10"/>
    <x v="0"/>
    <x v="37"/>
    <x v="37"/>
    <s v="DIS-E Cap Blanket"/>
    <d v="2004-01-01T00:00:00"/>
    <x v="0"/>
    <n v="201412"/>
    <x v="0"/>
    <x v="0"/>
    <s v="365000"/>
    <s v="028                                "/>
    <s v="00"/>
    <s v="NURV    "/>
    <x v="358"/>
    <s v="1000"/>
    <s v="ZBW10"/>
    <x v="0"/>
    <s v="Elec Distribution 360-373"/>
    <s v="Mandated"/>
  </r>
  <r>
    <s v="ZBW10"/>
    <x v="0"/>
    <x v="37"/>
    <x v="37"/>
    <s v="DIS-E Cap Blanket"/>
    <d v="2004-01-01T00:00:00"/>
    <x v="0"/>
    <n v="201412"/>
    <x v="0"/>
    <x v="0"/>
    <s v="366000"/>
    <s v="028                                "/>
    <s v="00"/>
    <s v="CFNU    "/>
    <x v="359"/>
    <s v="1000"/>
    <s v="ZBW10"/>
    <x v="0"/>
    <s v="Elec Distribution 360-373"/>
    <s v="Mandated"/>
  </r>
  <r>
    <s v="ZBW10"/>
    <x v="0"/>
    <x v="37"/>
    <x v="37"/>
    <s v="DIS-E Cap Blanket"/>
    <d v="2004-01-01T00:00:00"/>
    <x v="0"/>
    <n v="201412"/>
    <x v="0"/>
    <x v="0"/>
    <s v="366000"/>
    <s v="028                                "/>
    <s v="00"/>
    <s v="NURV    "/>
    <x v="360"/>
    <s v="1000"/>
    <s v="ZBW10"/>
    <x v="0"/>
    <s v="Elec Distribution 360-373"/>
    <s v="Mandated"/>
  </r>
  <r>
    <s v="ZBW10"/>
    <x v="0"/>
    <x v="37"/>
    <x v="37"/>
    <s v="DIS-E Cap Blanket"/>
    <d v="2004-01-01T00:00:00"/>
    <x v="0"/>
    <n v="201412"/>
    <x v="0"/>
    <x v="0"/>
    <s v="367000"/>
    <s v="028                                "/>
    <s v="00"/>
    <s v="CFNU    "/>
    <x v="361"/>
    <s v="1000"/>
    <s v="ZBW10"/>
    <x v="0"/>
    <s v="Elec Distribution 360-373"/>
    <s v="Mandated"/>
  </r>
  <r>
    <s v="ZBW10"/>
    <x v="0"/>
    <x v="37"/>
    <x v="37"/>
    <s v="DIS-E Cap Blanket"/>
    <d v="2004-01-01T00:00:00"/>
    <x v="0"/>
    <n v="201412"/>
    <x v="0"/>
    <x v="0"/>
    <s v="367000"/>
    <s v="028                                "/>
    <s v="00"/>
    <s v="NURV    "/>
    <x v="362"/>
    <s v="1000"/>
    <s v="ZBW10"/>
    <x v="0"/>
    <s v="Elec Distribution 360-373"/>
    <s v="Mandated"/>
  </r>
  <r>
    <s v="ZBW10"/>
    <x v="0"/>
    <x v="37"/>
    <x v="37"/>
    <s v="DIS-E Cap Blanket"/>
    <d v="2004-01-01T00:00:00"/>
    <x v="0"/>
    <n v="201412"/>
    <x v="0"/>
    <x v="0"/>
    <s v="368000"/>
    <s v="028                                "/>
    <s v="00"/>
    <s v="NURV    "/>
    <x v="363"/>
    <s v="1000"/>
    <s v="ZBW10"/>
    <x v="0"/>
    <s v="Elec Distribution 360-373"/>
    <s v="Mandated"/>
  </r>
  <r>
    <s v="ZBW10"/>
    <x v="0"/>
    <x v="37"/>
    <x v="37"/>
    <s v="DIS-E Cap Blanket"/>
    <d v="2004-01-01T00:00:00"/>
    <x v="0"/>
    <n v="201412"/>
    <x v="0"/>
    <x v="0"/>
    <s v="369100"/>
    <s v="028                                "/>
    <s v="00"/>
    <s v="NURV    "/>
    <x v="364"/>
    <s v="1000"/>
    <s v="ZBW10"/>
    <x v="0"/>
    <s v="Elec Distribution 360-373"/>
    <s v="Mandated"/>
  </r>
  <r>
    <s v="ZBW10"/>
    <x v="0"/>
    <x v="37"/>
    <x v="37"/>
    <s v="DIS-E Cap Blanket"/>
    <d v="2004-01-01T00:00:00"/>
    <x v="0"/>
    <n v="201412"/>
    <x v="0"/>
    <x v="0"/>
    <s v="369300"/>
    <s v="028                                "/>
    <s v="00"/>
    <s v="NURV    "/>
    <x v="365"/>
    <s v="1000"/>
    <s v="ZBW10"/>
    <x v="0"/>
    <s v="Elec Distribution 360-373"/>
    <s v="Mandated"/>
  </r>
  <r>
    <s v="ZBW10"/>
    <x v="0"/>
    <x v="37"/>
    <x v="37"/>
    <s v="DIS-E Cap Blanket"/>
    <d v="2004-01-01T00:00:00"/>
    <x v="0"/>
    <n v="201412"/>
    <x v="0"/>
    <x v="0"/>
    <s v="373200"/>
    <s v="028                                "/>
    <s v="00"/>
    <s v="NURV    "/>
    <x v="366"/>
    <s v="1000"/>
    <s v="ZBW10"/>
    <x v="0"/>
    <s v="Elec Distribution 360-373"/>
    <s v="Mandated"/>
  </r>
  <r>
    <s v="ZBW10"/>
    <x v="0"/>
    <x v="37"/>
    <x v="37"/>
    <s v="DIS-E Cap Blanket"/>
    <d v="2004-01-01T00:00:00"/>
    <x v="0"/>
    <n v="201412"/>
    <x v="0"/>
    <x v="0"/>
    <s v="373300"/>
    <s v="028                                "/>
    <s v="00"/>
    <s v="NURV    "/>
    <x v="367"/>
    <s v="1000"/>
    <s v="ZBW10"/>
    <x v="0"/>
    <s v="Elec Distribution 360-373"/>
    <s v="Mandated"/>
  </r>
  <r>
    <s v="ZBW10"/>
    <x v="0"/>
    <x v="37"/>
    <x v="37"/>
    <s v="DIS-E Cap Blanket"/>
    <d v="2004-01-01T00:00:00"/>
    <x v="0"/>
    <n v="201412"/>
    <x v="0"/>
    <x v="0"/>
    <s v="373400"/>
    <s v="028                                "/>
    <s v="00"/>
    <s v="NURV    "/>
    <x v="368"/>
    <s v="1000"/>
    <s v="ZBW10"/>
    <x v="0"/>
    <s v="Elec Distribution 360-373"/>
    <s v="Mandated"/>
  </r>
  <r>
    <s v="ZBO10"/>
    <x v="0"/>
    <x v="38"/>
    <x v="38"/>
    <s v="DIS-E Cap Blanket"/>
    <d v="2004-01-01T00:00:00"/>
    <x v="0"/>
    <n v="201412"/>
    <x v="0"/>
    <x v="0"/>
    <s v="364000"/>
    <s v="028                                "/>
    <s v="00"/>
    <s v="NURV    "/>
    <x v="369"/>
    <s v="1000"/>
    <s v="ZBO10"/>
    <x v="0"/>
    <s v="Elec Distribution 360-373"/>
    <s v="Mandated"/>
  </r>
  <r>
    <s v="ZBO10"/>
    <x v="0"/>
    <x v="38"/>
    <x v="38"/>
    <s v="DIS-E Cap Blanket"/>
    <d v="2004-01-01T00:00:00"/>
    <x v="0"/>
    <n v="201412"/>
    <x v="0"/>
    <x v="0"/>
    <s v="365000"/>
    <s v="028                                "/>
    <s v="00"/>
    <s v="NURV    "/>
    <x v="370"/>
    <s v="1000"/>
    <s v="ZBO10"/>
    <x v="0"/>
    <s v="Elec Distribution 360-373"/>
    <s v="Mandated"/>
  </r>
  <r>
    <s v="ZBO10"/>
    <x v="0"/>
    <x v="38"/>
    <x v="38"/>
    <s v="DIS-E Cap Blanket"/>
    <d v="2004-01-01T00:00:00"/>
    <x v="0"/>
    <n v="201412"/>
    <x v="0"/>
    <x v="0"/>
    <s v="366000"/>
    <s v="028                                "/>
    <s v="00"/>
    <s v="CFNU    "/>
    <x v="371"/>
    <s v="1000"/>
    <s v="ZBO10"/>
    <x v="0"/>
    <s v="Elec Distribution 360-373"/>
    <s v="Mandated"/>
  </r>
  <r>
    <s v="ZBO10"/>
    <x v="0"/>
    <x v="38"/>
    <x v="38"/>
    <s v="DIS-E Cap Blanket"/>
    <d v="2004-01-01T00:00:00"/>
    <x v="0"/>
    <n v="201412"/>
    <x v="0"/>
    <x v="0"/>
    <s v="366000"/>
    <s v="028                                "/>
    <s v="00"/>
    <s v="NURV    "/>
    <x v="372"/>
    <s v="1000"/>
    <s v="ZBO10"/>
    <x v="0"/>
    <s v="Elec Distribution 360-373"/>
    <s v="Mandated"/>
  </r>
  <r>
    <s v="ZBO10"/>
    <x v="0"/>
    <x v="38"/>
    <x v="38"/>
    <s v="DIS-E Cap Blanket"/>
    <d v="2004-01-01T00:00:00"/>
    <x v="0"/>
    <n v="201412"/>
    <x v="0"/>
    <x v="0"/>
    <s v="367000"/>
    <s v="028                                "/>
    <s v="00"/>
    <s v="CFNU    "/>
    <x v="373"/>
    <s v="1000"/>
    <s v="ZBO10"/>
    <x v="0"/>
    <s v="Elec Distribution 360-373"/>
    <s v="Mandated"/>
  </r>
  <r>
    <s v="ZBO10"/>
    <x v="0"/>
    <x v="38"/>
    <x v="38"/>
    <s v="DIS-E Cap Blanket"/>
    <d v="2004-01-01T00:00:00"/>
    <x v="0"/>
    <n v="201412"/>
    <x v="0"/>
    <x v="0"/>
    <s v="369300"/>
    <s v="028                                "/>
    <s v="00"/>
    <s v="CFNU    "/>
    <x v="374"/>
    <s v="1000"/>
    <s v="ZBO10"/>
    <x v="0"/>
    <s v="Elec Distribution 360-373"/>
    <s v="Mandated"/>
  </r>
  <r>
    <s v="ZBO10"/>
    <x v="0"/>
    <x v="38"/>
    <x v="38"/>
    <s v="DIS-E Cap Blanket"/>
    <d v="2004-01-01T00:00:00"/>
    <x v="0"/>
    <n v="201412"/>
    <x v="0"/>
    <x v="0"/>
    <s v="369300"/>
    <s v="028                                "/>
    <s v="00"/>
    <s v="NURV    "/>
    <x v="375"/>
    <s v="1000"/>
    <s v="ZBO10"/>
    <x v="0"/>
    <s v="Elec Distribution 360-373"/>
    <s v="Mandated"/>
  </r>
  <r>
    <s v="ZBC10"/>
    <x v="0"/>
    <x v="39"/>
    <x v="39"/>
    <s v="DIS-E Cap Blanket"/>
    <d v="2004-01-01T00:00:00"/>
    <x v="0"/>
    <n v="201412"/>
    <x v="0"/>
    <x v="0"/>
    <s v="364000"/>
    <s v="028                                "/>
    <s v="00"/>
    <s v="CFNU    "/>
    <x v="376"/>
    <s v="1000"/>
    <s v="ZBC10"/>
    <x v="0"/>
    <s v="Elec Distribution 360-373"/>
    <s v="Mandated"/>
  </r>
  <r>
    <s v="ZBC10"/>
    <x v="0"/>
    <x v="39"/>
    <x v="39"/>
    <s v="DIS-E Cap Blanket"/>
    <d v="2004-01-01T00:00:00"/>
    <x v="0"/>
    <n v="201412"/>
    <x v="0"/>
    <x v="0"/>
    <s v="364000"/>
    <s v="028                                "/>
    <s v="00"/>
    <s v="NURV    "/>
    <x v="377"/>
    <s v="1000"/>
    <s v="ZBC10"/>
    <x v="0"/>
    <s v="Elec Distribution 360-373"/>
    <s v="Mandated"/>
  </r>
  <r>
    <s v="ZBC10"/>
    <x v="0"/>
    <x v="39"/>
    <x v="39"/>
    <s v="DIS-E Cap Blanket"/>
    <d v="2004-01-01T00:00:00"/>
    <x v="0"/>
    <n v="201412"/>
    <x v="0"/>
    <x v="0"/>
    <s v="365000"/>
    <s v="028                                "/>
    <s v="00"/>
    <s v="CFNU    "/>
    <x v="378"/>
    <s v="1000"/>
    <s v="ZBC10"/>
    <x v="0"/>
    <s v="Elec Distribution 360-373"/>
    <s v="Mandated"/>
  </r>
  <r>
    <s v="ZBC10"/>
    <x v="0"/>
    <x v="39"/>
    <x v="39"/>
    <s v="DIS-E Cap Blanket"/>
    <d v="2004-01-01T00:00:00"/>
    <x v="0"/>
    <n v="201412"/>
    <x v="0"/>
    <x v="0"/>
    <s v="365000"/>
    <s v="028                                "/>
    <s v="00"/>
    <s v="NURV    "/>
    <x v="379"/>
    <s v="1000"/>
    <s v="ZBC10"/>
    <x v="0"/>
    <s v="Elec Distribution 360-373"/>
    <s v="Mandated"/>
  </r>
  <r>
    <s v="ZBC10"/>
    <x v="0"/>
    <x v="39"/>
    <x v="39"/>
    <s v="DIS-E Cap Blanket"/>
    <d v="2004-01-01T00:00:00"/>
    <x v="0"/>
    <n v="201412"/>
    <x v="0"/>
    <x v="0"/>
    <s v="365000"/>
    <s v="028                                "/>
    <s v="00"/>
    <s v="UADD    "/>
    <x v="380"/>
    <s v="1000"/>
    <s v="ZBC10"/>
    <x v="0"/>
    <s v="Elec Distribution 360-373"/>
    <s v="Mandated"/>
  </r>
  <r>
    <s v="ZBC10"/>
    <x v="0"/>
    <x v="39"/>
    <x v="39"/>
    <s v="DIS-E Cap Blanket"/>
    <d v="2004-01-01T00:00:00"/>
    <x v="0"/>
    <n v="201412"/>
    <x v="0"/>
    <x v="0"/>
    <s v="366000"/>
    <s v="028                                "/>
    <s v="00"/>
    <s v="CFNU    "/>
    <x v="381"/>
    <s v="1000"/>
    <s v="ZBC10"/>
    <x v="0"/>
    <s v="Elec Distribution 360-373"/>
    <s v="Mandated"/>
  </r>
  <r>
    <s v="ZBC10"/>
    <x v="0"/>
    <x v="39"/>
    <x v="39"/>
    <s v="DIS-E Cap Blanket"/>
    <d v="2004-01-01T00:00:00"/>
    <x v="0"/>
    <n v="201412"/>
    <x v="0"/>
    <x v="0"/>
    <s v="366000"/>
    <s v="028                                "/>
    <s v="00"/>
    <s v="NURV    "/>
    <x v="382"/>
    <s v="1000"/>
    <s v="ZBC10"/>
    <x v="0"/>
    <s v="Elec Distribution 360-373"/>
    <s v="Mandated"/>
  </r>
  <r>
    <s v="ZBC10"/>
    <x v="0"/>
    <x v="39"/>
    <x v="39"/>
    <s v="DIS-E Cap Blanket"/>
    <d v="2004-01-01T00:00:00"/>
    <x v="0"/>
    <n v="201412"/>
    <x v="0"/>
    <x v="0"/>
    <s v="366000"/>
    <s v="028                                "/>
    <s v="00"/>
    <s v="UADD    "/>
    <x v="383"/>
    <s v="1000"/>
    <s v="ZBC10"/>
    <x v="0"/>
    <s v="Elec Distribution 360-373"/>
    <s v="Mandated"/>
  </r>
  <r>
    <s v="ZBC10"/>
    <x v="0"/>
    <x v="39"/>
    <x v="39"/>
    <s v="DIS-E Cap Blanket"/>
    <d v="2004-01-01T00:00:00"/>
    <x v="0"/>
    <n v="201412"/>
    <x v="0"/>
    <x v="0"/>
    <s v="367000"/>
    <s v="028                                "/>
    <s v="00"/>
    <s v="CFNU    "/>
    <x v="384"/>
    <s v="1000"/>
    <s v="ZBC10"/>
    <x v="0"/>
    <s v="Elec Distribution 360-373"/>
    <s v="Mandated"/>
  </r>
  <r>
    <s v="ZBC10"/>
    <x v="0"/>
    <x v="39"/>
    <x v="39"/>
    <s v="DIS-E Cap Blanket"/>
    <d v="2004-01-01T00:00:00"/>
    <x v="0"/>
    <n v="201412"/>
    <x v="0"/>
    <x v="0"/>
    <s v="367000"/>
    <s v="028                                "/>
    <s v="00"/>
    <s v="NURV    "/>
    <x v="385"/>
    <s v="1000"/>
    <s v="ZBC10"/>
    <x v="0"/>
    <s v="Elec Distribution 360-373"/>
    <s v="Mandated"/>
  </r>
  <r>
    <s v="ZBC10"/>
    <x v="0"/>
    <x v="39"/>
    <x v="39"/>
    <s v="DIS-E Cap Blanket"/>
    <d v="2004-01-01T00:00:00"/>
    <x v="0"/>
    <n v="201412"/>
    <x v="0"/>
    <x v="0"/>
    <s v="367000"/>
    <s v="028                                "/>
    <s v="00"/>
    <s v="UADD    "/>
    <x v="386"/>
    <s v="1000"/>
    <s v="ZBC10"/>
    <x v="0"/>
    <s v="Elec Distribution 360-373"/>
    <s v="Mandated"/>
  </r>
  <r>
    <s v="ZBC10"/>
    <x v="0"/>
    <x v="39"/>
    <x v="39"/>
    <s v="DIS-E Cap Blanket"/>
    <d v="2004-01-01T00:00:00"/>
    <x v="0"/>
    <n v="201412"/>
    <x v="0"/>
    <x v="0"/>
    <s v="368000"/>
    <s v="028                                "/>
    <s v="00"/>
    <s v="CFNU    "/>
    <x v="387"/>
    <s v="1000"/>
    <s v="ZBC10"/>
    <x v="0"/>
    <s v="Elec Distribution 360-373"/>
    <s v="Mandated"/>
  </r>
  <r>
    <s v="ZBC10"/>
    <x v="0"/>
    <x v="39"/>
    <x v="39"/>
    <s v="DIS-E Cap Blanket"/>
    <d v="2004-01-01T00:00:00"/>
    <x v="0"/>
    <n v="201412"/>
    <x v="0"/>
    <x v="0"/>
    <s v="369300"/>
    <s v="028                                "/>
    <s v="00"/>
    <s v="CFNU    "/>
    <x v="388"/>
    <s v="1000"/>
    <s v="ZBC10"/>
    <x v="0"/>
    <s v="Elec Distribution 360-373"/>
    <s v="Mandated"/>
  </r>
  <r>
    <s v="ZBC10"/>
    <x v="0"/>
    <x v="39"/>
    <x v="39"/>
    <s v="DIS-E Cap Blanket"/>
    <d v="2004-01-01T00:00:00"/>
    <x v="0"/>
    <n v="201412"/>
    <x v="0"/>
    <x v="0"/>
    <s v="369300"/>
    <s v="028                                "/>
    <s v="00"/>
    <s v="NURV    "/>
    <x v="389"/>
    <s v="1000"/>
    <s v="ZBC10"/>
    <x v="0"/>
    <s v="Elec Distribution 360-373"/>
    <s v="Mandated"/>
  </r>
  <r>
    <s v="ZBC10"/>
    <x v="0"/>
    <x v="39"/>
    <x v="39"/>
    <s v="DIS-E Cap Blanket"/>
    <d v="2004-01-01T00:00:00"/>
    <x v="0"/>
    <n v="201412"/>
    <x v="0"/>
    <x v="0"/>
    <s v="369300"/>
    <s v="028                                "/>
    <s v="00"/>
    <s v="UADD    "/>
    <x v="390"/>
    <s v="1000"/>
    <s v="ZBC10"/>
    <x v="0"/>
    <s v="Elec Distribution 360-373"/>
    <s v="Mandated"/>
  </r>
  <r>
    <s v="ZBC10"/>
    <x v="0"/>
    <x v="39"/>
    <x v="39"/>
    <s v="DIS-E Cap Blanket"/>
    <d v="2004-01-01T00:00:00"/>
    <x v="0"/>
    <n v="201412"/>
    <x v="0"/>
    <x v="0"/>
    <s v="373200"/>
    <s v="028                                "/>
    <s v="00"/>
    <s v="CFNU    "/>
    <x v="391"/>
    <s v="1000"/>
    <s v="ZBC10"/>
    <x v="0"/>
    <s v="Elec Distribution 360-373"/>
    <s v="Mandated"/>
  </r>
  <r>
    <s v="ZBC10"/>
    <x v="0"/>
    <x v="39"/>
    <x v="39"/>
    <s v="DIS-E Cap Blanket"/>
    <d v="2004-01-01T00:00:00"/>
    <x v="0"/>
    <n v="201412"/>
    <x v="0"/>
    <x v="0"/>
    <s v="373200"/>
    <s v="028                                "/>
    <s v="00"/>
    <s v="NURV    "/>
    <x v="392"/>
    <s v="1000"/>
    <s v="ZBC10"/>
    <x v="0"/>
    <s v="Elec Distribution 360-373"/>
    <s v="Mandated"/>
  </r>
  <r>
    <s v="ZBC10"/>
    <x v="0"/>
    <x v="39"/>
    <x v="39"/>
    <s v="DIS-E Cap Blanket"/>
    <d v="2004-01-01T00:00:00"/>
    <x v="0"/>
    <n v="201412"/>
    <x v="0"/>
    <x v="0"/>
    <s v="373200"/>
    <s v="028                                "/>
    <s v="00"/>
    <s v="UADD    "/>
    <x v="393"/>
    <s v="1000"/>
    <s v="ZBC10"/>
    <x v="0"/>
    <s v="Elec Distribution 360-373"/>
    <s v="Mandated"/>
  </r>
  <r>
    <s v="ZBC10"/>
    <x v="0"/>
    <x v="39"/>
    <x v="39"/>
    <s v="DIS-E Cap Blanket"/>
    <d v="2004-01-01T00:00:00"/>
    <x v="0"/>
    <n v="201412"/>
    <x v="0"/>
    <x v="0"/>
    <s v="373300"/>
    <s v="028                                "/>
    <s v="00"/>
    <s v="CFNU    "/>
    <x v="394"/>
    <s v="1000"/>
    <s v="ZBC10"/>
    <x v="0"/>
    <s v="Elec Distribution 360-373"/>
    <s v="Mandated"/>
  </r>
  <r>
    <s v="ZBC10"/>
    <x v="0"/>
    <x v="39"/>
    <x v="39"/>
    <s v="DIS-E Cap Blanket"/>
    <d v="2004-01-01T00:00:00"/>
    <x v="0"/>
    <n v="201412"/>
    <x v="0"/>
    <x v="0"/>
    <s v="373300"/>
    <s v="028                                "/>
    <s v="00"/>
    <s v="NURV    "/>
    <x v="395"/>
    <s v="1000"/>
    <s v="ZBC10"/>
    <x v="0"/>
    <s v="Elec Distribution 360-373"/>
    <s v="Mandated"/>
  </r>
  <r>
    <s v="ZBC10"/>
    <x v="0"/>
    <x v="39"/>
    <x v="39"/>
    <s v="DIS-E Cap Blanket"/>
    <d v="2004-01-01T00:00:00"/>
    <x v="0"/>
    <n v="201412"/>
    <x v="0"/>
    <x v="0"/>
    <s v="373400"/>
    <s v="028                                "/>
    <s v="00"/>
    <s v="CFNU    "/>
    <x v="396"/>
    <s v="1000"/>
    <s v="ZBC10"/>
    <x v="0"/>
    <s v="Elec Distribution 360-373"/>
    <s v="Mandated"/>
  </r>
  <r>
    <s v="ZBC10"/>
    <x v="0"/>
    <x v="39"/>
    <x v="39"/>
    <s v="DIS-E Cap Blanket"/>
    <d v="2004-01-01T00:00:00"/>
    <x v="0"/>
    <n v="201412"/>
    <x v="0"/>
    <x v="0"/>
    <s v="373400"/>
    <s v="028                                "/>
    <s v="00"/>
    <s v="NURV    "/>
    <x v="397"/>
    <s v="1000"/>
    <s v="ZBC10"/>
    <x v="0"/>
    <s v="Elec Distribution 360-373"/>
    <s v="Mandated"/>
  </r>
  <r>
    <s v="ZBC10"/>
    <x v="0"/>
    <x v="40"/>
    <x v="40"/>
    <s v="DIS-E Cap Blanket"/>
    <d v="2004-01-01T00:00:00"/>
    <x v="0"/>
    <n v="201412"/>
    <x v="0"/>
    <x v="0"/>
    <s v="364000"/>
    <s v="028                                "/>
    <s v="00"/>
    <s v="CFNU    "/>
    <x v="398"/>
    <s v="1000"/>
    <s v="ZBC10"/>
    <x v="0"/>
    <s v="Elec Distribution 360-373"/>
    <s v="Mandated"/>
  </r>
  <r>
    <s v="ZBC10"/>
    <x v="0"/>
    <x v="40"/>
    <x v="40"/>
    <s v="DIS-E Cap Blanket"/>
    <d v="2004-01-01T00:00:00"/>
    <x v="0"/>
    <n v="201412"/>
    <x v="0"/>
    <x v="0"/>
    <s v="365000"/>
    <s v="028                                "/>
    <s v="00"/>
    <s v="CFNU    "/>
    <x v="399"/>
    <s v="1000"/>
    <s v="ZBC10"/>
    <x v="0"/>
    <s v="Elec Distribution 360-373"/>
    <s v="Mandated"/>
  </r>
  <r>
    <s v="ZBC10"/>
    <x v="0"/>
    <x v="40"/>
    <x v="40"/>
    <s v="DIS-E Cap Blanket"/>
    <d v="2004-01-01T00:00:00"/>
    <x v="0"/>
    <n v="201412"/>
    <x v="0"/>
    <x v="0"/>
    <s v="366000"/>
    <s v="028                                "/>
    <s v="00"/>
    <s v="CFNU    "/>
    <x v="400"/>
    <s v="1000"/>
    <s v="ZBC10"/>
    <x v="0"/>
    <s v="Elec Distribution 360-373"/>
    <s v="Mandated"/>
  </r>
  <r>
    <s v="ZBC10"/>
    <x v="0"/>
    <x v="40"/>
    <x v="40"/>
    <s v="DIS-E Cap Blanket"/>
    <d v="2004-01-01T00:00:00"/>
    <x v="0"/>
    <n v="201412"/>
    <x v="0"/>
    <x v="0"/>
    <s v="367000"/>
    <s v="028                                "/>
    <s v="00"/>
    <s v="CFNU    "/>
    <x v="401"/>
    <s v="1000"/>
    <s v="ZBC10"/>
    <x v="0"/>
    <s v="Elec Distribution 360-373"/>
    <s v="Mandated"/>
  </r>
  <r>
    <s v="ZBC10"/>
    <x v="0"/>
    <x v="40"/>
    <x v="40"/>
    <s v="DIS-E Cap Blanket"/>
    <d v="2004-01-01T00:00:00"/>
    <x v="0"/>
    <n v="201412"/>
    <x v="0"/>
    <x v="0"/>
    <s v="367000"/>
    <s v="028                                "/>
    <s v="00"/>
    <s v="NURV    "/>
    <x v="402"/>
    <s v="1000"/>
    <s v="ZBC10"/>
    <x v="0"/>
    <s v="Elec Distribution 360-373"/>
    <s v="Mandated"/>
  </r>
  <r>
    <s v="ZBC10"/>
    <x v="0"/>
    <x v="40"/>
    <x v="40"/>
    <s v="DIS-E Cap Blanket"/>
    <d v="2004-01-01T00:00:00"/>
    <x v="0"/>
    <n v="201412"/>
    <x v="0"/>
    <x v="0"/>
    <s v="369300"/>
    <s v="028                                "/>
    <s v="00"/>
    <s v="CFNU    "/>
    <x v="403"/>
    <s v="1000"/>
    <s v="ZBC10"/>
    <x v="0"/>
    <s v="Elec Distribution 360-373"/>
    <s v="Mandated"/>
  </r>
  <r>
    <s v="ZBC10"/>
    <x v="0"/>
    <x v="40"/>
    <x v="40"/>
    <s v="DIS-E Cap Blanket"/>
    <d v="2004-01-01T00:00:00"/>
    <x v="0"/>
    <n v="201412"/>
    <x v="0"/>
    <x v="0"/>
    <s v="369300"/>
    <s v="028                                "/>
    <s v="00"/>
    <s v="NURV    "/>
    <x v="404"/>
    <s v="1000"/>
    <s v="ZBC10"/>
    <x v="0"/>
    <s v="Elec Distribution 360-373"/>
    <s v="Mandated"/>
  </r>
  <r>
    <s v="ZBC10"/>
    <x v="0"/>
    <x v="41"/>
    <x v="41"/>
    <s v="DIS-E Cap Blanket"/>
    <d v="2008-09-01T00:00:00"/>
    <x v="0"/>
    <n v="201412"/>
    <x v="0"/>
    <x v="0"/>
    <s v="369300"/>
    <s v="028                                "/>
    <s v="00"/>
    <s v="CFNU    "/>
    <x v="405"/>
    <s v="1000"/>
    <s v="ZBC10"/>
    <x v="0"/>
    <s v="Elec Distribution 360-373"/>
    <s v="Mandated"/>
  </r>
  <r>
    <s v="ZBC10"/>
    <x v="0"/>
    <x v="41"/>
    <x v="41"/>
    <s v="DIS-E Cap Blanket"/>
    <d v="2008-09-01T00:00:00"/>
    <x v="0"/>
    <n v="201412"/>
    <x v="0"/>
    <x v="0"/>
    <s v="369300"/>
    <s v="028                                "/>
    <s v="00"/>
    <s v="NURV    "/>
    <x v="406"/>
    <s v="1000"/>
    <s v="ZBC10"/>
    <x v="0"/>
    <s v="Elec Distribution 360-373"/>
    <s v="Mandated"/>
  </r>
  <r>
    <s v="ZBC10"/>
    <x v="0"/>
    <x v="41"/>
    <x v="41"/>
    <s v="DIS-E Cap Blanket"/>
    <d v="2008-09-01T00:00:00"/>
    <x v="0"/>
    <n v="201412"/>
    <x v="0"/>
    <x v="0"/>
    <s v="373300"/>
    <s v="028                                "/>
    <s v="00"/>
    <s v="NURV    "/>
    <x v="407"/>
    <s v="1000"/>
    <s v="ZBC10"/>
    <x v="0"/>
    <s v="Elec Distribution 360-373"/>
    <s v="Mandated"/>
  </r>
  <r>
    <s v="ZBC10"/>
    <x v="0"/>
    <x v="41"/>
    <x v="41"/>
    <s v="DIS-E Cap Blanket"/>
    <d v="2008-09-01T00:00:00"/>
    <x v="0"/>
    <n v="201412"/>
    <x v="0"/>
    <x v="0"/>
    <s v="373400"/>
    <s v="028                                "/>
    <s v="00"/>
    <s v="NURV    "/>
    <x v="408"/>
    <s v="1000"/>
    <s v="ZBC10"/>
    <x v="0"/>
    <s v="Elec Distribution 360-373"/>
    <s v="Mandated"/>
  </r>
  <r>
    <s v="ZBC10"/>
    <x v="0"/>
    <x v="42"/>
    <x v="42"/>
    <s v="DIS-E Cap Specific"/>
    <d v="2010-08-31T00:00:00"/>
    <x v="0"/>
    <n v="201412"/>
    <x v="0"/>
    <x v="0"/>
    <s v="362000"/>
    <s v="028                                "/>
    <s v="00"/>
    <s v="UADD    "/>
    <x v="409"/>
    <s v="1000"/>
    <s v="ZBC10"/>
    <x v="0"/>
    <s v="Elec Distribution 360-373"/>
    <s v="Mandated"/>
  </r>
  <r>
    <s v="ZBC10"/>
    <x v="0"/>
    <x v="42"/>
    <x v="42"/>
    <s v="DIS-E Cap Specific"/>
    <d v="2010-08-31T00:00:00"/>
    <x v="0"/>
    <n v="201412"/>
    <x v="0"/>
    <x v="0"/>
    <s v="364000"/>
    <s v="028                                "/>
    <s v="00"/>
    <s v="UADD    "/>
    <x v="410"/>
    <s v="1000"/>
    <s v="ZBC10"/>
    <x v="0"/>
    <s v="Elec Distribution 360-373"/>
    <s v="Mandated"/>
  </r>
  <r>
    <s v="ZBC10"/>
    <x v="0"/>
    <x v="42"/>
    <x v="42"/>
    <s v="DIS-E Cap Specific"/>
    <d v="2010-08-31T00:00:00"/>
    <x v="0"/>
    <n v="201412"/>
    <x v="0"/>
    <x v="0"/>
    <s v="365000"/>
    <s v="028                                "/>
    <s v="00"/>
    <s v="UADD    "/>
    <x v="411"/>
    <s v="1000"/>
    <s v="ZBC10"/>
    <x v="0"/>
    <s v="Elec Distribution 360-373"/>
    <s v="Mandated"/>
  </r>
  <r>
    <s v="ZBC10"/>
    <x v="0"/>
    <x v="42"/>
    <x v="42"/>
    <s v="DIS-E Cap Specific"/>
    <d v="2010-08-31T00:00:00"/>
    <x v="0"/>
    <n v="201412"/>
    <x v="0"/>
    <x v="0"/>
    <s v="366000"/>
    <s v="028                                "/>
    <s v="00"/>
    <s v="UADD    "/>
    <x v="412"/>
    <s v="1000"/>
    <s v="ZBC10"/>
    <x v="0"/>
    <s v="Elec Distribution 360-373"/>
    <s v="Mandated"/>
  </r>
  <r>
    <s v="ZBC10"/>
    <x v="0"/>
    <x v="42"/>
    <x v="42"/>
    <s v="DIS-E Cap Specific"/>
    <d v="2010-08-31T00:00:00"/>
    <x v="0"/>
    <n v="201412"/>
    <x v="0"/>
    <x v="0"/>
    <s v="367000"/>
    <s v="028                                "/>
    <s v="00"/>
    <s v="UADD    "/>
    <x v="413"/>
    <s v="1000"/>
    <s v="ZBC10"/>
    <x v="0"/>
    <s v="Elec Distribution 360-373"/>
    <s v="Mandated"/>
  </r>
  <r>
    <s v="ZBC10"/>
    <x v="0"/>
    <x v="43"/>
    <x v="43"/>
    <s v="DIS-E Cap Specific"/>
    <d v="2010-03-29T00:00:00"/>
    <x v="0"/>
    <n v="201412"/>
    <x v="0"/>
    <x v="0"/>
    <s v="364000"/>
    <s v="028                                "/>
    <s v="00"/>
    <s v="UADD    "/>
    <x v="414"/>
    <s v="1000"/>
    <s v="ZBC10"/>
    <x v="0"/>
    <s v="Elec Distribution 360-373"/>
    <s v="Mandated"/>
  </r>
  <r>
    <s v="ZBC10"/>
    <x v="0"/>
    <x v="43"/>
    <x v="43"/>
    <s v="DIS-E Cap Specific"/>
    <d v="2010-03-29T00:00:00"/>
    <x v="0"/>
    <n v="201412"/>
    <x v="0"/>
    <x v="0"/>
    <s v="365000"/>
    <s v="028                                "/>
    <s v="00"/>
    <s v="UADD    "/>
    <x v="415"/>
    <s v="1000"/>
    <s v="ZBC10"/>
    <x v="0"/>
    <s v="Elec Distribution 360-373"/>
    <s v="Mandated"/>
  </r>
  <r>
    <s v="ZBC10"/>
    <x v="0"/>
    <x v="43"/>
    <x v="43"/>
    <s v="DIS-E Cap Specific"/>
    <d v="2010-03-29T00:00:00"/>
    <x v="0"/>
    <n v="201412"/>
    <x v="0"/>
    <x v="0"/>
    <s v="366000"/>
    <s v="028                                "/>
    <s v="00"/>
    <s v="UADD    "/>
    <x v="416"/>
    <s v="1000"/>
    <s v="ZBC10"/>
    <x v="0"/>
    <s v="Elec Distribution 360-373"/>
    <s v="Mandated"/>
  </r>
  <r>
    <s v="ZBC10"/>
    <x v="0"/>
    <x v="43"/>
    <x v="43"/>
    <s v="DIS-E Cap Specific"/>
    <d v="2010-03-29T00:00:00"/>
    <x v="0"/>
    <n v="201412"/>
    <x v="0"/>
    <x v="0"/>
    <s v="367000"/>
    <s v="028                                "/>
    <s v="00"/>
    <s v="UADD    "/>
    <x v="417"/>
    <s v="1000"/>
    <s v="ZBC10"/>
    <x v="0"/>
    <s v="Elec Distribution 360-373"/>
    <s v="Mandated"/>
  </r>
  <r>
    <s v="ZBC10"/>
    <x v="0"/>
    <x v="43"/>
    <x v="43"/>
    <s v="DIS-E Cap Specific"/>
    <d v="2010-03-29T00:00:00"/>
    <x v="0"/>
    <n v="201412"/>
    <x v="0"/>
    <x v="0"/>
    <s v="369300"/>
    <s v="028                                "/>
    <s v="00"/>
    <s v="UADD    "/>
    <x v="418"/>
    <s v="1000"/>
    <s v="ZBC10"/>
    <x v="0"/>
    <s v="Elec Distribution 360-373"/>
    <s v="Mandated"/>
  </r>
  <r>
    <s v="ZBC10"/>
    <x v="0"/>
    <x v="44"/>
    <x v="44"/>
    <s v="DIS-E Cap Specific"/>
    <d v="2007-06-01T00:00:00"/>
    <x v="0"/>
    <n v="201412"/>
    <x v="0"/>
    <x v="0"/>
    <s v="366000"/>
    <s v="028                                "/>
    <s v="00"/>
    <s v="UADD    "/>
    <x v="419"/>
    <s v="1000"/>
    <s v="ZBC10"/>
    <x v="0"/>
    <s v="Elec Distribution 360-373"/>
    <s v="Mandated"/>
  </r>
  <r>
    <s v="ZBC10"/>
    <x v="0"/>
    <x v="44"/>
    <x v="44"/>
    <s v="DIS-E Cap Specific"/>
    <d v="2007-06-01T00:00:00"/>
    <x v="0"/>
    <n v="201412"/>
    <x v="0"/>
    <x v="0"/>
    <s v="367000"/>
    <s v="028                                "/>
    <s v="00"/>
    <s v="UADD    "/>
    <x v="420"/>
    <s v="1000"/>
    <s v="ZBC10"/>
    <x v="0"/>
    <s v="Elec Distribution 360-373"/>
    <s v="Mandated"/>
  </r>
  <r>
    <s v="ZBC10"/>
    <x v="0"/>
    <x v="44"/>
    <x v="44"/>
    <s v="DIS-E Cap Specific"/>
    <d v="2007-06-01T00:00:00"/>
    <x v="0"/>
    <n v="201412"/>
    <x v="0"/>
    <x v="0"/>
    <s v="369300"/>
    <s v="028                                "/>
    <s v="00"/>
    <s v="UADD    "/>
    <x v="421"/>
    <s v="1000"/>
    <s v="ZBC10"/>
    <x v="0"/>
    <s v="Elec Distribution 360-373"/>
    <s v="Mandated"/>
  </r>
  <r>
    <s v="ZPJ10"/>
    <x v="0"/>
    <x v="45"/>
    <x v="45"/>
    <s v="DIS-E Cap Blanket"/>
    <d v="2004-10-01T00:00:00"/>
    <x v="0"/>
    <n v="201412"/>
    <x v="0"/>
    <x v="0"/>
    <s v="364000"/>
    <s v="028                                "/>
    <s v="00"/>
    <s v="CFNU    "/>
    <x v="422"/>
    <s v="1000"/>
    <s v="ZPJ10"/>
    <x v="0"/>
    <s v="Elec Distribution 360-373"/>
    <s v="Mandated"/>
  </r>
  <r>
    <s v="ZPJ10"/>
    <x v="0"/>
    <x v="45"/>
    <x v="45"/>
    <s v="DIS-E Cap Blanket"/>
    <d v="2004-10-01T00:00:00"/>
    <x v="0"/>
    <n v="201412"/>
    <x v="0"/>
    <x v="0"/>
    <s v="364000"/>
    <s v="028                                "/>
    <s v="00"/>
    <s v="NURV    "/>
    <x v="423"/>
    <s v="1000"/>
    <s v="ZPJ10"/>
    <x v="0"/>
    <s v="Elec Distribution 360-373"/>
    <s v="Mandated"/>
  </r>
  <r>
    <s v="ZPJ10"/>
    <x v="0"/>
    <x v="45"/>
    <x v="45"/>
    <s v="DIS-E Cap Blanket"/>
    <d v="2004-10-01T00:00:00"/>
    <x v="0"/>
    <n v="201412"/>
    <x v="0"/>
    <x v="0"/>
    <s v="364000"/>
    <s v="028                                "/>
    <s v="00"/>
    <s v="UADD    "/>
    <x v="424"/>
    <s v="1000"/>
    <s v="ZPJ10"/>
    <x v="0"/>
    <s v="Elec Distribution 360-373"/>
    <s v="Mandated"/>
  </r>
  <r>
    <s v="ZPJ10"/>
    <x v="0"/>
    <x v="45"/>
    <x v="45"/>
    <s v="DIS-E Cap Blanket"/>
    <d v="2004-10-01T00:00:00"/>
    <x v="0"/>
    <n v="201412"/>
    <x v="0"/>
    <x v="0"/>
    <s v="365000"/>
    <s v="028                                "/>
    <s v="00"/>
    <s v="CFNU    "/>
    <x v="425"/>
    <s v="1000"/>
    <s v="ZPJ10"/>
    <x v="0"/>
    <s v="Elec Distribution 360-373"/>
    <s v="Mandated"/>
  </r>
  <r>
    <s v="ZPJ10"/>
    <x v="0"/>
    <x v="45"/>
    <x v="45"/>
    <s v="DIS-E Cap Blanket"/>
    <d v="2004-10-01T00:00:00"/>
    <x v="0"/>
    <n v="201412"/>
    <x v="0"/>
    <x v="0"/>
    <s v="365000"/>
    <s v="028                                "/>
    <s v="00"/>
    <s v="NURV    "/>
    <x v="426"/>
    <s v="1000"/>
    <s v="ZPJ10"/>
    <x v="0"/>
    <s v="Elec Distribution 360-373"/>
    <s v="Mandated"/>
  </r>
  <r>
    <s v="ZPJ10"/>
    <x v="0"/>
    <x v="45"/>
    <x v="45"/>
    <s v="DIS-E Cap Blanket"/>
    <d v="2004-10-01T00:00:00"/>
    <x v="0"/>
    <n v="201412"/>
    <x v="0"/>
    <x v="0"/>
    <s v="365000"/>
    <s v="028                                "/>
    <s v="00"/>
    <s v="UADD    "/>
    <x v="427"/>
    <s v="1000"/>
    <s v="ZPJ10"/>
    <x v="0"/>
    <s v="Elec Distribution 360-373"/>
    <s v="Mandated"/>
  </r>
  <r>
    <s v="ZPJ10"/>
    <x v="0"/>
    <x v="45"/>
    <x v="45"/>
    <s v="DIS-E Cap Blanket"/>
    <d v="2004-10-01T00:00:00"/>
    <x v="0"/>
    <n v="201412"/>
    <x v="0"/>
    <x v="0"/>
    <s v="366000"/>
    <s v="028                                "/>
    <s v="00"/>
    <s v="NURV    "/>
    <x v="428"/>
    <s v="1000"/>
    <s v="ZPJ10"/>
    <x v="0"/>
    <s v="Elec Distribution 360-373"/>
    <s v="Mandated"/>
  </r>
  <r>
    <s v="ZPJ10"/>
    <x v="0"/>
    <x v="45"/>
    <x v="45"/>
    <s v="DIS-E Cap Blanket"/>
    <d v="2004-10-01T00:00:00"/>
    <x v="0"/>
    <n v="201412"/>
    <x v="0"/>
    <x v="0"/>
    <s v="366000"/>
    <s v="028                                "/>
    <s v="00"/>
    <s v="UADD    "/>
    <x v="429"/>
    <s v="1000"/>
    <s v="ZPJ10"/>
    <x v="0"/>
    <s v="Elec Distribution 360-373"/>
    <s v="Mandated"/>
  </r>
  <r>
    <s v="ZPJ10"/>
    <x v="0"/>
    <x v="45"/>
    <x v="45"/>
    <s v="DIS-E Cap Blanket"/>
    <d v="2004-10-01T00:00:00"/>
    <x v="0"/>
    <n v="201412"/>
    <x v="0"/>
    <x v="0"/>
    <s v="367000"/>
    <s v="028                                "/>
    <s v="00"/>
    <s v="NURV    "/>
    <x v="430"/>
    <s v="1000"/>
    <s v="ZPJ10"/>
    <x v="0"/>
    <s v="Elec Distribution 360-373"/>
    <s v="Mandated"/>
  </r>
  <r>
    <s v="ZPJ10"/>
    <x v="0"/>
    <x v="45"/>
    <x v="45"/>
    <s v="DIS-E Cap Blanket"/>
    <d v="2004-10-01T00:00:00"/>
    <x v="0"/>
    <n v="201412"/>
    <x v="0"/>
    <x v="0"/>
    <s v="367000"/>
    <s v="028                                "/>
    <s v="00"/>
    <s v="UADD    "/>
    <x v="431"/>
    <s v="1000"/>
    <s v="ZPJ10"/>
    <x v="0"/>
    <s v="Elec Distribution 360-373"/>
    <s v="Mandated"/>
  </r>
  <r>
    <s v="ZPJ10"/>
    <x v="0"/>
    <x v="45"/>
    <x v="45"/>
    <s v="DIS-E Cap Blanket"/>
    <d v="2004-10-01T00:00:00"/>
    <x v="0"/>
    <n v="201412"/>
    <x v="0"/>
    <x v="0"/>
    <s v="368000"/>
    <s v="028                                "/>
    <s v="00"/>
    <s v="CFNU    "/>
    <x v="432"/>
    <s v="1000"/>
    <s v="ZPJ10"/>
    <x v="0"/>
    <s v="Elec Distribution 360-373"/>
    <s v="Mandated"/>
  </r>
  <r>
    <s v="ZPJ10"/>
    <x v="0"/>
    <x v="45"/>
    <x v="45"/>
    <s v="DIS-E Cap Blanket"/>
    <d v="2004-10-01T00:00:00"/>
    <x v="0"/>
    <n v="201412"/>
    <x v="0"/>
    <x v="0"/>
    <s v="368000"/>
    <s v="028                                "/>
    <s v="00"/>
    <s v="NURV    "/>
    <x v="433"/>
    <s v="1000"/>
    <s v="ZPJ10"/>
    <x v="0"/>
    <s v="Elec Distribution 360-373"/>
    <s v="Mandated"/>
  </r>
  <r>
    <s v="ZPJ10"/>
    <x v="0"/>
    <x v="45"/>
    <x v="45"/>
    <s v="DIS-E Cap Blanket"/>
    <d v="2004-10-01T00:00:00"/>
    <x v="0"/>
    <n v="201412"/>
    <x v="0"/>
    <x v="0"/>
    <s v="368000"/>
    <s v="028                                "/>
    <s v="00"/>
    <s v="UADD    "/>
    <x v="434"/>
    <s v="1000"/>
    <s v="ZPJ10"/>
    <x v="0"/>
    <s v="Elec Distribution 360-373"/>
    <s v="Mandated"/>
  </r>
  <r>
    <s v="ZPJ10"/>
    <x v="0"/>
    <x v="45"/>
    <x v="45"/>
    <s v="DIS-E Cap Blanket"/>
    <d v="2004-10-01T00:00:00"/>
    <x v="0"/>
    <n v="201412"/>
    <x v="0"/>
    <x v="0"/>
    <s v="369300"/>
    <s v="028                                "/>
    <s v="00"/>
    <s v="CFNU    "/>
    <x v="435"/>
    <s v="1000"/>
    <s v="ZPJ10"/>
    <x v="0"/>
    <s v="Elec Distribution 360-373"/>
    <s v="Mandated"/>
  </r>
  <r>
    <s v="ZDP10"/>
    <x v="0"/>
    <x v="46"/>
    <x v="46"/>
    <s v="DIS-E Cap Blanket"/>
    <d v="2004-01-01T00:00:00"/>
    <x v="0"/>
    <n v="201412"/>
    <x v="0"/>
    <x v="0"/>
    <s v="364000"/>
    <s v="028                                "/>
    <s v="00"/>
    <s v="CFNU    "/>
    <x v="436"/>
    <s v="1000"/>
    <s v="ZDP10"/>
    <x v="0"/>
    <s v="Elec Distribution 360-373"/>
    <s v="Mandated"/>
  </r>
  <r>
    <s v="ZDP10"/>
    <x v="0"/>
    <x v="46"/>
    <x v="46"/>
    <s v="DIS-E Cap Blanket"/>
    <d v="2004-01-01T00:00:00"/>
    <x v="0"/>
    <n v="201412"/>
    <x v="0"/>
    <x v="0"/>
    <s v="364000"/>
    <s v="028                                "/>
    <s v="00"/>
    <s v="NURV    "/>
    <x v="437"/>
    <s v="1000"/>
    <s v="ZDP10"/>
    <x v="0"/>
    <s v="Elec Distribution 360-373"/>
    <s v="Mandated"/>
  </r>
  <r>
    <s v="ZDP10"/>
    <x v="0"/>
    <x v="46"/>
    <x v="46"/>
    <s v="DIS-E Cap Blanket"/>
    <d v="2004-01-01T00:00:00"/>
    <x v="0"/>
    <n v="201412"/>
    <x v="0"/>
    <x v="0"/>
    <s v="365000"/>
    <s v="028                                "/>
    <s v="00"/>
    <s v="CFNU    "/>
    <x v="438"/>
    <s v="1000"/>
    <s v="ZDP10"/>
    <x v="0"/>
    <s v="Elec Distribution 360-373"/>
    <s v="Mandated"/>
  </r>
  <r>
    <s v="ZDP10"/>
    <x v="0"/>
    <x v="46"/>
    <x v="46"/>
    <s v="DIS-E Cap Blanket"/>
    <d v="2004-01-01T00:00:00"/>
    <x v="0"/>
    <n v="201412"/>
    <x v="0"/>
    <x v="0"/>
    <s v="365000"/>
    <s v="028                                "/>
    <s v="00"/>
    <s v="NURV    "/>
    <x v="439"/>
    <s v="1000"/>
    <s v="ZDP10"/>
    <x v="0"/>
    <s v="Elec Distribution 360-373"/>
    <s v="Mandated"/>
  </r>
  <r>
    <s v="ZDP10"/>
    <x v="0"/>
    <x v="46"/>
    <x v="46"/>
    <s v="DIS-E Cap Blanket"/>
    <d v="2004-01-01T00:00:00"/>
    <x v="0"/>
    <n v="201412"/>
    <x v="0"/>
    <x v="0"/>
    <s v="366000"/>
    <s v="028                                "/>
    <s v="00"/>
    <s v="CFNU    "/>
    <x v="440"/>
    <s v="1000"/>
    <s v="ZDP10"/>
    <x v="0"/>
    <s v="Elec Distribution 360-373"/>
    <s v="Mandated"/>
  </r>
  <r>
    <s v="ZDP10"/>
    <x v="0"/>
    <x v="46"/>
    <x v="46"/>
    <s v="DIS-E Cap Blanket"/>
    <d v="2004-01-01T00:00:00"/>
    <x v="0"/>
    <n v="201412"/>
    <x v="0"/>
    <x v="0"/>
    <s v="366000"/>
    <s v="028                                "/>
    <s v="00"/>
    <s v="NURV    "/>
    <x v="441"/>
    <s v="1000"/>
    <s v="ZDP10"/>
    <x v="0"/>
    <s v="Elec Distribution 360-373"/>
    <s v="Mandated"/>
  </r>
  <r>
    <s v="ZDP10"/>
    <x v="0"/>
    <x v="46"/>
    <x v="46"/>
    <s v="DIS-E Cap Blanket"/>
    <d v="2004-01-01T00:00:00"/>
    <x v="0"/>
    <n v="201412"/>
    <x v="0"/>
    <x v="0"/>
    <s v="366000"/>
    <s v="028                                "/>
    <s v="00"/>
    <s v="UADD    "/>
    <x v="442"/>
    <s v="1000"/>
    <s v="ZDP10"/>
    <x v="0"/>
    <s v="Elec Distribution 360-373"/>
    <s v="Mandated"/>
  </r>
  <r>
    <s v="ZDP10"/>
    <x v="0"/>
    <x v="46"/>
    <x v="46"/>
    <s v="DIS-E Cap Blanket"/>
    <d v="2004-01-01T00:00:00"/>
    <x v="0"/>
    <n v="201412"/>
    <x v="0"/>
    <x v="0"/>
    <s v="367000"/>
    <s v="028                                "/>
    <s v="00"/>
    <s v="CFNU    "/>
    <x v="443"/>
    <s v="1000"/>
    <s v="ZDP10"/>
    <x v="0"/>
    <s v="Elec Distribution 360-373"/>
    <s v="Mandated"/>
  </r>
  <r>
    <s v="ZDP10"/>
    <x v="0"/>
    <x v="46"/>
    <x v="46"/>
    <s v="DIS-E Cap Blanket"/>
    <d v="2004-01-01T00:00:00"/>
    <x v="0"/>
    <n v="201412"/>
    <x v="0"/>
    <x v="0"/>
    <s v="367000"/>
    <s v="028                                "/>
    <s v="00"/>
    <s v="NURV    "/>
    <x v="444"/>
    <s v="1000"/>
    <s v="ZDP10"/>
    <x v="0"/>
    <s v="Elec Distribution 360-373"/>
    <s v="Mandated"/>
  </r>
  <r>
    <s v="ZDP10"/>
    <x v="0"/>
    <x v="46"/>
    <x v="46"/>
    <s v="DIS-E Cap Blanket"/>
    <d v="2004-01-01T00:00:00"/>
    <x v="0"/>
    <n v="201412"/>
    <x v="0"/>
    <x v="0"/>
    <s v="367000"/>
    <s v="028                                "/>
    <s v="00"/>
    <s v="UADD    "/>
    <x v="445"/>
    <s v="1000"/>
    <s v="ZDP10"/>
    <x v="0"/>
    <s v="Elec Distribution 360-373"/>
    <s v="Mandated"/>
  </r>
  <r>
    <s v="ZDP10"/>
    <x v="0"/>
    <x v="46"/>
    <x v="46"/>
    <s v="DIS-E Cap Blanket"/>
    <d v="2004-01-01T00:00:00"/>
    <x v="0"/>
    <n v="201412"/>
    <x v="0"/>
    <x v="0"/>
    <s v="368000"/>
    <s v="028                                "/>
    <s v="00"/>
    <s v="CFNU    "/>
    <x v="446"/>
    <s v="1000"/>
    <s v="ZDP10"/>
    <x v="0"/>
    <s v="Elec Distribution 360-373"/>
    <s v="Mandated"/>
  </r>
  <r>
    <s v="ZDP10"/>
    <x v="0"/>
    <x v="46"/>
    <x v="46"/>
    <s v="DIS-E Cap Blanket"/>
    <d v="2004-01-01T00:00:00"/>
    <x v="0"/>
    <n v="201412"/>
    <x v="0"/>
    <x v="0"/>
    <s v="368000"/>
    <s v="028                                "/>
    <s v="00"/>
    <s v="NURV    "/>
    <x v="447"/>
    <s v="1000"/>
    <s v="ZDP10"/>
    <x v="0"/>
    <s v="Elec Distribution 360-373"/>
    <s v="Mandated"/>
  </r>
  <r>
    <s v="ZDP10"/>
    <x v="0"/>
    <x v="46"/>
    <x v="46"/>
    <s v="DIS-E Cap Blanket"/>
    <d v="2004-01-01T00:00:00"/>
    <x v="0"/>
    <n v="201412"/>
    <x v="0"/>
    <x v="0"/>
    <s v="368000"/>
    <s v="028                                "/>
    <s v="00"/>
    <s v="UADD    "/>
    <x v="448"/>
    <s v="1000"/>
    <s v="ZDP10"/>
    <x v="0"/>
    <s v="Elec Distribution 360-373"/>
    <s v="Mandated"/>
  </r>
  <r>
    <s v="ZDP10"/>
    <x v="0"/>
    <x v="46"/>
    <x v="46"/>
    <s v="DIS-E Cap Blanket"/>
    <d v="2004-01-01T00:00:00"/>
    <x v="0"/>
    <n v="201412"/>
    <x v="0"/>
    <x v="0"/>
    <s v="369100"/>
    <s v="028                                "/>
    <s v="00"/>
    <s v="NURV    "/>
    <x v="449"/>
    <s v="1000"/>
    <s v="ZDP10"/>
    <x v="0"/>
    <s v="Elec Distribution 360-373"/>
    <s v="Mandated"/>
  </r>
  <r>
    <s v="ZDP10"/>
    <x v="0"/>
    <x v="46"/>
    <x v="46"/>
    <s v="DIS-E Cap Blanket"/>
    <d v="2004-01-01T00:00:00"/>
    <x v="0"/>
    <n v="201412"/>
    <x v="0"/>
    <x v="0"/>
    <s v="369300"/>
    <s v="028                                "/>
    <s v="00"/>
    <s v="CFNU    "/>
    <x v="450"/>
    <s v="1000"/>
    <s v="ZDP10"/>
    <x v="0"/>
    <s v="Elec Distribution 360-373"/>
    <s v="Mandated"/>
  </r>
  <r>
    <s v="ZDP10"/>
    <x v="0"/>
    <x v="46"/>
    <x v="46"/>
    <s v="DIS-E Cap Blanket"/>
    <d v="2004-01-01T00:00:00"/>
    <x v="0"/>
    <n v="201412"/>
    <x v="0"/>
    <x v="0"/>
    <s v="369300"/>
    <s v="028                                "/>
    <s v="00"/>
    <s v="NURV    "/>
    <x v="451"/>
    <s v="1000"/>
    <s v="ZDP10"/>
    <x v="0"/>
    <s v="Elec Distribution 360-373"/>
    <s v="Mandated"/>
  </r>
  <r>
    <s v="ZBC10"/>
    <x v="0"/>
    <x v="47"/>
    <x v="47"/>
    <s v="DIS-E Cap Blanket"/>
    <d v="2004-01-01T00:00:00"/>
    <x v="0"/>
    <n v="201412"/>
    <x v="0"/>
    <x v="0"/>
    <s v="364000"/>
    <s v="028                                "/>
    <s v="00"/>
    <s v="CFNU    "/>
    <x v="452"/>
    <s v="1000"/>
    <s v="ZBC10"/>
    <x v="0"/>
    <s v="Elec Distribution 360-373"/>
    <s v="Mandated"/>
  </r>
  <r>
    <s v="ZBC10"/>
    <x v="0"/>
    <x v="47"/>
    <x v="47"/>
    <s v="DIS-E Cap Blanket"/>
    <d v="2004-01-01T00:00:00"/>
    <x v="0"/>
    <n v="201412"/>
    <x v="0"/>
    <x v="0"/>
    <s v="364000"/>
    <s v="028                                "/>
    <s v="00"/>
    <s v="NURV    "/>
    <x v="453"/>
    <s v="1000"/>
    <s v="ZBC10"/>
    <x v="0"/>
    <s v="Elec Distribution 360-373"/>
    <s v="Mandated"/>
  </r>
  <r>
    <s v="ZBC10"/>
    <x v="0"/>
    <x v="47"/>
    <x v="47"/>
    <s v="DIS-E Cap Blanket"/>
    <d v="2004-01-01T00:00:00"/>
    <x v="0"/>
    <n v="201412"/>
    <x v="0"/>
    <x v="0"/>
    <s v="364000"/>
    <s v="028                                "/>
    <s v="00"/>
    <s v="UADD    "/>
    <x v="454"/>
    <s v="1000"/>
    <s v="ZBC10"/>
    <x v="0"/>
    <s v="Elec Distribution 360-373"/>
    <s v="Mandated"/>
  </r>
  <r>
    <s v="ZBC10"/>
    <x v="0"/>
    <x v="47"/>
    <x v="47"/>
    <s v="DIS-E Cap Blanket"/>
    <d v="2004-01-01T00:00:00"/>
    <x v="0"/>
    <n v="201412"/>
    <x v="0"/>
    <x v="0"/>
    <s v="365000"/>
    <s v="028                                "/>
    <s v="00"/>
    <s v="CFNU    "/>
    <x v="455"/>
    <s v="1000"/>
    <s v="ZBC10"/>
    <x v="0"/>
    <s v="Elec Distribution 360-373"/>
    <s v="Mandated"/>
  </r>
  <r>
    <s v="ZBC10"/>
    <x v="0"/>
    <x v="47"/>
    <x v="47"/>
    <s v="DIS-E Cap Blanket"/>
    <d v="2004-01-01T00:00:00"/>
    <x v="0"/>
    <n v="201412"/>
    <x v="0"/>
    <x v="0"/>
    <s v="365000"/>
    <s v="028                                "/>
    <s v="00"/>
    <s v="NURV    "/>
    <x v="456"/>
    <s v="1000"/>
    <s v="ZBC10"/>
    <x v="0"/>
    <s v="Elec Distribution 360-373"/>
    <s v="Mandated"/>
  </r>
  <r>
    <s v="ZBC10"/>
    <x v="0"/>
    <x v="47"/>
    <x v="47"/>
    <s v="DIS-E Cap Blanket"/>
    <d v="2004-01-01T00:00:00"/>
    <x v="0"/>
    <n v="201412"/>
    <x v="0"/>
    <x v="0"/>
    <s v="366000"/>
    <s v="028                                "/>
    <s v="00"/>
    <s v="CFNU    "/>
    <x v="457"/>
    <s v="1000"/>
    <s v="ZBC10"/>
    <x v="0"/>
    <s v="Elec Distribution 360-373"/>
    <s v="Mandated"/>
  </r>
  <r>
    <s v="ZBC10"/>
    <x v="0"/>
    <x v="47"/>
    <x v="47"/>
    <s v="DIS-E Cap Blanket"/>
    <d v="2004-01-01T00:00:00"/>
    <x v="0"/>
    <n v="201412"/>
    <x v="0"/>
    <x v="0"/>
    <s v="366000"/>
    <s v="028                                "/>
    <s v="00"/>
    <s v="NURV    "/>
    <x v="458"/>
    <s v="1000"/>
    <s v="ZBC10"/>
    <x v="0"/>
    <s v="Elec Distribution 360-373"/>
    <s v="Mandated"/>
  </r>
  <r>
    <s v="ZBC10"/>
    <x v="0"/>
    <x v="47"/>
    <x v="47"/>
    <s v="DIS-E Cap Blanket"/>
    <d v="2004-01-01T00:00:00"/>
    <x v="0"/>
    <n v="201412"/>
    <x v="0"/>
    <x v="0"/>
    <s v="367000"/>
    <s v="028                                "/>
    <s v="00"/>
    <s v="CFNU    "/>
    <x v="459"/>
    <s v="1000"/>
    <s v="ZBC10"/>
    <x v="0"/>
    <s v="Elec Distribution 360-373"/>
    <s v="Mandated"/>
  </r>
  <r>
    <s v="ZBC10"/>
    <x v="0"/>
    <x v="47"/>
    <x v="47"/>
    <s v="DIS-E Cap Blanket"/>
    <d v="2004-01-01T00:00:00"/>
    <x v="0"/>
    <n v="201412"/>
    <x v="0"/>
    <x v="0"/>
    <s v="367000"/>
    <s v="028                                "/>
    <s v="00"/>
    <s v="NURV    "/>
    <x v="460"/>
    <s v="1000"/>
    <s v="ZBC10"/>
    <x v="0"/>
    <s v="Elec Distribution 360-373"/>
    <s v="Mandated"/>
  </r>
  <r>
    <s v="ZBC10"/>
    <x v="0"/>
    <x v="47"/>
    <x v="47"/>
    <s v="DIS-E Cap Blanket"/>
    <d v="2004-01-01T00:00:00"/>
    <x v="0"/>
    <n v="201412"/>
    <x v="0"/>
    <x v="0"/>
    <s v="368000"/>
    <s v="028                                "/>
    <s v="00"/>
    <s v="CFNU    "/>
    <x v="461"/>
    <s v="1000"/>
    <s v="ZBC10"/>
    <x v="0"/>
    <s v="Elec Distribution 360-373"/>
    <s v="Mandated"/>
  </r>
  <r>
    <s v="ZBC10"/>
    <x v="0"/>
    <x v="47"/>
    <x v="47"/>
    <s v="DIS-E Cap Blanket"/>
    <d v="2004-01-01T00:00:00"/>
    <x v="0"/>
    <n v="201412"/>
    <x v="0"/>
    <x v="0"/>
    <s v="369100"/>
    <s v="028                                "/>
    <s v="00"/>
    <s v="NURV    "/>
    <x v="462"/>
    <s v="1000"/>
    <s v="ZBC10"/>
    <x v="0"/>
    <s v="Elec Distribution 360-373"/>
    <s v="Mandated"/>
  </r>
  <r>
    <s v="ZBC10"/>
    <x v="0"/>
    <x v="47"/>
    <x v="47"/>
    <s v="DIS-E Cap Blanket"/>
    <d v="2004-01-01T00:00:00"/>
    <x v="0"/>
    <n v="201412"/>
    <x v="0"/>
    <x v="0"/>
    <s v="369300"/>
    <s v="028                                "/>
    <s v="00"/>
    <s v="CFNU    "/>
    <x v="463"/>
    <s v="1000"/>
    <s v="ZBC10"/>
    <x v="0"/>
    <s v="Elec Distribution 360-373"/>
    <s v="Mandated"/>
  </r>
  <r>
    <s v="ZBC10"/>
    <x v="0"/>
    <x v="47"/>
    <x v="47"/>
    <s v="DIS-E Cap Blanket"/>
    <d v="2004-01-01T00:00:00"/>
    <x v="0"/>
    <n v="201412"/>
    <x v="0"/>
    <x v="0"/>
    <s v="369300"/>
    <s v="028                                "/>
    <s v="00"/>
    <s v="NURV    "/>
    <x v="464"/>
    <s v="1000"/>
    <s v="ZBC10"/>
    <x v="0"/>
    <s v="Elec Distribution 360-373"/>
    <s v="Mandated"/>
  </r>
  <r>
    <s v="ZBR10"/>
    <x v="0"/>
    <x v="48"/>
    <x v="48"/>
    <s v="DIS-E Cap Blanket"/>
    <d v="1984-01-01T00:00:00"/>
    <x v="0"/>
    <n v="201412"/>
    <x v="0"/>
    <x v="0"/>
    <s v="364000"/>
    <s v="028                                "/>
    <s v="00"/>
    <s v="CFNU    "/>
    <x v="465"/>
    <s v="1000"/>
    <s v="ZBR10"/>
    <x v="0"/>
    <s v="Elec Distribution 360-373"/>
    <s v="Mandated"/>
  </r>
  <r>
    <s v="ZBR10"/>
    <x v="0"/>
    <x v="48"/>
    <x v="48"/>
    <s v="DIS-E Cap Blanket"/>
    <d v="1984-01-01T00:00:00"/>
    <x v="0"/>
    <n v="201412"/>
    <x v="0"/>
    <x v="0"/>
    <s v="364000"/>
    <s v="028                                "/>
    <s v="00"/>
    <s v="NURV    "/>
    <x v="466"/>
    <s v="1000"/>
    <s v="ZBR10"/>
    <x v="0"/>
    <s v="Elec Distribution 360-373"/>
    <s v="Mandated"/>
  </r>
  <r>
    <s v="ZBR10"/>
    <x v="0"/>
    <x v="48"/>
    <x v="48"/>
    <s v="DIS-E Cap Blanket"/>
    <d v="1984-01-01T00:00:00"/>
    <x v="0"/>
    <n v="201412"/>
    <x v="0"/>
    <x v="0"/>
    <s v="365000"/>
    <s v="028                                "/>
    <s v="00"/>
    <s v="CFNU    "/>
    <x v="467"/>
    <s v="1000"/>
    <s v="ZBR10"/>
    <x v="0"/>
    <s v="Elec Distribution 360-373"/>
    <s v="Mandated"/>
  </r>
  <r>
    <s v="ZBR10"/>
    <x v="0"/>
    <x v="48"/>
    <x v="48"/>
    <s v="DIS-E Cap Blanket"/>
    <d v="1984-01-01T00:00:00"/>
    <x v="0"/>
    <n v="201412"/>
    <x v="0"/>
    <x v="0"/>
    <s v="365000"/>
    <s v="028                                "/>
    <s v="00"/>
    <s v="NURV    "/>
    <x v="468"/>
    <s v="1000"/>
    <s v="ZBR10"/>
    <x v="0"/>
    <s v="Elec Distribution 360-373"/>
    <s v="Mandated"/>
  </r>
  <r>
    <s v="ZBR10"/>
    <x v="0"/>
    <x v="48"/>
    <x v="48"/>
    <s v="DIS-E Cap Blanket"/>
    <d v="1984-01-01T00:00:00"/>
    <x v="0"/>
    <n v="201412"/>
    <x v="0"/>
    <x v="0"/>
    <s v="365000"/>
    <s v="028                                "/>
    <s v="00"/>
    <s v="UADD    "/>
    <x v="469"/>
    <s v="1000"/>
    <s v="ZBR10"/>
    <x v="0"/>
    <s v="Elec Distribution 360-373"/>
    <s v="Mandated"/>
  </r>
  <r>
    <s v="ZBR10"/>
    <x v="0"/>
    <x v="48"/>
    <x v="48"/>
    <s v="DIS-E Cap Blanket"/>
    <d v="1984-01-01T00:00:00"/>
    <x v="0"/>
    <n v="201412"/>
    <x v="0"/>
    <x v="0"/>
    <s v="366000"/>
    <s v="028                                "/>
    <s v="00"/>
    <s v="CFNU    "/>
    <x v="470"/>
    <s v="1000"/>
    <s v="ZBR10"/>
    <x v="0"/>
    <s v="Elec Distribution 360-373"/>
    <s v="Mandated"/>
  </r>
  <r>
    <s v="ZBR10"/>
    <x v="0"/>
    <x v="48"/>
    <x v="48"/>
    <s v="DIS-E Cap Blanket"/>
    <d v="1984-01-01T00:00:00"/>
    <x v="0"/>
    <n v="201412"/>
    <x v="0"/>
    <x v="0"/>
    <s v="366000"/>
    <s v="028                                "/>
    <s v="00"/>
    <s v="NURV    "/>
    <x v="471"/>
    <s v="1000"/>
    <s v="ZBR10"/>
    <x v="0"/>
    <s v="Elec Distribution 360-373"/>
    <s v="Mandated"/>
  </r>
  <r>
    <s v="ZBR10"/>
    <x v="0"/>
    <x v="48"/>
    <x v="48"/>
    <s v="DIS-E Cap Blanket"/>
    <d v="1984-01-01T00:00:00"/>
    <x v="0"/>
    <n v="201412"/>
    <x v="0"/>
    <x v="0"/>
    <s v="367000"/>
    <s v="028                                "/>
    <s v="00"/>
    <s v="CFNU    "/>
    <x v="472"/>
    <s v="1000"/>
    <s v="ZBR10"/>
    <x v="0"/>
    <s v="Elec Distribution 360-373"/>
    <s v="Mandated"/>
  </r>
  <r>
    <s v="ZBR10"/>
    <x v="0"/>
    <x v="48"/>
    <x v="48"/>
    <s v="DIS-E Cap Blanket"/>
    <d v="1984-01-01T00:00:00"/>
    <x v="0"/>
    <n v="201412"/>
    <x v="0"/>
    <x v="0"/>
    <s v="367000"/>
    <s v="028                                "/>
    <s v="00"/>
    <s v="NURV    "/>
    <x v="473"/>
    <s v="1000"/>
    <s v="ZBR10"/>
    <x v="0"/>
    <s v="Elec Distribution 360-373"/>
    <s v="Mandated"/>
  </r>
  <r>
    <s v="ZBR10"/>
    <x v="0"/>
    <x v="48"/>
    <x v="48"/>
    <s v="DIS-E Cap Blanket"/>
    <d v="1984-01-01T00:00:00"/>
    <x v="0"/>
    <n v="201412"/>
    <x v="0"/>
    <x v="0"/>
    <s v="367000"/>
    <s v="028                                "/>
    <s v="00"/>
    <s v="UADD    "/>
    <x v="474"/>
    <s v="1000"/>
    <s v="ZBR10"/>
    <x v="0"/>
    <s v="Elec Distribution 360-373"/>
    <s v="Mandated"/>
  </r>
  <r>
    <s v="ZBR10"/>
    <x v="0"/>
    <x v="48"/>
    <x v="48"/>
    <s v="DIS-E Cap Blanket"/>
    <d v="1984-01-01T00:00:00"/>
    <x v="0"/>
    <n v="201412"/>
    <x v="0"/>
    <x v="0"/>
    <s v="368000"/>
    <s v="028                                "/>
    <s v="00"/>
    <s v="CFNU    "/>
    <x v="475"/>
    <s v="1000"/>
    <s v="ZBR10"/>
    <x v="0"/>
    <s v="Elec Distribution 360-373"/>
    <s v="Mandated"/>
  </r>
  <r>
    <s v="ZBR10"/>
    <x v="0"/>
    <x v="48"/>
    <x v="48"/>
    <s v="DIS-E Cap Blanket"/>
    <d v="1984-01-01T00:00:00"/>
    <x v="0"/>
    <n v="201412"/>
    <x v="0"/>
    <x v="0"/>
    <s v="368000"/>
    <s v="028                                "/>
    <s v="00"/>
    <s v="NURV    "/>
    <x v="476"/>
    <s v="1000"/>
    <s v="ZBR10"/>
    <x v="0"/>
    <s v="Elec Distribution 360-373"/>
    <s v="Mandated"/>
  </r>
  <r>
    <s v="ZBR10"/>
    <x v="0"/>
    <x v="48"/>
    <x v="48"/>
    <s v="DIS-E Cap Blanket"/>
    <d v="1984-01-01T00:00:00"/>
    <x v="0"/>
    <n v="201412"/>
    <x v="0"/>
    <x v="0"/>
    <s v="368000"/>
    <s v="028                                "/>
    <s v="00"/>
    <s v="UADD    "/>
    <x v="477"/>
    <s v="1000"/>
    <s v="ZBR10"/>
    <x v="0"/>
    <s v="Elec Distribution 360-373"/>
    <s v="Mandated"/>
  </r>
  <r>
    <s v="ZBR10"/>
    <x v="0"/>
    <x v="48"/>
    <x v="48"/>
    <s v="DIS-E Cap Blanket"/>
    <d v="1984-01-01T00:00:00"/>
    <x v="0"/>
    <n v="201412"/>
    <x v="0"/>
    <x v="0"/>
    <s v="369100"/>
    <s v="028                                "/>
    <s v="00"/>
    <s v="NURV    "/>
    <x v="478"/>
    <s v="1000"/>
    <s v="ZBR10"/>
    <x v="0"/>
    <s v="Elec Distribution 360-373"/>
    <s v="Mandated"/>
  </r>
  <r>
    <s v="ZBR10"/>
    <x v="0"/>
    <x v="48"/>
    <x v="48"/>
    <s v="DIS-E Cap Blanket"/>
    <d v="1984-01-01T00:00:00"/>
    <x v="0"/>
    <n v="201412"/>
    <x v="0"/>
    <x v="0"/>
    <s v="369300"/>
    <s v="028                                "/>
    <s v="00"/>
    <s v="CFNU    "/>
    <x v="479"/>
    <s v="1000"/>
    <s v="ZBR10"/>
    <x v="0"/>
    <s v="Elec Distribution 360-373"/>
    <s v="Mandated"/>
  </r>
  <r>
    <s v="ZBR10"/>
    <x v="0"/>
    <x v="48"/>
    <x v="48"/>
    <s v="DIS-E Cap Blanket"/>
    <d v="1984-01-01T00:00:00"/>
    <x v="0"/>
    <n v="201412"/>
    <x v="0"/>
    <x v="0"/>
    <s v="369300"/>
    <s v="028                                "/>
    <s v="00"/>
    <s v="NURV    "/>
    <x v="480"/>
    <s v="1000"/>
    <s v="ZBR10"/>
    <x v="0"/>
    <s v="Elec Distribution 360-373"/>
    <s v="Mandated"/>
  </r>
  <r>
    <s v="ZBR10"/>
    <x v="0"/>
    <x v="48"/>
    <x v="48"/>
    <s v="DIS-E Cap Blanket"/>
    <d v="1984-01-01T00:00:00"/>
    <x v="0"/>
    <n v="201412"/>
    <x v="0"/>
    <x v="0"/>
    <s v="373200"/>
    <s v="028                                "/>
    <s v="00"/>
    <s v="NURV    "/>
    <x v="481"/>
    <s v="1000"/>
    <s v="ZBR10"/>
    <x v="0"/>
    <s v="Elec Distribution 360-373"/>
    <s v="Mandated"/>
  </r>
  <r>
    <s v="ZBR10"/>
    <x v="0"/>
    <x v="48"/>
    <x v="48"/>
    <s v="DIS-E Cap Blanket"/>
    <d v="1984-01-01T00:00:00"/>
    <x v="0"/>
    <n v="201412"/>
    <x v="0"/>
    <x v="0"/>
    <s v="373400"/>
    <s v="028                                "/>
    <s v="00"/>
    <s v="NURV    "/>
    <x v="482"/>
    <s v="1000"/>
    <s v="ZBR10"/>
    <x v="0"/>
    <s v="Elec Distribution 360-373"/>
    <s v="Mandated"/>
  </r>
  <r>
    <s v="ZPJ10"/>
    <x v="0"/>
    <x v="49"/>
    <x v="49"/>
    <s v="DIS-E Cap Blanket"/>
    <d v="2004-10-01T00:00:00"/>
    <x v="0"/>
    <n v="201412"/>
    <x v="0"/>
    <x v="1"/>
    <s v="364000"/>
    <s v="038                                "/>
    <s v="00"/>
    <s v="UADD    "/>
    <x v="483"/>
    <s v="1000"/>
    <s v="ZPJ10"/>
    <x v="0"/>
    <s v="Elec Distribution 360-373"/>
    <s v="Mandated"/>
  </r>
  <r>
    <s v="ZPJ10"/>
    <x v="0"/>
    <x v="49"/>
    <x v="49"/>
    <s v="DIS-E Cap Blanket"/>
    <d v="2004-10-01T00:00:00"/>
    <x v="0"/>
    <n v="201412"/>
    <x v="0"/>
    <x v="1"/>
    <s v="365000"/>
    <s v="038                                "/>
    <s v="00"/>
    <s v="UADD    "/>
    <x v="484"/>
    <s v="1000"/>
    <s v="ZPJ10"/>
    <x v="0"/>
    <s v="Elec Distribution 360-373"/>
    <s v="Mandated"/>
  </r>
  <r>
    <s v="ZPJ10"/>
    <x v="0"/>
    <x v="49"/>
    <x v="49"/>
    <s v="DIS-E Cap Blanket"/>
    <d v="2004-10-01T00:00:00"/>
    <x v="0"/>
    <n v="201412"/>
    <x v="0"/>
    <x v="1"/>
    <s v="366000"/>
    <s v="038                                "/>
    <s v="00"/>
    <s v="UADD    "/>
    <x v="485"/>
    <s v="1000"/>
    <s v="ZPJ10"/>
    <x v="0"/>
    <s v="Elec Distribution 360-373"/>
    <s v="Mandated"/>
  </r>
  <r>
    <s v="ZPJ10"/>
    <x v="0"/>
    <x v="49"/>
    <x v="49"/>
    <s v="DIS-E Cap Blanket"/>
    <d v="2004-10-01T00:00:00"/>
    <x v="0"/>
    <n v="201412"/>
    <x v="0"/>
    <x v="1"/>
    <s v="367000"/>
    <s v="038                                "/>
    <s v="00"/>
    <s v="UADD    "/>
    <x v="486"/>
    <s v="1000"/>
    <s v="ZPJ10"/>
    <x v="0"/>
    <s v="Elec Distribution 360-373"/>
    <s v="Mandated"/>
  </r>
  <r>
    <s v="ZPJ10"/>
    <x v="0"/>
    <x v="49"/>
    <x v="49"/>
    <s v="DIS-E Cap Blanket"/>
    <d v="2004-10-01T00:00:00"/>
    <x v="0"/>
    <n v="201412"/>
    <x v="0"/>
    <x v="1"/>
    <s v="368000"/>
    <s v="038                                "/>
    <s v="00"/>
    <s v="UADD    "/>
    <x v="487"/>
    <s v="1000"/>
    <s v="ZPJ10"/>
    <x v="0"/>
    <s v="Elec Distribution 360-373"/>
    <s v="Mandated"/>
  </r>
  <r>
    <s v="ZPJ10"/>
    <x v="0"/>
    <x v="49"/>
    <x v="49"/>
    <s v="DIS-E Cap Blanket"/>
    <d v="2004-10-01T00:00:00"/>
    <x v="0"/>
    <n v="201412"/>
    <x v="0"/>
    <x v="1"/>
    <s v="369100"/>
    <s v="038                                "/>
    <s v="00"/>
    <s v="UADD    "/>
    <x v="488"/>
    <s v="1000"/>
    <s v="ZPJ10"/>
    <x v="0"/>
    <s v="Elec Distribution 360-373"/>
    <s v="Mandated"/>
  </r>
  <r>
    <s v="ZPJ10"/>
    <x v="0"/>
    <x v="49"/>
    <x v="49"/>
    <s v="DIS-E Cap Blanket"/>
    <d v="2004-10-01T00:00:00"/>
    <x v="0"/>
    <n v="201412"/>
    <x v="0"/>
    <x v="1"/>
    <s v="369300"/>
    <s v="038                                "/>
    <s v="00"/>
    <s v="UADD    "/>
    <x v="489"/>
    <s v="1000"/>
    <s v="ZPJ10"/>
    <x v="0"/>
    <s v="Elec Distribution 360-373"/>
    <s v="Mandated"/>
  </r>
  <r>
    <s v="ZPJ10"/>
    <x v="0"/>
    <x v="49"/>
    <x v="49"/>
    <s v="DIS-E Cap Blanket"/>
    <d v="2004-10-01T00:00:00"/>
    <x v="0"/>
    <n v="201412"/>
    <x v="0"/>
    <x v="1"/>
    <s v="373200"/>
    <s v="038                                "/>
    <s v="00"/>
    <s v="UADD    "/>
    <x v="490"/>
    <s v="1000"/>
    <s v="ZPJ10"/>
    <x v="0"/>
    <s v="Elec Distribution 360-373"/>
    <s v="Mandated"/>
  </r>
  <r>
    <s v="ZPJ10"/>
    <x v="0"/>
    <x v="49"/>
    <x v="49"/>
    <s v="DIS-E Cap Blanket"/>
    <d v="2004-10-01T00:00:00"/>
    <x v="0"/>
    <n v="201412"/>
    <x v="0"/>
    <x v="1"/>
    <s v="373300"/>
    <s v="038                                "/>
    <s v="00"/>
    <s v="UADD    "/>
    <x v="491"/>
    <s v="1000"/>
    <s v="ZPJ10"/>
    <x v="0"/>
    <s v="Elec Distribution 360-373"/>
    <s v="Mandated"/>
  </r>
  <r>
    <s v="ZPJ10"/>
    <x v="0"/>
    <x v="49"/>
    <x v="49"/>
    <s v="DIS-E Cap Blanket"/>
    <d v="2004-10-01T00:00:00"/>
    <x v="0"/>
    <n v="201412"/>
    <x v="0"/>
    <x v="1"/>
    <s v="373400"/>
    <s v="038                                "/>
    <s v="00"/>
    <s v="UADD    "/>
    <x v="492"/>
    <s v="1000"/>
    <s v="ZPJ10"/>
    <x v="0"/>
    <s v="Elec Distribution 360-373"/>
    <s v="Mandated"/>
  </r>
  <r>
    <s v="ZLL10"/>
    <x v="0"/>
    <x v="50"/>
    <x v="50"/>
    <s v="DIS-E Cap Blanket"/>
    <d v="1984-07-01T00:00:00"/>
    <x v="0"/>
    <n v="201412"/>
    <x v="0"/>
    <x v="1"/>
    <s v="364000"/>
    <s v="038                                "/>
    <s v="00"/>
    <s v="CFNU    "/>
    <x v="493"/>
    <s v="1000"/>
    <s v="ZLL10"/>
    <x v="0"/>
    <s v="Elec Distribution 360-373"/>
    <s v="Mandated"/>
  </r>
  <r>
    <s v="ZLL10"/>
    <x v="0"/>
    <x v="50"/>
    <x v="50"/>
    <s v="DIS-E Cap Blanket"/>
    <d v="1984-07-01T00:00:00"/>
    <x v="0"/>
    <n v="201412"/>
    <x v="0"/>
    <x v="1"/>
    <s v="364000"/>
    <s v="038                                "/>
    <s v="00"/>
    <s v="NURV    "/>
    <x v="494"/>
    <s v="1000"/>
    <s v="ZLL10"/>
    <x v="0"/>
    <s v="Elec Distribution 360-373"/>
    <s v="Mandated"/>
  </r>
  <r>
    <s v="ZLL10"/>
    <x v="0"/>
    <x v="50"/>
    <x v="50"/>
    <s v="DIS-E Cap Blanket"/>
    <d v="1984-07-01T00:00:00"/>
    <x v="0"/>
    <n v="201412"/>
    <x v="0"/>
    <x v="1"/>
    <s v="365000"/>
    <s v="038                                "/>
    <s v="00"/>
    <s v="CFNU    "/>
    <x v="495"/>
    <s v="1000"/>
    <s v="ZLL10"/>
    <x v="0"/>
    <s v="Elec Distribution 360-373"/>
    <s v="Mandated"/>
  </r>
  <r>
    <s v="ZLL10"/>
    <x v="0"/>
    <x v="50"/>
    <x v="50"/>
    <s v="DIS-E Cap Blanket"/>
    <d v="1984-07-01T00:00:00"/>
    <x v="0"/>
    <n v="201412"/>
    <x v="0"/>
    <x v="1"/>
    <s v="365000"/>
    <s v="038                                "/>
    <s v="00"/>
    <s v="NURV    "/>
    <x v="496"/>
    <s v="1000"/>
    <s v="ZLL10"/>
    <x v="0"/>
    <s v="Elec Distribution 360-373"/>
    <s v="Mandated"/>
  </r>
  <r>
    <s v="ZLL10"/>
    <x v="0"/>
    <x v="50"/>
    <x v="50"/>
    <s v="DIS-E Cap Blanket"/>
    <d v="1984-07-01T00:00:00"/>
    <x v="0"/>
    <n v="201412"/>
    <x v="0"/>
    <x v="1"/>
    <s v="365000"/>
    <s v="038                                "/>
    <s v="00"/>
    <s v="UADD    "/>
    <x v="497"/>
    <s v="1000"/>
    <s v="ZLL10"/>
    <x v="0"/>
    <s v="Elec Distribution 360-373"/>
    <s v="Mandated"/>
  </r>
  <r>
    <s v="ZLL10"/>
    <x v="0"/>
    <x v="50"/>
    <x v="50"/>
    <s v="DIS-E Cap Blanket"/>
    <d v="1984-07-01T00:00:00"/>
    <x v="0"/>
    <n v="201412"/>
    <x v="0"/>
    <x v="1"/>
    <s v="366000"/>
    <s v="038                                "/>
    <s v="00"/>
    <s v="CFNU    "/>
    <x v="498"/>
    <s v="1000"/>
    <s v="ZLL10"/>
    <x v="0"/>
    <s v="Elec Distribution 360-373"/>
    <s v="Mandated"/>
  </r>
  <r>
    <s v="ZLL10"/>
    <x v="0"/>
    <x v="50"/>
    <x v="50"/>
    <s v="DIS-E Cap Blanket"/>
    <d v="1984-07-01T00:00:00"/>
    <x v="0"/>
    <n v="201412"/>
    <x v="0"/>
    <x v="1"/>
    <s v="366000"/>
    <s v="038                                "/>
    <s v="00"/>
    <s v="NURV    "/>
    <x v="499"/>
    <s v="1000"/>
    <s v="ZLL10"/>
    <x v="0"/>
    <s v="Elec Distribution 360-373"/>
    <s v="Mandated"/>
  </r>
  <r>
    <s v="ZLL10"/>
    <x v="0"/>
    <x v="50"/>
    <x v="50"/>
    <s v="DIS-E Cap Blanket"/>
    <d v="1984-07-01T00:00:00"/>
    <x v="0"/>
    <n v="201412"/>
    <x v="0"/>
    <x v="1"/>
    <s v="367000"/>
    <s v="038                                "/>
    <s v="00"/>
    <s v="CFNU    "/>
    <x v="500"/>
    <s v="1000"/>
    <s v="ZLL10"/>
    <x v="0"/>
    <s v="Elec Distribution 360-373"/>
    <s v="Mandated"/>
  </r>
  <r>
    <s v="ZLL10"/>
    <x v="0"/>
    <x v="50"/>
    <x v="50"/>
    <s v="DIS-E Cap Blanket"/>
    <d v="1984-07-01T00:00:00"/>
    <x v="0"/>
    <n v="201412"/>
    <x v="0"/>
    <x v="1"/>
    <s v="367000"/>
    <s v="038                                "/>
    <s v="00"/>
    <s v="NURV    "/>
    <x v="501"/>
    <s v="1000"/>
    <s v="ZLL10"/>
    <x v="0"/>
    <s v="Elec Distribution 360-373"/>
    <s v="Mandated"/>
  </r>
  <r>
    <s v="ZLL10"/>
    <x v="0"/>
    <x v="50"/>
    <x v="50"/>
    <s v="DIS-E Cap Blanket"/>
    <d v="1984-07-01T00:00:00"/>
    <x v="0"/>
    <n v="201412"/>
    <x v="0"/>
    <x v="1"/>
    <s v="368000"/>
    <s v="038                                "/>
    <s v="00"/>
    <s v="CFNU    "/>
    <x v="502"/>
    <s v="1000"/>
    <s v="ZLL10"/>
    <x v="0"/>
    <s v="Elec Distribution 360-373"/>
    <s v="Mandated"/>
  </r>
  <r>
    <s v="ZLL10"/>
    <x v="0"/>
    <x v="50"/>
    <x v="50"/>
    <s v="DIS-E Cap Blanket"/>
    <d v="1984-07-01T00:00:00"/>
    <x v="0"/>
    <n v="201412"/>
    <x v="0"/>
    <x v="1"/>
    <s v="369100"/>
    <s v="038                                "/>
    <s v="00"/>
    <s v="CFNU    "/>
    <x v="503"/>
    <s v="1000"/>
    <s v="ZLL10"/>
    <x v="0"/>
    <s v="Elec Distribution 360-373"/>
    <s v="Mandated"/>
  </r>
  <r>
    <s v="ZLL10"/>
    <x v="0"/>
    <x v="50"/>
    <x v="50"/>
    <s v="DIS-E Cap Blanket"/>
    <d v="1984-07-01T00:00:00"/>
    <x v="0"/>
    <n v="201412"/>
    <x v="0"/>
    <x v="1"/>
    <s v="369100"/>
    <s v="038                                "/>
    <s v="00"/>
    <s v="NURV    "/>
    <x v="504"/>
    <s v="1000"/>
    <s v="ZLL10"/>
    <x v="0"/>
    <s v="Elec Distribution 360-373"/>
    <s v="Mandated"/>
  </r>
  <r>
    <s v="ZLL10"/>
    <x v="0"/>
    <x v="50"/>
    <x v="50"/>
    <s v="DIS-E Cap Blanket"/>
    <d v="1984-07-01T00:00:00"/>
    <x v="0"/>
    <n v="201412"/>
    <x v="0"/>
    <x v="1"/>
    <s v="369300"/>
    <s v="038                                "/>
    <s v="00"/>
    <s v="CFNU    "/>
    <x v="505"/>
    <s v="1000"/>
    <s v="ZLL10"/>
    <x v="0"/>
    <s v="Elec Distribution 360-373"/>
    <s v="Mandated"/>
  </r>
  <r>
    <s v="ZLL10"/>
    <x v="0"/>
    <x v="50"/>
    <x v="50"/>
    <s v="DIS-E Cap Blanket"/>
    <d v="1984-07-01T00:00:00"/>
    <x v="0"/>
    <n v="201412"/>
    <x v="0"/>
    <x v="1"/>
    <s v="369300"/>
    <s v="038                                "/>
    <s v="00"/>
    <s v="NURV    "/>
    <x v="506"/>
    <s v="1000"/>
    <s v="ZLL10"/>
    <x v="0"/>
    <s v="Elec Distribution 360-373"/>
    <s v="Mandated"/>
  </r>
  <r>
    <s v="ZLL10"/>
    <x v="0"/>
    <x v="50"/>
    <x v="50"/>
    <s v="DIS-E Cap Blanket"/>
    <d v="1984-07-01T00:00:00"/>
    <x v="0"/>
    <n v="201412"/>
    <x v="0"/>
    <x v="1"/>
    <s v="369300"/>
    <s v="038                                "/>
    <s v="00"/>
    <s v="UADD    "/>
    <x v="507"/>
    <s v="1000"/>
    <s v="ZLL10"/>
    <x v="0"/>
    <s v="Elec Distribution 360-373"/>
    <s v="Mandated"/>
  </r>
  <r>
    <s v="ZPJ10"/>
    <x v="0"/>
    <x v="51"/>
    <x v="51"/>
    <s v="DIS-E Cap Blanket"/>
    <d v="2004-10-01T00:00:00"/>
    <x v="0"/>
    <n v="201412"/>
    <x v="0"/>
    <x v="0"/>
    <s v="364000"/>
    <s v="028                                "/>
    <s v="00"/>
    <s v="UADD    "/>
    <x v="508"/>
    <s v="1000"/>
    <s v="ZPJ10"/>
    <x v="0"/>
    <s v="Elec Distribution 360-373"/>
    <s v="Mandated"/>
  </r>
  <r>
    <s v="ZPJ10"/>
    <x v="0"/>
    <x v="51"/>
    <x v="51"/>
    <s v="DIS-E Cap Blanket"/>
    <d v="2004-10-01T00:00:00"/>
    <x v="0"/>
    <n v="201412"/>
    <x v="0"/>
    <x v="0"/>
    <s v="365000"/>
    <s v="028                                "/>
    <s v="00"/>
    <s v="UADD    "/>
    <x v="508"/>
    <s v="1000"/>
    <s v="ZPJ10"/>
    <x v="0"/>
    <s v="Elec Distribution 360-373"/>
    <s v="Mandated"/>
  </r>
  <r>
    <s v="ZPJ10"/>
    <x v="0"/>
    <x v="51"/>
    <x v="51"/>
    <s v="DIS-E Cap Blanket"/>
    <d v="2004-10-01T00:00:00"/>
    <x v="0"/>
    <n v="201412"/>
    <x v="0"/>
    <x v="0"/>
    <s v="366000"/>
    <s v="028                                "/>
    <s v="00"/>
    <s v="UADD    "/>
    <x v="508"/>
    <s v="1000"/>
    <s v="ZPJ10"/>
    <x v="0"/>
    <s v="Elec Distribution 360-373"/>
    <s v="Mandated"/>
  </r>
  <r>
    <s v="ZPJ10"/>
    <x v="0"/>
    <x v="51"/>
    <x v="51"/>
    <s v="DIS-E Cap Blanket"/>
    <d v="2004-10-01T00:00:00"/>
    <x v="0"/>
    <n v="201412"/>
    <x v="0"/>
    <x v="0"/>
    <s v="367000"/>
    <s v="028                                "/>
    <s v="00"/>
    <s v="UADD    "/>
    <x v="508"/>
    <s v="1000"/>
    <s v="ZPJ10"/>
    <x v="0"/>
    <s v="Elec Distribution 360-373"/>
    <s v="Mandated"/>
  </r>
  <r>
    <s v="ZPJ10"/>
    <x v="0"/>
    <x v="51"/>
    <x v="51"/>
    <s v="DIS-E Cap Blanket"/>
    <d v="2004-10-01T00:00:00"/>
    <x v="0"/>
    <n v="201412"/>
    <x v="0"/>
    <x v="0"/>
    <s v="369300"/>
    <s v="028                                "/>
    <s v="00"/>
    <s v="UADD    "/>
    <x v="508"/>
    <s v="1000"/>
    <s v="ZPJ10"/>
    <x v="0"/>
    <s v="Elec Distribution 360-373"/>
    <s v="Mandated"/>
  </r>
  <r>
    <s v="ZPJ10"/>
    <x v="0"/>
    <x v="52"/>
    <x v="52"/>
    <s v="DIS-E Cap Blanket"/>
    <d v="2004-10-01T00:00:00"/>
    <x v="0"/>
    <n v="201412"/>
    <x v="0"/>
    <x v="1"/>
    <s v="365000"/>
    <s v="038                                "/>
    <s v="00"/>
    <s v="NURV    "/>
    <x v="509"/>
    <s v="1000"/>
    <s v="ZPJ10"/>
    <x v="0"/>
    <s v="Elec Distribution 360-373"/>
    <s v="Mandated"/>
  </r>
  <r>
    <s v="ZPJ10"/>
    <x v="0"/>
    <x v="52"/>
    <x v="52"/>
    <s v="DIS-E Cap Blanket"/>
    <d v="2004-10-01T00:00:00"/>
    <x v="0"/>
    <n v="201412"/>
    <x v="0"/>
    <x v="1"/>
    <s v="367000"/>
    <s v="038                                "/>
    <s v="00"/>
    <s v="NURV    "/>
    <x v="509"/>
    <s v="1000"/>
    <s v="ZPJ10"/>
    <x v="0"/>
    <s v="Elec Distribution 360-373"/>
    <s v="Mandated"/>
  </r>
  <r>
    <s v="ZPJ10"/>
    <x v="0"/>
    <x v="52"/>
    <x v="52"/>
    <s v="DIS-E Cap Blanket"/>
    <d v="2004-10-01T00:00:00"/>
    <x v="0"/>
    <n v="201412"/>
    <x v="0"/>
    <x v="1"/>
    <s v="369300"/>
    <s v="038                                "/>
    <s v="00"/>
    <s v="CFNU    "/>
    <x v="510"/>
    <s v="1000"/>
    <s v="ZPJ10"/>
    <x v="0"/>
    <s v="Elec Distribution 360-373"/>
    <s v="Mandated"/>
  </r>
  <r>
    <s v="ZPJ10"/>
    <x v="0"/>
    <x v="52"/>
    <x v="52"/>
    <s v="DIS-E Cap Blanket"/>
    <d v="2004-10-01T00:00:00"/>
    <x v="0"/>
    <n v="201412"/>
    <x v="0"/>
    <x v="1"/>
    <s v="369300"/>
    <s v="038                                "/>
    <s v="00"/>
    <s v="NURV    "/>
    <x v="509"/>
    <s v="1000"/>
    <s v="ZPJ10"/>
    <x v="0"/>
    <s v="Elec Distribution 360-373"/>
    <s v="Mandated"/>
  </r>
  <r>
    <s v="ZPJ10"/>
    <x v="0"/>
    <x v="53"/>
    <x v="53"/>
    <s v="DIS-E Cap Blanket"/>
    <d v="2004-10-01T00:00:00"/>
    <x v="0"/>
    <n v="201412"/>
    <x v="0"/>
    <x v="0"/>
    <s v="365000"/>
    <s v="028                                "/>
    <s v="00"/>
    <s v="UADD    "/>
    <x v="511"/>
    <s v="1000"/>
    <s v="ZPJ10"/>
    <x v="0"/>
    <s v="Elec Distribution 360-373"/>
    <s v="Mandated"/>
  </r>
  <r>
    <s v="ZPJ10"/>
    <x v="0"/>
    <x v="53"/>
    <x v="53"/>
    <s v="DIS-E Cap Blanket"/>
    <d v="2004-10-01T00:00:00"/>
    <x v="0"/>
    <n v="201412"/>
    <x v="0"/>
    <x v="0"/>
    <s v="366000"/>
    <s v="028                                "/>
    <s v="00"/>
    <s v="UADD    "/>
    <x v="512"/>
    <s v="1000"/>
    <s v="ZPJ10"/>
    <x v="0"/>
    <s v="Elec Distribution 360-373"/>
    <s v="Mandated"/>
  </r>
  <r>
    <s v="ZPJ10"/>
    <x v="0"/>
    <x v="53"/>
    <x v="53"/>
    <s v="DIS-E Cap Blanket"/>
    <d v="2004-10-01T00:00:00"/>
    <x v="0"/>
    <n v="201412"/>
    <x v="0"/>
    <x v="0"/>
    <s v="367000"/>
    <s v="028                                "/>
    <s v="00"/>
    <s v="UADD    "/>
    <x v="513"/>
    <s v="1000"/>
    <s v="ZPJ10"/>
    <x v="0"/>
    <s v="Elec Distribution 360-373"/>
    <s v="Mandated"/>
  </r>
  <r>
    <s v="ZBC10"/>
    <x v="0"/>
    <x v="54"/>
    <x v="54"/>
    <s v="DIS-E Cap Blanket"/>
    <d v="1991-12-31T00:00:00"/>
    <x v="0"/>
    <n v="201412"/>
    <x v="0"/>
    <x v="0"/>
    <s v="364000"/>
    <s v="028                                "/>
    <s v="00"/>
    <s v="UADD    "/>
    <x v="514"/>
    <s v="1000"/>
    <s v="ZBC10"/>
    <x v="0"/>
    <s v="Elec Distribution 360-373"/>
    <s v="Mandated"/>
  </r>
  <r>
    <s v="ZBC10"/>
    <x v="0"/>
    <x v="54"/>
    <x v="54"/>
    <s v="DIS-E Cap Blanket"/>
    <d v="1991-12-31T00:00:00"/>
    <x v="0"/>
    <n v="201412"/>
    <x v="0"/>
    <x v="0"/>
    <s v="365000"/>
    <s v="028                                "/>
    <s v="00"/>
    <s v="UADD    "/>
    <x v="239"/>
    <s v="1000"/>
    <s v="ZBC10"/>
    <x v="0"/>
    <s v="Elec Distribution 360-373"/>
    <s v="Mandated"/>
  </r>
  <r>
    <s v="ZBC10"/>
    <x v="0"/>
    <x v="54"/>
    <x v="54"/>
    <s v="DIS-E Cap Blanket"/>
    <d v="1991-12-31T00:00:00"/>
    <x v="0"/>
    <n v="201412"/>
    <x v="0"/>
    <x v="0"/>
    <s v="373300"/>
    <s v="028                                "/>
    <s v="00"/>
    <s v="UADD    "/>
    <x v="239"/>
    <s v="1000"/>
    <s v="ZBC10"/>
    <x v="0"/>
    <s v="Elec Distribution 360-373"/>
    <s v="Mandated"/>
  </r>
  <r>
    <s v="ZBC10"/>
    <x v="0"/>
    <x v="54"/>
    <x v="54"/>
    <s v="DIS-E Cap Blanket"/>
    <d v="1991-12-31T00:00:00"/>
    <x v="0"/>
    <n v="201412"/>
    <x v="0"/>
    <x v="0"/>
    <s v="373400"/>
    <s v="028                                "/>
    <s v="00"/>
    <s v="UADD    "/>
    <x v="239"/>
    <s v="1000"/>
    <s v="ZBC10"/>
    <x v="0"/>
    <s v="Elec Distribution 360-373"/>
    <s v="Mandated"/>
  </r>
  <r>
    <s v="ZBC10"/>
    <x v="0"/>
    <x v="55"/>
    <x v="55"/>
    <s v="DIS-E Cap Blanket"/>
    <d v="1984-01-01T00:00:00"/>
    <x v="0"/>
    <n v="201412"/>
    <x v="0"/>
    <x v="0"/>
    <s v="364000"/>
    <s v="028                                "/>
    <s v="00"/>
    <s v="CFNU    "/>
    <x v="515"/>
    <s v="1000"/>
    <s v="ZBC10"/>
    <x v="0"/>
    <s v="Elec Distribution 360-373"/>
    <s v="Mandated"/>
  </r>
  <r>
    <s v="ZBC10"/>
    <x v="0"/>
    <x v="55"/>
    <x v="55"/>
    <s v="DIS-E Cap Blanket"/>
    <d v="1984-01-01T00:00:00"/>
    <x v="0"/>
    <n v="201412"/>
    <x v="0"/>
    <x v="0"/>
    <s v="364000"/>
    <s v="028                                "/>
    <s v="00"/>
    <s v="NURV    "/>
    <x v="516"/>
    <s v="1000"/>
    <s v="ZBC10"/>
    <x v="0"/>
    <s v="Elec Distribution 360-373"/>
    <s v="Mandated"/>
  </r>
  <r>
    <s v="ZBC10"/>
    <x v="0"/>
    <x v="55"/>
    <x v="55"/>
    <s v="DIS-E Cap Blanket"/>
    <d v="1984-01-01T00:00:00"/>
    <x v="0"/>
    <n v="201412"/>
    <x v="0"/>
    <x v="0"/>
    <s v="364000"/>
    <s v="028                                "/>
    <s v="00"/>
    <s v="UADD    "/>
    <x v="517"/>
    <s v="1000"/>
    <s v="ZBC10"/>
    <x v="0"/>
    <s v="Elec Distribution 360-373"/>
    <s v="Mandated"/>
  </r>
  <r>
    <s v="ZBC10"/>
    <x v="0"/>
    <x v="55"/>
    <x v="55"/>
    <s v="DIS-E Cap Blanket"/>
    <d v="1984-01-01T00:00:00"/>
    <x v="0"/>
    <n v="201412"/>
    <x v="0"/>
    <x v="0"/>
    <s v="365000"/>
    <s v="028                                "/>
    <s v="00"/>
    <s v="CFNU    "/>
    <x v="518"/>
    <s v="1000"/>
    <s v="ZBC10"/>
    <x v="0"/>
    <s v="Elec Distribution 360-373"/>
    <s v="Mandated"/>
  </r>
  <r>
    <s v="ZBC10"/>
    <x v="0"/>
    <x v="55"/>
    <x v="55"/>
    <s v="DIS-E Cap Blanket"/>
    <d v="1984-01-01T00:00:00"/>
    <x v="0"/>
    <n v="201412"/>
    <x v="0"/>
    <x v="0"/>
    <s v="365000"/>
    <s v="028                                "/>
    <s v="00"/>
    <s v="NURV    "/>
    <x v="519"/>
    <s v="1000"/>
    <s v="ZBC10"/>
    <x v="0"/>
    <s v="Elec Distribution 360-373"/>
    <s v="Mandated"/>
  </r>
  <r>
    <s v="ZBC10"/>
    <x v="0"/>
    <x v="55"/>
    <x v="55"/>
    <s v="DIS-E Cap Blanket"/>
    <d v="1984-01-01T00:00:00"/>
    <x v="0"/>
    <n v="201412"/>
    <x v="0"/>
    <x v="0"/>
    <s v="365000"/>
    <s v="028                                "/>
    <s v="00"/>
    <s v="UADD    "/>
    <x v="520"/>
    <s v="1000"/>
    <s v="ZBC10"/>
    <x v="0"/>
    <s v="Elec Distribution 360-373"/>
    <s v="Mandated"/>
  </r>
  <r>
    <s v="ZBC10"/>
    <x v="0"/>
    <x v="55"/>
    <x v="55"/>
    <s v="DIS-E Cap Blanket"/>
    <d v="1984-01-01T00:00:00"/>
    <x v="0"/>
    <n v="201412"/>
    <x v="0"/>
    <x v="0"/>
    <s v="366000"/>
    <s v="028                                "/>
    <s v="00"/>
    <s v="CFNU    "/>
    <x v="521"/>
    <s v="1000"/>
    <s v="ZBC10"/>
    <x v="0"/>
    <s v="Elec Distribution 360-373"/>
    <s v="Mandated"/>
  </r>
  <r>
    <s v="ZBC10"/>
    <x v="0"/>
    <x v="55"/>
    <x v="55"/>
    <s v="DIS-E Cap Blanket"/>
    <d v="1984-01-01T00:00:00"/>
    <x v="0"/>
    <n v="201412"/>
    <x v="0"/>
    <x v="0"/>
    <s v="366000"/>
    <s v="028                                "/>
    <s v="00"/>
    <s v="NURV    "/>
    <x v="522"/>
    <s v="1000"/>
    <s v="ZBC10"/>
    <x v="0"/>
    <s v="Elec Distribution 360-373"/>
    <s v="Mandated"/>
  </r>
  <r>
    <s v="ZBC10"/>
    <x v="0"/>
    <x v="55"/>
    <x v="55"/>
    <s v="DIS-E Cap Blanket"/>
    <d v="1984-01-01T00:00:00"/>
    <x v="0"/>
    <n v="201412"/>
    <x v="0"/>
    <x v="0"/>
    <s v="366000"/>
    <s v="028                                "/>
    <s v="00"/>
    <s v="UADD    "/>
    <x v="523"/>
    <s v="1000"/>
    <s v="ZBC10"/>
    <x v="0"/>
    <s v="Elec Distribution 360-373"/>
    <s v="Mandated"/>
  </r>
  <r>
    <s v="ZBC10"/>
    <x v="0"/>
    <x v="55"/>
    <x v="55"/>
    <s v="DIS-E Cap Blanket"/>
    <d v="1984-01-01T00:00:00"/>
    <x v="0"/>
    <n v="201412"/>
    <x v="0"/>
    <x v="0"/>
    <s v="367000"/>
    <s v="028                                "/>
    <s v="00"/>
    <s v="CFNU    "/>
    <x v="524"/>
    <s v="1000"/>
    <s v="ZBC10"/>
    <x v="0"/>
    <s v="Elec Distribution 360-373"/>
    <s v="Mandated"/>
  </r>
  <r>
    <s v="ZBC10"/>
    <x v="0"/>
    <x v="55"/>
    <x v="55"/>
    <s v="DIS-E Cap Blanket"/>
    <d v="1984-01-01T00:00:00"/>
    <x v="0"/>
    <n v="201412"/>
    <x v="0"/>
    <x v="0"/>
    <s v="367000"/>
    <s v="028                                "/>
    <s v="00"/>
    <s v="NURV    "/>
    <x v="525"/>
    <s v="1000"/>
    <s v="ZBC10"/>
    <x v="0"/>
    <s v="Elec Distribution 360-373"/>
    <s v="Mandated"/>
  </r>
  <r>
    <s v="ZBC10"/>
    <x v="0"/>
    <x v="55"/>
    <x v="55"/>
    <s v="DIS-E Cap Blanket"/>
    <d v="1984-01-01T00:00:00"/>
    <x v="0"/>
    <n v="201412"/>
    <x v="0"/>
    <x v="0"/>
    <s v="367000"/>
    <s v="028                                "/>
    <s v="00"/>
    <s v="UADD    "/>
    <x v="526"/>
    <s v="1000"/>
    <s v="ZBC10"/>
    <x v="0"/>
    <s v="Elec Distribution 360-373"/>
    <s v="Mandated"/>
  </r>
  <r>
    <s v="ZBC10"/>
    <x v="0"/>
    <x v="55"/>
    <x v="55"/>
    <s v="DIS-E Cap Blanket"/>
    <d v="1984-01-01T00:00:00"/>
    <x v="0"/>
    <n v="201412"/>
    <x v="0"/>
    <x v="0"/>
    <s v="368000"/>
    <s v="028                                "/>
    <s v="00"/>
    <s v="CFNU    "/>
    <x v="527"/>
    <s v="1000"/>
    <s v="ZBC10"/>
    <x v="0"/>
    <s v="Elec Distribution 360-373"/>
    <s v="Mandated"/>
  </r>
  <r>
    <s v="ZBC10"/>
    <x v="0"/>
    <x v="55"/>
    <x v="55"/>
    <s v="DIS-E Cap Blanket"/>
    <d v="1984-01-01T00:00:00"/>
    <x v="0"/>
    <n v="201412"/>
    <x v="0"/>
    <x v="0"/>
    <s v="368000"/>
    <s v="028                                "/>
    <s v="00"/>
    <s v="NURV    "/>
    <x v="528"/>
    <s v="1000"/>
    <s v="ZBC10"/>
    <x v="0"/>
    <s v="Elec Distribution 360-373"/>
    <s v="Mandated"/>
  </r>
  <r>
    <s v="ZBC10"/>
    <x v="0"/>
    <x v="55"/>
    <x v="55"/>
    <s v="DIS-E Cap Blanket"/>
    <d v="1984-01-01T00:00:00"/>
    <x v="0"/>
    <n v="201412"/>
    <x v="0"/>
    <x v="0"/>
    <s v="369100"/>
    <s v="028                                "/>
    <s v="00"/>
    <s v="CFNU    "/>
    <x v="529"/>
    <s v="1000"/>
    <s v="ZBC10"/>
    <x v="0"/>
    <s v="Elec Distribution 360-373"/>
    <s v="Mandated"/>
  </r>
  <r>
    <s v="ZBC10"/>
    <x v="0"/>
    <x v="55"/>
    <x v="55"/>
    <s v="DIS-E Cap Blanket"/>
    <d v="1984-01-01T00:00:00"/>
    <x v="0"/>
    <n v="201412"/>
    <x v="0"/>
    <x v="0"/>
    <s v="369100"/>
    <s v="028                                "/>
    <s v="00"/>
    <s v="NURV    "/>
    <x v="530"/>
    <s v="1000"/>
    <s v="ZBC10"/>
    <x v="0"/>
    <s v="Elec Distribution 360-373"/>
    <s v="Mandated"/>
  </r>
  <r>
    <s v="ZBC10"/>
    <x v="0"/>
    <x v="55"/>
    <x v="55"/>
    <s v="DIS-E Cap Blanket"/>
    <d v="1984-01-01T00:00:00"/>
    <x v="0"/>
    <n v="201412"/>
    <x v="0"/>
    <x v="0"/>
    <s v="369100"/>
    <s v="028                                "/>
    <s v="00"/>
    <s v="UADD    "/>
    <x v="531"/>
    <s v="1000"/>
    <s v="ZBC10"/>
    <x v="0"/>
    <s v="Elec Distribution 360-373"/>
    <s v="Mandated"/>
  </r>
  <r>
    <s v="ZBC10"/>
    <x v="0"/>
    <x v="55"/>
    <x v="55"/>
    <s v="DIS-E Cap Blanket"/>
    <d v="1984-01-01T00:00:00"/>
    <x v="0"/>
    <n v="201412"/>
    <x v="0"/>
    <x v="0"/>
    <s v="369300"/>
    <s v="028                                "/>
    <s v="00"/>
    <s v="CFNU    "/>
    <x v="532"/>
    <s v="1000"/>
    <s v="ZBC10"/>
    <x v="0"/>
    <s v="Elec Distribution 360-373"/>
    <s v="Mandated"/>
  </r>
  <r>
    <s v="ZBC10"/>
    <x v="0"/>
    <x v="55"/>
    <x v="55"/>
    <s v="DIS-E Cap Blanket"/>
    <d v="1984-01-01T00:00:00"/>
    <x v="0"/>
    <n v="201412"/>
    <x v="0"/>
    <x v="0"/>
    <s v="369300"/>
    <s v="028                                "/>
    <s v="00"/>
    <s v="NURV    "/>
    <x v="533"/>
    <s v="1000"/>
    <s v="ZBC10"/>
    <x v="0"/>
    <s v="Elec Distribution 360-373"/>
    <s v="Mandated"/>
  </r>
  <r>
    <s v="ZBC10"/>
    <x v="0"/>
    <x v="55"/>
    <x v="55"/>
    <s v="DIS-E Cap Blanket"/>
    <d v="1984-01-01T00:00:00"/>
    <x v="0"/>
    <n v="201412"/>
    <x v="0"/>
    <x v="0"/>
    <s v="369300"/>
    <s v="028                                "/>
    <s v="00"/>
    <s v="UADD    "/>
    <x v="534"/>
    <s v="1000"/>
    <s v="ZBC10"/>
    <x v="0"/>
    <s v="Elec Distribution 360-373"/>
    <s v="Mandated"/>
  </r>
  <r>
    <s v="ZBC10"/>
    <x v="0"/>
    <x v="55"/>
    <x v="55"/>
    <s v="DIS-E Cap Blanket"/>
    <d v="1984-01-01T00:00:00"/>
    <x v="0"/>
    <n v="201412"/>
    <x v="0"/>
    <x v="0"/>
    <s v="373200"/>
    <s v="028                                "/>
    <s v="00"/>
    <s v="NURV    "/>
    <x v="535"/>
    <s v="1000"/>
    <s v="ZBC10"/>
    <x v="0"/>
    <s v="Elec Distribution 360-373"/>
    <s v="Mandated"/>
  </r>
  <r>
    <s v="ZBC10"/>
    <x v="0"/>
    <x v="55"/>
    <x v="55"/>
    <s v="DIS-E Cap Blanket"/>
    <d v="1984-01-01T00:00:00"/>
    <x v="0"/>
    <n v="201412"/>
    <x v="0"/>
    <x v="0"/>
    <s v="373400"/>
    <s v="028                                "/>
    <s v="00"/>
    <s v="NURV    "/>
    <x v="536"/>
    <s v="1000"/>
    <s v="ZBC10"/>
    <x v="0"/>
    <s v="Elec Distribution 360-373"/>
    <s v="Mandated"/>
  </r>
  <r>
    <s v="ZBC10"/>
    <x v="0"/>
    <x v="55"/>
    <x v="55"/>
    <s v="DIS-E Cap Blanket"/>
    <d v="1984-01-01T00:00:00"/>
    <x v="0"/>
    <n v="201412"/>
    <x v="0"/>
    <x v="0"/>
    <s v="373400"/>
    <s v="028                                "/>
    <s v="00"/>
    <s v="UADD    "/>
    <x v="537"/>
    <s v="1000"/>
    <s v="ZBC10"/>
    <x v="0"/>
    <s v="Elec Distribution 360-373"/>
    <s v="Mandated"/>
  </r>
  <r>
    <s v="ZCJ10"/>
    <x v="0"/>
    <x v="56"/>
    <x v="56"/>
    <s v="DIS-E Cap Blanket"/>
    <d v="1986-06-30T00:00:00"/>
    <x v="0"/>
    <n v="201412"/>
    <x v="0"/>
    <x v="1"/>
    <s v="364000"/>
    <s v="038                                "/>
    <s v="00"/>
    <s v="CFNU    "/>
    <x v="538"/>
    <s v="1000"/>
    <s v="ZCJ10"/>
    <x v="0"/>
    <s v="Elec Distribution 360-373"/>
    <s v="Mandated"/>
  </r>
  <r>
    <s v="ZCJ10"/>
    <x v="0"/>
    <x v="56"/>
    <x v="56"/>
    <s v="DIS-E Cap Blanket"/>
    <d v="1986-06-30T00:00:00"/>
    <x v="0"/>
    <n v="201412"/>
    <x v="0"/>
    <x v="1"/>
    <s v="364000"/>
    <s v="038                                "/>
    <s v="00"/>
    <s v="NURV    "/>
    <x v="539"/>
    <s v="1000"/>
    <s v="ZCJ10"/>
    <x v="0"/>
    <s v="Elec Distribution 360-373"/>
    <s v="Mandated"/>
  </r>
  <r>
    <s v="ZCJ10"/>
    <x v="0"/>
    <x v="56"/>
    <x v="56"/>
    <s v="DIS-E Cap Blanket"/>
    <d v="1986-06-30T00:00:00"/>
    <x v="0"/>
    <n v="201412"/>
    <x v="0"/>
    <x v="1"/>
    <s v="364000"/>
    <s v="038                                "/>
    <s v="00"/>
    <s v="UADD    "/>
    <x v="540"/>
    <s v="1000"/>
    <s v="ZCJ10"/>
    <x v="0"/>
    <s v="Elec Distribution 360-373"/>
    <s v="Mandated"/>
  </r>
  <r>
    <s v="ZCJ10"/>
    <x v="0"/>
    <x v="56"/>
    <x v="56"/>
    <s v="DIS-E Cap Blanket"/>
    <d v="1986-06-30T00:00:00"/>
    <x v="0"/>
    <n v="201412"/>
    <x v="0"/>
    <x v="1"/>
    <s v="365000"/>
    <s v="038                                "/>
    <s v="00"/>
    <s v="CFNU    "/>
    <x v="541"/>
    <s v="1000"/>
    <s v="ZCJ10"/>
    <x v="0"/>
    <s v="Elec Distribution 360-373"/>
    <s v="Mandated"/>
  </r>
  <r>
    <s v="ZCJ10"/>
    <x v="0"/>
    <x v="56"/>
    <x v="56"/>
    <s v="DIS-E Cap Blanket"/>
    <d v="1986-06-30T00:00:00"/>
    <x v="0"/>
    <n v="201412"/>
    <x v="0"/>
    <x v="1"/>
    <s v="365000"/>
    <s v="038                                "/>
    <s v="00"/>
    <s v="NURV    "/>
    <x v="542"/>
    <s v="1000"/>
    <s v="ZCJ10"/>
    <x v="0"/>
    <s v="Elec Distribution 360-373"/>
    <s v="Mandated"/>
  </r>
  <r>
    <s v="ZCJ10"/>
    <x v="0"/>
    <x v="56"/>
    <x v="56"/>
    <s v="DIS-E Cap Blanket"/>
    <d v="1986-06-30T00:00:00"/>
    <x v="0"/>
    <n v="201412"/>
    <x v="0"/>
    <x v="1"/>
    <s v="365000"/>
    <s v="038                                "/>
    <s v="00"/>
    <s v="UADD    "/>
    <x v="543"/>
    <s v="1000"/>
    <s v="ZCJ10"/>
    <x v="0"/>
    <s v="Elec Distribution 360-373"/>
    <s v="Mandated"/>
  </r>
  <r>
    <s v="ZCJ10"/>
    <x v="0"/>
    <x v="56"/>
    <x v="56"/>
    <s v="DIS-E Cap Blanket"/>
    <d v="1986-06-30T00:00:00"/>
    <x v="0"/>
    <n v="201412"/>
    <x v="0"/>
    <x v="1"/>
    <s v="366000"/>
    <s v="038                                "/>
    <s v="00"/>
    <s v="CFNU    "/>
    <x v="544"/>
    <s v="1000"/>
    <s v="ZCJ10"/>
    <x v="0"/>
    <s v="Elec Distribution 360-373"/>
    <s v="Mandated"/>
  </r>
  <r>
    <s v="ZCJ10"/>
    <x v="0"/>
    <x v="56"/>
    <x v="56"/>
    <s v="DIS-E Cap Blanket"/>
    <d v="1986-06-30T00:00:00"/>
    <x v="0"/>
    <n v="201412"/>
    <x v="0"/>
    <x v="1"/>
    <s v="366000"/>
    <s v="038                                "/>
    <s v="00"/>
    <s v="NURV    "/>
    <x v="545"/>
    <s v="1000"/>
    <s v="ZCJ10"/>
    <x v="0"/>
    <s v="Elec Distribution 360-373"/>
    <s v="Mandated"/>
  </r>
  <r>
    <s v="ZCJ10"/>
    <x v="0"/>
    <x v="56"/>
    <x v="56"/>
    <s v="DIS-E Cap Blanket"/>
    <d v="1986-06-30T00:00:00"/>
    <x v="0"/>
    <n v="201412"/>
    <x v="0"/>
    <x v="1"/>
    <s v="366000"/>
    <s v="038                                "/>
    <s v="00"/>
    <s v="UADD    "/>
    <x v="546"/>
    <s v="1000"/>
    <s v="ZCJ10"/>
    <x v="0"/>
    <s v="Elec Distribution 360-373"/>
    <s v="Mandated"/>
  </r>
  <r>
    <s v="ZCJ10"/>
    <x v="0"/>
    <x v="56"/>
    <x v="56"/>
    <s v="DIS-E Cap Blanket"/>
    <d v="1986-06-30T00:00:00"/>
    <x v="0"/>
    <n v="201412"/>
    <x v="0"/>
    <x v="1"/>
    <s v="367000"/>
    <s v="038                                "/>
    <s v="00"/>
    <s v="CFNU    "/>
    <x v="547"/>
    <s v="1000"/>
    <s v="ZCJ10"/>
    <x v="0"/>
    <s v="Elec Distribution 360-373"/>
    <s v="Mandated"/>
  </r>
  <r>
    <s v="ZCJ10"/>
    <x v="0"/>
    <x v="56"/>
    <x v="56"/>
    <s v="DIS-E Cap Blanket"/>
    <d v="1986-06-30T00:00:00"/>
    <x v="0"/>
    <n v="201412"/>
    <x v="0"/>
    <x v="1"/>
    <s v="367000"/>
    <s v="038                                "/>
    <s v="00"/>
    <s v="NURV    "/>
    <x v="548"/>
    <s v="1000"/>
    <s v="ZCJ10"/>
    <x v="0"/>
    <s v="Elec Distribution 360-373"/>
    <s v="Mandated"/>
  </r>
  <r>
    <s v="ZCJ10"/>
    <x v="0"/>
    <x v="56"/>
    <x v="56"/>
    <s v="DIS-E Cap Blanket"/>
    <d v="1986-06-30T00:00:00"/>
    <x v="0"/>
    <n v="201412"/>
    <x v="0"/>
    <x v="1"/>
    <s v="367000"/>
    <s v="038                                "/>
    <s v="00"/>
    <s v="UADD    "/>
    <x v="549"/>
    <s v="1000"/>
    <s v="ZCJ10"/>
    <x v="0"/>
    <s v="Elec Distribution 360-373"/>
    <s v="Mandated"/>
  </r>
  <r>
    <s v="ZCJ10"/>
    <x v="0"/>
    <x v="56"/>
    <x v="56"/>
    <s v="DIS-E Cap Blanket"/>
    <d v="1986-06-30T00:00:00"/>
    <x v="0"/>
    <n v="201412"/>
    <x v="0"/>
    <x v="1"/>
    <s v="368000"/>
    <s v="038                                "/>
    <s v="00"/>
    <s v="CFNU    "/>
    <x v="550"/>
    <s v="1000"/>
    <s v="ZCJ10"/>
    <x v="0"/>
    <s v="Elec Distribution 360-373"/>
    <s v="Mandated"/>
  </r>
  <r>
    <s v="ZCJ10"/>
    <x v="0"/>
    <x v="56"/>
    <x v="56"/>
    <s v="DIS-E Cap Blanket"/>
    <d v="1986-06-30T00:00:00"/>
    <x v="0"/>
    <n v="201412"/>
    <x v="0"/>
    <x v="1"/>
    <s v="368000"/>
    <s v="038                                "/>
    <s v="00"/>
    <s v="NURV    "/>
    <x v="551"/>
    <s v="1000"/>
    <s v="ZCJ10"/>
    <x v="0"/>
    <s v="Elec Distribution 360-373"/>
    <s v="Mandated"/>
  </r>
  <r>
    <s v="ZCJ10"/>
    <x v="0"/>
    <x v="56"/>
    <x v="56"/>
    <s v="DIS-E Cap Blanket"/>
    <d v="1986-06-30T00:00:00"/>
    <x v="0"/>
    <n v="201412"/>
    <x v="0"/>
    <x v="1"/>
    <s v="368000"/>
    <s v="038                                "/>
    <s v="00"/>
    <s v="UADD    "/>
    <x v="552"/>
    <s v="1000"/>
    <s v="ZCJ10"/>
    <x v="0"/>
    <s v="Elec Distribution 360-373"/>
    <s v="Mandated"/>
  </r>
  <r>
    <s v="ZCJ10"/>
    <x v="0"/>
    <x v="56"/>
    <x v="56"/>
    <s v="DIS-E Cap Blanket"/>
    <d v="1986-06-30T00:00:00"/>
    <x v="0"/>
    <n v="201412"/>
    <x v="0"/>
    <x v="1"/>
    <s v="369100"/>
    <s v="038                                "/>
    <s v="00"/>
    <s v="CFNU    "/>
    <x v="553"/>
    <s v="1000"/>
    <s v="ZCJ10"/>
    <x v="0"/>
    <s v="Elec Distribution 360-373"/>
    <s v="Mandated"/>
  </r>
  <r>
    <s v="ZCJ10"/>
    <x v="0"/>
    <x v="56"/>
    <x v="56"/>
    <s v="DIS-E Cap Blanket"/>
    <d v="1986-06-30T00:00:00"/>
    <x v="0"/>
    <n v="201412"/>
    <x v="0"/>
    <x v="1"/>
    <s v="369100"/>
    <s v="038                                "/>
    <s v="00"/>
    <s v="NURV    "/>
    <x v="554"/>
    <s v="1000"/>
    <s v="ZCJ10"/>
    <x v="0"/>
    <s v="Elec Distribution 360-373"/>
    <s v="Mandated"/>
  </r>
  <r>
    <s v="ZCJ10"/>
    <x v="0"/>
    <x v="56"/>
    <x v="56"/>
    <s v="DIS-E Cap Blanket"/>
    <d v="1986-06-30T00:00:00"/>
    <x v="0"/>
    <n v="201412"/>
    <x v="0"/>
    <x v="1"/>
    <s v="369300"/>
    <s v="038                                "/>
    <s v="00"/>
    <s v="CFNU    "/>
    <x v="555"/>
    <s v="1000"/>
    <s v="ZCJ10"/>
    <x v="0"/>
    <s v="Elec Distribution 360-373"/>
    <s v="Mandated"/>
  </r>
  <r>
    <s v="ZCJ10"/>
    <x v="0"/>
    <x v="56"/>
    <x v="56"/>
    <s v="DIS-E Cap Blanket"/>
    <d v="1986-06-30T00:00:00"/>
    <x v="0"/>
    <n v="201412"/>
    <x v="0"/>
    <x v="1"/>
    <s v="369300"/>
    <s v="038                                "/>
    <s v="00"/>
    <s v="NURV    "/>
    <x v="556"/>
    <s v="1000"/>
    <s v="ZCJ10"/>
    <x v="0"/>
    <s v="Elec Distribution 360-373"/>
    <s v="Mandated"/>
  </r>
  <r>
    <s v="ZCJ10"/>
    <x v="0"/>
    <x v="56"/>
    <x v="56"/>
    <s v="DIS-E Cap Blanket"/>
    <d v="1986-06-30T00:00:00"/>
    <x v="0"/>
    <n v="201412"/>
    <x v="0"/>
    <x v="1"/>
    <s v="369300"/>
    <s v="038                                "/>
    <s v="00"/>
    <s v="UADD    "/>
    <x v="557"/>
    <s v="1000"/>
    <s v="ZCJ10"/>
    <x v="0"/>
    <s v="Elec Distribution 360-373"/>
    <s v="Mandated"/>
  </r>
  <r>
    <s v="ZLL10"/>
    <x v="0"/>
    <x v="57"/>
    <x v="57"/>
    <s v="DIS-E Cap Blanket"/>
    <d v="1984-07-01T00:00:00"/>
    <x v="0"/>
    <n v="201412"/>
    <x v="0"/>
    <x v="0"/>
    <s v="364000"/>
    <s v="028                                "/>
    <s v="00"/>
    <s v="CFNU    "/>
    <x v="558"/>
    <s v="1000"/>
    <s v="ZLL10"/>
    <x v="0"/>
    <s v="Elec Distribution 360-373"/>
    <s v="Mandated"/>
  </r>
  <r>
    <s v="ZLL10"/>
    <x v="0"/>
    <x v="57"/>
    <x v="57"/>
    <s v="DIS-E Cap Blanket"/>
    <d v="1984-07-01T00:00:00"/>
    <x v="0"/>
    <n v="201412"/>
    <x v="0"/>
    <x v="0"/>
    <s v="364000"/>
    <s v="028                                "/>
    <s v="00"/>
    <s v="NURV    "/>
    <x v="559"/>
    <s v="1000"/>
    <s v="ZLL10"/>
    <x v="0"/>
    <s v="Elec Distribution 360-373"/>
    <s v="Mandated"/>
  </r>
  <r>
    <s v="ZLL10"/>
    <x v="0"/>
    <x v="57"/>
    <x v="57"/>
    <s v="DIS-E Cap Blanket"/>
    <d v="1984-07-01T00:00:00"/>
    <x v="0"/>
    <n v="201412"/>
    <x v="0"/>
    <x v="0"/>
    <s v="365000"/>
    <s v="028                                "/>
    <s v="00"/>
    <s v="CFNU    "/>
    <x v="560"/>
    <s v="1000"/>
    <s v="ZLL10"/>
    <x v="0"/>
    <s v="Elec Distribution 360-373"/>
    <s v="Mandated"/>
  </r>
  <r>
    <s v="ZLL10"/>
    <x v="0"/>
    <x v="57"/>
    <x v="57"/>
    <s v="DIS-E Cap Blanket"/>
    <d v="1984-07-01T00:00:00"/>
    <x v="0"/>
    <n v="201412"/>
    <x v="0"/>
    <x v="0"/>
    <s v="365000"/>
    <s v="028                                "/>
    <s v="00"/>
    <s v="NURV    "/>
    <x v="561"/>
    <s v="1000"/>
    <s v="ZLL10"/>
    <x v="0"/>
    <s v="Elec Distribution 360-373"/>
    <s v="Mandated"/>
  </r>
  <r>
    <s v="ZLL10"/>
    <x v="0"/>
    <x v="57"/>
    <x v="57"/>
    <s v="DIS-E Cap Blanket"/>
    <d v="1984-07-01T00:00:00"/>
    <x v="0"/>
    <n v="201412"/>
    <x v="0"/>
    <x v="0"/>
    <s v="366000"/>
    <s v="028                                "/>
    <s v="00"/>
    <s v="CFNU    "/>
    <x v="562"/>
    <s v="1000"/>
    <s v="ZLL10"/>
    <x v="0"/>
    <s v="Elec Distribution 360-373"/>
    <s v="Mandated"/>
  </r>
  <r>
    <s v="ZLL10"/>
    <x v="0"/>
    <x v="57"/>
    <x v="57"/>
    <s v="DIS-E Cap Blanket"/>
    <d v="1984-07-01T00:00:00"/>
    <x v="0"/>
    <n v="201412"/>
    <x v="0"/>
    <x v="0"/>
    <s v="366000"/>
    <s v="028                                "/>
    <s v="00"/>
    <s v="NURV    "/>
    <x v="563"/>
    <s v="1000"/>
    <s v="ZLL10"/>
    <x v="0"/>
    <s v="Elec Distribution 360-373"/>
    <s v="Mandated"/>
  </r>
  <r>
    <s v="ZLL10"/>
    <x v="0"/>
    <x v="57"/>
    <x v="57"/>
    <s v="DIS-E Cap Blanket"/>
    <d v="1984-07-01T00:00:00"/>
    <x v="0"/>
    <n v="201412"/>
    <x v="0"/>
    <x v="0"/>
    <s v="367000"/>
    <s v="028                                "/>
    <s v="00"/>
    <s v="CFNU    "/>
    <x v="564"/>
    <s v="1000"/>
    <s v="ZLL10"/>
    <x v="0"/>
    <s v="Elec Distribution 360-373"/>
    <s v="Mandated"/>
  </r>
  <r>
    <s v="ZLL10"/>
    <x v="0"/>
    <x v="57"/>
    <x v="57"/>
    <s v="DIS-E Cap Blanket"/>
    <d v="1984-07-01T00:00:00"/>
    <x v="0"/>
    <n v="201412"/>
    <x v="0"/>
    <x v="0"/>
    <s v="367000"/>
    <s v="028                                "/>
    <s v="00"/>
    <s v="NURV    "/>
    <x v="565"/>
    <s v="1000"/>
    <s v="ZLL10"/>
    <x v="0"/>
    <s v="Elec Distribution 360-373"/>
    <s v="Mandated"/>
  </r>
  <r>
    <s v="ZLL10"/>
    <x v="0"/>
    <x v="57"/>
    <x v="57"/>
    <s v="DIS-E Cap Blanket"/>
    <d v="1984-07-01T00:00:00"/>
    <x v="0"/>
    <n v="201412"/>
    <x v="0"/>
    <x v="0"/>
    <s v="368000"/>
    <s v="028                                "/>
    <s v="00"/>
    <s v="CFNU    "/>
    <x v="566"/>
    <s v="1000"/>
    <s v="ZLL10"/>
    <x v="0"/>
    <s v="Elec Distribution 360-373"/>
    <s v="Mandated"/>
  </r>
  <r>
    <s v="ZLL10"/>
    <x v="0"/>
    <x v="57"/>
    <x v="57"/>
    <s v="DIS-E Cap Blanket"/>
    <d v="1984-07-01T00:00:00"/>
    <x v="0"/>
    <n v="201412"/>
    <x v="0"/>
    <x v="0"/>
    <s v="368000"/>
    <s v="028                                "/>
    <s v="00"/>
    <s v="NURV    "/>
    <x v="567"/>
    <s v="1000"/>
    <s v="ZLL10"/>
    <x v="0"/>
    <s v="Elec Distribution 360-373"/>
    <s v="Mandated"/>
  </r>
  <r>
    <s v="ZLL10"/>
    <x v="0"/>
    <x v="57"/>
    <x v="57"/>
    <s v="DIS-E Cap Blanket"/>
    <d v="1984-07-01T00:00:00"/>
    <x v="0"/>
    <n v="201412"/>
    <x v="0"/>
    <x v="0"/>
    <s v="369100"/>
    <s v="028                                "/>
    <s v="00"/>
    <s v="CFNU    "/>
    <x v="568"/>
    <s v="1000"/>
    <s v="ZLL10"/>
    <x v="0"/>
    <s v="Elec Distribution 360-373"/>
    <s v="Mandated"/>
  </r>
  <r>
    <s v="ZLL10"/>
    <x v="0"/>
    <x v="57"/>
    <x v="57"/>
    <s v="DIS-E Cap Blanket"/>
    <d v="1984-07-01T00:00:00"/>
    <x v="0"/>
    <n v="201412"/>
    <x v="0"/>
    <x v="0"/>
    <s v="369100"/>
    <s v="028                                "/>
    <s v="00"/>
    <s v="NURV    "/>
    <x v="569"/>
    <s v="1000"/>
    <s v="ZLL10"/>
    <x v="0"/>
    <s v="Elec Distribution 360-373"/>
    <s v="Mandated"/>
  </r>
  <r>
    <s v="ZLL10"/>
    <x v="0"/>
    <x v="57"/>
    <x v="57"/>
    <s v="DIS-E Cap Blanket"/>
    <d v="1984-07-01T00:00:00"/>
    <x v="0"/>
    <n v="201412"/>
    <x v="0"/>
    <x v="0"/>
    <s v="369300"/>
    <s v="028                                "/>
    <s v="00"/>
    <s v="CFNU    "/>
    <x v="570"/>
    <s v="1000"/>
    <s v="ZLL10"/>
    <x v="0"/>
    <s v="Elec Distribution 360-373"/>
    <s v="Mandated"/>
  </r>
  <r>
    <s v="ZLL10"/>
    <x v="0"/>
    <x v="57"/>
    <x v="57"/>
    <s v="DIS-E Cap Blanket"/>
    <d v="1984-07-01T00:00:00"/>
    <x v="0"/>
    <n v="201412"/>
    <x v="0"/>
    <x v="0"/>
    <s v="369300"/>
    <s v="028                                "/>
    <s v="00"/>
    <s v="NURV    "/>
    <x v="571"/>
    <s v="1000"/>
    <s v="ZLL10"/>
    <x v="0"/>
    <s v="Elec Distribution 360-373"/>
    <s v="Mandated"/>
  </r>
  <r>
    <s v="ZPJ10"/>
    <x v="0"/>
    <x v="58"/>
    <x v="58"/>
    <s v="DIS-E Cap Blanket"/>
    <d v="1986-12-20T00:00:00"/>
    <x v="0"/>
    <n v="201412"/>
    <x v="0"/>
    <x v="0"/>
    <s v="364000"/>
    <s v="028                                "/>
    <s v="00"/>
    <s v="UADD    "/>
    <x v="572"/>
    <s v="1000"/>
    <s v="ZPJ10"/>
    <x v="0"/>
    <s v="Elec Distribution 360-373"/>
    <s v="Mandated"/>
  </r>
  <r>
    <s v="ZPJ10"/>
    <x v="0"/>
    <x v="58"/>
    <x v="58"/>
    <s v="DIS-E Cap Blanket"/>
    <d v="1986-12-20T00:00:00"/>
    <x v="0"/>
    <n v="201412"/>
    <x v="0"/>
    <x v="0"/>
    <s v="365000"/>
    <s v="028                                "/>
    <s v="00"/>
    <s v="UADD    "/>
    <x v="573"/>
    <s v="1000"/>
    <s v="ZPJ10"/>
    <x v="0"/>
    <s v="Elec Distribution 360-373"/>
    <s v="Mandated"/>
  </r>
  <r>
    <s v="ZPJ10"/>
    <x v="0"/>
    <x v="58"/>
    <x v="58"/>
    <s v="DIS-E Cap Blanket"/>
    <d v="1986-12-20T00:00:00"/>
    <x v="0"/>
    <n v="201412"/>
    <x v="0"/>
    <x v="0"/>
    <s v="366000"/>
    <s v="028                                "/>
    <s v="00"/>
    <s v="UADD    "/>
    <x v="574"/>
    <s v="1000"/>
    <s v="ZPJ10"/>
    <x v="0"/>
    <s v="Elec Distribution 360-373"/>
    <s v="Mandated"/>
  </r>
  <r>
    <s v="ZPJ10"/>
    <x v="0"/>
    <x v="58"/>
    <x v="58"/>
    <s v="DIS-E Cap Blanket"/>
    <d v="1986-12-20T00:00:00"/>
    <x v="0"/>
    <n v="201412"/>
    <x v="0"/>
    <x v="0"/>
    <s v="367000"/>
    <s v="028                                "/>
    <s v="00"/>
    <s v="UADD    "/>
    <x v="575"/>
    <s v="1000"/>
    <s v="ZPJ10"/>
    <x v="0"/>
    <s v="Elec Distribution 360-373"/>
    <s v="Mandated"/>
  </r>
  <r>
    <s v="ZPJ10"/>
    <x v="0"/>
    <x v="58"/>
    <x v="58"/>
    <s v="DIS-E Cap Blanket"/>
    <d v="1986-12-20T00:00:00"/>
    <x v="0"/>
    <n v="201412"/>
    <x v="0"/>
    <x v="0"/>
    <s v="368000"/>
    <s v="028                                "/>
    <s v="00"/>
    <s v="UADD    "/>
    <x v="576"/>
    <s v="1000"/>
    <s v="ZPJ10"/>
    <x v="0"/>
    <s v="Elec Distribution 360-373"/>
    <s v="Mandated"/>
  </r>
  <r>
    <s v="ZPJ10"/>
    <x v="0"/>
    <x v="58"/>
    <x v="58"/>
    <s v="DIS-E Cap Blanket"/>
    <d v="1986-12-20T00:00:00"/>
    <x v="0"/>
    <n v="201412"/>
    <x v="0"/>
    <x v="0"/>
    <s v="369100"/>
    <s v="028                                "/>
    <s v="00"/>
    <s v="UADD    "/>
    <x v="577"/>
    <s v="1000"/>
    <s v="ZPJ10"/>
    <x v="0"/>
    <s v="Elec Distribution 360-373"/>
    <s v="Mandated"/>
  </r>
  <r>
    <s v="ZPJ10"/>
    <x v="0"/>
    <x v="58"/>
    <x v="58"/>
    <s v="DIS-E Cap Blanket"/>
    <d v="1986-12-20T00:00:00"/>
    <x v="0"/>
    <n v="201412"/>
    <x v="0"/>
    <x v="0"/>
    <s v="369300"/>
    <s v="028                                "/>
    <s v="00"/>
    <s v="UADD    "/>
    <x v="578"/>
    <s v="1000"/>
    <s v="ZPJ10"/>
    <x v="0"/>
    <s v="Elec Distribution 360-373"/>
    <s v="Mandated"/>
  </r>
  <r>
    <s v="ZBW10"/>
    <x v="0"/>
    <x v="59"/>
    <x v="59"/>
    <s v="DIS-E Cap Blanket"/>
    <d v="1984-01-01T00:00:00"/>
    <x v="0"/>
    <n v="201412"/>
    <x v="0"/>
    <x v="0"/>
    <s v="364000"/>
    <s v="028                                "/>
    <s v="00"/>
    <s v="CFNU    "/>
    <x v="579"/>
    <s v="1000"/>
    <s v="ZBW10"/>
    <x v="0"/>
    <s v="Elec Distribution 360-373"/>
    <s v="Mandated"/>
  </r>
  <r>
    <s v="ZBW10"/>
    <x v="0"/>
    <x v="59"/>
    <x v="59"/>
    <s v="DIS-E Cap Blanket"/>
    <d v="1984-01-01T00:00:00"/>
    <x v="0"/>
    <n v="201412"/>
    <x v="0"/>
    <x v="0"/>
    <s v="364000"/>
    <s v="028                                "/>
    <s v="00"/>
    <s v="NURV    "/>
    <x v="580"/>
    <s v="1000"/>
    <s v="ZBW10"/>
    <x v="0"/>
    <s v="Elec Distribution 360-373"/>
    <s v="Mandated"/>
  </r>
  <r>
    <s v="ZBW10"/>
    <x v="0"/>
    <x v="59"/>
    <x v="59"/>
    <s v="DIS-E Cap Blanket"/>
    <d v="1984-01-01T00:00:00"/>
    <x v="0"/>
    <n v="201412"/>
    <x v="0"/>
    <x v="0"/>
    <s v="364000"/>
    <s v="028                                "/>
    <s v="00"/>
    <s v="UADD    "/>
    <x v="581"/>
    <s v="1000"/>
    <s v="ZBW10"/>
    <x v="0"/>
    <s v="Elec Distribution 360-373"/>
    <s v="Mandated"/>
  </r>
  <r>
    <s v="ZBW10"/>
    <x v="0"/>
    <x v="59"/>
    <x v="59"/>
    <s v="DIS-E Cap Blanket"/>
    <d v="1984-01-01T00:00:00"/>
    <x v="0"/>
    <n v="201412"/>
    <x v="0"/>
    <x v="0"/>
    <s v="365000"/>
    <s v="028                                "/>
    <s v="00"/>
    <s v="CFNU    "/>
    <x v="582"/>
    <s v="1000"/>
    <s v="ZBW10"/>
    <x v="0"/>
    <s v="Elec Distribution 360-373"/>
    <s v="Mandated"/>
  </r>
  <r>
    <s v="ZBW10"/>
    <x v="0"/>
    <x v="59"/>
    <x v="59"/>
    <s v="DIS-E Cap Blanket"/>
    <d v="1984-01-01T00:00:00"/>
    <x v="0"/>
    <n v="201412"/>
    <x v="0"/>
    <x v="0"/>
    <s v="365000"/>
    <s v="028                                "/>
    <s v="00"/>
    <s v="NURV    "/>
    <x v="583"/>
    <s v="1000"/>
    <s v="ZBW10"/>
    <x v="0"/>
    <s v="Elec Distribution 360-373"/>
    <s v="Mandated"/>
  </r>
  <r>
    <s v="ZBW10"/>
    <x v="0"/>
    <x v="59"/>
    <x v="59"/>
    <s v="DIS-E Cap Blanket"/>
    <d v="1984-01-01T00:00:00"/>
    <x v="0"/>
    <n v="201412"/>
    <x v="0"/>
    <x v="0"/>
    <s v="366000"/>
    <s v="028                                "/>
    <s v="00"/>
    <s v="CFNU    "/>
    <x v="584"/>
    <s v="1000"/>
    <s v="ZBW10"/>
    <x v="0"/>
    <s v="Elec Distribution 360-373"/>
    <s v="Mandated"/>
  </r>
  <r>
    <s v="ZBW10"/>
    <x v="0"/>
    <x v="59"/>
    <x v="59"/>
    <s v="DIS-E Cap Blanket"/>
    <d v="1984-01-01T00:00:00"/>
    <x v="0"/>
    <n v="201412"/>
    <x v="0"/>
    <x v="0"/>
    <s v="366000"/>
    <s v="028                                "/>
    <s v="00"/>
    <s v="NURV    "/>
    <x v="585"/>
    <s v="1000"/>
    <s v="ZBW10"/>
    <x v="0"/>
    <s v="Elec Distribution 360-373"/>
    <s v="Mandated"/>
  </r>
  <r>
    <s v="ZBW10"/>
    <x v="0"/>
    <x v="59"/>
    <x v="59"/>
    <s v="DIS-E Cap Blanket"/>
    <d v="1984-01-01T00:00:00"/>
    <x v="0"/>
    <n v="201412"/>
    <x v="0"/>
    <x v="0"/>
    <s v="367000"/>
    <s v="028                                "/>
    <s v="00"/>
    <s v="CFNU    "/>
    <x v="586"/>
    <s v="1000"/>
    <s v="ZBW10"/>
    <x v="0"/>
    <s v="Elec Distribution 360-373"/>
    <s v="Mandated"/>
  </r>
  <r>
    <s v="ZBW10"/>
    <x v="0"/>
    <x v="59"/>
    <x v="59"/>
    <s v="DIS-E Cap Blanket"/>
    <d v="1984-01-01T00:00:00"/>
    <x v="0"/>
    <n v="201412"/>
    <x v="0"/>
    <x v="0"/>
    <s v="367000"/>
    <s v="028                                "/>
    <s v="00"/>
    <s v="NURV    "/>
    <x v="587"/>
    <s v="1000"/>
    <s v="ZBW10"/>
    <x v="0"/>
    <s v="Elec Distribution 360-373"/>
    <s v="Mandated"/>
  </r>
  <r>
    <s v="ZBW10"/>
    <x v="0"/>
    <x v="59"/>
    <x v="59"/>
    <s v="DIS-E Cap Blanket"/>
    <d v="1984-01-01T00:00:00"/>
    <x v="0"/>
    <n v="201412"/>
    <x v="0"/>
    <x v="0"/>
    <s v="368000"/>
    <s v="028                                "/>
    <s v="00"/>
    <s v="CFNU    "/>
    <x v="588"/>
    <s v="1000"/>
    <s v="ZBW10"/>
    <x v="0"/>
    <s v="Elec Distribution 360-373"/>
    <s v="Mandated"/>
  </r>
  <r>
    <s v="ZBW10"/>
    <x v="0"/>
    <x v="59"/>
    <x v="59"/>
    <s v="DIS-E Cap Blanket"/>
    <d v="1984-01-01T00:00:00"/>
    <x v="0"/>
    <n v="201412"/>
    <x v="0"/>
    <x v="0"/>
    <s v="368000"/>
    <s v="028                                "/>
    <s v="00"/>
    <s v="NURV    "/>
    <x v="589"/>
    <s v="1000"/>
    <s v="ZBW10"/>
    <x v="0"/>
    <s v="Elec Distribution 360-373"/>
    <s v="Mandated"/>
  </r>
  <r>
    <s v="ZBW10"/>
    <x v="0"/>
    <x v="59"/>
    <x v="59"/>
    <s v="DIS-E Cap Blanket"/>
    <d v="1984-01-01T00:00:00"/>
    <x v="0"/>
    <n v="201412"/>
    <x v="0"/>
    <x v="0"/>
    <s v="369100"/>
    <s v="028                                "/>
    <s v="00"/>
    <s v="CFNU    "/>
    <x v="590"/>
    <s v="1000"/>
    <s v="ZBW10"/>
    <x v="0"/>
    <s v="Elec Distribution 360-373"/>
    <s v="Mandated"/>
  </r>
  <r>
    <s v="ZBW10"/>
    <x v="0"/>
    <x v="59"/>
    <x v="59"/>
    <s v="DIS-E Cap Blanket"/>
    <d v="1984-01-01T00:00:00"/>
    <x v="0"/>
    <n v="201412"/>
    <x v="0"/>
    <x v="0"/>
    <s v="369100"/>
    <s v="028                                "/>
    <s v="00"/>
    <s v="NURV    "/>
    <x v="591"/>
    <s v="1000"/>
    <s v="ZBW10"/>
    <x v="0"/>
    <s v="Elec Distribution 360-373"/>
    <s v="Mandated"/>
  </r>
  <r>
    <s v="ZBW10"/>
    <x v="0"/>
    <x v="59"/>
    <x v="59"/>
    <s v="DIS-E Cap Blanket"/>
    <d v="1984-01-01T00:00:00"/>
    <x v="0"/>
    <n v="201412"/>
    <x v="0"/>
    <x v="0"/>
    <s v="369300"/>
    <s v="028                                "/>
    <s v="00"/>
    <s v="CFNU    "/>
    <x v="592"/>
    <s v="1000"/>
    <s v="ZBW10"/>
    <x v="0"/>
    <s v="Elec Distribution 360-373"/>
    <s v="Mandated"/>
  </r>
  <r>
    <s v="ZBW10"/>
    <x v="0"/>
    <x v="59"/>
    <x v="59"/>
    <s v="DIS-E Cap Blanket"/>
    <d v="1984-01-01T00:00:00"/>
    <x v="0"/>
    <n v="201412"/>
    <x v="0"/>
    <x v="0"/>
    <s v="369300"/>
    <s v="028                                "/>
    <s v="00"/>
    <s v="NURV    "/>
    <x v="593"/>
    <s v="1000"/>
    <s v="ZBW10"/>
    <x v="0"/>
    <s v="Elec Distribution 360-373"/>
    <s v="Mandated"/>
  </r>
  <r>
    <s v="ZLL10"/>
    <x v="0"/>
    <x v="60"/>
    <x v="60"/>
    <s v="DIS-E Cap Blanket"/>
    <d v="2004-10-01T00:00:00"/>
    <x v="0"/>
    <n v="201412"/>
    <x v="0"/>
    <x v="1"/>
    <s v="364000"/>
    <s v="038                                "/>
    <s v="00"/>
    <s v="CFNU    "/>
    <x v="594"/>
    <s v="1000"/>
    <s v="ZLL10"/>
    <x v="0"/>
    <s v="Elec Distribution 360-373"/>
    <s v="Mandated"/>
  </r>
  <r>
    <s v="ZLL10"/>
    <x v="0"/>
    <x v="60"/>
    <x v="60"/>
    <s v="DIS-E Cap Blanket"/>
    <d v="2004-10-01T00:00:00"/>
    <x v="0"/>
    <n v="201412"/>
    <x v="0"/>
    <x v="1"/>
    <s v="364000"/>
    <s v="038                                "/>
    <s v="00"/>
    <s v="NURV    "/>
    <x v="595"/>
    <s v="1000"/>
    <s v="ZLL10"/>
    <x v="0"/>
    <s v="Elec Distribution 360-373"/>
    <s v="Mandated"/>
  </r>
  <r>
    <s v="ZLL10"/>
    <x v="0"/>
    <x v="60"/>
    <x v="60"/>
    <s v="DIS-E Cap Blanket"/>
    <d v="2004-10-01T00:00:00"/>
    <x v="0"/>
    <n v="201412"/>
    <x v="0"/>
    <x v="1"/>
    <s v="365000"/>
    <s v="038                                "/>
    <s v="00"/>
    <s v="CFNU    "/>
    <x v="596"/>
    <s v="1000"/>
    <s v="ZLL10"/>
    <x v="0"/>
    <s v="Elec Distribution 360-373"/>
    <s v="Mandated"/>
  </r>
  <r>
    <s v="ZLL10"/>
    <x v="0"/>
    <x v="60"/>
    <x v="60"/>
    <s v="DIS-E Cap Blanket"/>
    <d v="2004-10-01T00:00:00"/>
    <x v="0"/>
    <n v="201412"/>
    <x v="0"/>
    <x v="1"/>
    <s v="365000"/>
    <s v="038                                "/>
    <s v="00"/>
    <s v="NURV    "/>
    <x v="597"/>
    <s v="1000"/>
    <s v="ZLL10"/>
    <x v="0"/>
    <s v="Elec Distribution 360-373"/>
    <s v="Mandated"/>
  </r>
  <r>
    <s v="ZLL10"/>
    <x v="0"/>
    <x v="60"/>
    <x v="60"/>
    <s v="DIS-E Cap Blanket"/>
    <d v="2004-10-01T00:00:00"/>
    <x v="0"/>
    <n v="201412"/>
    <x v="0"/>
    <x v="1"/>
    <s v="366000"/>
    <s v="038                                "/>
    <s v="00"/>
    <s v="CFNU    "/>
    <x v="598"/>
    <s v="1000"/>
    <s v="ZLL10"/>
    <x v="0"/>
    <s v="Elec Distribution 360-373"/>
    <s v="Mandated"/>
  </r>
  <r>
    <s v="ZLL10"/>
    <x v="0"/>
    <x v="60"/>
    <x v="60"/>
    <s v="DIS-E Cap Blanket"/>
    <d v="2004-10-01T00:00:00"/>
    <x v="0"/>
    <n v="201412"/>
    <x v="0"/>
    <x v="1"/>
    <s v="366000"/>
    <s v="038                                "/>
    <s v="00"/>
    <s v="NURV    "/>
    <x v="599"/>
    <s v="1000"/>
    <s v="ZLL10"/>
    <x v="0"/>
    <s v="Elec Distribution 360-373"/>
    <s v="Mandated"/>
  </r>
  <r>
    <s v="ZLL10"/>
    <x v="0"/>
    <x v="60"/>
    <x v="60"/>
    <s v="DIS-E Cap Blanket"/>
    <d v="2004-10-01T00:00:00"/>
    <x v="0"/>
    <n v="201412"/>
    <x v="0"/>
    <x v="1"/>
    <s v="367000"/>
    <s v="038                                "/>
    <s v="00"/>
    <s v="CFNU    "/>
    <x v="600"/>
    <s v="1000"/>
    <s v="ZLL10"/>
    <x v="0"/>
    <s v="Elec Distribution 360-373"/>
    <s v="Mandated"/>
  </r>
  <r>
    <s v="ZLL10"/>
    <x v="0"/>
    <x v="60"/>
    <x v="60"/>
    <s v="DIS-E Cap Blanket"/>
    <d v="2004-10-01T00:00:00"/>
    <x v="0"/>
    <n v="201412"/>
    <x v="0"/>
    <x v="1"/>
    <s v="367000"/>
    <s v="038                                "/>
    <s v="00"/>
    <s v="NURV    "/>
    <x v="601"/>
    <s v="1000"/>
    <s v="ZLL10"/>
    <x v="0"/>
    <s v="Elec Distribution 360-373"/>
    <s v="Mandated"/>
  </r>
  <r>
    <s v="ZLL10"/>
    <x v="0"/>
    <x v="60"/>
    <x v="60"/>
    <s v="DIS-E Cap Blanket"/>
    <d v="2004-10-01T00:00:00"/>
    <x v="0"/>
    <n v="201412"/>
    <x v="0"/>
    <x v="1"/>
    <s v="368000"/>
    <s v="038                                "/>
    <s v="00"/>
    <s v="CFNU    "/>
    <x v="602"/>
    <s v="1000"/>
    <s v="ZLL10"/>
    <x v="0"/>
    <s v="Elec Distribution 360-373"/>
    <s v="Mandated"/>
  </r>
  <r>
    <s v="ZLL10"/>
    <x v="0"/>
    <x v="60"/>
    <x v="60"/>
    <s v="DIS-E Cap Blanket"/>
    <d v="2004-10-01T00:00:00"/>
    <x v="0"/>
    <n v="201412"/>
    <x v="0"/>
    <x v="1"/>
    <s v="368000"/>
    <s v="038                                "/>
    <s v="00"/>
    <s v="NURV    "/>
    <x v="603"/>
    <s v="1000"/>
    <s v="ZLL10"/>
    <x v="0"/>
    <s v="Elec Distribution 360-373"/>
    <s v="Mandated"/>
  </r>
  <r>
    <s v="ZLL10"/>
    <x v="0"/>
    <x v="60"/>
    <x v="60"/>
    <s v="DIS-E Cap Blanket"/>
    <d v="2004-10-01T00:00:00"/>
    <x v="0"/>
    <n v="201412"/>
    <x v="0"/>
    <x v="1"/>
    <s v="368000"/>
    <s v="038                                "/>
    <s v="00"/>
    <s v="UADD    "/>
    <x v="604"/>
    <s v="1000"/>
    <s v="ZLL10"/>
    <x v="0"/>
    <s v="Elec Distribution 360-373"/>
    <s v="Mandated"/>
  </r>
  <r>
    <s v="ZLL10"/>
    <x v="0"/>
    <x v="60"/>
    <x v="60"/>
    <s v="DIS-E Cap Blanket"/>
    <d v="2004-10-01T00:00:00"/>
    <x v="0"/>
    <n v="201412"/>
    <x v="0"/>
    <x v="1"/>
    <s v="369100"/>
    <s v="038                                "/>
    <s v="00"/>
    <s v="CFNU    "/>
    <x v="605"/>
    <s v="1000"/>
    <s v="ZLL10"/>
    <x v="0"/>
    <s v="Elec Distribution 360-373"/>
    <s v="Mandated"/>
  </r>
  <r>
    <s v="ZLL10"/>
    <x v="0"/>
    <x v="60"/>
    <x v="60"/>
    <s v="DIS-E Cap Blanket"/>
    <d v="2004-10-01T00:00:00"/>
    <x v="0"/>
    <n v="201412"/>
    <x v="0"/>
    <x v="1"/>
    <s v="369300"/>
    <s v="038                                "/>
    <s v="00"/>
    <s v="CFNU    "/>
    <x v="606"/>
    <s v="1000"/>
    <s v="ZLL10"/>
    <x v="0"/>
    <s v="Elec Distribution 360-373"/>
    <s v="Mandated"/>
  </r>
  <r>
    <s v="ZLL10"/>
    <x v="0"/>
    <x v="60"/>
    <x v="60"/>
    <s v="DIS-E Cap Blanket"/>
    <d v="2004-10-01T00:00:00"/>
    <x v="0"/>
    <n v="201412"/>
    <x v="0"/>
    <x v="1"/>
    <s v="369300"/>
    <s v="038                                "/>
    <s v="00"/>
    <s v="NURV    "/>
    <x v="607"/>
    <s v="1000"/>
    <s v="ZLL10"/>
    <x v="0"/>
    <s v="Elec Distribution 360-373"/>
    <s v="Mandated"/>
  </r>
  <r>
    <s v="ZPJ10"/>
    <x v="0"/>
    <x v="61"/>
    <x v="61"/>
    <s v="DIS-E Cap Blanket"/>
    <d v="1986-12-20T00:00:00"/>
    <x v="0"/>
    <n v="201412"/>
    <x v="0"/>
    <x v="1"/>
    <s v="364000"/>
    <s v="038                                "/>
    <s v="00"/>
    <s v="UADD    "/>
    <x v="608"/>
    <s v="1000"/>
    <s v="ZPJ10"/>
    <x v="0"/>
    <s v="Elec Distribution 360-373"/>
    <s v="Mandated"/>
  </r>
  <r>
    <s v="ZPJ10"/>
    <x v="0"/>
    <x v="61"/>
    <x v="61"/>
    <s v="DIS-E Cap Blanket"/>
    <d v="1986-12-20T00:00:00"/>
    <x v="0"/>
    <n v="201412"/>
    <x v="0"/>
    <x v="1"/>
    <s v="365000"/>
    <s v="038                                "/>
    <s v="00"/>
    <s v="UADD    "/>
    <x v="609"/>
    <s v="1000"/>
    <s v="ZPJ10"/>
    <x v="0"/>
    <s v="Elec Distribution 360-373"/>
    <s v="Mandated"/>
  </r>
  <r>
    <s v="ZPJ10"/>
    <x v="0"/>
    <x v="61"/>
    <x v="61"/>
    <s v="DIS-E Cap Blanket"/>
    <d v="1986-12-20T00:00:00"/>
    <x v="0"/>
    <n v="201412"/>
    <x v="0"/>
    <x v="1"/>
    <s v="366000"/>
    <s v="038                                "/>
    <s v="00"/>
    <s v="UADD    "/>
    <x v="610"/>
    <s v="1000"/>
    <s v="ZPJ10"/>
    <x v="0"/>
    <s v="Elec Distribution 360-373"/>
    <s v="Mandated"/>
  </r>
  <r>
    <s v="ZPJ10"/>
    <x v="0"/>
    <x v="61"/>
    <x v="61"/>
    <s v="DIS-E Cap Blanket"/>
    <d v="1986-12-20T00:00:00"/>
    <x v="0"/>
    <n v="201412"/>
    <x v="0"/>
    <x v="1"/>
    <s v="367000"/>
    <s v="038                                "/>
    <s v="00"/>
    <s v="UADD    "/>
    <x v="611"/>
    <s v="1000"/>
    <s v="ZPJ10"/>
    <x v="0"/>
    <s v="Elec Distribution 360-373"/>
    <s v="Mandated"/>
  </r>
  <r>
    <s v="ZPJ10"/>
    <x v="0"/>
    <x v="61"/>
    <x v="61"/>
    <s v="DIS-E Cap Blanket"/>
    <d v="1986-12-20T00:00:00"/>
    <x v="0"/>
    <n v="201412"/>
    <x v="0"/>
    <x v="1"/>
    <s v="368000"/>
    <s v="038                                "/>
    <s v="00"/>
    <s v="UADD    "/>
    <x v="89"/>
    <s v="1000"/>
    <s v="ZPJ10"/>
    <x v="0"/>
    <s v="Elec Distribution 360-373"/>
    <s v="Mandated"/>
  </r>
  <r>
    <s v="ZPJ10"/>
    <x v="0"/>
    <x v="61"/>
    <x v="61"/>
    <s v="DIS-E Cap Blanket"/>
    <d v="1986-12-20T00:00:00"/>
    <x v="0"/>
    <n v="201412"/>
    <x v="0"/>
    <x v="1"/>
    <s v="369100"/>
    <s v="038                                "/>
    <s v="00"/>
    <s v="UADD    "/>
    <x v="612"/>
    <s v="1000"/>
    <s v="ZPJ10"/>
    <x v="0"/>
    <s v="Elec Distribution 360-373"/>
    <s v="Mandated"/>
  </r>
  <r>
    <s v="ZPJ10"/>
    <x v="0"/>
    <x v="61"/>
    <x v="61"/>
    <s v="DIS-E Cap Blanket"/>
    <d v="1986-12-20T00:00:00"/>
    <x v="0"/>
    <n v="201412"/>
    <x v="0"/>
    <x v="1"/>
    <s v="369300"/>
    <s v="038                                "/>
    <s v="00"/>
    <s v="UADD    "/>
    <x v="613"/>
    <s v="1000"/>
    <s v="ZPJ10"/>
    <x v="0"/>
    <s v="Elec Distribution 360-373"/>
    <s v="Mandated"/>
  </r>
  <r>
    <s v="ZPJ10"/>
    <x v="0"/>
    <x v="61"/>
    <x v="61"/>
    <s v="DIS-E Cap Blanket"/>
    <d v="1986-12-20T00:00:00"/>
    <x v="0"/>
    <n v="201412"/>
    <x v="0"/>
    <x v="1"/>
    <s v="373400"/>
    <s v="038                                "/>
    <s v="00"/>
    <s v="UADD    "/>
    <x v="614"/>
    <s v="1000"/>
    <s v="ZPJ10"/>
    <x v="0"/>
    <s v="Elec Distribution 360-373"/>
    <s v="Mandated"/>
  </r>
  <r>
    <s v="ZLL10"/>
    <x v="0"/>
    <x v="62"/>
    <x v="62"/>
    <s v="DIS-E Cap Blanket"/>
    <d v="1951-01-01T00:00:00"/>
    <x v="0"/>
    <n v="201412"/>
    <x v="0"/>
    <x v="1"/>
    <s v="365000"/>
    <s v="038                                "/>
    <s v="00"/>
    <s v="UADD    "/>
    <x v="615"/>
    <s v="1000"/>
    <s v="ZLL10"/>
    <x v="0"/>
    <s v="Elec Distribution 360-373"/>
    <s v="Mandated"/>
  </r>
  <r>
    <s v="ZLL10"/>
    <x v="0"/>
    <x v="62"/>
    <x v="62"/>
    <s v="DIS-E Cap Blanket"/>
    <d v="1951-01-01T00:00:00"/>
    <x v="0"/>
    <n v="201412"/>
    <x v="0"/>
    <x v="1"/>
    <s v="367000"/>
    <s v="038                                "/>
    <s v="00"/>
    <s v="UADD    "/>
    <x v="616"/>
    <s v="1000"/>
    <s v="ZLL10"/>
    <x v="0"/>
    <s v="Elec Distribution 360-373"/>
    <s v="Mandated"/>
  </r>
  <r>
    <s v="ZLL10"/>
    <x v="0"/>
    <x v="63"/>
    <x v="63"/>
    <s v="DIS-E Cap Blanket"/>
    <d v="2004-10-01T00:00:00"/>
    <x v="0"/>
    <n v="201412"/>
    <x v="0"/>
    <x v="1"/>
    <s v="365000"/>
    <s v="038                                "/>
    <s v="00"/>
    <s v="UADD    "/>
    <x v="617"/>
    <s v="1000"/>
    <s v="ZLL10"/>
    <x v="0"/>
    <s v="Elec Distribution 360-373"/>
    <s v="Mandated"/>
  </r>
  <r>
    <s v="ZLL10"/>
    <x v="0"/>
    <x v="63"/>
    <x v="63"/>
    <s v="DIS-E Cap Blanket"/>
    <d v="2004-10-01T00:00:00"/>
    <x v="0"/>
    <n v="201412"/>
    <x v="0"/>
    <x v="1"/>
    <s v="366000"/>
    <s v="038                                "/>
    <s v="00"/>
    <s v="UADD    "/>
    <x v="618"/>
    <s v="1000"/>
    <s v="ZLL10"/>
    <x v="0"/>
    <s v="Elec Distribution 360-373"/>
    <s v="Mandated"/>
  </r>
  <r>
    <s v="ZLL10"/>
    <x v="0"/>
    <x v="63"/>
    <x v="63"/>
    <s v="DIS-E Cap Blanket"/>
    <d v="2004-10-01T00:00:00"/>
    <x v="0"/>
    <n v="201412"/>
    <x v="0"/>
    <x v="1"/>
    <s v="367000"/>
    <s v="038                                "/>
    <s v="00"/>
    <s v="UADD    "/>
    <x v="619"/>
    <s v="1000"/>
    <s v="ZLL10"/>
    <x v="0"/>
    <s v="Elec Distribution 360-373"/>
    <s v="Mandated"/>
  </r>
  <r>
    <s v="ZLL10"/>
    <x v="0"/>
    <x v="63"/>
    <x v="63"/>
    <s v="DIS-E Cap Blanket"/>
    <d v="2004-10-01T00:00:00"/>
    <x v="0"/>
    <n v="201412"/>
    <x v="0"/>
    <x v="1"/>
    <s v="369300"/>
    <s v="038                                "/>
    <s v="00"/>
    <s v="UADD    "/>
    <x v="620"/>
    <s v="1000"/>
    <s v="ZLL10"/>
    <x v="0"/>
    <s v="Elec Distribution 360-373"/>
    <s v="Mandated"/>
  </r>
  <r>
    <s v="ZCM10"/>
    <x v="0"/>
    <x v="64"/>
    <x v="64"/>
    <s v="DIS-E Cap Blanket"/>
    <d v="1986-06-30T00:00:00"/>
    <x v="0"/>
    <n v="201412"/>
    <x v="0"/>
    <x v="1"/>
    <s v="364000"/>
    <s v="038                                "/>
    <s v="00"/>
    <s v="CFNU    "/>
    <x v="621"/>
    <s v="1000"/>
    <s v="ZCM10"/>
    <x v="0"/>
    <s v="Elec Distribution 360-373"/>
    <s v="Mandated"/>
  </r>
  <r>
    <s v="ZCM10"/>
    <x v="0"/>
    <x v="64"/>
    <x v="64"/>
    <s v="DIS-E Cap Blanket"/>
    <d v="1986-06-30T00:00:00"/>
    <x v="0"/>
    <n v="201412"/>
    <x v="0"/>
    <x v="1"/>
    <s v="364000"/>
    <s v="038                                "/>
    <s v="00"/>
    <s v="NURV    "/>
    <x v="622"/>
    <s v="1000"/>
    <s v="ZCM10"/>
    <x v="0"/>
    <s v="Elec Distribution 360-373"/>
    <s v="Mandated"/>
  </r>
  <r>
    <s v="ZCM10"/>
    <x v="0"/>
    <x v="64"/>
    <x v="64"/>
    <s v="DIS-E Cap Blanket"/>
    <d v="1986-06-30T00:00:00"/>
    <x v="0"/>
    <n v="201412"/>
    <x v="0"/>
    <x v="1"/>
    <s v="365000"/>
    <s v="038                                "/>
    <s v="00"/>
    <s v="CFNU    "/>
    <x v="623"/>
    <s v="1000"/>
    <s v="ZCM10"/>
    <x v="0"/>
    <s v="Elec Distribution 360-373"/>
    <s v="Mandated"/>
  </r>
  <r>
    <s v="ZCM10"/>
    <x v="0"/>
    <x v="64"/>
    <x v="64"/>
    <s v="DIS-E Cap Blanket"/>
    <d v="1986-06-30T00:00:00"/>
    <x v="0"/>
    <n v="201412"/>
    <x v="0"/>
    <x v="1"/>
    <s v="365000"/>
    <s v="038                                "/>
    <s v="00"/>
    <s v="NURV    "/>
    <x v="624"/>
    <s v="1000"/>
    <s v="ZCM10"/>
    <x v="0"/>
    <s v="Elec Distribution 360-373"/>
    <s v="Mandated"/>
  </r>
  <r>
    <s v="ZCM10"/>
    <x v="0"/>
    <x v="64"/>
    <x v="64"/>
    <s v="DIS-E Cap Blanket"/>
    <d v="1986-06-30T00:00:00"/>
    <x v="0"/>
    <n v="201412"/>
    <x v="0"/>
    <x v="1"/>
    <s v="366000"/>
    <s v="038                                "/>
    <s v="00"/>
    <s v="CFNU    "/>
    <x v="625"/>
    <s v="1000"/>
    <s v="ZCM10"/>
    <x v="0"/>
    <s v="Elec Distribution 360-373"/>
    <s v="Mandated"/>
  </r>
  <r>
    <s v="ZCM10"/>
    <x v="0"/>
    <x v="64"/>
    <x v="64"/>
    <s v="DIS-E Cap Blanket"/>
    <d v="1986-06-30T00:00:00"/>
    <x v="0"/>
    <n v="201412"/>
    <x v="0"/>
    <x v="1"/>
    <s v="366000"/>
    <s v="038                                "/>
    <s v="00"/>
    <s v="NURV    "/>
    <x v="626"/>
    <s v="1000"/>
    <s v="ZCM10"/>
    <x v="0"/>
    <s v="Elec Distribution 360-373"/>
    <s v="Mandated"/>
  </r>
  <r>
    <s v="ZCM10"/>
    <x v="0"/>
    <x v="64"/>
    <x v="64"/>
    <s v="DIS-E Cap Blanket"/>
    <d v="1986-06-30T00:00:00"/>
    <x v="0"/>
    <n v="201412"/>
    <x v="0"/>
    <x v="1"/>
    <s v="366000"/>
    <s v="038                                "/>
    <s v="00"/>
    <s v="UADD    "/>
    <x v="627"/>
    <s v="1000"/>
    <s v="ZCM10"/>
    <x v="0"/>
    <s v="Elec Distribution 360-373"/>
    <s v="Mandated"/>
  </r>
  <r>
    <s v="ZCM10"/>
    <x v="0"/>
    <x v="64"/>
    <x v="64"/>
    <s v="DIS-E Cap Blanket"/>
    <d v="1986-06-30T00:00:00"/>
    <x v="0"/>
    <n v="201412"/>
    <x v="0"/>
    <x v="1"/>
    <s v="367000"/>
    <s v="038                                "/>
    <s v="00"/>
    <s v="CFNU    "/>
    <x v="628"/>
    <s v="1000"/>
    <s v="ZCM10"/>
    <x v="0"/>
    <s v="Elec Distribution 360-373"/>
    <s v="Mandated"/>
  </r>
  <r>
    <s v="ZCM10"/>
    <x v="0"/>
    <x v="64"/>
    <x v="64"/>
    <s v="DIS-E Cap Blanket"/>
    <d v="1986-06-30T00:00:00"/>
    <x v="0"/>
    <n v="201412"/>
    <x v="0"/>
    <x v="1"/>
    <s v="367000"/>
    <s v="038                                "/>
    <s v="00"/>
    <s v="NURV    "/>
    <x v="629"/>
    <s v="1000"/>
    <s v="ZCM10"/>
    <x v="0"/>
    <s v="Elec Distribution 360-373"/>
    <s v="Mandated"/>
  </r>
  <r>
    <s v="ZCM10"/>
    <x v="0"/>
    <x v="64"/>
    <x v="64"/>
    <s v="DIS-E Cap Blanket"/>
    <d v="1986-06-30T00:00:00"/>
    <x v="0"/>
    <n v="201412"/>
    <x v="0"/>
    <x v="1"/>
    <s v="367000"/>
    <s v="038                                "/>
    <s v="00"/>
    <s v="UADD    "/>
    <x v="630"/>
    <s v="1000"/>
    <s v="ZCM10"/>
    <x v="0"/>
    <s v="Elec Distribution 360-373"/>
    <s v="Mandated"/>
  </r>
  <r>
    <s v="ZCM10"/>
    <x v="0"/>
    <x v="64"/>
    <x v="64"/>
    <s v="DIS-E Cap Blanket"/>
    <d v="1986-06-30T00:00:00"/>
    <x v="0"/>
    <n v="201412"/>
    <x v="0"/>
    <x v="1"/>
    <s v="368000"/>
    <s v="038                                "/>
    <s v="00"/>
    <s v="CFNU    "/>
    <x v="631"/>
    <s v="1000"/>
    <s v="ZCM10"/>
    <x v="0"/>
    <s v="Elec Distribution 360-373"/>
    <s v="Mandated"/>
  </r>
  <r>
    <s v="ZCM10"/>
    <x v="0"/>
    <x v="64"/>
    <x v="64"/>
    <s v="DIS-E Cap Blanket"/>
    <d v="1986-06-30T00:00:00"/>
    <x v="0"/>
    <n v="201412"/>
    <x v="0"/>
    <x v="1"/>
    <s v="368000"/>
    <s v="038                                "/>
    <s v="00"/>
    <s v="NURV    "/>
    <x v="632"/>
    <s v="1000"/>
    <s v="ZCM10"/>
    <x v="0"/>
    <s v="Elec Distribution 360-373"/>
    <s v="Mandated"/>
  </r>
  <r>
    <s v="ZCM10"/>
    <x v="0"/>
    <x v="64"/>
    <x v="64"/>
    <s v="DIS-E Cap Blanket"/>
    <d v="1986-06-30T00:00:00"/>
    <x v="0"/>
    <n v="201412"/>
    <x v="0"/>
    <x v="1"/>
    <s v="369100"/>
    <s v="038                                "/>
    <s v="00"/>
    <s v="CFNU    "/>
    <x v="633"/>
    <s v="1000"/>
    <s v="ZCM10"/>
    <x v="0"/>
    <s v="Elec Distribution 360-373"/>
    <s v="Mandated"/>
  </r>
  <r>
    <s v="ZCM10"/>
    <x v="0"/>
    <x v="64"/>
    <x v="64"/>
    <s v="DIS-E Cap Blanket"/>
    <d v="1986-06-30T00:00:00"/>
    <x v="0"/>
    <n v="201412"/>
    <x v="0"/>
    <x v="1"/>
    <s v="369100"/>
    <s v="038                                "/>
    <s v="00"/>
    <s v="NURV    "/>
    <x v="634"/>
    <s v="1000"/>
    <s v="ZCM10"/>
    <x v="0"/>
    <s v="Elec Distribution 360-373"/>
    <s v="Mandated"/>
  </r>
  <r>
    <s v="ZCM10"/>
    <x v="0"/>
    <x v="64"/>
    <x v="64"/>
    <s v="DIS-E Cap Blanket"/>
    <d v="1986-06-30T00:00:00"/>
    <x v="0"/>
    <n v="201412"/>
    <x v="0"/>
    <x v="1"/>
    <s v="369300"/>
    <s v="038                                "/>
    <s v="00"/>
    <s v="CFNU    "/>
    <x v="635"/>
    <s v="1000"/>
    <s v="ZCM10"/>
    <x v="0"/>
    <s v="Elec Distribution 360-373"/>
    <s v="Mandated"/>
  </r>
  <r>
    <s v="ZCM10"/>
    <x v="0"/>
    <x v="64"/>
    <x v="64"/>
    <s v="DIS-E Cap Blanket"/>
    <d v="1986-06-30T00:00:00"/>
    <x v="0"/>
    <n v="201412"/>
    <x v="0"/>
    <x v="1"/>
    <s v="369300"/>
    <s v="038                                "/>
    <s v="00"/>
    <s v="NURV    "/>
    <x v="636"/>
    <s v="1000"/>
    <s v="ZCM10"/>
    <x v="0"/>
    <s v="Elec Distribution 360-373"/>
    <s v="Mandated"/>
  </r>
  <r>
    <s v="ZCM10"/>
    <x v="0"/>
    <x v="64"/>
    <x v="64"/>
    <s v="DIS-E Cap Blanket"/>
    <d v="1986-06-30T00:00:00"/>
    <x v="0"/>
    <n v="201412"/>
    <x v="0"/>
    <x v="1"/>
    <s v="369300"/>
    <s v="038                                "/>
    <s v="00"/>
    <s v="UADD    "/>
    <x v="637"/>
    <s v="1000"/>
    <s v="ZCM10"/>
    <x v="0"/>
    <s v="Elec Distribution 360-373"/>
    <s v="Mandated"/>
  </r>
  <r>
    <s v="ZCM10"/>
    <x v="0"/>
    <x v="64"/>
    <x v="64"/>
    <s v="DIS-E Cap Blanket"/>
    <d v="1986-06-30T00:00:00"/>
    <x v="0"/>
    <n v="201412"/>
    <x v="0"/>
    <x v="1"/>
    <s v="373200"/>
    <s v="038                                "/>
    <s v="00"/>
    <s v="NURV    "/>
    <x v="638"/>
    <s v="1000"/>
    <s v="ZCM10"/>
    <x v="0"/>
    <s v="Elec Distribution 360-373"/>
    <s v="Mandated"/>
  </r>
  <r>
    <s v="ZCM10"/>
    <x v="0"/>
    <x v="64"/>
    <x v="64"/>
    <s v="DIS-E Cap Blanket"/>
    <d v="1986-06-30T00:00:00"/>
    <x v="0"/>
    <n v="201412"/>
    <x v="0"/>
    <x v="1"/>
    <s v="373400"/>
    <s v="038                                "/>
    <s v="00"/>
    <s v="NURV    "/>
    <x v="639"/>
    <s v="1000"/>
    <s v="ZCM10"/>
    <x v="0"/>
    <s v="Elec Distribution 360-373"/>
    <s v="Mandated"/>
  </r>
  <r>
    <s v="ZLL10"/>
    <x v="0"/>
    <x v="65"/>
    <x v="65"/>
    <s v="DIS-E Cap Blanket"/>
    <d v="1984-07-01T00:00:00"/>
    <x v="0"/>
    <n v="201412"/>
    <x v="0"/>
    <x v="1"/>
    <s v="364000"/>
    <s v="038                                "/>
    <s v="00"/>
    <s v="CFNU    "/>
    <x v="640"/>
    <s v="1000"/>
    <s v="ZLL10"/>
    <x v="0"/>
    <s v="Elec Distribution 360-373"/>
    <s v="Mandated"/>
  </r>
  <r>
    <s v="ZLL10"/>
    <x v="0"/>
    <x v="65"/>
    <x v="65"/>
    <s v="DIS-E Cap Blanket"/>
    <d v="1984-07-01T00:00:00"/>
    <x v="0"/>
    <n v="201412"/>
    <x v="0"/>
    <x v="1"/>
    <s v="364000"/>
    <s v="038                                "/>
    <s v="00"/>
    <s v="NURV    "/>
    <x v="641"/>
    <s v="1000"/>
    <s v="ZLL10"/>
    <x v="0"/>
    <s v="Elec Distribution 360-373"/>
    <s v="Mandated"/>
  </r>
  <r>
    <s v="ZLL10"/>
    <x v="0"/>
    <x v="65"/>
    <x v="65"/>
    <s v="DIS-E Cap Blanket"/>
    <d v="1984-07-01T00:00:00"/>
    <x v="0"/>
    <n v="201412"/>
    <x v="0"/>
    <x v="1"/>
    <s v="364000"/>
    <s v="038                                "/>
    <s v="00"/>
    <s v="UADD    "/>
    <x v="642"/>
    <s v="1000"/>
    <s v="ZLL10"/>
    <x v="0"/>
    <s v="Elec Distribution 360-373"/>
    <s v="Mandated"/>
  </r>
  <r>
    <s v="ZLL10"/>
    <x v="0"/>
    <x v="65"/>
    <x v="65"/>
    <s v="DIS-E Cap Blanket"/>
    <d v="1984-07-01T00:00:00"/>
    <x v="0"/>
    <n v="201412"/>
    <x v="0"/>
    <x v="1"/>
    <s v="365000"/>
    <s v="038                                "/>
    <s v="00"/>
    <s v="CFNU    "/>
    <x v="643"/>
    <s v="1000"/>
    <s v="ZLL10"/>
    <x v="0"/>
    <s v="Elec Distribution 360-373"/>
    <s v="Mandated"/>
  </r>
  <r>
    <s v="ZLL10"/>
    <x v="0"/>
    <x v="65"/>
    <x v="65"/>
    <s v="DIS-E Cap Blanket"/>
    <d v="1984-07-01T00:00:00"/>
    <x v="0"/>
    <n v="201412"/>
    <x v="0"/>
    <x v="1"/>
    <s v="365000"/>
    <s v="038                                "/>
    <s v="00"/>
    <s v="NURV    "/>
    <x v="644"/>
    <s v="1000"/>
    <s v="ZLL10"/>
    <x v="0"/>
    <s v="Elec Distribution 360-373"/>
    <s v="Mandated"/>
  </r>
  <r>
    <s v="ZLL10"/>
    <x v="0"/>
    <x v="65"/>
    <x v="65"/>
    <s v="DIS-E Cap Blanket"/>
    <d v="1984-07-01T00:00:00"/>
    <x v="0"/>
    <n v="201412"/>
    <x v="0"/>
    <x v="1"/>
    <s v="365000"/>
    <s v="038                                "/>
    <s v="00"/>
    <s v="UADD    "/>
    <x v="645"/>
    <s v="1000"/>
    <s v="ZLL10"/>
    <x v="0"/>
    <s v="Elec Distribution 360-373"/>
    <s v="Mandated"/>
  </r>
  <r>
    <s v="ZLL10"/>
    <x v="0"/>
    <x v="65"/>
    <x v="65"/>
    <s v="DIS-E Cap Blanket"/>
    <d v="1984-07-01T00:00:00"/>
    <x v="0"/>
    <n v="201412"/>
    <x v="0"/>
    <x v="1"/>
    <s v="366000"/>
    <s v="038                                "/>
    <s v="00"/>
    <s v="CFNU    "/>
    <x v="646"/>
    <s v="1000"/>
    <s v="ZLL10"/>
    <x v="0"/>
    <s v="Elec Distribution 360-373"/>
    <s v="Mandated"/>
  </r>
  <r>
    <s v="ZLL10"/>
    <x v="0"/>
    <x v="65"/>
    <x v="65"/>
    <s v="DIS-E Cap Blanket"/>
    <d v="1984-07-01T00:00:00"/>
    <x v="0"/>
    <n v="201412"/>
    <x v="0"/>
    <x v="1"/>
    <s v="366000"/>
    <s v="038                                "/>
    <s v="00"/>
    <s v="NURV    "/>
    <x v="647"/>
    <s v="1000"/>
    <s v="ZLL10"/>
    <x v="0"/>
    <s v="Elec Distribution 360-373"/>
    <s v="Mandated"/>
  </r>
  <r>
    <s v="ZLL10"/>
    <x v="0"/>
    <x v="65"/>
    <x v="65"/>
    <s v="DIS-E Cap Blanket"/>
    <d v="1984-07-01T00:00:00"/>
    <x v="0"/>
    <n v="201412"/>
    <x v="0"/>
    <x v="1"/>
    <s v="366000"/>
    <s v="038                                "/>
    <s v="00"/>
    <s v="UADD    "/>
    <x v="648"/>
    <s v="1000"/>
    <s v="ZLL10"/>
    <x v="0"/>
    <s v="Elec Distribution 360-373"/>
    <s v="Mandated"/>
  </r>
  <r>
    <s v="ZLL10"/>
    <x v="0"/>
    <x v="65"/>
    <x v="65"/>
    <s v="DIS-E Cap Blanket"/>
    <d v="1984-07-01T00:00:00"/>
    <x v="0"/>
    <n v="201412"/>
    <x v="0"/>
    <x v="1"/>
    <s v="367000"/>
    <s v="038                                "/>
    <s v="00"/>
    <s v="CFNU    "/>
    <x v="649"/>
    <s v="1000"/>
    <s v="ZLL10"/>
    <x v="0"/>
    <s v="Elec Distribution 360-373"/>
    <s v="Mandated"/>
  </r>
  <r>
    <s v="ZLL10"/>
    <x v="0"/>
    <x v="65"/>
    <x v="65"/>
    <s v="DIS-E Cap Blanket"/>
    <d v="1984-07-01T00:00:00"/>
    <x v="0"/>
    <n v="201412"/>
    <x v="0"/>
    <x v="1"/>
    <s v="367000"/>
    <s v="038                                "/>
    <s v="00"/>
    <s v="NURV    "/>
    <x v="650"/>
    <s v="1000"/>
    <s v="ZLL10"/>
    <x v="0"/>
    <s v="Elec Distribution 360-373"/>
    <s v="Mandated"/>
  </r>
  <r>
    <s v="ZLL10"/>
    <x v="0"/>
    <x v="65"/>
    <x v="65"/>
    <s v="DIS-E Cap Blanket"/>
    <d v="1984-07-01T00:00:00"/>
    <x v="0"/>
    <n v="201412"/>
    <x v="0"/>
    <x v="1"/>
    <s v="368000"/>
    <s v="038                                "/>
    <s v="00"/>
    <s v="CFNU    "/>
    <x v="651"/>
    <s v="1000"/>
    <s v="ZLL10"/>
    <x v="0"/>
    <s v="Elec Distribution 360-373"/>
    <s v="Mandated"/>
  </r>
  <r>
    <s v="ZLL10"/>
    <x v="0"/>
    <x v="65"/>
    <x v="65"/>
    <s v="DIS-E Cap Blanket"/>
    <d v="1984-07-01T00:00:00"/>
    <x v="0"/>
    <n v="201412"/>
    <x v="0"/>
    <x v="1"/>
    <s v="368000"/>
    <s v="038                                "/>
    <s v="00"/>
    <s v="NURV    "/>
    <x v="652"/>
    <s v="1000"/>
    <s v="ZLL10"/>
    <x v="0"/>
    <s v="Elec Distribution 360-373"/>
    <s v="Mandated"/>
  </r>
  <r>
    <s v="ZLL10"/>
    <x v="0"/>
    <x v="65"/>
    <x v="65"/>
    <s v="DIS-E Cap Blanket"/>
    <d v="1984-07-01T00:00:00"/>
    <x v="0"/>
    <n v="201412"/>
    <x v="0"/>
    <x v="1"/>
    <s v="368000"/>
    <s v="038                                "/>
    <s v="00"/>
    <s v="UADD    "/>
    <x v="653"/>
    <s v="1000"/>
    <s v="ZLL10"/>
    <x v="0"/>
    <s v="Elec Distribution 360-373"/>
    <s v="Mandated"/>
  </r>
  <r>
    <s v="ZLL10"/>
    <x v="0"/>
    <x v="65"/>
    <x v="65"/>
    <s v="DIS-E Cap Blanket"/>
    <d v="1984-07-01T00:00:00"/>
    <x v="0"/>
    <n v="201412"/>
    <x v="0"/>
    <x v="1"/>
    <s v="369100"/>
    <s v="038                                "/>
    <s v="00"/>
    <s v="CFNU    "/>
    <x v="654"/>
    <s v="1000"/>
    <s v="ZLL10"/>
    <x v="0"/>
    <s v="Elec Distribution 360-373"/>
    <s v="Mandated"/>
  </r>
  <r>
    <s v="ZLL10"/>
    <x v="0"/>
    <x v="65"/>
    <x v="65"/>
    <s v="DIS-E Cap Blanket"/>
    <d v="1984-07-01T00:00:00"/>
    <x v="0"/>
    <n v="201412"/>
    <x v="0"/>
    <x v="1"/>
    <s v="369100"/>
    <s v="038                                "/>
    <s v="00"/>
    <s v="NURV    "/>
    <x v="655"/>
    <s v="1000"/>
    <s v="ZLL10"/>
    <x v="0"/>
    <s v="Elec Distribution 360-373"/>
    <s v="Mandated"/>
  </r>
  <r>
    <s v="ZLL10"/>
    <x v="0"/>
    <x v="65"/>
    <x v="65"/>
    <s v="DIS-E Cap Blanket"/>
    <d v="1984-07-01T00:00:00"/>
    <x v="0"/>
    <n v="201412"/>
    <x v="0"/>
    <x v="1"/>
    <s v="369100"/>
    <s v="038                                "/>
    <s v="00"/>
    <s v="UADD    "/>
    <x v="656"/>
    <s v="1000"/>
    <s v="ZLL10"/>
    <x v="0"/>
    <s v="Elec Distribution 360-373"/>
    <s v="Mandated"/>
  </r>
  <r>
    <s v="ZLL10"/>
    <x v="0"/>
    <x v="65"/>
    <x v="65"/>
    <s v="DIS-E Cap Blanket"/>
    <d v="1984-07-01T00:00:00"/>
    <x v="0"/>
    <n v="201412"/>
    <x v="0"/>
    <x v="1"/>
    <s v="369300"/>
    <s v="038                                "/>
    <s v="00"/>
    <s v="CFNU    "/>
    <x v="657"/>
    <s v="1000"/>
    <s v="ZLL10"/>
    <x v="0"/>
    <s v="Elec Distribution 360-373"/>
    <s v="Mandated"/>
  </r>
  <r>
    <s v="ZLL10"/>
    <x v="0"/>
    <x v="65"/>
    <x v="65"/>
    <s v="DIS-E Cap Blanket"/>
    <d v="1984-07-01T00:00:00"/>
    <x v="0"/>
    <n v="201412"/>
    <x v="0"/>
    <x v="1"/>
    <s v="369300"/>
    <s v="038                                "/>
    <s v="00"/>
    <s v="NURV    "/>
    <x v="658"/>
    <s v="1000"/>
    <s v="ZLL10"/>
    <x v="0"/>
    <s v="Elec Distribution 360-373"/>
    <s v="Mandated"/>
  </r>
  <r>
    <s v="ZLL10"/>
    <x v="0"/>
    <x v="65"/>
    <x v="65"/>
    <s v="DIS-E Cap Blanket"/>
    <d v="1984-07-01T00:00:00"/>
    <x v="0"/>
    <n v="201412"/>
    <x v="0"/>
    <x v="1"/>
    <s v="369300"/>
    <s v="038                                "/>
    <s v="00"/>
    <s v="UADD    "/>
    <x v="659"/>
    <s v="1000"/>
    <s v="ZLL10"/>
    <x v="0"/>
    <s v="Elec Distribution 360-373"/>
    <s v="Mandated"/>
  </r>
  <r>
    <s v="ZBR10"/>
    <x v="0"/>
    <x v="66"/>
    <x v="66"/>
    <s v="DIS-E Cap Blanket"/>
    <d v="1951-01-01T00:00:00"/>
    <x v="0"/>
    <n v="201412"/>
    <x v="0"/>
    <x v="0"/>
    <s v="364000"/>
    <s v="028                                "/>
    <s v="00"/>
    <s v="UADD    "/>
    <x v="660"/>
    <s v="1000"/>
    <s v="ZBR10"/>
    <x v="0"/>
    <s v="Elec Distribution 360-373"/>
    <s v="Mandated"/>
  </r>
  <r>
    <s v="ZPJ10"/>
    <x v="0"/>
    <x v="67"/>
    <x v="67"/>
    <s v="DIS-E Cap Blanket"/>
    <d v="1986-12-20T00:00:00"/>
    <x v="0"/>
    <n v="201412"/>
    <x v="0"/>
    <x v="1"/>
    <s v="364000"/>
    <s v="038                                "/>
    <s v="00"/>
    <s v="UADD    "/>
    <x v="661"/>
    <s v="1000"/>
    <s v="ZPJ10"/>
    <x v="0"/>
    <s v="Elec Distribution 360-373"/>
    <s v="Mandated"/>
  </r>
  <r>
    <s v="ZPJ10"/>
    <x v="0"/>
    <x v="67"/>
    <x v="67"/>
    <s v="DIS-E Cap Blanket"/>
    <d v="1986-12-20T00:00:00"/>
    <x v="0"/>
    <n v="201412"/>
    <x v="0"/>
    <x v="1"/>
    <s v="365000"/>
    <s v="038                                "/>
    <s v="00"/>
    <s v="UADD    "/>
    <x v="662"/>
    <s v="1000"/>
    <s v="ZPJ10"/>
    <x v="0"/>
    <s v="Elec Distribution 360-373"/>
    <s v="Mandated"/>
  </r>
  <r>
    <s v="ZBR10"/>
    <x v="0"/>
    <x v="68"/>
    <x v="68"/>
    <s v="DIS-E Cap Blanket"/>
    <d v="1951-01-01T00:00:00"/>
    <x v="0"/>
    <n v="201412"/>
    <x v="0"/>
    <x v="0"/>
    <s v="364000"/>
    <s v="028                                "/>
    <s v="00"/>
    <s v="CFNU    "/>
    <x v="663"/>
    <s v="1000"/>
    <s v="ZBR10"/>
    <x v="0"/>
    <s v="Elec Distribution 360-373"/>
    <s v="Mandated"/>
  </r>
  <r>
    <s v="ZBR10"/>
    <x v="0"/>
    <x v="68"/>
    <x v="68"/>
    <s v="DIS-E Cap Blanket"/>
    <d v="1951-01-01T00:00:00"/>
    <x v="0"/>
    <n v="201412"/>
    <x v="0"/>
    <x v="0"/>
    <s v="364000"/>
    <s v="028                                "/>
    <s v="00"/>
    <s v="NURV    "/>
    <x v="664"/>
    <s v="1000"/>
    <s v="ZBR10"/>
    <x v="0"/>
    <s v="Elec Distribution 360-373"/>
    <s v="Mandated"/>
  </r>
  <r>
    <s v="ZBR10"/>
    <x v="0"/>
    <x v="68"/>
    <x v="68"/>
    <s v="DIS-E Cap Blanket"/>
    <d v="1951-01-01T00:00:00"/>
    <x v="0"/>
    <n v="201412"/>
    <x v="0"/>
    <x v="0"/>
    <s v="364000"/>
    <s v="028                                "/>
    <s v="00"/>
    <s v="UADD    "/>
    <x v="665"/>
    <s v="1000"/>
    <s v="ZBR10"/>
    <x v="0"/>
    <s v="Elec Distribution 360-373"/>
    <s v="Mandated"/>
  </r>
  <r>
    <s v="ZBR10"/>
    <x v="0"/>
    <x v="68"/>
    <x v="68"/>
    <s v="DIS-E Cap Blanket"/>
    <d v="1951-01-01T00:00:00"/>
    <x v="0"/>
    <n v="201412"/>
    <x v="0"/>
    <x v="0"/>
    <s v="365000"/>
    <s v="028                                "/>
    <s v="00"/>
    <s v="CFNU    "/>
    <x v="666"/>
    <s v="1000"/>
    <s v="ZBR10"/>
    <x v="0"/>
    <s v="Elec Distribution 360-373"/>
    <s v="Mandated"/>
  </r>
  <r>
    <s v="ZBR10"/>
    <x v="0"/>
    <x v="68"/>
    <x v="68"/>
    <s v="DIS-E Cap Blanket"/>
    <d v="1951-01-01T00:00:00"/>
    <x v="0"/>
    <n v="201412"/>
    <x v="0"/>
    <x v="0"/>
    <s v="365000"/>
    <s v="028                                "/>
    <s v="00"/>
    <s v="NURV    "/>
    <x v="667"/>
    <s v="1000"/>
    <s v="ZBR10"/>
    <x v="0"/>
    <s v="Elec Distribution 360-373"/>
    <s v="Mandated"/>
  </r>
  <r>
    <s v="ZBR10"/>
    <x v="0"/>
    <x v="68"/>
    <x v="68"/>
    <s v="DIS-E Cap Blanket"/>
    <d v="1951-01-01T00:00:00"/>
    <x v="0"/>
    <n v="201412"/>
    <x v="0"/>
    <x v="0"/>
    <s v="365000"/>
    <s v="028                                "/>
    <s v="00"/>
    <s v="UADD    "/>
    <x v="668"/>
    <s v="1000"/>
    <s v="ZBR10"/>
    <x v="0"/>
    <s v="Elec Distribution 360-373"/>
    <s v="Mandated"/>
  </r>
  <r>
    <s v="ZBR10"/>
    <x v="0"/>
    <x v="68"/>
    <x v="68"/>
    <s v="DIS-E Cap Blanket"/>
    <d v="1951-01-01T00:00:00"/>
    <x v="0"/>
    <n v="201412"/>
    <x v="0"/>
    <x v="0"/>
    <s v="366000"/>
    <s v="028                                "/>
    <s v="00"/>
    <s v="CFNU    "/>
    <x v="669"/>
    <s v="1000"/>
    <s v="ZBR10"/>
    <x v="0"/>
    <s v="Elec Distribution 360-373"/>
    <s v="Mandated"/>
  </r>
  <r>
    <s v="ZBR10"/>
    <x v="0"/>
    <x v="68"/>
    <x v="68"/>
    <s v="DIS-E Cap Blanket"/>
    <d v="1951-01-01T00:00:00"/>
    <x v="0"/>
    <n v="201412"/>
    <x v="0"/>
    <x v="0"/>
    <s v="366000"/>
    <s v="028                                "/>
    <s v="00"/>
    <s v="NURV    "/>
    <x v="670"/>
    <s v="1000"/>
    <s v="ZBR10"/>
    <x v="0"/>
    <s v="Elec Distribution 360-373"/>
    <s v="Mandated"/>
  </r>
  <r>
    <s v="ZBR10"/>
    <x v="0"/>
    <x v="68"/>
    <x v="68"/>
    <s v="DIS-E Cap Blanket"/>
    <d v="1951-01-01T00:00:00"/>
    <x v="0"/>
    <n v="201412"/>
    <x v="0"/>
    <x v="0"/>
    <s v="366000"/>
    <s v="028                                "/>
    <s v="00"/>
    <s v="UADD    "/>
    <x v="671"/>
    <s v="1000"/>
    <s v="ZBR10"/>
    <x v="0"/>
    <s v="Elec Distribution 360-373"/>
    <s v="Mandated"/>
  </r>
  <r>
    <s v="ZBR10"/>
    <x v="0"/>
    <x v="68"/>
    <x v="68"/>
    <s v="DIS-E Cap Blanket"/>
    <d v="1951-01-01T00:00:00"/>
    <x v="0"/>
    <n v="201412"/>
    <x v="0"/>
    <x v="0"/>
    <s v="367000"/>
    <s v="028                                "/>
    <s v="00"/>
    <s v="NURV    "/>
    <x v="672"/>
    <s v="1000"/>
    <s v="ZBR10"/>
    <x v="0"/>
    <s v="Elec Distribution 360-373"/>
    <s v="Mandated"/>
  </r>
  <r>
    <s v="ZBR10"/>
    <x v="0"/>
    <x v="68"/>
    <x v="68"/>
    <s v="DIS-E Cap Blanket"/>
    <d v="1951-01-01T00:00:00"/>
    <x v="0"/>
    <n v="201412"/>
    <x v="0"/>
    <x v="0"/>
    <s v="367000"/>
    <s v="028                                "/>
    <s v="00"/>
    <s v="UADD    "/>
    <x v="673"/>
    <s v="1000"/>
    <s v="ZBR10"/>
    <x v="0"/>
    <s v="Elec Distribution 360-373"/>
    <s v="Mandated"/>
  </r>
  <r>
    <s v="ZBR10"/>
    <x v="0"/>
    <x v="68"/>
    <x v="68"/>
    <s v="DIS-E Cap Blanket"/>
    <d v="1951-01-01T00:00:00"/>
    <x v="0"/>
    <n v="201412"/>
    <x v="0"/>
    <x v="0"/>
    <s v="368000"/>
    <s v="028                                "/>
    <s v="00"/>
    <s v="CFNU    "/>
    <x v="674"/>
    <s v="1000"/>
    <s v="ZBR10"/>
    <x v="0"/>
    <s v="Elec Distribution 360-373"/>
    <s v="Mandated"/>
  </r>
  <r>
    <s v="ZBR10"/>
    <x v="0"/>
    <x v="68"/>
    <x v="68"/>
    <s v="DIS-E Cap Blanket"/>
    <d v="1951-01-01T00:00:00"/>
    <x v="0"/>
    <n v="201412"/>
    <x v="0"/>
    <x v="0"/>
    <s v="368000"/>
    <s v="028                                "/>
    <s v="00"/>
    <s v="NURV    "/>
    <x v="675"/>
    <s v="1000"/>
    <s v="ZBR10"/>
    <x v="0"/>
    <s v="Elec Distribution 360-373"/>
    <s v="Mandated"/>
  </r>
  <r>
    <s v="ZBR10"/>
    <x v="0"/>
    <x v="68"/>
    <x v="68"/>
    <s v="DIS-E Cap Blanket"/>
    <d v="1951-01-01T00:00:00"/>
    <x v="0"/>
    <n v="201412"/>
    <x v="0"/>
    <x v="0"/>
    <s v="368000"/>
    <s v="028                                "/>
    <s v="00"/>
    <s v="UADD    "/>
    <x v="676"/>
    <s v="1000"/>
    <s v="ZBR10"/>
    <x v="0"/>
    <s v="Elec Distribution 360-373"/>
    <s v="Mandated"/>
  </r>
  <r>
    <s v="ZBR10"/>
    <x v="0"/>
    <x v="68"/>
    <x v="68"/>
    <s v="DIS-E Cap Blanket"/>
    <d v="1951-01-01T00:00:00"/>
    <x v="0"/>
    <n v="201412"/>
    <x v="0"/>
    <x v="0"/>
    <s v="369300"/>
    <s v="028                                "/>
    <s v="00"/>
    <s v="CFNU    "/>
    <x v="677"/>
    <s v="1000"/>
    <s v="ZBR10"/>
    <x v="0"/>
    <s v="Elec Distribution 360-373"/>
    <s v="Mandated"/>
  </r>
  <r>
    <s v="ZBR10"/>
    <x v="0"/>
    <x v="68"/>
    <x v="68"/>
    <s v="DIS-E Cap Blanket"/>
    <d v="1951-01-01T00:00:00"/>
    <x v="0"/>
    <n v="201412"/>
    <x v="0"/>
    <x v="0"/>
    <s v="369300"/>
    <s v="028                                "/>
    <s v="00"/>
    <s v="NURV    "/>
    <x v="678"/>
    <s v="1000"/>
    <s v="ZBR10"/>
    <x v="0"/>
    <s v="Elec Distribution 360-373"/>
    <s v="Mandated"/>
  </r>
  <r>
    <s v="ZBR10"/>
    <x v="0"/>
    <x v="68"/>
    <x v="68"/>
    <s v="DIS-E Cap Blanket"/>
    <d v="1951-01-01T00:00:00"/>
    <x v="0"/>
    <n v="201412"/>
    <x v="0"/>
    <x v="0"/>
    <s v="369300"/>
    <s v="028                                "/>
    <s v="00"/>
    <s v="UADD    "/>
    <x v="679"/>
    <s v="1000"/>
    <s v="ZBR10"/>
    <x v="0"/>
    <s v="Elec Distribution 360-373"/>
    <s v="Mandated"/>
  </r>
  <r>
    <s v="ZBR10"/>
    <x v="0"/>
    <x v="68"/>
    <x v="68"/>
    <s v="DIS-E Cap Blanket"/>
    <d v="1951-01-01T00:00:00"/>
    <x v="0"/>
    <n v="201412"/>
    <x v="0"/>
    <x v="0"/>
    <s v="373400"/>
    <s v="028                                "/>
    <s v="00"/>
    <s v="NURV    "/>
    <x v="680"/>
    <s v="1000"/>
    <s v="ZBR10"/>
    <x v="0"/>
    <s v="Elec Distribution 360-373"/>
    <s v="Mandated"/>
  </r>
  <r>
    <s v="ZBR10"/>
    <x v="0"/>
    <x v="68"/>
    <x v="68"/>
    <s v="DIS-E Cap Blanket"/>
    <d v="1951-01-01T00:00:00"/>
    <x v="0"/>
    <n v="201412"/>
    <x v="0"/>
    <x v="0"/>
    <s v="373400"/>
    <s v="028                                "/>
    <s v="00"/>
    <s v="UADD    "/>
    <x v="681"/>
    <s v="1000"/>
    <s v="ZBR10"/>
    <x v="0"/>
    <s v="Elec Distribution 360-373"/>
    <s v="Mandated"/>
  </r>
  <r>
    <s v="ZLL10"/>
    <x v="0"/>
    <x v="69"/>
    <x v="69"/>
    <s v="DIS-E Cap Blanket"/>
    <d v="1984-07-01T00:00:00"/>
    <x v="0"/>
    <n v="201412"/>
    <x v="0"/>
    <x v="1"/>
    <s v="369300"/>
    <s v="038                                "/>
    <s v="00"/>
    <s v="UADD    "/>
    <x v="682"/>
    <s v="1000"/>
    <s v="ZLL10"/>
    <x v="0"/>
    <s v="Elec Distribution 360-373"/>
    <s v="Mandated"/>
  </r>
  <r>
    <s v="ZBO10"/>
    <x v="0"/>
    <x v="70"/>
    <x v="70"/>
    <s v="DIS-E Cap Blanket"/>
    <d v="1984-01-01T00:00:00"/>
    <x v="0"/>
    <n v="201412"/>
    <x v="0"/>
    <x v="0"/>
    <s v="364000"/>
    <s v="028                                "/>
    <s v="00"/>
    <s v="CFNU    "/>
    <x v="683"/>
    <s v="1000"/>
    <s v="ZBO10"/>
    <x v="0"/>
    <s v="Elec Distribution 360-373"/>
    <s v="Mandated"/>
  </r>
  <r>
    <s v="ZBO10"/>
    <x v="0"/>
    <x v="70"/>
    <x v="70"/>
    <s v="DIS-E Cap Blanket"/>
    <d v="1984-01-01T00:00:00"/>
    <x v="0"/>
    <n v="201412"/>
    <x v="0"/>
    <x v="0"/>
    <s v="364000"/>
    <s v="028                                "/>
    <s v="00"/>
    <s v="NURV    "/>
    <x v="684"/>
    <s v="1000"/>
    <s v="ZBO10"/>
    <x v="0"/>
    <s v="Elec Distribution 360-373"/>
    <s v="Mandated"/>
  </r>
  <r>
    <s v="ZBO10"/>
    <x v="0"/>
    <x v="70"/>
    <x v="70"/>
    <s v="DIS-E Cap Blanket"/>
    <d v="1984-01-01T00:00:00"/>
    <x v="0"/>
    <n v="201412"/>
    <x v="0"/>
    <x v="0"/>
    <s v="365000"/>
    <s v="028                                "/>
    <s v="00"/>
    <s v="CFNU    "/>
    <x v="685"/>
    <s v="1000"/>
    <s v="ZBO10"/>
    <x v="0"/>
    <s v="Elec Distribution 360-373"/>
    <s v="Mandated"/>
  </r>
  <r>
    <s v="ZBO10"/>
    <x v="0"/>
    <x v="70"/>
    <x v="70"/>
    <s v="DIS-E Cap Blanket"/>
    <d v="1984-01-01T00:00:00"/>
    <x v="0"/>
    <n v="201412"/>
    <x v="0"/>
    <x v="0"/>
    <s v="365000"/>
    <s v="028                                "/>
    <s v="00"/>
    <s v="NURV    "/>
    <x v="686"/>
    <s v="1000"/>
    <s v="ZBO10"/>
    <x v="0"/>
    <s v="Elec Distribution 360-373"/>
    <s v="Mandated"/>
  </r>
  <r>
    <s v="ZBO10"/>
    <x v="0"/>
    <x v="70"/>
    <x v="70"/>
    <s v="DIS-E Cap Blanket"/>
    <d v="1984-01-01T00:00:00"/>
    <x v="0"/>
    <n v="201412"/>
    <x v="0"/>
    <x v="0"/>
    <s v="365000"/>
    <s v="028                                "/>
    <s v="00"/>
    <s v="UADD    "/>
    <x v="687"/>
    <s v="1000"/>
    <s v="ZBO10"/>
    <x v="0"/>
    <s v="Elec Distribution 360-373"/>
    <s v="Mandated"/>
  </r>
  <r>
    <s v="ZBO10"/>
    <x v="0"/>
    <x v="70"/>
    <x v="70"/>
    <s v="DIS-E Cap Blanket"/>
    <d v="1984-01-01T00:00:00"/>
    <x v="0"/>
    <n v="201412"/>
    <x v="0"/>
    <x v="0"/>
    <s v="366000"/>
    <s v="028                                "/>
    <s v="00"/>
    <s v="CFNU    "/>
    <x v="688"/>
    <s v="1000"/>
    <s v="ZBO10"/>
    <x v="0"/>
    <s v="Elec Distribution 360-373"/>
    <s v="Mandated"/>
  </r>
  <r>
    <s v="ZBO10"/>
    <x v="0"/>
    <x v="70"/>
    <x v="70"/>
    <s v="DIS-E Cap Blanket"/>
    <d v="1984-01-01T00:00:00"/>
    <x v="0"/>
    <n v="201412"/>
    <x v="0"/>
    <x v="0"/>
    <s v="366000"/>
    <s v="028                                "/>
    <s v="00"/>
    <s v="NURV    "/>
    <x v="689"/>
    <s v="1000"/>
    <s v="ZBO10"/>
    <x v="0"/>
    <s v="Elec Distribution 360-373"/>
    <s v="Mandated"/>
  </r>
  <r>
    <s v="ZBO10"/>
    <x v="0"/>
    <x v="70"/>
    <x v="70"/>
    <s v="DIS-E Cap Blanket"/>
    <d v="1984-01-01T00:00:00"/>
    <x v="0"/>
    <n v="201412"/>
    <x v="0"/>
    <x v="0"/>
    <s v="367000"/>
    <s v="028                                "/>
    <s v="00"/>
    <s v="CFNU    "/>
    <x v="690"/>
    <s v="1000"/>
    <s v="ZBO10"/>
    <x v="0"/>
    <s v="Elec Distribution 360-373"/>
    <s v="Mandated"/>
  </r>
  <r>
    <s v="ZBO10"/>
    <x v="0"/>
    <x v="70"/>
    <x v="70"/>
    <s v="DIS-E Cap Blanket"/>
    <d v="1984-01-01T00:00:00"/>
    <x v="0"/>
    <n v="201412"/>
    <x v="0"/>
    <x v="0"/>
    <s v="367000"/>
    <s v="028                                "/>
    <s v="00"/>
    <s v="NURV    "/>
    <x v="691"/>
    <s v="1000"/>
    <s v="ZBO10"/>
    <x v="0"/>
    <s v="Elec Distribution 360-373"/>
    <s v="Mandated"/>
  </r>
  <r>
    <s v="ZBO10"/>
    <x v="0"/>
    <x v="70"/>
    <x v="70"/>
    <s v="DIS-E Cap Blanket"/>
    <d v="1984-01-01T00:00:00"/>
    <x v="0"/>
    <n v="201412"/>
    <x v="0"/>
    <x v="0"/>
    <s v="368000"/>
    <s v="028                                "/>
    <s v="00"/>
    <s v="CFNU    "/>
    <x v="692"/>
    <s v="1000"/>
    <s v="ZBO10"/>
    <x v="0"/>
    <s v="Elec Distribution 360-373"/>
    <s v="Mandated"/>
  </r>
  <r>
    <s v="ZBO10"/>
    <x v="0"/>
    <x v="70"/>
    <x v="70"/>
    <s v="DIS-E Cap Blanket"/>
    <d v="1984-01-01T00:00:00"/>
    <x v="0"/>
    <n v="201412"/>
    <x v="0"/>
    <x v="0"/>
    <s v="368000"/>
    <s v="028                                "/>
    <s v="00"/>
    <s v="NURV    "/>
    <x v="693"/>
    <s v="1000"/>
    <s v="ZBO10"/>
    <x v="0"/>
    <s v="Elec Distribution 360-373"/>
    <s v="Mandated"/>
  </r>
  <r>
    <s v="ZBO10"/>
    <x v="0"/>
    <x v="70"/>
    <x v="70"/>
    <s v="DIS-E Cap Blanket"/>
    <d v="1984-01-01T00:00:00"/>
    <x v="0"/>
    <n v="201412"/>
    <x v="0"/>
    <x v="0"/>
    <s v="369100"/>
    <s v="028                                "/>
    <s v="00"/>
    <s v="CFNU    "/>
    <x v="694"/>
    <s v="1000"/>
    <s v="ZBO10"/>
    <x v="0"/>
    <s v="Elec Distribution 360-373"/>
    <s v="Mandated"/>
  </r>
  <r>
    <s v="ZBO10"/>
    <x v="0"/>
    <x v="70"/>
    <x v="70"/>
    <s v="DIS-E Cap Blanket"/>
    <d v="1984-01-01T00:00:00"/>
    <x v="0"/>
    <n v="201412"/>
    <x v="0"/>
    <x v="0"/>
    <s v="369100"/>
    <s v="028                                "/>
    <s v="00"/>
    <s v="NURV    "/>
    <x v="695"/>
    <s v="1000"/>
    <s v="ZBO10"/>
    <x v="0"/>
    <s v="Elec Distribution 360-373"/>
    <s v="Mandated"/>
  </r>
  <r>
    <s v="ZBO10"/>
    <x v="0"/>
    <x v="70"/>
    <x v="70"/>
    <s v="DIS-E Cap Blanket"/>
    <d v="1984-01-01T00:00:00"/>
    <x v="0"/>
    <n v="201412"/>
    <x v="0"/>
    <x v="0"/>
    <s v="369100"/>
    <s v="028                                "/>
    <s v="00"/>
    <s v="UADD    "/>
    <x v="696"/>
    <s v="1000"/>
    <s v="ZBO10"/>
    <x v="0"/>
    <s v="Elec Distribution 360-373"/>
    <s v="Mandated"/>
  </r>
  <r>
    <s v="ZBO10"/>
    <x v="0"/>
    <x v="70"/>
    <x v="70"/>
    <s v="DIS-E Cap Blanket"/>
    <d v="1984-01-01T00:00:00"/>
    <x v="0"/>
    <n v="201412"/>
    <x v="0"/>
    <x v="0"/>
    <s v="369300"/>
    <s v="028                                "/>
    <s v="00"/>
    <s v="CFNU    "/>
    <x v="697"/>
    <s v="1000"/>
    <s v="ZBO10"/>
    <x v="0"/>
    <s v="Elec Distribution 360-373"/>
    <s v="Mandated"/>
  </r>
  <r>
    <s v="ZBO10"/>
    <x v="0"/>
    <x v="70"/>
    <x v="70"/>
    <s v="DIS-E Cap Blanket"/>
    <d v="1984-01-01T00:00:00"/>
    <x v="0"/>
    <n v="201412"/>
    <x v="0"/>
    <x v="0"/>
    <s v="369300"/>
    <s v="028                                "/>
    <s v="00"/>
    <s v="NURV    "/>
    <x v="698"/>
    <s v="1000"/>
    <s v="ZBO10"/>
    <x v="0"/>
    <s v="Elec Distribution 360-373"/>
    <s v="Mandated"/>
  </r>
  <r>
    <s v="ZBO10"/>
    <x v="0"/>
    <x v="70"/>
    <x v="70"/>
    <s v="DIS-E Cap Blanket"/>
    <d v="1984-01-01T00:00:00"/>
    <x v="0"/>
    <n v="201412"/>
    <x v="0"/>
    <x v="0"/>
    <s v="369300"/>
    <s v="028                                "/>
    <s v="00"/>
    <s v="UADD    "/>
    <x v="699"/>
    <s v="1000"/>
    <s v="ZBO10"/>
    <x v="0"/>
    <s v="Elec Distribution 360-373"/>
    <s v="Mandated"/>
  </r>
  <r>
    <s v="ZPJ10"/>
    <x v="0"/>
    <x v="71"/>
    <x v="71"/>
    <s v="DIS-E Cap Blanket"/>
    <d v="1986-12-20T00:00:00"/>
    <x v="0"/>
    <n v="201412"/>
    <x v="0"/>
    <x v="0"/>
    <s v="364000"/>
    <s v="028                                "/>
    <s v="00"/>
    <s v="CFNU    "/>
    <x v="700"/>
    <s v="1000"/>
    <s v="ZPJ10"/>
    <x v="0"/>
    <s v="Elec Distribution 360-373"/>
    <s v="Mandated"/>
  </r>
  <r>
    <s v="ZPJ10"/>
    <x v="0"/>
    <x v="71"/>
    <x v="71"/>
    <s v="DIS-E Cap Blanket"/>
    <d v="1986-12-20T00:00:00"/>
    <x v="0"/>
    <n v="201412"/>
    <x v="0"/>
    <x v="0"/>
    <s v="364000"/>
    <s v="028                                "/>
    <s v="00"/>
    <s v="NURV    "/>
    <x v="701"/>
    <s v="1000"/>
    <s v="ZPJ10"/>
    <x v="0"/>
    <s v="Elec Distribution 360-373"/>
    <s v="Mandated"/>
  </r>
  <r>
    <s v="ZPJ10"/>
    <x v="0"/>
    <x v="71"/>
    <x v="71"/>
    <s v="DIS-E Cap Blanket"/>
    <d v="1986-12-20T00:00:00"/>
    <x v="0"/>
    <n v="201412"/>
    <x v="0"/>
    <x v="0"/>
    <s v="365000"/>
    <s v="028                                "/>
    <s v="00"/>
    <s v="CFNU    "/>
    <x v="702"/>
    <s v="1000"/>
    <s v="ZPJ10"/>
    <x v="0"/>
    <s v="Elec Distribution 360-373"/>
    <s v="Mandated"/>
  </r>
  <r>
    <s v="ZPJ10"/>
    <x v="0"/>
    <x v="71"/>
    <x v="71"/>
    <s v="DIS-E Cap Blanket"/>
    <d v="1986-12-20T00:00:00"/>
    <x v="0"/>
    <n v="201412"/>
    <x v="0"/>
    <x v="0"/>
    <s v="365000"/>
    <s v="028                                "/>
    <s v="00"/>
    <s v="NURV    "/>
    <x v="703"/>
    <s v="1000"/>
    <s v="ZPJ10"/>
    <x v="0"/>
    <s v="Elec Distribution 360-373"/>
    <s v="Mandated"/>
  </r>
  <r>
    <s v="ZPJ10"/>
    <x v="0"/>
    <x v="71"/>
    <x v="71"/>
    <s v="DIS-E Cap Blanket"/>
    <d v="1986-12-20T00:00:00"/>
    <x v="0"/>
    <n v="201412"/>
    <x v="0"/>
    <x v="0"/>
    <s v="365000"/>
    <s v="028                                "/>
    <s v="00"/>
    <s v="UADD    "/>
    <x v="704"/>
    <s v="1000"/>
    <s v="ZPJ10"/>
    <x v="0"/>
    <s v="Elec Distribution 360-373"/>
    <s v="Mandated"/>
  </r>
  <r>
    <s v="ZPJ10"/>
    <x v="0"/>
    <x v="71"/>
    <x v="71"/>
    <s v="DIS-E Cap Blanket"/>
    <d v="1986-12-20T00:00:00"/>
    <x v="0"/>
    <n v="201412"/>
    <x v="0"/>
    <x v="0"/>
    <s v="366000"/>
    <s v="028                                "/>
    <s v="00"/>
    <s v="CFNU    "/>
    <x v="705"/>
    <s v="1000"/>
    <s v="ZPJ10"/>
    <x v="0"/>
    <s v="Elec Distribution 360-373"/>
    <s v="Mandated"/>
  </r>
  <r>
    <s v="ZPJ10"/>
    <x v="0"/>
    <x v="71"/>
    <x v="71"/>
    <s v="DIS-E Cap Blanket"/>
    <d v="1986-12-20T00:00:00"/>
    <x v="0"/>
    <n v="201412"/>
    <x v="0"/>
    <x v="0"/>
    <s v="366000"/>
    <s v="028                                "/>
    <s v="00"/>
    <s v="NURV    "/>
    <x v="706"/>
    <s v="1000"/>
    <s v="ZPJ10"/>
    <x v="0"/>
    <s v="Elec Distribution 360-373"/>
    <s v="Mandated"/>
  </r>
  <r>
    <s v="ZPJ10"/>
    <x v="0"/>
    <x v="71"/>
    <x v="71"/>
    <s v="DIS-E Cap Blanket"/>
    <d v="1986-12-20T00:00:00"/>
    <x v="0"/>
    <n v="201412"/>
    <x v="0"/>
    <x v="0"/>
    <s v="366000"/>
    <s v="028                                "/>
    <s v="00"/>
    <s v="UADD    "/>
    <x v="707"/>
    <s v="1000"/>
    <s v="ZPJ10"/>
    <x v="0"/>
    <s v="Elec Distribution 360-373"/>
    <s v="Mandated"/>
  </r>
  <r>
    <s v="ZPJ10"/>
    <x v="0"/>
    <x v="71"/>
    <x v="71"/>
    <s v="DIS-E Cap Blanket"/>
    <d v="1986-12-20T00:00:00"/>
    <x v="0"/>
    <n v="201412"/>
    <x v="0"/>
    <x v="0"/>
    <s v="367000"/>
    <s v="028                                "/>
    <s v="00"/>
    <s v="CFNU    "/>
    <x v="708"/>
    <s v="1000"/>
    <s v="ZPJ10"/>
    <x v="0"/>
    <s v="Elec Distribution 360-373"/>
    <s v="Mandated"/>
  </r>
  <r>
    <s v="ZPJ10"/>
    <x v="0"/>
    <x v="71"/>
    <x v="71"/>
    <s v="DIS-E Cap Blanket"/>
    <d v="1986-12-20T00:00:00"/>
    <x v="0"/>
    <n v="201412"/>
    <x v="0"/>
    <x v="0"/>
    <s v="367000"/>
    <s v="028                                "/>
    <s v="00"/>
    <s v="NURV    "/>
    <x v="709"/>
    <s v="1000"/>
    <s v="ZPJ10"/>
    <x v="0"/>
    <s v="Elec Distribution 360-373"/>
    <s v="Mandated"/>
  </r>
  <r>
    <s v="ZPJ10"/>
    <x v="0"/>
    <x v="71"/>
    <x v="71"/>
    <s v="DIS-E Cap Blanket"/>
    <d v="1986-12-20T00:00:00"/>
    <x v="0"/>
    <n v="201412"/>
    <x v="0"/>
    <x v="0"/>
    <s v="367000"/>
    <s v="028                                "/>
    <s v="00"/>
    <s v="UADD    "/>
    <x v="710"/>
    <s v="1000"/>
    <s v="ZPJ10"/>
    <x v="0"/>
    <s v="Elec Distribution 360-373"/>
    <s v="Mandated"/>
  </r>
  <r>
    <s v="ZPJ10"/>
    <x v="0"/>
    <x v="71"/>
    <x v="71"/>
    <s v="DIS-E Cap Blanket"/>
    <d v="1986-12-20T00:00:00"/>
    <x v="0"/>
    <n v="201412"/>
    <x v="0"/>
    <x v="0"/>
    <s v="368000"/>
    <s v="028                                "/>
    <s v="00"/>
    <s v="CFNU    "/>
    <x v="711"/>
    <s v="1000"/>
    <s v="ZPJ10"/>
    <x v="0"/>
    <s v="Elec Distribution 360-373"/>
    <s v="Mandated"/>
  </r>
  <r>
    <s v="ZPJ10"/>
    <x v="0"/>
    <x v="71"/>
    <x v="71"/>
    <s v="DIS-E Cap Blanket"/>
    <d v="1986-12-20T00:00:00"/>
    <x v="0"/>
    <n v="201412"/>
    <x v="0"/>
    <x v="0"/>
    <s v="368000"/>
    <s v="028                                "/>
    <s v="00"/>
    <s v="NURV    "/>
    <x v="712"/>
    <s v="1000"/>
    <s v="ZPJ10"/>
    <x v="0"/>
    <s v="Elec Distribution 360-373"/>
    <s v="Mandated"/>
  </r>
  <r>
    <s v="ZPJ10"/>
    <x v="0"/>
    <x v="71"/>
    <x v="71"/>
    <s v="DIS-E Cap Blanket"/>
    <d v="1986-12-20T00:00:00"/>
    <x v="0"/>
    <n v="201412"/>
    <x v="0"/>
    <x v="0"/>
    <s v="369100"/>
    <s v="028                                "/>
    <s v="00"/>
    <s v="NURV    "/>
    <x v="713"/>
    <s v="1000"/>
    <s v="ZPJ10"/>
    <x v="0"/>
    <s v="Elec Distribution 360-373"/>
    <s v="Mandated"/>
  </r>
  <r>
    <s v="ZPJ10"/>
    <x v="0"/>
    <x v="71"/>
    <x v="71"/>
    <s v="DIS-E Cap Blanket"/>
    <d v="1986-12-20T00:00:00"/>
    <x v="0"/>
    <n v="201412"/>
    <x v="0"/>
    <x v="0"/>
    <s v="369300"/>
    <s v="028                                "/>
    <s v="00"/>
    <s v="CFNU    "/>
    <x v="714"/>
    <s v="1000"/>
    <s v="ZPJ10"/>
    <x v="0"/>
    <s v="Elec Distribution 360-373"/>
    <s v="Mandated"/>
  </r>
  <r>
    <s v="ZPJ10"/>
    <x v="0"/>
    <x v="71"/>
    <x v="71"/>
    <s v="DIS-E Cap Blanket"/>
    <d v="1986-12-20T00:00:00"/>
    <x v="0"/>
    <n v="201412"/>
    <x v="0"/>
    <x v="0"/>
    <s v="369300"/>
    <s v="028                                "/>
    <s v="00"/>
    <s v="NURV    "/>
    <x v="715"/>
    <s v="1000"/>
    <s v="ZPJ10"/>
    <x v="0"/>
    <s v="Elec Distribution 360-373"/>
    <s v="Mandated"/>
  </r>
  <r>
    <s v="ZBO10"/>
    <x v="0"/>
    <x v="72"/>
    <x v="72"/>
    <s v="DIS-E Cap Blanket"/>
    <d v="2005-01-01T00:00:00"/>
    <x v="0"/>
    <n v="201412"/>
    <x v="0"/>
    <x v="0"/>
    <s v="373400"/>
    <s v="028                                "/>
    <s v="00"/>
    <s v="UADD    "/>
    <x v="716"/>
    <s v="1000"/>
    <s v="ZBO10"/>
    <x v="0"/>
    <s v="Elec Distribution 360-373"/>
    <s v="Mandated"/>
  </r>
  <r>
    <s v="ZCS10"/>
    <x v="0"/>
    <x v="73"/>
    <x v="73"/>
    <s v="DIS-E Cap Blanket"/>
    <d v="1994-09-02T00:00:00"/>
    <x v="0"/>
    <n v="201412"/>
    <x v="0"/>
    <x v="1"/>
    <s v="364000"/>
    <s v="038                                "/>
    <s v="00"/>
    <s v="CFNU    "/>
    <x v="717"/>
    <s v="1000"/>
    <s v="ZCS10"/>
    <x v="0"/>
    <s v="Elec Distribution 360-373"/>
    <s v="Mandated"/>
  </r>
  <r>
    <s v="ZCS10"/>
    <x v="0"/>
    <x v="73"/>
    <x v="73"/>
    <s v="DIS-E Cap Blanket"/>
    <d v="1994-09-02T00:00:00"/>
    <x v="0"/>
    <n v="201412"/>
    <x v="0"/>
    <x v="1"/>
    <s v="364000"/>
    <s v="038                                "/>
    <s v="00"/>
    <s v="NURV    "/>
    <x v="718"/>
    <s v="1000"/>
    <s v="ZCS10"/>
    <x v="0"/>
    <s v="Elec Distribution 360-373"/>
    <s v="Mandated"/>
  </r>
  <r>
    <s v="ZCS10"/>
    <x v="0"/>
    <x v="73"/>
    <x v="73"/>
    <s v="DIS-E Cap Blanket"/>
    <d v="1994-09-02T00:00:00"/>
    <x v="0"/>
    <n v="201412"/>
    <x v="0"/>
    <x v="1"/>
    <s v="365000"/>
    <s v="038                                "/>
    <s v="00"/>
    <s v="CFNU    "/>
    <x v="719"/>
    <s v="1000"/>
    <s v="ZCS10"/>
    <x v="0"/>
    <s v="Elec Distribution 360-373"/>
    <s v="Mandated"/>
  </r>
  <r>
    <s v="ZCS10"/>
    <x v="0"/>
    <x v="73"/>
    <x v="73"/>
    <s v="DIS-E Cap Blanket"/>
    <d v="1994-09-02T00:00:00"/>
    <x v="0"/>
    <n v="201412"/>
    <x v="0"/>
    <x v="1"/>
    <s v="365000"/>
    <s v="038                                "/>
    <s v="00"/>
    <s v="NURV    "/>
    <x v="720"/>
    <s v="1000"/>
    <s v="ZCS10"/>
    <x v="0"/>
    <s v="Elec Distribution 360-373"/>
    <s v="Mandated"/>
  </r>
  <r>
    <s v="ZCS10"/>
    <x v="0"/>
    <x v="73"/>
    <x v="73"/>
    <s v="DIS-E Cap Blanket"/>
    <d v="1994-09-02T00:00:00"/>
    <x v="0"/>
    <n v="201412"/>
    <x v="0"/>
    <x v="1"/>
    <s v="365000"/>
    <s v="038                                "/>
    <s v="00"/>
    <s v="UADD    "/>
    <x v="721"/>
    <s v="1000"/>
    <s v="ZCS10"/>
    <x v="0"/>
    <s v="Elec Distribution 360-373"/>
    <s v="Mandated"/>
  </r>
  <r>
    <s v="ZCS10"/>
    <x v="0"/>
    <x v="73"/>
    <x v="73"/>
    <s v="DIS-E Cap Blanket"/>
    <d v="1994-09-02T00:00:00"/>
    <x v="0"/>
    <n v="201412"/>
    <x v="0"/>
    <x v="1"/>
    <s v="366000"/>
    <s v="038                                "/>
    <s v="00"/>
    <s v="CFNU    "/>
    <x v="722"/>
    <s v="1000"/>
    <s v="ZCS10"/>
    <x v="0"/>
    <s v="Elec Distribution 360-373"/>
    <s v="Mandated"/>
  </r>
  <r>
    <s v="ZCS10"/>
    <x v="0"/>
    <x v="73"/>
    <x v="73"/>
    <s v="DIS-E Cap Blanket"/>
    <d v="1994-09-02T00:00:00"/>
    <x v="0"/>
    <n v="201412"/>
    <x v="0"/>
    <x v="1"/>
    <s v="366000"/>
    <s v="038                                "/>
    <s v="00"/>
    <s v="NURV    "/>
    <x v="723"/>
    <s v="1000"/>
    <s v="ZCS10"/>
    <x v="0"/>
    <s v="Elec Distribution 360-373"/>
    <s v="Mandated"/>
  </r>
  <r>
    <s v="ZCS10"/>
    <x v="0"/>
    <x v="73"/>
    <x v="73"/>
    <s v="DIS-E Cap Blanket"/>
    <d v="1994-09-02T00:00:00"/>
    <x v="0"/>
    <n v="201412"/>
    <x v="0"/>
    <x v="1"/>
    <s v="366000"/>
    <s v="038                                "/>
    <s v="00"/>
    <s v="UADD    "/>
    <x v="724"/>
    <s v="1000"/>
    <s v="ZCS10"/>
    <x v="0"/>
    <s v="Elec Distribution 360-373"/>
    <s v="Mandated"/>
  </r>
  <r>
    <s v="ZCS10"/>
    <x v="0"/>
    <x v="73"/>
    <x v="73"/>
    <s v="DIS-E Cap Blanket"/>
    <d v="1994-09-02T00:00:00"/>
    <x v="0"/>
    <n v="201412"/>
    <x v="0"/>
    <x v="1"/>
    <s v="367000"/>
    <s v="038                                "/>
    <s v="00"/>
    <s v="CFNU    "/>
    <x v="725"/>
    <s v="1000"/>
    <s v="ZCS10"/>
    <x v="0"/>
    <s v="Elec Distribution 360-373"/>
    <s v="Mandated"/>
  </r>
  <r>
    <s v="ZCS10"/>
    <x v="0"/>
    <x v="73"/>
    <x v="73"/>
    <s v="DIS-E Cap Blanket"/>
    <d v="1994-09-02T00:00:00"/>
    <x v="0"/>
    <n v="201412"/>
    <x v="0"/>
    <x v="1"/>
    <s v="367000"/>
    <s v="038                                "/>
    <s v="00"/>
    <s v="NURV    "/>
    <x v="726"/>
    <s v="1000"/>
    <s v="ZCS10"/>
    <x v="0"/>
    <s v="Elec Distribution 360-373"/>
    <s v="Mandated"/>
  </r>
  <r>
    <s v="ZCS10"/>
    <x v="0"/>
    <x v="73"/>
    <x v="73"/>
    <s v="DIS-E Cap Blanket"/>
    <d v="1994-09-02T00:00:00"/>
    <x v="0"/>
    <n v="201412"/>
    <x v="0"/>
    <x v="1"/>
    <s v="367000"/>
    <s v="038                                "/>
    <s v="00"/>
    <s v="UADD    "/>
    <x v="727"/>
    <s v="1000"/>
    <s v="ZCS10"/>
    <x v="0"/>
    <s v="Elec Distribution 360-373"/>
    <s v="Mandated"/>
  </r>
  <r>
    <s v="ZCS10"/>
    <x v="0"/>
    <x v="73"/>
    <x v="73"/>
    <s v="DIS-E Cap Blanket"/>
    <d v="1994-09-02T00:00:00"/>
    <x v="0"/>
    <n v="201412"/>
    <x v="0"/>
    <x v="1"/>
    <s v="368000"/>
    <s v="038                                "/>
    <s v="00"/>
    <s v="CFNU    "/>
    <x v="728"/>
    <s v="1000"/>
    <s v="ZCS10"/>
    <x v="0"/>
    <s v="Elec Distribution 360-373"/>
    <s v="Mandated"/>
  </r>
  <r>
    <s v="ZCS10"/>
    <x v="0"/>
    <x v="73"/>
    <x v="73"/>
    <s v="DIS-E Cap Blanket"/>
    <d v="1994-09-02T00:00:00"/>
    <x v="0"/>
    <n v="201412"/>
    <x v="0"/>
    <x v="1"/>
    <s v="368000"/>
    <s v="038                                "/>
    <s v="00"/>
    <s v="NURV    "/>
    <x v="729"/>
    <s v="1000"/>
    <s v="ZCS10"/>
    <x v="0"/>
    <s v="Elec Distribution 360-373"/>
    <s v="Mandated"/>
  </r>
  <r>
    <s v="ZCS10"/>
    <x v="0"/>
    <x v="73"/>
    <x v="73"/>
    <s v="DIS-E Cap Blanket"/>
    <d v="1994-09-02T00:00:00"/>
    <x v="0"/>
    <n v="201412"/>
    <x v="0"/>
    <x v="1"/>
    <s v="368000"/>
    <s v="038                                "/>
    <s v="00"/>
    <s v="UADD    "/>
    <x v="730"/>
    <s v="1000"/>
    <s v="ZCS10"/>
    <x v="0"/>
    <s v="Elec Distribution 360-373"/>
    <s v="Mandated"/>
  </r>
  <r>
    <s v="ZCS10"/>
    <x v="0"/>
    <x v="73"/>
    <x v="73"/>
    <s v="DIS-E Cap Blanket"/>
    <d v="1994-09-02T00:00:00"/>
    <x v="0"/>
    <n v="201412"/>
    <x v="0"/>
    <x v="1"/>
    <s v="369100"/>
    <s v="038                                "/>
    <s v="00"/>
    <s v="CFNU    "/>
    <x v="731"/>
    <s v="1000"/>
    <s v="ZCS10"/>
    <x v="0"/>
    <s v="Elec Distribution 360-373"/>
    <s v="Mandated"/>
  </r>
  <r>
    <s v="ZCS10"/>
    <x v="0"/>
    <x v="73"/>
    <x v="73"/>
    <s v="DIS-E Cap Blanket"/>
    <d v="1994-09-02T00:00:00"/>
    <x v="0"/>
    <n v="201412"/>
    <x v="0"/>
    <x v="1"/>
    <s v="369100"/>
    <s v="038                                "/>
    <s v="00"/>
    <s v="NURV    "/>
    <x v="732"/>
    <s v="1000"/>
    <s v="ZCS10"/>
    <x v="0"/>
    <s v="Elec Distribution 360-373"/>
    <s v="Mandated"/>
  </r>
  <r>
    <s v="ZCS10"/>
    <x v="0"/>
    <x v="73"/>
    <x v="73"/>
    <s v="DIS-E Cap Blanket"/>
    <d v="1994-09-02T00:00:00"/>
    <x v="0"/>
    <n v="201412"/>
    <x v="0"/>
    <x v="1"/>
    <s v="369300"/>
    <s v="038                                "/>
    <s v="00"/>
    <s v="CFNU    "/>
    <x v="733"/>
    <s v="1000"/>
    <s v="ZCS10"/>
    <x v="0"/>
    <s v="Elec Distribution 360-373"/>
    <s v="Mandated"/>
  </r>
  <r>
    <s v="ZCS10"/>
    <x v="0"/>
    <x v="73"/>
    <x v="73"/>
    <s v="DIS-E Cap Blanket"/>
    <d v="1994-09-02T00:00:00"/>
    <x v="0"/>
    <n v="201412"/>
    <x v="0"/>
    <x v="1"/>
    <s v="369300"/>
    <s v="038                                "/>
    <s v="00"/>
    <s v="NURV    "/>
    <x v="734"/>
    <s v="1000"/>
    <s v="ZCS10"/>
    <x v="0"/>
    <s v="Elec Distribution 360-373"/>
    <s v="Mandated"/>
  </r>
  <r>
    <s v="ZCS10"/>
    <x v="0"/>
    <x v="73"/>
    <x v="73"/>
    <s v="DIS-E Cap Blanket"/>
    <d v="1994-09-02T00:00:00"/>
    <x v="0"/>
    <n v="201412"/>
    <x v="0"/>
    <x v="1"/>
    <s v="369300"/>
    <s v="038                                "/>
    <s v="00"/>
    <s v="UADD    "/>
    <x v="735"/>
    <s v="1000"/>
    <s v="ZCS10"/>
    <x v="0"/>
    <s v="Elec Distribution 360-373"/>
    <s v="Mandated"/>
  </r>
  <r>
    <s v="ZCM10"/>
    <x v="0"/>
    <x v="74"/>
    <x v="74"/>
    <s v="DIS-E Cap Specific"/>
    <d v="2014-02-01T00:00:00"/>
    <x v="0"/>
    <n v="201412"/>
    <x v="0"/>
    <x v="1"/>
    <s v="364000"/>
    <s v="038                                "/>
    <s v="00"/>
    <s v="UADD    "/>
    <x v="736"/>
    <s v="1000"/>
    <s v="ZCM10"/>
    <x v="0"/>
    <s v="Elec Distribution 360-373"/>
    <s v="Mandated"/>
  </r>
  <r>
    <s v="ZCM10"/>
    <x v="0"/>
    <x v="74"/>
    <x v="74"/>
    <s v="DIS-E Cap Specific"/>
    <d v="2014-02-01T00:00:00"/>
    <x v="0"/>
    <n v="201412"/>
    <x v="0"/>
    <x v="1"/>
    <s v="365000"/>
    <s v="038                                "/>
    <s v="00"/>
    <s v="UADD    "/>
    <x v="737"/>
    <s v="1000"/>
    <s v="ZCM10"/>
    <x v="0"/>
    <s v="Elec Distribution 360-373"/>
    <s v="Mandated"/>
  </r>
  <r>
    <s v="ZCM10"/>
    <x v="0"/>
    <x v="74"/>
    <x v="74"/>
    <s v="DIS-E Cap Specific"/>
    <d v="2014-02-01T00:00:00"/>
    <x v="0"/>
    <n v="201412"/>
    <x v="0"/>
    <x v="1"/>
    <s v="366000"/>
    <s v="038                                "/>
    <s v="00"/>
    <s v="UADD    "/>
    <x v="738"/>
    <s v="1000"/>
    <s v="ZCM10"/>
    <x v="0"/>
    <s v="Elec Distribution 360-373"/>
    <s v="Mandated"/>
  </r>
  <r>
    <s v="ZCM10"/>
    <x v="0"/>
    <x v="74"/>
    <x v="74"/>
    <s v="DIS-E Cap Specific"/>
    <d v="2014-02-01T00:00:00"/>
    <x v="0"/>
    <n v="201412"/>
    <x v="0"/>
    <x v="1"/>
    <s v="367000"/>
    <s v="038                                "/>
    <s v="00"/>
    <s v="UADD    "/>
    <x v="739"/>
    <s v="1000"/>
    <s v="ZCM10"/>
    <x v="0"/>
    <s v="Elec Distribution 360-373"/>
    <s v="Mandated"/>
  </r>
  <r>
    <s v="ZCM10"/>
    <x v="0"/>
    <x v="74"/>
    <x v="74"/>
    <s v="DIS-E Cap Specific"/>
    <d v="2014-02-01T00:00:00"/>
    <x v="0"/>
    <n v="201412"/>
    <x v="0"/>
    <x v="1"/>
    <s v="368000"/>
    <s v="038                                "/>
    <s v="00"/>
    <s v="UADD    "/>
    <x v="740"/>
    <s v="1000"/>
    <s v="ZCM10"/>
    <x v="0"/>
    <s v="Elec Distribution 360-373"/>
    <s v="Mandated"/>
  </r>
  <r>
    <s v="ZLL11"/>
    <x v="1"/>
    <x v="75"/>
    <x v="75"/>
    <s v="DIS-G N Cap Blanket"/>
    <d v="2004-01-01T00:00:00"/>
    <x v="0"/>
    <n v="201412"/>
    <x v="1"/>
    <x v="0"/>
    <s v="376000"/>
    <s v="028                                "/>
    <s v="00"/>
    <s v="UADD    "/>
    <x v="741"/>
    <s v="1001"/>
    <s v="ZLL11"/>
    <x v="1"/>
    <s v="Gas Distribution 374-387"/>
    <s v="Mandated"/>
  </r>
  <r>
    <s v="ZLL11"/>
    <x v="1"/>
    <x v="75"/>
    <x v="75"/>
    <s v="DIS-G N Cap Blanket"/>
    <d v="2004-01-01T00:00:00"/>
    <x v="0"/>
    <n v="201412"/>
    <x v="1"/>
    <x v="0"/>
    <s v="380000"/>
    <s v="028                                "/>
    <s v="00"/>
    <s v="UADD    "/>
    <x v="742"/>
    <s v="1001"/>
    <s v="ZLL11"/>
    <x v="1"/>
    <s v="Gas Distribution 374-387"/>
    <s v="Mandated"/>
  </r>
  <r>
    <s v="ZBW11"/>
    <x v="1"/>
    <x v="76"/>
    <x v="76"/>
    <s v="DIS-G N Cap Blanket"/>
    <d v="2004-01-01T00:00:00"/>
    <x v="0"/>
    <n v="201412"/>
    <x v="1"/>
    <x v="0"/>
    <s v="376000"/>
    <s v="028                                "/>
    <s v="00"/>
    <s v="CFNU    "/>
    <x v="743"/>
    <s v="1001"/>
    <s v="ZBW11"/>
    <x v="1"/>
    <s v="Gas Distribution 374-387"/>
    <s v="Mandated"/>
  </r>
  <r>
    <s v="ZBW11"/>
    <x v="1"/>
    <x v="76"/>
    <x v="76"/>
    <s v="DIS-G N Cap Blanket"/>
    <d v="2004-01-01T00:00:00"/>
    <x v="0"/>
    <n v="201412"/>
    <x v="1"/>
    <x v="0"/>
    <s v="376000"/>
    <s v="028                                "/>
    <s v="00"/>
    <s v="NURV    "/>
    <x v="744"/>
    <s v="1001"/>
    <s v="ZBW11"/>
    <x v="1"/>
    <s v="Gas Distribution 374-387"/>
    <s v="Mandated"/>
  </r>
  <r>
    <s v="ZBW11"/>
    <x v="1"/>
    <x v="76"/>
    <x v="76"/>
    <s v="DIS-G N Cap Blanket"/>
    <d v="2004-01-01T00:00:00"/>
    <x v="0"/>
    <n v="201412"/>
    <x v="1"/>
    <x v="0"/>
    <s v="376000"/>
    <s v="028                                "/>
    <s v="00"/>
    <s v="UADD    "/>
    <x v="745"/>
    <s v="1001"/>
    <s v="ZBW11"/>
    <x v="1"/>
    <s v="Gas Distribution 374-387"/>
    <s v="Mandated"/>
  </r>
  <r>
    <s v="ZBW11"/>
    <x v="1"/>
    <x v="76"/>
    <x v="76"/>
    <s v="DIS-G N Cap Blanket"/>
    <d v="2004-01-01T00:00:00"/>
    <x v="0"/>
    <n v="201412"/>
    <x v="1"/>
    <x v="0"/>
    <s v="380000"/>
    <s v="028                                "/>
    <s v="00"/>
    <s v="CFNU    "/>
    <x v="746"/>
    <s v="1001"/>
    <s v="ZBW11"/>
    <x v="1"/>
    <s v="Gas Distribution 374-387"/>
    <s v="Mandated"/>
  </r>
  <r>
    <s v="ZBW11"/>
    <x v="1"/>
    <x v="76"/>
    <x v="76"/>
    <s v="DIS-G N Cap Blanket"/>
    <d v="2004-01-01T00:00:00"/>
    <x v="0"/>
    <n v="201412"/>
    <x v="1"/>
    <x v="0"/>
    <s v="380000"/>
    <s v="028                                "/>
    <s v="00"/>
    <s v="NURV    "/>
    <x v="747"/>
    <s v="1001"/>
    <s v="ZBW11"/>
    <x v="1"/>
    <s v="Gas Distribution 374-387"/>
    <s v="Mandated"/>
  </r>
  <r>
    <s v="ZBW11"/>
    <x v="1"/>
    <x v="76"/>
    <x v="76"/>
    <s v="DIS-G N Cap Blanket"/>
    <d v="2004-01-01T00:00:00"/>
    <x v="0"/>
    <n v="201412"/>
    <x v="1"/>
    <x v="0"/>
    <s v="380000"/>
    <s v="028                                "/>
    <s v="00"/>
    <s v="UADD    "/>
    <x v="748"/>
    <s v="1001"/>
    <s v="ZBW11"/>
    <x v="1"/>
    <s v="Gas Distribution 374-387"/>
    <s v="Mandated"/>
  </r>
  <r>
    <s v="ZBG11"/>
    <x v="1"/>
    <x v="77"/>
    <x v="77"/>
    <s v="DIS-G N Cap Blanket"/>
    <d v="2004-01-01T00:00:00"/>
    <x v="0"/>
    <n v="201412"/>
    <x v="1"/>
    <x v="0"/>
    <s v="376000"/>
    <s v="028                                "/>
    <s v="00"/>
    <s v="NURV    "/>
    <x v="749"/>
    <s v="1001"/>
    <s v="ZBG11"/>
    <x v="1"/>
    <s v="Gas Distribution 374-387"/>
    <s v="Mandated"/>
  </r>
  <r>
    <s v="ZBG11"/>
    <x v="1"/>
    <x v="77"/>
    <x v="77"/>
    <s v="DIS-G N Cap Blanket"/>
    <d v="2004-01-01T00:00:00"/>
    <x v="0"/>
    <n v="201412"/>
    <x v="1"/>
    <x v="0"/>
    <s v="376000"/>
    <s v="028                                "/>
    <s v="00"/>
    <s v="UADD    "/>
    <x v="750"/>
    <s v="1001"/>
    <s v="ZBG11"/>
    <x v="1"/>
    <s v="Gas Distribution 374-387"/>
    <s v="Mandated"/>
  </r>
  <r>
    <s v="ZBG11"/>
    <x v="1"/>
    <x v="77"/>
    <x v="77"/>
    <s v="DIS-G N Cap Blanket"/>
    <d v="2004-01-01T00:00:00"/>
    <x v="0"/>
    <n v="201412"/>
    <x v="1"/>
    <x v="0"/>
    <s v="380000"/>
    <s v="028                                "/>
    <s v="00"/>
    <s v="CFNU    "/>
    <x v="751"/>
    <s v="1001"/>
    <s v="ZBG11"/>
    <x v="1"/>
    <s v="Gas Distribution 374-387"/>
    <s v="Mandated"/>
  </r>
  <r>
    <s v="ZBG11"/>
    <x v="1"/>
    <x v="77"/>
    <x v="77"/>
    <s v="DIS-G N Cap Blanket"/>
    <d v="2004-01-01T00:00:00"/>
    <x v="0"/>
    <n v="201412"/>
    <x v="1"/>
    <x v="0"/>
    <s v="380000"/>
    <s v="028                                "/>
    <s v="00"/>
    <s v="NURV    "/>
    <x v="752"/>
    <s v="1001"/>
    <s v="ZBG11"/>
    <x v="1"/>
    <s v="Gas Distribution 374-387"/>
    <s v="Mandated"/>
  </r>
  <r>
    <s v="ZBG11"/>
    <x v="1"/>
    <x v="77"/>
    <x v="77"/>
    <s v="DIS-G N Cap Blanket"/>
    <d v="2004-01-01T00:00:00"/>
    <x v="0"/>
    <n v="201412"/>
    <x v="1"/>
    <x v="0"/>
    <s v="380000"/>
    <s v="028                                "/>
    <s v="00"/>
    <s v="UADD    "/>
    <x v="753"/>
    <s v="1001"/>
    <s v="ZBG11"/>
    <x v="1"/>
    <s v="Gas Distribution 374-387"/>
    <s v="Mandated"/>
  </r>
  <r>
    <s v="ZLL11"/>
    <x v="1"/>
    <x v="78"/>
    <x v="78"/>
    <s v="DIS-G N Cap Blanket"/>
    <d v="2004-01-01T00:00:00"/>
    <x v="0"/>
    <n v="201412"/>
    <x v="1"/>
    <x v="1"/>
    <s v="376000"/>
    <s v="038                                "/>
    <s v="00"/>
    <s v="NURV    "/>
    <x v="754"/>
    <s v="1001"/>
    <s v="ZLL11"/>
    <x v="1"/>
    <s v="Gas Distribution 374-387"/>
    <s v="Mandated"/>
  </r>
  <r>
    <s v="ZLL11"/>
    <x v="1"/>
    <x v="78"/>
    <x v="78"/>
    <s v="DIS-G N Cap Blanket"/>
    <d v="2004-01-01T00:00:00"/>
    <x v="0"/>
    <n v="201412"/>
    <x v="1"/>
    <x v="1"/>
    <s v="376000"/>
    <s v="038                                "/>
    <s v="00"/>
    <s v="UADD    "/>
    <x v="755"/>
    <s v="1001"/>
    <s v="ZLL11"/>
    <x v="1"/>
    <s v="Gas Distribution 374-387"/>
    <s v="Mandated"/>
  </r>
  <r>
    <s v="ZLL11"/>
    <x v="1"/>
    <x v="78"/>
    <x v="78"/>
    <s v="DIS-G N Cap Blanket"/>
    <d v="2004-01-01T00:00:00"/>
    <x v="0"/>
    <n v="201412"/>
    <x v="1"/>
    <x v="1"/>
    <s v="380000"/>
    <s v="038                                "/>
    <s v="00"/>
    <s v="CFNU    "/>
    <x v="756"/>
    <s v="1001"/>
    <s v="ZLL11"/>
    <x v="1"/>
    <s v="Gas Distribution 374-387"/>
    <s v="Mandated"/>
  </r>
  <r>
    <s v="ZLL11"/>
    <x v="1"/>
    <x v="78"/>
    <x v="78"/>
    <s v="DIS-G N Cap Blanket"/>
    <d v="2004-01-01T00:00:00"/>
    <x v="0"/>
    <n v="201412"/>
    <x v="1"/>
    <x v="1"/>
    <s v="380000"/>
    <s v="038                                "/>
    <s v="00"/>
    <s v="NURV    "/>
    <x v="757"/>
    <s v="1001"/>
    <s v="ZLL11"/>
    <x v="1"/>
    <s v="Gas Distribution 374-387"/>
    <s v="Mandated"/>
  </r>
  <r>
    <s v="ZLL11"/>
    <x v="1"/>
    <x v="78"/>
    <x v="78"/>
    <s v="DIS-G N Cap Blanket"/>
    <d v="2004-01-01T00:00:00"/>
    <x v="0"/>
    <n v="201412"/>
    <x v="1"/>
    <x v="1"/>
    <s v="380000"/>
    <s v="038                                "/>
    <s v="00"/>
    <s v="UADD    "/>
    <x v="758"/>
    <s v="1001"/>
    <s v="ZLL11"/>
    <x v="1"/>
    <s v="Gas Distribution 374-387"/>
    <s v="Mandated"/>
  </r>
  <r>
    <s v="ZPJ11"/>
    <x v="1"/>
    <x v="79"/>
    <x v="79"/>
    <s v="DIS-G N Cap Blanket"/>
    <d v="2004-01-01T00:00:00"/>
    <x v="0"/>
    <n v="201412"/>
    <x v="1"/>
    <x v="1"/>
    <s v="376000"/>
    <s v="038                                "/>
    <s v="00"/>
    <s v="UADD    "/>
    <x v="759"/>
    <s v="1001"/>
    <s v="ZPJ11"/>
    <x v="1"/>
    <s v="Gas Distribution 374-387"/>
    <s v="Mandated"/>
  </r>
  <r>
    <s v="ZPJ11"/>
    <x v="1"/>
    <x v="79"/>
    <x v="79"/>
    <s v="DIS-G N Cap Blanket"/>
    <d v="2004-01-01T00:00:00"/>
    <x v="0"/>
    <n v="201412"/>
    <x v="1"/>
    <x v="1"/>
    <s v="380000"/>
    <s v="038                                "/>
    <s v="00"/>
    <s v="UADD    "/>
    <x v="760"/>
    <s v="1001"/>
    <s v="ZPJ11"/>
    <x v="1"/>
    <s v="Gas Distribution 374-387"/>
    <s v="Mandated"/>
  </r>
  <r>
    <s v="ZBO11"/>
    <x v="1"/>
    <x v="80"/>
    <x v="80"/>
    <s v="DIS-G N Cap Blanket"/>
    <d v="2004-01-01T00:00:00"/>
    <x v="0"/>
    <n v="201412"/>
    <x v="1"/>
    <x v="0"/>
    <s v="380000"/>
    <s v="028                                "/>
    <s v="00"/>
    <s v="CFNU    "/>
    <x v="761"/>
    <s v="1001"/>
    <s v="ZBO11"/>
    <x v="1"/>
    <s v="Gas Distribution 374-387"/>
    <s v="Mandated"/>
  </r>
  <r>
    <s v="ZBO11"/>
    <x v="1"/>
    <x v="80"/>
    <x v="80"/>
    <s v="DIS-G N Cap Blanket"/>
    <d v="2004-01-01T00:00:00"/>
    <x v="0"/>
    <n v="201412"/>
    <x v="1"/>
    <x v="0"/>
    <s v="380000"/>
    <s v="028                                "/>
    <s v="00"/>
    <s v="NURV    "/>
    <x v="762"/>
    <s v="1001"/>
    <s v="ZBO11"/>
    <x v="1"/>
    <s v="Gas Distribution 374-387"/>
    <s v="Mandated"/>
  </r>
  <r>
    <s v="ZPJ11"/>
    <x v="1"/>
    <x v="81"/>
    <x v="81"/>
    <s v="DIS-G N Cap Blanket"/>
    <d v="2004-01-01T00:00:00"/>
    <x v="0"/>
    <n v="201412"/>
    <x v="1"/>
    <x v="0"/>
    <s v="376000"/>
    <s v="028                                "/>
    <s v="00"/>
    <s v="CFNU    "/>
    <x v="763"/>
    <s v="1001"/>
    <s v="ZPJ11"/>
    <x v="1"/>
    <s v="Gas Distribution 374-387"/>
    <s v="Mandated"/>
  </r>
  <r>
    <s v="ZPJ11"/>
    <x v="1"/>
    <x v="81"/>
    <x v="81"/>
    <s v="DIS-G N Cap Blanket"/>
    <d v="2004-01-01T00:00:00"/>
    <x v="0"/>
    <n v="201412"/>
    <x v="1"/>
    <x v="0"/>
    <s v="376000"/>
    <s v="028                                "/>
    <s v="00"/>
    <s v="NURV    "/>
    <x v="764"/>
    <s v="1001"/>
    <s v="ZPJ11"/>
    <x v="1"/>
    <s v="Gas Distribution 374-387"/>
    <s v="Mandated"/>
  </r>
  <r>
    <s v="ZPJ11"/>
    <x v="1"/>
    <x v="81"/>
    <x v="81"/>
    <s v="DIS-G N Cap Blanket"/>
    <d v="2004-01-01T00:00:00"/>
    <x v="0"/>
    <n v="201412"/>
    <x v="1"/>
    <x v="0"/>
    <s v="376000"/>
    <s v="028                                "/>
    <s v="00"/>
    <s v="UADD    "/>
    <x v="765"/>
    <s v="1001"/>
    <s v="ZPJ11"/>
    <x v="1"/>
    <s v="Gas Distribution 374-387"/>
    <s v="Mandated"/>
  </r>
  <r>
    <s v="ZPJ11"/>
    <x v="1"/>
    <x v="81"/>
    <x v="81"/>
    <s v="DIS-G N Cap Blanket"/>
    <d v="2004-01-01T00:00:00"/>
    <x v="0"/>
    <n v="201412"/>
    <x v="1"/>
    <x v="0"/>
    <s v="380000"/>
    <s v="028                                "/>
    <s v="00"/>
    <s v="CFNU    "/>
    <x v="766"/>
    <s v="1001"/>
    <s v="ZPJ11"/>
    <x v="1"/>
    <s v="Gas Distribution 374-387"/>
    <s v="Mandated"/>
  </r>
  <r>
    <s v="ZPJ11"/>
    <x v="1"/>
    <x v="81"/>
    <x v="81"/>
    <s v="DIS-G N Cap Blanket"/>
    <d v="2004-01-01T00:00:00"/>
    <x v="0"/>
    <n v="201412"/>
    <x v="1"/>
    <x v="0"/>
    <s v="380000"/>
    <s v="028                                "/>
    <s v="00"/>
    <s v="NURV    "/>
    <x v="767"/>
    <s v="1001"/>
    <s v="ZPJ11"/>
    <x v="1"/>
    <s v="Gas Distribution 374-387"/>
    <s v="Mandated"/>
  </r>
  <r>
    <s v="ZPJ11"/>
    <x v="1"/>
    <x v="81"/>
    <x v="81"/>
    <s v="DIS-G N Cap Blanket"/>
    <d v="2004-01-01T00:00:00"/>
    <x v="0"/>
    <n v="201412"/>
    <x v="1"/>
    <x v="0"/>
    <s v="380000"/>
    <s v="028                                "/>
    <s v="00"/>
    <s v="UADD    "/>
    <x v="768"/>
    <s v="1001"/>
    <s v="ZPJ11"/>
    <x v="1"/>
    <s v="Gas Distribution 374-387"/>
    <s v="Mandated"/>
  </r>
  <r>
    <s v="ZBG11"/>
    <x v="1"/>
    <x v="82"/>
    <x v="82"/>
    <s v="DIS-G N Cap Blanket"/>
    <d v="1951-01-01T00:00:00"/>
    <x v="0"/>
    <n v="201412"/>
    <x v="1"/>
    <x v="0"/>
    <s v="376000"/>
    <s v="028                                "/>
    <s v="00"/>
    <s v="CFNU    "/>
    <x v="769"/>
    <s v="1001"/>
    <s v="ZBG11"/>
    <x v="1"/>
    <s v="Gas Distribution 374-387"/>
    <s v="Mandated"/>
  </r>
  <r>
    <s v="ZBG11"/>
    <x v="1"/>
    <x v="82"/>
    <x v="82"/>
    <s v="DIS-G N Cap Blanket"/>
    <d v="1951-01-01T00:00:00"/>
    <x v="0"/>
    <n v="201412"/>
    <x v="1"/>
    <x v="0"/>
    <s v="380000"/>
    <s v="028                                "/>
    <s v="00"/>
    <s v="CFNU    "/>
    <x v="770"/>
    <s v="1001"/>
    <s v="ZBG11"/>
    <x v="1"/>
    <s v="Gas Distribution 374-387"/>
    <s v="Mandated"/>
  </r>
  <r>
    <s v="ZBG11"/>
    <x v="1"/>
    <x v="82"/>
    <x v="82"/>
    <s v="DIS-G N Cap Blanket"/>
    <d v="1951-01-01T00:00:00"/>
    <x v="0"/>
    <n v="201412"/>
    <x v="1"/>
    <x v="0"/>
    <s v="380000"/>
    <s v="028                                "/>
    <s v="00"/>
    <s v="NURV    "/>
    <x v="771"/>
    <s v="1001"/>
    <s v="ZBG11"/>
    <x v="1"/>
    <s v="Gas Distribution 374-387"/>
    <s v="Mandated"/>
  </r>
  <r>
    <s v="ZBG11"/>
    <x v="1"/>
    <x v="82"/>
    <x v="82"/>
    <s v="DIS-G N Cap Blanket"/>
    <d v="1951-01-01T00:00:00"/>
    <x v="0"/>
    <n v="201412"/>
    <x v="1"/>
    <x v="0"/>
    <s v="380000"/>
    <s v="028                                "/>
    <s v="00"/>
    <s v="UADD    "/>
    <x v="772"/>
    <s v="1001"/>
    <s v="ZBG11"/>
    <x v="1"/>
    <s v="Gas Distribution 374-387"/>
    <s v="Mandated"/>
  </r>
  <r>
    <s v="ZCS11"/>
    <x v="1"/>
    <x v="83"/>
    <x v="83"/>
    <s v="DIS-G N Cap Blanket"/>
    <d v="2004-01-01T00:00:00"/>
    <x v="0"/>
    <n v="201412"/>
    <x v="1"/>
    <x v="1"/>
    <s v="381000"/>
    <s v="038                                "/>
    <s v="00"/>
    <s v="UADD    "/>
    <x v="773"/>
    <s v="1001"/>
    <s v="ZCS11"/>
    <x v="1"/>
    <s v="Gas Distribution 374-387"/>
    <s v="Mandated"/>
  </r>
  <r>
    <s v="ZBG11"/>
    <x v="1"/>
    <x v="84"/>
    <x v="84"/>
    <s v="DIS-G N Cap Blanket"/>
    <d v="2004-01-01T00:00:00"/>
    <x v="0"/>
    <n v="201412"/>
    <x v="1"/>
    <x v="0"/>
    <s v="376000"/>
    <s v="028                                "/>
    <s v="00"/>
    <s v="CFNU    "/>
    <x v="774"/>
    <s v="1001"/>
    <s v="ZBG11"/>
    <x v="1"/>
    <s v="Gas Distribution 374-387"/>
    <s v="Mandated"/>
  </r>
  <r>
    <s v="ZBG11"/>
    <x v="1"/>
    <x v="84"/>
    <x v="84"/>
    <s v="DIS-G N Cap Blanket"/>
    <d v="2004-01-01T00:00:00"/>
    <x v="0"/>
    <n v="201412"/>
    <x v="1"/>
    <x v="0"/>
    <s v="376000"/>
    <s v="028                                "/>
    <s v="00"/>
    <s v="NURV    "/>
    <x v="775"/>
    <s v="1001"/>
    <s v="ZBG11"/>
    <x v="1"/>
    <s v="Gas Distribution 374-387"/>
    <s v="Mandated"/>
  </r>
  <r>
    <s v="ZBG11"/>
    <x v="1"/>
    <x v="84"/>
    <x v="84"/>
    <s v="DIS-G N Cap Blanket"/>
    <d v="2004-01-01T00:00:00"/>
    <x v="0"/>
    <n v="201412"/>
    <x v="1"/>
    <x v="0"/>
    <s v="380000"/>
    <s v="028                                "/>
    <s v="00"/>
    <s v="CFNU    "/>
    <x v="776"/>
    <s v="1001"/>
    <s v="ZBG11"/>
    <x v="1"/>
    <s v="Gas Distribution 374-387"/>
    <s v="Mandated"/>
  </r>
  <r>
    <s v="ZBG11"/>
    <x v="1"/>
    <x v="84"/>
    <x v="84"/>
    <s v="DIS-G N Cap Blanket"/>
    <d v="2004-01-01T00:00:00"/>
    <x v="0"/>
    <n v="201412"/>
    <x v="1"/>
    <x v="0"/>
    <s v="380000"/>
    <s v="028                                "/>
    <s v="00"/>
    <s v="NURV    "/>
    <x v="777"/>
    <s v="1001"/>
    <s v="ZBG11"/>
    <x v="1"/>
    <s v="Gas Distribution 374-387"/>
    <s v="Mandated"/>
  </r>
  <r>
    <s v="ZBG11"/>
    <x v="1"/>
    <x v="85"/>
    <x v="85"/>
    <s v="DIS-G N Cap Blanket"/>
    <d v="2004-01-01T00:00:00"/>
    <x v="0"/>
    <n v="201412"/>
    <x v="1"/>
    <x v="0"/>
    <s v="376000"/>
    <s v="028                                "/>
    <s v="00"/>
    <s v="CFNU    "/>
    <x v="778"/>
    <s v="1001"/>
    <s v="ZBG11"/>
    <x v="1"/>
    <s v="Gas Distribution 374-387"/>
    <s v="Mandated"/>
  </r>
  <r>
    <s v="ZBG11"/>
    <x v="1"/>
    <x v="85"/>
    <x v="85"/>
    <s v="DIS-G N Cap Blanket"/>
    <d v="2004-01-01T00:00:00"/>
    <x v="0"/>
    <n v="201412"/>
    <x v="1"/>
    <x v="0"/>
    <s v="376000"/>
    <s v="028                                "/>
    <s v="00"/>
    <s v="NURV    "/>
    <x v="779"/>
    <s v="1001"/>
    <s v="ZBG11"/>
    <x v="1"/>
    <s v="Gas Distribution 374-387"/>
    <s v="Mandated"/>
  </r>
  <r>
    <s v="ZBG11"/>
    <x v="1"/>
    <x v="85"/>
    <x v="85"/>
    <s v="DIS-G N Cap Blanket"/>
    <d v="2004-01-01T00:00:00"/>
    <x v="0"/>
    <n v="201412"/>
    <x v="1"/>
    <x v="0"/>
    <s v="380000"/>
    <s v="028                                "/>
    <s v="00"/>
    <s v="CFNU    "/>
    <x v="780"/>
    <s v="1001"/>
    <s v="ZBG11"/>
    <x v="1"/>
    <s v="Gas Distribution 374-387"/>
    <s v="Mandated"/>
  </r>
  <r>
    <s v="ZBG11"/>
    <x v="1"/>
    <x v="85"/>
    <x v="85"/>
    <s v="DIS-G N Cap Blanket"/>
    <d v="2004-01-01T00:00:00"/>
    <x v="0"/>
    <n v="201412"/>
    <x v="1"/>
    <x v="0"/>
    <s v="380000"/>
    <s v="028                                "/>
    <s v="00"/>
    <s v="NURV    "/>
    <x v="781"/>
    <s v="1001"/>
    <s v="ZBG11"/>
    <x v="1"/>
    <s v="Gas Distribution 374-387"/>
    <s v="Mandated"/>
  </r>
  <r>
    <s v="ZBG11"/>
    <x v="1"/>
    <x v="85"/>
    <x v="85"/>
    <s v="DIS-G N Cap Blanket"/>
    <d v="2004-01-01T00:00:00"/>
    <x v="0"/>
    <n v="201412"/>
    <x v="1"/>
    <x v="0"/>
    <s v="380000"/>
    <s v="028                                "/>
    <s v="00"/>
    <s v="UADD    "/>
    <x v="782"/>
    <s v="1001"/>
    <s v="ZBG11"/>
    <x v="1"/>
    <s v="Gas Distribution 374-387"/>
    <s v="Mandated"/>
  </r>
  <r>
    <s v="ZBG11"/>
    <x v="1"/>
    <x v="86"/>
    <x v="86"/>
    <s v="DIS-G N Cap Blanket"/>
    <d v="2004-01-01T00:00:00"/>
    <x v="0"/>
    <n v="201412"/>
    <x v="1"/>
    <x v="0"/>
    <s v="376000"/>
    <s v="028                                "/>
    <s v="00"/>
    <s v="CFNU    "/>
    <x v="783"/>
    <s v="1001"/>
    <s v="ZBG11"/>
    <x v="1"/>
    <s v="Gas Distribution 374-387"/>
    <s v="Mandated"/>
  </r>
  <r>
    <s v="ZBG11"/>
    <x v="1"/>
    <x v="86"/>
    <x v="86"/>
    <s v="DIS-G N Cap Blanket"/>
    <d v="2004-01-01T00:00:00"/>
    <x v="0"/>
    <n v="201412"/>
    <x v="1"/>
    <x v="0"/>
    <s v="376000"/>
    <s v="028                                "/>
    <s v="00"/>
    <s v="NURV    "/>
    <x v="784"/>
    <s v="1001"/>
    <s v="ZBG11"/>
    <x v="1"/>
    <s v="Gas Distribution 374-387"/>
    <s v="Mandated"/>
  </r>
  <r>
    <s v="ZBG11"/>
    <x v="1"/>
    <x v="86"/>
    <x v="86"/>
    <s v="DIS-G N Cap Blanket"/>
    <d v="2004-01-01T00:00:00"/>
    <x v="0"/>
    <n v="201412"/>
    <x v="1"/>
    <x v="0"/>
    <s v="376000"/>
    <s v="028                                "/>
    <s v="00"/>
    <s v="UADD    "/>
    <x v="785"/>
    <s v="1001"/>
    <s v="ZBG11"/>
    <x v="1"/>
    <s v="Gas Distribution 374-387"/>
    <s v="Mandated"/>
  </r>
  <r>
    <s v="ZBG11"/>
    <x v="1"/>
    <x v="86"/>
    <x v="86"/>
    <s v="DIS-G N Cap Blanket"/>
    <d v="2004-01-01T00:00:00"/>
    <x v="0"/>
    <n v="201412"/>
    <x v="1"/>
    <x v="0"/>
    <s v="380000"/>
    <s v="028                                "/>
    <s v="00"/>
    <s v="CFNU    "/>
    <x v="786"/>
    <s v="1001"/>
    <s v="ZBG11"/>
    <x v="1"/>
    <s v="Gas Distribution 374-387"/>
    <s v="Mandated"/>
  </r>
  <r>
    <s v="ZBG11"/>
    <x v="1"/>
    <x v="86"/>
    <x v="86"/>
    <s v="DIS-G N Cap Blanket"/>
    <d v="2004-01-01T00:00:00"/>
    <x v="0"/>
    <n v="201412"/>
    <x v="1"/>
    <x v="0"/>
    <s v="380000"/>
    <s v="028                                "/>
    <s v="00"/>
    <s v="NURV    "/>
    <x v="787"/>
    <s v="1001"/>
    <s v="ZBG11"/>
    <x v="1"/>
    <s v="Gas Distribution 374-387"/>
    <s v="Mandated"/>
  </r>
  <r>
    <s v="ZBG11"/>
    <x v="1"/>
    <x v="86"/>
    <x v="86"/>
    <s v="DIS-G N Cap Blanket"/>
    <d v="2004-01-01T00:00:00"/>
    <x v="0"/>
    <n v="201412"/>
    <x v="1"/>
    <x v="0"/>
    <s v="380000"/>
    <s v="028                                "/>
    <s v="00"/>
    <s v="UADD    "/>
    <x v="788"/>
    <s v="1001"/>
    <s v="ZBG11"/>
    <x v="1"/>
    <s v="Gas Distribution 374-387"/>
    <s v="Mandated"/>
  </r>
  <r>
    <s v="ZCJ11"/>
    <x v="1"/>
    <x v="87"/>
    <x v="87"/>
    <s v="DIS-G N Cap Blanket"/>
    <d v="2004-01-01T00:00:00"/>
    <x v="0"/>
    <n v="201412"/>
    <x v="1"/>
    <x v="1"/>
    <s v="376000"/>
    <s v="038                                "/>
    <s v="00"/>
    <s v="CFNU    "/>
    <x v="789"/>
    <s v="1001"/>
    <s v="ZCJ11"/>
    <x v="1"/>
    <s v="Gas Distribution 374-387"/>
    <s v="Mandated"/>
  </r>
  <r>
    <s v="ZCJ11"/>
    <x v="1"/>
    <x v="87"/>
    <x v="87"/>
    <s v="DIS-G N Cap Blanket"/>
    <d v="2004-01-01T00:00:00"/>
    <x v="0"/>
    <n v="201412"/>
    <x v="1"/>
    <x v="1"/>
    <s v="376000"/>
    <s v="038                                "/>
    <s v="00"/>
    <s v="NURV    "/>
    <x v="790"/>
    <s v="1001"/>
    <s v="ZCJ11"/>
    <x v="1"/>
    <s v="Gas Distribution 374-387"/>
    <s v="Mandated"/>
  </r>
  <r>
    <s v="ZCJ11"/>
    <x v="1"/>
    <x v="87"/>
    <x v="87"/>
    <s v="DIS-G N Cap Blanket"/>
    <d v="2004-01-01T00:00:00"/>
    <x v="0"/>
    <n v="201412"/>
    <x v="1"/>
    <x v="1"/>
    <s v="376000"/>
    <s v="038                                "/>
    <s v="00"/>
    <s v="UADD    "/>
    <x v="791"/>
    <s v="1001"/>
    <s v="ZCJ11"/>
    <x v="1"/>
    <s v="Gas Distribution 374-387"/>
    <s v="Mandated"/>
  </r>
  <r>
    <s v="ZCJ11"/>
    <x v="1"/>
    <x v="87"/>
    <x v="87"/>
    <s v="DIS-G N Cap Blanket"/>
    <d v="2004-01-01T00:00:00"/>
    <x v="0"/>
    <n v="201412"/>
    <x v="1"/>
    <x v="1"/>
    <s v="380000"/>
    <s v="038                                "/>
    <s v="00"/>
    <s v="CFNU    "/>
    <x v="792"/>
    <s v="1001"/>
    <s v="ZCJ11"/>
    <x v="1"/>
    <s v="Gas Distribution 374-387"/>
    <s v="Mandated"/>
  </r>
  <r>
    <s v="ZCJ11"/>
    <x v="1"/>
    <x v="87"/>
    <x v="87"/>
    <s v="DIS-G N Cap Blanket"/>
    <d v="2004-01-01T00:00:00"/>
    <x v="0"/>
    <n v="201412"/>
    <x v="1"/>
    <x v="1"/>
    <s v="380000"/>
    <s v="038                                "/>
    <s v="00"/>
    <s v="NURV    "/>
    <x v="793"/>
    <s v="1001"/>
    <s v="ZCJ11"/>
    <x v="1"/>
    <s v="Gas Distribution 374-387"/>
    <s v="Mandated"/>
  </r>
  <r>
    <s v="ZCJ11"/>
    <x v="1"/>
    <x v="87"/>
    <x v="87"/>
    <s v="DIS-G N Cap Blanket"/>
    <d v="2004-01-01T00:00:00"/>
    <x v="0"/>
    <n v="201412"/>
    <x v="1"/>
    <x v="1"/>
    <s v="380000"/>
    <s v="038                                "/>
    <s v="00"/>
    <s v="UADD    "/>
    <x v="794"/>
    <s v="1001"/>
    <s v="ZCJ11"/>
    <x v="1"/>
    <s v="Gas Distribution 374-387"/>
    <s v="Mandated"/>
  </r>
  <r>
    <s v="MN306"/>
    <x v="1"/>
    <x v="88"/>
    <x v="88"/>
    <s v="DIS-G S Cap Specific"/>
    <d v="2014-08-01T00:00:00"/>
    <x v="0"/>
    <n v="201412"/>
    <x v="1"/>
    <x v="2"/>
    <s v="376000"/>
    <s v="068                                "/>
    <s v="00"/>
    <s v="UADD    "/>
    <x v="795"/>
    <s v="1001"/>
    <s v="MN306"/>
    <x v="1"/>
    <s v="Gas Distribution 374-387"/>
    <s v="Mandated"/>
  </r>
  <r>
    <s v="MN307"/>
    <x v="1"/>
    <x v="89"/>
    <x v="89"/>
    <s v="DIS-G S Cap Blanket"/>
    <d v="2010-01-01T00:00:00"/>
    <x v="0"/>
    <n v="201412"/>
    <x v="1"/>
    <x v="2"/>
    <s v="376000"/>
    <s v="068                                "/>
    <s v="00"/>
    <s v="CFNU    "/>
    <x v="796"/>
    <s v="1001"/>
    <s v="MN307"/>
    <x v="1"/>
    <s v="Gas Distribution 374-387"/>
    <s v="Mandated"/>
  </r>
  <r>
    <s v="MN307"/>
    <x v="1"/>
    <x v="89"/>
    <x v="89"/>
    <s v="DIS-G S Cap Blanket"/>
    <d v="2010-01-01T00:00:00"/>
    <x v="0"/>
    <n v="201412"/>
    <x v="1"/>
    <x v="2"/>
    <s v="376000"/>
    <s v="068                                "/>
    <s v="00"/>
    <s v="NURV    "/>
    <x v="797"/>
    <s v="1001"/>
    <s v="MN307"/>
    <x v="1"/>
    <s v="Gas Distribution 374-387"/>
    <s v="Mandated"/>
  </r>
  <r>
    <s v="MN307"/>
    <x v="1"/>
    <x v="89"/>
    <x v="89"/>
    <s v="DIS-G S Cap Blanket"/>
    <d v="2010-01-01T00:00:00"/>
    <x v="0"/>
    <n v="201412"/>
    <x v="1"/>
    <x v="2"/>
    <s v="380000"/>
    <s v="068                                "/>
    <s v="00"/>
    <s v="CFNU    "/>
    <x v="798"/>
    <s v="1001"/>
    <s v="MN307"/>
    <x v="1"/>
    <s v="Gas Distribution 374-387"/>
    <s v="Mandated"/>
  </r>
  <r>
    <s v="MN307"/>
    <x v="1"/>
    <x v="89"/>
    <x v="89"/>
    <s v="DIS-G S Cap Blanket"/>
    <d v="2010-01-01T00:00:00"/>
    <x v="0"/>
    <n v="201412"/>
    <x v="1"/>
    <x v="2"/>
    <s v="380000"/>
    <s v="068                                "/>
    <s v="00"/>
    <s v="NURV    "/>
    <x v="799"/>
    <s v="1001"/>
    <s v="MN307"/>
    <x v="1"/>
    <s v="Gas Distribution 374-387"/>
    <s v="Mandated"/>
  </r>
  <r>
    <s v="MN304"/>
    <x v="1"/>
    <x v="90"/>
    <x v="90"/>
    <s v="DIS-G S Cap Blanket"/>
    <d v="2010-01-01T00:00:00"/>
    <x v="0"/>
    <n v="201412"/>
    <x v="1"/>
    <x v="2"/>
    <s v="376000"/>
    <s v="068                                "/>
    <s v="00"/>
    <s v="CFNU    "/>
    <x v="800"/>
    <s v="1001"/>
    <s v="MN304"/>
    <x v="1"/>
    <s v="Gas Distribution 374-387"/>
    <s v="Mandated"/>
  </r>
  <r>
    <s v="MN304"/>
    <x v="1"/>
    <x v="90"/>
    <x v="90"/>
    <s v="DIS-G S Cap Blanket"/>
    <d v="2010-01-01T00:00:00"/>
    <x v="0"/>
    <n v="201412"/>
    <x v="1"/>
    <x v="2"/>
    <s v="376000"/>
    <s v="068                                "/>
    <s v="00"/>
    <s v="NURV    "/>
    <x v="801"/>
    <s v="1001"/>
    <s v="MN304"/>
    <x v="1"/>
    <s v="Gas Distribution 374-387"/>
    <s v="Mandated"/>
  </r>
  <r>
    <s v="MN304"/>
    <x v="1"/>
    <x v="90"/>
    <x v="90"/>
    <s v="DIS-G S Cap Blanket"/>
    <d v="2010-01-01T00:00:00"/>
    <x v="0"/>
    <n v="201412"/>
    <x v="1"/>
    <x v="2"/>
    <s v="380000"/>
    <s v="068                                "/>
    <s v="00"/>
    <s v="NURV    "/>
    <x v="802"/>
    <s v="1001"/>
    <s v="MN304"/>
    <x v="1"/>
    <s v="Gas Distribution 374-387"/>
    <s v="Mandated"/>
  </r>
  <r>
    <s v="ZBG11"/>
    <x v="1"/>
    <x v="91"/>
    <x v="91"/>
    <s v="DIS-G N Cap Blanket"/>
    <d v="1951-01-01T00:00:00"/>
    <x v="0"/>
    <n v="201412"/>
    <x v="1"/>
    <x v="0"/>
    <s v="376000"/>
    <s v="028                                "/>
    <s v="00"/>
    <s v="CFNU    "/>
    <x v="803"/>
    <s v="1001"/>
    <s v="ZBG11"/>
    <x v="1"/>
    <s v="Gas Distribution 374-387"/>
    <s v="Mandated"/>
  </r>
  <r>
    <s v="ZBG11"/>
    <x v="1"/>
    <x v="91"/>
    <x v="91"/>
    <s v="DIS-G N Cap Blanket"/>
    <d v="1951-01-01T00:00:00"/>
    <x v="0"/>
    <n v="201412"/>
    <x v="1"/>
    <x v="0"/>
    <s v="376000"/>
    <s v="028                                "/>
    <s v="00"/>
    <s v="NURV    "/>
    <x v="804"/>
    <s v="1001"/>
    <s v="ZBG11"/>
    <x v="1"/>
    <s v="Gas Distribution 374-387"/>
    <s v="Mandated"/>
  </r>
  <r>
    <s v="ZBG11"/>
    <x v="1"/>
    <x v="91"/>
    <x v="91"/>
    <s v="DIS-G N Cap Blanket"/>
    <d v="1951-01-01T00:00:00"/>
    <x v="0"/>
    <n v="201412"/>
    <x v="1"/>
    <x v="0"/>
    <s v="380000"/>
    <s v="028                                "/>
    <s v="00"/>
    <s v="CFNU    "/>
    <x v="805"/>
    <s v="1001"/>
    <s v="ZBG11"/>
    <x v="1"/>
    <s v="Gas Distribution 374-387"/>
    <s v="Mandated"/>
  </r>
  <r>
    <s v="ZLL11"/>
    <x v="1"/>
    <x v="92"/>
    <x v="92"/>
    <s v="DIS-G N Cap Blanket"/>
    <d v="2003-09-05T00:00:00"/>
    <x v="0"/>
    <n v="201412"/>
    <x v="1"/>
    <x v="0"/>
    <s v="376000"/>
    <s v="028                                "/>
    <s v="00"/>
    <s v="UADD    "/>
    <x v="806"/>
    <s v="1001"/>
    <s v="ZLL11"/>
    <x v="1"/>
    <s v="Gas Distribution 374-387"/>
    <s v="Mandated"/>
  </r>
  <r>
    <s v="ZLL11"/>
    <x v="1"/>
    <x v="92"/>
    <x v="92"/>
    <s v="DIS-G N Cap Blanket"/>
    <d v="2003-09-05T00:00:00"/>
    <x v="0"/>
    <n v="201412"/>
    <x v="1"/>
    <x v="0"/>
    <s v="380000"/>
    <s v="028                                "/>
    <s v="00"/>
    <s v="UADD    "/>
    <x v="807"/>
    <s v="1001"/>
    <s v="ZLL11"/>
    <x v="1"/>
    <s v="Gas Distribution 374-387"/>
    <s v="Mandated"/>
  </r>
  <r>
    <s v="ZBW11"/>
    <x v="1"/>
    <x v="93"/>
    <x v="93"/>
    <s v="DIS-G N Cap Blanket"/>
    <d v="1993-03-22T00:00:00"/>
    <x v="0"/>
    <n v="201412"/>
    <x v="1"/>
    <x v="0"/>
    <s v="376000"/>
    <s v="028                                "/>
    <s v="00"/>
    <s v="CFNU    "/>
    <x v="808"/>
    <s v="1001"/>
    <s v="ZBW11"/>
    <x v="1"/>
    <s v="Gas Distribution 374-387"/>
    <s v="Mandated"/>
  </r>
  <r>
    <s v="ZBW11"/>
    <x v="1"/>
    <x v="93"/>
    <x v="93"/>
    <s v="DIS-G N Cap Blanket"/>
    <d v="1993-03-22T00:00:00"/>
    <x v="0"/>
    <n v="201412"/>
    <x v="1"/>
    <x v="0"/>
    <s v="376000"/>
    <s v="028                                "/>
    <s v="00"/>
    <s v="NURV    "/>
    <x v="809"/>
    <s v="1001"/>
    <s v="ZBW11"/>
    <x v="1"/>
    <s v="Gas Distribution 374-387"/>
    <s v="Mandated"/>
  </r>
  <r>
    <s v="ZBW11"/>
    <x v="1"/>
    <x v="93"/>
    <x v="93"/>
    <s v="DIS-G N Cap Blanket"/>
    <d v="1993-03-22T00:00:00"/>
    <x v="0"/>
    <n v="201412"/>
    <x v="1"/>
    <x v="0"/>
    <s v="380000"/>
    <s v="028                                "/>
    <s v="00"/>
    <s v="NURV    "/>
    <x v="810"/>
    <s v="1001"/>
    <s v="ZBW11"/>
    <x v="1"/>
    <s v="Gas Distribution 374-387"/>
    <s v="Mandated"/>
  </r>
  <r>
    <s v="MN304"/>
    <x v="1"/>
    <x v="94"/>
    <x v="94"/>
    <s v="DIS-G S Cap Blanket"/>
    <d v="2005-01-01T00:00:00"/>
    <x v="0"/>
    <n v="201412"/>
    <x v="1"/>
    <x v="2"/>
    <s v="376000"/>
    <s v="068                                "/>
    <s v="00"/>
    <s v="CFNU    "/>
    <x v="811"/>
    <s v="1001"/>
    <s v="MN304"/>
    <x v="1"/>
    <s v="Gas Distribution 374-387"/>
    <s v="Mandated"/>
  </r>
  <r>
    <s v="MN304"/>
    <x v="1"/>
    <x v="94"/>
    <x v="94"/>
    <s v="DIS-G S Cap Blanket"/>
    <d v="2005-01-01T00:00:00"/>
    <x v="0"/>
    <n v="201412"/>
    <x v="1"/>
    <x v="2"/>
    <s v="376000"/>
    <s v="068                                "/>
    <s v="00"/>
    <s v="NURV    "/>
    <x v="812"/>
    <s v="1001"/>
    <s v="MN304"/>
    <x v="1"/>
    <s v="Gas Distribution 374-387"/>
    <s v="Mandated"/>
  </r>
  <r>
    <s v="MN304"/>
    <x v="1"/>
    <x v="94"/>
    <x v="94"/>
    <s v="DIS-G S Cap Blanket"/>
    <d v="2005-01-01T00:00:00"/>
    <x v="0"/>
    <n v="201412"/>
    <x v="1"/>
    <x v="2"/>
    <s v="380000"/>
    <s v="068                                "/>
    <s v="00"/>
    <s v="CFNU    "/>
    <x v="813"/>
    <s v="1001"/>
    <s v="MN304"/>
    <x v="1"/>
    <s v="Gas Distribution 374-387"/>
    <s v="Mandated"/>
  </r>
  <r>
    <s v="MN304"/>
    <x v="1"/>
    <x v="94"/>
    <x v="94"/>
    <s v="DIS-G S Cap Blanket"/>
    <d v="2005-01-01T00:00:00"/>
    <x v="0"/>
    <n v="201412"/>
    <x v="1"/>
    <x v="2"/>
    <s v="380000"/>
    <s v="068                                "/>
    <s v="00"/>
    <s v="NURV    "/>
    <x v="814"/>
    <s v="1001"/>
    <s v="MN304"/>
    <x v="1"/>
    <s v="Gas Distribution 374-387"/>
    <s v="Mandated"/>
  </r>
  <r>
    <s v="ZPJ11"/>
    <x v="1"/>
    <x v="95"/>
    <x v="95"/>
    <s v="DIS-G N Cap Blanket"/>
    <d v="1993-03-22T00:00:00"/>
    <x v="0"/>
    <n v="201412"/>
    <x v="1"/>
    <x v="1"/>
    <s v="376000"/>
    <s v="038                                "/>
    <s v="00"/>
    <s v="UADD    "/>
    <x v="815"/>
    <s v="1001"/>
    <s v="ZPJ11"/>
    <x v="1"/>
    <s v="Gas Distribution 374-387"/>
    <s v="Mandated"/>
  </r>
  <r>
    <s v="ZPJ11"/>
    <x v="1"/>
    <x v="95"/>
    <x v="95"/>
    <s v="DIS-G N Cap Blanket"/>
    <d v="1993-03-22T00:00:00"/>
    <x v="0"/>
    <n v="201412"/>
    <x v="1"/>
    <x v="1"/>
    <s v="380000"/>
    <s v="038                                "/>
    <s v="00"/>
    <s v="UADD    "/>
    <x v="816"/>
    <s v="1001"/>
    <s v="ZPJ11"/>
    <x v="1"/>
    <s v="Gas Distribution 374-387"/>
    <s v="Mandated"/>
  </r>
  <r>
    <s v="ZPJ11"/>
    <x v="1"/>
    <x v="96"/>
    <x v="96"/>
    <s v="DIS-G N Cap Blanket"/>
    <d v="2003-09-05T00:00:00"/>
    <x v="0"/>
    <n v="201412"/>
    <x v="1"/>
    <x v="0"/>
    <s v="376000"/>
    <s v="028                                "/>
    <s v="00"/>
    <s v="CFNU    "/>
    <x v="817"/>
    <s v="1001"/>
    <s v="ZPJ11"/>
    <x v="1"/>
    <s v="Gas Distribution 374-387"/>
    <s v="Mandated"/>
  </r>
  <r>
    <s v="ZPJ11"/>
    <x v="1"/>
    <x v="96"/>
    <x v="96"/>
    <s v="DIS-G N Cap Blanket"/>
    <d v="2003-09-05T00:00:00"/>
    <x v="0"/>
    <n v="201412"/>
    <x v="1"/>
    <x v="0"/>
    <s v="376000"/>
    <s v="028                                "/>
    <s v="00"/>
    <s v="NURV    "/>
    <x v="818"/>
    <s v="1001"/>
    <s v="ZPJ11"/>
    <x v="1"/>
    <s v="Gas Distribution 374-387"/>
    <s v="Mandated"/>
  </r>
  <r>
    <s v="ZPJ11"/>
    <x v="1"/>
    <x v="96"/>
    <x v="96"/>
    <s v="DIS-G N Cap Blanket"/>
    <d v="2003-09-05T00:00:00"/>
    <x v="0"/>
    <n v="201412"/>
    <x v="1"/>
    <x v="0"/>
    <s v="376000"/>
    <s v="028                                "/>
    <s v="00"/>
    <s v="UADD    "/>
    <x v="819"/>
    <s v="1001"/>
    <s v="ZPJ11"/>
    <x v="1"/>
    <s v="Gas Distribution 374-387"/>
    <s v="Mandated"/>
  </r>
  <r>
    <s v="ZPJ11"/>
    <x v="1"/>
    <x v="96"/>
    <x v="96"/>
    <s v="DIS-G N Cap Blanket"/>
    <d v="2003-09-05T00:00:00"/>
    <x v="0"/>
    <n v="201412"/>
    <x v="1"/>
    <x v="0"/>
    <s v="380000"/>
    <s v="028                                "/>
    <s v="00"/>
    <s v="CFNU    "/>
    <x v="820"/>
    <s v="1001"/>
    <s v="ZPJ11"/>
    <x v="1"/>
    <s v="Gas Distribution 374-387"/>
    <s v="Mandated"/>
  </r>
  <r>
    <s v="ZPJ11"/>
    <x v="1"/>
    <x v="96"/>
    <x v="96"/>
    <s v="DIS-G N Cap Blanket"/>
    <d v="2003-09-05T00:00:00"/>
    <x v="0"/>
    <n v="201412"/>
    <x v="1"/>
    <x v="0"/>
    <s v="380000"/>
    <s v="028                                "/>
    <s v="00"/>
    <s v="NURV    "/>
    <x v="821"/>
    <s v="1001"/>
    <s v="ZPJ11"/>
    <x v="1"/>
    <s v="Gas Distribution 374-387"/>
    <s v="Mandated"/>
  </r>
  <r>
    <s v="ZPJ11"/>
    <x v="1"/>
    <x v="96"/>
    <x v="96"/>
    <s v="DIS-G N Cap Blanket"/>
    <d v="2003-09-05T00:00:00"/>
    <x v="0"/>
    <n v="201412"/>
    <x v="1"/>
    <x v="0"/>
    <s v="380000"/>
    <s v="028                                "/>
    <s v="00"/>
    <s v="UADD    "/>
    <x v="822"/>
    <s v="1001"/>
    <s v="ZPJ11"/>
    <x v="1"/>
    <s v="Gas Distribution 374-387"/>
    <s v="Mandated"/>
  </r>
  <r>
    <s v="ZCS11"/>
    <x v="1"/>
    <x v="97"/>
    <x v="97"/>
    <s v="DIS-G N Cap Blanket"/>
    <d v="1993-03-22T00:00:00"/>
    <x v="0"/>
    <n v="201412"/>
    <x v="1"/>
    <x v="1"/>
    <s v="376000"/>
    <s v="038                                "/>
    <s v="00"/>
    <s v="UADD    "/>
    <x v="823"/>
    <s v="1001"/>
    <s v="ZCS11"/>
    <x v="1"/>
    <s v="Gas Distribution 374-387"/>
    <s v="Mandated"/>
  </r>
  <r>
    <s v="ZCS11"/>
    <x v="1"/>
    <x v="97"/>
    <x v="97"/>
    <s v="DIS-G N Cap Blanket"/>
    <d v="1993-03-22T00:00:00"/>
    <x v="0"/>
    <n v="201412"/>
    <x v="1"/>
    <x v="1"/>
    <s v="380000"/>
    <s v="038                                "/>
    <s v="00"/>
    <s v="UADD    "/>
    <x v="823"/>
    <s v="1001"/>
    <s v="ZCS11"/>
    <x v="1"/>
    <s v="Gas Distribution 374-387"/>
    <s v="Mandated"/>
  </r>
  <r>
    <s v="ZBG11"/>
    <x v="1"/>
    <x v="98"/>
    <x v="98"/>
    <s v="DIS-G N Cap Blanket"/>
    <d v="1993-03-22T00:00:00"/>
    <x v="0"/>
    <n v="201412"/>
    <x v="1"/>
    <x v="0"/>
    <s v="376000"/>
    <s v="028                                "/>
    <s v="00"/>
    <s v="CFNU    "/>
    <x v="824"/>
    <s v="1001"/>
    <s v="ZBG11"/>
    <x v="1"/>
    <s v="Gas Distribution 374-387"/>
    <s v="Mandated"/>
  </r>
  <r>
    <s v="ZBG11"/>
    <x v="1"/>
    <x v="98"/>
    <x v="98"/>
    <s v="DIS-G N Cap Blanket"/>
    <d v="1993-03-22T00:00:00"/>
    <x v="0"/>
    <n v="201412"/>
    <x v="1"/>
    <x v="0"/>
    <s v="376000"/>
    <s v="028                                "/>
    <s v="00"/>
    <s v="NURV    "/>
    <x v="825"/>
    <s v="1001"/>
    <s v="ZBG11"/>
    <x v="1"/>
    <s v="Gas Distribution 374-387"/>
    <s v="Mandated"/>
  </r>
  <r>
    <s v="ZBG11"/>
    <x v="1"/>
    <x v="98"/>
    <x v="98"/>
    <s v="DIS-G N Cap Blanket"/>
    <d v="1993-03-22T00:00:00"/>
    <x v="0"/>
    <n v="201412"/>
    <x v="1"/>
    <x v="0"/>
    <s v="376000"/>
    <s v="028                                "/>
    <s v="00"/>
    <s v="UADD    "/>
    <x v="826"/>
    <s v="1001"/>
    <s v="ZBG11"/>
    <x v="1"/>
    <s v="Gas Distribution 374-387"/>
    <s v="Mandated"/>
  </r>
  <r>
    <s v="ZBG11"/>
    <x v="1"/>
    <x v="98"/>
    <x v="98"/>
    <s v="DIS-G N Cap Blanket"/>
    <d v="1993-03-22T00:00:00"/>
    <x v="0"/>
    <n v="201412"/>
    <x v="1"/>
    <x v="0"/>
    <s v="380000"/>
    <s v="028                                "/>
    <s v="00"/>
    <s v="CFNU    "/>
    <x v="827"/>
    <s v="1001"/>
    <s v="ZBG11"/>
    <x v="1"/>
    <s v="Gas Distribution 374-387"/>
    <s v="Mandated"/>
  </r>
  <r>
    <s v="ZBG11"/>
    <x v="1"/>
    <x v="98"/>
    <x v="98"/>
    <s v="DIS-G N Cap Blanket"/>
    <d v="1993-03-22T00:00:00"/>
    <x v="0"/>
    <n v="201412"/>
    <x v="1"/>
    <x v="0"/>
    <s v="380000"/>
    <s v="028                                "/>
    <s v="00"/>
    <s v="NURV    "/>
    <x v="828"/>
    <s v="1001"/>
    <s v="ZBG11"/>
    <x v="1"/>
    <s v="Gas Distribution 374-387"/>
    <s v="Mandated"/>
  </r>
  <r>
    <s v="ZBG11"/>
    <x v="1"/>
    <x v="98"/>
    <x v="98"/>
    <s v="DIS-G N Cap Blanket"/>
    <d v="1993-03-22T00:00:00"/>
    <x v="0"/>
    <n v="201412"/>
    <x v="1"/>
    <x v="0"/>
    <s v="380000"/>
    <s v="028                                "/>
    <s v="00"/>
    <s v="UADD    "/>
    <x v="829"/>
    <s v="1001"/>
    <s v="ZBG11"/>
    <x v="1"/>
    <s v="Gas Distribution 374-387"/>
    <s v="Mandated"/>
  </r>
  <r>
    <s v="ZBG11"/>
    <x v="1"/>
    <x v="99"/>
    <x v="99"/>
    <s v="DIS-G N Cap Blanket"/>
    <d v="1993-03-22T00:00:00"/>
    <x v="0"/>
    <n v="201412"/>
    <x v="1"/>
    <x v="0"/>
    <s v="376000"/>
    <s v="028                                "/>
    <s v="00"/>
    <s v="CFNU    "/>
    <x v="830"/>
    <s v="1001"/>
    <s v="ZBG11"/>
    <x v="1"/>
    <s v="Gas Distribution 374-387"/>
    <s v="Mandated"/>
  </r>
  <r>
    <s v="ZBG11"/>
    <x v="1"/>
    <x v="99"/>
    <x v="99"/>
    <s v="DIS-G N Cap Blanket"/>
    <d v="1993-03-22T00:00:00"/>
    <x v="0"/>
    <n v="201412"/>
    <x v="1"/>
    <x v="0"/>
    <s v="376000"/>
    <s v="028                                "/>
    <s v="00"/>
    <s v="NURV    "/>
    <x v="831"/>
    <s v="1001"/>
    <s v="ZBG11"/>
    <x v="1"/>
    <s v="Gas Distribution 374-387"/>
    <s v="Mandated"/>
  </r>
  <r>
    <s v="ZBG11"/>
    <x v="1"/>
    <x v="99"/>
    <x v="99"/>
    <s v="DIS-G N Cap Blanket"/>
    <d v="1993-03-22T00:00:00"/>
    <x v="0"/>
    <n v="201412"/>
    <x v="1"/>
    <x v="0"/>
    <s v="380000"/>
    <s v="028                                "/>
    <s v="00"/>
    <s v="NURV    "/>
    <x v="832"/>
    <s v="1001"/>
    <s v="ZBG11"/>
    <x v="1"/>
    <s v="Gas Distribution 374-387"/>
    <s v="Mandated"/>
  </r>
  <r>
    <s v="ZCJ11"/>
    <x v="1"/>
    <x v="100"/>
    <x v="100"/>
    <s v="DIS-G N Cap Blanket"/>
    <d v="2003-09-05T00:00:00"/>
    <x v="0"/>
    <n v="201412"/>
    <x v="1"/>
    <x v="1"/>
    <s v="376000"/>
    <s v="038                                "/>
    <s v="00"/>
    <s v="CFNU    "/>
    <x v="833"/>
    <s v="1001"/>
    <s v="ZCJ11"/>
    <x v="1"/>
    <s v="Gas Distribution 374-387"/>
    <s v="Mandated"/>
  </r>
  <r>
    <s v="ZCJ11"/>
    <x v="1"/>
    <x v="100"/>
    <x v="100"/>
    <s v="DIS-G N Cap Blanket"/>
    <d v="2003-09-05T00:00:00"/>
    <x v="0"/>
    <n v="201412"/>
    <x v="1"/>
    <x v="1"/>
    <s v="376000"/>
    <s v="038                                "/>
    <s v="00"/>
    <s v="NURV    "/>
    <x v="834"/>
    <s v="1001"/>
    <s v="ZCJ11"/>
    <x v="1"/>
    <s v="Gas Distribution 374-387"/>
    <s v="Mandated"/>
  </r>
  <r>
    <s v="ZCJ11"/>
    <x v="1"/>
    <x v="100"/>
    <x v="100"/>
    <s v="DIS-G N Cap Blanket"/>
    <d v="2003-09-05T00:00:00"/>
    <x v="0"/>
    <n v="201412"/>
    <x v="1"/>
    <x v="1"/>
    <s v="380000"/>
    <s v="038                                "/>
    <s v="00"/>
    <s v="CFNU    "/>
    <x v="835"/>
    <s v="1001"/>
    <s v="ZCJ11"/>
    <x v="1"/>
    <s v="Gas Distribution 374-387"/>
    <s v="Mandated"/>
  </r>
  <r>
    <s v="ZCJ11"/>
    <x v="1"/>
    <x v="100"/>
    <x v="100"/>
    <s v="DIS-G N Cap Blanket"/>
    <d v="2003-09-05T00:00:00"/>
    <x v="0"/>
    <n v="201412"/>
    <x v="1"/>
    <x v="1"/>
    <s v="380000"/>
    <s v="038                                "/>
    <s v="00"/>
    <s v="NURV    "/>
    <x v="836"/>
    <s v="1001"/>
    <s v="ZCJ11"/>
    <x v="1"/>
    <s v="Gas Distribution 374-387"/>
    <s v="Mandated"/>
  </r>
  <r>
    <s v="ZCJ11"/>
    <x v="1"/>
    <x v="100"/>
    <x v="100"/>
    <s v="DIS-G N Cap Blanket"/>
    <d v="2003-09-05T00:00:00"/>
    <x v="0"/>
    <n v="201412"/>
    <x v="1"/>
    <x v="1"/>
    <s v="380000"/>
    <s v="038                                "/>
    <s v="00"/>
    <s v="UADD    "/>
    <x v="837"/>
    <s v="1001"/>
    <s v="ZCJ11"/>
    <x v="1"/>
    <s v="Gas Distribution 374-387"/>
    <s v="Mandated"/>
  </r>
  <r>
    <s v="ZBG11"/>
    <x v="1"/>
    <x v="101"/>
    <x v="101"/>
    <s v="DIS-G N Cap Blanket"/>
    <d v="2009-05-01T00:00:00"/>
    <x v="0"/>
    <n v="201412"/>
    <x v="1"/>
    <x v="0"/>
    <s v="376000"/>
    <s v="028                                "/>
    <s v="00"/>
    <s v="CFNU    "/>
    <x v="838"/>
    <s v="1001"/>
    <s v="ZBG11"/>
    <x v="1"/>
    <s v="Gas Distribution 374-387"/>
    <s v="Mandated"/>
  </r>
  <r>
    <s v="ZBG11"/>
    <x v="1"/>
    <x v="101"/>
    <x v="101"/>
    <s v="DIS-G N Cap Blanket"/>
    <d v="2009-05-01T00:00:00"/>
    <x v="0"/>
    <n v="201412"/>
    <x v="1"/>
    <x v="0"/>
    <s v="376000"/>
    <s v="028                                "/>
    <s v="00"/>
    <s v="NURV    "/>
    <x v="839"/>
    <s v="1001"/>
    <s v="ZBG11"/>
    <x v="1"/>
    <s v="Gas Distribution 374-387"/>
    <s v="Mandated"/>
  </r>
  <r>
    <s v="ZBG11"/>
    <x v="1"/>
    <x v="101"/>
    <x v="101"/>
    <s v="DIS-G N Cap Blanket"/>
    <d v="2009-05-01T00:00:00"/>
    <x v="0"/>
    <n v="201412"/>
    <x v="1"/>
    <x v="0"/>
    <s v="380000"/>
    <s v="028                                "/>
    <s v="00"/>
    <s v="CFNU    "/>
    <x v="840"/>
    <s v="1001"/>
    <s v="ZBG11"/>
    <x v="1"/>
    <s v="Gas Distribution 374-387"/>
    <s v="Mandated"/>
  </r>
  <r>
    <s v="ZBG11"/>
    <x v="1"/>
    <x v="101"/>
    <x v="101"/>
    <s v="DIS-G N Cap Blanket"/>
    <d v="2009-05-01T00:00:00"/>
    <x v="0"/>
    <n v="201412"/>
    <x v="1"/>
    <x v="0"/>
    <s v="380000"/>
    <s v="028                                "/>
    <s v="00"/>
    <s v="NURV    "/>
    <x v="841"/>
    <s v="1001"/>
    <s v="ZBG11"/>
    <x v="1"/>
    <s v="Gas Distribution 374-387"/>
    <s v="Mandated"/>
  </r>
  <r>
    <s v="MN304"/>
    <x v="1"/>
    <x v="102"/>
    <x v="102"/>
    <s v="DIS-G S Cap Specific"/>
    <d v="2012-06-05T00:00:00"/>
    <x v="0"/>
    <n v="201412"/>
    <x v="1"/>
    <x v="2"/>
    <s v="376000"/>
    <s v="068                                "/>
    <s v="00"/>
    <s v="UTRT    "/>
    <x v="842"/>
    <s v="1001"/>
    <s v="MN304"/>
    <x v="1"/>
    <s v="Gas Distribution 374-387"/>
    <s v="Mandated"/>
  </r>
  <r>
    <s v="MN304"/>
    <x v="1"/>
    <x v="102"/>
    <x v="102"/>
    <s v="DIS-G S Cap Specific"/>
    <d v="2012-06-05T00:00:00"/>
    <x v="0"/>
    <n v="201412"/>
    <x v="1"/>
    <x v="2"/>
    <s v="376000"/>
    <s v="068                                "/>
    <s v="3557"/>
    <s v="UTRF    "/>
    <x v="843"/>
    <s v="1001"/>
    <s v="MN304"/>
    <x v="1"/>
    <s v="Gas Distribution 374-387"/>
    <s v="Mandated"/>
  </r>
  <r>
    <s v="MN304"/>
    <x v="1"/>
    <x v="102"/>
    <x v="102"/>
    <s v="DIS-G S Cap Specific"/>
    <d v="2012-06-05T00:00:00"/>
    <x v="0"/>
    <n v="201412"/>
    <x v="1"/>
    <x v="2"/>
    <s v="380000"/>
    <s v="068                                "/>
    <s v="00"/>
    <s v="UTRT    "/>
    <x v="844"/>
    <s v="1001"/>
    <s v="MN304"/>
    <x v="1"/>
    <s v="Gas Distribution 374-387"/>
    <s v="Mandated"/>
  </r>
  <r>
    <s v="MN304"/>
    <x v="1"/>
    <x v="102"/>
    <x v="102"/>
    <s v="DIS-G S Cap Specific"/>
    <d v="2012-06-05T00:00:00"/>
    <x v="0"/>
    <n v="201412"/>
    <x v="1"/>
    <x v="2"/>
    <s v="380000"/>
    <s v="068                                "/>
    <s v="3557"/>
    <s v="UTRF    "/>
    <x v="845"/>
    <s v="1001"/>
    <s v="MN304"/>
    <x v="1"/>
    <s v="Gas Distribution 374-387"/>
    <s v="Mandated"/>
  </r>
  <r>
    <s v="ZCJ11"/>
    <x v="1"/>
    <x v="103"/>
    <x v="103"/>
    <s v="DIS-G N Cap Blanket"/>
    <d v="2006-01-01T00:00:00"/>
    <x v="0"/>
    <n v="201412"/>
    <x v="1"/>
    <x v="1"/>
    <s v="376000"/>
    <s v="038                                "/>
    <s v="00"/>
    <s v="CFNU    "/>
    <x v="846"/>
    <s v="1001"/>
    <s v="ZCJ11"/>
    <x v="1"/>
    <s v="Gas Distribution 374-387"/>
    <s v="Mandated"/>
  </r>
  <r>
    <s v="ZCJ11"/>
    <x v="1"/>
    <x v="103"/>
    <x v="103"/>
    <s v="DIS-G N Cap Blanket"/>
    <d v="2006-01-01T00:00:00"/>
    <x v="0"/>
    <n v="201412"/>
    <x v="1"/>
    <x v="1"/>
    <s v="376000"/>
    <s v="038                                "/>
    <s v="00"/>
    <s v="NURV    "/>
    <x v="847"/>
    <s v="1001"/>
    <s v="ZCJ11"/>
    <x v="1"/>
    <s v="Gas Distribution 374-387"/>
    <s v="Mandated"/>
  </r>
  <r>
    <s v="ZCJ11"/>
    <x v="1"/>
    <x v="103"/>
    <x v="103"/>
    <s v="DIS-G N Cap Blanket"/>
    <d v="2006-01-01T00:00:00"/>
    <x v="0"/>
    <n v="201412"/>
    <x v="1"/>
    <x v="1"/>
    <s v="376000"/>
    <s v="038                                "/>
    <s v="00"/>
    <s v="UADD    "/>
    <x v="848"/>
    <s v="1001"/>
    <s v="ZCJ11"/>
    <x v="1"/>
    <s v="Gas Distribution 374-387"/>
    <s v="Mandated"/>
  </r>
  <r>
    <s v="ZCJ11"/>
    <x v="1"/>
    <x v="103"/>
    <x v="103"/>
    <s v="DIS-G N Cap Blanket"/>
    <d v="2006-01-01T00:00:00"/>
    <x v="0"/>
    <n v="201412"/>
    <x v="1"/>
    <x v="1"/>
    <s v="380000"/>
    <s v="038                                "/>
    <s v="00"/>
    <s v="CFNU    "/>
    <x v="849"/>
    <s v="1001"/>
    <s v="ZCJ11"/>
    <x v="1"/>
    <s v="Gas Distribution 374-387"/>
    <s v="Mandated"/>
  </r>
  <r>
    <s v="ZCJ11"/>
    <x v="1"/>
    <x v="103"/>
    <x v="103"/>
    <s v="DIS-G N Cap Blanket"/>
    <d v="2006-01-01T00:00:00"/>
    <x v="0"/>
    <n v="201412"/>
    <x v="1"/>
    <x v="1"/>
    <s v="380000"/>
    <s v="038                                "/>
    <s v="00"/>
    <s v="NURV    "/>
    <x v="850"/>
    <s v="1001"/>
    <s v="ZCJ11"/>
    <x v="1"/>
    <s v="Gas Distribution 374-387"/>
    <s v="Mandated"/>
  </r>
  <r>
    <s v="ZCJ11"/>
    <x v="1"/>
    <x v="103"/>
    <x v="103"/>
    <s v="DIS-G N Cap Blanket"/>
    <d v="2006-01-01T00:00:00"/>
    <x v="0"/>
    <n v="201412"/>
    <x v="1"/>
    <x v="1"/>
    <s v="380000"/>
    <s v="038                                "/>
    <s v="00"/>
    <s v="UADD    "/>
    <x v="851"/>
    <s v="1001"/>
    <s v="ZCJ11"/>
    <x v="1"/>
    <s v="Gas Distribution 374-387"/>
    <s v="Mandated"/>
  </r>
  <r>
    <s v="ZCM11"/>
    <x v="1"/>
    <x v="104"/>
    <x v="104"/>
    <s v="DIS-G N Cap Blanket"/>
    <d v="2006-01-01T00:00:00"/>
    <x v="0"/>
    <n v="201412"/>
    <x v="1"/>
    <x v="1"/>
    <s v="376000"/>
    <s v="038                                "/>
    <s v="00"/>
    <s v="UADD    "/>
    <x v="852"/>
    <s v="1001"/>
    <s v="ZCM11"/>
    <x v="1"/>
    <s v="Gas Distribution 374-387"/>
    <s v="Mandated"/>
  </r>
  <r>
    <s v="ZCM11"/>
    <x v="1"/>
    <x v="104"/>
    <x v="104"/>
    <s v="DIS-G N Cap Blanket"/>
    <d v="2006-01-01T00:00:00"/>
    <x v="0"/>
    <n v="201412"/>
    <x v="1"/>
    <x v="1"/>
    <s v="380000"/>
    <s v="038                                "/>
    <s v="00"/>
    <s v="UADD    "/>
    <x v="853"/>
    <s v="1001"/>
    <s v="ZCM11"/>
    <x v="1"/>
    <s v="Gas Distribution 374-387"/>
    <s v="Mandated"/>
  </r>
  <r>
    <s v="ZPJ11"/>
    <x v="1"/>
    <x v="105"/>
    <x v="105"/>
    <s v="DIS-G N Cap Blanket"/>
    <d v="2006-01-01T00:00:00"/>
    <x v="0"/>
    <n v="201412"/>
    <x v="1"/>
    <x v="0"/>
    <s v="376000"/>
    <s v="028                                "/>
    <s v="00"/>
    <s v="CFNU    "/>
    <x v="854"/>
    <s v="1001"/>
    <s v="ZPJ11"/>
    <x v="1"/>
    <s v="Gas Distribution 374-387"/>
    <s v="Mandated"/>
  </r>
  <r>
    <s v="ZPJ11"/>
    <x v="1"/>
    <x v="105"/>
    <x v="105"/>
    <s v="DIS-G N Cap Blanket"/>
    <d v="2006-01-01T00:00:00"/>
    <x v="0"/>
    <n v="201412"/>
    <x v="1"/>
    <x v="0"/>
    <s v="376000"/>
    <s v="028                                "/>
    <s v="00"/>
    <s v="NURV    "/>
    <x v="855"/>
    <s v="1001"/>
    <s v="ZPJ11"/>
    <x v="1"/>
    <s v="Gas Distribution 374-387"/>
    <s v="Mandated"/>
  </r>
  <r>
    <s v="ZPJ11"/>
    <x v="1"/>
    <x v="105"/>
    <x v="105"/>
    <s v="DIS-G N Cap Blanket"/>
    <d v="2006-01-01T00:00:00"/>
    <x v="0"/>
    <n v="201412"/>
    <x v="1"/>
    <x v="0"/>
    <s v="376000"/>
    <s v="028                                "/>
    <s v="00"/>
    <s v="UADD    "/>
    <x v="856"/>
    <s v="1001"/>
    <s v="ZPJ11"/>
    <x v="1"/>
    <s v="Gas Distribution 374-387"/>
    <s v="Mandated"/>
  </r>
  <r>
    <s v="ZPJ11"/>
    <x v="1"/>
    <x v="105"/>
    <x v="105"/>
    <s v="DIS-G N Cap Blanket"/>
    <d v="2006-01-01T00:00:00"/>
    <x v="0"/>
    <n v="201412"/>
    <x v="1"/>
    <x v="0"/>
    <s v="380000"/>
    <s v="028                                "/>
    <s v="00"/>
    <s v="CFNU    "/>
    <x v="857"/>
    <s v="1001"/>
    <s v="ZPJ11"/>
    <x v="1"/>
    <s v="Gas Distribution 374-387"/>
    <s v="Mandated"/>
  </r>
  <r>
    <s v="ZPJ11"/>
    <x v="1"/>
    <x v="105"/>
    <x v="105"/>
    <s v="DIS-G N Cap Blanket"/>
    <d v="2006-01-01T00:00:00"/>
    <x v="0"/>
    <n v="201412"/>
    <x v="1"/>
    <x v="0"/>
    <s v="380000"/>
    <s v="028                                "/>
    <s v="00"/>
    <s v="NURV    "/>
    <x v="858"/>
    <s v="1001"/>
    <s v="ZPJ11"/>
    <x v="1"/>
    <s v="Gas Distribution 374-387"/>
    <s v="Mandated"/>
  </r>
  <r>
    <s v="ZPJ11"/>
    <x v="1"/>
    <x v="105"/>
    <x v="105"/>
    <s v="DIS-G N Cap Blanket"/>
    <d v="2006-01-01T00:00:00"/>
    <x v="0"/>
    <n v="201412"/>
    <x v="1"/>
    <x v="0"/>
    <s v="380000"/>
    <s v="028                                "/>
    <s v="00"/>
    <s v="UADD    "/>
    <x v="859"/>
    <s v="1001"/>
    <s v="ZPJ11"/>
    <x v="1"/>
    <s v="Gas Distribution 374-387"/>
    <s v="Mandated"/>
  </r>
  <r>
    <s v="ZCS11"/>
    <x v="1"/>
    <x v="106"/>
    <x v="106"/>
    <s v="DIS-G N Cap Blanket"/>
    <d v="2006-01-01T00:00:00"/>
    <x v="0"/>
    <n v="201412"/>
    <x v="1"/>
    <x v="1"/>
    <s v="376000"/>
    <s v="038                                "/>
    <s v="00"/>
    <s v="UADD    "/>
    <x v="860"/>
    <s v="1001"/>
    <s v="ZCS11"/>
    <x v="1"/>
    <s v="Gas Distribution 374-387"/>
    <s v="Mandated"/>
  </r>
  <r>
    <s v="ZCS11"/>
    <x v="1"/>
    <x v="106"/>
    <x v="106"/>
    <s v="DIS-G N Cap Blanket"/>
    <d v="2006-01-01T00:00:00"/>
    <x v="0"/>
    <n v="201412"/>
    <x v="1"/>
    <x v="1"/>
    <s v="380000"/>
    <s v="038                                "/>
    <s v="00"/>
    <s v="UADD    "/>
    <x v="861"/>
    <s v="1001"/>
    <s v="ZCS11"/>
    <x v="1"/>
    <s v="Gas Distribution 374-387"/>
    <s v="Mandated"/>
  </r>
  <r>
    <s v="ZBG11"/>
    <x v="1"/>
    <x v="107"/>
    <x v="107"/>
    <s v="DIS-G N Cap Blanket"/>
    <d v="2006-01-01T00:00:00"/>
    <x v="0"/>
    <n v="201412"/>
    <x v="1"/>
    <x v="0"/>
    <s v="376000"/>
    <s v="028                                "/>
    <s v="00"/>
    <s v="UADD    "/>
    <x v="862"/>
    <s v="1001"/>
    <s v="ZBG11"/>
    <x v="1"/>
    <s v="Gas Distribution 374-387"/>
    <s v="Mandated"/>
  </r>
  <r>
    <s v="ZBG11"/>
    <x v="1"/>
    <x v="107"/>
    <x v="107"/>
    <s v="DIS-G N Cap Blanket"/>
    <d v="2006-01-01T00:00:00"/>
    <x v="0"/>
    <n v="201412"/>
    <x v="1"/>
    <x v="0"/>
    <s v="380000"/>
    <s v="028                                "/>
    <s v="00"/>
    <s v="UADD    "/>
    <x v="863"/>
    <s v="1001"/>
    <s v="ZBG11"/>
    <x v="1"/>
    <s v="Gas Distribution 374-387"/>
    <s v="Mandated"/>
  </r>
  <r>
    <s v="ZBG11"/>
    <x v="1"/>
    <x v="108"/>
    <x v="108"/>
    <s v="DIS-G N Cap Blanket"/>
    <d v="2006-01-01T00:00:00"/>
    <x v="0"/>
    <n v="201412"/>
    <x v="1"/>
    <x v="0"/>
    <s v="376000"/>
    <s v="028                                "/>
    <s v="00"/>
    <s v="CFNU    "/>
    <x v="864"/>
    <s v="1001"/>
    <s v="ZBG11"/>
    <x v="1"/>
    <s v="Gas Distribution 374-387"/>
    <s v="Mandated"/>
  </r>
  <r>
    <s v="ZBG11"/>
    <x v="1"/>
    <x v="108"/>
    <x v="108"/>
    <s v="DIS-G N Cap Blanket"/>
    <d v="2006-01-01T00:00:00"/>
    <x v="0"/>
    <n v="201412"/>
    <x v="1"/>
    <x v="0"/>
    <s v="376000"/>
    <s v="028                                "/>
    <s v="00"/>
    <s v="NURV    "/>
    <x v="865"/>
    <s v="1001"/>
    <s v="ZBG11"/>
    <x v="1"/>
    <s v="Gas Distribution 374-387"/>
    <s v="Mandated"/>
  </r>
  <r>
    <s v="ZBG11"/>
    <x v="1"/>
    <x v="108"/>
    <x v="108"/>
    <s v="DIS-G N Cap Blanket"/>
    <d v="2006-01-01T00:00:00"/>
    <x v="0"/>
    <n v="201412"/>
    <x v="1"/>
    <x v="0"/>
    <s v="376000"/>
    <s v="028                                "/>
    <s v="00"/>
    <s v="UADD    "/>
    <x v="866"/>
    <s v="1001"/>
    <s v="ZBG11"/>
    <x v="1"/>
    <s v="Gas Distribution 374-387"/>
    <s v="Mandated"/>
  </r>
  <r>
    <s v="ZBG11"/>
    <x v="1"/>
    <x v="108"/>
    <x v="108"/>
    <s v="DIS-G N Cap Blanket"/>
    <d v="2006-01-01T00:00:00"/>
    <x v="0"/>
    <n v="201412"/>
    <x v="1"/>
    <x v="0"/>
    <s v="380000"/>
    <s v="028                                "/>
    <s v="00"/>
    <s v="CFNU    "/>
    <x v="867"/>
    <s v="1001"/>
    <s v="ZBG11"/>
    <x v="1"/>
    <s v="Gas Distribution 374-387"/>
    <s v="Mandated"/>
  </r>
  <r>
    <s v="ZBG11"/>
    <x v="1"/>
    <x v="108"/>
    <x v="108"/>
    <s v="DIS-G N Cap Blanket"/>
    <d v="2006-01-01T00:00:00"/>
    <x v="0"/>
    <n v="201412"/>
    <x v="1"/>
    <x v="0"/>
    <s v="380000"/>
    <s v="028                                "/>
    <s v="00"/>
    <s v="NURV    "/>
    <x v="868"/>
    <s v="1001"/>
    <s v="ZBG11"/>
    <x v="1"/>
    <s v="Gas Distribution 374-387"/>
    <s v="Mandated"/>
  </r>
  <r>
    <s v="ZBG11"/>
    <x v="1"/>
    <x v="108"/>
    <x v="108"/>
    <s v="DIS-G N Cap Blanket"/>
    <d v="2006-01-01T00:00:00"/>
    <x v="0"/>
    <n v="201412"/>
    <x v="1"/>
    <x v="0"/>
    <s v="380000"/>
    <s v="028                                "/>
    <s v="00"/>
    <s v="UADD    "/>
    <x v="869"/>
    <s v="1001"/>
    <s v="ZBG11"/>
    <x v="1"/>
    <s v="Gas Distribution 374-387"/>
    <s v="Mandated"/>
  </r>
  <r>
    <s v="ZBW11"/>
    <x v="1"/>
    <x v="109"/>
    <x v="109"/>
    <s v="DIS-G N Cap Blanket"/>
    <d v="2006-01-01T00:00:00"/>
    <x v="0"/>
    <n v="201412"/>
    <x v="1"/>
    <x v="0"/>
    <s v="376000"/>
    <s v="028                                "/>
    <s v="00"/>
    <s v="CFNU    "/>
    <x v="870"/>
    <s v="1001"/>
    <s v="ZBW11"/>
    <x v="1"/>
    <s v="Gas Distribution 374-387"/>
    <s v="Mandated"/>
  </r>
  <r>
    <s v="ZBW11"/>
    <x v="1"/>
    <x v="109"/>
    <x v="109"/>
    <s v="DIS-G N Cap Blanket"/>
    <d v="2006-01-01T00:00:00"/>
    <x v="0"/>
    <n v="201412"/>
    <x v="1"/>
    <x v="0"/>
    <s v="376000"/>
    <s v="028                                "/>
    <s v="00"/>
    <s v="NURV    "/>
    <x v="871"/>
    <s v="1001"/>
    <s v="ZBW11"/>
    <x v="1"/>
    <s v="Gas Distribution 374-387"/>
    <s v="Mandated"/>
  </r>
  <r>
    <s v="ZBW11"/>
    <x v="1"/>
    <x v="109"/>
    <x v="109"/>
    <s v="DIS-G N Cap Blanket"/>
    <d v="2006-01-01T00:00:00"/>
    <x v="0"/>
    <n v="201412"/>
    <x v="1"/>
    <x v="0"/>
    <s v="376000"/>
    <s v="028                                "/>
    <s v="00"/>
    <s v="UADD    "/>
    <x v="872"/>
    <s v="1001"/>
    <s v="ZBW11"/>
    <x v="1"/>
    <s v="Gas Distribution 374-387"/>
    <s v="Mandated"/>
  </r>
  <r>
    <s v="ZBW11"/>
    <x v="1"/>
    <x v="109"/>
    <x v="109"/>
    <s v="DIS-G N Cap Blanket"/>
    <d v="2006-01-01T00:00:00"/>
    <x v="0"/>
    <n v="201412"/>
    <x v="1"/>
    <x v="0"/>
    <s v="380000"/>
    <s v="028                                "/>
    <s v="00"/>
    <s v="NURV    "/>
    <x v="873"/>
    <s v="1001"/>
    <s v="ZBW11"/>
    <x v="1"/>
    <s v="Gas Distribution 374-387"/>
    <s v="Mandated"/>
  </r>
  <r>
    <s v="ZBW11"/>
    <x v="1"/>
    <x v="109"/>
    <x v="109"/>
    <s v="DIS-G N Cap Blanket"/>
    <d v="2006-01-01T00:00:00"/>
    <x v="0"/>
    <n v="201412"/>
    <x v="1"/>
    <x v="0"/>
    <s v="380000"/>
    <s v="028                                "/>
    <s v="00"/>
    <s v="UADD    "/>
    <x v="874"/>
    <s v="1001"/>
    <s v="ZBW11"/>
    <x v="1"/>
    <s v="Gas Distribution 374-387"/>
    <s v="Mandated"/>
  </r>
  <r>
    <s v="ZBG11"/>
    <x v="1"/>
    <x v="110"/>
    <x v="110"/>
    <s v="DIS-G N Cap Blanket"/>
    <d v="2006-01-01T00:00:00"/>
    <x v="0"/>
    <n v="201412"/>
    <x v="1"/>
    <x v="0"/>
    <s v="380000"/>
    <s v="028                                "/>
    <s v="00"/>
    <s v="CFNU    "/>
    <x v="875"/>
    <s v="1001"/>
    <s v="ZBG11"/>
    <x v="1"/>
    <s v="Gas Distribution 374-387"/>
    <s v="Mandated"/>
  </r>
  <r>
    <s v="ZBG11"/>
    <x v="1"/>
    <x v="110"/>
    <x v="110"/>
    <s v="DIS-G N Cap Blanket"/>
    <d v="2006-01-01T00:00:00"/>
    <x v="0"/>
    <n v="201412"/>
    <x v="1"/>
    <x v="0"/>
    <s v="380000"/>
    <s v="028                                "/>
    <s v="00"/>
    <s v="NURV    "/>
    <x v="876"/>
    <s v="1001"/>
    <s v="ZBG11"/>
    <x v="1"/>
    <s v="Gas Distribution 374-387"/>
    <s v="Mandated"/>
  </r>
  <r>
    <s v="MN305"/>
    <x v="1"/>
    <x v="111"/>
    <x v="111"/>
    <s v="DIS-G S Cap Blanket"/>
    <d v="2010-01-01T00:00:00"/>
    <x v="0"/>
    <n v="201412"/>
    <x v="1"/>
    <x v="2"/>
    <s v="376000"/>
    <s v="068                                "/>
    <s v="00"/>
    <s v="UADD    "/>
    <x v="877"/>
    <s v="1001"/>
    <s v="MN305"/>
    <x v="1"/>
    <s v="Gas Distribution 374-387"/>
    <s v="Mandated"/>
  </r>
  <r>
    <s v="MN305"/>
    <x v="1"/>
    <x v="111"/>
    <x v="111"/>
    <s v="DIS-G S Cap Blanket"/>
    <d v="2010-01-01T00:00:00"/>
    <x v="0"/>
    <n v="201412"/>
    <x v="1"/>
    <x v="2"/>
    <s v="380000"/>
    <s v="068                                "/>
    <s v="00"/>
    <s v="UADD    "/>
    <x v="878"/>
    <s v="1001"/>
    <s v="MN305"/>
    <x v="1"/>
    <s v="Gas Distribution 374-387"/>
    <s v="Mandated"/>
  </r>
  <r>
    <s v="MN307"/>
    <x v="1"/>
    <x v="112"/>
    <x v="112"/>
    <s v="DIS-G S Cap Blanket"/>
    <d v="2010-01-01T00:00:00"/>
    <x v="0"/>
    <n v="201412"/>
    <x v="1"/>
    <x v="2"/>
    <s v="376000"/>
    <s v="068                                "/>
    <s v="00"/>
    <s v="CFNU    "/>
    <x v="879"/>
    <s v="1001"/>
    <s v="MN307"/>
    <x v="1"/>
    <s v="Gas Distribution 374-387"/>
    <s v="Mandated"/>
  </r>
  <r>
    <s v="MN307"/>
    <x v="1"/>
    <x v="112"/>
    <x v="112"/>
    <s v="DIS-G S Cap Blanket"/>
    <d v="2010-01-01T00:00:00"/>
    <x v="0"/>
    <n v="201412"/>
    <x v="1"/>
    <x v="2"/>
    <s v="376000"/>
    <s v="068                                "/>
    <s v="00"/>
    <s v="NURV    "/>
    <x v="880"/>
    <s v="1001"/>
    <s v="MN307"/>
    <x v="1"/>
    <s v="Gas Distribution 374-387"/>
    <s v="Mandated"/>
  </r>
  <r>
    <s v="MN307"/>
    <x v="1"/>
    <x v="112"/>
    <x v="112"/>
    <s v="DIS-G S Cap Blanket"/>
    <d v="2010-01-01T00:00:00"/>
    <x v="0"/>
    <n v="201412"/>
    <x v="1"/>
    <x v="2"/>
    <s v="380000"/>
    <s v="068                                "/>
    <s v="00"/>
    <s v="CFNU    "/>
    <x v="881"/>
    <s v="1001"/>
    <s v="MN307"/>
    <x v="1"/>
    <s v="Gas Distribution 374-387"/>
    <s v="Mandated"/>
  </r>
  <r>
    <s v="MN307"/>
    <x v="1"/>
    <x v="112"/>
    <x v="112"/>
    <s v="DIS-G S Cap Blanket"/>
    <d v="2010-01-01T00:00:00"/>
    <x v="0"/>
    <n v="201412"/>
    <x v="1"/>
    <x v="2"/>
    <s v="380000"/>
    <s v="068                                "/>
    <s v="00"/>
    <s v="NURV    "/>
    <x v="882"/>
    <s v="1001"/>
    <s v="MN307"/>
    <x v="1"/>
    <s v="Gas Distribution 374-387"/>
    <s v="Mandated"/>
  </r>
  <r>
    <s v="MN306"/>
    <x v="1"/>
    <x v="113"/>
    <x v="113"/>
    <s v="DIS-G S Cap Blanket"/>
    <d v="1991-07-15T00:00:00"/>
    <x v="0"/>
    <n v="201412"/>
    <x v="1"/>
    <x v="2"/>
    <s v="376000"/>
    <s v="068                                "/>
    <s v="00"/>
    <s v="UADD    "/>
    <x v="883"/>
    <s v="1001"/>
    <s v="MN306"/>
    <x v="1"/>
    <s v="Gas Distribution 374-387"/>
    <s v="Mandated"/>
  </r>
  <r>
    <s v="MN306"/>
    <x v="1"/>
    <x v="113"/>
    <x v="113"/>
    <s v="DIS-G S Cap Blanket"/>
    <d v="1991-07-15T00:00:00"/>
    <x v="0"/>
    <n v="201412"/>
    <x v="1"/>
    <x v="2"/>
    <s v="380000"/>
    <s v="068                                "/>
    <s v="00"/>
    <s v="UADD    "/>
    <x v="884"/>
    <s v="1001"/>
    <s v="MN306"/>
    <x v="1"/>
    <s v="Gas Distribution 374-387"/>
    <s v="Mandated"/>
  </r>
  <r>
    <s v="MN307"/>
    <x v="1"/>
    <x v="114"/>
    <x v="114"/>
    <s v="DIS-G S Cap Blanket"/>
    <d v="2010-01-01T00:00:00"/>
    <x v="0"/>
    <n v="201412"/>
    <x v="1"/>
    <x v="2"/>
    <s v="376000"/>
    <s v="068                                "/>
    <s v="00"/>
    <s v="UADD    "/>
    <x v="885"/>
    <s v="1001"/>
    <s v="MN307"/>
    <x v="1"/>
    <s v="Gas Distribution 374-387"/>
    <s v="Mandated"/>
  </r>
  <r>
    <s v="MN307"/>
    <x v="1"/>
    <x v="114"/>
    <x v="114"/>
    <s v="DIS-G S Cap Blanket"/>
    <d v="2010-01-01T00:00:00"/>
    <x v="0"/>
    <n v="201412"/>
    <x v="1"/>
    <x v="2"/>
    <s v="380000"/>
    <s v="068                                "/>
    <s v="00"/>
    <s v="UADD    "/>
    <x v="886"/>
    <s v="1001"/>
    <s v="MN307"/>
    <x v="1"/>
    <s v="Gas Distribution 374-387"/>
    <s v="Mandated"/>
  </r>
  <r>
    <s v="MN304"/>
    <x v="1"/>
    <x v="115"/>
    <x v="115"/>
    <s v="DIS-G S Cap Blanket"/>
    <d v="2010-01-01T00:00:00"/>
    <x v="0"/>
    <n v="201412"/>
    <x v="1"/>
    <x v="2"/>
    <s v="376000"/>
    <s v="068                                "/>
    <s v="00"/>
    <s v="CFNU    "/>
    <x v="887"/>
    <s v="1001"/>
    <s v="MN304"/>
    <x v="1"/>
    <s v="Gas Distribution 374-387"/>
    <s v="Mandated"/>
  </r>
  <r>
    <s v="MN304"/>
    <x v="1"/>
    <x v="115"/>
    <x v="115"/>
    <s v="DIS-G S Cap Blanket"/>
    <d v="2010-01-01T00:00:00"/>
    <x v="0"/>
    <n v="201412"/>
    <x v="1"/>
    <x v="2"/>
    <s v="376000"/>
    <s v="068                                "/>
    <s v="00"/>
    <s v="NURV    "/>
    <x v="888"/>
    <s v="1001"/>
    <s v="MN304"/>
    <x v="1"/>
    <s v="Gas Distribution 374-387"/>
    <s v="Mandated"/>
  </r>
  <r>
    <s v="MN304"/>
    <x v="1"/>
    <x v="115"/>
    <x v="115"/>
    <s v="DIS-G S Cap Blanket"/>
    <d v="2010-01-01T00:00:00"/>
    <x v="0"/>
    <n v="201412"/>
    <x v="1"/>
    <x v="2"/>
    <s v="376000"/>
    <s v="068                                "/>
    <s v="00"/>
    <s v="UADD    "/>
    <x v="889"/>
    <s v="1001"/>
    <s v="MN304"/>
    <x v="1"/>
    <s v="Gas Distribution 374-387"/>
    <s v="Mandated"/>
  </r>
  <r>
    <s v="MN304"/>
    <x v="1"/>
    <x v="115"/>
    <x v="115"/>
    <s v="DIS-G S Cap Blanket"/>
    <d v="2010-01-01T00:00:00"/>
    <x v="0"/>
    <n v="201412"/>
    <x v="1"/>
    <x v="2"/>
    <s v="380000"/>
    <s v="068                                "/>
    <s v="00"/>
    <s v="CFNU    "/>
    <x v="890"/>
    <s v="1001"/>
    <s v="MN304"/>
    <x v="1"/>
    <s v="Gas Distribution 374-387"/>
    <s v="Mandated"/>
  </r>
  <r>
    <s v="MN304"/>
    <x v="1"/>
    <x v="115"/>
    <x v="115"/>
    <s v="DIS-G S Cap Blanket"/>
    <d v="2010-01-01T00:00:00"/>
    <x v="0"/>
    <n v="201412"/>
    <x v="1"/>
    <x v="2"/>
    <s v="380000"/>
    <s v="068                                "/>
    <s v="00"/>
    <s v="NURV    "/>
    <x v="891"/>
    <s v="1001"/>
    <s v="MN304"/>
    <x v="1"/>
    <s v="Gas Distribution 374-387"/>
    <s v="Mandated"/>
  </r>
  <r>
    <s v="MN304"/>
    <x v="1"/>
    <x v="115"/>
    <x v="115"/>
    <s v="DIS-G S Cap Blanket"/>
    <d v="2010-01-01T00:00:00"/>
    <x v="0"/>
    <n v="201412"/>
    <x v="1"/>
    <x v="2"/>
    <s v="380000"/>
    <s v="068                                "/>
    <s v="00"/>
    <s v="UADD    "/>
    <x v="892"/>
    <s v="1001"/>
    <s v="MN304"/>
    <x v="1"/>
    <s v="Gas Distribution 374-387"/>
    <s v="Mandated"/>
  </r>
  <r>
    <s v="MN305"/>
    <x v="1"/>
    <x v="116"/>
    <x v="116"/>
    <s v="DIS-G S Cap Blanket"/>
    <d v="2010-01-01T00:00:00"/>
    <x v="0"/>
    <n v="201412"/>
    <x v="1"/>
    <x v="2"/>
    <s v="376000"/>
    <s v="068                                "/>
    <s v="00"/>
    <s v="NURV    "/>
    <x v="893"/>
    <s v="1001"/>
    <s v="MN305"/>
    <x v="1"/>
    <s v="Gas Distribution 374-387"/>
    <s v="Mandated"/>
  </r>
  <r>
    <s v="MN305"/>
    <x v="1"/>
    <x v="116"/>
    <x v="116"/>
    <s v="DIS-G S Cap Blanket"/>
    <d v="2010-01-01T00:00:00"/>
    <x v="0"/>
    <n v="201412"/>
    <x v="1"/>
    <x v="2"/>
    <s v="376000"/>
    <s v="068                                "/>
    <s v="00"/>
    <s v="UADD    "/>
    <x v="894"/>
    <s v="1001"/>
    <s v="MN305"/>
    <x v="1"/>
    <s v="Gas Distribution 374-387"/>
    <s v="Mandated"/>
  </r>
  <r>
    <s v="MN305"/>
    <x v="1"/>
    <x v="116"/>
    <x v="116"/>
    <s v="DIS-G S Cap Blanket"/>
    <d v="2010-01-01T00:00:00"/>
    <x v="0"/>
    <n v="201412"/>
    <x v="1"/>
    <x v="2"/>
    <s v="380000"/>
    <s v="068                                "/>
    <s v="00"/>
    <s v="CFNU    "/>
    <x v="895"/>
    <s v="1001"/>
    <s v="MN305"/>
    <x v="1"/>
    <s v="Gas Distribution 374-387"/>
    <s v="Mandated"/>
  </r>
  <r>
    <s v="MN305"/>
    <x v="1"/>
    <x v="116"/>
    <x v="116"/>
    <s v="DIS-G S Cap Blanket"/>
    <d v="2010-01-01T00:00:00"/>
    <x v="0"/>
    <n v="201412"/>
    <x v="1"/>
    <x v="2"/>
    <s v="380000"/>
    <s v="068                                "/>
    <s v="00"/>
    <s v="NURV    "/>
    <x v="896"/>
    <s v="1001"/>
    <s v="MN305"/>
    <x v="1"/>
    <s v="Gas Distribution 374-387"/>
    <s v="Mandated"/>
  </r>
  <r>
    <s v="MN305"/>
    <x v="1"/>
    <x v="116"/>
    <x v="116"/>
    <s v="DIS-G S Cap Blanket"/>
    <d v="2010-01-01T00:00:00"/>
    <x v="0"/>
    <n v="201412"/>
    <x v="1"/>
    <x v="2"/>
    <s v="380000"/>
    <s v="068                                "/>
    <s v="00"/>
    <s v="UADD    "/>
    <x v="897"/>
    <s v="1001"/>
    <s v="MN305"/>
    <x v="1"/>
    <s v="Gas Distribution 374-387"/>
    <s v="Mandated"/>
  </r>
  <r>
    <s v="MN304"/>
    <x v="1"/>
    <x v="117"/>
    <x v="117"/>
    <s v="DIS-G S Cap Blanket"/>
    <d v="2010-01-01T00:00:00"/>
    <x v="0"/>
    <n v="201412"/>
    <x v="1"/>
    <x v="2"/>
    <s v="376000"/>
    <s v="068                                "/>
    <s v="00"/>
    <s v="UADD    "/>
    <x v="898"/>
    <s v="1001"/>
    <s v="MN304"/>
    <x v="1"/>
    <s v="Gas Distribution 374-387"/>
    <s v="Mandated"/>
  </r>
  <r>
    <s v="MN304"/>
    <x v="1"/>
    <x v="117"/>
    <x v="117"/>
    <s v="DIS-G S Cap Blanket"/>
    <d v="2010-01-01T00:00:00"/>
    <x v="0"/>
    <n v="201412"/>
    <x v="1"/>
    <x v="2"/>
    <s v="380000"/>
    <s v="068                                "/>
    <s v="00"/>
    <s v="UADD    "/>
    <x v="899"/>
    <s v="1001"/>
    <s v="MN304"/>
    <x v="1"/>
    <s v="Gas Distribution 374-387"/>
    <s v="Mandated"/>
  </r>
  <r>
    <s v="MN306"/>
    <x v="1"/>
    <x v="118"/>
    <x v="118"/>
    <s v="DIS-G S Cap Blanket"/>
    <d v="2010-01-01T00:00:00"/>
    <x v="0"/>
    <n v="201412"/>
    <x v="1"/>
    <x v="2"/>
    <s v="376000"/>
    <s v="068                                "/>
    <s v="00"/>
    <s v="CFNU    "/>
    <x v="900"/>
    <s v="1001"/>
    <s v="MN306"/>
    <x v="1"/>
    <s v="Gas Distribution 374-387"/>
    <s v="Mandated"/>
  </r>
  <r>
    <s v="MN306"/>
    <x v="1"/>
    <x v="118"/>
    <x v="118"/>
    <s v="DIS-G S Cap Blanket"/>
    <d v="2010-01-01T00:00:00"/>
    <x v="0"/>
    <n v="201412"/>
    <x v="1"/>
    <x v="2"/>
    <s v="376000"/>
    <s v="068                                "/>
    <s v="00"/>
    <s v="NURV    "/>
    <x v="901"/>
    <s v="1001"/>
    <s v="MN306"/>
    <x v="1"/>
    <s v="Gas Distribution 374-387"/>
    <s v="Mandated"/>
  </r>
  <r>
    <s v="MN306"/>
    <x v="1"/>
    <x v="118"/>
    <x v="118"/>
    <s v="DIS-G S Cap Blanket"/>
    <d v="2010-01-01T00:00:00"/>
    <x v="0"/>
    <n v="201412"/>
    <x v="1"/>
    <x v="2"/>
    <s v="376000"/>
    <s v="068                                "/>
    <s v="00"/>
    <s v="UADD    "/>
    <x v="902"/>
    <s v="1001"/>
    <s v="MN306"/>
    <x v="1"/>
    <s v="Gas Distribution 374-387"/>
    <s v="Mandated"/>
  </r>
  <r>
    <s v="MN306"/>
    <x v="1"/>
    <x v="118"/>
    <x v="118"/>
    <s v="DIS-G S Cap Blanket"/>
    <d v="2010-01-01T00:00:00"/>
    <x v="0"/>
    <n v="201412"/>
    <x v="1"/>
    <x v="2"/>
    <s v="380000"/>
    <s v="068                                "/>
    <s v="00"/>
    <s v="CFNU    "/>
    <x v="903"/>
    <s v="1001"/>
    <s v="MN306"/>
    <x v="1"/>
    <s v="Gas Distribution 374-387"/>
    <s v="Mandated"/>
  </r>
  <r>
    <s v="MN306"/>
    <x v="1"/>
    <x v="118"/>
    <x v="118"/>
    <s v="DIS-G S Cap Blanket"/>
    <d v="2010-01-01T00:00:00"/>
    <x v="0"/>
    <n v="201412"/>
    <x v="1"/>
    <x v="2"/>
    <s v="380000"/>
    <s v="068                                "/>
    <s v="00"/>
    <s v="NURV    "/>
    <x v="904"/>
    <s v="1001"/>
    <s v="MN306"/>
    <x v="1"/>
    <s v="Gas Distribution 374-387"/>
    <s v="Mandated"/>
  </r>
  <r>
    <s v="MN306"/>
    <x v="1"/>
    <x v="118"/>
    <x v="118"/>
    <s v="DIS-G S Cap Blanket"/>
    <d v="2010-01-01T00:00:00"/>
    <x v="0"/>
    <n v="201412"/>
    <x v="1"/>
    <x v="2"/>
    <s v="380000"/>
    <s v="068                                "/>
    <s v="00"/>
    <s v="UADD    "/>
    <x v="905"/>
    <s v="1001"/>
    <s v="MN306"/>
    <x v="1"/>
    <s v="Gas Distribution 374-387"/>
    <s v="Mandated"/>
  </r>
  <r>
    <s v="MN304"/>
    <x v="1"/>
    <x v="119"/>
    <x v="119"/>
    <s v="DIS-G S Cap Blanket"/>
    <d v="2010-01-01T00:00:00"/>
    <x v="0"/>
    <n v="201412"/>
    <x v="1"/>
    <x v="2"/>
    <s v="376000"/>
    <s v="068                                "/>
    <s v="00"/>
    <s v="UADD    "/>
    <x v="906"/>
    <s v="1001"/>
    <s v="MN304"/>
    <x v="1"/>
    <s v="Gas Distribution 374-387"/>
    <s v="Mandated"/>
  </r>
  <r>
    <s v="MN304"/>
    <x v="1"/>
    <x v="119"/>
    <x v="119"/>
    <s v="DIS-G S Cap Blanket"/>
    <d v="2010-01-01T00:00:00"/>
    <x v="0"/>
    <n v="201412"/>
    <x v="1"/>
    <x v="2"/>
    <s v="380000"/>
    <s v="068                                "/>
    <s v="00"/>
    <s v="UADD    "/>
    <x v="907"/>
    <s v="1001"/>
    <s v="MN304"/>
    <x v="1"/>
    <s v="Gas Distribution 374-387"/>
    <s v="Mandated"/>
  </r>
  <r>
    <s v="MN306"/>
    <x v="1"/>
    <x v="120"/>
    <x v="120"/>
    <s v="DIS-G S Cap Blanket"/>
    <d v="2010-01-01T00:00:00"/>
    <x v="0"/>
    <n v="201412"/>
    <x v="1"/>
    <x v="2"/>
    <s v="376000"/>
    <s v="068                                "/>
    <s v="00"/>
    <s v="UADD    "/>
    <x v="908"/>
    <s v="1001"/>
    <s v="MN306"/>
    <x v="1"/>
    <s v="Gas Distribution 374-387"/>
    <s v="Mandated"/>
  </r>
  <r>
    <s v="MN307"/>
    <x v="1"/>
    <x v="121"/>
    <x v="121"/>
    <s v="DIS-G S Cap Blanket"/>
    <d v="2010-01-01T00:00:00"/>
    <x v="0"/>
    <n v="201412"/>
    <x v="1"/>
    <x v="2"/>
    <s v="376000"/>
    <s v="068                                "/>
    <s v="00"/>
    <s v="UADD    "/>
    <x v="909"/>
    <s v="1001"/>
    <s v="MN307"/>
    <x v="1"/>
    <s v="Gas Distribution 374-387"/>
    <s v="Mandated"/>
  </r>
  <r>
    <s v="MN307"/>
    <x v="1"/>
    <x v="121"/>
    <x v="121"/>
    <s v="DIS-G S Cap Blanket"/>
    <d v="2010-01-01T00:00:00"/>
    <x v="0"/>
    <n v="201412"/>
    <x v="1"/>
    <x v="2"/>
    <s v="380000"/>
    <s v="068                                "/>
    <s v="00"/>
    <s v="UADD    "/>
    <x v="910"/>
    <s v="1001"/>
    <s v="MN307"/>
    <x v="1"/>
    <s v="Gas Distribution 374-387"/>
    <s v="Mandated"/>
  </r>
  <r>
    <s v="MN304"/>
    <x v="1"/>
    <x v="122"/>
    <x v="122"/>
    <s v="DIS-G S Cap Blanket"/>
    <d v="2010-01-01T00:00:00"/>
    <x v="0"/>
    <n v="201412"/>
    <x v="1"/>
    <x v="2"/>
    <s v="376000"/>
    <s v="068                                "/>
    <s v="00"/>
    <s v="CFNU    "/>
    <x v="911"/>
    <s v="1001"/>
    <s v="MN304"/>
    <x v="1"/>
    <s v="Gas Distribution 374-387"/>
    <s v="Mandated"/>
  </r>
  <r>
    <s v="MN304"/>
    <x v="1"/>
    <x v="122"/>
    <x v="122"/>
    <s v="DIS-G S Cap Blanket"/>
    <d v="2010-01-01T00:00:00"/>
    <x v="0"/>
    <n v="201412"/>
    <x v="1"/>
    <x v="2"/>
    <s v="376000"/>
    <s v="068                                "/>
    <s v="00"/>
    <s v="NURV    "/>
    <x v="912"/>
    <s v="1001"/>
    <s v="MN304"/>
    <x v="1"/>
    <s v="Gas Distribution 374-387"/>
    <s v="Mandated"/>
  </r>
  <r>
    <s v="MN304"/>
    <x v="1"/>
    <x v="122"/>
    <x v="122"/>
    <s v="DIS-G S Cap Blanket"/>
    <d v="2010-01-01T00:00:00"/>
    <x v="0"/>
    <n v="201412"/>
    <x v="1"/>
    <x v="2"/>
    <s v="376000"/>
    <s v="068                                "/>
    <s v="00"/>
    <s v="UADD    "/>
    <x v="913"/>
    <s v="1001"/>
    <s v="MN304"/>
    <x v="1"/>
    <s v="Gas Distribution 374-387"/>
    <s v="Mandated"/>
  </r>
  <r>
    <s v="MN304"/>
    <x v="1"/>
    <x v="122"/>
    <x v="122"/>
    <s v="DIS-G S Cap Blanket"/>
    <d v="2010-01-01T00:00:00"/>
    <x v="0"/>
    <n v="201412"/>
    <x v="1"/>
    <x v="2"/>
    <s v="380000"/>
    <s v="068                                "/>
    <s v="00"/>
    <s v="CFNU    "/>
    <x v="914"/>
    <s v="1001"/>
    <s v="MN304"/>
    <x v="1"/>
    <s v="Gas Distribution 374-387"/>
    <s v="Mandated"/>
  </r>
  <r>
    <s v="MN304"/>
    <x v="1"/>
    <x v="122"/>
    <x v="122"/>
    <s v="DIS-G S Cap Blanket"/>
    <d v="2010-01-01T00:00:00"/>
    <x v="0"/>
    <n v="201412"/>
    <x v="1"/>
    <x v="2"/>
    <s v="380000"/>
    <s v="068                                "/>
    <s v="00"/>
    <s v="NURV    "/>
    <x v="915"/>
    <s v="1001"/>
    <s v="MN304"/>
    <x v="1"/>
    <s v="Gas Distribution 374-387"/>
    <s v="Mandated"/>
  </r>
  <r>
    <s v="MN304"/>
    <x v="1"/>
    <x v="122"/>
    <x v="122"/>
    <s v="DIS-G S Cap Blanket"/>
    <d v="2010-01-01T00:00:00"/>
    <x v="0"/>
    <n v="201412"/>
    <x v="1"/>
    <x v="2"/>
    <s v="380000"/>
    <s v="068                                "/>
    <s v="00"/>
    <s v="UADD    "/>
    <x v="916"/>
    <s v="1001"/>
    <s v="MN304"/>
    <x v="1"/>
    <s v="Gas Distribution 374-387"/>
    <s v="Mandated"/>
  </r>
  <r>
    <s v="MN305"/>
    <x v="1"/>
    <x v="123"/>
    <x v="123"/>
    <s v="DIS-G S Cap Blanket"/>
    <d v="2010-01-01T00:00:00"/>
    <x v="0"/>
    <n v="201412"/>
    <x v="1"/>
    <x v="2"/>
    <s v="376000"/>
    <s v="068                                "/>
    <s v="00"/>
    <s v="UADD    "/>
    <x v="917"/>
    <s v="1001"/>
    <s v="MN305"/>
    <x v="1"/>
    <s v="Gas Distribution 374-387"/>
    <s v="Mandated"/>
  </r>
  <r>
    <s v="MN305"/>
    <x v="1"/>
    <x v="123"/>
    <x v="123"/>
    <s v="DIS-G S Cap Blanket"/>
    <d v="2010-01-01T00:00:00"/>
    <x v="0"/>
    <n v="201412"/>
    <x v="1"/>
    <x v="2"/>
    <s v="380000"/>
    <s v="068                                "/>
    <s v="00"/>
    <s v="UADD    "/>
    <x v="918"/>
    <s v="1001"/>
    <s v="MN305"/>
    <x v="1"/>
    <s v="Gas Distribution 374-387"/>
    <s v="Mandated"/>
  </r>
  <r>
    <s v="MN304"/>
    <x v="1"/>
    <x v="124"/>
    <x v="124"/>
    <s v="DIS-G S Cap Blanket"/>
    <d v="1991-07-15T00:00:00"/>
    <x v="0"/>
    <n v="201412"/>
    <x v="1"/>
    <x v="2"/>
    <s v="376000"/>
    <s v="068                                "/>
    <s v="00"/>
    <s v="CFNU    "/>
    <x v="919"/>
    <s v="1001"/>
    <s v="MN304"/>
    <x v="1"/>
    <s v="Gas Distribution 374-387"/>
    <s v="Mandated"/>
  </r>
  <r>
    <s v="MN304"/>
    <x v="1"/>
    <x v="124"/>
    <x v="124"/>
    <s v="DIS-G S Cap Blanket"/>
    <d v="1991-07-15T00:00:00"/>
    <x v="0"/>
    <n v="201412"/>
    <x v="1"/>
    <x v="2"/>
    <s v="376000"/>
    <s v="068                                "/>
    <s v="00"/>
    <s v="NURV    "/>
    <x v="920"/>
    <s v="1001"/>
    <s v="MN304"/>
    <x v="1"/>
    <s v="Gas Distribution 374-387"/>
    <s v="Mandated"/>
  </r>
  <r>
    <s v="MN304"/>
    <x v="1"/>
    <x v="124"/>
    <x v="124"/>
    <s v="DIS-G S Cap Blanket"/>
    <d v="1991-07-15T00:00:00"/>
    <x v="0"/>
    <n v="201412"/>
    <x v="1"/>
    <x v="2"/>
    <s v="376000"/>
    <s v="068                                "/>
    <s v="00"/>
    <s v="UADD    "/>
    <x v="921"/>
    <s v="1001"/>
    <s v="MN304"/>
    <x v="1"/>
    <s v="Gas Distribution 374-387"/>
    <s v="Mandated"/>
  </r>
  <r>
    <s v="MN304"/>
    <x v="1"/>
    <x v="124"/>
    <x v="124"/>
    <s v="DIS-G S Cap Blanket"/>
    <d v="1991-07-15T00:00:00"/>
    <x v="0"/>
    <n v="201412"/>
    <x v="1"/>
    <x v="2"/>
    <s v="380000"/>
    <s v="068                                "/>
    <s v="00"/>
    <s v="NURV    "/>
    <x v="922"/>
    <s v="1001"/>
    <s v="MN304"/>
    <x v="1"/>
    <s v="Gas Distribution 374-387"/>
    <s v="Mandated"/>
  </r>
  <r>
    <s v="MN304"/>
    <x v="1"/>
    <x v="124"/>
    <x v="124"/>
    <s v="DIS-G S Cap Blanket"/>
    <d v="1991-07-15T00:00:00"/>
    <x v="0"/>
    <n v="201412"/>
    <x v="1"/>
    <x v="2"/>
    <s v="380000"/>
    <s v="068                                "/>
    <s v="00"/>
    <s v="UADD    "/>
    <x v="923"/>
    <s v="1001"/>
    <s v="MN304"/>
    <x v="1"/>
    <s v="Gas Distribution 374-387"/>
    <s v="Mandated"/>
  </r>
  <r>
    <s v="13D83"/>
    <x v="1"/>
    <x v="125"/>
    <x v="125"/>
    <s v="DIS-G N Cap Blanket"/>
    <d v="2010-01-01T00:00:00"/>
    <x v="0"/>
    <n v="201412"/>
    <x v="1"/>
    <x v="0"/>
    <s v="376000"/>
    <s v="028                                "/>
    <s v="00"/>
    <s v="CFNU    "/>
    <x v="924"/>
    <s v="1001"/>
    <s v="13D83"/>
    <x v="1"/>
    <s v="Gas Distribution 374-387"/>
    <s v="Mandated"/>
  </r>
  <r>
    <s v="13D83"/>
    <x v="1"/>
    <x v="125"/>
    <x v="125"/>
    <s v="DIS-G N Cap Blanket"/>
    <d v="2010-01-01T00:00:00"/>
    <x v="0"/>
    <n v="201412"/>
    <x v="1"/>
    <x v="0"/>
    <s v="376000"/>
    <s v="028                                "/>
    <s v="00"/>
    <s v="NURV    "/>
    <x v="925"/>
    <s v="1001"/>
    <s v="13D83"/>
    <x v="1"/>
    <s v="Gas Distribution 374-387"/>
    <s v="Mandated"/>
  </r>
  <r>
    <s v="13D83"/>
    <x v="1"/>
    <x v="125"/>
    <x v="125"/>
    <s v="DIS-G N Cap Blanket"/>
    <d v="2010-01-01T00:00:00"/>
    <x v="0"/>
    <n v="201412"/>
    <x v="1"/>
    <x v="0"/>
    <s v="376000"/>
    <s v="028                                "/>
    <s v="00"/>
    <s v="UADD    "/>
    <x v="926"/>
    <s v="1001"/>
    <s v="13D83"/>
    <x v="1"/>
    <s v="Gas Distribution 374-387"/>
    <s v="Mandated"/>
  </r>
  <r>
    <s v="13D83"/>
    <x v="1"/>
    <x v="125"/>
    <x v="125"/>
    <s v="DIS-G N Cap Blanket"/>
    <d v="2010-01-01T00:00:00"/>
    <x v="0"/>
    <n v="201412"/>
    <x v="1"/>
    <x v="0"/>
    <s v="380000"/>
    <s v="028                                "/>
    <s v="00"/>
    <s v="CFNU    "/>
    <x v="927"/>
    <s v="1001"/>
    <s v="13D83"/>
    <x v="1"/>
    <s v="Gas Distribution 374-387"/>
    <s v="Mandated"/>
  </r>
  <r>
    <s v="13D83"/>
    <x v="1"/>
    <x v="125"/>
    <x v="125"/>
    <s v="DIS-G N Cap Blanket"/>
    <d v="2010-01-01T00:00:00"/>
    <x v="0"/>
    <n v="201412"/>
    <x v="1"/>
    <x v="0"/>
    <s v="380000"/>
    <s v="028                                "/>
    <s v="00"/>
    <s v="NURV    "/>
    <x v="928"/>
    <s v="1001"/>
    <s v="13D83"/>
    <x v="1"/>
    <s v="Gas Distribution 374-387"/>
    <s v="Mandated"/>
  </r>
  <r>
    <s v="13D83"/>
    <x v="1"/>
    <x v="125"/>
    <x v="125"/>
    <s v="DIS-G N Cap Blanket"/>
    <d v="2010-01-01T00:00:00"/>
    <x v="0"/>
    <n v="201412"/>
    <x v="1"/>
    <x v="0"/>
    <s v="380000"/>
    <s v="028                                "/>
    <s v="00"/>
    <s v="UADD    "/>
    <x v="929"/>
    <s v="1001"/>
    <s v="13D83"/>
    <x v="1"/>
    <s v="Gas Distribution 374-387"/>
    <s v="Mandated"/>
  </r>
  <r>
    <s v="MN304"/>
    <x v="1"/>
    <x v="126"/>
    <x v="126"/>
    <s v="DIS-G S Cap Blanket"/>
    <d v="2010-01-01T00:00:00"/>
    <x v="0"/>
    <n v="201412"/>
    <x v="1"/>
    <x v="2"/>
    <s v="376000"/>
    <s v="068                                "/>
    <s v="00"/>
    <s v="NURV    "/>
    <x v="930"/>
    <s v="1001"/>
    <s v="MN304"/>
    <x v="1"/>
    <s v="Gas Distribution 374-387"/>
    <s v="Mandated"/>
  </r>
  <r>
    <s v="MN304"/>
    <x v="1"/>
    <x v="126"/>
    <x v="126"/>
    <s v="DIS-G S Cap Blanket"/>
    <d v="2010-01-01T00:00:00"/>
    <x v="0"/>
    <n v="201412"/>
    <x v="1"/>
    <x v="2"/>
    <s v="376000"/>
    <s v="068                                "/>
    <s v="00"/>
    <s v="UADD    "/>
    <x v="931"/>
    <s v="1001"/>
    <s v="MN304"/>
    <x v="1"/>
    <s v="Gas Distribution 374-387"/>
    <s v="Mandated"/>
  </r>
  <r>
    <s v="MN304"/>
    <x v="1"/>
    <x v="126"/>
    <x v="126"/>
    <s v="DIS-G S Cap Blanket"/>
    <d v="2010-01-01T00:00:00"/>
    <x v="0"/>
    <n v="201412"/>
    <x v="1"/>
    <x v="2"/>
    <s v="380000"/>
    <s v="068                                "/>
    <s v="00"/>
    <s v="CFNU    "/>
    <x v="932"/>
    <s v="1001"/>
    <s v="MN304"/>
    <x v="1"/>
    <s v="Gas Distribution 374-387"/>
    <s v="Mandated"/>
  </r>
  <r>
    <s v="MN304"/>
    <x v="1"/>
    <x v="126"/>
    <x v="126"/>
    <s v="DIS-G S Cap Blanket"/>
    <d v="2010-01-01T00:00:00"/>
    <x v="0"/>
    <n v="201412"/>
    <x v="1"/>
    <x v="2"/>
    <s v="380000"/>
    <s v="068                                "/>
    <s v="00"/>
    <s v="NURV    "/>
    <x v="933"/>
    <s v="1001"/>
    <s v="MN304"/>
    <x v="1"/>
    <s v="Gas Distribution 374-387"/>
    <s v="Mandated"/>
  </r>
  <r>
    <s v="MN304"/>
    <x v="1"/>
    <x v="126"/>
    <x v="126"/>
    <s v="DIS-G S Cap Blanket"/>
    <d v="2010-01-01T00:00:00"/>
    <x v="0"/>
    <n v="201412"/>
    <x v="1"/>
    <x v="2"/>
    <s v="380000"/>
    <s v="068                                "/>
    <s v="00"/>
    <s v="UADD    "/>
    <x v="934"/>
    <s v="1001"/>
    <s v="MN304"/>
    <x v="1"/>
    <s v="Gas Distribution 374-387"/>
    <s v="Mandated"/>
  </r>
  <r>
    <s v="MN306"/>
    <x v="1"/>
    <x v="127"/>
    <x v="127"/>
    <s v="DIS-G S Cap Blanket"/>
    <d v="2010-01-01T00:00:00"/>
    <x v="0"/>
    <n v="201412"/>
    <x v="1"/>
    <x v="2"/>
    <s v="376000"/>
    <s v="068                                "/>
    <s v="00"/>
    <s v="CFNU    "/>
    <x v="935"/>
    <s v="1001"/>
    <s v="MN306"/>
    <x v="1"/>
    <s v="Gas Distribution 374-387"/>
    <s v="Mandated"/>
  </r>
  <r>
    <s v="MN306"/>
    <x v="1"/>
    <x v="127"/>
    <x v="127"/>
    <s v="DIS-G S Cap Blanket"/>
    <d v="2010-01-01T00:00:00"/>
    <x v="0"/>
    <n v="201412"/>
    <x v="1"/>
    <x v="2"/>
    <s v="376000"/>
    <s v="068                                "/>
    <s v="00"/>
    <s v="NURV    "/>
    <x v="936"/>
    <s v="1001"/>
    <s v="MN306"/>
    <x v="1"/>
    <s v="Gas Distribution 374-387"/>
    <s v="Mandated"/>
  </r>
  <r>
    <s v="MN306"/>
    <x v="1"/>
    <x v="127"/>
    <x v="127"/>
    <s v="DIS-G S Cap Blanket"/>
    <d v="2010-01-01T00:00:00"/>
    <x v="0"/>
    <n v="201412"/>
    <x v="1"/>
    <x v="2"/>
    <s v="376000"/>
    <s v="068                                "/>
    <s v="00"/>
    <s v="UADD    "/>
    <x v="937"/>
    <s v="1001"/>
    <s v="MN306"/>
    <x v="1"/>
    <s v="Gas Distribution 374-387"/>
    <s v="Mandated"/>
  </r>
  <r>
    <s v="MN306"/>
    <x v="1"/>
    <x v="127"/>
    <x v="127"/>
    <s v="DIS-G S Cap Blanket"/>
    <d v="2010-01-01T00:00:00"/>
    <x v="0"/>
    <n v="201412"/>
    <x v="1"/>
    <x v="2"/>
    <s v="380000"/>
    <s v="068                                "/>
    <s v="00"/>
    <s v="CFNU    "/>
    <x v="938"/>
    <s v="1001"/>
    <s v="MN306"/>
    <x v="1"/>
    <s v="Gas Distribution 374-387"/>
    <s v="Mandated"/>
  </r>
  <r>
    <s v="MN306"/>
    <x v="1"/>
    <x v="127"/>
    <x v="127"/>
    <s v="DIS-G S Cap Blanket"/>
    <d v="2010-01-01T00:00:00"/>
    <x v="0"/>
    <n v="201412"/>
    <x v="1"/>
    <x v="2"/>
    <s v="380000"/>
    <s v="068                                "/>
    <s v="00"/>
    <s v="NURV    "/>
    <x v="939"/>
    <s v="1001"/>
    <s v="MN306"/>
    <x v="1"/>
    <s v="Gas Distribution 374-387"/>
    <s v="Mandated"/>
  </r>
  <r>
    <s v="MN306"/>
    <x v="1"/>
    <x v="127"/>
    <x v="127"/>
    <s v="DIS-G S Cap Blanket"/>
    <d v="2010-01-01T00:00:00"/>
    <x v="0"/>
    <n v="201412"/>
    <x v="1"/>
    <x v="2"/>
    <s v="380000"/>
    <s v="068                                "/>
    <s v="00"/>
    <s v="UADD    "/>
    <x v="940"/>
    <s v="1001"/>
    <s v="MN306"/>
    <x v="1"/>
    <s v="Gas Distribution 374-387"/>
    <s v="Mandated"/>
  </r>
  <r>
    <s v="MN307"/>
    <x v="1"/>
    <x v="128"/>
    <x v="128"/>
    <s v="DIS-G S Cap Blanket"/>
    <d v="2010-01-01T00:00:00"/>
    <x v="0"/>
    <n v="201412"/>
    <x v="1"/>
    <x v="2"/>
    <s v="376000"/>
    <s v="068                                "/>
    <s v="00"/>
    <s v="UADD    "/>
    <x v="941"/>
    <s v="1001"/>
    <s v="MN307"/>
    <x v="1"/>
    <s v="Gas Distribution 374-387"/>
    <s v="Mandated"/>
  </r>
  <r>
    <s v="MN307"/>
    <x v="1"/>
    <x v="128"/>
    <x v="128"/>
    <s v="DIS-G S Cap Blanket"/>
    <d v="2010-01-01T00:00:00"/>
    <x v="0"/>
    <n v="201412"/>
    <x v="1"/>
    <x v="2"/>
    <s v="380000"/>
    <s v="068                                "/>
    <s v="00"/>
    <s v="UADD    "/>
    <x v="942"/>
    <s v="1001"/>
    <s v="MN307"/>
    <x v="1"/>
    <s v="Gas Distribution 374-387"/>
    <s v="Mandated"/>
  </r>
  <r>
    <s v="MN304"/>
    <x v="1"/>
    <x v="129"/>
    <x v="129"/>
    <s v="DIS-G S Cap Blanket"/>
    <d v="2010-01-01T00:00:00"/>
    <x v="0"/>
    <n v="201412"/>
    <x v="1"/>
    <x v="2"/>
    <s v="376000"/>
    <s v="068                                "/>
    <s v="00"/>
    <s v="CFNU    "/>
    <x v="943"/>
    <s v="1001"/>
    <s v="MN304"/>
    <x v="1"/>
    <s v="Gas Distribution 374-387"/>
    <s v="Mandated"/>
  </r>
  <r>
    <s v="MN304"/>
    <x v="1"/>
    <x v="129"/>
    <x v="129"/>
    <s v="DIS-G S Cap Blanket"/>
    <d v="2010-01-01T00:00:00"/>
    <x v="0"/>
    <n v="201412"/>
    <x v="1"/>
    <x v="2"/>
    <s v="380000"/>
    <s v="068                                "/>
    <s v="00"/>
    <s v="CFNU    "/>
    <x v="944"/>
    <s v="1001"/>
    <s v="MN304"/>
    <x v="1"/>
    <s v="Gas Distribution 374-387"/>
    <s v="Mandated"/>
  </r>
  <r>
    <s v="MN304"/>
    <x v="1"/>
    <x v="129"/>
    <x v="129"/>
    <s v="DIS-G S Cap Blanket"/>
    <d v="2010-01-01T00:00:00"/>
    <x v="0"/>
    <n v="201412"/>
    <x v="1"/>
    <x v="2"/>
    <s v="380000"/>
    <s v="068                                "/>
    <s v="00"/>
    <s v="NURV    "/>
    <x v="945"/>
    <s v="1001"/>
    <s v="MN304"/>
    <x v="1"/>
    <s v="Gas Distribution 374-387"/>
    <s v="Mandated"/>
  </r>
  <r>
    <s v="MN304"/>
    <x v="1"/>
    <x v="129"/>
    <x v="129"/>
    <s v="DIS-G S Cap Blanket"/>
    <d v="2010-01-01T00:00:00"/>
    <x v="0"/>
    <n v="201412"/>
    <x v="1"/>
    <x v="2"/>
    <s v="380000"/>
    <s v="068                                "/>
    <s v="00"/>
    <s v="UADD    "/>
    <x v="946"/>
    <s v="1001"/>
    <s v="MN304"/>
    <x v="1"/>
    <s v="Gas Distribution 374-387"/>
    <s v="Mandated"/>
  </r>
  <r>
    <s v="MN305"/>
    <x v="1"/>
    <x v="130"/>
    <x v="130"/>
    <s v="DIS-G S Cap Blanket"/>
    <d v="2010-01-01T00:00:00"/>
    <x v="0"/>
    <n v="201412"/>
    <x v="1"/>
    <x v="2"/>
    <s v="376000"/>
    <s v="068                                "/>
    <s v="00"/>
    <s v="CFNU    "/>
    <x v="947"/>
    <s v="1001"/>
    <s v="MN305"/>
    <x v="1"/>
    <s v="Gas Distribution 374-387"/>
    <s v="Mandated"/>
  </r>
  <r>
    <s v="MN305"/>
    <x v="1"/>
    <x v="130"/>
    <x v="130"/>
    <s v="DIS-G S Cap Blanket"/>
    <d v="2010-01-01T00:00:00"/>
    <x v="0"/>
    <n v="201412"/>
    <x v="1"/>
    <x v="2"/>
    <s v="376000"/>
    <s v="068                                "/>
    <s v="00"/>
    <s v="NURV    "/>
    <x v="948"/>
    <s v="1001"/>
    <s v="MN305"/>
    <x v="1"/>
    <s v="Gas Distribution 374-387"/>
    <s v="Mandated"/>
  </r>
  <r>
    <s v="MN305"/>
    <x v="1"/>
    <x v="130"/>
    <x v="130"/>
    <s v="DIS-G S Cap Blanket"/>
    <d v="2010-01-01T00:00:00"/>
    <x v="0"/>
    <n v="201412"/>
    <x v="1"/>
    <x v="2"/>
    <s v="376000"/>
    <s v="068                                "/>
    <s v="00"/>
    <s v="UADD    "/>
    <x v="949"/>
    <s v="1001"/>
    <s v="MN305"/>
    <x v="1"/>
    <s v="Gas Distribution 374-387"/>
    <s v="Mandated"/>
  </r>
  <r>
    <s v="MN305"/>
    <x v="1"/>
    <x v="130"/>
    <x v="130"/>
    <s v="DIS-G S Cap Blanket"/>
    <d v="2010-01-01T00:00:00"/>
    <x v="0"/>
    <n v="201412"/>
    <x v="1"/>
    <x v="2"/>
    <s v="380000"/>
    <s v="068                                "/>
    <s v="00"/>
    <s v="CFNU    "/>
    <x v="950"/>
    <s v="1001"/>
    <s v="MN305"/>
    <x v="1"/>
    <s v="Gas Distribution 374-387"/>
    <s v="Mandated"/>
  </r>
  <r>
    <s v="MN305"/>
    <x v="1"/>
    <x v="130"/>
    <x v="130"/>
    <s v="DIS-G S Cap Blanket"/>
    <d v="2010-01-01T00:00:00"/>
    <x v="0"/>
    <n v="201412"/>
    <x v="1"/>
    <x v="2"/>
    <s v="380000"/>
    <s v="068                                "/>
    <s v="00"/>
    <s v="NURV    "/>
    <x v="951"/>
    <s v="1001"/>
    <s v="MN305"/>
    <x v="1"/>
    <s v="Gas Distribution 374-387"/>
    <s v="Mandated"/>
  </r>
  <r>
    <s v="MN305"/>
    <x v="1"/>
    <x v="130"/>
    <x v="130"/>
    <s v="DIS-G S Cap Blanket"/>
    <d v="2010-01-01T00:00:00"/>
    <x v="0"/>
    <n v="201412"/>
    <x v="1"/>
    <x v="2"/>
    <s v="380000"/>
    <s v="068                                "/>
    <s v="00"/>
    <s v="UADD    "/>
    <x v="952"/>
    <s v="1001"/>
    <s v="MN305"/>
    <x v="1"/>
    <s v="Gas Distribution 374-387"/>
    <s v="Mandated"/>
  </r>
  <r>
    <s v="MN304"/>
    <x v="1"/>
    <x v="131"/>
    <x v="131"/>
    <s v="DIS-G S Cap Blanket"/>
    <d v="1991-07-15T00:00:00"/>
    <x v="0"/>
    <n v="201412"/>
    <x v="1"/>
    <x v="2"/>
    <s v="376000"/>
    <s v="068                                "/>
    <s v="00"/>
    <s v="NURV    "/>
    <x v="953"/>
    <s v="1001"/>
    <s v="MN304"/>
    <x v="1"/>
    <s v="Gas Distribution 374-387"/>
    <s v="Mandated"/>
  </r>
  <r>
    <s v="MN304"/>
    <x v="1"/>
    <x v="131"/>
    <x v="131"/>
    <s v="DIS-G S Cap Blanket"/>
    <d v="1991-07-15T00:00:00"/>
    <x v="0"/>
    <n v="201412"/>
    <x v="1"/>
    <x v="2"/>
    <s v="380000"/>
    <s v="068                                "/>
    <s v="00"/>
    <s v="CFNU    "/>
    <x v="954"/>
    <s v="1001"/>
    <s v="MN304"/>
    <x v="1"/>
    <s v="Gas Distribution 374-387"/>
    <s v="Mandated"/>
  </r>
  <r>
    <s v="MN304"/>
    <x v="1"/>
    <x v="131"/>
    <x v="131"/>
    <s v="DIS-G S Cap Blanket"/>
    <d v="1991-07-15T00:00:00"/>
    <x v="0"/>
    <n v="201412"/>
    <x v="1"/>
    <x v="2"/>
    <s v="380000"/>
    <s v="068                                "/>
    <s v="00"/>
    <s v="NURV    "/>
    <x v="955"/>
    <s v="1001"/>
    <s v="MN304"/>
    <x v="1"/>
    <s v="Gas Distribution 374-387"/>
    <s v="Mandated"/>
  </r>
  <r>
    <s v="MN307"/>
    <x v="1"/>
    <x v="132"/>
    <x v="132"/>
    <s v="DIS-G S Cap Blanket"/>
    <d v="1991-07-15T00:00:00"/>
    <x v="0"/>
    <n v="201412"/>
    <x v="1"/>
    <x v="2"/>
    <s v="376000"/>
    <s v="068                                "/>
    <s v="00"/>
    <s v="UADD    "/>
    <x v="956"/>
    <s v="1001"/>
    <s v="MN307"/>
    <x v="1"/>
    <s v="Gas Distribution 374-387"/>
    <s v="Mandated"/>
  </r>
  <r>
    <s v="MN307"/>
    <x v="1"/>
    <x v="132"/>
    <x v="132"/>
    <s v="DIS-G S Cap Blanket"/>
    <d v="1991-07-15T00:00:00"/>
    <x v="0"/>
    <n v="201412"/>
    <x v="1"/>
    <x v="2"/>
    <s v="380000"/>
    <s v="068                                "/>
    <s v="00"/>
    <s v="UADD    "/>
    <x v="957"/>
    <s v="1001"/>
    <s v="MN307"/>
    <x v="1"/>
    <s v="Gas Distribution 374-387"/>
    <s v="Mandated"/>
  </r>
  <r>
    <s v="MN304"/>
    <x v="1"/>
    <x v="133"/>
    <x v="133"/>
    <s v="DIS-G S Cap Blanket"/>
    <d v="1991-07-15T00:00:00"/>
    <x v="0"/>
    <n v="201412"/>
    <x v="1"/>
    <x v="2"/>
    <s v="376000"/>
    <s v="068                                "/>
    <s v="00"/>
    <s v="UADD    "/>
    <x v="958"/>
    <s v="1001"/>
    <s v="MN304"/>
    <x v="1"/>
    <s v="Gas Distribution 374-387"/>
    <s v="Mandated"/>
  </r>
  <r>
    <s v="MN304"/>
    <x v="1"/>
    <x v="133"/>
    <x v="133"/>
    <s v="DIS-G S Cap Blanket"/>
    <d v="1991-07-15T00:00:00"/>
    <x v="0"/>
    <n v="201412"/>
    <x v="1"/>
    <x v="2"/>
    <s v="380000"/>
    <s v="068                                "/>
    <s v="00"/>
    <s v="UADD    "/>
    <x v="959"/>
    <s v="1001"/>
    <s v="MN304"/>
    <x v="1"/>
    <s v="Gas Distribution 374-387"/>
    <s v="Mandated"/>
  </r>
  <r>
    <s v="ZLL11"/>
    <x v="1"/>
    <x v="134"/>
    <x v="134"/>
    <s v="DIS-G N Cap Blanket"/>
    <d v="2004-01-01T00:00:00"/>
    <x v="0"/>
    <n v="201412"/>
    <x v="1"/>
    <x v="0"/>
    <s v="376000"/>
    <s v="028                                "/>
    <s v="00"/>
    <s v="UADD    "/>
    <x v="960"/>
    <s v="1001"/>
    <s v="ZLL11"/>
    <x v="1"/>
    <s v="Gas Distribution 374-387"/>
    <s v="Mandated"/>
  </r>
  <r>
    <s v="ZLL11"/>
    <x v="1"/>
    <x v="134"/>
    <x v="134"/>
    <s v="DIS-G N Cap Blanket"/>
    <d v="2004-01-01T00:00:00"/>
    <x v="0"/>
    <n v="201412"/>
    <x v="1"/>
    <x v="0"/>
    <s v="380000"/>
    <s v="028                                "/>
    <s v="00"/>
    <s v="UADD    "/>
    <x v="315"/>
    <s v="1001"/>
    <s v="ZLL11"/>
    <x v="1"/>
    <s v="Gas Distribution 374-387"/>
    <s v="Mandated"/>
  </r>
  <r>
    <s v="ZLL11"/>
    <x v="1"/>
    <x v="135"/>
    <x v="135"/>
    <s v="DIS-G N Cap Blanket"/>
    <d v="2004-01-01T00:00:00"/>
    <x v="0"/>
    <n v="201412"/>
    <x v="1"/>
    <x v="1"/>
    <s v="376000"/>
    <s v="038                                "/>
    <s v="00"/>
    <s v="UADD    "/>
    <x v="961"/>
    <s v="1001"/>
    <s v="ZLL11"/>
    <x v="1"/>
    <s v="Gas Distribution 374-387"/>
    <s v="Mandated"/>
  </r>
  <r>
    <s v="ZLL11"/>
    <x v="1"/>
    <x v="135"/>
    <x v="135"/>
    <s v="DIS-G N Cap Blanket"/>
    <d v="2004-01-01T00:00:00"/>
    <x v="0"/>
    <n v="201412"/>
    <x v="1"/>
    <x v="1"/>
    <s v="380000"/>
    <s v="038                                "/>
    <s v="00"/>
    <s v="UADD    "/>
    <x v="671"/>
    <s v="1001"/>
    <s v="ZLL11"/>
    <x v="1"/>
    <s v="Gas Distribution 374-387"/>
    <s v="Mandated"/>
  </r>
  <r>
    <s v="ZBG11"/>
    <x v="1"/>
    <x v="136"/>
    <x v="136"/>
    <s v="DIS-G N Cap Blanket"/>
    <d v="2004-01-01T00:00:00"/>
    <x v="0"/>
    <n v="201412"/>
    <x v="1"/>
    <x v="0"/>
    <s v="376000"/>
    <s v="028                                "/>
    <s v="00"/>
    <s v="UADD    "/>
    <x v="962"/>
    <s v="1001"/>
    <s v="ZBG11"/>
    <x v="1"/>
    <s v="Gas Distribution 374-387"/>
    <s v="Mandated"/>
  </r>
  <r>
    <s v="ZBG11"/>
    <x v="1"/>
    <x v="136"/>
    <x v="136"/>
    <s v="DIS-G N Cap Blanket"/>
    <d v="2004-01-01T00:00:00"/>
    <x v="0"/>
    <n v="201412"/>
    <x v="1"/>
    <x v="0"/>
    <s v="380000"/>
    <s v="028                                "/>
    <s v="00"/>
    <s v="UADD    "/>
    <x v="963"/>
    <s v="1001"/>
    <s v="ZBG11"/>
    <x v="1"/>
    <s v="Gas Distribution 374-387"/>
    <s v="Mandated"/>
  </r>
  <r>
    <s v="ZBG11"/>
    <x v="1"/>
    <x v="136"/>
    <x v="136"/>
    <s v="DIS-G N Cap Blanket"/>
    <d v="2004-01-01T00:00:00"/>
    <x v="0"/>
    <n v="201412"/>
    <x v="1"/>
    <x v="0"/>
    <s v="385000"/>
    <s v="028                                "/>
    <s v="00"/>
    <s v="UADD    "/>
    <x v="964"/>
    <s v="1001"/>
    <s v="ZBG11"/>
    <x v="1"/>
    <s v="Gas Distribution 374-387"/>
    <s v="Mandated"/>
  </r>
  <r>
    <s v="ZCM11"/>
    <x v="1"/>
    <x v="137"/>
    <x v="137"/>
    <s v="DIS-G N Cap Specific"/>
    <d v="2014-05-01T00:00:00"/>
    <x v="0"/>
    <n v="201412"/>
    <x v="1"/>
    <x v="1"/>
    <s v="376000"/>
    <s v="038                                "/>
    <s v="00"/>
    <s v="UADD    "/>
    <x v="965"/>
    <s v="1001"/>
    <s v="ZCM11"/>
    <x v="1"/>
    <s v="Gas Distribution 374-387"/>
    <s v="Mandated"/>
  </r>
  <r>
    <s v="ZCM11"/>
    <x v="1"/>
    <x v="137"/>
    <x v="137"/>
    <s v="DIS-G N Cap Specific"/>
    <d v="2014-05-01T00:00:00"/>
    <x v="0"/>
    <n v="201412"/>
    <x v="1"/>
    <x v="1"/>
    <s v="380000"/>
    <s v="038                                "/>
    <s v="00"/>
    <s v="UADD    "/>
    <x v="966"/>
    <s v="1001"/>
    <s v="ZCM11"/>
    <x v="1"/>
    <s v="Gas Distribution 374-387"/>
    <s v="Mandated"/>
  </r>
  <r>
    <s v="ZCM11"/>
    <x v="1"/>
    <x v="137"/>
    <x v="137"/>
    <s v="DIS-G N Cap Specific"/>
    <d v="2014-05-01T00:00:00"/>
    <x v="0"/>
    <n v="201412"/>
    <x v="1"/>
    <x v="1"/>
    <s v="385000"/>
    <s v="038                                "/>
    <s v="00"/>
    <s v="UADD    "/>
    <x v="967"/>
    <s v="1001"/>
    <s v="ZCM11"/>
    <x v="1"/>
    <s v="Gas Distribution 374-387"/>
    <s v="Mandated"/>
  </r>
  <r>
    <s v="ZPJ11"/>
    <x v="1"/>
    <x v="138"/>
    <x v="138"/>
    <s v="DIS-G N Cap Specific"/>
    <d v="2014-09-01T00:00:00"/>
    <x v="0"/>
    <n v="201412"/>
    <x v="1"/>
    <x v="0"/>
    <s v="378000"/>
    <s v="028                                "/>
    <s v="2679"/>
    <s v="UADD    "/>
    <x v="968"/>
    <s v="1001"/>
    <s v="ZPJ11"/>
    <x v="1"/>
    <s v="Gas Distribution 374-387"/>
    <s v="Mandated"/>
  </r>
  <r>
    <s v="ZPJ11"/>
    <x v="1"/>
    <x v="138"/>
    <x v="138"/>
    <s v="DIS-G N Cap Specific"/>
    <d v="2014-09-01T00:00:00"/>
    <x v="0"/>
    <n v="201412"/>
    <x v="1"/>
    <x v="0"/>
    <s v="381000"/>
    <s v="028                                "/>
    <s v="00"/>
    <s v="UADD    "/>
    <x v="969"/>
    <s v="1001"/>
    <s v="ZPJ11"/>
    <x v="1"/>
    <s v="Gas Distribution 374-387"/>
    <s v="Mandated"/>
  </r>
  <r>
    <s v="ZBG11"/>
    <x v="1"/>
    <x v="139"/>
    <x v="139"/>
    <s v="DIS-G N Cap Blanket"/>
    <d v="1951-01-01T00:00:00"/>
    <x v="0"/>
    <n v="201412"/>
    <x v="1"/>
    <x v="0"/>
    <s v="376000"/>
    <s v="028                                "/>
    <s v="00"/>
    <s v="CFNU    "/>
    <x v="970"/>
    <s v="1001"/>
    <s v="ZBG11"/>
    <x v="1"/>
    <s v="Gas Distribution 374-387"/>
    <s v="Mandated"/>
  </r>
  <r>
    <s v="ZBG11"/>
    <x v="1"/>
    <x v="139"/>
    <x v="139"/>
    <s v="DIS-G N Cap Blanket"/>
    <d v="1951-01-01T00:00:00"/>
    <x v="0"/>
    <n v="201412"/>
    <x v="1"/>
    <x v="0"/>
    <s v="376000"/>
    <s v="028                                "/>
    <s v="00"/>
    <s v="NURV    "/>
    <x v="971"/>
    <s v="1001"/>
    <s v="ZBG11"/>
    <x v="1"/>
    <s v="Gas Distribution 374-387"/>
    <s v="Mandated"/>
  </r>
  <r>
    <s v="ZBG11"/>
    <x v="1"/>
    <x v="139"/>
    <x v="139"/>
    <s v="DIS-G N Cap Blanket"/>
    <d v="1951-01-01T00:00:00"/>
    <x v="0"/>
    <n v="201412"/>
    <x v="1"/>
    <x v="0"/>
    <s v="376000"/>
    <s v="028                                "/>
    <s v="00"/>
    <s v="UADD    "/>
    <x v="972"/>
    <s v="1001"/>
    <s v="ZBG11"/>
    <x v="1"/>
    <s v="Gas Distribution 374-387"/>
    <s v="Mandated"/>
  </r>
  <r>
    <s v="ZBG11"/>
    <x v="1"/>
    <x v="139"/>
    <x v="139"/>
    <s v="DIS-G N Cap Blanket"/>
    <d v="1951-01-01T00:00:00"/>
    <x v="0"/>
    <n v="201412"/>
    <x v="1"/>
    <x v="0"/>
    <s v="380000"/>
    <s v="028                                "/>
    <s v="00"/>
    <s v="CFNU    "/>
    <x v="973"/>
    <s v="1001"/>
    <s v="ZBG11"/>
    <x v="1"/>
    <s v="Gas Distribution 374-387"/>
    <s v="Mandated"/>
  </r>
  <r>
    <s v="ZBG11"/>
    <x v="1"/>
    <x v="139"/>
    <x v="139"/>
    <s v="DIS-G N Cap Blanket"/>
    <d v="1951-01-01T00:00:00"/>
    <x v="0"/>
    <n v="201412"/>
    <x v="1"/>
    <x v="0"/>
    <s v="380000"/>
    <s v="028                                "/>
    <s v="00"/>
    <s v="NURV    "/>
    <x v="974"/>
    <s v="1001"/>
    <s v="ZBG11"/>
    <x v="1"/>
    <s v="Gas Distribution 374-387"/>
    <s v="Mandated"/>
  </r>
  <r>
    <s v="ZBG11"/>
    <x v="1"/>
    <x v="139"/>
    <x v="139"/>
    <s v="DIS-G N Cap Blanket"/>
    <d v="1951-01-01T00:00:00"/>
    <x v="0"/>
    <n v="201412"/>
    <x v="1"/>
    <x v="0"/>
    <s v="380000"/>
    <s v="028                                "/>
    <s v="00"/>
    <s v="UADD    "/>
    <x v="975"/>
    <s v="1001"/>
    <s v="ZBG11"/>
    <x v="1"/>
    <s v="Gas Distribution 374-387"/>
    <s v="Mandated"/>
  </r>
  <r>
    <s v="ZBG11"/>
    <x v="1"/>
    <x v="140"/>
    <x v="140"/>
    <s v="DIS-G N Cap Blanket"/>
    <d v="1992-01-24T00:00:00"/>
    <x v="0"/>
    <n v="201412"/>
    <x v="1"/>
    <x v="0"/>
    <s v="376000"/>
    <s v="028                                "/>
    <s v="00"/>
    <s v="CFNU    "/>
    <x v="976"/>
    <s v="1001"/>
    <s v="ZBG11"/>
    <x v="1"/>
    <s v="Gas Distribution 374-387"/>
    <s v="Mandated"/>
  </r>
  <r>
    <s v="ZBG11"/>
    <x v="1"/>
    <x v="140"/>
    <x v="140"/>
    <s v="DIS-G N Cap Blanket"/>
    <d v="1992-01-24T00:00:00"/>
    <x v="0"/>
    <n v="201412"/>
    <x v="1"/>
    <x v="0"/>
    <s v="376000"/>
    <s v="028                                "/>
    <s v="00"/>
    <s v="NURV    "/>
    <x v="977"/>
    <s v="1001"/>
    <s v="ZBG11"/>
    <x v="1"/>
    <s v="Gas Distribution 374-387"/>
    <s v="Mandated"/>
  </r>
  <r>
    <s v="ZBG11"/>
    <x v="1"/>
    <x v="140"/>
    <x v="140"/>
    <s v="DIS-G N Cap Blanket"/>
    <d v="1992-01-24T00:00:00"/>
    <x v="0"/>
    <n v="201412"/>
    <x v="1"/>
    <x v="0"/>
    <s v="380000"/>
    <s v="028                                "/>
    <s v="00"/>
    <s v="CFNU    "/>
    <x v="978"/>
    <s v="1001"/>
    <s v="ZBG11"/>
    <x v="1"/>
    <s v="Gas Distribution 374-387"/>
    <s v="Mandated"/>
  </r>
  <r>
    <s v="ZBG11"/>
    <x v="1"/>
    <x v="140"/>
    <x v="140"/>
    <s v="DIS-G N Cap Blanket"/>
    <d v="1992-01-24T00:00:00"/>
    <x v="0"/>
    <n v="201412"/>
    <x v="1"/>
    <x v="0"/>
    <s v="380000"/>
    <s v="028                                "/>
    <s v="00"/>
    <s v="NURV    "/>
    <x v="979"/>
    <s v="1001"/>
    <s v="ZBG11"/>
    <x v="1"/>
    <s v="Gas Distribution 374-387"/>
    <s v="Mandated"/>
  </r>
  <r>
    <s v="ZLL11"/>
    <x v="1"/>
    <x v="141"/>
    <x v="141"/>
    <s v="DIS-G N Cap Blanket"/>
    <d v="1984-07-01T00:00:00"/>
    <x v="0"/>
    <n v="201412"/>
    <x v="1"/>
    <x v="0"/>
    <s v="376000"/>
    <s v="028                                "/>
    <s v="00"/>
    <s v="UADD    "/>
    <x v="980"/>
    <s v="1001"/>
    <s v="ZLL11"/>
    <x v="1"/>
    <s v="Gas Distribution 374-387"/>
    <s v="Mandated"/>
  </r>
  <r>
    <s v="ZLL11"/>
    <x v="1"/>
    <x v="141"/>
    <x v="141"/>
    <s v="DIS-G N Cap Blanket"/>
    <d v="1984-07-01T00:00:00"/>
    <x v="0"/>
    <n v="201412"/>
    <x v="1"/>
    <x v="0"/>
    <s v="380000"/>
    <s v="028                                "/>
    <s v="00"/>
    <s v="UADD    "/>
    <x v="981"/>
    <s v="1001"/>
    <s v="ZLL11"/>
    <x v="1"/>
    <s v="Gas Distribution 374-387"/>
    <s v="Mandated"/>
  </r>
  <r>
    <s v="ZBR11"/>
    <x v="1"/>
    <x v="142"/>
    <x v="142"/>
    <s v="DIS-G N Cap Blanket"/>
    <d v="1984-01-01T00:00:00"/>
    <x v="0"/>
    <n v="201412"/>
    <x v="1"/>
    <x v="0"/>
    <s v="376000"/>
    <s v="028                                "/>
    <s v="00"/>
    <s v="UADD    "/>
    <x v="982"/>
    <s v="1001"/>
    <s v="ZBR11"/>
    <x v="1"/>
    <s v="Gas Distribution 374-387"/>
    <s v="Mandated"/>
  </r>
  <r>
    <s v="ZBR11"/>
    <x v="1"/>
    <x v="142"/>
    <x v="142"/>
    <s v="DIS-G N Cap Blanket"/>
    <d v="1984-01-01T00:00:00"/>
    <x v="0"/>
    <n v="201412"/>
    <x v="1"/>
    <x v="0"/>
    <s v="380000"/>
    <s v="028                                "/>
    <s v="00"/>
    <s v="UADD    "/>
    <x v="983"/>
    <s v="1001"/>
    <s v="ZBR11"/>
    <x v="1"/>
    <s v="Gas Distribution 374-387"/>
    <s v="Mandated"/>
  </r>
  <r>
    <s v="ZBG11"/>
    <x v="1"/>
    <x v="143"/>
    <x v="143"/>
    <s v="DIS-G N Cap Blanket"/>
    <d v="1984-01-01T00:00:00"/>
    <x v="0"/>
    <n v="201412"/>
    <x v="1"/>
    <x v="0"/>
    <s v="376000"/>
    <s v="028                                "/>
    <s v="00"/>
    <s v="CFNU    "/>
    <x v="984"/>
    <s v="1001"/>
    <s v="ZBG11"/>
    <x v="1"/>
    <s v="Gas Distribution 374-387"/>
    <s v="Mandated"/>
  </r>
  <r>
    <s v="ZBG11"/>
    <x v="1"/>
    <x v="143"/>
    <x v="143"/>
    <s v="DIS-G N Cap Blanket"/>
    <d v="1984-01-01T00:00:00"/>
    <x v="0"/>
    <n v="201412"/>
    <x v="1"/>
    <x v="0"/>
    <s v="376000"/>
    <s v="028                                "/>
    <s v="00"/>
    <s v="NURV    "/>
    <x v="985"/>
    <s v="1001"/>
    <s v="ZBG11"/>
    <x v="1"/>
    <s v="Gas Distribution 374-387"/>
    <s v="Mandated"/>
  </r>
  <r>
    <s v="ZBG11"/>
    <x v="1"/>
    <x v="143"/>
    <x v="143"/>
    <s v="DIS-G N Cap Blanket"/>
    <d v="1984-01-01T00:00:00"/>
    <x v="0"/>
    <n v="201412"/>
    <x v="1"/>
    <x v="0"/>
    <s v="380000"/>
    <s v="028                                "/>
    <s v="00"/>
    <s v="CFNU    "/>
    <x v="986"/>
    <s v="1001"/>
    <s v="ZBG11"/>
    <x v="1"/>
    <s v="Gas Distribution 374-387"/>
    <s v="Mandated"/>
  </r>
  <r>
    <s v="ZBG11"/>
    <x v="1"/>
    <x v="143"/>
    <x v="143"/>
    <s v="DIS-G N Cap Blanket"/>
    <d v="1984-01-01T00:00:00"/>
    <x v="0"/>
    <n v="201412"/>
    <x v="1"/>
    <x v="0"/>
    <s v="380000"/>
    <s v="028                                "/>
    <s v="00"/>
    <s v="NURV    "/>
    <x v="987"/>
    <s v="1001"/>
    <s v="ZBG11"/>
    <x v="1"/>
    <s v="Gas Distribution 374-387"/>
    <s v="Mandated"/>
  </r>
  <r>
    <s v="ZCS11"/>
    <x v="1"/>
    <x v="144"/>
    <x v="144"/>
    <s v="DIS-G N Cap Blanket"/>
    <d v="1993-01-22T00:00:00"/>
    <x v="0"/>
    <n v="201412"/>
    <x v="1"/>
    <x v="1"/>
    <s v="376000"/>
    <s v="038                                "/>
    <s v="00"/>
    <s v="UADD    "/>
    <x v="988"/>
    <s v="1001"/>
    <s v="ZCS11"/>
    <x v="1"/>
    <s v="Gas Distribution 374-387"/>
    <s v="Mandated"/>
  </r>
  <r>
    <s v="ZCS11"/>
    <x v="1"/>
    <x v="144"/>
    <x v="144"/>
    <s v="DIS-G N Cap Blanket"/>
    <d v="1993-01-22T00:00:00"/>
    <x v="0"/>
    <n v="201412"/>
    <x v="1"/>
    <x v="1"/>
    <s v="380000"/>
    <s v="038                                "/>
    <s v="00"/>
    <s v="UADD    "/>
    <x v="989"/>
    <s v="1001"/>
    <s v="ZCS11"/>
    <x v="1"/>
    <s v="Gas Distribution 374-387"/>
    <s v="Mandated"/>
  </r>
  <r>
    <s v="ZBG11"/>
    <x v="1"/>
    <x v="145"/>
    <x v="145"/>
    <s v="DIS-G N Cap Blanket"/>
    <d v="1951-01-01T00:00:00"/>
    <x v="0"/>
    <n v="201412"/>
    <x v="1"/>
    <x v="0"/>
    <s v="376000"/>
    <s v="028                                "/>
    <s v="00"/>
    <s v="CFNU    "/>
    <x v="990"/>
    <s v="1001"/>
    <s v="ZBG11"/>
    <x v="1"/>
    <s v="Gas Distribution 374-387"/>
    <s v="Mandated"/>
  </r>
  <r>
    <s v="ZBG11"/>
    <x v="1"/>
    <x v="145"/>
    <x v="145"/>
    <s v="DIS-G N Cap Blanket"/>
    <d v="1951-01-01T00:00:00"/>
    <x v="0"/>
    <n v="201412"/>
    <x v="1"/>
    <x v="0"/>
    <s v="376000"/>
    <s v="028                                "/>
    <s v="00"/>
    <s v="NURV    "/>
    <x v="991"/>
    <s v="1001"/>
    <s v="ZBG11"/>
    <x v="1"/>
    <s v="Gas Distribution 374-387"/>
    <s v="Mandated"/>
  </r>
  <r>
    <s v="ZBG11"/>
    <x v="1"/>
    <x v="145"/>
    <x v="145"/>
    <s v="DIS-G N Cap Blanket"/>
    <d v="1951-01-01T00:00:00"/>
    <x v="0"/>
    <n v="201412"/>
    <x v="1"/>
    <x v="0"/>
    <s v="380000"/>
    <s v="028                                "/>
    <s v="00"/>
    <s v="CFNU    "/>
    <x v="992"/>
    <s v="1001"/>
    <s v="ZBG11"/>
    <x v="1"/>
    <s v="Gas Distribution 374-387"/>
    <s v="Mandated"/>
  </r>
  <r>
    <s v="ZCJ11"/>
    <x v="1"/>
    <x v="146"/>
    <x v="146"/>
    <s v="DIS-G N Cap Blanket"/>
    <d v="1993-03-22T00:00:00"/>
    <x v="0"/>
    <n v="201412"/>
    <x v="1"/>
    <x v="1"/>
    <s v="376000"/>
    <s v="038                                "/>
    <s v="00"/>
    <s v="CFNU    "/>
    <x v="993"/>
    <s v="1001"/>
    <s v="ZCJ11"/>
    <x v="1"/>
    <s v="Gas Distribution 374-387"/>
    <s v="Mandated"/>
  </r>
  <r>
    <s v="ZCJ11"/>
    <x v="1"/>
    <x v="146"/>
    <x v="146"/>
    <s v="DIS-G N Cap Blanket"/>
    <d v="1993-03-22T00:00:00"/>
    <x v="0"/>
    <n v="201412"/>
    <x v="1"/>
    <x v="1"/>
    <s v="376000"/>
    <s v="038                                "/>
    <s v="00"/>
    <s v="NURV    "/>
    <x v="994"/>
    <s v="1001"/>
    <s v="ZCJ11"/>
    <x v="1"/>
    <s v="Gas Distribution 374-387"/>
    <s v="Mandated"/>
  </r>
  <r>
    <s v="ZCJ11"/>
    <x v="1"/>
    <x v="146"/>
    <x v="146"/>
    <s v="DIS-G N Cap Blanket"/>
    <d v="1993-03-22T00:00:00"/>
    <x v="0"/>
    <n v="201412"/>
    <x v="1"/>
    <x v="1"/>
    <s v="376000"/>
    <s v="038                                "/>
    <s v="00"/>
    <s v="UADD    "/>
    <x v="995"/>
    <s v="1001"/>
    <s v="ZCJ11"/>
    <x v="1"/>
    <s v="Gas Distribution 374-387"/>
    <s v="Mandated"/>
  </r>
  <r>
    <s v="ZCJ11"/>
    <x v="1"/>
    <x v="146"/>
    <x v="146"/>
    <s v="DIS-G N Cap Blanket"/>
    <d v="1993-03-22T00:00:00"/>
    <x v="0"/>
    <n v="201412"/>
    <x v="1"/>
    <x v="1"/>
    <s v="380000"/>
    <s v="038                                "/>
    <s v="00"/>
    <s v="CFNU    "/>
    <x v="996"/>
    <s v="1001"/>
    <s v="ZCJ11"/>
    <x v="1"/>
    <s v="Gas Distribution 374-387"/>
    <s v="Mandated"/>
  </r>
  <r>
    <s v="ZCJ11"/>
    <x v="1"/>
    <x v="146"/>
    <x v="146"/>
    <s v="DIS-G N Cap Blanket"/>
    <d v="1993-03-22T00:00:00"/>
    <x v="0"/>
    <n v="201412"/>
    <x v="1"/>
    <x v="1"/>
    <s v="380000"/>
    <s v="038                                "/>
    <s v="00"/>
    <s v="NURV    "/>
    <x v="997"/>
    <s v="1001"/>
    <s v="ZCJ11"/>
    <x v="1"/>
    <s v="Gas Distribution 374-387"/>
    <s v="Mandated"/>
  </r>
  <r>
    <s v="ZCJ11"/>
    <x v="1"/>
    <x v="146"/>
    <x v="146"/>
    <s v="DIS-G N Cap Blanket"/>
    <d v="1993-03-22T00:00:00"/>
    <x v="0"/>
    <n v="201412"/>
    <x v="1"/>
    <x v="1"/>
    <s v="380000"/>
    <s v="038                                "/>
    <s v="00"/>
    <s v="UADD    "/>
    <x v="998"/>
    <s v="1001"/>
    <s v="ZCJ11"/>
    <x v="1"/>
    <s v="Gas Distribution 374-387"/>
    <s v="Mandated"/>
  </r>
  <r>
    <s v="ZBW11"/>
    <x v="1"/>
    <x v="147"/>
    <x v="147"/>
    <s v="DIS-G N Cap Blanket"/>
    <d v="1984-01-01T00:00:00"/>
    <x v="0"/>
    <n v="201412"/>
    <x v="1"/>
    <x v="0"/>
    <s v="376000"/>
    <s v="028                                "/>
    <s v="00"/>
    <s v="UADD    "/>
    <x v="999"/>
    <s v="1001"/>
    <s v="ZBW11"/>
    <x v="1"/>
    <s v="Gas Distribution 374-387"/>
    <s v="Mandated"/>
  </r>
  <r>
    <s v="ZBW11"/>
    <x v="1"/>
    <x v="147"/>
    <x v="147"/>
    <s v="DIS-G N Cap Blanket"/>
    <d v="1984-01-01T00:00:00"/>
    <x v="0"/>
    <n v="201412"/>
    <x v="1"/>
    <x v="0"/>
    <s v="380000"/>
    <s v="028                                "/>
    <s v="00"/>
    <s v="UADD    "/>
    <x v="1000"/>
    <s v="1001"/>
    <s v="ZBW11"/>
    <x v="1"/>
    <s v="Gas Distribution 374-387"/>
    <s v="Mandated"/>
  </r>
  <r>
    <s v="ZCM11"/>
    <x v="1"/>
    <x v="148"/>
    <x v="148"/>
    <s v="DIS-G N Cap Blanket"/>
    <d v="1986-06-30T00:00:00"/>
    <x v="0"/>
    <n v="201412"/>
    <x v="1"/>
    <x v="1"/>
    <s v="376000"/>
    <s v="038                                "/>
    <s v="00"/>
    <s v="UADD    "/>
    <x v="1001"/>
    <s v="1001"/>
    <s v="ZCM11"/>
    <x v="1"/>
    <s v="Gas Distribution 374-387"/>
    <s v="Mandated"/>
  </r>
  <r>
    <s v="ZCM11"/>
    <x v="1"/>
    <x v="148"/>
    <x v="148"/>
    <s v="DIS-G N Cap Blanket"/>
    <d v="1986-06-30T00:00:00"/>
    <x v="0"/>
    <n v="201412"/>
    <x v="1"/>
    <x v="1"/>
    <s v="380000"/>
    <s v="038                                "/>
    <s v="00"/>
    <s v="UADD    "/>
    <x v="1002"/>
    <s v="1001"/>
    <s v="ZCM11"/>
    <x v="1"/>
    <s v="Gas Distribution 374-387"/>
    <s v="Mandated"/>
  </r>
  <r>
    <s v="ZLL11"/>
    <x v="1"/>
    <x v="149"/>
    <x v="149"/>
    <s v="DIS-G N Cap Blanket"/>
    <d v="1984-07-01T00:00:00"/>
    <x v="0"/>
    <n v="201412"/>
    <x v="1"/>
    <x v="1"/>
    <s v="376000"/>
    <s v="038                                "/>
    <s v="00"/>
    <s v="UADD    "/>
    <x v="1003"/>
    <s v="1001"/>
    <s v="ZLL11"/>
    <x v="1"/>
    <s v="Gas Distribution 374-387"/>
    <s v="Mandated"/>
  </r>
  <r>
    <s v="ZPJ11"/>
    <x v="1"/>
    <x v="150"/>
    <x v="150"/>
    <s v="DIS-G N Cap Blanket"/>
    <d v="1993-01-22T00:00:00"/>
    <x v="0"/>
    <n v="201412"/>
    <x v="1"/>
    <x v="1"/>
    <s v="376000"/>
    <s v="038                                "/>
    <s v="00"/>
    <s v="UADD    "/>
    <x v="1004"/>
    <s v="1001"/>
    <s v="ZPJ11"/>
    <x v="1"/>
    <s v="Gas Distribution 374-387"/>
    <s v="Mandated"/>
  </r>
  <r>
    <s v="ZPJ11"/>
    <x v="1"/>
    <x v="150"/>
    <x v="150"/>
    <s v="DIS-G N Cap Blanket"/>
    <d v="1993-01-22T00:00:00"/>
    <x v="0"/>
    <n v="201412"/>
    <x v="1"/>
    <x v="1"/>
    <s v="380000"/>
    <s v="038                                "/>
    <s v="00"/>
    <s v="UADD    "/>
    <x v="1005"/>
    <s v="1001"/>
    <s v="ZPJ11"/>
    <x v="1"/>
    <s v="Gas Distribution 374-387"/>
    <s v="Mandated"/>
  </r>
  <r>
    <s v="ZPJ11"/>
    <x v="1"/>
    <x v="151"/>
    <x v="151"/>
    <s v="DIS-G N Cap Blanket"/>
    <d v="1984-07-01T00:00:00"/>
    <x v="0"/>
    <n v="201412"/>
    <x v="1"/>
    <x v="0"/>
    <s v="376000"/>
    <s v="028                                "/>
    <s v="00"/>
    <s v="UADD    "/>
    <x v="1006"/>
    <s v="1001"/>
    <s v="ZPJ11"/>
    <x v="1"/>
    <s v="Gas Distribution 374-387"/>
    <s v="Mandated"/>
  </r>
  <r>
    <s v="ZPJ11"/>
    <x v="1"/>
    <x v="151"/>
    <x v="151"/>
    <s v="DIS-G N Cap Blanket"/>
    <d v="1984-07-01T00:00:00"/>
    <x v="0"/>
    <n v="201412"/>
    <x v="1"/>
    <x v="0"/>
    <s v="380000"/>
    <s v="028                                "/>
    <s v="00"/>
    <s v="UADD    "/>
    <x v="1007"/>
    <s v="1001"/>
    <s v="ZPJ11"/>
    <x v="1"/>
    <s v="Gas Distribution 374-387"/>
    <s v="Mandated"/>
  </r>
  <r>
    <s v="ZBG11"/>
    <x v="1"/>
    <x v="152"/>
    <x v="152"/>
    <s v="DIS-G N Cap Blanket"/>
    <d v="1984-01-01T00:00:00"/>
    <x v="0"/>
    <n v="201412"/>
    <x v="1"/>
    <x v="0"/>
    <s v="376000"/>
    <s v="028                                "/>
    <s v="00"/>
    <s v="CFNU    "/>
    <x v="1008"/>
    <s v="1001"/>
    <s v="ZBG11"/>
    <x v="1"/>
    <s v="Gas Distribution 374-387"/>
    <s v="Mandated"/>
  </r>
  <r>
    <s v="ZBG11"/>
    <x v="1"/>
    <x v="152"/>
    <x v="152"/>
    <s v="DIS-G N Cap Blanket"/>
    <d v="1984-01-01T00:00:00"/>
    <x v="0"/>
    <n v="201412"/>
    <x v="1"/>
    <x v="0"/>
    <s v="376000"/>
    <s v="028                                "/>
    <s v="00"/>
    <s v="NURV    "/>
    <x v="1009"/>
    <s v="1001"/>
    <s v="ZBG11"/>
    <x v="1"/>
    <s v="Gas Distribution 374-387"/>
    <s v="Mandated"/>
  </r>
  <r>
    <s v="ZBG11"/>
    <x v="1"/>
    <x v="152"/>
    <x v="152"/>
    <s v="DIS-G N Cap Blanket"/>
    <d v="1984-01-01T00:00:00"/>
    <x v="0"/>
    <n v="201412"/>
    <x v="1"/>
    <x v="0"/>
    <s v="376000"/>
    <s v="028                                "/>
    <s v="00"/>
    <s v="UADD    "/>
    <x v="1010"/>
    <s v="1001"/>
    <s v="ZBG11"/>
    <x v="1"/>
    <s v="Gas Distribution 374-387"/>
    <s v="Mandated"/>
  </r>
  <r>
    <s v="ZBG11"/>
    <x v="1"/>
    <x v="152"/>
    <x v="152"/>
    <s v="DIS-G N Cap Blanket"/>
    <d v="1984-01-01T00:00:00"/>
    <x v="0"/>
    <n v="201412"/>
    <x v="1"/>
    <x v="0"/>
    <s v="380000"/>
    <s v="028                                "/>
    <s v="00"/>
    <s v="CFNU    "/>
    <x v="1011"/>
    <s v="1001"/>
    <s v="ZBG11"/>
    <x v="1"/>
    <s v="Gas Distribution 374-387"/>
    <s v="Mandated"/>
  </r>
  <r>
    <s v="ZBG11"/>
    <x v="1"/>
    <x v="152"/>
    <x v="152"/>
    <s v="DIS-G N Cap Blanket"/>
    <d v="1984-01-01T00:00:00"/>
    <x v="0"/>
    <n v="201412"/>
    <x v="1"/>
    <x v="0"/>
    <s v="380000"/>
    <s v="028                                "/>
    <s v="00"/>
    <s v="NURV    "/>
    <x v="1012"/>
    <s v="1001"/>
    <s v="ZBG11"/>
    <x v="1"/>
    <s v="Gas Distribution 374-387"/>
    <s v="Mandated"/>
  </r>
  <r>
    <s v="ZBG11"/>
    <x v="1"/>
    <x v="153"/>
    <x v="153"/>
    <s v="DIS-G N Cap Specific"/>
    <d v="2014-06-01T00:00:00"/>
    <x v="0"/>
    <n v="201412"/>
    <x v="1"/>
    <x v="0"/>
    <s v="380000"/>
    <s v="028                                "/>
    <s v="00"/>
    <s v="UADD    "/>
    <x v="1013"/>
    <s v="1001"/>
    <s v="ZBG11"/>
    <x v="1"/>
    <s v="Gas Distribution 374-387"/>
    <s v="Mandated"/>
  </r>
  <r>
    <s v="ZBG11"/>
    <x v="1"/>
    <x v="153"/>
    <x v="153"/>
    <s v="DIS-G N Cap Specific"/>
    <d v="2014-06-01T00:00:00"/>
    <x v="0"/>
    <n v="201412"/>
    <x v="1"/>
    <x v="0"/>
    <s v="385000"/>
    <s v="028                                "/>
    <s v="00"/>
    <s v="UADD    "/>
    <x v="1014"/>
    <s v="1001"/>
    <s v="ZBG11"/>
    <x v="1"/>
    <s v="Gas Distribution 374-387"/>
    <s v="Mandated"/>
  </r>
  <r>
    <s v="ZLL11"/>
    <x v="1"/>
    <x v="154"/>
    <x v="154"/>
    <s v="DIS-G N Cap Blanket"/>
    <d v="2004-01-01T00:00:00"/>
    <x v="0"/>
    <n v="201412"/>
    <x v="1"/>
    <x v="0"/>
    <s v="376000"/>
    <s v="028                                "/>
    <s v="00"/>
    <s v="CFNU    "/>
    <x v="1015"/>
    <s v="1001"/>
    <s v="ZLL11"/>
    <x v="1"/>
    <s v="Gas Distribution 374-387"/>
    <s v="Mandated"/>
  </r>
  <r>
    <s v="ZLL11"/>
    <x v="1"/>
    <x v="154"/>
    <x v="154"/>
    <s v="DIS-G N Cap Blanket"/>
    <d v="2004-01-01T00:00:00"/>
    <x v="0"/>
    <n v="201412"/>
    <x v="1"/>
    <x v="0"/>
    <s v="380000"/>
    <s v="028                                "/>
    <s v="00"/>
    <s v="CFNU    "/>
    <x v="1016"/>
    <s v="1001"/>
    <s v="ZLL11"/>
    <x v="1"/>
    <s v="Gas Distribution 374-387"/>
    <s v="Mandated"/>
  </r>
  <r>
    <s v="ZLL11"/>
    <x v="1"/>
    <x v="154"/>
    <x v="154"/>
    <s v="DIS-G N Cap Blanket"/>
    <d v="2004-01-01T00:00:00"/>
    <x v="0"/>
    <n v="201412"/>
    <x v="1"/>
    <x v="0"/>
    <s v="380000"/>
    <s v="028                                "/>
    <s v="00"/>
    <s v="NURV    "/>
    <x v="1017"/>
    <s v="1001"/>
    <s v="ZLL11"/>
    <x v="1"/>
    <s v="Gas Distribution 374-387"/>
    <s v="Mandated"/>
  </r>
  <r>
    <s v="ZLL11"/>
    <x v="1"/>
    <x v="154"/>
    <x v="154"/>
    <s v="DIS-G N Cap Blanket"/>
    <d v="2004-01-01T00:00:00"/>
    <x v="0"/>
    <n v="201412"/>
    <x v="1"/>
    <x v="0"/>
    <s v="380000"/>
    <s v="028                                "/>
    <s v="00"/>
    <s v="UADD    "/>
    <x v="1018"/>
    <s v="1001"/>
    <s v="ZLL11"/>
    <x v="1"/>
    <s v="Gas Distribution 374-387"/>
    <s v="Mandated"/>
  </r>
  <r>
    <s v="ZBW11"/>
    <x v="1"/>
    <x v="155"/>
    <x v="155"/>
    <s v="DIS-G N Cap Blanket"/>
    <d v="2004-01-01T00:00:00"/>
    <x v="0"/>
    <n v="201412"/>
    <x v="1"/>
    <x v="0"/>
    <s v="376000"/>
    <s v="028                                "/>
    <s v="00"/>
    <s v="CFNU    "/>
    <x v="1019"/>
    <s v="1001"/>
    <s v="ZBW11"/>
    <x v="1"/>
    <s v="Gas Distribution 374-387"/>
    <s v="Mandated"/>
  </r>
  <r>
    <s v="ZBW11"/>
    <x v="1"/>
    <x v="155"/>
    <x v="155"/>
    <s v="DIS-G N Cap Blanket"/>
    <d v="2004-01-01T00:00:00"/>
    <x v="0"/>
    <n v="201412"/>
    <x v="1"/>
    <x v="0"/>
    <s v="376000"/>
    <s v="028                                "/>
    <s v="00"/>
    <s v="NURV    "/>
    <x v="1020"/>
    <s v="1001"/>
    <s v="ZBW11"/>
    <x v="1"/>
    <s v="Gas Distribution 374-387"/>
    <s v="Mandated"/>
  </r>
  <r>
    <s v="ZBW11"/>
    <x v="1"/>
    <x v="155"/>
    <x v="155"/>
    <s v="DIS-G N Cap Blanket"/>
    <d v="2004-01-01T00:00:00"/>
    <x v="0"/>
    <n v="201412"/>
    <x v="1"/>
    <x v="0"/>
    <s v="376000"/>
    <s v="028                                "/>
    <s v="00"/>
    <s v="UADD    "/>
    <x v="1021"/>
    <s v="1001"/>
    <s v="ZBW11"/>
    <x v="1"/>
    <s v="Gas Distribution 374-387"/>
    <s v="Mandated"/>
  </r>
  <r>
    <s v="ZBW11"/>
    <x v="1"/>
    <x v="155"/>
    <x v="155"/>
    <s v="DIS-G N Cap Blanket"/>
    <d v="2004-01-01T00:00:00"/>
    <x v="0"/>
    <n v="201412"/>
    <x v="1"/>
    <x v="0"/>
    <s v="380000"/>
    <s v="028                                "/>
    <s v="00"/>
    <s v="CFNU    "/>
    <x v="1022"/>
    <s v="1001"/>
    <s v="ZBW11"/>
    <x v="1"/>
    <s v="Gas Distribution 374-387"/>
    <s v="Mandated"/>
  </r>
  <r>
    <s v="ZBW11"/>
    <x v="1"/>
    <x v="155"/>
    <x v="155"/>
    <s v="DIS-G N Cap Blanket"/>
    <d v="2004-01-01T00:00:00"/>
    <x v="0"/>
    <n v="201412"/>
    <x v="1"/>
    <x v="0"/>
    <s v="380000"/>
    <s v="028                                "/>
    <s v="00"/>
    <s v="NURV    "/>
    <x v="1023"/>
    <s v="1001"/>
    <s v="ZBW11"/>
    <x v="1"/>
    <s v="Gas Distribution 374-387"/>
    <s v="Mandated"/>
  </r>
  <r>
    <s v="ZBW11"/>
    <x v="1"/>
    <x v="155"/>
    <x v="155"/>
    <s v="DIS-G N Cap Blanket"/>
    <d v="2004-01-01T00:00:00"/>
    <x v="0"/>
    <n v="201412"/>
    <x v="1"/>
    <x v="0"/>
    <s v="380000"/>
    <s v="028                                "/>
    <s v="00"/>
    <s v="UADD    "/>
    <x v="1024"/>
    <s v="1001"/>
    <s v="ZBW11"/>
    <x v="1"/>
    <s v="Gas Distribution 374-387"/>
    <s v="Mandated"/>
  </r>
  <r>
    <s v="ZBR11"/>
    <x v="1"/>
    <x v="156"/>
    <x v="156"/>
    <s v="DIS-G N Cap Blanket"/>
    <d v="2004-01-01T00:00:00"/>
    <x v="0"/>
    <n v="201412"/>
    <x v="1"/>
    <x v="0"/>
    <s v="376000"/>
    <s v="028                                "/>
    <s v="00"/>
    <s v="UADD    "/>
    <x v="1025"/>
    <s v="1001"/>
    <s v="ZBR11"/>
    <x v="1"/>
    <s v="Gas Distribution 374-387"/>
    <s v="Mandated"/>
  </r>
  <r>
    <s v="ZBR11"/>
    <x v="1"/>
    <x v="156"/>
    <x v="156"/>
    <s v="DIS-G N Cap Blanket"/>
    <d v="2004-01-01T00:00:00"/>
    <x v="0"/>
    <n v="201412"/>
    <x v="1"/>
    <x v="0"/>
    <s v="380000"/>
    <s v="028                                "/>
    <s v="00"/>
    <s v="UADD    "/>
    <x v="1026"/>
    <s v="1001"/>
    <s v="ZBR11"/>
    <x v="1"/>
    <s v="Gas Distribution 374-387"/>
    <s v="Mandated"/>
  </r>
  <r>
    <s v="ZBG11"/>
    <x v="1"/>
    <x v="157"/>
    <x v="157"/>
    <s v="DIS-G N Cap Blanket"/>
    <d v="2004-01-01T00:00:00"/>
    <x v="0"/>
    <n v="201412"/>
    <x v="1"/>
    <x v="0"/>
    <s v="376000"/>
    <s v="028                                "/>
    <s v="00"/>
    <s v="CFNU    "/>
    <x v="1027"/>
    <s v="1001"/>
    <s v="ZBG11"/>
    <x v="1"/>
    <s v="Gas Distribution 374-387"/>
    <s v="Mandated"/>
  </r>
  <r>
    <s v="ZBG11"/>
    <x v="1"/>
    <x v="157"/>
    <x v="157"/>
    <s v="DIS-G N Cap Blanket"/>
    <d v="2004-01-01T00:00:00"/>
    <x v="0"/>
    <n v="201412"/>
    <x v="1"/>
    <x v="0"/>
    <s v="376000"/>
    <s v="028                                "/>
    <s v="00"/>
    <s v="NURV    "/>
    <x v="1028"/>
    <s v="1001"/>
    <s v="ZBG11"/>
    <x v="1"/>
    <s v="Gas Distribution 374-387"/>
    <s v="Mandated"/>
  </r>
  <r>
    <s v="ZBG11"/>
    <x v="1"/>
    <x v="157"/>
    <x v="157"/>
    <s v="DIS-G N Cap Blanket"/>
    <d v="2004-01-01T00:00:00"/>
    <x v="0"/>
    <n v="201412"/>
    <x v="1"/>
    <x v="0"/>
    <s v="376000"/>
    <s v="028                                "/>
    <s v="00"/>
    <s v="UADD    "/>
    <x v="1029"/>
    <s v="1001"/>
    <s v="ZBG11"/>
    <x v="1"/>
    <s v="Gas Distribution 374-387"/>
    <s v="Mandated"/>
  </r>
  <r>
    <s v="ZBG11"/>
    <x v="1"/>
    <x v="157"/>
    <x v="157"/>
    <s v="DIS-G N Cap Blanket"/>
    <d v="2004-01-01T00:00:00"/>
    <x v="0"/>
    <n v="201412"/>
    <x v="1"/>
    <x v="0"/>
    <s v="380000"/>
    <s v="028                                "/>
    <s v="00"/>
    <s v="CFNU    "/>
    <x v="1030"/>
    <s v="1001"/>
    <s v="ZBG11"/>
    <x v="1"/>
    <s v="Gas Distribution 374-387"/>
    <s v="Mandated"/>
  </r>
  <r>
    <s v="ZBG11"/>
    <x v="1"/>
    <x v="157"/>
    <x v="157"/>
    <s v="DIS-G N Cap Blanket"/>
    <d v="2004-01-01T00:00:00"/>
    <x v="0"/>
    <n v="201412"/>
    <x v="1"/>
    <x v="0"/>
    <s v="380000"/>
    <s v="028                                "/>
    <s v="00"/>
    <s v="NURV    "/>
    <x v="1031"/>
    <s v="1001"/>
    <s v="ZBG11"/>
    <x v="1"/>
    <s v="Gas Distribution 374-387"/>
    <s v="Mandated"/>
  </r>
  <r>
    <s v="ZBG11"/>
    <x v="1"/>
    <x v="157"/>
    <x v="157"/>
    <s v="DIS-G N Cap Blanket"/>
    <d v="2004-01-01T00:00:00"/>
    <x v="0"/>
    <n v="201412"/>
    <x v="1"/>
    <x v="0"/>
    <s v="380000"/>
    <s v="028                                "/>
    <s v="00"/>
    <s v="UADD    "/>
    <x v="1032"/>
    <s v="1001"/>
    <s v="ZBG11"/>
    <x v="1"/>
    <s v="Gas Distribution 374-387"/>
    <s v="Mandated"/>
  </r>
  <r>
    <s v="ZCM11"/>
    <x v="1"/>
    <x v="158"/>
    <x v="158"/>
    <s v="DIS-G N Cap Blanket"/>
    <d v="2004-01-01T00:00:00"/>
    <x v="0"/>
    <n v="201412"/>
    <x v="1"/>
    <x v="1"/>
    <s v="376000"/>
    <s v="038                                "/>
    <s v="00"/>
    <s v="NURV    "/>
    <x v="1033"/>
    <s v="1001"/>
    <s v="ZCM11"/>
    <x v="1"/>
    <s v="Gas Distribution 374-387"/>
    <s v="Mandated"/>
  </r>
  <r>
    <s v="ZCM11"/>
    <x v="1"/>
    <x v="158"/>
    <x v="158"/>
    <s v="DIS-G N Cap Blanket"/>
    <d v="2004-01-01T00:00:00"/>
    <x v="0"/>
    <n v="201412"/>
    <x v="1"/>
    <x v="1"/>
    <s v="376000"/>
    <s v="038                                "/>
    <s v="00"/>
    <s v="UADD    "/>
    <x v="1034"/>
    <s v="1001"/>
    <s v="ZCM11"/>
    <x v="1"/>
    <s v="Gas Distribution 374-387"/>
    <s v="Mandated"/>
  </r>
  <r>
    <s v="ZCM11"/>
    <x v="1"/>
    <x v="158"/>
    <x v="158"/>
    <s v="DIS-G N Cap Blanket"/>
    <d v="2004-01-01T00:00:00"/>
    <x v="0"/>
    <n v="201412"/>
    <x v="1"/>
    <x v="1"/>
    <s v="380000"/>
    <s v="038                                "/>
    <s v="00"/>
    <s v="CFNU    "/>
    <x v="1035"/>
    <s v="1001"/>
    <s v="ZCM11"/>
    <x v="1"/>
    <s v="Gas Distribution 374-387"/>
    <s v="Mandated"/>
  </r>
  <r>
    <s v="ZCM11"/>
    <x v="1"/>
    <x v="158"/>
    <x v="158"/>
    <s v="DIS-G N Cap Blanket"/>
    <d v="2004-01-01T00:00:00"/>
    <x v="0"/>
    <n v="201412"/>
    <x v="1"/>
    <x v="1"/>
    <s v="380000"/>
    <s v="038                                "/>
    <s v="00"/>
    <s v="NURV    "/>
    <x v="1036"/>
    <s v="1001"/>
    <s v="ZCM11"/>
    <x v="1"/>
    <s v="Gas Distribution 374-387"/>
    <s v="Mandated"/>
  </r>
  <r>
    <s v="ZCM11"/>
    <x v="1"/>
    <x v="158"/>
    <x v="158"/>
    <s v="DIS-G N Cap Blanket"/>
    <d v="2004-01-01T00:00:00"/>
    <x v="0"/>
    <n v="201412"/>
    <x v="1"/>
    <x v="1"/>
    <s v="380000"/>
    <s v="038                                "/>
    <s v="00"/>
    <s v="UADD    "/>
    <x v="1037"/>
    <s v="1001"/>
    <s v="ZCM11"/>
    <x v="1"/>
    <s v="Gas Distribution 374-387"/>
    <s v="Mandated"/>
  </r>
  <r>
    <s v="ZLL11"/>
    <x v="1"/>
    <x v="159"/>
    <x v="159"/>
    <s v="DIS-G N Cap Blanket"/>
    <d v="2004-01-01T00:00:00"/>
    <x v="0"/>
    <n v="201412"/>
    <x v="1"/>
    <x v="1"/>
    <s v="376000"/>
    <s v="038                                "/>
    <s v="00"/>
    <s v="CFNU    "/>
    <x v="1038"/>
    <s v="1001"/>
    <s v="ZLL11"/>
    <x v="1"/>
    <s v="Gas Distribution 374-387"/>
    <s v="Mandated"/>
  </r>
  <r>
    <s v="ZLL11"/>
    <x v="1"/>
    <x v="159"/>
    <x v="159"/>
    <s v="DIS-G N Cap Blanket"/>
    <d v="2004-01-01T00:00:00"/>
    <x v="0"/>
    <n v="201412"/>
    <x v="1"/>
    <x v="1"/>
    <s v="380000"/>
    <s v="038                                "/>
    <s v="00"/>
    <s v="CFNU    "/>
    <x v="1039"/>
    <s v="1001"/>
    <s v="ZLL11"/>
    <x v="1"/>
    <s v="Gas Distribution 374-387"/>
    <s v="Mandated"/>
  </r>
  <r>
    <s v="ZLL11"/>
    <x v="1"/>
    <x v="159"/>
    <x v="159"/>
    <s v="DIS-G N Cap Blanket"/>
    <d v="2004-01-01T00:00:00"/>
    <x v="0"/>
    <n v="201412"/>
    <x v="1"/>
    <x v="1"/>
    <s v="380000"/>
    <s v="038                                "/>
    <s v="00"/>
    <s v="NURV    "/>
    <x v="1040"/>
    <s v="1001"/>
    <s v="ZLL11"/>
    <x v="1"/>
    <s v="Gas Distribution 374-387"/>
    <s v="Mandated"/>
  </r>
  <r>
    <s v="ZLL11"/>
    <x v="1"/>
    <x v="159"/>
    <x v="159"/>
    <s v="DIS-G N Cap Blanket"/>
    <d v="2004-01-01T00:00:00"/>
    <x v="0"/>
    <n v="201412"/>
    <x v="1"/>
    <x v="1"/>
    <s v="380000"/>
    <s v="038                                "/>
    <s v="00"/>
    <s v="UADD    "/>
    <x v="1041"/>
    <s v="1001"/>
    <s v="ZLL11"/>
    <x v="1"/>
    <s v="Gas Distribution 374-387"/>
    <s v="Mandated"/>
  </r>
  <r>
    <s v="ZPJ11"/>
    <x v="1"/>
    <x v="160"/>
    <x v="160"/>
    <s v="DIS-G N Cap Blanket"/>
    <d v="2004-01-01T00:00:00"/>
    <x v="0"/>
    <n v="201412"/>
    <x v="1"/>
    <x v="1"/>
    <s v="376000"/>
    <s v="038                                "/>
    <s v="00"/>
    <s v="CFNU    "/>
    <x v="1042"/>
    <s v="1001"/>
    <s v="ZPJ11"/>
    <x v="1"/>
    <s v="Gas Distribution 374-387"/>
    <s v="Mandated"/>
  </r>
  <r>
    <s v="ZPJ11"/>
    <x v="1"/>
    <x v="160"/>
    <x v="160"/>
    <s v="DIS-G N Cap Blanket"/>
    <d v="2004-01-01T00:00:00"/>
    <x v="0"/>
    <n v="201412"/>
    <x v="1"/>
    <x v="1"/>
    <s v="380000"/>
    <s v="038                                "/>
    <s v="00"/>
    <s v="CFNU    "/>
    <x v="1043"/>
    <s v="1001"/>
    <s v="ZPJ11"/>
    <x v="1"/>
    <s v="Gas Distribution 374-387"/>
    <s v="Mandated"/>
  </r>
  <r>
    <s v="ZPJ11"/>
    <x v="1"/>
    <x v="160"/>
    <x v="160"/>
    <s v="DIS-G N Cap Blanket"/>
    <d v="2004-01-01T00:00:00"/>
    <x v="0"/>
    <n v="201412"/>
    <x v="1"/>
    <x v="1"/>
    <s v="380000"/>
    <s v="038                                "/>
    <s v="00"/>
    <s v="NURV    "/>
    <x v="1044"/>
    <s v="1001"/>
    <s v="ZPJ11"/>
    <x v="1"/>
    <s v="Gas Distribution 374-387"/>
    <s v="Mandated"/>
  </r>
  <r>
    <s v="ZPJ11"/>
    <x v="1"/>
    <x v="160"/>
    <x v="160"/>
    <s v="DIS-G N Cap Blanket"/>
    <d v="2004-01-01T00:00:00"/>
    <x v="0"/>
    <n v="201412"/>
    <x v="1"/>
    <x v="1"/>
    <s v="380000"/>
    <s v="038                                "/>
    <s v="00"/>
    <s v="UADD    "/>
    <x v="1045"/>
    <s v="1001"/>
    <s v="ZPJ11"/>
    <x v="1"/>
    <s v="Gas Distribution 374-387"/>
    <s v="Mandated"/>
  </r>
  <r>
    <s v="ZBO11"/>
    <x v="1"/>
    <x v="161"/>
    <x v="161"/>
    <s v="DIS-G N Cap Blanket"/>
    <d v="2004-01-01T00:00:00"/>
    <x v="0"/>
    <n v="201412"/>
    <x v="1"/>
    <x v="0"/>
    <s v="376000"/>
    <s v="028                                "/>
    <s v="00"/>
    <s v="CFNU    "/>
    <x v="1046"/>
    <s v="1001"/>
    <s v="ZBO11"/>
    <x v="1"/>
    <s v="Gas Distribution 374-387"/>
    <s v="Mandated"/>
  </r>
  <r>
    <s v="ZBO11"/>
    <x v="1"/>
    <x v="161"/>
    <x v="161"/>
    <s v="DIS-G N Cap Blanket"/>
    <d v="2004-01-01T00:00:00"/>
    <x v="0"/>
    <n v="201412"/>
    <x v="1"/>
    <x v="0"/>
    <s v="376000"/>
    <s v="028                                "/>
    <s v="00"/>
    <s v="NURV    "/>
    <x v="1047"/>
    <s v="1001"/>
    <s v="ZBO11"/>
    <x v="1"/>
    <s v="Gas Distribution 374-387"/>
    <s v="Mandated"/>
  </r>
  <r>
    <s v="ZBO11"/>
    <x v="1"/>
    <x v="161"/>
    <x v="161"/>
    <s v="DIS-G N Cap Blanket"/>
    <d v="2004-01-01T00:00:00"/>
    <x v="0"/>
    <n v="201412"/>
    <x v="1"/>
    <x v="0"/>
    <s v="380000"/>
    <s v="028                                "/>
    <s v="00"/>
    <s v="CFNU    "/>
    <x v="1048"/>
    <s v="1001"/>
    <s v="ZBO11"/>
    <x v="1"/>
    <s v="Gas Distribution 374-387"/>
    <s v="Mandated"/>
  </r>
  <r>
    <s v="ZBO11"/>
    <x v="1"/>
    <x v="161"/>
    <x v="161"/>
    <s v="DIS-G N Cap Blanket"/>
    <d v="2004-01-01T00:00:00"/>
    <x v="0"/>
    <n v="201412"/>
    <x v="1"/>
    <x v="0"/>
    <s v="380000"/>
    <s v="028                                "/>
    <s v="00"/>
    <s v="NURV    "/>
    <x v="1049"/>
    <s v="1001"/>
    <s v="ZBO11"/>
    <x v="1"/>
    <s v="Gas Distribution 374-387"/>
    <s v="Mandated"/>
  </r>
  <r>
    <s v="ZPJ11"/>
    <x v="1"/>
    <x v="162"/>
    <x v="162"/>
    <s v="DIS-G N Cap Blanket"/>
    <d v="2004-01-01T00:00:00"/>
    <x v="0"/>
    <n v="201412"/>
    <x v="1"/>
    <x v="0"/>
    <s v="376000"/>
    <s v="028                                "/>
    <s v="00"/>
    <s v="CFNU    "/>
    <x v="1050"/>
    <s v="1001"/>
    <s v="ZPJ11"/>
    <x v="1"/>
    <s v="Gas Distribution 374-387"/>
    <s v="Mandated"/>
  </r>
  <r>
    <s v="ZPJ11"/>
    <x v="1"/>
    <x v="162"/>
    <x v="162"/>
    <s v="DIS-G N Cap Blanket"/>
    <d v="2004-01-01T00:00:00"/>
    <x v="0"/>
    <n v="201412"/>
    <x v="1"/>
    <x v="0"/>
    <s v="380000"/>
    <s v="028                                "/>
    <s v="00"/>
    <s v="CFNU    "/>
    <x v="1051"/>
    <s v="1001"/>
    <s v="ZPJ11"/>
    <x v="1"/>
    <s v="Gas Distribution 374-387"/>
    <s v="Mandated"/>
  </r>
  <r>
    <s v="ZPJ11"/>
    <x v="1"/>
    <x v="162"/>
    <x v="162"/>
    <s v="DIS-G N Cap Blanket"/>
    <d v="2004-01-01T00:00:00"/>
    <x v="0"/>
    <n v="201412"/>
    <x v="1"/>
    <x v="0"/>
    <s v="380000"/>
    <s v="028                                "/>
    <s v="00"/>
    <s v="NURV    "/>
    <x v="1052"/>
    <s v="1001"/>
    <s v="ZPJ11"/>
    <x v="1"/>
    <s v="Gas Distribution 374-387"/>
    <s v="Mandated"/>
  </r>
  <r>
    <s v="ZPJ11"/>
    <x v="1"/>
    <x v="162"/>
    <x v="162"/>
    <s v="DIS-G N Cap Blanket"/>
    <d v="2004-01-01T00:00:00"/>
    <x v="0"/>
    <n v="201412"/>
    <x v="1"/>
    <x v="0"/>
    <s v="380000"/>
    <s v="028                                "/>
    <s v="00"/>
    <s v="UADD    "/>
    <x v="1053"/>
    <s v="1001"/>
    <s v="ZPJ11"/>
    <x v="1"/>
    <s v="Gas Distribution 374-387"/>
    <s v="Mandated"/>
  </r>
  <r>
    <s v="ZBG11"/>
    <x v="1"/>
    <x v="163"/>
    <x v="163"/>
    <s v="DIS-G N Cap Blanket"/>
    <d v="1951-01-01T00:00:00"/>
    <x v="0"/>
    <n v="201412"/>
    <x v="1"/>
    <x v="0"/>
    <s v="376000"/>
    <s v="028                                "/>
    <s v="00"/>
    <s v="CFNU    "/>
    <x v="1054"/>
    <s v="1001"/>
    <s v="ZBG11"/>
    <x v="1"/>
    <s v="Gas Distribution 374-387"/>
    <s v="Mandated"/>
  </r>
  <r>
    <s v="ZBG11"/>
    <x v="1"/>
    <x v="163"/>
    <x v="163"/>
    <s v="DIS-G N Cap Blanket"/>
    <d v="1951-01-01T00:00:00"/>
    <x v="0"/>
    <n v="201412"/>
    <x v="1"/>
    <x v="0"/>
    <s v="376000"/>
    <s v="028                                "/>
    <s v="00"/>
    <s v="NURV    "/>
    <x v="1055"/>
    <s v="1001"/>
    <s v="ZBG11"/>
    <x v="1"/>
    <s v="Gas Distribution 374-387"/>
    <s v="Mandated"/>
  </r>
  <r>
    <s v="ZBG11"/>
    <x v="1"/>
    <x v="163"/>
    <x v="163"/>
    <s v="DIS-G N Cap Blanket"/>
    <d v="1951-01-01T00:00:00"/>
    <x v="0"/>
    <n v="201412"/>
    <x v="1"/>
    <x v="0"/>
    <s v="376000"/>
    <s v="028                                "/>
    <s v="00"/>
    <s v="UADD    "/>
    <x v="1056"/>
    <s v="1001"/>
    <s v="ZBG11"/>
    <x v="1"/>
    <s v="Gas Distribution 374-387"/>
    <s v="Mandated"/>
  </r>
  <r>
    <s v="ZBG11"/>
    <x v="1"/>
    <x v="163"/>
    <x v="163"/>
    <s v="DIS-G N Cap Blanket"/>
    <d v="1951-01-01T00:00:00"/>
    <x v="0"/>
    <n v="201412"/>
    <x v="1"/>
    <x v="0"/>
    <s v="380000"/>
    <s v="028                                "/>
    <s v="00"/>
    <s v="CFNU    "/>
    <x v="1057"/>
    <s v="1001"/>
    <s v="ZBG11"/>
    <x v="1"/>
    <s v="Gas Distribution 374-387"/>
    <s v="Mandated"/>
  </r>
  <r>
    <s v="ZBG11"/>
    <x v="1"/>
    <x v="163"/>
    <x v="163"/>
    <s v="DIS-G N Cap Blanket"/>
    <d v="1951-01-01T00:00:00"/>
    <x v="0"/>
    <n v="201412"/>
    <x v="1"/>
    <x v="0"/>
    <s v="380000"/>
    <s v="028                                "/>
    <s v="00"/>
    <s v="NURV    "/>
    <x v="1058"/>
    <s v="1001"/>
    <s v="ZBG11"/>
    <x v="1"/>
    <s v="Gas Distribution 374-387"/>
    <s v="Mandated"/>
  </r>
  <r>
    <s v="ZBG11"/>
    <x v="1"/>
    <x v="163"/>
    <x v="163"/>
    <s v="DIS-G N Cap Blanket"/>
    <d v="1951-01-01T00:00:00"/>
    <x v="0"/>
    <n v="201412"/>
    <x v="1"/>
    <x v="0"/>
    <s v="380000"/>
    <s v="028                                "/>
    <s v="00"/>
    <s v="UADD    "/>
    <x v="1059"/>
    <s v="1001"/>
    <s v="ZBG11"/>
    <x v="1"/>
    <s v="Gas Distribution 374-387"/>
    <s v="Mandated"/>
  </r>
  <r>
    <s v="ZCS11"/>
    <x v="1"/>
    <x v="164"/>
    <x v="164"/>
    <s v="DIS-G N Cap Blanket"/>
    <d v="2004-01-01T00:00:00"/>
    <x v="0"/>
    <n v="201412"/>
    <x v="1"/>
    <x v="1"/>
    <s v="376000"/>
    <s v="038                                "/>
    <s v="00"/>
    <s v="CFNU    "/>
    <x v="1060"/>
    <s v="1001"/>
    <s v="ZCS11"/>
    <x v="1"/>
    <s v="Gas Distribution 374-387"/>
    <s v="Mandated"/>
  </r>
  <r>
    <s v="ZCS11"/>
    <x v="1"/>
    <x v="164"/>
    <x v="164"/>
    <s v="DIS-G N Cap Blanket"/>
    <d v="2004-01-01T00:00:00"/>
    <x v="0"/>
    <n v="201412"/>
    <x v="1"/>
    <x v="1"/>
    <s v="376000"/>
    <s v="038                                "/>
    <s v="00"/>
    <s v="NURV    "/>
    <x v="1061"/>
    <s v="1001"/>
    <s v="ZCS11"/>
    <x v="1"/>
    <s v="Gas Distribution 374-387"/>
    <s v="Mandated"/>
  </r>
  <r>
    <s v="ZCS11"/>
    <x v="1"/>
    <x v="164"/>
    <x v="164"/>
    <s v="DIS-G N Cap Blanket"/>
    <d v="2004-01-01T00:00:00"/>
    <x v="0"/>
    <n v="201412"/>
    <x v="1"/>
    <x v="1"/>
    <s v="376000"/>
    <s v="038                                "/>
    <s v="00"/>
    <s v="UADD    "/>
    <x v="1062"/>
    <s v="1001"/>
    <s v="ZCS11"/>
    <x v="1"/>
    <s v="Gas Distribution 374-387"/>
    <s v="Mandated"/>
  </r>
  <r>
    <s v="ZCS11"/>
    <x v="1"/>
    <x v="164"/>
    <x v="164"/>
    <s v="DIS-G N Cap Blanket"/>
    <d v="2004-01-01T00:00:00"/>
    <x v="0"/>
    <n v="201412"/>
    <x v="1"/>
    <x v="1"/>
    <s v="380000"/>
    <s v="038                                "/>
    <s v="00"/>
    <s v="CFNU    "/>
    <x v="1063"/>
    <s v="1001"/>
    <s v="ZCS11"/>
    <x v="1"/>
    <s v="Gas Distribution 374-387"/>
    <s v="Mandated"/>
  </r>
  <r>
    <s v="ZCS11"/>
    <x v="1"/>
    <x v="164"/>
    <x v="164"/>
    <s v="DIS-G N Cap Blanket"/>
    <d v="2004-01-01T00:00:00"/>
    <x v="0"/>
    <n v="201412"/>
    <x v="1"/>
    <x v="1"/>
    <s v="380000"/>
    <s v="038                                "/>
    <s v="00"/>
    <s v="NURV    "/>
    <x v="1064"/>
    <s v="1001"/>
    <s v="ZCS11"/>
    <x v="1"/>
    <s v="Gas Distribution 374-387"/>
    <s v="Mandated"/>
  </r>
  <r>
    <s v="ZCS11"/>
    <x v="1"/>
    <x v="164"/>
    <x v="164"/>
    <s v="DIS-G N Cap Blanket"/>
    <d v="2004-01-01T00:00:00"/>
    <x v="0"/>
    <n v="201412"/>
    <x v="1"/>
    <x v="1"/>
    <s v="380000"/>
    <s v="038                                "/>
    <s v="00"/>
    <s v="UADD    "/>
    <x v="1065"/>
    <s v="1001"/>
    <s v="ZCS11"/>
    <x v="1"/>
    <s v="Gas Distribution 374-387"/>
    <s v="Mandated"/>
  </r>
  <r>
    <s v="ZBG11"/>
    <x v="1"/>
    <x v="165"/>
    <x v="165"/>
    <s v="DIS-G N Cap Blanket"/>
    <d v="2004-01-01T00:00:00"/>
    <x v="0"/>
    <n v="201412"/>
    <x v="1"/>
    <x v="0"/>
    <s v="376000"/>
    <s v="028                                "/>
    <s v="00"/>
    <s v="CFNU    "/>
    <x v="1066"/>
    <s v="1001"/>
    <s v="ZBG11"/>
    <x v="1"/>
    <s v="Gas Distribution 374-387"/>
    <s v="Mandated"/>
  </r>
  <r>
    <s v="ZBG11"/>
    <x v="1"/>
    <x v="165"/>
    <x v="165"/>
    <s v="DIS-G N Cap Blanket"/>
    <d v="2004-01-01T00:00:00"/>
    <x v="0"/>
    <n v="201412"/>
    <x v="1"/>
    <x v="0"/>
    <s v="376000"/>
    <s v="028                                "/>
    <s v="00"/>
    <s v="NURV    "/>
    <x v="1067"/>
    <s v="1001"/>
    <s v="ZBG11"/>
    <x v="1"/>
    <s v="Gas Distribution 374-387"/>
    <s v="Mandated"/>
  </r>
  <r>
    <s v="ZBG11"/>
    <x v="1"/>
    <x v="165"/>
    <x v="165"/>
    <s v="DIS-G N Cap Blanket"/>
    <d v="2004-01-01T00:00:00"/>
    <x v="0"/>
    <n v="201412"/>
    <x v="1"/>
    <x v="0"/>
    <s v="376000"/>
    <s v="028                                "/>
    <s v="00"/>
    <s v="UADD    "/>
    <x v="1068"/>
    <s v="1001"/>
    <s v="ZBG11"/>
    <x v="1"/>
    <s v="Gas Distribution 374-387"/>
    <s v="Mandated"/>
  </r>
  <r>
    <s v="ZBG11"/>
    <x v="1"/>
    <x v="165"/>
    <x v="165"/>
    <s v="DIS-G N Cap Blanket"/>
    <d v="2004-01-01T00:00:00"/>
    <x v="0"/>
    <n v="201412"/>
    <x v="1"/>
    <x v="0"/>
    <s v="380000"/>
    <s v="028                                "/>
    <s v="00"/>
    <s v="CFNU    "/>
    <x v="1069"/>
    <s v="1001"/>
    <s v="ZBG11"/>
    <x v="1"/>
    <s v="Gas Distribution 374-387"/>
    <s v="Mandated"/>
  </r>
  <r>
    <s v="ZBG11"/>
    <x v="1"/>
    <x v="165"/>
    <x v="165"/>
    <s v="DIS-G N Cap Blanket"/>
    <d v="2004-01-01T00:00:00"/>
    <x v="0"/>
    <n v="201412"/>
    <x v="1"/>
    <x v="0"/>
    <s v="380000"/>
    <s v="028                                "/>
    <s v="00"/>
    <s v="NURV    "/>
    <x v="1070"/>
    <s v="1001"/>
    <s v="ZBG11"/>
    <x v="1"/>
    <s v="Gas Distribution 374-387"/>
    <s v="Mandated"/>
  </r>
  <r>
    <s v="ZBG11"/>
    <x v="1"/>
    <x v="165"/>
    <x v="165"/>
    <s v="DIS-G N Cap Blanket"/>
    <d v="2004-01-01T00:00:00"/>
    <x v="0"/>
    <n v="201412"/>
    <x v="1"/>
    <x v="0"/>
    <s v="380000"/>
    <s v="028                                "/>
    <s v="00"/>
    <s v="UADD    "/>
    <x v="1071"/>
    <s v="1001"/>
    <s v="ZBG11"/>
    <x v="1"/>
    <s v="Gas Distribution 374-387"/>
    <s v="Mandated"/>
  </r>
  <r>
    <s v="ZBG11"/>
    <x v="1"/>
    <x v="166"/>
    <x v="166"/>
    <s v="DIS-G N Cap Blanket"/>
    <d v="2004-01-01T00:00:00"/>
    <x v="0"/>
    <n v="201412"/>
    <x v="1"/>
    <x v="0"/>
    <s v="376000"/>
    <s v="028                                "/>
    <s v="00"/>
    <s v="CFNU    "/>
    <x v="1072"/>
    <s v="1001"/>
    <s v="ZBG11"/>
    <x v="1"/>
    <s v="Gas Distribution 374-387"/>
    <s v="Mandated"/>
  </r>
  <r>
    <s v="ZBG11"/>
    <x v="1"/>
    <x v="166"/>
    <x v="166"/>
    <s v="DIS-G N Cap Blanket"/>
    <d v="2004-01-01T00:00:00"/>
    <x v="0"/>
    <n v="201412"/>
    <x v="1"/>
    <x v="0"/>
    <s v="376000"/>
    <s v="028                                "/>
    <s v="00"/>
    <s v="NURV    "/>
    <x v="1073"/>
    <s v="1001"/>
    <s v="ZBG11"/>
    <x v="1"/>
    <s v="Gas Distribution 374-387"/>
    <s v="Mandated"/>
  </r>
  <r>
    <s v="ZBG11"/>
    <x v="1"/>
    <x v="166"/>
    <x v="166"/>
    <s v="DIS-G N Cap Blanket"/>
    <d v="2004-01-01T00:00:00"/>
    <x v="0"/>
    <n v="201412"/>
    <x v="1"/>
    <x v="0"/>
    <s v="380000"/>
    <s v="028                                "/>
    <s v="00"/>
    <s v="CFNU    "/>
    <x v="1074"/>
    <s v="1001"/>
    <s v="ZBG11"/>
    <x v="1"/>
    <s v="Gas Distribution 374-387"/>
    <s v="Mandated"/>
  </r>
  <r>
    <s v="ZBG11"/>
    <x v="1"/>
    <x v="166"/>
    <x v="166"/>
    <s v="DIS-G N Cap Blanket"/>
    <d v="2004-01-01T00:00:00"/>
    <x v="0"/>
    <n v="201412"/>
    <x v="1"/>
    <x v="0"/>
    <s v="380000"/>
    <s v="028                                "/>
    <s v="00"/>
    <s v="NURV    "/>
    <x v="1075"/>
    <s v="1001"/>
    <s v="ZBG11"/>
    <x v="1"/>
    <s v="Gas Distribution 374-387"/>
    <s v="Mandated"/>
  </r>
  <r>
    <s v="ZBG11"/>
    <x v="1"/>
    <x v="166"/>
    <x v="166"/>
    <s v="DIS-G N Cap Blanket"/>
    <d v="2004-01-01T00:00:00"/>
    <x v="0"/>
    <n v="201412"/>
    <x v="1"/>
    <x v="0"/>
    <s v="380000"/>
    <s v="028                                "/>
    <s v="00"/>
    <s v="UADD    "/>
    <x v="1076"/>
    <s v="1001"/>
    <s v="ZBG11"/>
    <x v="1"/>
    <s v="Gas Distribution 374-387"/>
    <s v="Mandated"/>
  </r>
  <r>
    <s v="ZBG11"/>
    <x v="1"/>
    <x v="167"/>
    <x v="167"/>
    <s v="DIS-G N Cap Blanket"/>
    <d v="1951-01-01T00:00:00"/>
    <x v="0"/>
    <n v="201412"/>
    <x v="1"/>
    <x v="0"/>
    <s v="376000"/>
    <s v="028                                "/>
    <s v="00"/>
    <s v="CFNU    "/>
    <x v="1077"/>
    <s v="1001"/>
    <s v="ZBG11"/>
    <x v="1"/>
    <s v="Gas Distribution 374-387"/>
    <s v="Mandated"/>
  </r>
  <r>
    <s v="ZBG11"/>
    <x v="1"/>
    <x v="167"/>
    <x v="167"/>
    <s v="DIS-G N Cap Blanket"/>
    <d v="1951-01-01T00:00:00"/>
    <x v="0"/>
    <n v="201412"/>
    <x v="1"/>
    <x v="0"/>
    <s v="376000"/>
    <s v="028                                "/>
    <s v="00"/>
    <s v="NURV    "/>
    <x v="1078"/>
    <s v="1001"/>
    <s v="ZBG11"/>
    <x v="1"/>
    <s v="Gas Distribution 374-387"/>
    <s v="Mandated"/>
  </r>
  <r>
    <s v="ZBG11"/>
    <x v="1"/>
    <x v="167"/>
    <x v="167"/>
    <s v="DIS-G N Cap Blanket"/>
    <d v="1951-01-01T00:00:00"/>
    <x v="0"/>
    <n v="201412"/>
    <x v="1"/>
    <x v="0"/>
    <s v="376000"/>
    <s v="028                                "/>
    <s v="00"/>
    <s v="UADD    "/>
    <x v="1079"/>
    <s v="1001"/>
    <s v="ZBG11"/>
    <x v="1"/>
    <s v="Gas Distribution 374-387"/>
    <s v="Mandated"/>
  </r>
  <r>
    <s v="ZBG11"/>
    <x v="1"/>
    <x v="167"/>
    <x v="167"/>
    <s v="DIS-G N Cap Blanket"/>
    <d v="1951-01-01T00:00:00"/>
    <x v="0"/>
    <n v="201412"/>
    <x v="1"/>
    <x v="0"/>
    <s v="380000"/>
    <s v="028                                "/>
    <s v="00"/>
    <s v="CFNU    "/>
    <x v="1080"/>
    <s v="1001"/>
    <s v="ZBG11"/>
    <x v="1"/>
    <s v="Gas Distribution 374-387"/>
    <s v="Mandated"/>
  </r>
  <r>
    <s v="ZBG11"/>
    <x v="1"/>
    <x v="167"/>
    <x v="167"/>
    <s v="DIS-G N Cap Blanket"/>
    <d v="1951-01-01T00:00:00"/>
    <x v="0"/>
    <n v="201412"/>
    <x v="1"/>
    <x v="0"/>
    <s v="380000"/>
    <s v="028                                "/>
    <s v="00"/>
    <s v="NURV    "/>
    <x v="1081"/>
    <s v="1001"/>
    <s v="ZBG11"/>
    <x v="1"/>
    <s v="Gas Distribution 374-387"/>
    <s v="Mandated"/>
  </r>
  <r>
    <s v="ZBG11"/>
    <x v="1"/>
    <x v="167"/>
    <x v="167"/>
    <s v="DIS-G N Cap Blanket"/>
    <d v="1951-01-01T00:00:00"/>
    <x v="0"/>
    <n v="201412"/>
    <x v="1"/>
    <x v="0"/>
    <s v="380000"/>
    <s v="028                                "/>
    <s v="00"/>
    <s v="UADD    "/>
    <x v="1082"/>
    <s v="1001"/>
    <s v="ZBG11"/>
    <x v="1"/>
    <s v="Gas Distribution 374-387"/>
    <s v="Mandated"/>
  </r>
  <r>
    <s v="ZCJ11"/>
    <x v="1"/>
    <x v="168"/>
    <x v="168"/>
    <s v="DIS-G N Cap Blanket"/>
    <d v="2004-01-01T00:00:00"/>
    <x v="0"/>
    <n v="201412"/>
    <x v="1"/>
    <x v="1"/>
    <s v="376000"/>
    <s v="038                                "/>
    <s v="00"/>
    <s v="CFNU    "/>
    <x v="1083"/>
    <s v="1001"/>
    <s v="ZCJ11"/>
    <x v="1"/>
    <s v="Gas Distribution 374-387"/>
    <s v="Mandated"/>
  </r>
  <r>
    <s v="ZCJ11"/>
    <x v="1"/>
    <x v="168"/>
    <x v="168"/>
    <s v="DIS-G N Cap Blanket"/>
    <d v="2004-01-01T00:00:00"/>
    <x v="0"/>
    <n v="201412"/>
    <x v="1"/>
    <x v="1"/>
    <s v="380000"/>
    <s v="038                                "/>
    <s v="00"/>
    <s v="CFNU    "/>
    <x v="1084"/>
    <s v="1001"/>
    <s v="ZCJ11"/>
    <x v="1"/>
    <s v="Gas Distribution 374-387"/>
    <s v="Mandated"/>
  </r>
  <r>
    <s v="ZCJ11"/>
    <x v="1"/>
    <x v="168"/>
    <x v="168"/>
    <s v="DIS-G N Cap Blanket"/>
    <d v="2004-01-01T00:00:00"/>
    <x v="0"/>
    <n v="201412"/>
    <x v="1"/>
    <x v="1"/>
    <s v="380000"/>
    <s v="038                                "/>
    <s v="00"/>
    <s v="NURV    "/>
    <x v="1085"/>
    <s v="1001"/>
    <s v="ZCJ11"/>
    <x v="1"/>
    <s v="Gas Distribution 374-387"/>
    <s v="Mandated"/>
  </r>
  <r>
    <s v="ZCJ11"/>
    <x v="1"/>
    <x v="168"/>
    <x v="168"/>
    <s v="DIS-G N Cap Blanket"/>
    <d v="2004-01-01T00:00:00"/>
    <x v="0"/>
    <n v="201412"/>
    <x v="1"/>
    <x v="1"/>
    <s v="380000"/>
    <s v="038                                "/>
    <s v="00"/>
    <s v="UADD    "/>
    <x v="1086"/>
    <s v="1001"/>
    <s v="ZCJ11"/>
    <x v="1"/>
    <s v="Gas Distribution 374-387"/>
    <s v="Mandated"/>
  </r>
  <r>
    <s v="MN304"/>
    <x v="1"/>
    <x v="169"/>
    <x v="169"/>
    <s v="DIS-G S Cap Specific"/>
    <d v="2013-09-01T00:00:00"/>
    <x v="0"/>
    <n v="201412"/>
    <x v="1"/>
    <x v="2"/>
    <s v="376000"/>
    <s v="068                                "/>
    <s v="00"/>
    <s v="UADD    "/>
    <x v="1087"/>
    <s v="1001"/>
    <s v="MN304"/>
    <x v="1"/>
    <s v="Gas Distribution 374-387"/>
    <s v="Mandated"/>
  </r>
  <r>
    <s v="MN304"/>
    <x v="1"/>
    <x v="169"/>
    <x v="169"/>
    <s v="DIS-G S Cap Specific"/>
    <d v="2013-09-01T00:00:00"/>
    <x v="0"/>
    <n v="201412"/>
    <x v="1"/>
    <x v="2"/>
    <s v="380000"/>
    <s v="068                                "/>
    <s v="00"/>
    <s v="UADD    "/>
    <x v="1088"/>
    <s v="1001"/>
    <s v="MN304"/>
    <x v="1"/>
    <s v="Gas Distribution 374-387"/>
    <s v="Mandated"/>
  </r>
  <r>
    <s v="MN304"/>
    <x v="1"/>
    <x v="169"/>
    <x v="169"/>
    <s v="DIS-G S Cap Specific"/>
    <d v="2013-09-01T00:00:00"/>
    <x v="0"/>
    <n v="201412"/>
    <x v="1"/>
    <x v="2"/>
    <s v="385000"/>
    <s v="068                                "/>
    <s v="00"/>
    <s v="UADD    "/>
    <x v="1089"/>
    <s v="1001"/>
    <s v="MN304"/>
    <x v="1"/>
    <s v="Gas Distribution 374-387"/>
    <s v="Mandated"/>
  </r>
  <r>
    <s v="XE020"/>
    <x v="2"/>
    <x v="170"/>
    <x v="170"/>
    <s v="DIS-Pur Blanket"/>
    <d v="1984-01-27T00:00:00"/>
    <x v="0"/>
    <n v="201412"/>
    <x v="0"/>
    <x v="0"/>
    <s v="370000"/>
    <s v="028                                "/>
    <s v="00"/>
    <s v="UADD    "/>
    <x v="1090"/>
    <s v="1002"/>
    <s v="XE020"/>
    <x v="2"/>
    <s v="Elec Distribution 360-373"/>
    <s v="Mandated"/>
  </r>
  <r>
    <s v="XE020"/>
    <x v="2"/>
    <x v="170"/>
    <x v="170"/>
    <s v="DIS-Pur Blanket"/>
    <d v="1984-01-27T00:00:00"/>
    <x v="0"/>
    <n v="201412"/>
    <x v="0"/>
    <x v="0"/>
    <s v="370000"/>
    <s v="028                                "/>
    <s v="00"/>
    <s v="UTRF    "/>
    <x v="1091"/>
    <s v="1002"/>
    <s v="XE020"/>
    <x v="2"/>
    <s v="Elec Distribution 360-373"/>
    <s v="Mandated"/>
  </r>
  <r>
    <s v="XE020"/>
    <x v="2"/>
    <x v="170"/>
    <x v="170"/>
    <s v="DIS-Pur Blanket"/>
    <d v="1984-01-27T00:00:00"/>
    <x v="0"/>
    <n v="201412"/>
    <x v="0"/>
    <x v="0"/>
    <s v="370000"/>
    <s v="038                                "/>
    <s v="00"/>
    <s v="UTRT    "/>
    <x v="1092"/>
    <s v="1002"/>
    <s v="XE020"/>
    <x v="2"/>
    <s v="Elec Distribution 360-373"/>
    <s v="Mandated"/>
  </r>
  <r>
    <s v="XE020"/>
    <x v="2"/>
    <x v="170"/>
    <x v="170"/>
    <s v="DIS-Pur Blanket"/>
    <d v="1984-01-27T00:00:00"/>
    <x v="0"/>
    <n v="201412"/>
    <x v="0"/>
    <x v="0"/>
    <s v="370000"/>
    <s v="048                                "/>
    <s v="00"/>
    <s v="UTRF    "/>
    <x v="1093"/>
    <s v="1002"/>
    <s v="XE020"/>
    <x v="2"/>
    <s v="Elec Distribution 360-373"/>
    <s v="Mandated"/>
  </r>
  <r>
    <s v="XE020"/>
    <x v="2"/>
    <x v="170"/>
    <x v="170"/>
    <s v="DIS-Pur Blanket"/>
    <d v="1984-01-27T00:00:00"/>
    <x v="0"/>
    <n v="201412"/>
    <x v="1"/>
    <x v="0"/>
    <s v="381000"/>
    <s v="038                                "/>
    <s v="00"/>
    <s v="UTRT    "/>
    <x v="1094"/>
    <s v="1002"/>
    <s v="XE020"/>
    <x v="2"/>
    <s v="Elec Distribution 360-373"/>
    <s v="Mandated"/>
  </r>
  <r>
    <s v="XE020"/>
    <x v="2"/>
    <x v="170"/>
    <x v="170"/>
    <s v="DIS-Pur Blanket"/>
    <d v="1984-01-27T00:00:00"/>
    <x v="0"/>
    <n v="201412"/>
    <x v="1"/>
    <x v="0"/>
    <s v="381000"/>
    <s v="068                                "/>
    <s v="00"/>
    <s v="UTRF    "/>
    <x v="1095"/>
    <s v="1002"/>
    <s v="XE020"/>
    <x v="2"/>
    <s v="Elec Distribution 360-373"/>
    <s v="Mandated"/>
  </r>
  <r>
    <s v="XE020"/>
    <x v="2"/>
    <x v="171"/>
    <x v="171"/>
    <s v="DIS-Pur Blanket"/>
    <d v="1984-01-27T00:00:00"/>
    <x v="0"/>
    <n v="201412"/>
    <x v="0"/>
    <x v="1"/>
    <s v="370000"/>
    <s v="038                                "/>
    <s v="00"/>
    <s v="UADD    "/>
    <x v="1096"/>
    <s v="1002"/>
    <s v="XE020"/>
    <x v="2"/>
    <s v="Elec Distribution 360-373"/>
    <s v="Mandated"/>
  </r>
  <r>
    <s v="YA125"/>
    <x v="3"/>
    <x v="172"/>
    <x v="172"/>
    <s v="DIS-Pur Blanket"/>
    <d v="2013-01-01T00:00:00"/>
    <x v="0"/>
    <n v="201412"/>
    <x v="0"/>
    <x v="1"/>
    <s v="368000"/>
    <s v="038                                "/>
    <s v="00"/>
    <s v="UADD    "/>
    <x v="1097"/>
    <s v="1003"/>
    <s v="YA125"/>
    <x v="3"/>
    <s v="Elec Distribution 360-373"/>
    <s v="Mandated"/>
  </r>
  <r>
    <s v="YA125"/>
    <x v="3"/>
    <x v="173"/>
    <x v="173"/>
    <s v="DIS-Pur Blanket"/>
    <d v="2013-01-01T00:00:00"/>
    <x v="0"/>
    <n v="201412"/>
    <x v="0"/>
    <x v="0"/>
    <s v="368000"/>
    <s v="028                                "/>
    <s v="00"/>
    <s v="CFNU    "/>
    <x v="1098"/>
    <s v="1003"/>
    <s v="YA125"/>
    <x v="3"/>
    <s v="Elec Distribution 360-373"/>
    <s v="Mandated"/>
  </r>
  <r>
    <s v="YA125"/>
    <x v="3"/>
    <x v="173"/>
    <x v="173"/>
    <s v="DIS-Pur Blanket"/>
    <d v="2013-01-01T00:00:00"/>
    <x v="0"/>
    <n v="201412"/>
    <x v="0"/>
    <x v="0"/>
    <s v="368000"/>
    <s v="028                                "/>
    <s v="00"/>
    <s v="NURV    "/>
    <x v="1099"/>
    <s v="1003"/>
    <s v="YA125"/>
    <x v="3"/>
    <s v="Elec Distribution 360-373"/>
    <s v="Mandated"/>
  </r>
  <r>
    <s v="YA125"/>
    <x v="3"/>
    <x v="173"/>
    <x v="173"/>
    <s v="DIS-Pur Blanket"/>
    <d v="2013-01-01T00:00:00"/>
    <x v="0"/>
    <n v="201412"/>
    <x v="0"/>
    <x v="0"/>
    <s v="368000"/>
    <s v="028                                "/>
    <s v="00"/>
    <s v="UADD    "/>
    <x v="1100"/>
    <s v="1003"/>
    <s v="YA125"/>
    <x v="3"/>
    <s v="Elec Distribution 360-373"/>
    <s v="Mandated"/>
  </r>
  <r>
    <s v="ZPJ30"/>
    <x v="4"/>
    <x v="174"/>
    <x v="174"/>
    <s v="DIS-E Cap Blanket"/>
    <d v="2004-10-01T00:00:00"/>
    <x v="0"/>
    <n v="201412"/>
    <x v="0"/>
    <x v="1"/>
    <s v="373400"/>
    <s v="038                                "/>
    <s v="00"/>
    <s v="UADD    "/>
    <x v="1101"/>
    <s v="1004"/>
    <s v="ZPJ30"/>
    <x v="4"/>
    <s v="Elec Distribution 360-373"/>
    <s v="Mandated"/>
  </r>
  <r>
    <s v="ZBC30"/>
    <x v="4"/>
    <x v="175"/>
    <x v="175"/>
    <s v="DIS-E Cap Blanket"/>
    <d v="2004-10-01T00:00:00"/>
    <x v="0"/>
    <n v="201412"/>
    <x v="0"/>
    <x v="0"/>
    <s v="365000"/>
    <s v="028                                "/>
    <s v="00"/>
    <s v="UADD    "/>
    <x v="239"/>
    <s v="1004"/>
    <s v="ZBC30"/>
    <x v="4"/>
    <s v="Elec Distribution 360-373"/>
    <s v="Mandated"/>
  </r>
  <r>
    <s v="ZBC30"/>
    <x v="4"/>
    <x v="175"/>
    <x v="175"/>
    <s v="DIS-E Cap Blanket"/>
    <d v="2004-10-01T00:00:00"/>
    <x v="0"/>
    <n v="201412"/>
    <x v="0"/>
    <x v="0"/>
    <s v="373200"/>
    <s v="028                                "/>
    <s v="00"/>
    <s v="UADD    "/>
    <x v="1102"/>
    <s v="1004"/>
    <s v="ZBC30"/>
    <x v="4"/>
    <s v="Elec Distribution 360-373"/>
    <s v="Mandated"/>
  </r>
  <r>
    <s v="ZBC30"/>
    <x v="4"/>
    <x v="175"/>
    <x v="175"/>
    <s v="DIS-E Cap Blanket"/>
    <d v="2004-10-01T00:00:00"/>
    <x v="0"/>
    <n v="201412"/>
    <x v="0"/>
    <x v="0"/>
    <s v="373300"/>
    <s v="028                                "/>
    <s v="00"/>
    <s v="UADD    "/>
    <x v="1103"/>
    <s v="1004"/>
    <s v="ZBC30"/>
    <x v="4"/>
    <s v="Elec Distribution 360-373"/>
    <s v="Mandated"/>
  </r>
  <r>
    <s v="ZBC30"/>
    <x v="4"/>
    <x v="175"/>
    <x v="175"/>
    <s v="DIS-E Cap Blanket"/>
    <d v="2004-10-01T00:00:00"/>
    <x v="0"/>
    <n v="201412"/>
    <x v="0"/>
    <x v="0"/>
    <s v="373400"/>
    <s v="028                                "/>
    <s v="00"/>
    <s v="UADD    "/>
    <x v="1104"/>
    <s v="1004"/>
    <s v="ZBC30"/>
    <x v="4"/>
    <s v="Elec Distribution 360-373"/>
    <s v="Mandated"/>
  </r>
  <r>
    <s v="ZBC30"/>
    <x v="4"/>
    <x v="176"/>
    <x v="176"/>
    <s v="DIS-E Cap Blanket"/>
    <d v="1991-12-31T00:00:00"/>
    <x v="0"/>
    <n v="201412"/>
    <x v="0"/>
    <x v="0"/>
    <s v="373200"/>
    <s v="028                                "/>
    <s v="00"/>
    <s v="UADD    "/>
    <x v="1105"/>
    <s v="1004"/>
    <s v="ZBC30"/>
    <x v="4"/>
    <s v="Elec Distribution 360-373"/>
    <s v="Mandated"/>
  </r>
  <r>
    <s v="ZLL30"/>
    <x v="4"/>
    <x v="177"/>
    <x v="177"/>
    <s v="DIS-E Cap Blanket"/>
    <d v="1984-07-01T00:00:00"/>
    <x v="0"/>
    <n v="201412"/>
    <x v="0"/>
    <x v="0"/>
    <s v="373200"/>
    <s v="028                                "/>
    <s v="00"/>
    <s v="UADD    "/>
    <x v="1106"/>
    <s v="1004"/>
    <s v="ZLL30"/>
    <x v="4"/>
    <s v="Elec Distribution 360-373"/>
    <s v="Mandated"/>
  </r>
  <r>
    <s v="ZLL30"/>
    <x v="4"/>
    <x v="177"/>
    <x v="177"/>
    <s v="DIS-E Cap Blanket"/>
    <d v="1984-07-01T00:00:00"/>
    <x v="0"/>
    <n v="201412"/>
    <x v="0"/>
    <x v="0"/>
    <s v="373400"/>
    <s v="028                                "/>
    <s v="00"/>
    <s v="UADD    "/>
    <x v="1107"/>
    <s v="1004"/>
    <s v="ZLL30"/>
    <x v="4"/>
    <s v="Elec Distribution 360-373"/>
    <s v="Mandated"/>
  </r>
  <r>
    <s v="ZPJ30"/>
    <x v="4"/>
    <x v="178"/>
    <x v="178"/>
    <s v="DIS-E Cap Blanket"/>
    <d v="1986-12-20T00:00:00"/>
    <x v="0"/>
    <n v="201412"/>
    <x v="0"/>
    <x v="0"/>
    <s v="366000"/>
    <s v="028                                "/>
    <s v="00"/>
    <s v="UADD    "/>
    <x v="1108"/>
    <s v="1004"/>
    <s v="ZPJ30"/>
    <x v="4"/>
    <s v="Elec Distribution 360-373"/>
    <s v="Mandated"/>
  </r>
  <r>
    <s v="ZPJ30"/>
    <x v="4"/>
    <x v="178"/>
    <x v="178"/>
    <s v="DIS-E Cap Blanket"/>
    <d v="1986-12-20T00:00:00"/>
    <x v="0"/>
    <n v="201412"/>
    <x v="0"/>
    <x v="0"/>
    <s v="373400"/>
    <s v="028                                "/>
    <s v="00"/>
    <s v="UADD    "/>
    <x v="1109"/>
    <s v="1004"/>
    <s v="ZPJ30"/>
    <x v="4"/>
    <s v="Elec Distribution 360-373"/>
    <s v="Mandated"/>
  </r>
  <r>
    <s v="ZBW30"/>
    <x v="4"/>
    <x v="179"/>
    <x v="179"/>
    <s v="DIS-E Cap Blanket"/>
    <d v="1986-12-20T00:00:00"/>
    <x v="0"/>
    <n v="201412"/>
    <x v="0"/>
    <x v="0"/>
    <s v="373400"/>
    <s v="028                                "/>
    <s v="00"/>
    <s v="UADD    "/>
    <x v="1110"/>
    <s v="1004"/>
    <s v="ZBW30"/>
    <x v="4"/>
    <s v="Elec Distribution 360-373"/>
    <s v="Mandated"/>
  </r>
  <r>
    <s v="ZBR30"/>
    <x v="4"/>
    <x v="180"/>
    <x v="180"/>
    <s v="DIS-E Cap Blanket"/>
    <d v="1984-01-01T00:00:00"/>
    <x v="0"/>
    <n v="201412"/>
    <x v="0"/>
    <x v="0"/>
    <s v="364000"/>
    <s v="028                                "/>
    <s v="00"/>
    <s v="NURV    "/>
    <x v="1111"/>
    <s v="1004"/>
    <s v="ZBR30"/>
    <x v="4"/>
    <s v="Elec Distribution 360-373"/>
    <s v="Mandated"/>
  </r>
  <r>
    <s v="ZBR30"/>
    <x v="4"/>
    <x v="180"/>
    <x v="180"/>
    <s v="DIS-E Cap Blanket"/>
    <d v="1984-01-01T00:00:00"/>
    <x v="0"/>
    <n v="201412"/>
    <x v="0"/>
    <x v="0"/>
    <s v="364000"/>
    <s v="028                                "/>
    <s v="00"/>
    <s v="UADD    "/>
    <x v="1112"/>
    <s v="1004"/>
    <s v="ZBR30"/>
    <x v="4"/>
    <s v="Elec Distribution 360-373"/>
    <s v="Mandated"/>
  </r>
  <r>
    <s v="ZBR30"/>
    <x v="4"/>
    <x v="180"/>
    <x v="180"/>
    <s v="DIS-E Cap Blanket"/>
    <d v="1984-01-01T00:00:00"/>
    <x v="0"/>
    <n v="201412"/>
    <x v="0"/>
    <x v="0"/>
    <s v="365000"/>
    <s v="028                                "/>
    <s v="00"/>
    <s v="NURV    "/>
    <x v="1113"/>
    <s v="1004"/>
    <s v="ZBR30"/>
    <x v="4"/>
    <s v="Elec Distribution 360-373"/>
    <s v="Mandated"/>
  </r>
  <r>
    <s v="ZBR30"/>
    <x v="4"/>
    <x v="180"/>
    <x v="180"/>
    <s v="DIS-E Cap Blanket"/>
    <d v="1984-01-01T00:00:00"/>
    <x v="0"/>
    <n v="201412"/>
    <x v="0"/>
    <x v="0"/>
    <s v="365000"/>
    <s v="028                                "/>
    <s v="00"/>
    <s v="UADD    "/>
    <x v="1114"/>
    <s v="1004"/>
    <s v="ZBR30"/>
    <x v="4"/>
    <s v="Elec Distribution 360-373"/>
    <s v="Mandated"/>
  </r>
  <r>
    <s v="ZBR30"/>
    <x v="4"/>
    <x v="180"/>
    <x v="180"/>
    <s v="DIS-E Cap Blanket"/>
    <d v="1984-01-01T00:00:00"/>
    <x v="0"/>
    <n v="201412"/>
    <x v="0"/>
    <x v="0"/>
    <s v="366000"/>
    <s v="028                                "/>
    <s v="00"/>
    <s v="NURV    "/>
    <x v="1115"/>
    <s v="1004"/>
    <s v="ZBR30"/>
    <x v="4"/>
    <s v="Elec Distribution 360-373"/>
    <s v="Mandated"/>
  </r>
  <r>
    <s v="ZBR30"/>
    <x v="4"/>
    <x v="180"/>
    <x v="180"/>
    <s v="DIS-E Cap Blanket"/>
    <d v="1984-01-01T00:00:00"/>
    <x v="0"/>
    <n v="201412"/>
    <x v="0"/>
    <x v="0"/>
    <s v="366000"/>
    <s v="028                                "/>
    <s v="00"/>
    <s v="UADD    "/>
    <x v="1116"/>
    <s v="1004"/>
    <s v="ZBR30"/>
    <x v="4"/>
    <s v="Elec Distribution 360-373"/>
    <s v="Mandated"/>
  </r>
  <r>
    <s v="ZBR30"/>
    <x v="4"/>
    <x v="180"/>
    <x v="180"/>
    <s v="DIS-E Cap Blanket"/>
    <d v="1984-01-01T00:00:00"/>
    <x v="0"/>
    <n v="201412"/>
    <x v="0"/>
    <x v="0"/>
    <s v="367000"/>
    <s v="028                                "/>
    <s v="00"/>
    <s v="NURV    "/>
    <x v="1117"/>
    <s v="1004"/>
    <s v="ZBR30"/>
    <x v="4"/>
    <s v="Elec Distribution 360-373"/>
    <s v="Mandated"/>
  </r>
  <r>
    <s v="ZBR30"/>
    <x v="4"/>
    <x v="180"/>
    <x v="180"/>
    <s v="DIS-E Cap Blanket"/>
    <d v="1984-01-01T00:00:00"/>
    <x v="0"/>
    <n v="201412"/>
    <x v="0"/>
    <x v="0"/>
    <s v="367000"/>
    <s v="028                                "/>
    <s v="00"/>
    <s v="UADD    "/>
    <x v="1118"/>
    <s v="1004"/>
    <s v="ZBR30"/>
    <x v="4"/>
    <s v="Elec Distribution 360-373"/>
    <s v="Mandated"/>
  </r>
  <r>
    <s v="ZBR30"/>
    <x v="4"/>
    <x v="180"/>
    <x v="180"/>
    <s v="DIS-E Cap Blanket"/>
    <d v="1984-01-01T00:00:00"/>
    <x v="0"/>
    <n v="201412"/>
    <x v="0"/>
    <x v="0"/>
    <s v="369100"/>
    <s v="028                                "/>
    <s v="00"/>
    <s v="NURV    "/>
    <x v="1119"/>
    <s v="1004"/>
    <s v="ZBR30"/>
    <x v="4"/>
    <s v="Elec Distribution 360-373"/>
    <s v="Mandated"/>
  </r>
  <r>
    <s v="ZBR30"/>
    <x v="4"/>
    <x v="180"/>
    <x v="180"/>
    <s v="DIS-E Cap Blanket"/>
    <d v="1984-01-01T00:00:00"/>
    <x v="0"/>
    <n v="201412"/>
    <x v="0"/>
    <x v="0"/>
    <s v="369100"/>
    <s v="028                                "/>
    <s v="00"/>
    <s v="UADD    "/>
    <x v="313"/>
    <s v="1004"/>
    <s v="ZBR30"/>
    <x v="4"/>
    <s v="Elec Distribution 360-373"/>
    <s v="Mandated"/>
  </r>
  <r>
    <s v="ZBR30"/>
    <x v="4"/>
    <x v="180"/>
    <x v="180"/>
    <s v="DIS-E Cap Blanket"/>
    <d v="1984-01-01T00:00:00"/>
    <x v="0"/>
    <n v="201412"/>
    <x v="0"/>
    <x v="0"/>
    <s v="369300"/>
    <s v="028                                "/>
    <s v="00"/>
    <s v="NURV    "/>
    <x v="1120"/>
    <s v="1004"/>
    <s v="ZBR30"/>
    <x v="4"/>
    <s v="Elec Distribution 360-373"/>
    <s v="Mandated"/>
  </r>
  <r>
    <s v="ZBR30"/>
    <x v="4"/>
    <x v="180"/>
    <x v="180"/>
    <s v="DIS-E Cap Blanket"/>
    <d v="1984-01-01T00:00:00"/>
    <x v="0"/>
    <n v="201412"/>
    <x v="0"/>
    <x v="0"/>
    <s v="369300"/>
    <s v="028                                "/>
    <s v="00"/>
    <s v="UADD    "/>
    <x v="1121"/>
    <s v="1004"/>
    <s v="ZBR30"/>
    <x v="4"/>
    <s v="Elec Distribution 360-373"/>
    <s v="Mandated"/>
  </r>
  <r>
    <s v="ZBR30"/>
    <x v="4"/>
    <x v="180"/>
    <x v="180"/>
    <s v="DIS-E Cap Blanket"/>
    <d v="1984-01-01T00:00:00"/>
    <x v="0"/>
    <n v="201412"/>
    <x v="0"/>
    <x v="0"/>
    <s v="373200"/>
    <s v="028                                "/>
    <s v="00"/>
    <s v="NURV    "/>
    <x v="1122"/>
    <s v="1004"/>
    <s v="ZBR30"/>
    <x v="4"/>
    <s v="Elec Distribution 360-373"/>
    <s v="Mandated"/>
  </r>
  <r>
    <s v="ZBR30"/>
    <x v="4"/>
    <x v="180"/>
    <x v="180"/>
    <s v="DIS-E Cap Blanket"/>
    <d v="1984-01-01T00:00:00"/>
    <x v="0"/>
    <n v="201412"/>
    <x v="0"/>
    <x v="0"/>
    <s v="373200"/>
    <s v="028                                "/>
    <s v="00"/>
    <s v="UADD    "/>
    <x v="1123"/>
    <s v="1004"/>
    <s v="ZBR30"/>
    <x v="4"/>
    <s v="Elec Distribution 360-373"/>
    <s v="Mandated"/>
  </r>
  <r>
    <s v="ZBR30"/>
    <x v="4"/>
    <x v="180"/>
    <x v="180"/>
    <s v="DIS-E Cap Blanket"/>
    <d v="1984-01-01T00:00:00"/>
    <x v="0"/>
    <n v="201412"/>
    <x v="0"/>
    <x v="0"/>
    <s v="373300"/>
    <s v="028                                "/>
    <s v="00"/>
    <s v="NURV    "/>
    <x v="1124"/>
    <s v="1004"/>
    <s v="ZBR30"/>
    <x v="4"/>
    <s v="Elec Distribution 360-373"/>
    <s v="Mandated"/>
  </r>
  <r>
    <s v="ZBR30"/>
    <x v="4"/>
    <x v="180"/>
    <x v="180"/>
    <s v="DIS-E Cap Blanket"/>
    <d v="1984-01-01T00:00:00"/>
    <x v="0"/>
    <n v="201412"/>
    <x v="0"/>
    <x v="0"/>
    <s v="373300"/>
    <s v="028                                "/>
    <s v="00"/>
    <s v="UADD    "/>
    <x v="1125"/>
    <s v="1004"/>
    <s v="ZBR30"/>
    <x v="4"/>
    <s v="Elec Distribution 360-373"/>
    <s v="Mandated"/>
  </r>
  <r>
    <s v="ZBR30"/>
    <x v="4"/>
    <x v="180"/>
    <x v="180"/>
    <s v="DIS-E Cap Blanket"/>
    <d v="1984-01-01T00:00:00"/>
    <x v="0"/>
    <n v="201412"/>
    <x v="0"/>
    <x v="0"/>
    <s v="373400"/>
    <s v="028                                "/>
    <s v="00"/>
    <s v="CFNU    "/>
    <x v="1126"/>
    <s v="1004"/>
    <s v="ZBR30"/>
    <x v="4"/>
    <s v="Elec Distribution 360-373"/>
    <s v="Mandated"/>
  </r>
  <r>
    <s v="ZBR30"/>
    <x v="4"/>
    <x v="180"/>
    <x v="180"/>
    <s v="DIS-E Cap Blanket"/>
    <d v="1984-01-01T00:00:00"/>
    <x v="0"/>
    <n v="201412"/>
    <x v="0"/>
    <x v="0"/>
    <s v="373400"/>
    <s v="028                                "/>
    <s v="00"/>
    <s v="NURV    "/>
    <x v="1127"/>
    <s v="1004"/>
    <s v="ZBR30"/>
    <x v="4"/>
    <s v="Elec Distribution 360-373"/>
    <s v="Mandated"/>
  </r>
  <r>
    <s v="ZBR30"/>
    <x v="4"/>
    <x v="180"/>
    <x v="180"/>
    <s v="DIS-E Cap Blanket"/>
    <d v="1984-01-01T00:00:00"/>
    <x v="0"/>
    <n v="201412"/>
    <x v="0"/>
    <x v="0"/>
    <s v="373400"/>
    <s v="028                                "/>
    <s v="00"/>
    <s v="UADD    "/>
    <x v="1128"/>
    <s v="1004"/>
    <s v="ZBR30"/>
    <x v="4"/>
    <s v="Elec Distribution 360-373"/>
    <s v="Mandated"/>
  </r>
  <r>
    <s v="ZDP30"/>
    <x v="4"/>
    <x v="181"/>
    <x v="181"/>
    <s v="DIS-E Cap Blanket"/>
    <d v="1984-11-01T00:00:00"/>
    <x v="0"/>
    <n v="201412"/>
    <x v="0"/>
    <x v="0"/>
    <s v="364000"/>
    <s v="028                                "/>
    <s v="00"/>
    <s v="NURV    "/>
    <x v="1129"/>
    <s v="1004"/>
    <s v="ZDP30"/>
    <x v="4"/>
    <s v="Elec Distribution 360-373"/>
    <s v="Mandated"/>
  </r>
  <r>
    <s v="ZDP30"/>
    <x v="4"/>
    <x v="181"/>
    <x v="181"/>
    <s v="DIS-E Cap Blanket"/>
    <d v="1984-11-01T00:00:00"/>
    <x v="0"/>
    <n v="201412"/>
    <x v="0"/>
    <x v="0"/>
    <s v="367000"/>
    <s v="028                                "/>
    <s v="00"/>
    <s v="CFNU    "/>
    <x v="1130"/>
    <s v="1004"/>
    <s v="ZDP30"/>
    <x v="4"/>
    <s v="Elec Distribution 360-373"/>
    <s v="Mandated"/>
  </r>
  <r>
    <s v="ZDP30"/>
    <x v="4"/>
    <x v="181"/>
    <x v="181"/>
    <s v="DIS-E Cap Blanket"/>
    <d v="1984-11-01T00:00:00"/>
    <x v="0"/>
    <n v="201412"/>
    <x v="0"/>
    <x v="0"/>
    <s v="367000"/>
    <s v="028                                "/>
    <s v="00"/>
    <s v="NURV    "/>
    <x v="1131"/>
    <s v="1004"/>
    <s v="ZDP30"/>
    <x v="4"/>
    <s v="Elec Distribution 360-373"/>
    <s v="Mandated"/>
  </r>
  <r>
    <s v="ZDP30"/>
    <x v="4"/>
    <x v="181"/>
    <x v="181"/>
    <s v="DIS-E Cap Blanket"/>
    <d v="1984-11-01T00:00:00"/>
    <x v="0"/>
    <n v="201412"/>
    <x v="0"/>
    <x v="0"/>
    <s v="369300"/>
    <s v="028                                "/>
    <s v="00"/>
    <s v="CFNU    "/>
    <x v="1132"/>
    <s v="1004"/>
    <s v="ZDP30"/>
    <x v="4"/>
    <s v="Elec Distribution 360-373"/>
    <s v="Mandated"/>
  </r>
  <r>
    <s v="ZDP30"/>
    <x v="4"/>
    <x v="181"/>
    <x v="181"/>
    <s v="DIS-E Cap Blanket"/>
    <d v="1984-11-01T00:00:00"/>
    <x v="0"/>
    <n v="201412"/>
    <x v="0"/>
    <x v="0"/>
    <s v="369300"/>
    <s v="028                                "/>
    <s v="00"/>
    <s v="NURV    "/>
    <x v="1133"/>
    <s v="1004"/>
    <s v="ZDP30"/>
    <x v="4"/>
    <s v="Elec Distribution 360-373"/>
    <s v="Mandated"/>
  </r>
  <r>
    <s v="ZDP30"/>
    <x v="4"/>
    <x v="181"/>
    <x v="181"/>
    <s v="DIS-E Cap Blanket"/>
    <d v="1984-11-01T00:00:00"/>
    <x v="0"/>
    <n v="201412"/>
    <x v="0"/>
    <x v="0"/>
    <s v="373200"/>
    <s v="028                                "/>
    <s v="00"/>
    <s v="CFNU    "/>
    <x v="1134"/>
    <s v="1004"/>
    <s v="ZDP30"/>
    <x v="4"/>
    <s v="Elec Distribution 360-373"/>
    <s v="Mandated"/>
  </r>
  <r>
    <s v="ZDP30"/>
    <x v="4"/>
    <x v="181"/>
    <x v="181"/>
    <s v="DIS-E Cap Blanket"/>
    <d v="1984-11-01T00:00:00"/>
    <x v="0"/>
    <n v="201412"/>
    <x v="0"/>
    <x v="0"/>
    <s v="373200"/>
    <s v="028                                "/>
    <s v="00"/>
    <s v="NURV    "/>
    <x v="1135"/>
    <s v="1004"/>
    <s v="ZDP30"/>
    <x v="4"/>
    <s v="Elec Distribution 360-373"/>
    <s v="Mandated"/>
  </r>
  <r>
    <s v="ZDP30"/>
    <x v="4"/>
    <x v="181"/>
    <x v="181"/>
    <s v="DIS-E Cap Blanket"/>
    <d v="1984-11-01T00:00:00"/>
    <x v="0"/>
    <n v="201412"/>
    <x v="0"/>
    <x v="0"/>
    <s v="373300"/>
    <s v="028                                "/>
    <s v="00"/>
    <s v="CFNU    "/>
    <x v="1136"/>
    <s v="1004"/>
    <s v="ZDP30"/>
    <x v="4"/>
    <s v="Elec Distribution 360-373"/>
    <s v="Mandated"/>
  </r>
  <r>
    <s v="ZDP30"/>
    <x v="4"/>
    <x v="181"/>
    <x v="181"/>
    <s v="DIS-E Cap Blanket"/>
    <d v="1984-11-01T00:00:00"/>
    <x v="0"/>
    <n v="201412"/>
    <x v="0"/>
    <x v="0"/>
    <s v="373300"/>
    <s v="028                                "/>
    <s v="00"/>
    <s v="NURV    "/>
    <x v="1137"/>
    <s v="1004"/>
    <s v="ZDP30"/>
    <x v="4"/>
    <s v="Elec Distribution 360-373"/>
    <s v="Mandated"/>
  </r>
  <r>
    <s v="ZDP30"/>
    <x v="4"/>
    <x v="181"/>
    <x v="181"/>
    <s v="DIS-E Cap Blanket"/>
    <d v="1984-11-01T00:00:00"/>
    <x v="0"/>
    <n v="201412"/>
    <x v="0"/>
    <x v="0"/>
    <s v="373400"/>
    <s v="028                                "/>
    <s v="00"/>
    <s v="CFNU    "/>
    <x v="1138"/>
    <s v="1004"/>
    <s v="ZDP30"/>
    <x v="4"/>
    <s v="Elec Distribution 360-373"/>
    <s v="Mandated"/>
  </r>
  <r>
    <s v="ZDP30"/>
    <x v="4"/>
    <x v="181"/>
    <x v="181"/>
    <s v="DIS-E Cap Blanket"/>
    <d v="1984-11-01T00:00:00"/>
    <x v="0"/>
    <n v="201412"/>
    <x v="0"/>
    <x v="0"/>
    <s v="373400"/>
    <s v="028                                "/>
    <s v="00"/>
    <s v="NURV    "/>
    <x v="1139"/>
    <s v="1004"/>
    <s v="ZDP30"/>
    <x v="4"/>
    <s v="Elec Distribution 360-373"/>
    <s v="Mandated"/>
  </r>
  <r>
    <s v="ZDP30"/>
    <x v="4"/>
    <x v="181"/>
    <x v="181"/>
    <s v="DIS-E Cap Blanket"/>
    <d v="1984-11-01T00:00:00"/>
    <x v="0"/>
    <n v="201412"/>
    <x v="0"/>
    <x v="0"/>
    <s v="373400"/>
    <s v="028                                "/>
    <s v="00"/>
    <s v="UADD    "/>
    <x v="1140"/>
    <s v="1004"/>
    <s v="ZDP30"/>
    <x v="4"/>
    <s v="Elec Distribution 360-373"/>
    <s v="Mandated"/>
  </r>
  <r>
    <s v="ZLL30"/>
    <x v="4"/>
    <x v="182"/>
    <x v="182"/>
    <s v="DIS-E Cap Blanket"/>
    <d v="2004-10-01T00:00:00"/>
    <x v="0"/>
    <n v="201412"/>
    <x v="0"/>
    <x v="1"/>
    <s v="364000"/>
    <s v="038                                "/>
    <s v="00"/>
    <s v="UADD    "/>
    <x v="1141"/>
    <s v="1004"/>
    <s v="ZLL30"/>
    <x v="4"/>
    <s v="Elec Distribution 360-373"/>
    <s v="Mandated"/>
  </r>
  <r>
    <s v="ZLL30"/>
    <x v="4"/>
    <x v="182"/>
    <x v="182"/>
    <s v="DIS-E Cap Blanket"/>
    <d v="2004-10-01T00:00:00"/>
    <x v="0"/>
    <n v="201412"/>
    <x v="0"/>
    <x v="1"/>
    <s v="365000"/>
    <s v="038                                "/>
    <s v="00"/>
    <s v="UADD    "/>
    <x v="1142"/>
    <s v="1004"/>
    <s v="ZLL30"/>
    <x v="4"/>
    <s v="Elec Distribution 360-373"/>
    <s v="Mandated"/>
  </r>
  <r>
    <s v="ZLL30"/>
    <x v="4"/>
    <x v="182"/>
    <x v="182"/>
    <s v="DIS-E Cap Blanket"/>
    <d v="2004-10-01T00:00:00"/>
    <x v="0"/>
    <n v="201412"/>
    <x v="0"/>
    <x v="1"/>
    <s v="366000"/>
    <s v="038                                "/>
    <s v="00"/>
    <s v="UADD    "/>
    <x v="1143"/>
    <s v="1004"/>
    <s v="ZLL30"/>
    <x v="4"/>
    <s v="Elec Distribution 360-373"/>
    <s v="Mandated"/>
  </r>
  <r>
    <s v="ZLL30"/>
    <x v="4"/>
    <x v="182"/>
    <x v="182"/>
    <s v="DIS-E Cap Blanket"/>
    <d v="2004-10-01T00:00:00"/>
    <x v="0"/>
    <n v="201412"/>
    <x v="0"/>
    <x v="1"/>
    <s v="367000"/>
    <s v="038                                "/>
    <s v="00"/>
    <s v="UADD    "/>
    <x v="1144"/>
    <s v="1004"/>
    <s v="ZLL30"/>
    <x v="4"/>
    <s v="Elec Distribution 360-373"/>
    <s v="Mandated"/>
  </r>
  <r>
    <s v="ZLL30"/>
    <x v="4"/>
    <x v="182"/>
    <x v="182"/>
    <s v="DIS-E Cap Blanket"/>
    <d v="2004-10-01T00:00:00"/>
    <x v="0"/>
    <n v="201412"/>
    <x v="0"/>
    <x v="1"/>
    <s v="369100"/>
    <s v="038                                "/>
    <s v="00"/>
    <s v="UADD    "/>
    <x v="1145"/>
    <s v="1004"/>
    <s v="ZLL30"/>
    <x v="4"/>
    <s v="Elec Distribution 360-373"/>
    <s v="Mandated"/>
  </r>
  <r>
    <s v="ZLL30"/>
    <x v="4"/>
    <x v="182"/>
    <x v="182"/>
    <s v="DIS-E Cap Blanket"/>
    <d v="2004-10-01T00:00:00"/>
    <x v="0"/>
    <n v="201412"/>
    <x v="0"/>
    <x v="1"/>
    <s v="369300"/>
    <s v="038                                "/>
    <s v="00"/>
    <s v="UADD    "/>
    <x v="1146"/>
    <s v="1004"/>
    <s v="ZLL30"/>
    <x v="4"/>
    <s v="Elec Distribution 360-373"/>
    <s v="Mandated"/>
  </r>
  <r>
    <s v="ZLL30"/>
    <x v="4"/>
    <x v="182"/>
    <x v="182"/>
    <s v="DIS-E Cap Blanket"/>
    <d v="2004-10-01T00:00:00"/>
    <x v="0"/>
    <n v="201412"/>
    <x v="0"/>
    <x v="1"/>
    <s v="373200"/>
    <s v="038                                "/>
    <s v="00"/>
    <s v="UADD    "/>
    <x v="1147"/>
    <s v="1004"/>
    <s v="ZLL30"/>
    <x v="4"/>
    <s v="Elec Distribution 360-373"/>
    <s v="Mandated"/>
  </r>
  <r>
    <s v="ZLL30"/>
    <x v="4"/>
    <x v="182"/>
    <x v="182"/>
    <s v="DIS-E Cap Blanket"/>
    <d v="2004-10-01T00:00:00"/>
    <x v="0"/>
    <n v="201412"/>
    <x v="0"/>
    <x v="1"/>
    <s v="373300"/>
    <s v="038                                "/>
    <s v="00"/>
    <s v="UADD    "/>
    <x v="1148"/>
    <s v="1004"/>
    <s v="ZLL30"/>
    <x v="4"/>
    <s v="Elec Distribution 360-373"/>
    <s v="Mandated"/>
  </r>
  <r>
    <s v="ZLL30"/>
    <x v="4"/>
    <x v="182"/>
    <x v="182"/>
    <s v="DIS-E Cap Blanket"/>
    <d v="2004-10-01T00:00:00"/>
    <x v="0"/>
    <n v="201412"/>
    <x v="0"/>
    <x v="1"/>
    <s v="373400"/>
    <s v="038                                "/>
    <s v="00"/>
    <s v="UADD    "/>
    <x v="1149"/>
    <s v="1004"/>
    <s v="ZLL30"/>
    <x v="4"/>
    <s v="Elec Distribution 360-373"/>
    <s v="Mandated"/>
  </r>
  <r>
    <s v="ZCM30"/>
    <x v="4"/>
    <x v="183"/>
    <x v="183"/>
    <s v="DIS-E Cap Blanket"/>
    <d v="1986-06-30T00:00:00"/>
    <x v="0"/>
    <n v="201412"/>
    <x v="0"/>
    <x v="1"/>
    <s v="373400"/>
    <s v="038                                "/>
    <s v="00"/>
    <s v="UADD    "/>
    <x v="1150"/>
    <s v="1004"/>
    <s v="ZCM30"/>
    <x v="4"/>
    <s v="Elec Distribution 360-373"/>
    <s v="Mandated"/>
  </r>
  <r>
    <s v="ZLL30"/>
    <x v="4"/>
    <x v="184"/>
    <x v="184"/>
    <s v="DIS-E Cap Blanket"/>
    <d v="1984-07-01T00:00:00"/>
    <x v="0"/>
    <n v="201412"/>
    <x v="0"/>
    <x v="1"/>
    <s v="373200"/>
    <s v="038                                "/>
    <s v="00"/>
    <s v="UADD    "/>
    <x v="1151"/>
    <s v="1004"/>
    <s v="ZLL30"/>
    <x v="4"/>
    <s v="Elec Distribution 360-373"/>
    <s v="Mandated"/>
  </r>
  <r>
    <s v="ZLL30"/>
    <x v="4"/>
    <x v="184"/>
    <x v="184"/>
    <s v="DIS-E Cap Blanket"/>
    <d v="1984-07-01T00:00:00"/>
    <x v="0"/>
    <n v="201412"/>
    <x v="0"/>
    <x v="1"/>
    <s v="373400"/>
    <s v="038                                "/>
    <s v="00"/>
    <s v="UADD    "/>
    <x v="1152"/>
    <s v="1004"/>
    <s v="ZLL30"/>
    <x v="4"/>
    <s v="Elec Distribution 360-373"/>
    <s v="Mandated"/>
  </r>
  <r>
    <s v="ZPJ30"/>
    <x v="4"/>
    <x v="185"/>
    <x v="185"/>
    <s v="DIS-E Cap Blanket"/>
    <d v="1986-12-20T00:00:00"/>
    <x v="0"/>
    <n v="201412"/>
    <x v="0"/>
    <x v="1"/>
    <s v="373400"/>
    <s v="038                                "/>
    <s v="00"/>
    <s v="UADD    "/>
    <x v="1153"/>
    <s v="1004"/>
    <s v="ZPJ30"/>
    <x v="4"/>
    <s v="Elec Distribution 360-373"/>
    <s v="Mandated"/>
  </r>
  <r>
    <s v="ZBR30"/>
    <x v="4"/>
    <x v="186"/>
    <x v="186"/>
    <s v="DIS-E Cap Blanket"/>
    <d v="1951-01-01T00:00:00"/>
    <x v="0"/>
    <n v="201412"/>
    <x v="0"/>
    <x v="0"/>
    <s v="373400"/>
    <s v="028                                "/>
    <s v="00"/>
    <s v="UADD    "/>
    <x v="1154"/>
    <s v="1004"/>
    <s v="ZBR30"/>
    <x v="4"/>
    <s v="Elec Distribution 360-373"/>
    <s v="Mandated"/>
  </r>
  <r>
    <s v="ZLL30"/>
    <x v="4"/>
    <x v="187"/>
    <x v="187"/>
    <s v="DIS-E Cap Blanket"/>
    <d v="1984-07-01T00:00:00"/>
    <x v="0"/>
    <n v="201412"/>
    <x v="0"/>
    <x v="1"/>
    <s v="373400"/>
    <s v="038                                "/>
    <s v="00"/>
    <s v="UADD    "/>
    <x v="1155"/>
    <s v="1004"/>
    <s v="ZLL30"/>
    <x v="4"/>
    <s v="Elec Distribution 360-373"/>
    <s v="Mandated"/>
  </r>
  <r>
    <s v="ZBO30"/>
    <x v="4"/>
    <x v="188"/>
    <x v="188"/>
    <s v="DIS-E Cap Blanket"/>
    <d v="1986-12-20T00:00:00"/>
    <x v="0"/>
    <n v="201412"/>
    <x v="0"/>
    <x v="0"/>
    <s v="373300"/>
    <s v="028                                "/>
    <s v="00"/>
    <s v="UADD    "/>
    <x v="1156"/>
    <s v="1004"/>
    <s v="ZBO30"/>
    <x v="4"/>
    <s v="Elec Distribution 360-373"/>
    <s v="Mandated"/>
  </r>
  <r>
    <s v="ZBO30"/>
    <x v="4"/>
    <x v="188"/>
    <x v="188"/>
    <s v="DIS-E Cap Blanket"/>
    <d v="1986-12-20T00:00:00"/>
    <x v="0"/>
    <n v="201412"/>
    <x v="0"/>
    <x v="0"/>
    <s v="373400"/>
    <s v="028                                "/>
    <s v="00"/>
    <s v="UADD    "/>
    <x v="1157"/>
    <s v="1004"/>
    <s v="ZBO30"/>
    <x v="4"/>
    <s v="Elec Distribution 360-373"/>
    <s v="Mandated"/>
  </r>
  <r>
    <s v="ZPJ30"/>
    <x v="4"/>
    <x v="189"/>
    <x v="189"/>
    <s v="DIS-E Cap Blanket"/>
    <d v="1986-12-20T00:00:00"/>
    <x v="0"/>
    <n v="201412"/>
    <x v="0"/>
    <x v="0"/>
    <s v="373400"/>
    <s v="028                                "/>
    <s v="00"/>
    <s v="UADD    "/>
    <x v="1158"/>
    <s v="1004"/>
    <s v="ZPJ30"/>
    <x v="4"/>
    <s v="Elec Distribution 360-373"/>
    <s v="Mandated"/>
  </r>
  <r>
    <s v="ZBO30"/>
    <x v="4"/>
    <x v="190"/>
    <x v="190"/>
    <s v="DIS-E Cap Blanket"/>
    <d v="2005-01-01T00:00:00"/>
    <x v="0"/>
    <n v="201412"/>
    <x v="0"/>
    <x v="0"/>
    <s v="364000"/>
    <s v="028                                "/>
    <s v="00"/>
    <s v="CFNU    "/>
    <x v="1159"/>
    <s v="1004"/>
    <s v="ZBO30"/>
    <x v="4"/>
    <s v="Elec Distribution 360-373"/>
    <s v="Mandated"/>
  </r>
  <r>
    <s v="ZBO30"/>
    <x v="4"/>
    <x v="190"/>
    <x v="190"/>
    <s v="DIS-E Cap Blanket"/>
    <d v="2005-01-01T00:00:00"/>
    <x v="0"/>
    <n v="201412"/>
    <x v="0"/>
    <x v="0"/>
    <s v="364000"/>
    <s v="028                                "/>
    <s v="00"/>
    <s v="NURV    "/>
    <x v="1160"/>
    <s v="1004"/>
    <s v="ZBO30"/>
    <x v="4"/>
    <s v="Elec Distribution 360-373"/>
    <s v="Mandated"/>
  </r>
  <r>
    <s v="ZBO30"/>
    <x v="4"/>
    <x v="190"/>
    <x v="190"/>
    <s v="DIS-E Cap Blanket"/>
    <d v="2005-01-01T00:00:00"/>
    <x v="0"/>
    <n v="201412"/>
    <x v="0"/>
    <x v="0"/>
    <s v="364000"/>
    <s v="028                                "/>
    <s v="00"/>
    <s v="UADD    "/>
    <x v="1161"/>
    <s v="1004"/>
    <s v="ZBO30"/>
    <x v="4"/>
    <s v="Elec Distribution 360-373"/>
    <s v="Mandated"/>
  </r>
  <r>
    <s v="ZBO30"/>
    <x v="4"/>
    <x v="190"/>
    <x v="190"/>
    <s v="DIS-E Cap Blanket"/>
    <d v="2005-01-01T00:00:00"/>
    <x v="0"/>
    <n v="201412"/>
    <x v="0"/>
    <x v="0"/>
    <s v="365000"/>
    <s v="028                                "/>
    <s v="00"/>
    <s v="CFNU    "/>
    <x v="1162"/>
    <s v="1004"/>
    <s v="ZBO30"/>
    <x v="4"/>
    <s v="Elec Distribution 360-373"/>
    <s v="Mandated"/>
  </r>
  <r>
    <s v="ZBO30"/>
    <x v="4"/>
    <x v="190"/>
    <x v="190"/>
    <s v="DIS-E Cap Blanket"/>
    <d v="2005-01-01T00:00:00"/>
    <x v="0"/>
    <n v="201412"/>
    <x v="0"/>
    <x v="0"/>
    <s v="365000"/>
    <s v="028                                "/>
    <s v="00"/>
    <s v="NURV    "/>
    <x v="1163"/>
    <s v="1004"/>
    <s v="ZBO30"/>
    <x v="4"/>
    <s v="Elec Distribution 360-373"/>
    <s v="Mandated"/>
  </r>
  <r>
    <s v="ZBO30"/>
    <x v="4"/>
    <x v="190"/>
    <x v="190"/>
    <s v="DIS-E Cap Blanket"/>
    <d v="2005-01-01T00:00:00"/>
    <x v="0"/>
    <n v="201412"/>
    <x v="0"/>
    <x v="0"/>
    <s v="365000"/>
    <s v="028                                "/>
    <s v="00"/>
    <s v="UADD    "/>
    <x v="1164"/>
    <s v="1004"/>
    <s v="ZBO30"/>
    <x v="4"/>
    <s v="Elec Distribution 360-373"/>
    <s v="Mandated"/>
  </r>
  <r>
    <s v="ZBO30"/>
    <x v="4"/>
    <x v="190"/>
    <x v="190"/>
    <s v="DIS-E Cap Blanket"/>
    <d v="2005-01-01T00:00:00"/>
    <x v="0"/>
    <n v="201412"/>
    <x v="0"/>
    <x v="0"/>
    <s v="366000"/>
    <s v="028                                "/>
    <s v="00"/>
    <s v="CFNU    "/>
    <x v="1165"/>
    <s v="1004"/>
    <s v="ZBO30"/>
    <x v="4"/>
    <s v="Elec Distribution 360-373"/>
    <s v="Mandated"/>
  </r>
  <r>
    <s v="ZBO30"/>
    <x v="4"/>
    <x v="190"/>
    <x v="190"/>
    <s v="DIS-E Cap Blanket"/>
    <d v="2005-01-01T00:00:00"/>
    <x v="0"/>
    <n v="201412"/>
    <x v="0"/>
    <x v="0"/>
    <s v="366000"/>
    <s v="028                                "/>
    <s v="00"/>
    <s v="NURV    "/>
    <x v="1166"/>
    <s v="1004"/>
    <s v="ZBO30"/>
    <x v="4"/>
    <s v="Elec Distribution 360-373"/>
    <s v="Mandated"/>
  </r>
  <r>
    <s v="ZBO30"/>
    <x v="4"/>
    <x v="190"/>
    <x v="190"/>
    <s v="DIS-E Cap Blanket"/>
    <d v="2005-01-01T00:00:00"/>
    <x v="0"/>
    <n v="201412"/>
    <x v="0"/>
    <x v="0"/>
    <s v="366000"/>
    <s v="028                                "/>
    <s v="00"/>
    <s v="UADD    "/>
    <x v="1167"/>
    <s v="1004"/>
    <s v="ZBO30"/>
    <x v="4"/>
    <s v="Elec Distribution 360-373"/>
    <s v="Mandated"/>
  </r>
  <r>
    <s v="ZBO30"/>
    <x v="4"/>
    <x v="190"/>
    <x v="190"/>
    <s v="DIS-E Cap Blanket"/>
    <d v="2005-01-01T00:00:00"/>
    <x v="0"/>
    <n v="201412"/>
    <x v="0"/>
    <x v="0"/>
    <s v="367000"/>
    <s v="028                                "/>
    <s v="00"/>
    <s v="NURV    "/>
    <x v="1168"/>
    <s v="1004"/>
    <s v="ZBO30"/>
    <x v="4"/>
    <s v="Elec Distribution 360-373"/>
    <s v="Mandated"/>
  </r>
  <r>
    <s v="ZBO30"/>
    <x v="4"/>
    <x v="190"/>
    <x v="190"/>
    <s v="DIS-E Cap Blanket"/>
    <d v="2005-01-01T00:00:00"/>
    <x v="0"/>
    <n v="201412"/>
    <x v="0"/>
    <x v="0"/>
    <s v="367000"/>
    <s v="028                                "/>
    <s v="00"/>
    <s v="UADD    "/>
    <x v="1169"/>
    <s v="1004"/>
    <s v="ZBO30"/>
    <x v="4"/>
    <s v="Elec Distribution 360-373"/>
    <s v="Mandated"/>
  </r>
  <r>
    <s v="ZBO30"/>
    <x v="4"/>
    <x v="190"/>
    <x v="190"/>
    <s v="DIS-E Cap Blanket"/>
    <d v="2005-01-01T00:00:00"/>
    <x v="0"/>
    <n v="201412"/>
    <x v="0"/>
    <x v="0"/>
    <s v="369100"/>
    <s v="028                                "/>
    <s v="00"/>
    <s v="NURV    "/>
    <x v="1170"/>
    <s v="1004"/>
    <s v="ZBO30"/>
    <x v="4"/>
    <s v="Elec Distribution 360-373"/>
    <s v="Mandated"/>
  </r>
  <r>
    <s v="ZBO30"/>
    <x v="4"/>
    <x v="190"/>
    <x v="190"/>
    <s v="DIS-E Cap Blanket"/>
    <d v="2005-01-01T00:00:00"/>
    <x v="0"/>
    <n v="201412"/>
    <x v="0"/>
    <x v="0"/>
    <s v="369100"/>
    <s v="028                                "/>
    <s v="00"/>
    <s v="UADD    "/>
    <x v="98"/>
    <s v="1004"/>
    <s v="ZBO30"/>
    <x v="4"/>
    <s v="Elec Distribution 360-373"/>
    <s v="Mandated"/>
  </r>
  <r>
    <s v="ZBO30"/>
    <x v="4"/>
    <x v="190"/>
    <x v="190"/>
    <s v="DIS-E Cap Blanket"/>
    <d v="2005-01-01T00:00:00"/>
    <x v="0"/>
    <n v="201412"/>
    <x v="0"/>
    <x v="0"/>
    <s v="369300"/>
    <s v="028                                "/>
    <s v="00"/>
    <s v="CFNU    "/>
    <x v="1171"/>
    <s v="1004"/>
    <s v="ZBO30"/>
    <x v="4"/>
    <s v="Elec Distribution 360-373"/>
    <s v="Mandated"/>
  </r>
  <r>
    <s v="ZBO30"/>
    <x v="4"/>
    <x v="190"/>
    <x v="190"/>
    <s v="DIS-E Cap Blanket"/>
    <d v="2005-01-01T00:00:00"/>
    <x v="0"/>
    <n v="201412"/>
    <x v="0"/>
    <x v="0"/>
    <s v="369300"/>
    <s v="028                                "/>
    <s v="00"/>
    <s v="NURV    "/>
    <x v="1172"/>
    <s v="1004"/>
    <s v="ZBO30"/>
    <x v="4"/>
    <s v="Elec Distribution 360-373"/>
    <s v="Mandated"/>
  </r>
  <r>
    <s v="ZBO30"/>
    <x v="4"/>
    <x v="190"/>
    <x v="190"/>
    <s v="DIS-E Cap Blanket"/>
    <d v="2005-01-01T00:00:00"/>
    <x v="0"/>
    <n v="201412"/>
    <x v="0"/>
    <x v="0"/>
    <s v="369300"/>
    <s v="028                                "/>
    <s v="00"/>
    <s v="UADD    "/>
    <x v="1173"/>
    <s v="1004"/>
    <s v="ZBO30"/>
    <x v="4"/>
    <s v="Elec Distribution 360-373"/>
    <s v="Mandated"/>
  </r>
  <r>
    <s v="ZBO30"/>
    <x v="4"/>
    <x v="190"/>
    <x v="190"/>
    <s v="DIS-E Cap Blanket"/>
    <d v="2005-01-01T00:00:00"/>
    <x v="0"/>
    <n v="201412"/>
    <x v="0"/>
    <x v="0"/>
    <s v="373200"/>
    <s v="028                                "/>
    <s v="00"/>
    <s v="CFNU    "/>
    <x v="1174"/>
    <s v="1004"/>
    <s v="ZBO30"/>
    <x v="4"/>
    <s v="Elec Distribution 360-373"/>
    <s v="Mandated"/>
  </r>
  <r>
    <s v="ZBO30"/>
    <x v="4"/>
    <x v="190"/>
    <x v="190"/>
    <s v="DIS-E Cap Blanket"/>
    <d v="2005-01-01T00:00:00"/>
    <x v="0"/>
    <n v="201412"/>
    <x v="0"/>
    <x v="0"/>
    <s v="373200"/>
    <s v="028                                "/>
    <s v="00"/>
    <s v="NURV    "/>
    <x v="1175"/>
    <s v="1004"/>
    <s v="ZBO30"/>
    <x v="4"/>
    <s v="Elec Distribution 360-373"/>
    <s v="Mandated"/>
  </r>
  <r>
    <s v="ZBO30"/>
    <x v="4"/>
    <x v="190"/>
    <x v="190"/>
    <s v="DIS-E Cap Blanket"/>
    <d v="2005-01-01T00:00:00"/>
    <x v="0"/>
    <n v="201412"/>
    <x v="0"/>
    <x v="0"/>
    <s v="373200"/>
    <s v="028                                "/>
    <s v="00"/>
    <s v="UADD    "/>
    <x v="1176"/>
    <s v="1004"/>
    <s v="ZBO30"/>
    <x v="4"/>
    <s v="Elec Distribution 360-373"/>
    <s v="Mandated"/>
  </r>
  <r>
    <s v="ZBO30"/>
    <x v="4"/>
    <x v="190"/>
    <x v="190"/>
    <s v="DIS-E Cap Blanket"/>
    <d v="2005-01-01T00:00:00"/>
    <x v="0"/>
    <n v="201412"/>
    <x v="0"/>
    <x v="0"/>
    <s v="373300"/>
    <s v="028                                "/>
    <s v="00"/>
    <s v="CFNU    "/>
    <x v="1177"/>
    <s v="1004"/>
    <s v="ZBO30"/>
    <x v="4"/>
    <s v="Elec Distribution 360-373"/>
    <s v="Mandated"/>
  </r>
  <r>
    <s v="ZBO30"/>
    <x v="4"/>
    <x v="190"/>
    <x v="190"/>
    <s v="DIS-E Cap Blanket"/>
    <d v="2005-01-01T00:00:00"/>
    <x v="0"/>
    <n v="201412"/>
    <x v="0"/>
    <x v="0"/>
    <s v="373300"/>
    <s v="028                                "/>
    <s v="00"/>
    <s v="NURV    "/>
    <x v="1178"/>
    <s v="1004"/>
    <s v="ZBO30"/>
    <x v="4"/>
    <s v="Elec Distribution 360-373"/>
    <s v="Mandated"/>
  </r>
  <r>
    <s v="ZBO30"/>
    <x v="4"/>
    <x v="190"/>
    <x v="190"/>
    <s v="DIS-E Cap Blanket"/>
    <d v="2005-01-01T00:00:00"/>
    <x v="0"/>
    <n v="201412"/>
    <x v="0"/>
    <x v="0"/>
    <s v="373300"/>
    <s v="028                                "/>
    <s v="00"/>
    <s v="UADD    "/>
    <x v="1179"/>
    <s v="1004"/>
    <s v="ZBO30"/>
    <x v="4"/>
    <s v="Elec Distribution 360-373"/>
    <s v="Mandated"/>
  </r>
  <r>
    <s v="ZBO30"/>
    <x v="4"/>
    <x v="190"/>
    <x v="190"/>
    <s v="DIS-E Cap Blanket"/>
    <d v="2005-01-01T00:00:00"/>
    <x v="0"/>
    <n v="201412"/>
    <x v="0"/>
    <x v="0"/>
    <s v="373400"/>
    <s v="028                                "/>
    <s v="00"/>
    <s v="CFNU    "/>
    <x v="1180"/>
    <s v="1004"/>
    <s v="ZBO30"/>
    <x v="4"/>
    <s v="Elec Distribution 360-373"/>
    <s v="Mandated"/>
  </r>
  <r>
    <s v="ZBO30"/>
    <x v="4"/>
    <x v="190"/>
    <x v="190"/>
    <s v="DIS-E Cap Blanket"/>
    <d v="2005-01-01T00:00:00"/>
    <x v="0"/>
    <n v="201412"/>
    <x v="0"/>
    <x v="0"/>
    <s v="373400"/>
    <s v="028                                "/>
    <s v="00"/>
    <s v="NURV    "/>
    <x v="1181"/>
    <s v="1004"/>
    <s v="ZBO30"/>
    <x v="4"/>
    <s v="Elec Distribution 360-373"/>
    <s v="Mandated"/>
  </r>
  <r>
    <s v="ZBO30"/>
    <x v="4"/>
    <x v="190"/>
    <x v="190"/>
    <s v="DIS-E Cap Blanket"/>
    <d v="2005-01-01T00:00:00"/>
    <x v="0"/>
    <n v="201412"/>
    <x v="0"/>
    <x v="0"/>
    <s v="373400"/>
    <s v="028                                "/>
    <s v="00"/>
    <s v="UADD    "/>
    <x v="1182"/>
    <s v="1004"/>
    <s v="ZBO30"/>
    <x v="4"/>
    <s v="Elec Distribution 360-373"/>
    <s v="Mandated"/>
  </r>
  <r>
    <s v="ZCS30"/>
    <x v="4"/>
    <x v="191"/>
    <x v="191"/>
    <s v="DIS-E Cap Blanket"/>
    <d v="1994-09-02T00:00:00"/>
    <x v="0"/>
    <n v="201412"/>
    <x v="0"/>
    <x v="1"/>
    <s v="373400"/>
    <s v="038                                "/>
    <s v="00"/>
    <s v="UADD    "/>
    <x v="1183"/>
    <s v="1004"/>
    <s v="ZCS30"/>
    <x v="4"/>
    <s v="Elec Distribution 360-373"/>
    <s v="Mandated"/>
  </r>
  <r>
    <s v="ZBC30"/>
    <x v="4"/>
    <x v="192"/>
    <x v="192"/>
    <s v="DIS-E Cap Blanket"/>
    <d v="1984-11-01T00:00:00"/>
    <x v="0"/>
    <n v="201412"/>
    <x v="0"/>
    <x v="0"/>
    <s v="364000"/>
    <s v="028                                "/>
    <s v="00"/>
    <s v="CFNU    "/>
    <x v="1184"/>
    <s v="1004"/>
    <s v="ZBC30"/>
    <x v="4"/>
    <s v="Elec Distribution 360-373"/>
    <s v="Mandated"/>
  </r>
  <r>
    <s v="ZBC30"/>
    <x v="4"/>
    <x v="192"/>
    <x v="192"/>
    <s v="DIS-E Cap Blanket"/>
    <d v="1984-11-01T00:00:00"/>
    <x v="0"/>
    <n v="201412"/>
    <x v="0"/>
    <x v="0"/>
    <s v="364000"/>
    <s v="028                                "/>
    <s v="00"/>
    <s v="NURV    "/>
    <x v="1185"/>
    <s v="1004"/>
    <s v="ZBC30"/>
    <x v="4"/>
    <s v="Elec Distribution 360-373"/>
    <s v="Mandated"/>
  </r>
  <r>
    <s v="ZBC30"/>
    <x v="4"/>
    <x v="192"/>
    <x v="192"/>
    <s v="DIS-E Cap Blanket"/>
    <d v="1984-11-01T00:00:00"/>
    <x v="0"/>
    <n v="201412"/>
    <x v="0"/>
    <x v="0"/>
    <s v="364000"/>
    <s v="028                                "/>
    <s v="00"/>
    <s v="UADD    "/>
    <x v="1186"/>
    <s v="1004"/>
    <s v="ZBC30"/>
    <x v="4"/>
    <s v="Elec Distribution 360-373"/>
    <s v="Mandated"/>
  </r>
  <r>
    <s v="ZBC30"/>
    <x v="4"/>
    <x v="192"/>
    <x v="192"/>
    <s v="DIS-E Cap Blanket"/>
    <d v="1984-11-01T00:00:00"/>
    <x v="0"/>
    <n v="201412"/>
    <x v="0"/>
    <x v="0"/>
    <s v="365000"/>
    <s v="028                                "/>
    <s v="00"/>
    <s v="CFNU    "/>
    <x v="1187"/>
    <s v="1004"/>
    <s v="ZBC30"/>
    <x v="4"/>
    <s v="Elec Distribution 360-373"/>
    <s v="Mandated"/>
  </r>
  <r>
    <s v="ZBC30"/>
    <x v="4"/>
    <x v="192"/>
    <x v="192"/>
    <s v="DIS-E Cap Blanket"/>
    <d v="1984-11-01T00:00:00"/>
    <x v="0"/>
    <n v="201412"/>
    <x v="0"/>
    <x v="0"/>
    <s v="366000"/>
    <s v="028                                "/>
    <s v="00"/>
    <s v="CFNU    "/>
    <x v="1188"/>
    <s v="1004"/>
    <s v="ZBC30"/>
    <x v="4"/>
    <s v="Elec Distribution 360-373"/>
    <s v="Mandated"/>
  </r>
  <r>
    <s v="ZBC30"/>
    <x v="4"/>
    <x v="192"/>
    <x v="192"/>
    <s v="DIS-E Cap Blanket"/>
    <d v="1984-11-01T00:00:00"/>
    <x v="0"/>
    <n v="201412"/>
    <x v="0"/>
    <x v="0"/>
    <s v="366000"/>
    <s v="028                                "/>
    <s v="00"/>
    <s v="NURV    "/>
    <x v="1189"/>
    <s v="1004"/>
    <s v="ZBC30"/>
    <x v="4"/>
    <s v="Elec Distribution 360-373"/>
    <s v="Mandated"/>
  </r>
  <r>
    <s v="ZBC30"/>
    <x v="4"/>
    <x v="192"/>
    <x v="192"/>
    <s v="DIS-E Cap Blanket"/>
    <d v="1984-11-01T00:00:00"/>
    <x v="0"/>
    <n v="201412"/>
    <x v="0"/>
    <x v="0"/>
    <s v="369100"/>
    <s v="028                                "/>
    <s v="00"/>
    <s v="NURV    "/>
    <x v="1190"/>
    <s v="1004"/>
    <s v="ZBC30"/>
    <x v="4"/>
    <s v="Elec Distribution 360-373"/>
    <s v="Mandated"/>
  </r>
  <r>
    <s v="ZBC30"/>
    <x v="4"/>
    <x v="192"/>
    <x v="192"/>
    <s v="DIS-E Cap Blanket"/>
    <d v="1984-11-01T00:00:00"/>
    <x v="0"/>
    <n v="201412"/>
    <x v="0"/>
    <x v="0"/>
    <s v="369300"/>
    <s v="028                                "/>
    <s v="00"/>
    <s v="CFNU    "/>
    <x v="1191"/>
    <s v="1004"/>
    <s v="ZBC30"/>
    <x v="4"/>
    <s v="Elec Distribution 360-373"/>
    <s v="Mandated"/>
  </r>
  <r>
    <s v="ZBC30"/>
    <x v="4"/>
    <x v="192"/>
    <x v="192"/>
    <s v="DIS-E Cap Blanket"/>
    <d v="1984-11-01T00:00:00"/>
    <x v="0"/>
    <n v="201412"/>
    <x v="0"/>
    <x v="0"/>
    <s v="373200"/>
    <s v="028                                "/>
    <s v="00"/>
    <s v="CFNU    "/>
    <x v="1192"/>
    <s v="1004"/>
    <s v="ZBC30"/>
    <x v="4"/>
    <s v="Elec Distribution 360-373"/>
    <s v="Mandated"/>
  </r>
  <r>
    <s v="ZBC30"/>
    <x v="4"/>
    <x v="192"/>
    <x v="192"/>
    <s v="DIS-E Cap Blanket"/>
    <d v="1984-11-01T00:00:00"/>
    <x v="0"/>
    <n v="201412"/>
    <x v="0"/>
    <x v="0"/>
    <s v="373200"/>
    <s v="028                                "/>
    <s v="00"/>
    <s v="NURV    "/>
    <x v="1193"/>
    <s v="1004"/>
    <s v="ZBC30"/>
    <x v="4"/>
    <s v="Elec Distribution 360-373"/>
    <s v="Mandated"/>
  </r>
  <r>
    <s v="ZBC30"/>
    <x v="4"/>
    <x v="192"/>
    <x v="192"/>
    <s v="DIS-E Cap Blanket"/>
    <d v="1984-11-01T00:00:00"/>
    <x v="0"/>
    <n v="201412"/>
    <x v="0"/>
    <x v="0"/>
    <s v="373300"/>
    <s v="028                                "/>
    <s v="00"/>
    <s v="CFNU    "/>
    <x v="1194"/>
    <s v="1004"/>
    <s v="ZBC30"/>
    <x v="4"/>
    <s v="Elec Distribution 360-373"/>
    <s v="Mandated"/>
  </r>
  <r>
    <s v="ZBC30"/>
    <x v="4"/>
    <x v="192"/>
    <x v="192"/>
    <s v="DIS-E Cap Blanket"/>
    <d v="1984-11-01T00:00:00"/>
    <x v="0"/>
    <n v="201412"/>
    <x v="0"/>
    <x v="0"/>
    <s v="373300"/>
    <s v="028                                "/>
    <s v="00"/>
    <s v="NURV    "/>
    <x v="1195"/>
    <s v="1004"/>
    <s v="ZBC30"/>
    <x v="4"/>
    <s v="Elec Distribution 360-373"/>
    <s v="Mandated"/>
  </r>
  <r>
    <s v="ZBC30"/>
    <x v="4"/>
    <x v="192"/>
    <x v="192"/>
    <s v="DIS-E Cap Blanket"/>
    <d v="1984-11-01T00:00:00"/>
    <x v="0"/>
    <n v="201412"/>
    <x v="0"/>
    <x v="0"/>
    <s v="373300"/>
    <s v="028                                "/>
    <s v="00"/>
    <s v="UADD    "/>
    <x v="1196"/>
    <s v="1004"/>
    <s v="ZBC30"/>
    <x v="4"/>
    <s v="Elec Distribution 360-373"/>
    <s v="Mandated"/>
  </r>
  <r>
    <s v="ZBC30"/>
    <x v="4"/>
    <x v="192"/>
    <x v="192"/>
    <s v="DIS-E Cap Blanket"/>
    <d v="1984-11-01T00:00:00"/>
    <x v="0"/>
    <n v="201412"/>
    <x v="0"/>
    <x v="0"/>
    <s v="373400"/>
    <s v="028                                "/>
    <s v="00"/>
    <s v="CFNU    "/>
    <x v="1197"/>
    <s v="1004"/>
    <s v="ZBC30"/>
    <x v="4"/>
    <s v="Elec Distribution 360-373"/>
    <s v="Mandated"/>
  </r>
  <r>
    <s v="ZBC30"/>
    <x v="4"/>
    <x v="192"/>
    <x v="192"/>
    <s v="DIS-E Cap Blanket"/>
    <d v="1984-11-01T00:00:00"/>
    <x v="0"/>
    <n v="201412"/>
    <x v="0"/>
    <x v="0"/>
    <s v="373400"/>
    <s v="028                                "/>
    <s v="00"/>
    <s v="NURV    "/>
    <x v="1198"/>
    <s v="1004"/>
    <s v="ZBC30"/>
    <x v="4"/>
    <s v="Elec Distribution 360-373"/>
    <s v="Mandated"/>
  </r>
  <r>
    <s v="ZBC30"/>
    <x v="4"/>
    <x v="192"/>
    <x v="192"/>
    <s v="DIS-E Cap Blanket"/>
    <d v="1984-11-01T00:00:00"/>
    <x v="0"/>
    <n v="201412"/>
    <x v="0"/>
    <x v="0"/>
    <s v="373400"/>
    <s v="028                                "/>
    <s v="00"/>
    <s v="UADD    "/>
    <x v="1199"/>
    <s v="1004"/>
    <s v="ZBC30"/>
    <x v="4"/>
    <s v="Elec Distribution 360-373"/>
    <s v="Mandated"/>
  </r>
  <r>
    <s v="ZPJ30"/>
    <x v="4"/>
    <x v="193"/>
    <x v="193"/>
    <s v="DIS-E Cap Blanket"/>
    <d v="2004-10-01T00:00:00"/>
    <x v="0"/>
    <n v="201412"/>
    <x v="0"/>
    <x v="1"/>
    <s v="364000"/>
    <s v="038                                "/>
    <s v="00"/>
    <s v="UADD    "/>
    <x v="1200"/>
    <s v="1004"/>
    <s v="ZPJ30"/>
    <x v="4"/>
    <s v="Elec Distribution 360-373"/>
    <s v="Mandated"/>
  </r>
  <r>
    <s v="ZPJ30"/>
    <x v="4"/>
    <x v="193"/>
    <x v="193"/>
    <s v="DIS-E Cap Blanket"/>
    <d v="2004-10-01T00:00:00"/>
    <x v="0"/>
    <n v="201412"/>
    <x v="0"/>
    <x v="1"/>
    <s v="365000"/>
    <s v="038                                "/>
    <s v="00"/>
    <s v="UADD    "/>
    <x v="1201"/>
    <s v="1004"/>
    <s v="ZPJ30"/>
    <x v="4"/>
    <s v="Elec Distribution 360-373"/>
    <s v="Mandated"/>
  </r>
  <r>
    <s v="ZPJ30"/>
    <x v="4"/>
    <x v="193"/>
    <x v="193"/>
    <s v="DIS-E Cap Blanket"/>
    <d v="2004-10-01T00:00:00"/>
    <x v="0"/>
    <n v="201412"/>
    <x v="0"/>
    <x v="1"/>
    <s v="366000"/>
    <s v="038                                "/>
    <s v="00"/>
    <s v="UADD    "/>
    <x v="1202"/>
    <s v="1004"/>
    <s v="ZPJ30"/>
    <x v="4"/>
    <s v="Elec Distribution 360-373"/>
    <s v="Mandated"/>
  </r>
  <r>
    <s v="ZPJ30"/>
    <x v="4"/>
    <x v="193"/>
    <x v="193"/>
    <s v="DIS-E Cap Blanket"/>
    <d v="2004-10-01T00:00:00"/>
    <x v="0"/>
    <n v="201412"/>
    <x v="0"/>
    <x v="1"/>
    <s v="367000"/>
    <s v="038                                "/>
    <s v="00"/>
    <s v="UADD    "/>
    <x v="1203"/>
    <s v="1004"/>
    <s v="ZPJ30"/>
    <x v="4"/>
    <s v="Elec Distribution 360-373"/>
    <s v="Mandated"/>
  </r>
  <r>
    <s v="ZPJ30"/>
    <x v="4"/>
    <x v="193"/>
    <x v="193"/>
    <s v="DIS-E Cap Blanket"/>
    <d v="2004-10-01T00:00:00"/>
    <x v="0"/>
    <n v="201412"/>
    <x v="0"/>
    <x v="1"/>
    <s v="369100"/>
    <s v="038                                "/>
    <s v="00"/>
    <s v="UADD    "/>
    <x v="1204"/>
    <s v="1004"/>
    <s v="ZPJ30"/>
    <x v="4"/>
    <s v="Elec Distribution 360-373"/>
    <s v="Mandated"/>
  </r>
  <r>
    <s v="ZPJ30"/>
    <x v="4"/>
    <x v="193"/>
    <x v="193"/>
    <s v="DIS-E Cap Blanket"/>
    <d v="2004-10-01T00:00:00"/>
    <x v="0"/>
    <n v="201412"/>
    <x v="0"/>
    <x v="1"/>
    <s v="369300"/>
    <s v="038                                "/>
    <s v="00"/>
    <s v="UADD    "/>
    <x v="1205"/>
    <s v="1004"/>
    <s v="ZPJ30"/>
    <x v="4"/>
    <s v="Elec Distribution 360-373"/>
    <s v="Mandated"/>
  </r>
  <r>
    <s v="ZPJ30"/>
    <x v="4"/>
    <x v="193"/>
    <x v="193"/>
    <s v="DIS-E Cap Blanket"/>
    <d v="2004-10-01T00:00:00"/>
    <x v="0"/>
    <n v="201412"/>
    <x v="0"/>
    <x v="1"/>
    <s v="373200"/>
    <s v="038                                "/>
    <s v="00"/>
    <s v="UADD    "/>
    <x v="1206"/>
    <s v="1004"/>
    <s v="ZPJ30"/>
    <x v="4"/>
    <s v="Elec Distribution 360-373"/>
    <s v="Mandated"/>
  </r>
  <r>
    <s v="ZPJ30"/>
    <x v="4"/>
    <x v="193"/>
    <x v="193"/>
    <s v="DIS-E Cap Blanket"/>
    <d v="2004-10-01T00:00:00"/>
    <x v="0"/>
    <n v="201412"/>
    <x v="0"/>
    <x v="1"/>
    <s v="373300"/>
    <s v="038                                "/>
    <s v="00"/>
    <s v="UADD    "/>
    <x v="1207"/>
    <s v="1004"/>
    <s v="ZPJ30"/>
    <x v="4"/>
    <s v="Elec Distribution 360-373"/>
    <s v="Mandated"/>
  </r>
  <r>
    <s v="ZPJ30"/>
    <x v="4"/>
    <x v="193"/>
    <x v="193"/>
    <s v="DIS-E Cap Blanket"/>
    <d v="2004-10-01T00:00:00"/>
    <x v="0"/>
    <n v="201412"/>
    <x v="0"/>
    <x v="1"/>
    <s v="373400"/>
    <s v="038                                "/>
    <s v="00"/>
    <s v="UADD    "/>
    <x v="1208"/>
    <s v="1004"/>
    <s v="ZPJ30"/>
    <x v="4"/>
    <s v="Elec Distribution 360-373"/>
    <s v="Mandated"/>
  </r>
  <r>
    <s v="ZPJ30"/>
    <x v="4"/>
    <x v="194"/>
    <x v="194"/>
    <s v="DIS-E Cap Blanket"/>
    <d v="2004-10-01T00:00:00"/>
    <x v="0"/>
    <n v="201412"/>
    <x v="0"/>
    <x v="0"/>
    <s v="364000"/>
    <s v="028                                "/>
    <s v="00"/>
    <s v="UADD    "/>
    <x v="1209"/>
    <s v="1004"/>
    <s v="ZPJ30"/>
    <x v="4"/>
    <s v="Elec Distribution 360-373"/>
    <s v="Mandated"/>
  </r>
  <r>
    <s v="ZPJ30"/>
    <x v="4"/>
    <x v="194"/>
    <x v="194"/>
    <s v="DIS-E Cap Blanket"/>
    <d v="2004-10-01T00:00:00"/>
    <x v="0"/>
    <n v="201412"/>
    <x v="0"/>
    <x v="0"/>
    <s v="365000"/>
    <s v="028                                "/>
    <s v="00"/>
    <s v="UADD    "/>
    <x v="1210"/>
    <s v="1004"/>
    <s v="ZPJ30"/>
    <x v="4"/>
    <s v="Elec Distribution 360-373"/>
    <s v="Mandated"/>
  </r>
  <r>
    <s v="ZPJ30"/>
    <x v="4"/>
    <x v="194"/>
    <x v="194"/>
    <s v="DIS-E Cap Blanket"/>
    <d v="2004-10-01T00:00:00"/>
    <x v="0"/>
    <n v="201412"/>
    <x v="0"/>
    <x v="0"/>
    <s v="366000"/>
    <s v="028                                "/>
    <s v="00"/>
    <s v="UADD    "/>
    <x v="1211"/>
    <s v="1004"/>
    <s v="ZPJ30"/>
    <x v="4"/>
    <s v="Elec Distribution 360-373"/>
    <s v="Mandated"/>
  </r>
  <r>
    <s v="ZPJ30"/>
    <x v="4"/>
    <x v="194"/>
    <x v="194"/>
    <s v="DIS-E Cap Blanket"/>
    <d v="2004-10-01T00:00:00"/>
    <x v="0"/>
    <n v="201412"/>
    <x v="0"/>
    <x v="0"/>
    <s v="368000"/>
    <s v="028                                "/>
    <s v="00"/>
    <s v="UADD    "/>
    <x v="1211"/>
    <s v="1004"/>
    <s v="ZPJ30"/>
    <x v="4"/>
    <s v="Elec Distribution 360-373"/>
    <s v="Mandated"/>
  </r>
  <r>
    <s v="ZPJ30"/>
    <x v="4"/>
    <x v="194"/>
    <x v="194"/>
    <s v="DIS-E Cap Blanket"/>
    <d v="2004-10-01T00:00:00"/>
    <x v="0"/>
    <n v="201412"/>
    <x v="0"/>
    <x v="0"/>
    <s v="373300"/>
    <s v="028                                "/>
    <s v="00"/>
    <s v="UADD    "/>
    <x v="1212"/>
    <s v="1004"/>
    <s v="ZPJ30"/>
    <x v="4"/>
    <s v="Elec Distribution 360-373"/>
    <s v="Mandated"/>
  </r>
  <r>
    <s v="ZPJ30"/>
    <x v="4"/>
    <x v="194"/>
    <x v="194"/>
    <s v="DIS-E Cap Blanket"/>
    <d v="2004-10-01T00:00:00"/>
    <x v="0"/>
    <n v="201412"/>
    <x v="0"/>
    <x v="0"/>
    <s v="373400"/>
    <s v="028                                "/>
    <s v="00"/>
    <s v="UADD    "/>
    <x v="1213"/>
    <s v="1004"/>
    <s v="ZPJ30"/>
    <x v="4"/>
    <s v="Elec Distribution 360-373"/>
    <s v="Mandated"/>
  </r>
  <r>
    <s v="ZLL30"/>
    <x v="4"/>
    <x v="195"/>
    <x v="195"/>
    <s v="DIS-E Cap Blanket"/>
    <d v="1984-07-01T00:00:00"/>
    <x v="0"/>
    <n v="201412"/>
    <x v="0"/>
    <x v="1"/>
    <s v="373400"/>
    <s v="038                                "/>
    <s v="00"/>
    <s v="UADD    "/>
    <x v="1214"/>
    <s v="1004"/>
    <s v="ZLL30"/>
    <x v="4"/>
    <s v="Elec Distribution 360-373"/>
    <s v="Mandated"/>
  </r>
  <r>
    <s v="ZCJ30"/>
    <x v="4"/>
    <x v="196"/>
    <x v="196"/>
    <s v="DIS-E Cap Blanket"/>
    <d v="1986-06-30T00:00:00"/>
    <x v="0"/>
    <n v="201412"/>
    <x v="0"/>
    <x v="1"/>
    <s v="364000"/>
    <s v="038                                "/>
    <s v="00"/>
    <s v="CFNU    "/>
    <x v="1215"/>
    <s v="1004"/>
    <s v="ZCJ30"/>
    <x v="4"/>
    <s v="Elec Distribution 360-373"/>
    <s v="Mandated"/>
  </r>
  <r>
    <s v="ZCJ30"/>
    <x v="4"/>
    <x v="196"/>
    <x v="196"/>
    <s v="DIS-E Cap Blanket"/>
    <d v="1986-06-30T00:00:00"/>
    <x v="0"/>
    <n v="201412"/>
    <x v="0"/>
    <x v="1"/>
    <s v="364000"/>
    <s v="038                                "/>
    <s v="00"/>
    <s v="NURV    "/>
    <x v="1216"/>
    <s v="1004"/>
    <s v="ZCJ30"/>
    <x v="4"/>
    <s v="Elec Distribution 360-373"/>
    <s v="Mandated"/>
  </r>
  <r>
    <s v="ZCJ30"/>
    <x v="4"/>
    <x v="196"/>
    <x v="196"/>
    <s v="DIS-E Cap Blanket"/>
    <d v="1986-06-30T00:00:00"/>
    <x v="0"/>
    <n v="201412"/>
    <x v="0"/>
    <x v="1"/>
    <s v="364000"/>
    <s v="038                                "/>
    <s v="00"/>
    <s v="UADD    "/>
    <x v="1217"/>
    <s v="1004"/>
    <s v="ZCJ30"/>
    <x v="4"/>
    <s v="Elec Distribution 360-373"/>
    <s v="Mandated"/>
  </r>
  <r>
    <s v="ZCJ30"/>
    <x v="4"/>
    <x v="196"/>
    <x v="196"/>
    <s v="DIS-E Cap Blanket"/>
    <d v="1986-06-30T00:00:00"/>
    <x v="0"/>
    <n v="201412"/>
    <x v="0"/>
    <x v="1"/>
    <s v="365000"/>
    <s v="038                                "/>
    <s v="00"/>
    <s v="CFNU    "/>
    <x v="1218"/>
    <s v="1004"/>
    <s v="ZCJ30"/>
    <x v="4"/>
    <s v="Elec Distribution 360-373"/>
    <s v="Mandated"/>
  </r>
  <r>
    <s v="ZCJ30"/>
    <x v="4"/>
    <x v="196"/>
    <x v="196"/>
    <s v="DIS-E Cap Blanket"/>
    <d v="1986-06-30T00:00:00"/>
    <x v="0"/>
    <n v="201412"/>
    <x v="0"/>
    <x v="1"/>
    <s v="365000"/>
    <s v="038                                "/>
    <s v="00"/>
    <s v="NURV    "/>
    <x v="162"/>
    <s v="1004"/>
    <s v="ZCJ30"/>
    <x v="4"/>
    <s v="Elec Distribution 360-373"/>
    <s v="Mandated"/>
  </r>
  <r>
    <s v="ZCJ30"/>
    <x v="4"/>
    <x v="196"/>
    <x v="196"/>
    <s v="DIS-E Cap Blanket"/>
    <d v="1986-06-30T00:00:00"/>
    <x v="0"/>
    <n v="201412"/>
    <x v="0"/>
    <x v="1"/>
    <s v="365000"/>
    <s v="038                                "/>
    <s v="00"/>
    <s v="UADD    "/>
    <x v="617"/>
    <s v="1004"/>
    <s v="ZCJ30"/>
    <x v="4"/>
    <s v="Elec Distribution 360-373"/>
    <s v="Mandated"/>
  </r>
  <r>
    <s v="ZCJ30"/>
    <x v="4"/>
    <x v="196"/>
    <x v="196"/>
    <s v="DIS-E Cap Blanket"/>
    <d v="1986-06-30T00:00:00"/>
    <x v="0"/>
    <n v="201412"/>
    <x v="0"/>
    <x v="1"/>
    <s v="366000"/>
    <s v="038                                "/>
    <s v="00"/>
    <s v="UADD    "/>
    <x v="239"/>
    <s v="1004"/>
    <s v="ZCJ30"/>
    <x v="4"/>
    <s v="Elec Distribution 360-373"/>
    <s v="Mandated"/>
  </r>
  <r>
    <s v="ZCJ30"/>
    <x v="4"/>
    <x v="196"/>
    <x v="196"/>
    <s v="DIS-E Cap Blanket"/>
    <d v="1986-06-30T00:00:00"/>
    <x v="0"/>
    <n v="201412"/>
    <x v="0"/>
    <x v="1"/>
    <s v="369100"/>
    <s v="038                                "/>
    <s v="00"/>
    <s v="NURV    "/>
    <x v="1219"/>
    <s v="1004"/>
    <s v="ZCJ30"/>
    <x v="4"/>
    <s v="Elec Distribution 360-373"/>
    <s v="Mandated"/>
  </r>
  <r>
    <s v="ZCJ30"/>
    <x v="4"/>
    <x v="196"/>
    <x v="196"/>
    <s v="DIS-E Cap Blanket"/>
    <d v="1986-06-30T00:00:00"/>
    <x v="0"/>
    <n v="201412"/>
    <x v="0"/>
    <x v="1"/>
    <s v="369100"/>
    <s v="038                                "/>
    <s v="00"/>
    <s v="UADD    "/>
    <x v="1220"/>
    <s v="1004"/>
    <s v="ZCJ30"/>
    <x v="4"/>
    <s v="Elec Distribution 360-373"/>
    <s v="Mandated"/>
  </r>
  <r>
    <s v="ZCJ30"/>
    <x v="4"/>
    <x v="196"/>
    <x v="196"/>
    <s v="DIS-E Cap Blanket"/>
    <d v="1986-06-30T00:00:00"/>
    <x v="0"/>
    <n v="201412"/>
    <x v="0"/>
    <x v="1"/>
    <s v="369300"/>
    <s v="038                                "/>
    <s v="00"/>
    <s v="CFNU    "/>
    <x v="1221"/>
    <s v="1004"/>
    <s v="ZCJ30"/>
    <x v="4"/>
    <s v="Elec Distribution 360-373"/>
    <s v="Mandated"/>
  </r>
  <r>
    <s v="ZCJ30"/>
    <x v="4"/>
    <x v="196"/>
    <x v="196"/>
    <s v="DIS-E Cap Blanket"/>
    <d v="1986-06-30T00:00:00"/>
    <x v="0"/>
    <n v="201412"/>
    <x v="0"/>
    <x v="1"/>
    <s v="369300"/>
    <s v="038                                "/>
    <s v="00"/>
    <s v="UADD    "/>
    <x v="239"/>
    <s v="1004"/>
    <s v="ZCJ30"/>
    <x v="4"/>
    <s v="Elec Distribution 360-373"/>
    <s v="Mandated"/>
  </r>
  <r>
    <s v="ZCJ30"/>
    <x v="4"/>
    <x v="196"/>
    <x v="196"/>
    <s v="DIS-E Cap Blanket"/>
    <d v="1986-06-30T00:00:00"/>
    <x v="0"/>
    <n v="201412"/>
    <x v="0"/>
    <x v="1"/>
    <s v="373200"/>
    <s v="038                                "/>
    <s v="00"/>
    <s v="CFNU    "/>
    <x v="1222"/>
    <s v="1004"/>
    <s v="ZCJ30"/>
    <x v="4"/>
    <s v="Elec Distribution 360-373"/>
    <s v="Mandated"/>
  </r>
  <r>
    <s v="ZCJ30"/>
    <x v="4"/>
    <x v="196"/>
    <x v="196"/>
    <s v="DIS-E Cap Blanket"/>
    <d v="1986-06-30T00:00:00"/>
    <x v="0"/>
    <n v="201412"/>
    <x v="0"/>
    <x v="1"/>
    <s v="373200"/>
    <s v="038                                "/>
    <s v="00"/>
    <s v="NURV    "/>
    <x v="1223"/>
    <s v="1004"/>
    <s v="ZCJ30"/>
    <x v="4"/>
    <s v="Elec Distribution 360-373"/>
    <s v="Mandated"/>
  </r>
  <r>
    <s v="ZCJ30"/>
    <x v="4"/>
    <x v="196"/>
    <x v="196"/>
    <s v="DIS-E Cap Blanket"/>
    <d v="1986-06-30T00:00:00"/>
    <x v="0"/>
    <n v="201412"/>
    <x v="0"/>
    <x v="1"/>
    <s v="373200"/>
    <s v="038                                "/>
    <s v="00"/>
    <s v="UADD    "/>
    <x v="1224"/>
    <s v="1004"/>
    <s v="ZCJ30"/>
    <x v="4"/>
    <s v="Elec Distribution 360-373"/>
    <s v="Mandated"/>
  </r>
  <r>
    <s v="ZCJ30"/>
    <x v="4"/>
    <x v="196"/>
    <x v="196"/>
    <s v="DIS-E Cap Blanket"/>
    <d v="1986-06-30T00:00:00"/>
    <x v="0"/>
    <n v="201412"/>
    <x v="0"/>
    <x v="1"/>
    <s v="373300"/>
    <s v="038                                "/>
    <s v="00"/>
    <s v="CFNU    "/>
    <x v="1225"/>
    <s v="1004"/>
    <s v="ZCJ30"/>
    <x v="4"/>
    <s v="Elec Distribution 360-373"/>
    <s v="Mandated"/>
  </r>
  <r>
    <s v="ZCJ30"/>
    <x v="4"/>
    <x v="196"/>
    <x v="196"/>
    <s v="DIS-E Cap Blanket"/>
    <d v="1986-06-30T00:00:00"/>
    <x v="0"/>
    <n v="201412"/>
    <x v="0"/>
    <x v="1"/>
    <s v="373300"/>
    <s v="038                                "/>
    <s v="00"/>
    <s v="NURV    "/>
    <x v="1226"/>
    <s v="1004"/>
    <s v="ZCJ30"/>
    <x v="4"/>
    <s v="Elec Distribution 360-373"/>
    <s v="Mandated"/>
  </r>
  <r>
    <s v="ZCJ30"/>
    <x v="4"/>
    <x v="196"/>
    <x v="196"/>
    <s v="DIS-E Cap Blanket"/>
    <d v="1986-06-30T00:00:00"/>
    <x v="0"/>
    <n v="201412"/>
    <x v="0"/>
    <x v="1"/>
    <s v="373300"/>
    <s v="038                                "/>
    <s v="00"/>
    <s v="UADD    "/>
    <x v="1227"/>
    <s v="1004"/>
    <s v="ZCJ30"/>
    <x v="4"/>
    <s v="Elec Distribution 360-373"/>
    <s v="Mandated"/>
  </r>
  <r>
    <s v="ZCJ30"/>
    <x v="4"/>
    <x v="196"/>
    <x v="196"/>
    <s v="DIS-E Cap Blanket"/>
    <d v="1986-06-30T00:00:00"/>
    <x v="0"/>
    <n v="201412"/>
    <x v="0"/>
    <x v="1"/>
    <s v="373400"/>
    <s v="038                                "/>
    <s v="00"/>
    <s v="CFNU    "/>
    <x v="1228"/>
    <s v="1004"/>
    <s v="ZCJ30"/>
    <x v="4"/>
    <s v="Elec Distribution 360-373"/>
    <s v="Mandated"/>
  </r>
  <r>
    <s v="ZCJ30"/>
    <x v="4"/>
    <x v="196"/>
    <x v="196"/>
    <s v="DIS-E Cap Blanket"/>
    <d v="1986-06-30T00:00:00"/>
    <x v="0"/>
    <n v="201412"/>
    <x v="0"/>
    <x v="1"/>
    <s v="373400"/>
    <s v="038                                "/>
    <s v="00"/>
    <s v="NURV    "/>
    <x v="1229"/>
    <s v="1004"/>
    <s v="ZCJ30"/>
    <x v="4"/>
    <s v="Elec Distribution 360-373"/>
    <s v="Mandated"/>
  </r>
  <r>
    <s v="ZCJ30"/>
    <x v="4"/>
    <x v="196"/>
    <x v="196"/>
    <s v="DIS-E Cap Blanket"/>
    <d v="1986-06-30T00:00:00"/>
    <x v="0"/>
    <n v="201412"/>
    <x v="0"/>
    <x v="1"/>
    <s v="373400"/>
    <s v="038                                "/>
    <s v="00"/>
    <s v="UADD    "/>
    <x v="1230"/>
    <s v="1004"/>
    <s v="ZCJ30"/>
    <x v="4"/>
    <s v="Elec Distribution 360-373"/>
    <s v="Mandated"/>
  </r>
  <r>
    <s v="ZDP37"/>
    <x v="5"/>
    <x v="197"/>
    <x v="197"/>
    <s v="DIS-E Cap Blanket"/>
    <d v="2004-10-01T00:00:00"/>
    <x v="0"/>
    <n v="201412"/>
    <x v="0"/>
    <x v="0"/>
    <s v="364000"/>
    <s v="028                                "/>
    <s v="00"/>
    <s v="CFNU    "/>
    <x v="1231"/>
    <s v="1005"/>
    <s v="ZDP37"/>
    <x v="5"/>
    <s v="Elec Distribution 360-373"/>
    <s v="Mandated"/>
  </r>
  <r>
    <s v="ZDP37"/>
    <x v="5"/>
    <x v="197"/>
    <x v="197"/>
    <s v="DIS-E Cap Blanket"/>
    <d v="2004-10-01T00:00:00"/>
    <x v="0"/>
    <n v="201412"/>
    <x v="0"/>
    <x v="0"/>
    <s v="364000"/>
    <s v="028                                "/>
    <s v="00"/>
    <s v="NURV    "/>
    <x v="1232"/>
    <s v="1005"/>
    <s v="ZDP37"/>
    <x v="5"/>
    <s v="Elec Distribution 360-373"/>
    <s v="Mandated"/>
  </r>
  <r>
    <s v="ZDP37"/>
    <x v="5"/>
    <x v="197"/>
    <x v="197"/>
    <s v="DIS-E Cap Blanket"/>
    <d v="2004-10-01T00:00:00"/>
    <x v="0"/>
    <n v="201412"/>
    <x v="0"/>
    <x v="0"/>
    <s v="364000"/>
    <s v="028                                "/>
    <s v="00"/>
    <s v="UADD    "/>
    <x v="1233"/>
    <s v="1005"/>
    <s v="ZDP37"/>
    <x v="5"/>
    <s v="Elec Distribution 360-373"/>
    <s v="Mandated"/>
  </r>
  <r>
    <s v="ZDP37"/>
    <x v="5"/>
    <x v="197"/>
    <x v="197"/>
    <s v="DIS-E Cap Blanket"/>
    <d v="2004-10-01T00:00:00"/>
    <x v="0"/>
    <n v="201412"/>
    <x v="0"/>
    <x v="0"/>
    <s v="365000"/>
    <s v="028                                "/>
    <s v="00"/>
    <s v="CFNU    "/>
    <x v="1234"/>
    <s v="1005"/>
    <s v="ZDP37"/>
    <x v="5"/>
    <s v="Elec Distribution 360-373"/>
    <s v="Mandated"/>
  </r>
  <r>
    <s v="ZDP37"/>
    <x v="5"/>
    <x v="197"/>
    <x v="197"/>
    <s v="DIS-E Cap Blanket"/>
    <d v="2004-10-01T00:00:00"/>
    <x v="0"/>
    <n v="201412"/>
    <x v="0"/>
    <x v="0"/>
    <s v="365000"/>
    <s v="028                                "/>
    <s v="00"/>
    <s v="NURV    "/>
    <x v="1235"/>
    <s v="1005"/>
    <s v="ZDP37"/>
    <x v="5"/>
    <s v="Elec Distribution 360-373"/>
    <s v="Mandated"/>
  </r>
  <r>
    <s v="ZDP37"/>
    <x v="5"/>
    <x v="197"/>
    <x v="197"/>
    <s v="DIS-E Cap Blanket"/>
    <d v="2004-10-01T00:00:00"/>
    <x v="0"/>
    <n v="201412"/>
    <x v="0"/>
    <x v="0"/>
    <s v="365000"/>
    <s v="028                                "/>
    <s v="00"/>
    <s v="UADD    "/>
    <x v="1236"/>
    <s v="1005"/>
    <s v="ZDP37"/>
    <x v="5"/>
    <s v="Elec Distribution 360-373"/>
    <s v="Mandated"/>
  </r>
  <r>
    <s v="ZDP37"/>
    <x v="5"/>
    <x v="197"/>
    <x v="197"/>
    <s v="DIS-E Cap Blanket"/>
    <d v="2004-10-01T00:00:00"/>
    <x v="0"/>
    <n v="201412"/>
    <x v="0"/>
    <x v="0"/>
    <s v="366000"/>
    <s v="028                                "/>
    <s v="00"/>
    <s v="NURV    "/>
    <x v="1237"/>
    <s v="1005"/>
    <s v="ZDP37"/>
    <x v="5"/>
    <s v="Elec Distribution 360-373"/>
    <s v="Mandated"/>
  </r>
  <r>
    <s v="ZDP37"/>
    <x v="5"/>
    <x v="197"/>
    <x v="197"/>
    <s v="DIS-E Cap Blanket"/>
    <d v="2004-10-01T00:00:00"/>
    <x v="0"/>
    <n v="201412"/>
    <x v="0"/>
    <x v="0"/>
    <s v="366000"/>
    <s v="028                                "/>
    <s v="00"/>
    <s v="UADD    "/>
    <x v="1238"/>
    <s v="1005"/>
    <s v="ZDP37"/>
    <x v="5"/>
    <s v="Elec Distribution 360-373"/>
    <s v="Mandated"/>
  </r>
  <r>
    <s v="ZDP37"/>
    <x v="5"/>
    <x v="197"/>
    <x v="197"/>
    <s v="DIS-E Cap Blanket"/>
    <d v="2004-10-01T00:00:00"/>
    <x v="0"/>
    <n v="201412"/>
    <x v="0"/>
    <x v="0"/>
    <s v="367000"/>
    <s v="028                                "/>
    <s v="00"/>
    <s v="NURV    "/>
    <x v="1239"/>
    <s v="1005"/>
    <s v="ZDP37"/>
    <x v="5"/>
    <s v="Elec Distribution 360-373"/>
    <s v="Mandated"/>
  </r>
  <r>
    <s v="ZDP37"/>
    <x v="5"/>
    <x v="197"/>
    <x v="197"/>
    <s v="DIS-E Cap Blanket"/>
    <d v="2004-10-01T00:00:00"/>
    <x v="0"/>
    <n v="201412"/>
    <x v="0"/>
    <x v="0"/>
    <s v="367000"/>
    <s v="028                                "/>
    <s v="00"/>
    <s v="UADD    "/>
    <x v="1240"/>
    <s v="1005"/>
    <s v="ZDP37"/>
    <x v="5"/>
    <s v="Elec Distribution 360-373"/>
    <s v="Mandated"/>
  </r>
  <r>
    <s v="ZDP37"/>
    <x v="5"/>
    <x v="197"/>
    <x v="197"/>
    <s v="DIS-E Cap Blanket"/>
    <d v="2004-10-01T00:00:00"/>
    <x v="0"/>
    <n v="201412"/>
    <x v="0"/>
    <x v="0"/>
    <s v="368000"/>
    <s v="028                                "/>
    <s v="00"/>
    <s v="CFNU    "/>
    <x v="1241"/>
    <s v="1005"/>
    <s v="ZDP37"/>
    <x v="5"/>
    <s v="Elec Distribution 360-373"/>
    <s v="Mandated"/>
  </r>
  <r>
    <s v="ZDP37"/>
    <x v="5"/>
    <x v="197"/>
    <x v="197"/>
    <s v="DIS-E Cap Blanket"/>
    <d v="2004-10-01T00:00:00"/>
    <x v="0"/>
    <n v="201412"/>
    <x v="0"/>
    <x v="0"/>
    <s v="369300"/>
    <s v="028                                "/>
    <s v="00"/>
    <s v="CFNU    "/>
    <x v="1242"/>
    <s v="1005"/>
    <s v="ZDP37"/>
    <x v="5"/>
    <s v="Elec Distribution 360-373"/>
    <s v="Mandated"/>
  </r>
  <r>
    <s v="ZDP37"/>
    <x v="5"/>
    <x v="197"/>
    <x v="197"/>
    <s v="DIS-E Cap Blanket"/>
    <d v="2004-10-01T00:00:00"/>
    <x v="0"/>
    <n v="201412"/>
    <x v="0"/>
    <x v="0"/>
    <s v="369300"/>
    <s v="028                                "/>
    <s v="00"/>
    <s v="NURV    "/>
    <x v="1243"/>
    <s v="1005"/>
    <s v="ZDP37"/>
    <x v="5"/>
    <s v="Elec Distribution 360-373"/>
    <s v="Mandated"/>
  </r>
  <r>
    <s v="ZDP37"/>
    <x v="5"/>
    <x v="197"/>
    <x v="197"/>
    <s v="DIS-E Cap Blanket"/>
    <d v="2004-10-01T00:00:00"/>
    <x v="0"/>
    <n v="201412"/>
    <x v="0"/>
    <x v="0"/>
    <s v="369300"/>
    <s v="028                                "/>
    <s v="00"/>
    <s v="UADD    "/>
    <x v="1244"/>
    <s v="1005"/>
    <s v="ZDP37"/>
    <x v="5"/>
    <s v="Elec Distribution 360-373"/>
    <s v="Mandated"/>
  </r>
  <r>
    <s v="ZDP37"/>
    <x v="5"/>
    <x v="197"/>
    <x v="197"/>
    <s v="DIS-E Cap Blanket"/>
    <d v="2004-10-01T00:00:00"/>
    <x v="0"/>
    <n v="201412"/>
    <x v="0"/>
    <x v="0"/>
    <s v="373200"/>
    <s v="028                                "/>
    <s v="00"/>
    <s v="NURV    "/>
    <x v="1245"/>
    <s v="1005"/>
    <s v="ZDP37"/>
    <x v="5"/>
    <s v="Elec Distribution 360-373"/>
    <s v="Mandated"/>
  </r>
  <r>
    <s v="ZDP37"/>
    <x v="5"/>
    <x v="197"/>
    <x v="197"/>
    <s v="DIS-E Cap Blanket"/>
    <d v="2004-10-01T00:00:00"/>
    <x v="0"/>
    <n v="201412"/>
    <x v="0"/>
    <x v="0"/>
    <s v="373200"/>
    <s v="028                                "/>
    <s v="00"/>
    <s v="UADD    "/>
    <x v="1246"/>
    <s v="1005"/>
    <s v="ZDP37"/>
    <x v="5"/>
    <s v="Elec Distribution 360-373"/>
    <s v="Mandated"/>
  </r>
  <r>
    <s v="ZDP37"/>
    <x v="5"/>
    <x v="197"/>
    <x v="197"/>
    <s v="DIS-E Cap Blanket"/>
    <d v="2004-10-01T00:00:00"/>
    <x v="0"/>
    <n v="201412"/>
    <x v="0"/>
    <x v="0"/>
    <s v="373300"/>
    <s v="028                                "/>
    <s v="00"/>
    <s v="NURV    "/>
    <x v="1247"/>
    <s v="1005"/>
    <s v="ZDP37"/>
    <x v="5"/>
    <s v="Elec Distribution 360-373"/>
    <s v="Mandated"/>
  </r>
  <r>
    <s v="ZDP37"/>
    <x v="5"/>
    <x v="197"/>
    <x v="197"/>
    <s v="DIS-E Cap Blanket"/>
    <d v="2004-10-01T00:00:00"/>
    <x v="0"/>
    <n v="201412"/>
    <x v="0"/>
    <x v="0"/>
    <s v="373300"/>
    <s v="028                                "/>
    <s v="00"/>
    <s v="UADD    "/>
    <x v="1248"/>
    <s v="1005"/>
    <s v="ZDP37"/>
    <x v="5"/>
    <s v="Elec Distribution 360-373"/>
    <s v="Mandated"/>
  </r>
  <r>
    <s v="ZDP37"/>
    <x v="5"/>
    <x v="197"/>
    <x v="197"/>
    <s v="DIS-E Cap Blanket"/>
    <d v="2004-10-01T00:00:00"/>
    <x v="0"/>
    <n v="201412"/>
    <x v="0"/>
    <x v="0"/>
    <s v="373400"/>
    <s v="028                                "/>
    <s v="00"/>
    <s v="CFNU    "/>
    <x v="1249"/>
    <s v="1005"/>
    <s v="ZDP37"/>
    <x v="5"/>
    <s v="Elec Distribution 360-373"/>
    <s v="Mandated"/>
  </r>
  <r>
    <s v="ZDP37"/>
    <x v="5"/>
    <x v="197"/>
    <x v="197"/>
    <s v="DIS-E Cap Blanket"/>
    <d v="2004-10-01T00:00:00"/>
    <x v="0"/>
    <n v="201412"/>
    <x v="0"/>
    <x v="0"/>
    <s v="373400"/>
    <s v="028                                "/>
    <s v="00"/>
    <s v="NURV    "/>
    <x v="1250"/>
    <s v="1005"/>
    <s v="ZDP37"/>
    <x v="5"/>
    <s v="Elec Distribution 360-373"/>
    <s v="Mandated"/>
  </r>
  <r>
    <s v="ZDP37"/>
    <x v="5"/>
    <x v="197"/>
    <x v="197"/>
    <s v="DIS-E Cap Blanket"/>
    <d v="2004-10-01T00:00:00"/>
    <x v="0"/>
    <n v="201412"/>
    <x v="0"/>
    <x v="0"/>
    <s v="373400"/>
    <s v="028                                "/>
    <s v="00"/>
    <s v="UADD    "/>
    <x v="1251"/>
    <s v="1005"/>
    <s v="ZDP37"/>
    <x v="5"/>
    <s v="Elec Distribution 360-373"/>
    <s v="Mandated"/>
  </r>
  <r>
    <s v="ZCJ37"/>
    <x v="5"/>
    <x v="198"/>
    <x v="198"/>
    <s v="DIS-E Cap Blanket"/>
    <d v="1986-06-30T00:00:00"/>
    <x v="0"/>
    <n v="201412"/>
    <x v="0"/>
    <x v="1"/>
    <s v="373400"/>
    <s v="038                                "/>
    <s v="00"/>
    <s v="UADD    "/>
    <x v="1252"/>
    <s v="1005"/>
    <s v="ZCJ37"/>
    <x v="5"/>
    <s v="Elec Distribution 360-373"/>
    <s v="Mandated"/>
  </r>
  <r>
    <s v="ZLL37"/>
    <x v="5"/>
    <x v="199"/>
    <x v="199"/>
    <s v="DIS-E Cap Blanket"/>
    <d v="1984-07-01T00:00:00"/>
    <x v="0"/>
    <n v="201412"/>
    <x v="0"/>
    <x v="0"/>
    <s v="364000"/>
    <s v="028                                "/>
    <s v="00"/>
    <s v="CFNU    "/>
    <x v="1253"/>
    <s v="1005"/>
    <s v="ZLL37"/>
    <x v="5"/>
    <s v="Elec Distribution 360-373"/>
    <s v="Mandated"/>
  </r>
  <r>
    <s v="ZLL37"/>
    <x v="5"/>
    <x v="199"/>
    <x v="199"/>
    <s v="DIS-E Cap Blanket"/>
    <d v="1984-07-01T00:00:00"/>
    <x v="0"/>
    <n v="201412"/>
    <x v="0"/>
    <x v="0"/>
    <s v="365000"/>
    <s v="028                                "/>
    <s v="00"/>
    <s v="CFNU    "/>
    <x v="1254"/>
    <s v="1005"/>
    <s v="ZLL37"/>
    <x v="5"/>
    <s v="Elec Distribution 360-373"/>
    <s v="Mandated"/>
  </r>
  <r>
    <s v="ZLL37"/>
    <x v="5"/>
    <x v="199"/>
    <x v="199"/>
    <s v="DIS-E Cap Blanket"/>
    <d v="1984-07-01T00:00:00"/>
    <x v="0"/>
    <n v="201412"/>
    <x v="0"/>
    <x v="0"/>
    <s v="368000"/>
    <s v="028                                "/>
    <s v="00"/>
    <s v="CFNU    "/>
    <x v="1255"/>
    <s v="1005"/>
    <s v="ZLL37"/>
    <x v="5"/>
    <s v="Elec Distribution 360-373"/>
    <s v="Mandated"/>
  </r>
  <r>
    <s v="ZLL37"/>
    <x v="5"/>
    <x v="199"/>
    <x v="199"/>
    <s v="DIS-E Cap Blanket"/>
    <d v="1984-07-01T00:00:00"/>
    <x v="0"/>
    <n v="201412"/>
    <x v="0"/>
    <x v="0"/>
    <s v="369100"/>
    <s v="028                                "/>
    <s v="00"/>
    <s v="CFNU    "/>
    <x v="1256"/>
    <s v="1005"/>
    <s v="ZLL37"/>
    <x v="5"/>
    <s v="Elec Distribution 360-373"/>
    <s v="Mandated"/>
  </r>
  <r>
    <s v="ZLL37"/>
    <x v="5"/>
    <x v="199"/>
    <x v="199"/>
    <s v="DIS-E Cap Blanket"/>
    <d v="1984-07-01T00:00:00"/>
    <x v="0"/>
    <n v="201412"/>
    <x v="0"/>
    <x v="0"/>
    <s v="373400"/>
    <s v="028                                "/>
    <s v="00"/>
    <s v="CFNU    "/>
    <x v="1257"/>
    <s v="1005"/>
    <s v="ZLL37"/>
    <x v="5"/>
    <s v="Elec Distribution 360-373"/>
    <s v="Mandated"/>
  </r>
  <r>
    <s v="ZLL37"/>
    <x v="5"/>
    <x v="199"/>
    <x v="199"/>
    <s v="DIS-E Cap Blanket"/>
    <d v="1984-07-01T00:00:00"/>
    <x v="0"/>
    <n v="201412"/>
    <x v="0"/>
    <x v="0"/>
    <s v="373400"/>
    <s v="028                                "/>
    <s v="00"/>
    <s v="NURV    "/>
    <x v="1258"/>
    <s v="1005"/>
    <s v="ZLL37"/>
    <x v="5"/>
    <s v="Elec Distribution 360-373"/>
    <s v="Mandated"/>
  </r>
  <r>
    <s v="ZLL37"/>
    <x v="5"/>
    <x v="199"/>
    <x v="199"/>
    <s v="DIS-E Cap Blanket"/>
    <d v="1984-07-01T00:00:00"/>
    <x v="0"/>
    <n v="201412"/>
    <x v="0"/>
    <x v="0"/>
    <s v="373400"/>
    <s v="028                                "/>
    <s v="00"/>
    <s v="UADD    "/>
    <x v="1259"/>
    <s v="1005"/>
    <s v="ZLL37"/>
    <x v="5"/>
    <s v="Elec Distribution 360-373"/>
    <s v="Mandated"/>
  </r>
  <r>
    <s v="ZBW37"/>
    <x v="5"/>
    <x v="200"/>
    <x v="200"/>
    <s v="DIS-E Cap Blanket"/>
    <d v="1986-12-20T00:00:00"/>
    <x v="0"/>
    <n v="201412"/>
    <x v="0"/>
    <x v="0"/>
    <s v="364000"/>
    <s v="028                                "/>
    <s v="00"/>
    <s v="UADD    "/>
    <x v="1260"/>
    <s v="1005"/>
    <s v="ZBW37"/>
    <x v="5"/>
    <s v="Elec Distribution 360-373"/>
    <s v="Mandated"/>
  </r>
  <r>
    <s v="ZBW37"/>
    <x v="5"/>
    <x v="200"/>
    <x v="200"/>
    <s v="DIS-E Cap Blanket"/>
    <d v="1986-12-20T00:00:00"/>
    <x v="0"/>
    <n v="201412"/>
    <x v="0"/>
    <x v="0"/>
    <s v="373400"/>
    <s v="028                                "/>
    <s v="00"/>
    <s v="UADD    "/>
    <x v="1261"/>
    <s v="1005"/>
    <s v="ZBW37"/>
    <x v="5"/>
    <s v="Elec Distribution 360-373"/>
    <s v="Mandated"/>
  </r>
  <r>
    <s v="ZBR37"/>
    <x v="5"/>
    <x v="201"/>
    <x v="201"/>
    <s v="DIS-E Cap Blanket"/>
    <d v="1986-12-20T00:00:00"/>
    <x v="0"/>
    <n v="201412"/>
    <x v="0"/>
    <x v="0"/>
    <s v="364000"/>
    <s v="028                                "/>
    <s v="00"/>
    <s v="UADD    "/>
    <x v="239"/>
    <s v="1005"/>
    <s v="ZBR37"/>
    <x v="5"/>
    <s v="Elec Distribution 360-373"/>
    <s v="Mandated"/>
  </r>
  <r>
    <s v="ZBR37"/>
    <x v="5"/>
    <x v="201"/>
    <x v="201"/>
    <s v="DIS-E Cap Blanket"/>
    <d v="1986-12-20T00:00:00"/>
    <x v="0"/>
    <n v="201412"/>
    <x v="0"/>
    <x v="0"/>
    <s v="365000"/>
    <s v="028                                "/>
    <s v="00"/>
    <s v="UADD    "/>
    <x v="239"/>
    <s v="1005"/>
    <s v="ZBR37"/>
    <x v="5"/>
    <s v="Elec Distribution 360-373"/>
    <s v="Mandated"/>
  </r>
  <r>
    <s v="ZBR37"/>
    <x v="5"/>
    <x v="201"/>
    <x v="201"/>
    <s v="DIS-E Cap Blanket"/>
    <d v="1986-12-20T00:00:00"/>
    <x v="0"/>
    <n v="201412"/>
    <x v="0"/>
    <x v="0"/>
    <s v="373400"/>
    <s v="028                                "/>
    <s v="00"/>
    <s v="UADD    "/>
    <x v="1262"/>
    <s v="1005"/>
    <s v="ZBR37"/>
    <x v="5"/>
    <s v="Elec Distribution 360-373"/>
    <s v="Mandated"/>
  </r>
  <r>
    <s v="ZPJ37"/>
    <x v="5"/>
    <x v="202"/>
    <x v="202"/>
    <s v="DIS-E Cap Blanket"/>
    <d v="1986-12-20T00:00:00"/>
    <x v="0"/>
    <n v="201412"/>
    <x v="0"/>
    <x v="1"/>
    <s v="364000"/>
    <s v="038                                "/>
    <s v="00"/>
    <s v="UADD    "/>
    <x v="1263"/>
    <s v="1005"/>
    <s v="ZPJ37"/>
    <x v="5"/>
    <s v="Elec Distribution 360-373"/>
    <s v="Mandated"/>
  </r>
  <r>
    <s v="ZPJ37"/>
    <x v="5"/>
    <x v="202"/>
    <x v="202"/>
    <s v="DIS-E Cap Blanket"/>
    <d v="1986-12-20T00:00:00"/>
    <x v="0"/>
    <n v="201412"/>
    <x v="0"/>
    <x v="1"/>
    <s v="373400"/>
    <s v="038                                "/>
    <s v="00"/>
    <s v="UADD    "/>
    <x v="1264"/>
    <s v="1005"/>
    <s v="ZPJ37"/>
    <x v="5"/>
    <s v="Elec Distribution 360-373"/>
    <s v="Mandated"/>
  </r>
  <r>
    <s v="ZLL37"/>
    <x v="5"/>
    <x v="203"/>
    <x v="203"/>
    <s v="DIS-E Cap Blanket"/>
    <d v="1951-01-01T00:00:00"/>
    <x v="0"/>
    <n v="201412"/>
    <x v="0"/>
    <x v="1"/>
    <s v="364000"/>
    <s v="038                                "/>
    <s v="00"/>
    <s v="NURV    "/>
    <x v="1265"/>
    <s v="1005"/>
    <s v="ZLL37"/>
    <x v="5"/>
    <s v="Elec Distribution 360-373"/>
    <s v="Mandated"/>
  </r>
  <r>
    <s v="ZLL37"/>
    <x v="5"/>
    <x v="203"/>
    <x v="203"/>
    <s v="DIS-E Cap Blanket"/>
    <d v="1951-01-01T00:00:00"/>
    <x v="0"/>
    <n v="201412"/>
    <x v="0"/>
    <x v="1"/>
    <s v="365000"/>
    <s v="038                                "/>
    <s v="00"/>
    <s v="NURV    "/>
    <x v="1266"/>
    <s v="1005"/>
    <s v="ZLL37"/>
    <x v="5"/>
    <s v="Elec Distribution 360-373"/>
    <s v="Mandated"/>
  </r>
  <r>
    <s v="ZLL37"/>
    <x v="5"/>
    <x v="203"/>
    <x v="203"/>
    <s v="DIS-E Cap Blanket"/>
    <d v="1951-01-01T00:00:00"/>
    <x v="0"/>
    <n v="201412"/>
    <x v="0"/>
    <x v="1"/>
    <s v="366000"/>
    <s v="038                                "/>
    <s v="00"/>
    <s v="NURV    "/>
    <x v="1267"/>
    <s v="1005"/>
    <s v="ZLL37"/>
    <x v="5"/>
    <s v="Elec Distribution 360-373"/>
    <s v="Mandated"/>
  </r>
  <r>
    <s v="ZLL37"/>
    <x v="5"/>
    <x v="203"/>
    <x v="203"/>
    <s v="DIS-E Cap Blanket"/>
    <d v="1951-01-01T00:00:00"/>
    <x v="0"/>
    <n v="201412"/>
    <x v="0"/>
    <x v="1"/>
    <s v="367000"/>
    <s v="038                                "/>
    <s v="00"/>
    <s v="NURV    "/>
    <x v="1268"/>
    <s v="1005"/>
    <s v="ZLL37"/>
    <x v="5"/>
    <s v="Elec Distribution 360-373"/>
    <s v="Mandated"/>
  </r>
  <r>
    <s v="ZLL37"/>
    <x v="5"/>
    <x v="203"/>
    <x v="203"/>
    <s v="DIS-E Cap Blanket"/>
    <d v="1951-01-01T00:00:00"/>
    <x v="0"/>
    <n v="201412"/>
    <x v="0"/>
    <x v="1"/>
    <s v="369300"/>
    <s v="038                                "/>
    <s v="00"/>
    <s v="NURV    "/>
    <x v="1269"/>
    <s v="1005"/>
    <s v="ZLL37"/>
    <x v="5"/>
    <s v="Elec Distribution 360-373"/>
    <s v="Mandated"/>
  </r>
  <r>
    <s v="ZLL37"/>
    <x v="5"/>
    <x v="203"/>
    <x v="203"/>
    <s v="DIS-E Cap Blanket"/>
    <d v="1951-01-01T00:00:00"/>
    <x v="0"/>
    <n v="201412"/>
    <x v="0"/>
    <x v="1"/>
    <s v="373200"/>
    <s v="038                                "/>
    <s v="00"/>
    <s v="NURV    "/>
    <x v="1270"/>
    <s v="1005"/>
    <s v="ZLL37"/>
    <x v="5"/>
    <s v="Elec Distribution 360-373"/>
    <s v="Mandated"/>
  </r>
  <r>
    <s v="ZLL37"/>
    <x v="5"/>
    <x v="203"/>
    <x v="203"/>
    <s v="DIS-E Cap Blanket"/>
    <d v="1951-01-01T00:00:00"/>
    <x v="0"/>
    <n v="201412"/>
    <x v="0"/>
    <x v="1"/>
    <s v="373300"/>
    <s v="038                                "/>
    <s v="00"/>
    <s v="NURV    "/>
    <x v="1271"/>
    <s v="1005"/>
    <s v="ZLL37"/>
    <x v="5"/>
    <s v="Elec Distribution 360-373"/>
    <s v="Mandated"/>
  </r>
  <r>
    <s v="ZLL37"/>
    <x v="5"/>
    <x v="203"/>
    <x v="203"/>
    <s v="DIS-E Cap Blanket"/>
    <d v="1951-01-01T00:00:00"/>
    <x v="0"/>
    <n v="201412"/>
    <x v="0"/>
    <x v="1"/>
    <s v="373400"/>
    <s v="038                                "/>
    <s v="00"/>
    <s v="CFNU    "/>
    <x v="1272"/>
    <s v="1005"/>
    <s v="ZLL37"/>
    <x v="5"/>
    <s v="Elec Distribution 360-373"/>
    <s v="Mandated"/>
  </r>
  <r>
    <s v="ZLL37"/>
    <x v="5"/>
    <x v="203"/>
    <x v="203"/>
    <s v="DIS-E Cap Blanket"/>
    <d v="1951-01-01T00:00:00"/>
    <x v="0"/>
    <n v="201412"/>
    <x v="0"/>
    <x v="1"/>
    <s v="373400"/>
    <s v="038                                "/>
    <s v="00"/>
    <s v="NURV    "/>
    <x v="1273"/>
    <s v="1005"/>
    <s v="ZLL37"/>
    <x v="5"/>
    <s v="Elec Distribution 360-373"/>
    <s v="Mandated"/>
  </r>
  <r>
    <s v="ZLL37"/>
    <x v="5"/>
    <x v="204"/>
    <x v="204"/>
    <s v="DIS-E Cap Blanket"/>
    <d v="2004-10-01T00:00:00"/>
    <x v="0"/>
    <n v="201412"/>
    <x v="0"/>
    <x v="1"/>
    <s v="364000"/>
    <s v="038                                "/>
    <s v="00"/>
    <s v="UADD    "/>
    <x v="1274"/>
    <s v="1005"/>
    <s v="ZLL37"/>
    <x v="5"/>
    <s v="Elec Distribution 360-373"/>
    <s v="Mandated"/>
  </r>
  <r>
    <s v="ZLL37"/>
    <x v="5"/>
    <x v="204"/>
    <x v="204"/>
    <s v="DIS-E Cap Blanket"/>
    <d v="2004-10-01T00:00:00"/>
    <x v="0"/>
    <n v="201412"/>
    <x v="0"/>
    <x v="1"/>
    <s v="365000"/>
    <s v="038                                "/>
    <s v="00"/>
    <s v="UADD    "/>
    <x v="1114"/>
    <s v="1005"/>
    <s v="ZLL37"/>
    <x v="5"/>
    <s v="Elec Distribution 360-373"/>
    <s v="Mandated"/>
  </r>
  <r>
    <s v="ZLL37"/>
    <x v="5"/>
    <x v="204"/>
    <x v="204"/>
    <s v="DIS-E Cap Blanket"/>
    <d v="2004-10-01T00:00:00"/>
    <x v="0"/>
    <n v="201412"/>
    <x v="0"/>
    <x v="1"/>
    <s v="366000"/>
    <s v="038                                "/>
    <s v="00"/>
    <s v="UADD    "/>
    <x v="1274"/>
    <s v="1005"/>
    <s v="ZLL37"/>
    <x v="5"/>
    <s v="Elec Distribution 360-373"/>
    <s v="Mandated"/>
  </r>
  <r>
    <s v="ZLL37"/>
    <x v="5"/>
    <x v="204"/>
    <x v="204"/>
    <s v="DIS-E Cap Blanket"/>
    <d v="2004-10-01T00:00:00"/>
    <x v="0"/>
    <n v="201412"/>
    <x v="0"/>
    <x v="1"/>
    <s v="367000"/>
    <s v="038                                "/>
    <s v="00"/>
    <s v="UADD    "/>
    <x v="1274"/>
    <s v="1005"/>
    <s v="ZLL37"/>
    <x v="5"/>
    <s v="Elec Distribution 360-373"/>
    <s v="Mandated"/>
  </r>
  <r>
    <s v="ZLL37"/>
    <x v="5"/>
    <x v="204"/>
    <x v="204"/>
    <s v="DIS-E Cap Blanket"/>
    <d v="2004-10-01T00:00:00"/>
    <x v="0"/>
    <n v="201412"/>
    <x v="0"/>
    <x v="1"/>
    <s v="369200"/>
    <s v="038                                "/>
    <s v="00"/>
    <s v="UADD    "/>
    <x v="1274"/>
    <s v="1005"/>
    <s v="ZLL37"/>
    <x v="5"/>
    <s v="Elec Distribution 360-373"/>
    <s v="Mandated"/>
  </r>
  <r>
    <s v="ZLL37"/>
    <x v="5"/>
    <x v="204"/>
    <x v="204"/>
    <s v="DIS-E Cap Blanket"/>
    <d v="2004-10-01T00:00:00"/>
    <x v="0"/>
    <n v="201412"/>
    <x v="0"/>
    <x v="1"/>
    <s v="369300"/>
    <s v="038                                "/>
    <s v="00"/>
    <s v="UADD    "/>
    <x v="1274"/>
    <s v="1005"/>
    <s v="ZLL37"/>
    <x v="5"/>
    <s v="Elec Distribution 360-373"/>
    <s v="Mandated"/>
  </r>
  <r>
    <s v="ZLL37"/>
    <x v="5"/>
    <x v="204"/>
    <x v="204"/>
    <s v="DIS-E Cap Blanket"/>
    <d v="2004-10-01T00:00:00"/>
    <x v="0"/>
    <n v="201412"/>
    <x v="0"/>
    <x v="1"/>
    <s v="373300"/>
    <s v="038                                "/>
    <s v="00"/>
    <s v="UADD    "/>
    <x v="1274"/>
    <s v="1005"/>
    <s v="ZLL37"/>
    <x v="5"/>
    <s v="Elec Distribution 360-373"/>
    <s v="Mandated"/>
  </r>
  <r>
    <s v="ZLL37"/>
    <x v="5"/>
    <x v="204"/>
    <x v="204"/>
    <s v="DIS-E Cap Blanket"/>
    <d v="2004-10-01T00:00:00"/>
    <x v="0"/>
    <n v="201412"/>
    <x v="0"/>
    <x v="1"/>
    <s v="373400"/>
    <s v="038                                "/>
    <s v="00"/>
    <s v="UADD    "/>
    <x v="1274"/>
    <s v="1005"/>
    <s v="ZLL37"/>
    <x v="5"/>
    <s v="Elec Distribution 360-373"/>
    <s v="Mandated"/>
  </r>
  <r>
    <s v="ZCM37"/>
    <x v="5"/>
    <x v="205"/>
    <x v="205"/>
    <s v="DIS-E Cap Blanket"/>
    <d v="1986-06-30T00:00:00"/>
    <x v="0"/>
    <n v="201412"/>
    <x v="0"/>
    <x v="1"/>
    <s v="373400"/>
    <s v="038                                "/>
    <s v="00"/>
    <s v="UADD    "/>
    <x v="1275"/>
    <s v="1005"/>
    <s v="ZCM37"/>
    <x v="5"/>
    <s v="Elec Distribution 360-373"/>
    <s v="Mandated"/>
  </r>
  <r>
    <s v="ZLL37"/>
    <x v="5"/>
    <x v="206"/>
    <x v="206"/>
    <s v="DIS-E Cap Blanket"/>
    <d v="1984-07-01T00:00:00"/>
    <x v="0"/>
    <n v="201412"/>
    <x v="0"/>
    <x v="1"/>
    <s v="373400"/>
    <s v="038                                "/>
    <s v="00"/>
    <s v="UADD    "/>
    <x v="1276"/>
    <s v="1005"/>
    <s v="ZLL37"/>
    <x v="5"/>
    <s v="Elec Distribution 360-373"/>
    <s v="Mandated"/>
  </r>
  <r>
    <s v="ZPJ37"/>
    <x v="5"/>
    <x v="207"/>
    <x v="207"/>
    <s v="DIS-E Cap Blanket"/>
    <d v="1986-12-20T00:00:00"/>
    <x v="0"/>
    <n v="201412"/>
    <x v="0"/>
    <x v="1"/>
    <s v="373400"/>
    <s v="038                                "/>
    <s v="00"/>
    <s v="UADD    "/>
    <x v="1277"/>
    <s v="1005"/>
    <s v="ZPJ37"/>
    <x v="5"/>
    <s v="Elec Distribution 360-373"/>
    <s v="Mandated"/>
  </r>
  <r>
    <s v="ZBR37"/>
    <x v="5"/>
    <x v="208"/>
    <x v="208"/>
    <s v="DIS-E Cap Blanket"/>
    <d v="1951-01-01T00:00:00"/>
    <x v="0"/>
    <n v="201412"/>
    <x v="0"/>
    <x v="0"/>
    <s v="373400"/>
    <s v="028                                "/>
    <s v="00"/>
    <s v="UADD    "/>
    <x v="1278"/>
    <s v="1005"/>
    <s v="ZBR37"/>
    <x v="5"/>
    <s v="Elec Distribution 360-373"/>
    <s v="Mandated"/>
  </r>
  <r>
    <s v="ZLL37"/>
    <x v="5"/>
    <x v="209"/>
    <x v="209"/>
    <s v="DIS-E Cap Blanket"/>
    <d v="1984-07-01T00:00:00"/>
    <x v="0"/>
    <n v="201412"/>
    <x v="0"/>
    <x v="1"/>
    <s v="373400"/>
    <s v="038                                "/>
    <s v="00"/>
    <s v="UADD    "/>
    <x v="1279"/>
    <s v="1005"/>
    <s v="ZLL37"/>
    <x v="5"/>
    <s v="Elec Distribution 360-373"/>
    <s v="Mandated"/>
  </r>
  <r>
    <s v="ZBO37"/>
    <x v="5"/>
    <x v="210"/>
    <x v="210"/>
    <s v="DIS-E Cap Blanket"/>
    <d v="1986-12-20T00:00:00"/>
    <x v="0"/>
    <n v="201412"/>
    <x v="0"/>
    <x v="0"/>
    <s v="373400"/>
    <s v="028                                "/>
    <s v="00"/>
    <s v="UADD    "/>
    <x v="1280"/>
    <s v="1005"/>
    <s v="ZBO37"/>
    <x v="5"/>
    <s v="Elec Distribution 360-373"/>
    <s v="Mandated"/>
  </r>
  <r>
    <s v="ZPJ37"/>
    <x v="5"/>
    <x v="211"/>
    <x v="211"/>
    <s v="DIS-E Cap Blanket"/>
    <d v="1986-12-20T00:00:00"/>
    <x v="0"/>
    <n v="201412"/>
    <x v="0"/>
    <x v="0"/>
    <s v="365000"/>
    <s v="028                                "/>
    <s v="00"/>
    <s v="CFNU    "/>
    <x v="1281"/>
    <s v="1005"/>
    <s v="ZPJ37"/>
    <x v="5"/>
    <s v="Elec Distribution 360-373"/>
    <s v="Mandated"/>
  </r>
  <r>
    <s v="ZPJ37"/>
    <x v="5"/>
    <x v="211"/>
    <x v="211"/>
    <s v="DIS-E Cap Blanket"/>
    <d v="1986-12-20T00:00:00"/>
    <x v="0"/>
    <n v="201412"/>
    <x v="0"/>
    <x v="0"/>
    <s v="365000"/>
    <s v="028                                "/>
    <s v="00"/>
    <s v="NURV    "/>
    <x v="1282"/>
    <s v="1005"/>
    <s v="ZPJ37"/>
    <x v="5"/>
    <s v="Elec Distribution 360-373"/>
    <s v="Mandated"/>
  </r>
  <r>
    <s v="ZPJ37"/>
    <x v="5"/>
    <x v="211"/>
    <x v="211"/>
    <s v="DIS-E Cap Blanket"/>
    <d v="1986-12-20T00:00:00"/>
    <x v="0"/>
    <n v="201412"/>
    <x v="0"/>
    <x v="0"/>
    <s v="365000"/>
    <s v="028                                "/>
    <s v="00"/>
    <s v="UADD    "/>
    <x v="1283"/>
    <s v="1005"/>
    <s v="ZPJ37"/>
    <x v="5"/>
    <s v="Elec Distribution 360-373"/>
    <s v="Mandated"/>
  </r>
  <r>
    <s v="ZPJ37"/>
    <x v="5"/>
    <x v="211"/>
    <x v="211"/>
    <s v="DIS-E Cap Blanket"/>
    <d v="1986-12-20T00:00:00"/>
    <x v="0"/>
    <n v="201412"/>
    <x v="0"/>
    <x v="0"/>
    <s v="366000"/>
    <s v="028                                "/>
    <s v="00"/>
    <s v="NURV    "/>
    <x v="1284"/>
    <s v="1005"/>
    <s v="ZPJ37"/>
    <x v="5"/>
    <s v="Elec Distribution 360-373"/>
    <s v="Mandated"/>
  </r>
  <r>
    <s v="ZPJ37"/>
    <x v="5"/>
    <x v="211"/>
    <x v="211"/>
    <s v="DIS-E Cap Blanket"/>
    <d v="1986-12-20T00:00:00"/>
    <x v="0"/>
    <n v="201412"/>
    <x v="0"/>
    <x v="0"/>
    <s v="366000"/>
    <s v="028                                "/>
    <s v="00"/>
    <s v="UADD    "/>
    <x v="617"/>
    <s v="1005"/>
    <s v="ZPJ37"/>
    <x v="5"/>
    <s v="Elec Distribution 360-373"/>
    <s v="Mandated"/>
  </r>
  <r>
    <s v="ZPJ37"/>
    <x v="5"/>
    <x v="211"/>
    <x v="211"/>
    <s v="DIS-E Cap Blanket"/>
    <d v="1986-12-20T00:00:00"/>
    <x v="0"/>
    <n v="201412"/>
    <x v="0"/>
    <x v="0"/>
    <s v="369300"/>
    <s v="028                                "/>
    <s v="00"/>
    <s v="CFNU    "/>
    <x v="1285"/>
    <s v="1005"/>
    <s v="ZPJ37"/>
    <x v="5"/>
    <s v="Elec Distribution 360-373"/>
    <s v="Mandated"/>
  </r>
  <r>
    <s v="ZPJ37"/>
    <x v="5"/>
    <x v="211"/>
    <x v="211"/>
    <s v="DIS-E Cap Blanket"/>
    <d v="1986-12-20T00:00:00"/>
    <x v="0"/>
    <n v="201412"/>
    <x v="0"/>
    <x v="0"/>
    <s v="369300"/>
    <s v="028                                "/>
    <s v="00"/>
    <s v="NURV    "/>
    <x v="1286"/>
    <s v="1005"/>
    <s v="ZPJ37"/>
    <x v="5"/>
    <s v="Elec Distribution 360-373"/>
    <s v="Mandated"/>
  </r>
  <r>
    <s v="ZPJ37"/>
    <x v="5"/>
    <x v="211"/>
    <x v="211"/>
    <s v="DIS-E Cap Blanket"/>
    <d v="1986-12-20T00:00:00"/>
    <x v="0"/>
    <n v="201412"/>
    <x v="0"/>
    <x v="0"/>
    <s v="369300"/>
    <s v="028                                "/>
    <s v="00"/>
    <s v="UADD    "/>
    <x v="1287"/>
    <s v="1005"/>
    <s v="ZPJ37"/>
    <x v="5"/>
    <s v="Elec Distribution 360-373"/>
    <s v="Mandated"/>
  </r>
  <r>
    <s v="ZPJ37"/>
    <x v="5"/>
    <x v="211"/>
    <x v="211"/>
    <s v="DIS-E Cap Blanket"/>
    <d v="1986-12-20T00:00:00"/>
    <x v="0"/>
    <n v="201412"/>
    <x v="0"/>
    <x v="0"/>
    <s v="373200"/>
    <s v="028                                "/>
    <s v="00"/>
    <s v="CFNU    "/>
    <x v="1288"/>
    <s v="1005"/>
    <s v="ZPJ37"/>
    <x v="5"/>
    <s v="Elec Distribution 360-373"/>
    <s v="Mandated"/>
  </r>
  <r>
    <s v="ZPJ37"/>
    <x v="5"/>
    <x v="211"/>
    <x v="211"/>
    <s v="DIS-E Cap Blanket"/>
    <d v="1986-12-20T00:00:00"/>
    <x v="0"/>
    <n v="201412"/>
    <x v="0"/>
    <x v="0"/>
    <s v="373200"/>
    <s v="028                                "/>
    <s v="00"/>
    <s v="NURV    "/>
    <x v="1289"/>
    <s v="1005"/>
    <s v="ZPJ37"/>
    <x v="5"/>
    <s v="Elec Distribution 360-373"/>
    <s v="Mandated"/>
  </r>
  <r>
    <s v="ZPJ37"/>
    <x v="5"/>
    <x v="211"/>
    <x v="211"/>
    <s v="DIS-E Cap Blanket"/>
    <d v="1986-12-20T00:00:00"/>
    <x v="0"/>
    <n v="201412"/>
    <x v="0"/>
    <x v="0"/>
    <s v="373200"/>
    <s v="028                                "/>
    <s v="00"/>
    <s v="UADD    "/>
    <x v="1290"/>
    <s v="1005"/>
    <s v="ZPJ37"/>
    <x v="5"/>
    <s v="Elec Distribution 360-373"/>
    <s v="Mandated"/>
  </r>
  <r>
    <s v="ZPJ37"/>
    <x v="5"/>
    <x v="211"/>
    <x v="211"/>
    <s v="DIS-E Cap Blanket"/>
    <d v="1986-12-20T00:00:00"/>
    <x v="0"/>
    <n v="201412"/>
    <x v="0"/>
    <x v="0"/>
    <s v="373300"/>
    <s v="028                                "/>
    <s v="00"/>
    <s v="CFNU    "/>
    <x v="1291"/>
    <s v="1005"/>
    <s v="ZPJ37"/>
    <x v="5"/>
    <s v="Elec Distribution 360-373"/>
    <s v="Mandated"/>
  </r>
  <r>
    <s v="ZPJ37"/>
    <x v="5"/>
    <x v="211"/>
    <x v="211"/>
    <s v="DIS-E Cap Blanket"/>
    <d v="1986-12-20T00:00:00"/>
    <x v="0"/>
    <n v="201412"/>
    <x v="0"/>
    <x v="0"/>
    <s v="373400"/>
    <s v="028                                "/>
    <s v="00"/>
    <s v="CFNU    "/>
    <x v="1292"/>
    <s v="1005"/>
    <s v="ZPJ37"/>
    <x v="5"/>
    <s v="Elec Distribution 360-373"/>
    <s v="Mandated"/>
  </r>
  <r>
    <s v="ZPJ37"/>
    <x v="5"/>
    <x v="211"/>
    <x v="211"/>
    <s v="DIS-E Cap Blanket"/>
    <d v="1986-12-20T00:00:00"/>
    <x v="0"/>
    <n v="201412"/>
    <x v="0"/>
    <x v="0"/>
    <s v="373400"/>
    <s v="028                                "/>
    <s v="00"/>
    <s v="NURV    "/>
    <x v="1293"/>
    <s v="1005"/>
    <s v="ZPJ37"/>
    <x v="5"/>
    <s v="Elec Distribution 360-373"/>
    <s v="Mandated"/>
  </r>
  <r>
    <s v="ZPJ37"/>
    <x v="5"/>
    <x v="211"/>
    <x v="211"/>
    <s v="DIS-E Cap Blanket"/>
    <d v="1986-12-20T00:00:00"/>
    <x v="0"/>
    <n v="201412"/>
    <x v="0"/>
    <x v="0"/>
    <s v="373400"/>
    <s v="028                                "/>
    <s v="00"/>
    <s v="UADD    "/>
    <x v="1294"/>
    <s v="1005"/>
    <s v="ZPJ37"/>
    <x v="5"/>
    <s v="Elec Distribution 360-373"/>
    <s v="Mandated"/>
  </r>
  <r>
    <s v="ZBO37"/>
    <x v="5"/>
    <x v="212"/>
    <x v="212"/>
    <s v="DIS-E Cap Blanket"/>
    <d v="2005-01-01T00:00:00"/>
    <x v="0"/>
    <n v="201412"/>
    <x v="0"/>
    <x v="0"/>
    <s v="364000"/>
    <s v="028                                "/>
    <s v="00"/>
    <s v="CFNU    "/>
    <x v="1295"/>
    <s v="1005"/>
    <s v="ZBO37"/>
    <x v="5"/>
    <s v="Elec Distribution 360-373"/>
    <s v="Mandated"/>
  </r>
  <r>
    <s v="ZBO37"/>
    <x v="5"/>
    <x v="212"/>
    <x v="212"/>
    <s v="DIS-E Cap Blanket"/>
    <d v="2005-01-01T00:00:00"/>
    <x v="0"/>
    <n v="201412"/>
    <x v="0"/>
    <x v="0"/>
    <s v="364000"/>
    <s v="028                                "/>
    <s v="00"/>
    <s v="NURV    "/>
    <x v="1296"/>
    <s v="1005"/>
    <s v="ZBO37"/>
    <x v="5"/>
    <s v="Elec Distribution 360-373"/>
    <s v="Mandated"/>
  </r>
  <r>
    <s v="ZBO37"/>
    <x v="5"/>
    <x v="212"/>
    <x v="212"/>
    <s v="DIS-E Cap Blanket"/>
    <d v="2005-01-01T00:00:00"/>
    <x v="0"/>
    <n v="201412"/>
    <x v="0"/>
    <x v="0"/>
    <s v="365000"/>
    <s v="028                                "/>
    <s v="00"/>
    <s v="NURV    "/>
    <x v="1297"/>
    <s v="1005"/>
    <s v="ZBO37"/>
    <x v="5"/>
    <s v="Elec Distribution 360-373"/>
    <s v="Mandated"/>
  </r>
  <r>
    <s v="ZBO37"/>
    <x v="5"/>
    <x v="212"/>
    <x v="212"/>
    <s v="DIS-E Cap Blanket"/>
    <d v="2005-01-01T00:00:00"/>
    <x v="0"/>
    <n v="201412"/>
    <x v="0"/>
    <x v="0"/>
    <s v="366000"/>
    <s v="028                                "/>
    <s v="00"/>
    <s v="NURV    "/>
    <x v="1298"/>
    <s v="1005"/>
    <s v="ZBO37"/>
    <x v="5"/>
    <s v="Elec Distribution 360-373"/>
    <s v="Mandated"/>
  </r>
  <r>
    <s v="ZBO37"/>
    <x v="5"/>
    <x v="212"/>
    <x v="212"/>
    <s v="DIS-E Cap Blanket"/>
    <d v="2005-01-01T00:00:00"/>
    <x v="0"/>
    <n v="201412"/>
    <x v="0"/>
    <x v="0"/>
    <s v="367000"/>
    <s v="028                                "/>
    <s v="00"/>
    <s v="NURV    "/>
    <x v="1299"/>
    <s v="1005"/>
    <s v="ZBO37"/>
    <x v="5"/>
    <s v="Elec Distribution 360-373"/>
    <s v="Mandated"/>
  </r>
  <r>
    <s v="ZBO37"/>
    <x v="5"/>
    <x v="212"/>
    <x v="212"/>
    <s v="DIS-E Cap Blanket"/>
    <d v="2005-01-01T00:00:00"/>
    <x v="0"/>
    <n v="201412"/>
    <x v="0"/>
    <x v="0"/>
    <s v="369300"/>
    <s v="028                                "/>
    <s v="00"/>
    <s v="NURV    "/>
    <x v="1300"/>
    <s v="1005"/>
    <s v="ZBO37"/>
    <x v="5"/>
    <s v="Elec Distribution 360-373"/>
    <s v="Mandated"/>
  </r>
  <r>
    <s v="ZBO37"/>
    <x v="5"/>
    <x v="212"/>
    <x v="212"/>
    <s v="DIS-E Cap Blanket"/>
    <d v="2005-01-01T00:00:00"/>
    <x v="0"/>
    <n v="201412"/>
    <x v="0"/>
    <x v="0"/>
    <s v="373200"/>
    <s v="028                                "/>
    <s v="00"/>
    <s v="NURV    "/>
    <x v="1301"/>
    <s v="1005"/>
    <s v="ZBO37"/>
    <x v="5"/>
    <s v="Elec Distribution 360-373"/>
    <s v="Mandated"/>
  </r>
  <r>
    <s v="ZBO37"/>
    <x v="5"/>
    <x v="212"/>
    <x v="212"/>
    <s v="DIS-E Cap Blanket"/>
    <d v="2005-01-01T00:00:00"/>
    <x v="0"/>
    <n v="201412"/>
    <x v="0"/>
    <x v="0"/>
    <s v="373300"/>
    <s v="028                                "/>
    <s v="00"/>
    <s v="NURV    "/>
    <x v="1302"/>
    <s v="1005"/>
    <s v="ZBO37"/>
    <x v="5"/>
    <s v="Elec Distribution 360-373"/>
    <s v="Mandated"/>
  </r>
  <r>
    <s v="ZBO37"/>
    <x v="5"/>
    <x v="212"/>
    <x v="212"/>
    <s v="DIS-E Cap Blanket"/>
    <d v="2005-01-01T00:00:00"/>
    <x v="0"/>
    <n v="201412"/>
    <x v="0"/>
    <x v="0"/>
    <s v="373400"/>
    <s v="028                                "/>
    <s v="00"/>
    <s v="CFNU    "/>
    <x v="1303"/>
    <s v="1005"/>
    <s v="ZBO37"/>
    <x v="5"/>
    <s v="Elec Distribution 360-373"/>
    <s v="Mandated"/>
  </r>
  <r>
    <s v="ZBO37"/>
    <x v="5"/>
    <x v="212"/>
    <x v="212"/>
    <s v="DIS-E Cap Blanket"/>
    <d v="2005-01-01T00:00:00"/>
    <x v="0"/>
    <n v="201412"/>
    <x v="0"/>
    <x v="0"/>
    <s v="373400"/>
    <s v="028                                "/>
    <s v="00"/>
    <s v="NURV    "/>
    <x v="1304"/>
    <s v="1005"/>
    <s v="ZBO37"/>
    <x v="5"/>
    <s v="Elec Distribution 360-373"/>
    <s v="Mandated"/>
  </r>
  <r>
    <s v="ZCS37"/>
    <x v="5"/>
    <x v="213"/>
    <x v="213"/>
    <s v="DIS-E Cap Blanket"/>
    <d v="1994-09-02T00:00:00"/>
    <x v="0"/>
    <n v="201412"/>
    <x v="0"/>
    <x v="1"/>
    <s v="364000"/>
    <s v="038                                "/>
    <s v="00"/>
    <s v="UADD    "/>
    <x v="1305"/>
    <s v="1005"/>
    <s v="ZCS37"/>
    <x v="5"/>
    <s v="Elec Distribution 360-373"/>
    <s v="Mandated"/>
  </r>
  <r>
    <s v="ZCS37"/>
    <x v="5"/>
    <x v="213"/>
    <x v="213"/>
    <s v="DIS-E Cap Blanket"/>
    <d v="1994-09-02T00:00:00"/>
    <x v="0"/>
    <n v="201412"/>
    <x v="0"/>
    <x v="1"/>
    <s v="369300"/>
    <s v="038                                "/>
    <s v="00"/>
    <s v="UADD    "/>
    <x v="1306"/>
    <s v="1005"/>
    <s v="ZCS37"/>
    <x v="5"/>
    <s v="Elec Distribution 360-373"/>
    <s v="Mandated"/>
  </r>
  <r>
    <s v="ZCS37"/>
    <x v="5"/>
    <x v="213"/>
    <x v="213"/>
    <s v="DIS-E Cap Blanket"/>
    <d v="1994-09-02T00:00:00"/>
    <x v="0"/>
    <n v="201412"/>
    <x v="0"/>
    <x v="1"/>
    <s v="373300"/>
    <s v="038                                "/>
    <s v="00"/>
    <s v="UADD    "/>
    <x v="1306"/>
    <s v="1005"/>
    <s v="ZCS37"/>
    <x v="5"/>
    <s v="Elec Distribution 360-373"/>
    <s v="Mandated"/>
  </r>
  <r>
    <s v="ZCS37"/>
    <x v="5"/>
    <x v="213"/>
    <x v="213"/>
    <s v="DIS-E Cap Blanket"/>
    <d v="1994-09-02T00:00:00"/>
    <x v="0"/>
    <n v="201412"/>
    <x v="0"/>
    <x v="1"/>
    <s v="373400"/>
    <s v="038                                "/>
    <s v="00"/>
    <s v="UADD    "/>
    <x v="1307"/>
    <s v="1005"/>
    <s v="ZCS37"/>
    <x v="5"/>
    <s v="Elec Distribution 360-373"/>
    <s v="Mandated"/>
  </r>
  <r>
    <s v="ZBC37"/>
    <x v="5"/>
    <x v="214"/>
    <x v="214"/>
    <s v="DIS-E Cap Blanket"/>
    <d v="1984-10-01T00:00:00"/>
    <x v="0"/>
    <n v="201412"/>
    <x v="0"/>
    <x v="0"/>
    <s v="364000"/>
    <s v="028                                "/>
    <s v="00"/>
    <s v="CFNU    "/>
    <x v="1308"/>
    <s v="1005"/>
    <s v="ZBC37"/>
    <x v="5"/>
    <s v="Elec Distribution 360-373"/>
    <s v="Mandated"/>
  </r>
  <r>
    <s v="ZBC37"/>
    <x v="5"/>
    <x v="214"/>
    <x v="214"/>
    <s v="DIS-E Cap Blanket"/>
    <d v="1984-10-01T00:00:00"/>
    <x v="0"/>
    <n v="201412"/>
    <x v="0"/>
    <x v="0"/>
    <s v="364000"/>
    <s v="028                                "/>
    <s v="00"/>
    <s v="NURV    "/>
    <x v="1309"/>
    <s v="1005"/>
    <s v="ZBC37"/>
    <x v="5"/>
    <s v="Elec Distribution 360-373"/>
    <s v="Mandated"/>
  </r>
  <r>
    <s v="ZBC37"/>
    <x v="5"/>
    <x v="214"/>
    <x v="214"/>
    <s v="DIS-E Cap Blanket"/>
    <d v="1984-10-01T00:00:00"/>
    <x v="0"/>
    <n v="201412"/>
    <x v="0"/>
    <x v="0"/>
    <s v="364000"/>
    <s v="028                                "/>
    <s v="00"/>
    <s v="UADD    "/>
    <x v="1310"/>
    <s v="1005"/>
    <s v="ZBC37"/>
    <x v="5"/>
    <s v="Elec Distribution 360-373"/>
    <s v="Mandated"/>
  </r>
  <r>
    <s v="ZBC37"/>
    <x v="5"/>
    <x v="214"/>
    <x v="214"/>
    <s v="DIS-E Cap Blanket"/>
    <d v="1984-10-01T00:00:00"/>
    <x v="0"/>
    <n v="201412"/>
    <x v="0"/>
    <x v="0"/>
    <s v="365000"/>
    <s v="028                                "/>
    <s v="00"/>
    <s v="CFNU    "/>
    <x v="1311"/>
    <s v="1005"/>
    <s v="ZBC37"/>
    <x v="5"/>
    <s v="Elec Distribution 360-373"/>
    <s v="Mandated"/>
  </r>
  <r>
    <s v="ZBC37"/>
    <x v="5"/>
    <x v="214"/>
    <x v="214"/>
    <s v="DIS-E Cap Blanket"/>
    <d v="1984-10-01T00:00:00"/>
    <x v="0"/>
    <n v="201412"/>
    <x v="0"/>
    <x v="0"/>
    <s v="365000"/>
    <s v="028                                "/>
    <s v="00"/>
    <s v="NURV    "/>
    <x v="1312"/>
    <s v="1005"/>
    <s v="ZBC37"/>
    <x v="5"/>
    <s v="Elec Distribution 360-373"/>
    <s v="Mandated"/>
  </r>
  <r>
    <s v="ZBC37"/>
    <x v="5"/>
    <x v="214"/>
    <x v="214"/>
    <s v="DIS-E Cap Blanket"/>
    <d v="1984-10-01T00:00:00"/>
    <x v="0"/>
    <n v="201412"/>
    <x v="0"/>
    <x v="0"/>
    <s v="365000"/>
    <s v="028                                "/>
    <s v="00"/>
    <s v="UADD    "/>
    <x v="1313"/>
    <s v="1005"/>
    <s v="ZBC37"/>
    <x v="5"/>
    <s v="Elec Distribution 360-373"/>
    <s v="Mandated"/>
  </r>
  <r>
    <s v="ZBC37"/>
    <x v="5"/>
    <x v="214"/>
    <x v="214"/>
    <s v="DIS-E Cap Blanket"/>
    <d v="1984-10-01T00:00:00"/>
    <x v="0"/>
    <n v="201412"/>
    <x v="0"/>
    <x v="0"/>
    <s v="369300"/>
    <s v="028                                "/>
    <s v="00"/>
    <s v="CFNU    "/>
    <x v="1314"/>
    <s v="1005"/>
    <s v="ZBC37"/>
    <x v="5"/>
    <s v="Elec Distribution 360-373"/>
    <s v="Mandated"/>
  </r>
  <r>
    <s v="ZBC37"/>
    <x v="5"/>
    <x v="214"/>
    <x v="214"/>
    <s v="DIS-E Cap Blanket"/>
    <d v="1984-10-01T00:00:00"/>
    <x v="0"/>
    <n v="201412"/>
    <x v="0"/>
    <x v="0"/>
    <s v="369300"/>
    <s v="028                                "/>
    <s v="00"/>
    <s v="NURV    "/>
    <x v="1315"/>
    <s v="1005"/>
    <s v="ZBC37"/>
    <x v="5"/>
    <s v="Elec Distribution 360-373"/>
    <s v="Mandated"/>
  </r>
  <r>
    <s v="ZBC37"/>
    <x v="5"/>
    <x v="214"/>
    <x v="214"/>
    <s v="DIS-E Cap Blanket"/>
    <d v="1984-10-01T00:00:00"/>
    <x v="0"/>
    <n v="201412"/>
    <x v="0"/>
    <x v="0"/>
    <s v="373200"/>
    <s v="028                                "/>
    <s v="00"/>
    <s v="CFNU    "/>
    <x v="1316"/>
    <s v="1005"/>
    <s v="ZBC37"/>
    <x v="5"/>
    <s v="Elec Distribution 360-373"/>
    <s v="Mandated"/>
  </r>
  <r>
    <s v="ZBC37"/>
    <x v="5"/>
    <x v="214"/>
    <x v="214"/>
    <s v="DIS-E Cap Blanket"/>
    <d v="1984-10-01T00:00:00"/>
    <x v="0"/>
    <n v="201412"/>
    <x v="0"/>
    <x v="0"/>
    <s v="373300"/>
    <s v="028                                "/>
    <s v="00"/>
    <s v="CFNU    "/>
    <x v="1317"/>
    <s v="1005"/>
    <s v="ZBC37"/>
    <x v="5"/>
    <s v="Elec Distribution 360-373"/>
    <s v="Mandated"/>
  </r>
  <r>
    <s v="ZBC37"/>
    <x v="5"/>
    <x v="214"/>
    <x v="214"/>
    <s v="DIS-E Cap Blanket"/>
    <d v="1984-10-01T00:00:00"/>
    <x v="0"/>
    <n v="201412"/>
    <x v="0"/>
    <x v="0"/>
    <s v="373300"/>
    <s v="028                                "/>
    <s v="00"/>
    <s v="NURV    "/>
    <x v="1318"/>
    <s v="1005"/>
    <s v="ZBC37"/>
    <x v="5"/>
    <s v="Elec Distribution 360-373"/>
    <s v="Mandated"/>
  </r>
  <r>
    <s v="ZBC37"/>
    <x v="5"/>
    <x v="214"/>
    <x v="214"/>
    <s v="DIS-E Cap Blanket"/>
    <d v="1984-10-01T00:00:00"/>
    <x v="0"/>
    <n v="201412"/>
    <x v="0"/>
    <x v="0"/>
    <s v="373400"/>
    <s v="028                                "/>
    <s v="00"/>
    <s v="CFNU    "/>
    <x v="1319"/>
    <s v="1005"/>
    <s v="ZBC37"/>
    <x v="5"/>
    <s v="Elec Distribution 360-373"/>
    <s v="Mandated"/>
  </r>
  <r>
    <s v="ZBC37"/>
    <x v="5"/>
    <x v="214"/>
    <x v="214"/>
    <s v="DIS-E Cap Blanket"/>
    <d v="1984-10-01T00:00:00"/>
    <x v="0"/>
    <n v="201412"/>
    <x v="0"/>
    <x v="0"/>
    <s v="373400"/>
    <s v="028                                "/>
    <s v="00"/>
    <s v="NURV    "/>
    <x v="1320"/>
    <s v="1005"/>
    <s v="ZBC37"/>
    <x v="5"/>
    <s v="Elec Distribution 360-373"/>
    <s v="Mandated"/>
  </r>
  <r>
    <s v="ZBC37"/>
    <x v="5"/>
    <x v="214"/>
    <x v="214"/>
    <s v="DIS-E Cap Blanket"/>
    <d v="1984-10-01T00:00:00"/>
    <x v="0"/>
    <n v="201412"/>
    <x v="0"/>
    <x v="0"/>
    <s v="373400"/>
    <s v="028                                "/>
    <s v="00"/>
    <s v="UADD    "/>
    <x v="1321"/>
    <s v="1005"/>
    <s v="ZBC37"/>
    <x v="5"/>
    <s v="Elec Distribution 360-373"/>
    <s v="Mandated"/>
  </r>
  <r>
    <s v="XS026"/>
    <x v="6"/>
    <x v="215"/>
    <x v="215"/>
    <s v="DIS-Pur Blanket"/>
    <d v="1984-01-27T00:00:00"/>
    <x v="0"/>
    <n v="201412"/>
    <x v="0"/>
    <x v="0"/>
    <s v="362000"/>
    <s v="028                                "/>
    <s v="TRFSPK"/>
    <s v="CFNU    "/>
    <x v="1322"/>
    <s v="1006"/>
    <s v="XS026"/>
    <x v="6"/>
    <s v="Elec Distribution 360-373"/>
    <s v="Programs"/>
  </r>
  <r>
    <s v="XS026"/>
    <x v="6"/>
    <x v="215"/>
    <x v="215"/>
    <s v="DIS-Pur Blanket"/>
    <d v="1984-01-27T00:00:00"/>
    <x v="0"/>
    <n v="201412"/>
    <x v="0"/>
    <x v="0"/>
    <s v="362000"/>
    <s v="028                                "/>
    <s v="TRFSPK"/>
    <s v="NURV    "/>
    <x v="1323"/>
    <s v="1006"/>
    <s v="XS026"/>
    <x v="6"/>
    <s v="Elec Distribution 360-373"/>
    <s v="Programs"/>
  </r>
  <r>
    <s v="XS026"/>
    <x v="6"/>
    <x v="215"/>
    <x v="215"/>
    <s v="DIS-Pur Blanket"/>
    <d v="1984-01-27T00:00:00"/>
    <x v="0"/>
    <n v="201412"/>
    <x v="0"/>
    <x v="0"/>
    <s v="362000"/>
    <s v="028                                "/>
    <s v="TRFSPK"/>
    <s v="UADD    "/>
    <x v="1324"/>
    <s v="1006"/>
    <s v="XS026"/>
    <x v="6"/>
    <s v="Elec Distribution 360-373"/>
    <s v="Programs"/>
  </r>
  <r>
    <s v="XE901"/>
    <x v="7"/>
    <x v="216"/>
    <x v="216"/>
    <s v="DIS-Pur Blanket"/>
    <d v="2009-01-01T00:00:00"/>
    <x v="0"/>
    <n v="201412"/>
    <x v="0"/>
    <x v="0"/>
    <s v="368000"/>
    <s v="028                                "/>
    <s v="00"/>
    <s v="CFNU    "/>
    <x v="1325"/>
    <s v="1009"/>
    <s v="XE901"/>
    <x v="7"/>
    <s v="Elec Distribution 360-373"/>
    <s v="Mandated"/>
  </r>
  <r>
    <s v="XE901"/>
    <x v="7"/>
    <x v="216"/>
    <x v="216"/>
    <s v="DIS-Pur Blanket"/>
    <d v="2009-01-01T00:00:00"/>
    <x v="0"/>
    <n v="201412"/>
    <x v="0"/>
    <x v="0"/>
    <s v="368000"/>
    <s v="028                                "/>
    <s v="00"/>
    <s v="NURV    "/>
    <x v="1326"/>
    <s v="1009"/>
    <s v="XE901"/>
    <x v="7"/>
    <s v="Elec Distribution 360-373"/>
    <s v="Mandated"/>
  </r>
  <r>
    <s v="MN207"/>
    <x v="8"/>
    <x v="217"/>
    <x v="217"/>
    <s v="DIS-Pur Blanket"/>
    <d v="1991-09-30T00:00:00"/>
    <x v="0"/>
    <n v="201412"/>
    <x v="1"/>
    <x v="2"/>
    <s v="381000"/>
    <s v="068                                "/>
    <s v="00"/>
    <s v="UADD    "/>
    <x v="1327"/>
    <s v="1050"/>
    <s v="MN207"/>
    <x v="8"/>
    <s v="Gas Distribution 374-387"/>
    <s v="Mandated"/>
  </r>
  <r>
    <s v="XE021"/>
    <x v="8"/>
    <x v="218"/>
    <x v="218"/>
    <s v="DIS-Pur Blanket"/>
    <d v="1986-11-30T00:00:00"/>
    <x v="0"/>
    <n v="201412"/>
    <x v="1"/>
    <x v="0"/>
    <s v="381000"/>
    <s v="028                                "/>
    <s v="00"/>
    <s v="CFNU    "/>
    <x v="1328"/>
    <s v="1050"/>
    <s v="XE021"/>
    <x v="8"/>
    <s v="Gas Distribution 374-387"/>
    <s v="Mandated"/>
  </r>
  <r>
    <s v="XE021"/>
    <x v="8"/>
    <x v="218"/>
    <x v="218"/>
    <s v="DIS-Pur Blanket"/>
    <d v="1986-11-30T00:00:00"/>
    <x v="0"/>
    <n v="201412"/>
    <x v="1"/>
    <x v="0"/>
    <s v="381000"/>
    <s v="028                                "/>
    <s v="00"/>
    <s v="NURV    "/>
    <x v="1329"/>
    <s v="1050"/>
    <s v="XE021"/>
    <x v="8"/>
    <s v="Gas Distribution 374-387"/>
    <s v="Mandated"/>
  </r>
  <r>
    <s v="XE021"/>
    <x v="8"/>
    <x v="218"/>
    <x v="218"/>
    <s v="DIS-Pur Blanket"/>
    <d v="1986-11-30T00:00:00"/>
    <x v="0"/>
    <n v="201412"/>
    <x v="1"/>
    <x v="0"/>
    <s v="381000"/>
    <s v="028                                "/>
    <s v="00"/>
    <s v="UADD    "/>
    <x v="1330"/>
    <s v="1050"/>
    <s v="XE021"/>
    <x v="8"/>
    <s v="Gas Distribution 374-387"/>
    <s v="Mandated"/>
  </r>
  <r>
    <s v="XE021"/>
    <x v="8"/>
    <x v="218"/>
    <x v="218"/>
    <s v="DIS-Pur Blanket"/>
    <d v="1986-11-30T00:00:00"/>
    <x v="0"/>
    <n v="201412"/>
    <x v="1"/>
    <x v="0"/>
    <s v="381000"/>
    <s v="028                                "/>
    <s v="00"/>
    <s v="UTRF    "/>
    <x v="1331"/>
    <s v="1050"/>
    <s v="XE021"/>
    <x v="8"/>
    <s v="Gas Distribution 374-387"/>
    <s v="Mandated"/>
  </r>
  <r>
    <s v="XE021"/>
    <x v="8"/>
    <x v="218"/>
    <x v="218"/>
    <s v="DIS-Pur Blanket"/>
    <d v="1986-11-30T00:00:00"/>
    <x v="0"/>
    <n v="201412"/>
    <x v="1"/>
    <x v="0"/>
    <s v="381000"/>
    <s v="038                                "/>
    <s v="00"/>
    <s v="UTRT    "/>
    <x v="1332"/>
    <s v="1050"/>
    <s v="XE021"/>
    <x v="8"/>
    <s v="Gas Distribution 374-387"/>
    <s v="Mandated"/>
  </r>
  <r>
    <s v="MN508"/>
    <x v="9"/>
    <x v="219"/>
    <x v="219"/>
    <s v="DIS-Pur Blanket"/>
    <d v="2005-01-01T00:00:00"/>
    <x v="0"/>
    <n v="201412"/>
    <x v="1"/>
    <x v="2"/>
    <s v="381000"/>
    <s v="068                                "/>
    <s v="00"/>
    <s v="CFNU    "/>
    <x v="1333"/>
    <s v="1051"/>
    <s v="MN508"/>
    <x v="9"/>
    <s v="Gas Distribution 374-387"/>
    <s v="Mandated"/>
  </r>
  <r>
    <s v="MN508"/>
    <x v="9"/>
    <x v="219"/>
    <x v="219"/>
    <s v="DIS-Pur Blanket"/>
    <d v="2005-01-01T00:00:00"/>
    <x v="0"/>
    <n v="201412"/>
    <x v="1"/>
    <x v="2"/>
    <s v="381000"/>
    <s v="068                                "/>
    <s v="00"/>
    <s v="NURV    "/>
    <x v="1334"/>
    <s v="1051"/>
    <s v="MN508"/>
    <x v="9"/>
    <s v="Gas Distribution 374-387"/>
    <s v="Mandated"/>
  </r>
  <r>
    <s v="29B51"/>
    <x v="10"/>
    <x v="220"/>
    <x v="220"/>
    <s v="DIS-Pur Blanket"/>
    <d v="1998-05-13T00:00:00"/>
    <x v="0"/>
    <n v="201412"/>
    <x v="1"/>
    <x v="0"/>
    <s v="381000"/>
    <s v="028                                "/>
    <s v="00"/>
    <s v="CFNU    "/>
    <x v="1335"/>
    <s v="1053"/>
    <s v="29B51"/>
    <x v="10"/>
    <s v="Gas Distribution 374-387"/>
    <s v="Mandated"/>
  </r>
  <r>
    <s v="29B51"/>
    <x v="10"/>
    <x v="220"/>
    <x v="220"/>
    <s v="DIS-Pur Blanket"/>
    <d v="1998-05-13T00:00:00"/>
    <x v="0"/>
    <n v="201412"/>
    <x v="1"/>
    <x v="0"/>
    <s v="381000"/>
    <s v="028                                "/>
    <s v="00"/>
    <s v="NURV    "/>
    <x v="1336"/>
    <s v="1053"/>
    <s v="29B51"/>
    <x v="10"/>
    <s v="Gas Distribution 374-387"/>
    <s v="Mandated"/>
  </r>
  <r>
    <s v="29B51"/>
    <x v="10"/>
    <x v="220"/>
    <x v="220"/>
    <s v="DIS-Pur Blanket"/>
    <d v="1998-05-13T00:00:00"/>
    <x v="0"/>
    <n v="201412"/>
    <x v="1"/>
    <x v="0"/>
    <s v="381000"/>
    <s v="028                                "/>
    <s v="00"/>
    <s v="UADD    "/>
    <x v="1337"/>
    <s v="1053"/>
    <s v="29B51"/>
    <x v="10"/>
    <s v="Gas Distribution 374-387"/>
    <s v="Mandated"/>
  </r>
  <r>
    <s v="LS204"/>
    <x v="11"/>
    <x v="221"/>
    <x v="221"/>
    <s v="DIS-E Cap Specific"/>
    <d v="2012-02-01T00:00:00"/>
    <x v="0"/>
    <n v="201412"/>
    <x v="0"/>
    <x v="1"/>
    <s v="361000"/>
    <s v="038                                "/>
    <s v="LMR"/>
    <s v="UADD    "/>
    <x v="1338"/>
    <s v="1107"/>
    <s v="LS204"/>
    <x v="11"/>
    <s v="Elec Distribution 360-373"/>
    <s v="Projects"/>
  </r>
  <r>
    <s v="LS204"/>
    <x v="11"/>
    <x v="221"/>
    <x v="221"/>
    <s v="DIS-E Cap Specific"/>
    <d v="2012-02-01T00:00:00"/>
    <x v="0"/>
    <n v="201412"/>
    <x v="0"/>
    <x v="1"/>
    <s v="362000"/>
    <s v="038                                "/>
    <s v="LMR"/>
    <s v="UADD    "/>
    <x v="1339"/>
    <s v="1107"/>
    <s v="LS204"/>
    <x v="11"/>
    <s v="Elec Distribution 360-373"/>
    <s v="Projects"/>
  </r>
  <r>
    <s v="LS204"/>
    <x v="11"/>
    <x v="222"/>
    <x v="222"/>
    <s v="TRN-Cap Specific"/>
    <d v="2012-07-01T00:00:00"/>
    <x v="0"/>
    <n v="201412"/>
    <x v="0"/>
    <x v="3"/>
    <s v="353000"/>
    <s v="028                                "/>
    <s v="LMR"/>
    <s v="UADD    "/>
    <x v="1340"/>
    <s v="1107"/>
    <s v="LS204"/>
    <x v="11"/>
    <s v="Elec Distribution 360-373"/>
    <s v="Projects"/>
  </r>
  <r>
    <s v="LS204"/>
    <x v="11"/>
    <x v="223"/>
    <x v="223"/>
    <s v="GP-Cap Specific"/>
    <d v="2013-03-01T00:00:00"/>
    <x v="0"/>
    <n v="201412"/>
    <x v="0"/>
    <x v="1"/>
    <s v="397000"/>
    <s v="038                                "/>
    <s v="LMR"/>
    <s v="UADD    "/>
    <x v="1341"/>
    <s v="1107"/>
    <s v="LS204"/>
    <x v="11"/>
    <s v="Elec Distribution 360-373"/>
    <s v="Projects"/>
  </r>
  <r>
    <s v="XS006"/>
    <x v="12"/>
    <x v="224"/>
    <x v="224"/>
    <s v="TRN-Pur Blanket"/>
    <d v="1987-04-07T00:00:00"/>
    <x v="0"/>
    <n v="201412"/>
    <x v="0"/>
    <x v="3"/>
    <s v="353000"/>
    <s v="028                                "/>
    <s v="TRFSPK"/>
    <s v="UADD    "/>
    <x v="1342"/>
    <s v="2000"/>
    <s v="XS006"/>
    <x v="12"/>
    <s v="Elec Transmission 350-359"/>
    <s v="Programs"/>
  </r>
  <r>
    <s v="XS006"/>
    <x v="12"/>
    <x v="225"/>
    <x v="225"/>
    <s v="TRN-Pur Blanket"/>
    <d v="1987-04-07T00:00:00"/>
    <x v="0"/>
    <n v="201412"/>
    <x v="0"/>
    <x v="3"/>
    <s v="353000"/>
    <s v="038                                "/>
    <s v="TRFCDA"/>
    <s v="CFNU    "/>
    <x v="1343"/>
    <s v="2000"/>
    <s v="XS006"/>
    <x v="12"/>
    <s v="Elec Transmission 350-359"/>
    <s v="Programs"/>
  </r>
  <r>
    <s v="XS006"/>
    <x v="12"/>
    <x v="225"/>
    <x v="225"/>
    <s v="TRN-Pur Blanket"/>
    <d v="1987-04-07T00:00:00"/>
    <x v="0"/>
    <n v="201412"/>
    <x v="0"/>
    <x v="3"/>
    <s v="353000"/>
    <s v="038                                "/>
    <s v="TRFCDA"/>
    <s v="NURV    "/>
    <x v="1344"/>
    <s v="2000"/>
    <s v="XS006"/>
    <x v="12"/>
    <s v="Elec Transmission 350-359"/>
    <s v="Programs"/>
  </r>
  <r>
    <s v="XS006"/>
    <x v="12"/>
    <x v="225"/>
    <x v="225"/>
    <s v="TRN-Pur Blanket"/>
    <d v="1987-04-07T00:00:00"/>
    <x v="0"/>
    <n v="201412"/>
    <x v="0"/>
    <x v="3"/>
    <s v="353000"/>
    <s v="038                                "/>
    <s v="TRFCDA"/>
    <s v="UADD    "/>
    <x v="1345"/>
    <s v="2000"/>
    <s v="XS006"/>
    <x v="12"/>
    <s v="Elec Transmission 350-359"/>
    <s v="Programs"/>
  </r>
  <r>
    <s v="XS007"/>
    <x v="13"/>
    <x v="226"/>
    <x v="226"/>
    <s v="TRN-Pur Blanket"/>
    <d v="1988-11-14T00:00:00"/>
    <x v="0"/>
    <n v="201412"/>
    <x v="0"/>
    <x v="3"/>
    <s v="353000"/>
    <s v="028                                "/>
    <s v="OCBSPK"/>
    <s v="CFNU    "/>
    <x v="1346"/>
    <s v="2001"/>
    <s v="XS007"/>
    <x v="13"/>
    <s v="Elec Transmission 350-359"/>
    <s v="Programs"/>
  </r>
  <r>
    <s v="XS007"/>
    <x v="13"/>
    <x v="226"/>
    <x v="226"/>
    <s v="TRN-Pur Blanket"/>
    <d v="1988-11-14T00:00:00"/>
    <x v="0"/>
    <n v="201412"/>
    <x v="0"/>
    <x v="3"/>
    <s v="353000"/>
    <s v="028                                "/>
    <s v="OCBSPK"/>
    <s v="NURV    "/>
    <x v="1347"/>
    <s v="2001"/>
    <s v="XS007"/>
    <x v="13"/>
    <s v="Elec Transmission 350-359"/>
    <s v="Programs"/>
  </r>
  <r>
    <s v="LS005"/>
    <x v="14"/>
    <x v="227"/>
    <x v="227"/>
    <s v="TRN-Cap Blanket"/>
    <d v="1986-06-30T00:00:00"/>
    <x v="0"/>
    <n v="201412"/>
    <x v="0"/>
    <x v="3"/>
    <s v="355000"/>
    <s v="399                                "/>
    <s v="399T"/>
    <s v="CFNU    "/>
    <x v="1348"/>
    <s v="2051"/>
    <s v="LS005"/>
    <x v="14"/>
    <s v="Elec Transmission 350-359"/>
    <s v="Programs"/>
  </r>
  <r>
    <s v="LS005"/>
    <x v="14"/>
    <x v="227"/>
    <x v="227"/>
    <s v="TRN-Cap Blanket"/>
    <d v="1986-06-30T00:00:00"/>
    <x v="0"/>
    <n v="201412"/>
    <x v="0"/>
    <x v="3"/>
    <s v="355000"/>
    <s v="399                                "/>
    <s v="399T"/>
    <s v="NURV    "/>
    <x v="1349"/>
    <s v="2051"/>
    <s v="LS005"/>
    <x v="14"/>
    <s v="Elec Transmission 350-359"/>
    <s v="Programs"/>
  </r>
  <r>
    <s v="LS005"/>
    <x v="14"/>
    <x v="227"/>
    <x v="227"/>
    <s v="TRN-Cap Blanket"/>
    <d v="1986-06-30T00:00:00"/>
    <x v="0"/>
    <n v="201412"/>
    <x v="0"/>
    <x v="3"/>
    <s v="356000"/>
    <s v="399                                "/>
    <s v="399T"/>
    <s v="CFNU    "/>
    <x v="1350"/>
    <s v="2051"/>
    <s v="LS005"/>
    <x v="14"/>
    <s v="Elec Transmission 350-359"/>
    <s v="Programs"/>
  </r>
  <r>
    <s v="LS005"/>
    <x v="14"/>
    <x v="227"/>
    <x v="227"/>
    <s v="TRN-Cap Blanket"/>
    <d v="1986-06-30T00:00:00"/>
    <x v="0"/>
    <n v="201412"/>
    <x v="0"/>
    <x v="3"/>
    <s v="356000"/>
    <s v="399                                "/>
    <s v="399T"/>
    <s v="NURV    "/>
    <x v="1351"/>
    <s v="2051"/>
    <s v="LS005"/>
    <x v="14"/>
    <s v="Elec Transmission 350-359"/>
    <s v="Programs"/>
  </r>
  <r>
    <s v="LS005"/>
    <x v="14"/>
    <x v="227"/>
    <x v="227"/>
    <s v="TRN-Cap Blanket"/>
    <d v="1986-06-30T00:00:00"/>
    <x v="0"/>
    <n v="201412"/>
    <x v="0"/>
    <x v="3"/>
    <s v="356000"/>
    <s v="399                                "/>
    <s v="399T"/>
    <s v="UADD    "/>
    <x v="1352"/>
    <s v="2051"/>
    <s v="LS005"/>
    <x v="14"/>
    <s v="Elec Transmission 350-359"/>
    <s v="Programs"/>
  </r>
  <r>
    <s v="LS005"/>
    <x v="14"/>
    <x v="227"/>
    <x v="227"/>
    <s v="TRN-Cap Blanket"/>
    <d v="1986-06-30T00:00:00"/>
    <x v="0"/>
    <n v="201412"/>
    <x v="0"/>
    <x v="3"/>
    <s v="358000"/>
    <s v="399                                "/>
    <s v="399T"/>
    <s v="NURV    "/>
    <x v="1353"/>
    <s v="2051"/>
    <s v="LS005"/>
    <x v="14"/>
    <s v="Elec Transmission 350-359"/>
    <s v="Programs"/>
  </r>
  <r>
    <s v="LS005"/>
    <x v="14"/>
    <x v="228"/>
    <x v="228"/>
    <s v="TRN-Cap Blanket"/>
    <d v="1986-06-30T00:00:00"/>
    <x v="0"/>
    <n v="201412"/>
    <x v="0"/>
    <x v="3"/>
    <s v="353000"/>
    <s v="299                                "/>
    <s v="299T"/>
    <s v="CFNU    "/>
    <x v="1354"/>
    <s v="2051"/>
    <s v="LS005"/>
    <x v="14"/>
    <s v="Elec Transmission 350-359"/>
    <s v="Programs"/>
  </r>
  <r>
    <s v="LS005"/>
    <x v="14"/>
    <x v="228"/>
    <x v="228"/>
    <s v="TRN-Cap Blanket"/>
    <d v="1986-06-30T00:00:00"/>
    <x v="0"/>
    <n v="201412"/>
    <x v="0"/>
    <x v="3"/>
    <s v="355000"/>
    <s v="299                                "/>
    <s v="299T"/>
    <s v="CFNU    "/>
    <x v="1355"/>
    <s v="2051"/>
    <s v="LS005"/>
    <x v="14"/>
    <s v="Elec Transmission 350-359"/>
    <s v="Programs"/>
  </r>
  <r>
    <s v="LS005"/>
    <x v="14"/>
    <x v="228"/>
    <x v="228"/>
    <s v="TRN-Cap Blanket"/>
    <d v="1986-06-30T00:00:00"/>
    <x v="0"/>
    <n v="201412"/>
    <x v="0"/>
    <x v="3"/>
    <s v="355000"/>
    <s v="299                                "/>
    <s v="299T"/>
    <s v="NURV    "/>
    <x v="1356"/>
    <s v="2051"/>
    <s v="LS005"/>
    <x v="14"/>
    <s v="Elec Transmission 350-359"/>
    <s v="Programs"/>
  </r>
  <r>
    <s v="LS005"/>
    <x v="14"/>
    <x v="228"/>
    <x v="228"/>
    <s v="TRN-Cap Blanket"/>
    <d v="1986-06-30T00:00:00"/>
    <x v="0"/>
    <n v="201412"/>
    <x v="0"/>
    <x v="3"/>
    <s v="356000"/>
    <s v="299                                "/>
    <s v="299T"/>
    <s v="CFNU    "/>
    <x v="1357"/>
    <s v="2051"/>
    <s v="LS005"/>
    <x v="14"/>
    <s v="Elec Transmission 350-359"/>
    <s v="Programs"/>
  </r>
  <r>
    <s v="LS005"/>
    <x v="14"/>
    <x v="228"/>
    <x v="228"/>
    <s v="TRN-Cap Blanket"/>
    <d v="1986-06-30T00:00:00"/>
    <x v="0"/>
    <n v="201412"/>
    <x v="0"/>
    <x v="3"/>
    <s v="356000"/>
    <s v="299                                "/>
    <s v="299T"/>
    <s v="NURV    "/>
    <x v="1358"/>
    <s v="2051"/>
    <s v="LS005"/>
    <x v="14"/>
    <s v="Elec Transmission 350-359"/>
    <s v="Programs"/>
  </r>
  <r>
    <s v="LS005"/>
    <x v="14"/>
    <x v="228"/>
    <x v="228"/>
    <s v="TRN-Cap Blanket"/>
    <d v="1986-06-30T00:00:00"/>
    <x v="0"/>
    <n v="201412"/>
    <x v="0"/>
    <x v="3"/>
    <s v="357000"/>
    <s v="299                                "/>
    <s v="299T"/>
    <s v="NURV    "/>
    <x v="1359"/>
    <s v="2051"/>
    <s v="LS005"/>
    <x v="14"/>
    <s v="Elec Transmission 350-359"/>
    <s v="Programs"/>
  </r>
  <r>
    <s v="ZCJ05"/>
    <x v="14"/>
    <x v="229"/>
    <x v="229"/>
    <s v="TRN-Cap Blanket"/>
    <d v="2004-01-01T00:00:00"/>
    <x v="0"/>
    <n v="201412"/>
    <x v="0"/>
    <x v="3"/>
    <s v="355000"/>
    <s v="259                                "/>
    <s v="259T"/>
    <s v="UADD    "/>
    <x v="1360"/>
    <s v="2051"/>
    <s v="ZCJ05"/>
    <x v="14"/>
    <s v="Elec Transmission 350-359"/>
    <s v="Programs"/>
  </r>
  <r>
    <s v="ZCJ05"/>
    <x v="14"/>
    <x v="229"/>
    <x v="229"/>
    <s v="TRN-Cap Blanket"/>
    <d v="2004-01-01T00:00:00"/>
    <x v="0"/>
    <n v="201412"/>
    <x v="0"/>
    <x v="3"/>
    <s v="356000"/>
    <s v="259                                "/>
    <s v="259T"/>
    <s v="UADD    "/>
    <x v="1361"/>
    <s v="2051"/>
    <s v="ZCJ05"/>
    <x v="14"/>
    <s v="Elec Transmission 350-359"/>
    <s v="Programs"/>
  </r>
  <r>
    <s v="LS005"/>
    <x v="14"/>
    <x v="230"/>
    <x v="230"/>
    <s v="TRN-Cap Blanket"/>
    <d v="2004-01-01T00:00:00"/>
    <x v="0"/>
    <n v="201412"/>
    <x v="0"/>
    <x v="3"/>
    <s v="355000"/>
    <s v="333                                "/>
    <s v="333T"/>
    <s v="UADD    "/>
    <x v="1362"/>
    <s v="2051"/>
    <s v="LS005"/>
    <x v="14"/>
    <s v="Elec Transmission 350-359"/>
    <s v="Programs"/>
  </r>
  <r>
    <s v="LS005"/>
    <x v="14"/>
    <x v="230"/>
    <x v="230"/>
    <s v="TRN-Cap Blanket"/>
    <d v="2004-01-01T00:00:00"/>
    <x v="0"/>
    <n v="201412"/>
    <x v="0"/>
    <x v="3"/>
    <s v="356000"/>
    <s v="333                                "/>
    <s v="333T"/>
    <s v="UADD    "/>
    <x v="1363"/>
    <s v="2051"/>
    <s v="LS005"/>
    <x v="14"/>
    <s v="Elec Transmission 350-359"/>
    <s v="Programs"/>
  </r>
  <r>
    <s v="ZCJ05"/>
    <x v="14"/>
    <x v="231"/>
    <x v="231"/>
    <s v="TRN-Cap Blanket"/>
    <d v="2004-01-01T00:00:00"/>
    <x v="0"/>
    <n v="201412"/>
    <x v="0"/>
    <x v="3"/>
    <s v="355000"/>
    <s v="331                                "/>
    <s v="331T"/>
    <s v="UADD    "/>
    <x v="1364"/>
    <s v="2051"/>
    <s v="ZCJ05"/>
    <x v="14"/>
    <s v="Elec Transmission 350-359"/>
    <s v="Programs"/>
  </r>
  <r>
    <s v="ZLL33"/>
    <x v="15"/>
    <x v="232"/>
    <x v="232"/>
    <s v="DIS-E Cap Blanket"/>
    <d v="1984-01-01T00:00:00"/>
    <x v="0"/>
    <n v="201412"/>
    <x v="0"/>
    <x v="0"/>
    <s v="366000"/>
    <s v="028                                "/>
    <s v="00"/>
    <s v="UADD    "/>
    <x v="1365"/>
    <s v="2054"/>
    <s v="ZLL33"/>
    <x v="15"/>
    <s v="Elec Distribution 360-373"/>
    <s v="Projects"/>
  </r>
  <r>
    <s v="ZBW33"/>
    <x v="15"/>
    <x v="233"/>
    <x v="233"/>
    <s v="DIS-E Cap Blanket"/>
    <d v="1984-01-01T00:00:00"/>
    <x v="0"/>
    <n v="201412"/>
    <x v="0"/>
    <x v="0"/>
    <s v="364000"/>
    <s v="028                                "/>
    <s v="00"/>
    <s v="UADD    "/>
    <x v="1366"/>
    <s v="2054"/>
    <s v="ZBW33"/>
    <x v="15"/>
    <s v="Elec Distribution 360-373"/>
    <s v="Projects"/>
  </r>
  <r>
    <s v="ZBW33"/>
    <x v="15"/>
    <x v="233"/>
    <x v="233"/>
    <s v="DIS-E Cap Blanket"/>
    <d v="1984-01-01T00:00:00"/>
    <x v="0"/>
    <n v="201412"/>
    <x v="0"/>
    <x v="0"/>
    <s v="365000"/>
    <s v="028                                "/>
    <s v="00"/>
    <s v="UADD    "/>
    <x v="1367"/>
    <s v="2054"/>
    <s v="ZBW33"/>
    <x v="15"/>
    <s v="Elec Distribution 360-373"/>
    <s v="Projects"/>
  </r>
  <r>
    <s v="ZBW33"/>
    <x v="15"/>
    <x v="233"/>
    <x v="233"/>
    <s v="DIS-E Cap Blanket"/>
    <d v="1984-01-01T00:00:00"/>
    <x v="0"/>
    <n v="201412"/>
    <x v="0"/>
    <x v="0"/>
    <s v="366000"/>
    <s v="028                                "/>
    <s v="00"/>
    <s v="UADD    "/>
    <x v="1368"/>
    <s v="2054"/>
    <s v="ZBW33"/>
    <x v="15"/>
    <s v="Elec Distribution 360-373"/>
    <s v="Projects"/>
  </r>
  <r>
    <s v="ZBW33"/>
    <x v="15"/>
    <x v="233"/>
    <x v="233"/>
    <s v="DIS-E Cap Blanket"/>
    <d v="1984-01-01T00:00:00"/>
    <x v="0"/>
    <n v="201412"/>
    <x v="0"/>
    <x v="0"/>
    <s v="367000"/>
    <s v="028                                "/>
    <s v="00"/>
    <s v="UADD    "/>
    <x v="1369"/>
    <s v="2054"/>
    <s v="ZBW33"/>
    <x v="15"/>
    <s v="Elec Distribution 360-373"/>
    <s v="Projects"/>
  </r>
  <r>
    <s v="ZBW33"/>
    <x v="15"/>
    <x v="233"/>
    <x v="233"/>
    <s v="DIS-E Cap Blanket"/>
    <d v="1984-01-01T00:00:00"/>
    <x v="0"/>
    <n v="201412"/>
    <x v="0"/>
    <x v="0"/>
    <s v="368000"/>
    <s v="028                                "/>
    <s v="00"/>
    <s v="UADD    "/>
    <x v="1368"/>
    <s v="2054"/>
    <s v="ZBW33"/>
    <x v="15"/>
    <s v="Elec Distribution 360-373"/>
    <s v="Projects"/>
  </r>
  <r>
    <s v="ZBW33"/>
    <x v="15"/>
    <x v="233"/>
    <x v="233"/>
    <s v="DIS-E Cap Blanket"/>
    <d v="1984-01-01T00:00:00"/>
    <x v="0"/>
    <n v="201412"/>
    <x v="0"/>
    <x v="0"/>
    <s v="369100"/>
    <s v="028                                "/>
    <s v="00"/>
    <s v="UADD    "/>
    <x v="1236"/>
    <s v="2054"/>
    <s v="ZBW33"/>
    <x v="15"/>
    <s v="Elec Distribution 360-373"/>
    <s v="Projects"/>
  </r>
  <r>
    <s v="ZBW33"/>
    <x v="15"/>
    <x v="233"/>
    <x v="233"/>
    <s v="DIS-E Cap Blanket"/>
    <d v="1984-01-01T00:00:00"/>
    <x v="0"/>
    <n v="201412"/>
    <x v="0"/>
    <x v="0"/>
    <s v="369300"/>
    <s v="028                                "/>
    <s v="00"/>
    <s v="UADD    "/>
    <x v="1368"/>
    <s v="2054"/>
    <s v="ZBW33"/>
    <x v="15"/>
    <s v="Elec Distribution 360-373"/>
    <s v="Projects"/>
  </r>
  <r>
    <s v="ZBW33"/>
    <x v="15"/>
    <x v="233"/>
    <x v="233"/>
    <s v="DIS-E Cap Blanket"/>
    <d v="1984-01-01T00:00:00"/>
    <x v="0"/>
    <n v="201412"/>
    <x v="0"/>
    <x v="0"/>
    <s v="373200"/>
    <s v="028                                "/>
    <s v="00"/>
    <s v="UADD    "/>
    <x v="1368"/>
    <s v="2054"/>
    <s v="ZBW33"/>
    <x v="15"/>
    <s v="Elec Distribution 360-373"/>
    <s v="Projects"/>
  </r>
  <r>
    <s v="ZLL33"/>
    <x v="15"/>
    <x v="234"/>
    <x v="234"/>
    <s v="DIS-E Cap Blanket"/>
    <d v="2004-10-01T00:00:00"/>
    <x v="0"/>
    <n v="201412"/>
    <x v="0"/>
    <x v="1"/>
    <s v="366000"/>
    <s v="038                                "/>
    <s v="00"/>
    <s v="CFNU    "/>
    <x v="1370"/>
    <s v="2054"/>
    <s v="ZLL33"/>
    <x v="15"/>
    <s v="Elec Distribution 360-373"/>
    <s v="Projects"/>
  </r>
  <r>
    <s v="ZLL33"/>
    <x v="15"/>
    <x v="234"/>
    <x v="234"/>
    <s v="DIS-E Cap Blanket"/>
    <d v="2004-10-01T00:00:00"/>
    <x v="0"/>
    <n v="201412"/>
    <x v="0"/>
    <x v="1"/>
    <s v="367000"/>
    <s v="038                                "/>
    <s v="00"/>
    <s v="CFNU    "/>
    <x v="1371"/>
    <s v="2054"/>
    <s v="ZLL33"/>
    <x v="15"/>
    <s v="Elec Distribution 360-373"/>
    <s v="Projects"/>
  </r>
  <r>
    <s v="ZLL33"/>
    <x v="15"/>
    <x v="234"/>
    <x v="234"/>
    <s v="DIS-E Cap Blanket"/>
    <d v="2004-10-01T00:00:00"/>
    <x v="0"/>
    <n v="201412"/>
    <x v="0"/>
    <x v="1"/>
    <s v="367000"/>
    <s v="038                                "/>
    <s v="00"/>
    <s v="NURV    "/>
    <x v="1372"/>
    <s v="2054"/>
    <s v="ZLL33"/>
    <x v="15"/>
    <s v="Elec Distribution 360-373"/>
    <s v="Projects"/>
  </r>
  <r>
    <s v="ZLL33"/>
    <x v="15"/>
    <x v="235"/>
    <x v="235"/>
    <s v="DIS-E Cap Blanket"/>
    <d v="2004-10-01T00:00:00"/>
    <x v="0"/>
    <n v="201412"/>
    <x v="0"/>
    <x v="1"/>
    <s v="367000"/>
    <s v="038                                "/>
    <s v="00"/>
    <s v="UADD    "/>
    <x v="1373"/>
    <s v="2054"/>
    <s v="ZLL33"/>
    <x v="15"/>
    <s v="Elec Distribution 360-373"/>
    <s v="Projects"/>
  </r>
  <r>
    <s v="ZCM33"/>
    <x v="15"/>
    <x v="236"/>
    <x v="236"/>
    <s v="DIS-E Cap Blanket"/>
    <d v="1986-06-30T00:00:00"/>
    <x v="0"/>
    <n v="201412"/>
    <x v="0"/>
    <x v="1"/>
    <s v="365000"/>
    <s v="038                                "/>
    <s v="00"/>
    <s v="UADD    "/>
    <x v="1374"/>
    <s v="2054"/>
    <s v="ZCM33"/>
    <x v="15"/>
    <s v="Elec Distribution 360-373"/>
    <s v="Projects"/>
  </r>
  <r>
    <s v="ZCM33"/>
    <x v="15"/>
    <x v="236"/>
    <x v="236"/>
    <s v="DIS-E Cap Blanket"/>
    <d v="1986-06-30T00:00:00"/>
    <x v="0"/>
    <n v="201412"/>
    <x v="0"/>
    <x v="1"/>
    <s v="366000"/>
    <s v="038                                "/>
    <s v="00"/>
    <s v="UADD    "/>
    <x v="1375"/>
    <s v="2054"/>
    <s v="ZCM33"/>
    <x v="15"/>
    <s v="Elec Distribution 360-373"/>
    <s v="Projects"/>
  </r>
  <r>
    <s v="ZCM33"/>
    <x v="15"/>
    <x v="236"/>
    <x v="236"/>
    <s v="DIS-E Cap Blanket"/>
    <d v="1986-06-30T00:00:00"/>
    <x v="0"/>
    <n v="201412"/>
    <x v="0"/>
    <x v="1"/>
    <s v="367000"/>
    <s v="038                                "/>
    <s v="00"/>
    <s v="UADD    "/>
    <x v="1376"/>
    <s v="2054"/>
    <s v="ZCM33"/>
    <x v="15"/>
    <s v="Elec Distribution 360-373"/>
    <s v="Projects"/>
  </r>
  <r>
    <s v="ZCM33"/>
    <x v="15"/>
    <x v="236"/>
    <x v="236"/>
    <s v="DIS-E Cap Blanket"/>
    <d v="1986-06-30T00:00:00"/>
    <x v="0"/>
    <n v="201412"/>
    <x v="0"/>
    <x v="1"/>
    <s v="369300"/>
    <s v="038                                "/>
    <s v="00"/>
    <s v="UADD    "/>
    <x v="1377"/>
    <s v="2054"/>
    <s v="ZCM33"/>
    <x v="15"/>
    <s v="Elec Distribution 360-373"/>
    <s v="Projects"/>
  </r>
  <r>
    <s v="ZCS33"/>
    <x v="15"/>
    <x v="237"/>
    <x v="237"/>
    <s v="DIS-E Cap Blanket"/>
    <d v="1994-09-02T00:00:00"/>
    <x v="0"/>
    <n v="201412"/>
    <x v="0"/>
    <x v="1"/>
    <s v="364000"/>
    <s v="038                                "/>
    <s v="00"/>
    <s v="CFNU    "/>
    <x v="1378"/>
    <s v="2054"/>
    <s v="ZCS33"/>
    <x v="15"/>
    <s v="Elec Distribution 360-373"/>
    <s v="Projects"/>
  </r>
  <r>
    <s v="ZCS33"/>
    <x v="15"/>
    <x v="237"/>
    <x v="237"/>
    <s v="DIS-E Cap Blanket"/>
    <d v="1994-09-02T00:00:00"/>
    <x v="0"/>
    <n v="201412"/>
    <x v="0"/>
    <x v="1"/>
    <s v="364000"/>
    <s v="038                                "/>
    <s v="00"/>
    <s v="NURV    "/>
    <x v="1379"/>
    <s v="2054"/>
    <s v="ZCS33"/>
    <x v="15"/>
    <s v="Elec Distribution 360-373"/>
    <s v="Projects"/>
  </r>
  <r>
    <s v="ZCS33"/>
    <x v="15"/>
    <x v="237"/>
    <x v="237"/>
    <s v="DIS-E Cap Blanket"/>
    <d v="1994-09-02T00:00:00"/>
    <x v="0"/>
    <n v="201412"/>
    <x v="0"/>
    <x v="1"/>
    <s v="365000"/>
    <s v="038                                "/>
    <s v="00"/>
    <s v="CFNU    "/>
    <x v="1380"/>
    <s v="2054"/>
    <s v="ZCS33"/>
    <x v="15"/>
    <s v="Elec Distribution 360-373"/>
    <s v="Projects"/>
  </r>
  <r>
    <s v="ZCS33"/>
    <x v="15"/>
    <x v="237"/>
    <x v="237"/>
    <s v="DIS-E Cap Blanket"/>
    <d v="1994-09-02T00:00:00"/>
    <x v="0"/>
    <n v="201412"/>
    <x v="0"/>
    <x v="1"/>
    <s v="365000"/>
    <s v="038                                "/>
    <s v="00"/>
    <s v="NURV    "/>
    <x v="1381"/>
    <s v="2054"/>
    <s v="ZCS33"/>
    <x v="15"/>
    <s v="Elec Distribution 360-373"/>
    <s v="Projects"/>
  </r>
  <r>
    <s v="ZCS33"/>
    <x v="15"/>
    <x v="237"/>
    <x v="237"/>
    <s v="DIS-E Cap Blanket"/>
    <d v="1994-09-02T00:00:00"/>
    <x v="0"/>
    <n v="201412"/>
    <x v="0"/>
    <x v="1"/>
    <s v="366000"/>
    <s v="038                                "/>
    <s v="00"/>
    <s v="CFNU    "/>
    <x v="1382"/>
    <s v="2054"/>
    <s v="ZCS33"/>
    <x v="15"/>
    <s v="Elec Distribution 360-373"/>
    <s v="Projects"/>
  </r>
  <r>
    <s v="ZCS33"/>
    <x v="15"/>
    <x v="237"/>
    <x v="237"/>
    <s v="DIS-E Cap Blanket"/>
    <d v="1994-09-02T00:00:00"/>
    <x v="0"/>
    <n v="201412"/>
    <x v="0"/>
    <x v="1"/>
    <s v="366000"/>
    <s v="038                                "/>
    <s v="00"/>
    <s v="NURV    "/>
    <x v="1383"/>
    <s v="2054"/>
    <s v="ZCS33"/>
    <x v="15"/>
    <s v="Elec Distribution 360-373"/>
    <s v="Projects"/>
  </r>
  <r>
    <s v="ZCS33"/>
    <x v="15"/>
    <x v="237"/>
    <x v="237"/>
    <s v="DIS-E Cap Blanket"/>
    <d v="1994-09-02T00:00:00"/>
    <x v="0"/>
    <n v="201412"/>
    <x v="0"/>
    <x v="1"/>
    <s v="367000"/>
    <s v="038                                "/>
    <s v="00"/>
    <s v="CFNU    "/>
    <x v="1384"/>
    <s v="2054"/>
    <s v="ZCS33"/>
    <x v="15"/>
    <s v="Elec Distribution 360-373"/>
    <s v="Projects"/>
  </r>
  <r>
    <s v="ZCS33"/>
    <x v="15"/>
    <x v="237"/>
    <x v="237"/>
    <s v="DIS-E Cap Blanket"/>
    <d v="1994-09-02T00:00:00"/>
    <x v="0"/>
    <n v="201412"/>
    <x v="0"/>
    <x v="1"/>
    <s v="367000"/>
    <s v="038                                "/>
    <s v="00"/>
    <s v="NURV    "/>
    <x v="1385"/>
    <s v="2054"/>
    <s v="ZCS33"/>
    <x v="15"/>
    <s v="Elec Distribution 360-373"/>
    <s v="Projects"/>
  </r>
  <r>
    <s v="ZCS33"/>
    <x v="15"/>
    <x v="237"/>
    <x v="237"/>
    <s v="DIS-E Cap Blanket"/>
    <d v="1994-09-02T00:00:00"/>
    <x v="0"/>
    <n v="201412"/>
    <x v="0"/>
    <x v="1"/>
    <s v="368000"/>
    <s v="038                                "/>
    <s v="00"/>
    <s v="CFNU    "/>
    <x v="1386"/>
    <s v="2054"/>
    <s v="ZCS33"/>
    <x v="15"/>
    <s v="Elec Distribution 360-373"/>
    <s v="Projects"/>
  </r>
  <r>
    <s v="ZCS33"/>
    <x v="15"/>
    <x v="237"/>
    <x v="237"/>
    <s v="DIS-E Cap Blanket"/>
    <d v="1994-09-02T00:00:00"/>
    <x v="0"/>
    <n v="201412"/>
    <x v="0"/>
    <x v="1"/>
    <s v="368000"/>
    <s v="038                                "/>
    <s v="00"/>
    <s v="NURV    "/>
    <x v="1387"/>
    <s v="2054"/>
    <s v="ZCS33"/>
    <x v="15"/>
    <s v="Elec Distribution 360-373"/>
    <s v="Projects"/>
  </r>
  <r>
    <s v="ZCS33"/>
    <x v="15"/>
    <x v="237"/>
    <x v="237"/>
    <s v="DIS-E Cap Blanket"/>
    <d v="1994-09-02T00:00:00"/>
    <x v="0"/>
    <n v="201412"/>
    <x v="0"/>
    <x v="1"/>
    <s v="369300"/>
    <s v="038                                "/>
    <s v="00"/>
    <s v="CFNU    "/>
    <x v="1388"/>
    <s v="2054"/>
    <s v="ZCS33"/>
    <x v="15"/>
    <s v="Elec Distribution 360-373"/>
    <s v="Projects"/>
  </r>
  <r>
    <s v="ZCS33"/>
    <x v="15"/>
    <x v="237"/>
    <x v="237"/>
    <s v="DIS-E Cap Blanket"/>
    <d v="1994-09-02T00:00:00"/>
    <x v="0"/>
    <n v="201412"/>
    <x v="0"/>
    <x v="1"/>
    <s v="369300"/>
    <s v="038                                "/>
    <s v="00"/>
    <s v="NURV    "/>
    <x v="1389"/>
    <s v="2054"/>
    <s v="ZCS33"/>
    <x v="15"/>
    <s v="Elec Distribution 360-373"/>
    <s v="Projects"/>
  </r>
  <r>
    <s v="ZCS33"/>
    <x v="15"/>
    <x v="237"/>
    <x v="237"/>
    <s v="DIS-E Cap Blanket"/>
    <d v="1994-09-02T00:00:00"/>
    <x v="0"/>
    <n v="201412"/>
    <x v="0"/>
    <x v="1"/>
    <s v="373400"/>
    <s v="038                                "/>
    <s v="00"/>
    <s v="NURV    "/>
    <x v="1390"/>
    <s v="2054"/>
    <s v="ZCS33"/>
    <x v="15"/>
    <s v="Elec Distribution 360-373"/>
    <s v="Projects"/>
  </r>
  <r>
    <s v="ZBC33"/>
    <x v="15"/>
    <x v="238"/>
    <x v="238"/>
    <s v="DIS-E Cap Blanket"/>
    <d v="1984-01-01T00:00:00"/>
    <x v="0"/>
    <n v="201412"/>
    <x v="0"/>
    <x v="0"/>
    <s v="364000"/>
    <s v="028                                "/>
    <s v="00"/>
    <s v="UADD    "/>
    <x v="1391"/>
    <s v="2054"/>
    <s v="ZBC33"/>
    <x v="15"/>
    <s v="Elec Distribution 360-373"/>
    <s v="Projects"/>
  </r>
  <r>
    <s v="ZBC33"/>
    <x v="15"/>
    <x v="238"/>
    <x v="238"/>
    <s v="DIS-E Cap Blanket"/>
    <d v="1984-01-01T00:00:00"/>
    <x v="0"/>
    <n v="201412"/>
    <x v="0"/>
    <x v="0"/>
    <s v="366000"/>
    <s v="028                                "/>
    <s v="00"/>
    <s v="UADD    "/>
    <x v="1392"/>
    <s v="2054"/>
    <s v="ZBC33"/>
    <x v="15"/>
    <s v="Elec Distribution 360-373"/>
    <s v="Projects"/>
  </r>
  <r>
    <s v="ZBC33"/>
    <x v="15"/>
    <x v="238"/>
    <x v="238"/>
    <s v="DIS-E Cap Blanket"/>
    <d v="1984-01-01T00:00:00"/>
    <x v="0"/>
    <n v="201412"/>
    <x v="0"/>
    <x v="0"/>
    <s v="367000"/>
    <s v="028                                "/>
    <s v="00"/>
    <s v="UADD    "/>
    <x v="1393"/>
    <s v="2054"/>
    <s v="ZBC33"/>
    <x v="15"/>
    <s v="Elec Distribution 360-373"/>
    <s v="Projects"/>
  </r>
  <r>
    <s v="ZBC33"/>
    <x v="15"/>
    <x v="238"/>
    <x v="238"/>
    <s v="DIS-E Cap Blanket"/>
    <d v="1984-01-01T00:00:00"/>
    <x v="0"/>
    <n v="201412"/>
    <x v="0"/>
    <x v="0"/>
    <s v="373400"/>
    <s v="028                                "/>
    <s v="00"/>
    <s v="UADD    "/>
    <x v="1394"/>
    <s v="2054"/>
    <s v="ZBC33"/>
    <x v="15"/>
    <s v="Elec Distribution 360-373"/>
    <s v="Projects"/>
  </r>
  <r>
    <s v="ZBC33"/>
    <x v="15"/>
    <x v="239"/>
    <x v="239"/>
    <s v="DIS-E Cap Blanket"/>
    <d v="1991-12-31T00:00:00"/>
    <x v="0"/>
    <n v="201412"/>
    <x v="0"/>
    <x v="0"/>
    <s v="364000"/>
    <s v="028                                "/>
    <s v="00"/>
    <s v="UADD    "/>
    <x v="1395"/>
    <s v="2054"/>
    <s v="ZBC33"/>
    <x v="15"/>
    <s v="Elec Distribution 360-373"/>
    <s v="Projects"/>
  </r>
  <r>
    <s v="ZBC33"/>
    <x v="15"/>
    <x v="239"/>
    <x v="239"/>
    <s v="DIS-E Cap Blanket"/>
    <d v="1991-12-31T00:00:00"/>
    <x v="0"/>
    <n v="201412"/>
    <x v="0"/>
    <x v="0"/>
    <s v="365000"/>
    <s v="028                                "/>
    <s v="00"/>
    <s v="UADD    "/>
    <x v="1396"/>
    <s v="2054"/>
    <s v="ZBC33"/>
    <x v="15"/>
    <s v="Elec Distribution 360-373"/>
    <s v="Projects"/>
  </r>
  <r>
    <s v="ZBC33"/>
    <x v="15"/>
    <x v="239"/>
    <x v="239"/>
    <s v="DIS-E Cap Blanket"/>
    <d v="1991-12-31T00:00:00"/>
    <x v="0"/>
    <n v="201412"/>
    <x v="0"/>
    <x v="0"/>
    <s v="366000"/>
    <s v="028                                "/>
    <s v="00"/>
    <s v="UADD    "/>
    <x v="1397"/>
    <s v="2054"/>
    <s v="ZBC33"/>
    <x v="15"/>
    <s v="Elec Distribution 360-373"/>
    <s v="Projects"/>
  </r>
  <r>
    <s v="ZBC33"/>
    <x v="15"/>
    <x v="239"/>
    <x v="239"/>
    <s v="DIS-E Cap Blanket"/>
    <d v="1991-12-31T00:00:00"/>
    <x v="0"/>
    <n v="201412"/>
    <x v="0"/>
    <x v="0"/>
    <s v="367000"/>
    <s v="028                                "/>
    <s v="00"/>
    <s v="UADD    "/>
    <x v="1398"/>
    <s v="2054"/>
    <s v="ZBC33"/>
    <x v="15"/>
    <s v="Elec Distribution 360-373"/>
    <s v="Projects"/>
  </r>
  <r>
    <s v="ZBC33"/>
    <x v="15"/>
    <x v="239"/>
    <x v="239"/>
    <s v="DIS-E Cap Blanket"/>
    <d v="1991-12-31T00:00:00"/>
    <x v="0"/>
    <n v="201412"/>
    <x v="0"/>
    <x v="0"/>
    <s v="368000"/>
    <s v="028                                "/>
    <s v="00"/>
    <s v="UADD    "/>
    <x v="1399"/>
    <s v="2054"/>
    <s v="ZBC33"/>
    <x v="15"/>
    <s v="Elec Distribution 360-373"/>
    <s v="Projects"/>
  </r>
  <r>
    <s v="ZBC33"/>
    <x v="15"/>
    <x v="239"/>
    <x v="239"/>
    <s v="DIS-E Cap Blanket"/>
    <d v="1991-12-31T00:00:00"/>
    <x v="0"/>
    <n v="201412"/>
    <x v="0"/>
    <x v="0"/>
    <s v="369100"/>
    <s v="028                                "/>
    <s v="00"/>
    <s v="UADD    "/>
    <x v="617"/>
    <s v="2054"/>
    <s v="ZBC33"/>
    <x v="15"/>
    <s v="Elec Distribution 360-373"/>
    <s v="Projects"/>
  </r>
  <r>
    <s v="ZBC33"/>
    <x v="15"/>
    <x v="239"/>
    <x v="239"/>
    <s v="DIS-E Cap Blanket"/>
    <d v="1991-12-31T00:00:00"/>
    <x v="0"/>
    <n v="201412"/>
    <x v="0"/>
    <x v="0"/>
    <s v="369300"/>
    <s v="028                                "/>
    <s v="00"/>
    <s v="UADD    "/>
    <x v="617"/>
    <s v="2054"/>
    <s v="ZBC33"/>
    <x v="15"/>
    <s v="Elec Distribution 360-373"/>
    <s v="Projects"/>
  </r>
  <r>
    <s v="ZBC33"/>
    <x v="15"/>
    <x v="239"/>
    <x v="239"/>
    <s v="DIS-E Cap Blanket"/>
    <d v="1991-12-31T00:00:00"/>
    <x v="0"/>
    <n v="201412"/>
    <x v="0"/>
    <x v="0"/>
    <s v="373200"/>
    <s v="028                                "/>
    <s v="00"/>
    <s v="UADD    "/>
    <x v="89"/>
    <s v="2054"/>
    <s v="ZBC33"/>
    <x v="15"/>
    <s v="Elec Distribution 360-373"/>
    <s v="Projects"/>
  </r>
  <r>
    <s v="ZPJ33"/>
    <x v="15"/>
    <x v="240"/>
    <x v="240"/>
    <s v="DIS-E Cap Blanket"/>
    <d v="2004-10-01T00:00:00"/>
    <x v="0"/>
    <n v="201412"/>
    <x v="0"/>
    <x v="0"/>
    <s v="364000"/>
    <s v="028                                "/>
    <s v="00"/>
    <s v="UADD    "/>
    <x v="1400"/>
    <s v="2054"/>
    <s v="ZPJ33"/>
    <x v="15"/>
    <s v="Elec Distribution 360-373"/>
    <s v="Projects"/>
  </r>
  <r>
    <s v="ZPJ33"/>
    <x v="15"/>
    <x v="240"/>
    <x v="240"/>
    <s v="DIS-E Cap Blanket"/>
    <d v="2004-10-01T00:00:00"/>
    <x v="0"/>
    <n v="201412"/>
    <x v="0"/>
    <x v="0"/>
    <s v="365000"/>
    <s v="028                                "/>
    <s v="00"/>
    <s v="UADD    "/>
    <x v="1401"/>
    <s v="2054"/>
    <s v="ZPJ33"/>
    <x v="15"/>
    <s v="Elec Distribution 360-373"/>
    <s v="Projects"/>
  </r>
  <r>
    <s v="ZPJ33"/>
    <x v="15"/>
    <x v="240"/>
    <x v="240"/>
    <s v="DIS-E Cap Blanket"/>
    <d v="2004-10-01T00:00:00"/>
    <x v="0"/>
    <n v="201412"/>
    <x v="0"/>
    <x v="0"/>
    <s v="366000"/>
    <s v="028                                "/>
    <s v="00"/>
    <s v="UADD    "/>
    <x v="1402"/>
    <s v="2054"/>
    <s v="ZPJ33"/>
    <x v="15"/>
    <s v="Elec Distribution 360-373"/>
    <s v="Projects"/>
  </r>
  <r>
    <s v="ZPJ33"/>
    <x v="15"/>
    <x v="240"/>
    <x v="240"/>
    <s v="DIS-E Cap Blanket"/>
    <d v="2004-10-01T00:00:00"/>
    <x v="0"/>
    <n v="201412"/>
    <x v="0"/>
    <x v="0"/>
    <s v="367000"/>
    <s v="028                                "/>
    <s v="00"/>
    <s v="UADD    "/>
    <x v="1403"/>
    <s v="2054"/>
    <s v="ZPJ33"/>
    <x v="15"/>
    <s v="Elec Distribution 360-373"/>
    <s v="Projects"/>
  </r>
  <r>
    <s v="ZPJ33"/>
    <x v="15"/>
    <x v="240"/>
    <x v="240"/>
    <s v="DIS-E Cap Blanket"/>
    <d v="2004-10-01T00:00:00"/>
    <x v="0"/>
    <n v="201412"/>
    <x v="0"/>
    <x v="0"/>
    <s v="368000"/>
    <s v="028                                "/>
    <s v="00"/>
    <s v="UADD    "/>
    <x v="1404"/>
    <s v="2054"/>
    <s v="ZPJ33"/>
    <x v="15"/>
    <s v="Elec Distribution 360-373"/>
    <s v="Projects"/>
  </r>
  <r>
    <s v="ZPJ33"/>
    <x v="15"/>
    <x v="240"/>
    <x v="240"/>
    <s v="DIS-E Cap Blanket"/>
    <d v="2004-10-01T00:00:00"/>
    <x v="0"/>
    <n v="201412"/>
    <x v="0"/>
    <x v="0"/>
    <s v="369100"/>
    <s v="028                                "/>
    <s v="00"/>
    <s v="UADD    "/>
    <x v="1405"/>
    <s v="2054"/>
    <s v="ZPJ33"/>
    <x v="15"/>
    <s v="Elec Distribution 360-373"/>
    <s v="Projects"/>
  </r>
  <r>
    <s v="ZPJ33"/>
    <x v="15"/>
    <x v="240"/>
    <x v="240"/>
    <s v="DIS-E Cap Blanket"/>
    <d v="2004-10-01T00:00:00"/>
    <x v="0"/>
    <n v="201412"/>
    <x v="0"/>
    <x v="0"/>
    <s v="369300"/>
    <s v="028                                "/>
    <s v="00"/>
    <s v="UADD    "/>
    <x v="1406"/>
    <s v="2054"/>
    <s v="ZPJ33"/>
    <x v="15"/>
    <s v="Elec Distribution 360-373"/>
    <s v="Projects"/>
  </r>
  <r>
    <s v="ZPJ33"/>
    <x v="15"/>
    <x v="240"/>
    <x v="240"/>
    <s v="DIS-E Cap Blanket"/>
    <d v="2004-10-01T00:00:00"/>
    <x v="0"/>
    <n v="201412"/>
    <x v="0"/>
    <x v="0"/>
    <s v="373200"/>
    <s v="028                                "/>
    <s v="00"/>
    <s v="UADD    "/>
    <x v="1407"/>
    <s v="2054"/>
    <s v="ZPJ33"/>
    <x v="15"/>
    <s v="Elec Distribution 360-373"/>
    <s v="Projects"/>
  </r>
  <r>
    <s v="ZCJ33"/>
    <x v="15"/>
    <x v="241"/>
    <x v="241"/>
    <s v="DIS-E Cap Blanket"/>
    <d v="1984-01-01T00:00:00"/>
    <x v="0"/>
    <n v="201412"/>
    <x v="0"/>
    <x v="1"/>
    <s v="365000"/>
    <s v="038                                "/>
    <s v="00"/>
    <s v="UADD    "/>
    <x v="1408"/>
    <s v="2054"/>
    <s v="ZCJ33"/>
    <x v="15"/>
    <s v="Elec Distribution 360-373"/>
    <s v="Projects"/>
  </r>
  <r>
    <s v="ZCJ33"/>
    <x v="15"/>
    <x v="241"/>
    <x v="241"/>
    <s v="DIS-E Cap Blanket"/>
    <d v="1984-01-01T00:00:00"/>
    <x v="0"/>
    <n v="201412"/>
    <x v="0"/>
    <x v="1"/>
    <s v="366000"/>
    <s v="038                                "/>
    <s v="00"/>
    <s v="UADD    "/>
    <x v="1409"/>
    <s v="2054"/>
    <s v="ZCJ33"/>
    <x v="15"/>
    <s v="Elec Distribution 360-373"/>
    <s v="Projects"/>
  </r>
  <r>
    <s v="ZCJ33"/>
    <x v="15"/>
    <x v="241"/>
    <x v="241"/>
    <s v="DIS-E Cap Blanket"/>
    <d v="1984-01-01T00:00:00"/>
    <x v="0"/>
    <n v="201412"/>
    <x v="0"/>
    <x v="1"/>
    <s v="367000"/>
    <s v="038                                "/>
    <s v="00"/>
    <s v="UADD    "/>
    <x v="1410"/>
    <s v="2054"/>
    <s v="ZCJ33"/>
    <x v="15"/>
    <s v="Elec Distribution 360-373"/>
    <s v="Projects"/>
  </r>
  <r>
    <s v="ZBC34"/>
    <x v="16"/>
    <x v="242"/>
    <x v="242"/>
    <s v="DIS-E Cap Blanket"/>
    <d v="2010-01-01T00:00:00"/>
    <x v="0"/>
    <n v="201412"/>
    <x v="0"/>
    <x v="0"/>
    <s v="367000"/>
    <s v="028                                "/>
    <s v="00"/>
    <s v="UADD    "/>
    <x v="1411"/>
    <s v="2055"/>
    <s v="ZBC34"/>
    <x v="16"/>
    <s v="Elec Distribution 360-373"/>
    <s v="Programs"/>
  </r>
  <r>
    <s v="ZBW34"/>
    <x v="16"/>
    <x v="243"/>
    <x v="243"/>
    <s v="DIS-E Cap Blanket"/>
    <d v="1984-01-01T00:00:00"/>
    <x v="0"/>
    <n v="201412"/>
    <x v="0"/>
    <x v="0"/>
    <s v="364000"/>
    <s v="028                                "/>
    <s v="00"/>
    <s v="UADD    "/>
    <x v="1412"/>
    <s v="2055"/>
    <s v="ZBW34"/>
    <x v="16"/>
    <s v="Elec Distribution 360-373"/>
    <s v="Programs"/>
  </r>
  <r>
    <s v="ZBW34"/>
    <x v="16"/>
    <x v="243"/>
    <x v="243"/>
    <s v="DIS-E Cap Blanket"/>
    <d v="1984-01-01T00:00:00"/>
    <x v="0"/>
    <n v="201412"/>
    <x v="0"/>
    <x v="0"/>
    <s v="365000"/>
    <s v="028                                "/>
    <s v="00"/>
    <s v="UADD    "/>
    <x v="1413"/>
    <s v="2055"/>
    <s v="ZBW34"/>
    <x v="16"/>
    <s v="Elec Distribution 360-373"/>
    <s v="Programs"/>
  </r>
  <r>
    <s v="ZBW34"/>
    <x v="16"/>
    <x v="243"/>
    <x v="243"/>
    <s v="DIS-E Cap Blanket"/>
    <d v="1984-01-01T00:00:00"/>
    <x v="0"/>
    <n v="201412"/>
    <x v="0"/>
    <x v="0"/>
    <s v="366000"/>
    <s v="028                                "/>
    <s v="00"/>
    <s v="UADD    "/>
    <x v="1414"/>
    <s v="2055"/>
    <s v="ZBW34"/>
    <x v="16"/>
    <s v="Elec Distribution 360-373"/>
    <s v="Programs"/>
  </r>
  <r>
    <s v="ZBW34"/>
    <x v="16"/>
    <x v="243"/>
    <x v="243"/>
    <s v="DIS-E Cap Blanket"/>
    <d v="1984-01-01T00:00:00"/>
    <x v="0"/>
    <n v="201412"/>
    <x v="0"/>
    <x v="0"/>
    <s v="367000"/>
    <s v="028                                "/>
    <s v="00"/>
    <s v="UADD    "/>
    <x v="1415"/>
    <s v="2055"/>
    <s v="ZBW34"/>
    <x v="16"/>
    <s v="Elec Distribution 360-373"/>
    <s v="Programs"/>
  </r>
  <r>
    <s v="ZBW34"/>
    <x v="16"/>
    <x v="243"/>
    <x v="243"/>
    <s v="DIS-E Cap Blanket"/>
    <d v="1984-01-01T00:00:00"/>
    <x v="0"/>
    <n v="201412"/>
    <x v="0"/>
    <x v="0"/>
    <s v="368000"/>
    <s v="028                                "/>
    <s v="00"/>
    <s v="UADD    "/>
    <x v="1416"/>
    <s v="2055"/>
    <s v="ZBW34"/>
    <x v="16"/>
    <s v="Elec Distribution 360-373"/>
    <s v="Programs"/>
  </r>
  <r>
    <s v="ZBW34"/>
    <x v="16"/>
    <x v="243"/>
    <x v="243"/>
    <s v="DIS-E Cap Blanket"/>
    <d v="1984-01-01T00:00:00"/>
    <x v="0"/>
    <n v="201412"/>
    <x v="0"/>
    <x v="0"/>
    <s v="369100"/>
    <s v="028                                "/>
    <s v="00"/>
    <s v="UADD    "/>
    <x v="1417"/>
    <s v="2055"/>
    <s v="ZBW34"/>
    <x v="16"/>
    <s v="Elec Distribution 360-373"/>
    <s v="Programs"/>
  </r>
  <r>
    <s v="ZBW34"/>
    <x v="16"/>
    <x v="243"/>
    <x v="243"/>
    <s v="DIS-E Cap Blanket"/>
    <d v="1984-01-01T00:00:00"/>
    <x v="0"/>
    <n v="201412"/>
    <x v="0"/>
    <x v="0"/>
    <s v="369300"/>
    <s v="028                                "/>
    <s v="00"/>
    <s v="UADD    "/>
    <x v="1418"/>
    <s v="2055"/>
    <s v="ZBW34"/>
    <x v="16"/>
    <s v="Elec Distribution 360-373"/>
    <s v="Programs"/>
  </r>
  <r>
    <s v="ZBW34"/>
    <x v="16"/>
    <x v="243"/>
    <x v="243"/>
    <s v="DIS-E Cap Blanket"/>
    <d v="1984-01-01T00:00:00"/>
    <x v="0"/>
    <n v="201412"/>
    <x v="0"/>
    <x v="0"/>
    <s v="373300"/>
    <s v="028                                "/>
    <s v="00"/>
    <s v="UADD    "/>
    <x v="1419"/>
    <s v="2055"/>
    <s v="ZBW34"/>
    <x v="16"/>
    <s v="Elec Distribution 360-373"/>
    <s v="Programs"/>
  </r>
  <r>
    <s v="ZBW34"/>
    <x v="16"/>
    <x v="243"/>
    <x v="243"/>
    <s v="DIS-E Cap Blanket"/>
    <d v="1984-01-01T00:00:00"/>
    <x v="0"/>
    <n v="201412"/>
    <x v="0"/>
    <x v="0"/>
    <s v="373400"/>
    <s v="028                                "/>
    <s v="00"/>
    <s v="UADD    "/>
    <x v="1420"/>
    <s v="2055"/>
    <s v="ZBW34"/>
    <x v="16"/>
    <s v="Elec Distribution 360-373"/>
    <s v="Programs"/>
  </r>
  <r>
    <s v="ZBC34"/>
    <x v="16"/>
    <x v="244"/>
    <x v="244"/>
    <s v="DIS-E Cap Blanket"/>
    <d v="1984-01-01T00:00:00"/>
    <x v="0"/>
    <n v="201412"/>
    <x v="0"/>
    <x v="0"/>
    <s v="364000"/>
    <s v="028                                "/>
    <s v="00"/>
    <s v="UADD    "/>
    <x v="1421"/>
    <s v="2055"/>
    <s v="ZBC34"/>
    <x v="16"/>
    <s v="Elec Distribution 360-373"/>
    <s v="Programs"/>
  </r>
  <r>
    <s v="ZBC34"/>
    <x v="16"/>
    <x v="244"/>
    <x v="244"/>
    <s v="DIS-E Cap Blanket"/>
    <d v="1984-01-01T00:00:00"/>
    <x v="0"/>
    <n v="201412"/>
    <x v="0"/>
    <x v="0"/>
    <s v="365000"/>
    <s v="028                                "/>
    <s v="00"/>
    <s v="UADD    "/>
    <x v="1422"/>
    <s v="2055"/>
    <s v="ZBC34"/>
    <x v="16"/>
    <s v="Elec Distribution 360-373"/>
    <s v="Programs"/>
  </r>
  <r>
    <s v="ZBC34"/>
    <x v="16"/>
    <x v="244"/>
    <x v="244"/>
    <s v="DIS-E Cap Blanket"/>
    <d v="1984-01-01T00:00:00"/>
    <x v="0"/>
    <n v="201412"/>
    <x v="0"/>
    <x v="0"/>
    <s v="366000"/>
    <s v="028                                "/>
    <s v="00"/>
    <s v="UADD    "/>
    <x v="1422"/>
    <s v="2055"/>
    <s v="ZBC34"/>
    <x v="16"/>
    <s v="Elec Distribution 360-373"/>
    <s v="Programs"/>
  </r>
  <r>
    <s v="ZBC34"/>
    <x v="16"/>
    <x v="244"/>
    <x v="244"/>
    <s v="DIS-E Cap Blanket"/>
    <d v="1984-01-01T00:00:00"/>
    <x v="0"/>
    <n v="201412"/>
    <x v="0"/>
    <x v="0"/>
    <s v="367000"/>
    <s v="028                                "/>
    <s v="00"/>
    <s v="UADD    "/>
    <x v="1422"/>
    <s v="2055"/>
    <s v="ZBC34"/>
    <x v="16"/>
    <s v="Elec Distribution 360-373"/>
    <s v="Programs"/>
  </r>
  <r>
    <s v="ZBC34"/>
    <x v="16"/>
    <x v="244"/>
    <x v="244"/>
    <s v="DIS-E Cap Blanket"/>
    <d v="1984-01-01T00:00:00"/>
    <x v="0"/>
    <n v="201412"/>
    <x v="0"/>
    <x v="0"/>
    <s v="368000"/>
    <s v="028                                "/>
    <s v="00"/>
    <s v="UADD    "/>
    <x v="1422"/>
    <s v="2055"/>
    <s v="ZBC34"/>
    <x v="16"/>
    <s v="Elec Distribution 360-373"/>
    <s v="Programs"/>
  </r>
  <r>
    <s v="ZBC34"/>
    <x v="16"/>
    <x v="244"/>
    <x v="244"/>
    <s v="DIS-E Cap Blanket"/>
    <d v="1984-01-01T00:00:00"/>
    <x v="0"/>
    <n v="201412"/>
    <x v="0"/>
    <x v="0"/>
    <s v="369100"/>
    <s v="028                                "/>
    <s v="00"/>
    <s v="UADD    "/>
    <x v="1422"/>
    <s v="2055"/>
    <s v="ZBC34"/>
    <x v="16"/>
    <s v="Elec Distribution 360-373"/>
    <s v="Programs"/>
  </r>
  <r>
    <s v="ZBC34"/>
    <x v="16"/>
    <x v="244"/>
    <x v="244"/>
    <s v="DIS-E Cap Blanket"/>
    <d v="1984-01-01T00:00:00"/>
    <x v="0"/>
    <n v="201412"/>
    <x v="0"/>
    <x v="0"/>
    <s v="369300"/>
    <s v="028                                "/>
    <s v="00"/>
    <s v="UADD    "/>
    <x v="1422"/>
    <s v="2055"/>
    <s v="ZBC34"/>
    <x v="16"/>
    <s v="Elec Distribution 360-373"/>
    <s v="Programs"/>
  </r>
  <r>
    <s v="ZBC34"/>
    <x v="16"/>
    <x v="244"/>
    <x v="244"/>
    <s v="DIS-E Cap Blanket"/>
    <d v="1984-01-01T00:00:00"/>
    <x v="0"/>
    <n v="201412"/>
    <x v="0"/>
    <x v="0"/>
    <s v="373300"/>
    <s v="028                                "/>
    <s v="00"/>
    <s v="UADD    "/>
    <x v="1422"/>
    <s v="2055"/>
    <s v="ZBC34"/>
    <x v="16"/>
    <s v="Elec Distribution 360-373"/>
    <s v="Programs"/>
  </r>
  <r>
    <s v="ZBC34"/>
    <x v="16"/>
    <x v="244"/>
    <x v="244"/>
    <s v="DIS-E Cap Blanket"/>
    <d v="1984-01-01T00:00:00"/>
    <x v="0"/>
    <n v="201412"/>
    <x v="0"/>
    <x v="0"/>
    <s v="373400"/>
    <s v="028                                "/>
    <s v="00"/>
    <s v="UADD    "/>
    <x v="1422"/>
    <s v="2055"/>
    <s v="ZBC34"/>
    <x v="16"/>
    <s v="Elec Distribution 360-373"/>
    <s v="Programs"/>
  </r>
  <r>
    <s v="ZCJ34"/>
    <x v="16"/>
    <x v="245"/>
    <x v="245"/>
    <s v="DIS-E Cap Blanket"/>
    <d v="2010-01-01T00:00:00"/>
    <x v="0"/>
    <n v="201412"/>
    <x v="0"/>
    <x v="1"/>
    <s v="364000"/>
    <s v="038                                "/>
    <s v="00"/>
    <s v="CFNU    "/>
    <x v="1423"/>
    <s v="2055"/>
    <s v="ZCJ34"/>
    <x v="16"/>
    <s v="Elec Distribution 360-373"/>
    <s v="Programs"/>
  </r>
  <r>
    <s v="ZCJ34"/>
    <x v="16"/>
    <x v="245"/>
    <x v="245"/>
    <s v="DIS-E Cap Blanket"/>
    <d v="2010-01-01T00:00:00"/>
    <x v="0"/>
    <n v="201412"/>
    <x v="0"/>
    <x v="1"/>
    <s v="364000"/>
    <s v="038                                "/>
    <s v="00"/>
    <s v="NURV    "/>
    <x v="1424"/>
    <s v="2055"/>
    <s v="ZCJ34"/>
    <x v="16"/>
    <s v="Elec Distribution 360-373"/>
    <s v="Programs"/>
  </r>
  <r>
    <s v="ZCJ34"/>
    <x v="16"/>
    <x v="245"/>
    <x v="245"/>
    <s v="DIS-E Cap Blanket"/>
    <d v="2010-01-01T00:00:00"/>
    <x v="0"/>
    <n v="201412"/>
    <x v="0"/>
    <x v="1"/>
    <s v="365000"/>
    <s v="038                                "/>
    <s v="00"/>
    <s v="CFNU    "/>
    <x v="1425"/>
    <s v="2055"/>
    <s v="ZCJ34"/>
    <x v="16"/>
    <s v="Elec Distribution 360-373"/>
    <s v="Programs"/>
  </r>
  <r>
    <s v="ZCJ34"/>
    <x v="16"/>
    <x v="245"/>
    <x v="245"/>
    <s v="DIS-E Cap Blanket"/>
    <d v="2010-01-01T00:00:00"/>
    <x v="0"/>
    <n v="201412"/>
    <x v="0"/>
    <x v="1"/>
    <s v="365000"/>
    <s v="038                                "/>
    <s v="00"/>
    <s v="NURV    "/>
    <x v="1426"/>
    <s v="2055"/>
    <s v="ZCJ34"/>
    <x v="16"/>
    <s v="Elec Distribution 360-373"/>
    <s v="Programs"/>
  </r>
  <r>
    <s v="ZCJ34"/>
    <x v="16"/>
    <x v="245"/>
    <x v="245"/>
    <s v="DIS-E Cap Blanket"/>
    <d v="2010-01-01T00:00:00"/>
    <x v="0"/>
    <n v="201412"/>
    <x v="0"/>
    <x v="1"/>
    <s v="366000"/>
    <s v="038                                "/>
    <s v="00"/>
    <s v="CFNU    "/>
    <x v="1427"/>
    <s v="2055"/>
    <s v="ZCJ34"/>
    <x v="16"/>
    <s v="Elec Distribution 360-373"/>
    <s v="Programs"/>
  </r>
  <r>
    <s v="ZCJ34"/>
    <x v="16"/>
    <x v="245"/>
    <x v="245"/>
    <s v="DIS-E Cap Blanket"/>
    <d v="2010-01-01T00:00:00"/>
    <x v="0"/>
    <n v="201412"/>
    <x v="0"/>
    <x v="1"/>
    <s v="366000"/>
    <s v="038                                "/>
    <s v="00"/>
    <s v="NURV    "/>
    <x v="1428"/>
    <s v="2055"/>
    <s v="ZCJ34"/>
    <x v="16"/>
    <s v="Elec Distribution 360-373"/>
    <s v="Programs"/>
  </r>
  <r>
    <s v="ZCJ34"/>
    <x v="16"/>
    <x v="245"/>
    <x v="245"/>
    <s v="DIS-E Cap Blanket"/>
    <d v="2010-01-01T00:00:00"/>
    <x v="0"/>
    <n v="201412"/>
    <x v="0"/>
    <x v="1"/>
    <s v="367000"/>
    <s v="038                                "/>
    <s v="00"/>
    <s v="CFNU    "/>
    <x v="1429"/>
    <s v="2055"/>
    <s v="ZCJ34"/>
    <x v="16"/>
    <s v="Elec Distribution 360-373"/>
    <s v="Programs"/>
  </r>
  <r>
    <s v="ZCJ34"/>
    <x v="16"/>
    <x v="245"/>
    <x v="245"/>
    <s v="DIS-E Cap Blanket"/>
    <d v="2010-01-01T00:00:00"/>
    <x v="0"/>
    <n v="201412"/>
    <x v="0"/>
    <x v="1"/>
    <s v="367000"/>
    <s v="038                                "/>
    <s v="00"/>
    <s v="NURV    "/>
    <x v="1430"/>
    <s v="2055"/>
    <s v="ZCJ34"/>
    <x v="16"/>
    <s v="Elec Distribution 360-373"/>
    <s v="Programs"/>
  </r>
  <r>
    <s v="ZCJ34"/>
    <x v="16"/>
    <x v="245"/>
    <x v="245"/>
    <s v="DIS-E Cap Blanket"/>
    <d v="2010-01-01T00:00:00"/>
    <x v="0"/>
    <n v="201412"/>
    <x v="0"/>
    <x v="1"/>
    <s v="368000"/>
    <s v="038                                "/>
    <s v="00"/>
    <s v="CFNU    "/>
    <x v="1431"/>
    <s v="2055"/>
    <s v="ZCJ34"/>
    <x v="16"/>
    <s v="Elec Distribution 360-373"/>
    <s v="Programs"/>
  </r>
  <r>
    <s v="ZCJ34"/>
    <x v="16"/>
    <x v="245"/>
    <x v="245"/>
    <s v="DIS-E Cap Blanket"/>
    <d v="2010-01-01T00:00:00"/>
    <x v="0"/>
    <n v="201412"/>
    <x v="0"/>
    <x v="1"/>
    <s v="368000"/>
    <s v="038                                "/>
    <s v="00"/>
    <s v="NURV    "/>
    <x v="1432"/>
    <s v="2055"/>
    <s v="ZCJ34"/>
    <x v="16"/>
    <s v="Elec Distribution 360-373"/>
    <s v="Programs"/>
  </r>
  <r>
    <s v="ZCJ34"/>
    <x v="16"/>
    <x v="245"/>
    <x v="245"/>
    <s v="DIS-E Cap Blanket"/>
    <d v="2010-01-01T00:00:00"/>
    <x v="0"/>
    <n v="201412"/>
    <x v="0"/>
    <x v="1"/>
    <s v="369100"/>
    <s v="038                                "/>
    <s v="00"/>
    <s v="CFNU    "/>
    <x v="1433"/>
    <s v="2055"/>
    <s v="ZCJ34"/>
    <x v="16"/>
    <s v="Elec Distribution 360-373"/>
    <s v="Programs"/>
  </r>
  <r>
    <s v="ZCJ34"/>
    <x v="16"/>
    <x v="245"/>
    <x v="245"/>
    <s v="DIS-E Cap Blanket"/>
    <d v="2010-01-01T00:00:00"/>
    <x v="0"/>
    <n v="201412"/>
    <x v="0"/>
    <x v="1"/>
    <s v="369100"/>
    <s v="038                                "/>
    <s v="00"/>
    <s v="NURV    "/>
    <x v="1434"/>
    <s v="2055"/>
    <s v="ZCJ34"/>
    <x v="16"/>
    <s v="Elec Distribution 360-373"/>
    <s v="Programs"/>
  </r>
  <r>
    <s v="ZCJ34"/>
    <x v="16"/>
    <x v="245"/>
    <x v="245"/>
    <s v="DIS-E Cap Blanket"/>
    <d v="2010-01-01T00:00:00"/>
    <x v="0"/>
    <n v="201412"/>
    <x v="0"/>
    <x v="1"/>
    <s v="369300"/>
    <s v="038                                "/>
    <s v="00"/>
    <s v="CFNU    "/>
    <x v="1435"/>
    <s v="2055"/>
    <s v="ZCJ34"/>
    <x v="16"/>
    <s v="Elec Distribution 360-373"/>
    <s v="Programs"/>
  </r>
  <r>
    <s v="ZCJ34"/>
    <x v="16"/>
    <x v="245"/>
    <x v="245"/>
    <s v="DIS-E Cap Blanket"/>
    <d v="2010-01-01T00:00:00"/>
    <x v="0"/>
    <n v="201412"/>
    <x v="0"/>
    <x v="1"/>
    <s v="369300"/>
    <s v="038                                "/>
    <s v="00"/>
    <s v="NURV    "/>
    <x v="1436"/>
    <s v="2055"/>
    <s v="ZCJ34"/>
    <x v="16"/>
    <s v="Elec Distribution 360-373"/>
    <s v="Programs"/>
  </r>
  <r>
    <s v="ZCJ34"/>
    <x v="16"/>
    <x v="245"/>
    <x v="245"/>
    <s v="DIS-E Cap Blanket"/>
    <d v="2010-01-01T00:00:00"/>
    <x v="0"/>
    <n v="201412"/>
    <x v="0"/>
    <x v="1"/>
    <s v="373400"/>
    <s v="038                                "/>
    <s v="00"/>
    <s v="CFNU    "/>
    <x v="1437"/>
    <s v="2055"/>
    <s v="ZCJ34"/>
    <x v="16"/>
    <s v="Elec Distribution 360-373"/>
    <s v="Programs"/>
  </r>
  <r>
    <s v="ZCJ34"/>
    <x v="16"/>
    <x v="245"/>
    <x v="245"/>
    <s v="DIS-E Cap Blanket"/>
    <d v="2010-01-01T00:00:00"/>
    <x v="0"/>
    <n v="201412"/>
    <x v="0"/>
    <x v="1"/>
    <s v="373400"/>
    <s v="038                                "/>
    <s v="00"/>
    <s v="NURV    "/>
    <x v="1438"/>
    <s v="2055"/>
    <s v="ZCJ34"/>
    <x v="16"/>
    <s v="Elec Distribution 360-373"/>
    <s v="Programs"/>
  </r>
  <r>
    <s v="ZCM34"/>
    <x v="16"/>
    <x v="246"/>
    <x v="246"/>
    <s v="DIS-E Cap Blanket"/>
    <d v="2010-01-01T00:00:00"/>
    <x v="0"/>
    <n v="201412"/>
    <x v="0"/>
    <x v="1"/>
    <s v="364000"/>
    <s v="038                                "/>
    <s v="00"/>
    <s v="UADD    "/>
    <x v="1439"/>
    <s v="2055"/>
    <s v="ZCM34"/>
    <x v="16"/>
    <s v="Elec Distribution 360-373"/>
    <s v="Programs"/>
  </r>
  <r>
    <s v="ZCM34"/>
    <x v="16"/>
    <x v="246"/>
    <x v="246"/>
    <s v="DIS-E Cap Blanket"/>
    <d v="2010-01-01T00:00:00"/>
    <x v="0"/>
    <n v="201412"/>
    <x v="0"/>
    <x v="1"/>
    <s v="365000"/>
    <s v="038                                "/>
    <s v="00"/>
    <s v="UADD    "/>
    <x v="1440"/>
    <s v="2055"/>
    <s v="ZCM34"/>
    <x v="16"/>
    <s v="Elec Distribution 360-373"/>
    <s v="Programs"/>
  </r>
  <r>
    <s v="ZCM34"/>
    <x v="16"/>
    <x v="246"/>
    <x v="246"/>
    <s v="DIS-E Cap Blanket"/>
    <d v="2010-01-01T00:00:00"/>
    <x v="0"/>
    <n v="201412"/>
    <x v="0"/>
    <x v="1"/>
    <s v="366000"/>
    <s v="038                                "/>
    <s v="00"/>
    <s v="UADD    "/>
    <x v="1441"/>
    <s v="2055"/>
    <s v="ZCM34"/>
    <x v="16"/>
    <s v="Elec Distribution 360-373"/>
    <s v="Programs"/>
  </r>
  <r>
    <s v="ZCM34"/>
    <x v="16"/>
    <x v="246"/>
    <x v="246"/>
    <s v="DIS-E Cap Blanket"/>
    <d v="2010-01-01T00:00:00"/>
    <x v="0"/>
    <n v="201412"/>
    <x v="0"/>
    <x v="1"/>
    <s v="367000"/>
    <s v="038                                "/>
    <s v="00"/>
    <s v="UADD    "/>
    <x v="1442"/>
    <s v="2055"/>
    <s v="ZCM34"/>
    <x v="16"/>
    <s v="Elec Distribution 360-373"/>
    <s v="Programs"/>
  </r>
  <r>
    <s v="ZCM34"/>
    <x v="16"/>
    <x v="246"/>
    <x v="246"/>
    <s v="DIS-E Cap Blanket"/>
    <d v="2010-01-01T00:00:00"/>
    <x v="0"/>
    <n v="201412"/>
    <x v="0"/>
    <x v="1"/>
    <s v="368000"/>
    <s v="038                                "/>
    <s v="00"/>
    <s v="UADD    "/>
    <x v="1443"/>
    <s v="2055"/>
    <s v="ZCM34"/>
    <x v="16"/>
    <s v="Elec Distribution 360-373"/>
    <s v="Programs"/>
  </r>
  <r>
    <s v="ZCM34"/>
    <x v="16"/>
    <x v="246"/>
    <x v="246"/>
    <s v="DIS-E Cap Blanket"/>
    <d v="2010-01-01T00:00:00"/>
    <x v="0"/>
    <n v="201412"/>
    <x v="0"/>
    <x v="1"/>
    <s v="369100"/>
    <s v="038                                "/>
    <s v="00"/>
    <s v="UADD    "/>
    <x v="1444"/>
    <s v="2055"/>
    <s v="ZCM34"/>
    <x v="16"/>
    <s v="Elec Distribution 360-373"/>
    <s v="Programs"/>
  </r>
  <r>
    <s v="ZCM34"/>
    <x v="16"/>
    <x v="246"/>
    <x v="246"/>
    <s v="DIS-E Cap Blanket"/>
    <d v="2010-01-01T00:00:00"/>
    <x v="0"/>
    <n v="201412"/>
    <x v="0"/>
    <x v="1"/>
    <s v="369300"/>
    <s v="038                                "/>
    <s v="00"/>
    <s v="UADD    "/>
    <x v="1445"/>
    <s v="2055"/>
    <s v="ZCM34"/>
    <x v="16"/>
    <s v="Elec Distribution 360-373"/>
    <s v="Programs"/>
  </r>
  <r>
    <s v="ZCM34"/>
    <x v="16"/>
    <x v="246"/>
    <x v="246"/>
    <s v="DIS-E Cap Blanket"/>
    <d v="2010-01-01T00:00:00"/>
    <x v="0"/>
    <n v="201412"/>
    <x v="0"/>
    <x v="1"/>
    <s v="373300"/>
    <s v="038                                "/>
    <s v="00"/>
    <s v="UADD    "/>
    <x v="1446"/>
    <s v="2055"/>
    <s v="ZCM34"/>
    <x v="16"/>
    <s v="Elec Distribution 360-373"/>
    <s v="Programs"/>
  </r>
  <r>
    <s v="ZCM34"/>
    <x v="16"/>
    <x v="246"/>
    <x v="246"/>
    <s v="DIS-E Cap Blanket"/>
    <d v="2010-01-01T00:00:00"/>
    <x v="0"/>
    <n v="201412"/>
    <x v="0"/>
    <x v="1"/>
    <s v="373400"/>
    <s v="038                                "/>
    <s v="00"/>
    <s v="UADD    "/>
    <x v="1447"/>
    <s v="2055"/>
    <s v="ZCM34"/>
    <x v="16"/>
    <s v="Elec Distribution 360-373"/>
    <s v="Programs"/>
  </r>
  <r>
    <s v="ZCM34"/>
    <x v="16"/>
    <x v="247"/>
    <x v="247"/>
    <s v="DIS-E Cap Blanket"/>
    <d v="2010-01-01T00:00:00"/>
    <x v="0"/>
    <n v="201412"/>
    <x v="0"/>
    <x v="1"/>
    <s v="364000"/>
    <s v="038                                "/>
    <s v="00"/>
    <s v="CFNU    "/>
    <x v="1448"/>
    <s v="2055"/>
    <s v="ZCM34"/>
    <x v="16"/>
    <s v="Elec Distribution 360-373"/>
    <s v="Programs"/>
  </r>
  <r>
    <s v="ZCM34"/>
    <x v="16"/>
    <x v="247"/>
    <x v="247"/>
    <s v="DIS-E Cap Blanket"/>
    <d v="2010-01-01T00:00:00"/>
    <x v="0"/>
    <n v="201412"/>
    <x v="0"/>
    <x v="1"/>
    <s v="364000"/>
    <s v="038                                "/>
    <s v="00"/>
    <s v="NURV    "/>
    <x v="1449"/>
    <s v="2055"/>
    <s v="ZCM34"/>
    <x v="16"/>
    <s v="Elec Distribution 360-373"/>
    <s v="Programs"/>
  </r>
  <r>
    <s v="ZCM34"/>
    <x v="16"/>
    <x v="247"/>
    <x v="247"/>
    <s v="DIS-E Cap Blanket"/>
    <d v="2010-01-01T00:00:00"/>
    <x v="0"/>
    <n v="201412"/>
    <x v="0"/>
    <x v="1"/>
    <s v="364000"/>
    <s v="038                                "/>
    <s v="00"/>
    <s v="UADD    "/>
    <x v="1450"/>
    <s v="2055"/>
    <s v="ZCM34"/>
    <x v="16"/>
    <s v="Elec Distribution 360-373"/>
    <s v="Programs"/>
  </r>
  <r>
    <s v="ZCM34"/>
    <x v="16"/>
    <x v="247"/>
    <x v="247"/>
    <s v="DIS-E Cap Blanket"/>
    <d v="2010-01-01T00:00:00"/>
    <x v="0"/>
    <n v="201412"/>
    <x v="0"/>
    <x v="1"/>
    <s v="365000"/>
    <s v="038                                "/>
    <s v="00"/>
    <s v="CFNU    "/>
    <x v="1451"/>
    <s v="2055"/>
    <s v="ZCM34"/>
    <x v="16"/>
    <s v="Elec Distribution 360-373"/>
    <s v="Programs"/>
  </r>
  <r>
    <s v="ZCM34"/>
    <x v="16"/>
    <x v="247"/>
    <x v="247"/>
    <s v="DIS-E Cap Blanket"/>
    <d v="2010-01-01T00:00:00"/>
    <x v="0"/>
    <n v="201412"/>
    <x v="0"/>
    <x v="1"/>
    <s v="365000"/>
    <s v="038                                "/>
    <s v="00"/>
    <s v="NURV    "/>
    <x v="1452"/>
    <s v="2055"/>
    <s v="ZCM34"/>
    <x v="16"/>
    <s v="Elec Distribution 360-373"/>
    <s v="Programs"/>
  </r>
  <r>
    <s v="ZCM34"/>
    <x v="16"/>
    <x v="247"/>
    <x v="247"/>
    <s v="DIS-E Cap Blanket"/>
    <d v="2010-01-01T00:00:00"/>
    <x v="0"/>
    <n v="201412"/>
    <x v="0"/>
    <x v="1"/>
    <s v="365000"/>
    <s v="038                                "/>
    <s v="00"/>
    <s v="UADD    "/>
    <x v="1453"/>
    <s v="2055"/>
    <s v="ZCM34"/>
    <x v="16"/>
    <s v="Elec Distribution 360-373"/>
    <s v="Programs"/>
  </r>
  <r>
    <s v="ZCM34"/>
    <x v="16"/>
    <x v="247"/>
    <x v="247"/>
    <s v="DIS-E Cap Blanket"/>
    <d v="2010-01-01T00:00:00"/>
    <x v="0"/>
    <n v="201412"/>
    <x v="0"/>
    <x v="1"/>
    <s v="366000"/>
    <s v="038                                "/>
    <s v="00"/>
    <s v="CFNU    "/>
    <x v="1454"/>
    <s v="2055"/>
    <s v="ZCM34"/>
    <x v="16"/>
    <s v="Elec Distribution 360-373"/>
    <s v="Programs"/>
  </r>
  <r>
    <s v="ZCM34"/>
    <x v="16"/>
    <x v="247"/>
    <x v="247"/>
    <s v="DIS-E Cap Blanket"/>
    <d v="2010-01-01T00:00:00"/>
    <x v="0"/>
    <n v="201412"/>
    <x v="0"/>
    <x v="1"/>
    <s v="366000"/>
    <s v="038                                "/>
    <s v="00"/>
    <s v="NURV    "/>
    <x v="1455"/>
    <s v="2055"/>
    <s v="ZCM34"/>
    <x v="16"/>
    <s v="Elec Distribution 360-373"/>
    <s v="Programs"/>
  </r>
  <r>
    <s v="ZCM34"/>
    <x v="16"/>
    <x v="247"/>
    <x v="247"/>
    <s v="DIS-E Cap Blanket"/>
    <d v="2010-01-01T00:00:00"/>
    <x v="0"/>
    <n v="201412"/>
    <x v="0"/>
    <x v="1"/>
    <s v="366000"/>
    <s v="038                                "/>
    <s v="00"/>
    <s v="UADD    "/>
    <x v="1456"/>
    <s v="2055"/>
    <s v="ZCM34"/>
    <x v="16"/>
    <s v="Elec Distribution 360-373"/>
    <s v="Programs"/>
  </r>
  <r>
    <s v="ZCM34"/>
    <x v="16"/>
    <x v="247"/>
    <x v="247"/>
    <s v="DIS-E Cap Blanket"/>
    <d v="2010-01-01T00:00:00"/>
    <x v="0"/>
    <n v="201412"/>
    <x v="0"/>
    <x v="1"/>
    <s v="367000"/>
    <s v="038                                "/>
    <s v="00"/>
    <s v="CFNU    "/>
    <x v="1457"/>
    <s v="2055"/>
    <s v="ZCM34"/>
    <x v="16"/>
    <s v="Elec Distribution 360-373"/>
    <s v="Programs"/>
  </r>
  <r>
    <s v="ZCM34"/>
    <x v="16"/>
    <x v="247"/>
    <x v="247"/>
    <s v="DIS-E Cap Blanket"/>
    <d v="2010-01-01T00:00:00"/>
    <x v="0"/>
    <n v="201412"/>
    <x v="0"/>
    <x v="1"/>
    <s v="367000"/>
    <s v="038                                "/>
    <s v="00"/>
    <s v="NURV    "/>
    <x v="1458"/>
    <s v="2055"/>
    <s v="ZCM34"/>
    <x v="16"/>
    <s v="Elec Distribution 360-373"/>
    <s v="Programs"/>
  </r>
  <r>
    <s v="ZCM34"/>
    <x v="16"/>
    <x v="247"/>
    <x v="247"/>
    <s v="DIS-E Cap Blanket"/>
    <d v="2010-01-01T00:00:00"/>
    <x v="0"/>
    <n v="201412"/>
    <x v="0"/>
    <x v="1"/>
    <s v="368000"/>
    <s v="038                                "/>
    <s v="00"/>
    <s v="CFNU    "/>
    <x v="1459"/>
    <s v="2055"/>
    <s v="ZCM34"/>
    <x v="16"/>
    <s v="Elec Distribution 360-373"/>
    <s v="Programs"/>
  </r>
  <r>
    <s v="ZCM34"/>
    <x v="16"/>
    <x v="247"/>
    <x v="247"/>
    <s v="DIS-E Cap Blanket"/>
    <d v="2010-01-01T00:00:00"/>
    <x v="0"/>
    <n v="201412"/>
    <x v="0"/>
    <x v="1"/>
    <s v="368000"/>
    <s v="038                                "/>
    <s v="00"/>
    <s v="NURV    "/>
    <x v="1460"/>
    <s v="2055"/>
    <s v="ZCM34"/>
    <x v="16"/>
    <s v="Elec Distribution 360-373"/>
    <s v="Programs"/>
  </r>
  <r>
    <s v="ZCM34"/>
    <x v="16"/>
    <x v="247"/>
    <x v="247"/>
    <s v="DIS-E Cap Blanket"/>
    <d v="2010-01-01T00:00:00"/>
    <x v="0"/>
    <n v="201412"/>
    <x v="0"/>
    <x v="1"/>
    <s v="369100"/>
    <s v="038                                "/>
    <s v="00"/>
    <s v="NURV    "/>
    <x v="1461"/>
    <s v="2055"/>
    <s v="ZCM34"/>
    <x v="16"/>
    <s v="Elec Distribution 360-373"/>
    <s v="Programs"/>
  </r>
  <r>
    <s v="ZCM34"/>
    <x v="16"/>
    <x v="247"/>
    <x v="247"/>
    <s v="DIS-E Cap Blanket"/>
    <d v="2010-01-01T00:00:00"/>
    <x v="0"/>
    <n v="201412"/>
    <x v="0"/>
    <x v="1"/>
    <s v="369300"/>
    <s v="038                                "/>
    <s v="00"/>
    <s v="CFNU    "/>
    <x v="1462"/>
    <s v="2055"/>
    <s v="ZCM34"/>
    <x v="16"/>
    <s v="Elec Distribution 360-373"/>
    <s v="Programs"/>
  </r>
  <r>
    <s v="ZCM34"/>
    <x v="16"/>
    <x v="247"/>
    <x v="247"/>
    <s v="DIS-E Cap Blanket"/>
    <d v="2010-01-01T00:00:00"/>
    <x v="0"/>
    <n v="201412"/>
    <x v="0"/>
    <x v="1"/>
    <s v="369300"/>
    <s v="038                                "/>
    <s v="00"/>
    <s v="NURV    "/>
    <x v="1463"/>
    <s v="2055"/>
    <s v="ZCM34"/>
    <x v="16"/>
    <s v="Elec Distribution 360-373"/>
    <s v="Programs"/>
  </r>
  <r>
    <s v="ZCM34"/>
    <x v="16"/>
    <x v="247"/>
    <x v="247"/>
    <s v="DIS-E Cap Blanket"/>
    <d v="2010-01-01T00:00:00"/>
    <x v="0"/>
    <n v="201412"/>
    <x v="0"/>
    <x v="1"/>
    <s v="369300"/>
    <s v="038                                "/>
    <s v="00"/>
    <s v="UADD    "/>
    <x v="1464"/>
    <s v="2055"/>
    <s v="ZCM34"/>
    <x v="16"/>
    <s v="Elec Distribution 360-373"/>
    <s v="Programs"/>
  </r>
  <r>
    <s v="ZCM34"/>
    <x v="16"/>
    <x v="247"/>
    <x v="247"/>
    <s v="DIS-E Cap Blanket"/>
    <d v="2010-01-01T00:00:00"/>
    <x v="0"/>
    <n v="201412"/>
    <x v="0"/>
    <x v="1"/>
    <s v="373400"/>
    <s v="038                                "/>
    <s v="00"/>
    <s v="CFNU    "/>
    <x v="1465"/>
    <s v="2055"/>
    <s v="ZCM34"/>
    <x v="16"/>
    <s v="Elec Distribution 360-373"/>
    <s v="Programs"/>
  </r>
  <r>
    <s v="ZCM34"/>
    <x v="16"/>
    <x v="247"/>
    <x v="247"/>
    <s v="DIS-E Cap Blanket"/>
    <d v="2010-01-01T00:00:00"/>
    <x v="0"/>
    <n v="201412"/>
    <x v="0"/>
    <x v="1"/>
    <s v="373400"/>
    <s v="038                                "/>
    <s v="00"/>
    <s v="NURV    "/>
    <x v="1466"/>
    <s v="2055"/>
    <s v="ZCM34"/>
    <x v="16"/>
    <s v="Elec Distribution 360-373"/>
    <s v="Programs"/>
  </r>
  <r>
    <s v="ZLL34"/>
    <x v="16"/>
    <x v="248"/>
    <x v="248"/>
    <s v="DIS-E Cap Blanket"/>
    <d v="2010-01-01T00:00:00"/>
    <x v="0"/>
    <n v="201412"/>
    <x v="0"/>
    <x v="1"/>
    <s v="364000"/>
    <s v="038                                "/>
    <s v="00"/>
    <s v="UADD    "/>
    <x v="1467"/>
    <s v="2055"/>
    <s v="ZLL34"/>
    <x v="16"/>
    <s v="Elec Distribution 360-373"/>
    <s v="Programs"/>
  </r>
  <r>
    <s v="ZLL34"/>
    <x v="16"/>
    <x v="248"/>
    <x v="248"/>
    <s v="DIS-E Cap Blanket"/>
    <d v="2010-01-01T00:00:00"/>
    <x v="0"/>
    <n v="201412"/>
    <x v="0"/>
    <x v="1"/>
    <s v="365000"/>
    <s v="038                                "/>
    <s v="00"/>
    <s v="UADD    "/>
    <x v="1468"/>
    <s v="2055"/>
    <s v="ZLL34"/>
    <x v="16"/>
    <s v="Elec Distribution 360-373"/>
    <s v="Programs"/>
  </r>
  <r>
    <s v="ZLL34"/>
    <x v="16"/>
    <x v="248"/>
    <x v="248"/>
    <s v="DIS-E Cap Blanket"/>
    <d v="2010-01-01T00:00:00"/>
    <x v="0"/>
    <n v="201412"/>
    <x v="0"/>
    <x v="1"/>
    <s v="367000"/>
    <s v="038                                "/>
    <s v="00"/>
    <s v="UADD    "/>
    <x v="1469"/>
    <s v="2055"/>
    <s v="ZLL34"/>
    <x v="16"/>
    <s v="Elec Distribution 360-373"/>
    <s v="Programs"/>
  </r>
  <r>
    <s v="ZLL34"/>
    <x v="16"/>
    <x v="248"/>
    <x v="248"/>
    <s v="DIS-E Cap Blanket"/>
    <d v="2010-01-01T00:00:00"/>
    <x v="0"/>
    <n v="201412"/>
    <x v="0"/>
    <x v="1"/>
    <s v="369300"/>
    <s v="038                                "/>
    <s v="00"/>
    <s v="UADD    "/>
    <x v="1470"/>
    <s v="2055"/>
    <s v="ZLL34"/>
    <x v="16"/>
    <s v="Elec Distribution 360-373"/>
    <s v="Programs"/>
  </r>
  <r>
    <s v="ZLL34"/>
    <x v="16"/>
    <x v="249"/>
    <x v="249"/>
    <s v="DIS-E Cap Blanket"/>
    <d v="2010-01-01T00:00:00"/>
    <x v="0"/>
    <n v="201412"/>
    <x v="0"/>
    <x v="1"/>
    <s v="364000"/>
    <s v="038                                "/>
    <s v="00"/>
    <s v="UADD    "/>
    <x v="1471"/>
    <s v="2055"/>
    <s v="ZLL34"/>
    <x v="16"/>
    <s v="Elec Distribution 360-373"/>
    <s v="Programs"/>
  </r>
  <r>
    <s v="ZLL34"/>
    <x v="16"/>
    <x v="249"/>
    <x v="249"/>
    <s v="DIS-E Cap Blanket"/>
    <d v="2010-01-01T00:00:00"/>
    <x v="0"/>
    <n v="201412"/>
    <x v="0"/>
    <x v="1"/>
    <s v="365000"/>
    <s v="038                                "/>
    <s v="00"/>
    <s v="UADD    "/>
    <x v="1472"/>
    <s v="2055"/>
    <s v="ZLL34"/>
    <x v="16"/>
    <s v="Elec Distribution 360-373"/>
    <s v="Programs"/>
  </r>
  <r>
    <s v="ZLL34"/>
    <x v="16"/>
    <x v="249"/>
    <x v="249"/>
    <s v="DIS-E Cap Blanket"/>
    <d v="2010-01-01T00:00:00"/>
    <x v="0"/>
    <n v="201412"/>
    <x v="0"/>
    <x v="1"/>
    <s v="368000"/>
    <s v="038                                "/>
    <s v="00"/>
    <s v="UADD    "/>
    <x v="1473"/>
    <s v="2055"/>
    <s v="ZLL34"/>
    <x v="16"/>
    <s v="Elec Distribution 360-373"/>
    <s v="Programs"/>
  </r>
  <r>
    <s v="ZLL34"/>
    <x v="16"/>
    <x v="250"/>
    <x v="250"/>
    <s v="DIS-E Cap Blanket"/>
    <d v="2010-01-01T00:00:00"/>
    <x v="0"/>
    <n v="201412"/>
    <x v="0"/>
    <x v="1"/>
    <s v="364000"/>
    <s v="038                                "/>
    <s v="00"/>
    <s v="UADD    "/>
    <x v="1474"/>
    <s v="2055"/>
    <s v="ZLL34"/>
    <x v="16"/>
    <s v="Elec Distribution 360-373"/>
    <s v="Programs"/>
  </r>
  <r>
    <s v="ZLL34"/>
    <x v="16"/>
    <x v="250"/>
    <x v="250"/>
    <s v="DIS-E Cap Blanket"/>
    <d v="2010-01-01T00:00:00"/>
    <x v="0"/>
    <n v="201412"/>
    <x v="0"/>
    <x v="1"/>
    <s v="365000"/>
    <s v="038                                "/>
    <s v="00"/>
    <s v="UADD    "/>
    <x v="1475"/>
    <s v="2055"/>
    <s v="ZLL34"/>
    <x v="16"/>
    <s v="Elec Distribution 360-373"/>
    <s v="Programs"/>
  </r>
  <r>
    <s v="ZLL34"/>
    <x v="16"/>
    <x v="250"/>
    <x v="250"/>
    <s v="DIS-E Cap Blanket"/>
    <d v="2010-01-01T00:00:00"/>
    <x v="0"/>
    <n v="201412"/>
    <x v="0"/>
    <x v="1"/>
    <s v="366000"/>
    <s v="038                                "/>
    <s v="00"/>
    <s v="UADD    "/>
    <x v="1476"/>
    <s v="2055"/>
    <s v="ZLL34"/>
    <x v="16"/>
    <s v="Elec Distribution 360-373"/>
    <s v="Programs"/>
  </r>
  <r>
    <s v="ZLL34"/>
    <x v="16"/>
    <x v="250"/>
    <x v="250"/>
    <s v="DIS-E Cap Blanket"/>
    <d v="2010-01-01T00:00:00"/>
    <x v="0"/>
    <n v="201412"/>
    <x v="0"/>
    <x v="1"/>
    <s v="367000"/>
    <s v="038                                "/>
    <s v="00"/>
    <s v="UADD    "/>
    <x v="1477"/>
    <s v="2055"/>
    <s v="ZLL34"/>
    <x v="16"/>
    <s v="Elec Distribution 360-373"/>
    <s v="Programs"/>
  </r>
  <r>
    <s v="ZLL34"/>
    <x v="16"/>
    <x v="251"/>
    <x v="251"/>
    <s v="DIS-E Cap Blanket"/>
    <d v="2010-01-01T00:00:00"/>
    <x v="0"/>
    <n v="201412"/>
    <x v="0"/>
    <x v="1"/>
    <s v="364000"/>
    <s v="038                                "/>
    <s v="00"/>
    <s v="CFNU    "/>
    <x v="1478"/>
    <s v="2055"/>
    <s v="ZLL34"/>
    <x v="16"/>
    <s v="Elec Distribution 360-373"/>
    <s v="Programs"/>
  </r>
  <r>
    <s v="ZLL34"/>
    <x v="16"/>
    <x v="251"/>
    <x v="251"/>
    <s v="DIS-E Cap Blanket"/>
    <d v="2010-01-01T00:00:00"/>
    <x v="0"/>
    <n v="201412"/>
    <x v="0"/>
    <x v="1"/>
    <s v="364000"/>
    <s v="038                                "/>
    <s v="00"/>
    <s v="NURV    "/>
    <x v="1479"/>
    <s v="2055"/>
    <s v="ZLL34"/>
    <x v="16"/>
    <s v="Elec Distribution 360-373"/>
    <s v="Programs"/>
  </r>
  <r>
    <s v="ZLL34"/>
    <x v="16"/>
    <x v="251"/>
    <x v="251"/>
    <s v="DIS-E Cap Blanket"/>
    <d v="2010-01-01T00:00:00"/>
    <x v="0"/>
    <n v="201412"/>
    <x v="0"/>
    <x v="1"/>
    <s v="364000"/>
    <s v="038                                "/>
    <s v="00"/>
    <s v="UADD    "/>
    <x v="1480"/>
    <s v="2055"/>
    <s v="ZLL34"/>
    <x v="16"/>
    <s v="Elec Distribution 360-373"/>
    <s v="Programs"/>
  </r>
  <r>
    <s v="ZLL34"/>
    <x v="16"/>
    <x v="251"/>
    <x v="251"/>
    <s v="DIS-E Cap Blanket"/>
    <d v="2010-01-01T00:00:00"/>
    <x v="0"/>
    <n v="201412"/>
    <x v="0"/>
    <x v="1"/>
    <s v="365000"/>
    <s v="038                                "/>
    <s v="00"/>
    <s v="CFNU    "/>
    <x v="1481"/>
    <s v="2055"/>
    <s v="ZLL34"/>
    <x v="16"/>
    <s v="Elec Distribution 360-373"/>
    <s v="Programs"/>
  </r>
  <r>
    <s v="ZLL34"/>
    <x v="16"/>
    <x v="251"/>
    <x v="251"/>
    <s v="DIS-E Cap Blanket"/>
    <d v="2010-01-01T00:00:00"/>
    <x v="0"/>
    <n v="201412"/>
    <x v="0"/>
    <x v="1"/>
    <s v="365000"/>
    <s v="038                                "/>
    <s v="00"/>
    <s v="NURV    "/>
    <x v="1482"/>
    <s v="2055"/>
    <s v="ZLL34"/>
    <x v="16"/>
    <s v="Elec Distribution 360-373"/>
    <s v="Programs"/>
  </r>
  <r>
    <s v="ZLL34"/>
    <x v="16"/>
    <x v="251"/>
    <x v="251"/>
    <s v="DIS-E Cap Blanket"/>
    <d v="2010-01-01T00:00:00"/>
    <x v="0"/>
    <n v="201412"/>
    <x v="0"/>
    <x v="1"/>
    <s v="365000"/>
    <s v="038                                "/>
    <s v="00"/>
    <s v="UADD    "/>
    <x v="1483"/>
    <s v="2055"/>
    <s v="ZLL34"/>
    <x v="16"/>
    <s v="Elec Distribution 360-373"/>
    <s v="Programs"/>
  </r>
  <r>
    <s v="ZLL34"/>
    <x v="16"/>
    <x v="251"/>
    <x v="251"/>
    <s v="DIS-E Cap Blanket"/>
    <d v="2010-01-01T00:00:00"/>
    <x v="0"/>
    <n v="201412"/>
    <x v="0"/>
    <x v="1"/>
    <s v="366000"/>
    <s v="038                                "/>
    <s v="00"/>
    <s v="CFNU    "/>
    <x v="1484"/>
    <s v="2055"/>
    <s v="ZLL34"/>
    <x v="16"/>
    <s v="Elec Distribution 360-373"/>
    <s v="Programs"/>
  </r>
  <r>
    <s v="ZLL34"/>
    <x v="16"/>
    <x v="251"/>
    <x v="251"/>
    <s v="DIS-E Cap Blanket"/>
    <d v="2010-01-01T00:00:00"/>
    <x v="0"/>
    <n v="201412"/>
    <x v="0"/>
    <x v="1"/>
    <s v="367000"/>
    <s v="038                                "/>
    <s v="00"/>
    <s v="CFNU    "/>
    <x v="1485"/>
    <s v="2055"/>
    <s v="ZLL34"/>
    <x v="16"/>
    <s v="Elec Distribution 360-373"/>
    <s v="Programs"/>
  </r>
  <r>
    <s v="ZLL34"/>
    <x v="16"/>
    <x v="251"/>
    <x v="251"/>
    <s v="DIS-E Cap Blanket"/>
    <d v="2010-01-01T00:00:00"/>
    <x v="0"/>
    <n v="201412"/>
    <x v="0"/>
    <x v="1"/>
    <s v="367000"/>
    <s v="038                                "/>
    <s v="00"/>
    <s v="NURV    "/>
    <x v="1486"/>
    <s v="2055"/>
    <s v="ZLL34"/>
    <x v="16"/>
    <s v="Elec Distribution 360-373"/>
    <s v="Programs"/>
  </r>
  <r>
    <s v="ZLL34"/>
    <x v="16"/>
    <x v="251"/>
    <x v="251"/>
    <s v="DIS-E Cap Blanket"/>
    <d v="2010-01-01T00:00:00"/>
    <x v="0"/>
    <n v="201412"/>
    <x v="0"/>
    <x v="1"/>
    <s v="367000"/>
    <s v="038                                "/>
    <s v="00"/>
    <s v="UADD    "/>
    <x v="1487"/>
    <s v="2055"/>
    <s v="ZLL34"/>
    <x v="16"/>
    <s v="Elec Distribution 360-373"/>
    <s v="Programs"/>
  </r>
  <r>
    <s v="ZLL34"/>
    <x v="16"/>
    <x v="251"/>
    <x v="251"/>
    <s v="DIS-E Cap Blanket"/>
    <d v="2010-01-01T00:00:00"/>
    <x v="0"/>
    <n v="201412"/>
    <x v="0"/>
    <x v="1"/>
    <s v="368000"/>
    <s v="038                                "/>
    <s v="00"/>
    <s v="CFNU    "/>
    <x v="1488"/>
    <s v="2055"/>
    <s v="ZLL34"/>
    <x v="16"/>
    <s v="Elec Distribution 360-373"/>
    <s v="Programs"/>
  </r>
  <r>
    <s v="ZLL34"/>
    <x v="16"/>
    <x v="251"/>
    <x v="251"/>
    <s v="DIS-E Cap Blanket"/>
    <d v="2010-01-01T00:00:00"/>
    <x v="0"/>
    <n v="201412"/>
    <x v="0"/>
    <x v="1"/>
    <s v="369100"/>
    <s v="038                                "/>
    <s v="00"/>
    <s v="CFNU    "/>
    <x v="1489"/>
    <s v="2055"/>
    <s v="ZLL34"/>
    <x v="16"/>
    <s v="Elec Distribution 360-373"/>
    <s v="Programs"/>
  </r>
  <r>
    <s v="ZLL34"/>
    <x v="16"/>
    <x v="251"/>
    <x v="251"/>
    <s v="DIS-E Cap Blanket"/>
    <d v="2010-01-01T00:00:00"/>
    <x v="0"/>
    <n v="201412"/>
    <x v="0"/>
    <x v="1"/>
    <s v="369300"/>
    <s v="038                                "/>
    <s v="00"/>
    <s v="CFNU    "/>
    <x v="1490"/>
    <s v="2055"/>
    <s v="ZLL34"/>
    <x v="16"/>
    <s v="Elec Distribution 360-373"/>
    <s v="Programs"/>
  </r>
  <r>
    <s v="ZLL34"/>
    <x v="16"/>
    <x v="251"/>
    <x v="251"/>
    <s v="DIS-E Cap Blanket"/>
    <d v="2010-01-01T00:00:00"/>
    <x v="0"/>
    <n v="201412"/>
    <x v="0"/>
    <x v="1"/>
    <s v="373400"/>
    <s v="038                                "/>
    <s v="00"/>
    <s v="CFNU    "/>
    <x v="1491"/>
    <s v="2055"/>
    <s v="ZLL34"/>
    <x v="16"/>
    <s v="Elec Distribution 360-373"/>
    <s v="Programs"/>
  </r>
  <r>
    <s v="ZPJ34"/>
    <x v="16"/>
    <x v="252"/>
    <x v="252"/>
    <s v="DIS-E Cap Blanket"/>
    <d v="2010-01-01T00:00:00"/>
    <x v="0"/>
    <n v="201412"/>
    <x v="0"/>
    <x v="1"/>
    <s v="367000"/>
    <s v="038                                "/>
    <s v="00"/>
    <s v="UADD    "/>
    <x v="1492"/>
    <s v="2055"/>
    <s v="ZPJ34"/>
    <x v="16"/>
    <s v="Elec Distribution 360-373"/>
    <s v="Programs"/>
  </r>
  <r>
    <s v="ZPJ34"/>
    <x v="16"/>
    <x v="252"/>
    <x v="252"/>
    <s v="DIS-E Cap Blanket"/>
    <d v="2010-01-01T00:00:00"/>
    <x v="0"/>
    <n v="201412"/>
    <x v="0"/>
    <x v="1"/>
    <s v="369300"/>
    <s v="038                                "/>
    <s v="00"/>
    <s v="UADD    "/>
    <x v="1493"/>
    <s v="2055"/>
    <s v="ZPJ34"/>
    <x v="16"/>
    <s v="Elec Distribution 360-373"/>
    <s v="Programs"/>
  </r>
  <r>
    <s v="ZLL34"/>
    <x v="16"/>
    <x v="253"/>
    <x v="253"/>
    <s v="DIS-E Cap Blanket"/>
    <d v="2010-01-01T00:00:00"/>
    <x v="0"/>
    <n v="201412"/>
    <x v="0"/>
    <x v="0"/>
    <s v="364000"/>
    <s v="028                                "/>
    <s v="00"/>
    <s v="CFNU    "/>
    <x v="1494"/>
    <s v="2055"/>
    <s v="ZLL34"/>
    <x v="16"/>
    <s v="Elec Distribution 360-373"/>
    <s v="Programs"/>
  </r>
  <r>
    <s v="ZLL34"/>
    <x v="16"/>
    <x v="253"/>
    <x v="253"/>
    <s v="DIS-E Cap Blanket"/>
    <d v="2010-01-01T00:00:00"/>
    <x v="0"/>
    <n v="201412"/>
    <x v="0"/>
    <x v="0"/>
    <s v="364000"/>
    <s v="028                                "/>
    <s v="00"/>
    <s v="NURV    "/>
    <x v="1495"/>
    <s v="2055"/>
    <s v="ZLL34"/>
    <x v="16"/>
    <s v="Elec Distribution 360-373"/>
    <s v="Programs"/>
  </r>
  <r>
    <s v="ZLL34"/>
    <x v="16"/>
    <x v="253"/>
    <x v="253"/>
    <s v="DIS-E Cap Blanket"/>
    <d v="2010-01-01T00:00:00"/>
    <x v="0"/>
    <n v="201412"/>
    <x v="0"/>
    <x v="0"/>
    <s v="364000"/>
    <s v="028                                "/>
    <s v="00"/>
    <s v="UADD    "/>
    <x v="1496"/>
    <s v="2055"/>
    <s v="ZLL34"/>
    <x v="16"/>
    <s v="Elec Distribution 360-373"/>
    <s v="Programs"/>
  </r>
  <r>
    <s v="ZLL34"/>
    <x v="16"/>
    <x v="253"/>
    <x v="253"/>
    <s v="DIS-E Cap Blanket"/>
    <d v="2010-01-01T00:00:00"/>
    <x v="0"/>
    <n v="201412"/>
    <x v="0"/>
    <x v="0"/>
    <s v="365000"/>
    <s v="028                                "/>
    <s v="00"/>
    <s v="CFNU    "/>
    <x v="1497"/>
    <s v="2055"/>
    <s v="ZLL34"/>
    <x v="16"/>
    <s v="Elec Distribution 360-373"/>
    <s v="Programs"/>
  </r>
  <r>
    <s v="ZLL34"/>
    <x v="16"/>
    <x v="253"/>
    <x v="253"/>
    <s v="DIS-E Cap Blanket"/>
    <d v="2010-01-01T00:00:00"/>
    <x v="0"/>
    <n v="201412"/>
    <x v="0"/>
    <x v="0"/>
    <s v="365000"/>
    <s v="028                                "/>
    <s v="00"/>
    <s v="NURV    "/>
    <x v="1498"/>
    <s v="2055"/>
    <s v="ZLL34"/>
    <x v="16"/>
    <s v="Elec Distribution 360-373"/>
    <s v="Programs"/>
  </r>
  <r>
    <s v="ZLL34"/>
    <x v="16"/>
    <x v="253"/>
    <x v="253"/>
    <s v="DIS-E Cap Blanket"/>
    <d v="2010-01-01T00:00:00"/>
    <x v="0"/>
    <n v="201412"/>
    <x v="0"/>
    <x v="0"/>
    <s v="365000"/>
    <s v="028                                "/>
    <s v="00"/>
    <s v="UADD    "/>
    <x v="1499"/>
    <s v="2055"/>
    <s v="ZLL34"/>
    <x v="16"/>
    <s v="Elec Distribution 360-373"/>
    <s v="Programs"/>
  </r>
  <r>
    <s v="ZLL34"/>
    <x v="16"/>
    <x v="253"/>
    <x v="253"/>
    <s v="DIS-E Cap Blanket"/>
    <d v="2010-01-01T00:00:00"/>
    <x v="0"/>
    <n v="201412"/>
    <x v="0"/>
    <x v="0"/>
    <s v="366000"/>
    <s v="028                                "/>
    <s v="00"/>
    <s v="CFNU    "/>
    <x v="1500"/>
    <s v="2055"/>
    <s v="ZLL34"/>
    <x v="16"/>
    <s v="Elec Distribution 360-373"/>
    <s v="Programs"/>
  </r>
  <r>
    <s v="ZLL34"/>
    <x v="16"/>
    <x v="253"/>
    <x v="253"/>
    <s v="DIS-E Cap Blanket"/>
    <d v="2010-01-01T00:00:00"/>
    <x v="0"/>
    <n v="201412"/>
    <x v="0"/>
    <x v="0"/>
    <s v="366000"/>
    <s v="028                                "/>
    <s v="00"/>
    <s v="NURV    "/>
    <x v="1501"/>
    <s v="2055"/>
    <s v="ZLL34"/>
    <x v="16"/>
    <s v="Elec Distribution 360-373"/>
    <s v="Programs"/>
  </r>
  <r>
    <s v="ZLL34"/>
    <x v="16"/>
    <x v="253"/>
    <x v="253"/>
    <s v="DIS-E Cap Blanket"/>
    <d v="2010-01-01T00:00:00"/>
    <x v="0"/>
    <n v="201412"/>
    <x v="0"/>
    <x v="0"/>
    <s v="367000"/>
    <s v="028                                "/>
    <s v="00"/>
    <s v="CFNU    "/>
    <x v="1502"/>
    <s v="2055"/>
    <s v="ZLL34"/>
    <x v="16"/>
    <s v="Elec Distribution 360-373"/>
    <s v="Programs"/>
  </r>
  <r>
    <s v="ZLL34"/>
    <x v="16"/>
    <x v="253"/>
    <x v="253"/>
    <s v="DIS-E Cap Blanket"/>
    <d v="2010-01-01T00:00:00"/>
    <x v="0"/>
    <n v="201412"/>
    <x v="0"/>
    <x v="0"/>
    <s v="367000"/>
    <s v="028                                "/>
    <s v="00"/>
    <s v="NURV    "/>
    <x v="1503"/>
    <s v="2055"/>
    <s v="ZLL34"/>
    <x v="16"/>
    <s v="Elec Distribution 360-373"/>
    <s v="Programs"/>
  </r>
  <r>
    <s v="ZLL34"/>
    <x v="16"/>
    <x v="253"/>
    <x v="253"/>
    <s v="DIS-E Cap Blanket"/>
    <d v="2010-01-01T00:00:00"/>
    <x v="0"/>
    <n v="201412"/>
    <x v="0"/>
    <x v="0"/>
    <s v="367000"/>
    <s v="028                                "/>
    <s v="00"/>
    <s v="UADD    "/>
    <x v="1504"/>
    <s v="2055"/>
    <s v="ZLL34"/>
    <x v="16"/>
    <s v="Elec Distribution 360-373"/>
    <s v="Programs"/>
  </r>
  <r>
    <s v="ZLL34"/>
    <x v="16"/>
    <x v="253"/>
    <x v="253"/>
    <s v="DIS-E Cap Blanket"/>
    <d v="2010-01-01T00:00:00"/>
    <x v="0"/>
    <n v="201412"/>
    <x v="0"/>
    <x v="0"/>
    <s v="368000"/>
    <s v="028                                "/>
    <s v="00"/>
    <s v="CFNU    "/>
    <x v="1505"/>
    <s v="2055"/>
    <s v="ZLL34"/>
    <x v="16"/>
    <s v="Elec Distribution 360-373"/>
    <s v="Programs"/>
  </r>
  <r>
    <s v="ZLL34"/>
    <x v="16"/>
    <x v="253"/>
    <x v="253"/>
    <s v="DIS-E Cap Blanket"/>
    <d v="2010-01-01T00:00:00"/>
    <x v="0"/>
    <n v="201412"/>
    <x v="0"/>
    <x v="0"/>
    <s v="368000"/>
    <s v="028                                "/>
    <s v="00"/>
    <s v="NURV    "/>
    <x v="1506"/>
    <s v="2055"/>
    <s v="ZLL34"/>
    <x v="16"/>
    <s v="Elec Distribution 360-373"/>
    <s v="Programs"/>
  </r>
  <r>
    <s v="ZLL34"/>
    <x v="16"/>
    <x v="253"/>
    <x v="253"/>
    <s v="DIS-E Cap Blanket"/>
    <d v="2010-01-01T00:00:00"/>
    <x v="0"/>
    <n v="201412"/>
    <x v="0"/>
    <x v="0"/>
    <s v="369100"/>
    <s v="028                                "/>
    <s v="00"/>
    <s v="CFNU    "/>
    <x v="1507"/>
    <s v="2055"/>
    <s v="ZLL34"/>
    <x v="16"/>
    <s v="Elec Distribution 360-373"/>
    <s v="Programs"/>
  </r>
  <r>
    <s v="ZLL34"/>
    <x v="16"/>
    <x v="253"/>
    <x v="253"/>
    <s v="DIS-E Cap Blanket"/>
    <d v="2010-01-01T00:00:00"/>
    <x v="0"/>
    <n v="201412"/>
    <x v="0"/>
    <x v="0"/>
    <s v="369300"/>
    <s v="028                                "/>
    <s v="00"/>
    <s v="CFNU    "/>
    <x v="1508"/>
    <s v="2055"/>
    <s v="ZLL34"/>
    <x v="16"/>
    <s v="Elec Distribution 360-373"/>
    <s v="Programs"/>
  </r>
  <r>
    <s v="ZLL34"/>
    <x v="16"/>
    <x v="253"/>
    <x v="253"/>
    <s v="DIS-E Cap Blanket"/>
    <d v="2010-01-01T00:00:00"/>
    <x v="0"/>
    <n v="201412"/>
    <x v="0"/>
    <x v="0"/>
    <s v="369300"/>
    <s v="028                                "/>
    <s v="00"/>
    <s v="NURV    "/>
    <x v="1509"/>
    <s v="2055"/>
    <s v="ZLL34"/>
    <x v="16"/>
    <s v="Elec Distribution 360-373"/>
    <s v="Programs"/>
  </r>
  <r>
    <s v="ZLL34"/>
    <x v="16"/>
    <x v="253"/>
    <x v="253"/>
    <s v="DIS-E Cap Blanket"/>
    <d v="2010-01-01T00:00:00"/>
    <x v="0"/>
    <n v="201412"/>
    <x v="0"/>
    <x v="0"/>
    <s v="373400"/>
    <s v="028                                "/>
    <s v="00"/>
    <s v="CFNU    "/>
    <x v="1510"/>
    <s v="2055"/>
    <s v="ZLL34"/>
    <x v="16"/>
    <s v="Elec Distribution 360-373"/>
    <s v="Programs"/>
  </r>
  <r>
    <s v="ZLL34"/>
    <x v="16"/>
    <x v="253"/>
    <x v="253"/>
    <s v="DIS-E Cap Blanket"/>
    <d v="2010-01-01T00:00:00"/>
    <x v="0"/>
    <n v="201412"/>
    <x v="0"/>
    <x v="0"/>
    <s v="373400"/>
    <s v="028                                "/>
    <s v="00"/>
    <s v="NURV    "/>
    <x v="1511"/>
    <s v="2055"/>
    <s v="ZLL34"/>
    <x v="16"/>
    <s v="Elec Distribution 360-373"/>
    <s v="Programs"/>
  </r>
  <r>
    <s v="ZLL34"/>
    <x v="16"/>
    <x v="253"/>
    <x v="253"/>
    <s v="DIS-E Cap Blanket"/>
    <d v="2010-01-01T00:00:00"/>
    <x v="0"/>
    <n v="201412"/>
    <x v="0"/>
    <x v="0"/>
    <s v="373400"/>
    <s v="028                                "/>
    <s v="00"/>
    <s v="UADD    "/>
    <x v="1512"/>
    <s v="2055"/>
    <s v="ZLL34"/>
    <x v="16"/>
    <s v="Elec Distribution 360-373"/>
    <s v="Programs"/>
  </r>
  <r>
    <s v="ZPJ34"/>
    <x v="16"/>
    <x v="254"/>
    <x v="254"/>
    <s v="DIS-E Cap Blanket"/>
    <d v="2010-01-01T00:00:00"/>
    <x v="0"/>
    <n v="201412"/>
    <x v="0"/>
    <x v="0"/>
    <s v="364000"/>
    <s v="028                                "/>
    <s v="00"/>
    <s v="CFNU    "/>
    <x v="1513"/>
    <s v="2055"/>
    <s v="ZPJ34"/>
    <x v="16"/>
    <s v="Elec Distribution 360-373"/>
    <s v="Programs"/>
  </r>
  <r>
    <s v="ZPJ34"/>
    <x v="16"/>
    <x v="254"/>
    <x v="254"/>
    <s v="DIS-E Cap Blanket"/>
    <d v="2010-01-01T00:00:00"/>
    <x v="0"/>
    <n v="201412"/>
    <x v="0"/>
    <x v="0"/>
    <s v="364000"/>
    <s v="028                                "/>
    <s v="00"/>
    <s v="NURV    "/>
    <x v="1514"/>
    <s v="2055"/>
    <s v="ZPJ34"/>
    <x v="16"/>
    <s v="Elec Distribution 360-373"/>
    <s v="Programs"/>
  </r>
  <r>
    <s v="ZPJ34"/>
    <x v="16"/>
    <x v="254"/>
    <x v="254"/>
    <s v="DIS-E Cap Blanket"/>
    <d v="2010-01-01T00:00:00"/>
    <x v="0"/>
    <n v="201412"/>
    <x v="0"/>
    <x v="0"/>
    <s v="365000"/>
    <s v="028                                "/>
    <s v="00"/>
    <s v="CFNU    "/>
    <x v="1515"/>
    <s v="2055"/>
    <s v="ZPJ34"/>
    <x v="16"/>
    <s v="Elec Distribution 360-373"/>
    <s v="Programs"/>
  </r>
  <r>
    <s v="ZPJ34"/>
    <x v="16"/>
    <x v="254"/>
    <x v="254"/>
    <s v="DIS-E Cap Blanket"/>
    <d v="2010-01-01T00:00:00"/>
    <x v="0"/>
    <n v="201412"/>
    <x v="0"/>
    <x v="0"/>
    <s v="365000"/>
    <s v="028                                "/>
    <s v="00"/>
    <s v="NURV    "/>
    <x v="1516"/>
    <s v="2055"/>
    <s v="ZPJ34"/>
    <x v="16"/>
    <s v="Elec Distribution 360-373"/>
    <s v="Programs"/>
  </r>
  <r>
    <s v="ZPJ34"/>
    <x v="16"/>
    <x v="254"/>
    <x v="254"/>
    <s v="DIS-E Cap Blanket"/>
    <d v="2010-01-01T00:00:00"/>
    <x v="0"/>
    <n v="201412"/>
    <x v="0"/>
    <x v="0"/>
    <s v="365000"/>
    <s v="028                                "/>
    <s v="00"/>
    <s v="UADD    "/>
    <x v="1517"/>
    <s v="2055"/>
    <s v="ZPJ34"/>
    <x v="16"/>
    <s v="Elec Distribution 360-373"/>
    <s v="Programs"/>
  </r>
  <r>
    <s v="ZPJ34"/>
    <x v="16"/>
    <x v="254"/>
    <x v="254"/>
    <s v="DIS-E Cap Blanket"/>
    <d v="2010-01-01T00:00:00"/>
    <x v="0"/>
    <n v="201412"/>
    <x v="0"/>
    <x v="0"/>
    <s v="366000"/>
    <s v="028                                "/>
    <s v="00"/>
    <s v="CFNU    "/>
    <x v="1518"/>
    <s v="2055"/>
    <s v="ZPJ34"/>
    <x v="16"/>
    <s v="Elec Distribution 360-373"/>
    <s v="Programs"/>
  </r>
  <r>
    <s v="ZPJ34"/>
    <x v="16"/>
    <x v="254"/>
    <x v="254"/>
    <s v="DIS-E Cap Blanket"/>
    <d v="2010-01-01T00:00:00"/>
    <x v="0"/>
    <n v="201412"/>
    <x v="0"/>
    <x v="0"/>
    <s v="366000"/>
    <s v="028                                "/>
    <s v="00"/>
    <s v="NURV    "/>
    <x v="1519"/>
    <s v="2055"/>
    <s v="ZPJ34"/>
    <x v="16"/>
    <s v="Elec Distribution 360-373"/>
    <s v="Programs"/>
  </r>
  <r>
    <s v="ZPJ34"/>
    <x v="16"/>
    <x v="254"/>
    <x v="254"/>
    <s v="DIS-E Cap Blanket"/>
    <d v="2010-01-01T00:00:00"/>
    <x v="0"/>
    <n v="201412"/>
    <x v="0"/>
    <x v="0"/>
    <s v="367000"/>
    <s v="028                                "/>
    <s v="00"/>
    <s v="CFNU    "/>
    <x v="1520"/>
    <s v="2055"/>
    <s v="ZPJ34"/>
    <x v="16"/>
    <s v="Elec Distribution 360-373"/>
    <s v="Programs"/>
  </r>
  <r>
    <s v="ZPJ34"/>
    <x v="16"/>
    <x v="254"/>
    <x v="254"/>
    <s v="DIS-E Cap Blanket"/>
    <d v="2010-01-01T00:00:00"/>
    <x v="0"/>
    <n v="201412"/>
    <x v="0"/>
    <x v="0"/>
    <s v="367000"/>
    <s v="028                                "/>
    <s v="00"/>
    <s v="NURV    "/>
    <x v="1521"/>
    <s v="2055"/>
    <s v="ZPJ34"/>
    <x v="16"/>
    <s v="Elec Distribution 360-373"/>
    <s v="Programs"/>
  </r>
  <r>
    <s v="ZPJ34"/>
    <x v="16"/>
    <x v="254"/>
    <x v="254"/>
    <s v="DIS-E Cap Blanket"/>
    <d v="2010-01-01T00:00:00"/>
    <x v="0"/>
    <n v="201412"/>
    <x v="0"/>
    <x v="0"/>
    <s v="367000"/>
    <s v="028                                "/>
    <s v="00"/>
    <s v="UADD    "/>
    <x v="1522"/>
    <s v="2055"/>
    <s v="ZPJ34"/>
    <x v="16"/>
    <s v="Elec Distribution 360-373"/>
    <s v="Programs"/>
  </r>
  <r>
    <s v="ZPJ34"/>
    <x v="16"/>
    <x v="254"/>
    <x v="254"/>
    <s v="DIS-E Cap Blanket"/>
    <d v="2010-01-01T00:00:00"/>
    <x v="0"/>
    <n v="201412"/>
    <x v="0"/>
    <x v="0"/>
    <s v="368000"/>
    <s v="028                                "/>
    <s v="00"/>
    <s v="CFNU    "/>
    <x v="1523"/>
    <s v="2055"/>
    <s v="ZPJ34"/>
    <x v="16"/>
    <s v="Elec Distribution 360-373"/>
    <s v="Programs"/>
  </r>
  <r>
    <s v="ZPJ34"/>
    <x v="16"/>
    <x v="254"/>
    <x v="254"/>
    <s v="DIS-E Cap Blanket"/>
    <d v="2010-01-01T00:00:00"/>
    <x v="0"/>
    <n v="201412"/>
    <x v="0"/>
    <x v="0"/>
    <s v="368000"/>
    <s v="028                                "/>
    <s v="00"/>
    <s v="NURV    "/>
    <x v="1524"/>
    <s v="2055"/>
    <s v="ZPJ34"/>
    <x v="16"/>
    <s v="Elec Distribution 360-373"/>
    <s v="Programs"/>
  </r>
  <r>
    <s v="ZPJ34"/>
    <x v="16"/>
    <x v="254"/>
    <x v="254"/>
    <s v="DIS-E Cap Blanket"/>
    <d v="2010-01-01T00:00:00"/>
    <x v="0"/>
    <n v="201412"/>
    <x v="0"/>
    <x v="0"/>
    <s v="368000"/>
    <s v="028                                "/>
    <s v="00"/>
    <s v="UADD    "/>
    <x v="1525"/>
    <s v="2055"/>
    <s v="ZPJ34"/>
    <x v="16"/>
    <s v="Elec Distribution 360-373"/>
    <s v="Programs"/>
  </r>
  <r>
    <s v="ZPJ34"/>
    <x v="16"/>
    <x v="254"/>
    <x v="254"/>
    <s v="DIS-E Cap Blanket"/>
    <d v="2010-01-01T00:00:00"/>
    <x v="0"/>
    <n v="201412"/>
    <x v="0"/>
    <x v="0"/>
    <s v="369100"/>
    <s v="028                                "/>
    <s v="00"/>
    <s v="CFNU    "/>
    <x v="1526"/>
    <s v="2055"/>
    <s v="ZPJ34"/>
    <x v="16"/>
    <s v="Elec Distribution 360-373"/>
    <s v="Programs"/>
  </r>
  <r>
    <s v="ZPJ34"/>
    <x v="16"/>
    <x v="254"/>
    <x v="254"/>
    <s v="DIS-E Cap Blanket"/>
    <d v="2010-01-01T00:00:00"/>
    <x v="0"/>
    <n v="201412"/>
    <x v="0"/>
    <x v="0"/>
    <s v="369100"/>
    <s v="028                                "/>
    <s v="00"/>
    <s v="NURV    "/>
    <x v="1527"/>
    <s v="2055"/>
    <s v="ZPJ34"/>
    <x v="16"/>
    <s v="Elec Distribution 360-373"/>
    <s v="Programs"/>
  </r>
  <r>
    <s v="ZPJ34"/>
    <x v="16"/>
    <x v="254"/>
    <x v="254"/>
    <s v="DIS-E Cap Blanket"/>
    <d v="2010-01-01T00:00:00"/>
    <x v="0"/>
    <n v="201412"/>
    <x v="0"/>
    <x v="0"/>
    <s v="369300"/>
    <s v="028                                "/>
    <s v="00"/>
    <s v="CFNU    "/>
    <x v="1528"/>
    <s v="2055"/>
    <s v="ZPJ34"/>
    <x v="16"/>
    <s v="Elec Distribution 360-373"/>
    <s v="Programs"/>
  </r>
  <r>
    <s v="ZPJ34"/>
    <x v="16"/>
    <x v="254"/>
    <x v="254"/>
    <s v="DIS-E Cap Blanket"/>
    <d v="2010-01-01T00:00:00"/>
    <x v="0"/>
    <n v="201412"/>
    <x v="0"/>
    <x v="0"/>
    <s v="369300"/>
    <s v="028                                "/>
    <s v="00"/>
    <s v="NURV    "/>
    <x v="1529"/>
    <s v="2055"/>
    <s v="ZPJ34"/>
    <x v="16"/>
    <s v="Elec Distribution 360-373"/>
    <s v="Programs"/>
  </r>
  <r>
    <s v="ZPJ34"/>
    <x v="16"/>
    <x v="254"/>
    <x v="254"/>
    <s v="DIS-E Cap Blanket"/>
    <d v="2010-01-01T00:00:00"/>
    <x v="0"/>
    <n v="201412"/>
    <x v="0"/>
    <x v="0"/>
    <s v="373200"/>
    <s v="028                                "/>
    <s v="00"/>
    <s v="NURV    "/>
    <x v="1530"/>
    <s v="2055"/>
    <s v="ZPJ34"/>
    <x v="16"/>
    <s v="Elec Distribution 360-373"/>
    <s v="Programs"/>
  </r>
  <r>
    <s v="ZPJ34"/>
    <x v="16"/>
    <x v="254"/>
    <x v="254"/>
    <s v="DIS-E Cap Blanket"/>
    <d v="2010-01-01T00:00:00"/>
    <x v="0"/>
    <n v="201412"/>
    <x v="0"/>
    <x v="0"/>
    <s v="373400"/>
    <s v="028                                "/>
    <s v="00"/>
    <s v="NURV    "/>
    <x v="1531"/>
    <s v="2055"/>
    <s v="ZPJ34"/>
    <x v="16"/>
    <s v="Elec Distribution 360-373"/>
    <s v="Programs"/>
  </r>
  <r>
    <s v="ZPJ34"/>
    <x v="16"/>
    <x v="254"/>
    <x v="254"/>
    <s v="DIS-E Cap Blanket"/>
    <d v="2010-01-01T00:00:00"/>
    <x v="0"/>
    <n v="201412"/>
    <x v="0"/>
    <x v="0"/>
    <s v="373400"/>
    <s v="028                                "/>
    <s v="00"/>
    <s v="UADD    "/>
    <x v="1532"/>
    <s v="2055"/>
    <s v="ZPJ34"/>
    <x v="16"/>
    <s v="Elec Distribution 360-373"/>
    <s v="Programs"/>
  </r>
  <r>
    <s v="ZPJ34"/>
    <x v="16"/>
    <x v="255"/>
    <x v="255"/>
    <s v="DIS-E Cap Blanket"/>
    <d v="2010-01-01T00:00:00"/>
    <x v="0"/>
    <n v="201412"/>
    <x v="0"/>
    <x v="0"/>
    <s v="364000"/>
    <s v="028                                "/>
    <s v="00"/>
    <s v="UADD    "/>
    <x v="1533"/>
    <s v="2055"/>
    <s v="ZPJ34"/>
    <x v="16"/>
    <s v="Elec Distribution 360-373"/>
    <s v="Programs"/>
  </r>
  <r>
    <s v="ZPJ34"/>
    <x v="16"/>
    <x v="255"/>
    <x v="255"/>
    <s v="DIS-E Cap Blanket"/>
    <d v="2010-01-01T00:00:00"/>
    <x v="0"/>
    <n v="201412"/>
    <x v="0"/>
    <x v="0"/>
    <s v="365000"/>
    <s v="028                                "/>
    <s v="00"/>
    <s v="UADD    "/>
    <x v="1534"/>
    <s v="2055"/>
    <s v="ZPJ34"/>
    <x v="16"/>
    <s v="Elec Distribution 360-373"/>
    <s v="Programs"/>
  </r>
  <r>
    <s v="ZPJ34"/>
    <x v="16"/>
    <x v="255"/>
    <x v="255"/>
    <s v="DIS-E Cap Blanket"/>
    <d v="2010-01-01T00:00:00"/>
    <x v="0"/>
    <n v="201412"/>
    <x v="0"/>
    <x v="0"/>
    <s v="366000"/>
    <s v="028                                "/>
    <s v="00"/>
    <s v="UADD    "/>
    <x v="1535"/>
    <s v="2055"/>
    <s v="ZPJ34"/>
    <x v="16"/>
    <s v="Elec Distribution 360-373"/>
    <s v="Programs"/>
  </r>
  <r>
    <s v="ZPJ34"/>
    <x v="16"/>
    <x v="255"/>
    <x v="255"/>
    <s v="DIS-E Cap Blanket"/>
    <d v="2010-01-01T00:00:00"/>
    <x v="0"/>
    <n v="201412"/>
    <x v="0"/>
    <x v="0"/>
    <s v="367000"/>
    <s v="028                                "/>
    <s v="00"/>
    <s v="UADD    "/>
    <x v="1536"/>
    <s v="2055"/>
    <s v="ZPJ34"/>
    <x v="16"/>
    <s v="Elec Distribution 360-373"/>
    <s v="Programs"/>
  </r>
  <r>
    <s v="ZPJ34"/>
    <x v="16"/>
    <x v="255"/>
    <x v="255"/>
    <s v="DIS-E Cap Blanket"/>
    <d v="2010-01-01T00:00:00"/>
    <x v="0"/>
    <n v="201412"/>
    <x v="0"/>
    <x v="0"/>
    <s v="369100"/>
    <s v="028                                "/>
    <s v="00"/>
    <s v="UADD    "/>
    <x v="1537"/>
    <s v="2055"/>
    <s v="ZPJ34"/>
    <x v="16"/>
    <s v="Elec Distribution 360-373"/>
    <s v="Programs"/>
  </r>
  <r>
    <s v="ZPJ34"/>
    <x v="16"/>
    <x v="255"/>
    <x v="255"/>
    <s v="DIS-E Cap Blanket"/>
    <d v="2010-01-01T00:00:00"/>
    <x v="0"/>
    <n v="201412"/>
    <x v="0"/>
    <x v="0"/>
    <s v="369300"/>
    <s v="028                                "/>
    <s v="00"/>
    <s v="UADD    "/>
    <x v="1538"/>
    <s v="2055"/>
    <s v="ZPJ34"/>
    <x v="16"/>
    <s v="Elec Distribution 360-373"/>
    <s v="Programs"/>
  </r>
  <r>
    <s v="ZPJ34"/>
    <x v="16"/>
    <x v="256"/>
    <x v="256"/>
    <s v="DIS-E Cap Blanket"/>
    <d v="2010-01-01T00:00:00"/>
    <x v="0"/>
    <n v="201412"/>
    <x v="0"/>
    <x v="0"/>
    <s v="364000"/>
    <s v="028                                "/>
    <s v="00"/>
    <s v="UADD    "/>
    <x v="1539"/>
    <s v="2055"/>
    <s v="ZPJ34"/>
    <x v="16"/>
    <s v="Elec Distribution 360-373"/>
    <s v="Programs"/>
  </r>
  <r>
    <s v="ZPJ34"/>
    <x v="16"/>
    <x v="256"/>
    <x v="256"/>
    <s v="DIS-E Cap Blanket"/>
    <d v="2010-01-01T00:00:00"/>
    <x v="0"/>
    <n v="201412"/>
    <x v="0"/>
    <x v="0"/>
    <s v="365000"/>
    <s v="028                                "/>
    <s v="00"/>
    <s v="UADD    "/>
    <x v="1540"/>
    <s v="2055"/>
    <s v="ZPJ34"/>
    <x v="16"/>
    <s v="Elec Distribution 360-373"/>
    <s v="Programs"/>
  </r>
  <r>
    <s v="ZPJ34"/>
    <x v="16"/>
    <x v="256"/>
    <x v="256"/>
    <s v="DIS-E Cap Blanket"/>
    <d v="2010-01-01T00:00:00"/>
    <x v="0"/>
    <n v="201412"/>
    <x v="0"/>
    <x v="0"/>
    <s v="366000"/>
    <s v="028                                "/>
    <s v="00"/>
    <s v="UADD    "/>
    <x v="1541"/>
    <s v="2055"/>
    <s v="ZPJ34"/>
    <x v="16"/>
    <s v="Elec Distribution 360-373"/>
    <s v="Programs"/>
  </r>
  <r>
    <s v="ZPJ34"/>
    <x v="16"/>
    <x v="256"/>
    <x v="256"/>
    <s v="DIS-E Cap Blanket"/>
    <d v="2010-01-01T00:00:00"/>
    <x v="0"/>
    <n v="201412"/>
    <x v="0"/>
    <x v="0"/>
    <s v="367000"/>
    <s v="028                                "/>
    <s v="00"/>
    <s v="UADD    "/>
    <x v="1542"/>
    <s v="2055"/>
    <s v="ZPJ34"/>
    <x v="16"/>
    <s v="Elec Distribution 360-373"/>
    <s v="Programs"/>
  </r>
  <r>
    <s v="ZCS34"/>
    <x v="16"/>
    <x v="257"/>
    <x v="257"/>
    <s v="DIS-E Cap Blanket"/>
    <d v="2010-01-01T00:00:00"/>
    <x v="0"/>
    <n v="201412"/>
    <x v="0"/>
    <x v="1"/>
    <s v="364000"/>
    <s v="038                                "/>
    <s v="00"/>
    <s v="CFNU    "/>
    <x v="1543"/>
    <s v="2055"/>
    <s v="ZCS34"/>
    <x v="16"/>
    <s v="Elec Distribution 360-373"/>
    <s v="Programs"/>
  </r>
  <r>
    <s v="ZCS34"/>
    <x v="16"/>
    <x v="257"/>
    <x v="257"/>
    <s v="DIS-E Cap Blanket"/>
    <d v="2010-01-01T00:00:00"/>
    <x v="0"/>
    <n v="201412"/>
    <x v="0"/>
    <x v="1"/>
    <s v="364000"/>
    <s v="038                                "/>
    <s v="00"/>
    <s v="NURV    "/>
    <x v="1544"/>
    <s v="2055"/>
    <s v="ZCS34"/>
    <x v="16"/>
    <s v="Elec Distribution 360-373"/>
    <s v="Programs"/>
  </r>
  <r>
    <s v="ZCS34"/>
    <x v="16"/>
    <x v="257"/>
    <x v="257"/>
    <s v="DIS-E Cap Blanket"/>
    <d v="2010-01-01T00:00:00"/>
    <x v="0"/>
    <n v="201412"/>
    <x v="0"/>
    <x v="1"/>
    <s v="364000"/>
    <s v="038                                "/>
    <s v="00"/>
    <s v="UADD    "/>
    <x v="1545"/>
    <s v="2055"/>
    <s v="ZCS34"/>
    <x v="16"/>
    <s v="Elec Distribution 360-373"/>
    <s v="Programs"/>
  </r>
  <r>
    <s v="ZCS34"/>
    <x v="16"/>
    <x v="257"/>
    <x v="257"/>
    <s v="DIS-E Cap Blanket"/>
    <d v="2010-01-01T00:00:00"/>
    <x v="0"/>
    <n v="201412"/>
    <x v="0"/>
    <x v="1"/>
    <s v="365000"/>
    <s v="038                                "/>
    <s v="00"/>
    <s v="CFNU    "/>
    <x v="1546"/>
    <s v="2055"/>
    <s v="ZCS34"/>
    <x v="16"/>
    <s v="Elec Distribution 360-373"/>
    <s v="Programs"/>
  </r>
  <r>
    <s v="ZCS34"/>
    <x v="16"/>
    <x v="257"/>
    <x v="257"/>
    <s v="DIS-E Cap Blanket"/>
    <d v="2010-01-01T00:00:00"/>
    <x v="0"/>
    <n v="201412"/>
    <x v="0"/>
    <x v="1"/>
    <s v="365000"/>
    <s v="038                                "/>
    <s v="00"/>
    <s v="NURV    "/>
    <x v="1547"/>
    <s v="2055"/>
    <s v="ZCS34"/>
    <x v="16"/>
    <s v="Elec Distribution 360-373"/>
    <s v="Programs"/>
  </r>
  <r>
    <s v="ZCS34"/>
    <x v="16"/>
    <x v="257"/>
    <x v="257"/>
    <s v="DIS-E Cap Blanket"/>
    <d v="2010-01-01T00:00:00"/>
    <x v="0"/>
    <n v="201412"/>
    <x v="0"/>
    <x v="1"/>
    <s v="365000"/>
    <s v="038                                "/>
    <s v="00"/>
    <s v="UADD    "/>
    <x v="1548"/>
    <s v="2055"/>
    <s v="ZCS34"/>
    <x v="16"/>
    <s v="Elec Distribution 360-373"/>
    <s v="Programs"/>
  </r>
  <r>
    <s v="ZCS34"/>
    <x v="16"/>
    <x v="257"/>
    <x v="257"/>
    <s v="DIS-E Cap Blanket"/>
    <d v="2010-01-01T00:00:00"/>
    <x v="0"/>
    <n v="201412"/>
    <x v="0"/>
    <x v="1"/>
    <s v="366000"/>
    <s v="038                                "/>
    <s v="00"/>
    <s v="CFNU    "/>
    <x v="1549"/>
    <s v="2055"/>
    <s v="ZCS34"/>
    <x v="16"/>
    <s v="Elec Distribution 360-373"/>
    <s v="Programs"/>
  </r>
  <r>
    <s v="ZCS34"/>
    <x v="16"/>
    <x v="257"/>
    <x v="257"/>
    <s v="DIS-E Cap Blanket"/>
    <d v="2010-01-01T00:00:00"/>
    <x v="0"/>
    <n v="201412"/>
    <x v="0"/>
    <x v="1"/>
    <s v="366000"/>
    <s v="038                                "/>
    <s v="00"/>
    <s v="NURV    "/>
    <x v="1550"/>
    <s v="2055"/>
    <s v="ZCS34"/>
    <x v="16"/>
    <s v="Elec Distribution 360-373"/>
    <s v="Programs"/>
  </r>
  <r>
    <s v="ZCS34"/>
    <x v="16"/>
    <x v="257"/>
    <x v="257"/>
    <s v="DIS-E Cap Blanket"/>
    <d v="2010-01-01T00:00:00"/>
    <x v="0"/>
    <n v="201412"/>
    <x v="0"/>
    <x v="1"/>
    <s v="366000"/>
    <s v="038                                "/>
    <s v="00"/>
    <s v="UADD    "/>
    <x v="1551"/>
    <s v="2055"/>
    <s v="ZCS34"/>
    <x v="16"/>
    <s v="Elec Distribution 360-373"/>
    <s v="Programs"/>
  </r>
  <r>
    <s v="ZCS34"/>
    <x v="16"/>
    <x v="257"/>
    <x v="257"/>
    <s v="DIS-E Cap Blanket"/>
    <d v="2010-01-01T00:00:00"/>
    <x v="0"/>
    <n v="201412"/>
    <x v="0"/>
    <x v="1"/>
    <s v="367000"/>
    <s v="038                                "/>
    <s v="00"/>
    <s v="CFNU    "/>
    <x v="1552"/>
    <s v="2055"/>
    <s v="ZCS34"/>
    <x v="16"/>
    <s v="Elec Distribution 360-373"/>
    <s v="Programs"/>
  </r>
  <r>
    <s v="ZCS34"/>
    <x v="16"/>
    <x v="257"/>
    <x v="257"/>
    <s v="DIS-E Cap Blanket"/>
    <d v="2010-01-01T00:00:00"/>
    <x v="0"/>
    <n v="201412"/>
    <x v="0"/>
    <x v="1"/>
    <s v="367000"/>
    <s v="038                                "/>
    <s v="00"/>
    <s v="NURV    "/>
    <x v="1553"/>
    <s v="2055"/>
    <s v="ZCS34"/>
    <x v="16"/>
    <s v="Elec Distribution 360-373"/>
    <s v="Programs"/>
  </r>
  <r>
    <s v="ZCS34"/>
    <x v="16"/>
    <x v="257"/>
    <x v="257"/>
    <s v="DIS-E Cap Blanket"/>
    <d v="2010-01-01T00:00:00"/>
    <x v="0"/>
    <n v="201412"/>
    <x v="0"/>
    <x v="1"/>
    <s v="367000"/>
    <s v="038                                "/>
    <s v="00"/>
    <s v="UADD    "/>
    <x v="1554"/>
    <s v="2055"/>
    <s v="ZCS34"/>
    <x v="16"/>
    <s v="Elec Distribution 360-373"/>
    <s v="Programs"/>
  </r>
  <r>
    <s v="ZCS34"/>
    <x v="16"/>
    <x v="257"/>
    <x v="257"/>
    <s v="DIS-E Cap Blanket"/>
    <d v="2010-01-01T00:00:00"/>
    <x v="0"/>
    <n v="201412"/>
    <x v="0"/>
    <x v="1"/>
    <s v="368000"/>
    <s v="038                                "/>
    <s v="00"/>
    <s v="CFNU    "/>
    <x v="1555"/>
    <s v="2055"/>
    <s v="ZCS34"/>
    <x v="16"/>
    <s v="Elec Distribution 360-373"/>
    <s v="Programs"/>
  </r>
  <r>
    <s v="ZCS34"/>
    <x v="16"/>
    <x v="257"/>
    <x v="257"/>
    <s v="DIS-E Cap Blanket"/>
    <d v="2010-01-01T00:00:00"/>
    <x v="0"/>
    <n v="201412"/>
    <x v="0"/>
    <x v="1"/>
    <s v="368000"/>
    <s v="038                                "/>
    <s v="00"/>
    <s v="NURV    "/>
    <x v="1556"/>
    <s v="2055"/>
    <s v="ZCS34"/>
    <x v="16"/>
    <s v="Elec Distribution 360-373"/>
    <s v="Programs"/>
  </r>
  <r>
    <s v="ZCS34"/>
    <x v="16"/>
    <x v="257"/>
    <x v="257"/>
    <s v="DIS-E Cap Blanket"/>
    <d v="2010-01-01T00:00:00"/>
    <x v="0"/>
    <n v="201412"/>
    <x v="0"/>
    <x v="1"/>
    <s v="368000"/>
    <s v="038                                "/>
    <s v="00"/>
    <s v="UADD    "/>
    <x v="1557"/>
    <s v="2055"/>
    <s v="ZCS34"/>
    <x v="16"/>
    <s v="Elec Distribution 360-373"/>
    <s v="Programs"/>
  </r>
  <r>
    <s v="ZCS34"/>
    <x v="16"/>
    <x v="257"/>
    <x v="257"/>
    <s v="DIS-E Cap Blanket"/>
    <d v="2010-01-01T00:00:00"/>
    <x v="0"/>
    <n v="201412"/>
    <x v="0"/>
    <x v="1"/>
    <s v="369100"/>
    <s v="038                                "/>
    <s v="00"/>
    <s v="CFNU    "/>
    <x v="1558"/>
    <s v="2055"/>
    <s v="ZCS34"/>
    <x v="16"/>
    <s v="Elec Distribution 360-373"/>
    <s v="Programs"/>
  </r>
  <r>
    <s v="ZCS34"/>
    <x v="16"/>
    <x v="257"/>
    <x v="257"/>
    <s v="DIS-E Cap Blanket"/>
    <d v="2010-01-01T00:00:00"/>
    <x v="0"/>
    <n v="201412"/>
    <x v="0"/>
    <x v="1"/>
    <s v="369300"/>
    <s v="038                                "/>
    <s v="00"/>
    <s v="CFNU    "/>
    <x v="1559"/>
    <s v="2055"/>
    <s v="ZCS34"/>
    <x v="16"/>
    <s v="Elec Distribution 360-373"/>
    <s v="Programs"/>
  </r>
  <r>
    <s v="ZCS34"/>
    <x v="16"/>
    <x v="257"/>
    <x v="257"/>
    <s v="DIS-E Cap Blanket"/>
    <d v="2010-01-01T00:00:00"/>
    <x v="0"/>
    <n v="201412"/>
    <x v="0"/>
    <x v="1"/>
    <s v="369300"/>
    <s v="038                                "/>
    <s v="00"/>
    <s v="NURV    "/>
    <x v="1560"/>
    <s v="2055"/>
    <s v="ZCS34"/>
    <x v="16"/>
    <s v="Elec Distribution 360-373"/>
    <s v="Programs"/>
  </r>
  <r>
    <s v="ZCS34"/>
    <x v="16"/>
    <x v="257"/>
    <x v="257"/>
    <s v="DIS-E Cap Blanket"/>
    <d v="2010-01-01T00:00:00"/>
    <x v="0"/>
    <n v="201412"/>
    <x v="0"/>
    <x v="1"/>
    <s v="373400"/>
    <s v="038                                "/>
    <s v="00"/>
    <s v="CFNU    "/>
    <x v="1561"/>
    <s v="2055"/>
    <s v="ZCS34"/>
    <x v="16"/>
    <s v="Elec Distribution 360-373"/>
    <s v="Programs"/>
  </r>
  <r>
    <s v="ZLL34"/>
    <x v="16"/>
    <x v="258"/>
    <x v="258"/>
    <s v="DIS-E Cap Blanket"/>
    <d v="2010-01-01T00:00:00"/>
    <x v="0"/>
    <n v="201412"/>
    <x v="0"/>
    <x v="1"/>
    <s v="364000"/>
    <s v="038                                "/>
    <s v="00"/>
    <s v="CFNU    "/>
    <x v="1562"/>
    <s v="2055"/>
    <s v="ZLL34"/>
    <x v="16"/>
    <s v="Elec Distribution 360-373"/>
    <s v="Programs"/>
  </r>
  <r>
    <s v="ZLL34"/>
    <x v="16"/>
    <x v="258"/>
    <x v="258"/>
    <s v="DIS-E Cap Blanket"/>
    <d v="2010-01-01T00:00:00"/>
    <x v="0"/>
    <n v="201412"/>
    <x v="0"/>
    <x v="1"/>
    <s v="364000"/>
    <s v="038                                "/>
    <s v="00"/>
    <s v="NURV    "/>
    <x v="1563"/>
    <s v="2055"/>
    <s v="ZLL34"/>
    <x v="16"/>
    <s v="Elec Distribution 360-373"/>
    <s v="Programs"/>
  </r>
  <r>
    <s v="ZLL34"/>
    <x v="16"/>
    <x v="258"/>
    <x v="258"/>
    <s v="DIS-E Cap Blanket"/>
    <d v="2010-01-01T00:00:00"/>
    <x v="0"/>
    <n v="201412"/>
    <x v="0"/>
    <x v="1"/>
    <s v="364000"/>
    <s v="038                                "/>
    <s v="00"/>
    <s v="UADD    "/>
    <x v="1564"/>
    <s v="2055"/>
    <s v="ZLL34"/>
    <x v="16"/>
    <s v="Elec Distribution 360-373"/>
    <s v="Programs"/>
  </r>
  <r>
    <s v="ZLL34"/>
    <x v="16"/>
    <x v="258"/>
    <x v="258"/>
    <s v="DIS-E Cap Blanket"/>
    <d v="2010-01-01T00:00:00"/>
    <x v="0"/>
    <n v="201412"/>
    <x v="0"/>
    <x v="1"/>
    <s v="365000"/>
    <s v="038                                "/>
    <s v="00"/>
    <s v="CFNU    "/>
    <x v="1565"/>
    <s v="2055"/>
    <s v="ZLL34"/>
    <x v="16"/>
    <s v="Elec Distribution 360-373"/>
    <s v="Programs"/>
  </r>
  <r>
    <s v="ZLL34"/>
    <x v="16"/>
    <x v="258"/>
    <x v="258"/>
    <s v="DIS-E Cap Blanket"/>
    <d v="2010-01-01T00:00:00"/>
    <x v="0"/>
    <n v="201412"/>
    <x v="0"/>
    <x v="1"/>
    <s v="365000"/>
    <s v="038                                "/>
    <s v="00"/>
    <s v="NURV    "/>
    <x v="1566"/>
    <s v="2055"/>
    <s v="ZLL34"/>
    <x v="16"/>
    <s v="Elec Distribution 360-373"/>
    <s v="Programs"/>
  </r>
  <r>
    <s v="ZLL34"/>
    <x v="16"/>
    <x v="258"/>
    <x v="258"/>
    <s v="DIS-E Cap Blanket"/>
    <d v="2010-01-01T00:00:00"/>
    <x v="0"/>
    <n v="201412"/>
    <x v="0"/>
    <x v="1"/>
    <s v="365000"/>
    <s v="038                                "/>
    <s v="00"/>
    <s v="UADD    "/>
    <x v="1567"/>
    <s v="2055"/>
    <s v="ZLL34"/>
    <x v="16"/>
    <s v="Elec Distribution 360-373"/>
    <s v="Programs"/>
  </r>
  <r>
    <s v="ZLL34"/>
    <x v="16"/>
    <x v="258"/>
    <x v="258"/>
    <s v="DIS-E Cap Blanket"/>
    <d v="2010-01-01T00:00:00"/>
    <x v="0"/>
    <n v="201412"/>
    <x v="0"/>
    <x v="1"/>
    <s v="366000"/>
    <s v="038                                "/>
    <s v="00"/>
    <s v="CFNU    "/>
    <x v="1568"/>
    <s v="2055"/>
    <s v="ZLL34"/>
    <x v="16"/>
    <s v="Elec Distribution 360-373"/>
    <s v="Programs"/>
  </r>
  <r>
    <s v="ZLL34"/>
    <x v="16"/>
    <x v="258"/>
    <x v="258"/>
    <s v="DIS-E Cap Blanket"/>
    <d v="2010-01-01T00:00:00"/>
    <x v="0"/>
    <n v="201412"/>
    <x v="0"/>
    <x v="1"/>
    <s v="366000"/>
    <s v="038                                "/>
    <s v="00"/>
    <s v="NURV    "/>
    <x v="1569"/>
    <s v="2055"/>
    <s v="ZLL34"/>
    <x v="16"/>
    <s v="Elec Distribution 360-373"/>
    <s v="Programs"/>
  </r>
  <r>
    <s v="ZLL34"/>
    <x v="16"/>
    <x v="258"/>
    <x v="258"/>
    <s v="DIS-E Cap Blanket"/>
    <d v="2010-01-01T00:00:00"/>
    <x v="0"/>
    <n v="201412"/>
    <x v="0"/>
    <x v="1"/>
    <s v="367000"/>
    <s v="038                                "/>
    <s v="00"/>
    <s v="CFNU    "/>
    <x v="1570"/>
    <s v="2055"/>
    <s v="ZLL34"/>
    <x v="16"/>
    <s v="Elec Distribution 360-373"/>
    <s v="Programs"/>
  </r>
  <r>
    <s v="ZLL34"/>
    <x v="16"/>
    <x v="258"/>
    <x v="258"/>
    <s v="DIS-E Cap Blanket"/>
    <d v="2010-01-01T00:00:00"/>
    <x v="0"/>
    <n v="201412"/>
    <x v="0"/>
    <x v="1"/>
    <s v="367000"/>
    <s v="038                                "/>
    <s v="00"/>
    <s v="NURV    "/>
    <x v="1571"/>
    <s v="2055"/>
    <s v="ZLL34"/>
    <x v="16"/>
    <s v="Elec Distribution 360-373"/>
    <s v="Programs"/>
  </r>
  <r>
    <s v="ZLL34"/>
    <x v="16"/>
    <x v="258"/>
    <x v="258"/>
    <s v="DIS-E Cap Blanket"/>
    <d v="2010-01-01T00:00:00"/>
    <x v="0"/>
    <n v="201412"/>
    <x v="0"/>
    <x v="1"/>
    <s v="368000"/>
    <s v="038                                "/>
    <s v="00"/>
    <s v="CFNU    "/>
    <x v="1572"/>
    <s v="2055"/>
    <s v="ZLL34"/>
    <x v="16"/>
    <s v="Elec Distribution 360-373"/>
    <s v="Programs"/>
  </r>
  <r>
    <s v="ZLL34"/>
    <x v="16"/>
    <x v="258"/>
    <x v="258"/>
    <s v="DIS-E Cap Blanket"/>
    <d v="2010-01-01T00:00:00"/>
    <x v="0"/>
    <n v="201412"/>
    <x v="0"/>
    <x v="1"/>
    <s v="368000"/>
    <s v="038                                "/>
    <s v="00"/>
    <s v="NURV    "/>
    <x v="1573"/>
    <s v="2055"/>
    <s v="ZLL34"/>
    <x v="16"/>
    <s v="Elec Distribution 360-373"/>
    <s v="Programs"/>
  </r>
  <r>
    <s v="ZLL34"/>
    <x v="16"/>
    <x v="258"/>
    <x v="258"/>
    <s v="DIS-E Cap Blanket"/>
    <d v="2010-01-01T00:00:00"/>
    <x v="0"/>
    <n v="201412"/>
    <x v="0"/>
    <x v="1"/>
    <s v="368000"/>
    <s v="038                                "/>
    <s v="00"/>
    <s v="UADD    "/>
    <x v="1574"/>
    <s v="2055"/>
    <s v="ZLL34"/>
    <x v="16"/>
    <s v="Elec Distribution 360-373"/>
    <s v="Programs"/>
  </r>
  <r>
    <s v="ZLL34"/>
    <x v="16"/>
    <x v="258"/>
    <x v="258"/>
    <s v="DIS-E Cap Blanket"/>
    <d v="2010-01-01T00:00:00"/>
    <x v="0"/>
    <n v="201412"/>
    <x v="0"/>
    <x v="1"/>
    <s v="369100"/>
    <s v="038                                "/>
    <s v="00"/>
    <s v="CFNU    "/>
    <x v="1575"/>
    <s v="2055"/>
    <s v="ZLL34"/>
    <x v="16"/>
    <s v="Elec Distribution 360-373"/>
    <s v="Programs"/>
  </r>
  <r>
    <s v="ZLL34"/>
    <x v="16"/>
    <x v="258"/>
    <x v="258"/>
    <s v="DIS-E Cap Blanket"/>
    <d v="2010-01-01T00:00:00"/>
    <x v="0"/>
    <n v="201412"/>
    <x v="0"/>
    <x v="1"/>
    <s v="369300"/>
    <s v="038                                "/>
    <s v="00"/>
    <s v="CFNU    "/>
    <x v="1576"/>
    <s v="2055"/>
    <s v="ZLL34"/>
    <x v="16"/>
    <s v="Elec Distribution 360-373"/>
    <s v="Programs"/>
  </r>
  <r>
    <s v="ZLL34"/>
    <x v="16"/>
    <x v="258"/>
    <x v="258"/>
    <s v="DIS-E Cap Blanket"/>
    <d v="2010-01-01T00:00:00"/>
    <x v="0"/>
    <n v="201412"/>
    <x v="0"/>
    <x v="1"/>
    <s v="369300"/>
    <s v="038                                "/>
    <s v="00"/>
    <s v="NURV    "/>
    <x v="1577"/>
    <s v="2055"/>
    <s v="ZLL34"/>
    <x v="16"/>
    <s v="Elec Distribution 360-373"/>
    <s v="Programs"/>
  </r>
  <r>
    <s v="ZLL34"/>
    <x v="16"/>
    <x v="258"/>
    <x v="258"/>
    <s v="DIS-E Cap Blanket"/>
    <d v="2010-01-01T00:00:00"/>
    <x v="0"/>
    <n v="201412"/>
    <x v="0"/>
    <x v="1"/>
    <s v="373400"/>
    <s v="038                                "/>
    <s v="00"/>
    <s v="CFNU    "/>
    <x v="1578"/>
    <s v="2055"/>
    <s v="ZLL34"/>
    <x v="16"/>
    <s v="Elec Distribution 360-373"/>
    <s v="Programs"/>
  </r>
  <r>
    <s v="ZLL34"/>
    <x v="16"/>
    <x v="258"/>
    <x v="258"/>
    <s v="DIS-E Cap Blanket"/>
    <d v="2010-01-01T00:00:00"/>
    <x v="0"/>
    <n v="201412"/>
    <x v="0"/>
    <x v="1"/>
    <s v="373400"/>
    <s v="038                                "/>
    <s v="00"/>
    <s v="NURV    "/>
    <x v="1579"/>
    <s v="2055"/>
    <s v="ZLL34"/>
    <x v="16"/>
    <s v="Elec Distribution 360-373"/>
    <s v="Programs"/>
  </r>
  <r>
    <s v="ZPJ34"/>
    <x v="16"/>
    <x v="259"/>
    <x v="259"/>
    <s v="DIS-E Cap Blanket"/>
    <d v="2010-01-01T00:00:00"/>
    <x v="0"/>
    <n v="201412"/>
    <x v="0"/>
    <x v="1"/>
    <s v="365000"/>
    <s v="038                                "/>
    <s v="00"/>
    <s v="UADD    "/>
    <x v="1580"/>
    <s v="2055"/>
    <s v="ZPJ34"/>
    <x v="16"/>
    <s v="Elec Distribution 360-373"/>
    <s v="Programs"/>
  </r>
  <r>
    <s v="ZPJ34"/>
    <x v="16"/>
    <x v="259"/>
    <x v="259"/>
    <s v="DIS-E Cap Blanket"/>
    <d v="2010-01-01T00:00:00"/>
    <x v="0"/>
    <n v="201412"/>
    <x v="0"/>
    <x v="1"/>
    <s v="369300"/>
    <s v="038                                "/>
    <s v="00"/>
    <s v="UADD    "/>
    <x v="1581"/>
    <s v="2055"/>
    <s v="ZPJ34"/>
    <x v="16"/>
    <s v="Elec Distribution 360-373"/>
    <s v="Programs"/>
  </r>
  <r>
    <s v="ZPJ34"/>
    <x v="16"/>
    <x v="260"/>
    <x v="260"/>
    <s v="DIS-E Cap Blanket"/>
    <d v="2010-01-01T00:00:00"/>
    <x v="0"/>
    <n v="201412"/>
    <x v="0"/>
    <x v="1"/>
    <s v="364000"/>
    <s v="038                                "/>
    <s v="00"/>
    <s v="UADD    "/>
    <x v="1582"/>
    <s v="2055"/>
    <s v="ZPJ34"/>
    <x v="16"/>
    <s v="Elec Distribution 360-373"/>
    <s v="Programs"/>
  </r>
  <r>
    <s v="ZPJ34"/>
    <x v="16"/>
    <x v="260"/>
    <x v="260"/>
    <s v="DIS-E Cap Blanket"/>
    <d v="2010-01-01T00:00:00"/>
    <x v="0"/>
    <n v="201412"/>
    <x v="0"/>
    <x v="1"/>
    <s v="365000"/>
    <s v="038                                "/>
    <s v="00"/>
    <s v="UADD    "/>
    <x v="1583"/>
    <s v="2055"/>
    <s v="ZPJ34"/>
    <x v="16"/>
    <s v="Elec Distribution 360-373"/>
    <s v="Programs"/>
  </r>
  <r>
    <s v="ZPJ34"/>
    <x v="16"/>
    <x v="260"/>
    <x v="260"/>
    <s v="DIS-E Cap Blanket"/>
    <d v="2010-01-01T00:00:00"/>
    <x v="0"/>
    <n v="201412"/>
    <x v="0"/>
    <x v="1"/>
    <s v="366000"/>
    <s v="038                                "/>
    <s v="00"/>
    <s v="UADD    "/>
    <x v="1584"/>
    <s v="2055"/>
    <s v="ZPJ34"/>
    <x v="16"/>
    <s v="Elec Distribution 360-373"/>
    <s v="Programs"/>
  </r>
  <r>
    <s v="ZPJ34"/>
    <x v="16"/>
    <x v="260"/>
    <x v="260"/>
    <s v="DIS-E Cap Blanket"/>
    <d v="2010-01-01T00:00:00"/>
    <x v="0"/>
    <n v="201412"/>
    <x v="0"/>
    <x v="1"/>
    <s v="369100"/>
    <s v="038                                "/>
    <s v="00"/>
    <s v="UADD    "/>
    <x v="1585"/>
    <s v="2055"/>
    <s v="ZPJ34"/>
    <x v="16"/>
    <s v="Elec Distribution 360-373"/>
    <s v="Programs"/>
  </r>
  <r>
    <s v="ZPJ34"/>
    <x v="16"/>
    <x v="260"/>
    <x v="260"/>
    <s v="DIS-E Cap Blanket"/>
    <d v="2010-01-01T00:00:00"/>
    <x v="0"/>
    <n v="201412"/>
    <x v="0"/>
    <x v="1"/>
    <s v="369300"/>
    <s v="038                                "/>
    <s v="00"/>
    <s v="UADD    "/>
    <x v="1582"/>
    <s v="2055"/>
    <s v="ZPJ34"/>
    <x v="16"/>
    <s v="Elec Distribution 360-373"/>
    <s v="Programs"/>
  </r>
  <r>
    <s v="ZPJ34"/>
    <x v="16"/>
    <x v="261"/>
    <x v="261"/>
    <s v="DIS-E Cap Blanket"/>
    <d v="2010-01-01T00:00:00"/>
    <x v="0"/>
    <n v="201412"/>
    <x v="0"/>
    <x v="0"/>
    <s v="364000"/>
    <s v="028                                "/>
    <s v="00"/>
    <s v="UADD    "/>
    <x v="1586"/>
    <s v="2055"/>
    <s v="ZPJ34"/>
    <x v="16"/>
    <s v="Elec Distribution 360-373"/>
    <s v="Programs"/>
  </r>
  <r>
    <s v="ZPJ34"/>
    <x v="16"/>
    <x v="261"/>
    <x v="261"/>
    <s v="DIS-E Cap Blanket"/>
    <d v="2010-01-01T00:00:00"/>
    <x v="0"/>
    <n v="201412"/>
    <x v="0"/>
    <x v="0"/>
    <s v="365000"/>
    <s v="028                                "/>
    <s v="00"/>
    <s v="UADD    "/>
    <x v="1587"/>
    <s v="2055"/>
    <s v="ZPJ34"/>
    <x v="16"/>
    <s v="Elec Distribution 360-373"/>
    <s v="Programs"/>
  </r>
  <r>
    <s v="ZPJ34"/>
    <x v="16"/>
    <x v="261"/>
    <x v="261"/>
    <s v="DIS-E Cap Blanket"/>
    <d v="2010-01-01T00:00:00"/>
    <x v="0"/>
    <n v="201412"/>
    <x v="0"/>
    <x v="0"/>
    <s v="366000"/>
    <s v="028                                "/>
    <s v="00"/>
    <s v="UADD    "/>
    <x v="1588"/>
    <s v="2055"/>
    <s v="ZPJ34"/>
    <x v="16"/>
    <s v="Elec Distribution 360-373"/>
    <s v="Programs"/>
  </r>
  <r>
    <s v="ZPJ34"/>
    <x v="16"/>
    <x v="261"/>
    <x v="261"/>
    <s v="DIS-E Cap Blanket"/>
    <d v="2010-01-01T00:00:00"/>
    <x v="0"/>
    <n v="201412"/>
    <x v="0"/>
    <x v="0"/>
    <s v="367000"/>
    <s v="028                                "/>
    <s v="00"/>
    <s v="UADD    "/>
    <x v="1589"/>
    <s v="2055"/>
    <s v="ZPJ34"/>
    <x v="16"/>
    <s v="Elec Distribution 360-373"/>
    <s v="Programs"/>
  </r>
  <r>
    <s v="ZPJ34"/>
    <x v="16"/>
    <x v="261"/>
    <x v="261"/>
    <s v="DIS-E Cap Blanket"/>
    <d v="2010-01-01T00:00:00"/>
    <x v="0"/>
    <n v="201412"/>
    <x v="0"/>
    <x v="0"/>
    <s v="368000"/>
    <s v="028                                "/>
    <s v="00"/>
    <s v="UADD    "/>
    <x v="1590"/>
    <s v="2055"/>
    <s v="ZPJ34"/>
    <x v="16"/>
    <s v="Elec Distribution 360-373"/>
    <s v="Programs"/>
  </r>
  <r>
    <s v="ZPJ34"/>
    <x v="16"/>
    <x v="261"/>
    <x v="261"/>
    <s v="DIS-E Cap Blanket"/>
    <d v="2010-01-01T00:00:00"/>
    <x v="0"/>
    <n v="201412"/>
    <x v="0"/>
    <x v="0"/>
    <s v="369100"/>
    <s v="028                                "/>
    <s v="00"/>
    <s v="UADD    "/>
    <x v="1591"/>
    <s v="2055"/>
    <s v="ZPJ34"/>
    <x v="16"/>
    <s v="Elec Distribution 360-373"/>
    <s v="Programs"/>
  </r>
  <r>
    <s v="ZPJ34"/>
    <x v="16"/>
    <x v="261"/>
    <x v="261"/>
    <s v="DIS-E Cap Blanket"/>
    <d v="2010-01-01T00:00:00"/>
    <x v="0"/>
    <n v="201412"/>
    <x v="0"/>
    <x v="0"/>
    <s v="369300"/>
    <s v="028                                "/>
    <s v="00"/>
    <s v="UADD    "/>
    <x v="1592"/>
    <s v="2055"/>
    <s v="ZPJ34"/>
    <x v="16"/>
    <s v="Elec Distribution 360-373"/>
    <s v="Programs"/>
  </r>
  <r>
    <s v="ZDP34"/>
    <x v="16"/>
    <x v="262"/>
    <x v="262"/>
    <s v="DIS-E Cap Blanket"/>
    <d v="2010-01-01T00:00:00"/>
    <x v="0"/>
    <n v="201412"/>
    <x v="0"/>
    <x v="0"/>
    <s v="364000"/>
    <s v="028                                "/>
    <s v="00"/>
    <s v="CFNU    "/>
    <x v="1593"/>
    <s v="2055"/>
    <s v="ZDP34"/>
    <x v="16"/>
    <s v="Elec Distribution 360-373"/>
    <s v="Programs"/>
  </r>
  <r>
    <s v="ZDP34"/>
    <x v="16"/>
    <x v="262"/>
    <x v="262"/>
    <s v="DIS-E Cap Blanket"/>
    <d v="2010-01-01T00:00:00"/>
    <x v="0"/>
    <n v="201412"/>
    <x v="0"/>
    <x v="0"/>
    <s v="364000"/>
    <s v="028                                "/>
    <s v="00"/>
    <s v="NURV    "/>
    <x v="1594"/>
    <s v="2055"/>
    <s v="ZDP34"/>
    <x v="16"/>
    <s v="Elec Distribution 360-373"/>
    <s v="Programs"/>
  </r>
  <r>
    <s v="ZDP34"/>
    <x v="16"/>
    <x v="262"/>
    <x v="262"/>
    <s v="DIS-E Cap Blanket"/>
    <d v="2010-01-01T00:00:00"/>
    <x v="0"/>
    <n v="201412"/>
    <x v="0"/>
    <x v="0"/>
    <s v="364000"/>
    <s v="028                                "/>
    <s v="00"/>
    <s v="UADD    "/>
    <x v="1595"/>
    <s v="2055"/>
    <s v="ZDP34"/>
    <x v="16"/>
    <s v="Elec Distribution 360-373"/>
    <s v="Programs"/>
  </r>
  <r>
    <s v="ZDP34"/>
    <x v="16"/>
    <x v="262"/>
    <x v="262"/>
    <s v="DIS-E Cap Blanket"/>
    <d v="2010-01-01T00:00:00"/>
    <x v="0"/>
    <n v="201412"/>
    <x v="0"/>
    <x v="0"/>
    <s v="365000"/>
    <s v="028                                "/>
    <s v="00"/>
    <s v="CFNU    "/>
    <x v="1596"/>
    <s v="2055"/>
    <s v="ZDP34"/>
    <x v="16"/>
    <s v="Elec Distribution 360-373"/>
    <s v="Programs"/>
  </r>
  <r>
    <s v="ZDP34"/>
    <x v="16"/>
    <x v="262"/>
    <x v="262"/>
    <s v="DIS-E Cap Blanket"/>
    <d v="2010-01-01T00:00:00"/>
    <x v="0"/>
    <n v="201412"/>
    <x v="0"/>
    <x v="0"/>
    <s v="365000"/>
    <s v="028                                "/>
    <s v="00"/>
    <s v="NURV    "/>
    <x v="1597"/>
    <s v="2055"/>
    <s v="ZDP34"/>
    <x v="16"/>
    <s v="Elec Distribution 360-373"/>
    <s v="Programs"/>
  </r>
  <r>
    <s v="ZDP34"/>
    <x v="16"/>
    <x v="262"/>
    <x v="262"/>
    <s v="DIS-E Cap Blanket"/>
    <d v="2010-01-01T00:00:00"/>
    <x v="0"/>
    <n v="201412"/>
    <x v="0"/>
    <x v="0"/>
    <s v="365000"/>
    <s v="028                                "/>
    <s v="00"/>
    <s v="UADD    "/>
    <x v="1598"/>
    <s v="2055"/>
    <s v="ZDP34"/>
    <x v="16"/>
    <s v="Elec Distribution 360-373"/>
    <s v="Programs"/>
  </r>
  <r>
    <s v="ZDP34"/>
    <x v="16"/>
    <x v="262"/>
    <x v="262"/>
    <s v="DIS-E Cap Blanket"/>
    <d v="2010-01-01T00:00:00"/>
    <x v="0"/>
    <n v="201412"/>
    <x v="0"/>
    <x v="0"/>
    <s v="366000"/>
    <s v="028                                "/>
    <s v="00"/>
    <s v="CFNU    "/>
    <x v="1599"/>
    <s v="2055"/>
    <s v="ZDP34"/>
    <x v="16"/>
    <s v="Elec Distribution 360-373"/>
    <s v="Programs"/>
  </r>
  <r>
    <s v="ZDP34"/>
    <x v="16"/>
    <x v="262"/>
    <x v="262"/>
    <s v="DIS-E Cap Blanket"/>
    <d v="2010-01-01T00:00:00"/>
    <x v="0"/>
    <n v="201412"/>
    <x v="0"/>
    <x v="0"/>
    <s v="366000"/>
    <s v="028                                "/>
    <s v="00"/>
    <s v="NURV    "/>
    <x v="1600"/>
    <s v="2055"/>
    <s v="ZDP34"/>
    <x v="16"/>
    <s v="Elec Distribution 360-373"/>
    <s v="Programs"/>
  </r>
  <r>
    <s v="ZDP34"/>
    <x v="16"/>
    <x v="262"/>
    <x v="262"/>
    <s v="DIS-E Cap Blanket"/>
    <d v="2010-01-01T00:00:00"/>
    <x v="0"/>
    <n v="201412"/>
    <x v="0"/>
    <x v="0"/>
    <s v="367000"/>
    <s v="028                                "/>
    <s v="00"/>
    <s v="CFNU    "/>
    <x v="1601"/>
    <s v="2055"/>
    <s v="ZDP34"/>
    <x v="16"/>
    <s v="Elec Distribution 360-373"/>
    <s v="Programs"/>
  </r>
  <r>
    <s v="ZDP34"/>
    <x v="16"/>
    <x v="262"/>
    <x v="262"/>
    <s v="DIS-E Cap Blanket"/>
    <d v="2010-01-01T00:00:00"/>
    <x v="0"/>
    <n v="201412"/>
    <x v="0"/>
    <x v="0"/>
    <s v="367000"/>
    <s v="028                                "/>
    <s v="00"/>
    <s v="NURV    "/>
    <x v="1602"/>
    <s v="2055"/>
    <s v="ZDP34"/>
    <x v="16"/>
    <s v="Elec Distribution 360-373"/>
    <s v="Programs"/>
  </r>
  <r>
    <s v="ZDP34"/>
    <x v="16"/>
    <x v="262"/>
    <x v="262"/>
    <s v="DIS-E Cap Blanket"/>
    <d v="2010-01-01T00:00:00"/>
    <x v="0"/>
    <n v="201412"/>
    <x v="0"/>
    <x v="0"/>
    <s v="367000"/>
    <s v="028                                "/>
    <s v="00"/>
    <s v="UADD    "/>
    <x v="1603"/>
    <s v="2055"/>
    <s v="ZDP34"/>
    <x v="16"/>
    <s v="Elec Distribution 360-373"/>
    <s v="Programs"/>
  </r>
  <r>
    <s v="ZDP34"/>
    <x v="16"/>
    <x v="262"/>
    <x v="262"/>
    <s v="DIS-E Cap Blanket"/>
    <d v="2010-01-01T00:00:00"/>
    <x v="0"/>
    <n v="201412"/>
    <x v="0"/>
    <x v="0"/>
    <s v="368000"/>
    <s v="028                                "/>
    <s v="00"/>
    <s v="CFNU    "/>
    <x v="1604"/>
    <s v="2055"/>
    <s v="ZDP34"/>
    <x v="16"/>
    <s v="Elec Distribution 360-373"/>
    <s v="Programs"/>
  </r>
  <r>
    <s v="ZDP34"/>
    <x v="16"/>
    <x v="262"/>
    <x v="262"/>
    <s v="DIS-E Cap Blanket"/>
    <d v="2010-01-01T00:00:00"/>
    <x v="0"/>
    <n v="201412"/>
    <x v="0"/>
    <x v="0"/>
    <s v="369100"/>
    <s v="028                                "/>
    <s v="00"/>
    <s v="CFNU    "/>
    <x v="1605"/>
    <s v="2055"/>
    <s v="ZDP34"/>
    <x v="16"/>
    <s v="Elec Distribution 360-373"/>
    <s v="Programs"/>
  </r>
  <r>
    <s v="ZDP34"/>
    <x v="16"/>
    <x v="262"/>
    <x v="262"/>
    <s v="DIS-E Cap Blanket"/>
    <d v="2010-01-01T00:00:00"/>
    <x v="0"/>
    <n v="201412"/>
    <x v="0"/>
    <x v="0"/>
    <s v="369100"/>
    <s v="028                                "/>
    <s v="00"/>
    <s v="NURV    "/>
    <x v="1606"/>
    <s v="2055"/>
    <s v="ZDP34"/>
    <x v="16"/>
    <s v="Elec Distribution 360-373"/>
    <s v="Programs"/>
  </r>
  <r>
    <s v="ZDP34"/>
    <x v="16"/>
    <x v="262"/>
    <x v="262"/>
    <s v="DIS-E Cap Blanket"/>
    <d v="2010-01-01T00:00:00"/>
    <x v="0"/>
    <n v="201412"/>
    <x v="0"/>
    <x v="0"/>
    <s v="369300"/>
    <s v="028                                "/>
    <s v="00"/>
    <s v="CFNU    "/>
    <x v="1607"/>
    <s v="2055"/>
    <s v="ZDP34"/>
    <x v="16"/>
    <s v="Elec Distribution 360-373"/>
    <s v="Programs"/>
  </r>
  <r>
    <s v="ZDP34"/>
    <x v="16"/>
    <x v="262"/>
    <x v="262"/>
    <s v="DIS-E Cap Blanket"/>
    <d v="2010-01-01T00:00:00"/>
    <x v="0"/>
    <n v="201412"/>
    <x v="0"/>
    <x v="0"/>
    <s v="369300"/>
    <s v="028                                "/>
    <s v="00"/>
    <s v="NURV    "/>
    <x v="1608"/>
    <s v="2055"/>
    <s v="ZDP34"/>
    <x v="16"/>
    <s v="Elec Distribution 360-373"/>
    <s v="Programs"/>
  </r>
  <r>
    <s v="ZDP34"/>
    <x v="16"/>
    <x v="262"/>
    <x v="262"/>
    <s v="DIS-E Cap Blanket"/>
    <d v="2010-01-01T00:00:00"/>
    <x v="0"/>
    <n v="201412"/>
    <x v="0"/>
    <x v="0"/>
    <s v="369300"/>
    <s v="028                                "/>
    <s v="00"/>
    <s v="UADD    "/>
    <x v="1609"/>
    <s v="2055"/>
    <s v="ZDP34"/>
    <x v="16"/>
    <s v="Elec Distribution 360-373"/>
    <s v="Programs"/>
  </r>
  <r>
    <s v="ZDP34"/>
    <x v="16"/>
    <x v="262"/>
    <x v="262"/>
    <s v="DIS-E Cap Blanket"/>
    <d v="2010-01-01T00:00:00"/>
    <x v="0"/>
    <n v="201412"/>
    <x v="0"/>
    <x v="0"/>
    <s v="373200"/>
    <s v="028                                "/>
    <s v="00"/>
    <s v="CFNU    "/>
    <x v="1610"/>
    <s v="2055"/>
    <s v="ZDP34"/>
    <x v="16"/>
    <s v="Elec Distribution 360-373"/>
    <s v="Programs"/>
  </r>
  <r>
    <s v="ZDP34"/>
    <x v="16"/>
    <x v="262"/>
    <x v="262"/>
    <s v="DIS-E Cap Blanket"/>
    <d v="2010-01-01T00:00:00"/>
    <x v="0"/>
    <n v="201412"/>
    <x v="0"/>
    <x v="0"/>
    <s v="373400"/>
    <s v="028                                "/>
    <s v="00"/>
    <s v="NURV    "/>
    <x v="1611"/>
    <s v="2055"/>
    <s v="ZDP34"/>
    <x v="16"/>
    <s v="Elec Distribution 360-373"/>
    <s v="Programs"/>
  </r>
  <r>
    <s v="ZBC34"/>
    <x v="16"/>
    <x v="263"/>
    <x v="263"/>
    <s v="DIS-E Cap Blanket"/>
    <d v="2010-01-01T00:00:00"/>
    <x v="0"/>
    <n v="201412"/>
    <x v="0"/>
    <x v="0"/>
    <s v="364000"/>
    <s v="028                                "/>
    <s v="00"/>
    <s v="CFNU    "/>
    <x v="1612"/>
    <s v="2055"/>
    <s v="ZBC34"/>
    <x v="16"/>
    <s v="Elec Distribution 360-373"/>
    <s v="Programs"/>
  </r>
  <r>
    <s v="ZBC34"/>
    <x v="16"/>
    <x v="263"/>
    <x v="263"/>
    <s v="DIS-E Cap Blanket"/>
    <d v="2010-01-01T00:00:00"/>
    <x v="0"/>
    <n v="201412"/>
    <x v="0"/>
    <x v="0"/>
    <s v="364000"/>
    <s v="028                                "/>
    <s v="00"/>
    <s v="NURV    "/>
    <x v="1613"/>
    <s v="2055"/>
    <s v="ZBC34"/>
    <x v="16"/>
    <s v="Elec Distribution 360-373"/>
    <s v="Programs"/>
  </r>
  <r>
    <s v="ZBC34"/>
    <x v="16"/>
    <x v="263"/>
    <x v="263"/>
    <s v="DIS-E Cap Blanket"/>
    <d v="2010-01-01T00:00:00"/>
    <x v="0"/>
    <n v="201412"/>
    <x v="0"/>
    <x v="0"/>
    <s v="364000"/>
    <s v="028                                "/>
    <s v="00"/>
    <s v="UADD    "/>
    <x v="1614"/>
    <s v="2055"/>
    <s v="ZBC34"/>
    <x v="16"/>
    <s v="Elec Distribution 360-373"/>
    <s v="Programs"/>
  </r>
  <r>
    <s v="ZBC34"/>
    <x v="16"/>
    <x v="263"/>
    <x v="263"/>
    <s v="DIS-E Cap Blanket"/>
    <d v="2010-01-01T00:00:00"/>
    <x v="0"/>
    <n v="201412"/>
    <x v="0"/>
    <x v="0"/>
    <s v="365000"/>
    <s v="028                                "/>
    <s v="00"/>
    <s v="CFNU    "/>
    <x v="1615"/>
    <s v="2055"/>
    <s v="ZBC34"/>
    <x v="16"/>
    <s v="Elec Distribution 360-373"/>
    <s v="Programs"/>
  </r>
  <r>
    <s v="ZBC34"/>
    <x v="16"/>
    <x v="263"/>
    <x v="263"/>
    <s v="DIS-E Cap Blanket"/>
    <d v="2010-01-01T00:00:00"/>
    <x v="0"/>
    <n v="201412"/>
    <x v="0"/>
    <x v="0"/>
    <s v="365000"/>
    <s v="028                                "/>
    <s v="00"/>
    <s v="NURV    "/>
    <x v="1616"/>
    <s v="2055"/>
    <s v="ZBC34"/>
    <x v="16"/>
    <s v="Elec Distribution 360-373"/>
    <s v="Programs"/>
  </r>
  <r>
    <s v="ZBC34"/>
    <x v="16"/>
    <x v="263"/>
    <x v="263"/>
    <s v="DIS-E Cap Blanket"/>
    <d v="2010-01-01T00:00:00"/>
    <x v="0"/>
    <n v="201412"/>
    <x v="0"/>
    <x v="0"/>
    <s v="366000"/>
    <s v="028                                "/>
    <s v="00"/>
    <s v="CFNU    "/>
    <x v="1617"/>
    <s v="2055"/>
    <s v="ZBC34"/>
    <x v="16"/>
    <s v="Elec Distribution 360-373"/>
    <s v="Programs"/>
  </r>
  <r>
    <s v="ZBC34"/>
    <x v="16"/>
    <x v="263"/>
    <x v="263"/>
    <s v="DIS-E Cap Blanket"/>
    <d v="2010-01-01T00:00:00"/>
    <x v="0"/>
    <n v="201412"/>
    <x v="0"/>
    <x v="0"/>
    <s v="366000"/>
    <s v="028                                "/>
    <s v="00"/>
    <s v="NURV    "/>
    <x v="1618"/>
    <s v="2055"/>
    <s v="ZBC34"/>
    <x v="16"/>
    <s v="Elec Distribution 360-373"/>
    <s v="Programs"/>
  </r>
  <r>
    <s v="ZBC34"/>
    <x v="16"/>
    <x v="263"/>
    <x v="263"/>
    <s v="DIS-E Cap Blanket"/>
    <d v="2010-01-01T00:00:00"/>
    <x v="0"/>
    <n v="201412"/>
    <x v="0"/>
    <x v="0"/>
    <s v="367000"/>
    <s v="028                                "/>
    <s v="00"/>
    <s v="CFNU    "/>
    <x v="1619"/>
    <s v="2055"/>
    <s v="ZBC34"/>
    <x v="16"/>
    <s v="Elec Distribution 360-373"/>
    <s v="Programs"/>
  </r>
  <r>
    <s v="ZBC34"/>
    <x v="16"/>
    <x v="263"/>
    <x v="263"/>
    <s v="DIS-E Cap Blanket"/>
    <d v="2010-01-01T00:00:00"/>
    <x v="0"/>
    <n v="201412"/>
    <x v="0"/>
    <x v="0"/>
    <s v="367000"/>
    <s v="028                                "/>
    <s v="00"/>
    <s v="NURV    "/>
    <x v="1620"/>
    <s v="2055"/>
    <s v="ZBC34"/>
    <x v="16"/>
    <s v="Elec Distribution 360-373"/>
    <s v="Programs"/>
  </r>
  <r>
    <s v="ZBC34"/>
    <x v="16"/>
    <x v="263"/>
    <x v="263"/>
    <s v="DIS-E Cap Blanket"/>
    <d v="2010-01-01T00:00:00"/>
    <x v="0"/>
    <n v="201412"/>
    <x v="0"/>
    <x v="0"/>
    <s v="368000"/>
    <s v="028                                "/>
    <s v="00"/>
    <s v="CFNU    "/>
    <x v="1621"/>
    <s v="2055"/>
    <s v="ZBC34"/>
    <x v="16"/>
    <s v="Elec Distribution 360-373"/>
    <s v="Programs"/>
  </r>
  <r>
    <s v="ZBC34"/>
    <x v="16"/>
    <x v="263"/>
    <x v="263"/>
    <s v="DIS-E Cap Blanket"/>
    <d v="2010-01-01T00:00:00"/>
    <x v="0"/>
    <n v="201412"/>
    <x v="0"/>
    <x v="0"/>
    <s v="368000"/>
    <s v="028                                "/>
    <s v="00"/>
    <s v="NURV    "/>
    <x v="1622"/>
    <s v="2055"/>
    <s v="ZBC34"/>
    <x v="16"/>
    <s v="Elec Distribution 360-373"/>
    <s v="Programs"/>
  </r>
  <r>
    <s v="ZBC34"/>
    <x v="16"/>
    <x v="263"/>
    <x v="263"/>
    <s v="DIS-E Cap Blanket"/>
    <d v="2010-01-01T00:00:00"/>
    <x v="0"/>
    <n v="201412"/>
    <x v="0"/>
    <x v="0"/>
    <s v="369300"/>
    <s v="028                                "/>
    <s v="00"/>
    <s v="CFNU    "/>
    <x v="1623"/>
    <s v="2055"/>
    <s v="ZBC34"/>
    <x v="16"/>
    <s v="Elec Distribution 360-373"/>
    <s v="Programs"/>
  </r>
  <r>
    <s v="ZBC34"/>
    <x v="16"/>
    <x v="263"/>
    <x v="263"/>
    <s v="DIS-E Cap Blanket"/>
    <d v="2010-01-01T00:00:00"/>
    <x v="0"/>
    <n v="201412"/>
    <x v="0"/>
    <x v="0"/>
    <s v="369300"/>
    <s v="028                                "/>
    <s v="00"/>
    <s v="NURV    "/>
    <x v="1624"/>
    <s v="2055"/>
    <s v="ZBC34"/>
    <x v="16"/>
    <s v="Elec Distribution 360-373"/>
    <s v="Programs"/>
  </r>
  <r>
    <s v="ZBC34"/>
    <x v="16"/>
    <x v="264"/>
    <x v="264"/>
    <s v="DIS-E Cap Blanket"/>
    <d v="2010-01-01T00:00:00"/>
    <x v="0"/>
    <n v="201412"/>
    <x v="0"/>
    <x v="0"/>
    <s v="364000"/>
    <s v="028                                "/>
    <s v="00"/>
    <s v="CFNU    "/>
    <x v="1625"/>
    <s v="2055"/>
    <s v="ZBC34"/>
    <x v="16"/>
    <s v="Elec Distribution 360-373"/>
    <s v="Programs"/>
  </r>
  <r>
    <s v="ZBC34"/>
    <x v="16"/>
    <x v="264"/>
    <x v="264"/>
    <s v="DIS-E Cap Blanket"/>
    <d v="2010-01-01T00:00:00"/>
    <x v="0"/>
    <n v="201412"/>
    <x v="0"/>
    <x v="0"/>
    <s v="364000"/>
    <s v="028                                "/>
    <s v="00"/>
    <s v="NURV    "/>
    <x v="1626"/>
    <s v="2055"/>
    <s v="ZBC34"/>
    <x v="16"/>
    <s v="Elec Distribution 360-373"/>
    <s v="Programs"/>
  </r>
  <r>
    <s v="ZBC34"/>
    <x v="16"/>
    <x v="264"/>
    <x v="264"/>
    <s v="DIS-E Cap Blanket"/>
    <d v="2010-01-01T00:00:00"/>
    <x v="0"/>
    <n v="201412"/>
    <x v="0"/>
    <x v="0"/>
    <s v="364000"/>
    <s v="028                                "/>
    <s v="00"/>
    <s v="UADD    "/>
    <x v="1627"/>
    <s v="2055"/>
    <s v="ZBC34"/>
    <x v="16"/>
    <s v="Elec Distribution 360-373"/>
    <s v="Programs"/>
  </r>
  <r>
    <s v="ZBC34"/>
    <x v="16"/>
    <x v="264"/>
    <x v="264"/>
    <s v="DIS-E Cap Blanket"/>
    <d v="2010-01-01T00:00:00"/>
    <x v="0"/>
    <n v="201412"/>
    <x v="0"/>
    <x v="0"/>
    <s v="365000"/>
    <s v="028                                "/>
    <s v="00"/>
    <s v="CFNU    "/>
    <x v="1628"/>
    <s v="2055"/>
    <s v="ZBC34"/>
    <x v="16"/>
    <s v="Elec Distribution 360-373"/>
    <s v="Programs"/>
  </r>
  <r>
    <s v="ZBC34"/>
    <x v="16"/>
    <x v="264"/>
    <x v="264"/>
    <s v="DIS-E Cap Blanket"/>
    <d v="2010-01-01T00:00:00"/>
    <x v="0"/>
    <n v="201412"/>
    <x v="0"/>
    <x v="0"/>
    <s v="365000"/>
    <s v="028                                "/>
    <s v="00"/>
    <s v="NURV    "/>
    <x v="1629"/>
    <s v="2055"/>
    <s v="ZBC34"/>
    <x v="16"/>
    <s v="Elec Distribution 360-373"/>
    <s v="Programs"/>
  </r>
  <r>
    <s v="ZBC34"/>
    <x v="16"/>
    <x v="264"/>
    <x v="264"/>
    <s v="DIS-E Cap Blanket"/>
    <d v="2010-01-01T00:00:00"/>
    <x v="0"/>
    <n v="201412"/>
    <x v="0"/>
    <x v="0"/>
    <s v="365000"/>
    <s v="028                                "/>
    <s v="00"/>
    <s v="UADD    "/>
    <x v="1630"/>
    <s v="2055"/>
    <s v="ZBC34"/>
    <x v="16"/>
    <s v="Elec Distribution 360-373"/>
    <s v="Programs"/>
  </r>
  <r>
    <s v="ZBC34"/>
    <x v="16"/>
    <x v="264"/>
    <x v="264"/>
    <s v="DIS-E Cap Blanket"/>
    <d v="2010-01-01T00:00:00"/>
    <x v="0"/>
    <n v="201412"/>
    <x v="0"/>
    <x v="0"/>
    <s v="366000"/>
    <s v="028                                "/>
    <s v="00"/>
    <s v="CFNU    "/>
    <x v="1631"/>
    <s v="2055"/>
    <s v="ZBC34"/>
    <x v="16"/>
    <s v="Elec Distribution 360-373"/>
    <s v="Programs"/>
  </r>
  <r>
    <s v="ZBC34"/>
    <x v="16"/>
    <x v="264"/>
    <x v="264"/>
    <s v="DIS-E Cap Blanket"/>
    <d v="2010-01-01T00:00:00"/>
    <x v="0"/>
    <n v="201412"/>
    <x v="0"/>
    <x v="0"/>
    <s v="366000"/>
    <s v="028                                "/>
    <s v="00"/>
    <s v="NURV    "/>
    <x v="1632"/>
    <s v="2055"/>
    <s v="ZBC34"/>
    <x v="16"/>
    <s v="Elec Distribution 360-373"/>
    <s v="Programs"/>
  </r>
  <r>
    <s v="ZBC34"/>
    <x v="16"/>
    <x v="264"/>
    <x v="264"/>
    <s v="DIS-E Cap Blanket"/>
    <d v="2010-01-01T00:00:00"/>
    <x v="0"/>
    <n v="201412"/>
    <x v="0"/>
    <x v="0"/>
    <s v="366000"/>
    <s v="028                                "/>
    <s v="00"/>
    <s v="UADD    "/>
    <x v="1633"/>
    <s v="2055"/>
    <s v="ZBC34"/>
    <x v="16"/>
    <s v="Elec Distribution 360-373"/>
    <s v="Programs"/>
  </r>
  <r>
    <s v="ZBC34"/>
    <x v="16"/>
    <x v="264"/>
    <x v="264"/>
    <s v="DIS-E Cap Blanket"/>
    <d v="2010-01-01T00:00:00"/>
    <x v="0"/>
    <n v="201412"/>
    <x v="0"/>
    <x v="0"/>
    <s v="367000"/>
    <s v="028                                "/>
    <s v="00"/>
    <s v="CFNU    "/>
    <x v="1634"/>
    <s v="2055"/>
    <s v="ZBC34"/>
    <x v="16"/>
    <s v="Elec Distribution 360-373"/>
    <s v="Programs"/>
  </r>
  <r>
    <s v="ZBC34"/>
    <x v="16"/>
    <x v="264"/>
    <x v="264"/>
    <s v="DIS-E Cap Blanket"/>
    <d v="2010-01-01T00:00:00"/>
    <x v="0"/>
    <n v="201412"/>
    <x v="0"/>
    <x v="0"/>
    <s v="367000"/>
    <s v="028                                "/>
    <s v="00"/>
    <s v="NURV    "/>
    <x v="1635"/>
    <s v="2055"/>
    <s v="ZBC34"/>
    <x v="16"/>
    <s v="Elec Distribution 360-373"/>
    <s v="Programs"/>
  </r>
  <r>
    <s v="ZBC34"/>
    <x v="16"/>
    <x v="264"/>
    <x v="264"/>
    <s v="DIS-E Cap Blanket"/>
    <d v="2010-01-01T00:00:00"/>
    <x v="0"/>
    <n v="201412"/>
    <x v="0"/>
    <x v="0"/>
    <s v="367000"/>
    <s v="028                                "/>
    <s v="00"/>
    <s v="UADD    "/>
    <x v="1636"/>
    <s v="2055"/>
    <s v="ZBC34"/>
    <x v="16"/>
    <s v="Elec Distribution 360-373"/>
    <s v="Programs"/>
  </r>
  <r>
    <s v="ZBC34"/>
    <x v="16"/>
    <x v="264"/>
    <x v="264"/>
    <s v="DIS-E Cap Blanket"/>
    <d v="2010-01-01T00:00:00"/>
    <x v="0"/>
    <n v="201412"/>
    <x v="0"/>
    <x v="0"/>
    <s v="368000"/>
    <s v="028                                "/>
    <s v="00"/>
    <s v="CFNU    "/>
    <x v="1637"/>
    <s v="2055"/>
    <s v="ZBC34"/>
    <x v="16"/>
    <s v="Elec Distribution 360-373"/>
    <s v="Programs"/>
  </r>
  <r>
    <s v="ZBC34"/>
    <x v="16"/>
    <x v="264"/>
    <x v="264"/>
    <s v="DIS-E Cap Blanket"/>
    <d v="2010-01-01T00:00:00"/>
    <x v="0"/>
    <n v="201412"/>
    <x v="0"/>
    <x v="0"/>
    <s v="368000"/>
    <s v="028                                "/>
    <s v="00"/>
    <s v="NURV    "/>
    <x v="1638"/>
    <s v="2055"/>
    <s v="ZBC34"/>
    <x v="16"/>
    <s v="Elec Distribution 360-373"/>
    <s v="Programs"/>
  </r>
  <r>
    <s v="ZBC34"/>
    <x v="16"/>
    <x v="264"/>
    <x v="264"/>
    <s v="DIS-E Cap Blanket"/>
    <d v="2010-01-01T00:00:00"/>
    <x v="0"/>
    <n v="201412"/>
    <x v="0"/>
    <x v="0"/>
    <s v="369100"/>
    <s v="028                                "/>
    <s v="00"/>
    <s v="CFNU    "/>
    <x v="1639"/>
    <s v="2055"/>
    <s v="ZBC34"/>
    <x v="16"/>
    <s v="Elec Distribution 360-373"/>
    <s v="Programs"/>
  </r>
  <r>
    <s v="ZBC34"/>
    <x v="16"/>
    <x v="264"/>
    <x v="264"/>
    <s v="DIS-E Cap Blanket"/>
    <d v="2010-01-01T00:00:00"/>
    <x v="0"/>
    <n v="201412"/>
    <x v="0"/>
    <x v="0"/>
    <s v="369100"/>
    <s v="028                                "/>
    <s v="00"/>
    <s v="NURV    "/>
    <x v="1640"/>
    <s v="2055"/>
    <s v="ZBC34"/>
    <x v="16"/>
    <s v="Elec Distribution 360-373"/>
    <s v="Programs"/>
  </r>
  <r>
    <s v="ZBC34"/>
    <x v="16"/>
    <x v="264"/>
    <x v="264"/>
    <s v="DIS-E Cap Blanket"/>
    <d v="2010-01-01T00:00:00"/>
    <x v="0"/>
    <n v="201412"/>
    <x v="0"/>
    <x v="0"/>
    <s v="369100"/>
    <s v="028                                "/>
    <s v="00"/>
    <s v="UADD    "/>
    <x v="1641"/>
    <s v="2055"/>
    <s v="ZBC34"/>
    <x v="16"/>
    <s v="Elec Distribution 360-373"/>
    <s v="Programs"/>
  </r>
  <r>
    <s v="ZBC34"/>
    <x v="16"/>
    <x v="264"/>
    <x v="264"/>
    <s v="DIS-E Cap Blanket"/>
    <d v="2010-01-01T00:00:00"/>
    <x v="0"/>
    <n v="201412"/>
    <x v="0"/>
    <x v="0"/>
    <s v="369300"/>
    <s v="028                                "/>
    <s v="00"/>
    <s v="CFNU    "/>
    <x v="1642"/>
    <s v="2055"/>
    <s v="ZBC34"/>
    <x v="16"/>
    <s v="Elec Distribution 360-373"/>
    <s v="Programs"/>
  </r>
  <r>
    <s v="ZBC34"/>
    <x v="16"/>
    <x v="264"/>
    <x v="264"/>
    <s v="DIS-E Cap Blanket"/>
    <d v="2010-01-01T00:00:00"/>
    <x v="0"/>
    <n v="201412"/>
    <x v="0"/>
    <x v="0"/>
    <s v="369300"/>
    <s v="028                                "/>
    <s v="00"/>
    <s v="NURV    "/>
    <x v="1643"/>
    <s v="2055"/>
    <s v="ZBC34"/>
    <x v="16"/>
    <s v="Elec Distribution 360-373"/>
    <s v="Programs"/>
  </r>
  <r>
    <s v="ZBC34"/>
    <x v="16"/>
    <x v="264"/>
    <x v="264"/>
    <s v="DIS-E Cap Blanket"/>
    <d v="2010-01-01T00:00:00"/>
    <x v="0"/>
    <n v="201412"/>
    <x v="0"/>
    <x v="0"/>
    <s v="369300"/>
    <s v="028                                "/>
    <s v="00"/>
    <s v="UADD    "/>
    <x v="1644"/>
    <s v="2055"/>
    <s v="ZBC34"/>
    <x v="16"/>
    <s v="Elec Distribution 360-373"/>
    <s v="Programs"/>
  </r>
  <r>
    <s v="ZBC34"/>
    <x v="16"/>
    <x v="264"/>
    <x v="264"/>
    <s v="DIS-E Cap Blanket"/>
    <d v="2010-01-01T00:00:00"/>
    <x v="0"/>
    <n v="201412"/>
    <x v="0"/>
    <x v="0"/>
    <s v="373300"/>
    <s v="028                                "/>
    <s v="00"/>
    <s v="NURV    "/>
    <x v="1645"/>
    <s v="2055"/>
    <s v="ZBC34"/>
    <x v="16"/>
    <s v="Elec Distribution 360-373"/>
    <s v="Programs"/>
  </r>
  <r>
    <s v="ZBC34"/>
    <x v="16"/>
    <x v="264"/>
    <x v="264"/>
    <s v="DIS-E Cap Blanket"/>
    <d v="2010-01-01T00:00:00"/>
    <x v="0"/>
    <n v="201412"/>
    <x v="0"/>
    <x v="0"/>
    <s v="373400"/>
    <s v="028                                "/>
    <s v="00"/>
    <s v="CFNU    "/>
    <x v="1646"/>
    <s v="2055"/>
    <s v="ZBC34"/>
    <x v="16"/>
    <s v="Elec Distribution 360-373"/>
    <s v="Programs"/>
  </r>
  <r>
    <s v="ZBC34"/>
    <x v="16"/>
    <x v="264"/>
    <x v="264"/>
    <s v="DIS-E Cap Blanket"/>
    <d v="2010-01-01T00:00:00"/>
    <x v="0"/>
    <n v="201412"/>
    <x v="0"/>
    <x v="0"/>
    <s v="373400"/>
    <s v="028                                "/>
    <s v="00"/>
    <s v="NURV    "/>
    <x v="1647"/>
    <s v="2055"/>
    <s v="ZBC34"/>
    <x v="16"/>
    <s v="Elec Distribution 360-373"/>
    <s v="Programs"/>
  </r>
  <r>
    <s v="ZBC34"/>
    <x v="16"/>
    <x v="264"/>
    <x v="264"/>
    <s v="DIS-E Cap Blanket"/>
    <d v="2010-01-01T00:00:00"/>
    <x v="0"/>
    <n v="201412"/>
    <x v="0"/>
    <x v="0"/>
    <s v="373400"/>
    <s v="028                                "/>
    <s v="00"/>
    <s v="UADD    "/>
    <x v="1648"/>
    <s v="2055"/>
    <s v="ZBC34"/>
    <x v="16"/>
    <s v="Elec Distribution 360-373"/>
    <s v="Programs"/>
  </r>
  <r>
    <s v="ZBC34"/>
    <x v="16"/>
    <x v="265"/>
    <x v="265"/>
    <s v="DIS-E Cap Blanket"/>
    <d v="2010-01-01T00:00:00"/>
    <x v="0"/>
    <n v="201412"/>
    <x v="0"/>
    <x v="0"/>
    <s v="364000"/>
    <s v="028                                "/>
    <s v="00"/>
    <s v="UADD    "/>
    <x v="1649"/>
    <s v="2055"/>
    <s v="ZBC34"/>
    <x v="16"/>
    <s v="Elec Distribution 360-373"/>
    <s v="Programs"/>
  </r>
  <r>
    <s v="ZBC34"/>
    <x v="16"/>
    <x v="265"/>
    <x v="265"/>
    <s v="DIS-E Cap Blanket"/>
    <d v="2010-01-01T00:00:00"/>
    <x v="0"/>
    <n v="201412"/>
    <x v="0"/>
    <x v="0"/>
    <s v="365000"/>
    <s v="028                                "/>
    <s v="00"/>
    <s v="UADD    "/>
    <x v="1650"/>
    <s v="2055"/>
    <s v="ZBC34"/>
    <x v="16"/>
    <s v="Elec Distribution 360-373"/>
    <s v="Programs"/>
  </r>
  <r>
    <s v="ZBC34"/>
    <x v="16"/>
    <x v="265"/>
    <x v="265"/>
    <s v="DIS-E Cap Blanket"/>
    <d v="2010-01-01T00:00:00"/>
    <x v="0"/>
    <n v="201412"/>
    <x v="0"/>
    <x v="0"/>
    <s v="368000"/>
    <s v="028                                "/>
    <s v="00"/>
    <s v="UADD    "/>
    <x v="1651"/>
    <s v="2055"/>
    <s v="ZBC34"/>
    <x v="16"/>
    <s v="Elec Distribution 360-373"/>
    <s v="Programs"/>
  </r>
  <r>
    <s v="ZBC34"/>
    <x v="16"/>
    <x v="265"/>
    <x v="265"/>
    <s v="DIS-E Cap Blanket"/>
    <d v="2010-01-01T00:00:00"/>
    <x v="0"/>
    <n v="201412"/>
    <x v="0"/>
    <x v="0"/>
    <s v="369300"/>
    <s v="028                                "/>
    <s v="00"/>
    <s v="UADD    "/>
    <x v="1652"/>
    <s v="2055"/>
    <s v="ZBC34"/>
    <x v="16"/>
    <s v="Elec Distribution 360-373"/>
    <s v="Programs"/>
  </r>
  <r>
    <s v="ZBW34"/>
    <x v="16"/>
    <x v="266"/>
    <x v="266"/>
    <s v="DIS-E Cap Blanket"/>
    <d v="2010-01-01T00:00:00"/>
    <x v="0"/>
    <n v="201412"/>
    <x v="0"/>
    <x v="0"/>
    <s v="364000"/>
    <s v="028                                "/>
    <s v="00"/>
    <s v="CFNU    "/>
    <x v="1653"/>
    <s v="2055"/>
    <s v="ZBW34"/>
    <x v="16"/>
    <s v="Elec Distribution 360-373"/>
    <s v="Programs"/>
  </r>
  <r>
    <s v="ZBW34"/>
    <x v="16"/>
    <x v="266"/>
    <x v="266"/>
    <s v="DIS-E Cap Blanket"/>
    <d v="2010-01-01T00:00:00"/>
    <x v="0"/>
    <n v="201412"/>
    <x v="0"/>
    <x v="0"/>
    <s v="364000"/>
    <s v="028                                "/>
    <s v="00"/>
    <s v="NURV    "/>
    <x v="1654"/>
    <s v="2055"/>
    <s v="ZBW34"/>
    <x v="16"/>
    <s v="Elec Distribution 360-373"/>
    <s v="Programs"/>
  </r>
  <r>
    <s v="ZBW34"/>
    <x v="16"/>
    <x v="266"/>
    <x v="266"/>
    <s v="DIS-E Cap Blanket"/>
    <d v="2010-01-01T00:00:00"/>
    <x v="0"/>
    <n v="201412"/>
    <x v="0"/>
    <x v="0"/>
    <s v="364000"/>
    <s v="028                                "/>
    <s v="00"/>
    <s v="UADD    "/>
    <x v="1655"/>
    <s v="2055"/>
    <s v="ZBW34"/>
    <x v="16"/>
    <s v="Elec Distribution 360-373"/>
    <s v="Programs"/>
  </r>
  <r>
    <s v="ZBW34"/>
    <x v="16"/>
    <x v="266"/>
    <x v="266"/>
    <s v="DIS-E Cap Blanket"/>
    <d v="2010-01-01T00:00:00"/>
    <x v="0"/>
    <n v="201412"/>
    <x v="0"/>
    <x v="0"/>
    <s v="365000"/>
    <s v="028                                "/>
    <s v="00"/>
    <s v="CFNU    "/>
    <x v="1656"/>
    <s v="2055"/>
    <s v="ZBW34"/>
    <x v="16"/>
    <s v="Elec Distribution 360-373"/>
    <s v="Programs"/>
  </r>
  <r>
    <s v="ZBW34"/>
    <x v="16"/>
    <x v="266"/>
    <x v="266"/>
    <s v="DIS-E Cap Blanket"/>
    <d v="2010-01-01T00:00:00"/>
    <x v="0"/>
    <n v="201412"/>
    <x v="0"/>
    <x v="0"/>
    <s v="365000"/>
    <s v="028                                "/>
    <s v="00"/>
    <s v="NURV    "/>
    <x v="1657"/>
    <s v="2055"/>
    <s v="ZBW34"/>
    <x v="16"/>
    <s v="Elec Distribution 360-373"/>
    <s v="Programs"/>
  </r>
  <r>
    <s v="ZBW34"/>
    <x v="16"/>
    <x v="266"/>
    <x v="266"/>
    <s v="DIS-E Cap Blanket"/>
    <d v="2010-01-01T00:00:00"/>
    <x v="0"/>
    <n v="201412"/>
    <x v="0"/>
    <x v="0"/>
    <s v="365000"/>
    <s v="028                                "/>
    <s v="00"/>
    <s v="UADD    "/>
    <x v="1658"/>
    <s v="2055"/>
    <s v="ZBW34"/>
    <x v="16"/>
    <s v="Elec Distribution 360-373"/>
    <s v="Programs"/>
  </r>
  <r>
    <s v="ZBW34"/>
    <x v="16"/>
    <x v="266"/>
    <x v="266"/>
    <s v="DIS-E Cap Blanket"/>
    <d v="2010-01-01T00:00:00"/>
    <x v="0"/>
    <n v="201412"/>
    <x v="0"/>
    <x v="0"/>
    <s v="366000"/>
    <s v="028                                "/>
    <s v="00"/>
    <s v="CFNU    "/>
    <x v="1659"/>
    <s v="2055"/>
    <s v="ZBW34"/>
    <x v="16"/>
    <s v="Elec Distribution 360-373"/>
    <s v="Programs"/>
  </r>
  <r>
    <s v="ZBW34"/>
    <x v="16"/>
    <x v="266"/>
    <x v="266"/>
    <s v="DIS-E Cap Blanket"/>
    <d v="2010-01-01T00:00:00"/>
    <x v="0"/>
    <n v="201412"/>
    <x v="0"/>
    <x v="0"/>
    <s v="366000"/>
    <s v="028                                "/>
    <s v="00"/>
    <s v="NURV    "/>
    <x v="1660"/>
    <s v="2055"/>
    <s v="ZBW34"/>
    <x v="16"/>
    <s v="Elec Distribution 360-373"/>
    <s v="Programs"/>
  </r>
  <r>
    <s v="ZBW34"/>
    <x v="16"/>
    <x v="266"/>
    <x v="266"/>
    <s v="DIS-E Cap Blanket"/>
    <d v="2010-01-01T00:00:00"/>
    <x v="0"/>
    <n v="201412"/>
    <x v="0"/>
    <x v="0"/>
    <s v="367000"/>
    <s v="028                                "/>
    <s v="00"/>
    <s v="CFNU    "/>
    <x v="1661"/>
    <s v="2055"/>
    <s v="ZBW34"/>
    <x v="16"/>
    <s v="Elec Distribution 360-373"/>
    <s v="Programs"/>
  </r>
  <r>
    <s v="ZBW34"/>
    <x v="16"/>
    <x v="266"/>
    <x v="266"/>
    <s v="DIS-E Cap Blanket"/>
    <d v="2010-01-01T00:00:00"/>
    <x v="0"/>
    <n v="201412"/>
    <x v="0"/>
    <x v="0"/>
    <s v="367000"/>
    <s v="028                                "/>
    <s v="00"/>
    <s v="NURV    "/>
    <x v="1662"/>
    <s v="2055"/>
    <s v="ZBW34"/>
    <x v="16"/>
    <s v="Elec Distribution 360-373"/>
    <s v="Programs"/>
  </r>
  <r>
    <s v="ZBW34"/>
    <x v="16"/>
    <x v="266"/>
    <x v="266"/>
    <s v="DIS-E Cap Blanket"/>
    <d v="2010-01-01T00:00:00"/>
    <x v="0"/>
    <n v="201412"/>
    <x v="0"/>
    <x v="0"/>
    <s v="367000"/>
    <s v="028                                "/>
    <s v="00"/>
    <s v="UADD    "/>
    <x v="1663"/>
    <s v="2055"/>
    <s v="ZBW34"/>
    <x v="16"/>
    <s v="Elec Distribution 360-373"/>
    <s v="Programs"/>
  </r>
  <r>
    <s v="ZBW34"/>
    <x v="16"/>
    <x v="266"/>
    <x v="266"/>
    <s v="DIS-E Cap Blanket"/>
    <d v="2010-01-01T00:00:00"/>
    <x v="0"/>
    <n v="201412"/>
    <x v="0"/>
    <x v="0"/>
    <s v="368000"/>
    <s v="028                                "/>
    <s v="00"/>
    <s v="CFNU    "/>
    <x v="1664"/>
    <s v="2055"/>
    <s v="ZBW34"/>
    <x v="16"/>
    <s v="Elec Distribution 360-373"/>
    <s v="Programs"/>
  </r>
  <r>
    <s v="ZBW34"/>
    <x v="16"/>
    <x v="266"/>
    <x v="266"/>
    <s v="DIS-E Cap Blanket"/>
    <d v="2010-01-01T00:00:00"/>
    <x v="0"/>
    <n v="201412"/>
    <x v="0"/>
    <x v="0"/>
    <s v="368000"/>
    <s v="028                                "/>
    <s v="00"/>
    <s v="NURV    "/>
    <x v="1665"/>
    <s v="2055"/>
    <s v="ZBW34"/>
    <x v="16"/>
    <s v="Elec Distribution 360-373"/>
    <s v="Programs"/>
  </r>
  <r>
    <s v="ZBW34"/>
    <x v="16"/>
    <x v="266"/>
    <x v="266"/>
    <s v="DIS-E Cap Blanket"/>
    <d v="2010-01-01T00:00:00"/>
    <x v="0"/>
    <n v="201412"/>
    <x v="0"/>
    <x v="0"/>
    <s v="368000"/>
    <s v="028                                "/>
    <s v="00"/>
    <s v="UADD    "/>
    <x v="1666"/>
    <s v="2055"/>
    <s v="ZBW34"/>
    <x v="16"/>
    <s v="Elec Distribution 360-373"/>
    <s v="Programs"/>
  </r>
  <r>
    <s v="ZBW34"/>
    <x v="16"/>
    <x v="266"/>
    <x v="266"/>
    <s v="DIS-E Cap Blanket"/>
    <d v="2010-01-01T00:00:00"/>
    <x v="0"/>
    <n v="201412"/>
    <x v="0"/>
    <x v="0"/>
    <s v="369100"/>
    <s v="028                                "/>
    <s v="00"/>
    <s v="CFNU    "/>
    <x v="1667"/>
    <s v="2055"/>
    <s v="ZBW34"/>
    <x v="16"/>
    <s v="Elec Distribution 360-373"/>
    <s v="Programs"/>
  </r>
  <r>
    <s v="ZBW34"/>
    <x v="16"/>
    <x v="266"/>
    <x v="266"/>
    <s v="DIS-E Cap Blanket"/>
    <d v="2010-01-01T00:00:00"/>
    <x v="0"/>
    <n v="201412"/>
    <x v="0"/>
    <x v="0"/>
    <s v="369100"/>
    <s v="028                                "/>
    <s v="00"/>
    <s v="NURV    "/>
    <x v="1668"/>
    <s v="2055"/>
    <s v="ZBW34"/>
    <x v="16"/>
    <s v="Elec Distribution 360-373"/>
    <s v="Programs"/>
  </r>
  <r>
    <s v="ZBW34"/>
    <x v="16"/>
    <x v="266"/>
    <x v="266"/>
    <s v="DIS-E Cap Blanket"/>
    <d v="2010-01-01T00:00:00"/>
    <x v="0"/>
    <n v="201412"/>
    <x v="0"/>
    <x v="0"/>
    <s v="369100"/>
    <s v="028                                "/>
    <s v="00"/>
    <s v="UADD    "/>
    <x v="1669"/>
    <s v="2055"/>
    <s v="ZBW34"/>
    <x v="16"/>
    <s v="Elec Distribution 360-373"/>
    <s v="Programs"/>
  </r>
  <r>
    <s v="ZBW34"/>
    <x v="16"/>
    <x v="266"/>
    <x v="266"/>
    <s v="DIS-E Cap Blanket"/>
    <d v="2010-01-01T00:00:00"/>
    <x v="0"/>
    <n v="201412"/>
    <x v="0"/>
    <x v="0"/>
    <s v="369300"/>
    <s v="028                                "/>
    <s v="00"/>
    <s v="CFNU    "/>
    <x v="1670"/>
    <s v="2055"/>
    <s v="ZBW34"/>
    <x v="16"/>
    <s v="Elec Distribution 360-373"/>
    <s v="Programs"/>
  </r>
  <r>
    <s v="ZBW34"/>
    <x v="16"/>
    <x v="266"/>
    <x v="266"/>
    <s v="DIS-E Cap Blanket"/>
    <d v="2010-01-01T00:00:00"/>
    <x v="0"/>
    <n v="201412"/>
    <x v="0"/>
    <x v="0"/>
    <s v="369300"/>
    <s v="028                                "/>
    <s v="00"/>
    <s v="NURV    "/>
    <x v="1671"/>
    <s v="2055"/>
    <s v="ZBW34"/>
    <x v="16"/>
    <s v="Elec Distribution 360-373"/>
    <s v="Programs"/>
  </r>
  <r>
    <s v="ZBW34"/>
    <x v="16"/>
    <x v="266"/>
    <x v="266"/>
    <s v="DIS-E Cap Blanket"/>
    <d v="2010-01-01T00:00:00"/>
    <x v="0"/>
    <n v="201412"/>
    <x v="0"/>
    <x v="0"/>
    <s v="373400"/>
    <s v="028                                "/>
    <s v="00"/>
    <s v="CFNU    "/>
    <x v="1672"/>
    <s v="2055"/>
    <s v="ZBW34"/>
    <x v="16"/>
    <s v="Elec Distribution 360-373"/>
    <s v="Programs"/>
  </r>
  <r>
    <s v="ZBW34"/>
    <x v="16"/>
    <x v="266"/>
    <x v="266"/>
    <s v="DIS-E Cap Blanket"/>
    <d v="2010-01-01T00:00:00"/>
    <x v="0"/>
    <n v="201412"/>
    <x v="0"/>
    <x v="0"/>
    <s v="373400"/>
    <s v="028                                "/>
    <s v="00"/>
    <s v="NURV    "/>
    <x v="1673"/>
    <s v="2055"/>
    <s v="ZBW34"/>
    <x v="16"/>
    <s v="Elec Distribution 360-373"/>
    <s v="Programs"/>
  </r>
  <r>
    <s v="ZBO34"/>
    <x v="16"/>
    <x v="267"/>
    <x v="267"/>
    <s v="DIS-E Cap Blanket"/>
    <d v="2010-01-01T00:00:00"/>
    <x v="0"/>
    <n v="201412"/>
    <x v="0"/>
    <x v="0"/>
    <s v="364000"/>
    <s v="028                                "/>
    <s v="00"/>
    <s v="CFNU    "/>
    <x v="1674"/>
    <s v="2055"/>
    <s v="ZBO34"/>
    <x v="16"/>
    <s v="Elec Distribution 360-373"/>
    <s v="Programs"/>
  </r>
  <r>
    <s v="ZBO34"/>
    <x v="16"/>
    <x v="267"/>
    <x v="267"/>
    <s v="DIS-E Cap Blanket"/>
    <d v="2010-01-01T00:00:00"/>
    <x v="0"/>
    <n v="201412"/>
    <x v="0"/>
    <x v="0"/>
    <s v="364000"/>
    <s v="028                                "/>
    <s v="00"/>
    <s v="NURV    "/>
    <x v="1675"/>
    <s v="2055"/>
    <s v="ZBO34"/>
    <x v="16"/>
    <s v="Elec Distribution 360-373"/>
    <s v="Programs"/>
  </r>
  <r>
    <s v="ZBO34"/>
    <x v="16"/>
    <x v="267"/>
    <x v="267"/>
    <s v="DIS-E Cap Blanket"/>
    <d v="2010-01-01T00:00:00"/>
    <x v="0"/>
    <n v="201412"/>
    <x v="0"/>
    <x v="0"/>
    <s v="364000"/>
    <s v="028                                "/>
    <s v="00"/>
    <s v="UADD    "/>
    <x v="1676"/>
    <s v="2055"/>
    <s v="ZBO34"/>
    <x v="16"/>
    <s v="Elec Distribution 360-373"/>
    <s v="Programs"/>
  </r>
  <r>
    <s v="ZBO34"/>
    <x v="16"/>
    <x v="267"/>
    <x v="267"/>
    <s v="DIS-E Cap Blanket"/>
    <d v="2010-01-01T00:00:00"/>
    <x v="0"/>
    <n v="201412"/>
    <x v="0"/>
    <x v="0"/>
    <s v="365000"/>
    <s v="028                                "/>
    <s v="00"/>
    <s v="CFNU    "/>
    <x v="1677"/>
    <s v="2055"/>
    <s v="ZBO34"/>
    <x v="16"/>
    <s v="Elec Distribution 360-373"/>
    <s v="Programs"/>
  </r>
  <r>
    <s v="ZBO34"/>
    <x v="16"/>
    <x v="267"/>
    <x v="267"/>
    <s v="DIS-E Cap Blanket"/>
    <d v="2010-01-01T00:00:00"/>
    <x v="0"/>
    <n v="201412"/>
    <x v="0"/>
    <x v="0"/>
    <s v="365000"/>
    <s v="028                                "/>
    <s v="00"/>
    <s v="NURV    "/>
    <x v="1678"/>
    <s v="2055"/>
    <s v="ZBO34"/>
    <x v="16"/>
    <s v="Elec Distribution 360-373"/>
    <s v="Programs"/>
  </r>
  <r>
    <s v="ZBO34"/>
    <x v="16"/>
    <x v="267"/>
    <x v="267"/>
    <s v="DIS-E Cap Blanket"/>
    <d v="2010-01-01T00:00:00"/>
    <x v="0"/>
    <n v="201412"/>
    <x v="0"/>
    <x v="0"/>
    <s v="365000"/>
    <s v="028                                "/>
    <s v="00"/>
    <s v="UADD    "/>
    <x v="1679"/>
    <s v="2055"/>
    <s v="ZBO34"/>
    <x v="16"/>
    <s v="Elec Distribution 360-373"/>
    <s v="Programs"/>
  </r>
  <r>
    <s v="ZBO34"/>
    <x v="16"/>
    <x v="267"/>
    <x v="267"/>
    <s v="DIS-E Cap Blanket"/>
    <d v="2010-01-01T00:00:00"/>
    <x v="0"/>
    <n v="201412"/>
    <x v="0"/>
    <x v="0"/>
    <s v="366000"/>
    <s v="028                                "/>
    <s v="00"/>
    <s v="CFNU    "/>
    <x v="1680"/>
    <s v="2055"/>
    <s v="ZBO34"/>
    <x v="16"/>
    <s v="Elec Distribution 360-373"/>
    <s v="Programs"/>
  </r>
  <r>
    <s v="ZBO34"/>
    <x v="16"/>
    <x v="267"/>
    <x v="267"/>
    <s v="DIS-E Cap Blanket"/>
    <d v="2010-01-01T00:00:00"/>
    <x v="0"/>
    <n v="201412"/>
    <x v="0"/>
    <x v="0"/>
    <s v="366000"/>
    <s v="028                                "/>
    <s v="00"/>
    <s v="NURV    "/>
    <x v="1681"/>
    <s v="2055"/>
    <s v="ZBO34"/>
    <x v="16"/>
    <s v="Elec Distribution 360-373"/>
    <s v="Programs"/>
  </r>
  <r>
    <s v="ZBO34"/>
    <x v="16"/>
    <x v="267"/>
    <x v="267"/>
    <s v="DIS-E Cap Blanket"/>
    <d v="2010-01-01T00:00:00"/>
    <x v="0"/>
    <n v="201412"/>
    <x v="0"/>
    <x v="0"/>
    <s v="367000"/>
    <s v="028                                "/>
    <s v="00"/>
    <s v="CFNU    "/>
    <x v="1682"/>
    <s v="2055"/>
    <s v="ZBO34"/>
    <x v="16"/>
    <s v="Elec Distribution 360-373"/>
    <s v="Programs"/>
  </r>
  <r>
    <s v="ZBO34"/>
    <x v="16"/>
    <x v="267"/>
    <x v="267"/>
    <s v="DIS-E Cap Blanket"/>
    <d v="2010-01-01T00:00:00"/>
    <x v="0"/>
    <n v="201412"/>
    <x v="0"/>
    <x v="0"/>
    <s v="367000"/>
    <s v="028                                "/>
    <s v="00"/>
    <s v="NURV    "/>
    <x v="1683"/>
    <s v="2055"/>
    <s v="ZBO34"/>
    <x v="16"/>
    <s v="Elec Distribution 360-373"/>
    <s v="Programs"/>
  </r>
  <r>
    <s v="ZBO34"/>
    <x v="16"/>
    <x v="267"/>
    <x v="267"/>
    <s v="DIS-E Cap Blanket"/>
    <d v="2010-01-01T00:00:00"/>
    <x v="0"/>
    <n v="201412"/>
    <x v="0"/>
    <x v="0"/>
    <s v="368000"/>
    <s v="028                                "/>
    <s v="00"/>
    <s v="CFNU    "/>
    <x v="1684"/>
    <s v="2055"/>
    <s v="ZBO34"/>
    <x v="16"/>
    <s v="Elec Distribution 360-373"/>
    <s v="Programs"/>
  </r>
  <r>
    <s v="ZBO34"/>
    <x v="16"/>
    <x v="267"/>
    <x v="267"/>
    <s v="DIS-E Cap Blanket"/>
    <d v="2010-01-01T00:00:00"/>
    <x v="0"/>
    <n v="201412"/>
    <x v="0"/>
    <x v="0"/>
    <s v="368000"/>
    <s v="028                                "/>
    <s v="00"/>
    <s v="NURV    "/>
    <x v="1685"/>
    <s v="2055"/>
    <s v="ZBO34"/>
    <x v="16"/>
    <s v="Elec Distribution 360-373"/>
    <s v="Programs"/>
  </r>
  <r>
    <s v="ZBO34"/>
    <x v="16"/>
    <x v="267"/>
    <x v="267"/>
    <s v="DIS-E Cap Blanket"/>
    <d v="2010-01-01T00:00:00"/>
    <x v="0"/>
    <n v="201412"/>
    <x v="0"/>
    <x v="0"/>
    <s v="369100"/>
    <s v="028                                "/>
    <s v="00"/>
    <s v="CFNU    "/>
    <x v="1686"/>
    <s v="2055"/>
    <s v="ZBO34"/>
    <x v="16"/>
    <s v="Elec Distribution 360-373"/>
    <s v="Programs"/>
  </r>
  <r>
    <s v="ZBO34"/>
    <x v="16"/>
    <x v="267"/>
    <x v="267"/>
    <s v="DIS-E Cap Blanket"/>
    <d v="2010-01-01T00:00:00"/>
    <x v="0"/>
    <n v="201412"/>
    <x v="0"/>
    <x v="0"/>
    <s v="369300"/>
    <s v="028                                "/>
    <s v="00"/>
    <s v="CFNU    "/>
    <x v="1687"/>
    <s v="2055"/>
    <s v="ZBO34"/>
    <x v="16"/>
    <s v="Elec Distribution 360-373"/>
    <s v="Programs"/>
  </r>
  <r>
    <s v="ZBO34"/>
    <x v="16"/>
    <x v="267"/>
    <x v="267"/>
    <s v="DIS-E Cap Blanket"/>
    <d v="2010-01-01T00:00:00"/>
    <x v="0"/>
    <n v="201412"/>
    <x v="0"/>
    <x v="0"/>
    <s v="369300"/>
    <s v="028                                "/>
    <s v="00"/>
    <s v="NURV    "/>
    <x v="1688"/>
    <s v="2055"/>
    <s v="ZBO34"/>
    <x v="16"/>
    <s v="Elec Distribution 360-373"/>
    <s v="Programs"/>
  </r>
  <r>
    <s v="ZBO34"/>
    <x v="16"/>
    <x v="267"/>
    <x v="267"/>
    <s v="DIS-E Cap Blanket"/>
    <d v="2010-01-01T00:00:00"/>
    <x v="0"/>
    <n v="201412"/>
    <x v="0"/>
    <x v="0"/>
    <s v="373400"/>
    <s v="028                                "/>
    <s v="00"/>
    <s v="NURV    "/>
    <x v="1689"/>
    <s v="2055"/>
    <s v="ZBO34"/>
    <x v="16"/>
    <s v="Elec Distribution 360-373"/>
    <s v="Programs"/>
  </r>
  <r>
    <s v="ZBO34"/>
    <x v="16"/>
    <x v="268"/>
    <x v="268"/>
    <s v="DIS-E Cap Blanket"/>
    <d v="2010-01-01T00:00:00"/>
    <x v="0"/>
    <n v="201412"/>
    <x v="0"/>
    <x v="0"/>
    <s v="364000"/>
    <s v="028                                "/>
    <s v="00"/>
    <s v="UADD    "/>
    <x v="1690"/>
    <s v="2055"/>
    <s v="ZBO34"/>
    <x v="16"/>
    <s v="Elec Distribution 360-373"/>
    <s v="Programs"/>
  </r>
  <r>
    <s v="ZBO34"/>
    <x v="16"/>
    <x v="268"/>
    <x v="268"/>
    <s v="DIS-E Cap Blanket"/>
    <d v="2010-01-01T00:00:00"/>
    <x v="0"/>
    <n v="201412"/>
    <x v="0"/>
    <x v="0"/>
    <s v="365000"/>
    <s v="028                                "/>
    <s v="00"/>
    <s v="UADD    "/>
    <x v="1691"/>
    <s v="2055"/>
    <s v="ZBO34"/>
    <x v="16"/>
    <s v="Elec Distribution 360-373"/>
    <s v="Programs"/>
  </r>
  <r>
    <s v="ZBO34"/>
    <x v="16"/>
    <x v="268"/>
    <x v="268"/>
    <s v="DIS-E Cap Blanket"/>
    <d v="2010-01-01T00:00:00"/>
    <x v="0"/>
    <n v="201412"/>
    <x v="0"/>
    <x v="0"/>
    <s v="367000"/>
    <s v="028                                "/>
    <s v="00"/>
    <s v="UADD    "/>
    <x v="1692"/>
    <s v="2055"/>
    <s v="ZBO34"/>
    <x v="16"/>
    <s v="Elec Distribution 360-373"/>
    <s v="Programs"/>
  </r>
  <r>
    <s v="ZBO34"/>
    <x v="16"/>
    <x v="268"/>
    <x v="268"/>
    <s v="DIS-E Cap Blanket"/>
    <d v="2010-01-01T00:00:00"/>
    <x v="0"/>
    <n v="201412"/>
    <x v="0"/>
    <x v="0"/>
    <s v="368000"/>
    <s v="028                                "/>
    <s v="00"/>
    <s v="UADD    "/>
    <x v="1693"/>
    <s v="2055"/>
    <s v="ZBO34"/>
    <x v="16"/>
    <s v="Elec Distribution 360-373"/>
    <s v="Programs"/>
  </r>
  <r>
    <s v="ZBR34"/>
    <x v="16"/>
    <x v="269"/>
    <x v="269"/>
    <s v="DIS-E Cap Blanket"/>
    <d v="2010-01-01T00:00:00"/>
    <x v="0"/>
    <n v="201412"/>
    <x v="0"/>
    <x v="0"/>
    <s v="365000"/>
    <s v="028                                "/>
    <s v="00"/>
    <s v="UADD    "/>
    <x v="1694"/>
    <s v="2055"/>
    <s v="ZBR34"/>
    <x v="16"/>
    <s v="Elec Distribution 360-373"/>
    <s v="Programs"/>
  </r>
  <r>
    <s v="ZCJ34"/>
    <x v="16"/>
    <x v="270"/>
    <x v="270"/>
    <s v="DIS-E Cap Blanket"/>
    <d v="2010-01-01T00:00:00"/>
    <x v="0"/>
    <n v="201412"/>
    <x v="0"/>
    <x v="1"/>
    <s v="364000"/>
    <s v="038                                "/>
    <s v="00"/>
    <s v="CFNU    "/>
    <x v="1695"/>
    <s v="2055"/>
    <s v="ZCJ34"/>
    <x v="16"/>
    <s v="Elec Distribution 360-373"/>
    <s v="Programs"/>
  </r>
  <r>
    <s v="ZCJ34"/>
    <x v="16"/>
    <x v="270"/>
    <x v="270"/>
    <s v="DIS-E Cap Blanket"/>
    <d v="2010-01-01T00:00:00"/>
    <x v="0"/>
    <n v="201412"/>
    <x v="0"/>
    <x v="1"/>
    <s v="364000"/>
    <s v="038                                "/>
    <s v="00"/>
    <s v="NURV    "/>
    <x v="1696"/>
    <s v="2055"/>
    <s v="ZCJ34"/>
    <x v="16"/>
    <s v="Elec Distribution 360-373"/>
    <s v="Programs"/>
  </r>
  <r>
    <s v="ZCJ34"/>
    <x v="16"/>
    <x v="270"/>
    <x v="270"/>
    <s v="DIS-E Cap Blanket"/>
    <d v="2010-01-01T00:00:00"/>
    <x v="0"/>
    <n v="201412"/>
    <x v="0"/>
    <x v="1"/>
    <s v="364000"/>
    <s v="038                                "/>
    <s v="00"/>
    <s v="UADD    "/>
    <x v="1697"/>
    <s v="2055"/>
    <s v="ZCJ34"/>
    <x v="16"/>
    <s v="Elec Distribution 360-373"/>
    <s v="Programs"/>
  </r>
  <r>
    <s v="ZCJ34"/>
    <x v="16"/>
    <x v="270"/>
    <x v="270"/>
    <s v="DIS-E Cap Blanket"/>
    <d v="2010-01-01T00:00:00"/>
    <x v="0"/>
    <n v="201412"/>
    <x v="0"/>
    <x v="1"/>
    <s v="365000"/>
    <s v="038                                "/>
    <s v="00"/>
    <s v="CFNU    "/>
    <x v="1698"/>
    <s v="2055"/>
    <s v="ZCJ34"/>
    <x v="16"/>
    <s v="Elec Distribution 360-373"/>
    <s v="Programs"/>
  </r>
  <r>
    <s v="ZCJ34"/>
    <x v="16"/>
    <x v="270"/>
    <x v="270"/>
    <s v="DIS-E Cap Blanket"/>
    <d v="2010-01-01T00:00:00"/>
    <x v="0"/>
    <n v="201412"/>
    <x v="0"/>
    <x v="1"/>
    <s v="365000"/>
    <s v="038                                "/>
    <s v="00"/>
    <s v="NURV    "/>
    <x v="1699"/>
    <s v="2055"/>
    <s v="ZCJ34"/>
    <x v="16"/>
    <s v="Elec Distribution 360-373"/>
    <s v="Programs"/>
  </r>
  <r>
    <s v="ZCJ34"/>
    <x v="16"/>
    <x v="270"/>
    <x v="270"/>
    <s v="DIS-E Cap Blanket"/>
    <d v="2010-01-01T00:00:00"/>
    <x v="0"/>
    <n v="201412"/>
    <x v="0"/>
    <x v="1"/>
    <s v="365000"/>
    <s v="038                                "/>
    <s v="00"/>
    <s v="UADD    "/>
    <x v="1700"/>
    <s v="2055"/>
    <s v="ZCJ34"/>
    <x v="16"/>
    <s v="Elec Distribution 360-373"/>
    <s v="Programs"/>
  </r>
  <r>
    <s v="ZCJ34"/>
    <x v="16"/>
    <x v="270"/>
    <x v="270"/>
    <s v="DIS-E Cap Blanket"/>
    <d v="2010-01-01T00:00:00"/>
    <x v="0"/>
    <n v="201412"/>
    <x v="0"/>
    <x v="1"/>
    <s v="366000"/>
    <s v="038                                "/>
    <s v="00"/>
    <s v="NURV    "/>
    <x v="1701"/>
    <s v="2055"/>
    <s v="ZCJ34"/>
    <x v="16"/>
    <s v="Elec Distribution 360-373"/>
    <s v="Programs"/>
  </r>
  <r>
    <s v="ZCJ34"/>
    <x v="16"/>
    <x v="270"/>
    <x v="270"/>
    <s v="DIS-E Cap Blanket"/>
    <d v="2010-01-01T00:00:00"/>
    <x v="0"/>
    <n v="201412"/>
    <x v="0"/>
    <x v="1"/>
    <s v="367000"/>
    <s v="038                                "/>
    <s v="00"/>
    <s v="NURV    "/>
    <x v="1702"/>
    <s v="2055"/>
    <s v="ZCJ34"/>
    <x v="16"/>
    <s v="Elec Distribution 360-373"/>
    <s v="Programs"/>
  </r>
  <r>
    <s v="ZCJ34"/>
    <x v="16"/>
    <x v="270"/>
    <x v="270"/>
    <s v="DIS-E Cap Blanket"/>
    <d v="2010-01-01T00:00:00"/>
    <x v="0"/>
    <n v="201412"/>
    <x v="0"/>
    <x v="1"/>
    <s v="368000"/>
    <s v="038                                "/>
    <s v="00"/>
    <s v="NURV    "/>
    <x v="1703"/>
    <s v="2055"/>
    <s v="ZCJ34"/>
    <x v="16"/>
    <s v="Elec Distribution 360-373"/>
    <s v="Programs"/>
  </r>
  <r>
    <s v="ZCJ34"/>
    <x v="16"/>
    <x v="270"/>
    <x v="270"/>
    <s v="DIS-E Cap Blanket"/>
    <d v="2010-01-01T00:00:00"/>
    <x v="0"/>
    <n v="201412"/>
    <x v="0"/>
    <x v="1"/>
    <s v="369100"/>
    <s v="038                                "/>
    <s v="00"/>
    <s v="NURV    "/>
    <x v="1702"/>
    <s v="2055"/>
    <s v="ZCJ34"/>
    <x v="16"/>
    <s v="Elec Distribution 360-373"/>
    <s v="Programs"/>
  </r>
  <r>
    <s v="ZCJ34"/>
    <x v="16"/>
    <x v="270"/>
    <x v="270"/>
    <s v="DIS-E Cap Blanket"/>
    <d v="2010-01-01T00:00:00"/>
    <x v="0"/>
    <n v="201412"/>
    <x v="0"/>
    <x v="1"/>
    <s v="369300"/>
    <s v="038                                "/>
    <s v="00"/>
    <s v="NURV    "/>
    <x v="1704"/>
    <s v="2055"/>
    <s v="ZCJ34"/>
    <x v="16"/>
    <s v="Elec Distribution 360-373"/>
    <s v="Programs"/>
  </r>
  <r>
    <s v="ZCJ34"/>
    <x v="16"/>
    <x v="270"/>
    <x v="270"/>
    <s v="DIS-E Cap Blanket"/>
    <d v="2010-01-01T00:00:00"/>
    <x v="0"/>
    <n v="201412"/>
    <x v="0"/>
    <x v="1"/>
    <s v="373400"/>
    <s v="038                                "/>
    <s v="00"/>
    <s v="CFNU    "/>
    <x v="1705"/>
    <s v="2055"/>
    <s v="ZCJ34"/>
    <x v="16"/>
    <s v="Elec Distribution 360-373"/>
    <s v="Programs"/>
  </r>
  <r>
    <s v="ZCJ34"/>
    <x v="16"/>
    <x v="270"/>
    <x v="270"/>
    <s v="DIS-E Cap Blanket"/>
    <d v="2010-01-01T00:00:00"/>
    <x v="0"/>
    <n v="201412"/>
    <x v="0"/>
    <x v="1"/>
    <s v="373400"/>
    <s v="038                                "/>
    <s v="00"/>
    <s v="NURV    "/>
    <x v="1706"/>
    <s v="2055"/>
    <s v="ZCJ34"/>
    <x v="16"/>
    <s v="Elec Distribution 360-373"/>
    <s v="Programs"/>
  </r>
  <r>
    <s v="ZLL34"/>
    <x v="16"/>
    <x v="271"/>
    <x v="271"/>
    <s v="DIS-E Cap Blanket"/>
    <d v="2010-01-01T00:00:00"/>
    <x v="0"/>
    <n v="201412"/>
    <x v="0"/>
    <x v="1"/>
    <s v="364000"/>
    <s v="038                                "/>
    <s v="00"/>
    <s v="UADD    "/>
    <x v="1707"/>
    <s v="2055"/>
    <s v="ZLL34"/>
    <x v="16"/>
    <s v="Elec Distribution 360-373"/>
    <s v="Programs"/>
  </r>
  <r>
    <s v="ZLL34"/>
    <x v="16"/>
    <x v="271"/>
    <x v="271"/>
    <s v="DIS-E Cap Blanket"/>
    <d v="2010-01-01T00:00:00"/>
    <x v="0"/>
    <n v="201412"/>
    <x v="0"/>
    <x v="1"/>
    <s v="365000"/>
    <s v="038                                "/>
    <s v="00"/>
    <s v="UADD    "/>
    <x v="1708"/>
    <s v="2055"/>
    <s v="ZLL34"/>
    <x v="16"/>
    <s v="Elec Distribution 360-373"/>
    <s v="Programs"/>
  </r>
  <r>
    <s v="ZLL34"/>
    <x v="16"/>
    <x v="271"/>
    <x v="271"/>
    <s v="DIS-E Cap Blanket"/>
    <d v="2010-01-01T00:00:00"/>
    <x v="0"/>
    <n v="201412"/>
    <x v="0"/>
    <x v="1"/>
    <s v="368000"/>
    <s v="038                                "/>
    <s v="00"/>
    <s v="UADD    "/>
    <x v="1709"/>
    <s v="2055"/>
    <s v="ZLL34"/>
    <x v="16"/>
    <s v="Elec Distribution 360-373"/>
    <s v="Programs"/>
  </r>
  <r>
    <s v="ZLL34"/>
    <x v="16"/>
    <x v="272"/>
    <x v="272"/>
    <s v="DIS-E Cap Blanket"/>
    <d v="2010-01-01T00:00:00"/>
    <x v="0"/>
    <n v="201412"/>
    <x v="0"/>
    <x v="0"/>
    <s v="364000"/>
    <s v="028                                "/>
    <s v="00"/>
    <s v="UADD    "/>
    <x v="1710"/>
    <s v="2055"/>
    <s v="ZLL34"/>
    <x v="16"/>
    <s v="Elec Distribution 360-373"/>
    <s v="Programs"/>
  </r>
  <r>
    <s v="ZPJ34"/>
    <x v="16"/>
    <x v="273"/>
    <x v="273"/>
    <s v="DIS-E Cap Blanket"/>
    <d v="2010-01-01T00:00:00"/>
    <x v="0"/>
    <n v="201412"/>
    <x v="0"/>
    <x v="0"/>
    <s v="364000"/>
    <s v="028                                "/>
    <s v="00"/>
    <s v="UADD    "/>
    <x v="1711"/>
    <s v="2055"/>
    <s v="ZPJ34"/>
    <x v="16"/>
    <s v="Elec Distribution 360-373"/>
    <s v="Programs"/>
  </r>
  <r>
    <s v="ZPJ34"/>
    <x v="16"/>
    <x v="273"/>
    <x v="273"/>
    <s v="DIS-E Cap Blanket"/>
    <d v="2010-01-01T00:00:00"/>
    <x v="0"/>
    <n v="201412"/>
    <x v="0"/>
    <x v="0"/>
    <s v="365000"/>
    <s v="028                                "/>
    <s v="00"/>
    <s v="UADD    "/>
    <x v="1712"/>
    <s v="2055"/>
    <s v="ZPJ34"/>
    <x v="16"/>
    <s v="Elec Distribution 360-373"/>
    <s v="Programs"/>
  </r>
  <r>
    <s v="ZPJ34"/>
    <x v="16"/>
    <x v="273"/>
    <x v="273"/>
    <s v="DIS-E Cap Blanket"/>
    <d v="2010-01-01T00:00:00"/>
    <x v="0"/>
    <n v="201412"/>
    <x v="0"/>
    <x v="0"/>
    <s v="366000"/>
    <s v="028                                "/>
    <s v="00"/>
    <s v="UADD    "/>
    <x v="1713"/>
    <s v="2055"/>
    <s v="ZPJ34"/>
    <x v="16"/>
    <s v="Elec Distribution 360-373"/>
    <s v="Programs"/>
  </r>
  <r>
    <s v="ZPJ34"/>
    <x v="16"/>
    <x v="273"/>
    <x v="273"/>
    <s v="DIS-E Cap Blanket"/>
    <d v="2010-01-01T00:00:00"/>
    <x v="0"/>
    <n v="201412"/>
    <x v="0"/>
    <x v="0"/>
    <s v="367000"/>
    <s v="028                                "/>
    <s v="00"/>
    <s v="UADD    "/>
    <x v="1712"/>
    <s v="2055"/>
    <s v="ZPJ34"/>
    <x v="16"/>
    <s v="Elec Distribution 360-373"/>
    <s v="Programs"/>
  </r>
  <r>
    <s v="ZPJ34"/>
    <x v="16"/>
    <x v="273"/>
    <x v="273"/>
    <s v="DIS-E Cap Blanket"/>
    <d v="2010-01-01T00:00:00"/>
    <x v="0"/>
    <n v="201412"/>
    <x v="0"/>
    <x v="0"/>
    <s v="368000"/>
    <s v="028                                "/>
    <s v="00"/>
    <s v="UADD    "/>
    <x v="1712"/>
    <s v="2055"/>
    <s v="ZPJ34"/>
    <x v="16"/>
    <s v="Elec Distribution 360-373"/>
    <s v="Programs"/>
  </r>
  <r>
    <s v="ZPJ34"/>
    <x v="16"/>
    <x v="273"/>
    <x v="273"/>
    <s v="DIS-E Cap Blanket"/>
    <d v="2010-01-01T00:00:00"/>
    <x v="0"/>
    <n v="201412"/>
    <x v="0"/>
    <x v="0"/>
    <s v="369100"/>
    <s v="028                                "/>
    <s v="00"/>
    <s v="UADD    "/>
    <x v="1712"/>
    <s v="2055"/>
    <s v="ZPJ34"/>
    <x v="16"/>
    <s v="Elec Distribution 360-373"/>
    <s v="Programs"/>
  </r>
  <r>
    <s v="ZPJ34"/>
    <x v="16"/>
    <x v="273"/>
    <x v="273"/>
    <s v="DIS-E Cap Blanket"/>
    <d v="2010-01-01T00:00:00"/>
    <x v="0"/>
    <n v="201412"/>
    <x v="0"/>
    <x v="0"/>
    <s v="369300"/>
    <s v="028                                "/>
    <s v="00"/>
    <s v="UADD    "/>
    <x v="1714"/>
    <s v="2055"/>
    <s v="ZPJ34"/>
    <x v="16"/>
    <s v="Elec Distribution 360-373"/>
    <s v="Programs"/>
  </r>
  <r>
    <s v="ZPJ34"/>
    <x v="16"/>
    <x v="273"/>
    <x v="273"/>
    <s v="DIS-E Cap Blanket"/>
    <d v="2010-01-01T00:00:00"/>
    <x v="0"/>
    <n v="201412"/>
    <x v="0"/>
    <x v="0"/>
    <s v="373300"/>
    <s v="028                                "/>
    <s v="00"/>
    <s v="UADD    "/>
    <x v="1712"/>
    <s v="2055"/>
    <s v="ZPJ34"/>
    <x v="16"/>
    <s v="Elec Distribution 360-373"/>
    <s v="Programs"/>
  </r>
  <r>
    <s v="ZPJ34"/>
    <x v="16"/>
    <x v="273"/>
    <x v="273"/>
    <s v="DIS-E Cap Blanket"/>
    <d v="2010-01-01T00:00:00"/>
    <x v="0"/>
    <n v="201412"/>
    <x v="0"/>
    <x v="0"/>
    <s v="373400"/>
    <s v="028                                "/>
    <s v="00"/>
    <s v="UADD    "/>
    <x v="1712"/>
    <s v="2055"/>
    <s v="ZPJ34"/>
    <x v="16"/>
    <s v="Elec Distribution 360-373"/>
    <s v="Programs"/>
  </r>
  <r>
    <s v="ZCS34"/>
    <x v="16"/>
    <x v="274"/>
    <x v="274"/>
    <s v="DIS-E Cap Blanket"/>
    <d v="2010-01-01T00:00:00"/>
    <x v="0"/>
    <n v="201412"/>
    <x v="0"/>
    <x v="1"/>
    <s v="364000"/>
    <s v="038                                "/>
    <s v="00"/>
    <s v="UADD    "/>
    <x v="1715"/>
    <s v="2055"/>
    <s v="ZCS34"/>
    <x v="16"/>
    <s v="Elec Distribution 360-373"/>
    <s v="Programs"/>
  </r>
  <r>
    <s v="ZCS34"/>
    <x v="16"/>
    <x v="274"/>
    <x v="274"/>
    <s v="DIS-E Cap Blanket"/>
    <d v="2010-01-01T00:00:00"/>
    <x v="0"/>
    <n v="201412"/>
    <x v="0"/>
    <x v="1"/>
    <s v="365000"/>
    <s v="038                                "/>
    <s v="00"/>
    <s v="UADD    "/>
    <x v="1716"/>
    <s v="2055"/>
    <s v="ZCS34"/>
    <x v="16"/>
    <s v="Elec Distribution 360-373"/>
    <s v="Programs"/>
  </r>
  <r>
    <s v="ZCS34"/>
    <x v="16"/>
    <x v="274"/>
    <x v="274"/>
    <s v="DIS-E Cap Blanket"/>
    <d v="2010-01-01T00:00:00"/>
    <x v="0"/>
    <n v="201412"/>
    <x v="0"/>
    <x v="1"/>
    <s v="366000"/>
    <s v="038                                "/>
    <s v="00"/>
    <s v="UADD    "/>
    <x v="1717"/>
    <s v="2055"/>
    <s v="ZCS34"/>
    <x v="16"/>
    <s v="Elec Distribution 360-373"/>
    <s v="Programs"/>
  </r>
  <r>
    <s v="ZCS34"/>
    <x v="16"/>
    <x v="274"/>
    <x v="274"/>
    <s v="DIS-E Cap Blanket"/>
    <d v="2010-01-01T00:00:00"/>
    <x v="0"/>
    <n v="201412"/>
    <x v="0"/>
    <x v="1"/>
    <s v="367000"/>
    <s v="038                                "/>
    <s v="00"/>
    <s v="UADD    "/>
    <x v="1718"/>
    <s v="2055"/>
    <s v="ZCS34"/>
    <x v="16"/>
    <s v="Elec Distribution 360-373"/>
    <s v="Programs"/>
  </r>
  <r>
    <s v="ZCS34"/>
    <x v="16"/>
    <x v="274"/>
    <x v="274"/>
    <s v="DIS-E Cap Blanket"/>
    <d v="2010-01-01T00:00:00"/>
    <x v="0"/>
    <n v="201412"/>
    <x v="0"/>
    <x v="1"/>
    <s v="368000"/>
    <s v="038                                "/>
    <s v="00"/>
    <s v="UADD    "/>
    <x v="1719"/>
    <s v="2055"/>
    <s v="ZCS34"/>
    <x v="16"/>
    <s v="Elec Distribution 360-373"/>
    <s v="Programs"/>
  </r>
  <r>
    <s v="ZCS34"/>
    <x v="16"/>
    <x v="274"/>
    <x v="274"/>
    <s v="DIS-E Cap Blanket"/>
    <d v="2010-01-01T00:00:00"/>
    <x v="0"/>
    <n v="201412"/>
    <x v="0"/>
    <x v="1"/>
    <s v="369100"/>
    <s v="038                                "/>
    <s v="00"/>
    <s v="UADD    "/>
    <x v="1720"/>
    <s v="2055"/>
    <s v="ZCS34"/>
    <x v="16"/>
    <s v="Elec Distribution 360-373"/>
    <s v="Programs"/>
  </r>
  <r>
    <s v="ZCS34"/>
    <x v="16"/>
    <x v="274"/>
    <x v="274"/>
    <s v="DIS-E Cap Blanket"/>
    <d v="2010-01-01T00:00:00"/>
    <x v="0"/>
    <n v="201412"/>
    <x v="0"/>
    <x v="1"/>
    <s v="369300"/>
    <s v="038                                "/>
    <s v="00"/>
    <s v="UADD    "/>
    <x v="1721"/>
    <s v="2055"/>
    <s v="ZCS34"/>
    <x v="16"/>
    <s v="Elec Distribution 360-373"/>
    <s v="Programs"/>
  </r>
  <r>
    <s v="ZCS34"/>
    <x v="16"/>
    <x v="274"/>
    <x v="274"/>
    <s v="DIS-E Cap Blanket"/>
    <d v="2010-01-01T00:00:00"/>
    <x v="0"/>
    <n v="201412"/>
    <x v="0"/>
    <x v="1"/>
    <s v="373300"/>
    <s v="038                                "/>
    <s v="00"/>
    <s v="UADD    "/>
    <x v="1722"/>
    <s v="2055"/>
    <s v="ZCS34"/>
    <x v="16"/>
    <s v="Elec Distribution 360-373"/>
    <s v="Programs"/>
  </r>
  <r>
    <s v="ZCS34"/>
    <x v="16"/>
    <x v="274"/>
    <x v="274"/>
    <s v="DIS-E Cap Blanket"/>
    <d v="2010-01-01T00:00:00"/>
    <x v="0"/>
    <n v="201412"/>
    <x v="0"/>
    <x v="1"/>
    <s v="373400"/>
    <s v="038                                "/>
    <s v="00"/>
    <s v="UADD    "/>
    <x v="1144"/>
    <s v="2055"/>
    <s v="ZCS34"/>
    <x v="16"/>
    <s v="Elec Distribution 360-373"/>
    <s v="Programs"/>
  </r>
  <r>
    <s v="ZDP34"/>
    <x v="16"/>
    <x v="275"/>
    <x v="275"/>
    <s v="DIS-E Cap Blanket"/>
    <d v="2010-01-01T00:00:00"/>
    <x v="0"/>
    <n v="201412"/>
    <x v="0"/>
    <x v="0"/>
    <s v="364000"/>
    <s v="028                                "/>
    <s v="00"/>
    <s v="NURV    "/>
    <x v="1723"/>
    <s v="2055"/>
    <s v="ZDP34"/>
    <x v="16"/>
    <s v="Elec Distribution 360-373"/>
    <s v="Programs"/>
  </r>
  <r>
    <s v="ZDP34"/>
    <x v="16"/>
    <x v="275"/>
    <x v="275"/>
    <s v="DIS-E Cap Blanket"/>
    <d v="2010-01-01T00:00:00"/>
    <x v="0"/>
    <n v="201412"/>
    <x v="0"/>
    <x v="0"/>
    <s v="365000"/>
    <s v="028                                "/>
    <s v="00"/>
    <s v="CFNU    "/>
    <x v="1724"/>
    <s v="2055"/>
    <s v="ZDP34"/>
    <x v="16"/>
    <s v="Elec Distribution 360-373"/>
    <s v="Programs"/>
  </r>
  <r>
    <s v="ZDP34"/>
    <x v="16"/>
    <x v="275"/>
    <x v="275"/>
    <s v="DIS-E Cap Blanket"/>
    <d v="2010-01-01T00:00:00"/>
    <x v="0"/>
    <n v="201412"/>
    <x v="0"/>
    <x v="0"/>
    <s v="365000"/>
    <s v="028                                "/>
    <s v="00"/>
    <s v="NURV    "/>
    <x v="1725"/>
    <s v="2055"/>
    <s v="ZDP34"/>
    <x v="16"/>
    <s v="Elec Distribution 360-373"/>
    <s v="Programs"/>
  </r>
  <r>
    <s v="ZDP34"/>
    <x v="16"/>
    <x v="275"/>
    <x v="275"/>
    <s v="DIS-E Cap Blanket"/>
    <d v="2010-01-01T00:00:00"/>
    <x v="0"/>
    <n v="201412"/>
    <x v="0"/>
    <x v="0"/>
    <s v="366000"/>
    <s v="028                                "/>
    <s v="00"/>
    <s v="NURV    "/>
    <x v="1726"/>
    <s v="2055"/>
    <s v="ZDP34"/>
    <x v="16"/>
    <s v="Elec Distribution 360-373"/>
    <s v="Programs"/>
  </r>
  <r>
    <s v="ZDP34"/>
    <x v="16"/>
    <x v="275"/>
    <x v="275"/>
    <s v="DIS-E Cap Blanket"/>
    <d v="2010-01-01T00:00:00"/>
    <x v="0"/>
    <n v="201412"/>
    <x v="0"/>
    <x v="0"/>
    <s v="367000"/>
    <s v="028                                "/>
    <s v="00"/>
    <s v="NURV    "/>
    <x v="1727"/>
    <s v="2055"/>
    <s v="ZDP34"/>
    <x v="16"/>
    <s v="Elec Distribution 360-373"/>
    <s v="Programs"/>
  </r>
  <r>
    <s v="ZDP34"/>
    <x v="16"/>
    <x v="275"/>
    <x v="275"/>
    <s v="DIS-E Cap Blanket"/>
    <d v="2010-01-01T00:00:00"/>
    <x v="0"/>
    <n v="201412"/>
    <x v="0"/>
    <x v="0"/>
    <s v="368000"/>
    <s v="028                                "/>
    <s v="00"/>
    <s v="NURV    "/>
    <x v="1728"/>
    <s v="2055"/>
    <s v="ZDP34"/>
    <x v="16"/>
    <s v="Elec Distribution 360-373"/>
    <s v="Programs"/>
  </r>
  <r>
    <s v="ZDP34"/>
    <x v="16"/>
    <x v="275"/>
    <x v="275"/>
    <s v="DIS-E Cap Blanket"/>
    <d v="2010-01-01T00:00:00"/>
    <x v="0"/>
    <n v="201412"/>
    <x v="0"/>
    <x v="0"/>
    <s v="369100"/>
    <s v="028                                "/>
    <s v="00"/>
    <s v="NURV    "/>
    <x v="1729"/>
    <s v="2055"/>
    <s v="ZDP34"/>
    <x v="16"/>
    <s v="Elec Distribution 360-373"/>
    <s v="Programs"/>
  </r>
  <r>
    <s v="ZDP34"/>
    <x v="16"/>
    <x v="275"/>
    <x v="275"/>
    <s v="DIS-E Cap Blanket"/>
    <d v="2010-01-01T00:00:00"/>
    <x v="0"/>
    <n v="201412"/>
    <x v="0"/>
    <x v="0"/>
    <s v="369300"/>
    <s v="028                                "/>
    <s v="00"/>
    <s v="NURV    "/>
    <x v="1730"/>
    <s v="2055"/>
    <s v="ZDP34"/>
    <x v="16"/>
    <s v="Elec Distribution 360-373"/>
    <s v="Programs"/>
  </r>
  <r>
    <s v="ZDP34"/>
    <x v="16"/>
    <x v="275"/>
    <x v="275"/>
    <s v="DIS-E Cap Blanket"/>
    <d v="2010-01-01T00:00:00"/>
    <x v="0"/>
    <n v="201412"/>
    <x v="0"/>
    <x v="0"/>
    <s v="373300"/>
    <s v="028                                "/>
    <s v="00"/>
    <s v="NURV    "/>
    <x v="1731"/>
    <s v="2055"/>
    <s v="ZDP34"/>
    <x v="16"/>
    <s v="Elec Distribution 360-373"/>
    <s v="Programs"/>
  </r>
  <r>
    <s v="ZDP34"/>
    <x v="16"/>
    <x v="275"/>
    <x v="275"/>
    <s v="DIS-E Cap Blanket"/>
    <d v="2010-01-01T00:00:00"/>
    <x v="0"/>
    <n v="201412"/>
    <x v="0"/>
    <x v="0"/>
    <s v="373400"/>
    <s v="028                                "/>
    <s v="00"/>
    <s v="NURV    "/>
    <x v="1732"/>
    <s v="2055"/>
    <s v="ZDP34"/>
    <x v="16"/>
    <s v="Elec Distribution 360-373"/>
    <s v="Programs"/>
  </r>
  <r>
    <s v="ZBC34"/>
    <x v="16"/>
    <x v="276"/>
    <x v="276"/>
    <s v="DIS-E Cap Blanket"/>
    <d v="2010-01-01T00:00:00"/>
    <x v="0"/>
    <n v="201412"/>
    <x v="0"/>
    <x v="0"/>
    <s v="364000"/>
    <s v="028                                "/>
    <s v="00"/>
    <s v="UADD    "/>
    <x v="1733"/>
    <s v="2055"/>
    <s v="ZBC34"/>
    <x v="16"/>
    <s v="Elec Distribution 360-373"/>
    <s v="Programs"/>
  </r>
  <r>
    <s v="ZBC34"/>
    <x v="16"/>
    <x v="276"/>
    <x v="276"/>
    <s v="DIS-E Cap Blanket"/>
    <d v="2010-01-01T00:00:00"/>
    <x v="0"/>
    <n v="201412"/>
    <x v="0"/>
    <x v="0"/>
    <s v="365000"/>
    <s v="028                                "/>
    <s v="00"/>
    <s v="UADD    "/>
    <x v="1715"/>
    <s v="2055"/>
    <s v="ZBC34"/>
    <x v="16"/>
    <s v="Elec Distribution 360-373"/>
    <s v="Programs"/>
  </r>
  <r>
    <s v="ZBC34"/>
    <x v="16"/>
    <x v="276"/>
    <x v="276"/>
    <s v="DIS-E Cap Blanket"/>
    <d v="2010-01-01T00:00:00"/>
    <x v="0"/>
    <n v="201412"/>
    <x v="0"/>
    <x v="0"/>
    <s v="373400"/>
    <s v="028                                "/>
    <s v="00"/>
    <s v="UADD    "/>
    <x v="1734"/>
    <s v="2055"/>
    <s v="ZBC34"/>
    <x v="16"/>
    <s v="Elec Distribution 360-373"/>
    <s v="Programs"/>
  </r>
  <r>
    <s v="ZBC34"/>
    <x v="16"/>
    <x v="277"/>
    <x v="277"/>
    <s v="DIS-E Cap Blanket"/>
    <d v="2010-01-01T00:00:00"/>
    <x v="0"/>
    <n v="201412"/>
    <x v="0"/>
    <x v="0"/>
    <s v="364000"/>
    <s v="028                                "/>
    <s v="00"/>
    <s v="CFNU    "/>
    <x v="1735"/>
    <s v="2055"/>
    <s v="ZBC34"/>
    <x v="16"/>
    <s v="Elec Distribution 360-373"/>
    <s v="Programs"/>
  </r>
  <r>
    <s v="ZBC34"/>
    <x v="16"/>
    <x v="277"/>
    <x v="277"/>
    <s v="DIS-E Cap Blanket"/>
    <d v="2010-01-01T00:00:00"/>
    <x v="0"/>
    <n v="201412"/>
    <x v="0"/>
    <x v="0"/>
    <s v="364000"/>
    <s v="028                                "/>
    <s v="00"/>
    <s v="NURV    "/>
    <x v="1736"/>
    <s v="2055"/>
    <s v="ZBC34"/>
    <x v="16"/>
    <s v="Elec Distribution 360-373"/>
    <s v="Programs"/>
  </r>
  <r>
    <s v="ZBC34"/>
    <x v="16"/>
    <x v="277"/>
    <x v="277"/>
    <s v="DIS-E Cap Blanket"/>
    <d v="2010-01-01T00:00:00"/>
    <x v="0"/>
    <n v="201412"/>
    <x v="0"/>
    <x v="0"/>
    <s v="364000"/>
    <s v="028                                "/>
    <s v="00"/>
    <s v="UADD    "/>
    <x v="1737"/>
    <s v="2055"/>
    <s v="ZBC34"/>
    <x v="16"/>
    <s v="Elec Distribution 360-373"/>
    <s v="Programs"/>
  </r>
  <r>
    <s v="ZBC34"/>
    <x v="16"/>
    <x v="277"/>
    <x v="277"/>
    <s v="DIS-E Cap Blanket"/>
    <d v="2010-01-01T00:00:00"/>
    <x v="0"/>
    <n v="201412"/>
    <x v="0"/>
    <x v="0"/>
    <s v="365000"/>
    <s v="028                                "/>
    <s v="00"/>
    <s v="CFNU    "/>
    <x v="1738"/>
    <s v="2055"/>
    <s v="ZBC34"/>
    <x v="16"/>
    <s v="Elec Distribution 360-373"/>
    <s v="Programs"/>
  </r>
  <r>
    <s v="ZBC34"/>
    <x v="16"/>
    <x v="277"/>
    <x v="277"/>
    <s v="DIS-E Cap Blanket"/>
    <d v="2010-01-01T00:00:00"/>
    <x v="0"/>
    <n v="201412"/>
    <x v="0"/>
    <x v="0"/>
    <s v="365000"/>
    <s v="028                                "/>
    <s v="00"/>
    <s v="NURV    "/>
    <x v="1739"/>
    <s v="2055"/>
    <s v="ZBC34"/>
    <x v="16"/>
    <s v="Elec Distribution 360-373"/>
    <s v="Programs"/>
  </r>
  <r>
    <s v="ZBC34"/>
    <x v="16"/>
    <x v="277"/>
    <x v="277"/>
    <s v="DIS-E Cap Blanket"/>
    <d v="2010-01-01T00:00:00"/>
    <x v="0"/>
    <n v="201412"/>
    <x v="0"/>
    <x v="0"/>
    <s v="365000"/>
    <s v="028                                "/>
    <s v="00"/>
    <s v="UADD    "/>
    <x v="1740"/>
    <s v="2055"/>
    <s v="ZBC34"/>
    <x v="16"/>
    <s v="Elec Distribution 360-373"/>
    <s v="Programs"/>
  </r>
  <r>
    <s v="ZBC34"/>
    <x v="16"/>
    <x v="277"/>
    <x v="277"/>
    <s v="DIS-E Cap Blanket"/>
    <d v="2010-01-01T00:00:00"/>
    <x v="0"/>
    <n v="201412"/>
    <x v="0"/>
    <x v="0"/>
    <s v="366000"/>
    <s v="028                                "/>
    <s v="00"/>
    <s v="CFNU    "/>
    <x v="1741"/>
    <s v="2055"/>
    <s v="ZBC34"/>
    <x v="16"/>
    <s v="Elec Distribution 360-373"/>
    <s v="Programs"/>
  </r>
  <r>
    <s v="ZBC34"/>
    <x v="16"/>
    <x v="277"/>
    <x v="277"/>
    <s v="DIS-E Cap Blanket"/>
    <d v="2010-01-01T00:00:00"/>
    <x v="0"/>
    <n v="201412"/>
    <x v="0"/>
    <x v="0"/>
    <s v="367000"/>
    <s v="028                                "/>
    <s v="00"/>
    <s v="NURV    "/>
    <x v="1742"/>
    <s v="2055"/>
    <s v="ZBC34"/>
    <x v="16"/>
    <s v="Elec Distribution 360-373"/>
    <s v="Programs"/>
  </r>
  <r>
    <s v="ZBC34"/>
    <x v="16"/>
    <x v="277"/>
    <x v="277"/>
    <s v="DIS-E Cap Blanket"/>
    <d v="2010-01-01T00:00:00"/>
    <x v="0"/>
    <n v="201412"/>
    <x v="0"/>
    <x v="0"/>
    <s v="367000"/>
    <s v="028                                "/>
    <s v="00"/>
    <s v="UADD    "/>
    <x v="1743"/>
    <s v="2055"/>
    <s v="ZBC34"/>
    <x v="16"/>
    <s v="Elec Distribution 360-373"/>
    <s v="Programs"/>
  </r>
  <r>
    <s v="ZBC34"/>
    <x v="16"/>
    <x v="277"/>
    <x v="277"/>
    <s v="DIS-E Cap Blanket"/>
    <d v="2010-01-01T00:00:00"/>
    <x v="0"/>
    <n v="201412"/>
    <x v="0"/>
    <x v="0"/>
    <s v="368000"/>
    <s v="028                                "/>
    <s v="00"/>
    <s v="CFNU    "/>
    <x v="1744"/>
    <s v="2055"/>
    <s v="ZBC34"/>
    <x v="16"/>
    <s v="Elec Distribution 360-373"/>
    <s v="Programs"/>
  </r>
  <r>
    <s v="ZBC34"/>
    <x v="16"/>
    <x v="277"/>
    <x v="277"/>
    <s v="DIS-E Cap Blanket"/>
    <d v="2010-01-01T00:00:00"/>
    <x v="0"/>
    <n v="201412"/>
    <x v="0"/>
    <x v="0"/>
    <s v="368000"/>
    <s v="028                                "/>
    <s v="00"/>
    <s v="NURV    "/>
    <x v="1745"/>
    <s v="2055"/>
    <s v="ZBC34"/>
    <x v="16"/>
    <s v="Elec Distribution 360-373"/>
    <s v="Programs"/>
  </r>
  <r>
    <s v="ZBC34"/>
    <x v="16"/>
    <x v="277"/>
    <x v="277"/>
    <s v="DIS-E Cap Blanket"/>
    <d v="2010-01-01T00:00:00"/>
    <x v="0"/>
    <n v="201412"/>
    <x v="0"/>
    <x v="0"/>
    <s v="369100"/>
    <s v="028                                "/>
    <s v="00"/>
    <s v="NURV    "/>
    <x v="1746"/>
    <s v="2055"/>
    <s v="ZBC34"/>
    <x v="16"/>
    <s v="Elec Distribution 360-373"/>
    <s v="Programs"/>
  </r>
  <r>
    <s v="ZBC34"/>
    <x v="16"/>
    <x v="277"/>
    <x v="277"/>
    <s v="DIS-E Cap Blanket"/>
    <d v="2010-01-01T00:00:00"/>
    <x v="0"/>
    <n v="201412"/>
    <x v="0"/>
    <x v="0"/>
    <s v="369300"/>
    <s v="028                                "/>
    <s v="00"/>
    <s v="CFNU    "/>
    <x v="1747"/>
    <s v="2055"/>
    <s v="ZBC34"/>
    <x v="16"/>
    <s v="Elec Distribution 360-373"/>
    <s v="Programs"/>
  </r>
  <r>
    <s v="ZBC34"/>
    <x v="16"/>
    <x v="277"/>
    <x v="277"/>
    <s v="DIS-E Cap Blanket"/>
    <d v="2010-01-01T00:00:00"/>
    <x v="0"/>
    <n v="201412"/>
    <x v="0"/>
    <x v="0"/>
    <s v="369300"/>
    <s v="028                                "/>
    <s v="00"/>
    <s v="NURV    "/>
    <x v="1748"/>
    <s v="2055"/>
    <s v="ZBC34"/>
    <x v="16"/>
    <s v="Elec Distribution 360-373"/>
    <s v="Programs"/>
  </r>
  <r>
    <s v="ZBC34"/>
    <x v="16"/>
    <x v="277"/>
    <x v="277"/>
    <s v="DIS-E Cap Blanket"/>
    <d v="2010-01-01T00:00:00"/>
    <x v="0"/>
    <n v="201412"/>
    <x v="0"/>
    <x v="0"/>
    <s v="369300"/>
    <s v="028                                "/>
    <s v="00"/>
    <s v="UADD    "/>
    <x v="1749"/>
    <s v="2055"/>
    <s v="ZBC34"/>
    <x v="16"/>
    <s v="Elec Distribution 360-373"/>
    <s v="Programs"/>
  </r>
  <r>
    <s v="ZBC34"/>
    <x v="16"/>
    <x v="277"/>
    <x v="277"/>
    <s v="DIS-E Cap Blanket"/>
    <d v="2010-01-01T00:00:00"/>
    <x v="0"/>
    <n v="201412"/>
    <x v="0"/>
    <x v="0"/>
    <s v="373400"/>
    <s v="028                                "/>
    <s v="00"/>
    <s v="CFNU    "/>
    <x v="1750"/>
    <s v="2055"/>
    <s v="ZBC34"/>
    <x v="16"/>
    <s v="Elec Distribution 360-373"/>
    <s v="Programs"/>
  </r>
  <r>
    <s v="ZBC34"/>
    <x v="16"/>
    <x v="277"/>
    <x v="277"/>
    <s v="DIS-E Cap Blanket"/>
    <d v="2010-01-01T00:00:00"/>
    <x v="0"/>
    <n v="201412"/>
    <x v="0"/>
    <x v="0"/>
    <s v="373400"/>
    <s v="028                                "/>
    <s v="00"/>
    <s v="NURV    "/>
    <x v="1751"/>
    <s v="2055"/>
    <s v="ZBC34"/>
    <x v="16"/>
    <s v="Elec Distribution 360-373"/>
    <s v="Programs"/>
  </r>
  <r>
    <s v="ZBW34"/>
    <x v="16"/>
    <x v="278"/>
    <x v="278"/>
    <s v="DIS-E Cap Blanket"/>
    <d v="2010-01-01T00:00:00"/>
    <x v="0"/>
    <n v="201412"/>
    <x v="0"/>
    <x v="0"/>
    <s v="364000"/>
    <s v="028                                "/>
    <s v="00"/>
    <s v="UADD    "/>
    <x v="1752"/>
    <s v="2055"/>
    <s v="ZBW34"/>
    <x v="16"/>
    <s v="Elec Distribution 360-373"/>
    <s v="Programs"/>
  </r>
  <r>
    <s v="ZBW34"/>
    <x v="16"/>
    <x v="278"/>
    <x v="278"/>
    <s v="DIS-E Cap Blanket"/>
    <d v="2010-01-01T00:00:00"/>
    <x v="0"/>
    <n v="201412"/>
    <x v="0"/>
    <x v="0"/>
    <s v="367000"/>
    <s v="028                                "/>
    <s v="00"/>
    <s v="UADD    "/>
    <x v="1752"/>
    <s v="2055"/>
    <s v="ZBW34"/>
    <x v="16"/>
    <s v="Elec Distribution 360-373"/>
    <s v="Programs"/>
  </r>
  <r>
    <s v="ZBW34"/>
    <x v="16"/>
    <x v="278"/>
    <x v="278"/>
    <s v="DIS-E Cap Blanket"/>
    <d v="2010-01-01T00:00:00"/>
    <x v="0"/>
    <n v="201412"/>
    <x v="0"/>
    <x v="0"/>
    <s v="368000"/>
    <s v="028                                "/>
    <s v="00"/>
    <s v="UADD    "/>
    <x v="1753"/>
    <s v="2055"/>
    <s v="ZBW34"/>
    <x v="16"/>
    <s v="Elec Distribution 360-373"/>
    <s v="Programs"/>
  </r>
  <r>
    <s v="ZCJ34"/>
    <x v="16"/>
    <x v="279"/>
    <x v="279"/>
    <s v="DIS-E Cap Blanket"/>
    <d v="2010-01-01T00:00:00"/>
    <x v="0"/>
    <n v="201412"/>
    <x v="0"/>
    <x v="1"/>
    <s v="373400"/>
    <s v="038                                "/>
    <s v="00"/>
    <s v="UADD    "/>
    <x v="1754"/>
    <s v="2055"/>
    <s v="ZCJ34"/>
    <x v="16"/>
    <s v="Elec Distribution 360-373"/>
    <s v="Programs"/>
  </r>
  <r>
    <s v="ZCM34"/>
    <x v="16"/>
    <x v="280"/>
    <x v="280"/>
    <s v="DIS-E Cap Blanket"/>
    <d v="2010-01-01T00:00:00"/>
    <x v="0"/>
    <n v="201412"/>
    <x v="0"/>
    <x v="1"/>
    <s v="364000"/>
    <s v="038                                "/>
    <s v="00"/>
    <s v="UADD    "/>
    <x v="1755"/>
    <s v="2055"/>
    <s v="ZCM34"/>
    <x v="16"/>
    <s v="Elec Distribution 360-373"/>
    <s v="Programs"/>
  </r>
  <r>
    <s v="ZCM34"/>
    <x v="16"/>
    <x v="280"/>
    <x v="280"/>
    <s v="DIS-E Cap Blanket"/>
    <d v="2010-01-01T00:00:00"/>
    <x v="0"/>
    <n v="201412"/>
    <x v="0"/>
    <x v="1"/>
    <s v="365000"/>
    <s v="038                                "/>
    <s v="00"/>
    <s v="UADD    "/>
    <x v="1756"/>
    <s v="2055"/>
    <s v="ZCM34"/>
    <x v="16"/>
    <s v="Elec Distribution 360-373"/>
    <s v="Programs"/>
  </r>
  <r>
    <s v="ZCM34"/>
    <x v="16"/>
    <x v="280"/>
    <x v="280"/>
    <s v="DIS-E Cap Blanket"/>
    <d v="2010-01-01T00:00:00"/>
    <x v="0"/>
    <n v="201412"/>
    <x v="0"/>
    <x v="1"/>
    <s v="366000"/>
    <s v="038                                "/>
    <s v="00"/>
    <s v="UADD    "/>
    <x v="1757"/>
    <s v="2055"/>
    <s v="ZCM34"/>
    <x v="16"/>
    <s v="Elec Distribution 360-373"/>
    <s v="Programs"/>
  </r>
  <r>
    <s v="ZCM34"/>
    <x v="16"/>
    <x v="280"/>
    <x v="280"/>
    <s v="DIS-E Cap Blanket"/>
    <d v="2010-01-01T00:00:00"/>
    <x v="0"/>
    <n v="201412"/>
    <x v="0"/>
    <x v="1"/>
    <s v="367000"/>
    <s v="038                                "/>
    <s v="00"/>
    <s v="UADD    "/>
    <x v="1758"/>
    <s v="2055"/>
    <s v="ZCM34"/>
    <x v="16"/>
    <s v="Elec Distribution 360-373"/>
    <s v="Programs"/>
  </r>
  <r>
    <s v="ZCM34"/>
    <x v="16"/>
    <x v="280"/>
    <x v="280"/>
    <s v="DIS-E Cap Blanket"/>
    <d v="2010-01-01T00:00:00"/>
    <x v="0"/>
    <n v="201412"/>
    <x v="0"/>
    <x v="1"/>
    <s v="368000"/>
    <s v="038                                "/>
    <s v="00"/>
    <s v="UADD    "/>
    <x v="1759"/>
    <s v="2055"/>
    <s v="ZCM34"/>
    <x v="16"/>
    <s v="Elec Distribution 360-373"/>
    <s v="Programs"/>
  </r>
  <r>
    <s v="ZCM34"/>
    <x v="16"/>
    <x v="280"/>
    <x v="280"/>
    <s v="DIS-E Cap Blanket"/>
    <d v="2010-01-01T00:00:00"/>
    <x v="0"/>
    <n v="201412"/>
    <x v="0"/>
    <x v="1"/>
    <s v="373400"/>
    <s v="038                                "/>
    <s v="00"/>
    <s v="UADD    "/>
    <x v="1760"/>
    <s v="2055"/>
    <s v="ZCM34"/>
    <x v="16"/>
    <s v="Elec Distribution 360-373"/>
    <s v="Programs"/>
  </r>
  <r>
    <s v="ZLL34"/>
    <x v="16"/>
    <x v="281"/>
    <x v="281"/>
    <s v="DIS-E Cap Blanket"/>
    <d v="2010-01-01T00:00:00"/>
    <x v="0"/>
    <n v="201412"/>
    <x v="0"/>
    <x v="1"/>
    <s v="364000"/>
    <s v="038                                "/>
    <s v="00"/>
    <s v="UADD    "/>
    <x v="1761"/>
    <s v="2055"/>
    <s v="ZLL34"/>
    <x v="16"/>
    <s v="Elec Distribution 360-373"/>
    <s v="Programs"/>
  </r>
  <r>
    <s v="ZLL34"/>
    <x v="16"/>
    <x v="282"/>
    <x v="282"/>
    <s v="DIS-E Cap Blanket"/>
    <d v="2010-01-01T00:00:00"/>
    <x v="0"/>
    <n v="201412"/>
    <x v="0"/>
    <x v="1"/>
    <s v="364000"/>
    <s v="038                                "/>
    <s v="00"/>
    <s v="UADD    "/>
    <x v="1762"/>
    <s v="2055"/>
    <s v="ZLL34"/>
    <x v="16"/>
    <s v="Elec Distribution 360-373"/>
    <s v="Programs"/>
  </r>
  <r>
    <s v="ZLL34"/>
    <x v="16"/>
    <x v="282"/>
    <x v="282"/>
    <s v="DIS-E Cap Blanket"/>
    <d v="2010-01-01T00:00:00"/>
    <x v="0"/>
    <n v="201412"/>
    <x v="0"/>
    <x v="1"/>
    <s v="365000"/>
    <s v="038                                "/>
    <s v="00"/>
    <s v="UADD    "/>
    <x v="1763"/>
    <s v="2055"/>
    <s v="ZLL34"/>
    <x v="16"/>
    <s v="Elec Distribution 360-373"/>
    <s v="Programs"/>
  </r>
  <r>
    <s v="ZLL34"/>
    <x v="16"/>
    <x v="282"/>
    <x v="282"/>
    <s v="DIS-E Cap Blanket"/>
    <d v="2010-01-01T00:00:00"/>
    <x v="0"/>
    <n v="201412"/>
    <x v="0"/>
    <x v="1"/>
    <s v="366000"/>
    <s v="038                                "/>
    <s v="00"/>
    <s v="UADD    "/>
    <x v="1764"/>
    <s v="2055"/>
    <s v="ZLL34"/>
    <x v="16"/>
    <s v="Elec Distribution 360-373"/>
    <s v="Programs"/>
  </r>
  <r>
    <s v="ZLL34"/>
    <x v="16"/>
    <x v="282"/>
    <x v="282"/>
    <s v="DIS-E Cap Blanket"/>
    <d v="2010-01-01T00:00:00"/>
    <x v="0"/>
    <n v="201412"/>
    <x v="0"/>
    <x v="1"/>
    <s v="367000"/>
    <s v="038                                "/>
    <s v="00"/>
    <s v="UADD    "/>
    <x v="1765"/>
    <s v="2055"/>
    <s v="ZLL34"/>
    <x v="16"/>
    <s v="Elec Distribution 360-373"/>
    <s v="Programs"/>
  </r>
  <r>
    <s v="ZLL34"/>
    <x v="16"/>
    <x v="283"/>
    <x v="283"/>
    <s v="DIS-E Cap Blanket"/>
    <d v="2010-01-01T00:00:00"/>
    <x v="0"/>
    <n v="201412"/>
    <x v="0"/>
    <x v="1"/>
    <s v="364000"/>
    <s v="038                                "/>
    <s v="00"/>
    <s v="UADD    "/>
    <x v="1766"/>
    <s v="2055"/>
    <s v="ZLL34"/>
    <x v="16"/>
    <s v="Elec Distribution 360-373"/>
    <s v="Programs"/>
  </r>
  <r>
    <s v="ZLL34"/>
    <x v="16"/>
    <x v="283"/>
    <x v="283"/>
    <s v="DIS-E Cap Blanket"/>
    <d v="2010-01-01T00:00:00"/>
    <x v="0"/>
    <n v="201412"/>
    <x v="0"/>
    <x v="1"/>
    <s v="365000"/>
    <s v="038                                "/>
    <s v="00"/>
    <s v="UADD    "/>
    <x v="1767"/>
    <s v="2055"/>
    <s v="ZLL34"/>
    <x v="16"/>
    <s v="Elec Distribution 360-373"/>
    <s v="Programs"/>
  </r>
  <r>
    <s v="ZLL34"/>
    <x v="16"/>
    <x v="283"/>
    <x v="283"/>
    <s v="DIS-E Cap Blanket"/>
    <d v="2010-01-01T00:00:00"/>
    <x v="0"/>
    <n v="201412"/>
    <x v="0"/>
    <x v="1"/>
    <s v="366000"/>
    <s v="038                                "/>
    <s v="00"/>
    <s v="UADD    "/>
    <x v="1768"/>
    <s v="2055"/>
    <s v="ZLL34"/>
    <x v="16"/>
    <s v="Elec Distribution 360-373"/>
    <s v="Programs"/>
  </r>
  <r>
    <s v="ZLL34"/>
    <x v="16"/>
    <x v="283"/>
    <x v="283"/>
    <s v="DIS-E Cap Blanket"/>
    <d v="2010-01-01T00:00:00"/>
    <x v="0"/>
    <n v="201412"/>
    <x v="0"/>
    <x v="1"/>
    <s v="367000"/>
    <s v="038                                "/>
    <s v="00"/>
    <s v="UADD    "/>
    <x v="1769"/>
    <s v="2055"/>
    <s v="ZLL34"/>
    <x v="16"/>
    <s v="Elec Distribution 360-373"/>
    <s v="Programs"/>
  </r>
  <r>
    <s v="ZLL34"/>
    <x v="16"/>
    <x v="283"/>
    <x v="283"/>
    <s v="DIS-E Cap Blanket"/>
    <d v="2010-01-01T00:00:00"/>
    <x v="0"/>
    <n v="201412"/>
    <x v="0"/>
    <x v="1"/>
    <s v="368000"/>
    <s v="038                                "/>
    <s v="00"/>
    <s v="UADD    "/>
    <x v="239"/>
    <s v="2055"/>
    <s v="ZLL34"/>
    <x v="16"/>
    <s v="Elec Distribution 360-373"/>
    <s v="Programs"/>
  </r>
  <r>
    <s v="ZLL34"/>
    <x v="16"/>
    <x v="283"/>
    <x v="283"/>
    <s v="DIS-E Cap Blanket"/>
    <d v="2010-01-01T00:00:00"/>
    <x v="0"/>
    <n v="201412"/>
    <x v="0"/>
    <x v="1"/>
    <s v="369100"/>
    <s v="038                                "/>
    <s v="00"/>
    <s v="UADD    "/>
    <x v="239"/>
    <s v="2055"/>
    <s v="ZLL34"/>
    <x v="16"/>
    <s v="Elec Distribution 360-373"/>
    <s v="Programs"/>
  </r>
  <r>
    <s v="ZLL34"/>
    <x v="16"/>
    <x v="283"/>
    <x v="283"/>
    <s v="DIS-E Cap Blanket"/>
    <d v="2010-01-01T00:00:00"/>
    <x v="0"/>
    <n v="201412"/>
    <x v="0"/>
    <x v="1"/>
    <s v="369300"/>
    <s v="038                                "/>
    <s v="00"/>
    <s v="UADD    "/>
    <x v="239"/>
    <s v="2055"/>
    <s v="ZLL34"/>
    <x v="16"/>
    <s v="Elec Distribution 360-373"/>
    <s v="Programs"/>
  </r>
  <r>
    <s v="ZLL34"/>
    <x v="16"/>
    <x v="283"/>
    <x v="283"/>
    <s v="DIS-E Cap Blanket"/>
    <d v="2010-01-01T00:00:00"/>
    <x v="0"/>
    <n v="201412"/>
    <x v="0"/>
    <x v="1"/>
    <s v="373300"/>
    <s v="038                                "/>
    <s v="00"/>
    <s v="UADD    "/>
    <x v="239"/>
    <s v="2055"/>
    <s v="ZLL34"/>
    <x v="16"/>
    <s v="Elec Distribution 360-373"/>
    <s v="Programs"/>
  </r>
  <r>
    <s v="ZLL34"/>
    <x v="16"/>
    <x v="283"/>
    <x v="283"/>
    <s v="DIS-E Cap Blanket"/>
    <d v="2010-01-01T00:00:00"/>
    <x v="0"/>
    <n v="201412"/>
    <x v="0"/>
    <x v="1"/>
    <s v="373400"/>
    <s v="038                                "/>
    <s v="00"/>
    <s v="UADD    "/>
    <x v="239"/>
    <s v="2055"/>
    <s v="ZLL34"/>
    <x v="16"/>
    <s v="Elec Distribution 360-373"/>
    <s v="Programs"/>
  </r>
  <r>
    <s v="ZLL34"/>
    <x v="16"/>
    <x v="284"/>
    <x v="284"/>
    <s v="DIS-E Cap Blanket"/>
    <d v="2010-01-01T00:00:00"/>
    <x v="0"/>
    <n v="201412"/>
    <x v="0"/>
    <x v="1"/>
    <s v="364000"/>
    <s v="038                                "/>
    <s v="00"/>
    <s v="CFNU    "/>
    <x v="1770"/>
    <s v="2055"/>
    <s v="ZLL34"/>
    <x v="16"/>
    <s v="Elec Distribution 360-373"/>
    <s v="Programs"/>
  </r>
  <r>
    <s v="ZLL34"/>
    <x v="16"/>
    <x v="284"/>
    <x v="284"/>
    <s v="DIS-E Cap Blanket"/>
    <d v="2010-01-01T00:00:00"/>
    <x v="0"/>
    <n v="201412"/>
    <x v="0"/>
    <x v="1"/>
    <s v="364000"/>
    <s v="038                                "/>
    <s v="00"/>
    <s v="NURV    "/>
    <x v="1771"/>
    <s v="2055"/>
    <s v="ZLL34"/>
    <x v="16"/>
    <s v="Elec Distribution 360-373"/>
    <s v="Programs"/>
  </r>
  <r>
    <s v="ZLL34"/>
    <x v="16"/>
    <x v="284"/>
    <x v="284"/>
    <s v="DIS-E Cap Blanket"/>
    <d v="2010-01-01T00:00:00"/>
    <x v="0"/>
    <n v="201412"/>
    <x v="0"/>
    <x v="1"/>
    <s v="364000"/>
    <s v="038                                "/>
    <s v="00"/>
    <s v="UADD    "/>
    <x v="1772"/>
    <s v="2055"/>
    <s v="ZLL34"/>
    <x v="16"/>
    <s v="Elec Distribution 360-373"/>
    <s v="Programs"/>
  </r>
  <r>
    <s v="ZLL34"/>
    <x v="16"/>
    <x v="284"/>
    <x v="284"/>
    <s v="DIS-E Cap Blanket"/>
    <d v="2010-01-01T00:00:00"/>
    <x v="0"/>
    <n v="201412"/>
    <x v="0"/>
    <x v="1"/>
    <s v="365000"/>
    <s v="038                                "/>
    <s v="00"/>
    <s v="CFNU    "/>
    <x v="1773"/>
    <s v="2055"/>
    <s v="ZLL34"/>
    <x v="16"/>
    <s v="Elec Distribution 360-373"/>
    <s v="Programs"/>
  </r>
  <r>
    <s v="ZLL34"/>
    <x v="16"/>
    <x v="284"/>
    <x v="284"/>
    <s v="DIS-E Cap Blanket"/>
    <d v="2010-01-01T00:00:00"/>
    <x v="0"/>
    <n v="201412"/>
    <x v="0"/>
    <x v="1"/>
    <s v="365000"/>
    <s v="038                                "/>
    <s v="00"/>
    <s v="NURV    "/>
    <x v="1774"/>
    <s v="2055"/>
    <s v="ZLL34"/>
    <x v="16"/>
    <s v="Elec Distribution 360-373"/>
    <s v="Programs"/>
  </r>
  <r>
    <s v="ZLL34"/>
    <x v="16"/>
    <x v="284"/>
    <x v="284"/>
    <s v="DIS-E Cap Blanket"/>
    <d v="2010-01-01T00:00:00"/>
    <x v="0"/>
    <n v="201412"/>
    <x v="0"/>
    <x v="1"/>
    <s v="365000"/>
    <s v="038                                "/>
    <s v="00"/>
    <s v="UADD    "/>
    <x v="1775"/>
    <s v="2055"/>
    <s v="ZLL34"/>
    <x v="16"/>
    <s v="Elec Distribution 360-373"/>
    <s v="Programs"/>
  </r>
  <r>
    <s v="ZLL34"/>
    <x v="16"/>
    <x v="284"/>
    <x v="284"/>
    <s v="DIS-E Cap Blanket"/>
    <d v="2010-01-01T00:00:00"/>
    <x v="0"/>
    <n v="201412"/>
    <x v="0"/>
    <x v="1"/>
    <s v="366000"/>
    <s v="038                                "/>
    <s v="00"/>
    <s v="NURV    "/>
    <x v="1776"/>
    <s v="2055"/>
    <s v="ZLL34"/>
    <x v="16"/>
    <s v="Elec Distribution 360-373"/>
    <s v="Programs"/>
  </r>
  <r>
    <s v="ZLL34"/>
    <x v="16"/>
    <x v="284"/>
    <x v="284"/>
    <s v="DIS-E Cap Blanket"/>
    <d v="2010-01-01T00:00:00"/>
    <x v="0"/>
    <n v="201412"/>
    <x v="0"/>
    <x v="1"/>
    <s v="366000"/>
    <s v="038                                "/>
    <s v="00"/>
    <s v="UADD    "/>
    <x v="1777"/>
    <s v="2055"/>
    <s v="ZLL34"/>
    <x v="16"/>
    <s v="Elec Distribution 360-373"/>
    <s v="Programs"/>
  </r>
  <r>
    <s v="ZLL34"/>
    <x v="16"/>
    <x v="284"/>
    <x v="284"/>
    <s v="DIS-E Cap Blanket"/>
    <d v="2010-01-01T00:00:00"/>
    <x v="0"/>
    <n v="201412"/>
    <x v="0"/>
    <x v="1"/>
    <s v="367000"/>
    <s v="038                                "/>
    <s v="00"/>
    <s v="CFNU    "/>
    <x v="1778"/>
    <s v="2055"/>
    <s v="ZLL34"/>
    <x v="16"/>
    <s v="Elec Distribution 360-373"/>
    <s v="Programs"/>
  </r>
  <r>
    <s v="ZLL34"/>
    <x v="16"/>
    <x v="284"/>
    <x v="284"/>
    <s v="DIS-E Cap Blanket"/>
    <d v="2010-01-01T00:00:00"/>
    <x v="0"/>
    <n v="201412"/>
    <x v="0"/>
    <x v="1"/>
    <s v="367000"/>
    <s v="038                                "/>
    <s v="00"/>
    <s v="NURV    "/>
    <x v="1779"/>
    <s v="2055"/>
    <s v="ZLL34"/>
    <x v="16"/>
    <s v="Elec Distribution 360-373"/>
    <s v="Programs"/>
  </r>
  <r>
    <s v="ZLL34"/>
    <x v="16"/>
    <x v="284"/>
    <x v="284"/>
    <s v="DIS-E Cap Blanket"/>
    <d v="2010-01-01T00:00:00"/>
    <x v="0"/>
    <n v="201412"/>
    <x v="0"/>
    <x v="1"/>
    <s v="367000"/>
    <s v="038                                "/>
    <s v="00"/>
    <s v="UADD    "/>
    <x v="1780"/>
    <s v="2055"/>
    <s v="ZLL34"/>
    <x v="16"/>
    <s v="Elec Distribution 360-373"/>
    <s v="Programs"/>
  </r>
  <r>
    <s v="ZLL34"/>
    <x v="16"/>
    <x v="284"/>
    <x v="284"/>
    <s v="DIS-E Cap Blanket"/>
    <d v="2010-01-01T00:00:00"/>
    <x v="0"/>
    <n v="201412"/>
    <x v="0"/>
    <x v="1"/>
    <s v="368000"/>
    <s v="038                                "/>
    <s v="00"/>
    <s v="CFNU    "/>
    <x v="1781"/>
    <s v="2055"/>
    <s v="ZLL34"/>
    <x v="16"/>
    <s v="Elec Distribution 360-373"/>
    <s v="Programs"/>
  </r>
  <r>
    <s v="ZLL34"/>
    <x v="16"/>
    <x v="284"/>
    <x v="284"/>
    <s v="DIS-E Cap Blanket"/>
    <d v="2010-01-01T00:00:00"/>
    <x v="0"/>
    <n v="201412"/>
    <x v="0"/>
    <x v="1"/>
    <s v="368000"/>
    <s v="038                                "/>
    <s v="00"/>
    <s v="NURV    "/>
    <x v="1782"/>
    <s v="2055"/>
    <s v="ZLL34"/>
    <x v="16"/>
    <s v="Elec Distribution 360-373"/>
    <s v="Programs"/>
  </r>
  <r>
    <s v="ZLL34"/>
    <x v="16"/>
    <x v="284"/>
    <x v="284"/>
    <s v="DIS-E Cap Blanket"/>
    <d v="2010-01-01T00:00:00"/>
    <x v="0"/>
    <n v="201412"/>
    <x v="0"/>
    <x v="1"/>
    <s v="368000"/>
    <s v="038                                "/>
    <s v="00"/>
    <s v="UADD    "/>
    <x v="1783"/>
    <s v="2055"/>
    <s v="ZLL34"/>
    <x v="16"/>
    <s v="Elec Distribution 360-373"/>
    <s v="Programs"/>
  </r>
  <r>
    <s v="ZLL34"/>
    <x v="16"/>
    <x v="284"/>
    <x v="284"/>
    <s v="DIS-E Cap Blanket"/>
    <d v="2010-01-01T00:00:00"/>
    <x v="0"/>
    <n v="201412"/>
    <x v="0"/>
    <x v="1"/>
    <s v="369100"/>
    <s v="038                                "/>
    <s v="00"/>
    <s v="NURV    "/>
    <x v="1784"/>
    <s v="2055"/>
    <s v="ZLL34"/>
    <x v="16"/>
    <s v="Elec Distribution 360-373"/>
    <s v="Programs"/>
  </r>
  <r>
    <s v="ZLL34"/>
    <x v="16"/>
    <x v="284"/>
    <x v="284"/>
    <s v="DIS-E Cap Blanket"/>
    <d v="2010-01-01T00:00:00"/>
    <x v="0"/>
    <n v="201412"/>
    <x v="0"/>
    <x v="1"/>
    <s v="369100"/>
    <s v="038                                "/>
    <s v="00"/>
    <s v="UADD    "/>
    <x v="1785"/>
    <s v="2055"/>
    <s v="ZLL34"/>
    <x v="16"/>
    <s v="Elec Distribution 360-373"/>
    <s v="Programs"/>
  </r>
  <r>
    <s v="ZLL34"/>
    <x v="16"/>
    <x v="284"/>
    <x v="284"/>
    <s v="DIS-E Cap Blanket"/>
    <d v="2010-01-01T00:00:00"/>
    <x v="0"/>
    <n v="201412"/>
    <x v="0"/>
    <x v="1"/>
    <s v="369300"/>
    <s v="038                                "/>
    <s v="00"/>
    <s v="NURV    "/>
    <x v="1786"/>
    <s v="2055"/>
    <s v="ZLL34"/>
    <x v="16"/>
    <s v="Elec Distribution 360-373"/>
    <s v="Programs"/>
  </r>
  <r>
    <s v="ZLL34"/>
    <x v="16"/>
    <x v="284"/>
    <x v="284"/>
    <s v="DIS-E Cap Blanket"/>
    <d v="2010-01-01T00:00:00"/>
    <x v="0"/>
    <n v="201412"/>
    <x v="0"/>
    <x v="1"/>
    <s v="369300"/>
    <s v="038                                "/>
    <s v="00"/>
    <s v="UADD    "/>
    <x v="1787"/>
    <s v="2055"/>
    <s v="ZLL34"/>
    <x v="16"/>
    <s v="Elec Distribution 360-373"/>
    <s v="Programs"/>
  </r>
  <r>
    <s v="ZLL34"/>
    <x v="16"/>
    <x v="284"/>
    <x v="284"/>
    <s v="DIS-E Cap Blanket"/>
    <d v="2010-01-01T00:00:00"/>
    <x v="0"/>
    <n v="201412"/>
    <x v="0"/>
    <x v="1"/>
    <s v="373300"/>
    <s v="038                                "/>
    <s v="00"/>
    <s v="NURV    "/>
    <x v="1788"/>
    <s v="2055"/>
    <s v="ZLL34"/>
    <x v="16"/>
    <s v="Elec Distribution 360-373"/>
    <s v="Programs"/>
  </r>
  <r>
    <s v="ZLL34"/>
    <x v="16"/>
    <x v="284"/>
    <x v="284"/>
    <s v="DIS-E Cap Blanket"/>
    <d v="2010-01-01T00:00:00"/>
    <x v="0"/>
    <n v="201412"/>
    <x v="0"/>
    <x v="1"/>
    <s v="373300"/>
    <s v="038                                "/>
    <s v="00"/>
    <s v="UADD    "/>
    <x v="1789"/>
    <s v="2055"/>
    <s v="ZLL34"/>
    <x v="16"/>
    <s v="Elec Distribution 360-373"/>
    <s v="Programs"/>
  </r>
  <r>
    <s v="ZLL34"/>
    <x v="16"/>
    <x v="284"/>
    <x v="284"/>
    <s v="DIS-E Cap Blanket"/>
    <d v="2010-01-01T00:00:00"/>
    <x v="0"/>
    <n v="201412"/>
    <x v="0"/>
    <x v="1"/>
    <s v="373400"/>
    <s v="038                                "/>
    <s v="00"/>
    <s v="NURV    "/>
    <x v="1790"/>
    <s v="2055"/>
    <s v="ZLL34"/>
    <x v="16"/>
    <s v="Elec Distribution 360-373"/>
    <s v="Programs"/>
  </r>
  <r>
    <s v="ZLL34"/>
    <x v="16"/>
    <x v="284"/>
    <x v="284"/>
    <s v="DIS-E Cap Blanket"/>
    <d v="2010-01-01T00:00:00"/>
    <x v="0"/>
    <n v="201412"/>
    <x v="0"/>
    <x v="1"/>
    <s v="373400"/>
    <s v="038                                "/>
    <s v="00"/>
    <s v="UADD    "/>
    <x v="1791"/>
    <s v="2055"/>
    <s v="ZLL34"/>
    <x v="16"/>
    <s v="Elec Distribution 360-373"/>
    <s v="Programs"/>
  </r>
  <r>
    <s v="ZLL34"/>
    <x v="16"/>
    <x v="285"/>
    <x v="285"/>
    <s v="DIS-E Cap Blanket"/>
    <d v="2010-01-01T00:00:00"/>
    <x v="0"/>
    <n v="201412"/>
    <x v="0"/>
    <x v="1"/>
    <s v="364000"/>
    <s v="038                                "/>
    <s v="00"/>
    <s v="UADD    "/>
    <x v="1792"/>
    <s v="2055"/>
    <s v="ZLL34"/>
    <x v="16"/>
    <s v="Elec Distribution 360-373"/>
    <s v="Programs"/>
  </r>
  <r>
    <s v="ZLL34"/>
    <x v="16"/>
    <x v="285"/>
    <x v="285"/>
    <s v="DIS-E Cap Blanket"/>
    <d v="2010-01-01T00:00:00"/>
    <x v="0"/>
    <n v="201412"/>
    <x v="0"/>
    <x v="1"/>
    <s v="365000"/>
    <s v="038                                "/>
    <s v="00"/>
    <s v="UADD    "/>
    <x v="1793"/>
    <s v="2055"/>
    <s v="ZLL34"/>
    <x v="16"/>
    <s v="Elec Distribution 360-373"/>
    <s v="Programs"/>
  </r>
  <r>
    <s v="ZPJ34"/>
    <x v="16"/>
    <x v="286"/>
    <x v="286"/>
    <s v="DIS-E Cap Blanket"/>
    <d v="2010-01-01T00:00:00"/>
    <x v="0"/>
    <n v="201412"/>
    <x v="0"/>
    <x v="1"/>
    <s v="364000"/>
    <s v="038                                "/>
    <s v="00"/>
    <s v="UADD    "/>
    <x v="1794"/>
    <s v="2055"/>
    <s v="ZPJ34"/>
    <x v="16"/>
    <s v="Elec Distribution 360-373"/>
    <s v="Programs"/>
  </r>
  <r>
    <s v="ZPJ34"/>
    <x v="16"/>
    <x v="286"/>
    <x v="286"/>
    <s v="DIS-E Cap Blanket"/>
    <d v="2010-01-01T00:00:00"/>
    <x v="0"/>
    <n v="201412"/>
    <x v="0"/>
    <x v="1"/>
    <s v="365000"/>
    <s v="038                                "/>
    <s v="00"/>
    <s v="UADD    "/>
    <x v="1794"/>
    <s v="2055"/>
    <s v="ZPJ34"/>
    <x v="16"/>
    <s v="Elec Distribution 360-373"/>
    <s v="Programs"/>
  </r>
  <r>
    <s v="ZPJ34"/>
    <x v="16"/>
    <x v="286"/>
    <x v="286"/>
    <s v="DIS-E Cap Blanket"/>
    <d v="2010-01-01T00:00:00"/>
    <x v="0"/>
    <n v="201412"/>
    <x v="0"/>
    <x v="1"/>
    <s v="366000"/>
    <s v="038                                "/>
    <s v="00"/>
    <s v="UADD    "/>
    <x v="1794"/>
    <s v="2055"/>
    <s v="ZPJ34"/>
    <x v="16"/>
    <s v="Elec Distribution 360-373"/>
    <s v="Programs"/>
  </r>
  <r>
    <s v="ZPJ34"/>
    <x v="16"/>
    <x v="286"/>
    <x v="286"/>
    <s v="DIS-E Cap Blanket"/>
    <d v="2010-01-01T00:00:00"/>
    <x v="0"/>
    <n v="201412"/>
    <x v="0"/>
    <x v="1"/>
    <s v="367000"/>
    <s v="038                                "/>
    <s v="00"/>
    <s v="UADD    "/>
    <x v="1794"/>
    <s v="2055"/>
    <s v="ZPJ34"/>
    <x v="16"/>
    <s v="Elec Distribution 360-373"/>
    <s v="Programs"/>
  </r>
  <r>
    <s v="ZPJ34"/>
    <x v="16"/>
    <x v="286"/>
    <x v="286"/>
    <s v="DIS-E Cap Blanket"/>
    <d v="2010-01-01T00:00:00"/>
    <x v="0"/>
    <n v="201412"/>
    <x v="0"/>
    <x v="1"/>
    <s v="368000"/>
    <s v="038                                "/>
    <s v="00"/>
    <s v="UADD    "/>
    <x v="1794"/>
    <s v="2055"/>
    <s v="ZPJ34"/>
    <x v="16"/>
    <s v="Elec Distribution 360-373"/>
    <s v="Programs"/>
  </r>
  <r>
    <s v="ZPJ34"/>
    <x v="16"/>
    <x v="286"/>
    <x v="286"/>
    <s v="DIS-E Cap Blanket"/>
    <d v="2010-01-01T00:00:00"/>
    <x v="0"/>
    <n v="201412"/>
    <x v="0"/>
    <x v="1"/>
    <s v="369300"/>
    <s v="038                                "/>
    <s v="00"/>
    <s v="UADD    "/>
    <x v="1794"/>
    <s v="2055"/>
    <s v="ZPJ34"/>
    <x v="16"/>
    <s v="Elec Distribution 360-373"/>
    <s v="Programs"/>
  </r>
  <r>
    <s v="ZLL34"/>
    <x v="16"/>
    <x v="287"/>
    <x v="287"/>
    <s v="DIS-E Cap Blanket"/>
    <d v="2010-01-01T00:00:00"/>
    <x v="0"/>
    <n v="201412"/>
    <x v="0"/>
    <x v="0"/>
    <s v="364000"/>
    <s v="028                                "/>
    <s v="00"/>
    <s v="CFNU    "/>
    <x v="1795"/>
    <s v="2055"/>
    <s v="ZLL34"/>
    <x v="16"/>
    <s v="Elec Distribution 360-373"/>
    <s v="Programs"/>
  </r>
  <r>
    <s v="ZLL34"/>
    <x v="16"/>
    <x v="287"/>
    <x v="287"/>
    <s v="DIS-E Cap Blanket"/>
    <d v="2010-01-01T00:00:00"/>
    <x v="0"/>
    <n v="201412"/>
    <x v="0"/>
    <x v="0"/>
    <s v="364000"/>
    <s v="028                                "/>
    <s v="00"/>
    <s v="NURV    "/>
    <x v="1796"/>
    <s v="2055"/>
    <s v="ZLL34"/>
    <x v="16"/>
    <s v="Elec Distribution 360-373"/>
    <s v="Programs"/>
  </r>
  <r>
    <s v="ZLL34"/>
    <x v="16"/>
    <x v="287"/>
    <x v="287"/>
    <s v="DIS-E Cap Blanket"/>
    <d v="2010-01-01T00:00:00"/>
    <x v="0"/>
    <n v="201412"/>
    <x v="0"/>
    <x v="0"/>
    <s v="364000"/>
    <s v="028                                "/>
    <s v="00"/>
    <s v="UADD    "/>
    <x v="1797"/>
    <s v="2055"/>
    <s v="ZLL34"/>
    <x v="16"/>
    <s v="Elec Distribution 360-373"/>
    <s v="Programs"/>
  </r>
  <r>
    <s v="ZLL34"/>
    <x v="16"/>
    <x v="287"/>
    <x v="287"/>
    <s v="DIS-E Cap Blanket"/>
    <d v="2010-01-01T00:00:00"/>
    <x v="0"/>
    <n v="201412"/>
    <x v="0"/>
    <x v="0"/>
    <s v="365000"/>
    <s v="028                                "/>
    <s v="00"/>
    <s v="CFNU    "/>
    <x v="1798"/>
    <s v="2055"/>
    <s v="ZLL34"/>
    <x v="16"/>
    <s v="Elec Distribution 360-373"/>
    <s v="Programs"/>
  </r>
  <r>
    <s v="ZLL34"/>
    <x v="16"/>
    <x v="287"/>
    <x v="287"/>
    <s v="DIS-E Cap Blanket"/>
    <d v="2010-01-01T00:00:00"/>
    <x v="0"/>
    <n v="201412"/>
    <x v="0"/>
    <x v="0"/>
    <s v="365000"/>
    <s v="028                                "/>
    <s v="00"/>
    <s v="NURV    "/>
    <x v="1799"/>
    <s v="2055"/>
    <s v="ZLL34"/>
    <x v="16"/>
    <s v="Elec Distribution 360-373"/>
    <s v="Programs"/>
  </r>
  <r>
    <s v="ZLL34"/>
    <x v="16"/>
    <x v="287"/>
    <x v="287"/>
    <s v="DIS-E Cap Blanket"/>
    <d v="2010-01-01T00:00:00"/>
    <x v="0"/>
    <n v="201412"/>
    <x v="0"/>
    <x v="0"/>
    <s v="365000"/>
    <s v="028                                "/>
    <s v="00"/>
    <s v="UADD    "/>
    <x v="1800"/>
    <s v="2055"/>
    <s v="ZLL34"/>
    <x v="16"/>
    <s v="Elec Distribution 360-373"/>
    <s v="Programs"/>
  </r>
  <r>
    <s v="ZLL34"/>
    <x v="16"/>
    <x v="287"/>
    <x v="287"/>
    <s v="DIS-E Cap Blanket"/>
    <d v="2010-01-01T00:00:00"/>
    <x v="0"/>
    <n v="201412"/>
    <x v="0"/>
    <x v="0"/>
    <s v="366000"/>
    <s v="028                                "/>
    <s v="00"/>
    <s v="NURV    "/>
    <x v="1801"/>
    <s v="2055"/>
    <s v="ZLL34"/>
    <x v="16"/>
    <s v="Elec Distribution 360-373"/>
    <s v="Programs"/>
  </r>
  <r>
    <s v="ZLL34"/>
    <x v="16"/>
    <x v="287"/>
    <x v="287"/>
    <s v="DIS-E Cap Blanket"/>
    <d v="2010-01-01T00:00:00"/>
    <x v="0"/>
    <n v="201412"/>
    <x v="0"/>
    <x v="0"/>
    <s v="366000"/>
    <s v="028                                "/>
    <s v="00"/>
    <s v="UADD    "/>
    <x v="1802"/>
    <s v="2055"/>
    <s v="ZLL34"/>
    <x v="16"/>
    <s v="Elec Distribution 360-373"/>
    <s v="Programs"/>
  </r>
  <r>
    <s v="ZLL34"/>
    <x v="16"/>
    <x v="287"/>
    <x v="287"/>
    <s v="DIS-E Cap Blanket"/>
    <d v="2010-01-01T00:00:00"/>
    <x v="0"/>
    <n v="201412"/>
    <x v="0"/>
    <x v="0"/>
    <s v="368000"/>
    <s v="028                                "/>
    <s v="00"/>
    <s v="NURV    "/>
    <x v="1803"/>
    <s v="2055"/>
    <s v="ZLL34"/>
    <x v="16"/>
    <s v="Elec Distribution 360-373"/>
    <s v="Programs"/>
  </r>
  <r>
    <s v="ZLL34"/>
    <x v="16"/>
    <x v="287"/>
    <x v="287"/>
    <s v="DIS-E Cap Blanket"/>
    <d v="2010-01-01T00:00:00"/>
    <x v="0"/>
    <n v="201412"/>
    <x v="0"/>
    <x v="0"/>
    <s v="368000"/>
    <s v="028                                "/>
    <s v="00"/>
    <s v="UADD    "/>
    <x v="1804"/>
    <s v="2055"/>
    <s v="ZLL34"/>
    <x v="16"/>
    <s v="Elec Distribution 360-373"/>
    <s v="Programs"/>
  </r>
  <r>
    <s v="ZLL34"/>
    <x v="16"/>
    <x v="287"/>
    <x v="287"/>
    <s v="DIS-E Cap Blanket"/>
    <d v="2010-01-01T00:00:00"/>
    <x v="0"/>
    <n v="201412"/>
    <x v="0"/>
    <x v="0"/>
    <s v="369300"/>
    <s v="028                                "/>
    <s v="00"/>
    <s v="CFNU    "/>
    <x v="1805"/>
    <s v="2055"/>
    <s v="ZLL34"/>
    <x v="16"/>
    <s v="Elec Distribution 360-373"/>
    <s v="Programs"/>
  </r>
  <r>
    <s v="ZLL34"/>
    <x v="16"/>
    <x v="287"/>
    <x v="287"/>
    <s v="DIS-E Cap Blanket"/>
    <d v="2010-01-01T00:00:00"/>
    <x v="0"/>
    <n v="201412"/>
    <x v="0"/>
    <x v="0"/>
    <s v="369300"/>
    <s v="028                                "/>
    <s v="00"/>
    <s v="NURV    "/>
    <x v="1806"/>
    <s v="2055"/>
    <s v="ZLL34"/>
    <x v="16"/>
    <s v="Elec Distribution 360-373"/>
    <s v="Programs"/>
  </r>
  <r>
    <s v="ZLL34"/>
    <x v="16"/>
    <x v="287"/>
    <x v="287"/>
    <s v="DIS-E Cap Blanket"/>
    <d v="2010-01-01T00:00:00"/>
    <x v="0"/>
    <n v="201412"/>
    <x v="0"/>
    <x v="0"/>
    <s v="369300"/>
    <s v="028                                "/>
    <s v="00"/>
    <s v="UADD    "/>
    <x v="1807"/>
    <s v="2055"/>
    <s v="ZLL34"/>
    <x v="16"/>
    <s v="Elec Distribution 360-373"/>
    <s v="Programs"/>
  </r>
  <r>
    <s v="ZPJ34"/>
    <x v="16"/>
    <x v="288"/>
    <x v="288"/>
    <s v="DIS-E Cap Blanket"/>
    <d v="2010-01-01T00:00:00"/>
    <x v="0"/>
    <n v="201412"/>
    <x v="0"/>
    <x v="0"/>
    <s v="364000"/>
    <s v="028                                "/>
    <s v="00"/>
    <s v="CFNU    "/>
    <x v="1808"/>
    <s v="2055"/>
    <s v="ZPJ34"/>
    <x v="16"/>
    <s v="Elec Distribution 360-373"/>
    <s v="Programs"/>
  </r>
  <r>
    <s v="ZPJ34"/>
    <x v="16"/>
    <x v="288"/>
    <x v="288"/>
    <s v="DIS-E Cap Blanket"/>
    <d v="2010-01-01T00:00:00"/>
    <x v="0"/>
    <n v="201412"/>
    <x v="0"/>
    <x v="0"/>
    <s v="364000"/>
    <s v="028                                "/>
    <s v="00"/>
    <s v="NURV    "/>
    <x v="1809"/>
    <s v="2055"/>
    <s v="ZPJ34"/>
    <x v="16"/>
    <s v="Elec Distribution 360-373"/>
    <s v="Programs"/>
  </r>
  <r>
    <s v="ZPJ34"/>
    <x v="16"/>
    <x v="288"/>
    <x v="288"/>
    <s v="DIS-E Cap Blanket"/>
    <d v="2010-01-01T00:00:00"/>
    <x v="0"/>
    <n v="201412"/>
    <x v="0"/>
    <x v="0"/>
    <s v="365000"/>
    <s v="028                                "/>
    <s v="00"/>
    <s v="CFNU    "/>
    <x v="1810"/>
    <s v="2055"/>
    <s v="ZPJ34"/>
    <x v="16"/>
    <s v="Elec Distribution 360-373"/>
    <s v="Programs"/>
  </r>
  <r>
    <s v="ZPJ34"/>
    <x v="16"/>
    <x v="288"/>
    <x v="288"/>
    <s v="DIS-E Cap Blanket"/>
    <d v="2010-01-01T00:00:00"/>
    <x v="0"/>
    <n v="201412"/>
    <x v="0"/>
    <x v="0"/>
    <s v="365000"/>
    <s v="028                                "/>
    <s v="00"/>
    <s v="NURV    "/>
    <x v="1811"/>
    <s v="2055"/>
    <s v="ZPJ34"/>
    <x v="16"/>
    <s v="Elec Distribution 360-373"/>
    <s v="Programs"/>
  </r>
  <r>
    <s v="ZPJ34"/>
    <x v="16"/>
    <x v="288"/>
    <x v="288"/>
    <s v="DIS-E Cap Blanket"/>
    <d v="2010-01-01T00:00:00"/>
    <x v="0"/>
    <n v="201412"/>
    <x v="0"/>
    <x v="0"/>
    <s v="366000"/>
    <s v="028                                "/>
    <s v="00"/>
    <s v="CFNU    "/>
    <x v="1812"/>
    <s v="2055"/>
    <s v="ZPJ34"/>
    <x v="16"/>
    <s v="Elec Distribution 360-373"/>
    <s v="Programs"/>
  </r>
  <r>
    <s v="ZPJ34"/>
    <x v="16"/>
    <x v="288"/>
    <x v="288"/>
    <s v="DIS-E Cap Blanket"/>
    <d v="2010-01-01T00:00:00"/>
    <x v="0"/>
    <n v="201412"/>
    <x v="0"/>
    <x v="0"/>
    <s v="366000"/>
    <s v="028                                "/>
    <s v="00"/>
    <s v="NURV    "/>
    <x v="1813"/>
    <s v="2055"/>
    <s v="ZPJ34"/>
    <x v="16"/>
    <s v="Elec Distribution 360-373"/>
    <s v="Programs"/>
  </r>
  <r>
    <s v="ZPJ34"/>
    <x v="16"/>
    <x v="288"/>
    <x v="288"/>
    <s v="DIS-E Cap Blanket"/>
    <d v="2010-01-01T00:00:00"/>
    <x v="0"/>
    <n v="201412"/>
    <x v="0"/>
    <x v="0"/>
    <s v="366000"/>
    <s v="028                                "/>
    <s v="00"/>
    <s v="UADD    "/>
    <x v="1814"/>
    <s v="2055"/>
    <s v="ZPJ34"/>
    <x v="16"/>
    <s v="Elec Distribution 360-373"/>
    <s v="Programs"/>
  </r>
  <r>
    <s v="ZPJ34"/>
    <x v="16"/>
    <x v="288"/>
    <x v="288"/>
    <s v="DIS-E Cap Blanket"/>
    <d v="2010-01-01T00:00:00"/>
    <x v="0"/>
    <n v="201412"/>
    <x v="0"/>
    <x v="0"/>
    <s v="367000"/>
    <s v="028                                "/>
    <s v="00"/>
    <s v="CFNU    "/>
    <x v="1815"/>
    <s v="2055"/>
    <s v="ZPJ34"/>
    <x v="16"/>
    <s v="Elec Distribution 360-373"/>
    <s v="Programs"/>
  </r>
  <r>
    <s v="ZPJ34"/>
    <x v="16"/>
    <x v="288"/>
    <x v="288"/>
    <s v="DIS-E Cap Blanket"/>
    <d v="2010-01-01T00:00:00"/>
    <x v="0"/>
    <n v="201412"/>
    <x v="0"/>
    <x v="0"/>
    <s v="367000"/>
    <s v="028                                "/>
    <s v="00"/>
    <s v="NURV    "/>
    <x v="1816"/>
    <s v="2055"/>
    <s v="ZPJ34"/>
    <x v="16"/>
    <s v="Elec Distribution 360-373"/>
    <s v="Programs"/>
  </r>
  <r>
    <s v="ZPJ34"/>
    <x v="16"/>
    <x v="288"/>
    <x v="288"/>
    <s v="DIS-E Cap Blanket"/>
    <d v="2010-01-01T00:00:00"/>
    <x v="0"/>
    <n v="201412"/>
    <x v="0"/>
    <x v="0"/>
    <s v="367000"/>
    <s v="028                                "/>
    <s v="00"/>
    <s v="UADD    "/>
    <x v="1817"/>
    <s v="2055"/>
    <s v="ZPJ34"/>
    <x v="16"/>
    <s v="Elec Distribution 360-373"/>
    <s v="Programs"/>
  </r>
  <r>
    <s v="ZPJ34"/>
    <x v="16"/>
    <x v="288"/>
    <x v="288"/>
    <s v="DIS-E Cap Blanket"/>
    <d v="2010-01-01T00:00:00"/>
    <x v="0"/>
    <n v="201412"/>
    <x v="0"/>
    <x v="0"/>
    <s v="368000"/>
    <s v="028                                "/>
    <s v="00"/>
    <s v="CFNU    "/>
    <x v="1818"/>
    <s v="2055"/>
    <s v="ZPJ34"/>
    <x v="16"/>
    <s v="Elec Distribution 360-373"/>
    <s v="Programs"/>
  </r>
  <r>
    <s v="ZPJ34"/>
    <x v="16"/>
    <x v="288"/>
    <x v="288"/>
    <s v="DIS-E Cap Blanket"/>
    <d v="2010-01-01T00:00:00"/>
    <x v="0"/>
    <n v="201412"/>
    <x v="0"/>
    <x v="0"/>
    <s v="368000"/>
    <s v="028                                "/>
    <s v="00"/>
    <s v="NURV    "/>
    <x v="1819"/>
    <s v="2055"/>
    <s v="ZPJ34"/>
    <x v="16"/>
    <s v="Elec Distribution 360-373"/>
    <s v="Programs"/>
  </r>
  <r>
    <s v="ZPJ34"/>
    <x v="16"/>
    <x v="288"/>
    <x v="288"/>
    <s v="DIS-E Cap Blanket"/>
    <d v="2010-01-01T00:00:00"/>
    <x v="0"/>
    <n v="201412"/>
    <x v="0"/>
    <x v="0"/>
    <s v="369300"/>
    <s v="028                                "/>
    <s v="00"/>
    <s v="CFNU    "/>
    <x v="1820"/>
    <s v="2055"/>
    <s v="ZPJ34"/>
    <x v="16"/>
    <s v="Elec Distribution 360-373"/>
    <s v="Programs"/>
  </r>
  <r>
    <s v="ZPJ34"/>
    <x v="16"/>
    <x v="288"/>
    <x v="288"/>
    <s v="DIS-E Cap Blanket"/>
    <d v="2010-01-01T00:00:00"/>
    <x v="0"/>
    <n v="201412"/>
    <x v="0"/>
    <x v="0"/>
    <s v="369300"/>
    <s v="028                                "/>
    <s v="00"/>
    <s v="NURV    "/>
    <x v="1821"/>
    <s v="2055"/>
    <s v="ZPJ34"/>
    <x v="16"/>
    <s v="Elec Distribution 360-373"/>
    <s v="Programs"/>
  </r>
  <r>
    <s v="ZPJ34"/>
    <x v="16"/>
    <x v="288"/>
    <x v="288"/>
    <s v="DIS-E Cap Blanket"/>
    <d v="2010-01-01T00:00:00"/>
    <x v="0"/>
    <n v="201412"/>
    <x v="0"/>
    <x v="0"/>
    <s v="373400"/>
    <s v="028                                "/>
    <s v="00"/>
    <s v="CFNU    "/>
    <x v="1822"/>
    <s v="2055"/>
    <s v="ZPJ34"/>
    <x v="16"/>
    <s v="Elec Distribution 360-373"/>
    <s v="Programs"/>
  </r>
  <r>
    <s v="ZPJ34"/>
    <x v="16"/>
    <x v="288"/>
    <x v="288"/>
    <s v="DIS-E Cap Blanket"/>
    <d v="2010-01-01T00:00:00"/>
    <x v="0"/>
    <n v="201412"/>
    <x v="0"/>
    <x v="0"/>
    <s v="373400"/>
    <s v="028                                "/>
    <s v="00"/>
    <s v="NURV    "/>
    <x v="1823"/>
    <s v="2055"/>
    <s v="ZPJ34"/>
    <x v="16"/>
    <s v="Elec Distribution 360-373"/>
    <s v="Programs"/>
  </r>
  <r>
    <s v="ZPJ34"/>
    <x v="16"/>
    <x v="289"/>
    <x v="289"/>
    <s v="DIS-E Cap Blanket"/>
    <d v="2010-01-01T00:00:00"/>
    <x v="0"/>
    <n v="201412"/>
    <x v="0"/>
    <x v="0"/>
    <s v="364000"/>
    <s v="028                                "/>
    <s v="00"/>
    <s v="UADD    "/>
    <x v="1824"/>
    <s v="2055"/>
    <s v="ZPJ34"/>
    <x v="16"/>
    <s v="Elec Distribution 360-373"/>
    <s v="Programs"/>
  </r>
  <r>
    <s v="ZPJ34"/>
    <x v="16"/>
    <x v="289"/>
    <x v="289"/>
    <s v="DIS-E Cap Blanket"/>
    <d v="2010-01-01T00:00:00"/>
    <x v="0"/>
    <n v="201412"/>
    <x v="0"/>
    <x v="0"/>
    <s v="365000"/>
    <s v="028                                "/>
    <s v="00"/>
    <s v="UADD    "/>
    <x v="1825"/>
    <s v="2055"/>
    <s v="ZPJ34"/>
    <x v="16"/>
    <s v="Elec Distribution 360-373"/>
    <s v="Programs"/>
  </r>
  <r>
    <s v="ZPJ34"/>
    <x v="16"/>
    <x v="289"/>
    <x v="289"/>
    <s v="DIS-E Cap Blanket"/>
    <d v="2010-01-01T00:00:00"/>
    <x v="0"/>
    <n v="201412"/>
    <x v="0"/>
    <x v="0"/>
    <s v="366000"/>
    <s v="028                                "/>
    <s v="00"/>
    <s v="UADD    "/>
    <x v="1826"/>
    <s v="2055"/>
    <s v="ZPJ34"/>
    <x v="16"/>
    <s v="Elec Distribution 360-373"/>
    <s v="Programs"/>
  </r>
  <r>
    <s v="ZPJ34"/>
    <x v="16"/>
    <x v="289"/>
    <x v="289"/>
    <s v="DIS-E Cap Blanket"/>
    <d v="2010-01-01T00:00:00"/>
    <x v="0"/>
    <n v="201412"/>
    <x v="0"/>
    <x v="0"/>
    <s v="367000"/>
    <s v="028                                "/>
    <s v="00"/>
    <s v="UADD    "/>
    <x v="1827"/>
    <s v="2055"/>
    <s v="ZPJ34"/>
    <x v="16"/>
    <s v="Elec Distribution 360-373"/>
    <s v="Programs"/>
  </r>
  <r>
    <s v="ZPJ34"/>
    <x v="16"/>
    <x v="289"/>
    <x v="289"/>
    <s v="DIS-E Cap Blanket"/>
    <d v="2010-01-01T00:00:00"/>
    <x v="0"/>
    <n v="201412"/>
    <x v="0"/>
    <x v="0"/>
    <s v="368000"/>
    <s v="028                                "/>
    <s v="00"/>
    <s v="UADD    "/>
    <x v="1828"/>
    <s v="2055"/>
    <s v="ZPJ34"/>
    <x v="16"/>
    <s v="Elec Distribution 360-373"/>
    <s v="Programs"/>
  </r>
  <r>
    <s v="ZPJ34"/>
    <x v="16"/>
    <x v="289"/>
    <x v="289"/>
    <s v="DIS-E Cap Blanket"/>
    <d v="2010-01-01T00:00:00"/>
    <x v="0"/>
    <n v="201412"/>
    <x v="0"/>
    <x v="0"/>
    <s v="369100"/>
    <s v="028                                "/>
    <s v="00"/>
    <s v="UADD    "/>
    <x v="1826"/>
    <s v="2055"/>
    <s v="ZPJ34"/>
    <x v="16"/>
    <s v="Elec Distribution 360-373"/>
    <s v="Programs"/>
  </r>
  <r>
    <s v="ZPJ34"/>
    <x v="16"/>
    <x v="289"/>
    <x v="289"/>
    <s v="DIS-E Cap Blanket"/>
    <d v="2010-01-01T00:00:00"/>
    <x v="0"/>
    <n v="201412"/>
    <x v="0"/>
    <x v="0"/>
    <s v="369300"/>
    <s v="028                                "/>
    <s v="00"/>
    <s v="UADD    "/>
    <x v="1826"/>
    <s v="2055"/>
    <s v="ZPJ34"/>
    <x v="16"/>
    <s v="Elec Distribution 360-373"/>
    <s v="Programs"/>
  </r>
  <r>
    <s v="ZPJ34"/>
    <x v="16"/>
    <x v="289"/>
    <x v="289"/>
    <s v="DIS-E Cap Blanket"/>
    <d v="2010-01-01T00:00:00"/>
    <x v="0"/>
    <n v="201412"/>
    <x v="0"/>
    <x v="0"/>
    <s v="373300"/>
    <s v="028                                "/>
    <s v="00"/>
    <s v="UADD    "/>
    <x v="1829"/>
    <s v="2055"/>
    <s v="ZPJ34"/>
    <x v="16"/>
    <s v="Elec Distribution 360-373"/>
    <s v="Programs"/>
  </r>
  <r>
    <s v="ZPJ34"/>
    <x v="16"/>
    <x v="289"/>
    <x v="289"/>
    <s v="DIS-E Cap Blanket"/>
    <d v="2010-01-01T00:00:00"/>
    <x v="0"/>
    <n v="201412"/>
    <x v="0"/>
    <x v="0"/>
    <s v="373400"/>
    <s v="028                                "/>
    <s v="00"/>
    <s v="UADD    "/>
    <x v="1826"/>
    <s v="2055"/>
    <s v="ZPJ34"/>
    <x v="16"/>
    <s v="Elec Distribution 360-373"/>
    <s v="Programs"/>
  </r>
  <r>
    <s v="ZPJ34"/>
    <x v="16"/>
    <x v="290"/>
    <x v="290"/>
    <s v="DIS-E Cap Blanket"/>
    <d v="2010-01-01T00:00:00"/>
    <x v="0"/>
    <n v="201412"/>
    <x v="0"/>
    <x v="0"/>
    <s v="364000"/>
    <s v="028                                "/>
    <s v="00"/>
    <s v="UADD    "/>
    <x v="1830"/>
    <s v="2055"/>
    <s v="ZPJ34"/>
    <x v="16"/>
    <s v="Elec Distribution 360-373"/>
    <s v="Programs"/>
  </r>
  <r>
    <s v="ZPJ34"/>
    <x v="16"/>
    <x v="290"/>
    <x v="290"/>
    <s v="DIS-E Cap Blanket"/>
    <d v="2010-01-01T00:00:00"/>
    <x v="0"/>
    <n v="201412"/>
    <x v="0"/>
    <x v="0"/>
    <s v="365000"/>
    <s v="028                                "/>
    <s v="00"/>
    <s v="UADD    "/>
    <x v="1831"/>
    <s v="2055"/>
    <s v="ZPJ34"/>
    <x v="16"/>
    <s v="Elec Distribution 360-373"/>
    <s v="Programs"/>
  </r>
  <r>
    <s v="ZPJ34"/>
    <x v="16"/>
    <x v="290"/>
    <x v="290"/>
    <s v="DIS-E Cap Blanket"/>
    <d v="2010-01-01T00:00:00"/>
    <x v="0"/>
    <n v="201412"/>
    <x v="0"/>
    <x v="0"/>
    <s v="366000"/>
    <s v="028                                "/>
    <s v="00"/>
    <s v="UADD    "/>
    <x v="1832"/>
    <s v="2055"/>
    <s v="ZPJ34"/>
    <x v="16"/>
    <s v="Elec Distribution 360-373"/>
    <s v="Programs"/>
  </r>
  <r>
    <s v="ZPJ34"/>
    <x v="16"/>
    <x v="290"/>
    <x v="290"/>
    <s v="DIS-E Cap Blanket"/>
    <d v="2010-01-01T00:00:00"/>
    <x v="0"/>
    <n v="201412"/>
    <x v="0"/>
    <x v="0"/>
    <s v="367000"/>
    <s v="028                                "/>
    <s v="00"/>
    <s v="UADD    "/>
    <x v="1833"/>
    <s v="2055"/>
    <s v="ZPJ34"/>
    <x v="16"/>
    <s v="Elec Distribution 360-373"/>
    <s v="Programs"/>
  </r>
  <r>
    <s v="ZPJ34"/>
    <x v="16"/>
    <x v="290"/>
    <x v="290"/>
    <s v="DIS-E Cap Blanket"/>
    <d v="2010-01-01T00:00:00"/>
    <x v="0"/>
    <n v="201412"/>
    <x v="0"/>
    <x v="0"/>
    <s v="368000"/>
    <s v="028                                "/>
    <s v="00"/>
    <s v="UADD    "/>
    <x v="1831"/>
    <s v="2055"/>
    <s v="ZPJ34"/>
    <x v="16"/>
    <s v="Elec Distribution 360-373"/>
    <s v="Programs"/>
  </r>
  <r>
    <s v="ZPJ34"/>
    <x v="16"/>
    <x v="290"/>
    <x v="290"/>
    <s v="DIS-E Cap Blanket"/>
    <d v="2010-01-01T00:00:00"/>
    <x v="0"/>
    <n v="201412"/>
    <x v="0"/>
    <x v="0"/>
    <s v="369100"/>
    <s v="028                                "/>
    <s v="00"/>
    <s v="UADD    "/>
    <x v="1834"/>
    <s v="2055"/>
    <s v="ZPJ34"/>
    <x v="16"/>
    <s v="Elec Distribution 360-373"/>
    <s v="Programs"/>
  </r>
  <r>
    <s v="ZPJ34"/>
    <x v="16"/>
    <x v="290"/>
    <x v="290"/>
    <s v="DIS-E Cap Blanket"/>
    <d v="2010-01-01T00:00:00"/>
    <x v="0"/>
    <n v="201412"/>
    <x v="0"/>
    <x v="0"/>
    <s v="369300"/>
    <s v="028                                "/>
    <s v="00"/>
    <s v="UADD    "/>
    <x v="1835"/>
    <s v="2055"/>
    <s v="ZPJ34"/>
    <x v="16"/>
    <s v="Elec Distribution 360-373"/>
    <s v="Programs"/>
  </r>
  <r>
    <s v="ZPJ34"/>
    <x v="16"/>
    <x v="290"/>
    <x v="290"/>
    <s v="DIS-E Cap Blanket"/>
    <d v="2010-01-01T00:00:00"/>
    <x v="0"/>
    <n v="201412"/>
    <x v="0"/>
    <x v="0"/>
    <s v="373300"/>
    <s v="028                                "/>
    <s v="00"/>
    <s v="UADD    "/>
    <x v="1834"/>
    <s v="2055"/>
    <s v="ZPJ34"/>
    <x v="16"/>
    <s v="Elec Distribution 360-373"/>
    <s v="Programs"/>
  </r>
  <r>
    <s v="ZPJ34"/>
    <x v="16"/>
    <x v="290"/>
    <x v="290"/>
    <s v="DIS-E Cap Blanket"/>
    <d v="2010-01-01T00:00:00"/>
    <x v="0"/>
    <n v="201412"/>
    <x v="0"/>
    <x v="0"/>
    <s v="373400"/>
    <s v="028                                "/>
    <s v="00"/>
    <s v="UADD    "/>
    <x v="1834"/>
    <s v="2055"/>
    <s v="ZPJ34"/>
    <x v="16"/>
    <s v="Elec Distribution 360-373"/>
    <s v="Programs"/>
  </r>
  <r>
    <s v="ZCS34"/>
    <x v="16"/>
    <x v="291"/>
    <x v="291"/>
    <s v="DIS-E Cap Blanket"/>
    <d v="2010-01-01T00:00:00"/>
    <x v="0"/>
    <n v="201412"/>
    <x v="0"/>
    <x v="1"/>
    <s v="365000"/>
    <s v="038                                "/>
    <s v="00"/>
    <s v="UADD    "/>
    <x v="1836"/>
    <s v="2055"/>
    <s v="ZCS34"/>
    <x v="16"/>
    <s v="Elec Distribution 360-373"/>
    <s v="Programs"/>
  </r>
  <r>
    <s v="ZLL34"/>
    <x v="16"/>
    <x v="292"/>
    <x v="292"/>
    <s v="DIS-E Cap Blanket"/>
    <d v="2010-01-01T00:00:00"/>
    <x v="0"/>
    <n v="201412"/>
    <x v="0"/>
    <x v="1"/>
    <s v="364000"/>
    <s v="038                                "/>
    <s v="00"/>
    <s v="UADD    "/>
    <x v="1837"/>
    <s v="2055"/>
    <s v="ZLL34"/>
    <x v="16"/>
    <s v="Elec Distribution 360-373"/>
    <s v="Programs"/>
  </r>
  <r>
    <s v="ZPJ34"/>
    <x v="16"/>
    <x v="293"/>
    <x v="293"/>
    <s v="DIS-E Cap Blanket"/>
    <d v="2010-01-01T00:00:00"/>
    <x v="0"/>
    <n v="201412"/>
    <x v="0"/>
    <x v="1"/>
    <s v="364000"/>
    <s v="038                                "/>
    <s v="00"/>
    <s v="UADD    "/>
    <x v="1838"/>
    <s v="2055"/>
    <s v="ZPJ34"/>
    <x v="16"/>
    <s v="Elec Distribution 360-373"/>
    <s v="Programs"/>
  </r>
  <r>
    <s v="ZPJ34"/>
    <x v="16"/>
    <x v="293"/>
    <x v="293"/>
    <s v="DIS-E Cap Blanket"/>
    <d v="2010-01-01T00:00:00"/>
    <x v="0"/>
    <n v="201412"/>
    <x v="0"/>
    <x v="1"/>
    <s v="365000"/>
    <s v="038                                "/>
    <s v="00"/>
    <s v="UADD    "/>
    <x v="1839"/>
    <s v="2055"/>
    <s v="ZPJ34"/>
    <x v="16"/>
    <s v="Elec Distribution 360-373"/>
    <s v="Programs"/>
  </r>
  <r>
    <s v="ZPJ34"/>
    <x v="16"/>
    <x v="293"/>
    <x v="293"/>
    <s v="DIS-E Cap Blanket"/>
    <d v="2010-01-01T00:00:00"/>
    <x v="0"/>
    <n v="201412"/>
    <x v="0"/>
    <x v="1"/>
    <s v="366000"/>
    <s v="038                                "/>
    <s v="00"/>
    <s v="UADD    "/>
    <x v="1840"/>
    <s v="2055"/>
    <s v="ZPJ34"/>
    <x v="16"/>
    <s v="Elec Distribution 360-373"/>
    <s v="Programs"/>
  </r>
  <r>
    <s v="ZPJ34"/>
    <x v="16"/>
    <x v="293"/>
    <x v="293"/>
    <s v="DIS-E Cap Blanket"/>
    <d v="2010-01-01T00:00:00"/>
    <x v="0"/>
    <n v="201412"/>
    <x v="0"/>
    <x v="1"/>
    <s v="367000"/>
    <s v="038                                "/>
    <s v="00"/>
    <s v="UADD    "/>
    <x v="1841"/>
    <s v="2055"/>
    <s v="ZPJ34"/>
    <x v="16"/>
    <s v="Elec Distribution 360-373"/>
    <s v="Programs"/>
  </r>
  <r>
    <s v="ZPJ34"/>
    <x v="16"/>
    <x v="293"/>
    <x v="293"/>
    <s v="DIS-E Cap Blanket"/>
    <d v="2010-01-01T00:00:00"/>
    <x v="0"/>
    <n v="201412"/>
    <x v="0"/>
    <x v="1"/>
    <s v="368000"/>
    <s v="038                                "/>
    <s v="00"/>
    <s v="UADD    "/>
    <x v="1842"/>
    <s v="2055"/>
    <s v="ZPJ34"/>
    <x v="16"/>
    <s v="Elec Distribution 360-373"/>
    <s v="Programs"/>
  </r>
  <r>
    <s v="ZPJ34"/>
    <x v="16"/>
    <x v="293"/>
    <x v="293"/>
    <s v="DIS-E Cap Blanket"/>
    <d v="2010-01-01T00:00:00"/>
    <x v="0"/>
    <n v="201412"/>
    <x v="0"/>
    <x v="1"/>
    <s v="369300"/>
    <s v="038                                "/>
    <s v="00"/>
    <s v="UADD    "/>
    <x v="1843"/>
    <s v="2055"/>
    <s v="ZPJ34"/>
    <x v="16"/>
    <s v="Elec Distribution 360-373"/>
    <s v="Programs"/>
  </r>
  <r>
    <s v="ZPJ34"/>
    <x v="16"/>
    <x v="294"/>
    <x v="294"/>
    <s v="DIS-E Cap Blanket"/>
    <d v="2010-01-01T00:00:00"/>
    <x v="0"/>
    <n v="201412"/>
    <x v="0"/>
    <x v="1"/>
    <s v="364000"/>
    <s v="038                                "/>
    <s v="00"/>
    <s v="NURV    "/>
    <x v="1844"/>
    <s v="2055"/>
    <s v="ZPJ34"/>
    <x v="16"/>
    <s v="Elec Distribution 360-373"/>
    <s v="Programs"/>
  </r>
  <r>
    <s v="ZPJ34"/>
    <x v="16"/>
    <x v="294"/>
    <x v="294"/>
    <s v="DIS-E Cap Blanket"/>
    <d v="2010-01-01T00:00:00"/>
    <x v="0"/>
    <n v="201412"/>
    <x v="0"/>
    <x v="1"/>
    <s v="364000"/>
    <s v="038                                "/>
    <s v="00"/>
    <s v="UADD    "/>
    <x v="1845"/>
    <s v="2055"/>
    <s v="ZPJ34"/>
    <x v="16"/>
    <s v="Elec Distribution 360-373"/>
    <s v="Programs"/>
  </r>
  <r>
    <s v="ZPJ34"/>
    <x v="16"/>
    <x v="294"/>
    <x v="294"/>
    <s v="DIS-E Cap Blanket"/>
    <d v="2010-01-01T00:00:00"/>
    <x v="0"/>
    <n v="201412"/>
    <x v="0"/>
    <x v="1"/>
    <s v="365000"/>
    <s v="038                                "/>
    <s v="00"/>
    <s v="NURV    "/>
    <x v="1846"/>
    <s v="2055"/>
    <s v="ZPJ34"/>
    <x v="16"/>
    <s v="Elec Distribution 360-373"/>
    <s v="Programs"/>
  </r>
  <r>
    <s v="ZPJ34"/>
    <x v="16"/>
    <x v="294"/>
    <x v="294"/>
    <s v="DIS-E Cap Blanket"/>
    <d v="2010-01-01T00:00:00"/>
    <x v="0"/>
    <n v="201412"/>
    <x v="0"/>
    <x v="1"/>
    <s v="365000"/>
    <s v="038                                "/>
    <s v="00"/>
    <s v="UADD    "/>
    <x v="1847"/>
    <s v="2055"/>
    <s v="ZPJ34"/>
    <x v="16"/>
    <s v="Elec Distribution 360-373"/>
    <s v="Programs"/>
  </r>
  <r>
    <s v="ZPJ34"/>
    <x v="16"/>
    <x v="294"/>
    <x v="294"/>
    <s v="DIS-E Cap Blanket"/>
    <d v="2010-01-01T00:00:00"/>
    <x v="0"/>
    <n v="201412"/>
    <x v="0"/>
    <x v="1"/>
    <s v="366000"/>
    <s v="038                                "/>
    <s v="00"/>
    <s v="NURV    "/>
    <x v="1848"/>
    <s v="2055"/>
    <s v="ZPJ34"/>
    <x v="16"/>
    <s v="Elec Distribution 360-373"/>
    <s v="Programs"/>
  </r>
  <r>
    <s v="ZPJ34"/>
    <x v="16"/>
    <x v="294"/>
    <x v="294"/>
    <s v="DIS-E Cap Blanket"/>
    <d v="2010-01-01T00:00:00"/>
    <x v="0"/>
    <n v="201412"/>
    <x v="0"/>
    <x v="1"/>
    <s v="366000"/>
    <s v="038                                "/>
    <s v="00"/>
    <s v="UADD    "/>
    <x v="1849"/>
    <s v="2055"/>
    <s v="ZPJ34"/>
    <x v="16"/>
    <s v="Elec Distribution 360-373"/>
    <s v="Programs"/>
  </r>
  <r>
    <s v="ZPJ34"/>
    <x v="16"/>
    <x v="294"/>
    <x v="294"/>
    <s v="DIS-E Cap Blanket"/>
    <d v="2010-01-01T00:00:00"/>
    <x v="0"/>
    <n v="201412"/>
    <x v="0"/>
    <x v="1"/>
    <s v="367000"/>
    <s v="038                                "/>
    <s v="00"/>
    <s v="NURV    "/>
    <x v="1850"/>
    <s v="2055"/>
    <s v="ZPJ34"/>
    <x v="16"/>
    <s v="Elec Distribution 360-373"/>
    <s v="Programs"/>
  </r>
  <r>
    <s v="ZPJ34"/>
    <x v="16"/>
    <x v="294"/>
    <x v="294"/>
    <s v="DIS-E Cap Blanket"/>
    <d v="2010-01-01T00:00:00"/>
    <x v="0"/>
    <n v="201412"/>
    <x v="0"/>
    <x v="1"/>
    <s v="367000"/>
    <s v="038                                "/>
    <s v="00"/>
    <s v="UADD    "/>
    <x v="1851"/>
    <s v="2055"/>
    <s v="ZPJ34"/>
    <x v="16"/>
    <s v="Elec Distribution 360-373"/>
    <s v="Programs"/>
  </r>
  <r>
    <s v="ZPJ34"/>
    <x v="16"/>
    <x v="294"/>
    <x v="294"/>
    <s v="DIS-E Cap Blanket"/>
    <d v="2010-01-01T00:00:00"/>
    <x v="0"/>
    <n v="201412"/>
    <x v="0"/>
    <x v="1"/>
    <s v="368000"/>
    <s v="038                                "/>
    <s v="00"/>
    <s v="NURV    "/>
    <x v="1852"/>
    <s v="2055"/>
    <s v="ZPJ34"/>
    <x v="16"/>
    <s v="Elec Distribution 360-373"/>
    <s v="Programs"/>
  </r>
  <r>
    <s v="ZPJ34"/>
    <x v="16"/>
    <x v="294"/>
    <x v="294"/>
    <s v="DIS-E Cap Blanket"/>
    <d v="2010-01-01T00:00:00"/>
    <x v="0"/>
    <n v="201412"/>
    <x v="0"/>
    <x v="1"/>
    <s v="368000"/>
    <s v="038                                "/>
    <s v="00"/>
    <s v="UADD    "/>
    <x v="1853"/>
    <s v="2055"/>
    <s v="ZPJ34"/>
    <x v="16"/>
    <s v="Elec Distribution 360-373"/>
    <s v="Programs"/>
  </r>
  <r>
    <s v="ZPJ34"/>
    <x v="16"/>
    <x v="294"/>
    <x v="294"/>
    <s v="DIS-E Cap Blanket"/>
    <d v="2010-01-01T00:00:00"/>
    <x v="0"/>
    <n v="201412"/>
    <x v="0"/>
    <x v="1"/>
    <s v="369300"/>
    <s v="038                                "/>
    <s v="00"/>
    <s v="CFNU    "/>
    <x v="1854"/>
    <s v="2055"/>
    <s v="ZPJ34"/>
    <x v="16"/>
    <s v="Elec Distribution 360-373"/>
    <s v="Programs"/>
  </r>
  <r>
    <s v="ZPJ34"/>
    <x v="16"/>
    <x v="294"/>
    <x v="294"/>
    <s v="DIS-E Cap Blanket"/>
    <d v="2010-01-01T00:00:00"/>
    <x v="0"/>
    <n v="201412"/>
    <x v="0"/>
    <x v="1"/>
    <s v="369300"/>
    <s v="038                                "/>
    <s v="00"/>
    <s v="NURV    "/>
    <x v="1855"/>
    <s v="2055"/>
    <s v="ZPJ34"/>
    <x v="16"/>
    <s v="Elec Distribution 360-373"/>
    <s v="Programs"/>
  </r>
  <r>
    <s v="ZPJ34"/>
    <x v="16"/>
    <x v="294"/>
    <x v="294"/>
    <s v="DIS-E Cap Blanket"/>
    <d v="2010-01-01T00:00:00"/>
    <x v="0"/>
    <n v="201412"/>
    <x v="0"/>
    <x v="1"/>
    <s v="369300"/>
    <s v="038                                "/>
    <s v="00"/>
    <s v="UADD    "/>
    <x v="1856"/>
    <s v="2055"/>
    <s v="ZPJ34"/>
    <x v="16"/>
    <s v="Elec Distribution 360-373"/>
    <s v="Programs"/>
  </r>
  <r>
    <s v="ZPJ34"/>
    <x v="16"/>
    <x v="295"/>
    <x v="295"/>
    <s v="DIS-E Cap Blanket"/>
    <d v="2010-01-01T00:00:00"/>
    <x v="0"/>
    <n v="201412"/>
    <x v="0"/>
    <x v="1"/>
    <s v="364000"/>
    <s v="038                                "/>
    <s v="00"/>
    <s v="UADD    "/>
    <x v="1857"/>
    <s v="2055"/>
    <s v="ZPJ34"/>
    <x v="16"/>
    <s v="Elec Distribution 360-373"/>
    <s v="Programs"/>
  </r>
  <r>
    <s v="ZPJ34"/>
    <x v="16"/>
    <x v="295"/>
    <x v="295"/>
    <s v="DIS-E Cap Blanket"/>
    <d v="2010-01-01T00:00:00"/>
    <x v="0"/>
    <n v="201412"/>
    <x v="0"/>
    <x v="1"/>
    <s v="365000"/>
    <s v="038                                "/>
    <s v="00"/>
    <s v="UADD    "/>
    <x v="1858"/>
    <s v="2055"/>
    <s v="ZPJ34"/>
    <x v="16"/>
    <s v="Elec Distribution 360-373"/>
    <s v="Programs"/>
  </r>
  <r>
    <s v="ZPJ34"/>
    <x v="16"/>
    <x v="295"/>
    <x v="295"/>
    <s v="DIS-E Cap Blanket"/>
    <d v="2010-01-01T00:00:00"/>
    <x v="0"/>
    <n v="201412"/>
    <x v="0"/>
    <x v="1"/>
    <s v="366000"/>
    <s v="038                                "/>
    <s v="00"/>
    <s v="UADD    "/>
    <x v="1859"/>
    <s v="2055"/>
    <s v="ZPJ34"/>
    <x v="16"/>
    <s v="Elec Distribution 360-373"/>
    <s v="Programs"/>
  </r>
  <r>
    <s v="ZPJ34"/>
    <x v="16"/>
    <x v="295"/>
    <x v="295"/>
    <s v="DIS-E Cap Blanket"/>
    <d v="2010-01-01T00:00:00"/>
    <x v="0"/>
    <n v="201412"/>
    <x v="0"/>
    <x v="1"/>
    <s v="367000"/>
    <s v="038                                "/>
    <s v="00"/>
    <s v="UADD    "/>
    <x v="1860"/>
    <s v="2055"/>
    <s v="ZPJ34"/>
    <x v="16"/>
    <s v="Elec Distribution 360-373"/>
    <s v="Programs"/>
  </r>
  <r>
    <s v="ZPJ34"/>
    <x v="16"/>
    <x v="295"/>
    <x v="295"/>
    <s v="DIS-E Cap Blanket"/>
    <d v="2010-01-01T00:00:00"/>
    <x v="0"/>
    <n v="201412"/>
    <x v="0"/>
    <x v="1"/>
    <s v="368000"/>
    <s v="038                                "/>
    <s v="00"/>
    <s v="UADD    "/>
    <x v="1861"/>
    <s v="2055"/>
    <s v="ZPJ34"/>
    <x v="16"/>
    <s v="Elec Distribution 360-373"/>
    <s v="Programs"/>
  </r>
  <r>
    <s v="ZPJ34"/>
    <x v="16"/>
    <x v="295"/>
    <x v="295"/>
    <s v="DIS-E Cap Blanket"/>
    <d v="2010-01-01T00:00:00"/>
    <x v="0"/>
    <n v="201412"/>
    <x v="0"/>
    <x v="1"/>
    <s v="369100"/>
    <s v="038                                "/>
    <s v="00"/>
    <s v="UADD    "/>
    <x v="959"/>
    <s v="2055"/>
    <s v="ZPJ34"/>
    <x v="16"/>
    <s v="Elec Distribution 360-373"/>
    <s v="Programs"/>
  </r>
  <r>
    <s v="ZPJ34"/>
    <x v="16"/>
    <x v="295"/>
    <x v="295"/>
    <s v="DIS-E Cap Blanket"/>
    <d v="2010-01-01T00:00:00"/>
    <x v="0"/>
    <n v="201412"/>
    <x v="0"/>
    <x v="1"/>
    <s v="369300"/>
    <s v="038                                "/>
    <s v="00"/>
    <s v="UADD    "/>
    <x v="231"/>
    <s v="2055"/>
    <s v="ZPJ34"/>
    <x v="16"/>
    <s v="Elec Distribution 360-373"/>
    <s v="Programs"/>
  </r>
  <r>
    <s v="ZPJ34"/>
    <x v="16"/>
    <x v="295"/>
    <x v="295"/>
    <s v="DIS-E Cap Blanket"/>
    <d v="2010-01-01T00:00:00"/>
    <x v="0"/>
    <n v="201412"/>
    <x v="0"/>
    <x v="1"/>
    <s v="373300"/>
    <s v="038                                "/>
    <s v="00"/>
    <s v="UADD    "/>
    <x v="959"/>
    <s v="2055"/>
    <s v="ZPJ34"/>
    <x v="16"/>
    <s v="Elec Distribution 360-373"/>
    <s v="Programs"/>
  </r>
  <r>
    <s v="ZPJ34"/>
    <x v="16"/>
    <x v="295"/>
    <x v="295"/>
    <s v="DIS-E Cap Blanket"/>
    <d v="2010-01-01T00:00:00"/>
    <x v="0"/>
    <n v="201412"/>
    <x v="0"/>
    <x v="1"/>
    <s v="373400"/>
    <s v="038                                "/>
    <s v="00"/>
    <s v="UADD    "/>
    <x v="959"/>
    <s v="2055"/>
    <s v="ZPJ34"/>
    <x v="16"/>
    <s v="Elec Distribution 360-373"/>
    <s v="Programs"/>
  </r>
  <r>
    <s v="ZPJ34"/>
    <x v="16"/>
    <x v="296"/>
    <x v="296"/>
    <s v="DIS-E Cap Blanket"/>
    <d v="2010-01-01T00:00:00"/>
    <x v="0"/>
    <n v="201412"/>
    <x v="0"/>
    <x v="0"/>
    <s v="364000"/>
    <s v="028                                "/>
    <s v="00"/>
    <s v="CFNU    "/>
    <x v="1862"/>
    <s v="2055"/>
    <s v="ZPJ34"/>
    <x v="16"/>
    <s v="Elec Distribution 360-373"/>
    <s v="Programs"/>
  </r>
  <r>
    <s v="ZPJ34"/>
    <x v="16"/>
    <x v="296"/>
    <x v="296"/>
    <s v="DIS-E Cap Blanket"/>
    <d v="2010-01-01T00:00:00"/>
    <x v="0"/>
    <n v="201412"/>
    <x v="0"/>
    <x v="0"/>
    <s v="364000"/>
    <s v="028                                "/>
    <s v="00"/>
    <s v="NURV    "/>
    <x v="1863"/>
    <s v="2055"/>
    <s v="ZPJ34"/>
    <x v="16"/>
    <s v="Elec Distribution 360-373"/>
    <s v="Programs"/>
  </r>
  <r>
    <s v="ZPJ34"/>
    <x v="16"/>
    <x v="296"/>
    <x v="296"/>
    <s v="DIS-E Cap Blanket"/>
    <d v="2010-01-01T00:00:00"/>
    <x v="0"/>
    <n v="201412"/>
    <x v="0"/>
    <x v="0"/>
    <s v="365000"/>
    <s v="028                                "/>
    <s v="00"/>
    <s v="CFNU    "/>
    <x v="1864"/>
    <s v="2055"/>
    <s v="ZPJ34"/>
    <x v="16"/>
    <s v="Elec Distribution 360-373"/>
    <s v="Programs"/>
  </r>
  <r>
    <s v="ZPJ34"/>
    <x v="16"/>
    <x v="296"/>
    <x v="296"/>
    <s v="DIS-E Cap Blanket"/>
    <d v="2010-01-01T00:00:00"/>
    <x v="0"/>
    <n v="201412"/>
    <x v="0"/>
    <x v="0"/>
    <s v="365000"/>
    <s v="028                                "/>
    <s v="00"/>
    <s v="NURV    "/>
    <x v="1865"/>
    <s v="2055"/>
    <s v="ZPJ34"/>
    <x v="16"/>
    <s v="Elec Distribution 360-373"/>
    <s v="Programs"/>
  </r>
  <r>
    <s v="ZPJ34"/>
    <x v="16"/>
    <x v="296"/>
    <x v="296"/>
    <s v="DIS-E Cap Blanket"/>
    <d v="2010-01-01T00:00:00"/>
    <x v="0"/>
    <n v="201412"/>
    <x v="0"/>
    <x v="0"/>
    <s v="366000"/>
    <s v="028                                "/>
    <s v="00"/>
    <s v="CFNU    "/>
    <x v="1866"/>
    <s v="2055"/>
    <s v="ZPJ34"/>
    <x v="16"/>
    <s v="Elec Distribution 360-373"/>
    <s v="Programs"/>
  </r>
  <r>
    <s v="ZPJ34"/>
    <x v="16"/>
    <x v="296"/>
    <x v="296"/>
    <s v="DIS-E Cap Blanket"/>
    <d v="2010-01-01T00:00:00"/>
    <x v="0"/>
    <n v="201412"/>
    <x v="0"/>
    <x v="0"/>
    <s v="366000"/>
    <s v="028                                "/>
    <s v="00"/>
    <s v="NURV    "/>
    <x v="1867"/>
    <s v="2055"/>
    <s v="ZPJ34"/>
    <x v="16"/>
    <s v="Elec Distribution 360-373"/>
    <s v="Programs"/>
  </r>
  <r>
    <s v="ZPJ34"/>
    <x v="16"/>
    <x v="296"/>
    <x v="296"/>
    <s v="DIS-E Cap Blanket"/>
    <d v="2010-01-01T00:00:00"/>
    <x v="0"/>
    <n v="201412"/>
    <x v="0"/>
    <x v="0"/>
    <s v="367000"/>
    <s v="028                                "/>
    <s v="00"/>
    <s v="NURV    "/>
    <x v="1868"/>
    <s v="2055"/>
    <s v="ZPJ34"/>
    <x v="16"/>
    <s v="Elec Distribution 360-373"/>
    <s v="Programs"/>
  </r>
  <r>
    <s v="ZPJ34"/>
    <x v="16"/>
    <x v="296"/>
    <x v="296"/>
    <s v="DIS-E Cap Blanket"/>
    <d v="2010-01-01T00:00:00"/>
    <x v="0"/>
    <n v="201412"/>
    <x v="0"/>
    <x v="0"/>
    <s v="368000"/>
    <s v="028                                "/>
    <s v="00"/>
    <s v="NURV    "/>
    <x v="1869"/>
    <s v="2055"/>
    <s v="ZPJ34"/>
    <x v="16"/>
    <s v="Elec Distribution 360-373"/>
    <s v="Programs"/>
  </r>
  <r>
    <s v="ZPJ34"/>
    <x v="16"/>
    <x v="296"/>
    <x v="296"/>
    <s v="DIS-E Cap Blanket"/>
    <d v="2010-01-01T00:00:00"/>
    <x v="0"/>
    <n v="201412"/>
    <x v="0"/>
    <x v="0"/>
    <s v="369100"/>
    <s v="028                                "/>
    <s v="00"/>
    <s v="NURV    "/>
    <x v="1870"/>
    <s v="2055"/>
    <s v="ZPJ34"/>
    <x v="16"/>
    <s v="Elec Distribution 360-373"/>
    <s v="Programs"/>
  </r>
  <r>
    <s v="ZPJ34"/>
    <x v="16"/>
    <x v="296"/>
    <x v="296"/>
    <s v="DIS-E Cap Blanket"/>
    <d v="2010-01-01T00:00:00"/>
    <x v="0"/>
    <n v="201412"/>
    <x v="0"/>
    <x v="0"/>
    <s v="369300"/>
    <s v="028                                "/>
    <s v="00"/>
    <s v="CFNU    "/>
    <x v="1871"/>
    <s v="2055"/>
    <s v="ZPJ34"/>
    <x v="16"/>
    <s v="Elec Distribution 360-373"/>
    <s v="Programs"/>
  </r>
  <r>
    <s v="ZPJ34"/>
    <x v="16"/>
    <x v="296"/>
    <x v="296"/>
    <s v="DIS-E Cap Blanket"/>
    <d v="2010-01-01T00:00:00"/>
    <x v="0"/>
    <n v="201412"/>
    <x v="0"/>
    <x v="0"/>
    <s v="369300"/>
    <s v="028                                "/>
    <s v="00"/>
    <s v="NURV    "/>
    <x v="1872"/>
    <s v="2055"/>
    <s v="ZPJ34"/>
    <x v="16"/>
    <s v="Elec Distribution 360-373"/>
    <s v="Programs"/>
  </r>
  <r>
    <s v="ZPJ34"/>
    <x v="16"/>
    <x v="296"/>
    <x v="296"/>
    <s v="DIS-E Cap Blanket"/>
    <d v="2010-01-01T00:00:00"/>
    <x v="0"/>
    <n v="201412"/>
    <x v="0"/>
    <x v="0"/>
    <s v="373300"/>
    <s v="028                                "/>
    <s v="00"/>
    <s v="NURV    "/>
    <x v="1873"/>
    <s v="2055"/>
    <s v="ZPJ34"/>
    <x v="16"/>
    <s v="Elec Distribution 360-373"/>
    <s v="Programs"/>
  </r>
  <r>
    <s v="ZPJ34"/>
    <x v="16"/>
    <x v="296"/>
    <x v="296"/>
    <s v="DIS-E Cap Blanket"/>
    <d v="2010-01-01T00:00:00"/>
    <x v="0"/>
    <n v="201412"/>
    <x v="0"/>
    <x v="0"/>
    <s v="373400"/>
    <s v="028                                "/>
    <s v="00"/>
    <s v="NURV    "/>
    <x v="1874"/>
    <s v="2055"/>
    <s v="ZPJ34"/>
    <x v="16"/>
    <s v="Elec Distribution 360-373"/>
    <s v="Programs"/>
  </r>
  <r>
    <s v="ZPJ34"/>
    <x v="16"/>
    <x v="297"/>
    <x v="297"/>
    <s v="DIS-E Cap Blanket"/>
    <d v="2010-01-01T00:00:00"/>
    <x v="0"/>
    <n v="201412"/>
    <x v="0"/>
    <x v="0"/>
    <s v="369300"/>
    <s v="028                                "/>
    <s v="00"/>
    <s v="UADD    "/>
    <x v="1875"/>
    <s v="2055"/>
    <s v="ZPJ34"/>
    <x v="16"/>
    <s v="Elec Distribution 360-373"/>
    <s v="Programs"/>
  </r>
  <r>
    <s v="ZDP34"/>
    <x v="16"/>
    <x v="298"/>
    <x v="298"/>
    <s v="DIS-E Cap Blanket"/>
    <d v="2010-01-01T00:00:00"/>
    <x v="0"/>
    <n v="201412"/>
    <x v="0"/>
    <x v="0"/>
    <s v="364000"/>
    <s v="028                                "/>
    <s v="00"/>
    <s v="CFNU    "/>
    <x v="1876"/>
    <s v="2055"/>
    <s v="ZDP34"/>
    <x v="16"/>
    <s v="Elec Distribution 360-373"/>
    <s v="Programs"/>
  </r>
  <r>
    <s v="ZDP34"/>
    <x v="16"/>
    <x v="298"/>
    <x v="298"/>
    <s v="DIS-E Cap Blanket"/>
    <d v="2010-01-01T00:00:00"/>
    <x v="0"/>
    <n v="201412"/>
    <x v="0"/>
    <x v="0"/>
    <s v="364000"/>
    <s v="028                                "/>
    <s v="00"/>
    <s v="NURV    "/>
    <x v="1877"/>
    <s v="2055"/>
    <s v="ZDP34"/>
    <x v="16"/>
    <s v="Elec Distribution 360-373"/>
    <s v="Programs"/>
  </r>
  <r>
    <s v="ZDP34"/>
    <x v="16"/>
    <x v="298"/>
    <x v="298"/>
    <s v="DIS-E Cap Blanket"/>
    <d v="2010-01-01T00:00:00"/>
    <x v="0"/>
    <n v="201412"/>
    <x v="0"/>
    <x v="0"/>
    <s v="364000"/>
    <s v="028                                "/>
    <s v="00"/>
    <s v="UADD    "/>
    <x v="1878"/>
    <s v="2055"/>
    <s v="ZDP34"/>
    <x v="16"/>
    <s v="Elec Distribution 360-373"/>
    <s v="Programs"/>
  </r>
  <r>
    <s v="ZDP34"/>
    <x v="16"/>
    <x v="298"/>
    <x v="298"/>
    <s v="DIS-E Cap Blanket"/>
    <d v="2010-01-01T00:00:00"/>
    <x v="0"/>
    <n v="201412"/>
    <x v="0"/>
    <x v="0"/>
    <s v="365000"/>
    <s v="028                                "/>
    <s v="00"/>
    <s v="CFNU    "/>
    <x v="1879"/>
    <s v="2055"/>
    <s v="ZDP34"/>
    <x v="16"/>
    <s v="Elec Distribution 360-373"/>
    <s v="Programs"/>
  </r>
  <r>
    <s v="ZDP34"/>
    <x v="16"/>
    <x v="298"/>
    <x v="298"/>
    <s v="DIS-E Cap Blanket"/>
    <d v="2010-01-01T00:00:00"/>
    <x v="0"/>
    <n v="201412"/>
    <x v="0"/>
    <x v="0"/>
    <s v="365000"/>
    <s v="028                                "/>
    <s v="00"/>
    <s v="NURV    "/>
    <x v="1880"/>
    <s v="2055"/>
    <s v="ZDP34"/>
    <x v="16"/>
    <s v="Elec Distribution 360-373"/>
    <s v="Programs"/>
  </r>
  <r>
    <s v="ZDP34"/>
    <x v="16"/>
    <x v="298"/>
    <x v="298"/>
    <s v="DIS-E Cap Blanket"/>
    <d v="2010-01-01T00:00:00"/>
    <x v="0"/>
    <n v="201412"/>
    <x v="0"/>
    <x v="0"/>
    <s v="365000"/>
    <s v="028                                "/>
    <s v="00"/>
    <s v="UADD    "/>
    <x v="1881"/>
    <s v="2055"/>
    <s v="ZDP34"/>
    <x v="16"/>
    <s v="Elec Distribution 360-373"/>
    <s v="Programs"/>
  </r>
  <r>
    <s v="ZDP34"/>
    <x v="16"/>
    <x v="298"/>
    <x v="298"/>
    <s v="DIS-E Cap Blanket"/>
    <d v="2010-01-01T00:00:00"/>
    <x v="0"/>
    <n v="201412"/>
    <x v="0"/>
    <x v="0"/>
    <s v="369100"/>
    <s v="028                                "/>
    <s v="00"/>
    <s v="CFNU    "/>
    <x v="1882"/>
    <s v="2055"/>
    <s v="ZDP34"/>
    <x v="16"/>
    <s v="Elec Distribution 360-373"/>
    <s v="Programs"/>
  </r>
  <r>
    <s v="ZDP34"/>
    <x v="16"/>
    <x v="298"/>
    <x v="298"/>
    <s v="DIS-E Cap Blanket"/>
    <d v="2010-01-01T00:00:00"/>
    <x v="0"/>
    <n v="201412"/>
    <x v="0"/>
    <x v="0"/>
    <s v="369300"/>
    <s v="028                                "/>
    <s v="00"/>
    <s v="CFNU    "/>
    <x v="1883"/>
    <s v="2055"/>
    <s v="ZDP34"/>
    <x v="16"/>
    <s v="Elec Distribution 360-373"/>
    <s v="Programs"/>
  </r>
  <r>
    <s v="ZBC34"/>
    <x v="16"/>
    <x v="299"/>
    <x v="299"/>
    <s v="DIS-E Cap Blanket"/>
    <d v="2010-01-01T00:00:00"/>
    <x v="0"/>
    <n v="201412"/>
    <x v="0"/>
    <x v="0"/>
    <s v="364000"/>
    <s v="028                                "/>
    <s v="00"/>
    <s v="UADD    "/>
    <x v="1884"/>
    <s v="2055"/>
    <s v="ZBC34"/>
    <x v="16"/>
    <s v="Elec Distribution 360-373"/>
    <s v="Programs"/>
  </r>
  <r>
    <s v="ZBC34"/>
    <x v="16"/>
    <x v="299"/>
    <x v="299"/>
    <s v="DIS-E Cap Blanket"/>
    <d v="2010-01-01T00:00:00"/>
    <x v="0"/>
    <n v="201412"/>
    <x v="0"/>
    <x v="0"/>
    <s v="365000"/>
    <s v="028                                "/>
    <s v="00"/>
    <s v="UADD    "/>
    <x v="1884"/>
    <s v="2055"/>
    <s v="ZBC34"/>
    <x v="16"/>
    <s v="Elec Distribution 360-373"/>
    <s v="Programs"/>
  </r>
  <r>
    <s v="ZBC34"/>
    <x v="16"/>
    <x v="299"/>
    <x v="299"/>
    <s v="DIS-E Cap Blanket"/>
    <d v="2010-01-01T00:00:00"/>
    <x v="0"/>
    <n v="201412"/>
    <x v="0"/>
    <x v="0"/>
    <s v="366000"/>
    <s v="028                                "/>
    <s v="00"/>
    <s v="UADD    "/>
    <x v="1884"/>
    <s v="2055"/>
    <s v="ZBC34"/>
    <x v="16"/>
    <s v="Elec Distribution 360-373"/>
    <s v="Programs"/>
  </r>
  <r>
    <s v="ZBC34"/>
    <x v="16"/>
    <x v="299"/>
    <x v="299"/>
    <s v="DIS-E Cap Blanket"/>
    <d v="2010-01-01T00:00:00"/>
    <x v="0"/>
    <n v="201412"/>
    <x v="0"/>
    <x v="0"/>
    <s v="367000"/>
    <s v="028                                "/>
    <s v="00"/>
    <s v="UADD    "/>
    <x v="1885"/>
    <s v="2055"/>
    <s v="ZBC34"/>
    <x v="16"/>
    <s v="Elec Distribution 360-373"/>
    <s v="Programs"/>
  </r>
  <r>
    <s v="ZBC34"/>
    <x v="16"/>
    <x v="299"/>
    <x v="299"/>
    <s v="DIS-E Cap Blanket"/>
    <d v="2010-01-01T00:00:00"/>
    <x v="0"/>
    <n v="201412"/>
    <x v="0"/>
    <x v="0"/>
    <s v="368000"/>
    <s v="028                                "/>
    <s v="00"/>
    <s v="UADD    "/>
    <x v="1884"/>
    <s v="2055"/>
    <s v="ZBC34"/>
    <x v="16"/>
    <s v="Elec Distribution 360-373"/>
    <s v="Programs"/>
  </r>
  <r>
    <s v="ZBC34"/>
    <x v="16"/>
    <x v="299"/>
    <x v="299"/>
    <s v="DIS-E Cap Blanket"/>
    <d v="2010-01-01T00:00:00"/>
    <x v="0"/>
    <n v="201412"/>
    <x v="0"/>
    <x v="0"/>
    <s v="369100"/>
    <s v="028                                "/>
    <s v="00"/>
    <s v="UADD    "/>
    <x v="1884"/>
    <s v="2055"/>
    <s v="ZBC34"/>
    <x v="16"/>
    <s v="Elec Distribution 360-373"/>
    <s v="Programs"/>
  </r>
  <r>
    <s v="ZBC34"/>
    <x v="16"/>
    <x v="299"/>
    <x v="299"/>
    <s v="DIS-E Cap Blanket"/>
    <d v="2010-01-01T00:00:00"/>
    <x v="0"/>
    <n v="201412"/>
    <x v="0"/>
    <x v="0"/>
    <s v="369300"/>
    <s v="028                                "/>
    <s v="00"/>
    <s v="UADD    "/>
    <x v="1884"/>
    <s v="2055"/>
    <s v="ZBC34"/>
    <x v="16"/>
    <s v="Elec Distribution 360-373"/>
    <s v="Programs"/>
  </r>
  <r>
    <s v="ZBC34"/>
    <x v="16"/>
    <x v="299"/>
    <x v="299"/>
    <s v="DIS-E Cap Blanket"/>
    <d v="2010-01-01T00:00:00"/>
    <x v="0"/>
    <n v="201412"/>
    <x v="0"/>
    <x v="0"/>
    <s v="373300"/>
    <s v="028                                "/>
    <s v="00"/>
    <s v="UADD    "/>
    <x v="1884"/>
    <s v="2055"/>
    <s v="ZBC34"/>
    <x v="16"/>
    <s v="Elec Distribution 360-373"/>
    <s v="Programs"/>
  </r>
  <r>
    <s v="ZBC34"/>
    <x v="16"/>
    <x v="299"/>
    <x v="299"/>
    <s v="DIS-E Cap Blanket"/>
    <d v="2010-01-01T00:00:00"/>
    <x v="0"/>
    <n v="201412"/>
    <x v="0"/>
    <x v="0"/>
    <s v="373400"/>
    <s v="028                                "/>
    <s v="00"/>
    <s v="UADD    "/>
    <x v="1884"/>
    <s v="2055"/>
    <s v="ZBC34"/>
    <x v="16"/>
    <s v="Elec Distribution 360-373"/>
    <s v="Programs"/>
  </r>
  <r>
    <s v="ZBC34"/>
    <x v="16"/>
    <x v="300"/>
    <x v="300"/>
    <s v="DIS-E Cap Blanket"/>
    <d v="2010-01-01T00:00:00"/>
    <x v="0"/>
    <n v="201412"/>
    <x v="0"/>
    <x v="0"/>
    <s v="364000"/>
    <s v="028                                "/>
    <s v="00"/>
    <s v="CFNU    "/>
    <x v="1886"/>
    <s v="2055"/>
    <s v="ZBC34"/>
    <x v="16"/>
    <s v="Elec Distribution 360-373"/>
    <s v="Programs"/>
  </r>
  <r>
    <s v="ZBC34"/>
    <x v="16"/>
    <x v="300"/>
    <x v="300"/>
    <s v="DIS-E Cap Blanket"/>
    <d v="2010-01-01T00:00:00"/>
    <x v="0"/>
    <n v="201412"/>
    <x v="0"/>
    <x v="0"/>
    <s v="364000"/>
    <s v="028                                "/>
    <s v="00"/>
    <s v="NURV    "/>
    <x v="1887"/>
    <s v="2055"/>
    <s v="ZBC34"/>
    <x v="16"/>
    <s v="Elec Distribution 360-373"/>
    <s v="Programs"/>
  </r>
  <r>
    <s v="ZBC34"/>
    <x v="16"/>
    <x v="300"/>
    <x v="300"/>
    <s v="DIS-E Cap Blanket"/>
    <d v="2010-01-01T00:00:00"/>
    <x v="0"/>
    <n v="201412"/>
    <x v="0"/>
    <x v="0"/>
    <s v="364000"/>
    <s v="028                                "/>
    <s v="00"/>
    <s v="UADD    "/>
    <x v="1888"/>
    <s v="2055"/>
    <s v="ZBC34"/>
    <x v="16"/>
    <s v="Elec Distribution 360-373"/>
    <s v="Programs"/>
  </r>
  <r>
    <s v="ZBC34"/>
    <x v="16"/>
    <x v="300"/>
    <x v="300"/>
    <s v="DIS-E Cap Blanket"/>
    <d v="2010-01-01T00:00:00"/>
    <x v="0"/>
    <n v="201412"/>
    <x v="0"/>
    <x v="0"/>
    <s v="365000"/>
    <s v="028                                "/>
    <s v="00"/>
    <s v="CFNU    "/>
    <x v="1889"/>
    <s v="2055"/>
    <s v="ZBC34"/>
    <x v="16"/>
    <s v="Elec Distribution 360-373"/>
    <s v="Programs"/>
  </r>
  <r>
    <s v="ZBC34"/>
    <x v="16"/>
    <x v="300"/>
    <x v="300"/>
    <s v="DIS-E Cap Blanket"/>
    <d v="2010-01-01T00:00:00"/>
    <x v="0"/>
    <n v="201412"/>
    <x v="0"/>
    <x v="0"/>
    <s v="365000"/>
    <s v="028                                "/>
    <s v="00"/>
    <s v="NURV    "/>
    <x v="1890"/>
    <s v="2055"/>
    <s v="ZBC34"/>
    <x v="16"/>
    <s v="Elec Distribution 360-373"/>
    <s v="Programs"/>
  </r>
  <r>
    <s v="ZBC34"/>
    <x v="16"/>
    <x v="300"/>
    <x v="300"/>
    <s v="DIS-E Cap Blanket"/>
    <d v="2010-01-01T00:00:00"/>
    <x v="0"/>
    <n v="201412"/>
    <x v="0"/>
    <x v="0"/>
    <s v="365000"/>
    <s v="028                                "/>
    <s v="00"/>
    <s v="UADD    "/>
    <x v="1888"/>
    <s v="2055"/>
    <s v="ZBC34"/>
    <x v="16"/>
    <s v="Elec Distribution 360-373"/>
    <s v="Programs"/>
  </r>
  <r>
    <s v="ZBC34"/>
    <x v="16"/>
    <x v="300"/>
    <x v="300"/>
    <s v="DIS-E Cap Blanket"/>
    <d v="2010-01-01T00:00:00"/>
    <x v="0"/>
    <n v="201412"/>
    <x v="0"/>
    <x v="0"/>
    <s v="366000"/>
    <s v="028                                "/>
    <s v="00"/>
    <s v="CFNU    "/>
    <x v="1891"/>
    <s v="2055"/>
    <s v="ZBC34"/>
    <x v="16"/>
    <s v="Elec Distribution 360-373"/>
    <s v="Programs"/>
  </r>
  <r>
    <s v="ZBC34"/>
    <x v="16"/>
    <x v="300"/>
    <x v="300"/>
    <s v="DIS-E Cap Blanket"/>
    <d v="2010-01-01T00:00:00"/>
    <x v="0"/>
    <n v="201412"/>
    <x v="0"/>
    <x v="0"/>
    <s v="366000"/>
    <s v="028                                "/>
    <s v="00"/>
    <s v="NURV    "/>
    <x v="1892"/>
    <s v="2055"/>
    <s v="ZBC34"/>
    <x v="16"/>
    <s v="Elec Distribution 360-373"/>
    <s v="Programs"/>
  </r>
  <r>
    <s v="ZBC34"/>
    <x v="16"/>
    <x v="300"/>
    <x v="300"/>
    <s v="DIS-E Cap Blanket"/>
    <d v="2010-01-01T00:00:00"/>
    <x v="0"/>
    <n v="201412"/>
    <x v="0"/>
    <x v="0"/>
    <s v="366000"/>
    <s v="028                                "/>
    <s v="00"/>
    <s v="UADD    "/>
    <x v="1888"/>
    <s v="2055"/>
    <s v="ZBC34"/>
    <x v="16"/>
    <s v="Elec Distribution 360-373"/>
    <s v="Programs"/>
  </r>
  <r>
    <s v="ZBC34"/>
    <x v="16"/>
    <x v="300"/>
    <x v="300"/>
    <s v="DIS-E Cap Blanket"/>
    <d v="2010-01-01T00:00:00"/>
    <x v="0"/>
    <n v="201412"/>
    <x v="0"/>
    <x v="0"/>
    <s v="367000"/>
    <s v="028                                "/>
    <s v="00"/>
    <s v="CFNU    "/>
    <x v="1893"/>
    <s v="2055"/>
    <s v="ZBC34"/>
    <x v="16"/>
    <s v="Elec Distribution 360-373"/>
    <s v="Programs"/>
  </r>
  <r>
    <s v="ZBC34"/>
    <x v="16"/>
    <x v="300"/>
    <x v="300"/>
    <s v="DIS-E Cap Blanket"/>
    <d v="2010-01-01T00:00:00"/>
    <x v="0"/>
    <n v="201412"/>
    <x v="0"/>
    <x v="0"/>
    <s v="367000"/>
    <s v="028                                "/>
    <s v="00"/>
    <s v="NURV    "/>
    <x v="1894"/>
    <s v="2055"/>
    <s v="ZBC34"/>
    <x v="16"/>
    <s v="Elec Distribution 360-373"/>
    <s v="Programs"/>
  </r>
  <r>
    <s v="ZBC34"/>
    <x v="16"/>
    <x v="300"/>
    <x v="300"/>
    <s v="DIS-E Cap Blanket"/>
    <d v="2010-01-01T00:00:00"/>
    <x v="0"/>
    <n v="201412"/>
    <x v="0"/>
    <x v="0"/>
    <s v="367000"/>
    <s v="028                                "/>
    <s v="00"/>
    <s v="UADD    "/>
    <x v="1895"/>
    <s v="2055"/>
    <s v="ZBC34"/>
    <x v="16"/>
    <s v="Elec Distribution 360-373"/>
    <s v="Programs"/>
  </r>
  <r>
    <s v="ZBC34"/>
    <x v="16"/>
    <x v="300"/>
    <x v="300"/>
    <s v="DIS-E Cap Blanket"/>
    <d v="2010-01-01T00:00:00"/>
    <x v="0"/>
    <n v="201412"/>
    <x v="0"/>
    <x v="0"/>
    <s v="368000"/>
    <s v="028                                "/>
    <s v="00"/>
    <s v="CFNU    "/>
    <x v="1896"/>
    <s v="2055"/>
    <s v="ZBC34"/>
    <x v="16"/>
    <s v="Elec Distribution 360-373"/>
    <s v="Programs"/>
  </r>
  <r>
    <s v="ZBC34"/>
    <x v="16"/>
    <x v="300"/>
    <x v="300"/>
    <s v="DIS-E Cap Blanket"/>
    <d v="2010-01-01T00:00:00"/>
    <x v="0"/>
    <n v="201412"/>
    <x v="0"/>
    <x v="0"/>
    <s v="369300"/>
    <s v="028                                "/>
    <s v="00"/>
    <s v="CFNU    "/>
    <x v="1897"/>
    <s v="2055"/>
    <s v="ZBC34"/>
    <x v="16"/>
    <s v="Elec Distribution 360-373"/>
    <s v="Programs"/>
  </r>
  <r>
    <s v="ZBC34"/>
    <x v="16"/>
    <x v="300"/>
    <x v="300"/>
    <s v="DIS-E Cap Blanket"/>
    <d v="2010-01-01T00:00:00"/>
    <x v="0"/>
    <n v="201412"/>
    <x v="0"/>
    <x v="0"/>
    <s v="369300"/>
    <s v="028                                "/>
    <s v="00"/>
    <s v="NURV    "/>
    <x v="1898"/>
    <s v="2055"/>
    <s v="ZBC34"/>
    <x v="16"/>
    <s v="Elec Distribution 360-373"/>
    <s v="Programs"/>
  </r>
  <r>
    <s v="ZBC34"/>
    <x v="16"/>
    <x v="300"/>
    <x v="300"/>
    <s v="DIS-E Cap Blanket"/>
    <d v="2010-01-01T00:00:00"/>
    <x v="0"/>
    <n v="201412"/>
    <x v="0"/>
    <x v="0"/>
    <s v="369300"/>
    <s v="028                                "/>
    <s v="00"/>
    <s v="UADD    "/>
    <x v="1888"/>
    <s v="2055"/>
    <s v="ZBC34"/>
    <x v="16"/>
    <s v="Elec Distribution 360-373"/>
    <s v="Programs"/>
  </r>
  <r>
    <s v="ZBC34"/>
    <x v="16"/>
    <x v="300"/>
    <x v="300"/>
    <s v="DIS-E Cap Blanket"/>
    <d v="2010-01-01T00:00:00"/>
    <x v="0"/>
    <n v="201412"/>
    <x v="0"/>
    <x v="0"/>
    <s v="373300"/>
    <s v="028                                "/>
    <s v="00"/>
    <s v="NURV    "/>
    <x v="1899"/>
    <s v="2055"/>
    <s v="ZBC34"/>
    <x v="16"/>
    <s v="Elec Distribution 360-373"/>
    <s v="Programs"/>
  </r>
  <r>
    <s v="ZBC34"/>
    <x v="16"/>
    <x v="300"/>
    <x v="300"/>
    <s v="DIS-E Cap Blanket"/>
    <d v="2010-01-01T00:00:00"/>
    <x v="0"/>
    <n v="201412"/>
    <x v="0"/>
    <x v="0"/>
    <s v="373300"/>
    <s v="028                                "/>
    <s v="00"/>
    <s v="UADD    "/>
    <x v="1888"/>
    <s v="2055"/>
    <s v="ZBC34"/>
    <x v="16"/>
    <s v="Elec Distribution 360-373"/>
    <s v="Programs"/>
  </r>
  <r>
    <s v="ZBC34"/>
    <x v="16"/>
    <x v="300"/>
    <x v="300"/>
    <s v="DIS-E Cap Blanket"/>
    <d v="2010-01-01T00:00:00"/>
    <x v="0"/>
    <n v="201412"/>
    <x v="0"/>
    <x v="0"/>
    <s v="373400"/>
    <s v="028                                "/>
    <s v="00"/>
    <s v="CFNU    "/>
    <x v="1900"/>
    <s v="2055"/>
    <s v="ZBC34"/>
    <x v="16"/>
    <s v="Elec Distribution 360-373"/>
    <s v="Programs"/>
  </r>
  <r>
    <s v="ZBC34"/>
    <x v="16"/>
    <x v="300"/>
    <x v="300"/>
    <s v="DIS-E Cap Blanket"/>
    <d v="2010-01-01T00:00:00"/>
    <x v="0"/>
    <n v="201412"/>
    <x v="0"/>
    <x v="0"/>
    <s v="373400"/>
    <s v="028                                "/>
    <s v="00"/>
    <s v="NURV    "/>
    <x v="1901"/>
    <s v="2055"/>
    <s v="ZBC34"/>
    <x v="16"/>
    <s v="Elec Distribution 360-373"/>
    <s v="Programs"/>
  </r>
  <r>
    <s v="ZBC34"/>
    <x v="16"/>
    <x v="300"/>
    <x v="300"/>
    <s v="DIS-E Cap Blanket"/>
    <d v="2010-01-01T00:00:00"/>
    <x v="0"/>
    <n v="201412"/>
    <x v="0"/>
    <x v="0"/>
    <s v="373400"/>
    <s v="028                                "/>
    <s v="00"/>
    <s v="UADD    "/>
    <x v="1888"/>
    <s v="2055"/>
    <s v="ZBC34"/>
    <x v="16"/>
    <s v="Elec Distribution 360-373"/>
    <s v="Programs"/>
  </r>
  <r>
    <s v="ZBC34"/>
    <x v="16"/>
    <x v="301"/>
    <x v="301"/>
    <s v="DIS-E Cap Blanket"/>
    <d v="2010-01-01T00:00:00"/>
    <x v="0"/>
    <n v="201412"/>
    <x v="0"/>
    <x v="0"/>
    <s v="364000"/>
    <s v="028                                "/>
    <s v="00"/>
    <s v="UADD    "/>
    <x v="1902"/>
    <s v="2055"/>
    <s v="ZBC34"/>
    <x v="16"/>
    <s v="Elec Distribution 360-373"/>
    <s v="Programs"/>
  </r>
  <r>
    <s v="ZBC34"/>
    <x v="16"/>
    <x v="301"/>
    <x v="301"/>
    <s v="DIS-E Cap Blanket"/>
    <d v="2010-01-01T00:00:00"/>
    <x v="0"/>
    <n v="201412"/>
    <x v="0"/>
    <x v="0"/>
    <s v="365000"/>
    <s v="028                                "/>
    <s v="00"/>
    <s v="UADD    "/>
    <x v="1903"/>
    <s v="2055"/>
    <s v="ZBC34"/>
    <x v="16"/>
    <s v="Elec Distribution 360-373"/>
    <s v="Programs"/>
  </r>
  <r>
    <s v="ZBW34"/>
    <x v="16"/>
    <x v="302"/>
    <x v="302"/>
    <s v="DIS-E Cap Blanket"/>
    <d v="2010-01-01T00:00:00"/>
    <x v="0"/>
    <n v="201412"/>
    <x v="0"/>
    <x v="0"/>
    <s v="364000"/>
    <s v="028                                "/>
    <s v="00"/>
    <s v="UADD    "/>
    <x v="1904"/>
    <s v="2055"/>
    <s v="ZBW34"/>
    <x v="16"/>
    <s v="Elec Distribution 360-373"/>
    <s v="Programs"/>
  </r>
  <r>
    <s v="ZBO34"/>
    <x v="16"/>
    <x v="303"/>
    <x v="303"/>
    <s v="DIS-E Cap Blanket"/>
    <d v="2010-01-01T00:00:00"/>
    <x v="0"/>
    <n v="201412"/>
    <x v="0"/>
    <x v="0"/>
    <s v="365000"/>
    <s v="028                                "/>
    <s v="00"/>
    <s v="UADD    "/>
    <x v="1905"/>
    <s v="2055"/>
    <s v="ZBO34"/>
    <x v="16"/>
    <s v="Elec Distribution 360-373"/>
    <s v="Programs"/>
  </r>
  <r>
    <s v="ZBO34"/>
    <x v="16"/>
    <x v="304"/>
    <x v="304"/>
    <s v="DIS-E Cap Blanket"/>
    <d v="2010-01-01T00:00:00"/>
    <x v="0"/>
    <n v="201412"/>
    <x v="0"/>
    <x v="0"/>
    <s v="364000"/>
    <s v="028                                "/>
    <s v="00"/>
    <s v="UADD    "/>
    <x v="1906"/>
    <s v="2055"/>
    <s v="ZBO34"/>
    <x v="16"/>
    <s v="Elec Distribution 360-373"/>
    <s v="Programs"/>
  </r>
  <r>
    <s v="ZBO34"/>
    <x v="16"/>
    <x v="304"/>
    <x v="304"/>
    <s v="DIS-E Cap Blanket"/>
    <d v="2010-01-01T00:00:00"/>
    <x v="0"/>
    <n v="201412"/>
    <x v="0"/>
    <x v="0"/>
    <s v="365000"/>
    <s v="028                                "/>
    <s v="00"/>
    <s v="UADD    "/>
    <x v="1907"/>
    <s v="2055"/>
    <s v="ZBO34"/>
    <x v="16"/>
    <s v="Elec Distribution 360-373"/>
    <s v="Programs"/>
  </r>
  <r>
    <s v="ZBO34"/>
    <x v="16"/>
    <x v="304"/>
    <x v="304"/>
    <s v="DIS-E Cap Blanket"/>
    <d v="2010-01-01T00:00:00"/>
    <x v="0"/>
    <n v="201412"/>
    <x v="0"/>
    <x v="0"/>
    <s v="366000"/>
    <s v="028                                "/>
    <s v="00"/>
    <s v="UADD    "/>
    <x v="1908"/>
    <s v="2055"/>
    <s v="ZBO34"/>
    <x v="16"/>
    <s v="Elec Distribution 360-373"/>
    <s v="Programs"/>
  </r>
  <r>
    <s v="ZBO34"/>
    <x v="16"/>
    <x v="304"/>
    <x v="304"/>
    <s v="DIS-E Cap Blanket"/>
    <d v="2010-01-01T00:00:00"/>
    <x v="0"/>
    <n v="201412"/>
    <x v="0"/>
    <x v="0"/>
    <s v="367000"/>
    <s v="028                                "/>
    <s v="00"/>
    <s v="UADD    "/>
    <x v="1909"/>
    <s v="2055"/>
    <s v="ZBO34"/>
    <x v="16"/>
    <s v="Elec Distribution 360-373"/>
    <s v="Programs"/>
  </r>
  <r>
    <s v="ZBO34"/>
    <x v="16"/>
    <x v="304"/>
    <x v="304"/>
    <s v="DIS-E Cap Blanket"/>
    <d v="2010-01-01T00:00:00"/>
    <x v="0"/>
    <n v="201412"/>
    <x v="0"/>
    <x v="0"/>
    <s v="368000"/>
    <s v="028                                "/>
    <s v="00"/>
    <s v="UADD    "/>
    <x v="1910"/>
    <s v="2055"/>
    <s v="ZBO34"/>
    <x v="16"/>
    <s v="Elec Distribution 360-373"/>
    <s v="Programs"/>
  </r>
  <r>
    <s v="ZBO34"/>
    <x v="16"/>
    <x v="304"/>
    <x v="304"/>
    <s v="DIS-E Cap Blanket"/>
    <d v="2010-01-01T00:00:00"/>
    <x v="0"/>
    <n v="201412"/>
    <x v="0"/>
    <x v="0"/>
    <s v="369100"/>
    <s v="028                                "/>
    <s v="00"/>
    <s v="UADD    "/>
    <x v="1911"/>
    <s v="2055"/>
    <s v="ZBO34"/>
    <x v="16"/>
    <s v="Elec Distribution 360-373"/>
    <s v="Programs"/>
  </r>
  <r>
    <s v="ZBO34"/>
    <x v="16"/>
    <x v="304"/>
    <x v="304"/>
    <s v="DIS-E Cap Blanket"/>
    <d v="2010-01-01T00:00:00"/>
    <x v="0"/>
    <n v="201412"/>
    <x v="0"/>
    <x v="0"/>
    <s v="369300"/>
    <s v="028                                "/>
    <s v="00"/>
    <s v="UADD    "/>
    <x v="1912"/>
    <s v="2055"/>
    <s v="ZBO34"/>
    <x v="16"/>
    <s v="Elec Distribution 360-373"/>
    <s v="Programs"/>
  </r>
  <r>
    <s v="ZBO34"/>
    <x v="16"/>
    <x v="304"/>
    <x v="304"/>
    <s v="DIS-E Cap Blanket"/>
    <d v="2010-01-01T00:00:00"/>
    <x v="0"/>
    <n v="201412"/>
    <x v="0"/>
    <x v="0"/>
    <s v="373300"/>
    <s v="028                                "/>
    <s v="00"/>
    <s v="UADD    "/>
    <x v="1913"/>
    <s v="2055"/>
    <s v="ZBO34"/>
    <x v="16"/>
    <s v="Elec Distribution 360-373"/>
    <s v="Programs"/>
  </r>
  <r>
    <s v="ZBO34"/>
    <x v="16"/>
    <x v="304"/>
    <x v="304"/>
    <s v="DIS-E Cap Blanket"/>
    <d v="2010-01-01T00:00:00"/>
    <x v="0"/>
    <n v="201412"/>
    <x v="0"/>
    <x v="0"/>
    <s v="373400"/>
    <s v="028                                "/>
    <s v="00"/>
    <s v="UADD    "/>
    <x v="1914"/>
    <s v="2055"/>
    <s v="ZBO34"/>
    <x v="16"/>
    <s v="Elec Distribution 360-373"/>
    <s v="Programs"/>
  </r>
  <r>
    <s v="ZBR34"/>
    <x v="16"/>
    <x v="305"/>
    <x v="305"/>
    <s v="DIS-E Cap Blanket"/>
    <d v="2010-01-01T00:00:00"/>
    <x v="0"/>
    <n v="201412"/>
    <x v="0"/>
    <x v="0"/>
    <s v="364000"/>
    <s v="028                                "/>
    <s v="00"/>
    <s v="UADD    "/>
    <x v="1915"/>
    <s v="2055"/>
    <s v="ZBR34"/>
    <x v="16"/>
    <s v="Elec Distribution 360-373"/>
    <s v="Programs"/>
  </r>
  <r>
    <s v="ZBR34"/>
    <x v="16"/>
    <x v="305"/>
    <x v="305"/>
    <s v="DIS-E Cap Blanket"/>
    <d v="2010-01-01T00:00:00"/>
    <x v="0"/>
    <n v="201412"/>
    <x v="0"/>
    <x v="0"/>
    <s v="365000"/>
    <s v="028                                "/>
    <s v="00"/>
    <s v="UADD    "/>
    <x v="1916"/>
    <s v="2055"/>
    <s v="ZBR34"/>
    <x v="16"/>
    <s v="Elec Distribution 360-373"/>
    <s v="Programs"/>
  </r>
  <r>
    <s v="ZBR34"/>
    <x v="16"/>
    <x v="305"/>
    <x v="305"/>
    <s v="DIS-E Cap Blanket"/>
    <d v="2010-01-01T00:00:00"/>
    <x v="0"/>
    <n v="201412"/>
    <x v="0"/>
    <x v="0"/>
    <s v="366000"/>
    <s v="028                                "/>
    <s v="00"/>
    <s v="UADD    "/>
    <x v="1917"/>
    <s v="2055"/>
    <s v="ZBR34"/>
    <x v="16"/>
    <s v="Elec Distribution 360-373"/>
    <s v="Programs"/>
  </r>
  <r>
    <s v="ZBR34"/>
    <x v="16"/>
    <x v="305"/>
    <x v="305"/>
    <s v="DIS-E Cap Blanket"/>
    <d v="2010-01-01T00:00:00"/>
    <x v="0"/>
    <n v="201412"/>
    <x v="0"/>
    <x v="0"/>
    <s v="367000"/>
    <s v="028                                "/>
    <s v="00"/>
    <s v="UADD    "/>
    <x v="1407"/>
    <s v="2055"/>
    <s v="ZBR34"/>
    <x v="16"/>
    <s v="Elec Distribution 360-373"/>
    <s v="Programs"/>
  </r>
  <r>
    <s v="ZBR34"/>
    <x v="16"/>
    <x v="305"/>
    <x v="305"/>
    <s v="DIS-E Cap Blanket"/>
    <d v="2010-01-01T00:00:00"/>
    <x v="0"/>
    <n v="201412"/>
    <x v="0"/>
    <x v="0"/>
    <s v="368000"/>
    <s v="028                                "/>
    <s v="00"/>
    <s v="UADD    "/>
    <x v="1407"/>
    <s v="2055"/>
    <s v="ZBR34"/>
    <x v="16"/>
    <s v="Elec Distribution 360-373"/>
    <s v="Programs"/>
  </r>
  <r>
    <s v="ZBR34"/>
    <x v="16"/>
    <x v="305"/>
    <x v="305"/>
    <s v="DIS-E Cap Blanket"/>
    <d v="2010-01-01T00:00:00"/>
    <x v="0"/>
    <n v="201412"/>
    <x v="0"/>
    <x v="0"/>
    <s v="369100"/>
    <s v="028                                "/>
    <s v="00"/>
    <s v="UADD    "/>
    <x v="89"/>
    <s v="2055"/>
    <s v="ZBR34"/>
    <x v="16"/>
    <s v="Elec Distribution 360-373"/>
    <s v="Programs"/>
  </r>
  <r>
    <s v="ZBR34"/>
    <x v="16"/>
    <x v="305"/>
    <x v="305"/>
    <s v="DIS-E Cap Blanket"/>
    <d v="2010-01-01T00:00:00"/>
    <x v="0"/>
    <n v="201412"/>
    <x v="0"/>
    <x v="0"/>
    <s v="369300"/>
    <s v="028                                "/>
    <s v="00"/>
    <s v="UADD    "/>
    <x v="1918"/>
    <s v="2055"/>
    <s v="ZBR34"/>
    <x v="16"/>
    <s v="Elec Distribution 360-373"/>
    <s v="Programs"/>
  </r>
  <r>
    <s v="ZBR34"/>
    <x v="16"/>
    <x v="305"/>
    <x v="305"/>
    <s v="DIS-E Cap Blanket"/>
    <d v="2010-01-01T00:00:00"/>
    <x v="0"/>
    <n v="201412"/>
    <x v="0"/>
    <x v="0"/>
    <s v="373300"/>
    <s v="028                                "/>
    <s v="00"/>
    <s v="UADD    "/>
    <x v="617"/>
    <s v="2055"/>
    <s v="ZBR34"/>
    <x v="16"/>
    <s v="Elec Distribution 360-373"/>
    <s v="Programs"/>
  </r>
  <r>
    <s v="ZBR34"/>
    <x v="16"/>
    <x v="305"/>
    <x v="305"/>
    <s v="DIS-E Cap Blanket"/>
    <d v="2010-01-01T00:00:00"/>
    <x v="0"/>
    <n v="201412"/>
    <x v="0"/>
    <x v="0"/>
    <s v="373400"/>
    <s v="028                                "/>
    <s v="00"/>
    <s v="UADD    "/>
    <x v="239"/>
    <s v="2055"/>
    <s v="ZBR34"/>
    <x v="16"/>
    <s v="Elec Distribution 360-373"/>
    <s v="Programs"/>
  </r>
  <r>
    <s v="ZBR34"/>
    <x v="16"/>
    <x v="306"/>
    <x v="306"/>
    <s v="DIS-E Cap Blanket"/>
    <d v="2010-01-01T00:00:00"/>
    <x v="0"/>
    <n v="201412"/>
    <x v="0"/>
    <x v="0"/>
    <s v="373400"/>
    <s v="028                                "/>
    <s v="00"/>
    <s v="UADD    "/>
    <x v="1919"/>
    <s v="2055"/>
    <s v="ZBR34"/>
    <x v="16"/>
    <s v="Elec Distribution 360-373"/>
    <s v="Programs"/>
  </r>
  <r>
    <s v="ZCJ34"/>
    <x v="16"/>
    <x v="307"/>
    <x v="307"/>
    <s v="DIS-E Cap Blanket"/>
    <d v="2013-05-01T00:00:00"/>
    <x v="0"/>
    <n v="201412"/>
    <x v="0"/>
    <x v="1"/>
    <s v="365000"/>
    <s v="038                                "/>
    <s v="00"/>
    <s v="CFNU    "/>
    <x v="1920"/>
    <s v="2055"/>
    <s v="ZCJ34"/>
    <x v="16"/>
    <s v="Elec Distribution 360-373"/>
    <s v="Programs"/>
  </r>
  <r>
    <s v="ZCJ34"/>
    <x v="16"/>
    <x v="307"/>
    <x v="307"/>
    <s v="DIS-E Cap Blanket"/>
    <d v="2013-05-01T00:00:00"/>
    <x v="0"/>
    <n v="201412"/>
    <x v="0"/>
    <x v="1"/>
    <s v="365000"/>
    <s v="038                                "/>
    <s v="00"/>
    <s v="NURV    "/>
    <x v="1921"/>
    <s v="2055"/>
    <s v="ZCJ34"/>
    <x v="16"/>
    <s v="Elec Distribution 360-373"/>
    <s v="Programs"/>
  </r>
  <r>
    <s v="ZCM34"/>
    <x v="16"/>
    <x v="308"/>
    <x v="308"/>
    <s v="DIS-E Cap Blanket"/>
    <d v="2013-05-01T00:00:00"/>
    <x v="0"/>
    <n v="201412"/>
    <x v="0"/>
    <x v="1"/>
    <s v="364000"/>
    <s v="038                                "/>
    <s v="00"/>
    <s v="UADD    "/>
    <x v="1922"/>
    <s v="2055"/>
    <s v="ZCM34"/>
    <x v="16"/>
    <s v="Elec Distribution 360-373"/>
    <s v="Programs"/>
  </r>
  <r>
    <s v="ZCM34"/>
    <x v="16"/>
    <x v="308"/>
    <x v="308"/>
    <s v="DIS-E Cap Blanket"/>
    <d v="2013-05-01T00:00:00"/>
    <x v="0"/>
    <n v="201412"/>
    <x v="0"/>
    <x v="1"/>
    <s v="365000"/>
    <s v="038                                "/>
    <s v="00"/>
    <s v="UADD    "/>
    <x v="1923"/>
    <s v="2055"/>
    <s v="ZCM34"/>
    <x v="16"/>
    <s v="Elec Distribution 360-373"/>
    <s v="Programs"/>
  </r>
  <r>
    <s v="ZCM34"/>
    <x v="16"/>
    <x v="308"/>
    <x v="308"/>
    <s v="DIS-E Cap Blanket"/>
    <d v="2013-05-01T00:00:00"/>
    <x v="0"/>
    <n v="201412"/>
    <x v="0"/>
    <x v="1"/>
    <s v="366000"/>
    <s v="038                                "/>
    <s v="00"/>
    <s v="UADD    "/>
    <x v="1924"/>
    <s v="2055"/>
    <s v="ZCM34"/>
    <x v="16"/>
    <s v="Elec Distribution 360-373"/>
    <s v="Programs"/>
  </r>
  <r>
    <s v="ZCM34"/>
    <x v="16"/>
    <x v="308"/>
    <x v="308"/>
    <s v="DIS-E Cap Blanket"/>
    <d v="2013-05-01T00:00:00"/>
    <x v="0"/>
    <n v="201412"/>
    <x v="0"/>
    <x v="1"/>
    <s v="367000"/>
    <s v="038                                "/>
    <s v="00"/>
    <s v="UADD    "/>
    <x v="1925"/>
    <s v="2055"/>
    <s v="ZCM34"/>
    <x v="16"/>
    <s v="Elec Distribution 360-373"/>
    <s v="Programs"/>
  </r>
  <r>
    <s v="ZCM34"/>
    <x v="16"/>
    <x v="308"/>
    <x v="308"/>
    <s v="DIS-E Cap Blanket"/>
    <d v="2013-05-01T00:00:00"/>
    <x v="0"/>
    <n v="201412"/>
    <x v="0"/>
    <x v="1"/>
    <s v="368000"/>
    <s v="038                                "/>
    <s v="00"/>
    <s v="UADD    "/>
    <x v="1926"/>
    <s v="2055"/>
    <s v="ZCM34"/>
    <x v="16"/>
    <s v="Elec Distribution 360-373"/>
    <s v="Programs"/>
  </r>
  <r>
    <s v="ZCM34"/>
    <x v="16"/>
    <x v="308"/>
    <x v="308"/>
    <s v="DIS-E Cap Blanket"/>
    <d v="2013-05-01T00:00:00"/>
    <x v="0"/>
    <n v="201412"/>
    <x v="0"/>
    <x v="1"/>
    <s v="369100"/>
    <s v="038                                "/>
    <s v="00"/>
    <s v="UADD    "/>
    <x v="1927"/>
    <s v="2055"/>
    <s v="ZCM34"/>
    <x v="16"/>
    <s v="Elec Distribution 360-373"/>
    <s v="Programs"/>
  </r>
  <r>
    <s v="ZCM34"/>
    <x v="16"/>
    <x v="308"/>
    <x v="308"/>
    <s v="DIS-E Cap Blanket"/>
    <d v="2013-05-01T00:00:00"/>
    <x v="0"/>
    <n v="201412"/>
    <x v="0"/>
    <x v="1"/>
    <s v="369300"/>
    <s v="038                                "/>
    <s v="00"/>
    <s v="UADD    "/>
    <x v="1118"/>
    <s v="2055"/>
    <s v="ZCM34"/>
    <x v="16"/>
    <s v="Elec Distribution 360-373"/>
    <s v="Programs"/>
  </r>
  <r>
    <s v="ZCM34"/>
    <x v="16"/>
    <x v="308"/>
    <x v="308"/>
    <s v="DIS-E Cap Blanket"/>
    <d v="2013-05-01T00:00:00"/>
    <x v="0"/>
    <n v="201412"/>
    <x v="0"/>
    <x v="1"/>
    <s v="373300"/>
    <s v="038                                "/>
    <s v="00"/>
    <s v="UADD    "/>
    <x v="1928"/>
    <s v="2055"/>
    <s v="ZCM34"/>
    <x v="16"/>
    <s v="Elec Distribution 360-373"/>
    <s v="Programs"/>
  </r>
  <r>
    <s v="ZCM34"/>
    <x v="16"/>
    <x v="308"/>
    <x v="308"/>
    <s v="DIS-E Cap Blanket"/>
    <d v="2013-05-01T00:00:00"/>
    <x v="0"/>
    <n v="201412"/>
    <x v="0"/>
    <x v="1"/>
    <s v="373400"/>
    <s v="038                                "/>
    <s v="00"/>
    <s v="UADD    "/>
    <x v="97"/>
    <s v="2055"/>
    <s v="ZCM34"/>
    <x v="16"/>
    <s v="Elec Distribution 360-373"/>
    <s v="Programs"/>
  </r>
  <r>
    <s v="ZBO34"/>
    <x v="16"/>
    <x v="309"/>
    <x v="309"/>
    <s v="DIS-E Cap Blanket"/>
    <d v="2013-05-01T00:00:00"/>
    <x v="0"/>
    <n v="201412"/>
    <x v="0"/>
    <x v="0"/>
    <s v="364000"/>
    <s v="028                                "/>
    <s v="00"/>
    <s v="UADD    "/>
    <x v="1929"/>
    <s v="2055"/>
    <s v="ZBO34"/>
    <x v="16"/>
    <s v="Elec Distribution 360-373"/>
    <s v="Programs"/>
  </r>
  <r>
    <s v="ZBO34"/>
    <x v="16"/>
    <x v="309"/>
    <x v="309"/>
    <s v="DIS-E Cap Blanket"/>
    <d v="2013-05-01T00:00:00"/>
    <x v="0"/>
    <n v="201412"/>
    <x v="0"/>
    <x v="0"/>
    <s v="365000"/>
    <s v="028                                "/>
    <s v="00"/>
    <s v="UADD    "/>
    <x v="1930"/>
    <s v="2055"/>
    <s v="ZBO34"/>
    <x v="16"/>
    <s v="Elec Distribution 360-373"/>
    <s v="Programs"/>
  </r>
  <r>
    <s v="ZBO34"/>
    <x v="16"/>
    <x v="309"/>
    <x v="309"/>
    <s v="DIS-E Cap Blanket"/>
    <d v="2013-05-01T00:00:00"/>
    <x v="0"/>
    <n v="201412"/>
    <x v="0"/>
    <x v="0"/>
    <s v="366000"/>
    <s v="028                                "/>
    <s v="00"/>
    <s v="UADD    "/>
    <x v="1931"/>
    <s v="2055"/>
    <s v="ZBO34"/>
    <x v="16"/>
    <s v="Elec Distribution 360-373"/>
    <s v="Programs"/>
  </r>
  <r>
    <s v="ZBO34"/>
    <x v="16"/>
    <x v="309"/>
    <x v="309"/>
    <s v="DIS-E Cap Blanket"/>
    <d v="2013-05-01T00:00:00"/>
    <x v="0"/>
    <n v="201412"/>
    <x v="0"/>
    <x v="0"/>
    <s v="367000"/>
    <s v="028                                "/>
    <s v="00"/>
    <s v="UADD    "/>
    <x v="1932"/>
    <s v="2055"/>
    <s v="ZBO34"/>
    <x v="16"/>
    <s v="Elec Distribution 360-373"/>
    <s v="Programs"/>
  </r>
  <r>
    <s v="ZBO34"/>
    <x v="16"/>
    <x v="309"/>
    <x v="309"/>
    <s v="DIS-E Cap Blanket"/>
    <d v="2013-05-01T00:00:00"/>
    <x v="0"/>
    <n v="201412"/>
    <x v="0"/>
    <x v="0"/>
    <s v="368000"/>
    <s v="028                                "/>
    <s v="00"/>
    <s v="UADD    "/>
    <x v="1933"/>
    <s v="2055"/>
    <s v="ZBO34"/>
    <x v="16"/>
    <s v="Elec Distribution 360-373"/>
    <s v="Programs"/>
  </r>
  <r>
    <s v="ZBO34"/>
    <x v="16"/>
    <x v="309"/>
    <x v="309"/>
    <s v="DIS-E Cap Blanket"/>
    <d v="2013-05-01T00:00:00"/>
    <x v="0"/>
    <n v="201412"/>
    <x v="0"/>
    <x v="0"/>
    <s v="369100"/>
    <s v="028                                "/>
    <s v="00"/>
    <s v="UADD    "/>
    <x v="1934"/>
    <s v="2055"/>
    <s v="ZBO34"/>
    <x v="16"/>
    <s v="Elec Distribution 360-373"/>
    <s v="Programs"/>
  </r>
  <r>
    <s v="ZBO34"/>
    <x v="16"/>
    <x v="309"/>
    <x v="309"/>
    <s v="DIS-E Cap Blanket"/>
    <d v="2013-05-01T00:00:00"/>
    <x v="0"/>
    <n v="201412"/>
    <x v="0"/>
    <x v="0"/>
    <s v="369300"/>
    <s v="028                                "/>
    <s v="00"/>
    <s v="UADD    "/>
    <x v="1935"/>
    <s v="2055"/>
    <s v="ZBO34"/>
    <x v="16"/>
    <s v="Elec Distribution 360-373"/>
    <s v="Programs"/>
  </r>
  <r>
    <s v="ZBO34"/>
    <x v="16"/>
    <x v="309"/>
    <x v="309"/>
    <s v="DIS-E Cap Blanket"/>
    <d v="2013-05-01T00:00:00"/>
    <x v="0"/>
    <n v="201412"/>
    <x v="0"/>
    <x v="0"/>
    <s v="373300"/>
    <s v="028                                "/>
    <s v="00"/>
    <s v="UADD    "/>
    <x v="1913"/>
    <s v="2055"/>
    <s v="ZBO34"/>
    <x v="16"/>
    <s v="Elec Distribution 360-373"/>
    <s v="Programs"/>
  </r>
  <r>
    <s v="ZBO34"/>
    <x v="16"/>
    <x v="309"/>
    <x v="309"/>
    <s v="DIS-E Cap Blanket"/>
    <d v="2013-05-01T00:00:00"/>
    <x v="0"/>
    <n v="201412"/>
    <x v="0"/>
    <x v="0"/>
    <s v="373400"/>
    <s v="028                                "/>
    <s v="00"/>
    <s v="UADD    "/>
    <x v="1936"/>
    <s v="2055"/>
    <s v="ZBO34"/>
    <x v="16"/>
    <s v="Elec Distribution 360-373"/>
    <s v="Programs"/>
  </r>
  <r>
    <s v="ZBR34"/>
    <x v="16"/>
    <x v="310"/>
    <x v="310"/>
    <s v="DIS-E Cap Blanket"/>
    <d v="2013-03-01T00:00:00"/>
    <x v="0"/>
    <n v="201412"/>
    <x v="0"/>
    <x v="0"/>
    <s v="364000"/>
    <s v="028                                "/>
    <s v="00"/>
    <s v="UADD    "/>
    <x v="1937"/>
    <s v="2055"/>
    <s v="ZBR34"/>
    <x v="16"/>
    <s v="Elec Distribution 360-373"/>
    <s v="Programs"/>
  </r>
  <r>
    <s v="ZBR34"/>
    <x v="16"/>
    <x v="310"/>
    <x v="310"/>
    <s v="DIS-E Cap Blanket"/>
    <d v="2013-03-01T00:00:00"/>
    <x v="0"/>
    <n v="201412"/>
    <x v="0"/>
    <x v="0"/>
    <s v="365000"/>
    <s v="028                                "/>
    <s v="00"/>
    <s v="UADD    "/>
    <x v="1938"/>
    <s v="2055"/>
    <s v="ZBR34"/>
    <x v="16"/>
    <s v="Elec Distribution 360-373"/>
    <s v="Programs"/>
  </r>
  <r>
    <s v="ZBR34"/>
    <x v="16"/>
    <x v="310"/>
    <x v="310"/>
    <s v="DIS-E Cap Blanket"/>
    <d v="2013-03-01T00:00:00"/>
    <x v="0"/>
    <n v="201412"/>
    <x v="0"/>
    <x v="0"/>
    <s v="366000"/>
    <s v="028                                "/>
    <s v="00"/>
    <s v="UADD    "/>
    <x v="1939"/>
    <s v="2055"/>
    <s v="ZBR34"/>
    <x v="16"/>
    <s v="Elec Distribution 360-373"/>
    <s v="Programs"/>
  </r>
  <r>
    <s v="ZBR34"/>
    <x v="16"/>
    <x v="310"/>
    <x v="310"/>
    <s v="DIS-E Cap Blanket"/>
    <d v="2013-03-01T00:00:00"/>
    <x v="0"/>
    <n v="201412"/>
    <x v="0"/>
    <x v="0"/>
    <s v="367000"/>
    <s v="028                                "/>
    <s v="00"/>
    <s v="UADD    "/>
    <x v="1940"/>
    <s v="2055"/>
    <s v="ZBR34"/>
    <x v="16"/>
    <s v="Elec Distribution 360-373"/>
    <s v="Programs"/>
  </r>
  <r>
    <s v="ZBR34"/>
    <x v="16"/>
    <x v="310"/>
    <x v="310"/>
    <s v="DIS-E Cap Blanket"/>
    <d v="2013-03-01T00:00:00"/>
    <x v="0"/>
    <n v="201412"/>
    <x v="0"/>
    <x v="0"/>
    <s v="368000"/>
    <s v="028                                "/>
    <s v="00"/>
    <s v="UADD    "/>
    <x v="1941"/>
    <s v="2055"/>
    <s v="ZBR34"/>
    <x v="16"/>
    <s v="Elec Distribution 360-373"/>
    <s v="Programs"/>
  </r>
  <r>
    <s v="ZBR34"/>
    <x v="16"/>
    <x v="310"/>
    <x v="310"/>
    <s v="DIS-E Cap Blanket"/>
    <d v="2013-03-01T00:00:00"/>
    <x v="0"/>
    <n v="201412"/>
    <x v="0"/>
    <x v="0"/>
    <s v="369100"/>
    <s v="028                                "/>
    <s v="00"/>
    <s v="UADD    "/>
    <x v="1942"/>
    <s v="2055"/>
    <s v="ZBR34"/>
    <x v="16"/>
    <s v="Elec Distribution 360-373"/>
    <s v="Programs"/>
  </r>
  <r>
    <s v="ZBR34"/>
    <x v="16"/>
    <x v="310"/>
    <x v="310"/>
    <s v="DIS-E Cap Blanket"/>
    <d v="2013-03-01T00:00:00"/>
    <x v="0"/>
    <n v="201412"/>
    <x v="0"/>
    <x v="0"/>
    <s v="369300"/>
    <s v="028                                "/>
    <s v="00"/>
    <s v="UADD    "/>
    <x v="1943"/>
    <s v="2055"/>
    <s v="ZBR34"/>
    <x v="16"/>
    <s v="Elec Distribution 360-373"/>
    <s v="Programs"/>
  </r>
  <r>
    <s v="ZBR34"/>
    <x v="16"/>
    <x v="310"/>
    <x v="310"/>
    <s v="DIS-E Cap Blanket"/>
    <d v="2013-03-01T00:00:00"/>
    <x v="0"/>
    <n v="201412"/>
    <x v="0"/>
    <x v="0"/>
    <s v="373300"/>
    <s v="028                                "/>
    <s v="00"/>
    <s v="UADD    "/>
    <x v="1912"/>
    <s v="2055"/>
    <s v="ZBR34"/>
    <x v="16"/>
    <s v="Elec Distribution 360-373"/>
    <s v="Programs"/>
  </r>
  <r>
    <s v="ZBR34"/>
    <x v="16"/>
    <x v="310"/>
    <x v="310"/>
    <s v="DIS-E Cap Blanket"/>
    <d v="2013-03-01T00:00:00"/>
    <x v="0"/>
    <n v="201412"/>
    <x v="0"/>
    <x v="0"/>
    <s v="373400"/>
    <s v="028                                "/>
    <s v="00"/>
    <s v="UADD    "/>
    <x v="1944"/>
    <s v="2055"/>
    <s v="ZBR34"/>
    <x v="16"/>
    <s v="Elec Distribution 360-373"/>
    <s v="Programs"/>
  </r>
  <r>
    <s v="ZLL35"/>
    <x v="17"/>
    <x v="311"/>
    <x v="311"/>
    <s v="DIS-E Cap Blanket"/>
    <d v="1984-01-01T00:00:00"/>
    <x v="0"/>
    <n v="201412"/>
    <x v="0"/>
    <x v="0"/>
    <s v="364000"/>
    <s v="028                                "/>
    <s v="00"/>
    <s v="UADD    "/>
    <x v="1945"/>
    <s v="2056"/>
    <s v="ZLL35"/>
    <x v="17"/>
    <s v="Elec Distribution 360-373"/>
    <s v="Mandated"/>
  </r>
  <r>
    <s v="ZLL35"/>
    <x v="17"/>
    <x v="311"/>
    <x v="311"/>
    <s v="DIS-E Cap Blanket"/>
    <d v="1984-01-01T00:00:00"/>
    <x v="0"/>
    <n v="201412"/>
    <x v="0"/>
    <x v="0"/>
    <s v="365000"/>
    <s v="028                                "/>
    <s v="00"/>
    <s v="UADD    "/>
    <x v="1946"/>
    <s v="2056"/>
    <s v="ZLL35"/>
    <x v="17"/>
    <s v="Elec Distribution 360-373"/>
    <s v="Mandated"/>
  </r>
  <r>
    <s v="ZLL35"/>
    <x v="17"/>
    <x v="311"/>
    <x v="311"/>
    <s v="DIS-E Cap Blanket"/>
    <d v="1984-01-01T00:00:00"/>
    <x v="0"/>
    <n v="201412"/>
    <x v="0"/>
    <x v="0"/>
    <s v="366000"/>
    <s v="028                                "/>
    <s v="00"/>
    <s v="UADD    "/>
    <x v="1947"/>
    <s v="2056"/>
    <s v="ZLL35"/>
    <x v="17"/>
    <s v="Elec Distribution 360-373"/>
    <s v="Mandated"/>
  </r>
  <r>
    <s v="ZLL35"/>
    <x v="17"/>
    <x v="311"/>
    <x v="311"/>
    <s v="DIS-E Cap Blanket"/>
    <d v="1984-01-01T00:00:00"/>
    <x v="0"/>
    <n v="201412"/>
    <x v="0"/>
    <x v="0"/>
    <s v="367000"/>
    <s v="028                                "/>
    <s v="00"/>
    <s v="UADD    "/>
    <x v="1948"/>
    <s v="2056"/>
    <s v="ZLL35"/>
    <x v="17"/>
    <s v="Elec Distribution 360-373"/>
    <s v="Mandated"/>
  </r>
  <r>
    <s v="ZLL35"/>
    <x v="17"/>
    <x v="311"/>
    <x v="311"/>
    <s v="DIS-E Cap Blanket"/>
    <d v="1984-01-01T00:00:00"/>
    <x v="0"/>
    <n v="201412"/>
    <x v="0"/>
    <x v="0"/>
    <s v="368000"/>
    <s v="028                                "/>
    <s v="00"/>
    <s v="UADD    "/>
    <x v="1949"/>
    <s v="2056"/>
    <s v="ZLL35"/>
    <x v="17"/>
    <s v="Elec Distribution 360-373"/>
    <s v="Mandated"/>
  </r>
  <r>
    <s v="ZLL35"/>
    <x v="17"/>
    <x v="311"/>
    <x v="311"/>
    <s v="DIS-E Cap Blanket"/>
    <d v="1984-01-01T00:00:00"/>
    <x v="0"/>
    <n v="201412"/>
    <x v="0"/>
    <x v="0"/>
    <s v="369100"/>
    <s v="028                                "/>
    <s v="00"/>
    <s v="UADD    "/>
    <x v="1950"/>
    <s v="2056"/>
    <s v="ZLL35"/>
    <x v="17"/>
    <s v="Elec Distribution 360-373"/>
    <s v="Mandated"/>
  </r>
  <r>
    <s v="ZLL35"/>
    <x v="17"/>
    <x v="311"/>
    <x v="311"/>
    <s v="DIS-E Cap Blanket"/>
    <d v="1984-01-01T00:00:00"/>
    <x v="0"/>
    <n v="201412"/>
    <x v="0"/>
    <x v="0"/>
    <s v="369300"/>
    <s v="028                                "/>
    <s v="00"/>
    <s v="UADD    "/>
    <x v="1918"/>
    <s v="2056"/>
    <s v="ZLL35"/>
    <x v="17"/>
    <s v="Elec Distribution 360-373"/>
    <s v="Mandated"/>
  </r>
  <r>
    <s v="ZLL35"/>
    <x v="17"/>
    <x v="311"/>
    <x v="311"/>
    <s v="DIS-E Cap Blanket"/>
    <d v="1984-01-01T00:00:00"/>
    <x v="0"/>
    <n v="201412"/>
    <x v="0"/>
    <x v="0"/>
    <s v="373400"/>
    <s v="028                                "/>
    <s v="00"/>
    <s v="UADD    "/>
    <x v="1913"/>
    <s v="2056"/>
    <s v="ZLL35"/>
    <x v="17"/>
    <s v="Elec Distribution 360-373"/>
    <s v="Mandated"/>
  </r>
  <r>
    <s v="ZBW35"/>
    <x v="17"/>
    <x v="312"/>
    <x v="312"/>
    <s v="DIS-E Cap Blanket"/>
    <d v="1984-01-01T00:00:00"/>
    <x v="0"/>
    <n v="201412"/>
    <x v="0"/>
    <x v="0"/>
    <s v="364000"/>
    <s v="028                                "/>
    <s v="00"/>
    <s v="CFNU    "/>
    <x v="1951"/>
    <s v="2056"/>
    <s v="ZBW35"/>
    <x v="17"/>
    <s v="Elec Distribution 360-373"/>
    <s v="Mandated"/>
  </r>
  <r>
    <s v="ZBW35"/>
    <x v="17"/>
    <x v="312"/>
    <x v="312"/>
    <s v="DIS-E Cap Blanket"/>
    <d v="1984-01-01T00:00:00"/>
    <x v="0"/>
    <n v="201412"/>
    <x v="0"/>
    <x v="0"/>
    <s v="364000"/>
    <s v="028                                "/>
    <s v="00"/>
    <s v="NURV    "/>
    <x v="1952"/>
    <s v="2056"/>
    <s v="ZBW35"/>
    <x v="17"/>
    <s v="Elec Distribution 360-373"/>
    <s v="Mandated"/>
  </r>
  <r>
    <s v="ZBW35"/>
    <x v="17"/>
    <x v="312"/>
    <x v="312"/>
    <s v="DIS-E Cap Blanket"/>
    <d v="1984-01-01T00:00:00"/>
    <x v="0"/>
    <n v="201412"/>
    <x v="0"/>
    <x v="0"/>
    <s v="364000"/>
    <s v="028                                "/>
    <s v="00"/>
    <s v="UADD    "/>
    <x v="1953"/>
    <s v="2056"/>
    <s v="ZBW35"/>
    <x v="17"/>
    <s v="Elec Distribution 360-373"/>
    <s v="Mandated"/>
  </r>
  <r>
    <s v="ZBW35"/>
    <x v="17"/>
    <x v="312"/>
    <x v="312"/>
    <s v="DIS-E Cap Blanket"/>
    <d v="1984-01-01T00:00:00"/>
    <x v="0"/>
    <n v="201412"/>
    <x v="0"/>
    <x v="0"/>
    <s v="365000"/>
    <s v="028                                "/>
    <s v="00"/>
    <s v="CFNU    "/>
    <x v="1954"/>
    <s v="2056"/>
    <s v="ZBW35"/>
    <x v="17"/>
    <s v="Elec Distribution 360-373"/>
    <s v="Mandated"/>
  </r>
  <r>
    <s v="ZBW35"/>
    <x v="17"/>
    <x v="312"/>
    <x v="312"/>
    <s v="DIS-E Cap Blanket"/>
    <d v="1984-01-01T00:00:00"/>
    <x v="0"/>
    <n v="201412"/>
    <x v="0"/>
    <x v="0"/>
    <s v="365000"/>
    <s v="028                                "/>
    <s v="00"/>
    <s v="NURV    "/>
    <x v="1955"/>
    <s v="2056"/>
    <s v="ZBW35"/>
    <x v="17"/>
    <s v="Elec Distribution 360-373"/>
    <s v="Mandated"/>
  </r>
  <r>
    <s v="ZBW35"/>
    <x v="17"/>
    <x v="312"/>
    <x v="312"/>
    <s v="DIS-E Cap Blanket"/>
    <d v="1984-01-01T00:00:00"/>
    <x v="0"/>
    <n v="201412"/>
    <x v="0"/>
    <x v="0"/>
    <s v="365000"/>
    <s v="028                                "/>
    <s v="00"/>
    <s v="UADD    "/>
    <x v="1956"/>
    <s v="2056"/>
    <s v="ZBW35"/>
    <x v="17"/>
    <s v="Elec Distribution 360-373"/>
    <s v="Mandated"/>
  </r>
  <r>
    <s v="ZBW35"/>
    <x v="17"/>
    <x v="312"/>
    <x v="312"/>
    <s v="DIS-E Cap Blanket"/>
    <d v="1984-01-01T00:00:00"/>
    <x v="0"/>
    <n v="201412"/>
    <x v="0"/>
    <x v="0"/>
    <s v="367000"/>
    <s v="028                                "/>
    <s v="00"/>
    <s v="CFNU    "/>
    <x v="1957"/>
    <s v="2056"/>
    <s v="ZBW35"/>
    <x v="17"/>
    <s v="Elec Distribution 360-373"/>
    <s v="Mandated"/>
  </r>
  <r>
    <s v="ZBW35"/>
    <x v="17"/>
    <x v="312"/>
    <x v="312"/>
    <s v="DIS-E Cap Blanket"/>
    <d v="1984-01-01T00:00:00"/>
    <x v="0"/>
    <n v="201412"/>
    <x v="0"/>
    <x v="0"/>
    <s v="367000"/>
    <s v="028                                "/>
    <s v="00"/>
    <s v="NURV    "/>
    <x v="1958"/>
    <s v="2056"/>
    <s v="ZBW35"/>
    <x v="17"/>
    <s v="Elec Distribution 360-373"/>
    <s v="Mandated"/>
  </r>
  <r>
    <s v="ZBW35"/>
    <x v="17"/>
    <x v="312"/>
    <x v="312"/>
    <s v="DIS-E Cap Blanket"/>
    <d v="1984-01-01T00:00:00"/>
    <x v="0"/>
    <n v="201412"/>
    <x v="0"/>
    <x v="0"/>
    <s v="367000"/>
    <s v="028                                "/>
    <s v="00"/>
    <s v="UADD    "/>
    <x v="1959"/>
    <s v="2056"/>
    <s v="ZBW35"/>
    <x v="17"/>
    <s v="Elec Distribution 360-373"/>
    <s v="Mandated"/>
  </r>
  <r>
    <s v="ZBW35"/>
    <x v="17"/>
    <x v="312"/>
    <x v="312"/>
    <s v="DIS-E Cap Blanket"/>
    <d v="1984-01-01T00:00:00"/>
    <x v="0"/>
    <n v="201412"/>
    <x v="0"/>
    <x v="0"/>
    <s v="368000"/>
    <s v="028                                "/>
    <s v="00"/>
    <s v="NURV    "/>
    <x v="1960"/>
    <s v="2056"/>
    <s v="ZBW35"/>
    <x v="17"/>
    <s v="Elec Distribution 360-373"/>
    <s v="Mandated"/>
  </r>
  <r>
    <s v="ZBW35"/>
    <x v="17"/>
    <x v="312"/>
    <x v="312"/>
    <s v="DIS-E Cap Blanket"/>
    <d v="1984-01-01T00:00:00"/>
    <x v="0"/>
    <n v="201412"/>
    <x v="0"/>
    <x v="0"/>
    <s v="368000"/>
    <s v="028                                "/>
    <s v="00"/>
    <s v="UADD    "/>
    <x v="1961"/>
    <s v="2056"/>
    <s v="ZBW35"/>
    <x v="17"/>
    <s v="Elec Distribution 360-373"/>
    <s v="Mandated"/>
  </r>
  <r>
    <s v="ZBW35"/>
    <x v="17"/>
    <x v="312"/>
    <x v="312"/>
    <s v="DIS-E Cap Blanket"/>
    <d v="1984-01-01T00:00:00"/>
    <x v="0"/>
    <n v="201412"/>
    <x v="0"/>
    <x v="0"/>
    <s v="369100"/>
    <s v="028                                "/>
    <s v="00"/>
    <s v="NURV    "/>
    <x v="1962"/>
    <s v="2056"/>
    <s v="ZBW35"/>
    <x v="17"/>
    <s v="Elec Distribution 360-373"/>
    <s v="Mandated"/>
  </r>
  <r>
    <s v="ZBW35"/>
    <x v="17"/>
    <x v="312"/>
    <x v="312"/>
    <s v="DIS-E Cap Blanket"/>
    <d v="1984-01-01T00:00:00"/>
    <x v="0"/>
    <n v="201412"/>
    <x v="0"/>
    <x v="0"/>
    <s v="369100"/>
    <s v="028                                "/>
    <s v="00"/>
    <s v="UADD    "/>
    <x v="1963"/>
    <s v="2056"/>
    <s v="ZBW35"/>
    <x v="17"/>
    <s v="Elec Distribution 360-373"/>
    <s v="Mandated"/>
  </r>
  <r>
    <s v="ZBW35"/>
    <x v="17"/>
    <x v="312"/>
    <x v="312"/>
    <s v="DIS-E Cap Blanket"/>
    <d v="1984-01-01T00:00:00"/>
    <x v="0"/>
    <n v="201412"/>
    <x v="0"/>
    <x v="0"/>
    <s v="369300"/>
    <s v="028                                "/>
    <s v="00"/>
    <s v="CFNU    "/>
    <x v="1964"/>
    <s v="2056"/>
    <s v="ZBW35"/>
    <x v="17"/>
    <s v="Elec Distribution 360-373"/>
    <s v="Mandated"/>
  </r>
  <r>
    <s v="ZBR35"/>
    <x v="17"/>
    <x v="313"/>
    <x v="313"/>
    <s v="DIS-E Cap Blanket"/>
    <d v="1984-01-01T00:00:00"/>
    <x v="0"/>
    <n v="201412"/>
    <x v="0"/>
    <x v="0"/>
    <s v="364000"/>
    <s v="028                                "/>
    <s v="00"/>
    <s v="UADD    "/>
    <x v="1965"/>
    <s v="2056"/>
    <s v="ZBR35"/>
    <x v="17"/>
    <s v="Elec Distribution 360-373"/>
    <s v="Mandated"/>
  </r>
  <r>
    <s v="ZBR35"/>
    <x v="17"/>
    <x v="313"/>
    <x v="313"/>
    <s v="DIS-E Cap Blanket"/>
    <d v="1984-01-01T00:00:00"/>
    <x v="0"/>
    <n v="201412"/>
    <x v="0"/>
    <x v="0"/>
    <s v="365000"/>
    <s v="028                                "/>
    <s v="00"/>
    <s v="UADD    "/>
    <x v="1966"/>
    <s v="2056"/>
    <s v="ZBR35"/>
    <x v="17"/>
    <s v="Elec Distribution 360-373"/>
    <s v="Mandated"/>
  </r>
  <r>
    <s v="ZBR35"/>
    <x v="17"/>
    <x v="313"/>
    <x v="313"/>
    <s v="DIS-E Cap Blanket"/>
    <d v="1984-01-01T00:00:00"/>
    <x v="0"/>
    <n v="201412"/>
    <x v="0"/>
    <x v="0"/>
    <s v="366000"/>
    <s v="028                                "/>
    <s v="00"/>
    <s v="UADD    "/>
    <x v="1965"/>
    <s v="2056"/>
    <s v="ZBR35"/>
    <x v="17"/>
    <s v="Elec Distribution 360-373"/>
    <s v="Mandated"/>
  </r>
  <r>
    <s v="ZBR35"/>
    <x v="17"/>
    <x v="313"/>
    <x v="313"/>
    <s v="DIS-E Cap Blanket"/>
    <d v="1984-01-01T00:00:00"/>
    <x v="0"/>
    <n v="201412"/>
    <x v="0"/>
    <x v="0"/>
    <s v="367000"/>
    <s v="028                                "/>
    <s v="00"/>
    <s v="UADD    "/>
    <x v="1965"/>
    <s v="2056"/>
    <s v="ZBR35"/>
    <x v="17"/>
    <s v="Elec Distribution 360-373"/>
    <s v="Mandated"/>
  </r>
  <r>
    <s v="ZBR35"/>
    <x v="17"/>
    <x v="313"/>
    <x v="313"/>
    <s v="DIS-E Cap Blanket"/>
    <d v="1984-01-01T00:00:00"/>
    <x v="0"/>
    <n v="201412"/>
    <x v="0"/>
    <x v="0"/>
    <s v="368000"/>
    <s v="028                                "/>
    <s v="00"/>
    <s v="UADD    "/>
    <x v="1965"/>
    <s v="2056"/>
    <s v="ZBR35"/>
    <x v="17"/>
    <s v="Elec Distribution 360-373"/>
    <s v="Mandated"/>
  </r>
  <r>
    <s v="ZBR35"/>
    <x v="17"/>
    <x v="313"/>
    <x v="313"/>
    <s v="DIS-E Cap Blanket"/>
    <d v="1984-01-01T00:00:00"/>
    <x v="0"/>
    <n v="201412"/>
    <x v="0"/>
    <x v="0"/>
    <s v="369100"/>
    <s v="028                                "/>
    <s v="00"/>
    <s v="UADD    "/>
    <x v="1965"/>
    <s v="2056"/>
    <s v="ZBR35"/>
    <x v="17"/>
    <s v="Elec Distribution 360-373"/>
    <s v="Mandated"/>
  </r>
  <r>
    <s v="ZBR35"/>
    <x v="17"/>
    <x v="313"/>
    <x v="313"/>
    <s v="DIS-E Cap Blanket"/>
    <d v="1984-01-01T00:00:00"/>
    <x v="0"/>
    <n v="201412"/>
    <x v="0"/>
    <x v="0"/>
    <s v="369300"/>
    <s v="028                                "/>
    <s v="00"/>
    <s v="UADD    "/>
    <x v="1965"/>
    <s v="2056"/>
    <s v="ZBR35"/>
    <x v="17"/>
    <s v="Elec Distribution 360-373"/>
    <s v="Mandated"/>
  </r>
  <r>
    <s v="ZBR35"/>
    <x v="17"/>
    <x v="313"/>
    <x v="313"/>
    <s v="DIS-E Cap Blanket"/>
    <d v="1984-01-01T00:00:00"/>
    <x v="0"/>
    <n v="201412"/>
    <x v="0"/>
    <x v="0"/>
    <s v="373400"/>
    <s v="028                                "/>
    <s v="00"/>
    <s v="UADD    "/>
    <x v="1965"/>
    <s v="2056"/>
    <s v="ZBR35"/>
    <x v="17"/>
    <s v="Elec Distribution 360-373"/>
    <s v="Mandated"/>
  </r>
  <r>
    <s v="ZDP35"/>
    <x v="17"/>
    <x v="314"/>
    <x v="314"/>
    <s v="DIS-E Cap Blanket"/>
    <d v="2004-10-01T00:00:00"/>
    <x v="0"/>
    <n v="201412"/>
    <x v="0"/>
    <x v="0"/>
    <s v="364000"/>
    <s v="028                                "/>
    <s v="00"/>
    <s v="UADD    "/>
    <x v="1967"/>
    <s v="2056"/>
    <s v="ZDP35"/>
    <x v="17"/>
    <s v="Elec Distribution 360-373"/>
    <s v="Mandated"/>
  </r>
  <r>
    <s v="ZDP35"/>
    <x v="17"/>
    <x v="314"/>
    <x v="314"/>
    <s v="DIS-E Cap Blanket"/>
    <d v="2004-10-01T00:00:00"/>
    <x v="0"/>
    <n v="201412"/>
    <x v="0"/>
    <x v="0"/>
    <s v="365000"/>
    <s v="028                                "/>
    <s v="00"/>
    <s v="UADD    "/>
    <x v="1968"/>
    <s v="2056"/>
    <s v="ZDP35"/>
    <x v="17"/>
    <s v="Elec Distribution 360-373"/>
    <s v="Mandated"/>
  </r>
  <r>
    <s v="ZDP35"/>
    <x v="17"/>
    <x v="314"/>
    <x v="314"/>
    <s v="DIS-E Cap Blanket"/>
    <d v="2004-10-01T00:00:00"/>
    <x v="0"/>
    <n v="201412"/>
    <x v="0"/>
    <x v="0"/>
    <s v="366000"/>
    <s v="028                                "/>
    <s v="00"/>
    <s v="UADD    "/>
    <x v="1969"/>
    <s v="2056"/>
    <s v="ZDP35"/>
    <x v="17"/>
    <s v="Elec Distribution 360-373"/>
    <s v="Mandated"/>
  </r>
  <r>
    <s v="ZDP35"/>
    <x v="17"/>
    <x v="314"/>
    <x v="314"/>
    <s v="DIS-E Cap Blanket"/>
    <d v="2004-10-01T00:00:00"/>
    <x v="0"/>
    <n v="201412"/>
    <x v="0"/>
    <x v="0"/>
    <s v="367000"/>
    <s v="028                                "/>
    <s v="00"/>
    <s v="UADD    "/>
    <x v="1970"/>
    <s v="2056"/>
    <s v="ZDP35"/>
    <x v="17"/>
    <s v="Elec Distribution 360-373"/>
    <s v="Mandated"/>
  </r>
  <r>
    <s v="ZDP35"/>
    <x v="17"/>
    <x v="314"/>
    <x v="314"/>
    <s v="DIS-E Cap Blanket"/>
    <d v="2004-10-01T00:00:00"/>
    <x v="0"/>
    <n v="201412"/>
    <x v="0"/>
    <x v="0"/>
    <s v="368000"/>
    <s v="028                                "/>
    <s v="00"/>
    <s v="UADD    "/>
    <x v="1971"/>
    <s v="2056"/>
    <s v="ZDP35"/>
    <x v="17"/>
    <s v="Elec Distribution 360-373"/>
    <s v="Mandated"/>
  </r>
  <r>
    <s v="ZDP35"/>
    <x v="17"/>
    <x v="314"/>
    <x v="314"/>
    <s v="DIS-E Cap Blanket"/>
    <d v="2004-10-01T00:00:00"/>
    <x v="0"/>
    <n v="201412"/>
    <x v="0"/>
    <x v="0"/>
    <s v="369100"/>
    <s v="028                                "/>
    <s v="00"/>
    <s v="UADD    "/>
    <x v="1972"/>
    <s v="2056"/>
    <s v="ZDP35"/>
    <x v="17"/>
    <s v="Elec Distribution 360-373"/>
    <s v="Mandated"/>
  </r>
  <r>
    <s v="ZDP35"/>
    <x v="17"/>
    <x v="314"/>
    <x v="314"/>
    <s v="DIS-E Cap Blanket"/>
    <d v="2004-10-01T00:00:00"/>
    <x v="0"/>
    <n v="201412"/>
    <x v="0"/>
    <x v="0"/>
    <s v="369300"/>
    <s v="028                                "/>
    <s v="00"/>
    <s v="UADD    "/>
    <x v="1973"/>
    <s v="2056"/>
    <s v="ZDP35"/>
    <x v="17"/>
    <s v="Elec Distribution 360-373"/>
    <s v="Mandated"/>
  </r>
  <r>
    <s v="ZDP35"/>
    <x v="17"/>
    <x v="314"/>
    <x v="314"/>
    <s v="DIS-E Cap Blanket"/>
    <d v="2004-10-01T00:00:00"/>
    <x v="0"/>
    <n v="201412"/>
    <x v="0"/>
    <x v="0"/>
    <s v="373400"/>
    <s v="028                                "/>
    <s v="00"/>
    <s v="UADD    "/>
    <x v="1974"/>
    <s v="2056"/>
    <s v="ZDP35"/>
    <x v="17"/>
    <s v="Elec Distribution 360-373"/>
    <s v="Mandated"/>
  </r>
  <r>
    <s v="ZLL35"/>
    <x v="17"/>
    <x v="315"/>
    <x v="315"/>
    <s v="DIS-E Cap Blanket"/>
    <d v="1986-12-20T00:00:00"/>
    <x v="0"/>
    <n v="201412"/>
    <x v="0"/>
    <x v="1"/>
    <s v="364000"/>
    <s v="038                                "/>
    <s v="00"/>
    <s v="UADD    "/>
    <x v="1975"/>
    <s v="2056"/>
    <s v="ZLL35"/>
    <x v="17"/>
    <s v="Elec Distribution 360-373"/>
    <s v="Mandated"/>
  </r>
  <r>
    <s v="ZLL35"/>
    <x v="17"/>
    <x v="315"/>
    <x v="315"/>
    <s v="DIS-E Cap Blanket"/>
    <d v="1986-12-20T00:00:00"/>
    <x v="0"/>
    <n v="201412"/>
    <x v="0"/>
    <x v="1"/>
    <s v="365000"/>
    <s v="038                                "/>
    <s v="00"/>
    <s v="UADD    "/>
    <x v="1976"/>
    <s v="2056"/>
    <s v="ZLL35"/>
    <x v="17"/>
    <s v="Elec Distribution 360-373"/>
    <s v="Mandated"/>
  </r>
  <r>
    <s v="ZLL35"/>
    <x v="17"/>
    <x v="315"/>
    <x v="315"/>
    <s v="DIS-E Cap Blanket"/>
    <d v="1986-12-20T00:00:00"/>
    <x v="0"/>
    <n v="201412"/>
    <x v="0"/>
    <x v="1"/>
    <s v="367000"/>
    <s v="038                                "/>
    <s v="00"/>
    <s v="UADD    "/>
    <x v="1977"/>
    <s v="2056"/>
    <s v="ZLL35"/>
    <x v="17"/>
    <s v="Elec Distribution 360-373"/>
    <s v="Mandated"/>
  </r>
  <r>
    <s v="ZLL35"/>
    <x v="17"/>
    <x v="315"/>
    <x v="315"/>
    <s v="DIS-E Cap Blanket"/>
    <d v="1986-12-20T00:00:00"/>
    <x v="0"/>
    <n v="201412"/>
    <x v="0"/>
    <x v="1"/>
    <s v="368000"/>
    <s v="038                                "/>
    <s v="00"/>
    <s v="UADD    "/>
    <x v="1978"/>
    <s v="2056"/>
    <s v="ZLL35"/>
    <x v="17"/>
    <s v="Elec Distribution 360-373"/>
    <s v="Mandated"/>
  </r>
  <r>
    <s v="ZPJ35"/>
    <x v="17"/>
    <x v="316"/>
    <x v="316"/>
    <s v="DIS-E Cap Blanket"/>
    <d v="1986-12-20T00:00:00"/>
    <x v="0"/>
    <n v="201412"/>
    <x v="0"/>
    <x v="1"/>
    <s v="364000"/>
    <s v="038                                "/>
    <s v="00"/>
    <s v="UADD    "/>
    <x v="1979"/>
    <s v="2056"/>
    <s v="ZPJ35"/>
    <x v="17"/>
    <s v="Elec Distribution 360-373"/>
    <s v="Mandated"/>
  </r>
  <r>
    <s v="ZPJ35"/>
    <x v="17"/>
    <x v="316"/>
    <x v="316"/>
    <s v="DIS-E Cap Blanket"/>
    <d v="1986-12-20T00:00:00"/>
    <x v="0"/>
    <n v="201412"/>
    <x v="0"/>
    <x v="1"/>
    <s v="365000"/>
    <s v="038                                "/>
    <s v="00"/>
    <s v="UADD    "/>
    <x v="1980"/>
    <s v="2056"/>
    <s v="ZPJ35"/>
    <x v="17"/>
    <s v="Elec Distribution 360-373"/>
    <s v="Mandated"/>
  </r>
  <r>
    <s v="ZPJ35"/>
    <x v="17"/>
    <x v="317"/>
    <x v="317"/>
    <s v="DIS-E Cap Blanket"/>
    <d v="1984-01-01T00:00:00"/>
    <x v="0"/>
    <n v="201412"/>
    <x v="0"/>
    <x v="0"/>
    <s v="365000"/>
    <s v="028                                "/>
    <s v="00"/>
    <s v="UADD    "/>
    <x v="1981"/>
    <s v="2056"/>
    <s v="ZPJ35"/>
    <x v="17"/>
    <s v="Elec Distribution 360-373"/>
    <s v="Mandated"/>
  </r>
  <r>
    <s v="ZCS35"/>
    <x v="17"/>
    <x v="318"/>
    <x v="318"/>
    <s v="DIS-E Cap Blanket"/>
    <d v="1994-09-02T00:00:00"/>
    <x v="0"/>
    <n v="201412"/>
    <x v="0"/>
    <x v="1"/>
    <s v="364000"/>
    <s v="038                                "/>
    <s v="00"/>
    <s v="CFNU    "/>
    <x v="1982"/>
    <s v="2056"/>
    <s v="ZCS35"/>
    <x v="17"/>
    <s v="Elec Distribution 360-373"/>
    <s v="Mandated"/>
  </r>
  <r>
    <s v="ZCS35"/>
    <x v="17"/>
    <x v="318"/>
    <x v="318"/>
    <s v="DIS-E Cap Blanket"/>
    <d v="1994-09-02T00:00:00"/>
    <x v="0"/>
    <n v="201412"/>
    <x v="0"/>
    <x v="1"/>
    <s v="364000"/>
    <s v="038                                "/>
    <s v="00"/>
    <s v="NURV    "/>
    <x v="1983"/>
    <s v="2056"/>
    <s v="ZCS35"/>
    <x v="17"/>
    <s v="Elec Distribution 360-373"/>
    <s v="Mandated"/>
  </r>
  <r>
    <s v="ZCS35"/>
    <x v="17"/>
    <x v="318"/>
    <x v="318"/>
    <s v="DIS-E Cap Blanket"/>
    <d v="1994-09-02T00:00:00"/>
    <x v="0"/>
    <n v="201412"/>
    <x v="0"/>
    <x v="1"/>
    <s v="365000"/>
    <s v="038                                "/>
    <s v="00"/>
    <s v="CFNU    "/>
    <x v="1984"/>
    <s v="2056"/>
    <s v="ZCS35"/>
    <x v="17"/>
    <s v="Elec Distribution 360-373"/>
    <s v="Mandated"/>
  </r>
  <r>
    <s v="ZCS35"/>
    <x v="17"/>
    <x v="318"/>
    <x v="318"/>
    <s v="DIS-E Cap Blanket"/>
    <d v="1994-09-02T00:00:00"/>
    <x v="0"/>
    <n v="201412"/>
    <x v="0"/>
    <x v="1"/>
    <s v="365000"/>
    <s v="038                                "/>
    <s v="00"/>
    <s v="NURV    "/>
    <x v="1985"/>
    <s v="2056"/>
    <s v="ZCS35"/>
    <x v="17"/>
    <s v="Elec Distribution 360-373"/>
    <s v="Mandated"/>
  </r>
  <r>
    <s v="ZCS35"/>
    <x v="17"/>
    <x v="318"/>
    <x v="318"/>
    <s v="DIS-E Cap Blanket"/>
    <d v="1994-09-02T00:00:00"/>
    <x v="0"/>
    <n v="201412"/>
    <x v="0"/>
    <x v="1"/>
    <s v="366000"/>
    <s v="038                                "/>
    <s v="00"/>
    <s v="CFNU    "/>
    <x v="1986"/>
    <s v="2056"/>
    <s v="ZCS35"/>
    <x v="17"/>
    <s v="Elec Distribution 360-373"/>
    <s v="Mandated"/>
  </r>
  <r>
    <s v="ZCS35"/>
    <x v="17"/>
    <x v="318"/>
    <x v="318"/>
    <s v="DIS-E Cap Blanket"/>
    <d v="1994-09-02T00:00:00"/>
    <x v="0"/>
    <n v="201412"/>
    <x v="0"/>
    <x v="1"/>
    <s v="366000"/>
    <s v="038                                "/>
    <s v="00"/>
    <s v="NURV    "/>
    <x v="1987"/>
    <s v="2056"/>
    <s v="ZCS35"/>
    <x v="17"/>
    <s v="Elec Distribution 360-373"/>
    <s v="Mandated"/>
  </r>
  <r>
    <s v="ZCS35"/>
    <x v="17"/>
    <x v="318"/>
    <x v="318"/>
    <s v="DIS-E Cap Blanket"/>
    <d v="1994-09-02T00:00:00"/>
    <x v="0"/>
    <n v="201412"/>
    <x v="0"/>
    <x v="1"/>
    <s v="367000"/>
    <s v="038                                "/>
    <s v="00"/>
    <s v="CFNU    "/>
    <x v="1988"/>
    <s v="2056"/>
    <s v="ZCS35"/>
    <x v="17"/>
    <s v="Elec Distribution 360-373"/>
    <s v="Mandated"/>
  </r>
  <r>
    <s v="ZCS35"/>
    <x v="17"/>
    <x v="318"/>
    <x v="318"/>
    <s v="DIS-E Cap Blanket"/>
    <d v="1994-09-02T00:00:00"/>
    <x v="0"/>
    <n v="201412"/>
    <x v="0"/>
    <x v="1"/>
    <s v="367000"/>
    <s v="038                                "/>
    <s v="00"/>
    <s v="NURV    "/>
    <x v="1989"/>
    <s v="2056"/>
    <s v="ZCS35"/>
    <x v="17"/>
    <s v="Elec Distribution 360-373"/>
    <s v="Mandated"/>
  </r>
  <r>
    <s v="ZCS35"/>
    <x v="17"/>
    <x v="318"/>
    <x v="318"/>
    <s v="DIS-E Cap Blanket"/>
    <d v="1994-09-02T00:00:00"/>
    <x v="0"/>
    <n v="201412"/>
    <x v="0"/>
    <x v="1"/>
    <s v="368000"/>
    <s v="038                                "/>
    <s v="00"/>
    <s v="CFNU    "/>
    <x v="1990"/>
    <s v="2056"/>
    <s v="ZCS35"/>
    <x v="17"/>
    <s v="Elec Distribution 360-373"/>
    <s v="Mandated"/>
  </r>
  <r>
    <s v="ZCS35"/>
    <x v="17"/>
    <x v="318"/>
    <x v="318"/>
    <s v="DIS-E Cap Blanket"/>
    <d v="1994-09-02T00:00:00"/>
    <x v="0"/>
    <n v="201412"/>
    <x v="0"/>
    <x v="1"/>
    <s v="368000"/>
    <s v="038                                "/>
    <s v="00"/>
    <s v="NURV    "/>
    <x v="1991"/>
    <s v="2056"/>
    <s v="ZCS35"/>
    <x v="17"/>
    <s v="Elec Distribution 360-373"/>
    <s v="Mandated"/>
  </r>
  <r>
    <s v="ZCS35"/>
    <x v="17"/>
    <x v="318"/>
    <x v="318"/>
    <s v="DIS-E Cap Blanket"/>
    <d v="1994-09-02T00:00:00"/>
    <x v="0"/>
    <n v="201412"/>
    <x v="0"/>
    <x v="1"/>
    <s v="369300"/>
    <s v="038                                "/>
    <s v="00"/>
    <s v="CFNU    "/>
    <x v="1992"/>
    <s v="2056"/>
    <s v="ZCS35"/>
    <x v="17"/>
    <s v="Elec Distribution 360-373"/>
    <s v="Mandated"/>
  </r>
  <r>
    <s v="ZCS35"/>
    <x v="17"/>
    <x v="318"/>
    <x v="318"/>
    <s v="DIS-E Cap Blanket"/>
    <d v="1994-09-02T00:00:00"/>
    <x v="0"/>
    <n v="201412"/>
    <x v="0"/>
    <x v="1"/>
    <s v="369300"/>
    <s v="038                                "/>
    <s v="00"/>
    <s v="NURV    "/>
    <x v="1993"/>
    <s v="2056"/>
    <s v="ZCS35"/>
    <x v="17"/>
    <s v="Elec Distribution 360-373"/>
    <s v="Mandated"/>
  </r>
  <r>
    <s v="ZBC35"/>
    <x v="17"/>
    <x v="319"/>
    <x v="319"/>
    <s v="DIS-E Cap Blanket"/>
    <d v="1984-01-01T00:00:00"/>
    <x v="0"/>
    <n v="201412"/>
    <x v="0"/>
    <x v="0"/>
    <s v="364000"/>
    <s v="028                                "/>
    <s v="00"/>
    <s v="CFNU    "/>
    <x v="1994"/>
    <s v="2056"/>
    <s v="ZBC35"/>
    <x v="17"/>
    <s v="Elec Distribution 360-373"/>
    <s v="Mandated"/>
  </r>
  <r>
    <s v="ZBC35"/>
    <x v="17"/>
    <x v="319"/>
    <x v="319"/>
    <s v="DIS-E Cap Blanket"/>
    <d v="1984-01-01T00:00:00"/>
    <x v="0"/>
    <n v="201412"/>
    <x v="0"/>
    <x v="0"/>
    <s v="364000"/>
    <s v="028                                "/>
    <s v="00"/>
    <s v="NURV    "/>
    <x v="1995"/>
    <s v="2056"/>
    <s v="ZBC35"/>
    <x v="17"/>
    <s v="Elec Distribution 360-373"/>
    <s v="Mandated"/>
  </r>
  <r>
    <s v="ZBC35"/>
    <x v="17"/>
    <x v="319"/>
    <x v="319"/>
    <s v="DIS-E Cap Blanket"/>
    <d v="1984-01-01T00:00:00"/>
    <x v="0"/>
    <n v="201412"/>
    <x v="0"/>
    <x v="0"/>
    <s v="365000"/>
    <s v="028                                "/>
    <s v="00"/>
    <s v="CFNU    "/>
    <x v="1996"/>
    <s v="2056"/>
    <s v="ZBC35"/>
    <x v="17"/>
    <s v="Elec Distribution 360-373"/>
    <s v="Mandated"/>
  </r>
  <r>
    <s v="ZBC35"/>
    <x v="17"/>
    <x v="319"/>
    <x v="319"/>
    <s v="DIS-E Cap Blanket"/>
    <d v="1984-01-01T00:00:00"/>
    <x v="0"/>
    <n v="201412"/>
    <x v="0"/>
    <x v="0"/>
    <s v="365000"/>
    <s v="028                                "/>
    <s v="00"/>
    <s v="NURV    "/>
    <x v="1997"/>
    <s v="2056"/>
    <s v="ZBC35"/>
    <x v="17"/>
    <s v="Elec Distribution 360-373"/>
    <s v="Mandated"/>
  </r>
  <r>
    <s v="ZBC35"/>
    <x v="17"/>
    <x v="319"/>
    <x v="319"/>
    <s v="DIS-E Cap Blanket"/>
    <d v="1984-01-01T00:00:00"/>
    <x v="0"/>
    <n v="201412"/>
    <x v="0"/>
    <x v="0"/>
    <s v="365000"/>
    <s v="028                                "/>
    <s v="00"/>
    <s v="UADD    "/>
    <x v="1998"/>
    <s v="2056"/>
    <s v="ZBC35"/>
    <x v="17"/>
    <s v="Elec Distribution 360-373"/>
    <s v="Mandated"/>
  </r>
  <r>
    <s v="ZBC35"/>
    <x v="17"/>
    <x v="319"/>
    <x v="319"/>
    <s v="DIS-E Cap Blanket"/>
    <d v="1984-01-01T00:00:00"/>
    <x v="0"/>
    <n v="201412"/>
    <x v="0"/>
    <x v="0"/>
    <s v="366000"/>
    <s v="028                                "/>
    <s v="00"/>
    <s v="CFNU    "/>
    <x v="1999"/>
    <s v="2056"/>
    <s v="ZBC35"/>
    <x v="17"/>
    <s v="Elec Distribution 360-373"/>
    <s v="Mandated"/>
  </r>
  <r>
    <s v="ZBC35"/>
    <x v="17"/>
    <x v="319"/>
    <x v="319"/>
    <s v="DIS-E Cap Blanket"/>
    <d v="1984-01-01T00:00:00"/>
    <x v="0"/>
    <n v="201412"/>
    <x v="0"/>
    <x v="0"/>
    <s v="366000"/>
    <s v="028                                "/>
    <s v="00"/>
    <s v="NURV    "/>
    <x v="2000"/>
    <s v="2056"/>
    <s v="ZBC35"/>
    <x v="17"/>
    <s v="Elec Distribution 360-373"/>
    <s v="Mandated"/>
  </r>
  <r>
    <s v="ZBC35"/>
    <x v="17"/>
    <x v="319"/>
    <x v="319"/>
    <s v="DIS-E Cap Blanket"/>
    <d v="1984-01-01T00:00:00"/>
    <x v="0"/>
    <n v="201412"/>
    <x v="0"/>
    <x v="0"/>
    <s v="367000"/>
    <s v="028                                "/>
    <s v="00"/>
    <s v="CFNU    "/>
    <x v="2001"/>
    <s v="2056"/>
    <s v="ZBC35"/>
    <x v="17"/>
    <s v="Elec Distribution 360-373"/>
    <s v="Mandated"/>
  </r>
  <r>
    <s v="ZBC35"/>
    <x v="17"/>
    <x v="319"/>
    <x v="319"/>
    <s v="DIS-E Cap Blanket"/>
    <d v="1984-01-01T00:00:00"/>
    <x v="0"/>
    <n v="201412"/>
    <x v="0"/>
    <x v="0"/>
    <s v="367000"/>
    <s v="028                                "/>
    <s v="00"/>
    <s v="NURV    "/>
    <x v="2002"/>
    <s v="2056"/>
    <s v="ZBC35"/>
    <x v="17"/>
    <s v="Elec Distribution 360-373"/>
    <s v="Mandated"/>
  </r>
  <r>
    <s v="ZBC35"/>
    <x v="17"/>
    <x v="319"/>
    <x v="319"/>
    <s v="DIS-E Cap Blanket"/>
    <d v="1984-01-01T00:00:00"/>
    <x v="0"/>
    <n v="201412"/>
    <x v="0"/>
    <x v="0"/>
    <s v="368000"/>
    <s v="028                                "/>
    <s v="00"/>
    <s v="CFNU    "/>
    <x v="2003"/>
    <s v="2056"/>
    <s v="ZBC35"/>
    <x v="17"/>
    <s v="Elec Distribution 360-373"/>
    <s v="Mandated"/>
  </r>
  <r>
    <s v="ZBC35"/>
    <x v="17"/>
    <x v="319"/>
    <x v="319"/>
    <s v="DIS-E Cap Blanket"/>
    <d v="1984-01-01T00:00:00"/>
    <x v="0"/>
    <n v="201412"/>
    <x v="0"/>
    <x v="0"/>
    <s v="368000"/>
    <s v="028                                "/>
    <s v="00"/>
    <s v="NURV    "/>
    <x v="2004"/>
    <s v="2056"/>
    <s v="ZBC35"/>
    <x v="17"/>
    <s v="Elec Distribution 360-373"/>
    <s v="Mandated"/>
  </r>
  <r>
    <s v="ZBC35"/>
    <x v="17"/>
    <x v="319"/>
    <x v="319"/>
    <s v="DIS-E Cap Blanket"/>
    <d v="1984-01-01T00:00:00"/>
    <x v="0"/>
    <n v="201412"/>
    <x v="0"/>
    <x v="0"/>
    <s v="369300"/>
    <s v="028                                "/>
    <s v="00"/>
    <s v="CFNU    "/>
    <x v="2005"/>
    <s v="2056"/>
    <s v="ZBC35"/>
    <x v="17"/>
    <s v="Elec Distribution 360-373"/>
    <s v="Mandated"/>
  </r>
  <r>
    <s v="ZBC35"/>
    <x v="17"/>
    <x v="319"/>
    <x v="319"/>
    <s v="DIS-E Cap Blanket"/>
    <d v="1984-01-01T00:00:00"/>
    <x v="0"/>
    <n v="201412"/>
    <x v="0"/>
    <x v="0"/>
    <s v="369300"/>
    <s v="028                                "/>
    <s v="00"/>
    <s v="NURV    "/>
    <x v="2006"/>
    <s v="2056"/>
    <s v="ZBC35"/>
    <x v="17"/>
    <s v="Elec Distribution 360-373"/>
    <s v="Mandated"/>
  </r>
  <r>
    <s v="ZBC35"/>
    <x v="17"/>
    <x v="319"/>
    <x v="319"/>
    <s v="DIS-E Cap Blanket"/>
    <d v="1984-01-01T00:00:00"/>
    <x v="0"/>
    <n v="201412"/>
    <x v="0"/>
    <x v="0"/>
    <s v="373200"/>
    <s v="028                                "/>
    <s v="00"/>
    <s v="CFNU    "/>
    <x v="2007"/>
    <s v="2056"/>
    <s v="ZBC35"/>
    <x v="17"/>
    <s v="Elec Distribution 360-373"/>
    <s v="Mandated"/>
  </r>
  <r>
    <s v="ZBC35"/>
    <x v="17"/>
    <x v="319"/>
    <x v="319"/>
    <s v="DIS-E Cap Blanket"/>
    <d v="1984-01-01T00:00:00"/>
    <x v="0"/>
    <n v="201412"/>
    <x v="0"/>
    <x v="0"/>
    <s v="373400"/>
    <s v="028                                "/>
    <s v="00"/>
    <s v="CFNU    "/>
    <x v="2008"/>
    <s v="2056"/>
    <s v="ZBC35"/>
    <x v="17"/>
    <s v="Elec Distribution 360-373"/>
    <s v="Mandated"/>
  </r>
  <r>
    <s v="ZBC35"/>
    <x v="17"/>
    <x v="319"/>
    <x v="319"/>
    <s v="DIS-E Cap Blanket"/>
    <d v="1984-01-01T00:00:00"/>
    <x v="0"/>
    <n v="201412"/>
    <x v="0"/>
    <x v="0"/>
    <s v="373400"/>
    <s v="028                                "/>
    <s v="00"/>
    <s v="NURV    "/>
    <x v="2009"/>
    <s v="2056"/>
    <s v="ZBC35"/>
    <x v="17"/>
    <s v="Elec Distribution 360-373"/>
    <s v="Mandated"/>
  </r>
  <r>
    <s v="ZBC35"/>
    <x v="17"/>
    <x v="320"/>
    <x v="320"/>
    <s v="DIS-E Cap Blanket"/>
    <d v="2004-10-01T00:00:00"/>
    <x v="0"/>
    <n v="201412"/>
    <x v="0"/>
    <x v="0"/>
    <s v="364000"/>
    <s v="028                                "/>
    <s v="00"/>
    <s v="UADD    "/>
    <x v="2010"/>
    <s v="2056"/>
    <s v="ZBC35"/>
    <x v="17"/>
    <s v="Elec Distribution 360-373"/>
    <s v="Mandated"/>
  </r>
  <r>
    <s v="ZBC35"/>
    <x v="17"/>
    <x v="320"/>
    <x v="320"/>
    <s v="DIS-E Cap Blanket"/>
    <d v="2004-10-01T00:00:00"/>
    <x v="0"/>
    <n v="201412"/>
    <x v="0"/>
    <x v="0"/>
    <s v="365000"/>
    <s v="028                                "/>
    <s v="00"/>
    <s v="UADD    "/>
    <x v="2011"/>
    <s v="2056"/>
    <s v="ZBC35"/>
    <x v="17"/>
    <s v="Elec Distribution 360-373"/>
    <s v="Mandated"/>
  </r>
  <r>
    <s v="ZBC35"/>
    <x v="17"/>
    <x v="320"/>
    <x v="320"/>
    <s v="DIS-E Cap Blanket"/>
    <d v="2004-10-01T00:00:00"/>
    <x v="0"/>
    <n v="201412"/>
    <x v="0"/>
    <x v="0"/>
    <s v="366000"/>
    <s v="028                                "/>
    <s v="00"/>
    <s v="UADD    "/>
    <x v="2012"/>
    <s v="2056"/>
    <s v="ZBC35"/>
    <x v="17"/>
    <s v="Elec Distribution 360-373"/>
    <s v="Mandated"/>
  </r>
  <r>
    <s v="ZBC35"/>
    <x v="17"/>
    <x v="320"/>
    <x v="320"/>
    <s v="DIS-E Cap Blanket"/>
    <d v="2004-10-01T00:00:00"/>
    <x v="0"/>
    <n v="201412"/>
    <x v="0"/>
    <x v="0"/>
    <s v="367000"/>
    <s v="028                                "/>
    <s v="00"/>
    <s v="UADD    "/>
    <x v="2013"/>
    <s v="2056"/>
    <s v="ZBC35"/>
    <x v="17"/>
    <s v="Elec Distribution 360-373"/>
    <s v="Mandated"/>
  </r>
  <r>
    <s v="ZBC35"/>
    <x v="17"/>
    <x v="320"/>
    <x v="320"/>
    <s v="DIS-E Cap Blanket"/>
    <d v="2004-10-01T00:00:00"/>
    <x v="0"/>
    <n v="201412"/>
    <x v="0"/>
    <x v="0"/>
    <s v="369300"/>
    <s v="028                                "/>
    <s v="00"/>
    <s v="UADD    "/>
    <x v="2014"/>
    <s v="2056"/>
    <s v="ZBC35"/>
    <x v="17"/>
    <s v="Elec Distribution 360-373"/>
    <s v="Mandated"/>
  </r>
  <r>
    <s v="ZBC35"/>
    <x v="17"/>
    <x v="320"/>
    <x v="320"/>
    <s v="DIS-E Cap Blanket"/>
    <d v="2004-10-01T00:00:00"/>
    <x v="0"/>
    <n v="201412"/>
    <x v="0"/>
    <x v="0"/>
    <s v="373400"/>
    <s v="028                                "/>
    <s v="00"/>
    <s v="UADD    "/>
    <x v="2015"/>
    <s v="2056"/>
    <s v="ZBC35"/>
    <x v="17"/>
    <s v="Elec Distribution 360-373"/>
    <s v="Mandated"/>
  </r>
  <r>
    <s v="ZCJ35"/>
    <x v="17"/>
    <x v="321"/>
    <x v="321"/>
    <s v="DIS-E Cap Blanket"/>
    <d v="1984-01-01T00:00:00"/>
    <x v="0"/>
    <n v="201412"/>
    <x v="0"/>
    <x v="1"/>
    <s v="364000"/>
    <s v="038                                "/>
    <s v="00"/>
    <s v="CFNU    "/>
    <x v="2016"/>
    <s v="2056"/>
    <s v="ZCJ35"/>
    <x v="17"/>
    <s v="Elec Distribution 360-373"/>
    <s v="Mandated"/>
  </r>
  <r>
    <s v="ZCJ35"/>
    <x v="17"/>
    <x v="321"/>
    <x v="321"/>
    <s v="DIS-E Cap Blanket"/>
    <d v="1984-01-01T00:00:00"/>
    <x v="0"/>
    <n v="201412"/>
    <x v="0"/>
    <x v="1"/>
    <s v="364000"/>
    <s v="038                                "/>
    <s v="00"/>
    <s v="NURV    "/>
    <x v="2017"/>
    <s v="2056"/>
    <s v="ZCJ35"/>
    <x v="17"/>
    <s v="Elec Distribution 360-373"/>
    <s v="Mandated"/>
  </r>
  <r>
    <s v="ZCJ35"/>
    <x v="17"/>
    <x v="321"/>
    <x v="321"/>
    <s v="DIS-E Cap Blanket"/>
    <d v="1984-01-01T00:00:00"/>
    <x v="0"/>
    <n v="201412"/>
    <x v="0"/>
    <x v="1"/>
    <s v="364000"/>
    <s v="038                                "/>
    <s v="00"/>
    <s v="UADD    "/>
    <x v="2018"/>
    <s v="2056"/>
    <s v="ZCJ35"/>
    <x v="17"/>
    <s v="Elec Distribution 360-373"/>
    <s v="Mandated"/>
  </r>
  <r>
    <s v="ZCJ35"/>
    <x v="17"/>
    <x v="321"/>
    <x v="321"/>
    <s v="DIS-E Cap Blanket"/>
    <d v="1984-01-01T00:00:00"/>
    <x v="0"/>
    <n v="201412"/>
    <x v="0"/>
    <x v="1"/>
    <s v="365000"/>
    <s v="038                                "/>
    <s v="00"/>
    <s v="CFNU    "/>
    <x v="2019"/>
    <s v="2056"/>
    <s v="ZCJ35"/>
    <x v="17"/>
    <s v="Elec Distribution 360-373"/>
    <s v="Mandated"/>
  </r>
  <r>
    <s v="ZCJ35"/>
    <x v="17"/>
    <x v="321"/>
    <x v="321"/>
    <s v="DIS-E Cap Blanket"/>
    <d v="1984-01-01T00:00:00"/>
    <x v="0"/>
    <n v="201412"/>
    <x v="0"/>
    <x v="1"/>
    <s v="365000"/>
    <s v="038                                "/>
    <s v="00"/>
    <s v="NURV    "/>
    <x v="2020"/>
    <s v="2056"/>
    <s v="ZCJ35"/>
    <x v="17"/>
    <s v="Elec Distribution 360-373"/>
    <s v="Mandated"/>
  </r>
  <r>
    <s v="ZCJ35"/>
    <x v="17"/>
    <x v="321"/>
    <x v="321"/>
    <s v="DIS-E Cap Blanket"/>
    <d v="1984-01-01T00:00:00"/>
    <x v="0"/>
    <n v="201412"/>
    <x v="0"/>
    <x v="1"/>
    <s v="365000"/>
    <s v="038                                "/>
    <s v="00"/>
    <s v="UADD    "/>
    <x v="2021"/>
    <s v="2056"/>
    <s v="ZCJ35"/>
    <x v="17"/>
    <s v="Elec Distribution 360-373"/>
    <s v="Mandated"/>
  </r>
  <r>
    <s v="ZCJ35"/>
    <x v="17"/>
    <x v="321"/>
    <x v="321"/>
    <s v="DIS-E Cap Blanket"/>
    <d v="1984-01-01T00:00:00"/>
    <x v="0"/>
    <n v="201412"/>
    <x v="0"/>
    <x v="1"/>
    <s v="366000"/>
    <s v="038                                "/>
    <s v="00"/>
    <s v="CFNU    "/>
    <x v="2022"/>
    <s v="2056"/>
    <s v="ZCJ35"/>
    <x v="17"/>
    <s v="Elec Distribution 360-373"/>
    <s v="Mandated"/>
  </r>
  <r>
    <s v="ZCJ35"/>
    <x v="17"/>
    <x v="321"/>
    <x v="321"/>
    <s v="DIS-E Cap Blanket"/>
    <d v="1984-01-01T00:00:00"/>
    <x v="0"/>
    <n v="201412"/>
    <x v="0"/>
    <x v="1"/>
    <s v="366000"/>
    <s v="038                                "/>
    <s v="00"/>
    <s v="NURV    "/>
    <x v="2023"/>
    <s v="2056"/>
    <s v="ZCJ35"/>
    <x v="17"/>
    <s v="Elec Distribution 360-373"/>
    <s v="Mandated"/>
  </r>
  <r>
    <s v="ZCJ35"/>
    <x v="17"/>
    <x v="321"/>
    <x v="321"/>
    <s v="DIS-E Cap Blanket"/>
    <d v="1984-01-01T00:00:00"/>
    <x v="0"/>
    <n v="201412"/>
    <x v="0"/>
    <x v="1"/>
    <s v="367000"/>
    <s v="038                                "/>
    <s v="00"/>
    <s v="CFNU    "/>
    <x v="2024"/>
    <s v="2056"/>
    <s v="ZCJ35"/>
    <x v="17"/>
    <s v="Elec Distribution 360-373"/>
    <s v="Mandated"/>
  </r>
  <r>
    <s v="ZCJ35"/>
    <x v="17"/>
    <x v="321"/>
    <x v="321"/>
    <s v="DIS-E Cap Blanket"/>
    <d v="1984-01-01T00:00:00"/>
    <x v="0"/>
    <n v="201412"/>
    <x v="0"/>
    <x v="1"/>
    <s v="367000"/>
    <s v="038                                "/>
    <s v="00"/>
    <s v="NURV    "/>
    <x v="2025"/>
    <s v="2056"/>
    <s v="ZCJ35"/>
    <x v="17"/>
    <s v="Elec Distribution 360-373"/>
    <s v="Mandated"/>
  </r>
  <r>
    <s v="ZCJ35"/>
    <x v="17"/>
    <x v="321"/>
    <x v="321"/>
    <s v="DIS-E Cap Blanket"/>
    <d v="1984-01-01T00:00:00"/>
    <x v="0"/>
    <n v="201412"/>
    <x v="0"/>
    <x v="1"/>
    <s v="368000"/>
    <s v="038                                "/>
    <s v="00"/>
    <s v="CFNU    "/>
    <x v="2026"/>
    <s v="2056"/>
    <s v="ZCJ35"/>
    <x v="17"/>
    <s v="Elec Distribution 360-373"/>
    <s v="Mandated"/>
  </r>
  <r>
    <s v="ZCJ35"/>
    <x v="17"/>
    <x v="321"/>
    <x v="321"/>
    <s v="DIS-E Cap Blanket"/>
    <d v="1984-01-01T00:00:00"/>
    <x v="0"/>
    <n v="201412"/>
    <x v="0"/>
    <x v="1"/>
    <s v="368000"/>
    <s v="038                                "/>
    <s v="00"/>
    <s v="NURV    "/>
    <x v="2027"/>
    <s v="2056"/>
    <s v="ZCJ35"/>
    <x v="17"/>
    <s v="Elec Distribution 360-373"/>
    <s v="Mandated"/>
  </r>
  <r>
    <s v="ZCJ35"/>
    <x v="17"/>
    <x v="321"/>
    <x v="321"/>
    <s v="DIS-E Cap Blanket"/>
    <d v="1984-01-01T00:00:00"/>
    <x v="0"/>
    <n v="201412"/>
    <x v="0"/>
    <x v="1"/>
    <s v="369300"/>
    <s v="038                                "/>
    <s v="00"/>
    <s v="CFNU    "/>
    <x v="2028"/>
    <s v="2056"/>
    <s v="ZCJ35"/>
    <x v="17"/>
    <s v="Elec Distribution 360-373"/>
    <s v="Mandated"/>
  </r>
  <r>
    <s v="ZCJ35"/>
    <x v="17"/>
    <x v="321"/>
    <x v="321"/>
    <s v="DIS-E Cap Blanket"/>
    <d v="1984-01-01T00:00:00"/>
    <x v="0"/>
    <n v="201412"/>
    <x v="0"/>
    <x v="1"/>
    <s v="369300"/>
    <s v="038                                "/>
    <s v="00"/>
    <s v="NURV    "/>
    <x v="239"/>
    <s v="2056"/>
    <s v="ZCJ35"/>
    <x v="17"/>
    <s v="Elec Distribution 360-373"/>
    <s v="Mandated"/>
  </r>
  <r>
    <s v="AMT12"/>
    <x v="18"/>
    <x v="322"/>
    <x v="322"/>
    <s v="TRN-Cap Specific"/>
    <d v="2014-07-01T00:00:00"/>
    <x v="0"/>
    <n v="201412"/>
    <x v="0"/>
    <x v="3"/>
    <s v="355000"/>
    <s v="299                                "/>
    <s v="299T"/>
    <s v="UADD    "/>
    <x v="2029"/>
    <s v="2057"/>
    <s v="AMT12"/>
    <x v="18"/>
    <s v="Elec Transmission 350-359"/>
    <s v="Programs"/>
  </r>
  <r>
    <s v="AMT12"/>
    <x v="18"/>
    <x v="322"/>
    <x v="322"/>
    <s v="TRN-Cap Specific"/>
    <d v="2014-07-01T00:00:00"/>
    <x v="0"/>
    <n v="201412"/>
    <x v="0"/>
    <x v="3"/>
    <s v="356000"/>
    <s v="299                                "/>
    <s v="299T"/>
    <s v="UADD    "/>
    <x v="2030"/>
    <s v="2057"/>
    <s v="AMT12"/>
    <x v="18"/>
    <s v="Elec Transmission 350-359"/>
    <s v="Programs"/>
  </r>
  <r>
    <s v="AMT13"/>
    <x v="18"/>
    <x v="323"/>
    <x v="323"/>
    <s v="TRN-Cap Specific"/>
    <d v="2013-11-01T00:00:00"/>
    <x v="0"/>
    <n v="201412"/>
    <x v="0"/>
    <x v="3"/>
    <s v="355000"/>
    <s v="399                                "/>
    <s v="399T"/>
    <s v="UADD    "/>
    <x v="2031"/>
    <s v="2057"/>
    <s v="AMT13"/>
    <x v="18"/>
    <s v="Elec Transmission 350-359"/>
    <s v="Programs"/>
  </r>
  <r>
    <s v="AMT13"/>
    <x v="18"/>
    <x v="323"/>
    <x v="323"/>
    <s v="TRN-Cap Specific"/>
    <d v="2013-11-01T00:00:00"/>
    <x v="0"/>
    <n v="201412"/>
    <x v="0"/>
    <x v="3"/>
    <s v="356000"/>
    <s v="399                                "/>
    <s v="399T"/>
    <s v="UADD    "/>
    <x v="2032"/>
    <s v="2057"/>
    <s v="AMT13"/>
    <x v="18"/>
    <s v="Elec Transmission 350-359"/>
    <s v="Programs"/>
  </r>
  <r>
    <s v="AMT12"/>
    <x v="18"/>
    <x v="324"/>
    <x v="324"/>
    <s v="TRN-Cap Specific"/>
    <d v="2013-11-01T00:00:00"/>
    <x v="0"/>
    <n v="201412"/>
    <x v="0"/>
    <x v="3"/>
    <s v="355000"/>
    <s v="299                                "/>
    <s v="299T"/>
    <s v="UADD    "/>
    <x v="2033"/>
    <s v="2057"/>
    <s v="AMT12"/>
    <x v="18"/>
    <s v="Elec Transmission 350-359"/>
    <s v="Programs"/>
  </r>
  <r>
    <s v="AMT12"/>
    <x v="18"/>
    <x v="324"/>
    <x v="324"/>
    <s v="TRN-Cap Specific"/>
    <d v="2013-11-01T00:00:00"/>
    <x v="0"/>
    <n v="201412"/>
    <x v="0"/>
    <x v="3"/>
    <s v="356000"/>
    <s v="299                                "/>
    <s v="299T"/>
    <s v="UADD    "/>
    <x v="2034"/>
    <s v="2057"/>
    <s v="AMT12"/>
    <x v="18"/>
    <s v="Elec Transmission 350-359"/>
    <s v="Programs"/>
  </r>
  <r>
    <s v="AMT12"/>
    <x v="18"/>
    <x v="325"/>
    <x v="325"/>
    <s v="TRN-Cap Specific"/>
    <d v="2014-07-01T00:00:00"/>
    <x v="0"/>
    <n v="201412"/>
    <x v="0"/>
    <x v="3"/>
    <s v="355000"/>
    <s v="299                                "/>
    <s v="299T"/>
    <s v="UADD    "/>
    <x v="2035"/>
    <s v="2057"/>
    <s v="AMT12"/>
    <x v="18"/>
    <s v="Elec Transmission 350-359"/>
    <s v="Programs"/>
  </r>
  <r>
    <s v="AMT12"/>
    <x v="18"/>
    <x v="325"/>
    <x v="325"/>
    <s v="TRN-Cap Specific"/>
    <d v="2014-07-01T00:00:00"/>
    <x v="0"/>
    <n v="201412"/>
    <x v="0"/>
    <x v="3"/>
    <s v="356000"/>
    <s v="299                                "/>
    <s v="299T"/>
    <s v="UADD    "/>
    <x v="2036"/>
    <s v="2057"/>
    <s v="AMT12"/>
    <x v="18"/>
    <s v="Elec Transmission 350-359"/>
    <s v="Programs"/>
  </r>
  <r>
    <s v="AMT12"/>
    <x v="18"/>
    <x v="326"/>
    <x v="326"/>
    <s v="TRN-Cap Specific"/>
    <d v="2014-08-01T00:00:00"/>
    <x v="0"/>
    <n v="201412"/>
    <x v="0"/>
    <x v="3"/>
    <s v="355000"/>
    <s v="299                                "/>
    <s v="299T"/>
    <s v="UADD    "/>
    <x v="2037"/>
    <s v="2057"/>
    <s v="AMT12"/>
    <x v="18"/>
    <s v="Elec Transmission 350-359"/>
    <s v="Programs"/>
  </r>
  <r>
    <s v="AMT12"/>
    <x v="18"/>
    <x v="326"/>
    <x v="326"/>
    <s v="TRN-Cap Specific"/>
    <d v="2014-08-01T00:00:00"/>
    <x v="0"/>
    <n v="201412"/>
    <x v="0"/>
    <x v="3"/>
    <s v="356000"/>
    <s v="299                                "/>
    <s v="299T"/>
    <s v="UADD    "/>
    <x v="2038"/>
    <s v="2057"/>
    <s v="AMT12"/>
    <x v="18"/>
    <s v="Elec Transmission 350-359"/>
    <s v="Programs"/>
  </r>
  <r>
    <s v="AMT12"/>
    <x v="18"/>
    <x v="327"/>
    <x v="327"/>
    <s v="TRN-Cap Specific"/>
    <d v="2013-11-01T00:00:00"/>
    <x v="0"/>
    <n v="201412"/>
    <x v="0"/>
    <x v="3"/>
    <s v="355000"/>
    <s v="261                                "/>
    <s v="261T"/>
    <s v="UADD    "/>
    <x v="2039"/>
    <s v="2057"/>
    <s v="AMT12"/>
    <x v="18"/>
    <s v="Elec Transmission 350-359"/>
    <s v="Programs"/>
  </r>
  <r>
    <s v="AMT12"/>
    <x v="18"/>
    <x v="327"/>
    <x v="327"/>
    <s v="TRN-Cap Specific"/>
    <d v="2013-11-01T00:00:00"/>
    <x v="0"/>
    <n v="201412"/>
    <x v="0"/>
    <x v="3"/>
    <s v="356000"/>
    <s v="261                                "/>
    <s v="261T"/>
    <s v="UADD    "/>
    <x v="2040"/>
    <s v="2057"/>
    <s v="AMT12"/>
    <x v="18"/>
    <s v="Elec Transmission 350-359"/>
    <s v="Programs"/>
  </r>
  <r>
    <s v="XD902"/>
    <x v="19"/>
    <x v="328"/>
    <x v="328"/>
    <s v="DIS-E Cap Blanket"/>
    <d v="2009-10-01T00:00:00"/>
    <x v="0"/>
    <n v="201412"/>
    <x v="0"/>
    <x v="0"/>
    <s v="366000"/>
    <s v="028                                "/>
    <s v="00"/>
    <s v="CFNU    "/>
    <x v="2041"/>
    <s v="2058"/>
    <s v="XD902"/>
    <x v="19"/>
    <s v="Elec Distribution 360-373"/>
    <s v="Programs"/>
  </r>
  <r>
    <s v="XD902"/>
    <x v="19"/>
    <x v="328"/>
    <x v="328"/>
    <s v="DIS-E Cap Blanket"/>
    <d v="2009-10-01T00:00:00"/>
    <x v="0"/>
    <n v="201412"/>
    <x v="0"/>
    <x v="0"/>
    <s v="366000"/>
    <s v="028                                "/>
    <s v="00"/>
    <s v="NURV    "/>
    <x v="2042"/>
    <s v="2058"/>
    <s v="XD902"/>
    <x v="19"/>
    <s v="Elec Distribution 360-373"/>
    <s v="Programs"/>
  </r>
  <r>
    <s v="XD902"/>
    <x v="19"/>
    <x v="328"/>
    <x v="328"/>
    <s v="DIS-E Cap Blanket"/>
    <d v="2009-10-01T00:00:00"/>
    <x v="0"/>
    <n v="201412"/>
    <x v="0"/>
    <x v="0"/>
    <s v="366000"/>
    <s v="028                                "/>
    <s v="00"/>
    <s v="UADD    "/>
    <x v="2043"/>
    <s v="2058"/>
    <s v="XD902"/>
    <x v="19"/>
    <s v="Elec Distribution 360-373"/>
    <s v="Programs"/>
  </r>
  <r>
    <s v="ZV139"/>
    <x v="19"/>
    <x v="329"/>
    <x v="329"/>
    <s v="DIS-E Cap Blanket"/>
    <d v="1951-01-01T00:00:00"/>
    <x v="0"/>
    <n v="201412"/>
    <x v="0"/>
    <x v="0"/>
    <s v="365000"/>
    <s v="028                                "/>
    <s v="00"/>
    <s v="UADD    "/>
    <x v="2044"/>
    <s v="2058"/>
    <s v="ZV139"/>
    <x v="19"/>
    <s v="Elec Distribution 360-373"/>
    <s v="Programs"/>
  </r>
  <r>
    <s v="ZV139"/>
    <x v="19"/>
    <x v="329"/>
    <x v="329"/>
    <s v="DIS-E Cap Blanket"/>
    <d v="1951-01-01T00:00:00"/>
    <x v="0"/>
    <n v="201412"/>
    <x v="0"/>
    <x v="0"/>
    <s v="366000"/>
    <s v="028                                "/>
    <s v="00"/>
    <s v="UADD    "/>
    <x v="2045"/>
    <s v="2058"/>
    <s v="ZV139"/>
    <x v="19"/>
    <s v="Elec Distribution 360-373"/>
    <s v="Programs"/>
  </r>
  <r>
    <s v="ZV139"/>
    <x v="19"/>
    <x v="329"/>
    <x v="329"/>
    <s v="DIS-E Cap Blanket"/>
    <d v="1951-01-01T00:00:00"/>
    <x v="0"/>
    <n v="201412"/>
    <x v="0"/>
    <x v="0"/>
    <s v="367000"/>
    <s v="028                                "/>
    <s v="00"/>
    <s v="UADD    "/>
    <x v="2046"/>
    <s v="2058"/>
    <s v="ZV139"/>
    <x v="19"/>
    <s v="Elec Distribution 360-373"/>
    <s v="Programs"/>
  </r>
  <r>
    <s v="ZV139"/>
    <x v="19"/>
    <x v="329"/>
    <x v="329"/>
    <s v="DIS-E Cap Blanket"/>
    <d v="1951-01-01T00:00:00"/>
    <x v="0"/>
    <n v="201412"/>
    <x v="0"/>
    <x v="0"/>
    <s v="368000"/>
    <s v="028                                "/>
    <s v="00"/>
    <s v="UADD    "/>
    <x v="2047"/>
    <s v="2058"/>
    <s v="ZV139"/>
    <x v="19"/>
    <s v="Elec Distribution 360-373"/>
    <s v="Programs"/>
  </r>
  <r>
    <s v="ZV139"/>
    <x v="19"/>
    <x v="329"/>
    <x v="329"/>
    <s v="DIS-E Cap Blanket"/>
    <d v="1951-01-01T00:00:00"/>
    <x v="0"/>
    <n v="201412"/>
    <x v="0"/>
    <x v="0"/>
    <s v="369200"/>
    <s v="028                                "/>
    <s v="00"/>
    <s v="UADD    "/>
    <x v="2048"/>
    <s v="2058"/>
    <s v="ZV139"/>
    <x v="19"/>
    <s v="Elec Distribution 360-373"/>
    <s v="Programs"/>
  </r>
  <r>
    <s v="ZV139"/>
    <x v="19"/>
    <x v="329"/>
    <x v="329"/>
    <s v="DIS-E Cap Blanket"/>
    <d v="1951-01-01T00:00:00"/>
    <x v="0"/>
    <n v="201412"/>
    <x v="0"/>
    <x v="0"/>
    <s v="369300"/>
    <s v="028                                "/>
    <s v="00"/>
    <s v="UADD    "/>
    <x v="2049"/>
    <s v="2058"/>
    <s v="ZV139"/>
    <x v="19"/>
    <s v="Elec Distribution 360-373"/>
    <s v="Programs"/>
  </r>
  <r>
    <s v="ZV139"/>
    <x v="19"/>
    <x v="329"/>
    <x v="329"/>
    <s v="DIS-E Cap Blanket"/>
    <d v="1951-01-01T00:00:00"/>
    <x v="0"/>
    <n v="201412"/>
    <x v="0"/>
    <x v="0"/>
    <s v="373400"/>
    <s v="028                                "/>
    <s v="00"/>
    <s v="UADD    "/>
    <x v="2050"/>
    <s v="2058"/>
    <s v="ZV139"/>
    <x v="19"/>
    <s v="Elec Distribution 360-373"/>
    <s v="Programs"/>
  </r>
  <r>
    <s v="ZV539"/>
    <x v="19"/>
    <x v="330"/>
    <x v="330"/>
    <s v="DIS-E Cap Blanket"/>
    <d v="1951-10-10T00:00:00"/>
    <x v="0"/>
    <n v="201412"/>
    <x v="0"/>
    <x v="0"/>
    <s v="365000"/>
    <s v="028                                "/>
    <s v="00"/>
    <s v="NURV    "/>
    <x v="2051"/>
    <s v="2058"/>
    <s v="ZV539"/>
    <x v="19"/>
    <s v="Elec Distribution 360-373"/>
    <s v="Programs"/>
  </r>
  <r>
    <s v="ZV539"/>
    <x v="19"/>
    <x v="330"/>
    <x v="330"/>
    <s v="DIS-E Cap Blanket"/>
    <d v="1951-10-10T00:00:00"/>
    <x v="0"/>
    <n v="201412"/>
    <x v="0"/>
    <x v="0"/>
    <s v="366000"/>
    <s v="028                                "/>
    <s v="00"/>
    <s v="CFNU    "/>
    <x v="2052"/>
    <s v="2058"/>
    <s v="ZV539"/>
    <x v="19"/>
    <s v="Elec Distribution 360-373"/>
    <s v="Programs"/>
  </r>
  <r>
    <s v="ZV539"/>
    <x v="19"/>
    <x v="330"/>
    <x v="330"/>
    <s v="DIS-E Cap Blanket"/>
    <d v="1951-10-10T00:00:00"/>
    <x v="0"/>
    <n v="201412"/>
    <x v="0"/>
    <x v="0"/>
    <s v="366000"/>
    <s v="028                                "/>
    <s v="00"/>
    <s v="NURV    "/>
    <x v="2053"/>
    <s v="2058"/>
    <s v="ZV539"/>
    <x v="19"/>
    <s v="Elec Distribution 360-373"/>
    <s v="Programs"/>
  </r>
  <r>
    <s v="ZV539"/>
    <x v="19"/>
    <x v="330"/>
    <x v="330"/>
    <s v="DIS-E Cap Blanket"/>
    <d v="1951-10-10T00:00:00"/>
    <x v="0"/>
    <n v="201412"/>
    <x v="0"/>
    <x v="0"/>
    <s v="367000"/>
    <s v="028                                "/>
    <s v="00"/>
    <s v="CFNU    "/>
    <x v="2054"/>
    <s v="2058"/>
    <s v="ZV539"/>
    <x v="19"/>
    <s v="Elec Distribution 360-373"/>
    <s v="Programs"/>
  </r>
  <r>
    <s v="ZV539"/>
    <x v="19"/>
    <x v="330"/>
    <x v="330"/>
    <s v="DIS-E Cap Blanket"/>
    <d v="1951-10-10T00:00:00"/>
    <x v="0"/>
    <n v="201412"/>
    <x v="0"/>
    <x v="0"/>
    <s v="367000"/>
    <s v="028                                "/>
    <s v="00"/>
    <s v="NURV    "/>
    <x v="2055"/>
    <s v="2058"/>
    <s v="ZV539"/>
    <x v="19"/>
    <s v="Elec Distribution 360-373"/>
    <s v="Programs"/>
  </r>
  <r>
    <s v="ZV539"/>
    <x v="19"/>
    <x v="330"/>
    <x v="330"/>
    <s v="DIS-E Cap Blanket"/>
    <d v="1951-10-10T00:00:00"/>
    <x v="0"/>
    <n v="201412"/>
    <x v="0"/>
    <x v="0"/>
    <s v="367000"/>
    <s v="028                                "/>
    <s v="00"/>
    <s v="UADD    "/>
    <x v="2056"/>
    <s v="2058"/>
    <s v="ZV539"/>
    <x v="19"/>
    <s v="Elec Distribution 360-373"/>
    <s v="Programs"/>
  </r>
  <r>
    <s v="ZV539"/>
    <x v="19"/>
    <x v="330"/>
    <x v="330"/>
    <s v="DIS-E Cap Blanket"/>
    <d v="1951-10-10T00:00:00"/>
    <x v="0"/>
    <n v="201412"/>
    <x v="0"/>
    <x v="0"/>
    <s v="369200"/>
    <s v="028                                "/>
    <s v="00"/>
    <s v="CFNU    "/>
    <x v="2057"/>
    <s v="2058"/>
    <s v="ZV539"/>
    <x v="19"/>
    <s v="Elec Distribution 360-373"/>
    <s v="Programs"/>
  </r>
  <r>
    <s v="ZV539"/>
    <x v="19"/>
    <x v="330"/>
    <x v="330"/>
    <s v="DIS-E Cap Blanket"/>
    <d v="1951-10-10T00:00:00"/>
    <x v="0"/>
    <n v="201412"/>
    <x v="0"/>
    <x v="0"/>
    <s v="369200"/>
    <s v="028                                "/>
    <s v="00"/>
    <s v="NURV    "/>
    <x v="2058"/>
    <s v="2058"/>
    <s v="ZV539"/>
    <x v="19"/>
    <s v="Elec Distribution 360-373"/>
    <s v="Programs"/>
  </r>
  <r>
    <s v="ZV539"/>
    <x v="19"/>
    <x v="330"/>
    <x v="330"/>
    <s v="DIS-E Cap Blanket"/>
    <d v="1951-10-10T00:00:00"/>
    <x v="0"/>
    <n v="201412"/>
    <x v="0"/>
    <x v="0"/>
    <s v="369300"/>
    <s v="028                                "/>
    <s v="00"/>
    <s v="CFNU    "/>
    <x v="2059"/>
    <s v="2058"/>
    <s v="ZV539"/>
    <x v="19"/>
    <s v="Elec Distribution 360-373"/>
    <s v="Programs"/>
  </r>
  <r>
    <s v="ZV539"/>
    <x v="19"/>
    <x v="330"/>
    <x v="330"/>
    <s v="DIS-E Cap Blanket"/>
    <d v="1951-10-10T00:00:00"/>
    <x v="0"/>
    <n v="201412"/>
    <x v="0"/>
    <x v="0"/>
    <s v="369300"/>
    <s v="028                                "/>
    <s v="00"/>
    <s v="NURV    "/>
    <x v="2060"/>
    <s v="2058"/>
    <s v="ZV539"/>
    <x v="19"/>
    <s v="Elec Distribution 360-373"/>
    <s v="Programs"/>
  </r>
  <r>
    <s v="ZV539"/>
    <x v="19"/>
    <x v="330"/>
    <x v="330"/>
    <s v="DIS-E Cap Blanket"/>
    <d v="1951-10-10T00:00:00"/>
    <x v="0"/>
    <n v="201412"/>
    <x v="0"/>
    <x v="0"/>
    <s v="369300"/>
    <s v="028                                "/>
    <s v="00"/>
    <s v="UADD    "/>
    <x v="2061"/>
    <s v="2058"/>
    <s v="ZV539"/>
    <x v="19"/>
    <s v="Elec Distribution 360-373"/>
    <s v="Programs"/>
  </r>
  <r>
    <s v="ZV539"/>
    <x v="19"/>
    <x v="330"/>
    <x v="330"/>
    <s v="DIS-E Cap Blanket"/>
    <d v="1951-10-10T00:00:00"/>
    <x v="0"/>
    <n v="201412"/>
    <x v="0"/>
    <x v="0"/>
    <s v="373400"/>
    <s v="028                                "/>
    <s v="00"/>
    <s v="CFNU    "/>
    <x v="2062"/>
    <s v="2058"/>
    <s v="ZV539"/>
    <x v="19"/>
    <s v="Elec Distribution 360-373"/>
    <s v="Programs"/>
  </r>
  <r>
    <s v="ZV539"/>
    <x v="19"/>
    <x v="330"/>
    <x v="330"/>
    <s v="DIS-E Cap Blanket"/>
    <d v="1951-10-10T00:00:00"/>
    <x v="0"/>
    <n v="201412"/>
    <x v="0"/>
    <x v="0"/>
    <s v="373400"/>
    <s v="028                                "/>
    <s v="00"/>
    <s v="NURV    "/>
    <x v="2063"/>
    <s v="2058"/>
    <s v="ZV539"/>
    <x v="19"/>
    <s v="Elec Distribution 360-373"/>
    <s v="Programs"/>
  </r>
  <r>
    <s v="ZV539"/>
    <x v="19"/>
    <x v="330"/>
    <x v="330"/>
    <s v="DIS-E Cap Blanket"/>
    <d v="1951-10-10T00:00:00"/>
    <x v="0"/>
    <n v="201412"/>
    <x v="0"/>
    <x v="0"/>
    <s v="373400"/>
    <s v="028                                "/>
    <s v="00"/>
    <s v="UADD    "/>
    <x v="2064"/>
    <s v="2058"/>
    <s v="ZV539"/>
    <x v="19"/>
    <s v="Elec Distribution 360-373"/>
    <s v="Programs"/>
  </r>
  <r>
    <s v="ZV139"/>
    <x v="19"/>
    <x v="331"/>
    <x v="331"/>
    <s v="DIS-E Cap Blanket"/>
    <d v="1951-01-01T00:00:00"/>
    <x v="0"/>
    <n v="201412"/>
    <x v="0"/>
    <x v="0"/>
    <s v="367000"/>
    <s v="028                                "/>
    <s v="00"/>
    <s v="UADD    "/>
    <x v="2065"/>
    <s v="2058"/>
    <s v="ZV139"/>
    <x v="19"/>
    <s v="Elec Distribution 360-373"/>
    <s v="Programs"/>
  </r>
  <r>
    <s v="ZCJ52"/>
    <x v="20"/>
    <x v="332"/>
    <x v="332"/>
    <s v="DIS-E Cap Blanket"/>
    <d v="1990-04-30T00:00:00"/>
    <x v="0"/>
    <n v="201412"/>
    <x v="0"/>
    <x v="1"/>
    <s v="364000"/>
    <s v="038                                "/>
    <s v="00"/>
    <s v="CFNU    "/>
    <x v="2066"/>
    <s v="2059"/>
    <s v="ZCJ52"/>
    <x v="20"/>
    <s v="Elec Distribution 360-373"/>
    <s v="Programs"/>
  </r>
  <r>
    <s v="ZCJ52"/>
    <x v="20"/>
    <x v="332"/>
    <x v="332"/>
    <s v="DIS-E Cap Blanket"/>
    <d v="1990-04-30T00:00:00"/>
    <x v="0"/>
    <n v="201412"/>
    <x v="0"/>
    <x v="1"/>
    <s v="364000"/>
    <s v="038                                "/>
    <s v="00"/>
    <s v="NURV    "/>
    <x v="2067"/>
    <s v="2059"/>
    <s v="ZCJ52"/>
    <x v="20"/>
    <s v="Elec Distribution 360-373"/>
    <s v="Programs"/>
  </r>
  <r>
    <s v="ZCJ52"/>
    <x v="20"/>
    <x v="332"/>
    <x v="332"/>
    <s v="DIS-E Cap Blanket"/>
    <d v="1990-04-30T00:00:00"/>
    <x v="0"/>
    <n v="201412"/>
    <x v="0"/>
    <x v="1"/>
    <s v="364000"/>
    <s v="038                                "/>
    <s v="00"/>
    <s v="UADD    "/>
    <x v="2068"/>
    <s v="2059"/>
    <s v="ZCJ52"/>
    <x v="20"/>
    <s v="Elec Distribution 360-373"/>
    <s v="Programs"/>
  </r>
  <r>
    <s v="ZCJ52"/>
    <x v="20"/>
    <x v="332"/>
    <x v="332"/>
    <s v="DIS-E Cap Blanket"/>
    <d v="1990-04-30T00:00:00"/>
    <x v="0"/>
    <n v="201412"/>
    <x v="0"/>
    <x v="1"/>
    <s v="365000"/>
    <s v="038                                "/>
    <s v="00"/>
    <s v="CFNU    "/>
    <x v="2069"/>
    <s v="2059"/>
    <s v="ZCJ52"/>
    <x v="20"/>
    <s v="Elec Distribution 360-373"/>
    <s v="Programs"/>
  </r>
  <r>
    <s v="ZCJ52"/>
    <x v="20"/>
    <x v="332"/>
    <x v="332"/>
    <s v="DIS-E Cap Blanket"/>
    <d v="1990-04-30T00:00:00"/>
    <x v="0"/>
    <n v="201412"/>
    <x v="0"/>
    <x v="1"/>
    <s v="365000"/>
    <s v="038                                "/>
    <s v="00"/>
    <s v="NURV    "/>
    <x v="2070"/>
    <s v="2059"/>
    <s v="ZCJ52"/>
    <x v="20"/>
    <s v="Elec Distribution 360-373"/>
    <s v="Programs"/>
  </r>
  <r>
    <s v="ZCJ52"/>
    <x v="20"/>
    <x v="332"/>
    <x v="332"/>
    <s v="DIS-E Cap Blanket"/>
    <d v="1990-04-30T00:00:00"/>
    <x v="0"/>
    <n v="201412"/>
    <x v="0"/>
    <x v="1"/>
    <s v="365000"/>
    <s v="038                                "/>
    <s v="00"/>
    <s v="UADD    "/>
    <x v="2071"/>
    <s v="2059"/>
    <s v="ZCJ52"/>
    <x v="20"/>
    <s v="Elec Distribution 360-373"/>
    <s v="Programs"/>
  </r>
  <r>
    <s v="ZCJ52"/>
    <x v="20"/>
    <x v="332"/>
    <x v="332"/>
    <s v="DIS-E Cap Blanket"/>
    <d v="1990-04-30T00:00:00"/>
    <x v="0"/>
    <n v="201412"/>
    <x v="0"/>
    <x v="1"/>
    <s v="366000"/>
    <s v="038                                "/>
    <s v="00"/>
    <s v="CFNU    "/>
    <x v="2072"/>
    <s v="2059"/>
    <s v="ZCJ52"/>
    <x v="20"/>
    <s v="Elec Distribution 360-373"/>
    <s v="Programs"/>
  </r>
  <r>
    <s v="ZCJ52"/>
    <x v="20"/>
    <x v="332"/>
    <x v="332"/>
    <s v="DIS-E Cap Blanket"/>
    <d v="1990-04-30T00:00:00"/>
    <x v="0"/>
    <n v="201412"/>
    <x v="0"/>
    <x v="1"/>
    <s v="366000"/>
    <s v="038                                "/>
    <s v="00"/>
    <s v="NURV    "/>
    <x v="2073"/>
    <s v="2059"/>
    <s v="ZCJ52"/>
    <x v="20"/>
    <s v="Elec Distribution 360-373"/>
    <s v="Programs"/>
  </r>
  <r>
    <s v="ZCJ52"/>
    <x v="20"/>
    <x v="332"/>
    <x v="332"/>
    <s v="DIS-E Cap Blanket"/>
    <d v="1990-04-30T00:00:00"/>
    <x v="0"/>
    <n v="201412"/>
    <x v="0"/>
    <x v="1"/>
    <s v="367000"/>
    <s v="038                                "/>
    <s v="00"/>
    <s v="CFNU    "/>
    <x v="2074"/>
    <s v="2059"/>
    <s v="ZCJ52"/>
    <x v="20"/>
    <s v="Elec Distribution 360-373"/>
    <s v="Programs"/>
  </r>
  <r>
    <s v="ZCJ52"/>
    <x v="20"/>
    <x v="332"/>
    <x v="332"/>
    <s v="DIS-E Cap Blanket"/>
    <d v="1990-04-30T00:00:00"/>
    <x v="0"/>
    <n v="201412"/>
    <x v="0"/>
    <x v="1"/>
    <s v="367000"/>
    <s v="038                                "/>
    <s v="00"/>
    <s v="NURV    "/>
    <x v="2073"/>
    <s v="2059"/>
    <s v="ZCJ52"/>
    <x v="20"/>
    <s v="Elec Distribution 360-373"/>
    <s v="Programs"/>
  </r>
  <r>
    <s v="ZCJ52"/>
    <x v="20"/>
    <x v="332"/>
    <x v="332"/>
    <s v="DIS-E Cap Blanket"/>
    <d v="1990-04-30T00:00:00"/>
    <x v="0"/>
    <n v="201412"/>
    <x v="0"/>
    <x v="1"/>
    <s v="368000"/>
    <s v="038                                "/>
    <s v="00"/>
    <s v="NURV    "/>
    <x v="2075"/>
    <s v="2059"/>
    <s v="ZCJ52"/>
    <x v="20"/>
    <s v="Elec Distribution 360-373"/>
    <s v="Programs"/>
  </r>
  <r>
    <s v="ZCJ52"/>
    <x v="20"/>
    <x v="332"/>
    <x v="332"/>
    <s v="DIS-E Cap Blanket"/>
    <d v="1990-04-30T00:00:00"/>
    <x v="0"/>
    <n v="201412"/>
    <x v="0"/>
    <x v="1"/>
    <s v="369100"/>
    <s v="038                                "/>
    <s v="00"/>
    <s v="NURV    "/>
    <x v="2076"/>
    <s v="2059"/>
    <s v="ZCJ52"/>
    <x v="20"/>
    <s v="Elec Distribution 360-373"/>
    <s v="Programs"/>
  </r>
  <r>
    <s v="ZCJ52"/>
    <x v="20"/>
    <x v="332"/>
    <x v="332"/>
    <s v="DIS-E Cap Blanket"/>
    <d v="1990-04-30T00:00:00"/>
    <x v="0"/>
    <n v="201412"/>
    <x v="0"/>
    <x v="1"/>
    <s v="373200"/>
    <s v="038                                "/>
    <s v="00"/>
    <s v="CFNU    "/>
    <x v="2077"/>
    <s v="2059"/>
    <s v="ZCJ52"/>
    <x v="20"/>
    <s v="Elec Distribution 360-373"/>
    <s v="Programs"/>
  </r>
  <r>
    <s v="ZCJ52"/>
    <x v="20"/>
    <x v="332"/>
    <x v="332"/>
    <s v="DIS-E Cap Blanket"/>
    <d v="1990-04-30T00:00:00"/>
    <x v="0"/>
    <n v="201412"/>
    <x v="0"/>
    <x v="1"/>
    <s v="373300"/>
    <s v="038                                "/>
    <s v="00"/>
    <s v="CFNU    "/>
    <x v="2078"/>
    <s v="2059"/>
    <s v="ZCJ52"/>
    <x v="20"/>
    <s v="Elec Distribution 360-373"/>
    <s v="Programs"/>
  </r>
  <r>
    <s v="ZCJ52"/>
    <x v="20"/>
    <x v="332"/>
    <x v="332"/>
    <s v="DIS-E Cap Blanket"/>
    <d v="1990-04-30T00:00:00"/>
    <x v="0"/>
    <n v="201412"/>
    <x v="0"/>
    <x v="1"/>
    <s v="373300"/>
    <s v="038                                "/>
    <s v="00"/>
    <s v="NURV    "/>
    <x v="2079"/>
    <s v="2059"/>
    <s v="ZCJ52"/>
    <x v="20"/>
    <s v="Elec Distribution 360-373"/>
    <s v="Programs"/>
  </r>
  <r>
    <s v="ZCJ52"/>
    <x v="20"/>
    <x v="332"/>
    <x v="332"/>
    <s v="DIS-E Cap Blanket"/>
    <d v="1990-04-30T00:00:00"/>
    <x v="0"/>
    <n v="201412"/>
    <x v="0"/>
    <x v="1"/>
    <s v="373400"/>
    <s v="038                                "/>
    <s v="00"/>
    <s v="CFNU    "/>
    <x v="2080"/>
    <s v="2059"/>
    <s v="ZCJ52"/>
    <x v="20"/>
    <s v="Elec Distribution 360-373"/>
    <s v="Programs"/>
  </r>
  <r>
    <s v="ZCJ52"/>
    <x v="20"/>
    <x v="332"/>
    <x v="332"/>
    <s v="DIS-E Cap Blanket"/>
    <d v="1990-04-30T00:00:00"/>
    <x v="0"/>
    <n v="201412"/>
    <x v="0"/>
    <x v="1"/>
    <s v="373400"/>
    <s v="038                                "/>
    <s v="00"/>
    <s v="NURV    "/>
    <x v="2081"/>
    <s v="2059"/>
    <s v="ZCJ52"/>
    <x v="20"/>
    <s v="Elec Distribution 360-373"/>
    <s v="Programs"/>
  </r>
  <r>
    <s v="ZBW52"/>
    <x v="20"/>
    <x v="333"/>
    <x v="333"/>
    <s v="DIS-E Cap Blanket"/>
    <d v="2004-01-01T00:00:00"/>
    <x v="0"/>
    <n v="201412"/>
    <x v="0"/>
    <x v="0"/>
    <s v="364000"/>
    <s v="028                                "/>
    <s v="00"/>
    <s v="CFNU    "/>
    <x v="2082"/>
    <s v="2059"/>
    <s v="ZBW52"/>
    <x v="20"/>
    <s v="Elec Distribution 360-373"/>
    <s v="Programs"/>
  </r>
  <r>
    <s v="ZBW52"/>
    <x v="20"/>
    <x v="333"/>
    <x v="333"/>
    <s v="DIS-E Cap Blanket"/>
    <d v="2004-01-01T00:00:00"/>
    <x v="0"/>
    <n v="201412"/>
    <x v="0"/>
    <x v="0"/>
    <s v="364000"/>
    <s v="028                                "/>
    <s v="00"/>
    <s v="NURV    "/>
    <x v="2083"/>
    <s v="2059"/>
    <s v="ZBW52"/>
    <x v="20"/>
    <s v="Elec Distribution 360-373"/>
    <s v="Programs"/>
  </r>
  <r>
    <s v="ZBW52"/>
    <x v="20"/>
    <x v="333"/>
    <x v="333"/>
    <s v="DIS-E Cap Blanket"/>
    <d v="2004-01-01T00:00:00"/>
    <x v="0"/>
    <n v="201412"/>
    <x v="0"/>
    <x v="0"/>
    <s v="364000"/>
    <s v="028                                "/>
    <s v="00"/>
    <s v="UADD    "/>
    <x v="2084"/>
    <s v="2059"/>
    <s v="ZBW52"/>
    <x v="20"/>
    <s v="Elec Distribution 360-373"/>
    <s v="Programs"/>
  </r>
  <r>
    <s v="ZBW52"/>
    <x v="20"/>
    <x v="333"/>
    <x v="333"/>
    <s v="DIS-E Cap Blanket"/>
    <d v="2004-01-01T00:00:00"/>
    <x v="0"/>
    <n v="201412"/>
    <x v="0"/>
    <x v="0"/>
    <s v="365000"/>
    <s v="028                                "/>
    <s v="00"/>
    <s v="CFNU    "/>
    <x v="2085"/>
    <s v="2059"/>
    <s v="ZBW52"/>
    <x v="20"/>
    <s v="Elec Distribution 360-373"/>
    <s v="Programs"/>
  </r>
  <r>
    <s v="ZBW52"/>
    <x v="20"/>
    <x v="333"/>
    <x v="333"/>
    <s v="DIS-E Cap Blanket"/>
    <d v="2004-01-01T00:00:00"/>
    <x v="0"/>
    <n v="201412"/>
    <x v="0"/>
    <x v="0"/>
    <s v="365000"/>
    <s v="028                                "/>
    <s v="00"/>
    <s v="NURV    "/>
    <x v="2086"/>
    <s v="2059"/>
    <s v="ZBW52"/>
    <x v="20"/>
    <s v="Elec Distribution 360-373"/>
    <s v="Programs"/>
  </r>
  <r>
    <s v="ZBW52"/>
    <x v="20"/>
    <x v="333"/>
    <x v="333"/>
    <s v="DIS-E Cap Blanket"/>
    <d v="2004-01-01T00:00:00"/>
    <x v="0"/>
    <n v="201412"/>
    <x v="0"/>
    <x v="0"/>
    <s v="365000"/>
    <s v="028                                "/>
    <s v="00"/>
    <s v="UADD    "/>
    <x v="2087"/>
    <s v="2059"/>
    <s v="ZBW52"/>
    <x v="20"/>
    <s v="Elec Distribution 360-373"/>
    <s v="Programs"/>
  </r>
  <r>
    <s v="ZBW52"/>
    <x v="20"/>
    <x v="333"/>
    <x v="333"/>
    <s v="DIS-E Cap Blanket"/>
    <d v="2004-01-01T00:00:00"/>
    <x v="0"/>
    <n v="201412"/>
    <x v="0"/>
    <x v="0"/>
    <s v="367000"/>
    <s v="028                                "/>
    <s v="00"/>
    <s v="NURV    "/>
    <x v="2088"/>
    <s v="2059"/>
    <s v="ZBW52"/>
    <x v="20"/>
    <s v="Elec Distribution 360-373"/>
    <s v="Programs"/>
  </r>
  <r>
    <s v="ZBW52"/>
    <x v="20"/>
    <x v="333"/>
    <x v="333"/>
    <s v="DIS-E Cap Blanket"/>
    <d v="2004-01-01T00:00:00"/>
    <x v="0"/>
    <n v="201412"/>
    <x v="0"/>
    <x v="0"/>
    <s v="367000"/>
    <s v="028                                "/>
    <s v="00"/>
    <s v="UADD    "/>
    <x v="2089"/>
    <s v="2059"/>
    <s v="ZBW52"/>
    <x v="20"/>
    <s v="Elec Distribution 360-373"/>
    <s v="Programs"/>
  </r>
  <r>
    <s v="ZBW52"/>
    <x v="20"/>
    <x v="333"/>
    <x v="333"/>
    <s v="DIS-E Cap Blanket"/>
    <d v="2004-01-01T00:00:00"/>
    <x v="0"/>
    <n v="201412"/>
    <x v="0"/>
    <x v="0"/>
    <s v="368000"/>
    <s v="028                                "/>
    <s v="00"/>
    <s v="CFNU    "/>
    <x v="2090"/>
    <s v="2059"/>
    <s v="ZBW52"/>
    <x v="20"/>
    <s v="Elec Distribution 360-373"/>
    <s v="Programs"/>
  </r>
  <r>
    <s v="ZBW52"/>
    <x v="20"/>
    <x v="333"/>
    <x v="333"/>
    <s v="DIS-E Cap Blanket"/>
    <d v="2004-01-01T00:00:00"/>
    <x v="0"/>
    <n v="201412"/>
    <x v="0"/>
    <x v="0"/>
    <s v="369100"/>
    <s v="028                                "/>
    <s v="00"/>
    <s v="NURV    "/>
    <x v="2091"/>
    <s v="2059"/>
    <s v="ZBW52"/>
    <x v="20"/>
    <s v="Elec Distribution 360-373"/>
    <s v="Programs"/>
  </r>
  <r>
    <s v="ZBW52"/>
    <x v="20"/>
    <x v="333"/>
    <x v="333"/>
    <s v="DIS-E Cap Blanket"/>
    <d v="2004-01-01T00:00:00"/>
    <x v="0"/>
    <n v="201412"/>
    <x v="0"/>
    <x v="0"/>
    <s v="369100"/>
    <s v="028                                "/>
    <s v="00"/>
    <s v="UADD    "/>
    <x v="2092"/>
    <s v="2059"/>
    <s v="ZBW52"/>
    <x v="20"/>
    <s v="Elec Distribution 360-373"/>
    <s v="Programs"/>
  </r>
  <r>
    <s v="ZBW52"/>
    <x v="20"/>
    <x v="333"/>
    <x v="333"/>
    <s v="DIS-E Cap Blanket"/>
    <d v="2004-01-01T00:00:00"/>
    <x v="0"/>
    <n v="201412"/>
    <x v="0"/>
    <x v="0"/>
    <s v="373400"/>
    <s v="028                                "/>
    <s v="00"/>
    <s v="NURV    "/>
    <x v="2093"/>
    <s v="2059"/>
    <s v="ZBW52"/>
    <x v="20"/>
    <s v="Elec Distribution 360-373"/>
    <s v="Programs"/>
  </r>
  <r>
    <s v="ZBW52"/>
    <x v="20"/>
    <x v="333"/>
    <x v="333"/>
    <s v="DIS-E Cap Blanket"/>
    <d v="2004-01-01T00:00:00"/>
    <x v="0"/>
    <n v="201412"/>
    <x v="0"/>
    <x v="0"/>
    <s v="373400"/>
    <s v="028                                "/>
    <s v="00"/>
    <s v="UADD    "/>
    <x v="2094"/>
    <s v="2059"/>
    <s v="ZBW52"/>
    <x v="20"/>
    <s v="Elec Distribution 360-373"/>
    <s v="Programs"/>
  </r>
  <r>
    <s v="ZLL52"/>
    <x v="20"/>
    <x v="334"/>
    <x v="334"/>
    <s v="DIS-E Cap Blanket"/>
    <d v="2004-10-01T00:00:00"/>
    <x v="0"/>
    <n v="201412"/>
    <x v="0"/>
    <x v="1"/>
    <s v="364000"/>
    <s v="038                                "/>
    <s v="00"/>
    <s v="UADD    "/>
    <x v="2095"/>
    <s v="2059"/>
    <s v="ZLL52"/>
    <x v="20"/>
    <s v="Elec Distribution 360-373"/>
    <s v="Programs"/>
  </r>
  <r>
    <s v="ZLL52"/>
    <x v="20"/>
    <x v="334"/>
    <x v="334"/>
    <s v="DIS-E Cap Blanket"/>
    <d v="2004-10-01T00:00:00"/>
    <x v="0"/>
    <n v="201412"/>
    <x v="0"/>
    <x v="1"/>
    <s v="365000"/>
    <s v="038                                "/>
    <s v="00"/>
    <s v="UADD    "/>
    <x v="2096"/>
    <s v="2059"/>
    <s v="ZLL52"/>
    <x v="20"/>
    <s v="Elec Distribution 360-373"/>
    <s v="Programs"/>
  </r>
  <r>
    <s v="ZBR52"/>
    <x v="20"/>
    <x v="335"/>
    <x v="335"/>
    <s v="DIS-E Cap Blanket"/>
    <d v="1990-04-30T00:00:00"/>
    <x v="0"/>
    <n v="201412"/>
    <x v="0"/>
    <x v="0"/>
    <s v="364000"/>
    <s v="028                                "/>
    <s v="00"/>
    <s v="CFNU    "/>
    <x v="2097"/>
    <s v="2059"/>
    <s v="ZBR52"/>
    <x v="20"/>
    <s v="Elec Distribution 360-373"/>
    <s v="Programs"/>
  </r>
  <r>
    <s v="ZBR52"/>
    <x v="20"/>
    <x v="335"/>
    <x v="335"/>
    <s v="DIS-E Cap Blanket"/>
    <d v="1990-04-30T00:00:00"/>
    <x v="0"/>
    <n v="201412"/>
    <x v="0"/>
    <x v="0"/>
    <s v="364000"/>
    <s v="028                                "/>
    <s v="00"/>
    <s v="NURV    "/>
    <x v="2098"/>
    <s v="2059"/>
    <s v="ZBR52"/>
    <x v="20"/>
    <s v="Elec Distribution 360-373"/>
    <s v="Programs"/>
  </r>
  <r>
    <s v="ZBR52"/>
    <x v="20"/>
    <x v="335"/>
    <x v="335"/>
    <s v="DIS-E Cap Blanket"/>
    <d v="1990-04-30T00:00:00"/>
    <x v="0"/>
    <n v="201412"/>
    <x v="0"/>
    <x v="0"/>
    <s v="364000"/>
    <s v="028                                "/>
    <s v="00"/>
    <s v="UADD    "/>
    <x v="2099"/>
    <s v="2059"/>
    <s v="ZBR52"/>
    <x v="20"/>
    <s v="Elec Distribution 360-373"/>
    <s v="Programs"/>
  </r>
  <r>
    <s v="ZBR52"/>
    <x v="20"/>
    <x v="335"/>
    <x v="335"/>
    <s v="DIS-E Cap Blanket"/>
    <d v="1990-04-30T00:00:00"/>
    <x v="0"/>
    <n v="201412"/>
    <x v="0"/>
    <x v="0"/>
    <s v="365000"/>
    <s v="028                                "/>
    <s v="00"/>
    <s v="CFNU    "/>
    <x v="2100"/>
    <s v="2059"/>
    <s v="ZBR52"/>
    <x v="20"/>
    <s v="Elec Distribution 360-373"/>
    <s v="Programs"/>
  </r>
  <r>
    <s v="ZBR52"/>
    <x v="20"/>
    <x v="335"/>
    <x v="335"/>
    <s v="DIS-E Cap Blanket"/>
    <d v="1990-04-30T00:00:00"/>
    <x v="0"/>
    <n v="201412"/>
    <x v="0"/>
    <x v="0"/>
    <s v="365000"/>
    <s v="028                                "/>
    <s v="00"/>
    <s v="NURV    "/>
    <x v="2101"/>
    <s v="2059"/>
    <s v="ZBR52"/>
    <x v="20"/>
    <s v="Elec Distribution 360-373"/>
    <s v="Programs"/>
  </r>
  <r>
    <s v="ZBR52"/>
    <x v="20"/>
    <x v="335"/>
    <x v="335"/>
    <s v="DIS-E Cap Blanket"/>
    <d v="1990-04-30T00:00:00"/>
    <x v="0"/>
    <n v="201412"/>
    <x v="0"/>
    <x v="0"/>
    <s v="368000"/>
    <s v="028                                "/>
    <s v="00"/>
    <s v="CFNU    "/>
    <x v="2102"/>
    <s v="2059"/>
    <s v="ZBR52"/>
    <x v="20"/>
    <s v="Elec Distribution 360-373"/>
    <s v="Programs"/>
  </r>
  <r>
    <s v="ZBR52"/>
    <x v="20"/>
    <x v="335"/>
    <x v="335"/>
    <s v="DIS-E Cap Blanket"/>
    <d v="1990-04-30T00:00:00"/>
    <x v="0"/>
    <n v="201412"/>
    <x v="0"/>
    <x v="0"/>
    <s v="368000"/>
    <s v="028                                "/>
    <s v="00"/>
    <s v="NURV    "/>
    <x v="2103"/>
    <s v="2059"/>
    <s v="ZBR52"/>
    <x v="20"/>
    <s v="Elec Distribution 360-373"/>
    <s v="Programs"/>
  </r>
  <r>
    <s v="ZBR52"/>
    <x v="20"/>
    <x v="335"/>
    <x v="335"/>
    <s v="DIS-E Cap Blanket"/>
    <d v="1990-04-30T00:00:00"/>
    <x v="0"/>
    <n v="201412"/>
    <x v="0"/>
    <x v="0"/>
    <s v="373400"/>
    <s v="028                                "/>
    <s v="00"/>
    <s v="NURV    "/>
    <x v="2104"/>
    <s v="2059"/>
    <s v="ZBR52"/>
    <x v="20"/>
    <s v="Elec Distribution 360-373"/>
    <s v="Programs"/>
  </r>
  <r>
    <s v="ZDP52"/>
    <x v="20"/>
    <x v="336"/>
    <x v="336"/>
    <s v="DIS-E Cap Blanket"/>
    <d v="1990-04-30T00:00:00"/>
    <x v="0"/>
    <n v="201412"/>
    <x v="0"/>
    <x v="0"/>
    <s v="364000"/>
    <s v="028                                "/>
    <s v="00"/>
    <s v="CFNU    "/>
    <x v="2105"/>
    <s v="2059"/>
    <s v="ZDP52"/>
    <x v="20"/>
    <s v="Elec Distribution 360-373"/>
    <s v="Programs"/>
  </r>
  <r>
    <s v="ZDP52"/>
    <x v="20"/>
    <x v="336"/>
    <x v="336"/>
    <s v="DIS-E Cap Blanket"/>
    <d v="1990-04-30T00:00:00"/>
    <x v="0"/>
    <n v="201412"/>
    <x v="0"/>
    <x v="0"/>
    <s v="364000"/>
    <s v="028                                "/>
    <s v="00"/>
    <s v="NURV    "/>
    <x v="2106"/>
    <s v="2059"/>
    <s v="ZDP52"/>
    <x v="20"/>
    <s v="Elec Distribution 360-373"/>
    <s v="Programs"/>
  </r>
  <r>
    <s v="ZDP52"/>
    <x v="20"/>
    <x v="336"/>
    <x v="336"/>
    <s v="DIS-E Cap Blanket"/>
    <d v="1990-04-30T00:00:00"/>
    <x v="0"/>
    <n v="201412"/>
    <x v="0"/>
    <x v="0"/>
    <s v="364000"/>
    <s v="028                                "/>
    <s v="00"/>
    <s v="UADD    "/>
    <x v="2107"/>
    <s v="2059"/>
    <s v="ZDP52"/>
    <x v="20"/>
    <s v="Elec Distribution 360-373"/>
    <s v="Programs"/>
  </r>
  <r>
    <s v="ZDP52"/>
    <x v="20"/>
    <x v="336"/>
    <x v="336"/>
    <s v="DIS-E Cap Blanket"/>
    <d v="1990-04-30T00:00:00"/>
    <x v="0"/>
    <n v="201412"/>
    <x v="0"/>
    <x v="0"/>
    <s v="365000"/>
    <s v="028                                "/>
    <s v="00"/>
    <s v="CFNU    "/>
    <x v="2108"/>
    <s v="2059"/>
    <s v="ZDP52"/>
    <x v="20"/>
    <s v="Elec Distribution 360-373"/>
    <s v="Programs"/>
  </r>
  <r>
    <s v="ZDP52"/>
    <x v="20"/>
    <x v="336"/>
    <x v="336"/>
    <s v="DIS-E Cap Blanket"/>
    <d v="1990-04-30T00:00:00"/>
    <x v="0"/>
    <n v="201412"/>
    <x v="0"/>
    <x v="0"/>
    <s v="365000"/>
    <s v="028                                "/>
    <s v="00"/>
    <s v="NURV    "/>
    <x v="2109"/>
    <s v="2059"/>
    <s v="ZDP52"/>
    <x v="20"/>
    <s v="Elec Distribution 360-373"/>
    <s v="Programs"/>
  </r>
  <r>
    <s v="ZDP52"/>
    <x v="20"/>
    <x v="336"/>
    <x v="336"/>
    <s v="DIS-E Cap Blanket"/>
    <d v="1990-04-30T00:00:00"/>
    <x v="0"/>
    <n v="201412"/>
    <x v="0"/>
    <x v="0"/>
    <s v="366000"/>
    <s v="028                                "/>
    <s v="00"/>
    <s v="CFNU    "/>
    <x v="2110"/>
    <s v="2059"/>
    <s v="ZDP52"/>
    <x v="20"/>
    <s v="Elec Distribution 360-373"/>
    <s v="Programs"/>
  </r>
  <r>
    <s v="ZDP52"/>
    <x v="20"/>
    <x v="336"/>
    <x v="336"/>
    <s v="DIS-E Cap Blanket"/>
    <d v="1990-04-30T00:00:00"/>
    <x v="0"/>
    <n v="201412"/>
    <x v="0"/>
    <x v="0"/>
    <s v="366000"/>
    <s v="028                                "/>
    <s v="00"/>
    <s v="NURV    "/>
    <x v="2111"/>
    <s v="2059"/>
    <s v="ZDP52"/>
    <x v="20"/>
    <s v="Elec Distribution 360-373"/>
    <s v="Programs"/>
  </r>
  <r>
    <s v="ZDP52"/>
    <x v="20"/>
    <x v="336"/>
    <x v="336"/>
    <s v="DIS-E Cap Blanket"/>
    <d v="1990-04-30T00:00:00"/>
    <x v="0"/>
    <n v="201412"/>
    <x v="0"/>
    <x v="0"/>
    <s v="367000"/>
    <s v="028                                "/>
    <s v="00"/>
    <s v="CFNU    "/>
    <x v="2112"/>
    <s v="2059"/>
    <s v="ZDP52"/>
    <x v="20"/>
    <s v="Elec Distribution 360-373"/>
    <s v="Programs"/>
  </r>
  <r>
    <s v="ZDP52"/>
    <x v="20"/>
    <x v="336"/>
    <x v="336"/>
    <s v="DIS-E Cap Blanket"/>
    <d v="1990-04-30T00:00:00"/>
    <x v="0"/>
    <n v="201412"/>
    <x v="0"/>
    <x v="0"/>
    <s v="367000"/>
    <s v="028                                "/>
    <s v="00"/>
    <s v="NURV    "/>
    <x v="2113"/>
    <s v="2059"/>
    <s v="ZDP52"/>
    <x v="20"/>
    <s v="Elec Distribution 360-373"/>
    <s v="Programs"/>
  </r>
  <r>
    <s v="ZDP52"/>
    <x v="20"/>
    <x v="336"/>
    <x v="336"/>
    <s v="DIS-E Cap Blanket"/>
    <d v="1990-04-30T00:00:00"/>
    <x v="0"/>
    <n v="201412"/>
    <x v="0"/>
    <x v="0"/>
    <s v="368000"/>
    <s v="028                                "/>
    <s v="00"/>
    <s v="CFNU    "/>
    <x v="2114"/>
    <s v="2059"/>
    <s v="ZDP52"/>
    <x v="20"/>
    <s v="Elec Distribution 360-373"/>
    <s v="Programs"/>
  </r>
  <r>
    <s v="ZDP52"/>
    <x v="20"/>
    <x v="336"/>
    <x v="336"/>
    <s v="DIS-E Cap Blanket"/>
    <d v="1990-04-30T00:00:00"/>
    <x v="0"/>
    <n v="201412"/>
    <x v="0"/>
    <x v="0"/>
    <s v="368000"/>
    <s v="028                                "/>
    <s v="00"/>
    <s v="NURV    "/>
    <x v="2115"/>
    <s v="2059"/>
    <s v="ZDP52"/>
    <x v="20"/>
    <s v="Elec Distribution 360-373"/>
    <s v="Programs"/>
  </r>
  <r>
    <s v="ZDP52"/>
    <x v="20"/>
    <x v="336"/>
    <x v="336"/>
    <s v="DIS-E Cap Blanket"/>
    <d v="1990-04-30T00:00:00"/>
    <x v="0"/>
    <n v="201412"/>
    <x v="0"/>
    <x v="0"/>
    <s v="369100"/>
    <s v="028                                "/>
    <s v="00"/>
    <s v="NURV    "/>
    <x v="2116"/>
    <s v="2059"/>
    <s v="ZDP52"/>
    <x v="20"/>
    <s v="Elec Distribution 360-373"/>
    <s v="Programs"/>
  </r>
  <r>
    <s v="ZDP52"/>
    <x v="20"/>
    <x v="336"/>
    <x v="336"/>
    <s v="DIS-E Cap Blanket"/>
    <d v="1990-04-30T00:00:00"/>
    <x v="0"/>
    <n v="201412"/>
    <x v="0"/>
    <x v="0"/>
    <s v="369300"/>
    <s v="028                                "/>
    <s v="00"/>
    <s v="CFNU    "/>
    <x v="2117"/>
    <s v="2059"/>
    <s v="ZDP52"/>
    <x v="20"/>
    <s v="Elec Distribution 360-373"/>
    <s v="Programs"/>
  </r>
  <r>
    <s v="ZDP52"/>
    <x v="20"/>
    <x v="336"/>
    <x v="336"/>
    <s v="DIS-E Cap Blanket"/>
    <d v="1990-04-30T00:00:00"/>
    <x v="0"/>
    <n v="201412"/>
    <x v="0"/>
    <x v="0"/>
    <s v="369300"/>
    <s v="028                                "/>
    <s v="00"/>
    <s v="NURV    "/>
    <x v="2118"/>
    <s v="2059"/>
    <s v="ZDP52"/>
    <x v="20"/>
    <s v="Elec Distribution 360-373"/>
    <s v="Programs"/>
  </r>
  <r>
    <s v="ZDP52"/>
    <x v="20"/>
    <x v="336"/>
    <x v="336"/>
    <s v="DIS-E Cap Blanket"/>
    <d v="1990-04-30T00:00:00"/>
    <x v="0"/>
    <n v="201412"/>
    <x v="0"/>
    <x v="0"/>
    <s v="373400"/>
    <s v="028                                "/>
    <s v="00"/>
    <s v="NURV    "/>
    <x v="2119"/>
    <s v="2059"/>
    <s v="ZDP52"/>
    <x v="20"/>
    <s v="Elec Distribution 360-373"/>
    <s v="Programs"/>
  </r>
  <r>
    <s v="ZPJ52"/>
    <x v="20"/>
    <x v="337"/>
    <x v="337"/>
    <s v="DIS-E Cap Blanket"/>
    <d v="2004-10-01T00:00:00"/>
    <x v="0"/>
    <n v="201412"/>
    <x v="0"/>
    <x v="1"/>
    <s v="364000"/>
    <s v="038                                "/>
    <s v="00"/>
    <s v="UADD    "/>
    <x v="2120"/>
    <s v="2059"/>
    <s v="ZPJ52"/>
    <x v="20"/>
    <s v="Elec Distribution 360-373"/>
    <s v="Programs"/>
  </r>
  <r>
    <s v="ZPJ52"/>
    <x v="20"/>
    <x v="337"/>
    <x v="337"/>
    <s v="DIS-E Cap Blanket"/>
    <d v="2004-10-01T00:00:00"/>
    <x v="0"/>
    <n v="201412"/>
    <x v="0"/>
    <x v="1"/>
    <s v="365000"/>
    <s v="038                                "/>
    <s v="00"/>
    <s v="UADD    "/>
    <x v="2121"/>
    <s v="2059"/>
    <s v="ZPJ52"/>
    <x v="20"/>
    <s v="Elec Distribution 360-373"/>
    <s v="Programs"/>
  </r>
  <r>
    <s v="ZPJ52"/>
    <x v="20"/>
    <x v="337"/>
    <x v="337"/>
    <s v="DIS-E Cap Blanket"/>
    <d v="2004-10-01T00:00:00"/>
    <x v="0"/>
    <n v="201412"/>
    <x v="0"/>
    <x v="1"/>
    <s v="366000"/>
    <s v="038                                "/>
    <s v="00"/>
    <s v="UADD    "/>
    <x v="2122"/>
    <s v="2059"/>
    <s v="ZPJ52"/>
    <x v="20"/>
    <s v="Elec Distribution 360-373"/>
    <s v="Programs"/>
  </r>
  <r>
    <s v="ZPJ52"/>
    <x v="20"/>
    <x v="337"/>
    <x v="337"/>
    <s v="DIS-E Cap Blanket"/>
    <d v="2004-10-01T00:00:00"/>
    <x v="0"/>
    <n v="201412"/>
    <x v="0"/>
    <x v="1"/>
    <s v="367000"/>
    <s v="038                                "/>
    <s v="00"/>
    <s v="UADD    "/>
    <x v="2123"/>
    <s v="2059"/>
    <s v="ZPJ52"/>
    <x v="20"/>
    <s v="Elec Distribution 360-373"/>
    <s v="Programs"/>
  </r>
  <r>
    <s v="ZPJ52"/>
    <x v="20"/>
    <x v="337"/>
    <x v="337"/>
    <s v="DIS-E Cap Blanket"/>
    <d v="2004-10-01T00:00:00"/>
    <x v="0"/>
    <n v="201412"/>
    <x v="0"/>
    <x v="1"/>
    <s v="368000"/>
    <s v="038                                "/>
    <s v="00"/>
    <s v="UADD    "/>
    <x v="2124"/>
    <s v="2059"/>
    <s v="ZPJ52"/>
    <x v="20"/>
    <s v="Elec Distribution 360-373"/>
    <s v="Programs"/>
  </r>
  <r>
    <s v="ZPJ52"/>
    <x v="20"/>
    <x v="337"/>
    <x v="337"/>
    <s v="DIS-E Cap Blanket"/>
    <d v="2004-10-01T00:00:00"/>
    <x v="0"/>
    <n v="201412"/>
    <x v="0"/>
    <x v="1"/>
    <s v="369100"/>
    <s v="038                                "/>
    <s v="00"/>
    <s v="UADD    "/>
    <x v="2125"/>
    <s v="2059"/>
    <s v="ZPJ52"/>
    <x v="20"/>
    <s v="Elec Distribution 360-373"/>
    <s v="Programs"/>
  </r>
  <r>
    <s v="ZPJ52"/>
    <x v="20"/>
    <x v="337"/>
    <x v="337"/>
    <s v="DIS-E Cap Blanket"/>
    <d v="2004-10-01T00:00:00"/>
    <x v="0"/>
    <n v="201412"/>
    <x v="0"/>
    <x v="1"/>
    <s v="373400"/>
    <s v="038                                "/>
    <s v="00"/>
    <s v="UADD    "/>
    <x v="2126"/>
    <s v="2059"/>
    <s v="ZPJ52"/>
    <x v="20"/>
    <s v="Elec Distribution 360-373"/>
    <s v="Programs"/>
  </r>
  <r>
    <s v="ZLL52"/>
    <x v="20"/>
    <x v="338"/>
    <x v="338"/>
    <s v="DIS-E Cap Blanket"/>
    <d v="2004-10-01T00:00:00"/>
    <x v="0"/>
    <n v="201412"/>
    <x v="0"/>
    <x v="1"/>
    <s v="364000"/>
    <s v="038                                "/>
    <s v="00"/>
    <s v="UADD    "/>
    <x v="2127"/>
    <s v="2059"/>
    <s v="ZLL52"/>
    <x v="20"/>
    <s v="Elec Distribution 360-373"/>
    <s v="Programs"/>
  </r>
  <r>
    <s v="ZLL52"/>
    <x v="20"/>
    <x v="338"/>
    <x v="338"/>
    <s v="DIS-E Cap Blanket"/>
    <d v="2004-10-01T00:00:00"/>
    <x v="0"/>
    <n v="201412"/>
    <x v="0"/>
    <x v="1"/>
    <s v="365000"/>
    <s v="038                                "/>
    <s v="00"/>
    <s v="UADD    "/>
    <x v="2128"/>
    <s v="2059"/>
    <s v="ZLL52"/>
    <x v="20"/>
    <s v="Elec Distribution 360-373"/>
    <s v="Programs"/>
  </r>
  <r>
    <s v="ZLL52"/>
    <x v="20"/>
    <x v="338"/>
    <x v="338"/>
    <s v="DIS-E Cap Blanket"/>
    <d v="2004-10-01T00:00:00"/>
    <x v="0"/>
    <n v="201412"/>
    <x v="0"/>
    <x v="1"/>
    <s v="366000"/>
    <s v="038                                "/>
    <s v="00"/>
    <s v="UADD    "/>
    <x v="2129"/>
    <s v="2059"/>
    <s v="ZLL52"/>
    <x v="20"/>
    <s v="Elec Distribution 360-373"/>
    <s v="Programs"/>
  </r>
  <r>
    <s v="ZLL52"/>
    <x v="20"/>
    <x v="338"/>
    <x v="338"/>
    <s v="DIS-E Cap Blanket"/>
    <d v="2004-10-01T00:00:00"/>
    <x v="0"/>
    <n v="201412"/>
    <x v="0"/>
    <x v="1"/>
    <s v="367000"/>
    <s v="038                                "/>
    <s v="00"/>
    <s v="UADD    "/>
    <x v="2130"/>
    <s v="2059"/>
    <s v="ZLL52"/>
    <x v="20"/>
    <s v="Elec Distribution 360-373"/>
    <s v="Programs"/>
  </r>
  <r>
    <s v="ZLL52"/>
    <x v="20"/>
    <x v="338"/>
    <x v="338"/>
    <s v="DIS-E Cap Blanket"/>
    <d v="2004-10-01T00:00:00"/>
    <x v="0"/>
    <n v="201412"/>
    <x v="0"/>
    <x v="1"/>
    <s v="368000"/>
    <s v="038                                "/>
    <s v="00"/>
    <s v="UADD    "/>
    <x v="2131"/>
    <s v="2059"/>
    <s v="ZLL52"/>
    <x v="20"/>
    <s v="Elec Distribution 360-373"/>
    <s v="Programs"/>
  </r>
  <r>
    <s v="ZLL52"/>
    <x v="20"/>
    <x v="338"/>
    <x v="338"/>
    <s v="DIS-E Cap Blanket"/>
    <d v="2004-10-01T00:00:00"/>
    <x v="0"/>
    <n v="201412"/>
    <x v="0"/>
    <x v="1"/>
    <s v="369100"/>
    <s v="038                                "/>
    <s v="00"/>
    <s v="UADD    "/>
    <x v="2132"/>
    <s v="2059"/>
    <s v="ZLL52"/>
    <x v="20"/>
    <s v="Elec Distribution 360-373"/>
    <s v="Programs"/>
  </r>
  <r>
    <s v="ZLL52"/>
    <x v="20"/>
    <x v="338"/>
    <x v="338"/>
    <s v="DIS-E Cap Blanket"/>
    <d v="2004-10-01T00:00:00"/>
    <x v="0"/>
    <n v="201412"/>
    <x v="0"/>
    <x v="1"/>
    <s v="373400"/>
    <s v="038                                "/>
    <s v="00"/>
    <s v="UADD    "/>
    <x v="97"/>
    <s v="2059"/>
    <s v="ZLL52"/>
    <x v="20"/>
    <s v="Elec Distribution 360-373"/>
    <s v="Programs"/>
  </r>
  <r>
    <s v="ZCM52"/>
    <x v="20"/>
    <x v="339"/>
    <x v="339"/>
    <s v="DIS-E Cap Blanket"/>
    <d v="1990-04-30T00:00:00"/>
    <x v="0"/>
    <n v="201412"/>
    <x v="0"/>
    <x v="1"/>
    <s v="364000"/>
    <s v="038                                "/>
    <s v="00"/>
    <s v="CFNU    "/>
    <x v="2133"/>
    <s v="2059"/>
    <s v="ZCM52"/>
    <x v="20"/>
    <s v="Elec Distribution 360-373"/>
    <s v="Programs"/>
  </r>
  <r>
    <s v="ZCM52"/>
    <x v="20"/>
    <x v="339"/>
    <x v="339"/>
    <s v="DIS-E Cap Blanket"/>
    <d v="1990-04-30T00:00:00"/>
    <x v="0"/>
    <n v="201412"/>
    <x v="0"/>
    <x v="1"/>
    <s v="364000"/>
    <s v="038                                "/>
    <s v="00"/>
    <s v="NURV    "/>
    <x v="2134"/>
    <s v="2059"/>
    <s v="ZCM52"/>
    <x v="20"/>
    <s v="Elec Distribution 360-373"/>
    <s v="Programs"/>
  </r>
  <r>
    <s v="ZCM52"/>
    <x v="20"/>
    <x v="339"/>
    <x v="339"/>
    <s v="DIS-E Cap Blanket"/>
    <d v="1990-04-30T00:00:00"/>
    <x v="0"/>
    <n v="201412"/>
    <x v="0"/>
    <x v="1"/>
    <s v="364000"/>
    <s v="038                                "/>
    <s v="00"/>
    <s v="UADD    "/>
    <x v="2135"/>
    <s v="2059"/>
    <s v="ZCM52"/>
    <x v="20"/>
    <s v="Elec Distribution 360-373"/>
    <s v="Programs"/>
  </r>
  <r>
    <s v="ZCM52"/>
    <x v="20"/>
    <x v="339"/>
    <x v="339"/>
    <s v="DIS-E Cap Blanket"/>
    <d v="1990-04-30T00:00:00"/>
    <x v="0"/>
    <n v="201412"/>
    <x v="0"/>
    <x v="1"/>
    <s v="365000"/>
    <s v="038                                "/>
    <s v="00"/>
    <s v="CFNU    "/>
    <x v="2136"/>
    <s v="2059"/>
    <s v="ZCM52"/>
    <x v="20"/>
    <s v="Elec Distribution 360-373"/>
    <s v="Programs"/>
  </r>
  <r>
    <s v="ZCM52"/>
    <x v="20"/>
    <x v="339"/>
    <x v="339"/>
    <s v="DIS-E Cap Blanket"/>
    <d v="1990-04-30T00:00:00"/>
    <x v="0"/>
    <n v="201412"/>
    <x v="0"/>
    <x v="1"/>
    <s v="365000"/>
    <s v="038                                "/>
    <s v="00"/>
    <s v="NURV    "/>
    <x v="2137"/>
    <s v="2059"/>
    <s v="ZCM52"/>
    <x v="20"/>
    <s v="Elec Distribution 360-373"/>
    <s v="Programs"/>
  </r>
  <r>
    <s v="ZCM52"/>
    <x v="20"/>
    <x v="339"/>
    <x v="339"/>
    <s v="DIS-E Cap Blanket"/>
    <d v="1990-04-30T00:00:00"/>
    <x v="0"/>
    <n v="201412"/>
    <x v="0"/>
    <x v="1"/>
    <s v="365000"/>
    <s v="038                                "/>
    <s v="00"/>
    <s v="UADD    "/>
    <x v="2138"/>
    <s v="2059"/>
    <s v="ZCM52"/>
    <x v="20"/>
    <s v="Elec Distribution 360-373"/>
    <s v="Programs"/>
  </r>
  <r>
    <s v="ZCM52"/>
    <x v="20"/>
    <x v="339"/>
    <x v="339"/>
    <s v="DIS-E Cap Blanket"/>
    <d v="1990-04-30T00:00:00"/>
    <x v="0"/>
    <n v="201412"/>
    <x v="0"/>
    <x v="1"/>
    <s v="367000"/>
    <s v="038                                "/>
    <s v="00"/>
    <s v="CFNU    "/>
    <x v="2139"/>
    <s v="2059"/>
    <s v="ZCM52"/>
    <x v="20"/>
    <s v="Elec Distribution 360-373"/>
    <s v="Programs"/>
  </r>
  <r>
    <s v="ZCM52"/>
    <x v="20"/>
    <x v="339"/>
    <x v="339"/>
    <s v="DIS-E Cap Blanket"/>
    <d v="1990-04-30T00:00:00"/>
    <x v="0"/>
    <n v="201412"/>
    <x v="0"/>
    <x v="1"/>
    <s v="367000"/>
    <s v="038                                "/>
    <s v="00"/>
    <s v="NURV    "/>
    <x v="2140"/>
    <s v="2059"/>
    <s v="ZCM52"/>
    <x v="20"/>
    <s v="Elec Distribution 360-373"/>
    <s v="Programs"/>
  </r>
  <r>
    <s v="ZCM52"/>
    <x v="20"/>
    <x v="339"/>
    <x v="339"/>
    <s v="DIS-E Cap Blanket"/>
    <d v="1990-04-30T00:00:00"/>
    <x v="0"/>
    <n v="201412"/>
    <x v="0"/>
    <x v="1"/>
    <s v="367000"/>
    <s v="038                                "/>
    <s v="00"/>
    <s v="UADD    "/>
    <x v="2141"/>
    <s v="2059"/>
    <s v="ZCM52"/>
    <x v="20"/>
    <s v="Elec Distribution 360-373"/>
    <s v="Programs"/>
  </r>
  <r>
    <s v="ZCM52"/>
    <x v="20"/>
    <x v="339"/>
    <x v="339"/>
    <s v="DIS-E Cap Blanket"/>
    <d v="1990-04-30T00:00:00"/>
    <x v="0"/>
    <n v="201412"/>
    <x v="0"/>
    <x v="1"/>
    <s v="368000"/>
    <s v="038                                "/>
    <s v="00"/>
    <s v="CFNU    "/>
    <x v="2142"/>
    <s v="2059"/>
    <s v="ZCM52"/>
    <x v="20"/>
    <s v="Elec Distribution 360-373"/>
    <s v="Programs"/>
  </r>
  <r>
    <s v="ZCM52"/>
    <x v="20"/>
    <x v="339"/>
    <x v="339"/>
    <s v="DIS-E Cap Blanket"/>
    <d v="1990-04-30T00:00:00"/>
    <x v="0"/>
    <n v="201412"/>
    <x v="0"/>
    <x v="1"/>
    <s v="368000"/>
    <s v="038                                "/>
    <s v="00"/>
    <s v="NURV    "/>
    <x v="2143"/>
    <s v="2059"/>
    <s v="ZCM52"/>
    <x v="20"/>
    <s v="Elec Distribution 360-373"/>
    <s v="Programs"/>
  </r>
  <r>
    <s v="ZCM52"/>
    <x v="20"/>
    <x v="339"/>
    <x v="339"/>
    <s v="DIS-E Cap Blanket"/>
    <d v="1990-04-30T00:00:00"/>
    <x v="0"/>
    <n v="201412"/>
    <x v="0"/>
    <x v="1"/>
    <s v="368000"/>
    <s v="038                                "/>
    <s v="00"/>
    <s v="UADD    "/>
    <x v="2144"/>
    <s v="2059"/>
    <s v="ZCM52"/>
    <x v="20"/>
    <s v="Elec Distribution 360-373"/>
    <s v="Programs"/>
  </r>
  <r>
    <s v="ZLL52"/>
    <x v="20"/>
    <x v="340"/>
    <x v="340"/>
    <s v="DIS-E Cap Blanket"/>
    <d v="1990-04-30T00:00:00"/>
    <x v="0"/>
    <n v="201412"/>
    <x v="0"/>
    <x v="1"/>
    <s v="364000"/>
    <s v="038                                "/>
    <s v="00"/>
    <s v="CFNU    "/>
    <x v="2145"/>
    <s v="2059"/>
    <s v="ZLL52"/>
    <x v="20"/>
    <s v="Elec Distribution 360-373"/>
    <s v="Programs"/>
  </r>
  <r>
    <s v="ZLL52"/>
    <x v="20"/>
    <x v="340"/>
    <x v="340"/>
    <s v="DIS-E Cap Blanket"/>
    <d v="1990-04-30T00:00:00"/>
    <x v="0"/>
    <n v="201412"/>
    <x v="0"/>
    <x v="1"/>
    <s v="364000"/>
    <s v="038                                "/>
    <s v="00"/>
    <s v="NURV    "/>
    <x v="2146"/>
    <s v="2059"/>
    <s v="ZLL52"/>
    <x v="20"/>
    <s v="Elec Distribution 360-373"/>
    <s v="Programs"/>
  </r>
  <r>
    <s v="ZLL52"/>
    <x v="20"/>
    <x v="340"/>
    <x v="340"/>
    <s v="DIS-E Cap Blanket"/>
    <d v="1990-04-30T00:00:00"/>
    <x v="0"/>
    <n v="201412"/>
    <x v="0"/>
    <x v="1"/>
    <s v="364000"/>
    <s v="038                                "/>
    <s v="00"/>
    <s v="UADD    "/>
    <x v="2147"/>
    <s v="2059"/>
    <s v="ZLL52"/>
    <x v="20"/>
    <s v="Elec Distribution 360-373"/>
    <s v="Programs"/>
  </r>
  <r>
    <s v="ZLL52"/>
    <x v="20"/>
    <x v="340"/>
    <x v="340"/>
    <s v="DIS-E Cap Blanket"/>
    <d v="1990-04-30T00:00:00"/>
    <x v="0"/>
    <n v="201412"/>
    <x v="0"/>
    <x v="1"/>
    <s v="365000"/>
    <s v="038                                "/>
    <s v="00"/>
    <s v="CFNU    "/>
    <x v="2148"/>
    <s v="2059"/>
    <s v="ZLL52"/>
    <x v="20"/>
    <s v="Elec Distribution 360-373"/>
    <s v="Programs"/>
  </r>
  <r>
    <s v="ZLL52"/>
    <x v="20"/>
    <x v="340"/>
    <x v="340"/>
    <s v="DIS-E Cap Blanket"/>
    <d v="1990-04-30T00:00:00"/>
    <x v="0"/>
    <n v="201412"/>
    <x v="0"/>
    <x v="1"/>
    <s v="365000"/>
    <s v="038                                "/>
    <s v="00"/>
    <s v="NURV    "/>
    <x v="2149"/>
    <s v="2059"/>
    <s v="ZLL52"/>
    <x v="20"/>
    <s v="Elec Distribution 360-373"/>
    <s v="Programs"/>
  </r>
  <r>
    <s v="ZLL52"/>
    <x v="20"/>
    <x v="340"/>
    <x v="340"/>
    <s v="DIS-E Cap Blanket"/>
    <d v="1990-04-30T00:00:00"/>
    <x v="0"/>
    <n v="201412"/>
    <x v="0"/>
    <x v="1"/>
    <s v="365000"/>
    <s v="038                                "/>
    <s v="00"/>
    <s v="UADD    "/>
    <x v="2150"/>
    <s v="2059"/>
    <s v="ZLL52"/>
    <x v="20"/>
    <s v="Elec Distribution 360-373"/>
    <s v="Programs"/>
  </r>
  <r>
    <s v="ZLL52"/>
    <x v="20"/>
    <x v="340"/>
    <x v="340"/>
    <s v="DIS-E Cap Blanket"/>
    <d v="1990-04-30T00:00:00"/>
    <x v="0"/>
    <n v="201412"/>
    <x v="0"/>
    <x v="1"/>
    <s v="366000"/>
    <s v="038                                "/>
    <s v="00"/>
    <s v="CFNU    "/>
    <x v="2151"/>
    <s v="2059"/>
    <s v="ZLL52"/>
    <x v="20"/>
    <s v="Elec Distribution 360-373"/>
    <s v="Programs"/>
  </r>
  <r>
    <s v="ZLL52"/>
    <x v="20"/>
    <x v="340"/>
    <x v="340"/>
    <s v="DIS-E Cap Blanket"/>
    <d v="1990-04-30T00:00:00"/>
    <x v="0"/>
    <n v="201412"/>
    <x v="0"/>
    <x v="1"/>
    <s v="366000"/>
    <s v="038                                "/>
    <s v="00"/>
    <s v="NURV    "/>
    <x v="2152"/>
    <s v="2059"/>
    <s v="ZLL52"/>
    <x v="20"/>
    <s v="Elec Distribution 360-373"/>
    <s v="Programs"/>
  </r>
  <r>
    <s v="ZLL52"/>
    <x v="20"/>
    <x v="340"/>
    <x v="340"/>
    <s v="DIS-E Cap Blanket"/>
    <d v="1990-04-30T00:00:00"/>
    <x v="0"/>
    <n v="201412"/>
    <x v="0"/>
    <x v="1"/>
    <s v="366000"/>
    <s v="038                                "/>
    <s v="00"/>
    <s v="UADD    "/>
    <x v="2153"/>
    <s v="2059"/>
    <s v="ZLL52"/>
    <x v="20"/>
    <s v="Elec Distribution 360-373"/>
    <s v="Programs"/>
  </r>
  <r>
    <s v="ZLL52"/>
    <x v="20"/>
    <x v="340"/>
    <x v="340"/>
    <s v="DIS-E Cap Blanket"/>
    <d v="1990-04-30T00:00:00"/>
    <x v="0"/>
    <n v="201412"/>
    <x v="0"/>
    <x v="1"/>
    <s v="367000"/>
    <s v="038                                "/>
    <s v="00"/>
    <s v="NURV    "/>
    <x v="2154"/>
    <s v="2059"/>
    <s v="ZLL52"/>
    <x v="20"/>
    <s v="Elec Distribution 360-373"/>
    <s v="Programs"/>
  </r>
  <r>
    <s v="ZLL52"/>
    <x v="20"/>
    <x v="340"/>
    <x v="340"/>
    <s v="DIS-E Cap Blanket"/>
    <d v="1990-04-30T00:00:00"/>
    <x v="0"/>
    <n v="201412"/>
    <x v="0"/>
    <x v="1"/>
    <s v="367000"/>
    <s v="038                                "/>
    <s v="00"/>
    <s v="UADD    "/>
    <x v="2155"/>
    <s v="2059"/>
    <s v="ZLL52"/>
    <x v="20"/>
    <s v="Elec Distribution 360-373"/>
    <s v="Programs"/>
  </r>
  <r>
    <s v="ZLL52"/>
    <x v="20"/>
    <x v="340"/>
    <x v="340"/>
    <s v="DIS-E Cap Blanket"/>
    <d v="1990-04-30T00:00:00"/>
    <x v="0"/>
    <n v="201412"/>
    <x v="0"/>
    <x v="1"/>
    <s v="368000"/>
    <s v="038                                "/>
    <s v="00"/>
    <s v="NURV    "/>
    <x v="2156"/>
    <s v="2059"/>
    <s v="ZLL52"/>
    <x v="20"/>
    <s v="Elec Distribution 360-373"/>
    <s v="Programs"/>
  </r>
  <r>
    <s v="ZLL52"/>
    <x v="20"/>
    <x v="340"/>
    <x v="340"/>
    <s v="DIS-E Cap Blanket"/>
    <d v="1990-04-30T00:00:00"/>
    <x v="0"/>
    <n v="201412"/>
    <x v="0"/>
    <x v="1"/>
    <s v="368000"/>
    <s v="038                                "/>
    <s v="00"/>
    <s v="UADD    "/>
    <x v="2157"/>
    <s v="2059"/>
    <s v="ZLL52"/>
    <x v="20"/>
    <s v="Elec Distribution 360-373"/>
    <s v="Programs"/>
  </r>
  <r>
    <s v="ZLL52"/>
    <x v="20"/>
    <x v="340"/>
    <x v="340"/>
    <s v="DIS-E Cap Blanket"/>
    <d v="1990-04-30T00:00:00"/>
    <x v="0"/>
    <n v="201412"/>
    <x v="0"/>
    <x v="1"/>
    <s v="369100"/>
    <s v="038                                "/>
    <s v="00"/>
    <s v="NURV    "/>
    <x v="2158"/>
    <s v="2059"/>
    <s v="ZLL52"/>
    <x v="20"/>
    <s v="Elec Distribution 360-373"/>
    <s v="Programs"/>
  </r>
  <r>
    <s v="ZLL52"/>
    <x v="20"/>
    <x v="340"/>
    <x v="340"/>
    <s v="DIS-E Cap Blanket"/>
    <d v="1990-04-30T00:00:00"/>
    <x v="0"/>
    <n v="201412"/>
    <x v="0"/>
    <x v="1"/>
    <s v="369100"/>
    <s v="038                                "/>
    <s v="00"/>
    <s v="UADD    "/>
    <x v="2159"/>
    <s v="2059"/>
    <s v="ZLL52"/>
    <x v="20"/>
    <s v="Elec Distribution 360-373"/>
    <s v="Programs"/>
  </r>
  <r>
    <s v="ZLL52"/>
    <x v="20"/>
    <x v="340"/>
    <x v="340"/>
    <s v="DIS-E Cap Blanket"/>
    <d v="1990-04-30T00:00:00"/>
    <x v="0"/>
    <n v="201412"/>
    <x v="0"/>
    <x v="1"/>
    <s v="373400"/>
    <s v="038                                "/>
    <s v="00"/>
    <s v="NURV    "/>
    <x v="2160"/>
    <s v="2059"/>
    <s v="ZLL52"/>
    <x v="20"/>
    <s v="Elec Distribution 360-373"/>
    <s v="Programs"/>
  </r>
  <r>
    <s v="ZLL52"/>
    <x v="20"/>
    <x v="340"/>
    <x v="340"/>
    <s v="DIS-E Cap Blanket"/>
    <d v="1990-04-30T00:00:00"/>
    <x v="0"/>
    <n v="201412"/>
    <x v="0"/>
    <x v="1"/>
    <s v="373400"/>
    <s v="038                                "/>
    <s v="00"/>
    <s v="UADD    "/>
    <x v="2161"/>
    <s v="2059"/>
    <s v="ZLL52"/>
    <x v="20"/>
    <s v="Elec Distribution 360-373"/>
    <s v="Programs"/>
  </r>
  <r>
    <s v="ZPJ52"/>
    <x v="20"/>
    <x v="341"/>
    <x v="341"/>
    <s v="DIS-E Cap Blanket"/>
    <d v="1990-04-30T00:00:00"/>
    <x v="0"/>
    <n v="201412"/>
    <x v="0"/>
    <x v="1"/>
    <s v="364000"/>
    <s v="038                                "/>
    <s v="00"/>
    <s v="UADD    "/>
    <x v="2162"/>
    <s v="2059"/>
    <s v="ZPJ52"/>
    <x v="20"/>
    <s v="Elec Distribution 360-373"/>
    <s v="Programs"/>
  </r>
  <r>
    <s v="ZPJ52"/>
    <x v="20"/>
    <x v="341"/>
    <x v="341"/>
    <s v="DIS-E Cap Blanket"/>
    <d v="1990-04-30T00:00:00"/>
    <x v="0"/>
    <n v="201412"/>
    <x v="0"/>
    <x v="1"/>
    <s v="365000"/>
    <s v="038                                "/>
    <s v="00"/>
    <s v="UADD    "/>
    <x v="2163"/>
    <s v="2059"/>
    <s v="ZPJ52"/>
    <x v="20"/>
    <s v="Elec Distribution 360-373"/>
    <s v="Programs"/>
  </r>
  <r>
    <s v="ZPJ52"/>
    <x v="20"/>
    <x v="341"/>
    <x v="341"/>
    <s v="DIS-E Cap Blanket"/>
    <d v="1990-04-30T00:00:00"/>
    <x v="0"/>
    <n v="201412"/>
    <x v="0"/>
    <x v="1"/>
    <s v="366000"/>
    <s v="038                                "/>
    <s v="00"/>
    <s v="UADD    "/>
    <x v="2164"/>
    <s v="2059"/>
    <s v="ZPJ52"/>
    <x v="20"/>
    <s v="Elec Distribution 360-373"/>
    <s v="Programs"/>
  </r>
  <r>
    <s v="ZPJ52"/>
    <x v="20"/>
    <x v="341"/>
    <x v="341"/>
    <s v="DIS-E Cap Blanket"/>
    <d v="1990-04-30T00:00:00"/>
    <x v="0"/>
    <n v="201412"/>
    <x v="0"/>
    <x v="1"/>
    <s v="367000"/>
    <s v="038                                "/>
    <s v="00"/>
    <s v="UADD    "/>
    <x v="2165"/>
    <s v="2059"/>
    <s v="ZPJ52"/>
    <x v="20"/>
    <s v="Elec Distribution 360-373"/>
    <s v="Programs"/>
  </r>
  <r>
    <s v="ZPJ52"/>
    <x v="20"/>
    <x v="341"/>
    <x v="341"/>
    <s v="DIS-E Cap Blanket"/>
    <d v="1990-04-30T00:00:00"/>
    <x v="0"/>
    <n v="201412"/>
    <x v="0"/>
    <x v="1"/>
    <s v="368000"/>
    <s v="038                                "/>
    <s v="00"/>
    <s v="UADD    "/>
    <x v="2166"/>
    <s v="2059"/>
    <s v="ZPJ52"/>
    <x v="20"/>
    <s v="Elec Distribution 360-373"/>
    <s v="Programs"/>
  </r>
  <r>
    <s v="ZPJ52"/>
    <x v="20"/>
    <x v="341"/>
    <x v="341"/>
    <s v="DIS-E Cap Blanket"/>
    <d v="1990-04-30T00:00:00"/>
    <x v="0"/>
    <n v="201412"/>
    <x v="0"/>
    <x v="1"/>
    <s v="369100"/>
    <s v="038                                "/>
    <s v="00"/>
    <s v="UADD    "/>
    <x v="2167"/>
    <s v="2059"/>
    <s v="ZPJ52"/>
    <x v="20"/>
    <s v="Elec Distribution 360-373"/>
    <s v="Programs"/>
  </r>
  <r>
    <s v="ZPJ52"/>
    <x v="20"/>
    <x v="341"/>
    <x v="341"/>
    <s v="DIS-E Cap Blanket"/>
    <d v="1990-04-30T00:00:00"/>
    <x v="0"/>
    <n v="201412"/>
    <x v="0"/>
    <x v="1"/>
    <s v="373400"/>
    <s v="038                                "/>
    <s v="00"/>
    <s v="UADD    "/>
    <x v="43"/>
    <s v="2059"/>
    <s v="ZPJ52"/>
    <x v="20"/>
    <s v="Elec Distribution 360-373"/>
    <s v="Programs"/>
  </r>
  <r>
    <s v="ZBO52"/>
    <x v="20"/>
    <x v="342"/>
    <x v="342"/>
    <s v="DIS-E Cap Blanket"/>
    <d v="1990-04-30T00:00:00"/>
    <x v="0"/>
    <n v="201412"/>
    <x v="0"/>
    <x v="0"/>
    <s v="364000"/>
    <s v="028                                "/>
    <s v="00"/>
    <s v="CFNU    "/>
    <x v="2168"/>
    <s v="2059"/>
    <s v="ZBO52"/>
    <x v="20"/>
    <s v="Elec Distribution 360-373"/>
    <s v="Programs"/>
  </r>
  <r>
    <s v="ZBO52"/>
    <x v="20"/>
    <x v="342"/>
    <x v="342"/>
    <s v="DIS-E Cap Blanket"/>
    <d v="1990-04-30T00:00:00"/>
    <x v="0"/>
    <n v="201412"/>
    <x v="0"/>
    <x v="0"/>
    <s v="364000"/>
    <s v="028                                "/>
    <s v="00"/>
    <s v="NURV    "/>
    <x v="2169"/>
    <s v="2059"/>
    <s v="ZBO52"/>
    <x v="20"/>
    <s v="Elec Distribution 360-373"/>
    <s v="Programs"/>
  </r>
  <r>
    <s v="ZBO52"/>
    <x v="20"/>
    <x v="342"/>
    <x v="342"/>
    <s v="DIS-E Cap Blanket"/>
    <d v="1990-04-30T00:00:00"/>
    <x v="0"/>
    <n v="201412"/>
    <x v="0"/>
    <x v="0"/>
    <s v="364000"/>
    <s v="028                                "/>
    <s v="00"/>
    <s v="UADD    "/>
    <x v="2170"/>
    <s v="2059"/>
    <s v="ZBO52"/>
    <x v="20"/>
    <s v="Elec Distribution 360-373"/>
    <s v="Programs"/>
  </r>
  <r>
    <s v="ZBO52"/>
    <x v="20"/>
    <x v="342"/>
    <x v="342"/>
    <s v="DIS-E Cap Blanket"/>
    <d v="1990-04-30T00:00:00"/>
    <x v="0"/>
    <n v="201412"/>
    <x v="0"/>
    <x v="0"/>
    <s v="365000"/>
    <s v="028                                "/>
    <s v="00"/>
    <s v="CFNU    "/>
    <x v="2171"/>
    <s v="2059"/>
    <s v="ZBO52"/>
    <x v="20"/>
    <s v="Elec Distribution 360-373"/>
    <s v="Programs"/>
  </r>
  <r>
    <s v="ZBO52"/>
    <x v="20"/>
    <x v="342"/>
    <x v="342"/>
    <s v="DIS-E Cap Blanket"/>
    <d v="1990-04-30T00:00:00"/>
    <x v="0"/>
    <n v="201412"/>
    <x v="0"/>
    <x v="0"/>
    <s v="365000"/>
    <s v="028                                "/>
    <s v="00"/>
    <s v="NURV    "/>
    <x v="2172"/>
    <s v="2059"/>
    <s v="ZBO52"/>
    <x v="20"/>
    <s v="Elec Distribution 360-373"/>
    <s v="Programs"/>
  </r>
  <r>
    <s v="ZBO52"/>
    <x v="20"/>
    <x v="342"/>
    <x v="342"/>
    <s v="DIS-E Cap Blanket"/>
    <d v="1990-04-30T00:00:00"/>
    <x v="0"/>
    <n v="201412"/>
    <x v="0"/>
    <x v="0"/>
    <s v="366000"/>
    <s v="028                                "/>
    <s v="00"/>
    <s v="NURV    "/>
    <x v="2173"/>
    <s v="2059"/>
    <s v="ZBO52"/>
    <x v="20"/>
    <s v="Elec Distribution 360-373"/>
    <s v="Programs"/>
  </r>
  <r>
    <s v="ZBO52"/>
    <x v="20"/>
    <x v="342"/>
    <x v="342"/>
    <s v="DIS-E Cap Blanket"/>
    <d v="1990-04-30T00:00:00"/>
    <x v="0"/>
    <n v="201412"/>
    <x v="0"/>
    <x v="0"/>
    <s v="367000"/>
    <s v="028                                "/>
    <s v="00"/>
    <s v="NURV    "/>
    <x v="2174"/>
    <s v="2059"/>
    <s v="ZBO52"/>
    <x v="20"/>
    <s v="Elec Distribution 360-373"/>
    <s v="Programs"/>
  </r>
  <r>
    <s v="ZBO52"/>
    <x v="20"/>
    <x v="342"/>
    <x v="342"/>
    <s v="DIS-E Cap Blanket"/>
    <d v="1990-04-30T00:00:00"/>
    <x v="0"/>
    <n v="201412"/>
    <x v="0"/>
    <x v="0"/>
    <s v="368000"/>
    <s v="028                                "/>
    <s v="00"/>
    <s v="CFNU    "/>
    <x v="2175"/>
    <s v="2059"/>
    <s v="ZBO52"/>
    <x v="20"/>
    <s v="Elec Distribution 360-373"/>
    <s v="Programs"/>
  </r>
  <r>
    <s v="ZBO52"/>
    <x v="20"/>
    <x v="342"/>
    <x v="342"/>
    <s v="DIS-E Cap Blanket"/>
    <d v="1990-04-30T00:00:00"/>
    <x v="0"/>
    <n v="201412"/>
    <x v="0"/>
    <x v="0"/>
    <s v="368000"/>
    <s v="028                                "/>
    <s v="00"/>
    <s v="NURV    "/>
    <x v="2176"/>
    <s v="2059"/>
    <s v="ZBO52"/>
    <x v="20"/>
    <s v="Elec Distribution 360-373"/>
    <s v="Programs"/>
  </r>
  <r>
    <s v="ZBO52"/>
    <x v="20"/>
    <x v="342"/>
    <x v="342"/>
    <s v="DIS-E Cap Blanket"/>
    <d v="1990-04-30T00:00:00"/>
    <x v="0"/>
    <n v="201412"/>
    <x v="0"/>
    <x v="0"/>
    <s v="369100"/>
    <s v="028                                "/>
    <s v="00"/>
    <s v="CFNU    "/>
    <x v="2177"/>
    <s v="2059"/>
    <s v="ZBO52"/>
    <x v="20"/>
    <s v="Elec Distribution 360-373"/>
    <s v="Programs"/>
  </r>
  <r>
    <s v="ZBO52"/>
    <x v="20"/>
    <x v="342"/>
    <x v="342"/>
    <s v="DIS-E Cap Blanket"/>
    <d v="1990-04-30T00:00:00"/>
    <x v="0"/>
    <n v="201412"/>
    <x v="0"/>
    <x v="0"/>
    <s v="369300"/>
    <s v="028                                "/>
    <s v="00"/>
    <s v="CFNU    "/>
    <x v="2178"/>
    <s v="2059"/>
    <s v="ZBO52"/>
    <x v="20"/>
    <s v="Elec Distribution 360-373"/>
    <s v="Programs"/>
  </r>
  <r>
    <s v="ZPJ52"/>
    <x v="20"/>
    <x v="343"/>
    <x v="343"/>
    <s v="DIS-E Cap Blanket"/>
    <d v="1990-04-30T00:00:00"/>
    <x v="0"/>
    <n v="201412"/>
    <x v="0"/>
    <x v="0"/>
    <s v="364000"/>
    <s v="028                                "/>
    <s v="00"/>
    <s v="UADD    "/>
    <x v="2179"/>
    <s v="2059"/>
    <s v="ZPJ52"/>
    <x v="20"/>
    <s v="Elec Distribution 360-373"/>
    <s v="Programs"/>
  </r>
  <r>
    <s v="ZPJ52"/>
    <x v="20"/>
    <x v="343"/>
    <x v="343"/>
    <s v="DIS-E Cap Blanket"/>
    <d v="1990-04-30T00:00:00"/>
    <x v="0"/>
    <n v="201412"/>
    <x v="0"/>
    <x v="0"/>
    <s v="369100"/>
    <s v="028                                "/>
    <s v="00"/>
    <s v="UADD    "/>
    <x v="2180"/>
    <s v="2059"/>
    <s v="ZPJ52"/>
    <x v="20"/>
    <s v="Elec Distribution 360-373"/>
    <s v="Programs"/>
  </r>
  <r>
    <s v="ZCS52"/>
    <x v="20"/>
    <x v="344"/>
    <x v="344"/>
    <s v="DIS-E Cap Blanket"/>
    <d v="1994-09-02T00:00:00"/>
    <x v="0"/>
    <n v="201412"/>
    <x v="0"/>
    <x v="1"/>
    <s v="364000"/>
    <s v="038                                "/>
    <s v="00"/>
    <s v="CFNU    "/>
    <x v="2181"/>
    <s v="2059"/>
    <s v="ZCS52"/>
    <x v="20"/>
    <s v="Elec Distribution 360-373"/>
    <s v="Programs"/>
  </r>
  <r>
    <s v="ZCS52"/>
    <x v="20"/>
    <x v="344"/>
    <x v="344"/>
    <s v="DIS-E Cap Blanket"/>
    <d v="1994-09-02T00:00:00"/>
    <x v="0"/>
    <n v="201412"/>
    <x v="0"/>
    <x v="1"/>
    <s v="364000"/>
    <s v="038                                "/>
    <s v="00"/>
    <s v="NURV    "/>
    <x v="2182"/>
    <s v="2059"/>
    <s v="ZCS52"/>
    <x v="20"/>
    <s v="Elec Distribution 360-373"/>
    <s v="Programs"/>
  </r>
  <r>
    <s v="ZCS52"/>
    <x v="20"/>
    <x v="344"/>
    <x v="344"/>
    <s v="DIS-E Cap Blanket"/>
    <d v="1994-09-02T00:00:00"/>
    <x v="0"/>
    <n v="201412"/>
    <x v="0"/>
    <x v="1"/>
    <s v="364000"/>
    <s v="038                                "/>
    <s v="00"/>
    <s v="UADD    "/>
    <x v="2183"/>
    <s v="2059"/>
    <s v="ZCS52"/>
    <x v="20"/>
    <s v="Elec Distribution 360-373"/>
    <s v="Programs"/>
  </r>
  <r>
    <s v="ZCS52"/>
    <x v="20"/>
    <x v="344"/>
    <x v="344"/>
    <s v="DIS-E Cap Blanket"/>
    <d v="1994-09-02T00:00:00"/>
    <x v="0"/>
    <n v="201412"/>
    <x v="0"/>
    <x v="1"/>
    <s v="365000"/>
    <s v="038                                "/>
    <s v="00"/>
    <s v="CFNU    "/>
    <x v="2184"/>
    <s v="2059"/>
    <s v="ZCS52"/>
    <x v="20"/>
    <s v="Elec Distribution 360-373"/>
    <s v="Programs"/>
  </r>
  <r>
    <s v="ZCS52"/>
    <x v="20"/>
    <x v="344"/>
    <x v="344"/>
    <s v="DIS-E Cap Blanket"/>
    <d v="1994-09-02T00:00:00"/>
    <x v="0"/>
    <n v="201412"/>
    <x v="0"/>
    <x v="1"/>
    <s v="365000"/>
    <s v="038                                "/>
    <s v="00"/>
    <s v="NURV    "/>
    <x v="2185"/>
    <s v="2059"/>
    <s v="ZCS52"/>
    <x v="20"/>
    <s v="Elec Distribution 360-373"/>
    <s v="Programs"/>
  </r>
  <r>
    <s v="ZCS52"/>
    <x v="20"/>
    <x v="344"/>
    <x v="344"/>
    <s v="DIS-E Cap Blanket"/>
    <d v="1994-09-02T00:00:00"/>
    <x v="0"/>
    <n v="201412"/>
    <x v="0"/>
    <x v="1"/>
    <s v="365000"/>
    <s v="038                                "/>
    <s v="00"/>
    <s v="UADD    "/>
    <x v="2186"/>
    <s v="2059"/>
    <s v="ZCS52"/>
    <x v="20"/>
    <s v="Elec Distribution 360-373"/>
    <s v="Programs"/>
  </r>
  <r>
    <s v="ZCS52"/>
    <x v="20"/>
    <x v="344"/>
    <x v="344"/>
    <s v="DIS-E Cap Blanket"/>
    <d v="1994-09-02T00:00:00"/>
    <x v="0"/>
    <n v="201412"/>
    <x v="0"/>
    <x v="1"/>
    <s v="366000"/>
    <s v="038                                "/>
    <s v="00"/>
    <s v="CFNU    "/>
    <x v="2187"/>
    <s v="2059"/>
    <s v="ZCS52"/>
    <x v="20"/>
    <s v="Elec Distribution 360-373"/>
    <s v="Programs"/>
  </r>
  <r>
    <s v="ZCS52"/>
    <x v="20"/>
    <x v="344"/>
    <x v="344"/>
    <s v="DIS-E Cap Blanket"/>
    <d v="1994-09-02T00:00:00"/>
    <x v="0"/>
    <n v="201412"/>
    <x v="0"/>
    <x v="1"/>
    <s v="366000"/>
    <s v="038                                "/>
    <s v="00"/>
    <s v="NURV    "/>
    <x v="2188"/>
    <s v="2059"/>
    <s v="ZCS52"/>
    <x v="20"/>
    <s v="Elec Distribution 360-373"/>
    <s v="Programs"/>
  </r>
  <r>
    <s v="ZCS52"/>
    <x v="20"/>
    <x v="344"/>
    <x v="344"/>
    <s v="DIS-E Cap Blanket"/>
    <d v="1994-09-02T00:00:00"/>
    <x v="0"/>
    <n v="201412"/>
    <x v="0"/>
    <x v="1"/>
    <s v="367000"/>
    <s v="038                                "/>
    <s v="00"/>
    <s v="NURV    "/>
    <x v="2189"/>
    <s v="2059"/>
    <s v="ZCS52"/>
    <x v="20"/>
    <s v="Elec Distribution 360-373"/>
    <s v="Programs"/>
  </r>
  <r>
    <s v="ZCS52"/>
    <x v="20"/>
    <x v="344"/>
    <x v="344"/>
    <s v="DIS-E Cap Blanket"/>
    <d v="1994-09-02T00:00:00"/>
    <x v="0"/>
    <n v="201412"/>
    <x v="0"/>
    <x v="1"/>
    <s v="367000"/>
    <s v="038                                "/>
    <s v="00"/>
    <s v="UADD    "/>
    <x v="2190"/>
    <s v="2059"/>
    <s v="ZCS52"/>
    <x v="20"/>
    <s v="Elec Distribution 360-373"/>
    <s v="Programs"/>
  </r>
  <r>
    <s v="ZCS52"/>
    <x v="20"/>
    <x v="344"/>
    <x v="344"/>
    <s v="DIS-E Cap Blanket"/>
    <d v="1994-09-02T00:00:00"/>
    <x v="0"/>
    <n v="201412"/>
    <x v="0"/>
    <x v="1"/>
    <s v="368000"/>
    <s v="038                                "/>
    <s v="00"/>
    <s v="CFNU    "/>
    <x v="2191"/>
    <s v="2059"/>
    <s v="ZCS52"/>
    <x v="20"/>
    <s v="Elec Distribution 360-373"/>
    <s v="Programs"/>
  </r>
  <r>
    <s v="ZCS52"/>
    <x v="20"/>
    <x v="344"/>
    <x v="344"/>
    <s v="DIS-E Cap Blanket"/>
    <d v="1994-09-02T00:00:00"/>
    <x v="0"/>
    <n v="201412"/>
    <x v="0"/>
    <x v="1"/>
    <s v="368000"/>
    <s v="038                                "/>
    <s v="00"/>
    <s v="NURV    "/>
    <x v="2192"/>
    <s v="2059"/>
    <s v="ZCS52"/>
    <x v="20"/>
    <s v="Elec Distribution 360-373"/>
    <s v="Programs"/>
  </r>
  <r>
    <s v="ZCS52"/>
    <x v="20"/>
    <x v="344"/>
    <x v="344"/>
    <s v="DIS-E Cap Blanket"/>
    <d v="1994-09-02T00:00:00"/>
    <x v="0"/>
    <n v="201412"/>
    <x v="0"/>
    <x v="1"/>
    <s v="368000"/>
    <s v="038                                "/>
    <s v="00"/>
    <s v="UADD    "/>
    <x v="2193"/>
    <s v="2059"/>
    <s v="ZCS52"/>
    <x v="20"/>
    <s v="Elec Distribution 360-373"/>
    <s v="Programs"/>
  </r>
  <r>
    <s v="ZCS52"/>
    <x v="20"/>
    <x v="344"/>
    <x v="344"/>
    <s v="DIS-E Cap Blanket"/>
    <d v="1994-09-02T00:00:00"/>
    <x v="0"/>
    <n v="201412"/>
    <x v="0"/>
    <x v="1"/>
    <s v="369100"/>
    <s v="038                                "/>
    <s v="00"/>
    <s v="CFNU    "/>
    <x v="2194"/>
    <s v="2059"/>
    <s v="ZCS52"/>
    <x v="20"/>
    <s v="Elec Distribution 360-373"/>
    <s v="Programs"/>
  </r>
  <r>
    <s v="ZCS52"/>
    <x v="20"/>
    <x v="344"/>
    <x v="344"/>
    <s v="DIS-E Cap Blanket"/>
    <d v="1994-09-02T00:00:00"/>
    <x v="0"/>
    <n v="201412"/>
    <x v="0"/>
    <x v="1"/>
    <s v="369100"/>
    <s v="038                                "/>
    <s v="00"/>
    <s v="NURV    "/>
    <x v="2195"/>
    <s v="2059"/>
    <s v="ZCS52"/>
    <x v="20"/>
    <s v="Elec Distribution 360-373"/>
    <s v="Programs"/>
  </r>
  <r>
    <s v="ZCS52"/>
    <x v="20"/>
    <x v="344"/>
    <x v="344"/>
    <s v="DIS-E Cap Blanket"/>
    <d v="1994-09-02T00:00:00"/>
    <x v="0"/>
    <n v="201412"/>
    <x v="0"/>
    <x v="1"/>
    <s v="369300"/>
    <s v="038                                "/>
    <s v="00"/>
    <s v="CFNU    "/>
    <x v="2196"/>
    <s v="2059"/>
    <s v="ZCS52"/>
    <x v="20"/>
    <s v="Elec Distribution 360-373"/>
    <s v="Programs"/>
  </r>
  <r>
    <s v="ZCS52"/>
    <x v="20"/>
    <x v="344"/>
    <x v="344"/>
    <s v="DIS-E Cap Blanket"/>
    <d v="1994-09-02T00:00:00"/>
    <x v="0"/>
    <n v="201412"/>
    <x v="0"/>
    <x v="1"/>
    <s v="369300"/>
    <s v="038                                "/>
    <s v="00"/>
    <s v="NURV    "/>
    <x v="2197"/>
    <s v="2059"/>
    <s v="ZCS52"/>
    <x v="20"/>
    <s v="Elec Distribution 360-373"/>
    <s v="Programs"/>
  </r>
  <r>
    <s v="ZCS52"/>
    <x v="20"/>
    <x v="344"/>
    <x v="344"/>
    <s v="DIS-E Cap Blanket"/>
    <d v="1994-09-02T00:00:00"/>
    <x v="0"/>
    <n v="201412"/>
    <x v="0"/>
    <x v="1"/>
    <s v="373400"/>
    <s v="038                                "/>
    <s v="00"/>
    <s v="CFNU    "/>
    <x v="2198"/>
    <s v="2059"/>
    <s v="ZCS52"/>
    <x v="20"/>
    <s v="Elec Distribution 360-373"/>
    <s v="Programs"/>
  </r>
  <r>
    <s v="ZCS52"/>
    <x v="20"/>
    <x v="344"/>
    <x v="344"/>
    <s v="DIS-E Cap Blanket"/>
    <d v="1994-09-02T00:00:00"/>
    <x v="0"/>
    <n v="201412"/>
    <x v="0"/>
    <x v="1"/>
    <s v="373400"/>
    <s v="038                                "/>
    <s v="00"/>
    <s v="NURV    "/>
    <x v="2199"/>
    <s v="2059"/>
    <s v="ZCS52"/>
    <x v="20"/>
    <s v="Elec Distribution 360-373"/>
    <s v="Programs"/>
  </r>
  <r>
    <s v="ZBC52"/>
    <x v="20"/>
    <x v="345"/>
    <x v="345"/>
    <s v="DIS-E Cap Blanket"/>
    <d v="1990-04-30T00:00:00"/>
    <x v="0"/>
    <n v="201412"/>
    <x v="0"/>
    <x v="0"/>
    <s v="364000"/>
    <s v="028                                "/>
    <s v="00"/>
    <s v="CFNU    "/>
    <x v="2200"/>
    <s v="2059"/>
    <s v="ZBC52"/>
    <x v="20"/>
    <s v="Elec Distribution 360-373"/>
    <s v="Programs"/>
  </r>
  <r>
    <s v="ZBC52"/>
    <x v="20"/>
    <x v="345"/>
    <x v="345"/>
    <s v="DIS-E Cap Blanket"/>
    <d v="1990-04-30T00:00:00"/>
    <x v="0"/>
    <n v="201412"/>
    <x v="0"/>
    <x v="0"/>
    <s v="364000"/>
    <s v="028                                "/>
    <s v="00"/>
    <s v="NURV    "/>
    <x v="2201"/>
    <s v="2059"/>
    <s v="ZBC52"/>
    <x v="20"/>
    <s v="Elec Distribution 360-373"/>
    <s v="Programs"/>
  </r>
  <r>
    <s v="ZBC52"/>
    <x v="20"/>
    <x v="345"/>
    <x v="345"/>
    <s v="DIS-E Cap Blanket"/>
    <d v="1990-04-30T00:00:00"/>
    <x v="0"/>
    <n v="201412"/>
    <x v="0"/>
    <x v="0"/>
    <s v="365000"/>
    <s v="028                                "/>
    <s v="00"/>
    <s v="CFNU    "/>
    <x v="2202"/>
    <s v="2059"/>
    <s v="ZBC52"/>
    <x v="20"/>
    <s v="Elec Distribution 360-373"/>
    <s v="Programs"/>
  </r>
  <r>
    <s v="ZBC52"/>
    <x v="20"/>
    <x v="345"/>
    <x v="345"/>
    <s v="DIS-E Cap Blanket"/>
    <d v="1990-04-30T00:00:00"/>
    <x v="0"/>
    <n v="201412"/>
    <x v="0"/>
    <x v="0"/>
    <s v="365000"/>
    <s v="028                                "/>
    <s v="00"/>
    <s v="NURV    "/>
    <x v="2203"/>
    <s v="2059"/>
    <s v="ZBC52"/>
    <x v="20"/>
    <s v="Elec Distribution 360-373"/>
    <s v="Programs"/>
  </r>
  <r>
    <s v="ZBC52"/>
    <x v="20"/>
    <x v="345"/>
    <x v="345"/>
    <s v="DIS-E Cap Blanket"/>
    <d v="1990-04-30T00:00:00"/>
    <x v="0"/>
    <n v="201412"/>
    <x v="0"/>
    <x v="0"/>
    <s v="366000"/>
    <s v="028                                "/>
    <s v="00"/>
    <s v="CFNU    "/>
    <x v="2204"/>
    <s v="2059"/>
    <s v="ZBC52"/>
    <x v="20"/>
    <s v="Elec Distribution 360-373"/>
    <s v="Programs"/>
  </r>
  <r>
    <s v="ZBC52"/>
    <x v="20"/>
    <x v="345"/>
    <x v="345"/>
    <s v="DIS-E Cap Blanket"/>
    <d v="1990-04-30T00:00:00"/>
    <x v="0"/>
    <n v="201412"/>
    <x v="0"/>
    <x v="0"/>
    <s v="366000"/>
    <s v="028                                "/>
    <s v="00"/>
    <s v="NURV    "/>
    <x v="2205"/>
    <s v="2059"/>
    <s v="ZBC52"/>
    <x v="20"/>
    <s v="Elec Distribution 360-373"/>
    <s v="Programs"/>
  </r>
  <r>
    <s v="ZBC52"/>
    <x v="20"/>
    <x v="345"/>
    <x v="345"/>
    <s v="DIS-E Cap Blanket"/>
    <d v="1990-04-30T00:00:00"/>
    <x v="0"/>
    <n v="201412"/>
    <x v="0"/>
    <x v="0"/>
    <s v="367000"/>
    <s v="028                                "/>
    <s v="00"/>
    <s v="NURV    "/>
    <x v="2206"/>
    <s v="2059"/>
    <s v="ZBC52"/>
    <x v="20"/>
    <s v="Elec Distribution 360-373"/>
    <s v="Programs"/>
  </r>
  <r>
    <s v="ZBC52"/>
    <x v="20"/>
    <x v="345"/>
    <x v="345"/>
    <s v="DIS-E Cap Blanket"/>
    <d v="1990-04-30T00:00:00"/>
    <x v="0"/>
    <n v="201412"/>
    <x v="0"/>
    <x v="0"/>
    <s v="368000"/>
    <s v="028                                "/>
    <s v="00"/>
    <s v="CFNU    "/>
    <x v="2207"/>
    <s v="2059"/>
    <s v="ZBC52"/>
    <x v="20"/>
    <s v="Elec Distribution 360-373"/>
    <s v="Programs"/>
  </r>
  <r>
    <s v="ZBC52"/>
    <x v="20"/>
    <x v="345"/>
    <x v="345"/>
    <s v="DIS-E Cap Blanket"/>
    <d v="1990-04-30T00:00:00"/>
    <x v="0"/>
    <n v="201412"/>
    <x v="0"/>
    <x v="0"/>
    <s v="368000"/>
    <s v="028                                "/>
    <s v="00"/>
    <s v="NURV    "/>
    <x v="2208"/>
    <s v="2059"/>
    <s v="ZBC52"/>
    <x v="20"/>
    <s v="Elec Distribution 360-373"/>
    <s v="Programs"/>
  </r>
  <r>
    <s v="ZBC52"/>
    <x v="20"/>
    <x v="345"/>
    <x v="345"/>
    <s v="DIS-E Cap Blanket"/>
    <d v="1990-04-30T00:00:00"/>
    <x v="0"/>
    <n v="201412"/>
    <x v="0"/>
    <x v="0"/>
    <s v="369100"/>
    <s v="028                                "/>
    <s v="00"/>
    <s v="NURV    "/>
    <x v="2209"/>
    <s v="2059"/>
    <s v="ZBC52"/>
    <x v="20"/>
    <s v="Elec Distribution 360-373"/>
    <s v="Programs"/>
  </r>
  <r>
    <s v="ZBC52"/>
    <x v="20"/>
    <x v="345"/>
    <x v="345"/>
    <s v="DIS-E Cap Blanket"/>
    <d v="1990-04-30T00:00:00"/>
    <x v="0"/>
    <n v="201412"/>
    <x v="0"/>
    <x v="0"/>
    <s v="369300"/>
    <s v="028                                "/>
    <s v="00"/>
    <s v="CFNU    "/>
    <x v="2210"/>
    <s v="2059"/>
    <s v="ZBC52"/>
    <x v="20"/>
    <s v="Elec Distribution 360-373"/>
    <s v="Programs"/>
  </r>
  <r>
    <s v="ZBC52"/>
    <x v="20"/>
    <x v="345"/>
    <x v="345"/>
    <s v="DIS-E Cap Blanket"/>
    <d v="1990-04-30T00:00:00"/>
    <x v="0"/>
    <n v="201412"/>
    <x v="0"/>
    <x v="0"/>
    <s v="369300"/>
    <s v="028                                "/>
    <s v="00"/>
    <s v="NURV    "/>
    <x v="2211"/>
    <s v="2059"/>
    <s v="ZBC52"/>
    <x v="20"/>
    <s v="Elec Distribution 360-373"/>
    <s v="Programs"/>
  </r>
  <r>
    <s v="ZBC52"/>
    <x v="20"/>
    <x v="345"/>
    <x v="345"/>
    <s v="DIS-E Cap Blanket"/>
    <d v="1990-04-30T00:00:00"/>
    <x v="0"/>
    <n v="201412"/>
    <x v="0"/>
    <x v="0"/>
    <s v="373400"/>
    <s v="028                                "/>
    <s v="00"/>
    <s v="CFNU    "/>
    <x v="2212"/>
    <s v="2059"/>
    <s v="ZBC52"/>
    <x v="20"/>
    <s v="Elec Distribution 360-373"/>
    <s v="Programs"/>
  </r>
  <r>
    <s v="ZBC52"/>
    <x v="20"/>
    <x v="345"/>
    <x v="345"/>
    <s v="DIS-E Cap Blanket"/>
    <d v="1990-04-30T00:00:00"/>
    <x v="0"/>
    <n v="201412"/>
    <x v="0"/>
    <x v="0"/>
    <s v="373400"/>
    <s v="028                                "/>
    <s v="00"/>
    <s v="NURV    "/>
    <x v="2213"/>
    <s v="2059"/>
    <s v="ZBC52"/>
    <x v="20"/>
    <s v="Elec Distribution 360-373"/>
    <s v="Programs"/>
  </r>
  <r>
    <s v="ZBC52"/>
    <x v="20"/>
    <x v="346"/>
    <x v="346"/>
    <s v="DIS-E Cap Blanket"/>
    <d v="1990-04-30T00:00:00"/>
    <x v="0"/>
    <n v="201412"/>
    <x v="0"/>
    <x v="0"/>
    <s v="364000"/>
    <s v="028                                "/>
    <s v="00"/>
    <s v="UADD    "/>
    <x v="2214"/>
    <s v="2059"/>
    <s v="ZBC52"/>
    <x v="20"/>
    <s v="Elec Distribution 360-373"/>
    <s v="Programs"/>
  </r>
  <r>
    <s v="ZBC52"/>
    <x v="20"/>
    <x v="346"/>
    <x v="346"/>
    <s v="DIS-E Cap Blanket"/>
    <d v="1990-04-30T00:00:00"/>
    <x v="0"/>
    <n v="201412"/>
    <x v="0"/>
    <x v="0"/>
    <s v="365000"/>
    <s v="028                                "/>
    <s v="00"/>
    <s v="UADD    "/>
    <x v="239"/>
    <s v="2059"/>
    <s v="ZBC52"/>
    <x v="20"/>
    <s v="Elec Distribution 360-373"/>
    <s v="Programs"/>
  </r>
  <r>
    <s v="ZBC52"/>
    <x v="20"/>
    <x v="346"/>
    <x v="346"/>
    <s v="DIS-E Cap Blanket"/>
    <d v="1990-04-30T00:00:00"/>
    <x v="0"/>
    <n v="201412"/>
    <x v="0"/>
    <x v="0"/>
    <s v="366000"/>
    <s v="028                                "/>
    <s v="00"/>
    <s v="UADD    "/>
    <x v="239"/>
    <s v="2059"/>
    <s v="ZBC52"/>
    <x v="20"/>
    <s v="Elec Distribution 360-373"/>
    <s v="Programs"/>
  </r>
  <r>
    <s v="ZBC52"/>
    <x v="20"/>
    <x v="346"/>
    <x v="346"/>
    <s v="DIS-E Cap Blanket"/>
    <d v="1990-04-30T00:00:00"/>
    <x v="0"/>
    <n v="201412"/>
    <x v="0"/>
    <x v="0"/>
    <s v="367000"/>
    <s v="028                                "/>
    <s v="00"/>
    <s v="UADD    "/>
    <x v="239"/>
    <s v="2059"/>
    <s v="ZBC52"/>
    <x v="20"/>
    <s v="Elec Distribution 360-373"/>
    <s v="Programs"/>
  </r>
  <r>
    <s v="ZBC52"/>
    <x v="20"/>
    <x v="346"/>
    <x v="346"/>
    <s v="DIS-E Cap Blanket"/>
    <d v="1990-04-30T00:00:00"/>
    <x v="0"/>
    <n v="201412"/>
    <x v="0"/>
    <x v="0"/>
    <s v="368000"/>
    <s v="028                                "/>
    <s v="00"/>
    <s v="UADD    "/>
    <x v="239"/>
    <s v="2059"/>
    <s v="ZBC52"/>
    <x v="20"/>
    <s v="Elec Distribution 360-373"/>
    <s v="Programs"/>
  </r>
  <r>
    <s v="ZBC52"/>
    <x v="20"/>
    <x v="346"/>
    <x v="346"/>
    <s v="DIS-E Cap Blanket"/>
    <d v="1990-04-30T00:00:00"/>
    <x v="0"/>
    <n v="201412"/>
    <x v="0"/>
    <x v="0"/>
    <s v="369100"/>
    <s v="028                                "/>
    <s v="00"/>
    <s v="UADD    "/>
    <x v="239"/>
    <s v="2059"/>
    <s v="ZBC52"/>
    <x v="20"/>
    <s v="Elec Distribution 360-373"/>
    <s v="Programs"/>
  </r>
  <r>
    <s v="ZBC52"/>
    <x v="20"/>
    <x v="346"/>
    <x v="346"/>
    <s v="DIS-E Cap Blanket"/>
    <d v="1990-04-30T00:00:00"/>
    <x v="0"/>
    <n v="201412"/>
    <x v="0"/>
    <x v="0"/>
    <s v="369300"/>
    <s v="028                                "/>
    <s v="00"/>
    <s v="UADD    "/>
    <x v="239"/>
    <s v="2059"/>
    <s v="ZBC52"/>
    <x v="20"/>
    <s v="Elec Distribution 360-373"/>
    <s v="Programs"/>
  </r>
  <r>
    <s v="ZBC52"/>
    <x v="20"/>
    <x v="346"/>
    <x v="346"/>
    <s v="DIS-E Cap Blanket"/>
    <d v="1990-04-30T00:00:00"/>
    <x v="0"/>
    <n v="201412"/>
    <x v="0"/>
    <x v="0"/>
    <s v="373400"/>
    <s v="028                                "/>
    <s v="00"/>
    <s v="UADD    "/>
    <x v="239"/>
    <s v="2059"/>
    <s v="ZBC52"/>
    <x v="20"/>
    <s v="Elec Distribution 360-373"/>
    <s v="Programs"/>
  </r>
  <r>
    <s v="ZPJ52"/>
    <x v="20"/>
    <x v="347"/>
    <x v="347"/>
    <s v="DIS-E Cap Blanket"/>
    <d v="2004-10-01T00:00:00"/>
    <x v="0"/>
    <n v="201412"/>
    <x v="0"/>
    <x v="0"/>
    <s v="364000"/>
    <s v="028                                "/>
    <s v="00"/>
    <s v="UADD    "/>
    <x v="2215"/>
    <s v="2059"/>
    <s v="ZPJ52"/>
    <x v="20"/>
    <s v="Elec Distribution 360-373"/>
    <s v="Programs"/>
  </r>
  <r>
    <s v="ZPJ52"/>
    <x v="20"/>
    <x v="347"/>
    <x v="347"/>
    <s v="DIS-E Cap Blanket"/>
    <d v="2004-10-01T00:00:00"/>
    <x v="0"/>
    <n v="201412"/>
    <x v="0"/>
    <x v="0"/>
    <s v="365000"/>
    <s v="028                                "/>
    <s v="00"/>
    <s v="UADD    "/>
    <x v="2216"/>
    <s v="2059"/>
    <s v="ZPJ52"/>
    <x v="20"/>
    <s v="Elec Distribution 360-373"/>
    <s v="Programs"/>
  </r>
  <r>
    <s v="ZPJ52"/>
    <x v="20"/>
    <x v="347"/>
    <x v="347"/>
    <s v="DIS-E Cap Blanket"/>
    <d v="2004-10-01T00:00:00"/>
    <x v="0"/>
    <n v="201412"/>
    <x v="0"/>
    <x v="0"/>
    <s v="369100"/>
    <s v="028                                "/>
    <s v="00"/>
    <s v="UADD    "/>
    <x v="2217"/>
    <s v="2059"/>
    <s v="ZPJ52"/>
    <x v="20"/>
    <s v="Elec Distribution 360-373"/>
    <s v="Programs"/>
  </r>
  <r>
    <s v="ZBC52"/>
    <x v="20"/>
    <x v="348"/>
    <x v="348"/>
    <s v="DIS-E Cap Blanket"/>
    <d v="1992-01-28T00:00:00"/>
    <x v="0"/>
    <n v="201412"/>
    <x v="0"/>
    <x v="0"/>
    <s v="364000"/>
    <s v="028                                "/>
    <s v="00"/>
    <s v="UADD    "/>
    <x v="2218"/>
    <s v="2059"/>
    <s v="ZBC52"/>
    <x v="20"/>
    <s v="Elec Distribution 360-373"/>
    <s v="Programs"/>
  </r>
  <r>
    <s v="ZBC52"/>
    <x v="20"/>
    <x v="348"/>
    <x v="348"/>
    <s v="DIS-E Cap Blanket"/>
    <d v="1992-01-28T00:00:00"/>
    <x v="0"/>
    <n v="201412"/>
    <x v="0"/>
    <x v="0"/>
    <s v="365000"/>
    <s v="028                                "/>
    <s v="00"/>
    <s v="UADD    "/>
    <x v="2219"/>
    <s v="2059"/>
    <s v="ZBC52"/>
    <x v="20"/>
    <s v="Elec Distribution 360-373"/>
    <s v="Programs"/>
  </r>
  <r>
    <s v="ZBC52"/>
    <x v="20"/>
    <x v="348"/>
    <x v="348"/>
    <s v="DIS-E Cap Blanket"/>
    <d v="1992-01-28T00:00:00"/>
    <x v="0"/>
    <n v="201412"/>
    <x v="0"/>
    <x v="0"/>
    <s v="366000"/>
    <s v="028                                "/>
    <s v="00"/>
    <s v="UADD    "/>
    <x v="2220"/>
    <s v="2059"/>
    <s v="ZBC52"/>
    <x v="20"/>
    <s v="Elec Distribution 360-373"/>
    <s v="Programs"/>
  </r>
  <r>
    <s v="ZBC52"/>
    <x v="20"/>
    <x v="348"/>
    <x v="348"/>
    <s v="DIS-E Cap Blanket"/>
    <d v="1992-01-28T00:00:00"/>
    <x v="0"/>
    <n v="201412"/>
    <x v="0"/>
    <x v="0"/>
    <s v="367000"/>
    <s v="028                                "/>
    <s v="00"/>
    <s v="UADD    "/>
    <x v="2221"/>
    <s v="2059"/>
    <s v="ZBC52"/>
    <x v="20"/>
    <s v="Elec Distribution 360-373"/>
    <s v="Programs"/>
  </r>
  <r>
    <s v="ZBC52"/>
    <x v="20"/>
    <x v="348"/>
    <x v="348"/>
    <s v="DIS-E Cap Blanket"/>
    <d v="1992-01-28T00:00:00"/>
    <x v="0"/>
    <n v="201412"/>
    <x v="0"/>
    <x v="0"/>
    <s v="368000"/>
    <s v="028                                "/>
    <s v="00"/>
    <s v="UADD    "/>
    <x v="317"/>
    <s v="2059"/>
    <s v="ZBC52"/>
    <x v="20"/>
    <s v="Elec Distribution 360-373"/>
    <s v="Programs"/>
  </r>
  <r>
    <s v="ZBC52"/>
    <x v="20"/>
    <x v="348"/>
    <x v="348"/>
    <s v="DIS-E Cap Blanket"/>
    <d v="1992-01-28T00:00:00"/>
    <x v="0"/>
    <n v="201412"/>
    <x v="0"/>
    <x v="0"/>
    <s v="369100"/>
    <s v="028                                "/>
    <s v="00"/>
    <s v="UADD    "/>
    <x v="2222"/>
    <s v="2059"/>
    <s v="ZBC52"/>
    <x v="20"/>
    <s v="Elec Distribution 360-373"/>
    <s v="Programs"/>
  </r>
  <r>
    <s v="ZBC52"/>
    <x v="20"/>
    <x v="348"/>
    <x v="348"/>
    <s v="DIS-E Cap Blanket"/>
    <d v="1992-01-28T00:00:00"/>
    <x v="0"/>
    <n v="201412"/>
    <x v="0"/>
    <x v="0"/>
    <s v="373400"/>
    <s v="028                                "/>
    <s v="00"/>
    <s v="UADD    "/>
    <x v="2223"/>
    <s v="2059"/>
    <s v="ZBC52"/>
    <x v="20"/>
    <s v="Elec Distribution 360-373"/>
    <s v="Programs"/>
  </r>
  <r>
    <s v="YV001"/>
    <x v="21"/>
    <x v="349"/>
    <x v="349"/>
    <s v="DIS-E Cap Blanket"/>
    <d v="2014-03-01T00:00:00"/>
    <x v="0"/>
    <n v="201412"/>
    <x v="0"/>
    <x v="0"/>
    <s v="364000"/>
    <s v="028                                "/>
    <s v="00"/>
    <s v="UADD    "/>
    <x v="2224"/>
    <s v="2060"/>
    <s v="YV001"/>
    <x v="21"/>
    <s v="Elec Distribution 360-373"/>
    <s v="Programs"/>
  </r>
  <r>
    <s v="YV001"/>
    <x v="21"/>
    <x v="349"/>
    <x v="349"/>
    <s v="DIS-E Cap Blanket"/>
    <d v="2014-03-01T00:00:00"/>
    <x v="0"/>
    <n v="201412"/>
    <x v="0"/>
    <x v="0"/>
    <s v="365000"/>
    <s v="028                                "/>
    <s v="00"/>
    <s v="UADD    "/>
    <x v="2225"/>
    <s v="2060"/>
    <s v="YV001"/>
    <x v="21"/>
    <s v="Elec Distribution 360-373"/>
    <s v="Programs"/>
  </r>
  <r>
    <s v="YV001"/>
    <x v="21"/>
    <x v="349"/>
    <x v="349"/>
    <s v="DIS-E Cap Blanket"/>
    <d v="2014-03-01T00:00:00"/>
    <x v="0"/>
    <n v="201412"/>
    <x v="0"/>
    <x v="0"/>
    <s v="368000"/>
    <s v="028                                "/>
    <s v="00"/>
    <s v="UADD    "/>
    <x v="2226"/>
    <s v="2060"/>
    <s v="YV001"/>
    <x v="21"/>
    <s v="Elec Distribution 360-373"/>
    <s v="Programs"/>
  </r>
  <r>
    <s v="YV001"/>
    <x v="21"/>
    <x v="350"/>
    <x v="350"/>
    <s v="DIS-E Cap Specific"/>
    <d v="2012-06-20T00:00:00"/>
    <x v="0"/>
    <n v="201412"/>
    <x v="0"/>
    <x v="0"/>
    <s v="364000"/>
    <s v="028                                "/>
    <s v="00"/>
    <s v="UADD    "/>
    <x v="2227"/>
    <s v="2060"/>
    <s v="YV001"/>
    <x v="21"/>
    <s v="Elec Distribution 360-373"/>
    <s v="Programs"/>
  </r>
  <r>
    <s v="YV001"/>
    <x v="21"/>
    <x v="350"/>
    <x v="350"/>
    <s v="DIS-E Cap Specific"/>
    <d v="2012-06-20T00:00:00"/>
    <x v="0"/>
    <n v="201412"/>
    <x v="0"/>
    <x v="0"/>
    <s v="365000"/>
    <s v="028                                "/>
    <s v="00"/>
    <s v="UADD    "/>
    <x v="2228"/>
    <s v="2060"/>
    <s v="YV001"/>
    <x v="21"/>
    <s v="Elec Distribution 360-373"/>
    <s v="Programs"/>
  </r>
  <r>
    <s v="YV001"/>
    <x v="21"/>
    <x v="350"/>
    <x v="350"/>
    <s v="DIS-E Cap Specific"/>
    <d v="2012-06-20T00:00:00"/>
    <x v="0"/>
    <n v="201412"/>
    <x v="0"/>
    <x v="0"/>
    <s v="368000"/>
    <s v="028                                "/>
    <s v="00"/>
    <s v="UADD    "/>
    <x v="2229"/>
    <s v="2060"/>
    <s v="YV001"/>
    <x v="21"/>
    <s v="Elec Distribution 360-373"/>
    <s v="Programs"/>
  </r>
  <r>
    <s v="YV001"/>
    <x v="21"/>
    <x v="351"/>
    <x v="351"/>
    <s v="DIS-E Cap Blanket"/>
    <d v="2014-08-01T00:00:00"/>
    <x v="0"/>
    <n v="201412"/>
    <x v="0"/>
    <x v="1"/>
    <s v="364000"/>
    <s v="038                                "/>
    <s v="00"/>
    <s v="CFNU    "/>
    <x v="2230"/>
    <s v="2060"/>
    <s v="YV001"/>
    <x v="21"/>
    <s v="Elec Distribution 360-373"/>
    <s v="Programs"/>
  </r>
  <r>
    <s v="YV001"/>
    <x v="21"/>
    <x v="351"/>
    <x v="351"/>
    <s v="DIS-E Cap Blanket"/>
    <d v="2014-08-01T00:00:00"/>
    <x v="0"/>
    <n v="201412"/>
    <x v="0"/>
    <x v="1"/>
    <s v="364000"/>
    <s v="038                                "/>
    <s v="00"/>
    <s v="NURV    "/>
    <x v="2231"/>
    <s v="2060"/>
    <s v="YV001"/>
    <x v="21"/>
    <s v="Elec Distribution 360-373"/>
    <s v="Programs"/>
  </r>
  <r>
    <s v="YV001"/>
    <x v="21"/>
    <x v="351"/>
    <x v="351"/>
    <s v="DIS-E Cap Blanket"/>
    <d v="2014-08-01T00:00:00"/>
    <x v="0"/>
    <n v="201412"/>
    <x v="0"/>
    <x v="1"/>
    <s v="364000"/>
    <s v="038                                "/>
    <s v="00"/>
    <s v="UADD    "/>
    <x v="2232"/>
    <s v="2060"/>
    <s v="YV001"/>
    <x v="21"/>
    <s v="Elec Distribution 360-373"/>
    <s v="Programs"/>
  </r>
  <r>
    <s v="YV001"/>
    <x v="21"/>
    <x v="351"/>
    <x v="351"/>
    <s v="DIS-E Cap Blanket"/>
    <d v="2014-08-01T00:00:00"/>
    <x v="0"/>
    <n v="201412"/>
    <x v="0"/>
    <x v="1"/>
    <s v="365000"/>
    <s v="038                                "/>
    <s v="00"/>
    <s v="CFNU    "/>
    <x v="2233"/>
    <s v="2060"/>
    <s v="YV001"/>
    <x v="21"/>
    <s v="Elec Distribution 360-373"/>
    <s v="Programs"/>
  </r>
  <r>
    <s v="YV001"/>
    <x v="21"/>
    <x v="351"/>
    <x v="351"/>
    <s v="DIS-E Cap Blanket"/>
    <d v="2014-08-01T00:00:00"/>
    <x v="0"/>
    <n v="201412"/>
    <x v="0"/>
    <x v="1"/>
    <s v="365000"/>
    <s v="038                                "/>
    <s v="00"/>
    <s v="NURV    "/>
    <x v="2234"/>
    <s v="2060"/>
    <s v="YV001"/>
    <x v="21"/>
    <s v="Elec Distribution 360-373"/>
    <s v="Programs"/>
  </r>
  <r>
    <s v="YV001"/>
    <x v="21"/>
    <x v="351"/>
    <x v="351"/>
    <s v="DIS-E Cap Blanket"/>
    <d v="2014-08-01T00:00:00"/>
    <x v="0"/>
    <n v="201412"/>
    <x v="0"/>
    <x v="1"/>
    <s v="365000"/>
    <s v="038                                "/>
    <s v="00"/>
    <s v="UADD    "/>
    <x v="2235"/>
    <s v="2060"/>
    <s v="YV001"/>
    <x v="21"/>
    <s v="Elec Distribution 360-373"/>
    <s v="Programs"/>
  </r>
  <r>
    <s v="YV001"/>
    <x v="21"/>
    <x v="351"/>
    <x v="351"/>
    <s v="DIS-E Cap Blanket"/>
    <d v="2014-08-01T00:00:00"/>
    <x v="0"/>
    <n v="201412"/>
    <x v="0"/>
    <x v="1"/>
    <s v="366000"/>
    <s v="038                                "/>
    <s v="00"/>
    <s v="CFNU    "/>
    <x v="2236"/>
    <s v="2060"/>
    <s v="YV001"/>
    <x v="21"/>
    <s v="Elec Distribution 360-373"/>
    <s v="Programs"/>
  </r>
  <r>
    <s v="YV001"/>
    <x v="21"/>
    <x v="351"/>
    <x v="351"/>
    <s v="DIS-E Cap Blanket"/>
    <d v="2014-08-01T00:00:00"/>
    <x v="0"/>
    <n v="201412"/>
    <x v="0"/>
    <x v="1"/>
    <s v="366000"/>
    <s v="038                                "/>
    <s v="00"/>
    <s v="NURV    "/>
    <x v="2237"/>
    <s v="2060"/>
    <s v="YV001"/>
    <x v="21"/>
    <s v="Elec Distribution 360-373"/>
    <s v="Programs"/>
  </r>
  <r>
    <s v="YV001"/>
    <x v="21"/>
    <x v="351"/>
    <x v="351"/>
    <s v="DIS-E Cap Blanket"/>
    <d v="2014-08-01T00:00:00"/>
    <x v="0"/>
    <n v="201412"/>
    <x v="0"/>
    <x v="1"/>
    <s v="366000"/>
    <s v="038                                "/>
    <s v="00"/>
    <s v="UADD    "/>
    <x v="2238"/>
    <s v="2060"/>
    <s v="YV001"/>
    <x v="21"/>
    <s v="Elec Distribution 360-373"/>
    <s v="Programs"/>
  </r>
  <r>
    <s v="YV001"/>
    <x v="21"/>
    <x v="351"/>
    <x v="351"/>
    <s v="DIS-E Cap Blanket"/>
    <d v="2014-08-01T00:00:00"/>
    <x v="0"/>
    <n v="201412"/>
    <x v="0"/>
    <x v="1"/>
    <s v="367000"/>
    <s v="038                                "/>
    <s v="00"/>
    <s v="NURV    "/>
    <x v="2239"/>
    <s v="2060"/>
    <s v="YV001"/>
    <x v="21"/>
    <s v="Elec Distribution 360-373"/>
    <s v="Programs"/>
  </r>
  <r>
    <s v="YV001"/>
    <x v="21"/>
    <x v="351"/>
    <x v="351"/>
    <s v="DIS-E Cap Blanket"/>
    <d v="2014-08-01T00:00:00"/>
    <x v="0"/>
    <n v="201412"/>
    <x v="0"/>
    <x v="1"/>
    <s v="367000"/>
    <s v="038                                "/>
    <s v="00"/>
    <s v="UADD    "/>
    <x v="2240"/>
    <s v="2060"/>
    <s v="YV001"/>
    <x v="21"/>
    <s v="Elec Distribution 360-373"/>
    <s v="Programs"/>
  </r>
  <r>
    <s v="YV001"/>
    <x v="21"/>
    <x v="351"/>
    <x v="351"/>
    <s v="DIS-E Cap Blanket"/>
    <d v="2014-08-01T00:00:00"/>
    <x v="0"/>
    <n v="201412"/>
    <x v="0"/>
    <x v="1"/>
    <s v="368000"/>
    <s v="038                                "/>
    <s v="00"/>
    <s v="CFNU    "/>
    <x v="2241"/>
    <s v="2060"/>
    <s v="YV001"/>
    <x v="21"/>
    <s v="Elec Distribution 360-373"/>
    <s v="Programs"/>
  </r>
  <r>
    <s v="YV001"/>
    <x v="21"/>
    <x v="351"/>
    <x v="351"/>
    <s v="DIS-E Cap Blanket"/>
    <d v="2014-08-01T00:00:00"/>
    <x v="0"/>
    <n v="201412"/>
    <x v="0"/>
    <x v="1"/>
    <s v="368000"/>
    <s v="038                                "/>
    <s v="00"/>
    <s v="NURV    "/>
    <x v="2242"/>
    <s v="2060"/>
    <s v="YV001"/>
    <x v="21"/>
    <s v="Elec Distribution 360-373"/>
    <s v="Programs"/>
  </r>
  <r>
    <s v="YV001"/>
    <x v="21"/>
    <x v="351"/>
    <x v="351"/>
    <s v="DIS-E Cap Blanket"/>
    <d v="2014-08-01T00:00:00"/>
    <x v="0"/>
    <n v="201412"/>
    <x v="0"/>
    <x v="1"/>
    <s v="368000"/>
    <s v="038                                "/>
    <s v="00"/>
    <s v="UADD    "/>
    <x v="2243"/>
    <s v="2060"/>
    <s v="YV001"/>
    <x v="21"/>
    <s v="Elec Distribution 360-373"/>
    <s v="Programs"/>
  </r>
  <r>
    <s v="YV001"/>
    <x v="21"/>
    <x v="351"/>
    <x v="351"/>
    <s v="DIS-E Cap Blanket"/>
    <d v="2014-08-01T00:00:00"/>
    <x v="0"/>
    <n v="201412"/>
    <x v="0"/>
    <x v="1"/>
    <s v="369300"/>
    <s v="038                                "/>
    <s v="00"/>
    <s v="CFNU    "/>
    <x v="2244"/>
    <s v="2060"/>
    <s v="YV001"/>
    <x v="21"/>
    <s v="Elec Distribution 360-373"/>
    <s v="Programs"/>
  </r>
  <r>
    <s v="YV001"/>
    <x v="21"/>
    <x v="352"/>
    <x v="352"/>
    <s v="DIS-E Cap Blanket"/>
    <d v="2014-08-01T00:00:00"/>
    <x v="0"/>
    <n v="201412"/>
    <x v="0"/>
    <x v="1"/>
    <s v="364000"/>
    <s v="038                                "/>
    <s v="00"/>
    <s v="UADD    "/>
    <x v="2245"/>
    <s v="2060"/>
    <s v="YV001"/>
    <x v="21"/>
    <s v="Elec Distribution 360-373"/>
    <s v="Programs"/>
  </r>
  <r>
    <s v="YV001"/>
    <x v="21"/>
    <x v="352"/>
    <x v="352"/>
    <s v="DIS-E Cap Blanket"/>
    <d v="2014-08-01T00:00:00"/>
    <x v="0"/>
    <n v="201412"/>
    <x v="0"/>
    <x v="1"/>
    <s v="365000"/>
    <s v="038                                "/>
    <s v="00"/>
    <s v="UADD    "/>
    <x v="2246"/>
    <s v="2060"/>
    <s v="YV001"/>
    <x v="21"/>
    <s v="Elec Distribution 360-373"/>
    <s v="Programs"/>
  </r>
  <r>
    <s v="YV001"/>
    <x v="21"/>
    <x v="352"/>
    <x v="352"/>
    <s v="DIS-E Cap Blanket"/>
    <d v="2014-08-01T00:00:00"/>
    <x v="0"/>
    <n v="201412"/>
    <x v="0"/>
    <x v="1"/>
    <s v="368000"/>
    <s v="038                                "/>
    <s v="00"/>
    <s v="UADD    "/>
    <x v="2247"/>
    <s v="2060"/>
    <s v="YV001"/>
    <x v="21"/>
    <s v="Elec Distribution 360-373"/>
    <s v="Programs"/>
  </r>
  <r>
    <s v="YV001"/>
    <x v="21"/>
    <x v="353"/>
    <x v="353"/>
    <s v="DIS-E Cap Specific"/>
    <d v="2012-09-24T00:00:00"/>
    <x v="0"/>
    <n v="201412"/>
    <x v="0"/>
    <x v="1"/>
    <s v="364000"/>
    <s v="038                                "/>
    <s v="00"/>
    <s v="UADD    "/>
    <x v="2248"/>
    <s v="2060"/>
    <s v="YV001"/>
    <x v="21"/>
    <s v="Elec Distribution 360-373"/>
    <s v="Programs"/>
  </r>
  <r>
    <s v="YV001"/>
    <x v="21"/>
    <x v="353"/>
    <x v="353"/>
    <s v="DIS-E Cap Specific"/>
    <d v="2012-09-24T00:00:00"/>
    <x v="0"/>
    <n v="201412"/>
    <x v="0"/>
    <x v="1"/>
    <s v="365000"/>
    <s v="038                                "/>
    <s v="00"/>
    <s v="UADD    "/>
    <x v="2249"/>
    <s v="2060"/>
    <s v="YV001"/>
    <x v="21"/>
    <s v="Elec Distribution 360-373"/>
    <s v="Programs"/>
  </r>
  <r>
    <s v="YV001"/>
    <x v="21"/>
    <x v="354"/>
    <x v="354"/>
    <s v="DIS-E Cap Specific"/>
    <d v="2012-09-24T00:00:00"/>
    <x v="0"/>
    <n v="201412"/>
    <x v="0"/>
    <x v="1"/>
    <s v="364000"/>
    <s v="038                                "/>
    <s v="00"/>
    <s v="UADD    "/>
    <x v="2250"/>
    <s v="2060"/>
    <s v="YV001"/>
    <x v="21"/>
    <s v="Elec Distribution 360-373"/>
    <s v="Programs"/>
  </r>
  <r>
    <s v="YV001"/>
    <x v="21"/>
    <x v="354"/>
    <x v="354"/>
    <s v="DIS-E Cap Specific"/>
    <d v="2012-09-24T00:00:00"/>
    <x v="0"/>
    <n v="201412"/>
    <x v="0"/>
    <x v="1"/>
    <s v="365000"/>
    <s v="038                                "/>
    <s v="00"/>
    <s v="UADD    "/>
    <x v="2251"/>
    <s v="2060"/>
    <s v="YV001"/>
    <x v="21"/>
    <s v="Elec Distribution 360-373"/>
    <s v="Programs"/>
  </r>
  <r>
    <s v="YV001"/>
    <x v="21"/>
    <x v="354"/>
    <x v="354"/>
    <s v="DIS-E Cap Specific"/>
    <d v="2012-09-24T00:00:00"/>
    <x v="0"/>
    <n v="201412"/>
    <x v="0"/>
    <x v="1"/>
    <s v="368000"/>
    <s v="038                                "/>
    <s v="00"/>
    <s v="UADD    "/>
    <x v="2252"/>
    <s v="2060"/>
    <s v="YV001"/>
    <x v="21"/>
    <s v="Elec Distribution 360-373"/>
    <s v="Programs"/>
  </r>
  <r>
    <s v="YV001"/>
    <x v="21"/>
    <x v="355"/>
    <x v="355"/>
    <s v="DIS-E Cap Specific"/>
    <d v="2013-06-01T00:00:00"/>
    <x v="0"/>
    <n v="201412"/>
    <x v="0"/>
    <x v="0"/>
    <s v="364000"/>
    <s v="028                                "/>
    <s v="00"/>
    <s v="UADD    "/>
    <x v="2253"/>
    <s v="2060"/>
    <s v="YV001"/>
    <x v="21"/>
    <s v="Elec Distribution 360-373"/>
    <s v="Programs"/>
  </r>
  <r>
    <s v="YV001"/>
    <x v="21"/>
    <x v="355"/>
    <x v="355"/>
    <s v="DIS-E Cap Specific"/>
    <d v="2013-06-01T00:00:00"/>
    <x v="0"/>
    <n v="201412"/>
    <x v="0"/>
    <x v="0"/>
    <s v="365000"/>
    <s v="028                                "/>
    <s v="00"/>
    <s v="UADD    "/>
    <x v="2254"/>
    <s v="2060"/>
    <s v="YV001"/>
    <x v="21"/>
    <s v="Elec Distribution 360-373"/>
    <s v="Programs"/>
  </r>
  <r>
    <s v="YV001"/>
    <x v="21"/>
    <x v="355"/>
    <x v="355"/>
    <s v="DIS-E Cap Specific"/>
    <d v="2013-06-01T00:00:00"/>
    <x v="0"/>
    <n v="201412"/>
    <x v="0"/>
    <x v="0"/>
    <s v="368000"/>
    <s v="028                                "/>
    <s v="00"/>
    <s v="UADD    "/>
    <x v="2255"/>
    <s v="2060"/>
    <s v="YV001"/>
    <x v="21"/>
    <s v="Elec Distribution 360-373"/>
    <s v="Programs"/>
  </r>
  <r>
    <s v="YV001"/>
    <x v="21"/>
    <x v="356"/>
    <x v="356"/>
    <s v="DIS-E Cap Blanket"/>
    <d v="2013-07-01T00:00:00"/>
    <x v="0"/>
    <n v="201412"/>
    <x v="0"/>
    <x v="0"/>
    <s v="364000"/>
    <s v="028                                "/>
    <s v="00"/>
    <s v="CFNU    "/>
    <x v="2256"/>
    <s v="2060"/>
    <s v="YV001"/>
    <x v="21"/>
    <s v="Elec Distribution 360-373"/>
    <s v="Programs"/>
  </r>
  <r>
    <s v="YV001"/>
    <x v="21"/>
    <x v="356"/>
    <x v="356"/>
    <s v="DIS-E Cap Blanket"/>
    <d v="2013-07-01T00:00:00"/>
    <x v="0"/>
    <n v="201412"/>
    <x v="0"/>
    <x v="0"/>
    <s v="364000"/>
    <s v="028                                "/>
    <s v="00"/>
    <s v="NURV    "/>
    <x v="2257"/>
    <s v="2060"/>
    <s v="YV001"/>
    <x v="21"/>
    <s v="Elec Distribution 360-373"/>
    <s v="Programs"/>
  </r>
  <r>
    <s v="YV001"/>
    <x v="21"/>
    <x v="356"/>
    <x v="356"/>
    <s v="DIS-E Cap Blanket"/>
    <d v="2013-07-01T00:00:00"/>
    <x v="0"/>
    <n v="201412"/>
    <x v="0"/>
    <x v="0"/>
    <s v="364000"/>
    <s v="028                                "/>
    <s v="00"/>
    <s v="UADD    "/>
    <x v="2258"/>
    <s v="2060"/>
    <s v="YV001"/>
    <x v="21"/>
    <s v="Elec Distribution 360-373"/>
    <s v="Programs"/>
  </r>
  <r>
    <s v="YV001"/>
    <x v="21"/>
    <x v="356"/>
    <x v="356"/>
    <s v="DIS-E Cap Blanket"/>
    <d v="2013-07-01T00:00:00"/>
    <x v="0"/>
    <n v="201412"/>
    <x v="0"/>
    <x v="0"/>
    <s v="365000"/>
    <s v="028                                "/>
    <s v="00"/>
    <s v="CFNU    "/>
    <x v="2259"/>
    <s v="2060"/>
    <s v="YV001"/>
    <x v="21"/>
    <s v="Elec Distribution 360-373"/>
    <s v="Programs"/>
  </r>
  <r>
    <s v="YV001"/>
    <x v="21"/>
    <x v="356"/>
    <x v="356"/>
    <s v="DIS-E Cap Blanket"/>
    <d v="2013-07-01T00:00:00"/>
    <x v="0"/>
    <n v="201412"/>
    <x v="0"/>
    <x v="0"/>
    <s v="365000"/>
    <s v="028                                "/>
    <s v="00"/>
    <s v="NURV    "/>
    <x v="2260"/>
    <s v="2060"/>
    <s v="YV001"/>
    <x v="21"/>
    <s v="Elec Distribution 360-373"/>
    <s v="Programs"/>
  </r>
  <r>
    <s v="YV001"/>
    <x v="21"/>
    <x v="356"/>
    <x v="356"/>
    <s v="DIS-E Cap Blanket"/>
    <d v="2013-07-01T00:00:00"/>
    <x v="0"/>
    <n v="201412"/>
    <x v="0"/>
    <x v="0"/>
    <s v="365000"/>
    <s v="028                                "/>
    <s v="00"/>
    <s v="UADD    "/>
    <x v="2261"/>
    <s v="2060"/>
    <s v="YV001"/>
    <x v="21"/>
    <s v="Elec Distribution 360-373"/>
    <s v="Programs"/>
  </r>
  <r>
    <s v="YV001"/>
    <x v="21"/>
    <x v="356"/>
    <x v="356"/>
    <s v="DIS-E Cap Blanket"/>
    <d v="2013-07-01T00:00:00"/>
    <x v="0"/>
    <n v="201412"/>
    <x v="0"/>
    <x v="0"/>
    <s v="367000"/>
    <s v="028                                "/>
    <s v="00"/>
    <s v="NURV    "/>
    <x v="2262"/>
    <s v="2060"/>
    <s v="YV001"/>
    <x v="21"/>
    <s v="Elec Distribution 360-373"/>
    <s v="Programs"/>
  </r>
  <r>
    <s v="YV001"/>
    <x v="21"/>
    <x v="356"/>
    <x v="356"/>
    <s v="DIS-E Cap Blanket"/>
    <d v="2013-07-01T00:00:00"/>
    <x v="0"/>
    <n v="201412"/>
    <x v="0"/>
    <x v="0"/>
    <s v="367000"/>
    <s v="028                                "/>
    <s v="00"/>
    <s v="UADD    "/>
    <x v="2263"/>
    <s v="2060"/>
    <s v="YV001"/>
    <x v="21"/>
    <s v="Elec Distribution 360-373"/>
    <s v="Programs"/>
  </r>
  <r>
    <s v="YV001"/>
    <x v="21"/>
    <x v="356"/>
    <x v="356"/>
    <s v="DIS-E Cap Blanket"/>
    <d v="2013-07-01T00:00:00"/>
    <x v="0"/>
    <n v="201412"/>
    <x v="0"/>
    <x v="0"/>
    <s v="368000"/>
    <s v="028                                "/>
    <s v="00"/>
    <s v="CFNU    "/>
    <x v="2264"/>
    <s v="2060"/>
    <s v="YV001"/>
    <x v="21"/>
    <s v="Elec Distribution 360-373"/>
    <s v="Programs"/>
  </r>
  <r>
    <s v="YV001"/>
    <x v="21"/>
    <x v="356"/>
    <x v="356"/>
    <s v="DIS-E Cap Blanket"/>
    <d v="2013-07-01T00:00:00"/>
    <x v="0"/>
    <n v="201412"/>
    <x v="0"/>
    <x v="0"/>
    <s v="368000"/>
    <s v="028                                "/>
    <s v="00"/>
    <s v="NURV    "/>
    <x v="2265"/>
    <s v="2060"/>
    <s v="YV001"/>
    <x v="21"/>
    <s v="Elec Distribution 360-373"/>
    <s v="Programs"/>
  </r>
  <r>
    <s v="YV001"/>
    <x v="21"/>
    <x v="356"/>
    <x v="356"/>
    <s v="DIS-E Cap Blanket"/>
    <d v="2013-07-01T00:00:00"/>
    <x v="0"/>
    <n v="201412"/>
    <x v="0"/>
    <x v="0"/>
    <s v="368000"/>
    <s v="028                                "/>
    <s v="00"/>
    <s v="UADD    "/>
    <x v="2266"/>
    <s v="2060"/>
    <s v="YV001"/>
    <x v="21"/>
    <s v="Elec Distribution 360-373"/>
    <s v="Programs"/>
  </r>
  <r>
    <s v="YV001"/>
    <x v="21"/>
    <x v="356"/>
    <x v="356"/>
    <s v="DIS-E Cap Blanket"/>
    <d v="2013-07-01T00:00:00"/>
    <x v="0"/>
    <n v="201412"/>
    <x v="0"/>
    <x v="0"/>
    <s v="369100"/>
    <s v="028                                "/>
    <s v="00"/>
    <s v="NURV    "/>
    <x v="2267"/>
    <s v="2060"/>
    <s v="YV001"/>
    <x v="21"/>
    <s v="Elec Distribution 360-373"/>
    <s v="Programs"/>
  </r>
  <r>
    <s v="YV001"/>
    <x v="21"/>
    <x v="356"/>
    <x v="356"/>
    <s v="DIS-E Cap Blanket"/>
    <d v="2013-07-01T00:00:00"/>
    <x v="0"/>
    <n v="201412"/>
    <x v="0"/>
    <x v="0"/>
    <s v="369100"/>
    <s v="028                                "/>
    <s v="00"/>
    <s v="UADD    "/>
    <x v="2268"/>
    <s v="2060"/>
    <s v="YV001"/>
    <x v="21"/>
    <s v="Elec Distribution 360-373"/>
    <s v="Programs"/>
  </r>
  <r>
    <s v="YV001"/>
    <x v="21"/>
    <x v="356"/>
    <x v="356"/>
    <s v="DIS-E Cap Blanket"/>
    <d v="2013-07-01T00:00:00"/>
    <x v="0"/>
    <n v="201412"/>
    <x v="0"/>
    <x v="0"/>
    <s v="369300"/>
    <s v="028                                "/>
    <s v="00"/>
    <s v="CFNU    "/>
    <x v="2269"/>
    <s v="2060"/>
    <s v="YV001"/>
    <x v="21"/>
    <s v="Elec Distribution 360-373"/>
    <s v="Programs"/>
  </r>
  <r>
    <s v="YV001"/>
    <x v="21"/>
    <x v="356"/>
    <x v="356"/>
    <s v="DIS-E Cap Blanket"/>
    <d v="2013-07-01T00:00:00"/>
    <x v="0"/>
    <n v="201412"/>
    <x v="0"/>
    <x v="0"/>
    <s v="373400"/>
    <s v="028                                "/>
    <s v="00"/>
    <s v="CFNU    "/>
    <x v="2270"/>
    <s v="2060"/>
    <s v="YV001"/>
    <x v="21"/>
    <s v="Elec Distribution 360-373"/>
    <s v="Programs"/>
  </r>
  <r>
    <s v="YV001"/>
    <x v="21"/>
    <x v="357"/>
    <x v="357"/>
    <s v="DIS-E Cap Blanket"/>
    <d v="2013-07-01T00:00:00"/>
    <x v="0"/>
    <n v="201412"/>
    <x v="0"/>
    <x v="0"/>
    <s v="364000"/>
    <s v="028                                "/>
    <s v="00"/>
    <s v="UADD    "/>
    <x v="2271"/>
    <s v="2060"/>
    <s v="YV001"/>
    <x v="21"/>
    <s v="Elec Distribution 360-373"/>
    <s v="Programs"/>
  </r>
  <r>
    <s v="YV001"/>
    <x v="21"/>
    <x v="357"/>
    <x v="357"/>
    <s v="DIS-E Cap Blanket"/>
    <d v="2013-07-01T00:00:00"/>
    <x v="0"/>
    <n v="201412"/>
    <x v="0"/>
    <x v="0"/>
    <s v="365000"/>
    <s v="028                                "/>
    <s v="00"/>
    <s v="UADD    "/>
    <x v="2272"/>
    <s v="2060"/>
    <s v="YV001"/>
    <x v="21"/>
    <s v="Elec Distribution 360-373"/>
    <s v="Programs"/>
  </r>
  <r>
    <s v="YV001"/>
    <x v="21"/>
    <x v="357"/>
    <x v="357"/>
    <s v="DIS-E Cap Blanket"/>
    <d v="2013-07-01T00:00:00"/>
    <x v="0"/>
    <n v="201412"/>
    <x v="0"/>
    <x v="0"/>
    <s v="367000"/>
    <s v="028                                "/>
    <s v="00"/>
    <s v="UADD    "/>
    <x v="2273"/>
    <s v="2060"/>
    <s v="YV001"/>
    <x v="21"/>
    <s v="Elec Distribution 360-373"/>
    <s v="Programs"/>
  </r>
  <r>
    <s v="YV001"/>
    <x v="21"/>
    <x v="357"/>
    <x v="357"/>
    <s v="DIS-E Cap Blanket"/>
    <d v="2013-07-01T00:00:00"/>
    <x v="0"/>
    <n v="201412"/>
    <x v="0"/>
    <x v="0"/>
    <s v="368000"/>
    <s v="028                                "/>
    <s v="00"/>
    <s v="UADD    "/>
    <x v="2274"/>
    <s v="2060"/>
    <s v="YV001"/>
    <x v="21"/>
    <s v="Elec Distribution 360-373"/>
    <s v="Programs"/>
  </r>
  <r>
    <s v="YV001"/>
    <x v="21"/>
    <x v="357"/>
    <x v="357"/>
    <s v="DIS-E Cap Blanket"/>
    <d v="2013-07-01T00:00:00"/>
    <x v="0"/>
    <n v="201412"/>
    <x v="0"/>
    <x v="0"/>
    <s v="369100"/>
    <s v="028                                "/>
    <s v="00"/>
    <s v="UADD    "/>
    <x v="2275"/>
    <s v="2060"/>
    <s v="YV001"/>
    <x v="21"/>
    <s v="Elec Distribution 360-373"/>
    <s v="Programs"/>
  </r>
  <r>
    <s v="YV001"/>
    <x v="21"/>
    <x v="358"/>
    <x v="358"/>
    <s v="DIS-E Cap Blanket"/>
    <d v="2013-07-01T00:00:00"/>
    <x v="0"/>
    <n v="201412"/>
    <x v="0"/>
    <x v="0"/>
    <s v="364000"/>
    <s v="028                                "/>
    <s v="00"/>
    <s v="UADD    "/>
    <x v="2276"/>
    <s v="2060"/>
    <s v="YV001"/>
    <x v="21"/>
    <s v="Elec Distribution 360-373"/>
    <s v="Programs"/>
  </r>
  <r>
    <s v="YV001"/>
    <x v="21"/>
    <x v="358"/>
    <x v="358"/>
    <s v="DIS-E Cap Blanket"/>
    <d v="2013-07-01T00:00:00"/>
    <x v="0"/>
    <n v="201412"/>
    <x v="0"/>
    <x v="0"/>
    <s v="365000"/>
    <s v="028                                "/>
    <s v="00"/>
    <s v="UADD    "/>
    <x v="2277"/>
    <s v="2060"/>
    <s v="YV001"/>
    <x v="21"/>
    <s v="Elec Distribution 360-373"/>
    <s v="Programs"/>
  </r>
  <r>
    <s v="YV001"/>
    <x v="21"/>
    <x v="358"/>
    <x v="358"/>
    <s v="DIS-E Cap Blanket"/>
    <d v="2013-07-01T00:00:00"/>
    <x v="0"/>
    <n v="201412"/>
    <x v="0"/>
    <x v="0"/>
    <s v="368000"/>
    <s v="028                                "/>
    <s v="00"/>
    <s v="UADD    "/>
    <x v="2278"/>
    <s v="2060"/>
    <s v="YV001"/>
    <x v="21"/>
    <s v="Elec Distribution 360-373"/>
    <s v="Programs"/>
  </r>
  <r>
    <s v="YV001"/>
    <x v="21"/>
    <x v="359"/>
    <x v="359"/>
    <s v="DIS-E Cap Specific"/>
    <d v="2012-09-24T00:00:00"/>
    <x v="0"/>
    <n v="201412"/>
    <x v="0"/>
    <x v="0"/>
    <s v="364000"/>
    <s v="028                                "/>
    <s v="00"/>
    <s v="UADD    "/>
    <x v="2279"/>
    <s v="2060"/>
    <s v="YV001"/>
    <x v="21"/>
    <s v="Elec Distribution 360-373"/>
    <s v="Programs"/>
  </r>
  <r>
    <s v="YV001"/>
    <x v="21"/>
    <x v="359"/>
    <x v="359"/>
    <s v="DIS-E Cap Specific"/>
    <d v="2012-09-24T00:00:00"/>
    <x v="0"/>
    <n v="201412"/>
    <x v="0"/>
    <x v="0"/>
    <s v="365000"/>
    <s v="028                                "/>
    <s v="00"/>
    <s v="UADD    "/>
    <x v="2280"/>
    <s v="2060"/>
    <s v="YV001"/>
    <x v="21"/>
    <s v="Elec Distribution 360-373"/>
    <s v="Programs"/>
  </r>
  <r>
    <s v="YV001"/>
    <x v="21"/>
    <x v="359"/>
    <x v="359"/>
    <s v="DIS-E Cap Specific"/>
    <d v="2012-09-24T00:00:00"/>
    <x v="0"/>
    <n v="201412"/>
    <x v="0"/>
    <x v="0"/>
    <s v="368000"/>
    <s v="028                                "/>
    <s v="00"/>
    <s v="UADD    "/>
    <x v="2281"/>
    <s v="2060"/>
    <s v="YV001"/>
    <x v="21"/>
    <s v="Elec Distribution 360-373"/>
    <s v="Programs"/>
  </r>
  <r>
    <s v="YV001"/>
    <x v="21"/>
    <x v="360"/>
    <x v="360"/>
    <s v="DIS-E Cap Specific"/>
    <d v="2011-12-15T00:00:00"/>
    <x v="0"/>
    <n v="201412"/>
    <x v="0"/>
    <x v="1"/>
    <s v="364000"/>
    <s v="038                                "/>
    <s v="00"/>
    <s v="UTRT    "/>
    <x v="2282"/>
    <s v="2060"/>
    <s v="YV001"/>
    <x v="21"/>
    <s v="Elec Distribution 360-373"/>
    <s v="Programs"/>
  </r>
  <r>
    <s v="YV001"/>
    <x v="21"/>
    <x v="360"/>
    <x v="360"/>
    <s v="DIS-E Cap Specific"/>
    <d v="2011-12-15T00:00:00"/>
    <x v="0"/>
    <n v="201412"/>
    <x v="0"/>
    <x v="1"/>
    <s v="364000"/>
    <s v="038                                "/>
    <s v="DAL"/>
    <s v="UTRF    "/>
    <x v="2283"/>
    <s v="2060"/>
    <s v="YV001"/>
    <x v="21"/>
    <s v="Elec Distribution 360-373"/>
    <s v="Programs"/>
  </r>
  <r>
    <s v="YV001"/>
    <x v="21"/>
    <x v="360"/>
    <x v="360"/>
    <s v="DIS-E Cap Specific"/>
    <d v="2011-12-15T00:00:00"/>
    <x v="0"/>
    <n v="201412"/>
    <x v="0"/>
    <x v="1"/>
    <s v="365000"/>
    <s v="038                                "/>
    <s v="00"/>
    <s v="UTRT    "/>
    <x v="2284"/>
    <s v="2060"/>
    <s v="YV001"/>
    <x v="21"/>
    <s v="Elec Distribution 360-373"/>
    <s v="Programs"/>
  </r>
  <r>
    <s v="YV001"/>
    <x v="21"/>
    <x v="360"/>
    <x v="360"/>
    <s v="DIS-E Cap Specific"/>
    <d v="2011-12-15T00:00:00"/>
    <x v="0"/>
    <n v="201412"/>
    <x v="0"/>
    <x v="1"/>
    <s v="365000"/>
    <s v="038                                "/>
    <s v="DAL"/>
    <s v="UTRF    "/>
    <x v="2285"/>
    <s v="2060"/>
    <s v="YV001"/>
    <x v="21"/>
    <s v="Elec Distribution 360-373"/>
    <s v="Programs"/>
  </r>
  <r>
    <s v="YV001"/>
    <x v="21"/>
    <x v="360"/>
    <x v="360"/>
    <s v="DIS-E Cap Specific"/>
    <d v="2011-12-15T00:00:00"/>
    <x v="0"/>
    <n v="201412"/>
    <x v="0"/>
    <x v="1"/>
    <s v="368000"/>
    <s v="038                                "/>
    <s v="00"/>
    <s v="UTRT    "/>
    <x v="2286"/>
    <s v="2060"/>
    <s v="YV001"/>
    <x v="21"/>
    <s v="Elec Distribution 360-373"/>
    <s v="Programs"/>
  </r>
  <r>
    <s v="YV001"/>
    <x v="21"/>
    <x v="360"/>
    <x v="360"/>
    <s v="DIS-E Cap Specific"/>
    <d v="2011-12-15T00:00:00"/>
    <x v="0"/>
    <n v="201412"/>
    <x v="0"/>
    <x v="1"/>
    <s v="368000"/>
    <s v="038                                "/>
    <s v="DAL"/>
    <s v="UTRF    "/>
    <x v="2287"/>
    <s v="2060"/>
    <s v="YV001"/>
    <x v="21"/>
    <s v="Elec Distribution 360-373"/>
    <s v="Programs"/>
  </r>
  <r>
    <s v="YV001"/>
    <x v="21"/>
    <x v="360"/>
    <x v="360"/>
    <s v="DIS-E Cap Specific"/>
    <d v="2011-12-15T00:00:00"/>
    <x v="0"/>
    <n v="201412"/>
    <x v="0"/>
    <x v="1"/>
    <s v="369300"/>
    <s v="038                                "/>
    <s v="00"/>
    <s v="UTRT    "/>
    <x v="2288"/>
    <s v="2060"/>
    <s v="YV001"/>
    <x v="21"/>
    <s v="Elec Distribution 360-373"/>
    <s v="Programs"/>
  </r>
  <r>
    <s v="YV001"/>
    <x v="21"/>
    <x v="360"/>
    <x v="360"/>
    <s v="DIS-E Cap Specific"/>
    <d v="2011-12-15T00:00:00"/>
    <x v="0"/>
    <n v="201412"/>
    <x v="0"/>
    <x v="1"/>
    <s v="369300"/>
    <s v="038                                "/>
    <s v="DAL"/>
    <s v="UTRF    "/>
    <x v="2289"/>
    <s v="2060"/>
    <s v="YV001"/>
    <x v="21"/>
    <s v="Elec Distribution 360-373"/>
    <s v="Programs"/>
  </r>
  <r>
    <s v="YV001"/>
    <x v="21"/>
    <x v="361"/>
    <x v="361"/>
    <s v="DIS-E Cap Specific"/>
    <d v="2011-06-21T00:00:00"/>
    <x v="0"/>
    <n v="201412"/>
    <x v="0"/>
    <x v="1"/>
    <s v="364000"/>
    <s v="038                                "/>
    <s v="00"/>
    <s v="UADD    "/>
    <x v="2290"/>
    <s v="2060"/>
    <s v="YV001"/>
    <x v="21"/>
    <s v="Elec Distribution 360-373"/>
    <s v="Programs"/>
  </r>
  <r>
    <s v="YV001"/>
    <x v="21"/>
    <x v="361"/>
    <x v="361"/>
    <s v="DIS-E Cap Specific"/>
    <d v="2011-06-21T00:00:00"/>
    <x v="0"/>
    <n v="201412"/>
    <x v="0"/>
    <x v="1"/>
    <s v="365000"/>
    <s v="038                                "/>
    <s v="00"/>
    <s v="UADD    "/>
    <x v="2291"/>
    <s v="2060"/>
    <s v="YV001"/>
    <x v="21"/>
    <s v="Elec Distribution 360-373"/>
    <s v="Programs"/>
  </r>
  <r>
    <s v="YV001"/>
    <x v="21"/>
    <x v="361"/>
    <x v="361"/>
    <s v="DIS-E Cap Specific"/>
    <d v="2011-06-21T00:00:00"/>
    <x v="0"/>
    <n v="201412"/>
    <x v="0"/>
    <x v="1"/>
    <s v="368000"/>
    <s v="038                                "/>
    <s v="00"/>
    <s v="UADD    "/>
    <x v="2292"/>
    <s v="2060"/>
    <s v="YV001"/>
    <x v="21"/>
    <s v="Elec Distribution 360-373"/>
    <s v="Programs"/>
  </r>
  <r>
    <s v="YV001"/>
    <x v="21"/>
    <x v="362"/>
    <x v="362"/>
    <s v="DIS-E Cap Blanket"/>
    <d v="2014-10-01T00:00:00"/>
    <x v="0"/>
    <n v="201412"/>
    <x v="0"/>
    <x v="1"/>
    <s v="364000"/>
    <s v="038                                "/>
    <s v="00"/>
    <s v="UADD    "/>
    <x v="2293"/>
    <s v="2060"/>
    <s v="YV001"/>
    <x v="21"/>
    <s v="Elec Distribution 360-373"/>
    <s v="Programs"/>
  </r>
  <r>
    <s v="YV001"/>
    <x v="21"/>
    <x v="362"/>
    <x v="362"/>
    <s v="DIS-E Cap Blanket"/>
    <d v="2014-10-01T00:00:00"/>
    <x v="0"/>
    <n v="201412"/>
    <x v="0"/>
    <x v="1"/>
    <s v="365000"/>
    <s v="038                                "/>
    <s v="00"/>
    <s v="UADD    "/>
    <x v="2294"/>
    <s v="2060"/>
    <s v="YV001"/>
    <x v="21"/>
    <s v="Elec Distribution 360-373"/>
    <s v="Programs"/>
  </r>
  <r>
    <s v="YV001"/>
    <x v="21"/>
    <x v="362"/>
    <x v="362"/>
    <s v="DIS-E Cap Blanket"/>
    <d v="2014-10-01T00:00:00"/>
    <x v="0"/>
    <n v="201412"/>
    <x v="0"/>
    <x v="1"/>
    <s v="368000"/>
    <s v="038                                "/>
    <s v="00"/>
    <s v="UADD    "/>
    <x v="2295"/>
    <s v="2060"/>
    <s v="YV001"/>
    <x v="21"/>
    <s v="Elec Distribution 360-373"/>
    <s v="Programs"/>
  </r>
  <r>
    <s v="YV001"/>
    <x v="21"/>
    <x v="363"/>
    <x v="363"/>
    <s v="DIS-E Cap Blanket"/>
    <d v="2014-08-01T00:00:00"/>
    <x v="0"/>
    <n v="201412"/>
    <x v="0"/>
    <x v="0"/>
    <s v="364000"/>
    <s v="028                                "/>
    <s v="00"/>
    <s v="UADD    "/>
    <x v="2296"/>
    <s v="2060"/>
    <s v="YV001"/>
    <x v="21"/>
    <s v="Elec Distribution 360-373"/>
    <s v="Programs"/>
  </r>
  <r>
    <s v="YV001"/>
    <x v="21"/>
    <x v="363"/>
    <x v="363"/>
    <s v="DIS-E Cap Blanket"/>
    <d v="2014-08-01T00:00:00"/>
    <x v="0"/>
    <n v="201412"/>
    <x v="0"/>
    <x v="0"/>
    <s v="365000"/>
    <s v="028                                "/>
    <s v="00"/>
    <s v="UADD    "/>
    <x v="2297"/>
    <s v="2060"/>
    <s v="YV001"/>
    <x v="21"/>
    <s v="Elec Distribution 360-373"/>
    <s v="Programs"/>
  </r>
  <r>
    <s v="YV001"/>
    <x v="21"/>
    <x v="363"/>
    <x v="363"/>
    <s v="DIS-E Cap Blanket"/>
    <d v="2014-08-01T00:00:00"/>
    <x v="0"/>
    <n v="201412"/>
    <x v="0"/>
    <x v="0"/>
    <s v="368000"/>
    <s v="028                                "/>
    <s v="00"/>
    <s v="UADD    "/>
    <x v="2298"/>
    <s v="2060"/>
    <s v="YV001"/>
    <x v="21"/>
    <s v="Elec Distribution 360-373"/>
    <s v="Programs"/>
  </r>
  <r>
    <s v="YV001"/>
    <x v="21"/>
    <x v="364"/>
    <x v="364"/>
    <s v="DIS-E Cap Blanket"/>
    <d v="2014-08-01T00:00:00"/>
    <x v="0"/>
    <n v="201412"/>
    <x v="0"/>
    <x v="0"/>
    <s v="364000"/>
    <s v="028                                "/>
    <s v="00"/>
    <s v="UADD    "/>
    <x v="2299"/>
    <s v="2060"/>
    <s v="YV001"/>
    <x v="21"/>
    <s v="Elec Distribution 360-373"/>
    <s v="Programs"/>
  </r>
  <r>
    <s v="YV001"/>
    <x v="21"/>
    <x v="364"/>
    <x v="364"/>
    <s v="DIS-E Cap Blanket"/>
    <d v="2014-08-01T00:00:00"/>
    <x v="0"/>
    <n v="201412"/>
    <x v="0"/>
    <x v="0"/>
    <s v="365000"/>
    <s v="028                                "/>
    <s v="00"/>
    <s v="UADD    "/>
    <x v="2300"/>
    <s v="2060"/>
    <s v="YV001"/>
    <x v="21"/>
    <s v="Elec Distribution 360-373"/>
    <s v="Programs"/>
  </r>
  <r>
    <s v="YV001"/>
    <x v="21"/>
    <x v="364"/>
    <x v="364"/>
    <s v="DIS-E Cap Blanket"/>
    <d v="2014-08-01T00:00:00"/>
    <x v="0"/>
    <n v="201412"/>
    <x v="0"/>
    <x v="0"/>
    <s v="368000"/>
    <s v="028                                "/>
    <s v="00"/>
    <s v="UADD    "/>
    <x v="2301"/>
    <s v="2060"/>
    <s v="YV001"/>
    <x v="21"/>
    <s v="Elec Distribution 360-373"/>
    <s v="Programs"/>
  </r>
  <r>
    <s v="YV001"/>
    <x v="21"/>
    <x v="365"/>
    <x v="365"/>
    <s v="DIS-E Cap Blanket"/>
    <d v="2013-10-01T00:00:00"/>
    <x v="0"/>
    <n v="201412"/>
    <x v="0"/>
    <x v="0"/>
    <s v="364000"/>
    <s v="028                                "/>
    <s v="00"/>
    <s v="CFNU    "/>
    <x v="2302"/>
    <s v="2060"/>
    <s v="YV001"/>
    <x v="21"/>
    <s v="Elec Distribution 360-373"/>
    <s v="Programs"/>
  </r>
  <r>
    <s v="YV001"/>
    <x v="21"/>
    <x v="365"/>
    <x v="365"/>
    <s v="DIS-E Cap Blanket"/>
    <d v="2013-10-01T00:00:00"/>
    <x v="0"/>
    <n v="201412"/>
    <x v="0"/>
    <x v="0"/>
    <s v="364000"/>
    <s v="028                                "/>
    <s v="00"/>
    <s v="NURV    "/>
    <x v="2303"/>
    <s v="2060"/>
    <s v="YV001"/>
    <x v="21"/>
    <s v="Elec Distribution 360-373"/>
    <s v="Programs"/>
  </r>
  <r>
    <s v="YV001"/>
    <x v="21"/>
    <x v="365"/>
    <x v="365"/>
    <s v="DIS-E Cap Blanket"/>
    <d v="2013-10-01T00:00:00"/>
    <x v="0"/>
    <n v="201412"/>
    <x v="0"/>
    <x v="0"/>
    <s v="364000"/>
    <s v="028                                "/>
    <s v="00"/>
    <s v="UADD    "/>
    <x v="2304"/>
    <s v="2060"/>
    <s v="YV001"/>
    <x v="21"/>
    <s v="Elec Distribution 360-373"/>
    <s v="Programs"/>
  </r>
  <r>
    <s v="YV001"/>
    <x v="21"/>
    <x v="365"/>
    <x v="365"/>
    <s v="DIS-E Cap Blanket"/>
    <d v="2013-10-01T00:00:00"/>
    <x v="0"/>
    <n v="201412"/>
    <x v="0"/>
    <x v="0"/>
    <s v="365000"/>
    <s v="028                                "/>
    <s v="00"/>
    <s v="CFNU    "/>
    <x v="2305"/>
    <s v="2060"/>
    <s v="YV001"/>
    <x v="21"/>
    <s v="Elec Distribution 360-373"/>
    <s v="Programs"/>
  </r>
  <r>
    <s v="YV001"/>
    <x v="21"/>
    <x v="365"/>
    <x v="365"/>
    <s v="DIS-E Cap Blanket"/>
    <d v="2013-10-01T00:00:00"/>
    <x v="0"/>
    <n v="201412"/>
    <x v="0"/>
    <x v="0"/>
    <s v="365000"/>
    <s v="028                                "/>
    <s v="00"/>
    <s v="NURV    "/>
    <x v="2306"/>
    <s v="2060"/>
    <s v="YV001"/>
    <x v="21"/>
    <s v="Elec Distribution 360-373"/>
    <s v="Programs"/>
  </r>
  <r>
    <s v="YV001"/>
    <x v="21"/>
    <x v="365"/>
    <x v="365"/>
    <s v="DIS-E Cap Blanket"/>
    <d v="2013-10-01T00:00:00"/>
    <x v="0"/>
    <n v="201412"/>
    <x v="0"/>
    <x v="0"/>
    <s v="365000"/>
    <s v="028                                "/>
    <s v="00"/>
    <s v="UADD    "/>
    <x v="2307"/>
    <s v="2060"/>
    <s v="YV001"/>
    <x v="21"/>
    <s v="Elec Distribution 360-373"/>
    <s v="Programs"/>
  </r>
  <r>
    <s v="YV001"/>
    <x v="21"/>
    <x v="365"/>
    <x v="365"/>
    <s v="DIS-E Cap Blanket"/>
    <d v="2013-10-01T00:00:00"/>
    <x v="0"/>
    <n v="201412"/>
    <x v="0"/>
    <x v="0"/>
    <s v="366000"/>
    <s v="028                                "/>
    <s v="00"/>
    <s v="NURV    "/>
    <x v="2308"/>
    <s v="2060"/>
    <s v="YV001"/>
    <x v="21"/>
    <s v="Elec Distribution 360-373"/>
    <s v="Programs"/>
  </r>
  <r>
    <s v="YV001"/>
    <x v="21"/>
    <x v="365"/>
    <x v="365"/>
    <s v="DIS-E Cap Blanket"/>
    <d v="2013-10-01T00:00:00"/>
    <x v="0"/>
    <n v="201412"/>
    <x v="0"/>
    <x v="0"/>
    <s v="366000"/>
    <s v="028                                "/>
    <s v="00"/>
    <s v="UADD    "/>
    <x v="1949"/>
    <s v="2060"/>
    <s v="YV001"/>
    <x v="21"/>
    <s v="Elec Distribution 360-373"/>
    <s v="Programs"/>
  </r>
  <r>
    <s v="YV001"/>
    <x v="21"/>
    <x v="365"/>
    <x v="365"/>
    <s v="DIS-E Cap Blanket"/>
    <d v="2013-10-01T00:00:00"/>
    <x v="0"/>
    <n v="201412"/>
    <x v="0"/>
    <x v="0"/>
    <s v="367000"/>
    <s v="028                                "/>
    <s v="00"/>
    <s v="CFNU    "/>
    <x v="2309"/>
    <s v="2060"/>
    <s v="YV001"/>
    <x v="21"/>
    <s v="Elec Distribution 360-373"/>
    <s v="Programs"/>
  </r>
  <r>
    <s v="YV001"/>
    <x v="21"/>
    <x v="365"/>
    <x v="365"/>
    <s v="DIS-E Cap Blanket"/>
    <d v="2013-10-01T00:00:00"/>
    <x v="0"/>
    <n v="201412"/>
    <x v="0"/>
    <x v="0"/>
    <s v="367000"/>
    <s v="028                                "/>
    <s v="00"/>
    <s v="NURV    "/>
    <x v="2310"/>
    <s v="2060"/>
    <s v="YV001"/>
    <x v="21"/>
    <s v="Elec Distribution 360-373"/>
    <s v="Programs"/>
  </r>
  <r>
    <s v="YV001"/>
    <x v="21"/>
    <x v="365"/>
    <x v="365"/>
    <s v="DIS-E Cap Blanket"/>
    <d v="2013-10-01T00:00:00"/>
    <x v="0"/>
    <n v="201412"/>
    <x v="0"/>
    <x v="0"/>
    <s v="367000"/>
    <s v="028                                "/>
    <s v="00"/>
    <s v="UADD    "/>
    <x v="1406"/>
    <s v="2060"/>
    <s v="YV001"/>
    <x v="21"/>
    <s v="Elec Distribution 360-373"/>
    <s v="Programs"/>
  </r>
  <r>
    <s v="YV001"/>
    <x v="21"/>
    <x v="365"/>
    <x v="365"/>
    <s v="DIS-E Cap Blanket"/>
    <d v="2013-10-01T00:00:00"/>
    <x v="0"/>
    <n v="201412"/>
    <x v="0"/>
    <x v="0"/>
    <s v="368000"/>
    <s v="028                                "/>
    <s v="00"/>
    <s v="CFNU    "/>
    <x v="2311"/>
    <s v="2060"/>
    <s v="YV001"/>
    <x v="21"/>
    <s v="Elec Distribution 360-373"/>
    <s v="Programs"/>
  </r>
  <r>
    <s v="YV001"/>
    <x v="21"/>
    <x v="365"/>
    <x v="365"/>
    <s v="DIS-E Cap Blanket"/>
    <d v="2013-10-01T00:00:00"/>
    <x v="0"/>
    <n v="201412"/>
    <x v="0"/>
    <x v="0"/>
    <s v="368000"/>
    <s v="028                                "/>
    <s v="00"/>
    <s v="NURV    "/>
    <x v="2312"/>
    <s v="2060"/>
    <s v="YV001"/>
    <x v="21"/>
    <s v="Elec Distribution 360-373"/>
    <s v="Programs"/>
  </r>
  <r>
    <s v="YV001"/>
    <x v="21"/>
    <x v="365"/>
    <x v="365"/>
    <s v="DIS-E Cap Blanket"/>
    <d v="2013-10-01T00:00:00"/>
    <x v="0"/>
    <n v="201412"/>
    <x v="0"/>
    <x v="0"/>
    <s v="368000"/>
    <s v="028                                "/>
    <s v="00"/>
    <s v="UADD    "/>
    <x v="2313"/>
    <s v="2060"/>
    <s v="YV001"/>
    <x v="21"/>
    <s v="Elec Distribution 360-373"/>
    <s v="Programs"/>
  </r>
  <r>
    <s v="YV001"/>
    <x v="21"/>
    <x v="365"/>
    <x v="365"/>
    <s v="DIS-E Cap Blanket"/>
    <d v="2013-10-01T00:00:00"/>
    <x v="0"/>
    <n v="201412"/>
    <x v="0"/>
    <x v="0"/>
    <s v="369100"/>
    <s v="028                                "/>
    <s v="00"/>
    <s v="CFNU    "/>
    <x v="2314"/>
    <s v="2060"/>
    <s v="YV001"/>
    <x v="21"/>
    <s v="Elec Distribution 360-373"/>
    <s v="Programs"/>
  </r>
  <r>
    <s v="YV001"/>
    <x v="21"/>
    <x v="365"/>
    <x v="365"/>
    <s v="DIS-E Cap Blanket"/>
    <d v="2013-10-01T00:00:00"/>
    <x v="0"/>
    <n v="201412"/>
    <x v="0"/>
    <x v="0"/>
    <s v="369100"/>
    <s v="028                                "/>
    <s v="00"/>
    <s v="NURV    "/>
    <x v="2315"/>
    <s v="2060"/>
    <s v="YV001"/>
    <x v="21"/>
    <s v="Elec Distribution 360-373"/>
    <s v="Programs"/>
  </r>
  <r>
    <s v="YV001"/>
    <x v="21"/>
    <x v="365"/>
    <x v="365"/>
    <s v="DIS-E Cap Blanket"/>
    <d v="2013-10-01T00:00:00"/>
    <x v="0"/>
    <n v="201412"/>
    <x v="0"/>
    <x v="0"/>
    <s v="369100"/>
    <s v="028                                "/>
    <s v="00"/>
    <s v="UADD    "/>
    <x v="1768"/>
    <s v="2060"/>
    <s v="YV001"/>
    <x v="21"/>
    <s v="Elec Distribution 360-373"/>
    <s v="Programs"/>
  </r>
  <r>
    <s v="YV001"/>
    <x v="21"/>
    <x v="366"/>
    <x v="366"/>
    <s v="DIS-E Cap Blanket"/>
    <d v="2013-09-01T00:00:00"/>
    <x v="0"/>
    <n v="201412"/>
    <x v="0"/>
    <x v="0"/>
    <s v="364000"/>
    <s v="028                                "/>
    <s v="00"/>
    <s v="CFNU    "/>
    <x v="2316"/>
    <s v="2060"/>
    <s v="YV001"/>
    <x v="21"/>
    <s v="Elec Distribution 360-373"/>
    <s v="Programs"/>
  </r>
  <r>
    <s v="YV001"/>
    <x v="21"/>
    <x v="366"/>
    <x v="366"/>
    <s v="DIS-E Cap Blanket"/>
    <d v="2013-09-01T00:00:00"/>
    <x v="0"/>
    <n v="201412"/>
    <x v="0"/>
    <x v="0"/>
    <s v="364000"/>
    <s v="028                                "/>
    <s v="00"/>
    <s v="NURV    "/>
    <x v="2317"/>
    <s v="2060"/>
    <s v="YV001"/>
    <x v="21"/>
    <s v="Elec Distribution 360-373"/>
    <s v="Programs"/>
  </r>
  <r>
    <s v="YV001"/>
    <x v="21"/>
    <x v="366"/>
    <x v="366"/>
    <s v="DIS-E Cap Blanket"/>
    <d v="2013-09-01T00:00:00"/>
    <x v="0"/>
    <n v="201412"/>
    <x v="0"/>
    <x v="0"/>
    <s v="364000"/>
    <s v="028                                "/>
    <s v="00"/>
    <s v="UADD    "/>
    <x v="2318"/>
    <s v="2060"/>
    <s v="YV001"/>
    <x v="21"/>
    <s v="Elec Distribution 360-373"/>
    <s v="Programs"/>
  </r>
  <r>
    <s v="YV001"/>
    <x v="21"/>
    <x v="366"/>
    <x v="366"/>
    <s v="DIS-E Cap Blanket"/>
    <d v="2013-09-01T00:00:00"/>
    <x v="0"/>
    <n v="201412"/>
    <x v="0"/>
    <x v="0"/>
    <s v="365000"/>
    <s v="028                                "/>
    <s v="00"/>
    <s v="CFNU    "/>
    <x v="2319"/>
    <s v="2060"/>
    <s v="YV001"/>
    <x v="21"/>
    <s v="Elec Distribution 360-373"/>
    <s v="Programs"/>
  </r>
  <r>
    <s v="YV001"/>
    <x v="21"/>
    <x v="366"/>
    <x v="366"/>
    <s v="DIS-E Cap Blanket"/>
    <d v="2013-09-01T00:00:00"/>
    <x v="0"/>
    <n v="201412"/>
    <x v="0"/>
    <x v="0"/>
    <s v="365000"/>
    <s v="028                                "/>
    <s v="00"/>
    <s v="NURV    "/>
    <x v="2320"/>
    <s v="2060"/>
    <s v="YV001"/>
    <x v="21"/>
    <s v="Elec Distribution 360-373"/>
    <s v="Programs"/>
  </r>
  <r>
    <s v="YV001"/>
    <x v="21"/>
    <x v="366"/>
    <x v="366"/>
    <s v="DIS-E Cap Blanket"/>
    <d v="2013-09-01T00:00:00"/>
    <x v="0"/>
    <n v="201412"/>
    <x v="0"/>
    <x v="0"/>
    <s v="365000"/>
    <s v="028                                "/>
    <s v="00"/>
    <s v="UADD    "/>
    <x v="2321"/>
    <s v="2060"/>
    <s v="YV001"/>
    <x v="21"/>
    <s v="Elec Distribution 360-373"/>
    <s v="Programs"/>
  </r>
  <r>
    <s v="YV001"/>
    <x v="21"/>
    <x v="366"/>
    <x v="366"/>
    <s v="DIS-E Cap Blanket"/>
    <d v="2013-09-01T00:00:00"/>
    <x v="0"/>
    <n v="201412"/>
    <x v="0"/>
    <x v="0"/>
    <s v="367000"/>
    <s v="028                                "/>
    <s v="00"/>
    <s v="CFNU    "/>
    <x v="2322"/>
    <s v="2060"/>
    <s v="YV001"/>
    <x v="21"/>
    <s v="Elec Distribution 360-373"/>
    <s v="Programs"/>
  </r>
  <r>
    <s v="YV001"/>
    <x v="21"/>
    <x v="366"/>
    <x v="366"/>
    <s v="DIS-E Cap Blanket"/>
    <d v="2013-09-01T00:00:00"/>
    <x v="0"/>
    <n v="201412"/>
    <x v="0"/>
    <x v="0"/>
    <s v="367000"/>
    <s v="028                                "/>
    <s v="00"/>
    <s v="NURV    "/>
    <x v="2323"/>
    <s v="2060"/>
    <s v="YV001"/>
    <x v="21"/>
    <s v="Elec Distribution 360-373"/>
    <s v="Programs"/>
  </r>
  <r>
    <s v="YV001"/>
    <x v="21"/>
    <x v="366"/>
    <x v="366"/>
    <s v="DIS-E Cap Blanket"/>
    <d v="2013-09-01T00:00:00"/>
    <x v="0"/>
    <n v="201412"/>
    <x v="0"/>
    <x v="0"/>
    <s v="368000"/>
    <s v="028                                "/>
    <s v="00"/>
    <s v="CFNU    "/>
    <x v="2324"/>
    <s v="2060"/>
    <s v="YV001"/>
    <x v="21"/>
    <s v="Elec Distribution 360-373"/>
    <s v="Programs"/>
  </r>
  <r>
    <s v="YV001"/>
    <x v="21"/>
    <x v="366"/>
    <x v="366"/>
    <s v="DIS-E Cap Blanket"/>
    <d v="2013-09-01T00:00:00"/>
    <x v="0"/>
    <n v="201412"/>
    <x v="0"/>
    <x v="0"/>
    <s v="368000"/>
    <s v="028                                "/>
    <s v="00"/>
    <s v="NURV    "/>
    <x v="2325"/>
    <s v="2060"/>
    <s v="YV001"/>
    <x v="21"/>
    <s v="Elec Distribution 360-373"/>
    <s v="Programs"/>
  </r>
  <r>
    <s v="YV001"/>
    <x v="21"/>
    <x v="366"/>
    <x v="366"/>
    <s v="DIS-E Cap Blanket"/>
    <d v="2013-09-01T00:00:00"/>
    <x v="0"/>
    <n v="201412"/>
    <x v="0"/>
    <x v="0"/>
    <s v="369100"/>
    <s v="028                                "/>
    <s v="00"/>
    <s v="CFNU    "/>
    <x v="2326"/>
    <s v="2060"/>
    <s v="YV001"/>
    <x v="21"/>
    <s v="Elec Distribution 360-373"/>
    <s v="Programs"/>
  </r>
  <r>
    <s v="YV001"/>
    <x v="21"/>
    <x v="366"/>
    <x v="366"/>
    <s v="DIS-E Cap Blanket"/>
    <d v="2013-09-01T00:00:00"/>
    <x v="0"/>
    <n v="201412"/>
    <x v="0"/>
    <x v="0"/>
    <s v="369100"/>
    <s v="028                                "/>
    <s v="00"/>
    <s v="NURV    "/>
    <x v="2327"/>
    <s v="2060"/>
    <s v="YV001"/>
    <x v="21"/>
    <s v="Elec Distribution 360-373"/>
    <s v="Programs"/>
  </r>
  <r>
    <s v="YV001"/>
    <x v="21"/>
    <x v="366"/>
    <x v="366"/>
    <s v="DIS-E Cap Blanket"/>
    <d v="2013-09-01T00:00:00"/>
    <x v="0"/>
    <n v="201412"/>
    <x v="0"/>
    <x v="0"/>
    <s v="369300"/>
    <s v="028                                "/>
    <s v="00"/>
    <s v="NURV    "/>
    <x v="2328"/>
    <s v="2060"/>
    <s v="YV001"/>
    <x v="21"/>
    <s v="Elec Distribution 360-373"/>
    <s v="Programs"/>
  </r>
  <r>
    <s v="YV001"/>
    <x v="21"/>
    <x v="367"/>
    <x v="367"/>
    <s v="DIS-E Cap Blanket"/>
    <d v="2013-09-01T00:00:00"/>
    <x v="0"/>
    <n v="201412"/>
    <x v="0"/>
    <x v="1"/>
    <s v="364000"/>
    <s v="038                                "/>
    <s v="00"/>
    <s v="CFNU    "/>
    <x v="2329"/>
    <s v="2060"/>
    <s v="YV001"/>
    <x v="21"/>
    <s v="Elec Distribution 360-373"/>
    <s v="Programs"/>
  </r>
  <r>
    <s v="YV001"/>
    <x v="21"/>
    <x v="367"/>
    <x v="367"/>
    <s v="DIS-E Cap Blanket"/>
    <d v="2013-09-01T00:00:00"/>
    <x v="0"/>
    <n v="201412"/>
    <x v="0"/>
    <x v="1"/>
    <s v="364000"/>
    <s v="038                                "/>
    <s v="00"/>
    <s v="NURV    "/>
    <x v="2330"/>
    <s v="2060"/>
    <s v="YV001"/>
    <x v="21"/>
    <s v="Elec Distribution 360-373"/>
    <s v="Programs"/>
  </r>
  <r>
    <s v="YV001"/>
    <x v="21"/>
    <x v="367"/>
    <x v="367"/>
    <s v="DIS-E Cap Blanket"/>
    <d v="2013-09-01T00:00:00"/>
    <x v="0"/>
    <n v="201412"/>
    <x v="0"/>
    <x v="1"/>
    <s v="364000"/>
    <s v="038                                "/>
    <s v="00"/>
    <s v="UADD    "/>
    <x v="2331"/>
    <s v="2060"/>
    <s v="YV001"/>
    <x v="21"/>
    <s v="Elec Distribution 360-373"/>
    <s v="Programs"/>
  </r>
  <r>
    <s v="YV001"/>
    <x v="21"/>
    <x v="367"/>
    <x v="367"/>
    <s v="DIS-E Cap Blanket"/>
    <d v="2013-09-01T00:00:00"/>
    <x v="0"/>
    <n v="201412"/>
    <x v="0"/>
    <x v="1"/>
    <s v="365000"/>
    <s v="038                                "/>
    <s v="00"/>
    <s v="CFNU    "/>
    <x v="2332"/>
    <s v="2060"/>
    <s v="YV001"/>
    <x v="21"/>
    <s v="Elec Distribution 360-373"/>
    <s v="Programs"/>
  </r>
  <r>
    <s v="YV001"/>
    <x v="21"/>
    <x v="367"/>
    <x v="367"/>
    <s v="DIS-E Cap Blanket"/>
    <d v="2013-09-01T00:00:00"/>
    <x v="0"/>
    <n v="201412"/>
    <x v="0"/>
    <x v="1"/>
    <s v="365000"/>
    <s v="038                                "/>
    <s v="00"/>
    <s v="NURV    "/>
    <x v="2333"/>
    <s v="2060"/>
    <s v="YV001"/>
    <x v="21"/>
    <s v="Elec Distribution 360-373"/>
    <s v="Programs"/>
  </r>
  <r>
    <s v="YV001"/>
    <x v="21"/>
    <x v="367"/>
    <x v="367"/>
    <s v="DIS-E Cap Blanket"/>
    <d v="2013-09-01T00:00:00"/>
    <x v="0"/>
    <n v="201412"/>
    <x v="0"/>
    <x v="1"/>
    <s v="365000"/>
    <s v="038                                "/>
    <s v="00"/>
    <s v="UADD    "/>
    <x v="2334"/>
    <s v="2060"/>
    <s v="YV001"/>
    <x v="21"/>
    <s v="Elec Distribution 360-373"/>
    <s v="Programs"/>
  </r>
  <r>
    <s v="YV001"/>
    <x v="21"/>
    <x v="367"/>
    <x v="367"/>
    <s v="DIS-E Cap Blanket"/>
    <d v="2013-09-01T00:00:00"/>
    <x v="0"/>
    <n v="201412"/>
    <x v="0"/>
    <x v="1"/>
    <s v="366000"/>
    <s v="038                                "/>
    <s v="00"/>
    <s v="CFNU    "/>
    <x v="2335"/>
    <s v="2060"/>
    <s v="YV001"/>
    <x v="21"/>
    <s v="Elec Distribution 360-373"/>
    <s v="Programs"/>
  </r>
  <r>
    <s v="YV001"/>
    <x v="21"/>
    <x v="367"/>
    <x v="367"/>
    <s v="DIS-E Cap Blanket"/>
    <d v="2013-09-01T00:00:00"/>
    <x v="0"/>
    <n v="201412"/>
    <x v="0"/>
    <x v="1"/>
    <s v="366000"/>
    <s v="038                                "/>
    <s v="00"/>
    <s v="NURV    "/>
    <x v="2336"/>
    <s v="2060"/>
    <s v="YV001"/>
    <x v="21"/>
    <s v="Elec Distribution 360-373"/>
    <s v="Programs"/>
  </r>
  <r>
    <s v="YV001"/>
    <x v="21"/>
    <x v="367"/>
    <x v="367"/>
    <s v="DIS-E Cap Blanket"/>
    <d v="2013-09-01T00:00:00"/>
    <x v="0"/>
    <n v="201412"/>
    <x v="0"/>
    <x v="1"/>
    <s v="367000"/>
    <s v="038                                "/>
    <s v="00"/>
    <s v="CFNU    "/>
    <x v="2337"/>
    <s v="2060"/>
    <s v="YV001"/>
    <x v="21"/>
    <s v="Elec Distribution 360-373"/>
    <s v="Programs"/>
  </r>
  <r>
    <s v="YV001"/>
    <x v="21"/>
    <x v="367"/>
    <x v="367"/>
    <s v="DIS-E Cap Blanket"/>
    <d v="2013-09-01T00:00:00"/>
    <x v="0"/>
    <n v="201412"/>
    <x v="0"/>
    <x v="1"/>
    <s v="367000"/>
    <s v="038                                "/>
    <s v="00"/>
    <s v="NURV    "/>
    <x v="2338"/>
    <s v="2060"/>
    <s v="YV001"/>
    <x v="21"/>
    <s v="Elec Distribution 360-373"/>
    <s v="Programs"/>
  </r>
  <r>
    <s v="YV001"/>
    <x v="21"/>
    <x v="367"/>
    <x v="367"/>
    <s v="DIS-E Cap Blanket"/>
    <d v="2013-09-01T00:00:00"/>
    <x v="0"/>
    <n v="201412"/>
    <x v="0"/>
    <x v="1"/>
    <s v="367000"/>
    <s v="038                                "/>
    <s v="00"/>
    <s v="UADD    "/>
    <x v="2339"/>
    <s v="2060"/>
    <s v="YV001"/>
    <x v="21"/>
    <s v="Elec Distribution 360-373"/>
    <s v="Programs"/>
  </r>
  <r>
    <s v="YV001"/>
    <x v="21"/>
    <x v="367"/>
    <x v="367"/>
    <s v="DIS-E Cap Blanket"/>
    <d v="2013-09-01T00:00:00"/>
    <x v="0"/>
    <n v="201412"/>
    <x v="0"/>
    <x v="1"/>
    <s v="368000"/>
    <s v="038                                "/>
    <s v="00"/>
    <s v="CFNU    "/>
    <x v="2340"/>
    <s v="2060"/>
    <s v="YV001"/>
    <x v="21"/>
    <s v="Elec Distribution 360-373"/>
    <s v="Programs"/>
  </r>
  <r>
    <s v="YV001"/>
    <x v="21"/>
    <x v="367"/>
    <x v="367"/>
    <s v="DIS-E Cap Blanket"/>
    <d v="2013-09-01T00:00:00"/>
    <x v="0"/>
    <n v="201412"/>
    <x v="0"/>
    <x v="1"/>
    <s v="368000"/>
    <s v="038                                "/>
    <s v="00"/>
    <s v="NURV    "/>
    <x v="2341"/>
    <s v="2060"/>
    <s v="YV001"/>
    <x v="21"/>
    <s v="Elec Distribution 360-373"/>
    <s v="Programs"/>
  </r>
  <r>
    <s v="YV001"/>
    <x v="21"/>
    <x v="367"/>
    <x v="367"/>
    <s v="DIS-E Cap Blanket"/>
    <d v="2013-09-01T00:00:00"/>
    <x v="0"/>
    <n v="201412"/>
    <x v="0"/>
    <x v="1"/>
    <s v="369300"/>
    <s v="038                                "/>
    <s v="00"/>
    <s v="NURV    "/>
    <x v="2342"/>
    <s v="2060"/>
    <s v="YV001"/>
    <x v="21"/>
    <s v="Elec Distribution 360-373"/>
    <s v="Programs"/>
  </r>
  <r>
    <s v="YV001"/>
    <x v="21"/>
    <x v="368"/>
    <x v="368"/>
    <s v="DIS-E Cap Blanket"/>
    <d v="2014-10-01T00:00:00"/>
    <x v="0"/>
    <n v="201412"/>
    <x v="0"/>
    <x v="1"/>
    <s v="364000"/>
    <s v="038                                "/>
    <s v="00"/>
    <s v="UADD    "/>
    <x v="2343"/>
    <s v="2060"/>
    <s v="YV001"/>
    <x v="21"/>
    <s v="Elec Distribution 360-373"/>
    <s v="Programs"/>
  </r>
  <r>
    <s v="YV001"/>
    <x v="21"/>
    <x v="368"/>
    <x v="368"/>
    <s v="DIS-E Cap Blanket"/>
    <d v="2014-10-01T00:00:00"/>
    <x v="0"/>
    <n v="201412"/>
    <x v="0"/>
    <x v="1"/>
    <s v="365000"/>
    <s v="038                                "/>
    <s v="00"/>
    <s v="UADD    "/>
    <x v="2344"/>
    <s v="2060"/>
    <s v="YV001"/>
    <x v="21"/>
    <s v="Elec Distribution 360-373"/>
    <s v="Programs"/>
  </r>
  <r>
    <s v="YV001"/>
    <x v="21"/>
    <x v="368"/>
    <x v="368"/>
    <s v="DIS-E Cap Blanket"/>
    <d v="2014-10-01T00:00:00"/>
    <x v="0"/>
    <n v="201412"/>
    <x v="0"/>
    <x v="1"/>
    <s v="368000"/>
    <s v="038                                "/>
    <s v="00"/>
    <s v="UADD    "/>
    <x v="2345"/>
    <s v="2060"/>
    <s v="YV001"/>
    <x v="21"/>
    <s v="Elec Distribution 360-373"/>
    <s v="Programs"/>
  </r>
  <r>
    <s v="ZCJ60"/>
    <x v="21"/>
    <x v="369"/>
    <x v="369"/>
    <s v="DIS-E Cap Blanket"/>
    <d v="2004-01-01T00:00:00"/>
    <x v="0"/>
    <n v="201412"/>
    <x v="0"/>
    <x v="1"/>
    <s v="364000"/>
    <s v="038                                "/>
    <s v="00"/>
    <s v="UADD    "/>
    <x v="2346"/>
    <s v="2060"/>
    <s v="ZCJ60"/>
    <x v="21"/>
    <s v="Elec Distribution 360-373"/>
    <s v="Programs"/>
  </r>
  <r>
    <s v="ZCJ60"/>
    <x v="21"/>
    <x v="369"/>
    <x v="369"/>
    <s v="DIS-E Cap Blanket"/>
    <d v="2004-01-01T00:00:00"/>
    <x v="0"/>
    <n v="201412"/>
    <x v="0"/>
    <x v="1"/>
    <s v="365000"/>
    <s v="038                                "/>
    <s v="00"/>
    <s v="UADD    "/>
    <x v="2347"/>
    <s v="2060"/>
    <s v="ZCJ60"/>
    <x v="21"/>
    <s v="Elec Distribution 360-373"/>
    <s v="Programs"/>
  </r>
  <r>
    <s v="ZCJ60"/>
    <x v="21"/>
    <x v="369"/>
    <x v="369"/>
    <s v="DIS-E Cap Blanket"/>
    <d v="2004-01-01T00:00:00"/>
    <x v="0"/>
    <n v="201412"/>
    <x v="0"/>
    <x v="1"/>
    <s v="366000"/>
    <s v="038                                "/>
    <s v="00"/>
    <s v="UADD    "/>
    <x v="317"/>
    <s v="2060"/>
    <s v="ZCJ60"/>
    <x v="21"/>
    <s v="Elec Distribution 360-373"/>
    <s v="Programs"/>
  </r>
  <r>
    <s v="ZCJ60"/>
    <x v="21"/>
    <x v="369"/>
    <x v="369"/>
    <s v="DIS-E Cap Blanket"/>
    <d v="2004-01-01T00:00:00"/>
    <x v="0"/>
    <n v="201412"/>
    <x v="0"/>
    <x v="1"/>
    <s v="367000"/>
    <s v="038                                "/>
    <s v="00"/>
    <s v="UADD    "/>
    <x v="2348"/>
    <s v="2060"/>
    <s v="ZCJ60"/>
    <x v="21"/>
    <s v="Elec Distribution 360-373"/>
    <s v="Programs"/>
  </r>
  <r>
    <s v="ZCJ60"/>
    <x v="21"/>
    <x v="369"/>
    <x v="369"/>
    <s v="DIS-E Cap Blanket"/>
    <d v="2004-01-01T00:00:00"/>
    <x v="0"/>
    <n v="201412"/>
    <x v="0"/>
    <x v="1"/>
    <s v="368000"/>
    <s v="038                                "/>
    <s v="00"/>
    <s v="UADD    "/>
    <x v="2349"/>
    <s v="2060"/>
    <s v="ZCJ60"/>
    <x v="21"/>
    <s v="Elec Distribution 360-373"/>
    <s v="Programs"/>
  </r>
  <r>
    <s v="ZCJ60"/>
    <x v="21"/>
    <x v="369"/>
    <x v="369"/>
    <s v="DIS-E Cap Blanket"/>
    <d v="2004-01-01T00:00:00"/>
    <x v="0"/>
    <n v="201412"/>
    <x v="0"/>
    <x v="1"/>
    <s v="369100"/>
    <s v="038                                "/>
    <s v="00"/>
    <s v="UADD    "/>
    <x v="2350"/>
    <s v="2060"/>
    <s v="ZCJ60"/>
    <x v="21"/>
    <s v="Elec Distribution 360-373"/>
    <s v="Programs"/>
  </r>
  <r>
    <s v="ZCJ60"/>
    <x v="21"/>
    <x v="369"/>
    <x v="369"/>
    <s v="DIS-E Cap Blanket"/>
    <d v="2004-01-01T00:00:00"/>
    <x v="0"/>
    <n v="201412"/>
    <x v="0"/>
    <x v="1"/>
    <s v="369300"/>
    <s v="038                                "/>
    <s v="00"/>
    <s v="UADD    "/>
    <x v="492"/>
    <s v="2060"/>
    <s v="ZCJ60"/>
    <x v="21"/>
    <s v="Elec Distribution 360-373"/>
    <s v="Programs"/>
  </r>
  <r>
    <s v="ZCJ60"/>
    <x v="21"/>
    <x v="369"/>
    <x v="369"/>
    <s v="DIS-E Cap Blanket"/>
    <d v="2004-01-01T00:00:00"/>
    <x v="0"/>
    <n v="201412"/>
    <x v="0"/>
    <x v="1"/>
    <s v="373400"/>
    <s v="038                                "/>
    <s v="00"/>
    <s v="UADD    "/>
    <x v="2126"/>
    <s v="2060"/>
    <s v="ZCJ60"/>
    <x v="21"/>
    <s v="Elec Distribution 360-373"/>
    <s v="Programs"/>
  </r>
  <r>
    <s v="ZPJ60"/>
    <x v="21"/>
    <x v="370"/>
    <x v="370"/>
    <s v="DIS-E Cap Blanket"/>
    <d v="2004-01-01T00:00:00"/>
    <x v="0"/>
    <n v="201412"/>
    <x v="0"/>
    <x v="1"/>
    <s v="364000"/>
    <s v="038                                "/>
    <s v="00"/>
    <s v="UADD    "/>
    <x v="2351"/>
    <s v="2060"/>
    <s v="ZPJ60"/>
    <x v="21"/>
    <s v="Elec Distribution 360-373"/>
    <s v="Programs"/>
  </r>
  <r>
    <s v="ZPJ60"/>
    <x v="21"/>
    <x v="370"/>
    <x v="370"/>
    <s v="DIS-E Cap Blanket"/>
    <d v="2004-01-01T00:00:00"/>
    <x v="0"/>
    <n v="201412"/>
    <x v="0"/>
    <x v="1"/>
    <s v="365000"/>
    <s v="038                                "/>
    <s v="00"/>
    <s v="UADD    "/>
    <x v="2352"/>
    <s v="2060"/>
    <s v="ZPJ60"/>
    <x v="21"/>
    <s v="Elec Distribution 360-373"/>
    <s v="Programs"/>
  </r>
  <r>
    <s v="ZPJ60"/>
    <x v="21"/>
    <x v="370"/>
    <x v="370"/>
    <s v="DIS-E Cap Blanket"/>
    <d v="2004-01-01T00:00:00"/>
    <x v="0"/>
    <n v="201412"/>
    <x v="0"/>
    <x v="1"/>
    <s v="366000"/>
    <s v="038                                "/>
    <s v="00"/>
    <s v="UADD    "/>
    <x v="2353"/>
    <s v="2060"/>
    <s v="ZPJ60"/>
    <x v="21"/>
    <s v="Elec Distribution 360-373"/>
    <s v="Programs"/>
  </r>
  <r>
    <s v="ZPJ60"/>
    <x v="21"/>
    <x v="370"/>
    <x v="370"/>
    <s v="DIS-E Cap Blanket"/>
    <d v="2004-01-01T00:00:00"/>
    <x v="0"/>
    <n v="201412"/>
    <x v="0"/>
    <x v="1"/>
    <s v="367000"/>
    <s v="038                                "/>
    <s v="00"/>
    <s v="UADD    "/>
    <x v="2354"/>
    <s v="2060"/>
    <s v="ZPJ60"/>
    <x v="21"/>
    <s v="Elec Distribution 360-373"/>
    <s v="Programs"/>
  </r>
  <r>
    <s v="ZPJ60"/>
    <x v="21"/>
    <x v="370"/>
    <x v="370"/>
    <s v="DIS-E Cap Blanket"/>
    <d v="2004-01-01T00:00:00"/>
    <x v="0"/>
    <n v="201412"/>
    <x v="0"/>
    <x v="1"/>
    <s v="368000"/>
    <s v="038                                "/>
    <s v="00"/>
    <s v="UADD    "/>
    <x v="2355"/>
    <s v="2060"/>
    <s v="ZPJ60"/>
    <x v="21"/>
    <s v="Elec Distribution 360-373"/>
    <s v="Programs"/>
  </r>
  <r>
    <s v="ZPJ60"/>
    <x v="21"/>
    <x v="370"/>
    <x v="370"/>
    <s v="DIS-E Cap Blanket"/>
    <d v="2004-01-01T00:00:00"/>
    <x v="0"/>
    <n v="201412"/>
    <x v="0"/>
    <x v="1"/>
    <s v="369100"/>
    <s v="038                                "/>
    <s v="00"/>
    <s v="UADD    "/>
    <x v="2356"/>
    <s v="2060"/>
    <s v="ZPJ60"/>
    <x v="21"/>
    <s v="Elec Distribution 360-373"/>
    <s v="Programs"/>
  </r>
  <r>
    <s v="ZPJ60"/>
    <x v="21"/>
    <x v="370"/>
    <x v="370"/>
    <s v="DIS-E Cap Blanket"/>
    <d v="2004-01-01T00:00:00"/>
    <x v="0"/>
    <n v="201412"/>
    <x v="0"/>
    <x v="1"/>
    <s v="369300"/>
    <s v="038                                "/>
    <s v="00"/>
    <s v="UADD    "/>
    <x v="2357"/>
    <s v="2060"/>
    <s v="ZPJ60"/>
    <x v="21"/>
    <s v="Elec Distribution 360-373"/>
    <s v="Programs"/>
  </r>
  <r>
    <s v="ZPJ60"/>
    <x v="21"/>
    <x v="370"/>
    <x v="370"/>
    <s v="DIS-E Cap Blanket"/>
    <d v="2004-01-01T00:00:00"/>
    <x v="0"/>
    <n v="201412"/>
    <x v="0"/>
    <x v="1"/>
    <s v="373400"/>
    <s v="038                                "/>
    <s v="00"/>
    <s v="UADD    "/>
    <x v="1913"/>
    <s v="2060"/>
    <s v="ZPJ60"/>
    <x v="21"/>
    <s v="Elec Distribution 360-373"/>
    <s v="Programs"/>
  </r>
  <r>
    <s v="ZDP60"/>
    <x v="21"/>
    <x v="371"/>
    <x v="371"/>
    <s v="DIS-E Cap Blanket"/>
    <d v="2004-01-01T00:00:00"/>
    <x v="0"/>
    <n v="201412"/>
    <x v="0"/>
    <x v="0"/>
    <s v="364000"/>
    <s v="028                                "/>
    <s v="00"/>
    <s v="UADD    "/>
    <x v="2358"/>
    <s v="2060"/>
    <s v="ZDP60"/>
    <x v="21"/>
    <s v="Elec Distribution 360-373"/>
    <s v="Programs"/>
  </r>
  <r>
    <s v="ZDP60"/>
    <x v="21"/>
    <x v="371"/>
    <x v="371"/>
    <s v="DIS-E Cap Blanket"/>
    <d v="2004-01-01T00:00:00"/>
    <x v="0"/>
    <n v="201412"/>
    <x v="0"/>
    <x v="0"/>
    <s v="365000"/>
    <s v="028                                "/>
    <s v="00"/>
    <s v="UADD    "/>
    <x v="2359"/>
    <s v="2060"/>
    <s v="ZDP60"/>
    <x v="21"/>
    <s v="Elec Distribution 360-373"/>
    <s v="Programs"/>
  </r>
  <r>
    <s v="ZDP60"/>
    <x v="21"/>
    <x v="371"/>
    <x v="371"/>
    <s v="DIS-E Cap Blanket"/>
    <d v="2004-01-01T00:00:00"/>
    <x v="0"/>
    <n v="201412"/>
    <x v="0"/>
    <x v="0"/>
    <s v="366000"/>
    <s v="028                                "/>
    <s v="00"/>
    <s v="UADD    "/>
    <x v="2360"/>
    <s v="2060"/>
    <s v="ZDP60"/>
    <x v="21"/>
    <s v="Elec Distribution 360-373"/>
    <s v="Programs"/>
  </r>
  <r>
    <s v="ZDP60"/>
    <x v="21"/>
    <x v="371"/>
    <x v="371"/>
    <s v="DIS-E Cap Blanket"/>
    <d v="2004-01-01T00:00:00"/>
    <x v="0"/>
    <n v="201412"/>
    <x v="0"/>
    <x v="0"/>
    <s v="367000"/>
    <s v="028                                "/>
    <s v="00"/>
    <s v="UADD    "/>
    <x v="2361"/>
    <s v="2060"/>
    <s v="ZDP60"/>
    <x v="21"/>
    <s v="Elec Distribution 360-373"/>
    <s v="Programs"/>
  </r>
  <r>
    <s v="ZDP60"/>
    <x v="21"/>
    <x v="371"/>
    <x v="371"/>
    <s v="DIS-E Cap Blanket"/>
    <d v="2004-01-01T00:00:00"/>
    <x v="0"/>
    <n v="201412"/>
    <x v="0"/>
    <x v="0"/>
    <s v="368000"/>
    <s v="028                                "/>
    <s v="00"/>
    <s v="UADD    "/>
    <x v="2362"/>
    <s v="2060"/>
    <s v="ZDP60"/>
    <x v="21"/>
    <s v="Elec Distribution 360-373"/>
    <s v="Programs"/>
  </r>
  <r>
    <s v="ZDP60"/>
    <x v="21"/>
    <x v="371"/>
    <x v="371"/>
    <s v="DIS-E Cap Blanket"/>
    <d v="2004-01-01T00:00:00"/>
    <x v="0"/>
    <n v="201412"/>
    <x v="0"/>
    <x v="0"/>
    <s v="369100"/>
    <s v="028                                "/>
    <s v="00"/>
    <s v="UADD    "/>
    <x v="2363"/>
    <s v="2060"/>
    <s v="ZDP60"/>
    <x v="21"/>
    <s v="Elec Distribution 360-373"/>
    <s v="Programs"/>
  </r>
  <r>
    <s v="ZDP60"/>
    <x v="21"/>
    <x v="371"/>
    <x v="371"/>
    <s v="DIS-E Cap Blanket"/>
    <d v="2004-01-01T00:00:00"/>
    <x v="0"/>
    <n v="201412"/>
    <x v="0"/>
    <x v="0"/>
    <s v="369300"/>
    <s v="028                                "/>
    <s v="00"/>
    <s v="UADD    "/>
    <x v="2364"/>
    <s v="2060"/>
    <s v="ZDP60"/>
    <x v="21"/>
    <s v="Elec Distribution 360-373"/>
    <s v="Programs"/>
  </r>
  <r>
    <s v="ZDP60"/>
    <x v="21"/>
    <x v="371"/>
    <x v="371"/>
    <s v="DIS-E Cap Blanket"/>
    <d v="2004-01-01T00:00:00"/>
    <x v="0"/>
    <n v="201412"/>
    <x v="0"/>
    <x v="0"/>
    <s v="373400"/>
    <s v="028                                "/>
    <s v="00"/>
    <s v="UADD    "/>
    <x v="2365"/>
    <s v="2060"/>
    <s v="ZDP60"/>
    <x v="21"/>
    <s v="Elec Distribution 360-373"/>
    <s v="Programs"/>
  </r>
  <r>
    <s v="ZPJ60"/>
    <x v="21"/>
    <x v="372"/>
    <x v="372"/>
    <s v="DIS-E Cap Blanket"/>
    <d v="2004-01-01T00:00:00"/>
    <x v="0"/>
    <n v="201412"/>
    <x v="0"/>
    <x v="1"/>
    <s v="364000"/>
    <s v="038                                "/>
    <s v="00"/>
    <s v="UADD    "/>
    <x v="2366"/>
    <s v="2060"/>
    <s v="ZPJ60"/>
    <x v="21"/>
    <s v="Elec Distribution 360-373"/>
    <s v="Programs"/>
  </r>
  <r>
    <s v="ZBO60"/>
    <x v="21"/>
    <x v="373"/>
    <x v="373"/>
    <s v="DIS-E Cap Blanket"/>
    <d v="2004-01-01T00:00:00"/>
    <x v="0"/>
    <n v="201412"/>
    <x v="0"/>
    <x v="0"/>
    <s v="364000"/>
    <s v="028                                "/>
    <s v="00"/>
    <s v="UADD    "/>
    <x v="2367"/>
    <s v="2060"/>
    <s v="ZBO60"/>
    <x v="21"/>
    <s v="Elec Distribution 360-373"/>
    <s v="Programs"/>
  </r>
  <r>
    <s v="ZBO60"/>
    <x v="21"/>
    <x v="373"/>
    <x v="373"/>
    <s v="DIS-E Cap Blanket"/>
    <d v="2004-01-01T00:00:00"/>
    <x v="0"/>
    <n v="201412"/>
    <x v="0"/>
    <x v="0"/>
    <s v="365000"/>
    <s v="028                                "/>
    <s v="00"/>
    <s v="UADD    "/>
    <x v="2368"/>
    <s v="2060"/>
    <s v="ZBO60"/>
    <x v="21"/>
    <s v="Elec Distribution 360-373"/>
    <s v="Programs"/>
  </r>
  <r>
    <s v="ZBO60"/>
    <x v="21"/>
    <x v="373"/>
    <x v="373"/>
    <s v="DIS-E Cap Blanket"/>
    <d v="2004-01-01T00:00:00"/>
    <x v="0"/>
    <n v="201412"/>
    <x v="0"/>
    <x v="0"/>
    <s v="366000"/>
    <s v="028                                "/>
    <s v="00"/>
    <s v="UADD    "/>
    <x v="2369"/>
    <s v="2060"/>
    <s v="ZBO60"/>
    <x v="21"/>
    <s v="Elec Distribution 360-373"/>
    <s v="Programs"/>
  </r>
  <r>
    <s v="ZBO60"/>
    <x v="21"/>
    <x v="373"/>
    <x v="373"/>
    <s v="DIS-E Cap Blanket"/>
    <d v="2004-01-01T00:00:00"/>
    <x v="0"/>
    <n v="201412"/>
    <x v="0"/>
    <x v="0"/>
    <s v="367000"/>
    <s v="028                                "/>
    <s v="00"/>
    <s v="UADD    "/>
    <x v="2370"/>
    <s v="2060"/>
    <s v="ZBO60"/>
    <x v="21"/>
    <s v="Elec Distribution 360-373"/>
    <s v="Programs"/>
  </r>
  <r>
    <s v="ZBO60"/>
    <x v="21"/>
    <x v="373"/>
    <x v="373"/>
    <s v="DIS-E Cap Blanket"/>
    <d v="2004-01-01T00:00:00"/>
    <x v="0"/>
    <n v="201412"/>
    <x v="0"/>
    <x v="0"/>
    <s v="368000"/>
    <s v="028                                "/>
    <s v="00"/>
    <s v="UADD    "/>
    <x v="2371"/>
    <s v="2060"/>
    <s v="ZBO60"/>
    <x v="21"/>
    <s v="Elec Distribution 360-373"/>
    <s v="Programs"/>
  </r>
  <r>
    <s v="ZBO60"/>
    <x v="21"/>
    <x v="373"/>
    <x v="373"/>
    <s v="DIS-E Cap Blanket"/>
    <d v="2004-01-01T00:00:00"/>
    <x v="0"/>
    <n v="201412"/>
    <x v="0"/>
    <x v="0"/>
    <s v="369100"/>
    <s v="028                                "/>
    <s v="00"/>
    <s v="UADD    "/>
    <x v="2372"/>
    <s v="2060"/>
    <s v="ZBO60"/>
    <x v="21"/>
    <s v="Elec Distribution 360-373"/>
    <s v="Programs"/>
  </r>
  <r>
    <s v="ZBO60"/>
    <x v="21"/>
    <x v="373"/>
    <x v="373"/>
    <s v="DIS-E Cap Blanket"/>
    <d v="2004-01-01T00:00:00"/>
    <x v="0"/>
    <n v="201412"/>
    <x v="0"/>
    <x v="0"/>
    <s v="369300"/>
    <s v="028                                "/>
    <s v="00"/>
    <s v="UADD    "/>
    <x v="2373"/>
    <s v="2060"/>
    <s v="ZBO60"/>
    <x v="21"/>
    <s v="Elec Distribution 360-373"/>
    <s v="Programs"/>
  </r>
  <r>
    <s v="ZBO60"/>
    <x v="21"/>
    <x v="373"/>
    <x v="373"/>
    <s v="DIS-E Cap Blanket"/>
    <d v="2004-01-01T00:00:00"/>
    <x v="0"/>
    <n v="201412"/>
    <x v="0"/>
    <x v="0"/>
    <s v="373400"/>
    <s v="028                                "/>
    <s v="00"/>
    <s v="UADD    "/>
    <x v="2374"/>
    <s v="2060"/>
    <s v="ZBO60"/>
    <x v="21"/>
    <s v="Elec Distribution 360-373"/>
    <s v="Programs"/>
  </r>
  <r>
    <s v="ZBC60"/>
    <x v="21"/>
    <x v="374"/>
    <x v="374"/>
    <s v="DIS-E Cap Blanket"/>
    <d v="2004-01-01T00:00:00"/>
    <x v="0"/>
    <n v="201412"/>
    <x v="0"/>
    <x v="0"/>
    <s v="364000"/>
    <s v="028                                "/>
    <s v="00"/>
    <s v="CFNU    "/>
    <x v="2375"/>
    <s v="2060"/>
    <s v="ZBC60"/>
    <x v="21"/>
    <s v="Elec Distribution 360-373"/>
    <s v="Programs"/>
  </r>
  <r>
    <s v="ZBC60"/>
    <x v="21"/>
    <x v="374"/>
    <x v="374"/>
    <s v="DIS-E Cap Blanket"/>
    <d v="2004-01-01T00:00:00"/>
    <x v="0"/>
    <n v="201412"/>
    <x v="0"/>
    <x v="0"/>
    <s v="364000"/>
    <s v="028                                "/>
    <s v="00"/>
    <s v="NURV    "/>
    <x v="2376"/>
    <s v="2060"/>
    <s v="ZBC60"/>
    <x v="21"/>
    <s v="Elec Distribution 360-373"/>
    <s v="Programs"/>
  </r>
  <r>
    <s v="ZBC60"/>
    <x v="21"/>
    <x v="374"/>
    <x v="374"/>
    <s v="DIS-E Cap Blanket"/>
    <d v="2004-01-01T00:00:00"/>
    <x v="0"/>
    <n v="201412"/>
    <x v="0"/>
    <x v="0"/>
    <s v="364000"/>
    <s v="028                                "/>
    <s v="00"/>
    <s v="UADD    "/>
    <x v="2377"/>
    <s v="2060"/>
    <s v="ZBC60"/>
    <x v="21"/>
    <s v="Elec Distribution 360-373"/>
    <s v="Programs"/>
  </r>
  <r>
    <s v="ZBC60"/>
    <x v="21"/>
    <x v="374"/>
    <x v="374"/>
    <s v="DIS-E Cap Blanket"/>
    <d v="2004-01-01T00:00:00"/>
    <x v="0"/>
    <n v="201412"/>
    <x v="0"/>
    <x v="0"/>
    <s v="365000"/>
    <s v="028                                "/>
    <s v="00"/>
    <s v="CFNU    "/>
    <x v="2378"/>
    <s v="2060"/>
    <s v="ZBC60"/>
    <x v="21"/>
    <s v="Elec Distribution 360-373"/>
    <s v="Programs"/>
  </r>
  <r>
    <s v="ZBC60"/>
    <x v="21"/>
    <x v="374"/>
    <x v="374"/>
    <s v="DIS-E Cap Blanket"/>
    <d v="2004-01-01T00:00:00"/>
    <x v="0"/>
    <n v="201412"/>
    <x v="0"/>
    <x v="0"/>
    <s v="365000"/>
    <s v="028                                "/>
    <s v="00"/>
    <s v="NURV    "/>
    <x v="2379"/>
    <s v="2060"/>
    <s v="ZBC60"/>
    <x v="21"/>
    <s v="Elec Distribution 360-373"/>
    <s v="Programs"/>
  </r>
  <r>
    <s v="ZBC60"/>
    <x v="21"/>
    <x v="374"/>
    <x v="374"/>
    <s v="DIS-E Cap Blanket"/>
    <d v="2004-01-01T00:00:00"/>
    <x v="0"/>
    <n v="201412"/>
    <x v="0"/>
    <x v="0"/>
    <s v="366000"/>
    <s v="028                                "/>
    <s v="00"/>
    <s v="NURV    "/>
    <x v="2380"/>
    <s v="2060"/>
    <s v="ZBC60"/>
    <x v="21"/>
    <s v="Elec Distribution 360-373"/>
    <s v="Programs"/>
  </r>
  <r>
    <s v="ZBC60"/>
    <x v="21"/>
    <x v="374"/>
    <x v="374"/>
    <s v="DIS-E Cap Blanket"/>
    <d v="2004-01-01T00:00:00"/>
    <x v="0"/>
    <n v="201412"/>
    <x v="0"/>
    <x v="0"/>
    <s v="366000"/>
    <s v="028                                "/>
    <s v="00"/>
    <s v="UADD    "/>
    <x v="2381"/>
    <s v="2060"/>
    <s v="ZBC60"/>
    <x v="21"/>
    <s v="Elec Distribution 360-373"/>
    <s v="Programs"/>
  </r>
  <r>
    <s v="ZBC60"/>
    <x v="21"/>
    <x v="374"/>
    <x v="374"/>
    <s v="DIS-E Cap Blanket"/>
    <d v="2004-01-01T00:00:00"/>
    <x v="0"/>
    <n v="201412"/>
    <x v="0"/>
    <x v="0"/>
    <s v="367000"/>
    <s v="028                                "/>
    <s v="00"/>
    <s v="CFNU    "/>
    <x v="2382"/>
    <s v="2060"/>
    <s v="ZBC60"/>
    <x v="21"/>
    <s v="Elec Distribution 360-373"/>
    <s v="Programs"/>
  </r>
  <r>
    <s v="ZBC60"/>
    <x v="21"/>
    <x v="374"/>
    <x v="374"/>
    <s v="DIS-E Cap Blanket"/>
    <d v="2004-01-01T00:00:00"/>
    <x v="0"/>
    <n v="201412"/>
    <x v="0"/>
    <x v="0"/>
    <s v="367000"/>
    <s v="028                                "/>
    <s v="00"/>
    <s v="NURV    "/>
    <x v="2383"/>
    <s v="2060"/>
    <s v="ZBC60"/>
    <x v="21"/>
    <s v="Elec Distribution 360-373"/>
    <s v="Programs"/>
  </r>
  <r>
    <s v="ZBC60"/>
    <x v="21"/>
    <x v="374"/>
    <x v="374"/>
    <s v="DIS-E Cap Blanket"/>
    <d v="2004-01-01T00:00:00"/>
    <x v="0"/>
    <n v="201412"/>
    <x v="0"/>
    <x v="0"/>
    <s v="368000"/>
    <s v="028                                "/>
    <s v="00"/>
    <s v="CFNU    "/>
    <x v="2384"/>
    <s v="2060"/>
    <s v="ZBC60"/>
    <x v="21"/>
    <s v="Elec Distribution 360-373"/>
    <s v="Programs"/>
  </r>
  <r>
    <s v="ZBC60"/>
    <x v="21"/>
    <x v="374"/>
    <x v="374"/>
    <s v="DIS-E Cap Blanket"/>
    <d v="2004-01-01T00:00:00"/>
    <x v="0"/>
    <n v="201412"/>
    <x v="0"/>
    <x v="0"/>
    <s v="368000"/>
    <s v="028                                "/>
    <s v="00"/>
    <s v="NURV    "/>
    <x v="2385"/>
    <s v="2060"/>
    <s v="ZBC60"/>
    <x v="21"/>
    <s v="Elec Distribution 360-373"/>
    <s v="Programs"/>
  </r>
  <r>
    <s v="ZBC60"/>
    <x v="21"/>
    <x v="374"/>
    <x v="374"/>
    <s v="DIS-E Cap Blanket"/>
    <d v="2004-01-01T00:00:00"/>
    <x v="0"/>
    <n v="201412"/>
    <x v="0"/>
    <x v="0"/>
    <s v="369300"/>
    <s v="028                                "/>
    <s v="00"/>
    <s v="CFNU    "/>
    <x v="2386"/>
    <s v="2060"/>
    <s v="ZBC60"/>
    <x v="21"/>
    <s v="Elec Distribution 360-373"/>
    <s v="Programs"/>
  </r>
  <r>
    <s v="ZBC60"/>
    <x v="21"/>
    <x v="374"/>
    <x v="374"/>
    <s v="DIS-E Cap Blanket"/>
    <d v="2004-01-01T00:00:00"/>
    <x v="0"/>
    <n v="201412"/>
    <x v="0"/>
    <x v="0"/>
    <s v="373400"/>
    <s v="028                                "/>
    <s v="00"/>
    <s v="CFNU    "/>
    <x v="2387"/>
    <s v="2060"/>
    <s v="ZBC60"/>
    <x v="21"/>
    <s v="Elec Distribution 360-373"/>
    <s v="Programs"/>
  </r>
  <r>
    <s v="ZBC60"/>
    <x v="21"/>
    <x v="374"/>
    <x v="374"/>
    <s v="DIS-E Cap Blanket"/>
    <d v="2004-01-01T00:00:00"/>
    <x v="0"/>
    <n v="201412"/>
    <x v="0"/>
    <x v="0"/>
    <s v="373400"/>
    <s v="028                                "/>
    <s v="00"/>
    <s v="NURV    "/>
    <x v="2388"/>
    <s v="2060"/>
    <s v="ZBC60"/>
    <x v="21"/>
    <s v="Elec Distribution 360-373"/>
    <s v="Programs"/>
  </r>
  <r>
    <s v="ZBC60"/>
    <x v="21"/>
    <x v="374"/>
    <x v="374"/>
    <s v="DIS-E Cap Blanket"/>
    <d v="2004-01-01T00:00:00"/>
    <x v="0"/>
    <n v="201412"/>
    <x v="0"/>
    <x v="0"/>
    <s v="373400"/>
    <s v="028                                "/>
    <s v="00"/>
    <s v="UADD    "/>
    <x v="2389"/>
    <s v="2060"/>
    <s v="ZBC60"/>
    <x v="21"/>
    <s v="Elec Distribution 360-373"/>
    <s v="Programs"/>
  </r>
  <r>
    <s v="ZLL60"/>
    <x v="21"/>
    <x v="375"/>
    <x v="375"/>
    <s v="DIS-E Cap Blanket"/>
    <d v="2004-01-01T00:00:00"/>
    <x v="0"/>
    <n v="201412"/>
    <x v="0"/>
    <x v="1"/>
    <s v="364000"/>
    <s v="038                                "/>
    <s v="00"/>
    <s v="UADD    "/>
    <x v="2390"/>
    <s v="2060"/>
    <s v="ZLL60"/>
    <x v="21"/>
    <s v="Elec Distribution 360-373"/>
    <s v="Programs"/>
  </r>
  <r>
    <s v="ZLL60"/>
    <x v="21"/>
    <x v="375"/>
    <x v="375"/>
    <s v="DIS-E Cap Blanket"/>
    <d v="2004-01-01T00:00:00"/>
    <x v="0"/>
    <n v="201412"/>
    <x v="0"/>
    <x v="1"/>
    <s v="365000"/>
    <s v="038                                "/>
    <s v="00"/>
    <s v="UADD    "/>
    <x v="2390"/>
    <s v="2060"/>
    <s v="ZLL60"/>
    <x v="21"/>
    <s v="Elec Distribution 360-373"/>
    <s v="Programs"/>
  </r>
  <r>
    <s v="ZLL60"/>
    <x v="21"/>
    <x v="375"/>
    <x v="375"/>
    <s v="DIS-E Cap Blanket"/>
    <d v="2004-01-01T00:00:00"/>
    <x v="0"/>
    <n v="201412"/>
    <x v="0"/>
    <x v="1"/>
    <s v="366000"/>
    <s v="038                                "/>
    <s v="00"/>
    <s v="UADD    "/>
    <x v="2390"/>
    <s v="2060"/>
    <s v="ZLL60"/>
    <x v="21"/>
    <s v="Elec Distribution 360-373"/>
    <s v="Programs"/>
  </r>
  <r>
    <s v="ZLL60"/>
    <x v="21"/>
    <x v="375"/>
    <x v="375"/>
    <s v="DIS-E Cap Blanket"/>
    <d v="2004-01-01T00:00:00"/>
    <x v="0"/>
    <n v="201412"/>
    <x v="0"/>
    <x v="1"/>
    <s v="367000"/>
    <s v="038                                "/>
    <s v="00"/>
    <s v="UADD    "/>
    <x v="2390"/>
    <s v="2060"/>
    <s v="ZLL60"/>
    <x v="21"/>
    <s v="Elec Distribution 360-373"/>
    <s v="Programs"/>
  </r>
  <r>
    <s v="ZLL60"/>
    <x v="21"/>
    <x v="375"/>
    <x v="375"/>
    <s v="DIS-E Cap Blanket"/>
    <d v="2004-01-01T00:00:00"/>
    <x v="0"/>
    <n v="201412"/>
    <x v="0"/>
    <x v="1"/>
    <s v="368000"/>
    <s v="038                                "/>
    <s v="00"/>
    <s v="UADD    "/>
    <x v="2390"/>
    <s v="2060"/>
    <s v="ZLL60"/>
    <x v="21"/>
    <s v="Elec Distribution 360-373"/>
    <s v="Programs"/>
  </r>
  <r>
    <s v="ZLL60"/>
    <x v="21"/>
    <x v="375"/>
    <x v="375"/>
    <s v="DIS-E Cap Blanket"/>
    <d v="2004-01-01T00:00:00"/>
    <x v="0"/>
    <n v="201412"/>
    <x v="0"/>
    <x v="1"/>
    <s v="369100"/>
    <s v="038                                "/>
    <s v="00"/>
    <s v="UADD    "/>
    <x v="2390"/>
    <s v="2060"/>
    <s v="ZLL60"/>
    <x v="21"/>
    <s v="Elec Distribution 360-373"/>
    <s v="Programs"/>
  </r>
  <r>
    <s v="ZLL60"/>
    <x v="21"/>
    <x v="375"/>
    <x v="375"/>
    <s v="DIS-E Cap Blanket"/>
    <d v="2004-01-01T00:00:00"/>
    <x v="0"/>
    <n v="201412"/>
    <x v="0"/>
    <x v="1"/>
    <s v="369300"/>
    <s v="038                                "/>
    <s v="00"/>
    <s v="UADD    "/>
    <x v="2390"/>
    <s v="2060"/>
    <s v="ZLL60"/>
    <x v="21"/>
    <s v="Elec Distribution 360-373"/>
    <s v="Programs"/>
  </r>
  <r>
    <s v="ZLL60"/>
    <x v="21"/>
    <x v="375"/>
    <x v="375"/>
    <s v="DIS-E Cap Blanket"/>
    <d v="2004-01-01T00:00:00"/>
    <x v="0"/>
    <n v="201412"/>
    <x v="0"/>
    <x v="1"/>
    <s v="373400"/>
    <s v="038                                "/>
    <s v="00"/>
    <s v="UADD    "/>
    <x v="2391"/>
    <s v="2060"/>
    <s v="ZLL60"/>
    <x v="21"/>
    <s v="Elec Distribution 360-373"/>
    <s v="Programs"/>
  </r>
  <r>
    <s v="ZPJ60"/>
    <x v="21"/>
    <x v="376"/>
    <x v="376"/>
    <s v="DIS-E Cap Blanket"/>
    <d v="2004-01-01T00:00:00"/>
    <x v="0"/>
    <n v="201412"/>
    <x v="0"/>
    <x v="0"/>
    <s v="364000"/>
    <s v="028                                "/>
    <s v="00"/>
    <s v="CFNU    "/>
    <x v="2392"/>
    <s v="2060"/>
    <s v="ZPJ60"/>
    <x v="21"/>
    <s v="Elec Distribution 360-373"/>
    <s v="Programs"/>
  </r>
  <r>
    <s v="ZPJ60"/>
    <x v="21"/>
    <x v="376"/>
    <x v="376"/>
    <s v="DIS-E Cap Blanket"/>
    <d v="2004-01-01T00:00:00"/>
    <x v="0"/>
    <n v="201412"/>
    <x v="0"/>
    <x v="0"/>
    <s v="364000"/>
    <s v="028                                "/>
    <s v="00"/>
    <s v="NURV    "/>
    <x v="2393"/>
    <s v="2060"/>
    <s v="ZPJ60"/>
    <x v="21"/>
    <s v="Elec Distribution 360-373"/>
    <s v="Programs"/>
  </r>
  <r>
    <s v="ZPJ60"/>
    <x v="21"/>
    <x v="376"/>
    <x v="376"/>
    <s v="DIS-E Cap Blanket"/>
    <d v="2004-01-01T00:00:00"/>
    <x v="0"/>
    <n v="201412"/>
    <x v="0"/>
    <x v="0"/>
    <s v="365000"/>
    <s v="028                                "/>
    <s v="00"/>
    <s v="CFNU    "/>
    <x v="2394"/>
    <s v="2060"/>
    <s v="ZPJ60"/>
    <x v="21"/>
    <s v="Elec Distribution 360-373"/>
    <s v="Programs"/>
  </r>
  <r>
    <s v="ZPJ60"/>
    <x v="21"/>
    <x v="376"/>
    <x v="376"/>
    <s v="DIS-E Cap Blanket"/>
    <d v="2004-01-01T00:00:00"/>
    <x v="0"/>
    <n v="201412"/>
    <x v="0"/>
    <x v="0"/>
    <s v="365000"/>
    <s v="028                                "/>
    <s v="00"/>
    <s v="NURV    "/>
    <x v="2395"/>
    <s v="2060"/>
    <s v="ZPJ60"/>
    <x v="21"/>
    <s v="Elec Distribution 360-373"/>
    <s v="Programs"/>
  </r>
  <r>
    <s v="ZPJ60"/>
    <x v="21"/>
    <x v="376"/>
    <x v="376"/>
    <s v="DIS-E Cap Blanket"/>
    <d v="2004-01-01T00:00:00"/>
    <x v="0"/>
    <n v="201412"/>
    <x v="0"/>
    <x v="0"/>
    <s v="366000"/>
    <s v="028                                "/>
    <s v="00"/>
    <s v="NURV    "/>
    <x v="2396"/>
    <s v="2060"/>
    <s v="ZPJ60"/>
    <x v="21"/>
    <s v="Elec Distribution 360-373"/>
    <s v="Programs"/>
  </r>
  <r>
    <s v="ZPJ60"/>
    <x v="21"/>
    <x v="376"/>
    <x v="376"/>
    <s v="DIS-E Cap Blanket"/>
    <d v="2004-01-01T00:00:00"/>
    <x v="0"/>
    <n v="201412"/>
    <x v="0"/>
    <x v="0"/>
    <s v="367000"/>
    <s v="028                                "/>
    <s v="00"/>
    <s v="NURV    "/>
    <x v="2397"/>
    <s v="2060"/>
    <s v="ZPJ60"/>
    <x v="21"/>
    <s v="Elec Distribution 360-373"/>
    <s v="Programs"/>
  </r>
  <r>
    <s v="ZPJ60"/>
    <x v="21"/>
    <x v="376"/>
    <x v="376"/>
    <s v="DIS-E Cap Blanket"/>
    <d v="2004-01-01T00:00:00"/>
    <x v="0"/>
    <n v="201412"/>
    <x v="0"/>
    <x v="0"/>
    <s v="368000"/>
    <s v="028                                "/>
    <s v="00"/>
    <s v="CFNU    "/>
    <x v="2398"/>
    <s v="2060"/>
    <s v="ZPJ60"/>
    <x v="21"/>
    <s v="Elec Distribution 360-373"/>
    <s v="Programs"/>
  </r>
  <r>
    <s v="ZPJ60"/>
    <x v="21"/>
    <x v="376"/>
    <x v="376"/>
    <s v="DIS-E Cap Blanket"/>
    <d v="2004-01-01T00:00:00"/>
    <x v="0"/>
    <n v="201412"/>
    <x v="0"/>
    <x v="0"/>
    <s v="368000"/>
    <s v="028                                "/>
    <s v="00"/>
    <s v="NURV    "/>
    <x v="2399"/>
    <s v="2060"/>
    <s v="ZPJ60"/>
    <x v="21"/>
    <s v="Elec Distribution 360-373"/>
    <s v="Programs"/>
  </r>
  <r>
    <s v="ZPJ60"/>
    <x v="21"/>
    <x v="376"/>
    <x v="376"/>
    <s v="DIS-E Cap Blanket"/>
    <d v="2004-01-01T00:00:00"/>
    <x v="0"/>
    <n v="201412"/>
    <x v="0"/>
    <x v="0"/>
    <s v="369300"/>
    <s v="028                                "/>
    <s v="00"/>
    <s v="CFNU    "/>
    <x v="2400"/>
    <s v="2060"/>
    <s v="ZPJ60"/>
    <x v="21"/>
    <s v="Elec Distribution 360-373"/>
    <s v="Programs"/>
  </r>
  <r>
    <s v="ZPJ60"/>
    <x v="21"/>
    <x v="376"/>
    <x v="376"/>
    <s v="DIS-E Cap Blanket"/>
    <d v="2004-01-01T00:00:00"/>
    <x v="0"/>
    <n v="201412"/>
    <x v="0"/>
    <x v="0"/>
    <s v="373400"/>
    <s v="028                                "/>
    <s v="00"/>
    <s v="NURV    "/>
    <x v="2401"/>
    <s v="2060"/>
    <s v="ZPJ60"/>
    <x v="21"/>
    <s v="Elec Distribution 360-373"/>
    <s v="Programs"/>
  </r>
  <r>
    <s v="ZPJ60"/>
    <x v="21"/>
    <x v="377"/>
    <x v="377"/>
    <s v="DIS-E Cap Blanket"/>
    <d v="2004-01-01T00:00:00"/>
    <x v="0"/>
    <n v="201412"/>
    <x v="0"/>
    <x v="0"/>
    <s v="364000"/>
    <s v="028                                "/>
    <s v="00"/>
    <s v="UADD    "/>
    <x v="2402"/>
    <s v="2060"/>
    <s v="ZPJ60"/>
    <x v="21"/>
    <s v="Elec Distribution 360-373"/>
    <s v="Programs"/>
  </r>
  <r>
    <s v="ZPJ60"/>
    <x v="21"/>
    <x v="377"/>
    <x v="377"/>
    <s v="DIS-E Cap Blanket"/>
    <d v="2004-01-01T00:00:00"/>
    <x v="0"/>
    <n v="201412"/>
    <x v="0"/>
    <x v="0"/>
    <s v="365000"/>
    <s v="028                                "/>
    <s v="00"/>
    <s v="UADD    "/>
    <x v="2403"/>
    <s v="2060"/>
    <s v="ZPJ60"/>
    <x v="21"/>
    <s v="Elec Distribution 360-373"/>
    <s v="Programs"/>
  </r>
  <r>
    <s v="ZPJ60"/>
    <x v="21"/>
    <x v="377"/>
    <x v="377"/>
    <s v="DIS-E Cap Blanket"/>
    <d v="2004-01-01T00:00:00"/>
    <x v="0"/>
    <n v="201412"/>
    <x v="0"/>
    <x v="0"/>
    <s v="366000"/>
    <s v="028                                "/>
    <s v="00"/>
    <s v="UADD    "/>
    <x v="1717"/>
    <s v="2060"/>
    <s v="ZPJ60"/>
    <x v="21"/>
    <s v="Elec Distribution 360-373"/>
    <s v="Programs"/>
  </r>
  <r>
    <s v="ZPJ60"/>
    <x v="21"/>
    <x v="377"/>
    <x v="377"/>
    <s v="DIS-E Cap Blanket"/>
    <d v="2004-01-01T00:00:00"/>
    <x v="0"/>
    <n v="201412"/>
    <x v="0"/>
    <x v="0"/>
    <s v="367000"/>
    <s v="028                                "/>
    <s v="00"/>
    <s v="UADD    "/>
    <x v="2404"/>
    <s v="2060"/>
    <s v="ZPJ60"/>
    <x v="21"/>
    <s v="Elec Distribution 360-373"/>
    <s v="Programs"/>
  </r>
  <r>
    <s v="ZPJ60"/>
    <x v="21"/>
    <x v="377"/>
    <x v="377"/>
    <s v="DIS-E Cap Blanket"/>
    <d v="2004-01-01T00:00:00"/>
    <x v="0"/>
    <n v="201412"/>
    <x v="0"/>
    <x v="0"/>
    <s v="368000"/>
    <s v="028                                "/>
    <s v="00"/>
    <s v="UADD    "/>
    <x v="2405"/>
    <s v="2060"/>
    <s v="ZPJ60"/>
    <x v="21"/>
    <s v="Elec Distribution 360-373"/>
    <s v="Programs"/>
  </r>
  <r>
    <s v="ZPJ60"/>
    <x v="21"/>
    <x v="377"/>
    <x v="377"/>
    <s v="DIS-E Cap Blanket"/>
    <d v="2004-01-01T00:00:00"/>
    <x v="0"/>
    <n v="201412"/>
    <x v="0"/>
    <x v="0"/>
    <s v="369100"/>
    <s v="028                                "/>
    <s v="00"/>
    <s v="UADD    "/>
    <x v="1912"/>
    <s v="2060"/>
    <s v="ZPJ60"/>
    <x v="21"/>
    <s v="Elec Distribution 360-373"/>
    <s v="Programs"/>
  </r>
  <r>
    <s v="ZPJ60"/>
    <x v="21"/>
    <x v="377"/>
    <x v="377"/>
    <s v="DIS-E Cap Blanket"/>
    <d v="2004-01-01T00:00:00"/>
    <x v="0"/>
    <n v="201412"/>
    <x v="0"/>
    <x v="0"/>
    <s v="369300"/>
    <s v="028                                "/>
    <s v="00"/>
    <s v="UADD    "/>
    <x v="2406"/>
    <s v="2060"/>
    <s v="ZPJ60"/>
    <x v="21"/>
    <s v="Elec Distribution 360-373"/>
    <s v="Programs"/>
  </r>
  <r>
    <s v="ZPJ60"/>
    <x v="21"/>
    <x v="377"/>
    <x v="377"/>
    <s v="DIS-E Cap Blanket"/>
    <d v="2004-01-01T00:00:00"/>
    <x v="0"/>
    <n v="201412"/>
    <x v="0"/>
    <x v="0"/>
    <s v="373400"/>
    <s v="028                                "/>
    <s v="00"/>
    <s v="UADD    "/>
    <x v="98"/>
    <s v="2060"/>
    <s v="ZPJ60"/>
    <x v="21"/>
    <s v="Elec Distribution 360-373"/>
    <s v="Programs"/>
  </r>
  <r>
    <s v="YV001"/>
    <x v="21"/>
    <x v="378"/>
    <x v="378"/>
    <s v="DIS-E Cap Blanket"/>
    <d v="2014-08-01T00:00:00"/>
    <x v="0"/>
    <n v="201412"/>
    <x v="0"/>
    <x v="0"/>
    <s v="364000"/>
    <s v="028                                "/>
    <s v="00"/>
    <s v="UADD    "/>
    <x v="2407"/>
    <s v="2060"/>
    <s v="YV001"/>
    <x v="21"/>
    <s v="Elec Distribution 360-373"/>
    <s v="Programs"/>
  </r>
  <r>
    <s v="YV001"/>
    <x v="21"/>
    <x v="378"/>
    <x v="378"/>
    <s v="DIS-E Cap Blanket"/>
    <d v="2014-08-01T00:00:00"/>
    <x v="0"/>
    <n v="201412"/>
    <x v="0"/>
    <x v="0"/>
    <s v="365000"/>
    <s v="028                                "/>
    <s v="00"/>
    <s v="UADD    "/>
    <x v="2408"/>
    <s v="2060"/>
    <s v="YV001"/>
    <x v="21"/>
    <s v="Elec Distribution 360-373"/>
    <s v="Programs"/>
  </r>
  <r>
    <s v="YV001"/>
    <x v="21"/>
    <x v="378"/>
    <x v="378"/>
    <s v="DIS-E Cap Blanket"/>
    <d v="2014-08-01T00:00:00"/>
    <x v="0"/>
    <n v="201412"/>
    <x v="0"/>
    <x v="0"/>
    <s v="368000"/>
    <s v="028                                "/>
    <s v="00"/>
    <s v="UADD    "/>
    <x v="2409"/>
    <s v="2060"/>
    <s v="YV001"/>
    <x v="21"/>
    <s v="Elec Distribution 360-373"/>
    <s v="Programs"/>
  </r>
  <r>
    <s v="YV001"/>
    <x v="21"/>
    <x v="379"/>
    <x v="379"/>
    <s v="DIS-E Cap Blanket"/>
    <d v="2014-08-01T00:00:00"/>
    <x v="0"/>
    <n v="201412"/>
    <x v="0"/>
    <x v="0"/>
    <s v="364000"/>
    <s v="028                                "/>
    <s v="00"/>
    <s v="UADD    "/>
    <x v="2410"/>
    <s v="2060"/>
    <s v="YV001"/>
    <x v="21"/>
    <s v="Elec Distribution 360-373"/>
    <s v="Programs"/>
  </r>
  <r>
    <s v="YV001"/>
    <x v="21"/>
    <x v="379"/>
    <x v="379"/>
    <s v="DIS-E Cap Blanket"/>
    <d v="2014-08-01T00:00:00"/>
    <x v="0"/>
    <n v="201412"/>
    <x v="0"/>
    <x v="0"/>
    <s v="365000"/>
    <s v="028                                "/>
    <s v="00"/>
    <s v="UADD    "/>
    <x v="2411"/>
    <s v="2060"/>
    <s v="YV001"/>
    <x v="21"/>
    <s v="Elec Distribution 360-373"/>
    <s v="Programs"/>
  </r>
  <r>
    <s v="YV001"/>
    <x v="21"/>
    <x v="379"/>
    <x v="379"/>
    <s v="DIS-E Cap Blanket"/>
    <d v="2014-08-01T00:00:00"/>
    <x v="0"/>
    <n v="201412"/>
    <x v="0"/>
    <x v="0"/>
    <s v="368000"/>
    <s v="028                                "/>
    <s v="00"/>
    <s v="UADD    "/>
    <x v="2412"/>
    <s v="2060"/>
    <s v="YV001"/>
    <x v="21"/>
    <s v="Elec Distribution 360-373"/>
    <s v="Programs"/>
  </r>
  <r>
    <s v="YV001"/>
    <x v="21"/>
    <x v="380"/>
    <x v="380"/>
    <s v="DIS-E Cap Blanket"/>
    <d v="2014-08-01T00:00:00"/>
    <x v="0"/>
    <n v="201412"/>
    <x v="0"/>
    <x v="0"/>
    <s v="364000"/>
    <s v="028                                "/>
    <s v="00"/>
    <s v="UADD    "/>
    <x v="2413"/>
    <s v="2060"/>
    <s v="YV001"/>
    <x v="21"/>
    <s v="Elec Distribution 360-373"/>
    <s v="Programs"/>
  </r>
  <r>
    <s v="YV001"/>
    <x v="21"/>
    <x v="380"/>
    <x v="380"/>
    <s v="DIS-E Cap Blanket"/>
    <d v="2014-08-01T00:00:00"/>
    <x v="0"/>
    <n v="201412"/>
    <x v="0"/>
    <x v="0"/>
    <s v="365000"/>
    <s v="028                                "/>
    <s v="00"/>
    <s v="UADD    "/>
    <x v="2414"/>
    <s v="2060"/>
    <s v="YV001"/>
    <x v="21"/>
    <s v="Elec Distribution 360-373"/>
    <s v="Programs"/>
  </r>
  <r>
    <s v="YV001"/>
    <x v="21"/>
    <x v="380"/>
    <x v="380"/>
    <s v="DIS-E Cap Blanket"/>
    <d v="2014-08-01T00:00:00"/>
    <x v="0"/>
    <n v="201412"/>
    <x v="0"/>
    <x v="0"/>
    <s v="368000"/>
    <s v="028                                "/>
    <s v="00"/>
    <s v="UADD    "/>
    <x v="2415"/>
    <s v="2060"/>
    <s v="YV001"/>
    <x v="21"/>
    <s v="Elec Distribution 360-373"/>
    <s v="Programs"/>
  </r>
  <r>
    <s v="YV001"/>
    <x v="21"/>
    <x v="381"/>
    <x v="381"/>
    <s v="DIS-E Cap Blanket"/>
    <d v="2013-09-01T00:00:00"/>
    <x v="0"/>
    <n v="201412"/>
    <x v="0"/>
    <x v="0"/>
    <s v="364000"/>
    <s v="028                                "/>
    <s v="00"/>
    <s v="CFNU    "/>
    <x v="2416"/>
    <s v="2060"/>
    <s v="YV001"/>
    <x v="21"/>
    <s v="Elec Distribution 360-373"/>
    <s v="Programs"/>
  </r>
  <r>
    <s v="YV001"/>
    <x v="21"/>
    <x v="381"/>
    <x v="381"/>
    <s v="DIS-E Cap Blanket"/>
    <d v="2013-09-01T00:00:00"/>
    <x v="0"/>
    <n v="201412"/>
    <x v="0"/>
    <x v="0"/>
    <s v="364000"/>
    <s v="028                                "/>
    <s v="00"/>
    <s v="NURV    "/>
    <x v="2417"/>
    <s v="2060"/>
    <s v="YV001"/>
    <x v="21"/>
    <s v="Elec Distribution 360-373"/>
    <s v="Programs"/>
  </r>
  <r>
    <s v="YV001"/>
    <x v="21"/>
    <x v="381"/>
    <x v="381"/>
    <s v="DIS-E Cap Blanket"/>
    <d v="2013-09-01T00:00:00"/>
    <x v="0"/>
    <n v="201412"/>
    <x v="0"/>
    <x v="0"/>
    <s v="365000"/>
    <s v="028                                "/>
    <s v="00"/>
    <s v="CFNU    "/>
    <x v="2418"/>
    <s v="2060"/>
    <s v="YV001"/>
    <x v="21"/>
    <s v="Elec Distribution 360-373"/>
    <s v="Programs"/>
  </r>
  <r>
    <s v="YV001"/>
    <x v="21"/>
    <x v="381"/>
    <x v="381"/>
    <s v="DIS-E Cap Blanket"/>
    <d v="2013-09-01T00:00:00"/>
    <x v="0"/>
    <n v="201412"/>
    <x v="0"/>
    <x v="0"/>
    <s v="365000"/>
    <s v="028                                "/>
    <s v="00"/>
    <s v="NURV    "/>
    <x v="2419"/>
    <s v="2060"/>
    <s v="YV001"/>
    <x v="21"/>
    <s v="Elec Distribution 360-373"/>
    <s v="Programs"/>
  </r>
  <r>
    <s v="YV001"/>
    <x v="21"/>
    <x v="381"/>
    <x v="381"/>
    <s v="DIS-E Cap Blanket"/>
    <d v="2013-09-01T00:00:00"/>
    <x v="0"/>
    <n v="201412"/>
    <x v="0"/>
    <x v="0"/>
    <s v="366000"/>
    <s v="028                                "/>
    <s v="00"/>
    <s v="NURV    "/>
    <x v="2420"/>
    <s v="2060"/>
    <s v="YV001"/>
    <x v="21"/>
    <s v="Elec Distribution 360-373"/>
    <s v="Programs"/>
  </r>
  <r>
    <s v="YV001"/>
    <x v="21"/>
    <x v="381"/>
    <x v="381"/>
    <s v="DIS-E Cap Blanket"/>
    <d v="2013-09-01T00:00:00"/>
    <x v="0"/>
    <n v="201412"/>
    <x v="0"/>
    <x v="0"/>
    <s v="367000"/>
    <s v="028                                "/>
    <s v="00"/>
    <s v="NURV    "/>
    <x v="2421"/>
    <s v="2060"/>
    <s v="YV001"/>
    <x v="21"/>
    <s v="Elec Distribution 360-373"/>
    <s v="Programs"/>
  </r>
  <r>
    <s v="YV001"/>
    <x v="21"/>
    <x v="381"/>
    <x v="381"/>
    <s v="DIS-E Cap Blanket"/>
    <d v="2013-09-01T00:00:00"/>
    <x v="0"/>
    <n v="201412"/>
    <x v="0"/>
    <x v="0"/>
    <s v="368000"/>
    <s v="028                                "/>
    <s v="00"/>
    <s v="CFNU    "/>
    <x v="2422"/>
    <s v="2060"/>
    <s v="YV001"/>
    <x v="21"/>
    <s v="Elec Distribution 360-373"/>
    <s v="Programs"/>
  </r>
  <r>
    <s v="YV001"/>
    <x v="21"/>
    <x v="381"/>
    <x v="381"/>
    <s v="DIS-E Cap Blanket"/>
    <d v="2013-09-01T00:00:00"/>
    <x v="0"/>
    <n v="201412"/>
    <x v="0"/>
    <x v="0"/>
    <s v="368000"/>
    <s v="028                                "/>
    <s v="00"/>
    <s v="NURV    "/>
    <x v="2423"/>
    <s v="2060"/>
    <s v="YV001"/>
    <x v="21"/>
    <s v="Elec Distribution 360-373"/>
    <s v="Programs"/>
  </r>
  <r>
    <s v="YV001"/>
    <x v="21"/>
    <x v="381"/>
    <x v="381"/>
    <s v="DIS-E Cap Blanket"/>
    <d v="2013-09-01T00:00:00"/>
    <x v="0"/>
    <n v="201412"/>
    <x v="0"/>
    <x v="0"/>
    <s v="369300"/>
    <s v="028                                "/>
    <s v="00"/>
    <s v="CFNU    "/>
    <x v="2424"/>
    <s v="2060"/>
    <s v="YV001"/>
    <x v="21"/>
    <s v="Elec Distribution 360-373"/>
    <s v="Programs"/>
  </r>
  <r>
    <s v="YV001"/>
    <x v="21"/>
    <x v="381"/>
    <x v="381"/>
    <s v="DIS-E Cap Blanket"/>
    <d v="2013-09-01T00:00:00"/>
    <x v="0"/>
    <n v="201412"/>
    <x v="0"/>
    <x v="0"/>
    <s v="373400"/>
    <s v="028                                "/>
    <s v="00"/>
    <s v="NURV    "/>
    <x v="2425"/>
    <s v="2060"/>
    <s v="YV001"/>
    <x v="21"/>
    <s v="Elec Distribution 360-373"/>
    <s v="Programs"/>
  </r>
  <r>
    <s v="YU002"/>
    <x v="21"/>
    <x v="382"/>
    <x v="382"/>
    <s v="DIS-E Cap Blanket"/>
    <d v="2010-12-01T00:00:00"/>
    <x v="0"/>
    <n v="201412"/>
    <x v="0"/>
    <x v="1"/>
    <s v="364000"/>
    <s v="038                                "/>
    <s v="00"/>
    <s v="UADD    "/>
    <x v="2426"/>
    <s v="2060"/>
    <s v="YU002"/>
    <x v="21"/>
    <s v="Elec Distribution 360-373"/>
    <s v="Programs"/>
  </r>
  <r>
    <s v="YU002"/>
    <x v="21"/>
    <x v="382"/>
    <x v="382"/>
    <s v="DIS-E Cap Blanket"/>
    <d v="2010-12-01T00:00:00"/>
    <x v="0"/>
    <n v="201412"/>
    <x v="0"/>
    <x v="1"/>
    <s v="365000"/>
    <s v="038                                "/>
    <s v="00"/>
    <s v="UADD    "/>
    <x v="2427"/>
    <s v="2060"/>
    <s v="YU002"/>
    <x v="21"/>
    <s v="Elec Distribution 360-373"/>
    <s v="Programs"/>
  </r>
  <r>
    <s v="YU002"/>
    <x v="21"/>
    <x v="382"/>
    <x v="382"/>
    <s v="DIS-E Cap Blanket"/>
    <d v="2010-12-01T00:00:00"/>
    <x v="0"/>
    <n v="201412"/>
    <x v="0"/>
    <x v="1"/>
    <s v="366000"/>
    <s v="038                                "/>
    <s v="00"/>
    <s v="UADD    "/>
    <x v="2428"/>
    <s v="2060"/>
    <s v="YU002"/>
    <x v="21"/>
    <s v="Elec Distribution 360-373"/>
    <s v="Programs"/>
  </r>
  <r>
    <s v="YU002"/>
    <x v="21"/>
    <x v="382"/>
    <x v="382"/>
    <s v="DIS-E Cap Blanket"/>
    <d v="2010-12-01T00:00:00"/>
    <x v="0"/>
    <n v="201412"/>
    <x v="0"/>
    <x v="1"/>
    <s v="367000"/>
    <s v="038                                "/>
    <s v="00"/>
    <s v="UADD    "/>
    <x v="2429"/>
    <s v="2060"/>
    <s v="YU002"/>
    <x v="21"/>
    <s v="Elec Distribution 360-373"/>
    <s v="Programs"/>
  </r>
  <r>
    <s v="YU002"/>
    <x v="21"/>
    <x v="382"/>
    <x v="382"/>
    <s v="DIS-E Cap Blanket"/>
    <d v="2010-12-01T00:00:00"/>
    <x v="0"/>
    <n v="201412"/>
    <x v="0"/>
    <x v="1"/>
    <s v="368000"/>
    <s v="038                                "/>
    <s v="00"/>
    <s v="UADD    "/>
    <x v="2428"/>
    <s v="2060"/>
    <s v="YU002"/>
    <x v="21"/>
    <s v="Elec Distribution 360-373"/>
    <s v="Programs"/>
  </r>
  <r>
    <s v="YU002"/>
    <x v="21"/>
    <x v="383"/>
    <x v="383"/>
    <s v="DIS-E Cap Blanket"/>
    <d v="2010-12-01T00:00:00"/>
    <x v="0"/>
    <n v="201412"/>
    <x v="0"/>
    <x v="0"/>
    <s v="364000"/>
    <s v="028                                "/>
    <s v="00"/>
    <s v="UADD    "/>
    <x v="2430"/>
    <s v="2060"/>
    <s v="YU002"/>
    <x v="21"/>
    <s v="Elec Distribution 360-373"/>
    <s v="Programs"/>
  </r>
  <r>
    <s v="YU002"/>
    <x v="21"/>
    <x v="383"/>
    <x v="383"/>
    <s v="DIS-E Cap Blanket"/>
    <d v="2010-12-01T00:00:00"/>
    <x v="0"/>
    <n v="201412"/>
    <x v="0"/>
    <x v="0"/>
    <s v="365000"/>
    <s v="028                                "/>
    <s v="00"/>
    <s v="UADD    "/>
    <x v="2431"/>
    <s v="2060"/>
    <s v="YU002"/>
    <x v="21"/>
    <s v="Elec Distribution 360-373"/>
    <s v="Programs"/>
  </r>
  <r>
    <s v="YU002"/>
    <x v="21"/>
    <x v="383"/>
    <x v="383"/>
    <s v="DIS-E Cap Blanket"/>
    <d v="2010-12-01T00:00:00"/>
    <x v="0"/>
    <n v="201412"/>
    <x v="0"/>
    <x v="0"/>
    <s v="366000"/>
    <s v="028                                "/>
    <s v="00"/>
    <s v="UADD    "/>
    <x v="2432"/>
    <s v="2060"/>
    <s v="YU002"/>
    <x v="21"/>
    <s v="Elec Distribution 360-373"/>
    <s v="Programs"/>
  </r>
  <r>
    <s v="YU002"/>
    <x v="21"/>
    <x v="383"/>
    <x v="383"/>
    <s v="DIS-E Cap Blanket"/>
    <d v="2010-12-01T00:00:00"/>
    <x v="0"/>
    <n v="201412"/>
    <x v="0"/>
    <x v="0"/>
    <s v="367000"/>
    <s v="028                                "/>
    <s v="00"/>
    <s v="UADD    "/>
    <x v="2433"/>
    <s v="2060"/>
    <s v="YU002"/>
    <x v="21"/>
    <s v="Elec Distribution 360-373"/>
    <s v="Programs"/>
  </r>
  <r>
    <s v="YU002"/>
    <x v="21"/>
    <x v="383"/>
    <x v="383"/>
    <s v="DIS-E Cap Blanket"/>
    <d v="2010-12-01T00:00:00"/>
    <x v="0"/>
    <n v="201412"/>
    <x v="0"/>
    <x v="0"/>
    <s v="368000"/>
    <s v="028                                "/>
    <s v="00"/>
    <s v="UADD    "/>
    <x v="2434"/>
    <s v="2060"/>
    <s v="YU002"/>
    <x v="21"/>
    <s v="Elec Distribution 360-373"/>
    <s v="Programs"/>
  </r>
  <r>
    <s v="YV001"/>
    <x v="21"/>
    <x v="384"/>
    <x v="384"/>
    <s v="DIS-E Cap Blanket"/>
    <d v="2013-10-01T00:00:00"/>
    <x v="0"/>
    <n v="201412"/>
    <x v="0"/>
    <x v="0"/>
    <s v="364000"/>
    <s v="028                                "/>
    <s v="00"/>
    <s v="CFNU    "/>
    <x v="2435"/>
    <s v="2060"/>
    <s v="YV001"/>
    <x v="21"/>
    <s v="Elec Distribution 360-373"/>
    <s v="Programs"/>
  </r>
  <r>
    <s v="YV001"/>
    <x v="21"/>
    <x v="384"/>
    <x v="384"/>
    <s v="DIS-E Cap Blanket"/>
    <d v="2013-10-01T00:00:00"/>
    <x v="0"/>
    <n v="201412"/>
    <x v="0"/>
    <x v="0"/>
    <s v="364000"/>
    <s v="028                                "/>
    <s v="00"/>
    <s v="NURV    "/>
    <x v="2436"/>
    <s v="2060"/>
    <s v="YV001"/>
    <x v="21"/>
    <s v="Elec Distribution 360-373"/>
    <s v="Programs"/>
  </r>
  <r>
    <s v="YV001"/>
    <x v="21"/>
    <x v="384"/>
    <x v="384"/>
    <s v="DIS-E Cap Blanket"/>
    <d v="2013-10-01T00:00:00"/>
    <x v="0"/>
    <n v="201412"/>
    <x v="0"/>
    <x v="0"/>
    <s v="365000"/>
    <s v="028                                "/>
    <s v="00"/>
    <s v="CFNU    "/>
    <x v="2437"/>
    <s v="2060"/>
    <s v="YV001"/>
    <x v="21"/>
    <s v="Elec Distribution 360-373"/>
    <s v="Programs"/>
  </r>
  <r>
    <s v="YV001"/>
    <x v="21"/>
    <x v="384"/>
    <x v="384"/>
    <s v="DIS-E Cap Blanket"/>
    <d v="2013-10-01T00:00:00"/>
    <x v="0"/>
    <n v="201412"/>
    <x v="0"/>
    <x v="0"/>
    <s v="365000"/>
    <s v="028                                "/>
    <s v="00"/>
    <s v="NURV    "/>
    <x v="2438"/>
    <s v="2060"/>
    <s v="YV001"/>
    <x v="21"/>
    <s v="Elec Distribution 360-373"/>
    <s v="Programs"/>
  </r>
  <r>
    <s v="YV001"/>
    <x v="21"/>
    <x v="384"/>
    <x v="384"/>
    <s v="DIS-E Cap Blanket"/>
    <d v="2013-10-01T00:00:00"/>
    <x v="0"/>
    <n v="201412"/>
    <x v="0"/>
    <x v="0"/>
    <s v="367000"/>
    <s v="028                                "/>
    <s v="00"/>
    <s v="NURV    "/>
    <x v="2439"/>
    <s v="2060"/>
    <s v="YV001"/>
    <x v="21"/>
    <s v="Elec Distribution 360-373"/>
    <s v="Programs"/>
  </r>
  <r>
    <s v="YV001"/>
    <x v="21"/>
    <x v="384"/>
    <x v="384"/>
    <s v="DIS-E Cap Blanket"/>
    <d v="2013-10-01T00:00:00"/>
    <x v="0"/>
    <n v="201412"/>
    <x v="0"/>
    <x v="0"/>
    <s v="368000"/>
    <s v="028                                "/>
    <s v="00"/>
    <s v="CFNU    "/>
    <x v="2440"/>
    <s v="2060"/>
    <s v="YV001"/>
    <x v="21"/>
    <s v="Elec Distribution 360-373"/>
    <s v="Programs"/>
  </r>
  <r>
    <s v="YV001"/>
    <x v="21"/>
    <x v="384"/>
    <x v="384"/>
    <s v="DIS-E Cap Blanket"/>
    <d v="2013-10-01T00:00:00"/>
    <x v="0"/>
    <n v="201412"/>
    <x v="0"/>
    <x v="0"/>
    <s v="368000"/>
    <s v="028                                "/>
    <s v="00"/>
    <s v="NURV    "/>
    <x v="2441"/>
    <s v="2060"/>
    <s v="YV001"/>
    <x v="21"/>
    <s v="Elec Distribution 360-373"/>
    <s v="Programs"/>
  </r>
  <r>
    <s v="YV001"/>
    <x v="21"/>
    <x v="384"/>
    <x v="384"/>
    <s v="DIS-E Cap Blanket"/>
    <d v="2013-10-01T00:00:00"/>
    <x v="0"/>
    <n v="201412"/>
    <x v="0"/>
    <x v="0"/>
    <s v="369100"/>
    <s v="028                                "/>
    <s v="00"/>
    <s v="NURV    "/>
    <x v="2442"/>
    <s v="2060"/>
    <s v="YV001"/>
    <x v="21"/>
    <s v="Elec Distribution 360-373"/>
    <s v="Programs"/>
  </r>
  <r>
    <s v="61A50"/>
    <x v="22"/>
    <x v="385"/>
    <x v="385"/>
    <s v="DIS-E Cap Blanket"/>
    <d v="2011-08-01T00:00:00"/>
    <x v="0"/>
    <n v="201412"/>
    <x v="0"/>
    <x v="0"/>
    <s v="364000"/>
    <s v="028                                "/>
    <s v="00"/>
    <s v="UADD    "/>
    <x v="2443"/>
    <s v="2061"/>
    <s v="61A50"/>
    <x v="22"/>
    <s v="Elec Distribution 360-373"/>
    <s v="Mandated"/>
  </r>
  <r>
    <s v="61A50"/>
    <x v="22"/>
    <x v="385"/>
    <x v="385"/>
    <s v="DIS-E Cap Blanket"/>
    <d v="2011-08-01T00:00:00"/>
    <x v="0"/>
    <n v="201412"/>
    <x v="0"/>
    <x v="0"/>
    <s v="365000"/>
    <s v="028                                "/>
    <s v="00"/>
    <s v="UADD    "/>
    <x v="2444"/>
    <s v="2061"/>
    <s v="61A50"/>
    <x v="22"/>
    <s v="Elec Distribution 360-373"/>
    <s v="Mandated"/>
  </r>
  <r>
    <s v="CT303"/>
    <x v="23"/>
    <x v="386"/>
    <x v="386"/>
    <s v="TRN-Cap Specific"/>
    <d v="2013-07-01T00:00:00"/>
    <x v="0"/>
    <n v="201412"/>
    <x v="0"/>
    <x v="3"/>
    <s v="355000"/>
    <s v="399                                "/>
    <s v="399T"/>
    <s v="UADD    "/>
    <x v="2445"/>
    <s v="2070"/>
    <s v="CT303"/>
    <x v="23"/>
    <s v="Elec Transmission 350-359"/>
    <s v="Mandated"/>
  </r>
  <r>
    <s v="CT303"/>
    <x v="23"/>
    <x v="386"/>
    <x v="386"/>
    <s v="TRN-Cap Specific"/>
    <d v="2013-07-01T00:00:00"/>
    <x v="0"/>
    <n v="201412"/>
    <x v="0"/>
    <x v="3"/>
    <s v="356000"/>
    <s v="399                                "/>
    <s v="399T"/>
    <s v="UADD    "/>
    <x v="2446"/>
    <s v="2070"/>
    <s v="CT303"/>
    <x v="23"/>
    <s v="Elec Transmission 350-359"/>
    <s v="Mandated"/>
  </r>
  <r>
    <s v="ST421"/>
    <x v="23"/>
    <x v="387"/>
    <x v="387"/>
    <s v="TRN-Cap Specific"/>
    <d v="2014-05-01T00:00:00"/>
    <x v="0"/>
    <n v="201412"/>
    <x v="0"/>
    <x v="3"/>
    <s v="355000"/>
    <s v="299                                "/>
    <s v="299T"/>
    <s v="UADD    "/>
    <x v="2447"/>
    <s v="2070"/>
    <s v="ST421"/>
    <x v="23"/>
    <s v="Elec Transmission 350-359"/>
    <s v="Mandated"/>
  </r>
  <r>
    <s v="ST421"/>
    <x v="23"/>
    <x v="387"/>
    <x v="387"/>
    <s v="TRN-Cap Specific"/>
    <d v="2014-05-01T00:00:00"/>
    <x v="0"/>
    <n v="201412"/>
    <x v="0"/>
    <x v="3"/>
    <s v="356000"/>
    <s v="299                                "/>
    <s v="299T"/>
    <s v="UADD    "/>
    <x v="2448"/>
    <s v="2070"/>
    <s v="ST421"/>
    <x v="23"/>
    <s v="Elec Transmission 350-359"/>
    <s v="Mandated"/>
  </r>
  <r>
    <s v="CD302"/>
    <x v="23"/>
    <x v="388"/>
    <x v="388"/>
    <s v="DIS-E Cap Specific"/>
    <d v="2013-12-01T00:00:00"/>
    <x v="0"/>
    <n v="201412"/>
    <x v="0"/>
    <x v="1"/>
    <s v="364000"/>
    <s v="038                                "/>
    <s v="00"/>
    <s v="UADD    "/>
    <x v="2449"/>
    <s v="2070"/>
    <s v="CD302"/>
    <x v="23"/>
    <s v="Elec Transmission 350-359"/>
    <s v="Mandated"/>
  </r>
  <r>
    <s v="CD302"/>
    <x v="23"/>
    <x v="388"/>
    <x v="388"/>
    <s v="DIS-E Cap Specific"/>
    <d v="2013-12-01T00:00:00"/>
    <x v="0"/>
    <n v="201412"/>
    <x v="0"/>
    <x v="1"/>
    <s v="365000"/>
    <s v="038                                "/>
    <s v="00"/>
    <s v="UADD    "/>
    <x v="2450"/>
    <s v="2070"/>
    <s v="CD302"/>
    <x v="23"/>
    <s v="Elec Transmission 350-359"/>
    <s v="Mandated"/>
  </r>
  <r>
    <s v="KT202"/>
    <x v="23"/>
    <x v="389"/>
    <x v="389"/>
    <s v="TRN-Cap Specific"/>
    <d v="2012-09-10T00:00:00"/>
    <x v="0"/>
    <n v="201412"/>
    <x v="0"/>
    <x v="3"/>
    <s v="355000"/>
    <s v="333                                "/>
    <s v="333T"/>
    <s v="UADD    "/>
    <x v="2451"/>
    <s v="2070"/>
    <s v="KT202"/>
    <x v="23"/>
    <s v="Elec Transmission 350-359"/>
    <s v="Mandated"/>
  </r>
  <r>
    <s v="KT202"/>
    <x v="23"/>
    <x v="389"/>
    <x v="389"/>
    <s v="TRN-Cap Specific"/>
    <d v="2012-09-10T00:00:00"/>
    <x v="0"/>
    <n v="201412"/>
    <x v="0"/>
    <x v="3"/>
    <s v="356000"/>
    <s v="333                                "/>
    <s v="333T"/>
    <s v="UADD    "/>
    <x v="2452"/>
    <s v="2070"/>
    <s v="KT202"/>
    <x v="23"/>
    <s v="Elec Transmission 350-359"/>
    <s v="Mandated"/>
  </r>
  <r>
    <s v="WD309"/>
    <x v="24"/>
    <x v="390"/>
    <x v="390"/>
    <s v="DIS-E Cap Blanket"/>
    <d v="2013-12-01T00:00:00"/>
    <x v="0"/>
    <n v="201412"/>
    <x v="0"/>
    <x v="1"/>
    <s v="370000"/>
    <s v="038                                "/>
    <s v="00"/>
    <s v="UADD    "/>
    <x v="2453"/>
    <s v="2073"/>
    <s v="WD309"/>
    <x v="24"/>
    <s v="Elec Distribution 360-373"/>
    <s v="Programs"/>
  </r>
  <r>
    <s v="WD309"/>
    <x v="24"/>
    <x v="391"/>
    <x v="391"/>
    <s v="DIS-E Cap Blanket"/>
    <d v="2013-12-01T00:00:00"/>
    <x v="0"/>
    <n v="201412"/>
    <x v="0"/>
    <x v="1"/>
    <s v="370000"/>
    <s v="038                                "/>
    <s v="00"/>
    <s v="UADD    "/>
    <x v="2454"/>
    <s v="2073"/>
    <s v="WD309"/>
    <x v="24"/>
    <s v="Elec Distribution 360-373"/>
    <s v="Programs"/>
  </r>
  <r>
    <s v="WD309"/>
    <x v="24"/>
    <x v="392"/>
    <x v="392"/>
    <s v="DIS-E Cap Blanket"/>
    <d v="2013-12-01T00:00:00"/>
    <x v="0"/>
    <n v="201412"/>
    <x v="0"/>
    <x v="0"/>
    <s v="370000"/>
    <s v="028                                "/>
    <s v="00"/>
    <s v="UADD    "/>
    <x v="2455"/>
    <s v="2073"/>
    <s v="WD309"/>
    <x v="24"/>
    <s v="Elec Distribution 360-373"/>
    <s v="Programs"/>
  </r>
  <r>
    <s v="WD309"/>
    <x v="24"/>
    <x v="393"/>
    <x v="393"/>
    <s v="DIS-E Cap Blanket"/>
    <d v="2013-12-01T00:00:00"/>
    <x v="0"/>
    <n v="201412"/>
    <x v="0"/>
    <x v="0"/>
    <s v="370000"/>
    <s v="028                                "/>
    <s v="00"/>
    <s v="UADD    "/>
    <x v="2456"/>
    <s v="2073"/>
    <s v="WD309"/>
    <x v="24"/>
    <s v="Elec Distribution 360-373"/>
    <s v="Programs"/>
  </r>
  <r>
    <s v="WD309"/>
    <x v="24"/>
    <x v="394"/>
    <x v="394"/>
    <s v="DIS-E Cap Blanket"/>
    <d v="2013-12-01T00:00:00"/>
    <x v="0"/>
    <n v="201412"/>
    <x v="0"/>
    <x v="1"/>
    <s v="370000"/>
    <s v="038                                "/>
    <s v="00"/>
    <s v="UADD    "/>
    <x v="2457"/>
    <s v="2073"/>
    <s v="WD309"/>
    <x v="24"/>
    <s v="Elec Distribution 360-373"/>
    <s v="Programs"/>
  </r>
  <r>
    <s v="WD309"/>
    <x v="24"/>
    <x v="395"/>
    <x v="395"/>
    <s v="DIS-E Cap Blanket"/>
    <d v="2013-12-01T00:00:00"/>
    <x v="0"/>
    <n v="201412"/>
    <x v="0"/>
    <x v="1"/>
    <s v="370000"/>
    <s v="038                                "/>
    <s v="00"/>
    <s v="UADD    "/>
    <x v="2458"/>
    <s v="2073"/>
    <s v="WD309"/>
    <x v="24"/>
    <s v="Elec Distribution 360-373"/>
    <s v="Programs"/>
  </r>
  <r>
    <s v="WD309"/>
    <x v="24"/>
    <x v="396"/>
    <x v="396"/>
    <s v="DIS-E Cap Blanket"/>
    <d v="2013-12-01T00:00:00"/>
    <x v="0"/>
    <n v="201412"/>
    <x v="0"/>
    <x v="0"/>
    <s v="370000"/>
    <s v="028                                "/>
    <s v="00"/>
    <s v="UADD    "/>
    <x v="2459"/>
    <s v="2073"/>
    <s v="WD309"/>
    <x v="24"/>
    <s v="Elec Distribution 360-373"/>
    <s v="Programs"/>
  </r>
  <r>
    <s v="WD309"/>
    <x v="24"/>
    <x v="397"/>
    <x v="397"/>
    <s v="DIS-E Cap Blanket"/>
    <d v="2013-12-01T00:00:00"/>
    <x v="0"/>
    <n v="201412"/>
    <x v="0"/>
    <x v="0"/>
    <s v="370000"/>
    <s v="028                                "/>
    <s v="00"/>
    <s v="UADD    "/>
    <x v="2460"/>
    <s v="2073"/>
    <s v="WD309"/>
    <x v="24"/>
    <s v="Elec Distribution 360-373"/>
    <s v="Programs"/>
  </r>
  <r>
    <s v="WD309"/>
    <x v="24"/>
    <x v="398"/>
    <x v="398"/>
    <s v="DIS-E Cap Blanket"/>
    <d v="2013-12-01T00:00:00"/>
    <x v="0"/>
    <n v="201412"/>
    <x v="0"/>
    <x v="0"/>
    <s v="370000"/>
    <s v="028                                "/>
    <s v="00"/>
    <s v="UADD    "/>
    <x v="2461"/>
    <s v="2073"/>
    <s v="WD309"/>
    <x v="24"/>
    <s v="Elec Distribution 360-373"/>
    <s v="Programs"/>
  </r>
  <r>
    <s v="WD309"/>
    <x v="24"/>
    <x v="399"/>
    <x v="399"/>
    <s v="DIS-E Cap Blanket"/>
    <d v="2013-12-01T00:00:00"/>
    <x v="0"/>
    <n v="201412"/>
    <x v="0"/>
    <x v="0"/>
    <s v="370000"/>
    <s v="028                                "/>
    <s v="00"/>
    <s v="UADD    "/>
    <x v="2457"/>
    <s v="2073"/>
    <s v="WD309"/>
    <x v="24"/>
    <s v="Elec Distribution 360-373"/>
    <s v="Programs"/>
  </r>
  <r>
    <s v="XT801"/>
    <x v="25"/>
    <x v="400"/>
    <x v="400"/>
    <s v="TRN-Cap Blanket"/>
    <d v="2004-01-01T00:00:00"/>
    <x v="0"/>
    <n v="201412"/>
    <x v="0"/>
    <x v="3"/>
    <s v="352000"/>
    <s v="424                                "/>
    <s v="424T"/>
    <s v="UADD    "/>
    <x v="2462"/>
    <s v="2214"/>
    <s v="XT801"/>
    <x v="25"/>
    <s v="Elec Transmission 350-359"/>
    <s v="Programs"/>
  </r>
  <r>
    <s v="XT801"/>
    <x v="25"/>
    <x v="400"/>
    <x v="400"/>
    <s v="TRN-Cap Blanket"/>
    <d v="2004-01-01T00:00:00"/>
    <x v="0"/>
    <n v="201412"/>
    <x v="0"/>
    <x v="3"/>
    <s v="353000"/>
    <s v="424                                "/>
    <s v="424T"/>
    <s v="UADD    "/>
    <x v="2463"/>
    <s v="2214"/>
    <s v="XT801"/>
    <x v="25"/>
    <s v="Elec Transmission 350-359"/>
    <s v="Programs"/>
  </r>
  <r>
    <s v="XT801"/>
    <x v="25"/>
    <x v="400"/>
    <x v="400"/>
    <s v="TRN-Cap Blanket"/>
    <d v="2004-01-01T00:00:00"/>
    <x v="0"/>
    <n v="201412"/>
    <x v="0"/>
    <x v="3"/>
    <s v="354000"/>
    <s v="424                                "/>
    <s v="424T"/>
    <s v="UADD    "/>
    <x v="2464"/>
    <s v="2214"/>
    <s v="XT801"/>
    <x v="25"/>
    <s v="Elec Transmission 350-359"/>
    <s v="Programs"/>
  </r>
  <r>
    <s v="XT801"/>
    <x v="25"/>
    <x v="400"/>
    <x v="400"/>
    <s v="TRN-Cap Blanket"/>
    <d v="2004-01-01T00:00:00"/>
    <x v="0"/>
    <n v="201412"/>
    <x v="0"/>
    <x v="3"/>
    <s v="397000"/>
    <s v="424                                "/>
    <s v="424T"/>
    <s v="UADD    "/>
    <x v="2465"/>
    <s v="2214"/>
    <s v="XT801"/>
    <x v="25"/>
    <s v="Elec Transmission 350-359"/>
    <s v="Programs"/>
  </r>
  <r>
    <s v="XS202"/>
    <x v="26"/>
    <x v="401"/>
    <x v="401"/>
    <s v="SUBTRN-Cap Specific"/>
    <d v="2014-06-01T00:00:00"/>
    <x v="0"/>
    <n v="201412"/>
    <x v="0"/>
    <x v="3"/>
    <s v="353000"/>
    <s v="028                                "/>
    <s v="BEA"/>
    <s v="UADD    "/>
    <x v="2466"/>
    <s v="2215"/>
    <s v="XS202"/>
    <x v="26"/>
    <s v="Elec Transmission 350-359"/>
    <s v="Programs"/>
  </r>
  <r>
    <s v="SS802"/>
    <x v="27"/>
    <x v="402"/>
    <x v="402"/>
    <s v="TRN-Cap Specific"/>
    <d v="2009-10-28T00:00:00"/>
    <x v="0"/>
    <n v="201412"/>
    <x v="0"/>
    <x v="3"/>
    <s v="353000"/>
    <s v="028                                "/>
    <s v="3HT"/>
    <s v="UADD    "/>
    <x v="2467"/>
    <s v="2217"/>
    <s v="SS802"/>
    <x v="27"/>
    <s v="Elec Transmission 350-359"/>
    <s v="Projects"/>
  </r>
  <r>
    <s v="XS002"/>
    <x v="28"/>
    <x v="403"/>
    <x v="403"/>
    <s v="SUBTRN-Cap Specific"/>
    <d v="2014-04-01T00:00:00"/>
    <x v="0"/>
    <n v="201412"/>
    <x v="0"/>
    <x v="3"/>
    <s v="353000"/>
    <s v="028                                "/>
    <s v="DGP"/>
    <s v="UADD    "/>
    <x v="2468"/>
    <s v="2252"/>
    <s v="XS002"/>
    <x v="28"/>
    <s v="Elec Transmission 350-359"/>
    <s v="Programs"/>
  </r>
  <r>
    <s v="XS002"/>
    <x v="28"/>
    <x v="404"/>
    <x v="404"/>
    <s v="SUBTRN-Cap Specific"/>
    <d v="2014-04-01T00:00:00"/>
    <x v="0"/>
    <n v="201412"/>
    <x v="0"/>
    <x v="3"/>
    <s v="353000"/>
    <s v="028                                "/>
    <s v="LTLFLS"/>
    <s v="UADD    "/>
    <x v="2469"/>
    <s v="2252"/>
    <s v="XS002"/>
    <x v="28"/>
    <s v="Elec Transmission 350-359"/>
    <s v="Programs"/>
  </r>
  <r>
    <s v="XS002"/>
    <x v="28"/>
    <x v="405"/>
    <x v="405"/>
    <s v="GP-Cap Specific"/>
    <d v="2011-10-07T00:00:00"/>
    <x v="0"/>
    <n v="201412"/>
    <x v="0"/>
    <x v="1"/>
    <s v="397000"/>
    <s v="038                                "/>
    <s v="PFS"/>
    <s v="UADD    "/>
    <x v="239"/>
    <s v="2252"/>
    <s v="XS002"/>
    <x v="28"/>
    <s v="Elec Transmission 350-359"/>
    <s v="Programs"/>
  </r>
  <r>
    <s v="XS002"/>
    <x v="28"/>
    <x v="406"/>
    <x v="406"/>
    <s v="DIS-E Cap Specific"/>
    <d v="2011-10-07T00:00:00"/>
    <x v="0"/>
    <n v="201412"/>
    <x v="0"/>
    <x v="1"/>
    <s v="362000"/>
    <s v="038                                "/>
    <s v="PFS"/>
    <s v="UADD    "/>
    <x v="2470"/>
    <s v="2252"/>
    <s v="XS002"/>
    <x v="28"/>
    <s v="Elec Transmission 350-359"/>
    <s v="Programs"/>
  </r>
  <r>
    <s v="XS801"/>
    <x v="29"/>
    <x v="407"/>
    <x v="407"/>
    <s v="SUBTRN-Cap Specific"/>
    <d v="2014-10-01T00:00:00"/>
    <x v="0"/>
    <n v="201412"/>
    <x v="0"/>
    <x v="3"/>
    <s v="353000"/>
    <s v="038                                "/>
    <s v="NLW"/>
    <s v="UADD    "/>
    <x v="2471"/>
    <s v="2253"/>
    <s v="XS801"/>
    <x v="29"/>
    <s v="Elec Distribution 360-373"/>
    <s v="Programs"/>
  </r>
  <r>
    <s v="AMT10"/>
    <x v="30"/>
    <x v="408"/>
    <x v="408"/>
    <s v="SUBTRN-Cap Specific"/>
    <d v="2014-09-01T00:00:00"/>
    <x v="0"/>
    <n v="201412"/>
    <x v="0"/>
    <x v="3"/>
    <s v="355000"/>
    <s v="299                                "/>
    <s v="299T"/>
    <s v="UADD    "/>
    <x v="2472"/>
    <s v="2254"/>
    <s v="AMT10"/>
    <x v="30"/>
    <s v="Elec Transmission 350-359"/>
    <s v="Programs"/>
  </r>
  <r>
    <s v="AMT10"/>
    <x v="30"/>
    <x v="408"/>
    <x v="408"/>
    <s v="SUBTRN-Cap Specific"/>
    <d v="2014-09-01T00:00:00"/>
    <x v="0"/>
    <n v="201412"/>
    <x v="0"/>
    <x v="3"/>
    <s v="356000"/>
    <s v="299                                "/>
    <s v="299T"/>
    <s v="UADD    "/>
    <x v="2473"/>
    <s v="2254"/>
    <s v="AMT10"/>
    <x v="30"/>
    <s v="Elec Transmission 350-359"/>
    <s v="Programs"/>
  </r>
  <r>
    <s v="ZU201"/>
    <x v="31"/>
    <x v="409"/>
    <x v="409"/>
    <s v="DIS-E Cap Blanket"/>
    <d v="2012-12-01T00:00:00"/>
    <x v="0"/>
    <n v="201412"/>
    <x v="0"/>
    <x v="0"/>
    <s v="365000"/>
    <s v="028                                "/>
    <s v="00"/>
    <s v="UADD    "/>
    <x v="2474"/>
    <s v="2276"/>
    <s v="ZU201"/>
    <x v="31"/>
    <s v="Elec Distribution 360-373"/>
    <s v="Programs"/>
  </r>
  <r>
    <s v="ZU201"/>
    <x v="31"/>
    <x v="409"/>
    <x v="409"/>
    <s v="DIS-E Cap Blanket"/>
    <d v="2012-12-01T00:00:00"/>
    <x v="0"/>
    <n v="201412"/>
    <x v="0"/>
    <x v="0"/>
    <s v="367000"/>
    <s v="028                                "/>
    <s v="00"/>
    <s v="UADD    "/>
    <x v="2475"/>
    <s v="2276"/>
    <s v="ZU201"/>
    <x v="31"/>
    <s v="Elec Distribution 360-373"/>
    <s v="Programs"/>
  </r>
  <r>
    <s v="YQ301"/>
    <x v="32"/>
    <x v="410"/>
    <x v="410"/>
    <s v="GP-Cap Specific"/>
    <d v="2014-01-01T00:00:00"/>
    <x v="0"/>
    <n v="201412"/>
    <x v="0"/>
    <x v="3"/>
    <s v="397000"/>
    <s v="098                                "/>
    <s v="CDBUCC"/>
    <s v="UADD    "/>
    <x v="2476"/>
    <s v="2277"/>
    <s v="YQ301"/>
    <x v="32"/>
    <s v="General 389-391 / 393-395 / 397-398"/>
    <s v="Programs"/>
  </r>
  <r>
    <s v="YQ301"/>
    <x v="32"/>
    <x v="411"/>
    <x v="411"/>
    <s v="GP-Cap Specific"/>
    <d v="2014-03-01T00:00:00"/>
    <x v="0"/>
    <n v="201412"/>
    <x v="1"/>
    <x v="4"/>
    <s v="303100"/>
    <s v="099                                "/>
    <s v="00"/>
    <s v="UADD    "/>
    <x v="2477"/>
    <s v="2277"/>
    <s v="YQ301"/>
    <x v="32"/>
    <s v="General 389-391 / 393-395 / 397-398"/>
    <s v="Programs"/>
  </r>
  <r>
    <s v="YQ301"/>
    <x v="32"/>
    <x v="412"/>
    <x v="412"/>
    <s v="GP-Cap Specific"/>
    <d v="2014-01-01T00:00:00"/>
    <x v="0"/>
    <n v="201412"/>
    <x v="0"/>
    <x v="3"/>
    <s v="303100"/>
    <s v="098                                "/>
    <s v="00"/>
    <s v="UADD    "/>
    <x v="2478"/>
    <s v="2277"/>
    <s v="YQ301"/>
    <x v="32"/>
    <s v="General 389-391 / 393-395 / 397-398"/>
    <s v="Programs"/>
  </r>
  <r>
    <s v="YQ301"/>
    <x v="32"/>
    <x v="413"/>
    <x v="413"/>
    <s v="GP-Cap Specific"/>
    <d v="2014-01-01T00:00:00"/>
    <x v="0"/>
    <n v="201412"/>
    <x v="1"/>
    <x v="4"/>
    <s v="303100"/>
    <s v="099                                "/>
    <s v="00"/>
    <s v="UADD    "/>
    <x v="2479"/>
    <s v="2277"/>
    <s v="YQ301"/>
    <x v="32"/>
    <s v="General 389-391 / 393-395 / 397-398"/>
    <s v="Programs"/>
  </r>
  <r>
    <s v="YQ301"/>
    <x v="32"/>
    <x v="414"/>
    <x v="414"/>
    <s v="GP-Cap Specific"/>
    <d v="2014-04-01T00:00:00"/>
    <x v="0"/>
    <n v="201412"/>
    <x v="2"/>
    <x v="4"/>
    <s v="303100"/>
    <s v="099                                "/>
    <s v="00"/>
    <s v="UADD    "/>
    <x v="2480"/>
    <s v="2277"/>
    <s v="YQ301"/>
    <x v="32"/>
    <s v="General 389-391 / 393-395 / 397-398"/>
    <s v="Programs"/>
  </r>
  <r>
    <s v="YQ301"/>
    <x v="32"/>
    <x v="414"/>
    <x v="414"/>
    <s v="GP-Cap Specific"/>
    <d v="2014-04-01T00:00:00"/>
    <x v="0"/>
    <n v="201412"/>
    <x v="2"/>
    <x v="4"/>
    <s v="391100"/>
    <s v="099                                "/>
    <s v="00"/>
    <s v="UADD    "/>
    <x v="2481"/>
    <s v="2277"/>
    <s v="YQ301"/>
    <x v="32"/>
    <s v="General 389-391 / 393-395 / 397-398"/>
    <s v="Programs"/>
  </r>
  <r>
    <s v="YQ301"/>
    <x v="32"/>
    <x v="415"/>
    <x v="415"/>
    <s v="GP-Cap Specific"/>
    <d v="2014-02-01T00:00:00"/>
    <x v="0"/>
    <n v="201412"/>
    <x v="2"/>
    <x v="4"/>
    <s v="391101"/>
    <s v="099                                "/>
    <s v="00"/>
    <s v="UADD    "/>
    <x v="2482"/>
    <s v="2277"/>
    <s v="YQ301"/>
    <x v="32"/>
    <s v="General 389-391 / 393-395 / 397-398"/>
    <s v="Programs"/>
  </r>
  <r>
    <s v="YQ301"/>
    <x v="32"/>
    <x v="416"/>
    <x v="416"/>
    <s v="GP-Cap Specific"/>
    <d v="2014-02-01T00:00:00"/>
    <x v="0"/>
    <n v="201412"/>
    <x v="2"/>
    <x v="4"/>
    <s v="391101"/>
    <s v="099                                "/>
    <s v="00"/>
    <s v="UADD    "/>
    <x v="2483"/>
    <s v="2277"/>
    <s v="YQ301"/>
    <x v="32"/>
    <s v="General 389-391 / 393-395 / 397-398"/>
    <s v="Programs"/>
  </r>
  <r>
    <s v="XS951"/>
    <x v="33"/>
    <x v="417"/>
    <x v="417"/>
    <s v="GP-Cap Specific"/>
    <d v="2012-06-21T00:00:00"/>
    <x v="0"/>
    <n v="201412"/>
    <x v="0"/>
    <x v="1"/>
    <s v="397000"/>
    <s v="038                                "/>
    <s v="HOL"/>
    <s v="UADD    "/>
    <x v="2484"/>
    <s v="2293"/>
    <s v="XS951"/>
    <x v="33"/>
    <s v="Elec Distribution 360-373"/>
    <s v="Programs"/>
  </r>
  <r>
    <s v="XS951"/>
    <x v="33"/>
    <x v="418"/>
    <x v="418"/>
    <s v="TRN-Cap Specific"/>
    <d v="2012-06-21T00:00:00"/>
    <x v="0"/>
    <n v="201412"/>
    <x v="0"/>
    <x v="3"/>
    <s v="353000"/>
    <s v="038                                "/>
    <s v="HOL"/>
    <s v="UADD    "/>
    <x v="2485"/>
    <s v="2293"/>
    <s v="XS951"/>
    <x v="33"/>
    <s v="Elec Distribution 360-373"/>
    <s v="Programs"/>
  </r>
  <r>
    <s v="XS951"/>
    <x v="33"/>
    <x v="419"/>
    <x v="419"/>
    <s v="DIS-E Cap Specific"/>
    <d v="2012-06-21T00:00:00"/>
    <x v="0"/>
    <n v="201412"/>
    <x v="0"/>
    <x v="3"/>
    <s v="362000"/>
    <s v="038                                "/>
    <s v="HOL"/>
    <s v="UADD    "/>
    <x v="2486"/>
    <s v="2293"/>
    <s v="XS951"/>
    <x v="33"/>
    <s v="Elec Distribution 360-373"/>
    <s v="Programs"/>
  </r>
  <r>
    <s v="XS951"/>
    <x v="33"/>
    <x v="420"/>
    <x v="420"/>
    <s v="GP-Cap Specific"/>
    <d v="2013-07-01T00:00:00"/>
    <x v="0"/>
    <n v="201412"/>
    <x v="0"/>
    <x v="0"/>
    <s v="397000"/>
    <s v="028                                "/>
    <s v="VAL"/>
    <s v="UADD    "/>
    <x v="2487"/>
    <s v="2293"/>
    <s v="XS951"/>
    <x v="33"/>
    <s v="Elec Distribution 360-373"/>
    <s v="Programs"/>
  </r>
  <r>
    <s v="CT902"/>
    <x v="34"/>
    <x v="421"/>
    <x v="421"/>
    <s v="TRN-Cap Specific"/>
    <d v="2013-12-01T00:00:00"/>
    <x v="0"/>
    <n v="201412"/>
    <x v="0"/>
    <x v="3"/>
    <s v="350400"/>
    <s v="345                                "/>
    <s v="345T"/>
    <s v="UADD    "/>
    <x v="2488"/>
    <s v="2301"/>
    <s v="CT902"/>
    <x v="34"/>
    <s v="Elec Transmission 350-359"/>
    <s v="Mandated"/>
  </r>
  <r>
    <s v="CD903"/>
    <x v="34"/>
    <x v="422"/>
    <x v="422"/>
    <s v="DIS-E Cap Specific"/>
    <d v="2013-12-01T00:00:00"/>
    <x v="0"/>
    <n v="201412"/>
    <x v="0"/>
    <x v="1"/>
    <s v="360400"/>
    <s v="038                                "/>
    <s v="IDEASE"/>
    <s v="UADD    "/>
    <x v="2489"/>
    <s v="2301"/>
    <s v="CD903"/>
    <x v="34"/>
    <s v="Elec Transmission 350-359"/>
    <s v="Mandated"/>
  </r>
  <r>
    <s v="MT100"/>
    <x v="34"/>
    <x v="423"/>
    <x v="423"/>
    <s v="TRN-Cap Specific"/>
    <d v="2013-12-01T00:00:00"/>
    <x v="0"/>
    <n v="201412"/>
    <x v="0"/>
    <x v="3"/>
    <s v="350400"/>
    <s v="423                                "/>
    <s v="423T"/>
    <s v="UADD    "/>
    <x v="2490"/>
    <s v="2301"/>
    <s v="MT100"/>
    <x v="34"/>
    <s v="Elec Transmission 350-359"/>
    <s v="Mandated"/>
  </r>
  <r>
    <s v="LD703"/>
    <x v="34"/>
    <x v="424"/>
    <x v="424"/>
    <s v="DIS-E Cap Specific"/>
    <d v="2013-12-01T00:00:00"/>
    <x v="0"/>
    <n v="201412"/>
    <x v="0"/>
    <x v="1"/>
    <s v="360400"/>
    <s v="038                                "/>
    <s v="IDEASE"/>
    <s v="UADD    "/>
    <x v="2491"/>
    <s v="2301"/>
    <s v="LD703"/>
    <x v="34"/>
    <s v="Elec Transmission 350-359"/>
    <s v="Mandated"/>
  </r>
  <r>
    <s v="LT731"/>
    <x v="34"/>
    <x v="425"/>
    <x v="425"/>
    <s v="TRN-Cap Specific"/>
    <d v="2013-12-01T00:00:00"/>
    <x v="0"/>
    <n v="201412"/>
    <x v="0"/>
    <x v="3"/>
    <s v="350400"/>
    <s v="360                                "/>
    <s v="360T"/>
    <s v="UADD    "/>
    <x v="2492"/>
    <s v="2301"/>
    <s v="LT731"/>
    <x v="34"/>
    <s v="Elec Transmission 350-359"/>
    <s v="Mandated"/>
  </r>
  <r>
    <s v="SD902"/>
    <x v="34"/>
    <x v="426"/>
    <x v="426"/>
    <s v="DIS-E Cap Specific"/>
    <d v="2013-12-01T00:00:00"/>
    <x v="0"/>
    <n v="201412"/>
    <x v="0"/>
    <x v="0"/>
    <s v="360400"/>
    <s v="028                                "/>
    <s v="WAEASE"/>
    <s v="UADD    "/>
    <x v="2493"/>
    <s v="2301"/>
    <s v="SD902"/>
    <x v="34"/>
    <s v="Elec Transmission 350-359"/>
    <s v="Mandated"/>
  </r>
  <r>
    <s v="WD906"/>
    <x v="34"/>
    <x v="427"/>
    <x v="427"/>
    <s v="DIS-E Cap Specific"/>
    <d v="2013-12-01T00:00:00"/>
    <x v="0"/>
    <n v="201412"/>
    <x v="0"/>
    <x v="0"/>
    <s v="360400"/>
    <s v="028                                "/>
    <s v="WAEASE"/>
    <s v="UADD    "/>
    <x v="2494"/>
    <s v="2301"/>
    <s v="WD906"/>
    <x v="34"/>
    <s v="Elec Transmission 350-359"/>
    <s v="Mandated"/>
  </r>
  <r>
    <s v="LT731"/>
    <x v="34"/>
    <x v="428"/>
    <x v="428"/>
    <s v="TRN-Cap Specific"/>
    <d v="2013-12-01T00:00:00"/>
    <x v="0"/>
    <n v="201412"/>
    <x v="0"/>
    <x v="3"/>
    <s v="350400"/>
    <s v="399                                "/>
    <s v="399T"/>
    <s v="UADD    "/>
    <x v="2495"/>
    <s v="2301"/>
    <s v="LT731"/>
    <x v="34"/>
    <s v="Elec Transmission 350-359"/>
    <s v="Mandated"/>
  </r>
  <r>
    <s v="ST904"/>
    <x v="34"/>
    <x v="429"/>
    <x v="429"/>
    <s v="TRN-Cap Specific"/>
    <d v="2013-12-01T00:00:00"/>
    <x v="0"/>
    <n v="201412"/>
    <x v="0"/>
    <x v="3"/>
    <s v="350400"/>
    <s v="299                                "/>
    <s v="299T"/>
    <s v="UADD    "/>
    <x v="2496"/>
    <s v="2301"/>
    <s v="ST904"/>
    <x v="34"/>
    <s v="Elec Transmission 350-359"/>
    <s v="Mandated"/>
  </r>
  <r>
    <s v="AMS28"/>
    <x v="35"/>
    <x v="430"/>
    <x v="430"/>
    <s v="SUBCOM-Cap Specific"/>
    <d v="2013-11-01T00:00:00"/>
    <x v="0"/>
    <n v="201412"/>
    <x v="0"/>
    <x v="3"/>
    <s v="303000"/>
    <s v="028                                "/>
    <s v="DEE"/>
    <s v="UADD    "/>
    <x v="2497"/>
    <s v="2336"/>
    <s v="AMS28"/>
    <x v="35"/>
    <s v="Elec Distribution 360-373"/>
    <s v="Programs"/>
  </r>
  <r>
    <s v="WD007"/>
    <x v="36"/>
    <x v="431"/>
    <x v="431"/>
    <s v="DIS-E Cap Specific"/>
    <d v="2013-01-01T00:00:00"/>
    <x v="0"/>
    <n v="201412"/>
    <x v="0"/>
    <x v="0"/>
    <s v="364000"/>
    <s v="028                                "/>
    <s v="00"/>
    <s v="UADD    "/>
    <x v="2498"/>
    <s v="2414"/>
    <s v="WD007"/>
    <x v="36"/>
    <s v="Elec Distribution 360-373"/>
    <s v="Programs"/>
  </r>
  <r>
    <s v="WD007"/>
    <x v="36"/>
    <x v="431"/>
    <x v="431"/>
    <s v="DIS-E Cap Specific"/>
    <d v="2013-01-01T00:00:00"/>
    <x v="0"/>
    <n v="201412"/>
    <x v="0"/>
    <x v="0"/>
    <s v="365000"/>
    <s v="028                                "/>
    <s v="00"/>
    <s v="UADD    "/>
    <x v="2499"/>
    <s v="2414"/>
    <s v="WD007"/>
    <x v="36"/>
    <s v="Elec Distribution 360-373"/>
    <s v="Programs"/>
  </r>
  <r>
    <s v="WD007"/>
    <x v="36"/>
    <x v="431"/>
    <x v="431"/>
    <s v="DIS-E Cap Specific"/>
    <d v="2013-01-01T00:00:00"/>
    <x v="0"/>
    <n v="201412"/>
    <x v="0"/>
    <x v="0"/>
    <s v="366000"/>
    <s v="028                                "/>
    <s v="00"/>
    <s v="UADD    "/>
    <x v="2500"/>
    <s v="2414"/>
    <s v="WD007"/>
    <x v="36"/>
    <s v="Elec Distribution 360-373"/>
    <s v="Programs"/>
  </r>
  <r>
    <s v="WD007"/>
    <x v="36"/>
    <x v="431"/>
    <x v="431"/>
    <s v="DIS-E Cap Specific"/>
    <d v="2013-01-01T00:00:00"/>
    <x v="0"/>
    <n v="201412"/>
    <x v="0"/>
    <x v="0"/>
    <s v="367000"/>
    <s v="028                                "/>
    <s v="00"/>
    <s v="UADD    "/>
    <x v="2501"/>
    <s v="2414"/>
    <s v="WD007"/>
    <x v="36"/>
    <s v="Elec Distribution 360-373"/>
    <s v="Programs"/>
  </r>
  <r>
    <s v="WD007"/>
    <x v="36"/>
    <x v="431"/>
    <x v="431"/>
    <s v="DIS-E Cap Specific"/>
    <d v="2013-01-01T00:00:00"/>
    <x v="0"/>
    <n v="201412"/>
    <x v="0"/>
    <x v="0"/>
    <s v="369300"/>
    <s v="028                                "/>
    <s v="00"/>
    <s v="UADD    "/>
    <x v="2502"/>
    <s v="2414"/>
    <s v="WD007"/>
    <x v="36"/>
    <s v="Elec Distribution 360-373"/>
    <s v="Programs"/>
  </r>
  <r>
    <s v="PD201"/>
    <x v="36"/>
    <x v="432"/>
    <x v="432"/>
    <s v="DIS-E Cap Specific"/>
    <d v="2013-12-01T00:00:00"/>
    <x v="0"/>
    <n v="201412"/>
    <x v="0"/>
    <x v="1"/>
    <s v="364000"/>
    <s v="038                                "/>
    <s v="00"/>
    <s v="UADD    "/>
    <x v="2503"/>
    <s v="2414"/>
    <s v="PD201"/>
    <x v="36"/>
    <s v="Elec Distribution 360-373"/>
    <s v="Programs"/>
  </r>
  <r>
    <s v="PD201"/>
    <x v="36"/>
    <x v="432"/>
    <x v="432"/>
    <s v="DIS-E Cap Specific"/>
    <d v="2013-12-01T00:00:00"/>
    <x v="0"/>
    <n v="201412"/>
    <x v="0"/>
    <x v="1"/>
    <s v="365000"/>
    <s v="038                                "/>
    <s v="00"/>
    <s v="UADD    "/>
    <x v="2504"/>
    <s v="2414"/>
    <s v="PD201"/>
    <x v="36"/>
    <s v="Elec Distribution 360-373"/>
    <s v="Programs"/>
  </r>
  <r>
    <s v="PD201"/>
    <x v="36"/>
    <x v="432"/>
    <x v="432"/>
    <s v="DIS-E Cap Specific"/>
    <d v="2013-12-01T00:00:00"/>
    <x v="0"/>
    <n v="201412"/>
    <x v="0"/>
    <x v="1"/>
    <s v="368000"/>
    <s v="038                                "/>
    <s v="00"/>
    <s v="UADD    "/>
    <x v="2505"/>
    <s v="2414"/>
    <s v="PD201"/>
    <x v="36"/>
    <s v="Elec Distribution 360-373"/>
    <s v="Programs"/>
  </r>
  <r>
    <s v="CD902"/>
    <x v="36"/>
    <x v="433"/>
    <x v="433"/>
    <s v="DIS-E Cap Specific"/>
    <d v="2013-12-01T00:00:00"/>
    <x v="0"/>
    <n v="201412"/>
    <x v="0"/>
    <x v="1"/>
    <s v="364000"/>
    <s v="038                                "/>
    <s v="00"/>
    <s v="UADD    "/>
    <x v="2506"/>
    <s v="2414"/>
    <s v="CD902"/>
    <x v="36"/>
    <s v="Elec Distribution 360-373"/>
    <s v="Programs"/>
  </r>
  <r>
    <s v="CD902"/>
    <x v="36"/>
    <x v="433"/>
    <x v="433"/>
    <s v="DIS-E Cap Specific"/>
    <d v="2013-12-01T00:00:00"/>
    <x v="0"/>
    <n v="201412"/>
    <x v="0"/>
    <x v="1"/>
    <s v="365000"/>
    <s v="038                                "/>
    <s v="00"/>
    <s v="UADD    "/>
    <x v="2507"/>
    <s v="2414"/>
    <s v="CD902"/>
    <x v="36"/>
    <s v="Elec Distribution 360-373"/>
    <s v="Programs"/>
  </r>
  <r>
    <s v="CD902"/>
    <x v="36"/>
    <x v="433"/>
    <x v="433"/>
    <s v="DIS-E Cap Specific"/>
    <d v="2013-12-01T00:00:00"/>
    <x v="0"/>
    <n v="201412"/>
    <x v="0"/>
    <x v="1"/>
    <s v="366000"/>
    <s v="038                                "/>
    <s v="00"/>
    <s v="UADD    "/>
    <x v="2508"/>
    <s v="2414"/>
    <s v="CD902"/>
    <x v="36"/>
    <s v="Elec Distribution 360-373"/>
    <s v="Programs"/>
  </r>
  <r>
    <s v="CD902"/>
    <x v="36"/>
    <x v="433"/>
    <x v="433"/>
    <s v="DIS-E Cap Specific"/>
    <d v="2013-12-01T00:00:00"/>
    <x v="0"/>
    <n v="201412"/>
    <x v="0"/>
    <x v="1"/>
    <s v="367000"/>
    <s v="038                                "/>
    <s v="00"/>
    <s v="UADD    "/>
    <x v="2509"/>
    <s v="2414"/>
    <s v="CD902"/>
    <x v="36"/>
    <s v="Elec Distribution 360-373"/>
    <s v="Programs"/>
  </r>
  <r>
    <s v="CD902"/>
    <x v="36"/>
    <x v="433"/>
    <x v="433"/>
    <s v="DIS-E Cap Specific"/>
    <d v="2013-12-01T00:00:00"/>
    <x v="0"/>
    <n v="201412"/>
    <x v="0"/>
    <x v="1"/>
    <s v="368000"/>
    <s v="038                                "/>
    <s v="00"/>
    <s v="UADD    "/>
    <x v="2510"/>
    <s v="2414"/>
    <s v="CD902"/>
    <x v="36"/>
    <s v="Elec Distribution 360-373"/>
    <s v="Programs"/>
  </r>
  <r>
    <s v="SD109"/>
    <x v="37"/>
    <x v="434"/>
    <x v="434"/>
    <s v="DIS-E Cap Specific"/>
    <d v="2013-03-01T00:00:00"/>
    <x v="0"/>
    <n v="201412"/>
    <x v="0"/>
    <x v="0"/>
    <s v="364000"/>
    <s v="028                                "/>
    <s v="00"/>
    <s v="UADD    "/>
    <x v="2511"/>
    <s v="2443"/>
    <s v="SD109"/>
    <x v="37"/>
    <s v="Elec Distribution 360-373"/>
    <s v="Programs"/>
  </r>
  <r>
    <s v="SD109"/>
    <x v="37"/>
    <x v="434"/>
    <x v="434"/>
    <s v="DIS-E Cap Specific"/>
    <d v="2013-03-01T00:00:00"/>
    <x v="0"/>
    <n v="201412"/>
    <x v="0"/>
    <x v="0"/>
    <s v="365000"/>
    <s v="028                                "/>
    <s v="00"/>
    <s v="UADD    "/>
    <x v="2512"/>
    <s v="2443"/>
    <s v="SD109"/>
    <x v="37"/>
    <s v="Elec Distribution 360-373"/>
    <s v="Programs"/>
  </r>
  <r>
    <s v="SD109"/>
    <x v="37"/>
    <x v="434"/>
    <x v="434"/>
    <s v="DIS-E Cap Specific"/>
    <d v="2013-03-01T00:00:00"/>
    <x v="0"/>
    <n v="201412"/>
    <x v="0"/>
    <x v="0"/>
    <s v="366000"/>
    <s v="028                                "/>
    <s v="00"/>
    <s v="UADD    "/>
    <x v="2513"/>
    <s v="2443"/>
    <s v="SD109"/>
    <x v="37"/>
    <s v="Elec Distribution 360-373"/>
    <s v="Programs"/>
  </r>
  <r>
    <s v="SD109"/>
    <x v="37"/>
    <x v="434"/>
    <x v="434"/>
    <s v="DIS-E Cap Specific"/>
    <d v="2013-03-01T00:00:00"/>
    <x v="0"/>
    <n v="201412"/>
    <x v="0"/>
    <x v="0"/>
    <s v="367000"/>
    <s v="028                                "/>
    <s v="00"/>
    <s v="UADD    "/>
    <x v="2514"/>
    <s v="2443"/>
    <s v="SD109"/>
    <x v="37"/>
    <s v="Elec Distribution 360-373"/>
    <s v="Programs"/>
  </r>
  <r>
    <s v="SD109"/>
    <x v="37"/>
    <x v="434"/>
    <x v="434"/>
    <s v="DIS-E Cap Specific"/>
    <d v="2013-03-01T00:00:00"/>
    <x v="0"/>
    <n v="201412"/>
    <x v="0"/>
    <x v="0"/>
    <s v="368000"/>
    <s v="028                                "/>
    <s v="00"/>
    <s v="UADD    "/>
    <x v="2515"/>
    <s v="2443"/>
    <s v="SD109"/>
    <x v="37"/>
    <s v="Elec Distribution 360-373"/>
    <s v="Programs"/>
  </r>
  <r>
    <s v="SD109"/>
    <x v="37"/>
    <x v="434"/>
    <x v="434"/>
    <s v="DIS-E Cap Specific"/>
    <d v="2013-03-01T00:00:00"/>
    <x v="0"/>
    <n v="201412"/>
    <x v="0"/>
    <x v="0"/>
    <s v="369300"/>
    <s v="028                                "/>
    <s v="00"/>
    <s v="UADD    "/>
    <x v="2516"/>
    <s v="2443"/>
    <s v="SD109"/>
    <x v="37"/>
    <s v="Elec Distribution 360-373"/>
    <s v="Programs"/>
  </r>
  <r>
    <s v="AMS85"/>
    <x v="38"/>
    <x v="435"/>
    <x v="435"/>
    <s v="TRN-Cap Specific"/>
    <d v="2013-09-01T00:00:00"/>
    <x v="0"/>
    <n v="201412"/>
    <x v="0"/>
    <x v="3"/>
    <s v="353000"/>
    <s v="028                                "/>
    <s v="ROS"/>
    <s v="UADD    "/>
    <x v="2517"/>
    <s v="2449"/>
    <s v="AMS85"/>
    <x v="38"/>
    <s v="Elec Transmission 350-359"/>
    <s v="Programs"/>
  </r>
  <r>
    <s v="AMS85"/>
    <x v="38"/>
    <x v="436"/>
    <x v="436"/>
    <s v="DIS-E Cap Specific"/>
    <d v="2013-03-01T00:00:00"/>
    <x v="0"/>
    <n v="201412"/>
    <x v="0"/>
    <x v="1"/>
    <s v="362000"/>
    <s v="038                                "/>
    <s v="STM"/>
    <s v="UADD    "/>
    <x v="2518"/>
    <s v="2449"/>
    <s v="AMS85"/>
    <x v="38"/>
    <s v="Elec Transmission 350-359"/>
    <s v="Programs"/>
  </r>
  <r>
    <s v="AMS85"/>
    <x v="38"/>
    <x v="437"/>
    <x v="437"/>
    <s v="DIS-E Cap Specific"/>
    <d v="2013-09-01T00:00:00"/>
    <x v="0"/>
    <n v="201412"/>
    <x v="0"/>
    <x v="0"/>
    <s v="362000"/>
    <s v="028                                "/>
    <s v="VAL"/>
    <s v="UADD    "/>
    <x v="2519"/>
    <s v="2449"/>
    <s v="AMS85"/>
    <x v="38"/>
    <s v="Elec Transmission 350-359"/>
    <s v="Programs"/>
  </r>
  <r>
    <s v="FT130"/>
    <x v="39"/>
    <x v="438"/>
    <x v="438"/>
    <s v="TRN-Cap Specific"/>
    <d v="2013-09-01T00:00:00"/>
    <x v="0"/>
    <n v="201412"/>
    <x v="0"/>
    <x v="3"/>
    <s v="355000"/>
    <s v="299                                "/>
    <s v="299T"/>
    <s v="UADD    "/>
    <x v="2520"/>
    <s v="2457"/>
    <s v="FT130"/>
    <x v="39"/>
    <s v="Elec Transmission 350-359"/>
    <s v="Projects"/>
  </r>
  <r>
    <s v="FT130"/>
    <x v="39"/>
    <x v="438"/>
    <x v="438"/>
    <s v="TRN-Cap Specific"/>
    <d v="2013-09-01T00:00:00"/>
    <x v="0"/>
    <n v="201412"/>
    <x v="0"/>
    <x v="3"/>
    <s v="356000"/>
    <s v="299                                "/>
    <s v="299T"/>
    <s v="UADD    "/>
    <x v="2521"/>
    <s v="2457"/>
    <s v="FT130"/>
    <x v="39"/>
    <s v="Elec Transmission 350-359"/>
    <s v="Projects"/>
  </r>
  <r>
    <s v="SD312"/>
    <x v="40"/>
    <x v="439"/>
    <x v="439"/>
    <s v="DIS-E Cap Blanket"/>
    <d v="2012-09-01T00:00:00"/>
    <x v="0"/>
    <n v="201412"/>
    <x v="0"/>
    <x v="0"/>
    <s v="364000"/>
    <s v="028                                "/>
    <s v="00"/>
    <s v="CFNU    "/>
    <x v="2522"/>
    <s v="2470"/>
    <s v="SD312"/>
    <x v="40"/>
    <s v="Elec Distribution 360-373"/>
    <s v="Programs"/>
  </r>
  <r>
    <s v="SD312"/>
    <x v="40"/>
    <x v="439"/>
    <x v="439"/>
    <s v="DIS-E Cap Blanket"/>
    <d v="2012-09-01T00:00:00"/>
    <x v="0"/>
    <n v="201412"/>
    <x v="0"/>
    <x v="0"/>
    <s v="364000"/>
    <s v="028                                "/>
    <s v="00"/>
    <s v="NURV    "/>
    <x v="2523"/>
    <s v="2470"/>
    <s v="SD312"/>
    <x v="40"/>
    <s v="Elec Distribution 360-373"/>
    <s v="Programs"/>
  </r>
  <r>
    <s v="SD312"/>
    <x v="40"/>
    <x v="439"/>
    <x v="439"/>
    <s v="DIS-E Cap Blanket"/>
    <d v="2012-09-01T00:00:00"/>
    <x v="0"/>
    <n v="201412"/>
    <x v="0"/>
    <x v="0"/>
    <s v="365000"/>
    <s v="028                                "/>
    <s v="00"/>
    <s v="CFNU    "/>
    <x v="2524"/>
    <s v="2470"/>
    <s v="SD312"/>
    <x v="40"/>
    <s v="Elec Distribution 360-373"/>
    <s v="Programs"/>
  </r>
  <r>
    <s v="SD312"/>
    <x v="40"/>
    <x v="439"/>
    <x v="439"/>
    <s v="DIS-E Cap Blanket"/>
    <d v="2012-09-01T00:00:00"/>
    <x v="0"/>
    <n v="201412"/>
    <x v="0"/>
    <x v="0"/>
    <s v="365000"/>
    <s v="028                                "/>
    <s v="00"/>
    <s v="NURV    "/>
    <x v="2525"/>
    <s v="2470"/>
    <s v="SD312"/>
    <x v="40"/>
    <s v="Elec Distribution 360-373"/>
    <s v="Programs"/>
  </r>
  <r>
    <s v="SD312"/>
    <x v="40"/>
    <x v="439"/>
    <x v="439"/>
    <s v="DIS-E Cap Blanket"/>
    <d v="2012-09-01T00:00:00"/>
    <x v="0"/>
    <n v="201412"/>
    <x v="0"/>
    <x v="0"/>
    <s v="366000"/>
    <s v="028                                "/>
    <s v="00"/>
    <s v="NURV    "/>
    <x v="1284"/>
    <s v="2470"/>
    <s v="SD312"/>
    <x v="40"/>
    <s v="Elec Distribution 360-373"/>
    <s v="Programs"/>
  </r>
  <r>
    <s v="SD312"/>
    <x v="40"/>
    <x v="439"/>
    <x v="439"/>
    <s v="DIS-E Cap Blanket"/>
    <d v="2012-09-01T00:00:00"/>
    <x v="0"/>
    <n v="201412"/>
    <x v="0"/>
    <x v="0"/>
    <s v="367000"/>
    <s v="028                                "/>
    <s v="00"/>
    <s v="CFNU    "/>
    <x v="2526"/>
    <s v="2470"/>
    <s v="SD312"/>
    <x v="40"/>
    <s v="Elec Distribution 360-373"/>
    <s v="Programs"/>
  </r>
  <r>
    <s v="SD312"/>
    <x v="40"/>
    <x v="439"/>
    <x v="439"/>
    <s v="DIS-E Cap Blanket"/>
    <d v="2012-09-01T00:00:00"/>
    <x v="0"/>
    <n v="201412"/>
    <x v="0"/>
    <x v="0"/>
    <s v="367000"/>
    <s v="028                                "/>
    <s v="00"/>
    <s v="NURV    "/>
    <x v="2527"/>
    <s v="2470"/>
    <s v="SD312"/>
    <x v="40"/>
    <s v="Elec Distribution 360-373"/>
    <s v="Programs"/>
  </r>
  <r>
    <s v="SD312"/>
    <x v="40"/>
    <x v="439"/>
    <x v="439"/>
    <s v="DIS-E Cap Blanket"/>
    <d v="2012-09-01T00:00:00"/>
    <x v="0"/>
    <n v="201412"/>
    <x v="0"/>
    <x v="0"/>
    <s v="368000"/>
    <s v="028                                "/>
    <s v="00"/>
    <s v="CFNU    "/>
    <x v="2528"/>
    <s v="2470"/>
    <s v="SD312"/>
    <x v="40"/>
    <s v="Elec Distribution 360-373"/>
    <s v="Programs"/>
  </r>
  <r>
    <s v="SD312"/>
    <x v="40"/>
    <x v="439"/>
    <x v="439"/>
    <s v="DIS-E Cap Blanket"/>
    <d v="2012-09-01T00:00:00"/>
    <x v="0"/>
    <n v="201412"/>
    <x v="0"/>
    <x v="0"/>
    <s v="368000"/>
    <s v="028                                "/>
    <s v="00"/>
    <s v="NURV    "/>
    <x v="2529"/>
    <s v="2470"/>
    <s v="SD312"/>
    <x v="40"/>
    <s v="Elec Distribution 360-373"/>
    <s v="Programs"/>
  </r>
  <r>
    <s v="SD312"/>
    <x v="40"/>
    <x v="439"/>
    <x v="439"/>
    <s v="DIS-E Cap Blanket"/>
    <d v="2012-09-01T00:00:00"/>
    <x v="0"/>
    <n v="201412"/>
    <x v="0"/>
    <x v="0"/>
    <s v="369100"/>
    <s v="028                                "/>
    <s v="00"/>
    <s v="CFNU    "/>
    <x v="2530"/>
    <s v="2470"/>
    <s v="SD312"/>
    <x v="40"/>
    <s v="Elec Distribution 360-373"/>
    <s v="Programs"/>
  </r>
  <r>
    <s v="SD312"/>
    <x v="40"/>
    <x v="439"/>
    <x v="439"/>
    <s v="DIS-E Cap Blanket"/>
    <d v="2012-09-01T00:00:00"/>
    <x v="0"/>
    <n v="201412"/>
    <x v="0"/>
    <x v="0"/>
    <s v="369100"/>
    <s v="028                                "/>
    <s v="00"/>
    <s v="NURV    "/>
    <x v="2531"/>
    <s v="2470"/>
    <s v="SD312"/>
    <x v="40"/>
    <s v="Elec Distribution 360-373"/>
    <s v="Programs"/>
  </r>
  <r>
    <s v="SD312"/>
    <x v="40"/>
    <x v="439"/>
    <x v="439"/>
    <s v="DIS-E Cap Blanket"/>
    <d v="2012-09-01T00:00:00"/>
    <x v="0"/>
    <n v="201412"/>
    <x v="0"/>
    <x v="0"/>
    <s v="369300"/>
    <s v="028                                "/>
    <s v="00"/>
    <s v="NURV    "/>
    <x v="162"/>
    <s v="2470"/>
    <s v="SD312"/>
    <x v="40"/>
    <s v="Elec Distribution 360-373"/>
    <s v="Programs"/>
  </r>
  <r>
    <s v="SD312"/>
    <x v="40"/>
    <x v="439"/>
    <x v="439"/>
    <s v="DIS-E Cap Blanket"/>
    <d v="2012-09-01T00:00:00"/>
    <x v="0"/>
    <n v="201412"/>
    <x v="0"/>
    <x v="0"/>
    <s v="373400"/>
    <s v="028                                "/>
    <s v="00"/>
    <s v="CFNU    "/>
    <x v="2532"/>
    <s v="2470"/>
    <s v="SD312"/>
    <x v="40"/>
    <s v="Elec Distribution 360-373"/>
    <s v="Programs"/>
  </r>
  <r>
    <s v="SD312"/>
    <x v="40"/>
    <x v="439"/>
    <x v="439"/>
    <s v="DIS-E Cap Blanket"/>
    <d v="2012-09-01T00:00:00"/>
    <x v="0"/>
    <n v="201412"/>
    <x v="0"/>
    <x v="0"/>
    <s v="373400"/>
    <s v="028                                "/>
    <s v="00"/>
    <s v="NURV    "/>
    <x v="2533"/>
    <s v="2470"/>
    <s v="SD312"/>
    <x v="40"/>
    <s v="Elec Distribution 360-373"/>
    <s v="Programs"/>
  </r>
  <r>
    <s v="CD301"/>
    <x v="40"/>
    <x v="440"/>
    <x v="440"/>
    <s v="DIS-E Cap Blanket"/>
    <d v="2012-10-19T00:00:00"/>
    <x v="0"/>
    <n v="201412"/>
    <x v="0"/>
    <x v="1"/>
    <s v="364000"/>
    <s v="038                                "/>
    <s v="00"/>
    <s v="CFNU    "/>
    <x v="2534"/>
    <s v="2470"/>
    <s v="CD301"/>
    <x v="40"/>
    <s v="Elec Distribution 360-373"/>
    <s v="Programs"/>
  </r>
  <r>
    <s v="CD301"/>
    <x v="40"/>
    <x v="440"/>
    <x v="440"/>
    <s v="DIS-E Cap Blanket"/>
    <d v="2012-10-19T00:00:00"/>
    <x v="0"/>
    <n v="201412"/>
    <x v="0"/>
    <x v="1"/>
    <s v="364000"/>
    <s v="038                                "/>
    <s v="00"/>
    <s v="NURV    "/>
    <x v="2535"/>
    <s v="2470"/>
    <s v="CD301"/>
    <x v="40"/>
    <s v="Elec Distribution 360-373"/>
    <s v="Programs"/>
  </r>
  <r>
    <s v="CD301"/>
    <x v="40"/>
    <x v="440"/>
    <x v="440"/>
    <s v="DIS-E Cap Blanket"/>
    <d v="2012-10-19T00:00:00"/>
    <x v="0"/>
    <n v="201412"/>
    <x v="0"/>
    <x v="1"/>
    <s v="365000"/>
    <s v="038                                "/>
    <s v="00"/>
    <s v="CFNU    "/>
    <x v="2536"/>
    <s v="2470"/>
    <s v="CD301"/>
    <x v="40"/>
    <s v="Elec Distribution 360-373"/>
    <s v="Programs"/>
  </r>
  <r>
    <s v="CD301"/>
    <x v="40"/>
    <x v="440"/>
    <x v="440"/>
    <s v="DIS-E Cap Blanket"/>
    <d v="2012-10-19T00:00:00"/>
    <x v="0"/>
    <n v="201412"/>
    <x v="0"/>
    <x v="1"/>
    <s v="365000"/>
    <s v="038                                "/>
    <s v="00"/>
    <s v="NURV    "/>
    <x v="2537"/>
    <s v="2470"/>
    <s v="CD301"/>
    <x v="40"/>
    <s v="Elec Distribution 360-373"/>
    <s v="Programs"/>
  </r>
  <r>
    <s v="CD301"/>
    <x v="40"/>
    <x v="440"/>
    <x v="440"/>
    <s v="DIS-E Cap Blanket"/>
    <d v="2012-10-19T00:00:00"/>
    <x v="0"/>
    <n v="201412"/>
    <x v="0"/>
    <x v="1"/>
    <s v="366000"/>
    <s v="038                                "/>
    <s v="00"/>
    <s v="CFNU    "/>
    <x v="239"/>
    <s v="2470"/>
    <s v="CD301"/>
    <x v="40"/>
    <s v="Elec Distribution 360-373"/>
    <s v="Programs"/>
  </r>
  <r>
    <s v="CD301"/>
    <x v="40"/>
    <x v="440"/>
    <x v="440"/>
    <s v="DIS-E Cap Blanket"/>
    <d v="2012-10-19T00:00:00"/>
    <x v="0"/>
    <n v="201412"/>
    <x v="0"/>
    <x v="1"/>
    <s v="366000"/>
    <s v="038                                "/>
    <s v="00"/>
    <s v="NURV    "/>
    <x v="2538"/>
    <s v="2470"/>
    <s v="CD301"/>
    <x v="40"/>
    <s v="Elec Distribution 360-373"/>
    <s v="Programs"/>
  </r>
  <r>
    <s v="CD301"/>
    <x v="40"/>
    <x v="440"/>
    <x v="440"/>
    <s v="DIS-E Cap Blanket"/>
    <d v="2012-10-19T00:00:00"/>
    <x v="0"/>
    <n v="201412"/>
    <x v="0"/>
    <x v="1"/>
    <s v="367000"/>
    <s v="038                                "/>
    <s v="00"/>
    <s v="CFNU    "/>
    <x v="2539"/>
    <s v="2470"/>
    <s v="CD301"/>
    <x v="40"/>
    <s v="Elec Distribution 360-373"/>
    <s v="Programs"/>
  </r>
  <r>
    <s v="CD301"/>
    <x v="40"/>
    <x v="440"/>
    <x v="440"/>
    <s v="DIS-E Cap Blanket"/>
    <d v="2012-10-19T00:00:00"/>
    <x v="0"/>
    <n v="201412"/>
    <x v="0"/>
    <x v="1"/>
    <s v="367000"/>
    <s v="038                                "/>
    <s v="00"/>
    <s v="NURV    "/>
    <x v="2540"/>
    <s v="2470"/>
    <s v="CD301"/>
    <x v="40"/>
    <s v="Elec Distribution 360-373"/>
    <s v="Programs"/>
  </r>
  <r>
    <s v="CD301"/>
    <x v="40"/>
    <x v="440"/>
    <x v="440"/>
    <s v="DIS-E Cap Blanket"/>
    <d v="2012-10-19T00:00:00"/>
    <x v="0"/>
    <n v="201412"/>
    <x v="0"/>
    <x v="1"/>
    <s v="368000"/>
    <s v="038                                "/>
    <s v="00"/>
    <s v="CFNU    "/>
    <x v="2541"/>
    <s v="2470"/>
    <s v="CD301"/>
    <x v="40"/>
    <s v="Elec Distribution 360-373"/>
    <s v="Programs"/>
  </r>
  <r>
    <s v="CD301"/>
    <x v="40"/>
    <x v="440"/>
    <x v="440"/>
    <s v="DIS-E Cap Blanket"/>
    <d v="2012-10-19T00:00:00"/>
    <x v="0"/>
    <n v="201412"/>
    <x v="0"/>
    <x v="1"/>
    <s v="368000"/>
    <s v="038                                "/>
    <s v="00"/>
    <s v="NURV    "/>
    <x v="2542"/>
    <s v="2470"/>
    <s v="CD301"/>
    <x v="40"/>
    <s v="Elec Distribution 360-373"/>
    <s v="Programs"/>
  </r>
  <r>
    <s v="CD301"/>
    <x v="40"/>
    <x v="440"/>
    <x v="440"/>
    <s v="DIS-E Cap Blanket"/>
    <d v="2012-10-19T00:00:00"/>
    <x v="0"/>
    <n v="201412"/>
    <x v="0"/>
    <x v="1"/>
    <s v="369100"/>
    <s v="038                                "/>
    <s v="00"/>
    <s v="NURV    "/>
    <x v="2543"/>
    <s v="2470"/>
    <s v="CD301"/>
    <x v="40"/>
    <s v="Elec Distribution 360-373"/>
    <s v="Programs"/>
  </r>
  <r>
    <s v="CD301"/>
    <x v="40"/>
    <x v="440"/>
    <x v="440"/>
    <s v="DIS-E Cap Blanket"/>
    <d v="2012-10-19T00:00:00"/>
    <x v="0"/>
    <n v="201412"/>
    <x v="0"/>
    <x v="1"/>
    <s v="369300"/>
    <s v="038                                "/>
    <s v="00"/>
    <s v="CFNU    "/>
    <x v="2544"/>
    <s v="2470"/>
    <s v="CD301"/>
    <x v="40"/>
    <s v="Elec Distribution 360-373"/>
    <s v="Programs"/>
  </r>
  <r>
    <s v="CD301"/>
    <x v="40"/>
    <x v="440"/>
    <x v="440"/>
    <s v="DIS-E Cap Blanket"/>
    <d v="2012-10-19T00:00:00"/>
    <x v="0"/>
    <n v="201412"/>
    <x v="0"/>
    <x v="1"/>
    <s v="369300"/>
    <s v="038                                "/>
    <s v="00"/>
    <s v="NURV    "/>
    <x v="2545"/>
    <s v="2470"/>
    <s v="CD301"/>
    <x v="40"/>
    <s v="Elec Distribution 360-373"/>
    <s v="Programs"/>
  </r>
  <r>
    <s v="CD301"/>
    <x v="40"/>
    <x v="440"/>
    <x v="440"/>
    <s v="DIS-E Cap Blanket"/>
    <d v="2012-10-19T00:00:00"/>
    <x v="0"/>
    <n v="201412"/>
    <x v="0"/>
    <x v="1"/>
    <s v="373400"/>
    <s v="038                                "/>
    <s v="00"/>
    <s v="CFNU    "/>
    <x v="2546"/>
    <s v="2470"/>
    <s v="CD301"/>
    <x v="40"/>
    <s v="Elec Distribution 360-373"/>
    <s v="Programs"/>
  </r>
  <r>
    <s v="CD301"/>
    <x v="40"/>
    <x v="440"/>
    <x v="440"/>
    <s v="DIS-E Cap Blanket"/>
    <d v="2012-10-19T00:00:00"/>
    <x v="0"/>
    <n v="201412"/>
    <x v="0"/>
    <x v="1"/>
    <s v="373400"/>
    <s v="038                                "/>
    <s v="00"/>
    <s v="NURV    "/>
    <x v="2547"/>
    <s v="2470"/>
    <s v="CD301"/>
    <x v="40"/>
    <s v="Elec Distribution 360-373"/>
    <s v="Programs"/>
  </r>
  <r>
    <s v="WD307"/>
    <x v="40"/>
    <x v="441"/>
    <x v="441"/>
    <s v="DIS-E Cap Blanket"/>
    <d v="2013-01-01T00:00:00"/>
    <x v="0"/>
    <n v="201412"/>
    <x v="0"/>
    <x v="0"/>
    <s v="364000"/>
    <s v="028                                "/>
    <s v="00"/>
    <s v="CFNU    "/>
    <x v="2548"/>
    <s v="2470"/>
    <s v="WD307"/>
    <x v="40"/>
    <s v="Elec Distribution 360-373"/>
    <s v="Programs"/>
  </r>
  <r>
    <s v="WD307"/>
    <x v="40"/>
    <x v="441"/>
    <x v="441"/>
    <s v="DIS-E Cap Blanket"/>
    <d v="2013-01-01T00:00:00"/>
    <x v="0"/>
    <n v="201412"/>
    <x v="0"/>
    <x v="0"/>
    <s v="364000"/>
    <s v="028                                "/>
    <s v="00"/>
    <s v="NURV    "/>
    <x v="2549"/>
    <s v="2470"/>
    <s v="WD307"/>
    <x v="40"/>
    <s v="Elec Distribution 360-373"/>
    <s v="Programs"/>
  </r>
  <r>
    <s v="WD307"/>
    <x v="40"/>
    <x v="441"/>
    <x v="441"/>
    <s v="DIS-E Cap Blanket"/>
    <d v="2013-01-01T00:00:00"/>
    <x v="0"/>
    <n v="201412"/>
    <x v="0"/>
    <x v="0"/>
    <s v="365000"/>
    <s v="028                                "/>
    <s v="00"/>
    <s v="CFNU    "/>
    <x v="2550"/>
    <s v="2470"/>
    <s v="WD307"/>
    <x v="40"/>
    <s v="Elec Distribution 360-373"/>
    <s v="Programs"/>
  </r>
  <r>
    <s v="WD307"/>
    <x v="40"/>
    <x v="441"/>
    <x v="441"/>
    <s v="DIS-E Cap Blanket"/>
    <d v="2013-01-01T00:00:00"/>
    <x v="0"/>
    <n v="201412"/>
    <x v="0"/>
    <x v="0"/>
    <s v="365000"/>
    <s v="028                                "/>
    <s v="00"/>
    <s v="NURV    "/>
    <x v="2551"/>
    <s v="2470"/>
    <s v="WD307"/>
    <x v="40"/>
    <s v="Elec Distribution 360-373"/>
    <s v="Programs"/>
  </r>
  <r>
    <s v="WD307"/>
    <x v="40"/>
    <x v="441"/>
    <x v="441"/>
    <s v="DIS-E Cap Blanket"/>
    <d v="2013-01-01T00:00:00"/>
    <x v="0"/>
    <n v="201412"/>
    <x v="0"/>
    <x v="0"/>
    <s v="365000"/>
    <s v="028                                "/>
    <s v="00"/>
    <s v="UADD    "/>
    <x v="2552"/>
    <s v="2470"/>
    <s v="WD307"/>
    <x v="40"/>
    <s v="Elec Distribution 360-373"/>
    <s v="Programs"/>
  </r>
  <r>
    <s v="WD307"/>
    <x v="40"/>
    <x v="441"/>
    <x v="441"/>
    <s v="DIS-E Cap Blanket"/>
    <d v="2013-01-01T00:00:00"/>
    <x v="0"/>
    <n v="201412"/>
    <x v="0"/>
    <x v="0"/>
    <s v="366000"/>
    <s v="028                                "/>
    <s v="00"/>
    <s v="CFNU    "/>
    <x v="2553"/>
    <s v="2470"/>
    <s v="WD307"/>
    <x v="40"/>
    <s v="Elec Distribution 360-373"/>
    <s v="Programs"/>
  </r>
  <r>
    <s v="WD307"/>
    <x v="40"/>
    <x v="441"/>
    <x v="441"/>
    <s v="DIS-E Cap Blanket"/>
    <d v="2013-01-01T00:00:00"/>
    <x v="0"/>
    <n v="201412"/>
    <x v="0"/>
    <x v="0"/>
    <s v="366000"/>
    <s v="028                                "/>
    <s v="00"/>
    <s v="NURV    "/>
    <x v="2554"/>
    <s v="2470"/>
    <s v="WD307"/>
    <x v="40"/>
    <s v="Elec Distribution 360-373"/>
    <s v="Programs"/>
  </r>
  <r>
    <s v="WD307"/>
    <x v="40"/>
    <x v="441"/>
    <x v="441"/>
    <s v="DIS-E Cap Blanket"/>
    <d v="2013-01-01T00:00:00"/>
    <x v="0"/>
    <n v="201412"/>
    <x v="0"/>
    <x v="0"/>
    <s v="366000"/>
    <s v="028                                "/>
    <s v="00"/>
    <s v="UADD    "/>
    <x v="2555"/>
    <s v="2470"/>
    <s v="WD307"/>
    <x v="40"/>
    <s v="Elec Distribution 360-373"/>
    <s v="Programs"/>
  </r>
  <r>
    <s v="WD307"/>
    <x v="40"/>
    <x v="441"/>
    <x v="441"/>
    <s v="DIS-E Cap Blanket"/>
    <d v="2013-01-01T00:00:00"/>
    <x v="0"/>
    <n v="201412"/>
    <x v="0"/>
    <x v="0"/>
    <s v="367000"/>
    <s v="028                                "/>
    <s v="00"/>
    <s v="CFNU    "/>
    <x v="2556"/>
    <s v="2470"/>
    <s v="WD307"/>
    <x v="40"/>
    <s v="Elec Distribution 360-373"/>
    <s v="Programs"/>
  </r>
  <r>
    <s v="WD307"/>
    <x v="40"/>
    <x v="441"/>
    <x v="441"/>
    <s v="DIS-E Cap Blanket"/>
    <d v="2013-01-01T00:00:00"/>
    <x v="0"/>
    <n v="201412"/>
    <x v="0"/>
    <x v="0"/>
    <s v="367000"/>
    <s v="028                                "/>
    <s v="00"/>
    <s v="NURV    "/>
    <x v="2557"/>
    <s v="2470"/>
    <s v="WD307"/>
    <x v="40"/>
    <s v="Elec Distribution 360-373"/>
    <s v="Programs"/>
  </r>
  <r>
    <s v="WD307"/>
    <x v="40"/>
    <x v="441"/>
    <x v="441"/>
    <s v="DIS-E Cap Blanket"/>
    <d v="2013-01-01T00:00:00"/>
    <x v="0"/>
    <n v="201412"/>
    <x v="0"/>
    <x v="0"/>
    <s v="367000"/>
    <s v="028                                "/>
    <s v="00"/>
    <s v="UADD    "/>
    <x v="2558"/>
    <s v="2470"/>
    <s v="WD307"/>
    <x v="40"/>
    <s v="Elec Distribution 360-373"/>
    <s v="Programs"/>
  </r>
  <r>
    <s v="WD307"/>
    <x v="40"/>
    <x v="441"/>
    <x v="441"/>
    <s v="DIS-E Cap Blanket"/>
    <d v="2013-01-01T00:00:00"/>
    <x v="0"/>
    <n v="201412"/>
    <x v="0"/>
    <x v="0"/>
    <s v="368000"/>
    <s v="028                                "/>
    <s v="00"/>
    <s v="CFNU    "/>
    <x v="2559"/>
    <s v="2470"/>
    <s v="WD307"/>
    <x v="40"/>
    <s v="Elec Distribution 360-373"/>
    <s v="Programs"/>
  </r>
  <r>
    <s v="WD307"/>
    <x v="40"/>
    <x v="441"/>
    <x v="441"/>
    <s v="DIS-E Cap Blanket"/>
    <d v="2013-01-01T00:00:00"/>
    <x v="0"/>
    <n v="201412"/>
    <x v="0"/>
    <x v="0"/>
    <s v="368000"/>
    <s v="028                                "/>
    <s v="00"/>
    <s v="NURV    "/>
    <x v="2560"/>
    <s v="2470"/>
    <s v="WD307"/>
    <x v="40"/>
    <s v="Elec Distribution 360-373"/>
    <s v="Programs"/>
  </r>
  <r>
    <s v="WD307"/>
    <x v="40"/>
    <x v="441"/>
    <x v="441"/>
    <s v="DIS-E Cap Blanket"/>
    <d v="2013-01-01T00:00:00"/>
    <x v="0"/>
    <n v="201412"/>
    <x v="0"/>
    <x v="0"/>
    <s v="369100"/>
    <s v="028                                "/>
    <s v="00"/>
    <s v="CFNU    "/>
    <x v="2561"/>
    <s v="2470"/>
    <s v="WD307"/>
    <x v="40"/>
    <s v="Elec Distribution 360-373"/>
    <s v="Programs"/>
  </r>
  <r>
    <s v="WD307"/>
    <x v="40"/>
    <x v="441"/>
    <x v="441"/>
    <s v="DIS-E Cap Blanket"/>
    <d v="2013-01-01T00:00:00"/>
    <x v="0"/>
    <n v="201412"/>
    <x v="0"/>
    <x v="0"/>
    <s v="369100"/>
    <s v="028                                "/>
    <s v="00"/>
    <s v="NURV    "/>
    <x v="2562"/>
    <s v="2470"/>
    <s v="WD307"/>
    <x v="40"/>
    <s v="Elec Distribution 360-373"/>
    <s v="Programs"/>
  </r>
  <r>
    <s v="WD307"/>
    <x v="40"/>
    <x v="441"/>
    <x v="441"/>
    <s v="DIS-E Cap Blanket"/>
    <d v="2013-01-01T00:00:00"/>
    <x v="0"/>
    <n v="201412"/>
    <x v="0"/>
    <x v="0"/>
    <s v="369300"/>
    <s v="028                                "/>
    <s v="00"/>
    <s v="CFNU    "/>
    <x v="2563"/>
    <s v="2470"/>
    <s v="WD307"/>
    <x v="40"/>
    <s v="Elec Distribution 360-373"/>
    <s v="Programs"/>
  </r>
  <r>
    <s v="WD307"/>
    <x v="40"/>
    <x v="441"/>
    <x v="441"/>
    <s v="DIS-E Cap Blanket"/>
    <d v="2013-01-01T00:00:00"/>
    <x v="0"/>
    <n v="201412"/>
    <x v="0"/>
    <x v="0"/>
    <s v="369300"/>
    <s v="028                                "/>
    <s v="00"/>
    <s v="NURV    "/>
    <x v="2564"/>
    <s v="2470"/>
    <s v="WD307"/>
    <x v="40"/>
    <s v="Elec Distribution 360-373"/>
    <s v="Programs"/>
  </r>
  <r>
    <s v="WD307"/>
    <x v="40"/>
    <x v="441"/>
    <x v="441"/>
    <s v="DIS-E Cap Blanket"/>
    <d v="2013-01-01T00:00:00"/>
    <x v="0"/>
    <n v="201412"/>
    <x v="0"/>
    <x v="0"/>
    <s v="373400"/>
    <s v="028                                "/>
    <s v="00"/>
    <s v="CFNU    "/>
    <x v="2565"/>
    <s v="2470"/>
    <s v="WD307"/>
    <x v="40"/>
    <s v="Elec Distribution 360-373"/>
    <s v="Programs"/>
  </r>
  <r>
    <s v="WD307"/>
    <x v="40"/>
    <x v="441"/>
    <x v="441"/>
    <s v="DIS-E Cap Blanket"/>
    <d v="2013-01-01T00:00:00"/>
    <x v="0"/>
    <n v="201412"/>
    <x v="0"/>
    <x v="0"/>
    <s v="373400"/>
    <s v="028                                "/>
    <s v="00"/>
    <s v="NURV    "/>
    <x v="2566"/>
    <s v="2470"/>
    <s v="WD307"/>
    <x v="40"/>
    <s v="Elec Distribution 360-373"/>
    <s v="Programs"/>
  </r>
  <r>
    <s v="BD201"/>
    <x v="40"/>
    <x v="442"/>
    <x v="442"/>
    <s v="DIS-E Cap Blanket"/>
    <d v="2012-05-11T00:00:00"/>
    <x v="0"/>
    <n v="201412"/>
    <x v="0"/>
    <x v="0"/>
    <s v="364000"/>
    <s v="028                                "/>
    <s v="00"/>
    <s v="CFNU    "/>
    <x v="2567"/>
    <s v="2470"/>
    <s v="BD201"/>
    <x v="40"/>
    <s v="Elec Distribution 360-373"/>
    <s v="Programs"/>
  </r>
  <r>
    <s v="BD201"/>
    <x v="40"/>
    <x v="442"/>
    <x v="442"/>
    <s v="DIS-E Cap Blanket"/>
    <d v="2012-05-11T00:00:00"/>
    <x v="0"/>
    <n v="201412"/>
    <x v="0"/>
    <x v="0"/>
    <s v="364000"/>
    <s v="028                                "/>
    <s v="00"/>
    <s v="NURV    "/>
    <x v="2568"/>
    <s v="2470"/>
    <s v="BD201"/>
    <x v="40"/>
    <s v="Elec Distribution 360-373"/>
    <s v="Programs"/>
  </r>
  <r>
    <s v="BD201"/>
    <x v="40"/>
    <x v="442"/>
    <x v="442"/>
    <s v="DIS-E Cap Blanket"/>
    <d v="2012-05-11T00:00:00"/>
    <x v="0"/>
    <n v="201412"/>
    <x v="0"/>
    <x v="0"/>
    <s v="365000"/>
    <s v="028                                "/>
    <s v="00"/>
    <s v="CFNU    "/>
    <x v="2569"/>
    <s v="2470"/>
    <s v="BD201"/>
    <x v="40"/>
    <s v="Elec Distribution 360-373"/>
    <s v="Programs"/>
  </r>
  <r>
    <s v="BD201"/>
    <x v="40"/>
    <x v="442"/>
    <x v="442"/>
    <s v="DIS-E Cap Blanket"/>
    <d v="2012-05-11T00:00:00"/>
    <x v="0"/>
    <n v="201412"/>
    <x v="0"/>
    <x v="0"/>
    <s v="365000"/>
    <s v="028                                "/>
    <s v="00"/>
    <s v="NURV    "/>
    <x v="2570"/>
    <s v="2470"/>
    <s v="BD201"/>
    <x v="40"/>
    <s v="Elec Distribution 360-373"/>
    <s v="Programs"/>
  </r>
  <r>
    <s v="BD201"/>
    <x v="40"/>
    <x v="442"/>
    <x v="442"/>
    <s v="DIS-E Cap Blanket"/>
    <d v="2012-05-11T00:00:00"/>
    <x v="0"/>
    <n v="201412"/>
    <x v="0"/>
    <x v="0"/>
    <s v="365000"/>
    <s v="028                                "/>
    <s v="00"/>
    <s v="UADD    "/>
    <x v="2571"/>
    <s v="2470"/>
    <s v="BD201"/>
    <x v="40"/>
    <s v="Elec Distribution 360-373"/>
    <s v="Programs"/>
  </r>
  <r>
    <s v="BD201"/>
    <x v="40"/>
    <x v="442"/>
    <x v="442"/>
    <s v="DIS-E Cap Blanket"/>
    <d v="2012-05-11T00:00:00"/>
    <x v="0"/>
    <n v="201412"/>
    <x v="0"/>
    <x v="0"/>
    <s v="366000"/>
    <s v="028                                "/>
    <s v="00"/>
    <s v="CFNU    "/>
    <x v="2572"/>
    <s v="2470"/>
    <s v="BD201"/>
    <x v="40"/>
    <s v="Elec Distribution 360-373"/>
    <s v="Programs"/>
  </r>
  <r>
    <s v="BD201"/>
    <x v="40"/>
    <x v="442"/>
    <x v="442"/>
    <s v="DIS-E Cap Blanket"/>
    <d v="2012-05-11T00:00:00"/>
    <x v="0"/>
    <n v="201412"/>
    <x v="0"/>
    <x v="0"/>
    <s v="366000"/>
    <s v="028                                "/>
    <s v="00"/>
    <s v="NURV    "/>
    <x v="2573"/>
    <s v="2470"/>
    <s v="BD201"/>
    <x v="40"/>
    <s v="Elec Distribution 360-373"/>
    <s v="Programs"/>
  </r>
  <r>
    <s v="BD201"/>
    <x v="40"/>
    <x v="442"/>
    <x v="442"/>
    <s v="DIS-E Cap Blanket"/>
    <d v="2012-05-11T00:00:00"/>
    <x v="0"/>
    <n v="201412"/>
    <x v="0"/>
    <x v="0"/>
    <s v="367000"/>
    <s v="028                                "/>
    <s v="00"/>
    <s v="CFNU    "/>
    <x v="2574"/>
    <s v="2470"/>
    <s v="BD201"/>
    <x v="40"/>
    <s v="Elec Distribution 360-373"/>
    <s v="Programs"/>
  </r>
  <r>
    <s v="BD201"/>
    <x v="40"/>
    <x v="442"/>
    <x v="442"/>
    <s v="DIS-E Cap Blanket"/>
    <d v="2012-05-11T00:00:00"/>
    <x v="0"/>
    <n v="201412"/>
    <x v="0"/>
    <x v="0"/>
    <s v="367000"/>
    <s v="028                                "/>
    <s v="00"/>
    <s v="NURV    "/>
    <x v="2575"/>
    <s v="2470"/>
    <s v="BD201"/>
    <x v="40"/>
    <s v="Elec Distribution 360-373"/>
    <s v="Programs"/>
  </r>
  <r>
    <s v="BD201"/>
    <x v="40"/>
    <x v="442"/>
    <x v="442"/>
    <s v="DIS-E Cap Blanket"/>
    <d v="2012-05-11T00:00:00"/>
    <x v="0"/>
    <n v="201412"/>
    <x v="0"/>
    <x v="0"/>
    <s v="367000"/>
    <s v="028                                "/>
    <s v="00"/>
    <s v="UADD    "/>
    <x v="2576"/>
    <s v="2470"/>
    <s v="BD201"/>
    <x v="40"/>
    <s v="Elec Distribution 360-373"/>
    <s v="Programs"/>
  </r>
  <r>
    <s v="BD201"/>
    <x v="40"/>
    <x v="442"/>
    <x v="442"/>
    <s v="DIS-E Cap Blanket"/>
    <d v="2012-05-11T00:00:00"/>
    <x v="0"/>
    <n v="201412"/>
    <x v="0"/>
    <x v="0"/>
    <s v="368000"/>
    <s v="028                                "/>
    <s v="00"/>
    <s v="CFNU    "/>
    <x v="2577"/>
    <s v="2470"/>
    <s v="BD201"/>
    <x v="40"/>
    <s v="Elec Distribution 360-373"/>
    <s v="Programs"/>
  </r>
  <r>
    <s v="BD201"/>
    <x v="40"/>
    <x v="442"/>
    <x v="442"/>
    <s v="DIS-E Cap Blanket"/>
    <d v="2012-05-11T00:00:00"/>
    <x v="0"/>
    <n v="201412"/>
    <x v="0"/>
    <x v="0"/>
    <s v="368000"/>
    <s v="028                                "/>
    <s v="00"/>
    <s v="NURV    "/>
    <x v="2578"/>
    <s v="2470"/>
    <s v="BD201"/>
    <x v="40"/>
    <s v="Elec Distribution 360-373"/>
    <s v="Programs"/>
  </r>
  <r>
    <s v="BD201"/>
    <x v="40"/>
    <x v="442"/>
    <x v="442"/>
    <s v="DIS-E Cap Blanket"/>
    <d v="2012-05-11T00:00:00"/>
    <x v="0"/>
    <n v="201412"/>
    <x v="0"/>
    <x v="0"/>
    <s v="369100"/>
    <s v="028                                "/>
    <s v="00"/>
    <s v="CFNU    "/>
    <x v="2579"/>
    <s v="2470"/>
    <s v="BD201"/>
    <x v="40"/>
    <s v="Elec Distribution 360-373"/>
    <s v="Programs"/>
  </r>
  <r>
    <s v="BD201"/>
    <x v="40"/>
    <x v="442"/>
    <x v="442"/>
    <s v="DIS-E Cap Blanket"/>
    <d v="2012-05-11T00:00:00"/>
    <x v="0"/>
    <n v="201412"/>
    <x v="0"/>
    <x v="0"/>
    <s v="369100"/>
    <s v="028                                "/>
    <s v="00"/>
    <s v="NURV    "/>
    <x v="2580"/>
    <s v="2470"/>
    <s v="BD201"/>
    <x v="40"/>
    <s v="Elec Distribution 360-373"/>
    <s v="Programs"/>
  </r>
  <r>
    <s v="BD201"/>
    <x v="40"/>
    <x v="442"/>
    <x v="442"/>
    <s v="DIS-E Cap Blanket"/>
    <d v="2012-05-11T00:00:00"/>
    <x v="0"/>
    <n v="201412"/>
    <x v="0"/>
    <x v="0"/>
    <s v="369300"/>
    <s v="028                                "/>
    <s v="00"/>
    <s v="CFNU    "/>
    <x v="2581"/>
    <s v="2470"/>
    <s v="BD201"/>
    <x v="40"/>
    <s v="Elec Distribution 360-373"/>
    <s v="Programs"/>
  </r>
  <r>
    <s v="BD201"/>
    <x v="40"/>
    <x v="442"/>
    <x v="442"/>
    <s v="DIS-E Cap Blanket"/>
    <d v="2012-05-11T00:00:00"/>
    <x v="0"/>
    <n v="201412"/>
    <x v="0"/>
    <x v="0"/>
    <s v="369300"/>
    <s v="028                                "/>
    <s v="00"/>
    <s v="NURV    "/>
    <x v="2582"/>
    <s v="2470"/>
    <s v="BD201"/>
    <x v="40"/>
    <s v="Elec Distribution 360-373"/>
    <s v="Programs"/>
  </r>
  <r>
    <s v="BD201"/>
    <x v="40"/>
    <x v="442"/>
    <x v="442"/>
    <s v="DIS-E Cap Blanket"/>
    <d v="2012-05-11T00:00:00"/>
    <x v="0"/>
    <n v="201412"/>
    <x v="0"/>
    <x v="0"/>
    <s v="373400"/>
    <s v="028                                "/>
    <s v="00"/>
    <s v="NURV    "/>
    <x v="2583"/>
    <s v="2470"/>
    <s v="BD201"/>
    <x v="40"/>
    <s v="Elec Distribution 360-373"/>
    <s v="Programs"/>
  </r>
  <r>
    <s v="XS102"/>
    <x v="41"/>
    <x v="443"/>
    <x v="443"/>
    <s v="TRN-Cap Specific"/>
    <d v="2012-05-22T00:00:00"/>
    <x v="0"/>
    <n v="201412"/>
    <x v="0"/>
    <x v="3"/>
    <s v="352000"/>
    <s v="028                                "/>
    <s v="ODS"/>
    <s v="UADD    "/>
    <x v="2584"/>
    <s v="2481"/>
    <s v="XS102"/>
    <x v="41"/>
    <s v="Elec Transmission 350-359"/>
    <s v="Programs"/>
  </r>
  <r>
    <s v="XS102"/>
    <x v="41"/>
    <x v="443"/>
    <x v="443"/>
    <s v="TRN-Cap Specific"/>
    <d v="2012-05-22T00:00:00"/>
    <x v="0"/>
    <n v="201412"/>
    <x v="0"/>
    <x v="3"/>
    <s v="353000"/>
    <s v="028                                "/>
    <s v="ODS"/>
    <s v="UADD    "/>
    <x v="2585"/>
    <s v="2481"/>
    <s v="XS102"/>
    <x v="41"/>
    <s v="Elec Transmission 350-359"/>
    <s v="Programs"/>
  </r>
  <r>
    <s v="PS002"/>
    <x v="42"/>
    <x v="444"/>
    <x v="444"/>
    <s v="TRN-Cap Specific"/>
    <d v="2011-06-06T00:00:00"/>
    <x v="0"/>
    <n v="201412"/>
    <x v="0"/>
    <x v="3"/>
    <s v="353000"/>
    <s v="028                                "/>
    <s v="LAT"/>
    <s v="UADD    "/>
    <x v="2586"/>
    <s v="2484"/>
    <s v="PS002"/>
    <x v="42"/>
    <s v="Elec Transmission 350-359"/>
    <s v="Projects"/>
  </r>
  <r>
    <s v="PS002"/>
    <x v="42"/>
    <x v="445"/>
    <x v="445"/>
    <s v="TRN-Cap Specific"/>
    <d v="2010-02-15T00:00:00"/>
    <x v="0"/>
    <n v="201412"/>
    <x v="0"/>
    <x v="3"/>
    <s v="352000"/>
    <s v="038                                "/>
    <s v="M23"/>
    <s v="UADD    "/>
    <x v="2587"/>
    <s v="2484"/>
    <s v="PS002"/>
    <x v="42"/>
    <s v="Elec Transmission 350-359"/>
    <s v="Projects"/>
  </r>
  <r>
    <s v="PS002"/>
    <x v="42"/>
    <x v="445"/>
    <x v="445"/>
    <s v="TRN-Cap Specific"/>
    <d v="2010-02-15T00:00:00"/>
    <x v="0"/>
    <n v="201412"/>
    <x v="0"/>
    <x v="3"/>
    <s v="353000"/>
    <s v="038                                "/>
    <s v="M23"/>
    <s v="UADD    "/>
    <x v="2588"/>
    <s v="2484"/>
    <s v="PS002"/>
    <x v="42"/>
    <s v="Elec Transmission 350-359"/>
    <s v="Projects"/>
  </r>
  <r>
    <s v="WD207"/>
    <x v="43"/>
    <x v="446"/>
    <x v="446"/>
    <s v="DIS-E Cap Specific"/>
    <d v="2013-12-01T00:00:00"/>
    <x v="0"/>
    <n v="201412"/>
    <x v="0"/>
    <x v="0"/>
    <s v="364000"/>
    <s v="028                                "/>
    <s v="00"/>
    <s v="UADD    "/>
    <x v="2589"/>
    <s v="2514"/>
    <s v="WD207"/>
    <x v="43"/>
    <s v="Elec Distribution 360-373"/>
    <s v="Maintenance"/>
  </r>
  <r>
    <s v="WD207"/>
    <x v="43"/>
    <x v="446"/>
    <x v="446"/>
    <s v="DIS-E Cap Specific"/>
    <d v="2013-12-01T00:00:00"/>
    <x v="0"/>
    <n v="201412"/>
    <x v="0"/>
    <x v="0"/>
    <s v="365000"/>
    <s v="028                                "/>
    <s v="00"/>
    <s v="UADD    "/>
    <x v="2590"/>
    <s v="2514"/>
    <s v="WD207"/>
    <x v="43"/>
    <s v="Elec Distribution 360-373"/>
    <s v="Maintenance"/>
  </r>
  <r>
    <s v="WD207"/>
    <x v="43"/>
    <x v="446"/>
    <x v="446"/>
    <s v="DIS-E Cap Specific"/>
    <d v="2013-12-01T00:00:00"/>
    <x v="0"/>
    <n v="201412"/>
    <x v="0"/>
    <x v="0"/>
    <s v="367000"/>
    <s v="028                                "/>
    <s v="00"/>
    <s v="UADD    "/>
    <x v="2591"/>
    <s v="2514"/>
    <s v="WD207"/>
    <x v="43"/>
    <s v="Elec Distribution 360-373"/>
    <s v="Maintenance"/>
  </r>
  <r>
    <s v="WD207"/>
    <x v="43"/>
    <x v="446"/>
    <x v="446"/>
    <s v="DIS-E Cap Specific"/>
    <d v="2013-12-01T00:00:00"/>
    <x v="0"/>
    <n v="201412"/>
    <x v="0"/>
    <x v="0"/>
    <s v="368000"/>
    <s v="028                                "/>
    <s v="00"/>
    <s v="UADD    "/>
    <x v="2592"/>
    <s v="2514"/>
    <s v="WD207"/>
    <x v="43"/>
    <s v="Elec Distribution 360-373"/>
    <s v="Maintenance"/>
  </r>
  <r>
    <s v="WD207"/>
    <x v="43"/>
    <x v="446"/>
    <x v="446"/>
    <s v="DIS-E Cap Specific"/>
    <d v="2013-12-01T00:00:00"/>
    <x v="0"/>
    <n v="201412"/>
    <x v="0"/>
    <x v="0"/>
    <s v="369300"/>
    <s v="028                                "/>
    <s v="00"/>
    <s v="UADD    "/>
    <x v="2593"/>
    <s v="2514"/>
    <s v="WD207"/>
    <x v="43"/>
    <s v="Elec Distribution 360-373"/>
    <s v="Maintenance"/>
  </r>
  <r>
    <s v="BD300"/>
    <x v="43"/>
    <x v="447"/>
    <x v="447"/>
    <s v="DIS-E Cap Specific"/>
    <d v="2013-01-01T00:00:00"/>
    <x v="0"/>
    <n v="201412"/>
    <x v="0"/>
    <x v="0"/>
    <s v="364000"/>
    <s v="028                                "/>
    <s v="00"/>
    <s v="UADD    "/>
    <x v="2594"/>
    <s v="2514"/>
    <s v="BD300"/>
    <x v="43"/>
    <s v="Elec Distribution 360-373"/>
    <s v="Programs"/>
  </r>
  <r>
    <s v="BD300"/>
    <x v="43"/>
    <x v="447"/>
    <x v="447"/>
    <s v="DIS-E Cap Specific"/>
    <d v="2013-01-01T00:00:00"/>
    <x v="0"/>
    <n v="201412"/>
    <x v="0"/>
    <x v="0"/>
    <s v="365000"/>
    <s v="028                                "/>
    <s v="00"/>
    <s v="UADD    "/>
    <x v="2595"/>
    <s v="2514"/>
    <s v="BD300"/>
    <x v="43"/>
    <s v="Elec Distribution 360-373"/>
    <s v="Programs"/>
  </r>
  <r>
    <s v="BD300"/>
    <x v="43"/>
    <x v="448"/>
    <x v="448"/>
    <s v="DIS-E Cap Specific"/>
    <d v="2013-12-01T00:00:00"/>
    <x v="0"/>
    <n v="201412"/>
    <x v="0"/>
    <x v="0"/>
    <s v="364000"/>
    <s v="028                                "/>
    <s v="00"/>
    <s v="UADD    "/>
    <x v="2596"/>
    <s v="2514"/>
    <s v="BD300"/>
    <x v="43"/>
    <s v="Elec Distribution 360-373"/>
    <s v="Programs"/>
  </r>
  <r>
    <s v="BD300"/>
    <x v="43"/>
    <x v="448"/>
    <x v="448"/>
    <s v="DIS-E Cap Specific"/>
    <d v="2013-12-01T00:00:00"/>
    <x v="0"/>
    <n v="201412"/>
    <x v="0"/>
    <x v="0"/>
    <s v="365000"/>
    <s v="028                                "/>
    <s v="00"/>
    <s v="UADD    "/>
    <x v="2596"/>
    <s v="2514"/>
    <s v="BD300"/>
    <x v="43"/>
    <s v="Elec Distribution 360-373"/>
    <s v="Programs"/>
  </r>
  <r>
    <s v="DD500"/>
    <x v="43"/>
    <x v="449"/>
    <x v="449"/>
    <s v="DIS-E Cap Specific"/>
    <d v="2014-01-01T00:00:00"/>
    <x v="0"/>
    <n v="201412"/>
    <x v="0"/>
    <x v="0"/>
    <s v="364000"/>
    <s v="028                                "/>
    <s v="00"/>
    <s v="UADD    "/>
    <x v="2597"/>
    <s v="2514"/>
    <s v="DD500"/>
    <x v="43"/>
    <s v="Elec Distribution 360-373"/>
    <s v="Programs"/>
  </r>
  <r>
    <s v="DD500"/>
    <x v="43"/>
    <x v="449"/>
    <x v="449"/>
    <s v="DIS-E Cap Specific"/>
    <d v="2014-01-01T00:00:00"/>
    <x v="0"/>
    <n v="201412"/>
    <x v="0"/>
    <x v="0"/>
    <s v="365000"/>
    <s v="028                                "/>
    <s v="00"/>
    <s v="UADD    "/>
    <x v="2598"/>
    <s v="2514"/>
    <s v="DD500"/>
    <x v="43"/>
    <s v="Elec Distribution 360-373"/>
    <s v="Programs"/>
  </r>
  <r>
    <s v="DD500"/>
    <x v="43"/>
    <x v="449"/>
    <x v="449"/>
    <s v="DIS-E Cap Specific"/>
    <d v="2014-01-01T00:00:00"/>
    <x v="0"/>
    <n v="201412"/>
    <x v="0"/>
    <x v="0"/>
    <s v="366000"/>
    <s v="028                                "/>
    <s v="00"/>
    <s v="UADD    "/>
    <x v="2599"/>
    <s v="2514"/>
    <s v="DD500"/>
    <x v="43"/>
    <s v="Elec Distribution 360-373"/>
    <s v="Programs"/>
  </r>
  <r>
    <s v="DD500"/>
    <x v="43"/>
    <x v="449"/>
    <x v="449"/>
    <s v="DIS-E Cap Specific"/>
    <d v="2014-01-01T00:00:00"/>
    <x v="0"/>
    <n v="201412"/>
    <x v="0"/>
    <x v="0"/>
    <s v="367000"/>
    <s v="028                                "/>
    <s v="00"/>
    <s v="UADD    "/>
    <x v="2600"/>
    <s v="2514"/>
    <s v="DD500"/>
    <x v="43"/>
    <s v="Elec Distribution 360-373"/>
    <s v="Programs"/>
  </r>
  <r>
    <s v="DD500"/>
    <x v="43"/>
    <x v="449"/>
    <x v="449"/>
    <s v="DIS-E Cap Specific"/>
    <d v="2014-01-01T00:00:00"/>
    <x v="0"/>
    <n v="201412"/>
    <x v="0"/>
    <x v="0"/>
    <s v="368000"/>
    <s v="028                                "/>
    <s v="00"/>
    <s v="UADD    "/>
    <x v="2601"/>
    <s v="2514"/>
    <s v="DD500"/>
    <x v="43"/>
    <s v="Elec Distribution 360-373"/>
    <s v="Programs"/>
  </r>
  <r>
    <s v="DD301"/>
    <x v="43"/>
    <x v="450"/>
    <x v="450"/>
    <s v="DIS-E Cap Specific"/>
    <d v="2014-01-01T00:00:00"/>
    <x v="0"/>
    <n v="201412"/>
    <x v="0"/>
    <x v="0"/>
    <s v="364000"/>
    <s v="028                                "/>
    <s v="00"/>
    <s v="UADD    "/>
    <x v="2602"/>
    <s v="2514"/>
    <s v="DD301"/>
    <x v="43"/>
    <s v="Elec Distribution 360-373"/>
    <s v="Programs"/>
  </r>
  <r>
    <s v="DD301"/>
    <x v="43"/>
    <x v="450"/>
    <x v="450"/>
    <s v="DIS-E Cap Specific"/>
    <d v="2014-01-01T00:00:00"/>
    <x v="0"/>
    <n v="201412"/>
    <x v="0"/>
    <x v="0"/>
    <s v="365000"/>
    <s v="028                                "/>
    <s v="00"/>
    <s v="UADD    "/>
    <x v="2603"/>
    <s v="2514"/>
    <s v="DD301"/>
    <x v="43"/>
    <s v="Elec Distribution 360-373"/>
    <s v="Programs"/>
  </r>
  <r>
    <s v="DD301"/>
    <x v="43"/>
    <x v="450"/>
    <x v="450"/>
    <s v="DIS-E Cap Specific"/>
    <d v="2014-01-01T00:00:00"/>
    <x v="0"/>
    <n v="201412"/>
    <x v="0"/>
    <x v="0"/>
    <s v="366000"/>
    <s v="028                                "/>
    <s v="00"/>
    <s v="UADD    "/>
    <x v="2604"/>
    <s v="2514"/>
    <s v="DD301"/>
    <x v="43"/>
    <s v="Elec Distribution 360-373"/>
    <s v="Programs"/>
  </r>
  <r>
    <s v="DD301"/>
    <x v="43"/>
    <x v="450"/>
    <x v="450"/>
    <s v="DIS-E Cap Specific"/>
    <d v="2014-01-01T00:00:00"/>
    <x v="0"/>
    <n v="201412"/>
    <x v="0"/>
    <x v="0"/>
    <s v="367000"/>
    <s v="028                                "/>
    <s v="00"/>
    <s v="UADD    "/>
    <x v="2605"/>
    <s v="2514"/>
    <s v="DD301"/>
    <x v="43"/>
    <s v="Elec Distribution 360-373"/>
    <s v="Programs"/>
  </r>
  <r>
    <s v="FD101"/>
    <x v="43"/>
    <x v="451"/>
    <x v="451"/>
    <s v="DIS-E Cap Specific"/>
    <d v="2014-06-01T00:00:00"/>
    <x v="0"/>
    <n v="201412"/>
    <x v="0"/>
    <x v="0"/>
    <s v="364000"/>
    <s v="028                                "/>
    <s v="00"/>
    <s v="UADD    "/>
    <x v="2606"/>
    <s v="2514"/>
    <s v="FD101"/>
    <x v="43"/>
    <s v="Elec Distribution 360-373"/>
    <s v="Programs"/>
  </r>
  <r>
    <s v="FD101"/>
    <x v="43"/>
    <x v="451"/>
    <x v="451"/>
    <s v="DIS-E Cap Specific"/>
    <d v="2014-06-01T00:00:00"/>
    <x v="0"/>
    <n v="201412"/>
    <x v="0"/>
    <x v="0"/>
    <s v="365000"/>
    <s v="028                                "/>
    <s v="00"/>
    <s v="UADD    "/>
    <x v="2607"/>
    <s v="2514"/>
    <s v="FD101"/>
    <x v="43"/>
    <s v="Elec Distribution 360-373"/>
    <s v="Programs"/>
  </r>
  <r>
    <s v="FD301"/>
    <x v="43"/>
    <x v="452"/>
    <x v="452"/>
    <s v="DIS-E Cap Specific"/>
    <d v="2013-03-01T00:00:00"/>
    <x v="0"/>
    <n v="201412"/>
    <x v="0"/>
    <x v="0"/>
    <s v="364000"/>
    <s v="028                                "/>
    <s v="00"/>
    <s v="UADD    "/>
    <x v="2608"/>
    <s v="2514"/>
    <s v="FD301"/>
    <x v="43"/>
    <s v="Elec Distribution 360-373"/>
    <s v="Programs"/>
  </r>
  <r>
    <s v="FD301"/>
    <x v="43"/>
    <x v="452"/>
    <x v="452"/>
    <s v="DIS-E Cap Specific"/>
    <d v="2013-03-01T00:00:00"/>
    <x v="0"/>
    <n v="201412"/>
    <x v="0"/>
    <x v="0"/>
    <s v="365000"/>
    <s v="028                                "/>
    <s v="00"/>
    <s v="UADD    "/>
    <x v="2609"/>
    <s v="2514"/>
    <s v="FD301"/>
    <x v="43"/>
    <s v="Elec Distribution 360-373"/>
    <s v="Programs"/>
  </r>
  <r>
    <s v="FD301"/>
    <x v="43"/>
    <x v="452"/>
    <x v="452"/>
    <s v="DIS-E Cap Specific"/>
    <d v="2013-03-01T00:00:00"/>
    <x v="0"/>
    <n v="201412"/>
    <x v="0"/>
    <x v="0"/>
    <s v="366000"/>
    <s v="028                                "/>
    <s v="00"/>
    <s v="UADD    "/>
    <x v="2610"/>
    <s v="2514"/>
    <s v="FD301"/>
    <x v="43"/>
    <s v="Elec Distribution 360-373"/>
    <s v="Programs"/>
  </r>
  <r>
    <s v="FD301"/>
    <x v="43"/>
    <x v="452"/>
    <x v="452"/>
    <s v="DIS-E Cap Specific"/>
    <d v="2013-03-01T00:00:00"/>
    <x v="0"/>
    <n v="201412"/>
    <x v="0"/>
    <x v="0"/>
    <s v="367000"/>
    <s v="028                                "/>
    <s v="00"/>
    <s v="UADD    "/>
    <x v="2611"/>
    <s v="2514"/>
    <s v="FD301"/>
    <x v="43"/>
    <s v="Elec Distribution 360-373"/>
    <s v="Programs"/>
  </r>
  <r>
    <s v="FD301"/>
    <x v="43"/>
    <x v="452"/>
    <x v="452"/>
    <s v="DIS-E Cap Specific"/>
    <d v="2013-03-01T00:00:00"/>
    <x v="0"/>
    <n v="201412"/>
    <x v="0"/>
    <x v="0"/>
    <s v="369300"/>
    <s v="028                                "/>
    <s v="00"/>
    <s v="UADD    "/>
    <x v="2612"/>
    <s v="2514"/>
    <s v="FD301"/>
    <x v="43"/>
    <s v="Elec Distribution 360-373"/>
    <s v="Programs"/>
  </r>
  <r>
    <s v="CD404"/>
    <x v="44"/>
    <x v="453"/>
    <x v="453"/>
    <s v="DIS-E Cap Specific"/>
    <d v="2013-12-01T00:00:00"/>
    <x v="0"/>
    <n v="201412"/>
    <x v="0"/>
    <x v="1"/>
    <s v="364000"/>
    <s v="038                                "/>
    <s v="00"/>
    <s v="UADD    "/>
    <x v="2613"/>
    <s v="2515"/>
    <s v="CD404"/>
    <x v="44"/>
    <s v="Elec Distribution 360-373"/>
    <s v="Programs"/>
  </r>
  <r>
    <s v="CD404"/>
    <x v="44"/>
    <x v="453"/>
    <x v="453"/>
    <s v="DIS-E Cap Specific"/>
    <d v="2013-12-01T00:00:00"/>
    <x v="0"/>
    <n v="201412"/>
    <x v="0"/>
    <x v="1"/>
    <s v="365000"/>
    <s v="038                                "/>
    <s v="00"/>
    <s v="UADD    "/>
    <x v="2614"/>
    <s v="2515"/>
    <s v="CD404"/>
    <x v="44"/>
    <s v="Elec Distribution 360-373"/>
    <s v="Programs"/>
  </r>
  <r>
    <s v="CD404"/>
    <x v="44"/>
    <x v="453"/>
    <x v="453"/>
    <s v="DIS-E Cap Specific"/>
    <d v="2013-12-01T00:00:00"/>
    <x v="0"/>
    <n v="201412"/>
    <x v="0"/>
    <x v="1"/>
    <s v="366000"/>
    <s v="038                                "/>
    <s v="00"/>
    <s v="UADD    "/>
    <x v="2615"/>
    <s v="2515"/>
    <s v="CD404"/>
    <x v="44"/>
    <s v="Elec Distribution 360-373"/>
    <s v="Programs"/>
  </r>
  <r>
    <s v="CD404"/>
    <x v="44"/>
    <x v="453"/>
    <x v="453"/>
    <s v="DIS-E Cap Specific"/>
    <d v="2013-12-01T00:00:00"/>
    <x v="0"/>
    <n v="201412"/>
    <x v="0"/>
    <x v="1"/>
    <s v="367000"/>
    <s v="038                                "/>
    <s v="00"/>
    <s v="UADD    "/>
    <x v="2616"/>
    <s v="2515"/>
    <s v="CD404"/>
    <x v="44"/>
    <s v="Elec Distribution 360-373"/>
    <s v="Programs"/>
  </r>
  <r>
    <s v="CD404"/>
    <x v="44"/>
    <x v="453"/>
    <x v="453"/>
    <s v="DIS-E Cap Specific"/>
    <d v="2013-12-01T00:00:00"/>
    <x v="0"/>
    <n v="201412"/>
    <x v="0"/>
    <x v="1"/>
    <s v="368000"/>
    <s v="038                                "/>
    <s v="00"/>
    <s v="UADD    "/>
    <x v="2617"/>
    <s v="2515"/>
    <s v="CD404"/>
    <x v="44"/>
    <s v="Elec Distribution 360-373"/>
    <s v="Programs"/>
  </r>
  <r>
    <s v="CD404"/>
    <x v="44"/>
    <x v="453"/>
    <x v="453"/>
    <s v="DIS-E Cap Specific"/>
    <d v="2013-12-01T00:00:00"/>
    <x v="0"/>
    <n v="201412"/>
    <x v="0"/>
    <x v="1"/>
    <s v="369300"/>
    <s v="038                                "/>
    <s v="00"/>
    <s v="UADD    "/>
    <x v="2618"/>
    <s v="2515"/>
    <s v="CD404"/>
    <x v="44"/>
    <s v="Elec Distribution 360-373"/>
    <s v="Programs"/>
  </r>
  <r>
    <s v="PD010"/>
    <x v="45"/>
    <x v="454"/>
    <x v="454"/>
    <s v="GP-Cap Specific"/>
    <d v="2012-05-15T00:00:00"/>
    <x v="0"/>
    <n v="201412"/>
    <x v="0"/>
    <x v="0"/>
    <s v="303100"/>
    <s v="028                                "/>
    <s v="00"/>
    <s v="UADD    "/>
    <x v="2619"/>
    <s v="2530"/>
    <s v="PD010"/>
    <x v="45"/>
    <s v="Elec Distribution 360-373"/>
    <s v="Committed"/>
  </r>
  <r>
    <s v="PD010"/>
    <x v="45"/>
    <x v="455"/>
    <x v="455"/>
    <s v="GP-Cap Specific"/>
    <d v="2012-05-15T00:00:00"/>
    <x v="0"/>
    <n v="201412"/>
    <x v="0"/>
    <x v="0"/>
    <s v="303100"/>
    <s v="028                                "/>
    <s v="00"/>
    <s v="UADD    "/>
    <x v="2620"/>
    <s v="2530"/>
    <s v="PD010"/>
    <x v="45"/>
    <s v="Elec Distribution 360-373"/>
    <s v="Committed"/>
  </r>
  <r>
    <s v="PD005"/>
    <x v="45"/>
    <x v="456"/>
    <x v="456"/>
    <s v="DIS-E Cap Specific"/>
    <d v="2013-07-01T00:00:00"/>
    <x v="0"/>
    <n v="201412"/>
    <x v="0"/>
    <x v="0"/>
    <s v="364000"/>
    <s v="028                                "/>
    <s v="00"/>
    <s v="UADD    "/>
    <x v="2621"/>
    <s v="2530"/>
    <s v="PD005"/>
    <x v="45"/>
    <s v="Elec Distribution 360-373"/>
    <s v="Projects"/>
  </r>
  <r>
    <s v="PD005"/>
    <x v="45"/>
    <x v="456"/>
    <x v="456"/>
    <s v="DIS-E Cap Specific"/>
    <d v="2013-07-01T00:00:00"/>
    <x v="0"/>
    <n v="201412"/>
    <x v="0"/>
    <x v="0"/>
    <s v="365000"/>
    <s v="028                                "/>
    <s v="00"/>
    <s v="UADD    "/>
    <x v="2622"/>
    <s v="2530"/>
    <s v="PD005"/>
    <x v="45"/>
    <s v="Elec Distribution 360-373"/>
    <s v="Projects"/>
  </r>
  <r>
    <s v="PD005"/>
    <x v="45"/>
    <x v="456"/>
    <x v="456"/>
    <s v="DIS-E Cap Specific"/>
    <d v="2013-07-01T00:00:00"/>
    <x v="0"/>
    <n v="201412"/>
    <x v="0"/>
    <x v="0"/>
    <s v="369100"/>
    <s v="028                                "/>
    <s v="00"/>
    <s v="UADD    "/>
    <x v="2623"/>
    <s v="2530"/>
    <s v="PD005"/>
    <x v="45"/>
    <s v="Elec Distribution 360-373"/>
    <s v="Projects"/>
  </r>
  <r>
    <s v="PD009"/>
    <x v="45"/>
    <x v="457"/>
    <x v="457"/>
    <s v="GP-Cap Specific"/>
    <d v="2013-04-01T00:00:00"/>
    <x v="0"/>
    <n v="201412"/>
    <x v="0"/>
    <x v="0"/>
    <s v="303100"/>
    <s v="028                                "/>
    <s v="00"/>
    <s v="UADD    "/>
    <x v="2624"/>
    <s v="2530"/>
    <s v="PD009"/>
    <x v="45"/>
    <s v="Elec Distribution 360-373"/>
    <s v="Projects"/>
  </r>
  <r>
    <s v="PD010"/>
    <x v="45"/>
    <x v="458"/>
    <x v="458"/>
    <s v="GP-Cap Specific"/>
    <d v="2011-03-29T00:00:00"/>
    <x v="0"/>
    <n v="201412"/>
    <x v="0"/>
    <x v="0"/>
    <s v="391100"/>
    <s v="028                                "/>
    <s v="00"/>
    <s v="UADD    "/>
    <x v="2625"/>
    <s v="2530"/>
    <s v="PD010"/>
    <x v="45"/>
    <s v="Elec Distribution 360-373"/>
    <s v="Committed"/>
  </r>
  <r>
    <s v="PD010"/>
    <x v="45"/>
    <x v="459"/>
    <x v="459"/>
    <s v="GP-Cap Specific"/>
    <d v="2013-08-01T00:00:00"/>
    <x v="0"/>
    <n v="201412"/>
    <x v="0"/>
    <x v="0"/>
    <s v="303100"/>
    <s v="028                                "/>
    <s v="MANCOM"/>
    <s v="UADD    "/>
    <x v="2626"/>
    <s v="2530"/>
    <s v="PD010"/>
    <x v="45"/>
    <s v="Elec Distribution 360-373"/>
    <s v="Committed"/>
  </r>
  <r>
    <s v="SD007"/>
    <x v="46"/>
    <x v="460"/>
    <x v="460"/>
    <s v="DIS-E Cap Blanket"/>
    <d v="2010-09-01T00:00:00"/>
    <x v="0"/>
    <n v="201412"/>
    <x v="0"/>
    <x v="1"/>
    <s v="364000"/>
    <s v="038                                "/>
    <s v="00"/>
    <s v="CFNU    "/>
    <x v="2627"/>
    <s v="2535"/>
    <s v="SD007"/>
    <x v="46"/>
    <s v="Elec Distribution 360-373"/>
    <s v="Programs"/>
  </r>
  <r>
    <s v="SD007"/>
    <x v="46"/>
    <x v="460"/>
    <x v="460"/>
    <s v="DIS-E Cap Blanket"/>
    <d v="2010-09-01T00:00:00"/>
    <x v="0"/>
    <n v="201412"/>
    <x v="0"/>
    <x v="1"/>
    <s v="364000"/>
    <s v="038                                "/>
    <s v="00"/>
    <s v="NURV    "/>
    <x v="2628"/>
    <s v="2535"/>
    <s v="SD007"/>
    <x v="46"/>
    <s v="Elec Distribution 360-373"/>
    <s v="Programs"/>
  </r>
  <r>
    <s v="SD007"/>
    <x v="46"/>
    <x v="460"/>
    <x v="460"/>
    <s v="DIS-E Cap Blanket"/>
    <d v="2010-09-01T00:00:00"/>
    <x v="0"/>
    <n v="201412"/>
    <x v="0"/>
    <x v="1"/>
    <s v="364000"/>
    <s v="038                                "/>
    <s v="00"/>
    <s v="UADD    "/>
    <x v="2629"/>
    <s v="2535"/>
    <s v="SD007"/>
    <x v="46"/>
    <s v="Elec Distribution 360-373"/>
    <s v="Programs"/>
  </r>
  <r>
    <s v="SD007"/>
    <x v="46"/>
    <x v="460"/>
    <x v="460"/>
    <s v="DIS-E Cap Blanket"/>
    <d v="2010-09-01T00:00:00"/>
    <x v="0"/>
    <n v="201412"/>
    <x v="0"/>
    <x v="1"/>
    <s v="365000"/>
    <s v="038                                "/>
    <s v="00"/>
    <s v="CFNU    "/>
    <x v="2630"/>
    <s v="2535"/>
    <s v="SD007"/>
    <x v="46"/>
    <s v="Elec Distribution 360-373"/>
    <s v="Programs"/>
  </r>
  <r>
    <s v="SD007"/>
    <x v="46"/>
    <x v="460"/>
    <x v="460"/>
    <s v="DIS-E Cap Blanket"/>
    <d v="2010-09-01T00:00:00"/>
    <x v="0"/>
    <n v="201412"/>
    <x v="0"/>
    <x v="1"/>
    <s v="365000"/>
    <s v="038                                "/>
    <s v="00"/>
    <s v="NURV    "/>
    <x v="2631"/>
    <s v="2535"/>
    <s v="SD007"/>
    <x v="46"/>
    <s v="Elec Distribution 360-373"/>
    <s v="Programs"/>
  </r>
  <r>
    <s v="SD007"/>
    <x v="46"/>
    <x v="460"/>
    <x v="460"/>
    <s v="DIS-E Cap Blanket"/>
    <d v="2010-09-01T00:00:00"/>
    <x v="0"/>
    <n v="201412"/>
    <x v="0"/>
    <x v="1"/>
    <s v="365000"/>
    <s v="038                                "/>
    <s v="00"/>
    <s v="UADD    "/>
    <x v="2632"/>
    <s v="2535"/>
    <s v="SD007"/>
    <x v="46"/>
    <s v="Elec Distribution 360-373"/>
    <s v="Programs"/>
  </r>
  <r>
    <s v="SD007"/>
    <x v="46"/>
    <x v="460"/>
    <x v="460"/>
    <s v="DIS-E Cap Blanket"/>
    <d v="2010-09-01T00:00:00"/>
    <x v="0"/>
    <n v="201412"/>
    <x v="0"/>
    <x v="1"/>
    <s v="366000"/>
    <s v="038                                "/>
    <s v="00"/>
    <s v="CFNU    "/>
    <x v="2633"/>
    <s v="2535"/>
    <s v="SD007"/>
    <x v="46"/>
    <s v="Elec Distribution 360-373"/>
    <s v="Programs"/>
  </r>
  <r>
    <s v="SD007"/>
    <x v="46"/>
    <x v="460"/>
    <x v="460"/>
    <s v="DIS-E Cap Blanket"/>
    <d v="2010-09-01T00:00:00"/>
    <x v="0"/>
    <n v="201412"/>
    <x v="0"/>
    <x v="1"/>
    <s v="366000"/>
    <s v="038                                "/>
    <s v="00"/>
    <s v="NURV    "/>
    <x v="2634"/>
    <s v="2535"/>
    <s v="SD007"/>
    <x v="46"/>
    <s v="Elec Distribution 360-373"/>
    <s v="Programs"/>
  </r>
  <r>
    <s v="SD007"/>
    <x v="46"/>
    <x v="460"/>
    <x v="460"/>
    <s v="DIS-E Cap Blanket"/>
    <d v="2010-09-01T00:00:00"/>
    <x v="0"/>
    <n v="201412"/>
    <x v="0"/>
    <x v="1"/>
    <s v="367000"/>
    <s v="038                                "/>
    <s v="00"/>
    <s v="CFNU    "/>
    <x v="2635"/>
    <s v="2535"/>
    <s v="SD007"/>
    <x v="46"/>
    <s v="Elec Distribution 360-373"/>
    <s v="Programs"/>
  </r>
  <r>
    <s v="SD007"/>
    <x v="46"/>
    <x v="460"/>
    <x v="460"/>
    <s v="DIS-E Cap Blanket"/>
    <d v="2010-09-01T00:00:00"/>
    <x v="0"/>
    <n v="201412"/>
    <x v="0"/>
    <x v="1"/>
    <s v="367000"/>
    <s v="038                                "/>
    <s v="00"/>
    <s v="NURV    "/>
    <x v="2636"/>
    <s v="2535"/>
    <s v="SD007"/>
    <x v="46"/>
    <s v="Elec Distribution 360-373"/>
    <s v="Programs"/>
  </r>
  <r>
    <s v="SD007"/>
    <x v="46"/>
    <x v="460"/>
    <x v="460"/>
    <s v="DIS-E Cap Blanket"/>
    <d v="2010-09-01T00:00:00"/>
    <x v="0"/>
    <n v="201412"/>
    <x v="0"/>
    <x v="1"/>
    <s v="367000"/>
    <s v="038                                "/>
    <s v="00"/>
    <s v="UADD    "/>
    <x v="2637"/>
    <s v="2535"/>
    <s v="SD007"/>
    <x v="46"/>
    <s v="Elec Distribution 360-373"/>
    <s v="Programs"/>
  </r>
  <r>
    <s v="SD007"/>
    <x v="46"/>
    <x v="460"/>
    <x v="460"/>
    <s v="DIS-E Cap Blanket"/>
    <d v="2010-09-01T00:00:00"/>
    <x v="0"/>
    <n v="201412"/>
    <x v="0"/>
    <x v="1"/>
    <s v="368000"/>
    <s v="038                                "/>
    <s v="00"/>
    <s v="CFNU    "/>
    <x v="2638"/>
    <s v="2535"/>
    <s v="SD007"/>
    <x v="46"/>
    <s v="Elec Distribution 360-373"/>
    <s v="Programs"/>
  </r>
  <r>
    <s v="SD007"/>
    <x v="46"/>
    <x v="460"/>
    <x v="460"/>
    <s v="DIS-E Cap Blanket"/>
    <d v="2010-09-01T00:00:00"/>
    <x v="0"/>
    <n v="201412"/>
    <x v="0"/>
    <x v="1"/>
    <s v="368000"/>
    <s v="038                                "/>
    <s v="00"/>
    <s v="NURV    "/>
    <x v="2639"/>
    <s v="2535"/>
    <s v="SD007"/>
    <x v="46"/>
    <s v="Elec Distribution 360-373"/>
    <s v="Programs"/>
  </r>
  <r>
    <s v="SD007"/>
    <x v="46"/>
    <x v="460"/>
    <x v="460"/>
    <s v="DIS-E Cap Blanket"/>
    <d v="2010-09-01T00:00:00"/>
    <x v="0"/>
    <n v="201412"/>
    <x v="0"/>
    <x v="1"/>
    <s v="368000"/>
    <s v="038                                "/>
    <s v="00"/>
    <s v="UADD    "/>
    <x v="2640"/>
    <s v="2535"/>
    <s v="SD007"/>
    <x v="46"/>
    <s v="Elec Distribution 360-373"/>
    <s v="Programs"/>
  </r>
  <r>
    <s v="SD007"/>
    <x v="46"/>
    <x v="460"/>
    <x v="460"/>
    <s v="DIS-E Cap Blanket"/>
    <d v="2010-09-01T00:00:00"/>
    <x v="0"/>
    <n v="201412"/>
    <x v="0"/>
    <x v="1"/>
    <s v="369100"/>
    <s v="038                                "/>
    <s v="00"/>
    <s v="CFNU    "/>
    <x v="2641"/>
    <s v="2535"/>
    <s v="SD007"/>
    <x v="46"/>
    <s v="Elec Distribution 360-373"/>
    <s v="Programs"/>
  </r>
  <r>
    <s v="SD007"/>
    <x v="46"/>
    <x v="460"/>
    <x v="460"/>
    <s v="DIS-E Cap Blanket"/>
    <d v="2010-09-01T00:00:00"/>
    <x v="0"/>
    <n v="201412"/>
    <x v="0"/>
    <x v="1"/>
    <s v="369100"/>
    <s v="038                                "/>
    <s v="00"/>
    <s v="NURV    "/>
    <x v="2642"/>
    <s v="2535"/>
    <s v="SD007"/>
    <x v="46"/>
    <s v="Elec Distribution 360-373"/>
    <s v="Programs"/>
  </r>
  <r>
    <s v="SD007"/>
    <x v="46"/>
    <x v="460"/>
    <x v="460"/>
    <s v="DIS-E Cap Blanket"/>
    <d v="2010-09-01T00:00:00"/>
    <x v="0"/>
    <n v="201412"/>
    <x v="0"/>
    <x v="1"/>
    <s v="369300"/>
    <s v="038                                "/>
    <s v="00"/>
    <s v="CFNU    "/>
    <x v="2643"/>
    <s v="2535"/>
    <s v="SD007"/>
    <x v="46"/>
    <s v="Elec Distribution 360-373"/>
    <s v="Programs"/>
  </r>
  <r>
    <s v="SD007"/>
    <x v="46"/>
    <x v="460"/>
    <x v="460"/>
    <s v="DIS-E Cap Blanket"/>
    <d v="2010-09-01T00:00:00"/>
    <x v="0"/>
    <n v="201412"/>
    <x v="0"/>
    <x v="1"/>
    <s v="369300"/>
    <s v="038                                "/>
    <s v="00"/>
    <s v="NURV    "/>
    <x v="2644"/>
    <s v="2535"/>
    <s v="SD007"/>
    <x v="46"/>
    <s v="Elec Distribution 360-373"/>
    <s v="Programs"/>
  </r>
  <r>
    <s v="SD007"/>
    <x v="46"/>
    <x v="460"/>
    <x v="460"/>
    <s v="DIS-E Cap Blanket"/>
    <d v="2010-09-01T00:00:00"/>
    <x v="0"/>
    <n v="201412"/>
    <x v="0"/>
    <x v="1"/>
    <s v="369300"/>
    <s v="038                                "/>
    <s v="00"/>
    <s v="UADD    "/>
    <x v="2645"/>
    <s v="2535"/>
    <s v="SD007"/>
    <x v="46"/>
    <s v="Elec Distribution 360-373"/>
    <s v="Programs"/>
  </r>
  <r>
    <s v="SD007"/>
    <x v="46"/>
    <x v="460"/>
    <x v="460"/>
    <s v="DIS-E Cap Blanket"/>
    <d v="2010-09-01T00:00:00"/>
    <x v="0"/>
    <n v="201412"/>
    <x v="0"/>
    <x v="1"/>
    <s v="373400"/>
    <s v="038                                "/>
    <s v="00"/>
    <s v="CFNU    "/>
    <x v="2646"/>
    <s v="2535"/>
    <s v="SD007"/>
    <x v="46"/>
    <s v="Elec Distribution 360-373"/>
    <s v="Programs"/>
  </r>
  <r>
    <s v="SD007"/>
    <x v="46"/>
    <x v="460"/>
    <x v="460"/>
    <s v="DIS-E Cap Blanket"/>
    <d v="2010-09-01T00:00:00"/>
    <x v="0"/>
    <n v="201412"/>
    <x v="0"/>
    <x v="1"/>
    <s v="373400"/>
    <s v="038                                "/>
    <s v="00"/>
    <s v="NURV    "/>
    <x v="2647"/>
    <s v="2535"/>
    <s v="SD007"/>
    <x v="46"/>
    <s v="Elec Distribution 360-373"/>
    <s v="Programs"/>
  </r>
  <r>
    <s v="SD007"/>
    <x v="46"/>
    <x v="460"/>
    <x v="460"/>
    <s v="DIS-E Cap Blanket"/>
    <d v="2010-09-01T00:00:00"/>
    <x v="0"/>
    <n v="201412"/>
    <x v="0"/>
    <x v="1"/>
    <s v="373400"/>
    <s v="038                                "/>
    <s v="00"/>
    <s v="UADD    "/>
    <x v="2648"/>
    <s v="2535"/>
    <s v="SD007"/>
    <x v="46"/>
    <s v="Elec Distribution 360-373"/>
    <s v="Programs"/>
  </r>
  <r>
    <s v="SD007"/>
    <x v="46"/>
    <x v="461"/>
    <x v="461"/>
    <s v="DIS-E Cap Blanket"/>
    <d v="2010-09-01T00:00:00"/>
    <x v="0"/>
    <n v="201412"/>
    <x v="0"/>
    <x v="0"/>
    <s v="364000"/>
    <s v="028                                "/>
    <s v="00"/>
    <s v="CFNU    "/>
    <x v="2649"/>
    <s v="2535"/>
    <s v="SD007"/>
    <x v="46"/>
    <s v="Elec Distribution 360-373"/>
    <s v="Programs"/>
  </r>
  <r>
    <s v="SD007"/>
    <x v="46"/>
    <x v="461"/>
    <x v="461"/>
    <s v="DIS-E Cap Blanket"/>
    <d v="2010-09-01T00:00:00"/>
    <x v="0"/>
    <n v="201412"/>
    <x v="0"/>
    <x v="0"/>
    <s v="364000"/>
    <s v="028                                "/>
    <s v="00"/>
    <s v="NURV    "/>
    <x v="2650"/>
    <s v="2535"/>
    <s v="SD007"/>
    <x v="46"/>
    <s v="Elec Distribution 360-373"/>
    <s v="Programs"/>
  </r>
  <r>
    <s v="SD007"/>
    <x v="46"/>
    <x v="461"/>
    <x v="461"/>
    <s v="DIS-E Cap Blanket"/>
    <d v="2010-09-01T00:00:00"/>
    <x v="0"/>
    <n v="201412"/>
    <x v="0"/>
    <x v="0"/>
    <s v="364000"/>
    <s v="028                                "/>
    <s v="00"/>
    <s v="UADD    "/>
    <x v="2651"/>
    <s v="2535"/>
    <s v="SD007"/>
    <x v="46"/>
    <s v="Elec Distribution 360-373"/>
    <s v="Programs"/>
  </r>
  <r>
    <s v="SD007"/>
    <x v="46"/>
    <x v="461"/>
    <x v="461"/>
    <s v="DIS-E Cap Blanket"/>
    <d v="2010-09-01T00:00:00"/>
    <x v="0"/>
    <n v="201412"/>
    <x v="0"/>
    <x v="0"/>
    <s v="365000"/>
    <s v="028                                "/>
    <s v="00"/>
    <s v="CFNU    "/>
    <x v="2652"/>
    <s v="2535"/>
    <s v="SD007"/>
    <x v="46"/>
    <s v="Elec Distribution 360-373"/>
    <s v="Programs"/>
  </r>
  <r>
    <s v="SD007"/>
    <x v="46"/>
    <x v="461"/>
    <x v="461"/>
    <s v="DIS-E Cap Blanket"/>
    <d v="2010-09-01T00:00:00"/>
    <x v="0"/>
    <n v="201412"/>
    <x v="0"/>
    <x v="0"/>
    <s v="365000"/>
    <s v="028                                "/>
    <s v="00"/>
    <s v="NURV    "/>
    <x v="2653"/>
    <s v="2535"/>
    <s v="SD007"/>
    <x v="46"/>
    <s v="Elec Distribution 360-373"/>
    <s v="Programs"/>
  </r>
  <r>
    <s v="SD007"/>
    <x v="46"/>
    <x v="461"/>
    <x v="461"/>
    <s v="DIS-E Cap Blanket"/>
    <d v="2010-09-01T00:00:00"/>
    <x v="0"/>
    <n v="201412"/>
    <x v="0"/>
    <x v="0"/>
    <s v="365000"/>
    <s v="028                                "/>
    <s v="00"/>
    <s v="UADD    "/>
    <x v="2654"/>
    <s v="2535"/>
    <s v="SD007"/>
    <x v="46"/>
    <s v="Elec Distribution 360-373"/>
    <s v="Programs"/>
  </r>
  <r>
    <s v="SD007"/>
    <x v="46"/>
    <x v="461"/>
    <x v="461"/>
    <s v="DIS-E Cap Blanket"/>
    <d v="2010-09-01T00:00:00"/>
    <x v="0"/>
    <n v="201412"/>
    <x v="0"/>
    <x v="0"/>
    <s v="366000"/>
    <s v="028                                "/>
    <s v="00"/>
    <s v="CFNU    "/>
    <x v="2655"/>
    <s v="2535"/>
    <s v="SD007"/>
    <x v="46"/>
    <s v="Elec Distribution 360-373"/>
    <s v="Programs"/>
  </r>
  <r>
    <s v="SD007"/>
    <x v="46"/>
    <x v="461"/>
    <x v="461"/>
    <s v="DIS-E Cap Blanket"/>
    <d v="2010-09-01T00:00:00"/>
    <x v="0"/>
    <n v="201412"/>
    <x v="0"/>
    <x v="0"/>
    <s v="366000"/>
    <s v="028                                "/>
    <s v="00"/>
    <s v="NURV    "/>
    <x v="2656"/>
    <s v="2535"/>
    <s v="SD007"/>
    <x v="46"/>
    <s v="Elec Distribution 360-373"/>
    <s v="Programs"/>
  </r>
  <r>
    <s v="SD007"/>
    <x v="46"/>
    <x v="461"/>
    <x v="461"/>
    <s v="DIS-E Cap Blanket"/>
    <d v="2010-09-01T00:00:00"/>
    <x v="0"/>
    <n v="201412"/>
    <x v="0"/>
    <x v="0"/>
    <s v="367000"/>
    <s v="028                                "/>
    <s v="00"/>
    <s v="CFNU    "/>
    <x v="2657"/>
    <s v="2535"/>
    <s v="SD007"/>
    <x v="46"/>
    <s v="Elec Distribution 360-373"/>
    <s v="Programs"/>
  </r>
  <r>
    <s v="SD007"/>
    <x v="46"/>
    <x v="461"/>
    <x v="461"/>
    <s v="DIS-E Cap Blanket"/>
    <d v="2010-09-01T00:00:00"/>
    <x v="0"/>
    <n v="201412"/>
    <x v="0"/>
    <x v="0"/>
    <s v="367000"/>
    <s v="028                                "/>
    <s v="00"/>
    <s v="NURV    "/>
    <x v="2658"/>
    <s v="2535"/>
    <s v="SD007"/>
    <x v="46"/>
    <s v="Elec Distribution 360-373"/>
    <s v="Programs"/>
  </r>
  <r>
    <s v="SD007"/>
    <x v="46"/>
    <x v="461"/>
    <x v="461"/>
    <s v="DIS-E Cap Blanket"/>
    <d v="2010-09-01T00:00:00"/>
    <x v="0"/>
    <n v="201412"/>
    <x v="0"/>
    <x v="0"/>
    <s v="367000"/>
    <s v="028                                "/>
    <s v="00"/>
    <s v="UADD    "/>
    <x v="2659"/>
    <s v="2535"/>
    <s v="SD007"/>
    <x v="46"/>
    <s v="Elec Distribution 360-373"/>
    <s v="Programs"/>
  </r>
  <r>
    <s v="SD007"/>
    <x v="46"/>
    <x v="461"/>
    <x v="461"/>
    <s v="DIS-E Cap Blanket"/>
    <d v="2010-09-01T00:00:00"/>
    <x v="0"/>
    <n v="201412"/>
    <x v="0"/>
    <x v="0"/>
    <s v="368000"/>
    <s v="028                                "/>
    <s v="00"/>
    <s v="CFNU    "/>
    <x v="2660"/>
    <s v="2535"/>
    <s v="SD007"/>
    <x v="46"/>
    <s v="Elec Distribution 360-373"/>
    <s v="Programs"/>
  </r>
  <r>
    <s v="SD007"/>
    <x v="46"/>
    <x v="461"/>
    <x v="461"/>
    <s v="DIS-E Cap Blanket"/>
    <d v="2010-09-01T00:00:00"/>
    <x v="0"/>
    <n v="201412"/>
    <x v="0"/>
    <x v="0"/>
    <s v="368000"/>
    <s v="028                                "/>
    <s v="00"/>
    <s v="NURV    "/>
    <x v="2661"/>
    <s v="2535"/>
    <s v="SD007"/>
    <x v="46"/>
    <s v="Elec Distribution 360-373"/>
    <s v="Programs"/>
  </r>
  <r>
    <s v="SD007"/>
    <x v="46"/>
    <x v="461"/>
    <x v="461"/>
    <s v="DIS-E Cap Blanket"/>
    <d v="2010-09-01T00:00:00"/>
    <x v="0"/>
    <n v="201412"/>
    <x v="0"/>
    <x v="0"/>
    <s v="368000"/>
    <s v="028                                "/>
    <s v="00"/>
    <s v="UADD    "/>
    <x v="2662"/>
    <s v="2535"/>
    <s v="SD007"/>
    <x v="46"/>
    <s v="Elec Distribution 360-373"/>
    <s v="Programs"/>
  </r>
  <r>
    <s v="SD007"/>
    <x v="46"/>
    <x v="461"/>
    <x v="461"/>
    <s v="DIS-E Cap Blanket"/>
    <d v="2010-09-01T00:00:00"/>
    <x v="0"/>
    <n v="201412"/>
    <x v="0"/>
    <x v="0"/>
    <s v="369100"/>
    <s v="028                                "/>
    <s v="00"/>
    <s v="CFNU    "/>
    <x v="2663"/>
    <s v="2535"/>
    <s v="SD007"/>
    <x v="46"/>
    <s v="Elec Distribution 360-373"/>
    <s v="Programs"/>
  </r>
  <r>
    <s v="SD007"/>
    <x v="46"/>
    <x v="461"/>
    <x v="461"/>
    <s v="DIS-E Cap Blanket"/>
    <d v="2010-09-01T00:00:00"/>
    <x v="0"/>
    <n v="201412"/>
    <x v="0"/>
    <x v="0"/>
    <s v="369100"/>
    <s v="028                                "/>
    <s v="00"/>
    <s v="NURV    "/>
    <x v="2664"/>
    <s v="2535"/>
    <s v="SD007"/>
    <x v="46"/>
    <s v="Elec Distribution 360-373"/>
    <s v="Programs"/>
  </r>
  <r>
    <s v="SD007"/>
    <x v="46"/>
    <x v="461"/>
    <x v="461"/>
    <s v="DIS-E Cap Blanket"/>
    <d v="2010-09-01T00:00:00"/>
    <x v="0"/>
    <n v="201412"/>
    <x v="0"/>
    <x v="0"/>
    <s v="369300"/>
    <s v="028                                "/>
    <s v="00"/>
    <s v="CFNU    "/>
    <x v="2665"/>
    <s v="2535"/>
    <s v="SD007"/>
    <x v="46"/>
    <s v="Elec Distribution 360-373"/>
    <s v="Programs"/>
  </r>
  <r>
    <s v="SD007"/>
    <x v="46"/>
    <x v="461"/>
    <x v="461"/>
    <s v="DIS-E Cap Blanket"/>
    <d v="2010-09-01T00:00:00"/>
    <x v="0"/>
    <n v="201412"/>
    <x v="0"/>
    <x v="0"/>
    <s v="369300"/>
    <s v="028                                "/>
    <s v="00"/>
    <s v="NURV    "/>
    <x v="2666"/>
    <s v="2535"/>
    <s v="SD007"/>
    <x v="46"/>
    <s v="Elec Distribution 360-373"/>
    <s v="Programs"/>
  </r>
  <r>
    <s v="SD007"/>
    <x v="46"/>
    <x v="461"/>
    <x v="461"/>
    <s v="DIS-E Cap Blanket"/>
    <d v="2010-09-01T00:00:00"/>
    <x v="0"/>
    <n v="201412"/>
    <x v="0"/>
    <x v="0"/>
    <s v="369300"/>
    <s v="028                                "/>
    <s v="00"/>
    <s v="UADD    "/>
    <x v="2667"/>
    <s v="2535"/>
    <s v="SD007"/>
    <x v="46"/>
    <s v="Elec Distribution 360-373"/>
    <s v="Programs"/>
  </r>
  <r>
    <s v="SD007"/>
    <x v="46"/>
    <x v="461"/>
    <x v="461"/>
    <s v="DIS-E Cap Blanket"/>
    <d v="2010-09-01T00:00:00"/>
    <x v="0"/>
    <n v="201412"/>
    <x v="0"/>
    <x v="0"/>
    <s v="373400"/>
    <s v="028                                "/>
    <s v="00"/>
    <s v="NURV    "/>
    <x v="2668"/>
    <s v="2535"/>
    <s v="SD007"/>
    <x v="46"/>
    <s v="Elec Distribution 360-373"/>
    <s v="Programs"/>
  </r>
  <r>
    <s v="CS100"/>
    <x v="47"/>
    <x v="462"/>
    <x v="462"/>
    <s v="DIS-E Cap Specific"/>
    <d v="2011-06-01T00:00:00"/>
    <x v="0"/>
    <n v="201412"/>
    <x v="0"/>
    <x v="1"/>
    <s v="361000"/>
    <s v="038                                "/>
    <s v="BLU"/>
    <s v="UADD    "/>
    <x v="2669"/>
    <s v="2546"/>
    <s v="CS100"/>
    <x v="47"/>
    <s v="Elec Distribution 360-373"/>
    <s v="Programs"/>
  </r>
  <r>
    <s v="CS100"/>
    <x v="47"/>
    <x v="462"/>
    <x v="462"/>
    <s v="DIS-E Cap Specific"/>
    <d v="2011-06-01T00:00:00"/>
    <x v="0"/>
    <n v="201412"/>
    <x v="0"/>
    <x v="1"/>
    <s v="362000"/>
    <s v="038                                "/>
    <s v="BLU"/>
    <s v="UADD    "/>
    <x v="2670"/>
    <s v="2546"/>
    <s v="CS100"/>
    <x v="47"/>
    <s v="Elec Distribution 360-373"/>
    <s v="Programs"/>
  </r>
  <r>
    <s v="CS100"/>
    <x v="47"/>
    <x v="463"/>
    <x v="463"/>
    <s v="TRN-Cap Specific"/>
    <d v="2011-06-01T00:00:00"/>
    <x v="0"/>
    <n v="201412"/>
    <x v="0"/>
    <x v="3"/>
    <s v="352000"/>
    <s v="038                                "/>
    <s v="BLU"/>
    <s v="UADD    "/>
    <x v="2671"/>
    <s v="2546"/>
    <s v="CS100"/>
    <x v="47"/>
    <s v="Elec Distribution 360-373"/>
    <s v="Programs"/>
  </r>
  <r>
    <s v="CS100"/>
    <x v="47"/>
    <x v="463"/>
    <x v="463"/>
    <s v="TRN-Cap Specific"/>
    <d v="2011-06-01T00:00:00"/>
    <x v="0"/>
    <n v="201412"/>
    <x v="0"/>
    <x v="3"/>
    <s v="353000"/>
    <s v="038                                "/>
    <s v="BLU"/>
    <s v="UADD    "/>
    <x v="2672"/>
    <s v="2546"/>
    <s v="CS100"/>
    <x v="47"/>
    <s v="Elec Distribution 360-373"/>
    <s v="Programs"/>
  </r>
  <r>
    <s v="CS100"/>
    <x v="47"/>
    <x v="464"/>
    <x v="464"/>
    <s v="GP-Cap Specific"/>
    <d v="2011-06-01T00:00:00"/>
    <x v="0"/>
    <n v="201412"/>
    <x v="0"/>
    <x v="1"/>
    <s v="397000"/>
    <s v="038                                "/>
    <s v="BLU"/>
    <s v="UADD    "/>
    <x v="2673"/>
    <s v="2546"/>
    <s v="CS100"/>
    <x v="47"/>
    <s v="Elec Distribution 360-373"/>
    <s v="Programs"/>
  </r>
  <r>
    <s v="CT200"/>
    <x v="47"/>
    <x v="465"/>
    <x v="465"/>
    <s v="TRN-Cap Specific"/>
    <d v="2012-02-01T00:00:00"/>
    <x v="0"/>
    <n v="201412"/>
    <x v="0"/>
    <x v="3"/>
    <s v="355000"/>
    <s v="399                                "/>
    <s v="399T"/>
    <s v="UADD    "/>
    <x v="2674"/>
    <s v="2546"/>
    <s v="CT200"/>
    <x v="47"/>
    <s v="Elec Distribution 360-373"/>
    <s v="Programs"/>
  </r>
  <r>
    <s v="CT200"/>
    <x v="47"/>
    <x v="465"/>
    <x v="465"/>
    <s v="TRN-Cap Specific"/>
    <d v="2012-02-01T00:00:00"/>
    <x v="0"/>
    <n v="201412"/>
    <x v="0"/>
    <x v="3"/>
    <s v="356000"/>
    <s v="399                                "/>
    <s v="399T"/>
    <s v="UADD    "/>
    <x v="2675"/>
    <s v="2546"/>
    <s v="CT200"/>
    <x v="47"/>
    <s v="Elec Distribution 360-373"/>
    <s v="Programs"/>
  </r>
  <r>
    <s v="CT101"/>
    <x v="48"/>
    <x v="466"/>
    <x v="466"/>
    <s v="TRN-Cap Specific"/>
    <d v="2014-01-01T00:00:00"/>
    <x v="0"/>
    <n v="201412"/>
    <x v="0"/>
    <x v="3"/>
    <s v="355000"/>
    <s v="399                                "/>
    <s v="399T"/>
    <s v="UADD    "/>
    <x v="2676"/>
    <s v="2550"/>
    <s v="CT101"/>
    <x v="48"/>
    <s v="Elec Transmission 350-359"/>
    <s v="Programs"/>
  </r>
  <r>
    <s v="CT101"/>
    <x v="48"/>
    <x v="466"/>
    <x v="466"/>
    <s v="TRN-Cap Specific"/>
    <d v="2014-01-01T00:00:00"/>
    <x v="0"/>
    <n v="201412"/>
    <x v="0"/>
    <x v="3"/>
    <s v="356000"/>
    <s v="399                                "/>
    <s v="399T"/>
    <s v="UADD    "/>
    <x v="2677"/>
    <s v="2550"/>
    <s v="CT101"/>
    <x v="48"/>
    <s v="Elec Transmission 350-359"/>
    <s v="Programs"/>
  </r>
  <r>
    <s v="CT203"/>
    <x v="49"/>
    <x v="467"/>
    <x v="467"/>
    <s v="TRN-Cap Specific"/>
    <d v="2013-02-01T00:00:00"/>
    <x v="0"/>
    <n v="201412"/>
    <x v="0"/>
    <x v="3"/>
    <s v="355000"/>
    <s v="345                                "/>
    <s v="345T"/>
    <s v="UADD    "/>
    <x v="2678"/>
    <s v="2560"/>
    <s v="CT203"/>
    <x v="49"/>
    <s v="Elec Transmission 350-359"/>
    <s v="Programs"/>
  </r>
  <r>
    <s v="CT203"/>
    <x v="49"/>
    <x v="467"/>
    <x v="467"/>
    <s v="TRN-Cap Specific"/>
    <d v="2013-02-01T00:00:00"/>
    <x v="0"/>
    <n v="201412"/>
    <x v="0"/>
    <x v="3"/>
    <s v="356000"/>
    <s v="345                                "/>
    <s v="345T"/>
    <s v="UADD    "/>
    <x v="2679"/>
    <s v="2560"/>
    <s v="CT203"/>
    <x v="49"/>
    <s v="Elec Transmission 350-359"/>
    <s v="Programs"/>
  </r>
  <r>
    <s v="BS201"/>
    <x v="50"/>
    <x v="468"/>
    <x v="468"/>
    <s v="TRN-Cap Specific"/>
    <d v="2012-06-01T00:00:00"/>
    <x v="0"/>
    <n v="201412"/>
    <x v="0"/>
    <x v="3"/>
    <s v="352000"/>
    <s v="028                                "/>
    <s v="STR"/>
    <s v="UADD    "/>
    <x v="2680"/>
    <s v="2563"/>
    <s v="BS201"/>
    <x v="50"/>
    <s v="Elec Distribution 360-373"/>
    <s v="Programs"/>
  </r>
  <r>
    <s v="BS201"/>
    <x v="50"/>
    <x v="468"/>
    <x v="468"/>
    <s v="TRN-Cap Specific"/>
    <d v="2012-06-01T00:00:00"/>
    <x v="0"/>
    <n v="201412"/>
    <x v="0"/>
    <x v="3"/>
    <s v="353000"/>
    <s v="028                                "/>
    <s v="STR"/>
    <s v="UADD    "/>
    <x v="2681"/>
    <s v="2563"/>
    <s v="BS201"/>
    <x v="50"/>
    <s v="Elec Distribution 360-373"/>
    <s v="Programs"/>
  </r>
  <r>
    <s v="BT302"/>
    <x v="50"/>
    <x v="469"/>
    <x v="469"/>
    <s v="TRN-Cap Specific"/>
    <d v="2013-04-01T00:00:00"/>
    <x v="0"/>
    <n v="201412"/>
    <x v="0"/>
    <x v="3"/>
    <s v="355000"/>
    <s v="299                                "/>
    <s v="299T"/>
    <s v="UADD    "/>
    <x v="2682"/>
    <s v="2563"/>
    <s v="BT302"/>
    <x v="50"/>
    <s v="Elec Distribution 360-373"/>
    <s v="Programs"/>
  </r>
  <r>
    <s v="BT302"/>
    <x v="50"/>
    <x v="469"/>
    <x v="469"/>
    <s v="TRN-Cap Specific"/>
    <d v="2013-04-01T00:00:00"/>
    <x v="0"/>
    <n v="201412"/>
    <x v="0"/>
    <x v="3"/>
    <s v="356000"/>
    <s v="299                                "/>
    <s v="299T"/>
    <s v="UADD    "/>
    <x v="2683"/>
    <s v="2563"/>
    <s v="BT302"/>
    <x v="50"/>
    <s v="Elec Distribution 360-373"/>
    <s v="Programs"/>
  </r>
  <r>
    <s v="BS201"/>
    <x v="50"/>
    <x v="470"/>
    <x v="470"/>
    <s v="GP-Cap Specific"/>
    <d v="2012-06-01T00:00:00"/>
    <x v="0"/>
    <n v="201412"/>
    <x v="0"/>
    <x v="3"/>
    <s v="397000"/>
    <s v="098                                "/>
    <s v="STRCOM"/>
    <s v="UADD    "/>
    <x v="2684"/>
    <s v="2563"/>
    <s v="BS201"/>
    <x v="50"/>
    <s v="Elec Distribution 360-373"/>
    <s v="Programs"/>
  </r>
  <r>
    <s v="ST302"/>
    <x v="51"/>
    <x v="471"/>
    <x v="471"/>
    <s v="TRN-Cap Specific"/>
    <d v="2013-08-01T00:00:00"/>
    <x v="0"/>
    <n v="201412"/>
    <x v="0"/>
    <x v="3"/>
    <s v="355000"/>
    <s v="299                                "/>
    <s v="299T"/>
    <s v="UADD    "/>
    <x v="2685"/>
    <s v="2564"/>
    <s v="ST302"/>
    <x v="51"/>
    <s v="Elec Transmission 350-359"/>
    <s v="Projects"/>
  </r>
  <r>
    <s v="ST302"/>
    <x v="51"/>
    <x v="471"/>
    <x v="471"/>
    <s v="TRN-Cap Specific"/>
    <d v="2013-08-01T00:00:00"/>
    <x v="0"/>
    <n v="201412"/>
    <x v="0"/>
    <x v="3"/>
    <s v="356000"/>
    <s v="299                                "/>
    <s v="299T"/>
    <s v="UADD    "/>
    <x v="2686"/>
    <s v="2564"/>
    <s v="ST302"/>
    <x v="51"/>
    <s v="Elec Transmission 350-359"/>
    <s v="Projects"/>
  </r>
  <r>
    <s v="AD302"/>
    <x v="52"/>
    <x v="472"/>
    <x v="472"/>
    <s v="DIS-E Cap Specific"/>
    <d v="2013-01-01T00:00:00"/>
    <x v="0"/>
    <n v="201412"/>
    <x v="0"/>
    <x v="1"/>
    <s v="364000"/>
    <s v="038                                "/>
    <s v="00"/>
    <s v="UADD    "/>
    <x v="2687"/>
    <s v="2570"/>
    <s v="AD302"/>
    <x v="52"/>
    <s v="Elec Distribution 360-373"/>
    <s v="Projects"/>
  </r>
  <r>
    <s v="AD302"/>
    <x v="52"/>
    <x v="472"/>
    <x v="472"/>
    <s v="DIS-E Cap Specific"/>
    <d v="2013-01-01T00:00:00"/>
    <x v="0"/>
    <n v="201412"/>
    <x v="0"/>
    <x v="1"/>
    <s v="365000"/>
    <s v="038                                "/>
    <s v="00"/>
    <s v="UADD    "/>
    <x v="2688"/>
    <s v="2570"/>
    <s v="AD302"/>
    <x v="52"/>
    <s v="Elec Distribution 360-373"/>
    <s v="Projects"/>
  </r>
  <r>
    <s v="AD302"/>
    <x v="52"/>
    <x v="472"/>
    <x v="472"/>
    <s v="DIS-E Cap Specific"/>
    <d v="2013-01-01T00:00:00"/>
    <x v="0"/>
    <n v="201412"/>
    <x v="0"/>
    <x v="1"/>
    <s v="366000"/>
    <s v="038                                "/>
    <s v="00"/>
    <s v="UADD    "/>
    <x v="2689"/>
    <s v="2570"/>
    <s v="AD302"/>
    <x v="52"/>
    <s v="Elec Distribution 360-373"/>
    <s v="Projects"/>
  </r>
  <r>
    <s v="AD302"/>
    <x v="52"/>
    <x v="472"/>
    <x v="472"/>
    <s v="DIS-E Cap Specific"/>
    <d v="2013-01-01T00:00:00"/>
    <x v="0"/>
    <n v="201412"/>
    <x v="0"/>
    <x v="1"/>
    <s v="367000"/>
    <s v="038                                "/>
    <s v="00"/>
    <s v="UADD    "/>
    <x v="2690"/>
    <s v="2570"/>
    <s v="AD302"/>
    <x v="52"/>
    <s v="Elec Distribution 360-373"/>
    <s v="Projects"/>
  </r>
  <r>
    <s v="AD302"/>
    <x v="52"/>
    <x v="472"/>
    <x v="472"/>
    <s v="DIS-E Cap Specific"/>
    <d v="2013-01-01T00:00:00"/>
    <x v="0"/>
    <n v="201412"/>
    <x v="0"/>
    <x v="1"/>
    <s v="368000"/>
    <s v="038                                "/>
    <s v="00"/>
    <s v="UADD    "/>
    <x v="2691"/>
    <s v="2570"/>
    <s v="AD302"/>
    <x v="52"/>
    <s v="Elec Distribution 360-373"/>
    <s v="Projects"/>
  </r>
  <r>
    <s v="AD302"/>
    <x v="52"/>
    <x v="472"/>
    <x v="472"/>
    <s v="DIS-E Cap Specific"/>
    <d v="2013-01-01T00:00:00"/>
    <x v="0"/>
    <n v="201412"/>
    <x v="0"/>
    <x v="1"/>
    <s v="369100"/>
    <s v="038                                "/>
    <s v="00"/>
    <s v="UADD    "/>
    <x v="2692"/>
    <s v="2570"/>
    <s v="AD302"/>
    <x v="52"/>
    <s v="Elec Distribution 360-373"/>
    <s v="Projects"/>
  </r>
  <r>
    <s v="AD302"/>
    <x v="52"/>
    <x v="472"/>
    <x v="472"/>
    <s v="DIS-E Cap Specific"/>
    <d v="2013-01-01T00:00:00"/>
    <x v="0"/>
    <n v="201412"/>
    <x v="0"/>
    <x v="1"/>
    <s v="369300"/>
    <s v="038                                "/>
    <s v="00"/>
    <s v="UADD    "/>
    <x v="2693"/>
    <s v="2570"/>
    <s v="AD302"/>
    <x v="52"/>
    <s v="Elec Distribution 360-373"/>
    <s v="Projects"/>
  </r>
  <r>
    <s v="AD302"/>
    <x v="52"/>
    <x v="472"/>
    <x v="472"/>
    <s v="DIS-E Cap Specific"/>
    <d v="2013-01-01T00:00:00"/>
    <x v="0"/>
    <n v="201412"/>
    <x v="0"/>
    <x v="1"/>
    <s v="373400"/>
    <s v="038                                "/>
    <s v="00"/>
    <s v="UADD    "/>
    <x v="2694"/>
    <s v="2570"/>
    <s v="AD302"/>
    <x v="52"/>
    <s v="Elec Distribution 360-373"/>
    <s v="Projects"/>
  </r>
  <r>
    <s v="LS404"/>
    <x v="53"/>
    <x v="473"/>
    <x v="473"/>
    <s v="TRN-Cap Specific"/>
    <d v="2012-06-01T00:00:00"/>
    <x v="0"/>
    <n v="201412"/>
    <x v="0"/>
    <x v="3"/>
    <s v="352000"/>
    <s v="038                                "/>
    <s v="CLW"/>
    <s v="UADD    "/>
    <x v="2695"/>
    <s v="2571"/>
    <s v="LS404"/>
    <x v="53"/>
    <s v="Elec Transmission 350-359"/>
    <s v="Projects"/>
  </r>
  <r>
    <s v="LS404"/>
    <x v="53"/>
    <x v="473"/>
    <x v="473"/>
    <s v="TRN-Cap Specific"/>
    <d v="2012-06-01T00:00:00"/>
    <x v="0"/>
    <n v="201412"/>
    <x v="0"/>
    <x v="3"/>
    <s v="353000"/>
    <s v="038                                "/>
    <s v="CLW"/>
    <s v="UADD    "/>
    <x v="2696"/>
    <s v="2571"/>
    <s v="LS404"/>
    <x v="53"/>
    <s v="Elec Transmission 350-359"/>
    <s v="Projects"/>
  </r>
  <r>
    <s v="AD303"/>
    <x v="54"/>
    <x v="474"/>
    <x v="474"/>
    <s v="DIS-E Cap Specific"/>
    <d v="2013-12-01T00:00:00"/>
    <x v="0"/>
    <n v="201412"/>
    <x v="0"/>
    <x v="1"/>
    <s v="364000"/>
    <s v="038                                "/>
    <s v="00"/>
    <s v="UADD    "/>
    <x v="2697"/>
    <s v="2572"/>
    <s v="AD303"/>
    <x v="54"/>
    <s v="Elec Distribution 360-373"/>
    <s v="Programs"/>
  </r>
  <r>
    <s v="AD303"/>
    <x v="54"/>
    <x v="474"/>
    <x v="474"/>
    <s v="DIS-E Cap Specific"/>
    <d v="2013-12-01T00:00:00"/>
    <x v="0"/>
    <n v="201412"/>
    <x v="0"/>
    <x v="1"/>
    <s v="365000"/>
    <s v="038                                "/>
    <s v="00"/>
    <s v="UADD    "/>
    <x v="2698"/>
    <s v="2572"/>
    <s v="AD303"/>
    <x v="54"/>
    <s v="Elec Distribution 360-373"/>
    <s v="Programs"/>
  </r>
  <r>
    <s v="AD303"/>
    <x v="54"/>
    <x v="474"/>
    <x v="474"/>
    <s v="DIS-E Cap Specific"/>
    <d v="2013-12-01T00:00:00"/>
    <x v="0"/>
    <n v="201412"/>
    <x v="0"/>
    <x v="1"/>
    <s v="366000"/>
    <s v="038                                "/>
    <s v="00"/>
    <s v="UADD    "/>
    <x v="2699"/>
    <s v="2572"/>
    <s v="AD303"/>
    <x v="54"/>
    <s v="Elec Distribution 360-373"/>
    <s v="Programs"/>
  </r>
  <r>
    <s v="AD303"/>
    <x v="54"/>
    <x v="474"/>
    <x v="474"/>
    <s v="DIS-E Cap Specific"/>
    <d v="2013-12-01T00:00:00"/>
    <x v="0"/>
    <n v="201412"/>
    <x v="0"/>
    <x v="1"/>
    <s v="367000"/>
    <s v="038                                "/>
    <s v="00"/>
    <s v="UADD    "/>
    <x v="2700"/>
    <s v="2572"/>
    <s v="AD303"/>
    <x v="54"/>
    <s v="Elec Distribution 360-373"/>
    <s v="Programs"/>
  </r>
  <r>
    <s v="AD303"/>
    <x v="54"/>
    <x v="474"/>
    <x v="474"/>
    <s v="DIS-E Cap Specific"/>
    <d v="2013-12-01T00:00:00"/>
    <x v="0"/>
    <n v="201412"/>
    <x v="0"/>
    <x v="1"/>
    <s v="368000"/>
    <s v="038                                "/>
    <s v="00"/>
    <s v="UADD    "/>
    <x v="2701"/>
    <s v="2572"/>
    <s v="AD303"/>
    <x v="54"/>
    <s v="Elec Distribution 360-373"/>
    <s v="Programs"/>
  </r>
  <r>
    <s v="AS305"/>
    <x v="54"/>
    <x v="475"/>
    <x v="475"/>
    <s v="GP-Cap Specific"/>
    <d v="2013-05-01T00:00:00"/>
    <x v="0"/>
    <n v="201412"/>
    <x v="0"/>
    <x v="5"/>
    <s v="397000"/>
    <s v="048                                "/>
    <s v="NRC"/>
    <s v="UADD    "/>
    <x v="2702"/>
    <s v="2572"/>
    <s v="AS305"/>
    <x v="54"/>
    <s v="Elec Distribution 360-373"/>
    <s v="Programs"/>
  </r>
  <r>
    <s v="AS305"/>
    <x v="54"/>
    <x v="476"/>
    <x v="476"/>
    <s v="TRN-Cap Specific"/>
    <d v="2013-08-01T00:00:00"/>
    <x v="0"/>
    <n v="201412"/>
    <x v="0"/>
    <x v="3"/>
    <s v="353000"/>
    <s v="048                                "/>
    <s v="NRC"/>
    <s v="UADD    "/>
    <x v="2703"/>
    <s v="2572"/>
    <s v="AS305"/>
    <x v="54"/>
    <s v="Elec Distribution 360-373"/>
    <s v="Programs"/>
  </r>
  <r>
    <s v="AS305"/>
    <x v="54"/>
    <x v="477"/>
    <x v="477"/>
    <s v="DIS-E Cap Specific"/>
    <d v="2013-03-01T00:00:00"/>
    <x v="0"/>
    <n v="201412"/>
    <x v="0"/>
    <x v="5"/>
    <s v="362000"/>
    <s v="048                                "/>
    <s v="NRC"/>
    <s v="UADD    "/>
    <x v="2704"/>
    <s v="2572"/>
    <s v="AS305"/>
    <x v="54"/>
    <s v="Elec Distribution 360-373"/>
    <s v="Programs"/>
  </r>
  <r>
    <s v="CT304"/>
    <x v="55"/>
    <x v="478"/>
    <x v="478"/>
    <s v="TRN-Cap Specific"/>
    <d v="2013-11-01T00:00:00"/>
    <x v="0"/>
    <n v="201412"/>
    <x v="0"/>
    <x v="3"/>
    <s v="355000"/>
    <s v="399                                "/>
    <s v="399T"/>
    <s v="UADD    "/>
    <x v="2705"/>
    <s v="2579"/>
    <s v="CT304"/>
    <x v="55"/>
    <s v="Elec Transmission 350-359"/>
    <s v="Programs"/>
  </r>
  <r>
    <s v="CT304"/>
    <x v="55"/>
    <x v="478"/>
    <x v="478"/>
    <s v="TRN-Cap Specific"/>
    <d v="2013-11-01T00:00:00"/>
    <x v="0"/>
    <n v="201412"/>
    <x v="0"/>
    <x v="3"/>
    <s v="356000"/>
    <s v="399                                "/>
    <s v="399T"/>
    <s v="UADD    "/>
    <x v="2706"/>
    <s v="2579"/>
    <s v="CT304"/>
    <x v="55"/>
    <s v="Elec Transmission 350-359"/>
    <s v="Programs"/>
  </r>
  <r>
    <s v="LT306"/>
    <x v="56"/>
    <x v="479"/>
    <x v="479"/>
    <s v="TRN-Cap Specific"/>
    <d v="2013-11-01T00:00:00"/>
    <x v="0"/>
    <n v="201412"/>
    <x v="0"/>
    <x v="3"/>
    <s v="355000"/>
    <s v="259                                "/>
    <s v="259T"/>
    <s v="UADD    "/>
    <x v="2707"/>
    <s v="2581"/>
    <s v="LT306"/>
    <x v="56"/>
    <s v="Elec Transmission 350-359"/>
    <s v="Programs"/>
  </r>
  <r>
    <s v="LT306"/>
    <x v="56"/>
    <x v="479"/>
    <x v="479"/>
    <s v="TRN-Cap Specific"/>
    <d v="2013-11-01T00:00:00"/>
    <x v="0"/>
    <n v="201412"/>
    <x v="0"/>
    <x v="3"/>
    <s v="356000"/>
    <s v="259                                "/>
    <s v="259T"/>
    <s v="UADD    "/>
    <x v="2708"/>
    <s v="2581"/>
    <s v="LT306"/>
    <x v="56"/>
    <s v="Elec Transmission 350-359"/>
    <s v="Programs"/>
  </r>
  <r>
    <s v="LT308"/>
    <x v="56"/>
    <x v="480"/>
    <x v="480"/>
    <s v="TRN-Cap Specific"/>
    <d v="2013-11-01T00:00:00"/>
    <x v="0"/>
    <n v="201412"/>
    <x v="0"/>
    <x v="3"/>
    <s v="355000"/>
    <s v="261                                "/>
    <s v="261T"/>
    <s v="UADD    "/>
    <x v="2709"/>
    <s v="2581"/>
    <s v="LT308"/>
    <x v="56"/>
    <s v="Elec Transmission 350-359"/>
    <s v="Programs"/>
  </r>
  <r>
    <s v="LT308"/>
    <x v="56"/>
    <x v="480"/>
    <x v="480"/>
    <s v="TRN-Cap Specific"/>
    <d v="2013-11-01T00:00:00"/>
    <x v="0"/>
    <n v="201412"/>
    <x v="0"/>
    <x v="3"/>
    <s v="356000"/>
    <s v="261                                "/>
    <s v="261T"/>
    <s v="UADD    "/>
    <x v="2710"/>
    <s v="2581"/>
    <s v="LT308"/>
    <x v="56"/>
    <s v="Elec Transmission 350-359"/>
    <s v="Programs"/>
  </r>
  <r>
    <s v="XE015"/>
    <x v="57"/>
    <x v="481"/>
    <x v="481"/>
    <s v="DIS-G N Cap Blanket"/>
    <d v="2013-12-01T00:00:00"/>
    <x v="0"/>
    <n v="201412"/>
    <x v="1"/>
    <x v="0"/>
    <s v="376000"/>
    <s v="028                                "/>
    <s v="00"/>
    <s v="CFNU    "/>
    <x v="2711"/>
    <s v="3000"/>
    <s v="XE015"/>
    <x v="57"/>
    <s v="Gas Distribution 374-387"/>
    <s v="Programs"/>
  </r>
  <r>
    <s v="XE015"/>
    <x v="57"/>
    <x v="481"/>
    <x v="481"/>
    <s v="DIS-G N Cap Blanket"/>
    <d v="2013-12-01T00:00:00"/>
    <x v="0"/>
    <n v="201412"/>
    <x v="1"/>
    <x v="0"/>
    <s v="376000"/>
    <s v="028                                "/>
    <s v="00"/>
    <s v="NURV    "/>
    <x v="2712"/>
    <s v="3000"/>
    <s v="XE015"/>
    <x v="57"/>
    <s v="Gas Distribution 374-387"/>
    <s v="Programs"/>
  </r>
  <r>
    <s v="XE015"/>
    <x v="57"/>
    <x v="481"/>
    <x v="481"/>
    <s v="DIS-G N Cap Blanket"/>
    <d v="2013-12-01T00:00:00"/>
    <x v="0"/>
    <n v="201412"/>
    <x v="1"/>
    <x v="0"/>
    <s v="376000"/>
    <s v="028                                "/>
    <s v="00"/>
    <s v="UADD    "/>
    <x v="2713"/>
    <s v="3000"/>
    <s v="XE015"/>
    <x v="57"/>
    <s v="Gas Distribution 374-387"/>
    <s v="Programs"/>
  </r>
  <r>
    <s v="XE015"/>
    <x v="57"/>
    <x v="481"/>
    <x v="481"/>
    <s v="DIS-G N Cap Blanket"/>
    <d v="2013-12-01T00:00:00"/>
    <x v="0"/>
    <n v="201412"/>
    <x v="1"/>
    <x v="0"/>
    <s v="380000"/>
    <s v="028                                "/>
    <s v="00"/>
    <s v="CFNU    "/>
    <x v="2714"/>
    <s v="3000"/>
    <s v="XE015"/>
    <x v="57"/>
    <s v="Gas Distribution 374-387"/>
    <s v="Programs"/>
  </r>
  <r>
    <s v="XE015"/>
    <x v="57"/>
    <x v="482"/>
    <x v="482"/>
    <s v="DIS-G N Cap Blanket"/>
    <d v="2013-04-01T00:00:00"/>
    <x v="0"/>
    <n v="201412"/>
    <x v="1"/>
    <x v="0"/>
    <s v="376000"/>
    <s v="028                                "/>
    <s v="00"/>
    <s v="UADD    "/>
    <x v="2715"/>
    <s v="3000"/>
    <s v="XE015"/>
    <x v="57"/>
    <s v="Gas Distribution 374-387"/>
    <s v="Programs"/>
  </r>
  <r>
    <s v="XE015"/>
    <x v="57"/>
    <x v="482"/>
    <x v="482"/>
    <s v="DIS-G N Cap Blanket"/>
    <d v="2013-04-01T00:00:00"/>
    <x v="0"/>
    <n v="201412"/>
    <x v="1"/>
    <x v="0"/>
    <s v="380000"/>
    <s v="028                                "/>
    <s v="00"/>
    <s v="UADD    "/>
    <x v="2716"/>
    <s v="3000"/>
    <s v="XE015"/>
    <x v="57"/>
    <s v="Gas Distribution 374-387"/>
    <s v="Programs"/>
  </r>
  <r>
    <s v="XE015"/>
    <x v="57"/>
    <x v="483"/>
    <x v="483"/>
    <s v="DIS-G S Cap Blanket"/>
    <d v="2013-12-01T00:00:00"/>
    <x v="0"/>
    <n v="201412"/>
    <x v="1"/>
    <x v="2"/>
    <s v="376000"/>
    <s v="068                                "/>
    <s v="00"/>
    <s v="UADD    "/>
    <x v="2717"/>
    <s v="3000"/>
    <s v="XE015"/>
    <x v="57"/>
    <s v="Gas Distribution 374-387"/>
    <s v="Programs"/>
  </r>
  <r>
    <s v="XE015"/>
    <x v="57"/>
    <x v="484"/>
    <x v="484"/>
    <s v="DIS-G S Cap Blanket"/>
    <d v="2013-12-01T00:00:00"/>
    <x v="0"/>
    <n v="201412"/>
    <x v="1"/>
    <x v="2"/>
    <s v="376000"/>
    <s v="068                                "/>
    <s v="00"/>
    <s v="UADD    "/>
    <x v="2718"/>
    <s v="3000"/>
    <s v="XE015"/>
    <x v="57"/>
    <s v="Gas Distribution 374-387"/>
    <s v="Programs"/>
  </r>
  <r>
    <s v="ZVG15"/>
    <x v="57"/>
    <x v="485"/>
    <x v="485"/>
    <s v="DIS-G N Cap Specific"/>
    <d v="2014-02-01T00:00:00"/>
    <x v="0"/>
    <n v="201412"/>
    <x v="1"/>
    <x v="0"/>
    <s v="376000"/>
    <s v="028                                "/>
    <s v="00"/>
    <s v="CFNU    "/>
    <x v="2719"/>
    <s v="3000"/>
    <s v="ZVG15"/>
    <x v="57"/>
    <s v="Gas Distribution 374-387"/>
    <s v="Programs"/>
  </r>
  <r>
    <s v="ZVG15"/>
    <x v="57"/>
    <x v="485"/>
    <x v="485"/>
    <s v="DIS-G N Cap Specific"/>
    <d v="2014-02-01T00:00:00"/>
    <x v="0"/>
    <n v="201412"/>
    <x v="1"/>
    <x v="0"/>
    <s v="376000"/>
    <s v="028                                "/>
    <s v="00"/>
    <s v="NURV    "/>
    <x v="2720"/>
    <s v="3000"/>
    <s v="ZVG15"/>
    <x v="57"/>
    <s v="Gas Distribution 374-387"/>
    <s v="Programs"/>
  </r>
  <r>
    <s v="MN413"/>
    <x v="57"/>
    <x v="486"/>
    <x v="486"/>
    <s v="DIS-G S Cap Specific"/>
    <d v="2009-02-02T00:00:00"/>
    <x v="0"/>
    <n v="201412"/>
    <x v="1"/>
    <x v="2"/>
    <s v="375000"/>
    <s v="068                                "/>
    <s v="6047"/>
    <s v="UADD    "/>
    <x v="2721"/>
    <s v="3000"/>
    <s v="MN413"/>
    <x v="57"/>
    <s v="Gas Distribution 374-387"/>
    <s v="Programs"/>
  </r>
  <r>
    <s v="MN413"/>
    <x v="57"/>
    <x v="486"/>
    <x v="486"/>
    <s v="DIS-G S Cap Specific"/>
    <d v="2009-02-02T00:00:00"/>
    <x v="0"/>
    <n v="201412"/>
    <x v="1"/>
    <x v="2"/>
    <s v="376000"/>
    <s v="068                                "/>
    <s v="6047"/>
    <s v="UADD    "/>
    <x v="2722"/>
    <s v="3000"/>
    <s v="MN413"/>
    <x v="57"/>
    <s v="Gas Distribution 374-387"/>
    <s v="Programs"/>
  </r>
  <r>
    <s v="MN413"/>
    <x v="57"/>
    <x v="486"/>
    <x v="486"/>
    <s v="DIS-G S Cap Specific"/>
    <d v="2009-02-02T00:00:00"/>
    <x v="0"/>
    <n v="201412"/>
    <x v="1"/>
    <x v="2"/>
    <s v="378000"/>
    <s v="068                                "/>
    <s v="6047"/>
    <s v="UADD    "/>
    <x v="2723"/>
    <s v="3000"/>
    <s v="MN413"/>
    <x v="57"/>
    <s v="Gas Distribution 374-387"/>
    <s v="Programs"/>
  </r>
  <r>
    <s v="MN409"/>
    <x v="58"/>
    <x v="487"/>
    <x v="487"/>
    <s v="DIS-G S Cap Blanket"/>
    <d v="2012-07-01T00:00:00"/>
    <x v="0"/>
    <n v="201412"/>
    <x v="1"/>
    <x v="2"/>
    <s v="376000"/>
    <s v="068                                "/>
    <s v="00"/>
    <s v="UADD    "/>
    <x v="2724"/>
    <s v="3001"/>
    <s v="MN409"/>
    <x v="58"/>
    <s v="Gas Distribution 374-387"/>
    <s v="Programs"/>
  </r>
  <r>
    <s v="MN410"/>
    <x v="58"/>
    <x v="488"/>
    <x v="488"/>
    <s v="DIS-G S Cap Blanket"/>
    <d v="2013-01-01T00:00:00"/>
    <x v="0"/>
    <n v="201412"/>
    <x v="1"/>
    <x v="2"/>
    <s v="376000"/>
    <s v="068                                "/>
    <s v="00"/>
    <s v="CFNU    "/>
    <x v="2725"/>
    <s v="3001"/>
    <s v="MN410"/>
    <x v="58"/>
    <s v="Gas Distribution 374-387"/>
    <s v="Programs"/>
  </r>
  <r>
    <s v="MN410"/>
    <x v="58"/>
    <x v="488"/>
    <x v="488"/>
    <s v="DIS-G S Cap Blanket"/>
    <d v="2013-01-01T00:00:00"/>
    <x v="0"/>
    <n v="201412"/>
    <x v="1"/>
    <x v="2"/>
    <s v="376000"/>
    <s v="068                                "/>
    <s v="00"/>
    <s v="NURV    "/>
    <x v="2726"/>
    <s v="3001"/>
    <s v="MN410"/>
    <x v="58"/>
    <s v="Gas Distribution 374-387"/>
    <s v="Programs"/>
  </r>
  <r>
    <s v="MN410"/>
    <x v="58"/>
    <x v="488"/>
    <x v="488"/>
    <s v="DIS-G S Cap Blanket"/>
    <d v="2013-01-01T00:00:00"/>
    <x v="0"/>
    <n v="201412"/>
    <x v="1"/>
    <x v="2"/>
    <s v="376000"/>
    <s v="068                                "/>
    <s v="00"/>
    <s v="UADD    "/>
    <x v="2727"/>
    <s v="3001"/>
    <s v="MN410"/>
    <x v="58"/>
    <s v="Gas Distribution 374-387"/>
    <s v="Programs"/>
  </r>
  <r>
    <s v="MN410"/>
    <x v="58"/>
    <x v="488"/>
    <x v="488"/>
    <s v="DIS-G S Cap Blanket"/>
    <d v="2013-01-01T00:00:00"/>
    <x v="0"/>
    <n v="201412"/>
    <x v="1"/>
    <x v="2"/>
    <s v="380000"/>
    <s v="068                                "/>
    <s v="00"/>
    <s v="CFNU    "/>
    <x v="2728"/>
    <s v="3001"/>
    <s v="MN410"/>
    <x v="58"/>
    <s v="Gas Distribution 374-387"/>
    <s v="Programs"/>
  </r>
  <r>
    <s v="MN410"/>
    <x v="58"/>
    <x v="488"/>
    <x v="488"/>
    <s v="DIS-G S Cap Blanket"/>
    <d v="2013-01-01T00:00:00"/>
    <x v="0"/>
    <n v="201412"/>
    <x v="1"/>
    <x v="2"/>
    <s v="380000"/>
    <s v="068                                "/>
    <s v="00"/>
    <s v="NURV    "/>
    <x v="2729"/>
    <s v="3001"/>
    <s v="MN410"/>
    <x v="58"/>
    <s v="Gas Distribution 374-387"/>
    <s v="Programs"/>
  </r>
  <r>
    <s v="MN410"/>
    <x v="58"/>
    <x v="488"/>
    <x v="488"/>
    <s v="DIS-G S Cap Blanket"/>
    <d v="2013-01-01T00:00:00"/>
    <x v="0"/>
    <n v="201412"/>
    <x v="1"/>
    <x v="2"/>
    <s v="380000"/>
    <s v="068                                "/>
    <s v="00"/>
    <s v="UADD    "/>
    <x v="2730"/>
    <s v="3001"/>
    <s v="MN410"/>
    <x v="58"/>
    <s v="Gas Distribution 374-387"/>
    <s v="Programs"/>
  </r>
  <r>
    <s v="MN407"/>
    <x v="58"/>
    <x v="489"/>
    <x v="489"/>
    <s v="DIS-G S Cap Blanket"/>
    <d v="2013-01-01T00:00:00"/>
    <x v="0"/>
    <n v="201412"/>
    <x v="1"/>
    <x v="2"/>
    <s v="376000"/>
    <s v="068                                "/>
    <s v="00"/>
    <s v="UADD    "/>
    <x v="2731"/>
    <s v="3001"/>
    <s v="MN407"/>
    <x v="58"/>
    <s v="Gas Distribution 374-387"/>
    <s v="Programs"/>
  </r>
  <r>
    <s v="MN417"/>
    <x v="59"/>
    <x v="490"/>
    <x v="490"/>
    <s v="DIS-G S Cap Specific"/>
    <d v="2011-05-15T00:00:00"/>
    <x v="0"/>
    <n v="201412"/>
    <x v="1"/>
    <x v="2"/>
    <s v="376000"/>
    <s v="068                                "/>
    <s v="00"/>
    <s v="UTRT    "/>
    <x v="2732"/>
    <s v="3002"/>
    <s v="MN417"/>
    <x v="59"/>
    <s v="Gas Distribution 374-387"/>
    <s v="Programs"/>
  </r>
  <r>
    <s v="MN417"/>
    <x v="59"/>
    <x v="490"/>
    <x v="490"/>
    <s v="DIS-G S Cap Specific"/>
    <d v="2011-05-15T00:00:00"/>
    <x v="0"/>
    <n v="201412"/>
    <x v="1"/>
    <x v="2"/>
    <s v="376000"/>
    <s v="068                                "/>
    <s v="8686"/>
    <s v="UTRF    "/>
    <x v="2733"/>
    <s v="3002"/>
    <s v="MN417"/>
    <x v="59"/>
    <s v="Gas Distribution 374-387"/>
    <s v="Programs"/>
  </r>
  <r>
    <s v="MN417"/>
    <x v="59"/>
    <x v="490"/>
    <x v="490"/>
    <s v="DIS-G S Cap Specific"/>
    <d v="2011-05-15T00:00:00"/>
    <x v="0"/>
    <n v="201412"/>
    <x v="1"/>
    <x v="2"/>
    <s v="380000"/>
    <s v="068                                "/>
    <s v="00"/>
    <s v="UTRT    "/>
    <x v="2734"/>
    <s v="3002"/>
    <s v="MN417"/>
    <x v="59"/>
    <s v="Gas Distribution 374-387"/>
    <s v="Programs"/>
  </r>
  <r>
    <s v="MN417"/>
    <x v="59"/>
    <x v="490"/>
    <x v="490"/>
    <s v="DIS-G S Cap Specific"/>
    <d v="2011-05-15T00:00:00"/>
    <x v="0"/>
    <n v="201412"/>
    <x v="1"/>
    <x v="2"/>
    <s v="380000"/>
    <s v="068                                "/>
    <s v="8686"/>
    <s v="UTRF    "/>
    <x v="2735"/>
    <s v="3002"/>
    <s v="MN417"/>
    <x v="59"/>
    <s v="Gas Distribution 374-387"/>
    <s v="Programs"/>
  </r>
  <r>
    <s v="MN417"/>
    <x v="59"/>
    <x v="491"/>
    <x v="491"/>
    <s v="DIS-G S Cap Specific"/>
    <d v="2013-02-01T00:00:00"/>
    <x v="0"/>
    <n v="201412"/>
    <x v="1"/>
    <x v="2"/>
    <s v="376000"/>
    <s v="068                                "/>
    <s v="00"/>
    <s v="UTRT    "/>
    <x v="2736"/>
    <s v="3002"/>
    <s v="MN417"/>
    <x v="59"/>
    <s v="Gas Distribution 374-387"/>
    <s v="Programs"/>
  </r>
  <r>
    <s v="MN417"/>
    <x v="59"/>
    <x v="491"/>
    <x v="491"/>
    <s v="DIS-G S Cap Specific"/>
    <d v="2013-02-01T00:00:00"/>
    <x v="0"/>
    <n v="201412"/>
    <x v="1"/>
    <x v="2"/>
    <s v="376000"/>
    <s v="068                                "/>
    <s v="1142"/>
    <s v="UTRF    "/>
    <x v="2737"/>
    <s v="3002"/>
    <s v="MN417"/>
    <x v="59"/>
    <s v="Gas Distribution 374-387"/>
    <s v="Programs"/>
  </r>
  <r>
    <s v="ZBW17"/>
    <x v="59"/>
    <x v="492"/>
    <x v="492"/>
    <s v="DIS-G N Cap Specific"/>
    <d v="2012-07-12T00:00:00"/>
    <x v="0"/>
    <n v="201412"/>
    <x v="1"/>
    <x v="0"/>
    <s v="374400"/>
    <s v="028                                "/>
    <s v="1975"/>
    <s v="CFNU    "/>
    <x v="2738"/>
    <s v="3002"/>
    <s v="ZBW17"/>
    <x v="59"/>
    <s v="Gas Distribution 374-387"/>
    <s v="Programs"/>
  </r>
  <r>
    <s v="ZBW17"/>
    <x v="59"/>
    <x v="492"/>
    <x v="492"/>
    <s v="DIS-G N Cap Specific"/>
    <d v="2012-07-12T00:00:00"/>
    <x v="0"/>
    <n v="201412"/>
    <x v="1"/>
    <x v="0"/>
    <s v="374400"/>
    <s v="028                                "/>
    <s v="1975"/>
    <s v="NURV    "/>
    <x v="2739"/>
    <s v="3002"/>
    <s v="ZBW17"/>
    <x v="59"/>
    <s v="Gas Distribution 374-387"/>
    <s v="Programs"/>
  </r>
  <r>
    <s v="ZLG17"/>
    <x v="59"/>
    <x v="493"/>
    <x v="493"/>
    <s v="DIS-G N Cap Specific"/>
    <d v="2014-06-01T00:00:00"/>
    <x v="0"/>
    <n v="201412"/>
    <x v="1"/>
    <x v="1"/>
    <s v="378000"/>
    <s v="038                                "/>
    <s v="3111"/>
    <s v="UADD    "/>
    <x v="2740"/>
    <s v="3002"/>
    <s v="ZLG17"/>
    <x v="59"/>
    <s v="Gas Distribution 374-387"/>
    <s v="Programs"/>
  </r>
  <r>
    <s v="ZVG17"/>
    <x v="59"/>
    <x v="494"/>
    <x v="494"/>
    <s v="DIS-G N Cap Specific"/>
    <d v="2013-03-01T00:00:00"/>
    <x v="0"/>
    <n v="201412"/>
    <x v="1"/>
    <x v="3"/>
    <s v="378000"/>
    <s v="511                                "/>
    <s v="50"/>
    <s v="UADD    "/>
    <x v="2741"/>
    <s v="3002"/>
    <s v="ZVG17"/>
    <x v="59"/>
    <s v="Gas Distribution 374-387"/>
    <s v="Programs"/>
  </r>
  <r>
    <s v="ZVG17"/>
    <x v="59"/>
    <x v="495"/>
    <x v="495"/>
    <s v="DIS-G N Cap Specific"/>
    <d v="2014-10-01T00:00:00"/>
    <x v="0"/>
    <n v="201412"/>
    <x v="1"/>
    <x v="0"/>
    <s v="378000"/>
    <s v="028                                "/>
    <s v="92"/>
    <s v="UADD    "/>
    <x v="2742"/>
    <s v="3002"/>
    <s v="ZVG17"/>
    <x v="59"/>
    <s v="Gas Distribution 374-387"/>
    <s v="Programs"/>
  </r>
  <r>
    <s v="MN417"/>
    <x v="59"/>
    <x v="496"/>
    <x v="496"/>
    <s v="DIS-G S Cap Specific"/>
    <d v="2011-01-05T00:00:00"/>
    <x v="0"/>
    <n v="201412"/>
    <x v="1"/>
    <x v="2"/>
    <s v="376000"/>
    <s v="068                                "/>
    <s v="00"/>
    <s v="UTRT    "/>
    <x v="2743"/>
    <s v="3002"/>
    <s v="MN417"/>
    <x v="59"/>
    <s v="Gas Distribution 374-387"/>
    <s v="Programs"/>
  </r>
  <r>
    <s v="MN417"/>
    <x v="59"/>
    <x v="496"/>
    <x v="496"/>
    <s v="DIS-G S Cap Specific"/>
    <d v="2011-01-05T00:00:00"/>
    <x v="0"/>
    <n v="201412"/>
    <x v="1"/>
    <x v="2"/>
    <s v="376000"/>
    <s v="068                                "/>
    <s v="8687"/>
    <s v="UTRF    "/>
    <x v="2744"/>
    <s v="3002"/>
    <s v="MN417"/>
    <x v="59"/>
    <s v="Gas Distribution 374-387"/>
    <s v="Programs"/>
  </r>
  <r>
    <s v="MN417"/>
    <x v="59"/>
    <x v="496"/>
    <x v="496"/>
    <s v="DIS-G S Cap Specific"/>
    <d v="2011-01-05T00:00:00"/>
    <x v="0"/>
    <n v="201412"/>
    <x v="1"/>
    <x v="2"/>
    <s v="380000"/>
    <s v="068                                "/>
    <s v="00"/>
    <s v="UTRT    "/>
    <x v="2745"/>
    <s v="3002"/>
    <s v="MN417"/>
    <x v="59"/>
    <s v="Gas Distribution 374-387"/>
    <s v="Programs"/>
  </r>
  <r>
    <s v="MN417"/>
    <x v="59"/>
    <x v="496"/>
    <x v="496"/>
    <s v="DIS-G S Cap Specific"/>
    <d v="2011-01-05T00:00:00"/>
    <x v="0"/>
    <n v="201412"/>
    <x v="1"/>
    <x v="2"/>
    <s v="380000"/>
    <s v="068                                "/>
    <s v="8687"/>
    <s v="UTRF    "/>
    <x v="2746"/>
    <s v="3002"/>
    <s v="MN417"/>
    <x v="59"/>
    <s v="Gas Distribution 374-387"/>
    <s v="Programs"/>
  </r>
  <r>
    <s v="ZVG17"/>
    <x v="59"/>
    <x v="497"/>
    <x v="497"/>
    <s v="DIS-G N Cap Specific"/>
    <d v="2014-10-01T00:00:00"/>
    <x v="0"/>
    <n v="201412"/>
    <x v="1"/>
    <x v="0"/>
    <s v="378000"/>
    <s v="028                                "/>
    <s v="714"/>
    <s v="UADD    "/>
    <x v="2747"/>
    <s v="3002"/>
    <s v="ZVG17"/>
    <x v="59"/>
    <s v="Gas Distribution 374-387"/>
    <s v="Programs"/>
  </r>
  <r>
    <s v="ZVG23"/>
    <x v="60"/>
    <x v="498"/>
    <x v="498"/>
    <s v="DIS-G N Cap Specific"/>
    <d v="2014-04-01T00:00:00"/>
    <x v="0"/>
    <n v="201412"/>
    <x v="1"/>
    <x v="0"/>
    <s v="376000"/>
    <s v="028                                "/>
    <s v="00"/>
    <s v="UADD    "/>
    <x v="2748"/>
    <s v="3003"/>
    <s v="ZVG23"/>
    <x v="60"/>
    <s v="Gas Distribution 374-387"/>
    <s v="Mandated"/>
  </r>
  <r>
    <s v="ZVG23"/>
    <x v="60"/>
    <x v="498"/>
    <x v="498"/>
    <s v="DIS-G N Cap Specific"/>
    <d v="2014-04-01T00:00:00"/>
    <x v="0"/>
    <n v="201412"/>
    <x v="1"/>
    <x v="0"/>
    <s v="380000"/>
    <s v="028                                "/>
    <s v="00"/>
    <s v="UADD    "/>
    <x v="2749"/>
    <s v="3003"/>
    <s v="ZVG23"/>
    <x v="60"/>
    <s v="Gas Distribution 374-387"/>
    <s v="Mandated"/>
  </r>
  <r>
    <s v="MN403"/>
    <x v="60"/>
    <x v="499"/>
    <x v="499"/>
    <s v="DIS-G S Cap Blanket"/>
    <d v="2003-05-05T00:00:00"/>
    <x v="0"/>
    <n v="201412"/>
    <x v="1"/>
    <x v="2"/>
    <s v="376000"/>
    <s v="068                                "/>
    <s v="00"/>
    <s v="UADD    "/>
    <x v="2750"/>
    <s v="3003"/>
    <s v="MN403"/>
    <x v="60"/>
    <s v="Gas Distribution 374-387"/>
    <s v="Mandated"/>
  </r>
  <r>
    <s v="MN401"/>
    <x v="60"/>
    <x v="500"/>
    <x v="500"/>
    <s v="DIS-G S Cap Blanket"/>
    <d v="2003-05-05T00:00:00"/>
    <x v="0"/>
    <n v="201412"/>
    <x v="1"/>
    <x v="2"/>
    <s v="376000"/>
    <s v="068                                "/>
    <s v="00"/>
    <s v="CFNU    "/>
    <x v="2751"/>
    <s v="3003"/>
    <s v="MN401"/>
    <x v="60"/>
    <s v="Gas Distribution 374-387"/>
    <s v="Mandated"/>
  </r>
  <r>
    <s v="MN401"/>
    <x v="60"/>
    <x v="500"/>
    <x v="500"/>
    <s v="DIS-G S Cap Blanket"/>
    <d v="2003-05-05T00:00:00"/>
    <x v="0"/>
    <n v="201412"/>
    <x v="1"/>
    <x v="2"/>
    <s v="376000"/>
    <s v="068                                "/>
    <s v="00"/>
    <s v="NURV    "/>
    <x v="2752"/>
    <s v="3003"/>
    <s v="MN401"/>
    <x v="60"/>
    <s v="Gas Distribution 374-387"/>
    <s v="Mandated"/>
  </r>
  <r>
    <s v="MN401"/>
    <x v="60"/>
    <x v="500"/>
    <x v="500"/>
    <s v="DIS-G S Cap Blanket"/>
    <d v="2003-05-05T00:00:00"/>
    <x v="0"/>
    <n v="201412"/>
    <x v="1"/>
    <x v="2"/>
    <s v="376000"/>
    <s v="068                                "/>
    <s v="00"/>
    <s v="UADD    "/>
    <x v="2753"/>
    <s v="3003"/>
    <s v="MN401"/>
    <x v="60"/>
    <s v="Gas Distribution 374-387"/>
    <s v="Mandated"/>
  </r>
  <r>
    <s v="MN401"/>
    <x v="60"/>
    <x v="500"/>
    <x v="500"/>
    <s v="DIS-G S Cap Blanket"/>
    <d v="2003-05-05T00:00:00"/>
    <x v="0"/>
    <n v="201412"/>
    <x v="1"/>
    <x v="2"/>
    <s v="380000"/>
    <s v="068                                "/>
    <s v="00"/>
    <s v="CFNU    "/>
    <x v="2754"/>
    <s v="3003"/>
    <s v="MN401"/>
    <x v="60"/>
    <s v="Gas Distribution 374-387"/>
    <s v="Mandated"/>
  </r>
  <r>
    <s v="MN401"/>
    <x v="60"/>
    <x v="500"/>
    <x v="500"/>
    <s v="DIS-G S Cap Blanket"/>
    <d v="2003-05-05T00:00:00"/>
    <x v="0"/>
    <n v="201412"/>
    <x v="1"/>
    <x v="2"/>
    <s v="380000"/>
    <s v="068                                "/>
    <s v="00"/>
    <s v="NURV    "/>
    <x v="2755"/>
    <s v="3003"/>
    <s v="MN401"/>
    <x v="60"/>
    <s v="Gas Distribution 374-387"/>
    <s v="Mandated"/>
  </r>
  <r>
    <s v="MN401"/>
    <x v="60"/>
    <x v="500"/>
    <x v="500"/>
    <s v="DIS-G S Cap Blanket"/>
    <d v="2003-05-05T00:00:00"/>
    <x v="0"/>
    <n v="201412"/>
    <x v="1"/>
    <x v="2"/>
    <s v="380000"/>
    <s v="068                                "/>
    <s v="00"/>
    <s v="UADD    "/>
    <x v="2756"/>
    <s v="3003"/>
    <s v="MN401"/>
    <x v="60"/>
    <s v="Gas Distribution 374-387"/>
    <s v="Mandated"/>
  </r>
  <r>
    <s v="ZPJ23"/>
    <x v="60"/>
    <x v="501"/>
    <x v="501"/>
    <s v="DIS-G N Cap Blanket"/>
    <d v="1951-01-01T00:00:00"/>
    <x v="0"/>
    <n v="201412"/>
    <x v="1"/>
    <x v="0"/>
    <s v="376000"/>
    <s v="028                                "/>
    <s v="00"/>
    <s v="CFNU    "/>
    <x v="2757"/>
    <s v="3003"/>
    <s v="ZPJ23"/>
    <x v="60"/>
    <s v="Gas Distribution 374-387"/>
    <s v="Mandated"/>
  </r>
  <r>
    <s v="ZPJ23"/>
    <x v="60"/>
    <x v="501"/>
    <x v="501"/>
    <s v="DIS-G N Cap Blanket"/>
    <d v="1951-01-01T00:00:00"/>
    <x v="0"/>
    <n v="201412"/>
    <x v="1"/>
    <x v="0"/>
    <s v="376000"/>
    <s v="028                                "/>
    <s v="00"/>
    <s v="NURV    "/>
    <x v="2758"/>
    <s v="3003"/>
    <s v="ZPJ23"/>
    <x v="60"/>
    <s v="Gas Distribution 374-387"/>
    <s v="Mandated"/>
  </r>
  <r>
    <s v="ZPJ23"/>
    <x v="60"/>
    <x v="501"/>
    <x v="501"/>
    <s v="DIS-G N Cap Blanket"/>
    <d v="1951-01-01T00:00:00"/>
    <x v="0"/>
    <n v="201412"/>
    <x v="1"/>
    <x v="0"/>
    <s v="376000"/>
    <s v="028                                "/>
    <s v="00"/>
    <s v="UADD    "/>
    <x v="2759"/>
    <s v="3003"/>
    <s v="ZPJ23"/>
    <x v="60"/>
    <s v="Gas Distribution 374-387"/>
    <s v="Mandated"/>
  </r>
  <r>
    <s v="ZPJ23"/>
    <x v="60"/>
    <x v="501"/>
    <x v="501"/>
    <s v="DIS-G N Cap Blanket"/>
    <d v="1951-01-01T00:00:00"/>
    <x v="0"/>
    <n v="201412"/>
    <x v="1"/>
    <x v="0"/>
    <s v="380000"/>
    <s v="028                                "/>
    <s v="00"/>
    <s v="CFNU    "/>
    <x v="2760"/>
    <s v="3003"/>
    <s v="ZPJ23"/>
    <x v="60"/>
    <s v="Gas Distribution 374-387"/>
    <s v="Mandated"/>
  </r>
  <r>
    <s v="ZCJ23"/>
    <x v="60"/>
    <x v="502"/>
    <x v="502"/>
    <s v="DIS-G N Cap Blanket"/>
    <d v="1993-01-23T00:00:00"/>
    <x v="0"/>
    <n v="201412"/>
    <x v="1"/>
    <x v="1"/>
    <s v="376000"/>
    <s v="038                                "/>
    <s v="00"/>
    <s v="UADD    "/>
    <x v="2761"/>
    <s v="3003"/>
    <s v="ZCJ23"/>
    <x v="60"/>
    <s v="Gas Distribution 374-387"/>
    <s v="Mandated"/>
  </r>
  <r>
    <s v="ZLG23"/>
    <x v="60"/>
    <x v="503"/>
    <x v="503"/>
    <s v="DIS-G N Cap Blanket"/>
    <d v="1993-01-23T00:00:00"/>
    <x v="0"/>
    <n v="201412"/>
    <x v="1"/>
    <x v="0"/>
    <s v="376000"/>
    <s v="028                                "/>
    <s v="00"/>
    <s v="UADD    "/>
    <x v="2762"/>
    <s v="3003"/>
    <s v="ZLG23"/>
    <x v="60"/>
    <s v="Gas Distribution 374-387"/>
    <s v="Mandated"/>
  </r>
  <r>
    <s v="ZVG23"/>
    <x v="60"/>
    <x v="504"/>
    <x v="504"/>
    <s v="DIS-G N Cap Blanket"/>
    <d v="1995-03-21T00:00:00"/>
    <x v="0"/>
    <n v="201412"/>
    <x v="1"/>
    <x v="0"/>
    <s v="376000"/>
    <s v="028                                "/>
    <s v="00"/>
    <s v="UADD    "/>
    <x v="2763"/>
    <s v="3003"/>
    <s v="ZVG23"/>
    <x v="60"/>
    <s v="Gas Distribution 374-387"/>
    <s v="Mandated"/>
  </r>
  <r>
    <s v="ZVG23"/>
    <x v="60"/>
    <x v="504"/>
    <x v="504"/>
    <s v="DIS-G N Cap Blanket"/>
    <d v="1995-03-21T00:00:00"/>
    <x v="0"/>
    <n v="201412"/>
    <x v="1"/>
    <x v="0"/>
    <s v="380000"/>
    <s v="028                                "/>
    <s v="00"/>
    <s v="UADD    "/>
    <x v="2764"/>
    <s v="3003"/>
    <s v="ZVG23"/>
    <x v="60"/>
    <s v="Gas Distribution 374-387"/>
    <s v="Mandated"/>
  </r>
  <r>
    <s v="MN401"/>
    <x v="60"/>
    <x v="505"/>
    <x v="505"/>
    <s v="DIS-G S Cap Blanket"/>
    <d v="2010-07-01T00:00:00"/>
    <x v="0"/>
    <n v="201412"/>
    <x v="1"/>
    <x v="2"/>
    <s v="376000"/>
    <s v="068                                "/>
    <s v="00"/>
    <s v="UADD    "/>
    <x v="2765"/>
    <s v="3003"/>
    <s v="MN401"/>
    <x v="60"/>
    <s v="Gas Distribution 374-387"/>
    <s v="Mandated"/>
  </r>
  <r>
    <s v="ZCM23"/>
    <x v="60"/>
    <x v="506"/>
    <x v="506"/>
    <s v="DIS-G N Cap Blanket"/>
    <d v="1993-01-23T00:00:00"/>
    <x v="0"/>
    <n v="201412"/>
    <x v="1"/>
    <x v="1"/>
    <s v="376000"/>
    <s v="038                                "/>
    <s v="00"/>
    <s v="UADD    "/>
    <x v="2766"/>
    <s v="3003"/>
    <s v="ZCM23"/>
    <x v="60"/>
    <s v="Gas Distribution 374-387"/>
    <s v="Mandated"/>
  </r>
  <r>
    <s v="MN404"/>
    <x v="60"/>
    <x v="507"/>
    <x v="507"/>
    <s v="DIS-G S Cap Blanket"/>
    <d v="2010-07-01T00:00:00"/>
    <x v="0"/>
    <n v="201412"/>
    <x v="1"/>
    <x v="2"/>
    <s v="376000"/>
    <s v="068                                "/>
    <s v="00"/>
    <s v="CFNU    "/>
    <x v="2767"/>
    <s v="3003"/>
    <s v="MN404"/>
    <x v="60"/>
    <s v="Gas Distribution 374-387"/>
    <s v="Mandated"/>
  </r>
  <r>
    <s v="MN404"/>
    <x v="60"/>
    <x v="507"/>
    <x v="507"/>
    <s v="DIS-G S Cap Blanket"/>
    <d v="2010-07-01T00:00:00"/>
    <x v="0"/>
    <n v="201412"/>
    <x v="1"/>
    <x v="2"/>
    <s v="380000"/>
    <s v="068                                "/>
    <s v="00"/>
    <s v="CFNU    "/>
    <x v="2768"/>
    <s v="3003"/>
    <s v="MN404"/>
    <x v="60"/>
    <s v="Gas Distribution 374-387"/>
    <s v="Mandated"/>
  </r>
  <r>
    <s v="MN404"/>
    <x v="60"/>
    <x v="507"/>
    <x v="507"/>
    <s v="DIS-G S Cap Blanket"/>
    <d v="2010-07-01T00:00:00"/>
    <x v="0"/>
    <n v="201412"/>
    <x v="1"/>
    <x v="2"/>
    <s v="380000"/>
    <s v="068                                "/>
    <s v="00"/>
    <s v="NURV    "/>
    <x v="2769"/>
    <s v="3003"/>
    <s v="MN404"/>
    <x v="60"/>
    <s v="Gas Distribution 374-387"/>
    <s v="Mandated"/>
  </r>
  <r>
    <s v="ZLG23"/>
    <x v="60"/>
    <x v="508"/>
    <x v="508"/>
    <s v="DIS-G N Cap Blanket"/>
    <d v="1993-01-23T00:00:00"/>
    <x v="0"/>
    <n v="201412"/>
    <x v="1"/>
    <x v="1"/>
    <s v="376000"/>
    <s v="038                                "/>
    <s v="00"/>
    <s v="CFNU    "/>
    <x v="2770"/>
    <s v="3003"/>
    <s v="ZLG23"/>
    <x v="60"/>
    <s v="Gas Distribution 374-387"/>
    <s v="Mandated"/>
  </r>
  <r>
    <s v="ZLG23"/>
    <x v="60"/>
    <x v="508"/>
    <x v="508"/>
    <s v="DIS-G N Cap Blanket"/>
    <d v="1993-01-23T00:00:00"/>
    <x v="0"/>
    <n v="201412"/>
    <x v="1"/>
    <x v="1"/>
    <s v="376000"/>
    <s v="038                                "/>
    <s v="00"/>
    <s v="NURV    "/>
    <x v="2771"/>
    <s v="3003"/>
    <s v="ZLG23"/>
    <x v="60"/>
    <s v="Gas Distribution 374-387"/>
    <s v="Mandated"/>
  </r>
  <r>
    <s v="ZLG23"/>
    <x v="60"/>
    <x v="508"/>
    <x v="508"/>
    <s v="DIS-G N Cap Blanket"/>
    <d v="1993-01-23T00:00:00"/>
    <x v="0"/>
    <n v="201412"/>
    <x v="1"/>
    <x v="1"/>
    <s v="376000"/>
    <s v="038                                "/>
    <s v="00"/>
    <s v="UADD    "/>
    <x v="2772"/>
    <s v="3003"/>
    <s v="ZLG23"/>
    <x v="60"/>
    <s v="Gas Distribution 374-387"/>
    <s v="Mandated"/>
  </r>
  <r>
    <s v="ZLG23"/>
    <x v="60"/>
    <x v="508"/>
    <x v="508"/>
    <s v="DIS-G N Cap Blanket"/>
    <d v="1993-01-23T00:00:00"/>
    <x v="0"/>
    <n v="201412"/>
    <x v="1"/>
    <x v="1"/>
    <s v="380000"/>
    <s v="038                                "/>
    <s v="00"/>
    <s v="CFNU    "/>
    <x v="2773"/>
    <s v="3003"/>
    <s v="ZLG23"/>
    <x v="60"/>
    <s v="Gas Distribution 374-387"/>
    <s v="Mandated"/>
  </r>
  <r>
    <s v="MN401"/>
    <x v="60"/>
    <x v="509"/>
    <x v="509"/>
    <s v="DIS-G S Cap Blanket"/>
    <d v="2010-07-01T00:00:00"/>
    <x v="0"/>
    <n v="201412"/>
    <x v="1"/>
    <x v="2"/>
    <s v="376000"/>
    <s v="068                                "/>
    <s v="00"/>
    <s v="CFNU    "/>
    <x v="2774"/>
    <s v="3003"/>
    <s v="MN401"/>
    <x v="60"/>
    <s v="Gas Distribution 374-387"/>
    <s v="Mandated"/>
  </r>
  <r>
    <s v="MN401"/>
    <x v="60"/>
    <x v="509"/>
    <x v="509"/>
    <s v="DIS-G S Cap Blanket"/>
    <d v="2010-07-01T00:00:00"/>
    <x v="0"/>
    <n v="201412"/>
    <x v="1"/>
    <x v="2"/>
    <s v="376000"/>
    <s v="068                                "/>
    <s v="00"/>
    <s v="NURV    "/>
    <x v="2775"/>
    <s v="3003"/>
    <s v="MN401"/>
    <x v="60"/>
    <s v="Gas Distribution 374-387"/>
    <s v="Mandated"/>
  </r>
  <r>
    <s v="MN401"/>
    <x v="60"/>
    <x v="509"/>
    <x v="509"/>
    <s v="DIS-G S Cap Blanket"/>
    <d v="2010-07-01T00:00:00"/>
    <x v="0"/>
    <n v="201412"/>
    <x v="1"/>
    <x v="2"/>
    <s v="376000"/>
    <s v="068                                "/>
    <s v="00"/>
    <s v="UADD    "/>
    <x v="2776"/>
    <s v="3003"/>
    <s v="MN401"/>
    <x v="60"/>
    <s v="Gas Distribution 374-387"/>
    <s v="Mandated"/>
  </r>
  <r>
    <s v="MN401"/>
    <x v="60"/>
    <x v="509"/>
    <x v="509"/>
    <s v="DIS-G S Cap Blanket"/>
    <d v="2010-07-01T00:00:00"/>
    <x v="0"/>
    <n v="201412"/>
    <x v="1"/>
    <x v="2"/>
    <s v="380000"/>
    <s v="068                                "/>
    <s v="00"/>
    <s v="CFNU    "/>
    <x v="2777"/>
    <s v="3003"/>
    <s v="MN401"/>
    <x v="60"/>
    <s v="Gas Distribution 374-387"/>
    <s v="Mandated"/>
  </r>
  <r>
    <s v="MN401"/>
    <x v="60"/>
    <x v="509"/>
    <x v="509"/>
    <s v="DIS-G S Cap Blanket"/>
    <d v="2010-07-01T00:00:00"/>
    <x v="0"/>
    <n v="201412"/>
    <x v="1"/>
    <x v="2"/>
    <s v="380000"/>
    <s v="068                                "/>
    <s v="00"/>
    <s v="NURV    "/>
    <x v="2778"/>
    <s v="3003"/>
    <s v="MN401"/>
    <x v="60"/>
    <s v="Gas Distribution 374-387"/>
    <s v="Mandated"/>
  </r>
  <r>
    <s v="MN401"/>
    <x v="60"/>
    <x v="509"/>
    <x v="509"/>
    <s v="DIS-G S Cap Blanket"/>
    <d v="2010-07-01T00:00:00"/>
    <x v="0"/>
    <n v="201412"/>
    <x v="1"/>
    <x v="2"/>
    <s v="380000"/>
    <s v="068                                "/>
    <s v="00"/>
    <s v="UADD    "/>
    <x v="2779"/>
    <s v="3003"/>
    <s v="MN401"/>
    <x v="60"/>
    <s v="Gas Distribution 374-387"/>
    <s v="Mandated"/>
  </r>
  <r>
    <s v="MN402"/>
    <x v="60"/>
    <x v="510"/>
    <x v="510"/>
    <s v="DIS-G S Cap Blanket"/>
    <d v="2010-07-01T00:00:00"/>
    <x v="0"/>
    <n v="201412"/>
    <x v="1"/>
    <x v="2"/>
    <s v="376000"/>
    <s v="068                                "/>
    <s v="00"/>
    <s v="CFNU    "/>
    <x v="2780"/>
    <s v="3003"/>
    <s v="MN402"/>
    <x v="60"/>
    <s v="Gas Distribution 374-387"/>
    <s v="Mandated"/>
  </r>
  <r>
    <s v="MN402"/>
    <x v="60"/>
    <x v="510"/>
    <x v="510"/>
    <s v="DIS-G S Cap Blanket"/>
    <d v="2010-07-01T00:00:00"/>
    <x v="0"/>
    <n v="201412"/>
    <x v="1"/>
    <x v="2"/>
    <s v="376000"/>
    <s v="068                                "/>
    <s v="00"/>
    <s v="NURV    "/>
    <x v="2781"/>
    <s v="3003"/>
    <s v="MN402"/>
    <x v="60"/>
    <s v="Gas Distribution 374-387"/>
    <s v="Mandated"/>
  </r>
  <r>
    <s v="MN402"/>
    <x v="60"/>
    <x v="510"/>
    <x v="510"/>
    <s v="DIS-G S Cap Blanket"/>
    <d v="2010-07-01T00:00:00"/>
    <x v="0"/>
    <n v="201412"/>
    <x v="1"/>
    <x v="2"/>
    <s v="376000"/>
    <s v="068                                "/>
    <s v="00"/>
    <s v="UADD    "/>
    <x v="2782"/>
    <s v="3003"/>
    <s v="MN402"/>
    <x v="60"/>
    <s v="Gas Distribution 374-387"/>
    <s v="Mandated"/>
  </r>
  <r>
    <s v="MN402"/>
    <x v="60"/>
    <x v="510"/>
    <x v="510"/>
    <s v="DIS-G S Cap Blanket"/>
    <d v="2010-07-01T00:00:00"/>
    <x v="0"/>
    <n v="201412"/>
    <x v="1"/>
    <x v="2"/>
    <s v="380000"/>
    <s v="068                                "/>
    <s v="00"/>
    <s v="CFNU    "/>
    <x v="2783"/>
    <s v="3003"/>
    <s v="MN402"/>
    <x v="60"/>
    <s v="Gas Distribution 374-387"/>
    <s v="Mandated"/>
  </r>
  <r>
    <s v="MN402"/>
    <x v="60"/>
    <x v="510"/>
    <x v="510"/>
    <s v="DIS-G S Cap Blanket"/>
    <d v="2010-07-01T00:00:00"/>
    <x v="0"/>
    <n v="201412"/>
    <x v="1"/>
    <x v="2"/>
    <s v="380000"/>
    <s v="068                                "/>
    <s v="00"/>
    <s v="NURV    "/>
    <x v="2784"/>
    <s v="3003"/>
    <s v="MN402"/>
    <x v="60"/>
    <s v="Gas Distribution 374-387"/>
    <s v="Mandated"/>
  </r>
  <r>
    <s v="MN402"/>
    <x v="60"/>
    <x v="510"/>
    <x v="510"/>
    <s v="DIS-G S Cap Blanket"/>
    <d v="2010-07-01T00:00:00"/>
    <x v="0"/>
    <n v="201412"/>
    <x v="1"/>
    <x v="2"/>
    <s v="380000"/>
    <s v="068                                "/>
    <s v="00"/>
    <s v="UADD    "/>
    <x v="2785"/>
    <s v="3003"/>
    <s v="MN402"/>
    <x v="60"/>
    <s v="Gas Distribution 374-387"/>
    <s v="Mandated"/>
  </r>
  <r>
    <s v="ZCS23"/>
    <x v="60"/>
    <x v="511"/>
    <x v="511"/>
    <s v="DIS-G N Cap Blanket"/>
    <d v="1993-05-28T00:00:00"/>
    <x v="0"/>
    <n v="201412"/>
    <x v="1"/>
    <x v="1"/>
    <s v="376000"/>
    <s v="038                                "/>
    <s v="00"/>
    <s v="CFNU    "/>
    <x v="2786"/>
    <s v="3003"/>
    <s v="ZCS23"/>
    <x v="60"/>
    <s v="Gas Distribution 374-387"/>
    <s v="Mandated"/>
  </r>
  <r>
    <s v="ZCS23"/>
    <x v="60"/>
    <x v="511"/>
    <x v="511"/>
    <s v="DIS-G N Cap Blanket"/>
    <d v="1993-05-28T00:00:00"/>
    <x v="0"/>
    <n v="201412"/>
    <x v="1"/>
    <x v="1"/>
    <s v="376000"/>
    <s v="038                                "/>
    <s v="00"/>
    <s v="NURV    "/>
    <x v="2787"/>
    <s v="3003"/>
    <s v="ZCS23"/>
    <x v="60"/>
    <s v="Gas Distribution 374-387"/>
    <s v="Mandated"/>
  </r>
  <r>
    <s v="ZCS23"/>
    <x v="60"/>
    <x v="511"/>
    <x v="511"/>
    <s v="DIS-G N Cap Blanket"/>
    <d v="1993-05-28T00:00:00"/>
    <x v="0"/>
    <n v="201412"/>
    <x v="1"/>
    <x v="1"/>
    <s v="380000"/>
    <s v="038                                "/>
    <s v="00"/>
    <s v="CFNU    "/>
    <x v="2788"/>
    <s v="3003"/>
    <s v="ZCS23"/>
    <x v="60"/>
    <s v="Gas Distribution 374-387"/>
    <s v="Mandated"/>
  </r>
  <r>
    <s v="ZVG23"/>
    <x v="60"/>
    <x v="512"/>
    <x v="512"/>
    <s v="DIS-G N Cap Blanket"/>
    <d v="1993-01-23T00:00:00"/>
    <x v="0"/>
    <n v="201412"/>
    <x v="1"/>
    <x v="0"/>
    <s v="376000"/>
    <s v="028                                "/>
    <s v="00"/>
    <s v="CFNU    "/>
    <x v="2789"/>
    <s v="3003"/>
    <s v="ZVG23"/>
    <x v="60"/>
    <s v="Gas Distribution 374-387"/>
    <s v="Mandated"/>
  </r>
  <r>
    <s v="ZVG23"/>
    <x v="60"/>
    <x v="512"/>
    <x v="512"/>
    <s v="DIS-G N Cap Blanket"/>
    <d v="1993-01-23T00:00:00"/>
    <x v="0"/>
    <n v="201412"/>
    <x v="1"/>
    <x v="0"/>
    <s v="376000"/>
    <s v="028                                "/>
    <s v="00"/>
    <s v="NURV    "/>
    <x v="2790"/>
    <s v="3003"/>
    <s v="ZVG23"/>
    <x v="60"/>
    <s v="Gas Distribution 374-387"/>
    <s v="Mandated"/>
  </r>
  <r>
    <s v="ZVG23"/>
    <x v="60"/>
    <x v="512"/>
    <x v="512"/>
    <s v="DIS-G N Cap Blanket"/>
    <d v="1993-01-23T00:00:00"/>
    <x v="0"/>
    <n v="201412"/>
    <x v="1"/>
    <x v="0"/>
    <s v="376000"/>
    <s v="028                                "/>
    <s v="00"/>
    <s v="UADD    "/>
    <x v="2791"/>
    <s v="3003"/>
    <s v="ZVG23"/>
    <x v="60"/>
    <s v="Gas Distribution 374-387"/>
    <s v="Mandated"/>
  </r>
  <r>
    <s v="ZVG23"/>
    <x v="60"/>
    <x v="512"/>
    <x v="512"/>
    <s v="DIS-G N Cap Blanket"/>
    <d v="1993-01-23T00:00:00"/>
    <x v="0"/>
    <n v="201412"/>
    <x v="1"/>
    <x v="0"/>
    <s v="380000"/>
    <s v="028                                "/>
    <s v="00"/>
    <s v="CFNU    "/>
    <x v="2792"/>
    <s v="3003"/>
    <s v="ZVG23"/>
    <x v="60"/>
    <s v="Gas Distribution 374-387"/>
    <s v="Mandated"/>
  </r>
  <r>
    <s v="ZVG23"/>
    <x v="60"/>
    <x v="512"/>
    <x v="512"/>
    <s v="DIS-G N Cap Blanket"/>
    <d v="1993-01-23T00:00:00"/>
    <x v="0"/>
    <n v="201412"/>
    <x v="1"/>
    <x v="0"/>
    <s v="380000"/>
    <s v="028                                "/>
    <s v="00"/>
    <s v="NURV    "/>
    <x v="2793"/>
    <s v="3003"/>
    <s v="ZVG23"/>
    <x v="60"/>
    <s v="Gas Distribution 374-387"/>
    <s v="Mandated"/>
  </r>
  <r>
    <s v="ZVG23"/>
    <x v="60"/>
    <x v="512"/>
    <x v="512"/>
    <s v="DIS-G N Cap Blanket"/>
    <d v="1993-01-23T00:00:00"/>
    <x v="0"/>
    <n v="201412"/>
    <x v="1"/>
    <x v="0"/>
    <s v="380000"/>
    <s v="028                                "/>
    <s v="00"/>
    <s v="UADD    "/>
    <x v="2794"/>
    <s v="3003"/>
    <s v="ZVG23"/>
    <x v="60"/>
    <s v="Gas Distribution 374-387"/>
    <s v="Mandated"/>
  </r>
  <r>
    <s v="XE023"/>
    <x v="60"/>
    <x v="513"/>
    <x v="513"/>
    <s v="DIS-G N Cap Blanket"/>
    <d v="1994-08-26T00:00:00"/>
    <x v="0"/>
    <n v="201412"/>
    <x v="1"/>
    <x v="0"/>
    <s v="376000"/>
    <s v="028                                "/>
    <s v="00"/>
    <s v="UADD    "/>
    <x v="2795"/>
    <s v="3003"/>
    <s v="XE023"/>
    <x v="60"/>
    <s v="Gas Distribution 374-387"/>
    <s v="Mandated"/>
  </r>
  <r>
    <s v="ZVG23"/>
    <x v="60"/>
    <x v="514"/>
    <x v="514"/>
    <s v="DIS-G N Cap Blanket"/>
    <d v="2006-06-01T00:00:00"/>
    <x v="0"/>
    <n v="201412"/>
    <x v="1"/>
    <x v="0"/>
    <s v="376000"/>
    <s v="028                                "/>
    <s v="00"/>
    <s v="NURV    "/>
    <x v="2796"/>
    <s v="3003"/>
    <s v="ZVG23"/>
    <x v="60"/>
    <s v="Gas Distribution 374-387"/>
    <s v="Mandated"/>
  </r>
  <r>
    <s v="ZVG23"/>
    <x v="60"/>
    <x v="514"/>
    <x v="514"/>
    <s v="DIS-G N Cap Blanket"/>
    <d v="2006-06-01T00:00:00"/>
    <x v="0"/>
    <n v="201412"/>
    <x v="1"/>
    <x v="0"/>
    <s v="376000"/>
    <s v="028                                "/>
    <s v="00"/>
    <s v="UADD    "/>
    <x v="2795"/>
    <s v="3003"/>
    <s v="ZVG23"/>
    <x v="60"/>
    <s v="Gas Distribution 374-387"/>
    <s v="Mandated"/>
  </r>
  <r>
    <s v="ZVG23"/>
    <x v="60"/>
    <x v="514"/>
    <x v="514"/>
    <s v="DIS-G N Cap Blanket"/>
    <d v="2006-06-01T00:00:00"/>
    <x v="0"/>
    <n v="201412"/>
    <x v="1"/>
    <x v="0"/>
    <s v="380000"/>
    <s v="028                                "/>
    <s v="00"/>
    <s v="CFNU    "/>
    <x v="2797"/>
    <s v="3003"/>
    <s v="ZVG23"/>
    <x v="60"/>
    <s v="Gas Distribution 374-387"/>
    <s v="Mandated"/>
  </r>
  <r>
    <s v="ZPJ23"/>
    <x v="60"/>
    <x v="515"/>
    <x v="515"/>
    <s v="DIS-G N Cap Specific"/>
    <d v="2014-04-01T00:00:00"/>
    <x v="0"/>
    <n v="201412"/>
    <x v="1"/>
    <x v="0"/>
    <s v="376000"/>
    <s v="028                                "/>
    <s v="00"/>
    <s v="UADD    "/>
    <x v="2798"/>
    <s v="3003"/>
    <s v="ZPJ23"/>
    <x v="60"/>
    <s v="Gas Distribution 374-387"/>
    <s v="Mandated"/>
  </r>
  <r>
    <s v="ZPJ23"/>
    <x v="60"/>
    <x v="516"/>
    <x v="516"/>
    <s v="DIS-G N Cap Specific"/>
    <d v="2014-06-01T00:00:00"/>
    <x v="0"/>
    <n v="201412"/>
    <x v="1"/>
    <x v="0"/>
    <s v="376000"/>
    <s v="028                                "/>
    <s v="00"/>
    <s v="UADD    "/>
    <x v="2799"/>
    <s v="3003"/>
    <s v="ZPJ23"/>
    <x v="60"/>
    <s v="Gas Distribution 374-387"/>
    <s v="Mandated"/>
  </r>
  <r>
    <s v="ZV721"/>
    <x v="61"/>
    <x v="517"/>
    <x v="517"/>
    <s v="DIS-G N Cap Blanket"/>
    <d v="1998-06-01T00:00:00"/>
    <x v="0"/>
    <n v="201412"/>
    <x v="1"/>
    <x v="1"/>
    <s v="376000"/>
    <s v="038                                "/>
    <s v="00"/>
    <s v="UADD    "/>
    <x v="2800"/>
    <s v="3004"/>
    <s v="ZV721"/>
    <x v="61"/>
    <s v="Gas Distribution 374-387"/>
    <s v="Mandated"/>
  </r>
  <r>
    <s v="MN313"/>
    <x v="61"/>
    <x v="518"/>
    <x v="518"/>
    <s v="DIS-G S Cap Blanket"/>
    <d v="2000-02-25T00:00:00"/>
    <x v="0"/>
    <n v="201412"/>
    <x v="1"/>
    <x v="2"/>
    <s v="376000"/>
    <s v="068                                "/>
    <s v="00"/>
    <s v="UADD    "/>
    <x v="2801"/>
    <s v="3004"/>
    <s v="MN313"/>
    <x v="61"/>
    <s v="Gas Distribution 374-387"/>
    <s v="Mandated"/>
  </r>
  <r>
    <s v="ZV721"/>
    <x v="61"/>
    <x v="519"/>
    <x v="519"/>
    <s v="DIS-G N Cap Blanket"/>
    <d v="1998-06-01T00:00:00"/>
    <x v="0"/>
    <n v="201412"/>
    <x v="1"/>
    <x v="0"/>
    <s v="376000"/>
    <s v="028                                "/>
    <s v="00"/>
    <s v="CFNU    "/>
    <x v="2802"/>
    <s v="3004"/>
    <s v="ZV721"/>
    <x v="61"/>
    <s v="Gas Distribution 374-387"/>
    <s v="Mandated"/>
  </r>
  <r>
    <s v="ZV721"/>
    <x v="61"/>
    <x v="519"/>
    <x v="519"/>
    <s v="DIS-G N Cap Blanket"/>
    <d v="1998-06-01T00:00:00"/>
    <x v="0"/>
    <n v="201412"/>
    <x v="1"/>
    <x v="0"/>
    <s v="376000"/>
    <s v="028                                "/>
    <s v="00"/>
    <s v="NURV    "/>
    <x v="2803"/>
    <s v="3004"/>
    <s v="ZV721"/>
    <x v="61"/>
    <s v="Gas Distribution 374-387"/>
    <s v="Mandated"/>
  </r>
  <r>
    <s v="ZV721"/>
    <x v="61"/>
    <x v="519"/>
    <x v="519"/>
    <s v="DIS-G N Cap Blanket"/>
    <d v="1998-06-01T00:00:00"/>
    <x v="0"/>
    <n v="201412"/>
    <x v="1"/>
    <x v="0"/>
    <s v="376000"/>
    <s v="028                                "/>
    <s v="00"/>
    <s v="UADD    "/>
    <x v="2804"/>
    <s v="3004"/>
    <s v="ZV721"/>
    <x v="61"/>
    <s v="Gas Distribution 374-387"/>
    <s v="Mandated"/>
  </r>
  <r>
    <s v="ZV721"/>
    <x v="61"/>
    <x v="519"/>
    <x v="519"/>
    <s v="DIS-G N Cap Blanket"/>
    <d v="1998-06-01T00:00:00"/>
    <x v="0"/>
    <n v="201412"/>
    <x v="1"/>
    <x v="0"/>
    <s v="380000"/>
    <s v="028                                "/>
    <s v="00"/>
    <s v="CFNU    "/>
    <x v="2805"/>
    <s v="3004"/>
    <s v="ZV721"/>
    <x v="61"/>
    <s v="Gas Distribution 374-387"/>
    <s v="Mandated"/>
  </r>
  <r>
    <s v="ZN200"/>
    <x v="61"/>
    <x v="520"/>
    <x v="520"/>
    <s v="DIS-G N Cap Specific"/>
    <d v="2014-06-01T00:00:00"/>
    <x v="0"/>
    <n v="201412"/>
    <x v="1"/>
    <x v="1"/>
    <s v="376000"/>
    <s v="038                                "/>
    <s v="00"/>
    <s v="UADD    "/>
    <x v="2806"/>
    <s v="3004"/>
    <s v="ZN200"/>
    <x v="61"/>
    <s v="Gas Distribution 374-387"/>
    <s v="Mandated"/>
  </r>
  <r>
    <s v="ZN200"/>
    <x v="61"/>
    <x v="521"/>
    <x v="521"/>
    <s v="DIS-G N Cap Specific"/>
    <d v="2014-05-01T00:00:00"/>
    <x v="0"/>
    <n v="201412"/>
    <x v="1"/>
    <x v="1"/>
    <s v="376000"/>
    <s v="038                                "/>
    <s v="00"/>
    <s v="UADD    "/>
    <x v="2807"/>
    <s v="3004"/>
    <s v="ZN200"/>
    <x v="61"/>
    <s v="Gas Distribution 374-387"/>
    <s v="Mandated"/>
  </r>
  <r>
    <s v="ZN200"/>
    <x v="61"/>
    <x v="522"/>
    <x v="522"/>
    <s v="DIS-G N Cap Specific"/>
    <d v="2014-05-01T00:00:00"/>
    <x v="0"/>
    <n v="201412"/>
    <x v="1"/>
    <x v="1"/>
    <s v="376000"/>
    <s v="038                                "/>
    <s v="00"/>
    <s v="UADD    "/>
    <x v="2808"/>
    <s v="3004"/>
    <s v="ZN200"/>
    <x v="61"/>
    <s v="Gas Distribution 374-387"/>
    <s v="Mandated"/>
  </r>
  <r>
    <s v="ZN201"/>
    <x v="61"/>
    <x v="523"/>
    <x v="523"/>
    <s v="DIS-G N Cap Specific"/>
    <d v="2014-09-01T00:00:00"/>
    <x v="0"/>
    <n v="201412"/>
    <x v="1"/>
    <x v="0"/>
    <s v="376000"/>
    <s v="028                                "/>
    <s v="00"/>
    <s v="UADD    "/>
    <x v="2809"/>
    <s v="3004"/>
    <s v="ZN201"/>
    <x v="61"/>
    <s v="Gas Distribution 374-387"/>
    <s v="Mandated"/>
  </r>
  <r>
    <s v="ZBG12"/>
    <x v="62"/>
    <x v="524"/>
    <x v="524"/>
    <s v="DIS-G N Cap Blanket"/>
    <d v="2004-01-01T00:00:00"/>
    <x v="0"/>
    <n v="201412"/>
    <x v="1"/>
    <x v="0"/>
    <s v="376000"/>
    <s v="028                                "/>
    <s v="00"/>
    <s v="CFNU    "/>
    <x v="2810"/>
    <s v="3005"/>
    <s v="ZBG12"/>
    <x v="62"/>
    <s v="Gas Distribution 374-387"/>
    <s v="Programs"/>
  </r>
  <r>
    <s v="ZBG12"/>
    <x v="62"/>
    <x v="524"/>
    <x v="524"/>
    <s v="DIS-G N Cap Blanket"/>
    <d v="2004-01-01T00:00:00"/>
    <x v="0"/>
    <n v="201412"/>
    <x v="1"/>
    <x v="0"/>
    <s v="376000"/>
    <s v="028                                "/>
    <s v="00"/>
    <s v="NURV    "/>
    <x v="2811"/>
    <s v="3005"/>
    <s v="ZBG12"/>
    <x v="62"/>
    <s v="Gas Distribution 374-387"/>
    <s v="Programs"/>
  </r>
  <r>
    <s v="ZBG12"/>
    <x v="62"/>
    <x v="524"/>
    <x v="524"/>
    <s v="DIS-G N Cap Blanket"/>
    <d v="2004-01-01T00:00:00"/>
    <x v="0"/>
    <n v="201412"/>
    <x v="1"/>
    <x v="0"/>
    <s v="380000"/>
    <s v="028                                "/>
    <s v="00"/>
    <s v="CFNU    "/>
    <x v="2812"/>
    <s v="3005"/>
    <s v="ZBG12"/>
    <x v="62"/>
    <s v="Gas Distribution 374-387"/>
    <s v="Programs"/>
  </r>
  <r>
    <s v="ZBG12"/>
    <x v="62"/>
    <x v="524"/>
    <x v="524"/>
    <s v="DIS-G N Cap Blanket"/>
    <d v="2004-01-01T00:00:00"/>
    <x v="0"/>
    <n v="201412"/>
    <x v="1"/>
    <x v="0"/>
    <s v="380000"/>
    <s v="028                                "/>
    <s v="00"/>
    <s v="NURV    "/>
    <x v="2813"/>
    <s v="3005"/>
    <s v="ZBG12"/>
    <x v="62"/>
    <s v="Gas Distribution 374-387"/>
    <s v="Programs"/>
  </r>
  <r>
    <s v="ZCJ12"/>
    <x v="62"/>
    <x v="525"/>
    <x v="525"/>
    <s v="DIS-G N Cap Blanket"/>
    <d v="2004-01-01T00:00:00"/>
    <x v="0"/>
    <n v="201412"/>
    <x v="1"/>
    <x v="1"/>
    <s v="380000"/>
    <s v="038                                "/>
    <s v="00"/>
    <s v="UADD    "/>
    <x v="2814"/>
    <s v="3005"/>
    <s v="ZCJ12"/>
    <x v="62"/>
    <s v="Gas Distribution 374-387"/>
    <s v="Programs"/>
  </r>
  <r>
    <s v="ZLL12"/>
    <x v="62"/>
    <x v="526"/>
    <x v="526"/>
    <s v="DIS-G N Cap Blanket"/>
    <d v="2004-01-01T00:00:00"/>
    <x v="0"/>
    <n v="201412"/>
    <x v="1"/>
    <x v="0"/>
    <s v="376000"/>
    <s v="028                                "/>
    <s v="00"/>
    <s v="NURV    "/>
    <x v="2815"/>
    <s v="3005"/>
    <s v="ZLL12"/>
    <x v="62"/>
    <s v="Gas Distribution 374-387"/>
    <s v="Programs"/>
  </r>
  <r>
    <s v="ZLL12"/>
    <x v="62"/>
    <x v="526"/>
    <x v="526"/>
    <s v="DIS-G N Cap Blanket"/>
    <d v="2004-01-01T00:00:00"/>
    <x v="0"/>
    <n v="201412"/>
    <x v="1"/>
    <x v="0"/>
    <s v="376000"/>
    <s v="028                                "/>
    <s v="00"/>
    <s v="UADD    "/>
    <x v="2816"/>
    <s v="3005"/>
    <s v="ZLL12"/>
    <x v="62"/>
    <s v="Gas Distribution 374-387"/>
    <s v="Programs"/>
  </r>
  <r>
    <s v="ZLL12"/>
    <x v="62"/>
    <x v="526"/>
    <x v="526"/>
    <s v="DIS-G N Cap Blanket"/>
    <d v="2004-01-01T00:00:00"/>
    <x v="0"/>
    <n v="201412"/>
    <x v="1"/>
    <x v="0"/>
    <s v="380000"/>
    <s v="028                                "/>
    <s v="00"/>
    <s v="CFNU    "/>
    <x v="2817"/>
    <s v="3005"/>
    <s v="ZLL12"/>
    <x v="62"/>
    <s v="Gas Distribution 374-387"/>
    <s v="Programs"/>
  </r>
  <r>
    <s v="ZLL12"/>
    <x v="62"/>
    <x v="526"/>
    <x v="526"/>
    <s v="DIS-G N Cap Blanket"/>
    <d v="2004-01-01T00:00:00"/>
    <x v="0"/>
    <n v="201412"/>
    <x v="1"/>
    <x v="0"/>
    <s v="380000"/>
    <s v="028                                "/>
    <s v="00"/>
    <s v="NURV    "/>
    <x v="2818"/>
    <s v="3005"/>
    <s v="ZLL12"/>
    <x v="62"/>
    <s v="Gas Distribution 374-387"/>
    <s v="Programs"/>
  </r>
  <r>
    <s v="ZLL12"/>
    <x v="62"/>
    <x v="526"/>
    <x v="526"/>
    <s v="DIS-G N Cap Blanket"/>
    <d v="2004-01-01T00:00:00"/>
    <x v="0"/>
    <n v="201412"/>
    <x v="1"/>
    <x v="0"/>
    <s v="380000"/>
    <s v="028                                "/>
    <s v="00"/>
    <s v="UADD    "/>
    <x v="2819"/>
    <s v="3005"/>
    <s v="ZLL12"/>
    <x v="62"/>
    <s v="Gas Distribution 374-387"/>
    <s v="Programs"/>
  </r>
  <r>
    <s v="ZBW12"/>
    <x v="62"/>
    <x v="527"/>
    <x v="527"/>
    <s v="DIS-G N Cap Blanket"/>
    <d v="2004-01-01T00:00:00"/>
    <x v="0"/>
    <n v="201412"/>
    <x v="1"/>
    <x v="0"/>
    <s v="376000"/>
    <s v="028                                "/>
    <s v="00"/>
    <s v="NURV    "/>
    <x v="2820"/>
    <s v="3005"/>
    <s v="ZBW12"/>
    <x v="62"/>
    <s v="Gas Distribution 374-387"/>
    <s v="Programs"/>
  </r>
  <r>
    <s v="ZBW12"/>
    <x v="62"/>
    <x v="527"/>
    <x v="527"/>
    <s v="DIS-G N Cap Blanket"/>
    <d v="2004-01-01T00:00:00"/>
    <x v="0"/>
    <n v="201412"/>
    <x v="1"/>
    <x v="0"/>
    <s v="376000"/>
    <s v="028                                "/>
    <s v="00"/>
    <s v="UADD    "/>
    <x v="2821"/>
    <s v="3005"/>
    <s v="ZBW12"/>
    <x v="62"/>
    <s v="Gas Distribution 374-387"/>
    <s v="Programs"/>
  </r>
  <r>
    <s v="ZBW12"/>
    <x v="62"/>
    <x v="527"/>
    <x v="527"/>
    <s v="DIS-G N Cap Blanket"/>
    <d v="2004-01-01T00:00:00"/>
    <x v="0"/>
    <n v="201412"/>
    <x v="1"/>
    <x v="0"/>
    <s v="380000"/>
    <s v="028                                "/>
    <s v="00"/>
    <s v="CFNU    "/>
    <x v="2822"/>
    <s v="3005"/>
    <s v="ZBW12"/>
    <x v="62"/>
    <s v="Gas Distribution 374-387"/>
    <s v="Programs"/>
  </r>
  <r>
    <s v="ZBW12"/>
    <x v="62"/>
    <x v="527"/>
    <x v="527"/>
    <s v="DIS-G N Cap Blanket"/>
    <d v="2004-01-01T00:00:00"/>
    <x v="0"/>
    <n v="201412"/>
    <x v="1"/>
    <x v="0"/>
    <s v="380000"/>
    <s v="028                                "/>
    <s v="00"/>
    <s v="NURV    "/>
    <x v="2823"/>
    <s v="3005"/>
    <s v="ZBW12"/>
    <x v="62"/>
    <s v="Gas Distribution 374-387"/>
    <s v="Programs"/>
  </r>
  <r>
    <s v="ZBW12"/>
    <x v="62"/>
    <x v="527"/>
    <x v="527"/>
    <s v="DIS-G N Cap Blanket"/>
    <d v="2004-01-01T00:00:00"/>
    <x v="0"/>
    <n v="201412"/>
    <x v="1"/>
    <x v="0"/>
    <s v="380000"/>
    <s v="028                                "/>
    <s v="00"/>
    <s v="UADD    "/>
    <x v="2824"/>
    <s v="3005"/>
    <s v="ZBW12"/>
    <x v="62"/>
    <s v="Gas Distribution 374-387"/>
    <s v="Programs"/>
  </r>
  <r>
    <s v="ZBG12"/>
    <x v="62"/>
    <x v="528"/>
    <x v="528"/>
    <s v="DIS-G N Cap Blanket"/>
    <d v="2004-01-01T00:00:00"/>
    <x v="0"/>
    <n v="201412"/>
    <x v="1"/>
    <x v="0"/>
    <s v="376000"/>
    <s v="028                                "/>
    <s v="00"/>
    <s v="CFNU    "/>
    <x v="2825"/>
    <s v="3005"/>
    <s v="ZBG12"/>
    <x v="62"/>
    <s v="Gas Distribution 374-387"/>
    <s v="Programs"/>
  </r>
  <r>
    <s v="ZBG12"/>
    <x v="62"/>
    <x v="528"/>
    <x v="528"/>
    <s v="DIS-G N Cap Blanket"/>
    <d v="2004-01-01T00:00:00"/>
    <x v="0"/>
    <n v="201412"/>
    <x v="1"/>
    <x v="0"/>
    <s v="376000"/>
    <s v="028                                "/>
    <s v="00"/>
    <s v="NURV    "/>
    <x v="2826"/>
    <s v="3005"/>
    <s v="ZBG12"/>
    <x v="62"/>
    <s v="Gas Distribution 374-387"/>
    <s v="Programs"/>
  </r>
  <r>
    <s v="ZBG12"/>
    <x v="62"/>
    <x v="528"/>
    <x v="528"/>
    <s v="DIS-G N Cap Blanket"/>
    <d v="2004-01-01T00:00:00"/>
    <x v="0"/>
    <n v="201412"/>
    <x v="1"/>
    <x v="0"/>
    <s v="380000"/>
    <s v="028                                "/>
    <s v="00"/>
    <s v="CFNU    "/>
    <x v="2827"/>
    <s v="3005"/>
    <s v="ZBG12"/>
    <x v="62"/>
    <s v="Gas Distribution 374-387"/>
    <s v="Programs"/>
  </r>
  <r>
    <s v="ZBG12"/>
    <x v="62"/>
    <x v="528"/>
    <x v="528"/>
    <s v="DIS-G N Cap Blanket"/>
    <d v="2004-01-01T00:00:00"/>
    <x v="0"/>
    <n v="201412"/>
    <x v="1"/>
    <x v="0"/>
    <s v="380000"/>
    <s v="028                                "/>
    <s v="00"/>
    <s v="NURV    "/>
    <x v="2828"/>
    <s v="3005"/>
    <s v="ZBG12"/>
    <x v="62"/>
    <s v="Gas Distribution 374-387"/>
    <s v="Programs"/>
  </r>
  <r>
    <s v="ZCM12"/>
    <x v="62"/>
    <x v="529"/>
    <x v="529"/>
    <s v="DIS-G N Cap Blanket"/>
    <d v="2004-01-01T00:00:00"/>
    <x v="0"/>
    <n v="201412"/>
    <x v="1"/>
    <x v="1"/>
    <s v="376000"/>
    <s v="038                                "/>
    <s v="00"/>
    <s v="NURV    "/>
    <x v="2829"/>
    <s v="3005"/>
    <s v="ZCM12"/>
    <x v="62"/>
    <s v="Gas Distribution 374-387"/>
    <s v="Programs"/>
  </r>
  <r>
    <s v="ZCM12"/>
    <x v="62"/>
    <x v="529"/>
    <x v="529"/>
    <s v="DIS-G N Cap Blanket"/>
    <d v="2004-01-01T00:00:00"/>
    <x v="0"/>
    <n v="201412"/>
    <x v="1"/>
    <x v="1"/>
    <s v="376000"/>
    <s v="038                                "/>
    <s v="00"/>
    <s v="UADD    "/>
    <x v="2830"/>
    <s v="3005"/>
    <s v="ZCM12"/>
    <x v="62"/>
    <s v="Gas Distribution 374-387"/>
    <s v="Programs"/>
  </r>
  <r>
    <s v="ZCM12"/>
    <x v="62"/>
    <x v="529"/>
    <x v="529"/>
    <s v="DIS-G N Cap Blanket"/>
    <d v="2004-01-01T00:00:00"/>
    <x v="0"/>
    <n v="201412"/>
    <x v="1"/>
    <x v="1"/>
    <s v="380000"/>
    <s v="038                                "/>
    <s v="00"/>
    <s v="CFNU    "/>
    <x v="2831"/>
    <s v="3005"/>
    <s v="ZCM12"/>
    <x v="62"/>
    <s v="Gas Distribution 374-387"/>
    <s v="Programs"/>
  </r>
  <r>
    <s v="ZCM12"/>
    <x v="62"/>
    <x v="529"/>
    <x v="529"/>
    <s v="DIS-G N Cap Blanket"/>
    <d v="2004-01-01T00:00:00"/>
    <x v="0"/>
    <n v="201412"/>
    <x v="1"/>
    <x v="1"/>
    <s v="380000"/>
    <s v="038                                "/>
    <s v="00"/>
    <s v="NURV    "/>
    <x v="2832"/>
    <s v="3005"/>
    <s v="ZCM12"/>
    <x v="62"/>
    <s v="Gas Distribution 374-387"/>
    <s v="Programs"/>
  </r>
  <r>
    <s v="ZCM12"/>
    <x v="62"/>
    <x v="529"/>
    <x v="529"/>
    <s v="DIS-G N Cap Blanket"/>
    <d v="2004-01-01T00:00:00"/>
    <x v="0"/>
    <n v="201412"/>
    <x v="1"/>
    <x v="1"/>
    <s v="380000"/>
    <s v="038                                "/>
    <s v="00"/>
    <s v="UADD    "/>
    <x v="2833"/>
    <s v="3005"/>
    <s v="ZCM12"/>
    <x v="62"/>
    <s v="Gas Distribution 374-387"/>
    <s v="Programs"/>
  </r>
  <r>
    <s v="ZLL12"/>
    <x v="62"/>
    <x v="530"/>
    <x v="530"/>
    <s v="DIS-G N Cap Blanket"/>
    <d v="2004-01-01T00:00:00"/>
    <x v="0"/>
    <n v="201412"/>
    <x v="1"/>
    <x v="1"/>
    <s v="376000"/>
    <s v="038                                "/>
    <s v="00"/>
    <s v="CFNU    "/>
    <x v="2834"/>
    <s v="3005"/>
    <s v="ZLL12"/>
    <x v="62"/>
    <s v="Gas Distribution 374-387"/>
    <s v="Programs"/>
  </r>
  <r>
    <s v="ZLL12"/>
    <x v="62"/>
    <x v="530"/>
    <x v="530"/>
    <s v="DIS-G N Cap Blanket"/>
    <d v="2004-01-01T00:00:00"/>
    <x v="0"/>
    <n v="201412"/>
    <x v="1"/>
    <x v="1"/>
    <s v="376000"/>
    <s v="038                                "/>
    <s v="00"/>
    <s v="NURV    "/>
    <x v="2835"/>
    <s v="3005"/>
    <s v="ZLL12"/>
    <x v="62"/>
    <s v="Gas Distribution 374-387"/>
    <s v="Programs"/>
  </r>
  <r>
    <s v="ZLL12"/>
    <x v="62"/>
    <x v="530"/>
    <x v="530"/>
    <s v="DIS-G N Cap Blanket"/>
    <d v="2004-01-01T00:00:00"/>
    <x v="0"/>
    <n v="201412"/>
    <x v="1"/>
    <x v="1"/>
    <s v="376000"/>
    <s v="038                                "/>
    <s v="00"/>
    <s v="UADD    "/>
    <x v="2836"/>
    <s v="3005"/>
    <s v="ZLL12"/>
    <x v="62"/>
    <s v="Gas Distribution 374-387"/>
    <s v="Programs"/>
  </r>
  <r>
    <s v="ZLL12"/>
    <x v="62"/>
    <x v="530"/>
    <x v="530"/>
    <s v="DIS-G N Cap Blanket"/>
    <d v="2004-01-01T00:00:00"/>
    <x v="0"/>
    <n v="201412"/>
    <x v="1"/>
    <x v="1"/>
    <s v="380000"/>
    <s v="038                                "/>
    <s v="00"/>
    <s v="CFNU    "/>
    <x v="2837"/>
    <s v="3005"/>
    <s v="ZLL12"/>
    <x v="62"/>
    <s v="Gas Distribution 374-387"/>
    <s v="Programs"/>
  </r>
  <r>
    <s v="ZLL12"/>
    <x v="62"/>
    <x v="530"/>
    <x v="530"/>
    <s v="DIS-G N Cap Blanket"/>
    <d v="2004-01-01T00:00:00"/>
    <x v="0"/>
    <n v="201412"/>
    <x v="1"/>
    <x v="1"/>
    <s v="380000"/>
    <s v="038                                "/>
    <s v="00"/>
    <s v="NURV    "/>
    <x v="2838"/>
    <s v="3005"/>
    <s v="ZLL12"/>
    <x v="62"/>
    <s v="Gas Distribution 374-387"/>
    <s v="Programs"/>
  </r>
  <r>
    <s v="ZLL12"/>
    <x v="62"/>
    <x v="530"/>
    <x v="530"/>
    <s v="DIS-G N Cap Blanket"/>
    <d v="2004-01-01T00:00:00"/>
    <x v="0"/>
    <n v="201412"/>
    <x v="1"/>
    <x v="1"/>
    <s v="380000"/>
    <s v="038                                "/>
    <s v="00"/>
    <s v="UADD    "/>
    <x v="2839"/>
    <s v="3005"/>
    <s v="ZLL12"/>
    <x v="62"/>
    <s v="Gas Distribution 374-387"/>
    <s v="Programs"/>
  </r>
  <r>
    <s v="ZPJ12"/>
    <x v="62"/>
    <x v="531"/>
    <x v="531"/>
    <s v="DIS-G N Cap Blanket"/>
    <d v="2004-01-01T00:00:00"/>
    <x v="0"/>
    <n v="201412"/>
    <x v="1"/>
    <x v="1"/>
    <s v="376000"/>
    <s v="038                                "/>
    <s v="00"/>
    <s v="CFNU    "/>
    <x v="2840"/>
    <s v="3005"/>
    <s v="ZPJ12"/>
    <x v="62"/>
    <s v="Gas Distribution 374-387"/>
    <s v="Programs"/>
  </r>
  <r>
    <s v="ZPJ12"/>
    <x v="62"/>
    <x v="531"/>
    <x v="531"/>
    <s v="DIS-G N Cap Blanket"/>
    <d v="2004-01-01T00:00:00"/>
    <x v="0"/>
    <n v="201412"/>
    <x v="1"/>
    <x v="1"/>
    <s v="376000"/>
    <s v="038                                "/>
    <s v="00"/>
    <s v="NURV    "/>
    <x v="2841"/>
    <s v="3005"/>
    <s v="ZPJ12"/>
    <x v="62"/>
    <s v="Gas Distribution 374-387"/>
    <s v="Programs"/>
  </r>
  <r>
    <s v="ZPJ12"/>
    <x v="62"/>
    <x v="531"/>
    <x v="531"/>
    <s v="DIS-G N Cap Blanket"/>
    <d v="2004-01-01T00:00:00"/>
    <x v="0"/>
    <n v="201412"/>
    <x v="1"/>
    <x v="1"/>
    <s v="376000"/>
    <s v="038                                "/>
    <s v="00"/>
    <s v="UADD    "/>
    <x v="2842"/>
    <s v="3005"/>
    <s v="ZPJ12"/>
    <x v="62"/>
    <s v="Gas Distribution 374-387"/>
    <s v="Programs"/>
  </r>
  <r>
    <s v="ZPJ12"/>
    <x v="62"/>
    <x v="531"/>
    <x v="531"/>
    <s v="DIS-G N Cap Blanket"/>
    <d v="2004-01-01T00:00:00"/>
    <x v="0"/>
    <n v="201412"/>
    <x v="1"/>
    <x v="1"/>
    <s v="380000"/>
    <s v="038                                "/>
    <s v="00"/>
    <s v="CFNU    "/>
    <x v="2843"/>
    <s v="3005"/>
    <s v="ZPJ12"/>
    <x v="62"/>
    <s v="Gas Distribution 374-387"/>
    <s v="Programs"/>
  </r>
  <r>
    <s v="ZPJ12"/>
    <x v="62"/>
    <x v="531"/>
    <x v="531"/>
    <s v="DIS-G N Cap Blanket"/>
    <d v="2004-01-01T00:00:00"/>
    <x v="0"/>
    <n v="201412"/>
    <x v="1"/>
    <x v="1"/>
    <s v="380000"/>
    <s v="038                                "/>
    <s v="00"/>
    <s v="NURV    "/>
    <x v="2844"/>
    <s v="3005"/>
    <s v="ZPJ12"/>
    <x v="62"/>
    <s v="Gas Distribution 374-387"/>
    <s v="Programs"/>
  </r>
  <r>
    <s v="ZPJ12"/>
    <x v="62"/>
    <x v="531"/>
    <x v="531"/>
    <s v="DIS-G N Cap Blanket"/>
    <d v="2004-01-01T00:00:00"/>
    <x v="0"/>
    <n v="201412"/>
    <x v="1"/>
    <x v="1"/>
    <s v="380000"/>
    <s v="038                                "/>
    <s v="00"/>
    <s v="UADD    "/>
    <x v="2845"/>
    <s v="3005"/>
    <s v="ZPJ12"/>
    <x v="62"/>
    <s v="Gas Distribution 374-387"/>
    <s v="Programs"/>
  </r>
  <r>
    <s v="ZPJ12"/>
    <x v="62"/>
    <x v="532"/>
    <x v="532"/>
    <s v="DIS-G N Cap Blanket"/>
    <d v="2004-01-01T00:00:00"/>
    <x v="0"/>
    <n v="201412"/>
    <x v="1"/>
    <x v="0"/>
    <s v="380000"/>
    <s v="028                                "/>
    <s v="00"/>
    <s v="UADD    "/>
    <x v="2846"/>
    <s v="3005"/>
    <s v="ZPJ12"/>
    <x v="62"/>
    <s v="Gas Distribution 374-387"/>
    <s v="Programs"/>
  </r>
  <r>
    <s v="ZBG12"/>
    <x v="62"/>
    <x v="533"/>
    <x v="533"/>
    <s v="DIS-G N Cap Blanket"/>
    <d v="1951-01-01T00:00:00"/>
    <x v="0"/>
    <n v="201412"/>
    <x v="1"/>
    <x v="0"/>
    <s v="376000"/>
    <s v="028                                "/>
    <s v="00"/>
    <s v="NURV    "/>
    <x v="2847"/>
    <s v="3005"/>
    <s v="ZBG12"/>
    <x v="62"/>
    <s v="Gas Distribution 374-387"/>
    <s v="Programs"/>
  </r>
  <r>
    <s v="ZBG12"/>
    <x v="62"/>
    <x v="533"/>
    <x v="533"/>
    <s v="DIS-G N Cap Blanket"/>
    <d v="1951-01-01T00:00:00"/>
    <x v="0"/>
    <n v="201412"/>
    <x v="1"/>
    <x v="0"/>
    <s v="376000"/>
    <s v="028                                "/>
    <s v="00"/>
    <s v="UADD    "/>
    <x v="2848"/>
    <s v="3005"/>
    <s v="ZBG12"/>
    <x v="62"/>
    <s v="Gas Distribution 374-387"/>
    <s v="Programs"/>
  </r>
  <r>
    <s v="ZBG12"/>
    <x v="62"/>
    <x v="533"/>
    <x v="533"/>
    <s v="DIS-G N Cap Blanket"/>
    <d v="1951-01-01T00:00:00"/>
    <x v="0"/>
    <n v="201412"/>
    <x v="1"/>
    <x v="0"/>
    <s v="380000"/>
    <s v="028                                "/>
    <s v="00"/>
    <s v="CFNU    "/>
    <x v="2849"/>
    <s v="3005"/>
    <s v="ZBG12"/>
    <x v="62"/>
    <s v="Gas Distribution 374-387"/>
    <s v="Programs"/>
  </r>
  <r>
    <s v="ZBG12"/>
    <x v="62"/>
    <x v="533"/>
    <x v="533"/>
    <s v="DIS-G N Cap Blanket"/>
    <d v="1951-01-01T00:00:00"/>
    <x v="0"/>
    <n v="201412"/>
    <x v="1"/>
    <x v="0"/>
    <s v="380000"/>
    <s v="028                                "/>
    <s v="00"/>
    <s v="NURV    "/>
    <x v="2850"/>
    <s v="3005"/>
    <s v="ZBG12"/>
    <x v="62"/>
    <s v="Gas Distribution 374-387"/>
    <s v="Programs"/>
  </r>
  <r>
    <s v="ZBG12"/>
    <x v="62"/>
    <x v="533"/>
    <x v="533"/>
    <s v="DIS-G N Cap Blanket"/>
    <d v="1951-01-01T00:00:00"/>
    <x v="0"/>
    <n v="201412"/>
    <x v="1"/>
    <x v="0"/>
    <s v="380000"/>
    <s v="028                                "/>
    <s v="00"/>
    <s v="UADD    "/>
    <x v="2851"/>
    <s v="3005"/>
    <s v="ZBG12"/>
    <x v="62"/>
    <s v="Gas Distribution 374-387"/>
    <s v="Programs"/>
  </r>
  <r>
    <s v="ZCS12"/>
    <x v="62"/>
    <x v="534"/>
    <x v="534"/>
    <s v="DIS-G N Cap Blanket"/>
    <d v="2004-01-01T00:00:00"/>
    <x v="0"/>
    <n v="201412"/>
    <x v="1"/>
    <x v="1"/>
    <s v="376000"/>
    <s v="038                                "/>
    <s v="00"/>
    <s v="CFNU    "/>
    <x v="2852"/>
    <s v="3005"/>
    <s v="ZCS12"/>
    <x v="62"/>
    <s v="Gas Distribution 374-387"/>
    <s v="Programs"/>
  </r>
  <r>
    <s v="ZCS12"/>
    <x v="62"/>
    <x v="534"/>
    <x v="534"/>
    <s v="DIS-G N Cap Blanket"/>
    <d v="2004-01-01T00:00:00"/>
    <x v="0"/>
    <n v="201412"/>
    <x v="1"/>
    <x v="1"/>
    <s v="376000"/>
    <s v="038                                "/>
    <s v="00"/>
    <s v="NURV    "/>
    <x v="2853"/>
    <s v="3005"/>
    <s v="ZCS12"/>
    <x v="62"/>
    <s v="Gas Distribution 374-387"/>
    <s v="Programs"/>
  </r>
  <r>
    <s v="ZCS12"/>
    <x v="62"/>
    <x v="534"/>
    <x v="534"/>
    <s v="DIS-G N Cap Blanket"/>
    <d v="2004-01-01T00:00:00"/>
    <x v="0"/>
    <n v="201412"/>
    <x v="1"/>
    <x v="1"/>
    <s v="376000"/>
    <s v="038                                "/>
    <s v="00"/>
    <s v="UADD    "/>
    <x v="2854"/>
    <s v="3005"/>
    <s v="ZCS12"/>
    <x v="62"/>
    <s v="Gas Distribution 374-387"/>
    <s v="Programs"/>
  </r>
  <r>
    <s v="ZCS12"/>
    <x v="62"/>
    <x v="534"/>
    <x v="534"/>
    <s v="DIS-G N Cap Blanket"/>
    <d v="2004-01-01T00:00:00"/>
    <x v="0"/>
    <n v="201412"/>
    <x v="1"/>
    <x v="1"/>
    <s v="380000"/>
    <s v="038                                "/>
    <s v="00"/>
    <s v="CFNU    "/>
    <x v="2855"/>
    <s v="3005"/>
    <s v="ZCS12"/>
    <x v="62"/>
    <s v="Gas Distribution 374-387"/>
    <s v="Programs"/>
  </r>
  <r>
    <s v="ZCS12"/>
    <x v="62"/>
    <x v="534"/>
    <x v="534"/>
    <s v="DIS-G N Cap Blanket"/>
    <d v="2004-01-01T00:00:00"/>
    <x v="0"/>
    <n v="201412"/>
    <x v="1"/>
    <x v="1"/>
    <s v="380000"/>
    <s v="038                                "/>
    <s v="00"/>
    <s v="NURV    "/>
    <x v="2856"/>
    <s v="3005"/>
    <s v="ZCS12"/>
    <x v="62"/>
    <s v="Gas Distribution 374-387"/>
    <s v="Programs"/>
  </r>
  <r>
    <s v="ZCS12"/>
    <x v="62"/>
    <x v="534"/>
    <x v="534"/>
    <s v="DIS-G N Cap Blanket"/>
    <d v="2004-01-01T00:00:00"/>
    <x v="0"/>
    <n v="201412"/>
    <x v="1"/>
    <x v="1"/>
    <s v="380000"/>
    <s v="038                                "/>
    <s v="00"/>
    <s v="UADD    "/>
    <x v="2857"/>
    <s v="3005"/>
    <s v="ZCS12"/>
    <x v="62"/>
    <s v="Gas Distribution 374-387"/>
    <s v="Programs"/>
  </r>
  <r>
    <s v="ZBG12"/>
    <x v="62"/>
    <x v="535"/>
    <x v="535"/>
    <s v="DIS-G N Cap Blanket"/>
    <d v="2004-01-01T00:00:00"/>
    <x v="0"/>
    <n v="201412"/>
    <x v="1"/>
    <x v="0"/>
    <s v="376000"/>
    <s v="028                                "/>
    <s v="00"/>
    <s v="CFNU    "/>
    <x v="2858"/>
    <s v="3005"/>
    <s v="ZBG12"/>
    <x v="62"/>
    <s v="Gas Distribution 374-387"/>
    <s v="Programs"/>
  </r>
  <r>
    <s v="ZBG12"/>
    <x v="62"/>
    <x v="535"/>
    <x v="535"/>
    <s v="DIS-G N Cap Blanket"/>
    <d v="2004-01-01T00:00:00"/>
    <x v="0"/>
    <n v="201412"/>
    <x v="1"/>
    <x v="0"/>
    <s v="376000"/>
    <s v="028                                "/>
    <s v="00"/>
    <s v="NURV    "/>
    <x v="2859"/>
    <s v="3005"/>
    <s v="ZBG12"/>
    <x v="62"/>
    <s v="Gas Distribution 374-387"/>
    <s v="Programs"/>
  </r>
  <r>
    <s v="ZBG12"/>
    <x v="62"/>
    <x v="535"/>
    <x v="535"/>
    <s v="DIS-G N Cap Blanket"/>
    <d v="2004-01-01T00:00:00"/>
    <x v="0"/>
    <n v="201412"/>
    <x v="1"/>
    <x v="0"/>
    <s v="380000"/>
    <s v="028                                "/>
    <s v="00"/>
    <s v="CFNU    "/>
    <x v="2860"/>
    <s v="3005"/>
    <s v="ZBG12"/>
    <x v="62"/>
    <s v="Gas Distribution 374-387"/>
    <s v="Programs"/>
  </r>
  <r>
    <s v="ZBG12"/>
    <x v="62"/>
    <x v="535"/>
    <x v="535"/>
    <s v="DIS-G N Cap Blanket"/>
    <d v="2004-01-01T00:00:00"/>
    <x v="0"/>
    <n v="201412"/>
    <x v="1"/>
    <x v="0"/>
    <s v="380000"/>
    <s v="028                                "/>
    <s v="00"/>
    <s v="NURV    "/>
    <x v="2861"/>
    <s v="3005"/>
    <s v="ZBG12"/>
    <x v="62"/>
    <s v="Gas Distribution 374-387"/>
    <s v="Programs"/>
  </r>
  <r>
    <s v="ZBG12"/>
    <x v="62"/>
    <x v="535"/>
    <x v="535"/>
    <s v="DIS-G N Cap Blanket"/>
    <d v="2004-01-01T00:00:00"/>
    <x v="0"/>
    <n v="201412"/>
    <x v="1"/>
    <x v="0"/>
    <s v="380000"/>
    <s v="028                                "/>
    <s v="00"/>
    <s v="UADD    "/>
    <x v="2862"/>
    <s v="3005"/>
    <s v="ZBG12"/>
    <x v="62"/>
    <s v="Gas Distribution 374-387"/>
    <s v="Programs"/>
  </r>
  <r>
    <s v="MN309"/>
    <x v="62"/>
    <x v="536"/>
    <x v="536"/>
    <s v="DIS-G S Cap Blanket"/>
    <d v="2010-07-01T00:00:00"/>
    <x v="0"/>
    <n v="201412"/>
    <x v="1"/>
    <x v="2"/>
    <s v="376000"/>
    <s v="068                                "/>
    <s v="00"/>
    <s v="UADD    "/>
    <x v="2863"/>
    <s v="3005"/>
    <s v="MN309"/>
    <x v="62"/>
    <s v="Gas Distribution 374-387"/>
    <s v="Programs"/>
  </r>
  <r>
    <s v="MN309"/>
    <x v="62"/>
    <x v="536"/>
    <x v="536"/>
    <s v="DIS-G S Cap Blanket"/>
    <d v="2010-07-01T00:00:00"/>
    <x v="0"/>
    <n v="201412"/>
    <x v="1"/>
    <x v="2"/>
    <s v="380000"/>
    <s v="068                                "/>
    <s v="00"/>
    <s v="UADD    "/>
    <x v="2864"/>
    <s v="3005"/>
    <s v="MN309"/>
    <x v="62"/>
    <s v="Gas Distribution 374-387"/>
    <s v="Programs"/>
  </r>
  <r>
    <s v="MN310"/>
    <x v="62"/>
    <x v="537"/>
    <x v="537"/>
    <s v="DIS-G S Cap Blanket"/>
    <d v="2010-07-01T00:00:00"/>
    <x v="0"/>
    <n v="201412"/>
    <x v="1"/>
    <x v="2"/>
    <s v="376000"/>
    <s v="068                                "/>
    <s v="00"/>
    <s v="CFNU    "/>
    <x v="2865"/>
    <s v="3005"/>
    <s v="MN310"/>
    <x v="62"/>
    <s v="Gas Distribution 374-387"/>
    <s v="Programs"/>
  </r>
  <r>
    <s v="MN310"/>
    <x v="62"/>
    <x v="537"/>
    <x v="537"/>
    <s v="DIS-G S Cap Blanket"/>
    <d v="2010-07-01T00:00:00"/>
    <x v="0"/>
    <n v="201412"/>
    <x v="1"/>
    <x v="2"/>
    <s v="376000"/>
    <s v="068                                "/>
    <s v="00"/>
    <s v="NURV    "/>
    <x v="2866"/>
    <s v="3005"/>
    <s v="MN310"/>
    <x v="62"/>
    <s v="Gas Distribution 374-387"/>
    <s v="Programs"/>
  </r>
  <r>
    <s v="MN310"/>
    <x v="62"/>
    <x v="537"/>
    <x v="537"/>
    <s v="DIS-G S Cap Blanket"/>
    <d v="2010-07-01T00:00:00"/>
    <x v="0"/>
    <n v="201412"/>
    <x v="1"/>
    <x v="2"/>
    <s v="376000"/>
    <s v="068                                "/>
    <s v="00"/>
    <s v="UADD    "/>
    <x v="2867"/>
    <s v="3005"/>
    <s v="MN310"/>
    <x v="62"/>
    <s v="Gas Distribution 374-387"/>
    <s v="Programs"/>
  </r>
  <r>
    <s v="MN310"/>
    <x v="62"/>
    <x v="537"/>
    <x v="537"/>
    <s v="DIS-G S Cap Blanket"/>
    <d v="2010-07-01T00:00:00"/>
    <x v="0"/>
    <n v="201412"/>
    <x v="1"/>
    <x v="2"/>
    <s v="380000"/>
    <s v="068                                "/>
    <s v="00"/>
    <s v="CFNU    "/>
    <x v="2868"/>
    <s v="3005"/>
    <s v="MN310"/>
    <x v="62"/>
    <s v="Gas Distribution 374-387"/>
    <s v="Programs"/>
  </r>
  <r>
    <s v="MN310"/>
    <x v="62"/>
    <x v="537"/>
    <x v="537"/>
    <s v="DIS-G S Cap Blanket"/>
    <d v="2010-07-01T00:00:00"/>
    <x v="0"/>
    <n v="201412"/>
    <x v="1"/>
    <x v="2"/>
    <s v="380000"/>
    <s v="068                                "/>
    <s v="00"/>
    <s v="NURV    "/>
    <x v="2869"/>
    <s v="3005"/>
    <s v="MN310"/>
    <x v="62"/>
    <s v="Gas Distribution 374-387"/>
    <s v="Programs"/>
  </r>
  <r>
    <s v="MN310"/>
    <x v="62"/>
    <x v="537"/>
    <x v="537"/>
    <s v="DIS-G S Cap Blanket"/>
    <d v="2010-07-01T00:00:00"/>
    <x v="0"/>
    <n v="201412"/>
    <x v="1"/>
    <x v="2"/>
    <s v="380000"/>
    <s v="068                                "/>
    <s v="00"/>
    <s v="UADD    "/>
    <x v="2870"/>
    <s v="3005"/>
    <s v="MN310"/>
    <x v="62"/>
    <s v="Gas Distribution 374-387"/>
    <s v="Programs"/>
  </r>
  <r>
    <s v="MN206"/>
    <x v="62"/>
    <x v="538"/>
    <x v="538"/>
    <s v="DIS-G S Cap Blanket"/>
    <d v="2010-07-01T00:00:00"/>
    <x v="0"/>
    <n v="201412"/>
    <x v="1"/>
    <x v="2"/>
    <s v="376000"/>
    <s v="068                                "/>
    <s v="00"/>
    <s v="UADD    "/>
    <x v="2871"/>
    <s v="3005"/>
    <s v="MN206"/>
    <x v="62"/>
    <s v="Gas Distribution 374-387"/>
    <s v="Programs"/>
  </r>
  <r>
    <s v="MN206"/>
    <x v="62"/>
    <x v="538"/>
    <x v="538"/>
    <s v="DIS-G S Cap Blanket"/>
    <d v="2010-07-01T00:00:00"/>
    <x v="0"/>
    <n v="201412"/>
    <x v="1"/>
    <x v="2"/>
    <s v="380000"/>
    <s v="068                                "/>
    <s v="00"/>
    <s v="UADD    "/>
    <x v="2872"/>
    <s v="3005"/>
    <s v="MN206"/>
    <x v="62"/>
    <s v="Gas Distribution 374-387"/>
    <s v="Programs"/>
  </r>
  <r>
    <s v="MN360"/>
    <x v="62"/>
    <x v="539"/>
    <x v="539"/>
    <s v="DIS-G S Cap Blanket"/>
    <d v="2010-07-01T00:00:00"/>
    <x v="0"/>
    <n v="201412"/>
    <x v="1"/>
    <x v="2"/>
    <s v="376000"/>
    <s v="068                                "/>
    <s v="00"/>
    <s v="CFNU    "/>
    <x v="2873"/>
    <s v="3005"/>
    <s v="MN360"/>
    <x v="62"/>
    <s v="Gas Distribution 374-387"/>
    <s v="Programs"/>
  </r>
  <r>
    <s v="MN360"/>
    <x v="62"/>
    <x v="539"/>
    <x v="539"/>
    <s v="DIS-G S Cap Blanket"/>
    <d v="2010-07-01T00:00:00"/>
    <x v="0"/>
    <n v="201412"/>
    <x v="1"/>
    <x v="2"/>
    <s v="376000"/>
    <s v="068                                "/>
    <s v="00"/>
    <s v="NURV    "/>
    <x v="2874"/>
    <s v="3005"/>
    <s v="MN360"/>
    <x v="62"/>
    <s v="Gas Distribution 374-387"/>
    <s v="Programs"/>
  </r>
  <r>
    <s v="MN360"/>
    <x v="62"/>
    <x v="539"/>
    <x v="539"/>
    <s v="DIS-G S Cap Blanket"/>
    <d v="2010-07-01T00:00:00"/>
    <x v="0"/>
    <n v="201412"/>
    <x v="1"/>
    <x v="2"/>
    <s v="376000"/>
    <s v="068                                "/>
    <s v="00"/>
    <s v="UADD    "/>
    <x v="2875"/>
    <s v="3005"/>
    <s v="MN360"/>
    <x v="62"/>
    <s v="Gas Distribution 374-387"/>
    <s v="Programs"/>
  </r>
  <r>
    <s v="MN360"/>
    <x v="62"/>
    <x v="539"/>
    <x v="539"/>
    <s v="DIS-G S Cap Blanket"/>
    <d v="2010-07-01T00:00:00"/>
    <x v="0"/>
    <n v="201412"/>
    <x v="1"/>
    <x v="2"/>
    <s v="380000"/>
    <s v="068                                "/>
    <s v="00"/>
    <s v="CFNU    "/>
    <x v="2876"/>
    <s v="3005"/>
    <s v="MN360"/>
    <x v="62"/>
    <s v="Gas Distribution 374-387"/>
    <s v="Programs"/>
  </r>
  <r>
    <s v="MN360"/>
    <x v="62"/>
    <x v="539"/>
    <x v="539"/>
    <s v="DIS-G S Cap Blanket"/>
    <d v="2010-07-01T00:00:00"/>
    <x v="0"/>
    <n v="201412"/>
    <x v="1"/>
    <x v="2"/>
    <s v="380000"/>
    <s v="068                                "/>
    <s v="00"/>
    <s v="NURV    "/>
    <x v="2877"/>
    <s v="3005"/>
    <s v="MN360"/>
    <x v="62"/>
    <s v="Gas Distribution 374-387"/>
    <s v="Programs"/>
  </r>
  <r>
    <s v="MN360"/>
    <x v="62"/>
    <x v="539"/>
    <x v="539"/>
    <s v="DIS-G S Cap Blanket"/>
    <d v="2010-07-01T00:00:00"/>
    <x v="0"/>
    <n v="201412"/>
    <x v="1"/>
    <x v="2"/>
    <s v="380000"/>
    <s v="068                                "/>
    <s v="00"/>
    <s v="UADD    "/>
    <x v="2878"/>
    <s v="3005"/>
    <s v="MN360"/>
    <x v="62"/>
    <s v="Gas Distribution 374-387"/>
    <s v="Programs"/>
  </r>
  <r>
    <s v="ZPJ12"/>
    <x v="62"/>
    <x v="540"/>
    <x v="540"/>
    <s v="DIS-G N Cap Blanket"/>
    <d v="2004-01-01T00:00:00"/>
    <x v="0"/>
    <n v="201412"/>
    <x v="1"/>
    <x v="1"/>
    <s v="376000"/>
    <s v="038                                "/>
    <s v="00"/>
    <s v="NURV    "/>
    <x v="2879"/>
    <s v="3005"/>
    <s v="ZPJ12"/>
    <x v="62"/>
    <s v="Gas Distribution 374-387"/>
    <s v="Programs"/>
  </r>
  <r>
    <s v="ZPJ12"/>
    <x v="62"/>
    <x v="540"/>
    <x v="540"/>
    <s v="DIS-G N Cap Blanket"/>
    <d v="2004-01-01T00:00:00"/>
    <x v="0"/>
    <n v="201412"/>
    <x v="1"/>
    <x v="1"/>
    <s v="376000"/>
    <s v="038                                "/>
    <s v="00"/>
    <s v="UADD    "/>
    <x v="2880"/>
    <s v="3005"/>
    <s v="ZPJ12"/>
    <x v="62"/>
    <s v="Gas Distribution 374-387"/>
    <s v="Programs"/>
  </r>
  <r>
    <s v="ZPJ12"/>
    <x v="62"/>
    <x v="540"/>
    <x v="540"/>
    <s v="DIS-G N Cap Blanket"/>
    <d v="2004-01-01T00:00:00"/>
    <x v="0"/>
    <n v="201412"/>
    <x v="1"/>
    <x v="1"/>
    <s v="380000"/>
    <s v="038                                "/>
    <s v="00"/>
    <s v="CFNU    "/>
    <x v="2881"/>
    <s v="3005"/>
    <s v="ZPJ12"/>
    <x v="62"/>
    <s v="Gas Distribution 374-387"/>
    <s v="Programs"/>
  </r>
  <r>
    <s v="ZPJ12"/>
    <x v="62"/>
    <x v="540"/>
    <x v="540"/>
    <s v="DIS-G N Cap Blanket"/>
    <d v="2004-01-01T00:00:00"/>
    <x v="0"/>
    <n v="201412"/>
    <x v="1"/>
    <x v="1"/>
    <s v="380000"/>
    <s v="038                                "/>
    <s v="00"/>
    <s v="NURV    "/>
    <x v="2882"/>
    <s v="3005"/>
    <s v="ZPJ12"/>
    <x v="62"/>
    <s v="Gas Distribution 374-387"/>
    <s v="Programs"/>
  </r>
  <r>
    <s v="ZPJ12"/>
    <x v="62"/>
    <x v="540"/>
    <x v="540"/>
    <s v="DIS-G N Cap Blanket"/>
    <d v="2004-01-01T00:00:00"/>
    <x v="0"/>
    <n v="201412"/>
    <x v="1"/>
    <x v="1"/>
    <s v="380000"/>
    <s v="038                                "/>
    <s v="00"/>
    <s v="UADD    "/>
    <x v="2883"/>
    <s v="3005"/>
    <s v="ZPJ12"/>
    <x v="62"/>
    <s v="Gas Distribution 374-387"/>
    <s v="Programs"/>
  </r>
  <r>
    <s v="ZCJ12"/>
    <x v="62"/>
    <x v="541"/>
    <x v="541"/>
    <s v="DIS-G N Cap Blanket"/>
    <d v="1993-01-23T00:00:00"/>
    <x v="0"/>
    <n v="201412"/>
    <x v="1"/>
    <x v="1"/>
    <s v="376000"/>
    <s v="038                                "/>
    <s v="00"/>
    <s v="UADD    "/>
    <x v="2884"/>
    <s v="3005"/>
    <s v="ZCJ12"/>
    <x v="62"/>
    <s v="Gas Distribution 374-387"/>
    <s v="Programs"/>
  </r>
  <r>
    <s v="ZLL12"/>
    <x v="62"/>
    <x v="542"/>
    <x v="542"/>
    <s v="DIS-G N Cap Blanket"/>
    <d v="1993-01-23T00:00:00"/>
    <x v="0"/>
    <n v="201412"/>
    <x v="1"/>
    <x v="0"/>
    <s v="376000"/>
    <s v="028                                "/>
    <s v="00"/>
    <s v="CFNU    "/>
    <x v="2885"/>
    <s v="3005"/>
    <s v="ZLL12"/>
    <x v="62"/>
    <s v="Gas Distribution 374-387"/>
    <s v="Programs"/>
  </r>
  <r>
    <s v="ZLL12"/>
    <x v="62"/>
    <x v="542"/>
    <x v="542"/>
    <s v="DIS-G N Cap Blanket"/>
    <d v="1993-01-23T00:00:00"/>
    <x v="0"/>
    <n v="201412"/>
    <x v="1"/>
    <x v="0"/>
    <s v="376000"/>
    <s v="028                                "/>
    <s v="00"/>
    <s v="NURV    "/>
    <x v="2886"/>
    <s v="3005"/>
    <s v="ZLL12"/>
    <x v="62"/>
    <s v="Gas Distribution 374-387"/>
    <s v="Programs"/>
  </r>
  <r>
    <s v="ZLL12"/>
    <x v="62"/>
    <x v="542"/>
    <x v="542"/>
    <s v="DIS-G N Cap Blanket"/>
    <d v="1993-01-23T00:00:00"/>
    <x v="0"/>
    <n v="201412"/>
    <x v="1"/>
    <x v="0"/>
    <s v="376000"/>
    <s v="028                                "/>
    <s v="00"/>
    <s v="UADD    "/>
    <x v="2887"/>
    <s v="3005"/>
    <s v="ZLL12"/>
    <x v="62"/>
    <s v="Gas Distribution 374-387"/>
    <s v="Programs"/>
  </r>
  <r>
    <s v="ZLL12"/>
    <x v="62"/>
    <x v="542"/>
    <x v="542"/>
    <s v="DIS-G N Cap Blanket"/>
    <d v="1993-01-23T00:00:00"/>
    <x v="0"/>
    <n v="201412"/>
    <x v="1"/>
    <x v="0"/>
    <s v="380000"/>
    <s v="028                                "/>
    <s v="00"/>
    <s v="CFNU    "/>
    <x v="2888"/>
    <s v="3005"/>
    <s v="ZLL12"/>
    <x v="62"/>
    <s v="Gas Distribution 374-387"/>
    <s v="Programs"/>
  </r>
  <r>
    <s v="ZLL12"/>
    <x v="62"/>
    <x v="542"/>
    <x v="542"/>
    <s v="DIS-G N Cap Blanket"/>
    <d v="1993-01-23T00:00:00"/>
    <x v="0"/>
    <n v="201412"/>
    <x v="1"/>
    <x v="0"/>
    <s v="380000"/>
    <s v="028                                "/>
    <s v="00"/>
    <s v="NURV    "/>
    <x v="2889"/>
    <s v="3005"/>
    <s v="ZLL12"/>
    <x v="62"/>
    <s v="Gas Distribution 374-387"/>
    <s v="Programs"/>
  </r>
  <r>
    <s v="ZLL12"/>
    <x v="62"/>
    <x v="542"/>
    <x v="542"/>
    <s v="DIS-G N Cap Blanket"/>
    <d v="1993-01-23T00:00:00"/>
    <x v="0"/>
    <n v="201412"/>
    <x v="1"/>
    <x v="0"/>
    <s v="380000"/>
    <s v="028                                "/>
    <s v="00"/>
    <s v="UADD    "/>
    <x v="2890"/>
    <s v="3005"/>
    <s v="ZLL12"/>
    <x v="62"/>
    <s v="Gas Distribution 374-387"/>
    <s v="Programs"/>
  </r>
  <r>
    <s v="ZBW12"/>
    <x v="62"/>
    <x v="543"/>
    <x v="543"/>
    <s v="DIS-G N Cap Blanket"/>
    <d v="1993-01-23T00:00:00"/>
    <x v="0"/>
    <n v="201412"/>
    <x v="1"/>
    <x v="0"/>
    <s v="376000"/>
    <s v="028                                "/>
    <s v="00"/>
    <s v="UADD    "/>
    <x v="2891"/>
    <s v="3005"/>
    <s v="ZBW12"/>
    <x v="62"/>
    <s v="Gas Distribution 374-387"/>
    <s v="Programs"/>
  </r>
  <r>
    <s v="ZBW12"/>
    <x v="62"/>
    <x v="543"/>
    <x v="543"/>
    <s v="DIS-G N Cap Blanket"/>
    <d v="1993-01-23T00:00:00"/>
    <x v="0"/>
    <n v="201412"/>
    <x v="1"/>
    <x v="0"/>
    <s v="380000"/>
    <s v="028                                "/>
    <s v="00"/>
    <s v="UADD    "/>
    <x v="2892"/>
    <s v="3005"/>
    <s v="ZBW12"/>
    <x v="62"/>
    <s v="Gas Distribution 374-387"/>
    <s v="Programs"/>
  </r>
  <r>
    <s v="ZCM12"/>
    <x v="62"/>
    <x v="544"/>
    <x v="544"/>
    <s v="DIS-G N Cap Blanket"/>
    <d v="1993-01-23T00:00:00"/>
    <x v="0"/>
    <n v="201412"/>
    <x v="1"/>
    <x v="1"/>
    <s v="376000"/>
    <s v="038                                "/>
    <s v="00"/>
    <s v="NURV    "/>
    <x v="2893"/>
    <s v="3005"/>
    <s v="ZCM12"/>
    <x v="62"/>
    <s v="Gas Distribution 374-387"/>
    <s v="Programs"/>
  </r>
  <r>
    <s v="ZCM12"/>
    <x v="62"/>
    <x v="544"/>
    <x v="544"/>
    <s v="DIS-G N Cap Blanket"/>
    <d v="1993-01-23T00:00:00"/>
    <x v="0"/>
    <n v="201412"/>
    <x v="1"/>
    <x v="1"/>
    <s v="376000"/>
    <s v="038                                "/>
    <s v="00"/>
    <s v="UADD    "/>
    <x v="2894"/>
    <s v="3005"/>
    <s v="ZCM12"/>
    <x v="62"/>
    <s v="Gas Distribution 374-387"/>
    <s v="Programs"/>
  </r>
  <r>
    <s v="ZCM12"/>
    <x v="62"/>
    <x v="544"/>
    <x v="544"/>
    <s v="DIS-G N Cap Blanket"/>
    <d v="1993-01-23T00:00:00"/>
    <x v="0"/>
    <n v="201412"/>
    <x v="1"/>
    <x v="1"/>
    <s v="380000"/>
    <s v="038                                "/>
    <s v="00"/>
    <s v="CFNU    "/>
    <x v="2895"/>
    <s v="3005"/>
    <s v="ZCM12"/>
    <x v="62"/>
    <s v="Gas Distribution 374-387"/>
    <s v="Programs"/>
  </r>
  <r>
    <s v="ZCM12"/>
    <x v="62"/>
    <x v="544"/>
    <x v="544"/>
    <s v="DIS-G N Cap Blanket"/>
    <d v="1993-01-23T00:00:00"/>
    <x v="0"/>
    <n v="201412"/>
    <x v="1"/>
    <x v="1"/>
    <s v="380000"/>
    <s v="038                                "/>
    <s v="00"/>
    <s v="NURV    "/>
    <x v="2896"/>
    <s v="3005"/>
    <s v="ZCM12"/>
    <x v="62"/>
    <s v="Gas Distribution 374-387"/>
    <s v="Programs"/>
  </r>
  <r>
    <s v="ZCM12"/>
    <x v="62"/>
    <x v="544"/>
    <x v="544"/>
    <s v="DIS-G N Cap Blanket"/>
    <d v="1993-01-23T00:00:00"/>
    <x v="0"/>
    <n v="201412"/>
    <x v="1"/>
    <x v="1"/>
    <s v="380000"/>
    <s v="038                                "/>
    <s v="00"/>
    <s v="UADD    "/>
    <x v="2897"/>
    <s v="3005"/>
    <s v="ZCM12"/>
    <x v="62"/>
    <s v="Gas Distribution 374-387"/>
    <s v="Programs"/>
  </r>
  <r>
    <s v="ZLL12"/>
    <x v="62"/>
    <x v="545"/>
    <x v="545"/>
    <s v="DIS-G N Cap Blanket"/>
    <d v="1993-01-23T00:00:00"/>
    <x v="0"/>
    <n v="201412"/>
    <x v="1"/>
    <x v="1"/>
    <s v="376000"/>
    <s v="038                                "/>
    <s v="00"/>
    <s v="NURV    "/>
    <x v="2898"/>
    <s v="3005"/>
    <s v="ZLL12"/>
    <x v="62"/>
    <s v="Gas Distribution 374-387"/>
    <s v="Programs"/>
  </r>
  <r>
    <s v="ZLL12"/>
    <x v="62"/>
    <x v="545"/>
    <x v="545"/>
    <s v="DIS-G N Cap Blanket"/>
    <d v="1993-01-23T00:00:00"/>
    <x v="0"/>
    <n v="201412"/>
    <x v="1"/>
    <x v="1"/>
    <s v="376000"/>
    <s v="038                                "/>
    <s v="00"/>
    <s v="UADD    "/>
    <x v="2899"/>
    <s v="3005"/>
    <s v="ZLL12"/>
    <x v="62"/>
    <s v="Gas Distribution 374-387"/>
    <s v="Programs"/>
  </r>
  <r>
    <s v="ZLL12"/>
    <x v="62"/>
    <x v="545"/>
    <x v="545"/>
    <s v="DIS-G N Cap Blanket"/>
    <d v="1993-01-23T00:00:00"/>
    <x v="0"/>
    <n v="201412"/>
    <x v="1"/>
    <x v="1"/>
    <s v="380000"/>
    <s v="038                                "/>
    <s v="00"/>
    <s v="CFNU    "/>
    <x v="2900"/>
    <s v="3005"/>
    <s v="ZLL12"/>
    <x v="62"/>
    <s v="Gas Distribution 374-387"/>
    <s v="Programs"/>
  </r>
  <r>
    <s v="ZLL12"/>
    <x v="62"/>
    <x v="545"/>
    <x v="545"/>
    <s v="DIS-G N Cap Blanket"/>
    <d v="1993-01-23T00:00:00"/>
    <x v="0"/>
    <n v="201412"/>
    <x v="1"/>
    <x v="1"/>
    <s v="380000"/>
    <s v="038                                "/>
    <s v="00"/>
    <s v="NURV    "/>
    <x v="2901"/>
    <s v="3005"/>
    <s v="ZLL12"/>
    <x v="62"/>
    <s v="Gas Distribution 374-387"/>
    <s v="Programs"/>
  </r>
  <r>
    <s v="ZLL12"/>
    <x v="62"/>
    <x v="545"/>
    <x v="545"/>
    <s v="DIS-G N Cap Blanket"/>
    <d v="1993-01-23T00:00:00"/>
    <x v="0"/>
    <n v="201412"/>
    <x v="1"/>
    <x v="1"/>
    <s v="380000"/>
    <s v="038                                "/>
    <s v="00"/>
    <s v="UADD    "/>
    <x v="2902"/>
    <s v="3005"/>
    <s v="ZLL12"/>
    <x v="62"/>
    <s v="Gas Distribution 374-387"/>
    <s v="Programs"/>
  </r>
  <r>
    <s v="ZPJ12"/>
    <x v="62"/>
    <x v="546"/>
    <x v="546"/>
    <s v="DIS-G N Cap Blanket"/>
    <d v="2004-01-01T00:00:00"/>
    <x v="0"/>
    <n v="201412"/>
    <x v="1"/>
    <x v="0"/>
    <s v="376000"/>
    <s v="028                                "/>
    <s v="00"/>
    <s v="CFNU    "/>
    <x v="2903"/>
    <s v="3005"/>
    <s v="ZPJ12"/>
    <x v="62"/>
    <s v="Gas Distribution 374-387"/>
    <s v="Programs"/>
  </r>
  <r>
    <s v="ZPJ12"/>
    <x v="62"/>
    <x v="546"/>
    <x v="546"/>
    <s v="DIS-G N Cap Blanket"/>
    <d v="2004-01-01T00:00:00"/>
    <x v="0"/>
    <n v="201412"/>
    <x v="1"/>
    <x v="0"/>
    <s v="376000"/>
    <s v="028                                "/>
    <s v="00"/>
    <s v="NURV    "/>
    <x v="2904"/>
    <s v="3005"/>
    <s v="ZPJ12"/>
    <x v="62"/>
    <s v="Gas Distribution 374-387"/>
    <s v="Programs"/>
  </r>
  <r>
    <s v="ZPJ12"/>
    <x v="62"/>
    <x v="546"/>
    <x v="546"/>
    <s v="DIS-G N Cap Blanket"/>
    <d v="2004-01-01T00:00:00"/>
    <x v="0"/>
    <n v="201412"/>
    <x v="1"/>
    <x v="0"/>
    <s v="376000"/>
    <s v="028                                "/>
    <s v="00"/>
    <s v="UADD    "/>
    <x v="2905"/>
    <s v="3005"/>
    <s v="ZPJ12"/>
    <x v="62"/>
    <s v="Gas Distribution 374-387"/>
    <s v="Programs"/>
  </r>
  <r>
    <s v="ZPJ12"/>
    <x v="62"/>
    <x v="546"/>
    <x v="546"/>
    <s v="DIS-G N Cap Blanket"/>
    <d v="2004-01-01T00:00:00"/>
    <x v="0"/>
    <n v="201412"/>
    <x v="1"/>
    <x v="0"/>
    <s v="380000"/>
    <s v="028                                "/>
    <s v="00"/>
    <s v="CFNU    "/>
    <x v="2906"/>
    <s v="3005"/>
    <s v="ZPJ12"/>
    <x v="62"/>
    <s v="Gas Distribution 374-387"/>
    <s v="Programs"/>
  </r>
  <r>
    <s v="ZPJ12"/>
    <x v="62"/>
    <x v="546"/>
    <x v="546"/>
    <s v="DIS-G N Cap Blanket"/>
    <d v="2004-01-01T00:00:00"/>
    <x v="0"/>
    <n v="201412"/>
    <x v="1"/>
    <x v="0"/>
    <s v="380000"/>
    <s v="028                                "/>
    <s v="00"/>
    <s v="NURV    "/>
    <x v="2907"/>
    <s v="3005"/>
    <s v="ZPJ12"/>
    <x v="62"/>
    <s v="Gas Distribution 374-387"/>
    <s v="Programs"/>
  </r>
  <r>
    <s v="ZPJ12"/>
    <x v="62"/>
    <x v="546"/>
    <x v="546"/>
    <s v="DIS-G N Cap Blanket"/>
    <d v="2004-01-01T00:00:00"/>
    <x v="0"/>
    <n v="201412"/>
    <x v="1"/>
    <x v="0"/>
    <s v="380000"/>
    <s v="028                                "/>
    <s v="00"/>
    <s v="UADD    "/>
    <x v="2908"/>
    <s v="3005"/>
    <s v="ZPJ12"/>
    <x v="62"/>
    <s v="Gas Distribution 374-387"/>
    <s v="Programs"/>
  </r>
  <r>
    <s v="ZBG12"/>
    <x v="62"/>
    <x v="547"/>
    <x v="547"/>
    <s v="DIS-G N Cap Blanket"/>
    <d v="1951-01-01T00:00:00"/>
    <x v="0"/>
    <n v="201412"/>
    <x v="1"/>
    <x v="0"/>
    <s v="376000"/>
    <s v="028                                "/>
    <s v="00"/>
    <s v="UADD    "/>
    <x v="2909"/>
    <s v="3005"/>
    <s v="ZBG12"/>
    <x v="62"/>
    <s v="Gas Distribution 374-387"/>
    <s v="Programs"/>
  </r>
  <r>
    <s v="ZBG12"/>
    <x v="62"/>
    <x v="547"/>
    <x v="547"/>
    <s v="DIS-G N Cap Blanket"/>
    <d v="1951-01-01T00:00:00"/>
    <x v="0"/>
    <n v="201412"/>
    <x v="1"/>
    <x v="0"/>
    <s v="380000"/>
    <s v="028                                "/>
    <s v="00"/>
    <s v="UADD    "/>
    <x v="2910"/>
    <s v="3005"/>
    <s v="ZBG12"/>
    <x v="62"/>
    <s v="Gas Distribution 374-387"/>
    <s v="Programs"/>
  </r>
  <r>
    <s v="ZCS12"/>
    <x v="62"/>
    <x v="548"/>
    <x v="548"/>
    <s v="DIS-G N Cap Blanket"/>
    <d v="1993-05-28T00:00:00"/>
    <x v="0"/>
    <n v="201412"/>
    <x v="1"/>
    <x v="1"/>
    <s v="376000"/>
    <s v="038                                "/>
    <s v="00"/>
    <s v="CFNU    "/>
    <x v="2911"/>
    <s v="3005"/>
    <s v="ZCS12"/>
    <x v="62"/>
    <s v="Gas Distribution 374-387"/>
    <s v="Programs"/>
  </r>
  <r>
    <s v="ZCS12"/>
    <x v="62"/>
    <x v="548"/>
    <x v="548"/>
    <s v="DIS-G N Cap Blanket"/>
    <d v="1993-05-28T00:00:00"/>
    <x v="0"/>
    <n v="201412"/>
    <x v="1"/>
    <x v="1"/>
    <s v="376000"/>
    <s v="038                                "/>
    <s v="00"/>
    <s v="NURV    "/>
    <x v="2912"/>
    <s v="3005"/>
    <s v="ZCS12"/>
    <x v="62"/>
    <s v="Gas Distribution 374-387"/>
    <s v="Programs"/>
  </r>
  <r>
    <s v="ZCS12"/>
    <x v="62"/>
    <x v="548"/>
    <x v="548"/>
    <s v="DIS-G N Cap Blanket"/>
    <d v="1993-05-28T00:00:00"/>
    <x v="0"/>
    <n v="201412"/>
    <x v="1"/>
    <x v="1"/>
    <s v="376000"/>
    <s v="038                                "/>
    <s v="00"/>
    <s v="UADD    "/>
    <x v="2913"/>
    <s v="3005"/>
    <s v="ZCS12"/>
    <x v="62"/>
    <s v="Gas Distribution 374-387"/>
    <s v="Programs"/>
  </r>
  <r>
    <s v="ZCS12"/>
    <x v="62"/>
    <x v="548"/>
    <x v="548"/>
    <s v="DIS-G N Cap Blanket"/>
    <d v="1993-05-28T00:00:00"/>
    <x v="0"/>
    <n v="201412"/>
    <x v="1"/>
    <x v="1"/>
    <s v="380000"/>
    <s v="038                                "/>
    <s v="00"/>
    <s v="CFNU    "/>
    <x v="2914"/>
    <s v="3005"/>
    <s v="ZCS12"/>
    <x v="62"/>
    <s v="Gas Distribution 374-387"/>
    <s v="Programs"/>
  </r>
  <r>
    <s v="ZCS12"/>
    <x v="62"/>
    <x v="548"/>
    <x v="548"/>
    <s v="DIS-G N Cap Blanket"/>
    <d v="1993-05-28T00:00:00"/>
    <x v="0"/>
    <n v="201412"/>
    <x v="1"/>
    <x v="1"/>
    <s v="380000"/>
    <s v="038                                "/>
    <s v="00"/>
    <s v="NURV    "/>
    <x v="2915"/>
    <s v="3005"/>
    <s v="ZCS12"/>
    <x v="62"/>
    <s v="Gas Distribution 374-387"/>
    <s v="Programs"/>
  </r>
  <r>
    <s v="ZCS12"/>
    <x v="62"/>
    <x v="548"/>
    <x v="548"/>
    <s v="DIS-G N Cap Blanket"/>
    <d v="1993-05-28T00:00:00"/>
    <x v="0"/>
    <n v="201412"/>
    <x v="1"/>
    <x v="1"/>
    <s v="380000"/>
    <s v="038                                "/>
    <s v="00"/>
    <s v="UADD    "/>
    <x v="2916"/>
    <s v="3005"/>
    <s v="ZCS12"/>
    <x v="62"/>
    <s v="Gas Distribution 374-387"/>
    <s v="Programs"/>
  </r>
  <r>
    <s v="ZBG12"/>
    <x v="62"/>
    <x v="549"/>
    <x v="549"/>
    <s v="DIS-G N Cap Blanket"/>
    <d v="1993-01-23T00:00:00"/>
    <x v="0"/>
    <n v="201412"/>
    <x v="1"/>
    <x v="0"/>
    <s v="376000"/>
    <s v="028                                "/>
    <s v="00"/>
    <s v="UADD    "/>
    <x v="2917"/>
    <s v="3005"/>
    <s v="ZBG12"/>
    <x v="62"/>
    <s v="Gas Distribution 374-387"/>
    <s v="Programs"/>
  </r>
  <r>
    <s v="ZBG12"/>
    <x v="62"/>
    <x v="549"/>
    <x v="549"/>
    <s v="DIS-G N Cap Blanket"/>
    <d v="1993-01-23T00:00:00"/>
    <x v="0"/>
    <n v="201412"/>
    <x v="1"/>
    <x v="0"/>
    <s v="380000"/>
    <s v="028                                "/>
    <s v="00"/>
    <s v="UADD    "/>
    <x v="2918"/>
    <s v="3005"/>
    <s v="ZBG12"/>
    <x v="62"/>
    <s v="Gas Distribution 374-387"/>
    <s v="Programs"/>
  </r>
  <r>
    <s v="ZBG12"/>
    <x v="62"/>
    <x v="550"/>
    <x v="550"/>
    <s v="DIS-G N Cap Blanket"/>
    <d v="1993-01-23T00:00:00"/>
    <x v="0"/>
    <n v="201412"/>
    <x v="1"/>
    <x v="0"/>
    <s v="376000"/>
    <s v="028                                "/>
    <s v="00"/>
    <s v="CFNU    "/>
    <x v="2919"/>
    <s v="3005"/>
    <s v="ZBG12"/>
    <x v="62"/>
    <s v="Gas Distribution 374-387"/>
    <s v="Programs"/>
  </r>
  <r>
    <s v="ZBG12"/>
    <x v="62"/>
    <x v="550"/>
    <x v="550"/>
    <s v="DIS-G N Cap Blanket"/>
    <d v="1993-01-23T00:00:00"/>
    <x v="0"/>
    <n v="201412"/>
    <x v="1"/>
    <x v="0"/>
    <s v="376000"/>
    <s v="028                                "/>
    <s v="00"/>
    <s v="NURV    "/>
    <x v="2920"/>
    <s v="3005"/>
    <s v="ZBG12"/>
    <x v="62"/>
    <s v="Gas Distribution 374-387"/>
    <s v="Programs"/>
  </r>
  <r>
    <s v="ZBG12"/>
    <x v="62"/>
    <x v="550"/>
    <x v="550"/>
    <s v="DIS-G N Cap Blanket"/>
    <d v="1993-01-23T00:00:00"/>
    <x v="0"/>
    <n v="201412"/>
    <x v="1"/>
    <x v="0"/>
    <s v="376000"/>
    <s v="028                                "/>
    <s v="00"/>
    <s v="UADD    "/>
    <x v="2921"/>
    <s v="3005"/>
    <s v="ZBG12"/>
    <x v="62"/>
    <s v="Gas Distribution 374-387"/>
    <s v="Programs"/>
  </r>
  <r>
    <s v="ZBG12"/>
    <x v="62"/>
    <x v="550"/>
    <x v="550"/>
    <s v="DIS-G N Cap Blanket"/>
    <d v="1993-01-23T00:00:00"/>
    <x v="0"/>
    <n v="201412"/>
    <x v="1"/>
    <x v="0"/>
    <s v="380000"/>
    <s v="028                                "/>
    <s v="00"/>
    <s v="CFNU    "/>
    <x v="2922"/>
    <s v="3005"/>
    <s v="ZBG12"/>
    <x v="62"/>
    <s v="Gas Distribution 374-387"/>
    <s v="Programs"/>
  </r>
  <r>
    <s v="MN206"/>
    <x v="62"/>
    <x v="551"/>
    <x v="551"/>
    <s v="DIS-G S Cap Blanket"/>
    <d v="2010-01-01T00:00:00"/>
    <x v="0"/>
    <n v="201412"/>
    <x v="1"/>
    <x v="2"/>
    <s v="376000"/>
    <s v="068                                "/>
    <s v="00"/>
    <s v="UADD    "/>
    <x v="2923"/>
    <s v="3005"/>
    <s v="MN206"/>
    <x v="62"/>
    <s v="Gas Distribution 374-387"/>
    <s v="Programs"/>
  </r>
  <r>
    <s v="MN206"/>
    <x v="62"/>
    <x v="551"/>
    <x v="551"/>
    <s v="DIS-G S Cap Blanket"/>
    <d v="2010-01-01T00:00:00"/>
    <x v="0"/>
    <n v="201412"/>
    <x v="1"/>
    <x v="2"/>
    <s v="380000"/>
    <s v="068                                "/>
    <s v="00"/>
    <s v="UADD    "/>
    <x v="2924"/>
    <s v="3005"/>
    <s v="MN206"/>
    <x v="62"/>
    <s v="Gas Distribution 374-387"/>
    <s v="Programs"/>
  </r>
  <r>
    <s v="MN309"/>
    <x v="62"/>
    <x v="552"/>
    <x v="552"/>
    <s v="DIS-G S Cap Blanket"/>
    <d v="2010-01-01T00:00:00"/>
    <x v="0"/>
    <n v="201412"/>
    <x v="1"/>
    <x v="2"/>
    <s v="376000"/>
    <s v="068                                "/>
    <s v="00"/>
    <s v="UADD    "/>
    <x v="2925"/>
    <s v="3005"/>
    <s v="MN309"/>
    <x v="62"/>
    <s v="Gas Distribution 374-387"/>
    <s v="Programs"/>
  </r>
  <r>
    <s v="MN309"/>
    <x v="62"/>
    <x v="552"/>
    <x v="552"/>
    <s v="DIS-G S Cap Blanket"/>
    <d v="2010-01-01T00:00:00"/>
    <x v="0"/>
    <n v="201412"/>
    <x v="1"/>
    <x v="2"/>
    <s v="380000"/>
    <s v="068                                "/>
    <s v="00"/>
    <s v="UADD    "/>
    <x v="2926"/>
    <s v="3005"/>
    <s v="MN309"/>
    <x v="62"/>
    <s v="Gas Distribution 374-387"/>
    <s v="Programs"/>
  </r>
  <r>
    <s v="MN310"/>
    <x v="62"/>
    <x v="553"/>
    <x v="553"/>
    <s v="DIS-G S Cap Blanket"/>
    <d v="2010-01-01T00:00:00"/>
    <x v="0"/>
    <n v="201412"/>
    <x v="1"/>
    <x v="2"/>
    <s v="376000"/>
    <s v="068                                "/>
    <s v="00"/>
    <s v="UADD    "/>
    <x v="2927"/>
    <s v="3005"/>
    <s v="MN310"/>
    <x v="62"/>
    <s v="Gas Distribution 374-387"/>
    <s v="Programs"/>
  </r>
  <r>
    <s v="MN310"/>
    <x v="62"/>
    <x v="553"/>
    <x v="553"/>
    <s v="DIS-G S Cap Blanket"/>
    <d v="2010-01-01T00:00:00"/>
    <x v="0"/>
    <n v="201412"/>
    <x v="1"/>
    <x v="2"/>
    <s v="380000"/>
    <s v="068                                "/>
    <s v="00"/>
    <s v="UADD    "/>
    <x v="2928"/>
    <s v="3005"/>
    <s v="MN310"/>
    <x v="62"/>
    <s v="Gas Distribution 374-387"/>
    <s v="Programs"/>
  </r>
  <r>
    <s v="MN206"/>
    <x v="62"/>
    <x v="554"/>
    <x v="554"/>
    <s v="DIS-G S Cap Blanket"/>
    <d v="2010-01-01T00:00:00"/>
    <x v="0"/>
    <n v="201412"/>
    <x v="1"/>
    <x v="2"/>
    <s v="376000"/>
    <s v="068                                "/>
    <s v="00"/>
    <s v="CFNU    "/>
    <x v="2929"/>
    <s v="3005"/>
    <s v="MN206"/>
    <x v="62"/>
    <s v="Gas Distribution 374-387"/>
    <s v="Programs"/>
  </r>
  <r>
    <s v="MN206"/>
    <x v="62"/>
    <x v="554"/>
    <x v="554"/>
    <s v="DIS-G S Cap Blanket"/>
    <d v="2010-01-01T00:00:00"/>
    <x v="0"/>
    <n v="201412"/>
    <x v="1"/>
    <x v="2"/>
    <s v="376000"/>
    <s v="068                                "/>
    <s v="00"/>
    <s v="NURV    "/>
    <x v="2930"/>
    <s v="3005"/>
    <s v="MN206"/>
    <x v="62"/>
    <s v="Gas Distribution 374-387"/>
    <s v="Programs"/>
  </r>
  <r>
    <s v="MN206"/>
    <x v="62"/>
    <x v="554"/>
    <x v="554"/>
    <s v="DIS-G S Cap Blanket"/>
    <d v="2010-01-01T00:00:00"/>
    <x v="0"/>
    <n v="201412"/>
    <x v="1"/>
    <x v="2"/>
    <s v="376000"/>
    <s v="068                                "/>
    <s v="00"/>
    <s v="UADD    "/>
    <x v="2931"/>
    <s v="3005"/>
    <s v="MN206"/>
    <x v="62"/>
    <s v="Gas Distribution 374-387"/>
    <s v="Programs"/>
  </r>
  <r>
    <s v="MN206"/>
    <x v="62"/>
    <x v="554"/>
    <x v="554"/>
    <s v="DIS-G S Cap Blanket"/>
    <d v="2010-01-01T00:00:00"/>
    <x v="0"/>
    <n v="201412"/>
    <x v="1"/>
    <x v="2"/>
    <s v="380000"/>
    <s v="068                                "/>
    <s v="00"/>
    <s v="CFNU    "/>
    <x v="2932"/>
    <s v="3005"/>
    <s v="MN206"/>
    <x v="62"/>
    <s v="Gas Distribution 374-387"/>
    <s v="Programs"/>
  </r>
  <r>
    <s v="MN206"/>
    <x v="62"/>
    <x v="554"/>
    <x v="554"/>
    <s v="DIS-G S Cap Blanket"/>
    <d v="2010-01-01T00:00:00"/>
    <x v="0"/>
    <n v="201412"/>
    <x v="1"/>
    <x v="2"/>
    <s v="380000"/>
    <s v="068                                "/>
    <s v="00"/>
    <s v="NURV    "/>
    <x v="2933"/>
    <s v="3005"/>
    <s v="MN206"/>
    <x v="62"/>
    <s v="Gas Distribution 374-387"/>
    <s v="Programs"/>
  </r>
  <r>
    <s v="MN206"/>
    <x v="62"/>
    <x v="554"/>
    <x v="554"/>
    <s v="DIS-G S Cap Blanket"/>
    <d v="2010-01-01T00:00:00"/>
    <x v="0"/>
    <n v="201412"/>
    <x v="1"/>
    <x v="2"/>
    <s v="380000"/>
    <s v="068                                "/>
    <s v="00"/>
    <s v="UADD    "/>
    <x v="2934"/>
    <s v="3005"/>
    <s v="MN206"/>
    <x v="62"/>
    <s v="Gas Distribution 374-387"/>
    <s v="Programs"/>
  </r>
  <r>
    <s v="MN360"/>
    <x v="62"/>
    <x v="555"/>
    <x v="555"/>
    <s v="DIS-G S Cap Blanket"/>
    <d v="2010-01-01T00:00:00"/>
    <x v="0"/>
    <n v="201412"/>
    <x v="1"/>
    <x v="2"/>
    <s v="376000"/>
    <s v="068                                "/>
    <s v="00"/>
    <s v="CFNU    "/>
    <x v="2935"/>
    <s v="3005"/>
    <s v="MN360"/>
    <x v="62"/>
    <s v="Gas Distribution 374-387"/>
    <s v="Programs"/>
  </r>
  <r>
    <s v="MN360"/>
    <x v="62"/>
    <x v="555"/>
    <x v="555"/>
    <s v="DIS-G S Cap Blanket"/>
    <d v="2010-01-01T00:00:00"/>
    <x v="0"/>
    <n v="201412"/>
    <x v="1"/>
    <x v="2"/>
    <s v="376000"/>
    <s v="068                                "/>
    <s v="00"/>
    <s v="NURV    "/>
    <x v="2936"/>
    <s v="3005"/>
    <s v="MN360"/>
    <x v="62"/>
    <s v="Gas Distribution 374-387"/>
    <s v="Programs"/>
  </r>
  <r>
    <s v="MN360"/>
    <x v="62"/>
    <x v="555"/>
    <x v="555"/>
    <s v="DIS-G S Cap Blanket"/>
    <d v="2010-01-01T00:00:00"/>
    <x v="0"/>
    <n v="201412"/>
    <x v="1"/>
    <x v="2"/>
    <s v="376000"/>
    <s v="068                                "/>
    <s v="00"/>
    <s v="UADD    "/>
    <x v="2937"/>
    <s v="3005"/>
    <s v="MN360"/>
    <x v="62"/>
    <s v="Gas Distribution 374-387"/>
    <s v="Programs"/>
  </r>
  <r>
    <s v="MN360"/>
    <x v="62"/>
    <x v="555"/>
    <x v="555"/>
    <s v="DIS-G S Cap Blanket"/>
    <d v="2010-01-01T00:00:00"/>
    <x v="0"/>
    <n v="201412"/>
    <x v="1"/>
    <x v="2"/>
    <s v="380000"/>
    <s v="068                                "/>
    <s v="00"/>
    <s v="CFNU    "/>
    <x v="2938"/>
    <s v="3005"/>
    <s v="MN360"/>
    <x v="62"/>
    <s v="Gas Distribution 374-387"/>
    <s v="Programs"/>
  </r>
  <r>
    <s v="MN360"/>
    <x v="62"/>
    <x v="555"/>
    <x v="555"/>
    <s v="DIS-G S Cap Blanket"/>
    <d v="2010-01-01T00:00:00"/>
    <x v="0"/>
    <n v="201412"/>
    <x v="1"/>
    <x v="2"/>
    <s v="380000"/>
    <s v="068                                "/>
    <s v="00"/>
    <s v="NURV    "/>
    <x v="2939"/>
    <s v="3005"/>
    <s v="MN360"/>
    <x v="62"/>
    <s v="Gas Distribution 374-387"/>
    <s v="Programs"/>
  </r>
  <r>
    <s v="MN360"/>
    <x v="62"/>
    <x v="555"/>
    <x v="555"/>
    <s v="DIS-G S Cap Blanket"/>
    <d v="2010-01-01T00:00:00"/>
    <x v="0"/>
    <n v="201412"/>
    <x v="1"/>
    <x v="2"/>
    <s v="380000"/>
    <s v="068                                "/>
    <s v="00"/>
    <s v="UADD    "/>
    <x v="2940"/>
    <s v="3005"/>
    <s v="MN360"/>
    <x v="62"/>
    <s v="Gas Distribution 374-387"/>
    <s v="Programs"/>
  </r>
  <r>
    <s v="14D83"/>
    <x v="62"/>
    <x v="556"/>
    <x v="556"/>
    <s v="DIS-G N Cap Blanket"/>
    <d v="2010-01-01T00:00:00"/>
    <x v="0"/>
    <n v="201412"/>
    <x v="1"/>
    <x v="0"/>
    <s v="376000"/>
    <s v="028                                "/>
    <s v="00"/>
    <s v="CFNU    "/>
    <x v="2941"/>
    <s v="3005"/>
    <s v="14D83"/>
    <x v="62"/>
    <s v="Gas Distribution 374-387"/>
    <s v="Programs"/>
  </r>
  <r>
    <s v="14D83"/>
    <x v="62"/>
    <x v="556"/>
    <x v="556"/>
    <s v="DIS-G N Cap Blanket"/>
    <d v="2010-01-01T00:00:00"/>
    <x v="0"/>
    <n v="201412"/>
    <x v="1"/>
    <x v="0"/>
    <s v="376000"/>
    <s v="028                                "/>
    <s v="00"/>
    <s v="NURV    "/>
    <x v="2942"/>
    <s v="3005"/>
    <s v="14D83"/>
    <x v="62"/>
    <s v="Gas Distribution 374-387"/>
    <s v="Programs"/>
  </r>
  <r>
    <s v="14D83"/>
    <x v="62"/>
    <x v="556"/>
    <x v="556"/>
    <s v="DIS-G N Cap Blanket"/>
    <d v="2010-01-01T00:00:00"/>
    <x v="0"/>
    <n v="201412"/>
    <x v="1"/>
    <x v="0"/>
    <s v="380000"/>
    <s v="028                                "/>
    <s v="00"/>
    <s v="CFNU    "/>
    <x v="2943"/>
    <s v="3005"/>
    <s v="14D83"/>
    <x v="62"/>
    <s v="Gas Distribution 374-387"/>
    <s v="Programs"/>
  </r>
  <r>
    <s v="ZCM12"/>
    <x v="62"/>
    <x v="557"/>
    <x v="557"/>
    <s v="DIS-G N Cap Blanket"/>
    <d v="1986-12-20T00:00:00"/>
    <x v="0"/>
    <n v="201412"/>
    <x v="1"/>
    <x v="1"/>
    <s v="376000"/>
    <s v="038                                "/>
    <s v="00"/>
    <s v="UADD    "/>
    <x v="2944"/>
    <s v="3005"/>
    <s v="ZCM12"/>
    <x v="62"/>
    <s v="Gas Distribution 374-387"/>
    <s v="Programs"/>
  </r>
  <r>
    <s v="ZCM12"/>
    <x v="62"/>
    <x v="557"/>
    <x v="557"/>
    <s v="DIS-G N Cap Blanket"/>
    <d v="1986-12-20T00:00:00"/>
    <x v="0"/>
    <n v="201412"/>
    <x v="1"/>
    <x v="1"/>
    <s v="380000"/>
    <s v="038                                "/>
    <s v="00"/>
    <s v="UADD    "/>
    <x v="2945"/>
    <s v="3005"/>
    <s v="ZCM12"/>
    <x v="62"/>
    <s v="Gas Distribution 374-387"/>
    <s v="Programs"/>
  </r>
  <r>
    <s v="ZCJ12"/>
    <x v="62"/>
    <x v="558"/>
    <x v="558"/>
    <s v="DIS-G N Cap Blanket"/>
    <d v="1986-06-30T00:00:00"/>
    <x v="0"/>
    <n v="201412"/>
    <x v="1"/>
    <x v="1"/>
    <s v="376000"/>
    <s v="038                                "/>
    <s v="00"/>
    <s v="UADD    "/>
    <x v="2946"/>
    <s v="3005"/>
    <s v="ZCJ12"/>
    <x v="62"/>
    <s v="Gas Distribution 374-387"/>
    <s v="Programs"/>
  </r>
  <r>
    <s v="ZCJ12"/>
    <x v="62"/>
    <x v="558"/>
    <x v="558"/>
    <s v="DIS-G N Cap Blanket"/>
    <d v="1986-06-30T00:00:00"/>
    <x v="0"/>
    <n v="201412"/>
    <x v="1"/>
    <x v="1"/>
    <s v="380000"/>
    <s v="038                                "/>
    <s v="00"/>
    <s v="UADD    "/>
    <x v="2947"/>
    <s v="3005"/>
    <s v="ZCJ12"/>
    <x v="62"/>
    <s v="Gas Distribution 374-387"/>
    <s v="Programs"/>
  </r>
  <r>
    <s v="ZLL12"/>
    <x v="62"/>
    <x v="559"/>
    <x v="559"/>
    <s v="DIS-G N Cap Blanket"/>
    <d v="1984-07-01T00:00:00"/>
    <x v="0"/>
    <n v="201412"/>
    <x v="1"/>
    <x v="0"/>
    <s v="376000"/>
    <s v="028                                "/>
    <s v="00"/>
    <s v="CFNU    "/>
    <x v="2948"/>
    <s v="3005"/>
    <s v="ZLL12"/>
    <x v="62"/>
    <s v="Gas Distribution 374-387"/>
    <s v="Programs"/>
  </r>
  <r>
    <s v="ZLL12"/>
    <x v="62"/>
    <x v="559"/>
    <x v="559"/>
    <s v="DIS-G N Cap Blanket"/>
    <d v="1984-07-01T00:00:00"/>
    <x v="0"/>
    <n v="201412"/>
    <x v="1"/>
    <x v="0"/>
    <s v="376000"/>
    <s v="028                                "/>
    <s v="00"/>
    <s v="NURV    "/>
    <x v="2949"/>
    <s v="3005"/>
    <s v="ZLL12"/>
    <x v="62"/>
    <s v="Gas Distribution 374-387"/>
    <s v="Programs"/>
  </r>
  <r>
    <s v="ZLL12"/>
    <x v="62"/>
    <x v="559"/>
    <x v="559"/>
    <s v="DIS-G N Cap Blanket"/>
    <d v="1984-07-01T00:00:00"/>
    <x v="0"/>
    <n v="201412"/>
    <x v="1"/>
    <x v="0"/>
    <s v="376000"/>
    <s v="028                                "/>
    <s v="00"/>
    <s v="UADD    "/>
    <x v="2950"/>
    <s v="3005"/>
    <s v="ZLL12"/>
    <x v="62"/>
    <s v="Gas Distribution 374-387"/>
    <s v="Programs"/>
  </r>
  <r>
    <s v="ZLL12"/>
    <x v="62"/>
    <x v="559"/>
    <x v="559"/>
    <s v="DIS-G N Cap Blanket"/>
    <d v="1984-07-01T00:00:00"/>
    <x v="0"/>
    <n v="201412"/>
    <x v="1"/>
    <x v="0"/>
    <s v="380000"/>
    <s v="028                                "/>
    <s v="00"/>
    <s v="CFNU    "/>
    <x v="2951"/>
    <s v="3005"/>
    <s v="ZLL12"/>
    <x v="62"/>
    <s v="Gas Distribution 374-387"/>
    <s v="Programs"/>
  </r>
  <r>
    <s v="ZLL12"/>
    <x v="62"/>
    <x v="559"/>
    <x v="559"/>
    <s v="DIS-G N Cap Blanket"/>
    <d v="1984-07-01T00:00:00"/>
    <x v="0"/>
    <n v="201412"/>
    <x v="1"/>
    <x v="0"/>
    <s v="380000"/>
    <s v="028                                "/>
    <s v="00"/>
    <s v="NURV    "/>
    <x v="2952"/>
    <s v="3005"/>
    <s v="ZLL12"/>
    <x v="62"/>
    <s v="Gas Distribution 374-387"/>
    <s v="Programs"/>
  </r>
  <r>
    <s v="ZLL12"/>
    <x v="62"/>
    <x v="559"/>
    <x v="559"/>
    <s v="DIS-G N Cap Blanket"/>
    <d v="1984-07-01T00:00:00"/>
    <x v="0"/>
    <n v="201412"/>
    <x v="1"/>
    <x v="0"/>
    <s v="380000"/>
    <s v="028                                "/>
    <s v="00"/>
    <s v="UADD    "/>
    <x v="2953"/>
    <s v="3005"/>
    <s v="ZLL12"/>
    <x v="62"/>
    <s v="Gas Distribution 374-387"/>
    <s v="Programs"/>
  </r>
  <r>
    <s v="ZBW12"/>
    <x v="62"/>
    <x v="560"/>
    <x v="560"/>
    <s v="DIS-G N Cap Blanket"/>
    <d v="1984-01-01T00:00:00"/>
    <x v="0"/>
    <n v="201412"/>
    <x v="1"/>
    <x v="0"/>
    <s v="376000"/>
    <s v="028                                "/>
    <s v="00"/>
    <s v="UADD    "/>
    <x v="2954"/>
    <s v="3005"/>
    <s v="ZBW12"/>
    <x v="62"/>
    <s v="Gas Distribution 374-387"/>
    <s v="Programs"/>
  </r>
  <r>
    <s v="ZBW12"/>
    <x v="62"/>
    <x v="560"/>
    <x v="560"/>
    <s v="DIS-G N Cap Blanket"/>
    <d v="1984-01-01T00:00:00"/>
    <x v="0"/>
    <n v="201412"/>
    <x v="1"/>
    <x v="0"/>
    <s v="380000"/>
    <s v="028                                "/>
    <s v="00"/>
    <s v="UADD    "/>
    <x v="2955"/>
    <s v="3005"/>
    <s v="ZBW12"/>
    <x v="62"/>
    <s v="Gas Distribution 374-387"/>
    <s v="Programs"/>
  </r>
  <r>
    <s v="ZBG12"/>
    <x v="62"/>
    <x v="561"/>
    <x v="561"/>
    <s v="DIS-G N Cap Blanket"/>
    <d v="1986-12-20T00:00:00"/>
    <x v="0"/>
    <n v="201412"/>
    <x v="1"/>
    <x v="0"/>
    <s v="376000"/>
    <s v="028                                "/>
    <s v="00"/>
    <s v="NURV    "/>
    <x v="2956"/>
    <s v="3005"/>
    <s v="ZBG12"/>
    <x v="62"/>
    <s v="Gas Distribution 374-387"/>
    <s v="Programs"/>
  </r>
  <r>
    <s v="ZBG12"/>
    <x v="62"/>
    <x v="561"/>
    <x v="561"/>
    <s v="DIS-G N Cap Blanket"/>
    <d v="1986-12-20T00:00:00"/>
    <x v="0"/>
    <n v="201412"/>
    <x v="1"/>
    <x v="0"/>
    <s v="376000"/>
    <s v="028                                "/>
    <s v="00"/>
    <s v="UADD    "/>
    <x v="2957"/>
    <s v="3005"/>
    <s v="ZBG12"/>
    <x v="62"/>
    <s v="Gas Distribution 374-387"/>
    <s v="Programs"/>
  </r>
  <r>
    <s v="ZBG12"/>
    <x v="62"/>
    <x v="561"/>
    <x v="561"/>
    <s v="DIS-G N Cap Blanket"/>
    <d v="1986-12-20T00:00:00"/>
    <x v="0"/>
    <n v="201412"/>
    <x v="1"/>
    <x v="0"/>
    <s v="380000"/>
    <s v="028                                "/>
    <s v="00"/>
    <s v="CFNU    "/>
    <x v="2958"/>
    <s v="3005"/>
    <s v="ZBG12"/>
    <x v="62"/>
    <s v="Gas Distribution 374-387"/>
    <s v="Programs"/>
  </r>
  <r>
    <s v="ZBG12"/>
    <x v="62"/>
    <x v="561"/>
    <x v="561"/>
    <s v="DIS-G N Cap Blanket"/>
    <d v="1986-12-20T00:00:00"/>
    <x v="0"/>
    <n v="201412"/>
    <x v="1"/>
    <x v="0"/>
    <s v="380000"/>
    <s v="028                                "/>
    <s v="00"/>
    <s v="NURV    "/>
    <x v="2959"/>
    <s v="3005"/>
    <s v="ZBG12"/>
    <x v="62"/>
    <s v="Gas Distribution 374-387"/>
    <s v="Programs"/>
  </r>
  <r>
    <s v="ZBG12"/>
    <x v="62"/>
    <x v="561"/>
    <x v="561"/>
    <s v="DIS-G N Cap Blanket"/>
    <d v="1986-12-20T00:00:00"/>
    <x v="0"/>
    <n v="201412"/>
    <x v="1"/>
    <x v="0"/>
    <s v="380000"/>
    <s v="028                                "/>
    <s v="00"/>
    <s v="UADD    "/>
    <x v="2124"/>
    <s v="3005"/>
    <s v="ZBG12"/>
    <x v="62"/>
    <s v="Gas Distribution 374-387"/>
    <s v="Programs"/>
  </r>
  <r>
    <s v="ZLL12"/>
    <x v="62"/>
    <x v="562"/>
    <x v="562"/>
    <s v="DIS-G N Cap Blanket"/>
    <d v="1986-12-20T00:00:00"/>
    <x v="0"/>
    <n v="201412"/>
    <x v="1"/>
    <x v="1"/>
    <s v="376000"/>
    <s v="038                                "/>
    <s v="00"/>
    <s v="CFNU    "/>
    <x v="2960"/>
    <s v="3005"/>
    <s v="ZLL12"/>
    <x v="62"/>
    <s v="Gas Distribution 374-387"/>
    <s v="Programs"/>
  </r>
  <r>
    <s v="ZLL12"/>
    <x v="62"/>
    <x v="562"/>
    <x v="562"/>
    <s v="DIS-G N Cap Blanket"/>
    <d v="1986-12-20T00:00:00"/>
    <x v="0"/>
    <n v="201412"/>
    <x v="1"/>
    <x v="1"/>
    <s v="376000"/>
    <s v="038                                "/>
    <s v="00"/>
    <s v="NURV    "/>
    <x v="2961"/>
    <s v="3005"/>
    <s v="ZLL12"/>
    <x v="62"/>
    <s v="Gas Distribution 374-387"/>
    <s v="Programs"/>
  </r>
  <r>
    <s v="ZLL12"/>
    <x v="62"/>
    <x v="562"/>
    <x v="562"/>
    <s v="DIS-G N Cap Blanket"/>
    <d v="1986-12-20T00:00:00"/>
    <x v="0"/>
    <n v="201412"/>
    <x v="1"/>
    <x v="1"/>
    <s v="376000"/>
    <s v="038                                "/>
    <s v="00"/>
    <s v="UADD    "/>
    <x v="2962"/>
    <s v="3005"/>
    <s v="ZLL12"/>
    <x v="62"/>
    <s v="Gas Distribution 374-387"/>
    <s v="Programs"/>
  </r>
  <r>
    <s v="ZLL12"/>
    <x v="62"/>
    <x v="562"/>
    <x v="562"/>
    <s v="DIS-G N Cap Blanket"/>
    <d v="1986-12-20T00:00:00"/>
    <x v="0"/>
    <n v="201412"/>
    <x v="1"/>
    <x v="1"/>
    <s v="380000"/>
    <s v="038                                "/>
    <s v="00"/>
    <s v="CFNU    "/>
    <x v="2963"/>
    <s v="3005"/>
    <s v="ZLL12"/>
    <x v="62"/>
    <s v="Gas Distribution 374-387"/>
    <s v="Programs"/>
  </r>
  <r>
    <s v="ZLL12"/>
    <x v="62"/>
    <x v="562"/>
    <x v="562"/>
    <s v="DIS-G N Cap Blanket"/>
    <d v="1986-12-20T00:00:00"/>
    <x v="0"/>
    <n v="201412"/>
    <x v="1"/>
    <x v="1"/>
    <s v="380000"/>
    <s v="038                                "/>
    <s v="00"/>
    <s v="NURV    "/>
    <x v="2964"/>
    <s v="3005"/>
    <s v="ZLL12"/>
    <x v="62"/>
    <s v="Gas Distribution 374-387"/>
    <s v="Programs"/>
  </r>
  <r>
    <s v="ZLL12"/>
    <x v="62"/>
    <x v="562"/>
    <x v="562"/>
    <s v="DIS-G N Cap Blanket"/>
    <d v="1986-12-20T00:00:00"/>
    <x v="0"/>
    <n v="201412"/>
    <x v="1"/>
    <x v="1"/>
    <s v="380000"/>
    <s v="038                                "/>
    <s v="00"/>
    <s v="UADD    "/>
    <x v="2913"/>
    <s v="3005"/>
    <s v="ZLL12"/>
    <x v="62"/>
    <s v="Gas Distribution 374-387"/>
    <s v="Programs"/>
  </r>
  <r>
    <s v="ZPJ12"/>
    <x v="62"/>
    <x v="563"/>
    <x v="563"/>
    <s v="DIS-G N Cap Blanket"/>
    <d v="1993-01-22T00:00:00"/>
    <x v="0"/>
    <n v="201412"/>
    <x v="1"/>
    <x v="1"/>
    <s v="376000"/>
    <s v="038                                "/>
    <s v="00"/>
    <s v="UADD    "/>
    <x v="2965"/>
    <s v="3005"/>
    <s v="ZPJ12"/>
    <x v="62"/>
    <s v="Gas Distribution 374-387"/>
    <s v="Programs"/>
  </r>
  <r>
    <s v="ZPJ12"/>
    <x v="62"/>
    <x v="563"/>
    <x v="563"/>
    <s v="DIS-G N Cap Blanket"/>
    <d v="1993-01-22T00:00:00"/>
    <x v="0"/>
    <n v="201412"/>
    <x v="1"/>
    <x v="1"/>
    <s v="380000"/>
    <s v="038                                "/>
    <s v="00"/>
    <s v="UADD    "/>
    <x v="2966"/>
    <s v="3005"/>
    <s v="ZPJ12"/>
    <x v="62"/>
    <s v="Gas Distribution 374-387"/>
    <s v="Programs"/>
  </r>
  <r>
    <s v="ZPJ12"/>
    <x v="62"/>
    <x v="564"/>
    <x v="564"/>
    <s v="DIS-G N Cap Blanket"/>
    <d v="1984-07-01T00:00:00"/>
    <x v="0"/>
    <n v="201412"/>
    <x v="1"/>
    <x v="0"/>
    <s v="376000"/>
    <s v="028                                "/>
    <s v="00"/>
    <s v="CFNU    "/>
    <x v="2967"/>
    <s v="3005"/>
    <s v="ZPJ12"/>
    <x v="62"/>
    <s v="Gas Distribution 374-387"/>
    <s v="Programs"/>
  </r>
  <r>
    <s v="ZPJ12"/>
    <x v="62"/>
    <x v="564"/>
    <x v="564"/>
    <s v="DIS-G N Cap Blanket"/>
    <d v="1984-07-01T00:00:00"/>
    <x v="0"/>
    <n v="201412"/>
    <x v="1"/>
    <x v="0"/>
    <s v="376000"/>
    <s v="028                                "/>
    <s v="00"/>
    <s v="NURV    "/>
    <x v="2968"/>
    <s v="3005"/>
    <s v="ZPJ12"/>
    <x v="62"/>
    <s v="Gas Distribution 374-387"/>
    <s v="Programs"/>
  </r>
  <r>
    <s v="ZPJ12"/>
    <x v="62"/>
    <x v="564"/>
    <x v="564"/>
    <s v="DIS-G N Cap Blanket"/>
    <d v="1984-07-01T00:00:00"/>
    <x v="0"/>
    <n v="201412"/>
    <x v="1"/>
    <x v="0"/>
    <s v="376000"/>
    <s v="028                                "/>
    <s v="00"/>
    <s v="UADD    "/>
    <x v="2969"/>
    <s v="3005"/>
    <s v="ZPJ12"/>
    <x v="62"/>
    <s v="Gas Distribution 374-387"/>
    <s v="Programs"/>
  </r>
  <r>
    <s v="ZPJ12"/>
    <x v="62"/>
    <x v="564"/>
    <x v="564"/>
    <s v="DIS-G N Cap Blanket"/>
    <d v="1984-07-01T00:00:00"/>
    <x v="0"/>
    <n v="201412"/>
    <x v="1"/>
    <x v="0"/>
    <s v="380000"/>
    <s v="028                                "/>
    <s v="00"/>
    <s v="CFNU    "/>
    <x v="2970"/>
    <s v="3005"/>
    <s v="ZPJ12"/>
    <x v="62"/>
    <s v="Gas Distribution 374-387"/>
    <s v="Programs"/>
  </r>
  <r>
    <s v="ZBG12"/>
    <x v="62"/>
    <x v="565"/>
    <x v="565"/>
    <s v="DIS-G N Cap Blanket"/>
    <d v="1951-01-01T00:00:00"/>
    <x v="0"/>
    <n v="201412"/>
    <x v="1"/>
    <x v="0"/>
    <s v="376000"/>
    <s v="028                                "/>
    <s v="00"/>
    <s v="UADD    "/>
    <x v="2971"/>
    <s v="3005"/>
    <s v="ZBG12"/>
    <x v="62"/>
    <s v="Gas Distribution 374-387"/>
    <s v="Programs"/>
  </r>
  <r>
    <s v="ZBG12"/>
    <x v="62"/>
    <x v="565"/>
    <x v="565"/>
    <s v="DIS-G N Cap Blanket"/>
    <d v="1951-01-01T00:00:00"/>
    <x v="0"/>
    <n v="201412"/>
    <x v="1"/>
    <x v="0"/>
    <s v="380000"/>
    <s v="028                                "/>
    <s v="00"/>
    <s v="UADD    "/>
    <x v="2972"/>
    <s v="3005"/>
    <s v="ZBG12"/>
    <x v="62"/>
    <s v="Gas Distribution 374-387"/>
    <s v="Programs"/>
  </r>
  <r>
    <s v="ZCS12"/>
    <x v="62"/>
    <x v="566"/>
    <x v="566"/>
    <s v="DIS-G N Cap Blanket"/>
    <d v="1993-01-22T00:00:00"/>
    <x v="0"/>
    <n v="201412"/>
    <x v="1"/>
    <x v="1"/>
    <s v="376000"/>
    <s v="038                                "/>
    <s v="00"/>
    <s v="NURV    "/>
    <x v="2973"/>
    <s v="3005"/>
    <s v="ZCS12"/>
    <x v="62"/>
    <s v="Gas Distribution 374-387"/>
    <s v="Programs"/>
  </r>
  <r>
    <s v="ZCS12"/>
    <x v="62"/>
    <x v="566"/>
    <x v="566"/>
    <s v="DIS-G N Cap Blanket"/>
    <d v="1993-01-22T00:00:00"/>
    <x v="0"/>
    <n v="201412"/>
    <x v="1"/>
    <x v="1"/>
    <s v="376000"/>
    <s v="038                                "/>
    <s v="00"/>
    <s v="UADD    "/>
    <x v="2974"/>
    <s v="3005"/>
    <s v="ZCS12"/>
    <x v="62"/>
    <s v="Gas Distribution 374-387"/>
    <s v="Programs"/>
  </r>
  <r>
    <s v="ZCS12"/>
    <x v="62"/>
    <x v="566"/>
    <x v="566"/>
    <s v="DIS-G N Cap Blanket"/>
    <d v="1993-01-22T00:00:00"/>
    <x v="0"/>
    <n v="201412"/>
    <x v="1"/>
    <x v="1"/>
    <s v="380000"/>
    <s v="038                                "/>
    <s v="00"/>
    <s v="CFNU    "/>
    <x v="2975"/>
    <s v="3005"/>
    <s v="ZCS12"/>
    <x v="62"/>
    <s v="Gas Distribution 374-387"/>
    <s v="Programs"/>
  </r>
  <r>
    <s v="ZCS12"/>
    <x v="62"/>
    <x v="566"/>
    <x v="566"/>
    <s v="DIS-G N Cap Blanket"/>
    <d v="1993-01-22T00:00:00"/>
    <x v="0"/>
    <n v="201412"/>
    <x v="1"/>
    <x v="1"/>
    <s v="380000"/>
    <s v="038                                "/>
    <s v="00"/>
    <s v="NURV    "/>
    <x v="2976"/>
    <s v="3005"/>
    <s v="ZCS12"/>
    <x v="62"/>
    <s v="Gas Distribution 374-387"/>
    <s v="Programs"/>
  </r>
  <r>
    <s v="ZCS12"/>
    <x v="62"/>
    <x v="566"/>
    <x v="566"/>
    <s v="DIS-G N Cap Blanket"/>
    <d v="1993-01-22T00:00:00"/>
    <x v="0"/>
    <n v="201412"/>
    <x v="1"/>
    <x v="1"/>
    <s v="380000"/>
    <s v="038                                "/>
    <s v="00"/>
    <s v="UADD    "/>
    <x v="2977"/>
    <s v="3005"/>
    <s v="ZCS12"/>
    <x v="62"/>
    <s v="Gas Distribution 374-387"/>
    <s v="Programs"/>
  </r>
  <r>
    <s v="ZBG12"/>
    <x v="62"/>
    <x v="567"/>
    <x v="567"/>
    <s v="DIS-G N Cap Blanket"/>
    <d v="1984-01-01T00:00:00"/>
    <x v="0"/>
    <n v="201412"/>
    <x v="1"/>
    <x v="0"/>
    <s v="376000"/>
    <s v="028                                "/>
    <s v="00"/>
    <s v="CFNU    "/>
    <x v="2978"/>
    <s v="3005"/>
    <s v="ZBG12"/>
    <x v="62"/>
    <s v="Gas Distribution 374-387"/>
    <s v="Programs"/>
  </r>
  <r>
    <s v="ZBG12"/>
    <x v="62"/>
    <x v="567"/>
    <x v="567"/>
    <s v="DIS-G N Cap Blanket"/>
    <d v="1984-01-01T00:00:00"/>
    <x v="0"/>
    <n v="201412"/>
    <x v="1"/>
    <x v="0"/>
    <s v="376000"/>
    <s v="028                                "/>
    <s v="00"/>
    <s v="NURV    "/>
    <x v="2979"/>
    <s v="3005"/>
    <s v="ZBG12"/>
    <x v="62"/>
    <s v="Gas Distribution 374-387"/>
    <s v="Programs"/>
  </r>
  <r>
    <s v="ZBG12"/>
    <x v="62"/>
    <x v="567"/>
    <x v="567"/>
    <s v="DIS-G N Cap Blanket"/>
    <d v="1984-01-01T00:00:00"/>
    <x v="0"/>
    <n v="201412"/>
    <x v="1"/>
    <x v="0"/>
    <s v="376000"/>
    <s v="028                                "/>
    <s v="00"/>
    <s v="UADD    "/>
    <x v="2980"/>
    <s v="3005"/>
    <s v="ZBG12"/>
    <x v="62"/>
    <s v="Gas Distribution 374-387"/>
    <s v="Programs"/>
  </r>
  <r>
    <s v="ZBG12"/>
    <x v="62"/>
    <x v="567"/>
    <x v="567"/>
    <s v="DIS-G N Cap Blanket"/>
    <d v="1984-01-01T00:00:00"/>
    <x v="0"/>
    <n v="201412"/>
    <x v="1"/>
    <x v="0"/>
    <s v="380000"/>
    <s v="028                                "/>
    <s v="00"/>
    <s v="CFNU    "/>
    <x v="2981"/>
    <s v="3005"/>
    <s v="ZBG12"/>
    <x v="62"/>
    <s v="Gas Distribution 374-387"/>
    <s v="Programs"/>
  </r>
  <r>
    <s v="ZBG12"/>
    <x v="62"/>
    <x v="567"/>
    <x v="567"/>
    <s v="DIS-G N Cap Blanket"/>
    <d v="1984-01-01T00:00:00"/>
    <x v="0"/>
    <n v="201412"/>
    <x v="1"/>
    <x v="0"/>
    <s v="380000"/>
    <s v="028                                "/>
    <s v="00"/>
    <s v="NURV    "/>
    <x v="2982"/>
    <s v="3005"/>
    <s v="ZBG12"/>
    <x v="62"/>
    <s v="Gas Distribution 374-387"/>
    <s v="Programs"/>
  </r>
  <r>
    <s v="ZBG12"/>
    <x v="62"/>
    <x v="567"/>
    <x v="567"/>
    <s v="DIS-G N Cap Blanket"/>
    <d v="1984-01-01T00:00:00"/>
    <x v="0"/>
    <n v="201412"/>
    <x v="1"/>
    <x v="0"/>
    <s v="380000"/>
    <s v="028                                "/>
    <s v="00"/>
    <s v="UADD    "/>
    <x v="2983"/>
    <s v="3005"/>
    <s v="ZBG12"/>
    <x v="62"/>
    <s v="Gas Distribution 374-387"/>
    <s v="Programs"/>
  </r>
  <r>
    <s v="MN206"/>
    <x v="62"/>
    <x v="568"/>
    <x v="568"/>
    <s v="DIS-G S Cap Blanket"/>
    <d v="2010-01-01T00:00:00"/>
    <x v="0"/>
    <n v="201412"/>
    <x v="1"/>
    <x v="2"/>
    <s v="376000"/>
    <s v="068                                "/>
    <s v="00"/>
    <s v="NURV    "/>
    <x v="2984"/>
    <s v="3005"/>
    <s v="MN206"/>
    <x v="62"/>
    <s v="Gas Distribution 374-387"/>
    <s v="Programs"/>
  </r>
  <r>
    <s v="MN206"/>
    <x v="62"/>
    <x v="568"/>
    <x v="568"/>
    <s v="DIS-G S Cap Blanket"/>
    <d v="2010-01-01T00:00:00"/>
    <x v="0"/>
    <n v="201412"/>
    <x v="1"/>
    <x v="2"/>
    <s v="376000"/>
    <s v="068                                "/>
    <s v="00"/>
    <s v="UADD    "/>
    <x v="2985"/>
    <s v="3005"/>
    <s v="MN206"/>
    <x v="62"/>
    <s v="Gas Distribution 374-387"/>
    <s v="Programs"/>
  </r>
  <r>
    <s v="MN206"/>
    <x v="62"/>
    <x v="568"/>
    <x v="568"/>
    <s v="DIS-G S Cap Blanket"/>
    <d v="2010-01-01T00:00:00"/>
    <x v="0"/>
    <n v="201412"/>
    <x v="1"/>
    <x v="2"/>
    <s v="380000"/>
    <s v="068                                "/>
    <s v="00"/>
    <s v="CFNU    "/>
    <x v="2986"/>
    <s v="3005"/>
    <s v="MN206"/>
    <x v="62"/>
    <s v="Gas Distribution 374-387"/>
    <s v="Programs"/>
  </r>
  <r>
    <s v="MN206"/>
    <x v="62"/>
    <x v="568"/>
    <x v="568"/>
    <s v="DIS-G S Cap Blanket"/>
    <d v="2010-01-01T00:00:00"/>
    <x v="0"/>
    <n v="201412"/>
    <x v="1"/>
    <x v="2"/>
    <s v="380000"/>
    <s v="068                                "/>
    <s v="00"/>
    <s v="NURV    "/>
    <x v="2987"/>
    <s v="3005"/>
    <s v="MN206"/>
    <x v="62"/>
    <s v="Gas Distribution 374-387"/>
    <s v="Programs"/>
  </r>
  <r>
    <s v="MN206"/>
    <x v="62"/>
    <x v="568"/>
    <x v="568"/>
    <s v="DIS-G S Cap Blanket"/>
    <d v="2010-01-01T00:00:00"/>
    <x v="0"/>
    <n v="201412"/>
    <x v="1"/>
    <x v="2"/>
    <s v="380000"/>
    <s v="068                                "/>
    <s v="00"/>
    <s v="UADD    "/>
    <x v="2988"/>
    <s v="3005"/>
    <s v="MN206"/>
    <x v="62"/>
    <s v="Gas Distribution 374-387"/>
    <s v="Programs"/>
  </r>
  <r>
    <s v="MN309"/>
    <x v="62"/>
    <x v="569"/>
    <x v="569"/>
    <s v="DIS-G S Cap Blanket"/>
    <d v="2010-01-01T00:00:00"/>
    <x v="0"/>
    <n v="201412"/>
    <x v="1"/>
    <x v="2"/>
    <s v="376000"/>
    <s v="068                                "/>
    <s v="00"/>
    <s v="NURV    "/>
    <x v="2989"/>
    <s v="3005"/>
    <s v="MN309"/>
    <x v="62"/>
    <s v="Gas Distribution 374-387"/>
    <s v="Programs"/>
  </r>
  <r>
    <s v="MN309"/>
    <x v="62"/>
    <x v="569"/>
    <x v="569"/>
    <s v="DIS-G S Cap Blanket"/>
    <d v="2010-01-01T00:00:00"/>
    <x v="0"/>
    <n v="201412"/>
    <x v="1"/>
    <x v="2"/>
    <s v="376000"/>
    <s v="068                                "/>
    <s v="00"/>
    <s v="UADD    "/>
    <x v="2990"/>
    <s v="3005"/>
    <s v="MN309"/>
    <x v="62"/>
    <s v="Gas Distribution 374-387"/>
    <s v="Programs"/>
  </r>
  <r>
    <s v="MN309"/>
    <x v="62"/>
    <x v="569"/>
    <x v="569"/>
    <s v="DIS-G S Cap Blanket"/>
    <d v="2010-01-01T00:00:00"/>
    <x v="0"/>
    <n v="201412"/>
    <x v="1"/>
    <x v="2"/>
    <s v="380000"/>
    <s v="068                                "/>
    <s v="00"/>
    <s v="CFNU    "/>
    <x v="2991"/>
    <s v="3005"/>
    <s v="MN309"/>
    <x v="62"/>
    <s v="Gas Distribution 374-387"/>
    <s v="Programs"/>
  </r>
  <r>
    <s v="MN309"/>
    <x v="62"/>
    <x v="569"/>
    <x v="569"/>
    <s v="DIS-G S Cap Blanket"/>
    <d v="2010-01-01T00:00:00"/>
    <x v="0"/>
    <n v="201412"/>
    <x v="1"/>
    <x v="2"/>
    <s v="380000"/>
    <s v="068                                "/>
    <s v="00"/>
    <s v="NURV    "/>
    <x v="2992"/>
    <s v="3005"/>
    <s v="MN309"/>
    <x v="62"/>
    <s v="Gas Distribution 374-387"/>
    <s v="Programs"/>
  </r>
  <r>
    <s v="MN309"/>
    <x v="62"/>
    <x v="569"/>
    <x v="569"/>
    <s v="DIS-G S Cap Blanket"/>
    <d v="2010-01-01T00:00:00"/>
    <x v="0"/>
    <n v="201412"/>
    <x v="1"/>
    <x v="2"/>
    <s v="380000"/>
    <s v="068                                "/>
    <s v="00"/>
    <s v="UADD    "/>
    <x v="2993"/>
    <s v="3005"/>
    <s v="MN309"/>
    <x v="62"/>
    <s v="Gas Distribution 374-387"/>
    <s v="Programs"/>
  </r>
  <r>
    <s v="MN310"/>
    <x v="62"/>
    <x v="570"/>
    <x v="570"/>
    <s v="DIS-G S Cap Blanket"/>
    <d v="2010-01-01T00:00:00"/>
    <x v="0"/>
    <n v="201412"/>
    <x v="1"/>
    <x v="2"/>
    <s v="376000"/>
    <s v="068                                "/>
    <s v="00"/>
    <s v="UADD    "/>
    <x v="2994"/>
    <s v="3005"/>
    <s v="MN310"/>
    <x v="62"/>
    <s v="Gas Distribution 374-387"/>
    <s v="Programs"/>
  </r>
  <r>
    <s v="MN310"/>
    <x v="62"/>
    <x v="570"/>
    <x v="570"/>
    <s v="DIS-G S Cap Blanket"/>
    <d v="2010-01-01T00:00:00"/>
    <x v="0"/>
    <n v="201412"/>
    <x v="1"/>
    <x v="2"/>
    <s v="380000"/>
    <s v="068                                "/>
    <s v="00"/>
    <s v="UADD    "/>
    <x v="2995"/>
    <s v="3005"/>
    <s v="MN310"/>
    <x v="62"/>
    <s v="Gas Distribution 374-387"/>
    <s v="Programs"/>
  </r>
  <r>
    <s v="MN206"/>
    <x v="62"/>
    <x v="571"/>
    <x v="571"/>
    <s v="DIS-G S Cap Blanket"/>
    <d v="2010-01-01T00:00:00"/>
    <x v="0"/>
    <n v="201412"/>
    <x v="1"/>
    <x v="2"/>
    <s v="376000"/>
    <s v="068                                "/>
    <s v="00"/>
    <s v="CFNU    "/>
    <x v="2996"/>
    <s v="3005"/>
    <s v="MN206"/>
    <x v="62"/>
    <s v="Gas Distribution 374-387"/>
    <s v="Programs"/>
  </r>
  <r>
    <s v="MN206"/>
    <x v="62"/>
    <x v="571"/>
    <x v="571"/>
    <s v="DIS-G S Cap Blanket"/>
    <d v="2010-01-01T00:00:00"/>
    <x v="0"/>
    <n v="201412"/>
    <x v="1"/>
    <x v="2"/>
    <s v="376000"/>
    <s v="068                                "/>
    <s v="00"/>
    <s v="NURV    "/>
    <x v="2997"/>
    <s v="3005"/>
    <s v="MN206"/>
    <x v="62"/>
    <s v="Gas Distribution 374-387"/>
    <s v="Programs"/>
  </r>
  <r>
    <s v="MN206"/>
    <x v="62"/>
    <x v="571"/>
    <x v="571"/>
    <s v="DIS-G S Cap Blanket"/>
    <d v="2010-01-01T00:00:00"/>
    <x v="0"/>
    <n v="201412"/>
    <x v="1"/>
    <x v="2"/>
    <s v="376000"/>
    <s v="068                                "/>
    <s v="00"/>
    <s v="UADD    "/>
    <x v="2998"/>
    <s v="3005"/>
    <s v="MN206"/>
    <x v="62"/>
    <s v="Gas Distribution 374-387"/>
    <s v="Programs"/>
  </r>
  <r>
    <s v="MN206"/>
    <x v="62"/>
    <x v="571"/>
    <x v="571"/>
    <s v="DIS-G S Cap Blanket"/>
    <d v="2010-01-01T00:00:00"/>
    <x v="0"/>
    <n v="201412"/>
    <x v="1"/>
    <x v="2"/>
    <s v="380000"/>
    <s v="068                                "/>
    <s v="00"/>
    <s v="CFNU    "/>
    <x v="2999"/>
    <s v="3005"/>
    <s v="MN206"/>
    <x v="62"/>
    <s v="Gas Distribution 374-387"/>
    <s v="Programs"/>
  </r>
  <r>
    <s v="MN206"/>
    <x v="62"/>
    <x v="571"/>
    <x v="571"/>
    <s v="DIS-G S Cap Blanket"/>
    <d v="2010-01-01T00:00:00"/>
    <x v="0"/>
    <n v="201412"/>
    <x v="1"/>
    <x v="2"/>
    <s v="380000"/>
    <s v="068                                "/>
    <s v="00"/>
    <s v="NURV    "/>
    <x v="3000"/>
    <s v="3005"/>
    <s v="MN206"/>
    <x v="62"/>
    <s v="Gas Distribution 374-387"/>
    <s v="Programs"/>
  </r>
  <r>
    <s v="MN206"/>
    <x v="62"/>
    <x v="571"/>
    <x v="571"/>
    <s v="DIS-G S Cap Blanket"/>
    <d v="2010-01-01T00:00:00"/>
    <x v="0"/>
    <n v="201412"/>
    <x v="1"/>
    <x v="2"/>
    <s v="380000"/>
    <s v="068                                "/>
    <s v="00"/>
    <s v="UADD    "/>
    <x v="3001"/>
    <s v="3005"/>
    <s v="MN206"/>
    <x v="62"/>
    <s v="Gas Distribution 374-387"/>
    <s v="Programs"/>
  </r>
  <r>
    <s v="MN360"/>
    <x v="62"/>
    <x v="572"/>
    <x v="572"/>
    <s v="DIS-G S Cap Blanket"/>
    <d v="2010-01-01T00:00:00"/>
    <x v="0"/>
    <n v="201412"/>
    <x v="1"/>
    <x v="2"/>
    <s v="376000"/>
    <s v="068                                "/>
    <s v="00"/>
    <s v="CFNU    "/>
    <x v="3002"/>
    <s v="3005"/>
    <s v="MN360"/>
    <x v="62"/>
    <s v="Gas Distribution 374-387"/>
    <s v="Programs"/>
  </r>
  <r>
    <s v="MN360"/>
    <x v="62"/>
    <x v="572"/>
    <x v="572"/>
    <s v="DIS-G S Cap Blanket"/>
    <d v="2010-01-01T00:00:00"/>
    <x v="0"/>
    <n v="201412"/>
    <x v="1"/>
    <x v="2"/>
    <s v="376000"/>
    <s v="068                                "/>
    <s v="00"/>
    <s v="NURV    "/>
    <x v="3003"/>
    <s v="3005"/>
    <s v="MN360"/>
    <x v="62"/>
    <s v="Gas Distribution 374-387"/>
    <s v="Programs"/>
  </r>
  <r>
    <s v="MN360"/>
    <x v="62"/>
    <x v="572"/>
    <x v="572"/>
    <s v="DIS-G S Cap Blanket"/>
    <d v="2010-01-01T00:00:00"/>
    <x v="0"/>
    <n v="201412"/>
    <x v="1"/>
    <x v="2"/>
    <s v="376000"/>
    <s v="068                                "/>
    <s v="00"/>
    <s v="UADD    "/>
    <x v="3004"/>
    <s v="3005"/>
    <s v="MN360"/>
    <x v="62"/>
    <s v="Gas Distribution 374-387"/>
    <s v="Programs"/>
  </r>
  <r>
    <s v="MN360"/>
    <x v="62"/>
    <x v="572"/>
    <x v="572"/>
    <s v="DIS-G S Cap Blanket"/>
    <d v="2010-01-01T00:00:00"/>
    <x v="0"/>
    <n v="201412"/>
    <x v="1"/>
    <x v="2"/>
    <s v="380000"/>
    <s v="068                                "/>
    <s v="00"/>
    <s v="CFNU    "/>
    <x v="3005"/>
    <s v="3005"/>
    <s v="MN360"/>
    <x v="62"/>
    <s v="Gas Distribution 374-387"/>
    <s v="Programs"/>
  </r>
  <r>
    <s v="MN360"/>
    <x v="62"/>
    <x v="572"/>
    <x v="572"/>
    <s v="DIS-G S Cap Blanket"/>
    <d v="2010-01-01T00:00:00"/>
    <x v="0"/>
    <n v="201412"/>
    <x v="1"/>
    <x v="2"/>
    <s v="380000"/>
    <s v="068                                "/>
    <s v="00"/>
    <s v="NURV    "/>
    <x v="3006"/>
    <s v="3005"/>
    <s v="MN360"/>
    <x v="62"/>
    <s v="Gas Distribution 374-387"/>
    <s v="Programs"/>
  </r>
  <r>
    <s v="MN360"/>
    <x v="62"/>
    <x v="572"/>
    <x v="572"/>
    <s v="DIS-G S Cap Blanket"/>
    <d v="2010-01-01T00:00:00"/>
    <x v="0"/>
    <n v="201412"/>
    <x v="1"/>
    <x v="2"/>
    <s v="380000"/>
    <s v="068                                "/>
    <s v="00"/>
    <s v="UADD    "/>
    <x v="3007"/>
    <s v="3005"/>
    <s v="MN360"/>
    <x v="62"/>
    <s v="Gas Distribution 374-387"/>
    <s v="Programs"/>
  </r>
  <r>
    <s v="12A50"/>
    <x v="62"/>
    <x v="573"/>
    <x v="573"/>
    <s v="DIS-G N Cap Blanket"/>
    <d v="2014-10-01T00:00:00"/>
    <x v="0"/>
    <n v="201412"/>
    <x v="1"/>
    <x v="1"/>
    <s v="381000"/>
    <s v="038                                "/>
    <s v="00"/>
    <s v="UADD    "/>
    <x v="3008"/>
    <s v="3005"/>
    <s v="12A50"/>
    <x v="62"/>
    <s v="Gas Distribution 374-387"/>
    <s v="Programs"/>
  </r>
  <r>
    <s v="12A50"/>
    <x v="62"/>
    <x v="574"/>
    <x v="574"/>
    <s v="DIS-G N Cap Specific"/>
    <d v="2014-09-01T00:00:00"/>
    <x v="0"/>
    <n v="201412"/>
    <x v="1"/>
    <x v="1"/>
    <s v="380000"/>
    <s v="038                                "/>
    <s v="00"/>
    <s v="UADD    "/>
    <x v="3009"/>
    <s v="3005"/>
    <s v="12A50"/>
    <x v="62"/>
    <s v="Gas Distribution 374-387"/>
    <s v="Programs"/>
  </r>
  <r>
    <s v="MN206"/>
    <x v="62"/>
    <x v="575"/>
    <x v="575"/>
    <s v="DIS-G S Cap Blanket"/>
    <d v="2014-10-01T00:00:00"/>
    <x v="0"/>
    <n v="201412"/>
    <x v="1"/>
    <x v="2"/>
    <s v="381000"/>
    <s v="068                                "/>
    <s v="00"/>
    <s v="UADD    "/>
    <x v="3010"/>
    <s v="3005"/>
    <s v="MN206"/>
    <x v="62"/>
    <s v="Gas Distribution 374-387"/>
    <s v="Programs"/>
  </r>
  <r>
    <s v="MN310"/>
    <x v="62"/>
    <x v="576"/>
    <x v="576"/>
    <s v="DIS-G S Cap Specific"/>
    <d v="2014-04-01T00:00:00"/>
    <x v="0"/>
    <n v="201412"/>
    <x v="1"/>
    <x v="2"/>
    <s v="376000"/>
    <s v="068                                "/>
    <s v="00"/>
    <s v="UADD    "/>
    <x v="3011"/>
    <s v="3005"/>
    <s v="MN310"/>
    <x v="62"/>
    <s v="Gas Distribution 374-387"/>
    <s v="Programs"/>
  </r>
  <r>
    <s v="ZOR06"/>
    <x v="63"/>
    <x v="577"/>
    <x v="577"/>
    <s v="DIS-G S Cap Blanket"/>
    <d v="2013-01-01T00:00:00"/>
    <x v="0"/>
    <n v="201412"/>
    <x v="1"/>
    <x v="2"/>
    <s v="376000"/>
    <s v="068                                "/>
    <s v="00"/>
    <s v="UADD    "/>
    <x v="3012"/>
    <s v="3006"/>
    <s v="ZOR06"/>
    <x v="63"/>
    <s v="Gas Distribution 374-387"/>
    <s v="Mandated"/>
  </r>
  <r>
    <s v="ZOR06"/>
    <x v="63"/>
    <x v="578"/>
    <x v="578"/>
    <s v="DIS-G S Cap Blanket"/>
    <d v="2013-01-01T00:00:00"/>
    <x v="0"/>
    <n v="201412"/>
    <x v="1"/>
    <x v="2"/>
    <s v="376000"/>
    <s v="068                                "/>
    <s v="00"/>
    <s v="UADD    "/>
    <x v="3013"/>
    <s v="3006"/>
    <s v="ZOR06"/>
    <x v="63"/>
    <s v="Gas Distribution 374-387"/>
    <s v="Mandated"/>
  </r>
  <r>
    <s v="ZOR06"/>
    <x v="63"/>
    <x v="578"/>
    <x v="578"/>
    <s v="DIS-G S Cap Blanket"/>
    <d v="2013-01-01T00:00:00"/>
    <x v="0"/>
    <n v="201412"/>
    <x v="1"/>
    <x v="2"/>
    <s v="380000"/>
    <s v="068                                "/>
    <s v="00"/>
    <s v="UADD    "/>
    <x v="3014"/>
    <s v="3006"/>
    <s v="ZOR06"/>
    <x v="63"/>
    <s v="Gas Distribution 374-387"/>
    <s v="Mandated"/>
  </r>
  <r>
    <s v="ZOR06"/>
    <x v="63"/>
    <x v="579"/>
    <x v="579"/>
    <s v="DIS-G S Cap Blanket"/>
    <d v="2013-01-01T00:00:00"/>
    <x v="0"/>
    <n v="201412"/>
    <x v="1"/>
    <x v="2"/>
    <s v="376000"/>
    <s v="068                                "/>
    <s v="00"/>
    <s v="CFNU    "/>
    <x v="3015"/>
    <s v="3006"/>
    <s v="ZOR06"/>
    <x v="63"/>
    <s v="Gas Distribution 374-387"/>
    <s v="Mandated"/>
  </r>
  <r>
    <s v="ZOR06"/>
    <x v="63"/>
    <x v="579"/>
    <x v="579"/>
    <s v="DIS-G S Cap Blanket"/>
    <d v="2013-01-01T00:00:00"/>
    <x v="0"/>
    <n v="201412"/>
    <x v="1"/>
    <x v="2"/>
    <s v="376000"/>
    <s v="068                                "/>
    <s v="00"/>
    <s v="NURV    "/>
    <x v="3016"/>
    <s v="3006"/>
    <s v="ZOR06"/>
    <x v="63"/>
    <s v="Gas Distribution 374-387"/>
    <s v="Mandated"/>
  </r>
  <r>
    <s v="ZOR06"/>
    <x v="63"/>
    <x v="579"/>
    <x v="579"/>
    <s v="DIS-G S Cap Blanket"/>
    <d v="2013-01-01T00:00:00"/>
    <x v="0"/>
    <n v="201412"/>
    <x v="1"/>
    <x v="2"/>
    <s v="376000"/>
    <s v="068                                "/>
    <s v="00"/>
    <s v="UADD    "/>
    <x v="3017"/>
    <s v="3006"/>
    <s v="ZOR06"/>
    <x v="63"/>
    <s v="Gas Distribution 374-387"/>
    <s v="Mandated"/>
  </r>
  <r>
    <s v="ZOR06"/>
    <x v="63"/>
    <x v="579"/>
    <x v="579"/>
    <s v="DIS-G S Cap Blanket"/>
    <d v="2013-01-01T00:00:00"/>
    <x v="0"/>
    <n v="201412"/>
    <x v="1"/>
    <x v="2"/>
    <s v="380000"/>
    <s v="068                                "/>
    <s v="00"/>
    <s v="CFNU    "/>
    <x v="3018"/>
    <s v="3006"/>
    <s v="ZOR06"/>
    <x v="63"/>
    <s v="Gas Distribution 374-387"/>
    <s v="Mandated"/>
  </r>
  <r>
    <s v="ZOR06"/>
    <x v="63"/>
    <x v="580"/>
    <x v="580"/>
    <s v="DIS-G S Cap Blanket"/>
    <d v="2013-01-01T00:00:00"/>
    <x v="0"/>
    <n v="201412"/>
    <x v="1"/>
    <x v="2"/>
    <s v="376000"/>
    <s v="068                                "/>
    <s v="00"/>
    <s v="CFNU    "/>
    <x v="3019"/>
    <s v="3006"/>
    <s v="ZOR06"/>
    <x v="63"/>
    <s v="Gas Distribution 374-387"/>
    <s v="Mandated"/>
  </r>
  <r>
    <s v="ZOR06"/>
    <x v="63"/>
    <x v="580"/>
    <x v="580"/>
    <s v="DIS-G S Cap Blanket"/>
    <d v="2013-01-01T00:00:00"/>
    <x v="0"/>
    <n v="201412"/>
    <x v="1"/>
    <x v="2"/>
    <s v="376000"/>
    <s v="068                                "/>
    <s v="00"/>
    <s v="NURV    "/>
    <x v="3020"/>
    <s v="3006"/>
    <s v="ZOR06"/>
    <x v="63"/>
    <s v="Gas Distribution 374-387"/>
    <s v="Mandated"/>
  </r>
  <r>
    <s v="ZOR06"/>
    <x v="63"/>
    <x v="580"/>
    <x v="580"/>
    <s v="DIS-G S Cap Blanket"/>
    <d v="2013-01-01T00:00:00"/>
    <x v="0"/>
    <n v="201412"/>
    <x v="1"/>
    <x v="2"/>
    <s v="376000"/>
    <s v="068                                "/>
    <s v="00"/>
    <s v="UADD    "/>
    <x v="3021"/>
    <s v="3006"/>
    <s v="ZOR06"/>
    <x v="63"/>
    <s v="Gas Distribution 374-387"/>
    <s v="Mandated"/>
  </r>
  <r>
    <s v="ZOR06"/>
    <x v="63"/>
    <x v="580"/>
    <x v="580"/>
    <s v="DIS-G S Cap Blanket"/>
    <d v="2013-01-01T00:00:00"/>
    <x v="0"/>
    <n v="201412"/>
    <x v="1"/>
    <x v="2"/>
    <s v="380000"/>
    <s v="068                                "/>
    <s v="00"/>
    <s v="CFNU    "/>
    <x v="3022"/>
    <s v="3006"/>
    <s v="ZOR06"/>
    <x v="63"/>
    <s v="Gas Distribution 374-387"/>
    <s v="Mandated"/>
  </r>
  <r>
    <s v="ZBG06"/>
    <x v="63"/>
    <x v="581"/>
    <x v="581"/>
    <s v="DIS-G N Cap Blanket"/>
    <d v="2013-01-01T00:00:00"/>
    <x v="0"/>
    <n v="201412"/>
    <x v="1"/>
    <x v="0"/>
    <s v="376000"/>
    <s v="028                                "/>
    <s v="00"/>
    <s v="UADD    "/>
    <x v="3023"/>
    <s v="3006"/>
    <s v="ZBG06"/>
    <x v="63"/>
    <s v="Gas Distribution 374-387"/>
    <s v="Mandated"/>
  </r>
  <r>
    <s v="ZCG07"/>
    <x v="64"/>
    <x v="582"/>
    <x v="582"/>
    <s v="DIS-G N Cap Specific"/>
    <d v="2011-01-01T00:00:00"/>
    <x v="0"/>
    <n v="201412"/>
    <x v="1"/>
    <x v="1"/>
    <s v="380000"/>
    <s v="038                                "/>
    <s v="00"/>
    <s v="UADD    "/>
    <x v="3024"/>
    <s v="3007"/>
    <s v="ZCG07"/>
    <x v="64"/>
    <s v="Gas Distribution 374-387"/>
    <s v="Mandated"/>
  </r>
  <r>
    <s v="MNG07"/>
    <x v="64"/>
    <x v="583"/>
    <x v="583"/>
    <s v="DIS-G S Cap Specific"/>
    <d v="2011-01-01T00:00:00"/>
    <x v="0"/>
    <n v="201412"/>
    <x v="1"/>
    <x v="2"/>
    <s v="376000"/>
    <s v="068                                "/>
    <s v="00"/>
    <s v="UADD    "/>
    <x v="3025"/>
    <s v="3007"/>
    <s v="MNG07"/>
    <x v="64"/>
    <s v="Gas Distribution 374-387"/>
    <s v="Mandated"/>
  </r>
  <r>
    <s v="MNG07"/>
    <x v="64"/>
    <x v="583"/>
    <x v="583"/>
    <s v="DIS-G S Cap Specific"/>
    <d v="2011-01-01T00:00:00"/>
    <x v="0"/>
    <n v="201412"/>
    <x v="1"/>
    <x v="2"/>
    <s v="380000"/>
    <s v="068                                "/>
    <s v="00"/>
    <s v="UADD    "/>
    <x v="3026"/>
    <s v="3007"/>
    <s v="MNG07"/>
    <x v="64"/>
    <s v="Gas Distribution 374-387"/>
    <s v="Mandated"/>
  </r>
  <r>
    <s v="ZBG07"/>
    <x v="64"/>
    <x v="584"/>
    <x v="584"/>
    <s v="DIS-G N Cap Specific"/>
    <d v="2011-01-01T00:00:00"/>
    <x v="0"/>
    <n v="201412"/>
    <x v="1"/>
    <x v="0"/>
    <s v="380000"/>
    <s v="028                                "/>
    <s v="00"/>
    <s v="UADD    "/>
    <x v="3027"/>
    <s v="3007"/>
    <s v="ZBG07"/>
    <x v="64"/>
    <s v="Gas Distribution 374-387"/>
    <s v="Mandated"/>
  </r>
  <r>
    <s v="ZCG07"/>
    <x v="64"/>
    <x v="585"/>
    <x v="585"/>
    <s v="DIS-G N Cap Blanket"/>
    <d v="2014-08-01T00:00:00"/>
    <x v="0"/>
    <n v="201412"/>
    <x v="1"/>
    <x v="1"/>
    <s v="376000"/>
    <s v="038                                "/>
    <s v="00"/>
    <s v="UADD    "/>
    <x v="3028"/>
    <s v="3007"/>
    <s v="ZCG07"/>
    <x v="64"/>
    <s v="Gas Distribution 374-387"/>
    <s v="Mandated"/>
  </r>
  <r>
    <s v="ZCG07"/>
    <x v="64"/>
    <x v="585"/>
    <x v="585"/>
    <s v="DIS-G N Cap Blanket"/>
    <d v="2014-08-01T00:00:00"/>
    <x v="0"/>
    <n v="201412"/>
    <x v="1"/>
    <x v="1"/>
    <s v="380000"/>
    <s v="038                                "/>
    <s v="00"/>
    <s v="UADD    "/>
    <x v="3029"/>
    <s v="3007"/>
    <s v="ZCG07"/>
    <x v="64"/>
    <s v="Gas Distribution 374-387"/>
    <s v="Mandated"/>
  </r>
  <r>
    <s v="MNG07"/>
    <x v="64"/>
    <x v="586"/>
    <x v="586"/>
    <s v="DIS-G S Cap Blanket"/>
    <d v="2014-08-01T00:00:00"/>
    <x v="0"/>
    <n v="201412"/>
    <x v="1"/>
    <x v="2"/>
    <s v="376000"/>
    <s v="068                                "/>
    <s v="00"/>
    <s v="UADD    "/>
    <x v="3030"/>
    <s v="3007"/>
    <s v="MNG07"/>
    <x v="64"/>
    <s v="Gas Distribution 374-387"/>
    <s v="Mandated"/>
  </r>
  <r>
    <s v="MNG07"/>
    <x v="64"/>
    <x v="586"/>
    <x v="586"/>
    <s v="DIS-G S Cap Blanket"/>
    <d v="2014-08-01T00:00:00"/>
    <x v="0"/>
    <n v="201412"/>
    <x v="1"/>
    <x v="2"/>
    <s v="380000"/>
    <s v="068                                "/>
    <s v="00"/>
    <s v="UADD    "/>
    <x v="3031"/>
    <s v="3007"/>
    <s v="MNG07"/>
    <x v="64"/>
    <s v="Gas Distribution 374-387"/>
    <s v="Mandated"/>
  </r>
  <r>
    <s v="ZBG07"/>
    <x v="64"/>
    <x v="587"/>
    <x v="587"/>
    <s v="DIS-G N Cap Blanket"/>
    <d v="2014-08-01T00:00:00"/>
    <x v="0"/>
    <n v="201412"/>
    <x v="1"/>
    <x v="0"/>
    <s v="376000"/>
    <s v="028                                "/>
    <s v="00"/>
    <s v="CFNU    "/>
    <x v="3032"/>
    <s v="3007"/>
    <s v="ZBG07"/>
    <x v="64"/>
    <s v="Gas Distribution 374-387"/>
    <s v="Mandated"/>
  </r>
  <r>
    <s v="ZBG07"/>
    <x v="64"/>
    <x v="587"/>
    <x v="587"/>
    <s v="DIS-G N Cap Blanket"/>
    <d v="2014-08-01T00:00:00"/>
    <x v="0"/>
    <n v="201412"/>
    <x v="1"/>
    <x v="0"/>
    <s v="376000"/>
    <s v="028                                "/>
    <s v="00"/>
    <s v="NURV    "/>
    <x v="3033"/>
    <s v="3007"/>
    <s v="ZBG07"/>
    <x v="64"/>
    <s v="Gas Distribution 374-387"/>
    <s v="Mandated"/>
  </r>
  <r>
    <s v="ZBG07"/>
    <x v="64"/>
    <x v="587"/>
    <x v="587"/>
    <s v="DIS-G N Cap Blanket"/>
    <d v="2014-08-01T00:00:00"/>
    <x v="0"/>
    <n v="201412"/>
    <x v="1"/>
    <x v="0"/>
    <s v="376000"/>
    <s v="028                                "/>
    <s v="00"/>
    <s v="UADD    "/>
    <x v="3034"/>
    <s v="3007"/>
    <s v="ZBG07"/>
    <x v="64"/>
    <s v="Gas Distribution 374-387"/>
    <s v="Mandated"/>
  </r>
  <r>
    <s v="ZBG07"/>
    <x v="64"/>
    <x v="587"/>
    <x v="587"/>
    <s v="DIS-G N Cap Blanket"/>
    <d v="2014-08-01T00:00:00"/>
    <x v="0"/>
    <n v="201412"/>
    <x v="1"/>
    <x v="0"/>
    <s v="380000"/>
    <s v="028                                "/>
    <s v="00"/>
    <s v="CFNU    "/>
    <x v="3035"/>
    <s v="3007"/>
    <s v="ZBG07"/>
    <x v="64"/>
    <s v="Gas Distribution 374-387"/>
    <s v="Mandated"/>
  </r>
  <r>
    <s v="ZBG07"/>
    <x v="64"/>
    <x v="587"/>
    <x v="587"/>
    <s v="DIS-G N Cap Blanket"/>
    <d v="2014-08-01T00:00:00"/>
    <x v="0"/>
    <n v="201412"/>
    <x v="1"/>
    <x v="0"/>
    <s v="380000"/>
    <s v="028                                "/>
    <s v="00"/>
    <s v="NURV    "/>
    <x v="3036"/>
    <s v="3007"/>
    <s v="ZBG07"/>
    <x v="64"/>
    <s v="Gas Distribution 374-387"/>
    <s v="Mandated"/>
  </r>
  <r>
    <s v="ZBG07"/>
    <x v="64"/>
    <x v="587"/>
    <x v="587"/>
    <s v="DIS-G N Cap Blanket"/>
    <d v="2014-08-01T00:00:00"/>
    <x v="0"/>
    <n v="201412"/>
    <x v="1"/>
    <x v="0"/>
    <s v="380000"/>
    <s v="028                                "/>
    <s v="00"/>
    <s v="UADD    "/>
    <x v="3037"/>
    <s v="3007"/>
    <s v="ZBG07"/>
    <x v="64"/>
    <s v="Gas Distribution 374-387"/>
    <s v="Mandated"/>
  </r>
  <r>
    <s v="GN312"/>
    <x v="65"/>
    <x v="588"/>
    <x v="588"/>
    <s v="DIS-G N Cap Blanket"/>
    <d v="2013-12-01T00:00:00"/>
    <x v="0"/>
    <n v="201412"/>
    <x v="1"/>
    <x v="1"/>
    <s v="376000"/>
    <s v="038                                "/>
    <s v="00"/>
    <s v="UADD    "/>
    <x v="3038"/>
    <s v="3008"/>
    <s v="GN312"/>
    <x v="65"/>
    <s v="Gas Distribution 374-387"/>
    <s v="Programs"/>
  </r>
  <r>
    <s v="GN312"/>
    <x v="65"/>
    <x v="588"/>
    <x v="588"/>
    <s v="DIS-G N Cap Blanket"/>
    <d v="2013-12-01T00:00:00"/>
    <x v="0"/>
    <n v="201412"/>
    <x v="1"/>
    <x v="1"/>
    <s v="380000"/>
    <s v="038                                "/>
    <s v="00"/>
    <s v="UADD    "/>
    <x v="3039"/>
    <s v="3008"/>
    <s v="GN312"/>
    <x v="65"/>
    <s v="Gas Distribution 374-387"/>
    <s v="Programs"/>
  </r>
  <r>
    <s v="GN312"/>
    <x v="65"/>
    <x v="589"/>
    <x v="589"/>
    <s v="DIS-G N Cap Blanket"/>
    <d v="2013-12-01T00:00:00"/>
    <x v="0"/>
    <n v="201412"/>
    <x v="1"/>
    <x v="1"/>
    <s v="376000"/>
    <s v="038                                "/>
    <s v="00"/>
    <s v="UADD    "/>
    <x v="3040"/>
    <s v="3008"/>
    <s v="GN312"/>
    <x v="65"/>
    <s v="Gas Distribution 374-387"/>
    <s v="Programs"/>
  </r>
  <r>
    <s v="GN216"/>
    <x v="65"/>
    <x v="590"/>
    <x v="590"/>
    <s v="DIS-G N Cap Blanket"/>
    <d v="2014-11-01T00:00:00"/>
    <x v="0"/>
    <n v="201412"/>
    <x v="1"/>
    <x v="1"/>
    <s v="376000"/>
    <s v="038                                "/>
    <s v="00"/>
    <s v="UADD    "/>
    <x v="3041"/>
    <s v="3008"/>
    <s v="GN216"/>
    <x v="65"/>
    <s v="Gas Distribution 374-387"/>
    <s v="Programs"/>
  </r>
  <r>
    <s v="GN217"/>
    <x v="65"/>
    <x v="591"/>
    <x v="591"/>
    <s v="DIS-G N Cap Blanket"/>
    <d v="2013-12-01T00:00:00"/>
    <x v="0"/>
    <n v="201412"/>
    <x v="1"/>
    <x v="1"/>
    <s v="380000"/>
    <s v="038                                "/>
    <s v="00"/>
    <s v="CFNU    "/>
    <x v="3042"/>
    <s v="3008"/>
    <s v="GN217"/>
    <x v="65"/>
    <s v="Gas Distribution 374-387"/>
    <s v="Programs"/>
  </r>
  <r>
    <s v="GN217"/>
    <x v="65"/>
    <x v="591"/>
    <x v="591"/>
    <s v="DIS-G N Cap Blanket"/>
    <d v="2013-12-01T00:00:00"/>
    <x v="0"/>
    <n v="201412"/>
    <x v="1"/>
    <x v="1"/>
    <s v="380000"/>
    <s v="038                                "/>
    <s v="00"/>
    <s v="NURV    "/>
    <x v="3043"/>
    <s v="3008"/>
    <s v="GN217"/>
    <x v="65"/>
    <s v="Gas Distribution 374-387"/>
    <s v="Programs"/>
  </r>
  <r>
    <s v="GN217"/>
    <x v="65"/>
    <x v="591"/>
    <x v="591"/>
    <s v="DIS-G N Cap Blanket"/>
    <d v="2013-12-01T00:00:00"/>
    <x v="0"/>
    <n v="201412"/>
    <x v="1"/>
    <x v="1"/>
    <s v="380000"/>
    <s v="038                                "/>
    <s v="00"/>
    <s v="UADD    "/>
    <x v="3044"/>
    <s v="3008"/>
    <s v="GN217"/>
    <x v="65"/>
    <s v="Gas Distribution 374-387"/>
    <s v="Programs"/>
  </r>
  <r>
    <s v="GN217"/>
    <x v="65"/>
    <x v="592"/>
    <x v="592"/>
    <s v="DIS-G N Cap Blanket"/>
    <d v="2014-11-01T00:00:00"/>
    <x v="0"/>
    <n v="201412"/>
    <x v="1"/>
    <x v="1"/>
    <s v="380000"/>
    <s v="038                                "/>
    <s v="00"/>
    <s v="UADD    "/>
    <x v="3045"/>
    <s v="3008"/>
    <s v="GN217"/>
    <x v="65"/>
    <s v="Gas Distribution 374-387"/>
    <s v="Programs"/>
  </r>
  <r>
    <s v="GN313"/>
    <x v="65"/>
    <x v="593"/>
    <x v="593"/>
    <s v="DIS-G N Cap Blanket"/>
    <d v="2013-12-01T00:00:00"/>
    <x v="0"/>
    <n v="201412"/>
    <x v="1"/>
    <x v="1"/>
    <s v="380000"/>
    <s v="038                                "/>
    <s v="00"/>
    <s v="UADD    "/>
    <x v="3046"/>
    <s v="3008"/>
    <s v="GN313"/>
    <x v="65"/>
    <s v="Gas Distribution 374-387"/>
    <s v="Programs"/>
  </r>
  <r>
    <s v="GN313"/>
    <x v="65"/>
    <x v="594"/>
    <x v="594"/>
    <s v="DIS-G N Cap Blanket"/>
    <d v="2013-12-01T00:00:00"/>
    <x v="0"/>
    <n v="201412"/>
    <x v="1"/>
    <x v="1"/>
    <s v="380000"/>
    <s v="038                                "/>
    <s v="00"/>
    <s v="CFNU    "/>
    <x v="3047"/>
    <s v="3008"/>
    <s v="GN313"/>
    <x v="65"/>
    <s v="Gas Distribution 374-387"/>
    <s v="Programs"/>
  </r>
  <r>
    <s v="GN313"/>
    <x v="65"/>
    <x v="594"/>
    <x v="594"/>
    <s v="DIS-G N Cap Blanket"/>
    <d v="2013-12-01T00:00:00"/>
    <x v="0"/>
    <n v="201412"/>
    <x v="1"/>
    <x v="1"/>
    <s v="380000"/>
    <s v="038                                "/>
    <s v="00"/>
    <s v="NURV    "/>
    <x v="3048"/>
    <s v="3008"/>
    <s v="GN313"/>
    <x v="65"/>
    <s v="Gas Distribution 374-387"/>
    <s v="Programs"/>
  </r>
  <r>
    <s v="GN313"/>
    <x v="65"/>
    <x v="594"/>
    <x v="594"/>
    <s v="DIS-G N Cap Blanket"/>
    <d v="2013-12-01T00:00:00"/>
    <x v="0"/>
    <n v="201412"/>
    <x v="1"/>
    <x v="1"/>
    <s v="380000"/>
    <s v="038                                "/>
    <s v="00"/>
    <s v="UADD    "/>
    <x v="3049"/>
    <s v="3008"/>
    <s v="GN313"/>
    <x v="65"/>
    <s v="Gas Distribution 374-387"/>
    <s v="Programs"/>
  </r>
  <r>
    <s v="GN313"/>
    <x v="65"/>
    <x v="595"/>
    <x v="595"/>
    <s v="DIS-G N Cap Blanket"/>
    <d v="2013-12-01T00:00:00"/>
    <x v="0"/>
    <n v="201412"/>
    <x v="1"/>
    <x v="1"/>
    <s v="380000"/>
    <s v="038                                "/>
    <s v="00"/>
    <s v="UADD    "/>
    <x v="3050"/>
    <s v="3008"/>
    <s v="GN313"/>
    <x v="65"/>
    <s v="Gas Distribution 374-387"/>
    <s v="Programs"/>
  </r>
  <r>
    <s v="GN313"/>
    <x v="65"/>
    <x v="596"/>
    <x v="596"/>
    <s v="DIS-G N Cap Blanket"/>
    <d v="2013-12-01T00:00:00"/>
    <x v="0"/>
    <n v="201412"/>
    <x v="1"/>
    <x v="1"/>
    <s v="380000"/>
    <s v="038                                "/>
    <s v="00"/>
    <s v="UADD    "/>
    <x v="3051"/>
    <s v="3008"/>
    <s v="GN313"/>
    <x v="65"/>
    <s v="Gas Distribution 374-387"/>
    <s v="Programs"/>
  </r>
  <r>
    <s v="GN216"/>
    <x v="65"/>
    <x v="597"/>
    <x v="597"/>
    <s v="DIS-G N Cap Blanket"/>
    <d v="2013-12-01T00:00:00"/>
    <x v="0"/>
    <n v="201412"/>
    <x v="1"/>
    <x v="1"/>
    <s v="376000"/>
    <s v="038                                "/>
    <s v="00"/>
    <s v="UADD    "/>
    <x v="3052"/>
    <s v="3008"/>
    <s v="GN216"/>
    <x v="65"/>
    <s v="Gas Distribution 374-387"/>
    <s v="Programs"/>
  </r>
  <r>
    <s v="GN310"/>
    <x v="65"/>
    <x v="598"/>
    <x v="598"/>
    <s v="DIS-G S Cap Blanket"/>
    <d v="2013-12-01T00:00:00"/>
    <x v="0"/>
    <n v="201412"/>
    <x v="1"/>
    <x v="2"/>
    <s v="376000"/>
    <s v="068                                "/>
    <s v="00"/>
    <s v="UADD    "/>
    <x v="3053"/>
    <s v="3008"/>
    <s v="GN310"/>
    <x v="65"/>
    <s v="Gas Distribution 374-387"/>
    <s v="Programs"/>
  </r>
  <r>
    <s v="GN310"/>
    <x v="65"/>
    <x v="599"/>
    <x v="599"/>
    <s v="DIS-G S Cap Blanket"/>
    <d v="2013-12-01T00:00:00"/>
    <x v="0"/>
    <n v="201412"/>
    <x v="1"/>
    <x v="2"/>
    <s v="376000"/>
    <s v="068                                "/>
    <s v="00"/>
    <s v="UADD    "/>
    <x v="3054"/>
    <s v="3008"/>
    <s v="GN310"/>
    <x v="65"/>
    <s v="Gas Distribution 374-387"/>
    <s v="Programs"/>
  </r>
  <r>
    <s v="GN310"/>
    <x v="65"/>
    <x v="600"/>
    <x v="600"/>
    <s v="DIS-G S Cap Blanket"/>
    <d v="2013-12-01T00:00:00"/>
    <x v="0"/>
    <n v="201412"/>
    <x v="1"/>
    <x v="2"/>
    <s v="376000"/>
    <s v="068                                "/>
    <s v="00"/>
    <s v="UADD    "/>
    <x v="3055"/>
    <s v="3008"/>
    <s v="GN310"/>
    <x v="65"/>
    <s v="Gas Distribution 374-387"/>
    <s v="Programs"/>
  </r>
  <r>
    <s v="GN310"/>
    <x v="65"/>
    <x v="601"/>
    <x v="601"/>
    <s v="DIS-G S Cap Blanket"/>
    <d v="2013-12-01T00:00:00"/>
    <x v="0"/>
    <n v="201412"/>
    <x v="1"/>
    <x v="2"/>
    <s v="376000"/>
    <s v="068                                "/>
    <s v="00"/>
    <s v="UADD    "/>
    <x v="3056"/>
    <s v="3008"/>
    <s v="GN310"/>
    <x v="65"/>
    <s v="Gas Distribution 374-387"/>
    <s v="Programs"/>
  </r>
  <r>
    <s v="GN214"/>
    <x v="65"/>
    <x v="602"/>
    <x v="602"/>
    <s v="DIS-G S Cap Blanket"/>
    <d v="2014-11-01T00:00:00"/>
    <x v="0"/>
    <n v="201412"/>
    <x v="1"/>
    <x v="2"/>
    <s v="376000"/>
    <s v="068                                "/>
    <s v="00"/>
    <s v="UADD    "/>
    <x v="3057"/>
    <s v="3008"/>
    <s v="GN214"/>
    <x v="65"/>
    <s v="Gas Distribution 374-387"/>
    <s v="Programs"/>
  </r>
  <r>
    <s v="GN311"/>
    <x v="65"/>
    <x v="603"/>
    <x v="603"/>
    <s v="DIS-G S Cap Blanket"/>
    <d v="2013-12-01T00:00:00"/>
    <x v="0"/>
    <n v="201412"/>
    <x v="1"/>
    <x v="2"/>
    <s v="380000"/>
    <s v="068                                "/>
    <s v="00"/>
    <s v="UADD    "/>
    <x v="3058"/>
    <s v="3008"/>
    <s v="GN311"/>
    <x v="65"/>
    <s v="Gas Distribution 374-387"/>
    <s v="Programs"/>
  </r>
  <r>
    <s v="GN311"/>
    <x v="65"/>
    <x v="604"/>
    <x v="604"/>
    <s v="DIS-G S Cap Blanket"/>
    <d v="2013-12-01T00:00:00"/>
    <x v="0"/>
    <n v="201412"/>
    <x v="1"/>
    <x v="2"/>
    <s v="380000"/>
    <s v="068                                "/>
    <s v="00"/>
    <s v="UADD    "/>
    <x v="3059"/>
    <s v="3008"/>
    <s v="GN311"/>
    <x v="65"/>
    <s v="Gas Distribution 374-387"/>
    <s v="Programs"/>
  </r>
  <r>
    <s v="GN215"/>
    <x v="65"/>
    <x v="605"/>
    <x v="605"/>
    <s v="DIS-G S Cap Blanket"/>
    <d v="2013-12-01T00:00:00"/>
    <x v="0"/>
    <n v="201412"/>
    <x v="1"/>
    <x v="2"/>
    <s v="380000"/>
    <s v="068                                "/>
    <s v="00"/>
    <s v="UADD    "/>
    <x v="3060"/>
    <s v="3008"/>
    <s v="GN215"/>
    <x v="65"/>
    <s v="Gas Distribution 374-387"/>
    <s v="Programs"/>
  </r>
  <r>
    <s v="GN214"/>
    <x v="65"/>
    <x v="606"/>
    <x v="606"/>
    <s v="DIS-G S Cap Blanket"/>
    <d v="2013-12-01T00:00:00"/>
    <x v="0"/>
    <n v="201412"/>
    <x v="1"/>
    <x v="2"/>
    <s v="376000"/>
    <s v="068                                "/>
    <s v="00"/>
    <s v="CFNU    "/>
    <x v="3061"/>
    <s v="3008"/>
    <s v="GN214"/>
    <x v="65"/>
    <s v="Gas Distribution 374-387"/>
    <s v="Programs"/>
  </r>
  <r>
    <s v="GN214"/>
    <x v="65"/>
    <x v="606"/>
    <x v="606"/>
    <s v="DIS-G S Cap Blanket"/>
    <d v="2013-12-01T00:00:00"/>
    <x v="0"/>
    <n v="201412"/>
    <x v="1"/>
    <x v="2"/>
    <s v="376000"/>
    <s v="068                                "/>
    <s v="00"/>
    <s v="NURV    "/>
    <x v="3062"/>
    <s v="3008"/>
    <s v="GN214"/>
    <x v="65"/>
    <s v="Gas Distribution 374-387"/>
    <s v="Programs"/>
  </r>
  <r>
    <s v="GN214"/>
    <x v="65"/>
    <x v="606"/>
    <x v="606"/>
    <s v="DIS-G S Cap Blanket"/>
    <d v="2013-12-01T00:00:00"/>
    <x v="0"/>
    <n v="201412"/>
    <x v="1"/>
    <x v="2"/>
    <s v="376000"/>
    <s v="068                                "/>
    <s v="00"/>
    <s v="UADD    "/>
    <x v="3063"/>
    <s v="3008"/>
    <s v="GN214"/>
    <x v="65"/>
    <s v="Gas Distribution 374-387"/>
    <s v="Programs"/>
  </r>
  <r>
    <s v="GN214"/>
    <x v="65"/>
    <x v="606"/>
    <x v="606"/>
    <s v="DIS-G S Cap Blanket"/>
    <d v="2013-12-01T00:00:00"/>
    <x v="0"/>
    <n v="201412"/>
    <x v="1"/>
    <x v="2"/>
    <s v="380000"/>
    <s v="068                                "/>
    <s v="00"/>
    <s v="NURV    "/>
    <x v="3064"/>
    <s v="3008"/>
    <s v="GN214"/>
    <x v="65"/>
    <s v="Gas Distribution 374-387"/>
    <s v="Programs"/>
  </r>
  <r>
    <s v="GN214"/>
    <x v="65"/>
    <x v="606"/>
    <x v="606"/>
    <s v="DIS-G S Cap Blanket"/>
    <d v="2013-12-01T00:00:00"/>
    <x v="0"/>
    <n v="201412"/>
    <x v="1"/>
    <x v="2"/>
    <s v="380000"/>
    <s v="068                                "/>
    <s v="00"/>
    <s v="UADD    "/>
    <x v="3065"/>
    <s v="3008"/>
    <s v="GN214"/>
    <x v="65"/>
    <s v="Gas Distribution 374-387"/>
    <s v="Programs"/>
  </r>
  <r>
    <s v="GN210"/>
    <x v="65"/>
    <x v="607"/>
    <x v="607"/>
    <s v="DIS-G N Cap Blanket"/>
    <d v="2012-09-01T00:00:00"/>
    <x v="0"/>
    <n v="201412"/>
    <x v="1"/>
    <x v="0"/>
    <s v="376000"/>
    <s v="028                                "/>
    <s v="00"/>
    <s v="CFNU    "/>
    <x v="3066"/>
    <s v="3008"/>
    <s v="GN210"/>
    <x v="65"/>
    <s v="Gas Distribution 374-387"/>
    <s v="Programs"/>
  </r>
  <r>
    <s v="GN210"/>
    <x v="65"/>
    <x v="607"/>
    <x v="607"/>
    <s v="DIS-G N Cap Blanket"/>
    <d v="2012-09-01T00:00:00"/>
    <x v="0"/>
    <n v="201412"/>
    <x v="1"/>
    <x v="0"/>
    <s v="376000"/>
    <s v="028                                "/>
    <s v="00"/>
    <s v="NURV    "/>
    <x v="3067"/>
    <s v="3008"/>
    <s v="GN210"/>
    <x v="65"/>
    <s v="Gas Distribution 374-387"/>
    <s v="Programs"/>
  </r>
  <r>
    <s v="GN210"/>
    <x v="65"/>
    <x v="607"/>
    <x v="607"/>
    <s v="DIS-G N Cap Blanket"/>
    <d v="2012-09-01T00:00:00"/>
    <x v="0"/>
    <n v="201412"/>
    <x v="1"/>
    <x v="0"/>
    <s v="376000"/>
    <s v="028                                "/>
    <s v="00"/>
    <s v="UADD    "/>
    <x v="3068"/>
    <s v="3008"/>
    <s v="GN210"/>
    <x v="65"/>
    <s v="Gas Distribution 374-387"/>
    <s v="Programs"/>
  </r>
  <r>
    <s v="GN210"/>
    <x v="65"/>
    <x v="607"/>
    <x v="607"/>
    <s v="DIS-G N Cap Blanket"/>
    <d v="2012-09-01T00:00:00"/>
    <x v="0"/>
    <n v="201412"/>
    <x v="1"/>
    <x v="0"/>
    <s v="380000"/>
    <s v="028                                "/>
    <s v="00"/>
    <s v="CFNU    "/>
    <x v="3069"/>
    <s v="3008"/>
    <s v="GN210"/>
    <x v="65"/>
    <s v="Gas Distribution 374-387"/>
    <s v="Programs"/>
  </r>
  <r>
    <s v="GN210"/>
    <x v="65"/>
    <x v="607"/>
    <x v="607"/>
    <s v="DIS-G N Cap Blanket"/>
    <d v="2012-09-01T00:00:00"/>
    <x v="0"/>
    <n v="201412"/>
    <x v="1"/>
    <x v="0"/>
    <s v="380000"/>
    <s v="028                                "/>
    <s v="00"/>
    <s v="NURV    "/>
    <x v="3070"/>
    <s v="3008"/>
    <s v="GN210"/>
    <x v="65"/>
    <s v="Gas Distribution 374-387"/>
    <s v="Programs"/>
  </r>
  <r>
    <s v="GN210"/>
    <x v="65"/>
    <x v="607"/>
    <x v="607"/>
    <s v="DIS-G N Cap Blanket"/>
    <d v="2012-09-01T00:00:00"/>
    <x v="0"/>
    <n v="201412"/>
    <x v="1"/>
    <x v="0"/>
    <s v="380000"/>
    <s v="028                                "/>
    <s v="00"/>
    <s v="UADD    "/>
    <x v="3071"/>
    <s v="3008"/>
    <s v="GN210"/>
    <x v="65"/>
    <s v="Gas Distribution 374-387"/>
    <s v="Programs"/>
  </r>
  <r>
    <s v="GN211"/>
    <x v="65"/>
    <x v="608"/>
    <x v="608"/>
    <s v="DIS-G N Cap Blanket"/>
    <d v="2013-04-01T00:00:00"/>
    <x v="0"/>
    <n v="201412"/>
    <x v="1"/>
    <x v="0"/>
    <s v="376000"/>
    <s v="028                                "/>
    <s v="00"/>
    <s v="UADD    "/>
    <x v="3072"/>
    <s v="3008"/>
    <s v="GN211"/>
    <x v="65"/>
    <s v="Gas Distribution 374-387"/>
    <s v="Programs"/>
  </r>
  <r>
    <s v="GN211"/>
    <x v="65"/>
    <x v="609"/>
    <x v="609"/>
    <s v="DIS-G N Cap Blanket"/>
    <d v="2013-12-01T00:00:00"/>
    <x v="0"/>
    <n v="201412"/>
    <x v="1"/>
    <x v="0"/>
    <s v="376000"/>
    <s v="028                                "/>
    <s v="00"/>
    <s v="CFNU    "/>
    <x v="3073"/>
    <s v="3008"/>
    <s v="GN211"/>
    <x v="65"/>
    <s v="Gas Distribution 374-387"/>
    <s v="Programs"/>
  </r>
  <r>
    <s v="GN211"/>
    <x v="65"/>
    <x v="609"/>
    <x v="609"/>
    <s v="DIS-G N Cap Blanket"/>
    <d v="2013-12-01T00:00:00"/>
    <x v="0"/>
    <n v="201412"/>
    <x v="1"/>
    <x v="0"/>
    <s v="376000"/>
    <s v="028                                "/>
    <s v="00"/>
    <s v="NURV    "/>
    <x v="3074"/>
    <s v="3008"/>
    <s v="GN211"/>
    <x v="65"/>
    <s v="Gas Distribution 374-387"/>
    <s v="Programs"/>
  </r>
  <r>
    <s v="GN211"/>
    <x v="65"/>
    <x v="609"/>
    <x v="609"/>
    <s v="DIS-G N Cap Blanket"/>
    <d v="2013-12-01T00:00:00"/>
    <x v="0"/>
    <n v="201412"/>
    <x v="1"/>
    <x v="0"/>
    <s v="376000"/>
    <s v="028                                "/>
    <s v="00"/>
    <s v="UADD    "/>
    <x v="3075"/>
    <s v="3008"/>
    <s v="GN211"/>
    <x v="65"/>
    <s v="Gas Distribution 374-387"/>
    <s v="Programs"/>
  </r>
  <r>
    <s v="GN211"/>
    <x v="65"/>
    <x v="609"/>
    <x v="609"/>
    <s v="DIS-G N Cap Blanket"/>
    <d v="2013-12-01T00:00:00"/>
    <x v="0"/>
    <n v="201412"/>
    <x v="1"/>
    <x v="0"/>
    <s v="380000"/>
    <s v="028                                "/>
    <s v="00"/>
    <s v="CFNU    "/>
    <x v="3076"/>
    <s v="3008"/>
    <s v="GN211"/>
    <x v="65"/>
    <s v="Gas Distribution 374-387"/>
    <s v="Programs"/>
  </r>
  <r>
    <s v="GN210"/>
    <x v="65"/>
    <x v="610"/>
    <x v="610"/>
    <s v="DIS-G N Cap Blanket"/>
    <d v="2014-11-01T00:00:00"/>
    <x v="0"/>
    <n v="201412"/>
    <x v="1"/>
    <x v="0"/>
    <s v="376000"/>
    <s v="028                                "/>
    <s v="00"/>
    <s v="UADD    "/>
    <x v="3077"/>
    <s v="3008"/>
    <s v="GN210"/>
    <x v="65"/>
    <s v="Gas Distribution 374-387"/>
    <s v="Programs"/>
  </r>
  <r>
    <s v="GN210"/>
    <x v="65"/>
    <x v="611"/>
    <x v="611"/>
    <s v="DIS-G N Cap Blanket"/>
    <d v="2014-11-01T00:00:00"/>
    <x v="0"/>
    <n v="201412"/>
    <x v="1"/>
    <x v="0"/>
    <s v="381000"/>
    <s v="028                                "/>
    <s v="00"/>
    <s v="CFNU    "/>
    <x v="3078"/>
    <s v="3008"/>
    <s v="GN210"/>
    <x v="65"/>
    <s v="Gas Distribution 374-387"/>
    <s v="Programs"/>
  </r>
  <r>
    <s v="GN210"/>
    <x v="65"/>
    <x v="611"/>
    <x v="611"/>
    <s v="DIS-G N Cap Blanket"/>
    <d v="2014-11-01T00:00:00"/>
    <x v="0"/>
    <n v="201412"/>
    <x v="1"/>
    <x v="0"/>
    <s v="381000"/>
    <s v="028                                "/>
    <s v="00"/>
    <s v="NURV    "/>
    <x v="3079"/>
    <s v="3008"/>
    <s v="GN210"/>
    <x v="65"/>
    <s v="Gas Distribution 374-387"/>
    <s v="Programs"/>
  </r>
  <r>
    <s v="GN210"/>
    <x v="65"/>
    <x v="611"/>
    <x v="611"/>
    <s v="DIS-G N Cap Blanket"/>
    <d v="2014-11-01T00:00:00"/>
    <x v="0"/>
    <n v="201412"/>
    <x v="1"/>
    <x v="0"/>
    <s v="381000"/>
    <s v="028                                "/>
    <s v="00"/>
    <s v="UADD    "/>
    <x v="3078"/>
    <s v="3008"/>
    <s v="GN210"/>
    <x v="65"/>
    <s v="Gas Distribution 374-387"/>
    <s v="Programs"/>
  </r>
  <r>
    <s v="GN212"/>
    <x v="65"/>
    <x v="612"/>
    <x v="612"/>
    <s v="DIS-G N Cap Blanket"/>
    <d v="2013-12-01T00:00:00"/>
    <x v="0"/>
    <n v="201412"/>
    <x v="1"/>
    <x v="0"/>
    <s v="380000"/>
    <s v="028                                "/>
    <s v="00"/>
    <s v="CFNU    "/>
    <x v="3080"/>
    <s v="3008"/>
    <s v="GN212"/>
    <x v="65"/>
    <s v="Gas Distribution 374-387"/>
    <s v="Programs"/>
  </r>
  <r>
    <s v="GN212"/>
    <x v="65"/>
    <x v="612"/>
    <x v="612"/>
    <s v="DIS-G N Cap Blanket"/>
    <d v="2013-12-01T00:00:00"/>
    <x v="0"/>
    <n v="201412"/>
    <x v="1"/>
    <x v="0"/>
    <s v="380000"/>
    <s v="028                                "/>
    <s v="00"/>
    <s v="NURV    "/>
    <x v="3081"/>
    <s v="3008"/>
    <s v="GN212"/>
    <x v="65"/>
    <s v="Gas Distribution 374-387"/>
    <s v="Programs"/>
  </r>
  <r>
    <s v="GN212"/>
    <x v="65"/>
    <x v="612"/>
    <x v="612"/>
    <s v="DIS-G N Cap Blanket"/>
    <d v="2013-12-01T00:00:00"/>
    <x v="0"/>
    <n v="201412"/>
    <x v="1"/>
    <x v="0"/>
    <s v="380000"/>
    <s v="028                                "/>
    <s v="00"/>
    <s v="UADD    "/>
    <x v="3082"/>
    <s v="3008"/>
    <s v="GN212"/>
    <x v="65"/>
    <s v="Gas Distribution 374-387"/>
    <s v="Programs"/>
  </r>
  <r>
    <s v="GN212"/>
    <x v="65"/>
    <x v="613"/>
    <x v="613"/>
    <s v="DIS-G N Cap Blanket"/>
    <d v="2014-11-01T00:00:00"/>
    <x v="0"/>
    <n v="201412"/>
    <x v="1"/>
    <x v="0"/>
    <s v="381000"/>
    <s v="028                                "/>
    <s v="00"/>
    <s v="CFNU    "/>
    <x v="3083"/>
    <s v="3008"/>
    <s v="GN212"/>
    <x v="65"/>
    <s v="Gas Distribution 374-387"/>
    <s v="Programs"/>
  </r>
  <r>
    <s v="GN212"/>
    <x v="65"/>
    <x v="613"/>
    <x v="613"/>
    <s v="DIS-G N Cap Blanket"/>
    <d v="2014-11-01T00:00:00"/>
    <x v="0"/>
    <n v="201412"/>
    <x v="1"/>
    <x v="0"/>
    <s v="381000"/>
    <s v="028                                "/>
    <s v="00"/>
    <s v="NURV    "/>
    <x v="3084"/>
    <s v="3008"/>
    <s v="GN212"/>
    <x v="65"/>
    <s v="Gas Distribution 374-387"/>
    <s v="Programs"/>
  </r>
  <r>
    <s v="GN212"/>
    <x v="65"/>
    <x v="613"/>
    <x v="613"/>
    <s v="DIS-G N Cap Blanket"/>
    <d v="2014-11-01T00:00:00"/>
    <x v="0"/>
    <n v="201412"/>
    <x v="1"/>
    <x v="0"/>
    <s v="381000"/>
    <s v="028                                "/>
    <s v="00"/>
    <s v="UADD    "/>
    <x v="3083"/>
    <s v="3008"/>
    <s v="GN212"/>
    <x v="65"/>
    <s v="Gas Distribution 374-387"/>
    <s v="Programs"/>
  </r>
  <r>
    <s v="GN213"/>
    <x v="65"/>
    <x v="614"/>
    <x v="614"/>
    <s v="DIS-G N Cap Blanket"/>
    <d v="2013-12-01T00:00:00"/>
    <x v="0"/>
    <n v="201412"/>
    <x v="1"/>
    <x v="0"/>
    <s v="380000"/>
    <s v="028                                "/>
    <s v="00"/>
    <s v="CFNU    "/>
    <x v="3085"/>
    <s v="3008"/>
    <s v="GN213"/>
    <x v="65"/>
    <s v="Gas Distribution 374-387"/>
    <s v="Programs"/>
  </r>
  <r>
    <s v="GN213"/>
    <x v="65"/>
    <x v="614"/>
    <x v="614"/>
    <s v="DIS-G N Cap Blanket"/>
    <d v="2013-12-01T00:00:00"/>
    <x v="0"/>
    <n v="201412"/>
    <x v="1"/>
    <x v="0"/>
    <s v="380000"/>
    <s v="028                                "/>
    <s v="00"/>
    <s v="NURV    "/>
    <x v="3086"/>
    <s v="3008"/>
    <s v="GN213"/>
    <x v="65"/>
    <s v="Gas Distribution 374-387"/>
    <s v="Programs"/>
  </r>
  <r>
    <s v="GN213"/>
    <x v="65"/>
    <x v="615"/>
    <x v="615"/>
    <s v="DIS-G N Cap Blanket"/>
    <d v="2013-12-01T00:00:00"/>
    <x v="0"/>
    <n v="201412"/>
    <x v="1"/>
    <x v="0"/>
    <s v="380000"/>
    <s v="028                                "/>
    <s v="00"/>
    <s v="UADD    "/>
    <x v="3087"/>
    <s v="3008"/>
    <s v="GN213"/>
    <x v="65"/>
    <s v="Gas Distribution 374-387"/>
    <s v="Programs"/>
  </r>
  <r>
    <s v="GN213"/>
    <x v="65"/>
    <x v="616"/>
    <x v="616"/>
    <s v="DIS-G N Cap Blanket"/>
    <d v="2013-12-01T00:00:00"/>
    <x v="0"/>
    <n v="201412"/>
    <x v="1"/>
    <x v="0"/>
    <s v="380000"/>
    <s v="028                                "/>
    <s v="00"/>
    <s v="UADD    "/>
    <x v="3088"/>
    <s v="3008"/>
    <s v="GN213"/>
    <x v="65"/>
    <s v="Gas Distribution 374-387"/>
    <s v="Programs"/>
  </r>
  <r>
    <s v="GN213"/>
    <x v="65"/>
    <x v="617"/>
    <x v="617"/>
    <s v="DIS-G N Cap Blanket"/>
    <d v="2013-12-01T00:00:00"/>
    <x v="0"/>
    <n v="201412"/>
    <x v="1"/>
    <x v="0"/>
    <s v="380000"/>
    <s v="028                                "/>
    <s v="00"/>
    <s v="UADD    "/>
    <x v="3089"/>
    <s v="3008"/>
    <s v="GN213"/>
    <x v="65"/>
    <s v="Gas Distribution 374-387"/>
    <s v="Programs"/>
  </r>
  <r>
    <s v="GN210"/>
    <x v="65"/>
    <x v="618"/>
    <x v="618"/>
    <s v="DIS-G N Cap Blanket"/>
    <d v="2013-12-01T00:00:00"/>
    <x v="0"/>
    <n v="201412"/>
    <x v="1"/>
    <x v="0"/>
    <s v="376000"/>
    <s v="028                                "/>
    <s v="00"/>
    <s v="CFNU    "/>
    <x v="3090"/>
    <s v="3008"/>
    <s v="GN210"/>
    <x v="65"/>
    <s v="Gas Distribution 374-387"/>
    <s v="Programs"/>
  </r>
  <r>
    <s v="GN210"/>
    <x v="65"/>
    <x v="618"/>
    <x v="618"/>
    <s v="DIS-G N Cap Blanket"/>
    <d v="2013-12-01T00:00:00"/>
    <x v="0"/>
    <n v="201412"/>
    <x v="1"/>
    <x v="0"/>
    <s v="376000"/>
    <s v="028                                "/>
    <s v="00"/>
    <s v="NURV    "/>
    <x v="3091"/>
    <s v="3008"/>
    <s v="GN210"/>
    <x v="65"/>
    <s v="Gas Distribution 374-387"/>
    <s v="Programs"/>
  </r>
  <r>
    <s v="GN210"/>
    <x v="65"/>
    <x v="618"/>
    <x v="618"/>
    <s v="DIS-G N Cap Blanket"/>
    <d v="2013-12-01T00:00:00"/>
    <x v="0"/>
    <n v="201412"/>
    <x v="1"/>
    <x v="0"/>
    <s v="376000"/>
    <s v="028                                "/>
    <s v="00"/>
    <s v="UADD    "/>
    <x v="3092"/>
    <s v="3008"/>
    <s v="GN210"/>
    <x v="65"/>
    <s v="Gas Distribution 374-387"/>
    <s v="Programs"/>
  </r>
  <r>
    <s v="GN210"/>
    <x v="65"/>
    <x v="618"/>
    <x v="618"/>
    <s v="DIS-G N Cap Blanket"/>
    <d v="2013-12-01T00:00:00"/>
    <x v="0"/>
    <n v="201412"/>
    <x v="1"/>
    <x v="0"/>
    <s v="380000"/>
    <s v="028                                "/>
    <s v="00"/>
    <s v="CFNU    "/>
    <x v="3093"/>
    <s v="3008"/>
    <s v="GN210"/>
    <x v="65"/>
    <s v="Gas Distribution 374-387"/>
    <s v="Programs"/>
  </r>
  <r>
    <s v="GN210"/>
    <x v="65"/>
    <x v="618"/>
    <x v="618"/>
    <s v="DIS-G N Cap Blanket"/>
    <d v="2013-12-01T00:00:00"/>
    <x v="0"/>
    <n v="201412"/>
    <x v="1"/>
    <x v="0"/>
    <s v="380000"/>
    <s v="028                                "/>
    <s v="00"/>
    <s v="NURV    "/>
    <x v="3094"/>
    <s v="3008"/>
    <s v="GN210"/>
    <x v="65"/>
    <s v="Gas Distribution 374-387"/>
    <s v="Programs"/>
  </r>
  <r>
    <s v="GN210"/>
    <x v="65"/>
    <x v="618"/>
    <x v="618"/>
    <s v="DIS-G N Cap Blanket"/>
    <d v="2013-12-01T00:00:00"/>
    <x v="0"/>
    <n v="201412"/>
    <x v="1"/>
    <x v="0"/>
    <s v="380000"/>
    <s v="028                                "/>
    <s v="00"/>
    <s v="UADD    "/>
    <x v="3095"/>
    <s v="3008"/>
    <s v="GN210"/>
    <x v="65"/>
    <s v="Gas Distribution 374-387"/>
    <s v="Programs"/>
  </r>
  <r>
    <s v="GN106"/>
    <x v="65"/>
    <x v="619"/>
    <x v="619"/>
    <s v="DIS-G N Cap Blanket"/>
    <d v="2011-05-01T00:00:00"/>
    <x v="0"/>
    <n v="201412"/>
    <x v="1"/>
    <x v="1"/>
    <s v="376000"/>
    <s v="038                                "/>
    <s v="00"/>
    <s v="CFNU    "/>
    <x v="3096"/>
    <s v="3008"/>
    <s v="GN106"/>
    <x v="65"/>
    <s v="Gas Distribution 374-387"/>
    <s v="Programs"/>
  </r>
  <r>
    <s v="GN106"/>
    <x v="65"/>
    <x v="619"/>
    <x v="619"/>
    <s v="DIS-G N Cap Blanket"/>
    <d v="2011-05-01T00:00:00"/>
    <x v="0"/>
    <n v="201412"/>
    <x v="1"/>
    <x v="1"/>
    <s v="376000"/>
    <s v="038                                "/>
    <s v="00"/>
    <s v="NURV    "/>
    <x v="3097"/>
    <s v="3008"/>
    <s v="GN106"/>
    <x v="65"/>
    <s v="Gas Distribution 374-387"/>
    <s v="Programs"/>
  </r>
  <r>
    <s v="GN106"/>
    <x v="65"/>
    <x v="619"/>
    <x v="619"/>
    <s v="DIS-G N Cap Blanket"/>
    <d v="2011-05-01T00:00:00"/>
    <x v="0"/>
    <n v="201412"/>
    <x v="1"/>
    <x v="1"/>
    <s v="376000"/>
    <s v="038                                "/>
    <s v="00"/>
    <s v="UADD    "/>
    <x v="3098"/>
    <s v="3008"/>
    <s v="GN106"/>
    <x v="65"/>
    <s v="Gas Distribution 374-387"/>
    <s v="Programs"/>
  </r>
  <r>
    <s v="GN106"/>
    <x v="65"/>
    <x v="619"/>
    <x v="619"/>
    <s v="DIS-G N Cap Blanket"/>
    <d v="2011-05-01T00:00:00"/>
    <x v="0"/>
    <n v="201412"/>
    <x v="1"/>
    <x v="1"/>
    <s v="380000"/>
    <s v="038                                "/>
    <s v="00"/>
    <s v="CFNU    "/>
    <x v="3099"/>
    <s v="3008"/>
    <s v="GN106"/>
    <x v="65"/>
    <s v="Gas Distribution 374-387"/>
    <s v="Programs"/>
  </r>
  <r>
    <s v="GN106"/>
    <x v="65"/>
    <x v="619"/>
    <x v="619"/>
    <s v="DIS-G N Cap Blanket"/>
    <d v="2011-05-01T00:00:00"/>
    <x v="0"/>
    <n v="201412"/>
    <x v="1"/>
    <x v="1"/>
    <s v="380000"/>
    <s v="038                                "/>
    <s v="00"/>
    <s v="NURV    "/>
    <x v="3100"/>
    <s v="3008"/>
    <s v="GN106"/>
    <x v="65"/>
    <s v="Gas Distribution 374-387"/>
    <s v="Programs"/>
  </r>
  <r>
    <s v="GN106"/>
    <x v="65"/>
    <x v="619"/>
    <x v="619"/>
    <s v="DIS-G N Cap Blanket"/>
    <d v="2011-05-01T00:00:00"/>
    <x v="0"/>
    <n v="201412"/>
    <x v="1"/>
    <x v="1"/>
    <s v="380000"/>
    <s v="038                                "/>
    <s v="00"/>
    <s v="UADD    "/>
    <x v="3101"/>
    <s v="3008"/>
    <s v="GN106"/>
    <x v="65"/>
    <s v="Gas Distribution 374-387"/>
    <s v="Programs"/>
  </r>
  <r>
    <s v="GN106"/>
    <x v="65"/>
    <x v="620"/>
    <x v="620"/>
    <s v="DIS-G S Cap Blanket"/>
    <d v="2011-05-01T00:00:00"/>
    <x v="0"/>
    <n v="201412"/>
    <x v="1"/>
    <x v="2"/>
    <s v="376000"/>
    <s v="068                                "/>
    <s v="00"/>
    <s v="CFNU    "/>
    <x v="3102"/>
    <s v="3008"/>
    <s v="GN106"/>
    <x v="65"/>
    <s v="Gas Distribution 374-387"/>
    <s v="Programs"/>
  </r>
  <r>
    <s v="GN106"/>
    <x v="65"/>
    <x v="620"/>
    <x v="620"/>
    <s v="DIS-G S Cap Blanket"/>
    <d v="2011-05-01T00:00:00"/>
    <x v="0"/>
    <n v="201412"/>
    <x v="1"/>
    <x v="2"/>
    <s v="380000"/>
    <s v="068                                "/>
    <s v="00"/>
    <s v="CFNU    "/>
    <x v="3103"/>
    <s v="3008"/>
    <s v="GN106"/>
    <x v="65"/>
    <s v="Gas Distribution 374-387"/>
    <s v="Programs"/>
  </r>
  <r>
    <s v="GN106"/>
    <x v="65"/>
    <x v="620"/>
    <x v="620"/>
    <s v="DIS-G S Cap Blanket"/>
    <d v="2011-05-01T00:00:00"/>
    <x v="0"/>
    <n v="201412"/>
    <x v="1"/>
    <x v="2"/>
    <s v="380000"/>
    <s v="068                                "/>
    <s v="00"/>
    <s v="NURV    "/>
    <x v="3104"/>
    <s v="3008"/>
    <s v="GN106"/>
    <x v="65"/>
    <s v="Gas Distribution 374-387"/>
    <s v="Programs"/>
  </r>
  <r>
    <s v="GN106"/>
    <x v="65"/>
    <x v="620"/>
    <x v="620"/>
    <s v="DIS-G S Cap Blanket"/>
    <d v="2011-05-01T00:00:00"/>
    <x v="0"/>
    <n v="201412"/>
    <x v="1"/>
    <x v="2"/>
    <s v="380000"/>
    <s v="068                                "/>
    <s v="00"/>
    <s v="UADD    "/>
    <x v="3105"/>
    <s v="3008"/>
    <s v="GN106"/>
    <x v="65"/>
    <s v="Gas Distribution 374-387"/>
    <s v="Programs"/>
  </r>
  <r>
    <s v="GN106"/>
    <x v="65"/>
    <x v="621"/>
    <x v="621"/>
    <s v="DIS-G N Cap Blanket"/>
    <d v="2011-05-01T00:00:00"/>
    <x v="0"/>
    <n v="201412"/>
    <x v="1"/>
    <x v="0"/>
    <s v="376000"/>
    <s v="028                                "/>
    <s v="00"/>
    <s v="CFNU    "/>
    <x v="3106"/>
    <s v="3008"/>
    <s v="GN106"/>
    <x v="65"/>
    <s v="Gas Distribution 374-387"/>
    <s v="Programs"/>
  </r>
  <r>
    <s v="GN106"/>
    <x v="65"/>
    <x v="621"/>
    <x v="621"/>
    <s v="DIS-G N Cap Blanket"/>
    <d v="2011-05-01T00:00:00"/>
    <x v="0"/>
    <n v="201412"/>
    <x v="1"/>
    <x v="0"/>
    <s v="376000"/>
    <s v="028                                "/>
    <s v="00"/>
    <s v="NURV    "/>
    <x v="3107"/>
    <s v="3008"/>
    <s v="GN106"/>
    <x v="65"/>
    <s v="Gas Distribution 374-387"/>
    <s v="Programs"/>
  </r>
  <r>
    <s v="GN106"/>
    <x v="65"/>
    <x v="621"/>
    <x v="621"/>
    <s v="DIS-G N Cap Blanket"/>
    <d v="2011-05-01T00:00:00"/>
    <x v="0"/>
    <n v="201412"/>
    <x v="1"/>
    <x v="0"/>
    <s v="376000"/>
    <s v="028                                "/>
    <s v="00"/>
    <s v="UADD    "/>
    <x v="3108"/>
    <s v="3008"/>
    <s v="GN106"/>
    <x v="65"/>
    <s v="Gas Distribution 374-387"/>
    <s v="Programs"/>
  </r>
  <r>
    <s v="GN106"/>
    <x v="65"/>
    <x v="621"/>
    <x v="621"/>
    <s v="DIS-G N Cap Blanket"/>
    <d v="2011-05-01T00:00:00"/>
    <x v="0"/>
    <n v="201412"/>
    <x v="1"/>
    <x v="0"/>
    <s v="380000"/>
    <s v="028                                "/>
    <s v="00"/>
    <s v="CFNU    "/>
    <x v="3109"/>
    <s v="3008"/>
    <s v="GN106"/>
    <x v="65"/>
    <s v="Gas Distribution 374-387"/>
    <s v="Programs"/>
  </r>
  <r>
    <s v="GN106"/>
    <x v="65"/>
    <x v="621"/>
    <x v="621"/>
    <s v="DIS-G N Cap Blanket"/>
    <d v="2011-05-01T00:00:00"/>
    <x v="0"/>
    <n v="201412"/>
    <x v="1"/>
    <x v="0"/>
    <s v="380000"/>
    <s v="028                                "/>
    <s v="00"/>
    <s v="NURV    "/>
    <x v="3110"/>
    <s v="3008"/>
    <s v="GN106"/>
    <x v="65"/>
    <s v="Gas Distribution 374-387"/>
    <s v="Programs"/>
  </r>
  <r>
    <s v="GN106"/>
    <x v="65"/>
    <x v="621"/>
    <x v="621"/>
    <s v="DIS-G N Cap Blanket"/>
    <d v="2011-05-01T00:00:00"/>
    <x v="0"/>
    <n v="201412"/>
    <x v="1"/>
    <x v="0"/>
    <s v="380000"/>
    <s v="028                                "/>
    <s v="00"/>
    <s v="UADD    "/>
    <x v="3111"/>
    <s v="3008"/>
    <s v="GN106"/>
    <x v="65"/>
    <s v="Gas Distribution 374-387"/>
    <s v="Programs"/>
  </r>
  <r>
    <s v="XID55"/>
    <x v="66"/>
    <x v="622"/>
    <x v="622"/>
    <s v="DIS-G N Cap Blanket"/>
    <d v="2013-11-01T00:00:00"/>
    <x v="0"/>
    <n v="201412"/>
    <x v="1"/>
    <x v="1"/>
    <s v="380000"/>
    <s v="038                                "/>
    <s v="00"/>
    <s v="UADD    "/>
    <x v="3112"/>
    <s v="3055"/>
    <s v="XID55"/>
    <x v="66"/>
    <s v="Gas Distribution 374-387"/>
    <s v="Programs"/>
  </r>
  <r>
    <s v="XID55"/>
    <x v="66"/>
    <x v="622"/>
    <x v="622"/>
    <s v="DIS-G N Cap Blanket"/>
    <d v="2013-11-01T00:00:00"/>
    <x v="0"/>
    <n v="201412"/>
    <x v="1"/>
    <x v="1"/>
    <s v="381000"/>
    <s v="038                                "/>
    <s v="00"/>
    <s v="UADD    "/>
    <x v="3113"/>
    <s v="3055"/>
    <s v="XID55"/>
    <x v="66"/>
    <s v="Gas Distribution 374-387"/>
    <s v="Programs"/>
  </r>
  <r>
    <s v="XID55"/>
    <x v="66"/>
    <x v="623"/>
    <x v="623"/>
    <s v="DIS-G N Cap Blanket"/>
    <d v="2013-11-01T00:00:00"/>
    <x v="0"/>
    <n v="201412"/>
    <x v="1"/>
    <x v="1"/>
    <s v="381000"/>
    <s v="038                                "/>
    <s v="00"/>
    <s v="UADD    "/>
    <x v="3114"/>
    <s v="3055"/>
    <s v="XID55"/>
    <x v="66"/>
    <s v="Gas Distribution 374-387"/>
    <s v="Programs"/>
  </r>
  <r>
    <s v="XWA55"/>
    <x v="66"/>
    <x v="624"/>
    <x v="624"/>
    <s v="DIS-G N Cap Blanket"/>
    <d v="2013-11-01T00:00:00"/>
    <x v="0"/>
    <n v="201412"/>
    <x v="1"/>
    <x v="0"/>
    <s v="381000"/>
    <s v="028                                "/>
    <s v="00"/>
    <s v="UADD    "/>
    <x v="3115"/>
    <s v="3055"/>
    <s v="XWA55"/>
    <x v="66"/>
    <s v="Gas Distribution 374-387"/>
    <s v="Programs"/>
  </r>
  <r>
    <s v="XWA55"/>
    <x v="66"/>
    <x v="625"/>
    <x v="625"/>
    <s v="DIS-G N Cap Blanket"/>
    <d v="2013-11-01T00:00:00"/>
    <x v="0"/>
    <n v="201412"/>
    <x v="1"/>
    <x v="0"/>
    <s v="381000"/>
    <s v="028                                "/>
    <s v="00"/>
    <s v="UADD    "/>
    <x v="3116"/>
    <s v="3055"/>
    <s v="XWA55"/>
    <x v="66"/>
    <s v="Gas Distribution 374-387"/>
    <s v="Programs"/>
  </r>
  <r>
    <s v="XID55"/>
    <x v="66"/>
    <x v="626"/>
    <x v="626"/>
    <s v="DIS-G N Cap Blanket"/>
    <d v="2013-11-01T00:00:00"/>
    <x v="0"/>
    <n v="201412"/>
    <x v="1"/>
    <x v="1"/>
    <s v="381000"/>
    <s v="038                                "/>
    <s v="00"/>
    <s v="UADD    "/>
    <x v="3117"/>
    <s v="3055"/>
    <s v="XID55"/>
    <x v="66"/>
    <s v="Gas Distribution 374-387"/>
    <s v="Programs"/>
  </r>
  <r>
    <s v="XID55"/>
    <x v="66"/>
    <x v="627"/>
    <x v="627"/>
    <s v="DIS-G N Cap Blanket"/>
    <d v="2013-11-01T00:00:00"/>
    <x v="0"/>
    <n v="201412"/>
    <x v="1"/>
    <x v="1"/>
    <s v="381000"/>
    <s v="038                                "/>
    <s v="00"/>
    <s v="UADD    "/>
    <x v="3118"/>
    <s v="3055"/>
    <s v="XID55"/>
    <x v="66"/>
    <s v="Gas Distribution 374-387"/>
    <s v="Programs"/>
  </r>
  <r>
    <s v="XID55"/>
    <x v="66"/>
    <x v="628"/>
    <x v="628"/>
    <s v="DIS-G N Cap Blanket"/>
    <d v="2013-11-01T00:00:00"/>
    <x v="0"/>
    <n v="201412"/>
    <x v="1"/>
    <x v="1"/>
    <s v="381000"/>
    <s v="038                                "/>
    <s v="00"/>
    <s v="UADD    "/>
    <x v="3119"/>
    <s v="3055"/>
    <s v="XID55"/>
    <x v="66"/>
    <s v="Gas Distribution 374-387"/>
    <s v="Programs"/>
  </r>
  <r>
    <s v="XWA55"/>
    <x v="66"/>
    <x v="629"/>
    <x v="629"/>
    <s v="DIS-G N Cap Blanket"/>
    <d v="2013-11-01T00:00:00"/>
    <x v="0"/>
    <n v="201412"/>
    <x v="1"/>
    <x v="0"/>
    <s v="380000"/>
    <s v="028                                "/>
    <s v="00"/>
    <s v="UADD    "/>
    <x v="3120"/>
    <s v="3055"/>
    <s v="XWA55"/>
    <x v="66"/>
    <s v="Gas Distribution 374-387"/>
    <s v="Programs"/>
  </r>
  <r>
    <s v="XWA55"/>
    <x v="66"/>
    <x v="629"/>
    <x v="629"/>
    <s v="DIS-G N Cap Blanket"/>
    <d v="2013-11-01T00:00:00"/>
    <x v="0"/>
    <n v="201412"/>
    <x v="1"/>
    <x v="0"/>
    <s v="381000"/>
    <s v="028                                "/>
    <s v="00"/>
    <s v="UADD    "/>
    <x v="3121"/>
    <s v="3055"/>
    <s v="XWA55"/>
    <x v="66"/>
    <s v="Gas Distribution 374-387"/>
    <s v="Programs"/>
  </r>
  <r>
    <s v="XWA55"/>
    <x v="66"/>
    <x v="630"/>
    <x v="630"/>
    <s v="DIS-G N Cap Blanket"/>
    <d v="2013-11-01T00:00:00"/>
    <x v="0"/>
    <n v="201412"/>
    <x v="1"/>
    <x v="0"/>
    <s v="381000"/>
    <s v="028                                "/>
    <s v="00"/>
    <s v="UADD    "/>
    <x v="3122"/>
    <s v="3055"/>
    <s v="XWA55"/>
    <x v="66"/>
    <s v="Gas Distribution 374-387"/>
    <s v="Programs"/>
  </r>
  <r>
    <s v="XWA55"/>
    <x v="66"/>
    <x v="631"/>
    <x v="631"/>
    <s v="DIS-G N Cap Blanket"/>
    <d v="2013-11-01T00:00:00"/>
    <x v="0"/>
    <n v="201412"/>
    <x v="1"/>
    <x v="0"/>
    <s v="381000"/>
    <s v="028                                "/>
    <s v="00"/>
    <s v="UADD    "/>
    <x v="3123"/>
    <s v="3055"/>
    <s v="XWA55"/>
    <x v="66"/>
    <s v="Gas Distribution 374-387"/>
    <s v="Programs"/>
  </r>
  <r>
    <s v="XOR55"/>
    <x v="66"/>
    <x v="632"/>
    <x v="632"/>
    <s v="DIS-G S Cap Blanket"/>
    <d v="2013-11-01T00:00:00"/>
    <x v="0"/>
    <n v="201412"/>
    <x v="1"/>
    <x v="2"/>
    <s v="381000"/>
    <s v="068                                "/>
    <s v="00"/>
    <s v="UADD    "/>
    <x v="3124"/>
    <s v="3055"/>
    <s v="XOR55"/>
    <x v="66"/>
    <s v="Gas Distribution 374-387"/>
    <s v="Programs"/>
  </r>
  <r>
    <s v="XOR55"/>
    <x v="66"/>
    <x v="633"/>
    <x v="633"/>
    <s v="DIS-G S Cap Blanket"/>
    <d v="2013-11-01T00:00:00"/>
    <x v="0"/>
    <n v="201412"/>
    <x v="1"/>
    <x v="2"/>
    <s v="381000"/>
    <s v="068                                "/>
    <s v="00"/>
    <s v="UADD    "/>
    <x v="3125"/>
    <s v="3055"/>
    <s v="XOR55"/>
    <x v="66"/>
    <s v="Gas Distribution 374-387"/>
    <s v="Programs"/>
  </r>
  <r>
    <s v="XOR55"/>
    <x v="66"/>
    <x v="634"/>
    <x v="634"/>
    <s v="DIS-G S Cap Blanket"/>
    <d v="2013-11-01T00:00:00"/>
    <x v="0"/>
    <n v="201412"/>
    <x v="1"/>
    <x v="2"/>
    <s v="381000"/>
    <s v="068                                "/>
    <s v="00"/>
    <s v="UADD    "/>
    <x v="3126"/>
    <s v="3055"/>
    <s v="XOR55"/>
    <x v="66"/>
    <s v="Gas Distribution 374-387"/>
    <s v="Programs"/>
  </r>
  <r>
    <s v="XOR55"/>
    <x v="66"/>
    <x v="635"/>
    <x v="635"/>
    <s v="DIS-G S Cap Blanket"/>
    <d v="2013-11-01T00:00:00"/>
    <x v="0"/>
    <n v="201412"/>
    <x v="1"/>
    <x v="2"/>
    <s v="381000"/>
    <s v="068                                "/>
    <s v="00"/>
    <s v="UADD    "/>
    <x v="3127"/>
    <s v="3055"/>
    <s v="XOR55"/>
    <x v="66"/>
    <s v="Gas Distribution 374-387"/>
    <s v="Programs"/>
  </r>
  <r>
    <s v="XOR55"/>
    <x v="66"/>
    <x v="636"/>
    <x v="636"/>
    <s v="DIS-G S Cap Blanket"/>
    <d v="2013-11-01T00:00:00"/>
    <x v="0"/>
    <n v="201412"/>
    <x v="1"/>
    <x v="2"/>
    <s v="381000"/>
    <s v="068                                "/>
    <s v="00"/>
    <s v="UADD    "/>
    <x v="3128"/>
    <s v="3055"/>
    <s v="XOR55"/>
    <x v="66"/>
    <s v="Gas Distribution 374-387"/>
    <s v="Programs"/>
  </r>
  <r>
    <s v="YN104"/>
    <x v="67"/>
    <x v="637"/>
    <x v="637"/>
    <s v="DIS-G S Cap Specific"/>
    <d v="2014-06-01T00:00:00"/>
    <x v="0"/>
    <n v="201412"/>
    <x v="1"/>
    <x v="2"/>
    <s v="379000"/>
    <s v="068                                "/>
    <s v="2711"/>
    <s v="UADD    "/>
    <x v="3129"/>
    <s v="3117"/>
    <s v="YN104"/>
    <x v="67"/>
    <s v="Gas Distribution 374-387"/>
    <s v="Mandated"/>
  </r>
  <r>
    <s v="YN104"/>
    <x v="67"/>
    <x v="637"/>
    <x v="637"/>
    <s v="DIS-G S Cap Specific"/>
    <d v="2014-06-01T00:00:00"/>
    <x v="0"/>
    <n v="201412"/>
    <x v="1"/>
    <x v="2"/>
    <s v="379000"/>
    <s v="068                                "/>
    <s v="2712"/>
    <s v="UADD    "/>
    <x v="3130"/>
    <s v="3117"/>
    <s v="YN104"/>
    <x v="67"/>
    <s v="Gas Distribution 374-387"/>
    <s v="Mandated"/>
  </r>
  <r>
    <s v="YN104"/>
    <x v="67"/>
    <x v="637"/>
    <x v="637"/>
    <s v="DIS-G S Cap Specific"/>
    <d v="2014-06-01T00:00:00"/>
    <x v="0"/>
    <n v="201412"/>
    <x v="1"/>
    <x v="2"/>
    <s v="379000"/>
    <s v="068                                "/>
    <s v="2719"/>
    <s v="UADD    "/>
    <x v="3129"/>
    <s v="3117"/>
    <s v="YN104"/>
    <x v="67"/>
    <s v="Gas Distribution 374-387"/>
    <s v="Mandated"/>
  </r>
  <r>
    <s v="YN925"/>
    <x v="67"/>
    <x v="638"/>
    <x v="638"/>
    <s v="GP-Cap Specific"/>
    <d v="2013-06-01T00:00:00"/>
    <x v="0"/>
    <n v="201412"/>
    <x v="1"/>
    <x v="4"/>
    <s v="395000"/>
    <s v="099                                "/>
    <s v="00"/>
    <s v="UADD    "/>
    <x v="3131"/>
    <s v="3117"/>
    <s v="YN925"/>
    <x v="67"/>
    <s v="Gas Distribution 374-387"/>
    <s v="Mandated"/>
  </r>
  <r>
    <s v="YN925"/>
    <x v="67"/>
    <x v="639"/>
    <x v="639"/>
    <s v="GP-Cap Specific"/>
    <d v="2014-06-01T00:00:00"/>
    <x v="0"/>
    <n v="201412"/>
    <x v="1"/>
    <x v="4"/>
    <s v="395000"/>
    <s v="099                                "/>
    <s v="00"/>
    <s v="UADD    "/>
    <x v="3132"/>
    <s v="3117"/>
    <s v="YN925"/>
    <x v="67"/>
    <s v="Gas Distribution 374-387"/>
    <s v="Mandated"/>
  </r>
  <r>
    <s v="YN925"/>
    <x v="67"/>
    <x v="640"/>
    <x v="640"/>
    <s v="GP-Cap Specific"/>
    <d v="2012-06-08T00:00:00"/>
    <x v="0"/>
    <n v="201412"/>
    <x v="1"/>
    <x v="3"/>
    <s v="395000"/>
    <s v="098                                "/>
    <s v="00"/>
    <s v="CFNU    "/>
    <x v="3133"/>
    <s v="3117"/>
    <s v="YN925"/>
    <x v="67"/>
    <s v="Gas Distribution 374-387"/>
    <s v="Mandated"/>
  </r>
  <r>
    <s v="YN925"/>
    <x v="67"/>
    <x v="640"/>
    <x v="640"/>
    <s v="GP-Cap Specific"/>
    <d v="2012-06-08T00:00:00"/>
    <x v="0"/>
    <n v="201412"/>
    <x v="1"/>
    <x v="3"/>
    <s v="397200"/>
    <s v="098                                "/>
    <s v="00"/>
    <s v="NURV    "/>
    <x v="3134"/>
    <s v="3117"/>
    <s v="YN925"/>
    <x v="67"/>
    <s v="Gas Distribution 374-387"/>
    <s v="Mandated"/>
  </r>
  <r>
    <s v="YN925"/>
    <x v="67"/>
    <x v="641"/>
    <x v="641"/>
    <s v="DIS-G N Cap Specific"/>
    <d v="2014-05-01T00:00:00"/>
    <x v="0"/>
    <n v="201412"/>
    <x v="1"/>
    <x v="0"/>
    <s v="379000"/>
    <s v="028                                "/>
    <s v="3"/>
    <s v="UADD    "/>
    <x v="3135"/>
    <s v="3117"/>
    <s v="YN925"/>
    <x v="67"/>
    <s v="Gas Distribution 374-387"/>
    <s v="Mandated"/>
  </r>
  <r>
    <s v="YN925"/>
    <x v="67"/>
    <x v="641"/>
    <x v="641"/>
    <s v="DIS-G N Cap Specific"/>
    <d v="2014-05-01T00:00:00"/>
    <x v="0"/>
    <n v="201412"/>
    <x v="1"/>
    <x v="0"/>
    <s v="379000"/>
    <s v="028                                "/>
    <s v="739"/>
    <s v="UADD    "/>
    <x v="3136"/>
    <s v="3117"/>
    <s v="YN925"/>
    <x v="67"/>
    <s v="Gas Distribution 374-387"/>
    <s v="Mandated"/>
  </r>
  <r>
    <s v="GN806"/>
    <x v="68"/>
    <x v="642"/>
    <x v="642"/>
    <s v="DIS-G N Cap Specific"/>
    <d v="2013-02-01T00:00:00"/>
    <x v="0"/>
    <n v="201412"/>
    <x v="1"/>
    <x v="1"/>
    <s v="375000"/>
    <s v="038                                "/>
    <s v="CHASE"/>
    <s v="UADD    "/>
    <x v="3137"/>
    <s v="3246"/>
    <s v="GN806"/>
    <x v="68"/>
    <s v="Gas Distribution 374-387"/>
    <s v="Projects"/>
  </r>
  <r>
    <s v="GN806"/>
    <x v="68"/>
    <x v="642"/>
    <x v="642"/>
    <s v="DIS-G N Cap Specific"/>
    <d v="2013-02-01T00:00:00"/>
    <x v="0"/>
    <n v="201412"/>
    <x v="1"/>
    <x v="1"/>
    <s v="379000"/>
    <s v="038                                "/>
    <s v="CHASE"/>
    <s v="UADD    "/>
    <x v="3138"/>
    <s v="3246"/>
    <s v="GN806"/>
    <x v="68"/>
    <s v="Gas Distribution 374-387"/>
    <s v="Projects"/>
  </r>
  <r>
    <s v="GN806"/>
    <x v="68"/>
    <x v="643"/>
    <x v="643"/>
    <s v="DIS-E Cap Specific"/>
    <d v="2014-10-01T00:00:00"/>
    <x v="0"/>
    <n v="201412"/>
    <x v="0"/>
    <x v="1"/>
    <s v="364000"/>
    <s v="038                                "/>
    <s v="00"/>
    <s v="UADD    "/>
    <x v="3139"/>
    <s v="3246"/>
    <s v="GN806"/>
    <x v="68"/>
    <s v="Gas Distribution 374-387"/>
    <s v="Projects"/>
  </r>
  <r>
    <s v="GN806"/>
    <x v="68"/>
    <x v="643"/>
    <x v="643"/>
    <s v="DIS-E Cap Specific"/>
    <d v="2014-10-01T00:00:00"/>
    <x v="0"/>
    <n v="201412"/>
    <x v="0"/>
    <x v="1"/>
    <s v="365000"/>
    <s v="038                                "/>
    <s v="00"/>
    <s v="UADD    "/>
    <x v="3140"/>
    <s v="3246"/>
    <s v="GN806"/>
    <x v="68"/>
    <s v="Gas Distribution 374-387"/>
    <s v="Projects"/>
  </r>
  <r>
    <s v="GN806"/>
    <x v="68"/>
    <x v="643"/>
    <x v="643"/>
    <s v="DIS-E Cap Specific"/>
    <d v="2014-10-01T00:00:00"/>
    <x v="0"/>
    <n v="201412"/>
    <x v="0"/>
    <x v="1"/>
    <s v="366000"/>
    <s v="038                                "/>
    <s v="00"/>
    <s v="UADD    "/>
    <x v="3141"/>
    <s v="3246"/>
    <s v="GN806"/>
    <x v="68"/>
    <s v="Gas Distribution 374-387"/>
    <s v="Projects"/>
  </r>
  <r>
    <s v="GN806"/>
    <x v="68"/>
    <x v="643"/>
    <x v="643"/>
    <s v="DIS-E Cap Specific"/>
    <d v="2014-10-01T00:00:00"/>
    <x v="0"/>
    <n v="201412"/>
    <x v="0"/>
    <x v="1"/>
    <s v="367000"/>
    <s v="038                                "/>
    <s v="00"/>
    <s v="UADD    "/>
    <x v="3142"/>
    <s v="3246"/>
    <s v="GN806"/>
    <x v="68"/>
    <s v="Gas Distribution 374-387"/>
    <s v="Projects"/>
  </r>
  <r>
    <s v="GN806"/>
    <x v="68"/>
    <x v="643"/>
    <x v="643"/>
    <s v="DIS-E Cap Specific"/>
    <d v="2014-10-01T00:00:00"/>
    <x v="0"/>
    <n v="201412"/>
    <x v="0"/>
    <x v="1"/>
    <s v="369300"/>
    <s v="038                                "/>
    <s v="00"/>
    <s v="UADD    "/>
    <x v="3143"/>
    <s v="3246"/>
    <s v="GN806"/>
    <x v="68"/>
    <s v="Gas Distribution 374-387"/>
    <s v="Projects"/>
  </r>
  <r>
    <s v="GN806"/>
    <x v="68"/>
    <x v="643"/>
    <x v="643"/>
    <s v="DIS-E Cap Specific"/>
    <d v="2014-10-01T00:00:00"/>
    <x v="0"/>
    <n v="201412"/>
    <x v="0"/>
    <x v="1"/>
    <s v="373200"/>
    <s v="038                                "/>
    <s v="00"/>
    <s v="UADD    "/>
    <x v="3144"/>
    <s v="3246"/>
    <s v="GN806"/>
    <x v="68"/>
    <s v="Gas Distribution 374-387"/>
    <s v="Projects"/>
  </r>
  <r>
    <s v="GN806"/>
    <x v="68"/>
    <x v="643"/>
    <x v="643"/>
    <s v="DIS-E Cap Specific"/>
    <d v="2014-10-01T00:00:00"/>
    <x v="0"/>
    <n v="201412"/>
    <x v="0"/>
    <x v="1"/>
    <s v="373400"/>
    <s v="038                                "/>
    <s v="00"/>
    <s v="UADD    "/>
    <x v="3145"/>
    <s v="3246"/>
    <s v="GN806"/>
    <x v="68"/>
    <s v="Gas Distribution 374-387"/>
    <s v="Projects"/>
  </r>
  <r>
    <s v="YK424"/>
    <x v="69"/>
    <x v="644"/>
    <x v="644"/>
    <s v="PRD-Cap Blanket"/>
    <d v="1984-01-01T00:00:00"/>
    <x v="0"/>
    <n v="201412"/>
    <x v="0"/>
    <x v="3"/>
    <s v="311000"/>
    <s v="410                                "/>
    <s v="COL3"/>
    <s v="UADD    "/>
    <x v="3146"/>
    <s v="4116"/>
    <s v="YK424"/>
    <x v="69"/>
    <s v="Thermal 311-316"/>
    <s v="Programs"/>
  </r>
  <r>
    <s v="YK424"/>
    <x v="69"/>
    <x v="644"/>
    <x v="644"/>
    <s v="PRD-Cap Blanket"/>
    <d v="1984-01-01T00:00:00"/>
    <x v="0"/>
    <n v="201412"/>
    <x v="0"/>
    <x v="3"/>
    <s v="312000"/>
    <s v="410                                "/>
    <s v="COL3"/>
    <s v="UADD    "/>
    <x v="3147"/>
    <s v="4116"/>
    <s v="YK424"/>
    <x v="69"/>
    <s v="Thermal 311-316"/>
    <s v="Programs"/>
  </r>
  <r>
    <s v="YK424"/>
    <x v="69"/>
    <x v="644"/>
    <x v="644"/>
    <s v="PRD-Cap Blanket"/>
    <d v="1984-01-01T00:00:00"/>
    <x v="0"/>
    <n v="201412"/>
    <x v="0"/>
    <x v="3"/>
    <s v="314000"/>
    <s v="410                                "/>
    <s v="COL3"/>
    <s v="UADD    "/>
    <x v="3148"/>
    <s v="4116"/>
    <s v="YK424"/>
    <x v="69"/>
    <s v="Thermal 311-316"/>
    <s v="Programs"/>
  </r>
  <r>
    <s v="YK424"/>
    <x v="69"/>
    <x v="644"/>
    <x v="644"/>
    <s v="PRD-Cap Blanket"/>
    <d v="1984-01-01T00:00:00"/>
    <x v="0"/>
    <n v="201412"/>
    <x v="0"/>
    <x v="3"/>
    <s v="315000"/>
    <s v="410                                "/>
    <s v="COL3"/>
    <s v="UADD    "/>
    <x v="3149"/>
    <s v="4116"/>
    <s v="YK424"/>
    <x v="69"/>
    <s v="Thermal 311-316"/>
    <s v="Programs"/>
  </r>
  <r>
    <s v="YK424"/>
    <x v="69"/>
    <x v="644"/>
    <x v="644"/>
    <s v="PRD-Cap Blanket"/>
    <d v="1984-01-01T00:00:00"/>
    <x v="0"/>
    <n v="201412"/>
    <x v="0"/>
    <x v="3"/>
    <s v="316000"/>
    <s v="410                                "/>
    <s v="COL3"/>
    <s v="UADD    "/>
    <x v="3150"/>
    <s v="4116"/>
    <s v="YK424"/>
    <x v="69"/>
    <s v="Thermal 311-316"/>
    <s v="Programs"/>
  </r>
  <r>
    <s v="YK424"/>
    <x v="69"/>
    <x v="644"/>
    <x v="644"/>
    <s v="PRD-Cap Blanket"/>
    <d v="1984-01-01T00:00:00"/>
    <x v="0"/>
    <n v="201412"/>
    <x v="0"/>
    <x v="3"/>
    <s v="392000"/>
    <s v="410                                "/>
    <s v="COL3"/>
    <s v="UADD    "/>
    <x v="3151"/>
    <s v="4116"/>
    <s v="YK424"/>
    <x v="69"/>
    <s v="Thermal 311-316"/>
    <s v="Programs"/>
  </r>
  <r>
    <s v="YK424"/>
    <x v="69"/>
    <x v="645"/>
    <x v="645"/>
    <s v="PRD-Cap Blanket"/>
    <d v="1986-02-21T00:00:00"/>
    <x v="0"/>
    <n v="201412"/>
    <x v="0"/>
    <x v="3"/>
    <s v="311000"/>
    <s v="411                                "/>
    <s v="COL4"/>
    <s v="UADD    "/>
    <x v="3152"/>
    <s v="4116"/>
    <s v="YK424"/>
    <x v="69"/>
    <s v="Thermal 311-316"/>
    <s v="Programs"/>
  </r>
  <r>
    <s v="YK424"/>
    <x v="69"/>
    <x v="645"/>
    <x v="645"/>
    <s v="PRD-Cap Blanket"/>
    <d v="1986-02-21T00:00:00"/>
    <x v="0"/>
    <n v="201412"/>
    <x v="0"/>
    <x v="3"/>
    <s v="312000"/>
    <s v="411                                "/>
    <s v="COL4"/>
    <s v="UADD    "/>
    <x v="3153"/>
    <s v="4116"/>
    <s v="YK424"/>
    <x v="69"/>
    <s v="Thermal 311-316"/>
    <s v="Programs"/>
  </r>
  <r>
    <s v="YK424"/>
    <x v="69"/>
    <x v="645"/>
    <x v="645"/>
    <s v="PRD-Cap Blanket"/>
    <d v="1986-02-21T00:00:00"/>
    <x v="0"/>
    <n v="201412"/>
    <x v="0"/>
    <x v="3"/>
    <s v="314000"/>
    <s v="411                                "/>
    <s v="COL4"/>
    <s v="UADD    "/>
    <x v="3154"/>
    <s v="4116"/>
    <s v="YK424"/>
    <x v="69"/>
    <s v="Thermal 311-316"/>
    <s v="Programs"/>
  </r>
  <r>
    <s v="YK424"/>
    <x v="69"/>
    <x v="645"/>
    <x v="645"/>
    <s v="PRD-Cap Blanket"/>
    <d v="1986-02-21T00:00:00"/>
    <x v="0"/>
    <n v="201412"/>
    <x v="0"/>
    <x v="3"/>
    <s v="316000"/>
    <s v="411                                "/>
    <s v="COL4"/>
    <s v="UADD    "/>
    <x v="3155"/>
    <s v="4116"/>
    <s v="YK424"/>
    <x v="69"/>
    <s v="Thermal 311-316"/>
    <s v="Programs"/>
  </r>
  <r>
    <s v="YK424"/>
    <x v="69"/>
    <x v="645"/>
    <x v="645"/>
    <s v="PRD-Cap Blanket"/>
    <d v="1986-02-21T00:00:00"/>
    <x v="0"/>
    <n v="201412"/>
    <x v="0"/>
    <x v="3"/>
    <s v="392000"/>
    <s v="411                                "/>
    <s v="COL4"/>
    <s v="UADD    "/>
    <x v="3156"/>
    <s v="4116"/>
    <s v="YK424"/>
    <x v="69"/>
    <s v="Thermal 311-316"/>
    <s v="Programs"/>
  </r>
  <r>
    <s v="GG811"/>
    <x v="70"/>
    <x v="646"/>
    <x v="646"/>
    <s v="TRN-Cap Specific"/>
    <d v="2014-06-01T00:00:00"/>
    <x v="0"/>
    <n v="201412"/>
    <x v="0"/>
    <x v="3"/>
    <s v="355000"/>
    <s v="299                                "/>
    <s v="299T"/>
    <s v="UADD    "/>
    <x v="3157"/>
    <s v="4140"/>
    <s v="GG811"/>
    <x v="70"/>
    <s v="Hydro 331-336"/>
    <s v="Projects"/>
  </r>
  <r>
    <s v="GG811"/>
    <x v="70"/>
    <x v="646"/>
    <x v="646"/>
    <s v="TRN-Cap Specific"/>
    <d v="2014-06-01T00:00:00"/>
    <x v="0"/>
    <n v="201412"/>
    <x v="0"/>
    <x v="3"/>
    <s v="356000"/>
    <s v="299                                "/>
    <s v="299T"/>
    <s v="UADD    "/>
    <x v="3158"/>
    <s v="4140"/>
    <s v="GG811"/>
    <x v="70"/>
    <s v="Hydro 331-336"/>
    <s v="Projects"/>
  </r>
  <r>
    <s v="GG811"/>
    <x v="70"/>
    <x v="647"/>
    <x v="647"/>
    <s v="PRD-Cap Specific"/>
    <d v="2012-04-23T00:00:00"/>
    <x v="0"/>
    <n v="201412"/>
    <x v="0"/>
    <x v="3"/>
    <s v="333000"/>
    <s v="205                                "/>
    <s v="9MI"/>
    <s v="UADD    "/>
    <x v="3159"/>
    <s v="4140"/>
    <s v="GG811"/>
    <x v="70"/>
    <s v="Hydro 331-336"/>
    <s v="Projects"/>
  </r>
  <r>
    <s v="GG811"/>
    <x v="70"/>
    <x v="648"/>
    <x v="648"/>
    <s v="PRD-Cap Specific"/>
    <d v="2012-08-01T00:00:00"/>
    <x v="0"/>
    <n v="201412"/>
    <x v="0"/>
    <x v="3"/>
    <s v="331000"/>
    <s v="205                                "/>
    <s v="9MI"/>
    <s v="UADD    "/>
    <x v="3160"/>
    <s v="4140"/>
    <s v="GG811"/>
    <x v="70"/>
    <s v="Hydro 331-336"/>
    <s v="Projects"/>
  </r>
  <r>
    <s v="GG811"/>
    <x v="70"/>
    <x v="649"/>
    <x v="649"/>
    <s v="PRD-Cap Specific"/>
    <d v="2013-01-01T00:00:00"/>
    <x v="0"/>
    <n v="201412"/>
    <x v="0"/>
    <x v="3"/>
    <s v="331000"/>
    <s v="205                                "/>
    <s v="9MI"/>
    <s v="UADD    "/>
    <x v="3161"/>
    <s v="4140"/>
    <s v="GG811"/>
    <x v="70"/>
    <s v="Hydro 331-336"/>
    <s v="Projects"/>
  </r>
  <r>
    <s v="GG811"/>
    <x v="70"/>
    <x v="649"/>
    <x v="649"/>
    <s v="PRD-Cap Specific"/>
    <d v="2013-01-01T00:00:00"/>
    <x v="0"/>
    <n v="201412"/>
    <x v="0"/>
    <x v="3"/>
    <s v="334000"/>
    <s v="205                                "/>
    <s v="9MI"/>
    <s v="UADD    "/>
    <x v="3162"/>
    <s v="4140"/>
    <s v="GG811"/>
    <x v="70"/>
    <s v="Hydro 331-336"/>
    <s v="Projects"/>
  </r>
  <r>
    <s v="AG102"/>
    <x v="71"/>
    <x v="650"/>
    <x v="650"/>
    <s v="GP-Cap Specific"/>
    <d v="2012-12-01T00:00:00"/>
    <x v="0"/>
    <n v="201412"/>
    <x v="0"/>
    <x v="3"/>
    <s v="303100"/>
    <s v="098                                "/>
    <s v="00"/>
    <s v="UADD    "/>
    <x v="3163"/>
    <s v="4147"/>
    <s v="AG102"/>
    <x v="71"/>
    <s v="Hydro 331-336"/>
    <s v="Programs"/>
  </r>
  <r>
    <s v="AG102"/>
    <x v="71"/>
    <x v="651"/>
    <x v="651"/>
    <s v="PRD-Cap Specific"/>
    <d v="2012-09-01T00:00:00"/>
    <x v="0"/>
    <n v="201412"/>
    <x v="0"/>
    <x v="3"/>
    <s v="336000"/>
    <s v="204                                "/>
    <s v="UPF"/>
    <s v="UADD    "/>
    <x v="3164"/>
    <s v="4147"/>
    <s v="AG102"/>
    <x v="71"/>
    <s v="Hydro 331-336"/>
    <s v="Programs"/>
  </r>
  <r>
    <s v="AG103"/>
    <x v="72"/>
    <x v="652"/>
    <x v="652"/>
    <s v="PRD-Cap Specific"/>
    <d v="2013-01-01T00:00:00"/>
    <x v="0"/>
    <n v="201412"/>
    <x v="0"/>
    <x v="3"/>
    <s v="334000"/>
    <s v="304                                "/>
    <s v="CAB"/>
    <s v="UADD    "/>
    <x v="3165"/>
    <s v="4148"/>
    <s v="AG103"/>
    <x v="72"/>
    <s v="Hydro 331-336"/>
    <s v="Programs"/>
  </r>
  <r>
    <s v="AG103"/>
    <x v="72"/>
    <x v="653"/>
    <x v="653"/>
    <s v="PRD-Cap Specific"/>
    <d v="2014-04-01T00:00:00"/>
    <x v="0"/>
    <n v="201412"/>
    <x v="0"/>
    <x v="3"/>
    <s v="332000"/>
    <s v="304                                "/>
    <s v="CAB"/>
    <s v="UADD    "/>
    <x v="3166"/>
    <s v="4148"/>
    <s v="AG103"/>
    <x v="72"/>
    <s v="Hydro 331-336"/>
    <s v="Programs"/>
  </r>
  <r>
    <s v="AG103"/>
    <x v="72"/>
    <x v="654"/>
    <x v="654"/>
    <s v="PRD-Cap Specific"/>
    <d v="2009-01-19T00:00:00"/>
    <x v="0"/>
    <n v="201412"/>
    <x v="0"/>
    <x v="3"/>
    <s v="332000"/>
    <s v="304                                "/>
    <s v="CAB"/>
    <s v="UADD    "/>
    <x v="3167"/>
    <s v="4148"/>
    <s v="AG103"/>
    <x v="72"/>
    <s v="Hydro 331-336"/>
    <s v="Programs"/>
  </r>
  <r>
    <s v="AG103"/>
    <x v="72"/>
    <x v="655"/>
    <x v="655"/>
    <s v="PRD-Cap Specific"/>
    <d v="2014-10-01T00:00:00"/>
    <x v="0"/>
    <n v="201412"/>
    <x v="0"/>
    <x v="3"/>
    <s v="331000"/>
    <s v="202                                "/>
    <s v="LF"/>
    <s v="UADD    "/>
    <x v="3168"/>
    <s v="4148"/>
    <s v="AG103"/>
    <x v="72"/>
    <s v="Hydro 331-336"/>
    <s v="Programs"/>
  </r>
  <r>
    <s v="AG103"/>
    <x v="72"/>
    <x v="656"/>
    <x v="656"/>
    <s v="PRD-Cap Specific"/>
    <d v="2012-10-13T00:00:00"/>
    <x v="0"/>
    <n v="201412"/>
    <x v="0"/>
    <x v="3"/>
    <s v="331000"/>
    <s v="202                                "/>
    <s v="LF"/>
    <s v="UADD    "/>
    <x v="3169"/>
    <s v="4148"/>
    <s v="AG103"/>
    <x v="72"/>
    <s v="Hydro 331-336"/>
    <s v="Programs"/>
  </r>
  <r>
    <s v="AG103"/>
    <x v="72"/>
    <x v="657"/>
    <x v="657"/>
    <s v="PRD-Cap Specific"/>
    <d v="2014-09-01T00:00:00"/>
    <x v="0"/>
    <n v="201412"/>
    <x v="0"/>
    <x v="3"/>
    <s v="331000"/>
    <s v="203                                "/>
    <s v="LL"/>
    <s v="UADD    "/>
    <x v="3170"/>
    <s v="4148"/>
    <s v="AG103"/>
    <x v="72"/>
    <s v="Hydro 331-336"/>
    <s v="Programs"/>
  </r>
  <r>
    <s v="AG103"/>
    <x v="72"/>
    <x v="658"/>
    <x v="658"/>
    <s v="PRD-Cap Specific"/>
    <d v="2011-03-01T00:00:00"/>
    <x v="0"/>
    <n v="201412"/>
    <x v="0"/>
    <x v="3"/>
    <s v="331000"/>
    <s v="402                                "/>
    <s v="NOXNP"/>
    <s v="UADD    "/>
    <x v="3171"/>
    <s v="4148"/>
    <s v="AG103"/>
    <x v="72"/>
    <s v="Hydro 331-336"/>
    <s v="Programs"/>
  </r>
  <r>
    <s v="AG106"/>
    <x v="73"/>
    <x v="659"/>
    <x v="659"/>
    <s v="PRD-Cap Specific"/>
    <d v="2012-11-01T00:00:00"/>
    <x v="0"/>
    <n v="201412"/>
    <x v="0"/>
    <x v="3"/>
    <s v="345000"/>
    <s v="610                                "/>
    <s v="CS2"/>
    <s v="UADD    "/>
    <x v="3172"/>
    <s v="4149"/>
    <s v="AG106"/>
    <x v="73"/>
    <s v="Other Elec Production / Turbines 340-346"/>
    <s v="Programs"/>
  </r>
  <r>
    <s v="AG201"/>
    <x v="73"/>
    <x v="660"/>
    <x v="660"/>
    <s v="PRD-Cap Specific"/>
    <d v="2013-02-01T00:00:00"/>
    <x v="0"/>
    <n v="201412"/>
    <x v="0"/>
    <x v="3"/>
    <s v="342000"/>
    <s v="610                                "/>
    <s v="CS2"/>
    <s v="UADD    "/>
    <x v="3173"/>
    <s v="4149"/>
    <s v="AG201"/>
    <x v="73"/>
    <s v="Other Elec Production / Turbines 340-346"/>
    <s v="Programs"/>
  </r>
  <r>
    <s v="AG201"/>
    <x v="73"/>
    <x v="661"/>
    <x v="661"/>
    <s v="PRD-Cap Blanket"/>
    <d v="2002-11-01T00:00:00"/>
    <x v="0"/>
    <n v="201412"/>
    <x v="0"/>
    <x v="3"/>
    <s v="341000"/>
    <s v="610                                "/>
    <s v="CS2"/>
    <s v="UADD    "/>
    <x v="3174"/>
    <s v="4149"/>
    <s v="AG201"/>
    <x v="73"/>
    <s v="Other Elec Production / Turbines 340-346"/>
    <s v="Programs"/>
  </r>
  <r>
    <s v="AG201"/>
    <x v="73"/>
    <x v="661"/>
    <x v="661"/>
    <s v="PRD-Cap Blanket"/>
    <d v="2002-11-01T00:00:00"/>
    <x v="0"/>
    <n v="201412"/>
    <x v="0"/>
    <x v="3"/>
    <s v="342000"/>
    <s v="610                                "/>
    <s v="CS2"/>
    <s v="UADD    "/>
    <x v="3175"/>
    <s v="4149"/>
    <s v="AG201"/>
    <x v="73"/>
    <s v="Other Elec Production / Turbines 340-346"/>
    <s v="Programs"/>
  </r>
  <r>
    <s v="AG201"/>
    <x v="73"/>
    <x v="661"/>
    <x v="661"/>
    <s v="PRD-Cap Blanket"/>
    <d v="2002-11-01T00:00:00"/>
    <x v="0"/>
    <n v="201412"/>
    <x v="0"/>
    <x v="3"/>
    <s v="344000"/>
    <s v="610                                "/>
    <s v="CS2"/>
    <s v="UADD    "/>
    <x v="3176"/>
    <s v="4149"/>
    <s v="AG201"/>
    <x v="73"/>
    <s v="Other Elec Production / Turbines 340-346"/>
    <s v="Programs"/>
  </r>
  <r>
    <s v="AG201"/>
    <x v="73"/>
    <x v="661"/>
    <x v="661"/>
    <s v="PRD-Cap Blanket"/>
    <d v="2002-11-01T00:00:00"/>
    <x v="0"/>
    <n v="201412"/>
    <x v="0"/>
    <x v="3"/>
    <s v="345000"/>
    <s v="610                                "/>
    <s v="CS2"/>
    <s v="UADD    "/>
    <x v="3177"/>
    <s v="4149"/>
    <s v="AG201"/>
    <x v="73"/>
    <s v="Other Elec Production / Turbines 340-346"/>
    <s v="Programs"/>
  </r>
  <r>
    <s v="AG201"/>
    <x v="73"/>
    <x v="661"/>
    <x v="661"/>
    <s v="PRD-Cap Blanket"/>
    <d v="2002-11-01T00:00:00"/>
    <x v="0"/>
    <n v="201412"/>
    <x v="0"/>
    <x v="3"/>
    <s v="346000"/>
    <s v="610                                "/>
    <s v="CS2"/>
    <s v="UADD    "/>
    <x v="3178"/>
    <s v="4149"/>
    <s v="AG201"/>
    <x v="73"/>
    <s v="Other Elec Production / Turbines 340-346"/>
    <s v="Programs"/>
  </r>
  <r>
    <s v="AG104"/>
    <x v="73"/>
    <x v="662"/>
    <x v="662"/>
    <s v="PRD-Cap Specific"/>
    <d v="2013-07-01T00:00:00"/>
    <x v="0"/>
    <n v="201412"/>
    <x v="0"/>
    <x v="3"/>
    <s v="310200"/>
    <s v="212                                "/>
    <s v="KFG"/>
    <s v="CFNU    "/>
    <x v="3179"/>
    <s v="4149"/>
    <s v="AG104"/>
    <x v="73"/>
    <s v="Other Elec Production / Turbines 340-346"/>
    <s v="Programs"/>
  </r>
  <r>
    <s v="AG104"/>
    <x v="73"/>
    <x v="662"/>
    <x v="662"/>
    <s v="PRD-Cap Specific"/>
    <d v="2013-07-01T00:00:00"/>
    <x v="0"/>
    <n v="201412"/>
    <x v="0"/>
    <x v="3"/>
    <s v="310200"/>
    <s v="212                                "/>
    <s v="KFG"/>
    <s v="NURV    "/>
    <x v="3180"/>
    <s v="4149"/>
    <s v="AG104"/>
    <x v="73"/>
    <s v="Other Elec Production / Turbines 340-346"/>
    <s v="Programs"/>
  </r>
  <r>
    <s v="AG104"/>
    <x v="73"/>
    <x v="663"/>
    <x v="663"/>
    <s v="PRD-Cap Specific"/>
    <d v="2014-08-01T00:00:00"/>
    <x v="0"/>
    <n v="201412"/>
    <x v="0"/>
    <x v="3"/>
    <s v="311000"/>
    <s v="212                                "/>
    <s v="KFG"/>
    <s v="UADD    "/>
    <x v="3181"/>
    <s v="4149"/>
    <s v="AG104"/>
    <x v="73"/>
    <s v="Other Elec Production / Turbines 340-346"/>
    <s v="Programs"/>
  </r>
  <r>
    <s v="AG104"/>
    <x v="73"/>
    <x v="664"/>
    <x v="664"/>
    <s v="PRD-Cap Specific"/>
    <d v="2013-12-01T00:00:00"/>
    <x v="0"/>
    <n v="201412"/>
    <x v="0"/>
    <x v="3"/>
    <s v="315000"/>
    <s v="212                                "/>
    <s v="KFG"/>
    <s v="UADD    "/>
    <x v="3182"/>
    <s v="4149"/>
    <s v="AG104"/>
    <x v="73"/>
    <s v="Other Elec Production / Turbines 340-346"/>
    <s v="Programs"/>
  </r>
  <r>
    <s v="AG104"/>
    <x v="73"/>
    <x v="665"/>
    <x v="665"/>
    <s v="PRD-Cap Blanket"/>
    <d v="1999-02-26T00:00:00"/>
    <x v="0"/>
    <n v="201412"/>
    <x v="0"/>
    <x v="3"/>
    <s v="312000"/>
    <s v="212                                "/>
    <s v="KFG"/>
    <s v="CFNU    "/>
    <x v="3183"/>
    <s v="4149"/>
    <s v="AG104"/>
    <x v="73"/>
    <s v="Other Elec Production / Turbines 340-346"/>
    <s v="Programs"/>
  </r>
  <r>
    <s v="AG104"/>
    <x v="73"/>
    <x v="665"/>
    <x v="665"/>
    <s v="PRD-Cap Blanket"/>
    <d v="1999-02-26T00:00:00"/>
    <x v="0"/>
    <n v="201412"/>
    <x v="0"/>
    <x v="3"/>
    <s v="312000"/>
    <s v="212                                "/>
    <s v="KFG"/>
    <s v="NURV    "/>
    <x v="3184"/>
    <s v="4149"/>
    <s v="AG104"/>
    <x v="73"/>
    <s v="Other Elec Production / Turbines 340-346"/>
    <s v="Programs"/>
  </r>
  <r>
    <s v="AG108"/>
    <x v="74"/>
    <x v="666"/>
    <x v="666"/>
    <s v="PRD-Cap Specific"/>
    <d v="2014-04-01T00:00:00"/>
    <x v="0"/>
    <n v="201412"/>
    <x v="0"/>
    <x v="3"/>
    <s v="346000"/>
    <s v="216                                "/>
    <s v="BPK"/>
    <s v="UADD    "/>
    <x v="3185"/>
    <s v="4150"/>
    <s v="AG108"/>
    <x v="74"/>
    <s v="Other Elec Production / Turbines 340-346"/>
    <s v="Programs"/>
  </r>
  <r>
    <s v="AG108"/>
    <x v="74"/>
    <x v="667"/>
    <x v="667"/>
    <s v="PRD-Cap Specific"/>
    <d v="2014-09-01T00:00:00"/>
    <x v="0"/>
    <n v="201412"/>
    <x v="0"/>
    <x v="3"/>
    <s v="345000"/>
    <s v="216                                "/>
    <s v="BPK"/>
    <s v="UADD    "/>
    <x v="3186"/>
    <s v="4150"/>
    <s v="AG108"/>
    <x v="74"/>
    <s v="Other Elec Production / Turbines 340-346"/>
    <s v="Programs"/>
  </r>
  <r>
    <s v="AG109"/>
    <x v="75"/>
    <x v="668"/>
    <x v="668"/>
    <s v="PRD-Cap Specific"/>
    <d v="2010-06-22T00:00:00"/>
    <x v="0"/>
    <n v="201412"/>
    <x v="0"/>
    <x v="3"/>
    <s v="310200"/>
    <s v="212                                "/>
    <s v="KFG"/>
    <s v="CFNU    "/>
    <x v="3187"/>
    <s v="4151"/>
    <s v="AG109"/>
    <x v="75"/>
    <s v="Thermal 311-316"/>
    <s v="Projects"/>
  </r>
  <r>
    <s v="AG109"/>
    <x v="75"/>
    <x v="668"/>
    <x v="668"/>
    <s v="PRD-Cap Specific"/>
    <d v="2010-06-22T00:00:00"/>
    <x v="0"/>
    <n v="201412"/>
    <x v="0"/>
    <x v="3"/>
    <s v="310200"/>
    <s v="212                                "/>
    <s v="KFG"/>
    <s v="NURV    "/>
    <x v="3188"/>
    <s v="4151"/>
    <s v="AG109"/>
    <x v="75"/>
    <s v="Thermal 311-316"/>
    <s v="Projects"/>
  </r>
  <r>
    <s v="AG109"/>
    <x v="75"/>
    <x v="669"/>
    <x v="669"/>
    <s v="PRD-Cap Specific"/>
    <d v="2010-06-22T00:00:00"/>
    <x v="0"/>
    <n v="201412"/>
    <x v="0"/>
    <x v="3"/>
    <s v="310200"/>
    <s v="212                                "/>
    <s v="KFG"/>
    <s v="CFNU    "/>
    <x v="3189"/>
    <s v="4151"/>
    <s v="AG109"/>
    <x v="75"/>
    <s v="Thermal 311-316"/>
    <s v="Projects"/>
  </r>
  <r>
    <s v="AG109"/>
    <x v="75"/>
    <x v="669"/>
    <x v="669"/>
    <s v="PRD-Cap Specific"/>
    <d v="2010-06-22T00:00:00"/>
    <x v="0"/>
    <n v="201412"/>
    <x v="0"/>
    <x v="3"/>
    <s v="310200"/>
    <s v="212                                "/>
    <s v="KFG"/>
    <s v="NURV    "/>
    <x v="3190"/>
    <s v="4151"/>
    <s v="AG109"/>
    <x v="75"/>
    <s v="Thermal 311-316"/>
    <s v="Projects"/>
  </r>
  <r>
    <s v="MG300"/>
    <x v="76"/>
    <x v="670"/>
    <x v="670"/>
    <s v="PRD-Cap Specific"/>
    <d v="2013-07-01T00:00:00"/>
    <x v="0"/>
    <n v="201412"/>
    <x v="0"/>
    <x v="3"/>
    <s v="312000"/>
    <s v="212                                "/>
    <s v="KFG"/>
    <s v="UADD    "/>
    <x v="3191"/>
    <s v="4168"/>
    <s v="MG300"/>
    <x v="76"/>
    <s v="Thermal 311-316"/>
    <s v="Projects"/>
  </r>
  <r>
    <s v="05P93"/>
    <x v="77"/>
    <x v="671"/>
    <x v="671"/>
    <s v="GP-Cap Specific"/>
    <d v="2010-09-07T00:00:00"/>
    <x v="0"/>
    <n v="201412"/>
    <x v="2"/>
    <x v="0"/>
    <s v="397000"/>
    <s v="028                                "/>
    <s v="3SPRA"/>
    <s v="UADD    "/>
    <x v="3192"/>
    <s v="5005"/>
    <s v="05P93"/>
    <x v="77"/>
    <s v="Software 303"/>
    <s v="Mandated"/>
  </r>
  <r>
    <s v="05P92"/>
    <x v="77"/>
    <x v="672"/>
    <x v="672"/>
    <s v="GP-Cap Specific"/>
    <d v="2012-04-24T00:00:00"/>
    <x v="0"/>
    <n v="201412"/>
    <x v="2"/>
    <x v="4"/>
    <s v="303100"/>
    <s v="099                                "/>
    <s v="00"/>
    <s v="UADD    "/>
    <x v="3193"/>
    <s v="5005"/>
    <s v="05P92"/>
    <x v="77"/>
    <s v="Software 303"/>
    <s v="Mandated"/>
  </r>
  <r>
    <s v="05P92"/>
    <x v="77"/>
    <x v="672"/>
    <x v="672"/>
    <s v="GP-Cap Specific"/>
    <d v="2012-04-24T00:00:00"/>
    <x v="0"/>
    <n v="201412"/>
    <x v="2"/>
    <x v="4"/>
    <s v="391100"/>
    <s v="099                                "/>
    <s v="00"/>
    <s v="UADD    "/>
    <x v="3194"/>
    <s v="5005"/>
    <s v="05P92"/>
    <x v="77"/>
    <s v="Software 303"/>
    <s v="Mandated"/>
  </r>
  <r>
    <s v="05P97"/>
    <x v="77"/>
    <x v="673"/>
    <x v="673"/>
    <s v="GP-Cap Specific"/>
    <d v="2014-02-01T00:00:00"/>
    <x v="0"/>
    <n v="201412"/>
    <x v="2"/>
    <x v="4"/>
    <s v="303100"/>
    <s v="099                                "/>
    <s v="00"/>
    <s v="UADD    "/>
    <x v="3195"/>
    <s v="5005"/>
    <s v="05P97"/>
    <x v="77"/>
    <s v="Software 303"/>
    <s v="Mandated"/>
  </r>
  <r>
    <s v="05P94"/>
    <x v="77"/>
    <x v="674"/>
    <x v="674"/>
    <s v="GP-Cap Specific"/>
    <d v="2014-01-01T00:00:00"/>
    <x v="0"/>
    <n v="201412"/>
    <x v="0"/>
    <x v="3"/>
    <s v="391101"/>
    <s v="098                                "/>
    <s v="00"/>
    <s v="UADD    "/>
    <x v="3196"/>
    <s v="5005"/>
    <s v="05P94"/>
    <x v="77"/>
    <s v="Software 303"/>
    <s v="Mandated"/>
  </r>
  <r>
    <s v="05P92"/>
    <x v="77"/>
    <x v="675"/>
    <x v="675"/>
    <s v="GP-Cap Blanket"/>
    <d v="2011-12-29T00:00:00"/>
    <x v="0"/>
    <n v="201412"/>
    <x v="2"/>
    <x v="4"/>
    <s v="391100"/>
    <s v="099                                "/>
    <s v="00"/>
    <s v="NURV    "/>
    <x v="3197"/>
    <s v="5005"/>
    <s v="05P92"/>
    <x v="77"/>
    <s v="Software 303"/>
    <s v="Mandated"/>
  </r>
  <r>
    <s v="05P92"/>
    <x v="77"/>
    <x v="675"/>
    <x v="675"/>
    <s v="GP-Cap Blanket"/>
    <d v="2011-12-29T00:00:00"/>
    <x v="0"/>
    <n v="201412"/>
    <x v="2"/>
    <x v="4"/>
    <s v="391100"/>
    <s v="099                                "/>
    <s v="00"/>
    <s v="UADD    "/>
    <x v="3198"/>
    <s v="5005"/>
    <s v="05P92"/>
    <x v="77"/>
    <s v="Software 303"/>
    <s v="Mandated"/>
  </r>
  <r>
    <s v="05P92"/>
    <x v="77"/>
    <x v="675"/>
    <x v="675"/>
    <s v="GP-Cap Blanket"/>
    <d v="2011-12-29T00:00:00"/>
    <x v="0"/>
    <n v="201412"/>
    <x v="2"/>
    <x v="4"/>
    <s v="391101"/>
    <s v="099                                "/>
    <s v="00"/>
    <s v="CFNU    "/>
    <x v="3199"/>
    <s v="5005"/>
    <s v="05P92"/>
    <x v="77"/>
    <s v="Software 303"/>
    <s v="Mandated"/>
  </r>
  <r>
    <s v="05P94"/>
    <x v="77"/>
    <x v="676"/>
    <x v="676"/>
    <s v="GP-Cap Blanket"/>
    <d v="2009-01-16T00:00:00"/>
    <x v="0"/>
    <n v="201412"/>
    <x v="2"/>
    <x v="4"/>
    <s v="303100"/>
    <s v="099                                "/>
    <s v="00"/>
    <s v="CFNU    "/>
    <x v="3200"/>
    <s v="5005"/>
    <s v="05P94"/>
    <x v="77"/>
    <s v="Software 303"/>
    <s v="Mandated"/>
  </r>
  <r>
    <s v="05P94"/>
    <x v="77"/>
    <x v="676"/>
    <x v="676"/>
    <s v="GP-Cap Blanket"/>
    <d v="2009-01-16T00:00:00"/>
    <x v="0"/>
    <n v="201412"/>
    <x v="2"/>
    <x v="4"/>
    <s v="303100"/>
    <s v="099                                "/>
    <s v="00"/>
    <s v="NURV    "/>
    <x v="3201"/>
    <s v="5005"/>
    <s v="05P94"/>
    <x v="77"/>
    <s v="Software 303"/>
    <s v="Mandated"/>
  </r>
  <r>
    <s v="05P94"/>
    <x v="77"/>
    <x v="676"/>
    <x v="676"/>
    <s v="GP-Cap Blanket"/>
    <d v="2009-01-16T00:00:00"/>
    <x v="0"/>
    <n v="201412"/>
    <x v="2"/>
    <x v="4"/>
    <s v="303100"/>
    <s v="099                                "/>
    <s v="00"/>
    <s v="UADD    "/>
    <x v="3202"/>
    <s v="5005"/>
    <s v="05P94"/>
    <x v="77"/>
    <s v="Software 303"/>
    <s v="Mandated"/>
  </r>
  <r>
    <s v="05P94"/>
    <x v="77"/>
    <x v="677"/>
    <x v="677"/>
    <s v="GP-Cap Blanket"/>
    <d v="2009-01-16T00:00:00"/>
    <x v="0"/>
    <n v="201412"/>
    <x v="2"/>
    <x v="4"/>
    <s v="303100"/>
    <s v="099                                "/>
    <s v="00"/>
    <s v="CFNU    "/>
    <x v="3203"/>
    <s v="5005"/>
    <s v="05P94"/>
    <x v="77"/>
    <s v="Software 303"/>
    <s v="Mandated"/>
  </r>
  <r>
    <s v="05P94"/>
    <x v="77"/>
    <x v="677"/>
    <x v="677"/>
    <s v="GP-Cap Blanket"/>
    <d v="2009-01-16T00:00:00"/>
    <x v="0"/>
    <n v="201412"/>
    <x v="2"/>
    <x v="4"/>
    <s v="303100"/>
    <s v="099                                "/>
    <s v="00"/>
    <s v="NURV    "/>
    <x v="3204"/>
    <s v="5005"/>
    <s v="05P94"/>
    <x v="77"/>
    <s v="Software 303"/>
    <s v="Mandated"/>
  </r>
  <r>
    <s v="05P92"/>
    <x v="77"/>
    <x v="678"/>
    <x v="678"/>
    <s v="GP-Cap Blanket"/>
    <d v="2009-01-16T00:00:00"/>
    <x v="0"/>
    <n v="201412"/>
    <x v="2"/>
    <x v="4"/>
    <s v="397200"/>
    <s v="099                                "/>
    <s v="00"/>
    <s v="UADD    "/>
    <x v="3205"/>
    <s v="5005"/>
    <s v="05P92"/>
    <x v="77"/>
    <s v="Software 303"/>
    <s v="Mandated"/>
  </r>
  <r>
    <s v="05P96"/>
    <x v="77"/>
    <x v="679"/>
    <x v="679"/>
    <s v="GP-Cap Specific"/>
    <d v="2014-01-01T00:00:00"/>
    <x v="0"/>
    <n v="201412"/>
    <x v="0"/>
    <x v="3"/>
    <s v="397000"/>
    <s v="098                                "/>
    <s v="CGHCOM"/>
    <s v="UADD    "/>
    <x v="3206"/>
    <s v="5005"/>
    <s v="05P96"/>
    <x v="77"/>
    <s v="Software 303"/>
    <s v="Mandated"/>
  </r>
  <r>
    <s v="05P96"/>
    <x v="77"/>
    <x v="680"/>
    <x v="680"/>
    <s v="GP-Cap Specific"/>
    <d v="2014-01-01T00:00:00"/>
    <x v="0"/>
    <n v="201412"/>
    <x v="0"/>
    <x v="3"/>
    <s v="397000"/>
    <s v="098                                "/>
    <s v="CBRPT"/>
    <s v="UADD    "/>
    <x v="3207"/>
    <s v="5005"/>
    <s v="05P96"/>
    <x v="77"/>
    <s v="Software 303"/>
    <s v="Mandated"/>
  </r>
  <r>
    <s v="05P91"/>
    <x v="77"/>
    <x v="681"/>
    <x v="681"/>
    <s v="GP-Cap Blanket"/>
    <d v="2010-02-01T00:00:00"/>
    <x v="0"/>
    <n v="201412"/>
    <x v="2"/>
    <x v="4"/>
    <s v="391100"/>
    <s v="099                                "/>
    <s v="00"/>
    <s v="NURV    "/>
    <x v="3208"/>
    <s v="5005"/>
    <s v="05P91"/>
    <x v="77"/>
    <s v="Software 303"/>
    <s v="Mandated"/>
  </r>
  <r>
    <s v="05P91"/>
    <x v="77"/>
    <x v="681"/>
    <x v="681"/>
    <s v="GP-Cap Blanket"/>
    <d v="2010-02-01T00:00:00"/>
    <x v="0"/>
    <n v="201412"/>
    <x v="2"/>
    <x v="4"/>
    <s v="391100"/>
    <s v="099                                "/>
    <s v="00"/>
    <s v="UADD    "/>
    <x v="3209"/>
    <s v="5005"/>
    <s v="05P91"/>
    <x v="77"/>
    <s v="Software 303"/>
    <s v="Mandated"/>
  </r>
  <r>
    <s v="05P91"/>
    <x v="77"/>
    <x v="681"/>
    <x v="681"/>
    <s v="GP-Cap Blanket"/>
    <d v="2010-02-01T00:00:00"/>
    <x v="0"/>
    <n v="201412"/>
    <x v="2"/>
    <x v="4"/>
    <s v="391101"/>
    <s v="099                                "/>
    <s v="00"/>
    <s v="CFNU    "/>
    <x v="3210"/>
    <s v="5005"/>
    <s v="05P91"/>
    <x v="77"/>
    <s v="Software 303"/>
    <s v="Mandated"/>
  </r>
  <r>
    <s v="05P91"/>
    <x v="77"/>
    <x v="682"/>
    <x v="682"/>
    <s v="GP-Cap Blanket"/>
    <d v="2009-01-16T00:00:00"/>
    <x v="0"/>
    <n v="201412"/>
    <x v="2"/>
    <x v="4"/>
    <s v="303110"/>
    <s v="099                                "/>
    <s v="00"/>
    <s v="CFNU    "/>
    <x v="3211"/>
    <s v="5005"/>
    <s v="05P91"/>
    <x v="77"/>
    <s v="Software 303"/>
    <s v="Mandated"/>
  </r>
  <r>
    <s v="05P91"/>
    <x v="77"/>
    <x v="682"/>
    <x v="682"/>
    <s v="GP-Cap Blanket"/>
    <d v="2009-01-16T00:00:00"/>
    <x v="0"/>
    <n v="201412"/>
    <x v="2"/>
    <x v="4"/>
    <s v="303110"/>
    <s v="099                                "/>
    <s v="00"/>
    <s v="NURV    "/>
    <x v="3212"/>
    <s v="5005"/>
    <s v="05P91"/>
    <x v="77"/>
    <s v="Software 303"/>
    <s v="Mandated"/>
  </r>
  <r>
    <s v="05P91"/>
    <x v="77"/>
    <x v="682"/>
    <x v="682"/>
    <s v="GP-Cap Blanket"/>
    <d v="2009-01-16T00:00:00"/>
    <x v="0"/>
    <n v="201412"/>
    <x v="2"/>
    <x v="4"/>
    <s v="303110"/>
    <s v="099                                "/>
    <s v="00"/>
    <s v="UADD    "/>
    <x v="3213"/>
    <s v="5005"/>
    <s v="05P91"/>
    <x v="77"/>
    <s v="Software 303"/>
    <s v="Mandated"/>
  </r>
  <r>
    <s v="05P91"/>
    <x v="77"/>
    <x v="683"/>
    <x v="683"/>
    <s v="GP-Cap Blanket"/>
    <d v="2009-01-16T00:00:00"/>
    <x v="0"/>
    <n v="201412"/>
    <x v="2"/>
    <x v="4"/>
    <s v="303100"/>
    <s v="099                                "/>
    <s v="00"/>
    <s v="CFNU    "/>
    <x v="3214"/>
    <s v="5005"/>
    <s v="05P91"/>
    <x v="77"/>
    <s v="Software 303"/>
    <s v="Mandated"/>
  </r>
  <r>
    <s v="05P91"/>
    <x v="77"/>
    <x v="683"/>
    <x v="683"/>
    <s v="GP-Cap Blanket"/>
    <d v="2009-01-16T00:00:00"/>
    <x v="0"/>
    <n v="201412"/>
    <x v="2"/>
    <x v="4"/>
    <s v="303100"/>
    <s v="099                                "/>
    <s v="00"/>
    <s v="NURV    "/>
    <x v="3215"/>
    <s v="5005"/>
    <s v="05P91"/>
    <x v="77"/>
    <s v="Software 303"/>
    <s v="Mandated"/>
  </r>
  <r>
    <s v="05P91"/>
    <x v="77"/>
    <x v="683"/>
    <x v="683"/>
    <s v="GP-Cap Blanket"/>
    <d v="2009-01-16T00:00:00"/>
    <x v="0"/>
    <n v="201412"/>
    <x v="2"/>
    <x v="4"/>
    <s v="303100"/>
    <s v="099                                "/>
    <s v="00"/>
    <s v="UADD    "/>
    <x v="3216"/>
    <s v="5005"/>
    <s v="05P91"/>
    <x v="77"/>
    <s v="Software 303"/>
    <s v="Mandated"/>
  </r>
  <r>
    <s v="05P91"/>
    <x v="77"/>
    <x v="684"/>
    <x v="684"/>
    <s v="GP-Cap Blanket"/>
    <d v="2009-01-16T00:00:00"/>
    <x v="0"/>
    <n v="201412"/>
    <x v="2"/>
    <x v="4"/>
    <s v="303110"/>
    <s v="099                                "/>
    <s v="00"/>
    <s v="UADD    "/>
    <x v="3217"/>
    <s v="5005"/>
    <s v="05P91"/>
    <x v="77"/>
    <s v="Software 303"/>
    <s v="Mandated"/>
  </r>
  <r>
    <s v="05P93"/>
    <x v="77"/>
    <x v="685"/>
    <x v="685"/>
    <s v="GP-Cap Specific"/>
    <d v="2012-03-05T00:00:00"/>
    <x v="0"/>
    <n v="201412"/>
    <x v="2"/>
    <x v="4"/>
    <s v="391100"/>
    <s v="099                                "/>
    <s v="00"/>
    <s v="UADD    "/>
    <x v="3218"/>
    <s v="5005"/>
    <s v="05P93"/>
    <x v="77"/>
    <s v="Software 303"/>
    <s v="Mandated"/>
  </r>
  <r>
    <s v="05P96"/>
    <x v="77"/>
    <x v="686"/>
    <x v="686"/>
    <s v="GP-Cap Specific"/>
    <d v="2014-01-01T00:00:00"/>
    <x v="0"/>
    <n v="201412"/>
    <x v="0"/>
    <x v="3"/>
    <s v="397000"/>
    <s v="098                                "/>
    <s v="DGPCOM"/>
    <s v="UADD    "/>
    <x v="3219"/>
    <s v="5005"/>
    <s v="05P96"/>
    <x v="77"/>
    <s v="Software 303"/>
    <s v="Mandated"/>
  </r>
  <r>
    <s v="05P96"/>
    <x v="77"/>
    <x v="687"/>
    <x v="687"/>
    <s v="SUBCOM-Cap Specific"/>
    <d v="2014-02-01T00:00:00"/>
    <x v="0"/>
    <n v="201412"/>
    <x v="0"/>
    <x v="0"/>
    <s v="397000"/>
    <s v="028                                "/>
    <s v="L&amp;R"/>
    <s v="UADD    "/>
    <x v="3220"/>
    <s v="5005"/>
    <s v="05P96"/>
    <x v="77"/>
    <s v="Software 303"/>
    <s v="Mandated"/>
  </r>
  <r>
    <s v="05P96"/>
    <x v="77"/>
    <x v="688"/>
    <x v="688"/>
    <s v="GP-Cap Specific"/>
    <d v="2014-01-01T00:00:00"/>
    <x v="0"/>
    <n v="201412"/>
    <x v="0"/>
    <x v="3"/>
    <s v="397000"/>
    <s v="098                                "/>
    <s v="NOXCOM"/>
    <s v="UADD    "/>
    <x v="3221"/>
    <s v="5005"/>
    <s v="05P96"/>
    <x v="77"/>
    <s v="Software 303"/>
    <s v="Mandated"/>
  </r>
  <r>
    <s v="05P96"/>
    <x v="77"/>
    <x v="689"/>
    <x v="689"/>
    <s v="GP-Cap Specific"/>
    <d v="2014-01-01T00:00:00"/>
    <x v="0"/>
    <n v="201412"/>
    <x v="2"/>
    <x v="0"/>
    <s v="397000"/>
    <s v="028                                "/>
    <s v="3SPRA"/>
    <s v="UADD    "/>
    <x v="3222"/>
    <s v="5005"/>
    <s v="05P96"/>
    <x v="77"/>
    <s v="Software 303"/>
    <s v="Mandated"/>
  </r>
  <r>
    <s v="05P97"/>
    <x v="77"/>
    <x v="690"/>
    <x v="690"/>
    <s v="GP-Cap Specific"/>
    <d v="2014-07-01T00:00:00"/>
    <x v="0"/>
    <n v="201412"/>
    <x v="2"/>
    <x v="4"/>
    <s v="303100"/>
    <s v="099                                "/>
    <s v="00"/>
    <s v="UADD    "/>
    <x v="3223"/>
    <s v="5005"/>
    <s v="05P97"/>
    <x v="77"/>
    <s v="Software 303"/>
    <s v="Mandated"/>
  </r>
  <r>
    <s v="05P93"/>
    <x v="77"/>
    <x v="691"/>
    <x v="691"/>
    <s v="GP-Cap Specific"/>
    <d v="2013-04-01T00:00:00"/>
    <x v="0"/>
    <n v="201412"/>
    <x v="2"/>
    <x v="4"/>
    <s v="397000"/>
    <s v="099                                "/>
    <s v="SYSNE"/>
    <s v="UADD    "/>
    <x v="3224"/>
    <s v="5005"/>
    <s v="05P93"/>
    <x v="77"/>
    <s v="Software 303"/>
    <s v="Mandated"/>
  </r>
  <r>
    <s v="05P96"/>
    <x v="77"/>
    <x v="692"/>
    <x v="692"/>
    <s v="GP-Cap Specific"/>
    <d v="2011-09-02T00:00:00"/>
    <x v="0"/>
    <n v="201412"/>
    <x v="2"/>
    <x v="4"/>
    <s v="397000"/>
    <s v="099                                "/>
    <s v="00"/>
    <s v="UADD    "/>
    <x v="3225"/>
    <s v="5005"/>
    <s v="05P96"/>
    <x v="77"/>
    <s v="Software 303"/>
    <s v="Mandated"/>
  </r>
  <r>
    <s v="05P94"/>
    <x v="77"/>
    <x v="693"/>
    <x v="693"/>
    <s v="GP-Cap Specific"/>
    <d v="2014-01-01T00:00:00"/>
    <x v="0"/>
    <n v="201412"/>
    <x v="2"/>
    <x v="4"/>
    <s v="391100"/>
    <s v="099                                "/>
    <s v="00"/>
    <s v="UADD    "/>
    <x v="3226"/>
    <s v="5005"/>
    <s v="05P94"/>
    <x v="77"/>
    <s v="Software 303"/>
    <s v="Mandated"/>
  </r>
  <r>
    <s v="05P93"/>
    <x v="77"/>
    <x v="694"/>
    <x v="694"/>
    <s v="GP-Cap Specific"/>
    <d v="2008-08-18T00:00:00"/>
    <x v="0"/>
    <n v="201412"/>
    <x v="2"/>
    <x v="4"/>
    <s v="303100"/>
    <s v="099                                "/>
    <s v="00"/>
    <s v="UADD    "/>
    <x v="3227"/>
    <s v="5005"/>
    <s v="05P93"/>
    <x v="77"/>
    <s v="Software 303"/>
    <s v="Mandated"/>
  </r>
  <r>
    <s v="05P93"/>
    <x v="77"/>
    <x v="694"/>
    <x v="694"/>
    <s v="GP-Cap Specific"/>
    <d v="2008-08-18T00:00:00"/>
    <x v="0"/>
    <n v="201412"/>
    <x v="2"/>
    <x v="4"/>
    <s v="391100"/>
    <s v="099                                "/>
    <s v="00"/>
    <s v="UADD    "/>
    <x v="3228"/>
    <s v="5005"/>
    <s v="05P93"/>
    <x v="77"/>
    <s v="Software 303"/>
    <s v="Mandated"/>
  </r>
  <r>
    <s v="05P96"/>
    <x v="77"/>
    <x v="695"/>
    <x v="695"/>
    <s v="GP-Cap Blanket"/>
    <d v="2009-08-25T00:00:00"/>
    <x v="0"/>
    <n v="201412"/>
    <x v="2"/>
    <x v="4"/>
    <s v="391100"/>
    <s v="099                                "/>
    <s v="00"/>
    <s v="NURV    "/>
    <x v="3229"/>
    <s v="5005"/>
    <s v="05P96"/>
    <x v="77"/>
    <s v="Software 303"/>
    <s v="Mandated"/>
  </r>
  <r>
    <s v="05P96"/>
    <x v="77"/>
    <x v="695"/>
    <x v="695"/>
    <s v="GP-Cap Blanket"/>
    <d v="2009-08-25T00:00:00"/>
    <x v="0"/>
    <n v="201412"/>
    <x v="2"/>
    <x v="4"/>
    <s v="391100"/>
    <s v="099                                "/>
    <s v="00"/>
    <s v="UADD    "/>
    <x v="3230"/>
    <s v="5005"/>
    <s v="05P96"/>
    <x v="77"/>
    <s v="Software 303"/>
    <s v="Mandated"/>
  </r>
  <r>
    <s v="05P96"/>
    <x v="77"/>
    <x v="695"/>
    <x v="695"/>
    <s v="GP-Cap Blanket"/>
    <d v="2009-08-25T00:00:00"/>
    <x v="0"/>
    <n v="201412"/>
    <x v="2"/>
    <x v="4"/>
    <s v="391101"/>
    <s v="099                                "/>
    <s v="00"/>
    <s v="CFNU    "/>
    <x v="3231"/>
    <s v="5005"/>
    <s v="05P96"/>
    <x v="77"/>
    <s v="Software 303"/>
    <s v="Mandated"/>
  </r>
  <r>
    <s v="05P94"/>
    <x v="77"/>
    <x v="696"/>
    <x v="696"/>
    <s v="GP-Cap Specific"/>
    <d v="2014-01-01T00:00:00"/>
    <x v="0"/>
    <n v="201412"/>
    <x v="2"/>
    <x v="4"/>
    <s v="391101"/>
    <s v="099                                "/>
    <s v="00"/>
    <s v="UADD    "/>
    <x v="3232"/>
    <s v="5005"/>
    <s v="05P94"/>
    <x v="77"/>
    <s v="Software 303"/>
    <s v="Mandated"/>
  </r>
  <r>
    <s v="05P97"/>
    <x v="77"/>
    <x v="697"/>
    <x v="697"/>
    <s v="GP-Cap Blanket"/>
    <d v="2012-02-01T00:00:00"/>
    <x v="0"/>
    <n v="201412"/>
    <x v="2"/>
    <x v="4"/>
    <s v="303100"/>
    <s v="099                                "/>
    <s v="00"/>
    <s v="CFNU    "/>
    <x v="3233"/>
    <s v="5005"/>
    <s v="05P97"/>
    <x v="77"/>
    <s v="Software 303"/>
    <s v="Mandated"/>
  </r>
  <r>
    <s v="05P97"/>
    <x v="77"/>
    <x v="697"/>
    <x v="697"/>
    <s v="GP-Cap Blanket"/>
    <d v="2012-02-01T00:00:00"/>
    <x v="0"/>
    <n v="201412"/>
    <x v="2"/>
    <x v="4"/>
    <s v="303100"/>
    <s v="099                                "/>
    <s v="00"/>
    <s v="NURV    "/>
    <x v="3234"/>
    <s v="5005"/>
    <s v="05P97"/>
    <x v="77"/>
    <s v="Software 303"/>
    <s v="Mandated"/>
  </r>
  <r>
    <s v="05P97"/>
    <x v="77"/>
    <x v="697"/>
    <x v="697"/>
    <s v="GP-Cap Blanket"/>
    <d v="2012-02-01T00:00:00"/>
    <x v="0"/>
    <n v="201412"/>
    <x v="2"/>
    <x v="4"/>
    <s v="303100"/>
    <s v="099                                "/>
    <s v="00"/>
    <s v="UADD    "/>
    <x v="3235"/>
    <s v="5005"/>
    <s v="05P97"/>
    <x v="77"/>
    <s v="Software 303"/>
    <s v="Mandated"/>
  </r>
  <r>
    <s v="05P97"/>
    <x v="77"/>
    <x v="697"/>
    <x v="697"/>
    <s v="GP-Cap Blanket"/>
    <d v="2012-02-01T00:00:00"/>
    <x v="0"/>
    <n v="201412"/>
    <x v="2"/>
    <x v="4"/>
    <s v="391101"/>
    <s v="099                                "/>
    <s v="00"/>
    <s v="CFNU    "/>
    <x v="3236"/>
    <s v="5005"/>
    <s v="05P97"/>
    <x v="77"/>
    <s v="Software 303"/>
    <s v="Mandated"/>
  </r>
  <r>
    <s v="05P97"/>
    <x v="77"/>
    <x v="698"/>
    <x v="698"/>
    <s v="GP-Cap Specific"/>
    <d v="2014-01-01T00:00:00"/>
    <x v="0"/>
    <n v="201412"/>
    <x v="2"/>
    <x v="4"/>
    <s v="303100"/>
    <s v="099                                "/>
    <s v="00"/>
    <s v="UADD    "/>
    <x v="3237"/>
    <s v="5005"/>
    <s v="05P97"/>
    <x v="77"/>
    <s v="Software 303"/>
    <s v="Mandated"/>
  </r>
  <r>
    <s v="05P97"/>
    <x v="77"/>
    <x v="699"/>
    <x v="699"/>
    <s v="GP-Cap Specific"/>
    <d v="2014-08-01T00:00:00"/>
    <x v="0"/>
    <n v="201412"/>
    <x v="2"/>
    <x v="4"/>
    <s v="303100"/>
    <s v="099                                "/>
    <s v="00"/>
    <s v="UADD    "/>
    <x v="3238"/>
    <s v="5005"/>
    <s v="05P97"/>
    <x v="77"/>
    <s v="Software 303"/>
    <s v="Mandated"/>
  </r>
  <r>
    <s v="05P91"/>
    <x v="77"/>
    <x v="700"/>
    <x v="700"/>
    <s v="GP-Cap Specific"/>
    <d v="2013-09-01T00:00:00"/>
    <x v="0"/>
    <n v="201412"/>
    <x v="2"/>
    <x v="4"/>
    <s v="303100"/>
    <s v="099                                "/>
    <s v="00"/>
    <s v="UADD    "/>
    <x v="3239"/>
    <s v="5005"/>
    <s v="05P91"/>
    <x v="77"/>
    <s v="Software 303"/>
    <s v="Mandated"/>
  </r>
  <r>
    <s v="05P91"/>
    <x v="77"/>
    <x v="701"/>
    <x v="701"/>
    <s v="GP-Cap Specific"/>
    <d v="2012-01-27T00:00:00"/>
    <x v="0"/>
    <n v="201412"/>
    <x v="2"/>
    <x v="4"/>
    <s v="303100"/>
    <s v="099                                "/>
    <s v="00"/>
    <s v="UADD    "/>
    <x v="3240"/>
    <s v="5005"/>
    <s v="05P91"/>
    <x v="77"/>
    <s v="Software 303"/>
    <s v="Mandated"/>
  </r>
  <r>
    <s v="05P91"/>
    <x v="77"/>
    <x v="701"/>
    <x v="701"/>
    <s v="GP-Cap Specific"/>
    <d v="2012-01-27T00:00:00"/>
    <x v="0"/>
    <n v="201412"/>
    <x v="2"/>
    <x v="4"/>
    <s v="391100"/>
    <s v="099                                "/>
    <s v="00"/>
    <s v="UADD    "/>
    <x v="3241"/>
    <s v="5005"/>
    <s v="05P91"/>
    <x v="77"/>
    <s v="Software 303"/>
    <s v="Mandated"/>
  </r>
  <r>
    <s v="06W95"/>
    <x v="78"/>
    <x v="702"/>
    <x v="702"/>
    <s v="GP-Cap Blanket"/>
    <d v="2012-02-01T00:00:00"/>
    <x v="0"/>
    <n v="201412"/>
    <x v="2"/>
    <x v="4"/>
    <s v="303100"/>
    <s v="099                                "/>
    <s v="00"/>
    <s v="CFNU    "/>
    <x v="3242"/>
    <s v="5006"/>
    <s v="06W95"/>
    <x v="78"/>
    <s v="Software 303"/>
    <s v="Programs"/>
  </r>
  <r>
    <s v="06W95"/>
    <x v="78"/>
    <x v="702"/>
    <x v="702"/>
    <s v="GP-Cap Blanket"/>
    <d v="2012-02-01T00:00:00"/>
    <x v="0"/>
    <n v="201412"/>
    <x v="2"/>
    <x v="4"/>
    <s v="303100"/>
    <s v="099                                "/>
    <s v="00"/>
    <s v="NURV    "/>
    <x v="3243"/>
    <s v="5006"/>
    <s v="06W95"/>
    <x v="78"/>
    <s v="Software 303"/>
    <s v="Programs"/>
  </r>
  <r>
    <s v="06W95"/>
    <x v="78"/>
    <x v="702"/>
    <x v="702"/>
    <s v="GP-Cap Blanket"/>
    <d v="2012-02-01T00:00:00"/>
    <x v="0"/>
    <n v="201412"/>
    <x v="2"/>
    <x v="4"/>
    <s v="303100"/>
    <s v="099                                "/>
    <s v="00"/>
    <s v="UADD    "/>
    <x v="3244"/>
    <s v="5006"/>
    <s v="06W95"/>
    <x v="78"/>
    <s v="Software 303"/>
    <s v="Programs"/>
  </r>
  <r>
    <s v="06P95"/>
    <x v="78"/>
    <x v="703"/>
    <x v="703"/>
    <s v="GP-Cap Blanket"/>
    <d v="2009-01-16T00:00:00"/>
    <x v="0"/>
    <n v="201412"/>
    <x v="2"/>
    <x v="4"/>
    <s v="303100"/>
    <s v="099                                "/>
    <s v="00"/>
    <s v="CFNU    "/>
    <x v="3245"/>
    <s v="5006"/>
    <s v="06P95"/>
    <x v="78"/>
    <s v="Software 303"/>
    <s v="Programs"/>
  </r>
  <r>
    <s v="06P95"/>
    <x v="78"/>
    <x v="703"/>
    <x v="703"/>
    <s v="GP-Cap Blanket"/>
    <d v="2009-01-16T00:00:00"/>
    <x v="0"/>
    <n v="201412"/>
    <x v="2"/>
    <x v="4"/>
    <s v="303100"/>
    <s v="099                                "/>
    <s v="00"/>
    <s v="NURV    "/>
    <x v="3246"/>
    <s v="5006"/>
    <s v="06P95"/>
    <x v="78"/>
    <s v="Software 303"/>
    <s v="Programs"/>
  </r>
  <r>
    <s v="06P95"/>
    <x v="78"/>
    <x v="703"/>
    <x v="703"/>
    <s v="GP-Cap Blanket"/>
    <d v="2009-01-16T00:00:00"/>
    <x v="0"/>
    <n v="201412"/>
    <x v="2"/>
    <x v="4"/>
    <s v="303100"/>
    <s v="099                                "/>
    <s v="00"/>
    <s v="UADD    "/>
    <x v="3247"/>
    <s v="5006"/>
    <s v="06P95"/>
    <x v="78"/>
    <s v="Software 303"/>
    <s v="Programs"/>
  </r>
  <r>
    <s v="06P92"/>
    <x v="78"/>
    <x v="704"/>
    <x v="704"/>
    <s v="GP-Cap Blanket"/>
    <d v="2011-12-29T00:00:00"/>
    <x v="0"/>
    <n v="201412"/>
    <x v="2"/>
    <x v="4"/>
    <s v="391100"/>
    <s v="099                                "/>
    <s v="00"/>
    <s v="NURV    "/>
    <x v="3248"/>
    <s v="5006"/>
    <s v="06P92"/>
    <x v="78"/>
    <s v="Software 303"/>
    <s v="Programs"/>
  </r>
  <r>
    <s v="06P92"/>
    <x v="78"/>
    <x v="704"/>
    <x v="704"/>
    <s v="GP-Cap Blanket"/>
    <d v="2011-12-29T00:00:00"/>
    <x v="0"/>
    <n v="201412"/>
    <x v="2"/>
    <x v="4"/>
    <s v="391100"/>
    <s v="099                                "/>
    <s v="00"/>
    <s v="UADD    "/>
    <x v="3249"/>
    <s v="5006"/>
    <s v="06P92"/>
    <x v="78"/>
    <s v="Software 303"/>
    <s v="Programs"/>
  </r>
  <r>
    <s v="06P92"/>
    <x v="78"/>
    <x v="704"/>
    <x v="704"/>
    <s v="GP-Cap Blanket"/>
    <d v="2011-12-29T00:00:00"/>
    <x v="0"/>
    <n v="201412"/>
    <x v="2"/>
    <x v="4"/>
    <s v="391101"/>
    <s v="099                                "/>
    <s v="00"/>
    <s v="CFNU    "/>
    <x v="3250"/>
    <s v="5006"/>
    <s v="06P92"/>
    <x v="78"/>
    <s v="Software 303"/>
    <s v="Programs"/>
  </r>
  <r>
    <s v="06P92"/>
    <x v="78"/>
    <x v="705"/>
    <x v="705"/>
    <s v="GP-Cap Blanket"/>
    <d v="2009-01-16T00:00:00"/>
    <x v="0"/>
    <n v="201412"/>
    <x v="2"/>
    <x v="4"/>
    <s v="397200"/>
    <s v="099                                "/>
    <s v="00"/>
    <s v="UADD    "/>
    <x v="3251"/>
    <s v="5006"/>
    <s v="06P92"/>
    <x v="78"/>
    <s v="Software 303"/>
    <s v="Programs"/>
  </r>
  <r>
    <s v="06P94"/>
    <x v="78"/>
    <x v="706"/>
    <x v="706"/>
    <s v="GP-Cap Blanket"/>
    <d v="2009-05-01T00:00:00"/>
    <x v="0"/>
    <n v="201412"/>
    <x v="2"/>
    <x v="4"/>
    <s v="391100"/>
    <s v="099                                "/>
    <s v="00"/>
    <s v="NURV    "/>
    <x v="3252"/>
    <s v="5006"/>
    <s v="06P94"/>
    <x v="78"/>
    <s v="Software 303"/>
    <s v="Programs"/>
  </r>
  <r>
    <s v="06P94"/>
    <x v="78"/>
    <x v="706"/>
    <x v="706"/>
    <s v="GP-Cap Blanket"/>
    <d v="2009-05-01T00:00:00"/>
    <x v="0"/>
    <n v="201412"/>
    <x v="2"/>
    <x v="4"/>
    <s v="391100"/>
    <s v="099                                "/>
    <s v="00"/>
    <s v="UADD    "/>
    <x v="3253"/>
    <s v="5006"/>
    <s v="06P94"/>
    <x v="78"/>
    <s v="Software 303"/>
    <s v="Programs"/>
  </r>
  <r>
    <s v="06P94"/>
    <x v="78"/>
    <x v="706"/>
    <x v="706"/>
    <s v="GP-Cap Blanket"/>
    <d v="2009-05-01T00:00:00"/>
    <x v="0"/>
    <n v="201412"/>
    <x v="2"/>
    <x v="4"/>
    <s v="391101"/>
    <s v="099                                "/>
    <s v="00"/>
    <s v="CFNU    "/>
    <x v="3254"/>
    <s v="5006"/>
    <s v="06P94"/>
    <x v="78"/>
    <s v="Software 303"/>
    <s v="Programs"/>
  </r>
  <r>
    <s v="06P94"/>
    <x v="78"/>
    <x v="707"/>
    <x v="707"/>
    <s v="GP-Cap Blanket"/>
    <d v="2009-05-01T00:00:00"/>
    <x v="0"/>
    <n v="201412"/>
    <x v="2"/>
    <x v="4"/>
    <s v="303100"/>
    <s v="099                                "/>
    <s v="00"/>
    <s v="CFNU    "/>
    <x v="3255"/>
    <s v="5006"/>
    <s v="06P94"/>
    <x v="78"/>
    <s v="Software 303"/>
    <s v="Programs"/>
  </r>
  <r>
    <s v="06P94"/>
    <x v="78"/>
    <x v="707"/>
    <x v="707"/>
    <s v="GP-Cap Blanket"/>
    <d v="2009-05-01T00:00:00"/>
    <x v="0"/>
    <n v="201412"/>
    <x v="2"/>
    <x v="4"/>
    <s v="303100"/>
    <s v="099                                "/>
    <s v="00"/>
    <s v="NURV    "/>
    <x v="3256"/>
    <s v="5006"/>
    <s v="06P94"/>
    <x v="78"/>
    <s v="Software 303"/>
    <s v="Programs"/>
  </r>
  <r>
    <s v="06W92"/>
    <x v="78"/>
    <x v="708"/>
    <x v="708"/>
    <s v="GP-Cap Blanket"/>
    <d v="2011-12-29T00:00:00"/>
    <x v="0"/>
    <n v="201412"/>
    <x v="2"/>
    <x v="4"/>
    <s v="303100"/>
    <s v="099                                "/>
    <s v="00"/>
    <s v="CFNU    "/>
    <x v="3257"/>
    <s v="5006"/>
    <s v="06W92"/>
    <x v="78"/>
    <s v="Software 303"/>
    <s v="Programs"/>
  </r>
  <r>
    <s v="06W92"/>
    <x v="78"/>
    <x v="708"/>
    <x v="708"/>
    <s v="GP-Cap Blanket"/>
    <d v="2011-12-29T00:00:00"/>
    <x v="0"/>
    <n v="201412"/>
    <x v="2"/>
    <x v="4"/>
    <s v="303100"/>
    <s v="099                                "/>
    <s v="00"/>
    <s v="NURV    "/>
    <x v="3258"/>
    <s v="5006"/>
    <s v="06W92"/>
    <x v="78"/>
    <s v="Software 303"/>
    <s v="Programs"/>
  </r>
  <r>
    <s v="06P91"/>
    <x v="78"/>
    <x v="709"/>
    <x v="709"/>
    <s v="GP-Cap Blanket"/>
    <d v="2009-01-16T00:00:00"/>
    <x v="0"/>
    <n v="201412"/>
    <x v="2"/>
    <x v="4"/>
    <s v="391100"/>
    <s v="099                                "/>
    <s v="00"/>
    <s v="NURV    "/>
    <x v="3259"/>
    <s v="5006"/>
    <s v="06P91"/>
    <x v="78"/>
    <s v="Software 303"/>
    <s v="Programs"/>
  </r>
  <r>
    <s v="06P91"/>
    <x v="78"/>
    <x v="709"/>
    <x v="709"/>
    <s v="GP-Cap Blanket"/>
    <d v="2009-01-16T00:00:00"/>
    <x v="0"/>
    <n v="201412"/>
    <x v="2"/>
    <x v="4"/>
    <s v="391100"/>
    <s v="099                                "/>
    <s v="00"/>
    <s v="UADD    "/>
    <x v="3260"/>
    <s v="5006"/>
    <s v="06P91"/>
    <x v="78"/>
    <s v="Software 303"/>
    <s v="Programs"/>
  </r>
  <r>
    <s v="06P91"/>
    <x v="78"/>
    <x v="709"/>
    <x v="709"/>
    <s v="GP-Cap Blanket"/>
    <d v="2009-01-16T00:00:00"/>
    <x v="0"/>
    <n v="201412"/>
    <x v="2"/>
    <x v="4"/>
    <s v="391101"/>
    <s v="099                                "/>
    <s v="00"/>
    <s v="CFNU    "/>
    <x v="3261"/>
    <s v="5006"/>
    <s v="06P91"/>
    <x v="78"/>
    <s v="Software 303"/>
    <s v="Programs"/>
  </r>
  <r>
    <s v="06P91"/>
    <x v="78"/>
    <x v="710"/>
    <x v="710"/>
    <s v="GP-Cap Blanket"/>
    <d v="2009-01-16T00:00:00"/>
    <x v="0"/>
    <n v="201412"/>
    <x v="2"/>
    <x v="4"/>
    <s v="303110"/>
    <s v="099                                "/>
    <s v="00"/>
    <s v="CFNU    "/>
    <x v="3262"/>
    <s v="5006"/>
    <s v="06P91"/>
    <x v="78"/>
    <s v="Software 303"/>
    <s v="Programs"/>
  </r>
  <r>
    <s v="06P91"/>
    <x v="78"/>
    <x v="710"/>
    <x v="710"/>
    <s v="GP-Cap Blanket"/>
    <d v="2009-01-16T00:00:00"/>
    <x v="0"/>
    <n v="201412"/>
    <x v="2"/>
    <x v="4"/>
    <s v="303110"/>
    <s v="099                                "/>
    <s v="00"/>
    <s v="NURV    "/>
    <x v="3263"/>
    <s v="5006"/>
    <s v="06P91"/>
    <x v="78"/>
    <s v="Software 303"/>
    <s v="Programs"/>
  </r>
  <r>
    <s v="06P91"/>
    <x v="78"/>
    <x v="710"/>
    <x v="710"/>
    <s v="GP-Cap Blanket"/>
    <d v="2009-01-16T00:00:00"/>
    <x v="0"/>
    <n v="201412"/>
    <x v="2"/>
    <x v="4"/>
    <s v="303110"/>
    <s v="099                                "/>
    <s v="00"/>
    <s v="UADD    "/>
    <x v="3264"/>
    <s v="5006"/>
    <s v="06P91"/>
    <x v="78"/>
    <s v="Software 303"/>
    <s v="Programs"/>
  </r>
  <r>
    <s v="06P91"/>
    <x v="78"/>
    <x v="711"/>
    <x v="711"/>
    <s v="GP-Cap Blanket"/>
    <d v="2009-01-16T00:00:00"/>
    <x v="0"/>
    <n v="201412"/>
    <x v="2"/>
    <x v="4"/>
    <s v="303100"/>
    <s v="099                                "/>
    <s v="00"/>
    <s v="CFNU    "/>
    <x v="3265"/>
    <s v="5006"/>
    <s v="06P91"/>
    <x v="78"/>
    <s v="Software 303"/>
    <s v="Programs"/>
  </r>
  <r>
    <s v="06P91"/>
    <x v="78"/>
    <x v="711"/>
    <x v="711"/>
    <s v="GP-Cap Blanket"/>
    <d v="2009-01-16T00:00:00"/>
    <x v="0"/>
    <n v="201412"/>
    <x v="2"/>
    <x v="4"/>
    <s v="303100"/>
    <s v="099                                "/>
    <s v="00"/>
    <s v="NURV    "/>
    <x v="3266"/>
    <s v="5006"/>
    <s v="06P91"/>
    <x v="78"/>
    <s v="Software 303"/>
    <s v="Programs"/>
  </r>
  <r>
    <s v="06P91"/>
    <x v="78"/>
    <x v="711"/>
    <x v="711"/>
    <s v="GP-Cap Blanket"/>
    <d v="2009-01-16T00:00:00"/>
    <x v="0"/>
    <n v="201412"/>
    <x v="2"/>
    <x v="4"/>
    <s v="303100"/>
    <s v="099                                "/>
    <s v="00"/>
    <s v="UADD    "/>
    <x v="3267"/>
    <s v="5006"/>
    <s v="06P91"/>
    <x v="78"/>
    <s v="Software 303"/>
    <s v="Programs"/>
  </r>
  <r>
    <s v="06P91"/>
    <x v="78"/>
    <x v="712"/>
    <x v="712"/>
    <s v="GP-Cap Blanket"/>
    <d v="2009-01-16T00:00:00"/>
    <x v="0"/>
    <n v="201412"/>
    <x v="2"/>
    <x v="4"/>
    <s v="303110"/>
    <s v="099                                "/>
    <s v="00"/>
    <s v="CFNU    "/>
    <x v="3268"/>
    <s v="5006"/>
    <s v="06P91"/>
    <x v="78"/>
    <s v="Software 303"/>
    <s v="Programs"/>
  </r>
  <r>
    <s v="06P91"/>
    <x v="78"/>
    <x v="712"/>
    <x v="712"/>
    <s v="GP-Cap Blanket"/>
    <d v="2009-01-16T00:00:00"/>
    <x v="0"/>
    <n v="201412"/>
    <x v="2"/>
    <x v="4"/>
    <s v="303110"/>
    <s v="099                                "/>
    <s v="00"/>
    <s v="NURV    "/>
    <x v="3269"/>
    <s v="5006"/>
    <s v="06P91"/>
    <x v="78"/>
    <s v="Software 303"/>
    <s v="Programs"/>
  </r>
  <r>
    <s v="06P91"/>
    <x v="78"/>
    <x v="712"/>
    <x v="712"/>
    <s v="GP-Cap Blanket"/>
    <d v="2009-01-16T00:00:00"/>
    <x v="0"/>
    <n v="201412"/>
    <x v="2"/>
    <x v="4"/>
    <s v="303110"/>
    <s v="099                                "/>
    <s v="00"/>
    <s v="UADD    "/>
    <x v="3270"/>
    <s v="5006"/>
    <s v="06P91"/>
    <x v="78"/>
    <s v="Software 303"/>
    <s v="Programs"/>
  </r>
  <r>
    <s v="06W93"/>
    <x v="78"/>
    <x v="713"/>
    <x v="713"/>
    <s v="GP-Cap Blanket"/>
    <d v="2009-07-01T00:00:00"/>
    <x v="0"/>
    <n v="201412"/>
    <x v="2"/>
    <x v="4"/>
    <s v="303100"/>
    <s v="099                                "/>
    <s v="00"/>
    <s v="CFNU    "/>
    <x v="3271"/>
    <s v="5006"/>
    <s v="06W93"/>
    <x v="78"/>
    <s v="Software 303"/>
    <s v="Programs"/>
  </r>
  <r>
    <s v="06W93"/>
    <x v="78"/>
    <x v="713"/>
    <x v="713"/>
    <s v="GP-Cap Blanket"/>
    <d v="2009-07-01T00:00:00"/>
    <x v="0"/>
    <n v="201412"/>
    <x v="2"/>
    <x v="4"/>
    <s v="303100"/>
    <s v="099                                "/>
    <s v="00"/>
    <s v="NURV    "/>
    <x v="3272"/>
    <s v="5006"/>
    <s v="06W93"/>
    <x v="78"/>
    <s v="Software 303"/>
    <s v="Programs"/>
  </r>
  <r>
    <s v="06W93"/>
    <x v="78"/>
    <x v="713"/>
    <x v="713"/>
    <s v="GP-Cap Blanket"/>
    <d v="2009-07-01T00:00:00"/>
    <x v="0"/>
    <n v="201412"/>
    <x v="2"/>
    <x v="4"/>
    <s v="303100"/>
    <s v="099                                "/>
    <s v="00"/>
    <s v="UADD    "/>
    <x v="3273"/>
    <s v="5006"/>
    <s v="06W93"/>
    <x v="78"/>
    <s v="Software 303"/>
    <s v="Programs"/>
  </r>
  <r>
    <s v="06P93"/>
    <x v="78"/>
    <x v="714"/>
    <x v="714"/>
    <s v="GP-Cap Specific"/>
    <d v="2011-07-28T00:00:00"/>
    <x v="0"/>
    <n v="201412"/>
    <x v="0"/>
    <x v="3"/>
    <s v="397000"/>
    <s v="048                                "/>
    <s v="NRC"/>
    <s v="UADD    "/>
    <x v="3274"/>
    <s v="5006"/>
    <s v="06P93"/>
    <x v="78"/>
    <s v="Software 303"/>
    <s v="Programs"/>
  </r>
  <r>
    <s v="13P09"/>
    <x v="78"/>
    <x v="715"/>
    <x v="715"/>
    <s v="GP-Cap Specific"/>
    <d v="2010-02-01T00:00:00"/>
    <x v="0"/>
    <n v="201412"/>
    <x v="2"/>
    <x v="4"/>
    <s v="397000"/>
    <s v="099                                "/>
    <s v="SPOTE"/>
    <s v="UADD    "/>
    <x v="3275"/>
    <s v="5006"/>
    <s v="13P09"/>
    <x v="78"/>
    <s v="Software 303"/>
    <s v="Programs"/>
  </r>
  <r>
    <s v="06W95"/>
    <x v="78"/>
    <x v="716"/>
    <x v="716"/>
    <s v="GP-Cap Blanket"/>
    <d v="2010-01-01T00:00:00"/>
    <x v="0"/>
    <n v="201412"/>
    <x v="2"/>
    <x v="4"/>
    <s v="303100"/>
    <s v="099                                "/>
    <s v="00"/>
    <s v="UADD    "/>
    <x v="3276"/>
    <s v="5006"/>
    <s v="06W95"/>
    <x v="78"/>
    <s v="Software 303"/>
    <s v="Programs"/>
  </r>
  <r>
    <s v="06W91"/>
    <x v="78"/>
    <x v="717"/>
    <x v="717"/>
    <s v="GP-Cap Blanket"/>
    <d v="2011-12-29T00:00:00"/>
    <x v="0"/>
    <n v="201412"/>
    <x v="2"/>
    <x v="4"/>
    <s v="303100"/>
    <s v="099                                "/>
    <s v="00"/>
    <s v="CFNU    "/>
    <x v="3277"/>
    <s v="5006"/>
    <s v="06W91"/>
    <x v="78"/>
    <s v="Software 303"/>
    <s v="Programs"/>
  </r>
  <r>
    <s v="06W91"/>
    <x v="78"/>
    <x v="717"/>
    <x v="717"/>
    <s v="GP-Cap Blanket"/>
    <d v="2011-12-29T00:00:00"/>
    <x v="0"/>
    <n v="201412"/>
    <x v="2"/>
    <x v="4"/>
    <s v="303100"/>
    <s v="099                                "/>
    <s v="00"/>
    <s v="NURV    "/>
    <x v="3278"/>
    <s v="5006"/>
    <s v="06W91"/>
    <x v="78"/>
    <s v="Software 303"/>
    <s v="Programs"/>
  </r>
  <r>
    <s v="06W91"/>
    <x v="78"/>
    <x v="717"/>
    <x v="717"/>
    <s v="GP-Cap Blanket"/>
    <d v="2011-12-29T00:00:00"/>
    <x v="0"/>
    <n v="201412"/>
    <x v="2"/>
    <x v="4"/>
    <s v="303100"/>
    <s v="099                                "/>
    <s v="00"/>
    <s v="UADD    "/>
    <x v="3279"/>
    <s v="5006"/>
    <s v="06W91"/>
    <x v="78"/>
    <s v="Software 303"/>
    <s v="Programs"/>
  </r>
  <r>
    <s v="06W95"/>
    <x v="78"/>
    <x v="718"/>
    <x v="718"/>
    <s v="GP-Cap Specific"/>
    <d v="2013-03-01T00:00:00"/>
    <x v="0"/>
    <n v="201412"/>
    <x v="2"/>
    <x v="4"/>
    <s v="303100"/>
    <s v="099                                "/>
    <s v="00"/>
    <s v="UADD    "/>
    <x v="3280"/>
    <s v="5006"/>
    <s v="06W95"/>
    <x v="78"/>
    <s v="Software 303"/>
    <s v="Programs"/>
  </r>
  <r>
    <s v="06W95"/>
    <x v="78"/>
    <x v="719"/>
    <x v="719"/>
    <s v="GP-Cap Specific"/>
    <d v="2014-06-01T00:00:00"/>
    <x v="0"/>
    <n v="201412"/>
    <x v="0"/>
    <x v="3"/>
    <s v="303100"/>
    <s v="098                                "/>
    <s v="00"/>
    <s v="UADD    "/>
    <x v="3281"/>
    <s v="5006"/>
    <s v="06W95"/>
    <x v="78"/>
    <s v="Software 303"/>
    <s v="Programs"/>
  </r>
  <r>
    <s v="06W95"/>
    <x v="78"/>
    <x v="719"/>
    <x v="719"/>
    <s v="GP-Cap Specific"/>
    <d v="2014-06-01T00:00:00"/>
    <x v="0"/>
    <n v="201412"/>
    <x v="0"/>
    <x v="3"/>
    <s v="391101"/>
    <s v="098                                "/>
    <s v="00"/>
    <s v="UADD    "/>
    <x v="3282"/>
    <s v="5006"/>
    <s v="06W95"/>
    <x v="78"/>
    <s v="Software 303"/>
    <s v="Programs"/>
  </r>
  <r>
    <s v="06P91"/>
    <x v="78"/>
    <x v="720"/>
    <x v="720"/>
    <s v="GP-Cap Specific"/>
    <d v="2014-08-01T00:00:00"/>
    <x v="0"/>
    <n v="201412"/>
    <x v="2"/>
    <x v="4"/>
    <s v="303100"/>
    <s v="099                                "/>
    <s v="00"/>
    <s v="UADD    "/>
    <x v="3283"/>
    <s v="5006"/>
    <s v="06P91"/>
    <x v="78"/>
    <s v="Software 303"/>
    <s v="Programs"/>
  </r>
  <r>
    <s v="06P98"/>
    <x v="79"/>
    <x v="721"/>
    <x v="721"/>
    <s v="PRD-Cap Specific"/>
    <d v="2014-09-01T00:00:00"/>
    <x v="0"/>
    <n v="201412"/>
    <x v="0"/>
    <x v="3"/>
    <s v="331000"/>
    <s v="307                                "/>
    <s v="CABNP"/>
    <s v="UADD    "/>
    <x v="3284"/>
    <s v="5014"/>
    <s v="06P98"/>
    <x v="79"/>
    <s v="General 389-391 / 393-395 / 397-398"/>
    <s v="Programs"/>
  </r>
  <r>
    <s v="YY826"/>
    <x v="80"/>
    <x v="722"/>
    <x v="722"/>
    <s v="GP-Cap Specific"/>
    <d v="2012-12-01T00:00:00"/>
    <x v="0"/>
    <n v="201412"/>
    <x v="2"/>
    <x v="4"/>
    <s v="303000"/>
    <s v="099                                "/>
    <s v="00"/>
    <s v="UADD    "/>
    <x v="3285"/>
    <s v="5106"/>
    <s v="YY826"/>
    <x v="80"/>
    <s v="General 389-391 / 393-395 / 397-398"/>
    <s v="Mandated"/>
  </r>
  <r>
    <s v="YY826"/>
    <x v="80"/>
    <x v="722"/>
    <x v="722"/>
    <s v="GP-Cap Specific"/>
    <d v="2012-12-01T00:00:00"/>
    <x v="0"/>
    <n v="201412"/>
    <x v="2"/>
    <x v="4"/>
    <s v="397000"/>
    <s v="028                                "/>
    <s v="PMN"/>
    <s v="UADD    "/>
    <x v="3286"/>
    <s v="5106"/>
    <s v="YY826"/>
    <x v="80"/>
    <s v="General 389-391 / 393-395 / 397-398"/>
    <s v="Mandated"/>
  </r>
  <r>
    <s v="YY826"/>
    <x v="80"/>
    <x v="722"/>
    <x v="722"/>
    <s v="GP-Cap Specific"/>
    <d v="2012-12-01T00:00:00"/>
    <x v="0"/>
    <n v="201412"/>
    <x v="2"/>
    <x v="4"/>
    <s v="397000"/>
    <s v="028                                "/>
    <s v="SOC"/>
    <s v="UADD    "/>
    <x v="3287"/>
    <s v="5106"/>
    <s v="YY826"/>
    <x v="80"/>
    <s v="General 389-391 / 393-395 / 397-398"/>
    <s v="Mandated"/>
  </r>
  <r>
    <s v="YY826"/>
    <x v="80"/>
    <x v="722"/>
    <x v="722"/>
    <s v="GP-Cap Specific"/>
    <d v="2012-12-01T00:00:00"/>
    <x v="0"/>
    <n v="201412"/>
    <x v="2"/>
    <x v="4"/>
    <s v="397000"/>
    <s v="028                                "/>
    <s v="SPN"/>
    <s v="UADD    "/>
    <x v="3288"/>
    <s v="5106"/>
    <s v="YY826"/>
    <x v="80"/>
    <s v="General 389-391 / 393-395 / 397-398"/>
    <s v="Mandated"/>
  </r>
  <r>
    <s v="YY826"/>
    <x v="80"/>
    <x v="722"/>
    <x v="722"/>
    <s v="GP-Cap Specific"/>
    <d v="2012-12-01T00:00:00"/>
    <x v="0"/>
    <n v="201412"/>
    <x v="2"/>
    <x v="4"/>
    <s v="397000"/>
    <s v="028                                "/>
    <s v="STE"/>
    <s v="UADD    "/>
    <x v="3289"/>
    <s v="5106"/>
    <s v="YY826"/>
    <x v="80"/>
    <s v="General 389-391 / 393-395 / 397-398"/>
    <s v="Mandated"/>
  </r>
  <r>
    <s v="YY826"/>
    <x v="80"/>
    <x v="722"/>
    <x v="722"/>
    <s v="GP-Cap Specific"/>
    <d v="2012-12-01T00:00:00"/>
    <x v="0"/>
    <n v="201412"/>
    <x v="2"/>
    <x v="4"/>
    <s v="397000"/>
    <s v="038                                "/>
    <s v="CDO"/>
    <s v="UADD    "/>
    <x v="3290"/>
    <s v="5106"/>
    <s v="YY826"/>
    <x v="80"/>
    <s v="General 389-391 / 393-395 / 397-398"/>
    <s v="Mandated"/>
  </r>
  <r>
    <s v="YY826"/>
    <x v="80"/>
    <x v="722"/>
    <x v="722"/>
    <s v="GP-Cap Specific"/>
    <d v="2012-12-01T00:00:00"/>
    <x v="0"/>
    <n v="201412"/>
    <x v="2"/>
    <x v="4"/>
    <s v="397000"/>
    <s v="038                                "/>
    <s v="GRO"/>
    <s v="UADD    "/>
    <x v="3291"/>
    <s v="5106"/>
    <s v="YY826"/>
    <x v="80"/>
    <s v="General 389-391 / 393-395 / 397-398"/>
    <s v="Mandated"/>
  </r>
  <r>
    <s v="YY826"/>
    <x v="80"/>
    <x v="722"/>
    <x v="722"/>
    <s v="GP-Cap Specific"/>
    <d v="2012-12-01T00:00:00"/>
    <x v="0"/>
    <n v="201412"/>
    <x v="2"/>
    <x v="4"/>
    <s v="397000"/>
    <s v="038                                "/>
    <s v="LRG"/>
    <s v="UADD    "/>
    <x v="3292"/>
    <s v="5106"/>
    <s v="YY826"/>
    <x v="80"/>
    <s v="General 389-391 / 393-395 / 397-398"/>
    <s v="Mandated"/>
  </r>
  <r>
    <s v="YY826"/>
    <x v="80"/>
    <x v="722"/>
    <x v="722"/>
    <s v="GP-Cap Specific"/>
    <d v="2012-12-01T00:00:00"/>
    <x v="0"/>
    <n v="201412"/>
    <x v="2"/>
    <x v="4"/>
    <s v="397000"/>
    <s v="038                                "/>
    <s v="ORF"/>
    <s v="UADD    "/>
    <x v="3293"/>
    <s v="5106"/>
    <s v="YY826"/>
    <x v="80"/>
    <s v="General 389-391 / 393-395 / 397-398"/>
    <s v="Mandated"/>
  </r>
  <r>
    <s v="YY826"/>
    <x v="80"/>
    <x v="722"/>
    <x v="722"/>
    <s v="GP-Cap Specific"/>
    <d v="2012-12-01T00:00:00"/>
    <x v="0"/>
    <n v="201412"/>
    <x v="2"/>
    <x v="4"/>
    <s v="397000"/>
    <s v="038                                "/>
    <s v="PKN"/>
    <s v="UADD    "/>
    <x v="3294"/>
    <s v="5106"/>
    <s v="YY826"/>
    <x v="80"/>
    <s v="General 389-391 / 393-395 / 397-398"/>
    <s v="Mandated"/>
  </r>
  <r>
    <s v="YY826"/>
    <x v="80"/>
    <x v="722"/>
    <x v="722"/>
    <s v="GP-Cap Specific"/>
    <d v="2012-12-01T00:00:00"/>
    <x v="0"/>
    <n v="201412"/>
    <x v="2"/>
    <x v="4"/>
    <s v="397000"/>
    <s v="038                                "/>
    <s v="SHM"/>
    <s v="UADD    "/>
    <x v="3295"/>
    <s v="5106"/>
    <s v="YY826"/>
    <x v="80"/>
    <s v="General 389-391 / 393-395 / 397-398"/>
    <s v="Mandated"/>
  </r>
  <r>
    <s v="YY826"/>
    <x v="80"/>
    <x v="722"/>
    <x v="722"/>
    <s v="GP-Cap Specific"/>
    <d v="2012-12-01T00:00:00"/>
    <x v="0"/>
    <n v="201412"/>
    <x v="2"/>
    <x v="4"/>
    <s v="397000"/>
    <s v="038                                "/>
    <s v="WTN"/>
    <s v="UADD    "/>
    <x v="3296"/>
    <s v="5106"/>
    <s v="YY826"/>
    <x v="80"/>
    <s v="General 389-391 / 393-395 / 397-398"/>
    <s v="Mandated"/>
  </r>
  <r>
    <s v="YY826"/>
    <x v="80"/>
    <x v="722"/>
    <x v="722"/>
    <s v="GP-Cap Specific"/>
    <d v="2012-12-01T00:00:00"/>
    <x v="0"/>
    <n v="201412"/>
    <x v="2"/>
    <x v="4"/>
    <s v="397000"/>
    <s v="098                                "/>
    <s v="CLACO"/>
    <s v="UADD    "/>
    <x v="162"/>
    <s v="5106"/>
    <s v="YY826"/>
    <x v="80"/>
    <s v="General 389-391 / 393-395 / 397-398"/>
    <s v="Mandated"/>
  </r>
  <r>
    <s v="YY826"/>
    <x v="80"/>
    <x v="722"/>
    <x v="722"/>
    <s v="GP-Cap Specific"/>
    <d v="2012-12-01T00:00:00"/>
    <x v="0"/>
    <n v="201412"/>
    <x v="2"/>
    <x v="4"/>
    <s v="397000"/>
    <s v="099                                "/>
    <s v="CTW"/>
    <s v="UADD    "/>
    <x v="3297"/>
    <s v="5106"/>
    <s v="YY826"/>
    <x v="80"/>
    <s v="General 389-391 / 393-395 / 397-398"/>
    <s v="Mandated"/>
  </r>
  <r>
    <s v="YY826"/>
    <x v="80"/>
    <x v="722"/>
    <x v="722"/>
    <s v="GP-Cap Specific"/>
    <d v="2012-12-01T00:00:00"/>
    <x v="0"/>
    <n v="201412"/>
    <x v="2"/>
    <x v="4"/>
    <s v="397000"/>
    <s v="099                                "/>
    <s v="LCDIV"/>
    <s v="UADD    "/>
    <x v="3298"/>
    <s v="5106"/>
    <s v="YY826"/>
    <x v="80"/>
    <s v="General 389-391 / 393-395 / 397-398"/>
    <s v="Mandated"/>
  </r>
  <r>
    <s v="YY826"/>
    <x v="80"/>
    <x v="722"/>
    <x v="722"/>
    <s v="GP-Cap Specific"/>
    <d v="2012-12-01T00:00:00"/>
    <x v="0"/>
    <n v="201412"/>
    <x v="2"/>
    <x v="4"/>
    <s v="397000"/>
    <s v="099                                "/>
    <s v="TKB"/>
    <s v="UADD    "/>
    <x v="3299"/>
    <s v="5106"/>
    <s v="YY826"/>
    <x v="80"/>
    <s v="General 389-391 / 393-395 / 397-398"/>
    <s v="Mandated"/>
  </r>
  <r>
    <s v="21P09"/>
    <x v="81"/>
    <x v="723"/>
    <x v="723"/>
    <s v="GP-Cap Specific"/>
    <d v="2009-08-01T00:00:00"/>
    <x v="0"/>
    <n v="201412"/>
    <x v="0"/>
    <x v="3"/>
    <s v="391100"/>
    <s v="098                                "/>
    <s v="00"/>
    <s v="UADD    "/>
    <x v="3300"/>
    <s v="5121"/>
    <s v="21P09"/>
    <x v="81"/>
    <s v="General 389-391 / 393-395 / 397-398"/>
    <s v="Projects"/>
  </r>
  <r>
    <s v="21P09"/>
    <x v="81"/>
    <x v="723"/>
    <x v="723"/>
    <s v="GP-Cap Specific"/>
    <d v="2009-08-01T00:00:00"/>
    <x v="0"/>
    <n v="201412"/>
    <x v="0"/>
    <x v="3"/>
    <s v="397000"/>
    <s v="098                                "/>
    <s v="BLDCOM"/>
    <s v="UADD    "/>
    <x v="3301"/>
    <s v="5121"/>
    <s v="21P09"/>
    <x v="81"/>
    <s v="General 389-391 / 393-395 / 397-398"/>
    <s v="Projects"/>
  </r>
  <r>
    <s v="21P09"/>
    <x v="81"/>
    <x v="723"/>
    <x v="723"/>
    <s v="GP-Cap Specific"/>
    <d v="2009-08-01T00:00:00"/>
    <x v="0"/>
    <n v="201412"/>
    <x v="0"/>
    <x v="3"/>
    <s v="397000"/>
    <s v="098                                "/>
    <s v="HATCOM"/>
    <s v="UADD    "/>
    <x v="3302"/>
    <s v="5121"/>
    <s v="21P09"/>
    <x v="81"/>
    <s v="General 389-391 / 393-395 / 397-398"/>
    <s v="Projects"/>
  </r>
  <r>
    <s v="21P09"/>
    <x v="81"/>
    <x v="723"/>
    <x v="723"/>
    <s v="GP-Cap Specific"/>
    <d v="2009-08-01T00:00:00"/>
    <x v="0"/>
    <n v="201412"/>
    <x v="0"/>
    <x v="3"/>
    <s v="397000"/>
    <s v="098                                "/>
    <s v="LOLCOM"/>
    <s v="UADD    "/>
    <x v="3303"/>
    <s v="5121"/>
    <s v="21P09"/>
    <x v="81"/>
    <s v="General 389-391 / 393-395 / 397-398"/>
    <s v="Projects"/>
  </r>
  <r>
    <s v="21P09"/>
    <x v="81"/>
    <x v="723"/>
    <x v="723"/>
    <s v="GP-Cap Specific"/>
    <d v="2009-08-01T00:00:00"/>
    <x v="0"/>
    <n v="201412"/>
    <x v="0"/>
    <x v="3"/>
    <s v="397000"/>
    <s v="098                                "/>
    <s v="NLWCOM"/>
    <s v="UADD    "/>
    <x v="3304"/>
    <s v="5121"/>
    <s v="21P09"/>
    <x v="81"/>
    <s v="General 389-391 / 393-395 / 397-398"/>
    <s v="Projects"/>
  </r>
  <r>
    <s v="21P09"/>
    <x v="81"/>
    <x v="723"/>
    <x v="723"/>
    <s v="GP-Cap Specific"/>
    <d v="2009-08-01T00:00:00"/>
    <x v="0"/>
    <n v="201412"/>
    <x v="0"/>
    <x v="3"/>
    <s v="397000"/>
    <s v="098                                "/>
    <s v="SHNCOM"/>
    <s v="UADD    "/>
    <x v="3305"/>
    <s v="5121"/>
    <s v="21P09"/>
    <x v="81"/>
    <s v="General 389-391 / 393-395 / 397-398"/>
    <s v="Projects"/>
  </r>
  <r>
    <s v="21P09"/>
    <x v="81"/>
    <x v="723"/>
    <x v="723"/>
    <s v="GP-Cap Specific"/>
    <d v="2009-08-01T00:00:00"/>
    <x v="0"/>
    <n v="201412"/>
    <x v="0"/>
    <x v="3"/>
    <s v="397000"/>
    <s v="098                                "/>
    <s v="SYSOPR"/>
    <s v="UADD    "/>
    <x v="3306"/>
    <s v="5121"/>
    <s v="21P09"/>
    <x v="81"/>
    <s v="General 389-391 / 393-395 / 397-398"/>
    <s v="Projects"/>
  </r>
  <r>
    <s v="38W09"/>
    <x v="82"/>
    <x v="724"/>
    <x v="724"/>
    <s v="GP-Cap Specific"/>
    <d v="2014-02-01T00:00:00"/>
    <x v="0"/>
    <n v="201412"/>
    <x v="1"/>
    <x v="4"/>
    <s v="303100"/>
    <s v="099                                "/>
    <s v="00"/>
    <s v="UADD    "/>
    <x v="3307"/>
    <s v="5138"/>
    <s v="38W09"/>
    <x v="82"/>
    <s v="Software 303"/>
    <s v="Projects"/>
  </r>
  <r>
    <s v="42P09"/>
    <x v="83"/>
    <x v="725"/>
    <x v="725"/>
    <s v="GP-Cap Specific"/>
    <d v="2010-11-22T00:00:00"/>
    <x v="0"/>
    <n v="201412"/>
    <x v="0"/>
    <x v="0"/>
    <s v="397000"/>
    <s v="028                                "/>
    <s v="BKR"/>
    <s v="UADD    "/>
    <x v="3308"/>
    <s v="5142"/>
    <s v="42P09"/>
    <x v="83"/>
    <s v="General 389-391 / 393-395 / 397-398"/>
    <s v="Projects"/>
  </r>
  <r>
    <s v="42P09"/>
    <x v="83"/>
    <x v="725"/>
    <x v="725"/>
    <s v="GP-Cap Specific"/>
    <d v="2010-11-22T00:00:00"/>
    <x v="0"/>
    <n v="201412"/>
    <x v="0"/>
    <x v="0"/>
    <s v="397000"/>
    <s v="028                                "/>
    <s v="CHE"/>
    <s v="UADD    "/>
    <x v="3308"/>
    <s v="5142"/>
    <s v="42P09"/>
    <x v="83"/>
    <s v="General 389-391 / 393-395 / 397-398"/>
    <s v="Projects"/>
  </r>
  <r>
    <s v="42P09"/>
    <x v="83"/>
    <x v="725"/>
    <x v="725"/>
    <s v="GP-Cap Specific"/>
    <d v="2010-11-22T00:00:00"/>
    <x v="0"/>
    <n v="201412"/>
    <x v="0"/>
    <x v="0"/>
    <s v="397000"/>
    <s v="028                                "/>
    <s v="EFM"/>
    <s v="UADD    "/>
    <x v="3308"/>
    <s v="5142"/>
    <s v="42P09"/>
    <x v="83"/>
    <s v="General 389-391 / 393-395 / 397-398"/>
    <s v="Projects"/>
  </r>
  <r>
    <s v="42P09"/>
    <x v="83"/>
    <x v="725"/>
    <x v="725"/>
    <s v="GP-Cap Specific"/>
    <d v="2010-11-22T00:00:00"/>
    <x v="0"/>
    <n v="201412"/>
    <x v="0"/>
    <x v="0"/>
    <s v="397000"/>
    <s v="028                                "/>
    <s v="LIB"/>
    <s v="UADD    "/>
    <x v="1414"/>
    <s v="5142"/>
    <s v="42P09"/>
    <x v="83"/>
    <s v="General 389-391 / 393-395 / 397-398"/>
    <s v="Projects"/>
  </r>
  <r>
    <s v="42P09"/>
    <x v="83"/>
    <x v="725"/>
    <x v="725"/>
    <s v="GP-Cap Specific"/>
    <d v="2010-11-22T00:00:00"/>
    <x v="0"/>
    <n v="201412"/>
    <x v="0"/>
    <x v="0"/>
    <s v="397000"/>
    <s v="028                                "/>
    <s v="MEA"/>
    <s v="UADD    "/>
    <x v="3309"/>
    <s v="5142"/>
    <s v="42P09"/>
    <x v="83"/>
    <s v="General 389-391 / 393-395 / 397-398"/>
    <s v="Projects"/>
  </r>
  <r>
    <s v="42P09"/>
    <x v="83"/>
    <x v="725"/>
    <x v="725"/>
    <s v="GP-Cap Specific"/>
    <d v="2010-11-22T00:00:00"/>
    <x v="0"/>
    <n v="201412"/>
    <x v="0"/>
    <x v="0"/>
    <s v="397000"/>
    <s v="028                                "/>
    <s v="OPT"/>
    <s v="UADD    "/>
    <x v="3308"/>
    <s v="5142"/>
    <s v="42P09"/>
    <x v="83"/>
    <s v="General 389-391 / 393-395 / 397-398"/>
    <s v="Projects"/>
  </r>
  <r>
    <s v="42P09"/>
    <x v="83"/>
    <x v="725"/>
    <x v="725"/>
    <s v="GP-Cap Specific"/>
    <d v="2010-11-22T00:00:00"/>
    <x v="0"/>
    <n v="201412"/>
    <x v="0"/>
    <x v="0"/>
    <s v="397000"/>
    <s v="028                                "/>
    <s v="SIP"/>
    <s v="UADD    "/>
    <x v="3310"/>
    <s v="5142"/>
    <s v="42P09"/>
    <x v="83"/>
    <s v="General 389-391 / 393-395 / 397-398"/>
    <s v="Projects"/>
  </r>
  <r>
    <s v="42P09"/>
    <x v="83"/>
    <x v="725"/>
    <x v="725"/>
    <s v="GP-Cap Specific"/>
    <d v="2010-11-22T00:00:00"/>
    <x v="0"/>
    <n v="201412"/>
    <x v="0"/>
    <x v="0"/>
    <s v="397000"/>
    <s v="028                                "/>
    <s v="WAK"/>
    <s v="UADD    "/>
    <x v="3308"/>
    <s v="5142"/>
    <s v="42P09"/>
    <x v="83"/>
    <s v="General 389-391 / 393-395 / 397-398"/>
    <s v="Projects"/>
  </r>
  <r>
    <s v="42P09"/>
    <x v="83"/>
    <x v="726"/>
    <x v="726"/>
    <s v="GP-Cap Specific"/>
    <d v="2010-11-22T00:00:00"/>
    <x v="0"/>
    <n v="201412"/>
    <x v="0"/>
    <x v="0"/>
    <s v="397000"/>
    <s v="028                                "/>
    <s v="C&amp;W"/>
    <s v="UADD    "/>
    <x v="3311"/>
    <s v="5142"/>
    <s v="42P09"/>
    <x v="83"/>
    <s v="General 389-391 / 393-395 / 397-398"/>
    <s v="Projects"/>
  </r>
  <r>
    <s v="42P09"/>
    <x v="83"/>
    <x v="726"/>
    <x v="726"/>
    <s v="GP-Cap Specific"/>
    <d v="2010-11-22T00:00:00"/>
    <x v="0"/>
    <n v="201412"/>
    <x v="0"/>
    <x v="0"/>
    <s v="397000"/>
    <s v="028                                "/>
    <s v="DRY"/>
    <s v="UADD    "/>
    <x v="3311"/>
    <s v="5142"/>
    <s v="42P09"/>
    <x v="83"/>
    <s v="General 389-391 / 393-395 / 397-398"/>
    <s v="Projects"/>
  </r>
  <r>
    <s v="42P09"/>
    <x v="83"/>
    <x v="726"/>
    <x v="726"/>
    <s v="GP-Cap Specific"/>
    <d v="2010-11-22T00:00:00"/>
    <x v="0"/>
    <n v="201412"/>
    <x v="0"/>
    <x v="0"/>
    <s v="397000"/>
    <s v="028                                "/>
    <s v="FWT"/>
    <s v="UADD    "/>
    <x v="3311"/>
    <s v="5142"/>
    <s v="42P09"/>
    <x v="83"/>
    <s v="General 389-391 / 393-395 / 397-398"/>
    <s v="Projects"/>
  </r>
  <r>
    <s v="42P09"/>
    <x v="83"/>
    <x v="726"/>
    <x v="726"/>
    <s v="GP-Cap Specific"/>
    <d v="2010-11-22T00:00:00"/>
    <x v="0"/>
    <n v="201412"/>
    <x v="0"/>
    <x v="0"/>
    <s v="397000"/>
    <s v="028                                "/>
    <s v="GLN"/>
    <s v="UADD    "/>
    <x v="3311"/>
    <s v="5142"/>
    <s v="42P09"/>
    <x v="83"/>
    <s v="General 389-391 / 393-395 / 397-398"/>
    <s v="Projects"/>
  </r>
  <r>
    <s v="42P09"/>
    <x v="83"/>
    <x v="726"/>
    <x v="726"/>
    <s v="GP-Cap Specific"/>
    <d v="2010-11-22T00:00:00"/>
    <x v="0"/>
    <n v="201412"/>
    <x v="0"/>
    <x v="0"/>
    <s v="397000"/>
    <s v="028                                "/>
    <s v="L&amp;S"/>
    <s v="UADD    "/>
    <x v="3311"/>
    <s v="5142"/>
    <s v="42P09"/>
    <x v="83"/>
    <s v="General 389-391 / 393-395 / 397-398"/>
    <s v="Projects"/>
  </r>
  <r>
    <s v="42P09"/>
    <x v="83"/>
    <x v="726"/>
    <x v="726"/>
    <s v="GP-Cap Specific"/>
    <d v="2010-11-22T00:00:00"/>
    <x v="0"/>
    <n v="201412"/>
    <x v="0"/>
    <x v="0"/>
    <s v="397000"/>
    <s v="028                                "/>
    <s v="MTR"/>
    <s v="UADD    "/>
    <x v="3311"/>
    <s v="5142"/>
    <s v="42P09"/>
    <x v="83"/>
    <s v="General 389-391 / 393-395 / 397-398"/>
    <s v="Projects"/>
  </r>
  <r>
    <s v="42P09"/>
    <x v="83"/>
    <x v="726"/>
    <x v="726"/>
    <s v="GP-Cap Specific"/>
    <d v="2010-11-22T00:00:00"/>
    <x v="0"/>
    <n v="201412"/>
    <x v="0"/>
    <x v="0"/>
    <s v="397000"/>
    <s v="028                                "/>
    <s v="NW"/>
    <s v="UADD    "/>
    <x v="3311"/>
    <s v="5142"/>
    <s v="42P09"/>
    <x v="83"/>
    <s v="General 389-391 / 393-395 / 397-398"/>
    <s v="Projects"/>
  </r>
  <r>
    <s v="42P09"/>
    <x v="83"/>
    <x v="726"/>
    <x v="726"/>
    <s v="GP-Cap Specific"/>
    <d v="2010-11-22T00:00:00"/>
    <x v="0"/>
    <n v="201412"/>
    <x v="0"/>
    <x v="0"/>
    <s v="397000"/>
    <s v="028                                "/>
    <s v="SE"/>
    <s v="UADD    "/>
    <x v="3312"/>
    <s v="5142"/>
    <s v="42P09"/>
    <x v="83"/>
    <s v="General 389-391 / 393-395 / 397-398"/>
    <s v="Projects"/>
  </r>
  <r>
    <s v="42P09"/>
    <x v="83"/>
    <x v="726"/>
    <x v="726"/>
    <s v="GP-Cap Specific"/>
    <d v="2010-11-22T00:00:00"/>
    <x v="0"/>
    <n v="201412"/>
    <x v="0"/>
    <x v="0"/>
    <s v="397000"/>
    <s v="028                                "/>
    <s v="SPU"/>
    <s v="UADD    "/>
    <x v="3311"/>
    <s v="5142"/>
    <s v="42P09"/>
    <x v="83"/>
    <s v="General 389-391 / 393-395 / 397-398"/>
    <s v="Projects"/>
  </r>
  <r>
    <s v="42P09"/>
    <x v="83"/>
    <x v="726"/>
    <x v="726"/>
    <s v="GP-Cap Specific"/>
    <d v="2010-11-22T00:00:00"/>
    <x v="0"/>
    <n v="201412"/>
    <x v="0"/>
    <x v="0"/>
    <s v="397000"/>
    <s v="028                                "/>
    <s v="SUN"/>
    <s v="UADD    "/>
    <x v="3311"/>
    <s v="5142"/>
    <s v="42P09"/>
    <x v="83"/>
    <s v="General 389-391 / 393-395 / 397-398"/>
    <s v="Projects"/>
  </r>
  <r>
    <s v="42P09"/>
    <x v="83"/>
    <x v="726"/>
    <x v="726"/>
    <s v="GP-Cap Specific"/>
    <d v="2010-11-22T00:00:00"/>
    <x v="0"/>
    <n v="201412"/>
    <x v="0"/>
    <x v="0"/>
    <s v="397000"/>
    <s v="028                                "/>
    <s v="TVW"/>
    <s v="UADD    "/>
    <x v="3311"/>
    <s v="5142"/>
    <s v="42P09"/>
    <x v="83"/>
    <s v="General 389-391 / 393-395 / 397-398"/>
    <s v="Projects"/>
  </r>
  <r>
    <s v="43N09"/>
    <x v="84"/>
    <x v="727"/>
    <x v="727"/>
    <s v="GP-Cap Specific"/>
    <d v="2012-12-01T00:00:00"/>
    <x v="0"/>
    <n v="201412"/>
    <x v="2"/>
    <x v="4"/>
    <s v="303100"/>
    <s v="099                                "/>
    <s v="00"/>
    <s v="UADD    "/>
    <x v="3313"/>
    <s v="5143"/>
    <s v="43N09"/>
    <x v="84"/>
    <s v="Software 303"/>
    <s v="Projects"/>
  </r>
  <r>
    <s v="43N09"/>
    <x v="84"/>
    <x v="727"/>
    <x v="727"/>
    <s v="GP-Cap Specific"/>
    <d v="2012-12-01T00:00:00"/>
    <x v="0"/>
    <n v="201412"/>
    <x v="2"/>
    <x v="4"/>
    <s v="391101"/>
    <s v="099                                "/>
    <s v="00"/>
    <s v="UADD    "/>
    <x v="3314"/>
    <s v="5143"/>
    <s v="43N09"/>
    <x v="84"/>
    <s v="Software 303"/>
    <s v="Projects"/>
  </r>
  <r>
    <s v="44N09"/>
    <x v="85"/>
    <x v="728"/>
    <x v="728"/>
    <s v="GP-Cap Specific"/>
    <d v="2014-02-01T00:00:00"/>
    <x v="0"/>
    <n v="201412"/>
    <x v="1"/>
    <x v="4"/>
    <s v="303100"/>
    <s v="099                                "/>
    <s v="00"/>
    <s v="UADD    "/>
    <x v="3315"/>
    <s v="5144"/>
    <s v="44N09"/>
    <x v="85"/>
    <s v="Software 303"/>
    <s v="Projects"/>
  </r>
  <r>
    <s v="44N09"/>
    <x v="85"/>
    <x v="728"/>
    <x v="728"/>
    <s v="GP-Cap Specific"/>
    <d v="2014-02-01T00:00:00"/>
    <x v="0"/>
    <n v="201412"/>
    <x v="1"/>
    <x v="4"/>
    <s v="391100"/>
    <s v="099                                "/>
    <s v="00"/>
    <s v="UADD    "/>
    <x v="3316"/>
    <s v="5144"/>
    <s v="44N09"/>
    <x v="85"/>
    <s v="Software 303"/>
    <s v="Projects"/>
  </r>
  <r>
    <s v="ZI402"/>
    <x v="86"/>
    <x v="729"/>
    <x v="729"/>
    <s v="PRD-Cap Specific"/>
    <d v="2014-08-01T00:00:00"/>
    <x v="0"/>
    <n v="201412"/>
    <x v="0"/>
    <x v="3"/>
    <s v="311000"/>
    <s v="212                                "/>
    <s v="KFG"/>
    <s v="UADD    "/>
    <x v="3317"/>
    <s v="6002"/>
    <s v="ZI402"/>
    <x v="86"/>
    <s v="General 389-391 / 393-395 / 397-398"/>
    <s v="Mandated"/>
  </r>
  <r>
    <s v="AG101"/>
    <x v="87"/>
    <x v="730"/>
    <x v="730"/>
    <s v="PRD-Cap Specific"/>
    <d v="2014-04-01T00:00:00"/>
    <x v="0"/>
    <n v="201412"/>
    <x v="0"/>
    <x v="3"/>
    <s v="331200"/>
    <s v="402                                "/>
    <s v="NOXNP"/>
    <s v="UADD    "/>
    <x v="3318"/>
    <s v="6100"/>
    <s v="AG101"/>
    <x v="87"/>
    <s v="Hydro 331-336"/>
    <s v="Mandated"/>
  </r>
  <r>
    <s v="YI996"/>
    <x v="88"/>
    <x v="731"/>
    <x v="731"/>
    <s v="GP-Cap Specific"/>
    <d v="2014-04-01T00:00:00"/>
    <x v="0"/>
    <n v="201412"/>
    <x v="0"/>
    <x v="3"/>
    <s v="392046"/>
    <s v="098                                "/>
    <s v="00"/>
    <s v="UADD    "/>
    <x v="3319"/>
    <s v="6103"/>
    <s v="YI996"/>
    <x v="88"/>
    <s v="Hydro 331-336"/>
    <s v="Mandated"/>
  </r>
  <r>
    <s v="YI996"/>
    <x v="88"/>
    <x v="732"/>
    <x v="732"/>
    <s v="GP-Cap Specific"/>
    <d v="2014-04-01T00:00:00"/>
    <x v="0"/>
    <n v="201412"/>
    <x v="0"/>
    <x v="3"/>
    <s v="392046"/>
    <s v="098                                "/>
    <s v="00"/>
    <s v="UADD    "/>
    <x v="3320"/>
    <s v="6103"/>
    <s v="YI996"/>
    <x v="88"/>
    <s v="Hydro 331-336"/>
    <s v="Mandated"/>
  </r>
  <r>
    <s v="YI994"/>
    <x v="88"/>
    <x v="733"/>
    <x v="733"/>
    <s v="GP-Cap Specific"/>
    <d v="2014-04-01T00:00:00"/>
    <x v="0"/>
    <n v="201412"/>
    <x v="0"/>
    <x v="3"/>
    <s v="392046"/>
    <s v="098                                "/>
    <s v="00"/>
    <s v="UADD    "/>
    <x v="3321"/>
    <s v="6103"/>
    <s v="YI994"/>
    <x v="88"/>
    <s v="Hydro 331-336"/>
    <s v="Mandated"/>
  </r>
  <r>
    <s v="YI996"/>
    <x v="88"/>
    <x v="734"/>
    <x v="734"/>
    <s v="GP-Cap Specific"/>
    <d v="2014-04-01T00:00:00"/>
    <x v="0"/>
    <n v="201412"/>
    <x v="0"/>
    <x v="3"/>
    <s v="392046"/>
    <s v="098                                "/>
    <s v="00"/>
    <s v="UADD    "/>
    <x v="3322"/>
    <s v="6103"/>
    <s v="YI996"/>
    <x v="88"/>
    <s v="Hydro 331-336"/>
    <s v="Mandated"/>
  </r>
  <r>
    <s v="YI681"/>
    <x v="88"/>
    <x v="735"/>
    <x v="735"/>
    <s v="GP-Cap Specific"/>
    <d v="2014-02-01T00:00:00"/>
    <x v="0"/>
    <n v="201412"/>
    <x v="0"/>
    <x v="3"/>
    <s v="392046"/>
    <s v="098                                "/>
    <s v="00"/>
    <s v="UADD    "/>
    <x v="3323"/>
    <s v="6103"/>
    <s v="YI681"/>
    <x v="88"/>
    <s v="Hydro 331-336"/>
    <s v="Mandated"/>
  </r>
  <r>
    <s v="YI994"/>
    <x v="88"/>
    <x v="736"/>
    <x v="736"/>
    <s v="GP-Cap Specific"/>
    <d v="2014-05-01T00:00:00"/>
    <x v="0"/>
    <n v="201412"/>
    <x v="0"/>
    <x v="3"/>
    <s v="392000"/>
    <s v="098                                "/>
    <s v="00"/>
    <s v="CFNU    "/>
    <x v="3324"/>
    <s v="6103"/>
    <s v="YI994"/>
    <x v="88"/>
    <s v="Hydro 331-336"/>
    <s v="Mandated"/>
  </r>
  <r>
    <s v="YI994"/>
    <x v="88"/>
    <x v="736"/>
    <x v="736"/>
    <s v="GP-Cap Specific"/>
    <d v="2014-05-01T00:00:00"/>
    <x v="0"/>
    <n v="201412"/>
    <x v="0"/>
    <x v="3"/>
    <s v="392000"/>
    <s v="098                                "/>
    <s v="00"/>
    <s v="NURV    "/>
    <x v="3325"/>
    <s v="6103"/>
    <s v="YI994"/>
    <x v="88"/>
    <s v="Hydro 331-336"/>
    <s v="Mandated"/>
  </r>
  <r>
    <s v="YI681"/>
    <x v="88"/>
    <x v="737"/>
    <x v="737"/>
    <s v="PRD-Cap Specific"/>
    <d v="2014-06-01T00:00:00"/>
    <x v="0"/>
    <n v="201412"/>
    <x v="0"/>
    <x v="3"/>
    <s v="335100"/>
    <s v="402                                "/>
    <s v="NOXNP"/>
    <s v="UADD    "/>
    <x v="3326"/>
    <s v="6103"/>
    <s v="YI681"/>
    <x v="88"/>
    <s v="Hydro 331-336"/>
    <s v="Mandated"/>
  </r>
  <r>
    <s v="YI104"/>
    <x v="88"/>
    <x v="738"/>
    <x v="738"/>
    <s v="GP-Cap Specific"/>
    <d v="2014-09-01T00:00:00"/>
    <x v="0"/>
    <n v="201412"/>
    <x v="0"/>
    <x v="3"/>
    <s v="303000"/>
    <s v="307                                "/>
    <s v="CABNP"/>
    <s v="UADD    "/>
    <x v="3327"/>
    <s v="6103"/>
    <s v="YI104"/>
    <x v="88"/>
    <s v="Hydro 331-336"/>
    <s v="Mandated"/>
  </r>
  <r>
    <s v="YI990"/>
    <x v="88"/>
    <x v="739"/>
    <x v="739"/>
    <s v="PRD-Cap Specific"/>
    <d v="2014-05-01T00:00:00"/>
    <x v="0"/>
    <n v="201412"/>
    <x v="0"/>
    <x v="3"/>
    <s v="330210"/>
    <s v="307                                "/>
    <s v="CABNP"/>
    <s v="CFNU    "/>
    <x v="3328"/>
    <s v="6103"/>
    <s v="YI990"/>
    <x v="88"/>
    <s v="Hydro 331-336"/>
    <s v="Mandated"/>
  </r>
  <r>
    <s v="YI990"/>
    <x v="88"/>
    <x v="739"/>
    <x v="739"/>
    <s v="PRD-Cap Specific"/>
    <d v="2014-05-01T00:00:00"/>
    <x v="0"/>
    <n v="201412"/>
    <x v="0"/>
    <x v="3"/>
    <s v="330210"/>
    <s v="307                                "/>
    <s v="CABNP"/>
    <s v="NURV    "/>
    <x v="3329"/>
    <s v="6103"/>
    <s v="YI990"/>
    <x v="88"/>
    <s v="Hydro 331-336"/>
    <s v="Mandated"/>
  </r>
  <r>
    <s v="YI998"/>
    <x v="88"/>
    <x v="740"/>
    <x v="740"/>
    <s v="PRD-Cap Specific"/>
    <d v="2014-06-01T00:00:00"/>
    <x v="0"/>
    <n v="201412"/>
    <x v="0"/>
    <x v="3"/>
    <s v="335100"/>
    <s v="402                                "/>
    <s v="NOXNP"/>
    <s v="UADD    "/>
    <x v="3330"/>
    <s v="6103"/>
    <s v="YI998"/>
    <x v="88"/>
    <s v="Hydro 331-336"/>
    <s v="Mandated"/>
  </r>
  <r>
    <s v="YI801"/>
    <x v="88"/>
    <x v="741"/>
    <x v="741"/>
    <s v="PRD-Cap Specific"/>
    <d v="2008-01-23T00:00:00"/>
    <x v="0"/>
    <n v="201412"/>
    <x v="0"/>
    <x v="3"/>
    <s v="332000"/>
    <s v="304                                "/>
    <s v="CAB"/>
    <s v="UADD    "/>
    <x v="3331"/>
    <s v="6103"/>
    <s v="YI801"/>
    <x v="88"/>
    <s v="Hydro 331-336"/>
    <s v="Mandated"/>
  </r>
  <r>
    <s v="YI994"/>
    <x v="88"/>
    <x v="742"/>
    <x v="742"/>
    <s v="PRD-Cap Specific"/>
    <d v="2013-05-01T00:00:00"/>
    <x v="0"/>
    <n v="201412"/>
    <x v="0"/>
    <x v="3"/>
    <s v="331200"/>
    <s v="401                                "/>
    <s v="NOX"/>
    <s v="UADD    "/>
    <x v="3332"/>
    <s v="6103"/>
    <s v="YI994"/>
    <x v="88"/>
    <s v="Hydro 331-336"/>
    <s v="Mandated"/>
  </r>
  <r>
    <s v="YI994"/>
    <x v="88"/>
    <x v="743"/>
    <x v="743"/>
    <s v="PRD-Cap Specific"/>
    <d v="2014-05-01T00:00:00"/>
    <x v="0"/>
    <n v="201412"/>
    <x v="0"/>
    <x v="3"/>
    <s v="331200"/>
    <s v="401                                "/>
    <s v="NOX"/>
    <s v="UADD    "/>
    <x v="3333"/>
    <s v="6103"/>
    <s v="YI994"/>
    <x v="88"/>
    <s v="Hydro 331-336"/>
    <s v="Mandated"/>
  </r>
  <r>
    <s v="YI996"/>
    <x v="88"/>
    <x v="744"/>
    <x v="744"/>
    <s v="PRD-Cap Specific"/>
    <d v="2013-05-01T00:00:00"/>
    <x v="0"/>
    <n v="201412"/>
    <x v="0"/>
    <x v="3"/>
    <s v="336000"/>
    <s v="307                                "/>
    <s v="CABNP"/>
    <s v="UADD    "/>
    <x v="3334"/>
    <s v="6103"/>
    <s v="YI996"/>
    <x v="88"/>
    <s v="Hydro 331-336"/>
    <s v="Mandated"/>
  </r>
  <r>
    <s v="YI990"/>
    <x v="88"/>
    <x v="745"/>
    <x v="745"/>
    <s v="PRD-Cap Specific"/>
    <d v="2012-07-01T00:00:00"/>
    <x v="0"/>
    <n v="201412"/>
    <x v="0"/>
    <x v="3"/>
    <s v="330210"/>
    <s v="307                                "/>
    <s v="CABNP"/>
    <s v="UADD    "/>
    <x v="3335"/>
    <s v="6103"/>
    <s v="YI990"/>
    <x v="88"/>
    <s v="Hydro 331-336"/>
    <s v="Mandated"/>
  </r>
  <r>
    <s v="SI621"/>
    <x v="89"/>
    <x v="746"/>
    <x v="746"/>
    <s v="PRD-Cap Blanket"/>
    <d v="2014-12-01T00:00:00"/>
    <x v="0"/>
    <n v="201412"/>
    <x v="0"/>
    <x v="3"/>
    <s v="331200"/>
    <s v="300                                "/>
    <s v="PF"/>
    <s v="UADD    "/>
    <x v="3336"/>
    <s v="6107"/>
    <s v="SI621"/>
    <x v="89"/>
    <s v="Hydro 331-336"/>
    <s v="Mandated"/>
  </r>
  <r>
    <s v="SI621"/>
    <x v="89"/>
    <x v="747"/>
    <x v="747"/>
    <s v="PRD-Cap Blanket"/>
    <d v="2014-12-01T00:00:00"/>
    <x v="0"/>
    <n v="201412"/>
    <x v="0"/>
    <x v="3"/>
    <s v="331200"/>
    <s v="300                                "/>
    <s v="PF"/>
    <s v="UADD    "/>
    <x v="3337"/>
    <s v="6107"/>
    <s v="SI621"/>
    <x v="89"/>
    <s v="Hydro 331-336"/>
    <s v="Mandated"/>
  </r>
  <r>
    <s v="SI621"/>
    <x v="89"/>
    <x v="748"/>
    <x v="748"/>
    <s v="PRD-Cap Specific"/>
    <d v="2013-10-01T00:00:00"/>
    <x v="0"/>
    <n v="201412"/>
    <x v="0"/>
    <x v="3"/>
    <s v="332100"/>
    <s v="300                                "/>
    <s v="PF"/>
    <s v="UADD    "/>
    <x v="3338"/>
    <s v="6107"/>
    <s v="SI621"/>
    <x v="89"/>
    <s v="Hydro 331-336"/>
    <s v="Mandated"/>
  </r>
  <r>
    <s v="SI621"/>
    <x v="89"/>
    <x v="749"/>
    <x v="749"/>
    <s v="PRD-Cap Specific"/>
    <d v="2012-12-01T00:00:00"/>
    <x v="0"/>
    <n v="201412"/>
    <x v="0"/>
    <x v="3"/>
    <s v="331200"/>
    <s v="201                                "/>
    <s v="MON"/>
    <s v="UADD    "/>
    <x v="3339"/>
    <s v="6107"/>
    <s v="SI621"/>
    <x v="89"/>
    <s v="Hydro 331-336"/>
    <s v="Mandated"/>
  </r>
  <r>
    <s v="SI621"/>
    <x v="89"/>
    <x v="750"/>
    <x v="750"/>
    <s v="PRD-Cap Specific"/>
    <d v="2012-06-01T00:00:00"/>
    <x v="0"/>
    <n v="201412"/>
    <x v="0"/>
    <x v="3"/>
    <s v="332100"/>
    <s v="300                                "/>
    <s v="PF"/>
    <s v="UADD    "/>
    <x v="3340"/>
    <s v="6107"/>
    <s v="SI621"/>
    <x v="89"/>
    <s v="Hydro 331-336"/>
    <s v="Mandated"/>
  </r>
  <r>
    <s v="SI621"/>
    <x v="89"/>
    <x v="751"/>
    <x v="751"/>
    <s v="PRD-Cap Specific"/>
    <d v="2013-06-01T00:00:00"/>
    <x v="0"/>
    <n v="201412"/>
    <x v="0"/>
    <x v="3"/>
    <s v="331200"/>
    <s v="203                                "/>
    <s v="LL"/>
    <s v="UADD    "/>
    <x v="3341"/>
    <s v="6107"/>
    <s v="SI621"/>
    <x v="89"/>
    <s v="Hydro 331-336"/>
    <s v="Mandated"/>
  </r>
  <r>
    <s v="80K51"/>
    <x v="90"/>
    <x v="752"/>
    <x v="752"/>
    <s v="GP-Cap Specific"/>
    <d v="2014-01-01T00:00:00"/>
    <x v="0"/>
    <n v="201412"/>
    <x v="0"/>
    <x v="0"/>
    <s v="392046"/>
    <s v="028                                "/>
    <s v="00"/>
    <s v="UADD    "/>
    <x v="3342"/>
    <s v="7000"/>
    <s v="80K51"/>
    <x v="90"/>
    <s v="Transportation and Tools 392 / 396"/>
    <s v="Programs"/>
  </r>
  <r>
    <s v="80K51"/>
    <x v="90"/>
    <x v="753"/>
    <x v="753"/>
    <s v="GP-Cap Specific"/>
    <d v="2013-11-01T00:00:00"/>
    <x v="0"/>
    <n v="201412"/>
    <x v="2"/>
    <x v="0"/>
    <s v="392048"/>
    <s v="028                                "/>
    <s v="00"/>
    <s v="UADD    "/>
    <x v="3343"/>
    <s v="7000"/>
    <s v="80K51"/>
    <x v="90"/>
    <s v="Transportation and Tools 392 / 396"/>
    <s v="Programs"/>
  </r>
  <r>
    <s v="80K51"/>
    <x v="90"/>
    <x v="754"/>
    <x v="754"/>
    <s v="GP-Cap Specific"/>
    <d v="2014-01-01T00:00:00"/>
    <x v="0"/>
    <n v="201412"/>
    <x v="0"/>
    <x v="3"/>
    <s v="392048"/>
    <s v="098                                "/>
    <s v="00"/>
    <s v="UADD    "/>
    <x v="3344"/>
    <s v="7000"/>
    <s v="80K51"/>
    <x v="90"/>
    <s v="Transportation and Tools 392 / 396"/>
    <s v="Programs"/>
  </r>
  <r>
    <s v="80K51"/>
    <x v="90"/>
    <x v="755"/>
    <x v="755"/>
    <s v="GP-Cap Specific"/>
    <d v="2014-01-01T00:00:00"/>
    <x v="0"/>
    <n v="201412"/>
    <x v="0"/>
    <x v="3"/>
    <s v="392048"/>
    <s v="098                                "/>
    <s v="00"/>
    <s v="UADD    "/>
    <x v="3345"/>
    <s v="7000"/>
    <s v="80K51"/>
    <x v="90"/>
    <s v="Transportation and Tools 392 / 396"/>
    <s v="Programs"/>
  </r>
  <r>
    <s v="80K51"/>
    <x v="90"/>
    <x v="756"/>
    <x v="756"/>
    <s v="GP-Cap Specific"/>
    <d v="2013-06-01T00:00:00"/>
    <x v="0"/>
    <n v="201412"/>
    <x v="1"/>
    <x v="3"/>
    <s v="392056"/>
    <s v="098                                "/>
    <s v="00"/>
    <s v="UADD    "/>
    <x v="3346"/>
    <s v="7000"/>
    <s v="80K51"/>
    <x v="90"/>
    <s v="Transportation and Tools 392 / 396"/>
    <s v="Programs"/>
  </r>
  <r>
    <s v="80K51"/>
    <x v="90"/>
    <x v="757"/>
    <x v="757"/>
    <s v="GP-Cap Specific"/>
    <d v="2013-11-01T00:00:00"/>
    <x v="0"/>
    <n v="201412"/>
    <x v="0"/>
    <x v="1"/>
    <s v="392057"/>
    <s v="038                                "/>
    <s v="00"/>
    <s v="UADD    "/>
    <x v="3347"/>
    <s v="7000"/>
    <s v="80K51"/>
    <x v="90"/>
    <s v="Transportation and Tools 392 / 396"/>
    <s v="Programs"/>
  </r>
  <r>
    <s v="80K51"/>
    <x v="90"/>
    <x v="758"/>
    <x v="758"/>
    <s v="GP-Cap Specific"/>
    <d v="2013-06-01T00:00:00"/>
    <x v="0"/>
    <n v="201412"/>
    <x v="0"/>
    <x v="1"/>
    <s v="392067"/>
    <s v="038                                "/>
    <s v="00"/>
    <s v="UADD    "/>
    <x v="3348"/>
    <s v="7000"/>
    <s v="80K51"/>
    <x v="90"/>
    <s v="Transportation and Tools 392 / 396"/>
    <s v="Programs"/>
  </r>
  <r>
    <s v="80K51"/>
    <x v="90"/>
    <x v="759"/>
    <x v="759"/>
    <s v="GP-Cap Specific"/>
    <d v="2013-06-01T00:00:00"/>
    <x v="0"/>
    <n v="201412"/>
    <x v="0"/>
    <x v="1"/>
    <s v="392067"/>
    <s v="038                                "/>
    <s v="00"/>
    <s v="CFNU    "/>
    <x v="3349"/>
    <s v="7000"/>
    <s v="80K51"/>
    <x v="90"/>
    <s v="Transportation and Tools 392 / 396"/>
    <s v="Programs"/>
  </r>
  <r>
    <s v="80K51"/>
    <x v="90"/>
    <x v="759"/>
    <x v="759"/>
    <s v="GP-Cap Specific"/>
    <d v="2013-06-01T00:00:00"/>
    <x v="0"/>
    <n v="201412"/>
    <x v="0"/>
    <x v="1"/>
    <s v="392067"/>
    <s v="038                                "/>
    <s v="00"/>
    <s v="NURV    "/>
    <x v="3350"/>
    <s v="7000"/>
    <s v="80K51"/>
    <x v="90"/>
    <s v="Transportation and Tools 392 / 396"/>
    <s v="Programs"/>
  </r>
  <r>
    <s v="80K51"/>
    <x v="90"/>
    <x v="760"/>
    <x v="760"/>
    <s v="GP-Cap Specific"/>
    <d v="2013-06-01T00:00:00"/>
    <x v="0"/>
    <n v="201412"/>
    <x v="0"/>
    <x v="3"/>
    <s v="392067"/>
    <s v="098                                "/>
    <s v="00"/>
    <s v="UADD    "/>
    <x v="3348"/>
    <s v="7000"/>
    <s v="80K51"/>
    <x v="90"/>
    <s v="Transportation and Tools 392 / 396"/>
    <s v="Programs"/>
  </r>
  <r>
    <s v="80K51"/>
    <x v="90"/>
    <x v="761"/>
    <x v="761"/>
    <s v="GP-Cap Specific"/>
    <d v="2013-06-01T00:00:00"/>
    <x v="0"/>
    <n v="201412"/>
    <x v="0"/>
    <x v="3"/>
    <s v="392068"/>
    <s v="098                                "/>
    <s v="00"/>
    <s v="CFNU    "/>
    <x v="3351"/>
    <s v="7000"/>
    <s v="80K51"/>
    <x v="90"/>
    <s v="Transportation and Tools 392 / 396"/>
    <s v="Programs"/>
  </r>
  <r>
    <s v="80K51"/>
    <x v="90"/>
    <x v="761"/>
    <x v="761"/>
    <s v="GP-Cap Specific"/>
    <d v="2013-06-01T00:00:00"/>
    <x v="0"/>
    <n v="201412"/>
    <x v="0"/>
    <x v="3"/>
    <s v="392068"/>
    <s v="098                                "/>
    <s v="00"/>
    <s v="NURV    "/>
    <x v="3352"/>
    <s v="7000"/>
    <s v="80K51"/>
    <x v="90"/>
    <s v="Transportation and Tools 392 / 396"/>
    <s v="Programs"/>
  </r>
  <r>
    <s v="80K51"/>
    <x v="90"/>
    <x v="762"/>
    <x v="762"/>
    <s v="GP-Cap Specific"/>
    <d v="2014-07-01T00:00:00"/>
    <x v="0"/>
    <n v="201412"/>
    <x v="1"/>
    <x v="1"/>
    <s v="396000"/>
    <s v="038                                "/>
    <s v="00"/>
    <s v="CFNU    "/>
    <x v="3353"/>
    <s v="7000"/>
    <s v="80K51"/>
    <x v="90"/>
    <s v="Transportation and Tools 392 / 396"/>
    <s v="Programs"/>
  </r>
  <r>
    <s v="80K51"/>
    <x v="90"/>
    <x v="762"/>
    <x v="762"/>
    <s v="GP-Cap Specific"/>
    <d v="2014-07-01T00:00:00"/>
    <x v="0"/>
    <n v="201412"/>
    <x v="1"/>
    <x v="1"/>
    <s v="396000"/>
    <s v="038                                "/>
    <s v="00"/>
    <s v="NURV    "/>
    <x v="3354"/>
    <s v="7000"/>
    <s v="80K51"/>
    <x v="90"/>
    <s v="Transportation and Tools 392 / 396"/>
    <s v="Programs"/>
  </r>
  <r>
    <s v="80K51"/>
    <x v="90"/>
    <x v="763"/>
    <x v="763"/>
    <s v="GP-Cap Specific"/>
    <d v="2014-03-01T00:00:00"/>
    <x v="0"/>
    <n v="201412"/>
    <x v="0"/>
    <x v="3"/>
    <s v="392000"/>
    <s v="098                                "/>
    <s v="00"/>
    <s v="UADD    "/>
    <x v="3355"/>
    <s v="7000"/>
    <s v="80K51"/>
    <x v="90"/>
    <s v="Transportation and Tools 392 / 396"/>
    <s v="Programs"/>
  </r>
  <r>
    <s v="80K51"/>
    <x v="90"/>
    <x v="764"/>
    <x v="764"/>
    <s v="GP-Cap Specific"/>
    <d v="2014-03-01T00:00:00"/>
    <x v="0"/>
    <n v="201412"/>
    <x v="0"/>
    <x v="3"/>
    <s v="392000"/>
    <s v="098                                "/>
    <s v="00"/>
    <s v="UADD    "/>
    <x v="3356"/>
    <s v="7000"/>
    <s v="80K51"/>
    <x v="90"/>
    <s v="Transportation and Tools 392 / 396"/>
    <s v="Programs"/>
  </r>
  <r>
    <s v="80K51"/>
    <x v="90"/>
    <x v="765"/>
    <x v="765"/>
    <s v="GP-Cap Specific"/>
    <d v="2014-10-01T00:00:00"/>
    <x v="0"/>
    <n v="201412"/>
    <x v="0"/>
    <x v="0"/>
    <s v="392068"/>
    <s v="028                                "/>
    <s v="00"/>
    <s v="UADD    "/>
    <x v="3357"/>
    <s v="7000"/>
    <s v="80K51"/>
    <x v="90"/>
    <s v="Transportation and Tools 392 / 396"/>
    <s v="Programs"/>
  </r>
  <r>
    <s v="80K51"/>
    <x v="90"/>
    <x v="766"/>
    <x v="766"/>
    <s v="GP-Cap Specific"/>
    <d v="2014-03-01T00:00:00"/>
    <x v="0"/>
    <n v="201412"/>
    <x v="0"/>
    <x v="1"/>
    <s v="392000"/>
    <s v="038                                "/>
    <s v="00"/>
    <s v="CFNU    "/>
    <x v="3358"/>
    <s v="7000"/>
    <s v="80K51"/>
    <x v="90"/>
    <s v="Transportation and Tools 392 / 396"/>
    <s v="Programs"/>
  </r>
  <r>
    <s v="80K51"/>
    <x v="90"/>
    <x v="766"/>
    <x v="766"/>
    <s v="GP-Cap Specific"/>
    <d v="2014-03-01T00:00:00"/>
    <x v="0"/>
    <n v="201412"/>
    <x v="0"/>
    <x v="1"/>
    <s v="392000"/>
    <s v="038                                "/>
    <s v="00"/>
    <s v="NURV    "/>
    <x v="3359"/>
    <s v="7000"/>
    <s v="80K51"/>
    <x v="90"/>
    <s v="Transportation and Tools 392 / 396"/>
    <s v="Programs"/>
  </r>
  <r>
    <s v="80K51"/>
    <x v="90"/>
    <x v="767"/>
    <x v="767"/>
    <s v="GP-Cap Specific"/>
    <d v="2013-11-01T00:00:00"/>
    <x v="0"/>
    <n v="201412"/>
    <x v="0"/>
    <x v="0"/>
    <s v="392000"/>
    <s v="028                                "/>
    <s v="00"/>
    <s v="CFNU    "/>
    <x v="3360"/>
    <s v="7000"/>
    <s v="80K51"/>
    <x v="90"/>
    <s v="Transportation and Tools 392 / 396"/>
    <s v="Programs"/>
  </r>
  <r>
    <s v="80K51"/>
    <x v="90"/>
    <x v="767"/>
    <x v="767"/>
    <s v="GP-Cap Specific"/>
    <d v="2013-11-01T00:00:00"/>
    <x v="0"/>
    <n v="201412"/>
    <x v="0"/>
    <x v="0"/>
    <s v="392000"/>
    <s v="028                                "/>
    <s v="00"/>
    <s v="NURV    "/>
    <x v="3361"/>
    <s v="7000"/>
    <s v="80K51"/>
    <x v="90"/>
    <s v="Transportation and Tools 392 / 396"/>
    <s v="Programs"/>
  </r>
  <r>
    <s v="80K51"/>
    <x v="90"/>
    <x v="768"/>
    <x v="768"/>
    <s v="GP-Cap Specific"/>
    <d v="2013-11-01T00:00:00"/>
    <x v="0"/>
    <n v="201412"/>
    <x v="2"/>
    <x v="1"/>
    <s v="392046"/>
    <s v="038                                "/>
    <s v="00"/>
    <s v="CFNU    "/>
    <x v="3362"/>
    <s v="7000"/>
    <s v="80K51"/>
    <x v="90"/>
    <s v="Transportation and Tools 392 / 396"/>
    <s v="Programs"/>
  </r>
  <r>
    <s v="80K51"/>
    <x v="90"/>
    <x v="768"/>
    <x v="768"/>
    <s v="GP-Cap Specific"/>
    <d v="2013-11-01T00:00:00"/>
    <x v="0"/>
    <n v="201412"/>
    <x v="2"/>
    <x v="1"/>
    <s v="392046"/>
    <s v="038                                "/>
    <s v="00"/>
    <s v="NURV    "/>
    <x v="3363"/>
    <s v="7000"/>
    <s v="80K51"/>
    <x v="90"/>
    <s v="Transportation and Tools 392 / 396"/>
    <s v="Programs"/>
  </r>
  <r>
    <s v="80K51"/>
    <x v="90"/>
    <x v="769"/>
    <x v="769"/>
    <s v="GP-Cap Specific"/>
    <d v="2013-11-01T00:00:00"/>
    <x v="0"/>
    <n v="201412"/>
    <x v="0"/>
    <x v="1"/>
    <s v="392046"/>
    <s v="038                                "/>
    <s v="00"/>
    <s v="UADD    "/>
    <x v="3364"/>
    <s v="7000"/>
    <s v="80K51"/>
    <x v="90"/>
    <s v="Transportation and Tools 392 / 396"/>
    <s v="Programs"/>
  </r>
  <r>
    <s v="80K51"/>
    <x v="90"/>
    <x v="770"/>
    <x v="770"/>
    <s v="GP-Cap Specific"/>
    <d v="2013-11-01T00:00:00"/>
    <x v="0"/>
    <n v="201412"/>
    <x v="0"/>
    <x v="3"/>
    <s v="392048"/>
    <s v="098                                "/>
    <s v="00"/>
    <s v="CFNU    "/>
    <x v="3365"/>
    <s v="7000"/>
    <s v="80K51"/>
    <x v="90"/>
    <s v="Transportation and Tools 392 / 396"/>
    <s v="Programs"/>
  </r>
  <r>
    <s v="80K51"/>
    <x v="90"/>
    <x v="770"/>
    <x v="770"/>
    <s v="GP-Cap Specific"/>
    <d v="2013-11-01T00:00:00"/>
    <x v="0"/>
    <n v="201412"/>
    <x v="0"/>
    <x v="3"/>
    <s v="392048"/>
    <s v="098                                "/>
    <s v="00"/>
    <s v="NURV    "/>
    <x v="3366"/>
    <s v="7000"/>
    <s v="80K51"/>
    <x v="90"/>
    <s v="Transportation and Tools 392 / 396"/>
    <s v="Programs"/>
  </r>
  <r>
    <s v="80K51"/>
    <x v="90"/>
    <x v="771"/>
    <x v="771"/>
    <s v="GP-Cap Specific"/>
    <d v="2013-11-01T00:00:00"/>
    <x v="0"/>
    <n v="201412"/>
    <x v="0"/>
    <x v="3"/>
    <s v="392048"/>
    <s v="098                                "/>
    <s v="00"/>
    <s v="CFNU    "/>
    <x v="3367"/>
    <s v="7000"/>
    <s v="80K51"/>
    <x v="90"/>
    <s v="Transportation and Tools 392 / 396"/>
    <s v="Programs"/>
  </r>
  <r>
    <s v="80K51"/>
    <x v="90"/>
    <x v="771"/>
    <x v="771"/>
    <s v="GP-Cap Specific"/>
    <d v="2013-11-01T00:00:00"/>
    <x v="0"/>
    <n v="201412"/>
    <x v="0"/>
    <x v="3"/>
    <s v="392048"/>
    <s v="098                                "/>
    <s v="00"/>
    <s v="NURV    "/>
    <x v="3368"/>
    <s v="7000"/>
    <s v="80K51"/>
    <x v="90"/>
    <s v="Transportation and Tools 392 / 396"/>
    <s v="Programs"/>
  </r>
  <r>
    <s v="80K51"/>
    <x v="90"/>
    <x v="772"/>
    <x v="772"/>
    <s v="GP-Cap Specific"/>
    <d v="2013-11-01T00:00:00"/>
    <x v="0"/>
    <n v="201412"/>
    <x v="0"/>
    <x v="3"/>
    <s v="392048"/>
    <s v="098                                "/>
    <s v="00"/>
    <s v="CFNU    "/>
    <x v="3369"/>
    <s v="7000"/>
    <s v="80K51"/>
    <x v="90"/>
    <s v="Transportation and Tools 392 / 396"/>
    <s v="Programs"/>
  </r>
  <r>
    <s v="80K51"/>
    <x v="90"/>
    <x v="772"/>
    <x v="772"/>
    <s v="GP-Cap Specific"/>
    <d v="2013-11-01T00:00:00"/>
    <x v="0"/>
    <n v="201412"/>
    <x v="0"/>
    <x v="3"/>
    <s v="392048"/>
    <s v="098                                "/>
    <s v="00"/>
    <s v="NURV    "/>
    <x v="3370"/>
    <s v="7000"/>
    <s v="80K51"/>
    <x v="90"/>
    <s v="Transportation and Tools 392 / 396"/>
    <s v="Programs"/>
  </r>
  <r>
    <s v="80K51"/>
    <x v="90"/>
    <x v="773"/>
    <x v="773"/>
    <s v="GP-Cap Specific"/>
    <d v="2013-06-01T00:00:00"/>
    <x v="0"/>
    <n v="201412"/>
    <x v="1"/>
    <x v="1"/>
    <s v="392056"/>
    <s v="038                                "/>
    <s v="00"/>
    <s v="UADD    "/>
    <x v="3371"/>
    <s v="7000"/>
    <s v="80K51"/>
    <x v="90"/>
    <s v="Transportation and Tools 392 / 396"/>
    <s v="Programs"/>
  </r>
  <r>
    <s v="80K51"/>
    <x v="90"/>
    <x v="774"/>
    <x v="774"/>
    <s v="GP-Cap Specific"/>
    <d v="2013-11-01T00:00:00"/>
    <x v="0"/>
    <n v="201412"/>
    <x v="2"/>
    <x v="1"/>
    <s v="392056"/>
    <s v="038                                "/>
    <s v="00"/>
    <s v="CFNU    "/>
    <x v="3372"/>
    <s v="7000"/>
    <s v="80K51"/>
    <x v="90"/>
    <s v="Transportation and Tools 392 / 396"/>
    <s v="Programs"/>
  </r>
  <r>
    <s v="80K51"/>
    <x v="90"/>
    <x v="774"/>
    <x v="774"/>
    <s v="GP-Cap Specific"/>
    <d v="2013-11-01T00:00:00"/>
    <x v="0"/>
    <n v="201412"/>
    <x v="2"/>
    <x v="1"/>
    <s v="392056"/>
    <s v="038                                "/>
    <s v="00"/>
    <s v="NURV    "/>
    <x v="3373"/>
    <s v="7000"/>
    <s v="80K51"/>
    <x v="90"/>
    <s v="Transportation and Tools 392 / 396"/>
    <s v="Programs"/>
  </r>
  <r>
    <s v="80K51"/>
    <x v="90"/>
    <x v="775"/>
    <x v="775"/>
    <s v="GP-Cap Specific"/>
    <d v="2013-07-01T00:00:00"/>
    <x v="0"/>
    <n v="201412"/>
    <x v="0"/>
    <x v="0"/>
    <s v="392067"/>
    <s v="028                                "/>
    <s v="00"/>
    <s v="CFNU    "/>
    <x v="3374"/>
    <s v="7000"/>
    <s v="80K51"/>
    <x v="90"/>
    <s v="Transportation and Tools 392 / 396"/>
    <s v="Programs"/>
  </r>
  <r>
    <s v="80K51"/>
    <x v="90"/>
    <x v="775"/>
    <x v="775"/>
    <s v="GP-Cap Specific"/>
    <d v="2013-07-01T00:00:00"/>
    <x v="0"/>
    <n v="201412"/>
    <x v="0"/>
    <x v="0"/>
    <s v="392067"/>
    <s v="028                                "/>
    <s v="00"/>
    <s v="NURV    "/>
    <x v="3375"/>
    <s v="7000"/>
    <s v="80K51"/>
    <x v="90"/>
    <s v="Transportation and Tools 392 / 396"/>
    <s v="Programs"/>
  </r>
  <r>
    <s v="71H07"/>
    <x v="91"/>
    <x v="776"/>
    <x v="776"/>
    <s v="GP-Cap Specific"/>
    <d v="2014-05-01T00:00:00"/>
    <x v="0"/>
    <n v="201412"/>
    <x v="2"/>
    <x v="4"/>
    <s v="390100"/>
    <s v="099                                "/>
    <s v="CENTR"/>
    <s v="UADD    "/>
    <x v="3376"/>
    <s v="7001"/>
    <s v="71H07"/>
    <x v="91"/>
    <s v="General 389-391 / 393-395 / 397-398"/>
    <s v="Programs"/>
  </r>
  <r>
    <s v="71H07"/>
    <x v="91"/>
    <x v="777"/>
    <x v="777"/>
    <s v="GP-Cap Specific"/>
    <d v="2014-11-01T00:00:00"/>
    <x v="0"/>
    <n v="201412"/>
    <x v="1"/>
    <x v="0"/>
    <s v="390100"/>
    <s v="028                                "/>
    <s v="DOLLWA"/>
    <s v="UADD    "/>
    <x v="3377"/>
    <s v="7001"/>
    <s v="71H07"/>
    <x v="91"/>
    <s v="General 389-391 / 393-395 / 397-398"/>
    <s v="Programs"/>
  </r>
  <r>
    <s v="71H07"/>
    <x v="91"/>
    <x v="778"/>
    <x v="778"/>
    <s v="GP-Cap Blanket"/>
    <d v="2014-01-01T00:00:00"/>
    <x v="0"/>
    <n v="201412"/>
    <x v="2"/>
    <x v="4"/>
    <s v="391000"/>
    <s v="099                                "/>
    <s v="00"/>
    <s v="CFNU    "/>
    <x v="3378"/>
    <s v="7001"/>
    <s v="71H07"/>
    <x v="91"/>
    <s v="General 389-391 / 393-395 / 397-398"/>
    <s v="Programs"/>
  </r>
  <r>
    <s v="71H07"/>
    <x v="91"/>
    <x v="778"/>
    <x v="778"/>
    <s v="GP-Cap Blanket"/>
    <d v="2014-01-01T00:00:00"/>
    <x v="0"/>
    <n v="201412"/>
    <x v="2"/>
    <x v="4"/>
    <s v="391000"/>
    <s v="099                                "/>
    <s v="00"/>
    <s v="NURV    "/>
    <x v="3379"/>
    <s v="7001"/>
    <s v="71H07"/>
    <x v="91"/>
    <s v="General 389-391 / 393-395 / 397-398"/>
    <s v="Programs"/>
  </r>
  <r>
    <s v="71H07"/>
    <x v="91"/>
    <x v="778"/>
    <x v="778"/>
    <s v="GP-Cap Blanket"/>
    <d v="2014-01-01T00:00:00"/>
    <x v="0"/>
    <n v="201412"/>
    <x v="2"/>
    <x v="4"/>
    <s v="391000"/>
    <s v="099                                "/>
    <s v="00"/>
    <s v="UADD    "/>
    <x v="3380"/>
    <s v="7001"/>
    <s v="71H07"/>
    <x v="91"/>
    <s v="General 389-391 / 393-395 / 397-398"/>
    <s v="Programs"/>
  </r>
  <r>
    <s v="71H07"/>
    <x v="91"/>
    <x v="779"/>
    <x v="779"/>
    <s v="GP-Cap Specific"/>
    <d v="2008-06-09T00:00:00"/>
    <x v="0"/>
    <n v="201412"/>
    <x v="2"/>
    <x v="2"/>
    <s v="390100"/>
    <s v="099                                "/>
    <s v="POGAR"/>
    <s v="UTRF    "/>
    <x v="3381"/>
    <s v="7001"/>
    <s v="71H07"/>
    <x v="91"/>
    <s v="General 389-391 / 393-395 / 397-398"/>
    <s v="Programs"/>
  </r>
  <r>
    <s v="71H07"/>
    <x v="91"/>
    <x v="779"/>
    <x v="779"/>
    <s v="GP-Cap Specific"/>
    <d v="2008-06-09T00:00:00"/>
    <x v="0"/>
    <n v="201412"/>
    <x v="0"/>
    <x v="2"/>
    <s v="390100"/>
    <s v="028                                "/>
    <s v="POGAR"/>
    <s v="UTRT    "/>
    <x v="3382"/>
    <s v="7001"/>
    <s v="71H07"/>
    <x v="91"/>
    <s v="General 389-391 / 393-395 / 397-398"/>
    <s v="Programs"/>
  </r>
  <r>
    <s v="71H07"/>
    <x v="91"/>
    <x v="780"/>
    <x v="780"/>
    <s v="GP-Cap Specific"/>
    <d v="2014-03-01T00:00:00"/>
    <x v="0"/>
    <n v="201412"/>
    <x v="2"/>
    <x v="3"/>
    <s v="390100"/>
    <s v="098                                "/>
    <s v="PULSE"/>
    <s v="UADD    "/>
    <x v="3383"/>
    <s v="7001"/>
    <s v="71H07"/>
    <x v="91"/>
    <s v="General 389-391 / 393-395 / 397-398"/>
    <s v="Programs"/>
  </r>
  <r>
    <s v="71A80"/>
    <x v="91"/>
    <x v="781"/>
    <x v="781"/>
    <s v="GP-Cap Specific"/>
    <d v="2007-08-21T00:00:00"/>
    <x v="0"/>
    <n v="201412"/>
    <x v="1"/>
    <x v="2"/>
    <s v="390100"/>
    <s v="068                                "/>
    <s v="LGOFF"/>
    <s v="UTRT    "/>
    <x v="3384"/>
    <s v="7001"/>
    <s v="71A80"/>
    <x v="91"/>
    <s v="General 389-391 / 393-395 / 397-398"/>
    <s v="Non-Construction"/>
  </r>
  <r>
    <s v="71A80"/>
    <x v="91"/>
    <x v="781"/>
    <x v="781"/>
    <s v="GP-Cap Specific"/>
    <d v="2007-08-21T00:00:00"/>
    <x v="0"/>
    <n v="201412"/>
    <x v="1"/>
    <x v="2"/>
    <s v="390200"/>
    <s v="068                                "/>
    <s v="LGOFF"/>
    <s v="UTRF    "/>
    <x v="3385"/>
    <s v="7001"/>
    <s v="71A80"/>
    <x v="91"/>
    <s v="General 389-391 / 393-395 / 397-398"/>
    <s v="Non-Construction"/>
  </r>
  <r>
    <s v="71H07"/>
    <x v="91"/>
    <x v="782"/>
    <x v="782"/>
    <s v="GP-Cap Specific"/>
    <d v="2012-09-24T00:00:00"/>
    <x v="0"/>
    <n v="201412"/>
    <x v="0"/>
    <x v="1"/>
    <s v="390100"/>
    <s v="038                                "/>
    <s v="STMAS"/>
    <s v="UADD    "/>
    <x v="3386"/>
    <s v="7001"/>
    <s v="71H07"/>
    <x v="91"/>
    <s v="General 389-391 / 393-395 / 397-398"/>
    <s v="Programs"/>
  </r>
  <r>
    <s v="76H07"/>
    <x v="92"/>
    <x v="783"/>
    <x v="783"/>
    <s v="GP-Cap Specific"/>
    <d v="2013-07-01T00:00:00"/>
    <x v="0"/>
    <n v="201412"/>
    <x v="2"/>
    <x v="0"/>
    <s v="398000"/>
    <s v="028                                "/>
    <s v="00"/>
    <s v="CFNU    "/>
    <x v="3387"/>
    <s v="7003"/>
    <s v="76H07"/>
    <x v="92"/>
    <s v="General 389-391 / 393-395 / 397-398"/>
    <s v="Programs"/>
  </r>
  <r>
    <s v="76H07"/>
    <x v="92"/>
    <x v="783"/>
    <x v="783"/>
    <s v="GP-Cap Specific"/>
    <d v="2013-07-01T00:00:00"/>
    <x v="0"/>
    <n v="201412"/>
    <x v="2"/>
    <x v="0"/>
    <s v="398000"/>
    <s v="028                                "/>
    <s v="00"/>
    <s v="NURV    "/>
    <x v="3388"/>
    <s v="7003"/>
    <s v="76H07"/>
    <x v="92"/>
    <s v="General 389-391 / 393-395 / 397-398"/>
    <s v="Programs"/>
  </r>
  <r>
    <s v="85J51"/>
    <x v="93"/>
    <x v="784"/>
    <x v="784"/>
    <s v="GP-Cap Blanket"/>
    <d v="1999-06-10T00:00:00"/>
    <x v="0"/>
    <n v="201412"/>
    <x v="2"/>
    <x v="3"/>
    <s v="393000"/>
    <s v="098                                "/>
    <s v="00"/>
    <s v="CFNU    "/>
    <x v="3389"/>
    <s v="7005"/>
    <s v="85J51"/>
    <x v="93"/>
    <s v="General 389-391 / 393-395 / 397-398"/>
    <s v="Programs"/>
  </r>
  <r>
    <s v="85J51"/>
    <x v="93"/>
    <x v="784"/>
    <x v="784"/>
    <s v="GP-Cap Blanket"/>
    <d v="1999-06-10T00:00:00"/>
    <x v="0"/>
    <n v="201412"/>
    <x v="2"/>
    <x v="3"/>
    <s v="393000"/>
    <s v="098                                "/>
    <s v="00"/>
    <s v="NURV    "/>
    <x v="3390"/>
    <s v="7005"/>
    <s v="85J51"/>
    <x v="93"/>
    <s v="General 389-391 / 393-395 / 397-398"/>
    <s v="Programs"/>
  </r>
  <r>
    <s v="85J51"/>
    <x v="93"/>
    <x v="784"/>
    <x v="784"/>
    <s v="GP-Cap Blanket"/>
    <d v="1999-06-10T00:00:00"/>
    <x v="0"/>
    <n v="201412"/>
    <x v="2"/>
    <x v="3"/>
    <s v="393000"/>
    <s v="098                                "/>
    <s v="00"/>
    <s v="UADD    "/>
    <x v="3391"/>
    <s v="7005"/>
    <s v="85J51"/>
    <x v="93"/>
    <s v="General 389-391 / 393-395 / 397-398"/>
    <s v="Programs"/>
  </r>
  <r>
    <s v="86D53"/>
    <x v="94"/>
    <x v="785"/>
    <x v="785"/>
    <s v="GP-Cap Blanket"/>
    <d v="1993-12-14T00:00:00"/>
    <x v="0"/>
    <n v="201412"/>
    <x v="2"/>
    <x v="4"/>
    <s v="394000"/>
    <s v="099                                "/>
    <s v="00"/>
    <s v="CFNU    "/>
    <x v="3392"/>
    <s v="7006"/>
    <s v="86D53"/>
    <x v="94"/>
    <s v="General 389-391 / 393-395 / 397-398"/>
    <s v="Non-Construction"/>
  </r>
  <r>
    <s v="86D53"/>
    <x v="94"/>
    <x v="785"/>
    <x v="785"/>
    <s v="GP-Cap Blanket"/>
    <d v="1993-12-14T00:00:00"/>
    <x v="0"/>
    <n v="201412"/>
    <x v="2"/>
    <x v="4"/>
    <s v="394000"/>
    <s v="099                                "/>
    <s v="00"/>
    <s v="NURV    "/>
    <x v="3393"/>
    <s v="7006"/>
    <s v="86D53"/>
    <x v="94"/>
    <s v="General 389-391 / 393-395 / 397-398"/>
    <s v="Non-Construction"/>
  </r>
  <r>
    <s v="86D53"/>
    <x v="94"/>
    <x v="785"/>
    <x v="785"/>
    <s v="GP-Cap Blanket"/>
    <d v="1993-12-14T00:00:00"/>
    <x v="0"/>
    <n v="201412"/>
    <x v="2"/>
    <x v="4"/>
    <s v="394000"/>
    <s v="099                                "/>
    <s v="00"/>
    <s v="UADD    "/>
    <x v="3394"/>
    <s v="7006"/>
    <s v="86D53"/>
    <x v="94"/>
    <s v="General 389-391 / 393-395 / 397-398"/>
    <s v="Non-Construction"/>
  </r>
  <r>
    <s v="86A07"/>
    <x v="94"/>
    <x v="786"/>
    <x v="786"/>
    <s v="GP-Cap Blanket"/>
    <d v="1993-12-28T00:00:00"/>
    <x v="0"/>
    <n v="201412"/>
    <x v="0"/>
    <x v="3"/>
    <s v="394000"/>
    <s v="098                                "/>
    <s v="00"/>
    <s v="CFNU    "/>
    <x v="3395"/>
    <s v="7006"/>
    <s v="86A07"/>
    <x v="94"/>
    <s v="General 389-391 / 393-395 / 397-398"/>
    <s v="Non-Construction"/>
  </r>
  <r>
    <s v="86A07"/>
    <x v="94"/>
    <x v="786"/>
    <x v="786"/>
    <s v="GP-Cap Blanket"/>
    <d v="1993-12-28T00:00:00"/>
    <x v="0"/>
    <n v="201412"/>
    <x v="0"/>
    <x v="3"/>
    <s v="394000"/>
    <s v="098                                "/>
    <s v="00"/>
    <s v="NURV    "/>
    <x v="3396"/>
    <s v="7006"/>
    <s v="86A07"/>
    <x v="94"/>
    <s v="General 389-391 / 393-395 / 397-398"/>
    <s v="Non-Construction"/>
  </r>
  <r>
    <s v="86A07"/>
    <x v="94"/>
    <x v="786"/>
    <x v="786"/>
    <s v="GP-Cap Blanket"/>
    <d v="1993-12-28T00:00:00"/>
    <x v="0"/>
    <n v="201412"/>
    <x v="0"/>
    <x v="3"/>
    <s v="394000"/>
    <s v="098                                "/>
    <s v="00"/>
    <s v="UADD    "/>
    <x v="3397"/>
    <s v="7006"/>
    <s v="86A07"/>
    <x v="94"/>
    <s v="General 389-391 / 393-395 / 397-398"/>
    <s v="Non-Construction"/>
  </r>
  <r>
    <s v="86A07"/>
    <x v="94"/>
    <x v="786"/>
    <x v="786"/>
    <s v="GP-Cap Blanket"/>
    <d v="1993-12-28T00:00:00"/>
    <x v="0"/>
    <n v="201412"/>
    <x v="0"/>
    <x v="3"/>
    <s v="395000"/>
    <s v="098                                "/>
    <s v="00"/>
    <s v="CFNU    "/>
    <x v="3398"/>
    <s v="7006"/>
    <s v="86A07"/>
    <x v="94"/>
    <s v="General 389-391 / 393-395 / 397-398"/>
    <s v="Non-Construction"/>
  </r>
  <r>
    <s v="86A07"/>
    <x v="94"/>
    <x v="786"/>
    <x v="786"/>
    <s v="GP-Cap Blanket"/>
    <d v="1993-12-28T00:00:00"/>
    <x v="0"/>
    <n v="201412"/>
    <x v="0"/>
    <x v="3"/>
    <s v="395000"/>
    <s v="098                                "/>
    <s v="00"/>
    <s v="NURV    "/>
    <x v="3399"/>
    <s v="7006"/>
    <s v="86A07"/>
    <x v="94"/>
    <s v="General 389-391 / 393-395 / 397-398"/>
    <s v="Non-Construction"/>
  </r>
  <r>
    <s v="86A07"/>
    <x v="94"/>
    <x v="786"/>
    <x v="786"/>
    <s v="GP-Cap Blanket"/>
    <d v="1993-12-28T00:00:00"/>
    <x v="0"/>
    <n v="201412"/>
    <x v="0"/>
    <x v="3"/>
    <s v="395000"/>
    <s v="098                                "/>
    <s v="00"/>
    <s v="UADD    "/>
    <x v="3400"/>
    <s v="7006"/>
    <s v="86A07"/>
    <x v="94"/>
    <s v="General 389-391 / 393-395 / 397-398"/>
    <s v="Non-Construction"/>
  </r>
  <r>
    <s v="86B50"/>
    <x v="94"/>
    <x v="787"/>
    <x v="787"/>
    <s v="GP-Cap Blanket"/>
    <d v="1993-12-02T00:00:00"/>
    <x v="0"/>
    <n v="201412"/>
    <x v="1"/>
    <x v="4"/>
    <s v="394000"/>
    <s v="099                                "/>
    <s v="00"/>
    <s v="CFNU    "/>
    <x v="3401"/>
    <s v="7006"/>
    <s v="86B50"/>
    <x v="94"/>
    <s v="General 389-391 / 393-395 / 397-398"/>
    <s v="Non-Construction"/>
  </r>
  <r>
    <s v="86B50"/>
    <x v="94"/>
    <x v="787"/>
    <x v="787"/>
    <s v="GP-Cap Blanket"/>
    <d v="1993-12-02T00:00:00"/>
    <x v="0"/>
    <n v="201412"/>
    <x v="1"/>
    <x v="4"/>
    <s v="394000"/>
    <s v="099                                "/>
    <s v="00"/>
    <s v="NURV    "/>
    <x v="3402"/>
    <s v="7006"/>
    <s v="86B50"/>
    <x v="94"/>
    <s v="General 389-391 / 393-395 / 397-398"/>
    <s v="Non-Construction"/>
  </r>
  <r>
    <s v="86B50"/>
    <x v="94"/>
    <x v="787"/>
    <x v="787"/>
    <s v="GP-Cap Blanket"/>
    <d v="1993-12-02T00:00:00"/>
    <x v="0"/>
    <n v="201412"/>
    <x v="1"/>
    <x v="4"/>
    <s v="394000"/>
    <s v="099                                "/>
    <s v="00"/>
    <s v="UADD    "/>
    <x v="3403"/>
    <s v="7006"/>
    <s v="86B50"/>
    <x v="94"/>
    <s v="General 389-391 / 393-395 / 397-398"/>
    <s v="Non-Construction"/>
  </r>
  <r>
    <s v="12C06"/>
    <x v="95"/>
    <x v="788"/>
    <x v="788"/>
    <s v="PRD-Cap Specific"/>
    <d v="2012-11-01T00:00:00"/>
    <x v="0"/>
    <n v="201412"/>
    <x v="0"/>
    <x v="3"/>
    <s v="344000"/>
    <s v="610                                "/>
    <s v="CS2"/>
    <s v="UADD    "/>
    <x v="3404"/>
    <s v="7050"/>
    <s v="12C06"/>
    <x v="95"/>
    <s v="General 389-391 / 393-395 / 397-398"/>
    <s v="Productivity"/>
  </r>
  <r>
    <s v="12C06"/>
    <x v="95"/>
    <x v="788"/>
    <x v="788"/>
    <s v="PRD-Cap Specific"/>
    <d v="2012-11-01T00:00:00"/>
    <x v="0"/>
    <n v="201412"/>
    <x v="0"/>
    <x v="3"/>
    <s v="345000"/>
    <s v="610                                "/>
    <s v="CS2"/>
    <s v="UADD    "/>
    <x v="3405"/>
    <s v="7050"/>
    <s v="12C06"/>
    <x v="95"/>
    <s v="General 389-391 / 393-395 / 397-398"/>
    <s v="Productivity"/>
  </r>
  <r>
    <s v="14C06"/>
    <x v="95"/>
    <x v="789"/>
    <x v="789"/>
    <s v="PRD-Cap Specific"/>
    <d v="2014-02-01T00:00:00"/>
    <x v="0"/>
    <n v="201412"/>
    <x v="0"/>
    <x v="3"/>
    <s v="342000"/>
    <s v="610                                "/>
    <s v="CS2"/>
    <s v="UADD    "/>
    <x v="3406"/>
    <s v="7050"/>
    <s v="14C06"/>
    <x v="95"/>
    <s v="General 389-391 / 393-395 / 397-398"/>
    <s v="Productivity"/>
  </r>
  <r>
    <s v="14V08"/>
    <x v="95"/>
    <x v="790"/>
    <x v="790"/>
    <s v="GP-Cap Specific"/>
    <d v="2014-06-01T00:00:00"/>
    <x v="0"/>
    <n v="201412"/>
    <x v="0"/>
    <x v="3"/>
    <s v="394000"/>
    <s v="098                                "/>
    <s v="00"/>
    <s v="UADD    "/>
    <x v="3407"/>
    <s v="7050"/>
    <s v="14V08"/>
    <x v="95"/>
    <s v="General 389-391 / 393-395 / 397-398"/>
    <s v="Productivity"/>
  </r>
  <r>
    <s v="04H07"/>
    <x v="96"/>
    <x v="791"/>
    <x v="791"/>
    <s v="GP-Cap Specific"/>
    <d v="2013-11-01T00:00:00"/>
    <x v="0"/>
    <n v="201412"/>
    <x v="2"/>
    <x v="4"/>
    <s v="390100"/>
    <s v="099                                "/>
    <s v="CENTR"/>
    <s v="UADD    "/>
    <x v="3408"/>
    <s v="7101"/>
    <s v="04H07"/>
    <x v="96"/>
    <s v="General 389-391 / 393-395 / 397-398"/>
    <s v="Projects"/>
  </r>
  <r>
    <s v="07H07"/>
    <x v="97"/>
    <x v="792"/>
    <x v="792"/>
    <s v="GP-Cap Specific"/>
    <d v="2011-03-01T00:00:00"/>
    <x v="0"/>
    <n v="201412"/>
    <x v="2"/>
    <x v="3"/>
    <s v="390100"/>
    <s v="098                                "/>
    <s v="DOLFLT"/>
    <s v="UADD    "/>
    <x v="3409"/>
    <s v="7107"/>
    <s v="07H07"/>
    <x v="97"/>
    <s v="General 389-391 / 393-395 / 397-398"/>
    <s v="Projects"/>
  </r>
  <r>
    <s v="08V08"/>
    <x v="98"/>
    <x v="793"/>
    <x v="793"/>
    <s v="GP-Cap Specific"/>
    <d v="2014-09-01T00:00:00"/>
    <x v="0"/>
    <n v="201412"/>
    <x v="2"/>
    <x v="4"/>
    <s v="303110"/>
    <s v="099                                "/>
    <s v="00"/>
    <s v="UADD    "/>
    <x v="3410"/>
    <s v="7108"/>
    <s v="08V08"/>
    <x v="98"/>
    <s v="Elec Distribution 360-373"/>
    <s v="Programs"/>
  </r>
  <r>
    <s v="27M54"/>
    <x v="99"/>
    <x v="794"/>
    <x v="794"/>
    <s v="GP-Cap Specific"/>
    <d v="2014-01-01T00:00:00"/>
    <x v="0"/>
    <n v="201412"/>
    <x v="0"/>
    <x v="0"/>
    <s v="392046"/>
    <s v="028                                "/>
    <s v="00"/>
    <s v="UADD    "/>
    <x v="3411"/>
    <s v="7127"/>
    <s v="27M54"/>
    <x v="99"/>
    <s v="Transportation and Tools 392 / 396"/>
    <s v="Projects"/>
  </r>
  <r>
    <s v="29N09"/>
    <x v="100"/>
    <x v="795"/>
    <x v="795"/>
    <s v="GP-Cap Specific"/>
    <d v="2013-08-01T00:00:00"/>
    <x v="0"/>
    <n v="201412"/>
    <x v="2"/>
    <x v="4"/>
    <s v="303100"/>
    <s v="099                                "/>
    <s v="00"/>
    <s v="UADD    "/>
    <x v="3412"/>
    <s v="7129"/>
    <s v="29N09"/>
    <x v="100"/>
    <s v="Software 303"/>
    <s v="Projects"/>
  </r>
  <r>
    <s v="JN604"/>
    <x v="101"/>
    <x v="796"/>
    <x v="796"/>
    <s v="PRD-Cap Blanket"/>
    <d v="1998-05-10T00:00:00"/>
    <x v="0"/>
    <n v="201412"/>
    <x v="1"/>
    <x v="3"/>
    <s v="351100"/>
    <s v="545                                "/>
    <s v="JP"/>
    <s v="UADD    "/>
    <x v="3413"/>
    <s v="7201"/>
    <s v="JN604"/>
    <x v="101"/>
    <s v="Gas Underground Storage 350-357"/>
    <s v="Programs"/>
  </r>
  <r>
    <s v="JN604"/>
    <x v="101"/>
    <x v="796"/>
    <x v="796"/>
    <s v="PRD-Cap Blanket"/>
    <d v="1998-05-10T00:00:00"/>
    <x v="0"/>
    <n v="201412"/>
    <x v="1"/>
    <x v="3"/>
    <s v="352000"/>
    <s v="545                                "/>
    <s v="JP"/>
    <s v="UADD    "/>
    <x v="3414"/>
    <s v="7201"/>
    <s v="JN604"/>
    <x v="101"/>
    <s v="Gas Underground Storage 350-357"/>
    <s v="Programs"/>
  </r>
  <r>
    <s v="JN604"/>
    <x v="101"/>
    <x v="796"/>
    <x v="796"/>
    <s v="PRD-Cap Blanket"/>
    <d v="1998-05-10T00:00:00"/>
    <x v="0"/>
    <n v="201412"/>
    <x v="1"/>
    <x v="3"/>
    <s v="354000"/>
    <s v="545                                "/>
    <s v="JP"/>
    <s v="UADD    "/>
    <x v="3415"/>
    <s v="7201"/>
    <s v="JN604"/>
    <x v="101"/>
    <s v="Gas Underground Storage 350-357"/>
    <s v="Programs"/>
  </r>
  <r>
    <s v="JN604"/>
    <x v="101"/>
    <x v="796"/>
    <x v="796"/>
    <s v="PRD-Cap Blanket"/>
    <d v="1998-05-10T00:00:00"/>
    <x v="0"/>
    <n v="201412"/>
    <x v="1"/>
    <x v="3"/>
    <s v="355000"/>
    <s v="545                                "/>
    <s v="JP"/>
    <s v="UADD    "/>
    <x v="3415"/>
    <s v="7201"/>
    <s v="JN604"/>
    <x v="101"/>
    <s v="Gas Underground Storage 350-357"/>
    <s v="Programs"/>
  </r>
  <r>
    <s v="JN604"/>
    <x v="101"/>
    <x v="796"/>
    <x v="796"/>
    <s v="PRD-Cap Blanket"/>
    <d v="1998-05-10T00:00:00"/>
    <x v="0"/>
    <n v="201412"/>
    <x v="1"/>
    <x v="3"/>
    <s v="357000"/>
    <s v="545                                "/>
    <s v="JP"/>
    <s v="UADD    "/>
    <x v="3416"/>
    <s v="7201"/>
    <s v="JN604"/>
    <x v="101"/>
    <s v="Gas Underground Storage 350-357"/>
    <s v="Programs"/>
  </r>
  <r>
    <s v="JN001"/>
    <x v="101"/>
    <x v="797"/>
    <x v="797"/>
    <s v="GSTOR-Cap Blanket"/>
    <d v="2009-01-01T00:00:00"/>
    <x v="0"/>
    <n v="201412"/>
    <x v="1"/>
    <x v="2"/>
    <s v="351400"/>
    <s v="545                                "/>
    <s v="JP"/>
    <s v="UADD    "/>
    <x v="3417"/>
    <s v="7201"/>
    <s v="JN001"/>
    <x v="101"/>
    <s v="Gas Underground Storage 350-357"/>
    <s v="Programs"/>
  </r>
  <r>
    <s v="JN001"/>
    <x v="101"/>
    <x v="797"/>
    <x v="797"/>
    <s v="GSTOR-Cap Blanket"/>
    <d v="2009-01-01T00:00:00"/>
    <x v="0"/>
    <n v="201412"/>
    <x v="1"/>
    <x v="2"/>
    <s v="352000"/>
    <s v="545                                "/>
    <s v="JP"/>
    <s v="UADD    "/>
    <x v="3417"/>
    <s v="7201"/>
    <s v="JN001"/>
    <x v="101"/>
    <s v="Gas Underground Storage 350-357"/>
    <s v="Programs"/>
  </r>
  <r>
    <s v="JN001"/>
    <x v="101"/>
    <x v="797"/>
    <x v="797"/>
    <s v="GSTOR-Cap Blanket"/>
    <d v="2009-01-01T00:00:00"/>
    <x v="0"/>
    <n v="201412"/>
    <x v="1"/>
    <x v="2"/>
    <s v="354000"/>
    <s v="545                                "/>
    <s v="JP"/>
    <s v="UADD    "/>
    <x v="3417"/>
    <s v="7201"/>
    <s v="JN001"/>
    <x v="101"/>
    <s v="Gas Underground Storage 350-357"/>
    <s v="Programs"/>
  </r>
  <r>
    <s v="JN001"/>
    <x v="101"/>
    <x v="797"/>
    <x v="797"/>
    <s v="GSTOR-Cap Blanket"/>
    <d v="2009-01-01T00:00:00"/>
    <x v="0"/>
    <n v="201412"/>
    <x v="1"/>
    <x v="2"/>
    <s v="355000"/>
    <s v="545                                "/>
    <s v="JP"/>
    <s v="UADD    "/>
    <x v="3417"/>
    <s v="7201"/>
    <s v="JN001"/>
    <x v="101"/>
    <s v="Gas Underground Storage 350-357"/>
    <s v="Programs"/>
  </r>
  <r>
    <s v="JN001"/>
    <x v="101"/>
    <x v="797"/>
    <x v="797"/>
    <s v="GSTOR-Cap Blanket"/>
    <d v="2009-01-01T00:00:00"/>
    <x v="0"/>
    <n v="201412"/>
    <x v="1"/>
    <x v="2"/>
    <s v="357000"/>
    <s v="545                                "/>
    <s v="JP"/>
    <s v="UADD    "/>
    <x v="3418"/>
    <s v="7201"/>
    <s v="JN001"/>
    <x v="101"/>
    <s v="Gas Underground Storage 350-357"/>
    <s v="Programs"/>
  </r>
  <r>
    <s v="XD002"/>
    <x v="102"/>
    <x v="798"/>
    <x v="798"/>
    <s v="GP-Cap Specific"/>
    <d v="2011-01-01T00:00:00"/>
    <x v="0"/>
    <n v="201412"/>
    <x v="0"/>
    <x v="0"/>
    <s v="303100"/>
    <s v="028                                "/>
    <s v="00"/>
    <s v="UADD    "/>
    <x v="3419"/>
    <s v="7205"/>
    <s v="XD002"/>
    <x v="102"/>
    <s v="General 389-391 / 393-395 / 397-398"/>
    <s v="Committed"/>
  </r>
  <r>
    <s v="ZCM10"/>
    <x v="0"/>
    <x v="799"/>
    <x v="799"/>
    <s v="DIS-E Cap Specific"/>
    <d v="2014-08-01T00:00:00"/>
    <x v="1"/>
    <n v="201501"/>
    <x v="0"/>
    <x v="1"/>
    <s v="364000"/>
    <s v="038                                "/>
    <s v="00"/>
    <s v="UADD    "/>
    <x v="3420"/>
    <s v="1000"/>
    <s v="ZCM10"/>
    <x v="0"/>
    <s v="Elec Distribution 360-373"/>
    <s v="Mandated"/>
  </r>
  <r>
    <s v="ZCM10"/>
    <x v="0"/>
    <x v="799"/>
    <x v="799"/>
    <s v="DIS-E Cap Specific"/>
    <d v="2014-08-01T00:00:00"/>
    <x v="1"/>
    <n v="201501"/>
    <x v="0"/>
    <x v="1"/>
    <s v="365000"/>
    <s v="038                                "/>
    <s v="00"/>
    <s v="UADD    "/>
    <x v="3421"/>
    <s v="1000"/>
    <s v="ZCM10"/>
    <x v="0"/>
    <s v="Elec Distribution 360-373"/>
    <s v="Mandated"/>
  </r>
  <r>
    <s v="ZCM10"/>
    <x v="0"/>
    <x v="799"/>
    <x v="799"/>
    <s v="DIS-E Cap Specific"/>
    <d v="2014-08-01T00:00:00"/>
    <x v="1"/>
    <n v="201501"/>
    <x v="0"/>
    <x v="1"/>
    <s v="366000"/>
    <s v="038                                "/>
    <s v="00"/>
    <s v="UADD    "/>
    <x v="3422"/>
    <s v="1000"/>
    <s v="ZCM10"/>
    <x v="0"/>
    <s v="Elec Distribution 360-373"/>
    <s v="Mandated"/>
  </r>
  <r>
    <s v="ZCM10"/>
    <x v="0"/>
    <x v="799"/>
    <x v="799"/>
    <s v="DIS-E Cap Specific"/>
    <d v="2014-08-01T00:00:00"/>
    <x v="1"/>
    <n v="201501"/>
    <x v="0"/>
    <x v="1"/>
    <s v="367000"/>
    <s v="038                                "/>
    <s v="00"/>
    <s v="UADD    "/>
    <x v="3423"/>
    <s v="1000"/>
    <s v="ZCM10"/>
    <x v="0"/>
    <s v="Elec Distribution 360-373"/>
    <s v="Mandated"/>
  </r>
  <r>
    <s v="ZDP10"/>
    <x v="0"/>
    <x v="0"/>
    <x v="0"/>
    <s v="DIS-E Cap Blanket"/>
    <d v="2004-10-01T00:00:00"/>
    <x v="1"/>
    <n v="201501"/>
    <x v="0"/>
    <x v="0"/>
    <s v="365000"/>
    <s v="028                                "/>
    <s v="00"/>
    <s v="UADD    "/>
    <x v="3424"/>
    <s v="1000"/>
    <s v="ZDP10"/>
    <x v="0"/>
    <s v="Elec Distribution 360-373"/>
    <s v="Mandated"/>
  </r>
  <r>
    <s v="ZDP10"/>
    <x v="0"/>
    <x v="0"/>
    <x v="0"/>
    <s v="DIS-E Cap Blanket"/>
    <d v="2004-10-01T00:00:00"/>
    <x v="1"/>
    <n v="201501"/>
    <x v="0"/>
    <x v="0"/>
    <s v="366000"/>
    <s v="028                                "/>
    <s v="00"/>
    <s v="UADD    "/>
    <x v="3425"/>
    <s v="1000"/>
    <s v="ZDP10"/>
    <x v="0"/>
    <s v="Elec Distribution 360-373"/>
    <s v="Mandated"/>
  </r>
  <r>
    <s v="ZDP10"/>
    <x v="0"/>
    <x v="0"/>
    <x v="0"/>
    <s v="DIS-E Cap Blanket"/>
    <d v="2004-10-01T00:00:00"/>
    <x v="1"/>
    <n v="201501"/>
    <x v="0"/>
    <x v="0"/>
    <s v="367000"/>
    <s v="028                                "/>
    <s v="00"/>
    <s v="UADD    "/>
    <x v="3426"/>
    <s v="1000"/>
    <s v="ZDP10"/>
    <x v="0"/>
    <s v="Elec Distribution 360-373"/>
    <s v="Mandated"/>
  </r>
  <r>
    <s v="ZDP10"/>
    <x v="0"/>
    <x v="0"/>
    <x v="0"/>
    <s v="DIS-E Cap Blanket"/>
    <d v="2004-10-01T00:00:00"/>
    <x v="1"/>
    <n v="201501"/>
    <x v="0"/>
    <x v="0"/>
    <s v="373200"/>
    <s v="028                                "/>
    <s v="00"/>
    <s v="UADD    "/>
    <x v="3427"/>
    <s v="1000"/>
    <s v="ZDP10"/>
    <x v="0"/>
    <s v="Elec Distribution 360-373"/>
    <s v="Mandated"/>
  </r>
  <r>
    <s v="ZBC10"/>
    <x v="0"/>
    <x v="1"/>
    <x v="1"/>
    <s v="DIS-E Cap Blanket"/>
    <d v="2004-10-01T00:00:00"/>
    <x v="1"/>
    <n v="201501"/>
    <x v="0"/>
    <x v="0"/>
    <s v="365000"/>
    <s v="028                                "/>
    <s v="00"/>
    <s v="UADD    "/>
    <x v="3428"/>
    <s v="1000"/>
    <s v="ZBC10"/>
    <x v="0"/>
    <s v="Elec Distribution 360-373"/>
    <s v="Mandated"/>
  </r>
  <r>
    <s v="ZBC10"/>
    <x v="0"/>
    <x v="1"/>
    <x v="1"/>
    <s v="DIS-E Cap Blanket"/>
    <d v="2004-10-01T00:00:00"/>
    <x v="1"/>
    <n v="201501"/>
    <x v="0"/>
    <x v="0"/>
    <s v="366000"/>
    <s v="028                                "/>
    <s v="00"/>
    <s v="UADD    "/>
    <x v="3429"/>
    <s v="1000"/>
    <s v="ZBC10"/>
    <x v="0"/>
    <s v="Elec Distribution 360-373"/>
    <s v="Mandated"/>
  </r>
  <r>
    <s v="ZCJ10"/>
    <x v="0"/>
    <x v="2"/>
    <x v="2"/>
    <s v="DIS-E Cap Blanket"/>
    <d v="1993-03-22T00:00:00"/>
    <x v="1"/>
    <n v="201501"/>
    <x v="0"/>
    <x v="1"/>
    <s v="364000"/>
    <s v="038                                "/>
    <s v="00"/>
    <s v="UADD    "/>
    <x v="3430"/>
    <s v="1000"/>
    <s v="ZCJ10"/>
    <x v="0"/>
    <s v="Elec Distribution 360-373"/>
    <s v="Mandated"/>
  </r>
  <r>
    <s v="ZCJ10"/>
    <x v="0"/>
    <x v="2"/>
    <x v="2"/>
    <s v="DIS-E Cap Blanket"/>
    <d v="1993-03-22T00:00:00"/>
    <x v="1"/>
    <n v="201501"/>
    <x v="0"/>
    <x v="1"/>
    <s v="365000"/>
    <s v="038                                "/>
    <s v="00"/>
    <s v="UADD    "/>
    <x v="3431"/>
    <s v="1000"/>
    <s v="ZCJ10"/>
    <x v="0"/>
    <s v="Elec Distribution 360-373"/>
    <s v="Mandated"/>
  </r>
  <r>
    <s v="ZCJ10"/>
    <x v="0"/>
    <x v="2"/>
    <x v="2"/>
    <s v="DIS-E Cap Blanket"/>
    <d v="1993-03-22T00:00:00"/>
    <x v="1"/>
    <n v="201501"/>
    <x v="0"/>
    <x v="1"/>
    <s v="367000"/>
    <s v="038                                "/>
    <s v="00"/>
    <s v="UADD    "/>
    <x v="3432"/>
    <s v="1000"/>
    <s v="ZCJ10"/>
    <x v="0"/>
    <s v="Elec Distribution 360-373"/>
    <s v="Mandated"/>
  </r>
  <r>
    <s v="ZCJ10"/>
    <x v="0"/>
    <x v="2"/>
    <x v="2"/>
    <s v="DIS-E Cap Blanket"/>
    <d v="1993-03-22T00:00:00"/>
    <x v="1"/>
    <n v="201501"/>
    <x v="0"/>
    <x v="1"/>
    <s v="368000"/>
    <s v="038                                "/>
    <s v="00"/>
    <s v="UADD    "/>
    <x v="3433"/>
    <s v="1000"/>
    <s v="ZCJ10"/>
    <x v="0"/>
    <s v="Elec Distribution 360-373"/>
    <s v="Mandated"/>
  </r>
  <r>
    <s v="ZCJ10"/>
    <x v="0"/>
    <x v="2"/>
    <x v="2"/>
    <s v="DIS-E Cap Blanket"/>
    <d v="1993-03-22T00:00:00"/>
    <x v="1"/>
    <n v="201501"/>
    <x v="0"/>
    <x v="1"/>
    <s v="369300"/>
    <s v="038                                "/>
    <s v="00"/>
    <s v="UADD    "/>
    <x v="3434"/>
    <s v="1000"/>
    <s v="ZCJ10"/>
    <x v="0"/>
    <s v="Elec Distribution 360-373"/>
    <s v="Mandated"/>
  </r>
  <r>
    <s v="ZBR10"/>
    <x v="0"/>
    <x v="4"/>
    <x v="4"/>
    <s v="DIS-E Cap Blanket"/>
    <d v="1993-03-22T00:00:00"/>
    <x v="1"/>
    <n v="201501"/>
    <x v="0"/>
    <x v="0"/>
    <s v="367000"/>
    <s v="028                                "/>
    <s v="00"/>
    <s v="UADD    "/>
    <x v="3435"/>
    <s v="1000"/>
    <s v="ZBR10"/>
    <x v="0"/>
    <s v="Elec Distribution 360-373"/>
    <s v="Mandated"/>
  </r>
  <r>
    <s v="ZPJ10"/>
    <x v="0"/>
    <x v="5"/>
    <x v="5"/>
    <s v="DIS-E Cap Blanket"/>
    <d v="2004-10-01T00:00:00"/>
    <x v="1"/>
    <n v="201501"/>
    <x v="0"/>
    <x v="1"/>
    <s v="364000"/>
    <s v="038                                "/>
    <s v="00"/>
    <s v="UADD    "/>
    <x v="3436"/>
    <s v="1000"/>
    <s v="ZPJ10"/>
    <x v="0"/>
    <s v="Elec Distribution 360-373"/>
    <s v="Mandated"/>
  </r>
  <r>
    <s v="ZPJ10"/>
    <x v="0"/>
    <x v="5"/>
    <x v="5"/>
    <s v="DIS-E Cap Blanket"/>
    <d v="2004-10-01T00:00:00"/>
    <x v="1"/>
    <n v="201501"/>
    <x v="0"/>
    <x v="1"/>
    <s v="365000"/>
    <s v="038                                "/>
    <s v="00"/>
    <s v="UADD    "/>
    <x v="3436"/>
    <s v="1000"/>
    <s v="ZPJ10"/>
    <x v="0"/>
    <s v="Elec Distribution 360-373"/>
    <s v="Mandated"/>
  </r>
  <r>
    <s v="ZPJ10"/>
    <x v="0"/>
    <x v="5"/>
    <x v="5"/>
    <s v="DIS-E Cap Blanket"/>
    <d v="2004-10-01T00:00:00"/>
    <x v="1"/>
    <n v="201501"/>
    <x v="0"/>
    <x v="1"/>
    <s v="366000"/>
    <s v="038                                "/>
    <s v="00"/>
    <s v="UADD    "/>
    <x v="3436"/>
    <s v="1000"/>
    <s v="ZPJ10"/>
    <x v="0"/>
    <s v="Elec Distribution 360-373"/>
    <s v="Mandated"/>
  </r>
  <r>
    <s v="ZPJ10"/>
    <x v="0"/>
    <x v="5"/>
    <x v="5"/>
    <s v="DIS-E Cap Blanket"/>
    <d v="2004-10-01T00:00:00"/>
    <x v="1"/>
    <n v="201501"/>
    <x v="0"/>
    <x v="1"/>
    <s v="367000"/>
    <s v="038                                "/>
    <s v="00"/>
    <s v="UADD    "/>
    <x v="3436"/>
    <s v="1000"/>
    <s v="ZPJ10"/>
    <x v="0"/>
    <s v="Elec Distribution 360-373"/>
    <s v="Mandated"/>
  </r>
  <r>
    <s v="ZPJ10"/>
    <x v="0"/>
    <x v="5"/>
    <x v="5"/>
    <s v="DIS-E Cap Blanket"/>
    <d v="2004-10-01T00:00:00"/>
    <x v="1"/>
    <n v="201501"/>
    <x v="0"/>
    <x v="1"/>
    <s v="368000"/>
    <s v="038                                "/>
    <s v="00"/>
    <s v="UADD    "/>
    <x v="3436"/>
    <s v="1000"/>
    <s v="ZPJ10"/>
    <x v="0"/>
    <s v="Elec Distribution 360-373"/>
    <s v="Mandated"/>
  </r>
  <r>
    <s v="ZLL10"/>
    <x v="0"/>
    <x v="6"/>
    <x v="6"/>
    <s v="DIS-E Cap Blanket"/>
    <d v="1993-03-22T00:00:00"/>
    <x v="1"/>
    <n v="201501"/>
    <x v="0"/>
    <x v="1"/>
    <s v="364000"/>
    <s v="038                                "/>
    <s v="00"/>
    <s v="UADD    "/>
    <x v="3437"/>
    <s v="1000"/>
    <s v="ZLL10"/>
    <x v="0"/>
    <s v="Elec Distribution 360-373"/>
    <s v="Mandated"/>
  </r>
  <r>
    <s v="ZLL10"/>
    <x v="0"/>
    <x v="6"/>
    <x v="6"/>
    <s v="DIS-E Cap Blanket"/>
    <d v="1993-03-22T00:00:00"/>
    <x v="1"/>
    <n v="201501"/>
    <x v="0"/>
    <x v="1"/>
    <s v="365000"/>
    <s v="038                                "/>
    <s v="00"/>
    <s v="UADD    "/>
    <x v="3437"/>
    <s v="1000"/>
    <s v="ZLL10"/>
    <x v="0"/>
    <s v="Elec Distribution 360-373"/>
    <s v="Mandated"/>
  </r>
  <r>
    <s v="ZLL10"/>
    <x v="0"/>
    <x v="6"/>
    <x v="6"/>
    <s v="DIS-E Cap Blanket"/>
    <d v="1993-03-22T00:00:00"/>
    <x v="1"/>
    <n v="201501"/>
    <x v="0"/>
    <x v="1"/>
    <s v="366000"/>
    <s v="038                                "/>
    <s v="00"/>
    <s v="UADD    "/>
    <x v="3437"/>
    <s v="1000"/>
    <s v="ZLL10"/>
    <x v="0"/>
    <s v="Elec Distribution 360-373"/>
    <s v="Mandated"/>
  </r>
  <r>
    <s v="ZLL10"/>
    <x v="0"/>
    <x v="6"/>
    <x v="6"/>
    <s v="DIS-E Cap Blanket"/>
    <d v="1993-03-22T00:00:00"/>
    <x v="1"/>
    <n v="201501"/>
    <x v="0"/>
    <x v="1"/>
    <s v="367000"/>
    <s v="038                                "/>
    <s v="00"/>
    <s v="UADD    "/>
    <x v="3438"/>
    <s v="1000"/>
    <s v="ZLL10"/>
    <x v="0"/>
    <s v="Elec Distribution 360-373"/>
    <s v="Mandated"/>
  </r>
  <r>
    <s v="ZLL10"/>
    <x v="0"/>
    <x v="6"/>
    <x v="6"/>
    <s v="DIS-E Cap Blanket"/>
    <d v="1993-03-22T00:00:00"/>
    <x v="1"/>
    <n v="201501"/>
    <x v="0"/>
    <x v="1"/>
    <s v="369300"/>
    <s v="038                                "/>
    <s v="00"/>
    <s v="UADD    "/>
    <x v="3437"/>
    <s v="1000"/>
    <s v="ZLL10"/>
    <x v="0"/>
    <s v="Elec Distribution 360-373"/>
    <s v="Mandated"/>
  </r>
  <r>
    <s v="ZPJ10"/>
    <x v="0"/>
    <x v="8"/>
    <x v="8"/>
    <s v="DIS-E Cap Blanket"/>
    <d v="2004-10-01T00:00:00"/>
    <x v="1"/>
    <n v="201501"/>
    <x v="0"/>
    <x v="0"/>
    <s v="366000"/>
    <s v="028                                "/>
    <s v="00"/>
    <s v="UADD    "/>
    <x v="3439"/>
    <s v="1000"/>
    <s v="ZPJ10"/>
    <x v="0"/>
    <s v="Elec Distribution 360-373"/>
    <s v="Mandated"/>
  </r>
  <r>
    <s v="ZPJ10"/>
    <x v="0"/>
    <x v="8"/>
    <x v="8"/>
    <s v="DIS-E Cap Blanket"/>
    <d v="2004-10-01T00:00:00"/>
    <x v="1"/>
    <n v="201501"/>
    <x v="0"/>
    <x v="0"/>
    <s v="367000"/>
    <s v="028                                "/>
    <s v="00"/>
    <s v="UADD    "/>
    <x v="3440"/>
    <s v="1000"/>
    <s v="ZPJ10"/>
    <x v="0"/>
    <s v="Elec Distribution 360-373"/>
    <s v="Mandated"/>
  </r>
  <r>
    <s v="ZPJ10"/>
    <x v="0"/>
    <x v="8"/>
    <x v="8"/>
    <s v="DIS-E Cap Blanket"/>
    <d v="2004-10-01T00:00:00"/>
    <x v="1"/>
    <n v="201501"/>
    <x v="0"/>
    <x v="0"/>
    <s v="368000"/>
    <s v="028                                "/>
    <s v="00"/>
    <s v="UADD    "/>
    <x v="3441"/>
    <s v="1000"/>
    <s v="ZPJ10"/>
    <x v="0"/>
    <s v="Elec Distribution 360-373"/>
    <s v="Mandated"/>
  </r>
  <r>
    <s v="ZPJ10"/>
    <x v="0"/>
    <x v="800"/>
    <x v="800"/>
    <s v="DIS-E Cap Blanket"/>
    <d v="2004-10-01T00:00:00"/>
    <x v="1"/>
    <n v="201501"/>
    <x v="0"/>
    <x v="0"/>
    <s v="364000"/>
    <s v="028                                "/>
    <s v="00"/>
    <s v="UADD    "/>
    <x v="3442"/>
    <s v="1000"/>
    <s v="ZPJ10"/>
    <x v="0"/>
    <s v="Elec Distribution 360-373"/>
    <s v="Mandated"/>
  </r>
  <r>
    <s v="ZPJ10"/>
    <x v="0"/>
    <x v="800"/>
    <x v="800"/>
    <s v="DIS-E Cap Blanket"/>
    <d v="2004-10-01T00:00:00"/>
    <x v="1"/>
    <n v="201501"/>
    <x v="0"/>
    <x v="0"/>
    <s v="365000"/>
    <s v="028                                "/>
    <s v="00"/>
    <s v="UADD    "/>
    <x v="3443"/>
    <s v="1000"/>
    <s v="ZPJ10"/>
    <x v="0"/>
    <s v="Elec Distribution 360-373"/>
    <s v="Mandated"/>
  </r>
  <r>
    <s v="ZPJ10"/>
    <x v="0"/>
    <x v="800"/>
    <x v="800"/>
    <s v="DIS-E Cap Blanket"/>
    <d v="2004-10-01T00:00:00"/>
    <x v="1"/>
    <n v="201501"/>
    <x v="0"/>
    <x v="0"/>
    <s v="366000"/>
    <s v="028                                "/>
    <s v="00"/>
    <s v="UADD    "/>
    <x v="3442"/>
    <s v="1000"/>
    <s v="ZPJ10"/>
    <x v="0"/>
    <s v="Elec Distribution 360-373"/>
    <s v="Mandated"/>
  </r>
  <r>
    <s v="ZPJ10"/>
    <x v="0"/>
    <x v="800"/>
    <x v="800"/>
    <s v="DIS-E Cap Blanket"/>
    <d v="2004-10-01T00:00:00"/>
    <x v="1"/>
    <n v="201501"/>
    <x v="0"/>
    <x v="0"/>
    <s v="367000"/>
    <s v="028                                "/>
    <s v="00"/>
    <s v="UADD    "/>
    <x v="3442"/>
    <s v="1000"/>
    <s v="ZPJ10"/>
    <x v="0"/>
    <s v="Elec Distribution 360-373"/>
    <s v="Mandated"/>
  </r>
  <r>
    <s v="ZPJ10"/>
    <x v="0"/>
    <x v="800"/>
    <x v="800"/>
    <s v="DIS-E Cap Blanket"/>
    <d v="2004-10-01T00:00:00"/>
    <x v="1"/>
    <n v="201501"/>
    <x v="0"/>
    <x v="0"/>
    <s v="368000"/>
    <s v="028                                "/>
    <s v="00"/>
    <s v="UADD    "/>
    <x v="3442"/>
    <s v="1000"/>
    <s v="ZPJ10"/>
    <x v="0"/>
    <s v="Elec Distribution 360-373"/>
    <s v="Mandated"/>
  </r>
  <r>
    <s v="ZPJ10"/>
    <x v="0"/>
    <x v="800"/>
    <x v="800"/>
    <s v="DIS-E Cap Blanket"/>
    <d v="2004-10-01T00:00:00"/>
    <x v="1"/>
    <n v="201501"/>
    <x v="0"/>
    <x v="0"/>
    <s v="369100"/>
    <s v="028                                "/>
    <s v="00"/>
    <s v="UADD    "/>
    <x v="3442"/>
    <s v="1000"/>
    <s v="ZPJ10"/>
    <x v="0"/>
    <s v="Elec Distribution 360-373"/>
    <s v="Mandated"/>
  </r>
  <r>
    <s v="ZPJ10"/>
    <x v="0"/>
    <x v="800"/>
    <x v="800"/>
    <s v="DIS-E Cap Blanket"/>
    <d v="2004-10-01T00:00:00"/>
    <x v="1"/>
    <n v="201501"/>
    <x v="0"/>
    <x v="0"/>
    <s v="369300"/>
    <s v="028                                "/>
    <s v="00"/>
    <s v="UADD    "/>
    <x v="3442"/>
    <s v="1000"/>
    <s v="ZPJ10"/>
    <x v="0"/>
    <s v="Elec Distribution 360-373"/>
    <s v="Mandated"/>
  </r>
  <r>
    <s v="ZPJ10"/>
    <x v="0"/>
    <x v="800"/>
    <x v="800"/>
    <s v="DIS-E Cap Blanket"/>
    <d v="2004-10-01T00:00:00"/>
    <x v="1"/>
    <n v="201501"/>
    <x v="0"/>
    <x v="0"/>
    <s v="373200"/>
    <s v="028                                "/>
    <s v="00"/>
    <s v="UADD    "/>
    <x v="3442"/>
    <s v="1000"/>
    <s v="ZPJ10"/>
    <x v="0"/>
    <s v="Elec Distribution 360-373"/>
    <s v="Mandated"/>
  </r>
  <r>
    <s v="ZPJ10"/>
    <x v="0"/>
    <x v="800"/>
    <x v="800"/>
    <s v="DIS-E Cap Blanket"/>
    <d v="2004-10-01T00:00:00"/>
    <x v="1"/>
    <n v="201501"/>
    <x v="0"/>
    <x v="0"/>
    <s v="373300"/>
    <s v="028                                "/>
    <s v="00"/>
    <s v="UADD    "/>
    <x v="3442"/>
    <s v="1000"/>
    <s v="ZPJ10"/>
    <x v="0"/>
    <s v="Elec Distribution 360-373"/>
    <s v="Mandated"/>
  </r>
  <r>
    <s v="ZPJ10"/>
    <x v="0"/>
    <x v="800"/>
    <x v="800"/>
    <s v="DIS-E Cap Blanket"/>
    <d v="2004-10-01T00:00:00"/>
    <x v="1"/>
    <n v="201501"/>
    <x v="0"/>
    <x v="0"/>
    <s v="373400"/>
    <s v="028                                "/>
    <s v="00"/>
    <s v="UADD    "/>
    <x v="3442"/>
    <s v="1000"/>
    <s v="ZPJ10"/>
    <x v="0"/>
    <s v="Elec Distribution 360-373"/>
    <s v="Mandated"/>
  </r>
  <r>
    <s v="ZBC10"/>
    <x v="0"/>
    <x v="10"/>
    <x v="10"/>
    <s v="DIS-E Cap Blanket"/>
    <d v="1993-03-22T00:00:00"/>
    <x v="1"/>
    <n v="201501"/>
    <x v="0"/>
    <x v="0"/>
    <s v="364000"/>
    <s v="028                                "/>
    <s v="00"/>
    <s v="UADD    "/>
    <x v="3444"/>
    <s v="1000"/>
    <s v="ZBC10"/>
    <x v="0"/>
    <s v="Elec Distribution 360-373"/>
    <s v="Mandated"/>
  </r>
  <r>
    <s v="ZBC10"/>
    <x v="0"/>
    <x v="10"/>
    <x v="10"/>
    <s v="DIS-E Cap Blanket"/>
    <d v="1993-03-22T00:00:00"/>
    <x v="1"/>
    <n v="201501"/>
    <x v="0"/>
    <x v="0"/>
    <s v="365000"/>
    <s v="028                                "/>
    <s v="00"/>
    <s v="UADD    "/>
    <x v="3445"/>
    <s v="1000"/>
    <s v="ZBC10"/>
    <x v="0"/>
    <s v="Elec Distribution 360-373"/>
    <s v="Mandated"/>
  </r>
  <r>
    <s v="ZBC10"/>
    <x v="0"/>
    <x v="10"/>
    <x v="10"/>
    <s v="DIS-E Cap Blanket"/>
    <d v="1993-03-22T00:00:00"/>
    <x v="1"/>
    <n v="201501"/>
    <x v="0"/>
    <x v="0"/>
    <s v="366000"/>
    <s v="028                                "/>
    <s v="00"/>
    <s v="UADD    "/>
    <x v="3445"/>
    <s v="1000"/>
    <s v="ZBC10"/>
    <x v="0"/>
    <s v="Elec Distribution 360-373"/>
    <s v="Mandated"/>
  </r>
  <r>
    <s v="ZBC10"/>
    <x v="0"/>
    <x v="10"/>
    <x v="10"/>
    <s v="DIS-E Cap Blanket"/>
    <d v="1993-03-22T00:00:00"/>
    <x v="1"/>
    <n v="201501"/>
    <x v="0"/>
    <x v="0"/>
    <s v="367000"/>
    <s v="028                                "/>
    <s v="00"/>
    <s v="UADD    "/>
    <x v="3445"/>
    <s v="1000"/>
    <s v="ZBC10"/>
    <x v="0"/>
    <s v="Elec Distribution 360-373"/>
    <s v="Mandated"/>
  </r>
  <r>
    <s v="ZBC10"/>
    <x v="0"/>
    <x v="10"/>
    <x v="10"/>
    <s v="DIS-E Cap Blanket"/>
    <d v="1993-03-22T00:00:00"/>
    <x v="1"/>
    <n v="201501"/>
    <x v="0"/>
    <x v="0"/>
    <s v="368000"/>
    <s v="028                                "/>
    <s v="00"/>
    <s v="UADD    "/>
    <x v="3445"/>
    <s v="1000"/>
    <s v="ZBC10"/>
    <x v="0"/>
    <s v="Elec Distribution 360-373"/>
    <s v="Mandated"/>
  </r>
  <r>
    <s v="ZBC10"/>
    <x v="0"/>
    <x v="10"/>
    <x v="10"/>
    <s v="DIS-E Cap Blanket"/>
    <d v="1993-03-22T00:00:00"/>
    <x v="1"/>
    <n v="201501"/>
    <x v="0"/>
    <x v="0"/>
    <s v="369100"/>
    <s v="028                                "/>
    <s v="00"/>
    <s v="UADD    "/>
    <x v="3445"/>
    <s v="1000"/>
    <s v="ZBC10"/>
    <x v="0"/>
    <s v="Elec Distribution 360-373"/>
    <s v="Mandated"/>
  </r>
  <r>
    <s v="ZBC10"/>
    <x v="0"/>
    <x v="10"/>
    <x v="10"/>
    <s v="DIS-E Cap Blanket"/>
    <d v="1993-03-22T00:00:00"/>
    <x v="1"/>
    <n v="201501"/>
    <x v="0"/>
    <x v="0"/>
    <s v="369300"/>
    <s v="028                                "/>
    <s v="00"/>
    <s v="UADD    "/>
    <x v="3445"/>
    <s v="1000"/>
    <s v="ZBC10"/>
    <x v="0"/>
    <s v="Elec Distribution 360-373"/>
    <s v="Mandated"/>
  </r>
  <r>
    <s v="ZLL10"/>
    <x v="0"/>
    <x v="11"/>
    <x v="11"/>
    <s v="DIS-E Cap Blanket"/>
    <d v="1993-03-22T00:00:00"/>
    <x v="1"/>
    <n v="201501"/>
    <x v="0"/>
    <x v="0"/>
    <s v="364000"/>
    <s v="028                                "/>
    <s v="00"/>
    <s v="UADD    "/>
    <x v="3446"/>
    <s v="1000"/>
    <s v="ZLL10"/>
    <x v="0"/>
    <s v="Elec Distribution 360-373"/>
    <s v="Mandated"/>
  </r>
  <r>
    <s v="ZLL10"/>
    <x v="0"/>
    <x v="11"/>
    <x v="11"/>
    <s v="DIS-E Cap Blanket"/>
    <d v="1993-03-22T00:00:00"/>
    <x v="1"/>
    <n v="201501"/>
    <x v="0"/>
    <x v="0"/>
    <s v="365000"/>
    <s v="028                                "/>
    <s v="00"/>
    <s v="UADD    "/>
    <x v="3446"/>
    <s v="1000"/>
    <s v="ZLL10"/>
    <x v="0"/>
    <s v="Elec Distribution 360-373"/>
    <s v="Mandated"/>
  </r>
  <r>
    <s v="ZLL10"/>
    <x v="0"/>
    <x v="11"/>
    <x v="11"/>
    <s v="DIS-E Cap Blanket"/>
    <d v="1993-03-22T00:00:00"/>
    <x v="1"/>
    <n v="201501"/>
    <x v="0"/>
    <x v="0"/>
    <s v="366000"/>
    <s v="028                                "/>
    <s v="00"/>
    <s v="UADD    "/>
    <x v="3446"/>
    <s v="1000"/>
    <s v="ZLL10"/>
    <x v="0"/>
    <s v="Elec Distribution 360-373"/>
    <s v="Mandated"/>
  </r>
  <r>
    <s v="ZLL10"/>
    <x v="0"/>
    <x v="11"/>
    <x v="11"/>
    <s v="DIS-E Cap Blanket"/>
    <d v="1993-03-22T00:00:00"/>
    <x v="1"/>
    <n v="201501"/>
    <x v="0"/>
    <x v="0"/>
    <s v="367000"/>
    <s v="028                                "/>
    <s v="00"/>
    <s v="UADD    "/>
    <x v="3447"/>
    <s v="1000"/>
    <s v="ZLL10"/>
    <x v="0"/>
    <s v="Elec Distribution 360-373"/>
    <s v="Mandated"/>
  </r>
  <r>
    <s v="ZLL10"/>
    <x v="0"/>
    <x v="11"/>
    <x v="11"/>
    <s v="DIS-E Cap Blanket"/>
    <d v="1993-03-22T00:00:00"/>
    <x v="1"/>
    <n v="201501"/>
    <x v="0"/>
    <x v="0"/>
    <s v="368000"/>
    <s v="028                                "/>
    <s v="00"/>
    <s v="UADD    "/>
    <x v="3446"/>
    <s v="1000"/>
    <s v="ZLL10"/>
    <x v="0"/>
    <s v="Elec Distribution 360-373"/>
    <s v="Mandated"/>
  </r>
  <r>
    <s v="ZLL10"/>
    <x v="0"/>
    <x v="11"/>
    <x v="11"/>
    <s v="DIS-E Cap Blanket"/>
    <d v="1993-03-22T00:00:00"/>
    <x v="1"/>
    <n v="201501"/>
    <x v="0"/>
    <x v="0"/>
    <s v="369100"/>
    <s v="028                                "/>
    <s v="00"/>
    <s v="UADD    "/>
    <x v="3446"/>
    <s v="1000"/>
    <s v="ZLL10"/>
    <x v="0"/>
    <s v="Elec Distribution 360-373"/>
    <s v="Mandated"/>
  </r>
  <r>
    <s v="ZLL10"/>
    <x v="0"/>
    <x v="11"/>
    <x v="11"/>
    <s v="DIS-E Cap Blanket"/>
    <d v="1993-03-22T00:00:00"/>
    <x v="1"/>
    <n v="201501"/>
    <x v="0"/>
    <x v="0"/>
    <s v="369300"/>
    <s v="028                                "/>
    <s v="00"/>
    <s v="UADD    "/>
    <x v="3446"/>
    <s v="1000"/>
    <s v="ZLL10"/>
    <x v="0"/>
    <s v="Elec Distribution 360-373"/>
    <s v="Mandated"/>
  </r>
  <r>
    <s v="ZPJ10"/>
    <x v="0"/>
    <x v="12"/>
    <x v="12"/>
    <s v="DIS-E Cap Blanket"/>
    <d v="1993-03-22T00:00:00"/>
    <x v="1"/>
    <n v="201501"/>
    <x v="0"/>
    <x v="0"/>
    <s v="364000"/>
    <s v="028                                "/>
    <s v="00"/>
    <s v="UADD    "/>
    <x v="3448"/>
    <s v="1000"/>
    <s v="ZPJ10"/>
    <x v="0"/>
    <s v="Elec Distribution 360-373"/>
    <s v="Mandated"/>
  </r>
  <r>
    <s v="ZPJ10"/>
    <x v="0"/>
    <x v="12"/>
    <x v="12"/>
    <s v="DIS-E Cap Blanket"/>
    <d v="1993-03-22T00:00:00"/>
    <x v="1"/>
    <n v="201501"/>
    <x v="0"/>
    <x v="0"/>
    <s v="365000"/>
    <s v="028                                "/>
    <s v="00"/>
    <s v="UADD    "/>
    <x v="3448"/>
    <s v="1000"/>
    <s v="ZPJ10"/>
    <x v="0"/>
    <s v="Elec Distribution 360-373"/>
    <s v="Mandated"/>
  </r>
  <r>
    <s v="ZPJ10"/>
    <x v="0"/>
    <x v="12"/>
    <x v="12"/>
    <s v="DIS-E Cap Blanket"/>
    <d v="1993-03-22T00:00:00"/>
    <x v="1"/>
    <n v="201501"/>
    <x v="0"/>
    <x v="0"/>
    <s v="366000"/>
    <s v="028                                "/>
    <s v="00"/>
    <s v="UADD    "/>
    <x v="3448"/>
    <s v="1000"/>
    <s v="ZPJ10"/>
    <x v="0"/>
    <s v="Elec Distribution 360-373"/>
    <s v="Mandated"/>
  </r>
  <r>
    <s v="ZPJ10"/>
    <x v="0"/>
    <x v="12"/>
    <x v="12"/>
    <s v="DIS-E Cap Blanket"/>
    <d v="1993-03-22T00:00:00"/>
    <x v="1"/>
    <n v="201501"/>
    <x v="0"/>
    <x v="0"/>
    <s v="367000"/>
    <s v="028                                "/>
    <s v="00"/>
    <s v="UADD    "/>
    <x v="3448"/>
    <s v="1000"/>
    <s v="ZPJ10"/>
    <x v="0"/>
    <s v="Elec Distribution 360-373"/>
    <s v="Mandated"/>
  </r>
  <r>
    <s v="ZPJ10"/>
    <x v="0"/>
    <x v="12"/>
    <x v="12"/>
    <s v="DIS-E Cap Blanket"/>
    <d v="1993-03-22T00:00:00"/>
    <x v="1"/>
    <n v="201501"/>
    <x v="0"/>
    <x v="0"/>
    <s v="368000"/>
    <s v="028                                "/>
    <s v="00"/>
    <s v="UADD    "/>
    <x v="3448"/>
    <s v="1000"/>
    <s v="ZPJ10"/>
    <x v="0"/>
    <s v="Elec Distribution 360-373"/>
    <s v="Mandated"/>
  </r>
  <r>
    <s v="ZPJ10"/>
    <x v="0"/>
    <x v="12"/>
    <x v="12"/>
    <s v="DIS-E Cap Blanket"/>
    <d v="1993-03-22T00:00:00"/>
    <x v="1"/>
    <n v="201501"/>
    <x v="0"/>
    <x v="0"/>
    <s v="369300"/>
    <s v="028                                "/>
    <s v="00"/>
    <s v="UADD    "/>
    <x v="3448"/>
    <s v="1000"/>
    <s v="ZPJ10"/>
    <x v="0"/>
    <s v="Elec Distribution 360-373"/>
    <s v="Mandated"/>
  </r>
  <r>
    <s v="ZBW10"/>
    <x v="0"/>
    <x v="13"/>
    <x v="13"/>
    <s v="DIS-E Cap Blanket"/>
    <d v="1993-03-22T00:00:00"/>
    <x v="1"/>
    <n v="201501"/>
    <x v="0"/>
    <x v="0"/>
    <s v="364000"/>
    <s v="028                                "/>
    <s v="00"/>
    <s v="UADD    "/>
    <x v="3449"/>
    <s v="1000"/>
    <s v="ZBW10"/>
    <x v="0"/>
    <s v="Elec Distribution 360-373"/>
    <s v="Mandated"/>
  </r>
  <r>
    <s v="ZBW10"/>
    <x v="0"/>
    <x v="13"/>
    <x v="13"/>
    <s v="DIS-E Cap Blanket"/>
    <d v="1993-03-22T00:00:00"/>
    <x v="1"/>
    <n v="201501"/>
    <x v="0"/>
    <x v="0"/>
    <s v="365000"/>
    <s v="028                                "/>
    <s v="00"/>
    <s v="UADD    "/>
    <x v="3449"/>
    <s v="1000"/>
    <s v="ZBW10"/>
    <x v="0"/>
    <s v="Elec Distribution 360-373"/>
    <s v="Mandated"/>
  </r>
  <r>
    <s v="ZBW10"/>
    <x v="0"/>
    <x v="13"/>
    <x v="13"/>
    <s v="DIS-E Cap Blanket"/>
    <d v="1993-03-22T00:00:00"/>
    <x v="1"/>
    <n v="201501"/>
    <x v="0"/>
    <x v="0"/>
    <s v="366000"/>
    <s v="028                                "/>
    <s v="00"/>
    <s v="UADD    "/>
    <x v="3449"/>
    <s v="1000"/>
    <s v="ZBW10"/>
    <x v="0"/>
    <s v="Elec Distribution 360-373"/>
    <s v="Mandated"/>
  </r>
  <r>
    <s v="ZBW10"/>
    <x v="0"/>
    <x v="13"/>
    <x v="13"/>
    <s v="DIS-E Cap Blanket"/>
    <d v="1993-03-22T00:00:00"/>
    <x v="1"/>
    <n v="201501"/>
    <x v="0"/>
    <x v="0"/>
    <s v="367000"/>
    <s v="028                                "/>
    <s v="00"/>
    <s v="UADD    "/>
    <x v="3449"/>
    <s v="1000"/>
    <s v="ZBW10"/>
    <x v="0"/>
    <s v="Elec Distribution 360-373"/>
    <s v="Mandated"/>
  </r>
  <r>
    <s v="ZBW10"/>
    <x v="0"/>
    <x v="13"/>
    <x v="13"/>
    <s v="DIS-E Cap Blanket"/>
    <d v="1993-03-22T00:00:00"/>
    <x v="1"/>
    <n v="201501"/>
    <x v="0"/>
    <x v="0"/>
    <s v="368000"/>
    <s v="028                                "/>
    <s v="00"/>
    <s v="UADD    "/>
    <x v="3449"/>
    <s v="1000"/>
    <s v="ZBW10"/>
    <x v="0"/>
    <s v="Elec Distribution 360-373"/>
    <s v="Mandated"/>
  </r>
  <r>
    <s v="ZBW10"/>
    <x v="0"/>
    <x v="13"/>
    <x v="13"/>
    <s v="DIS-E Cap Blanket"/>
    <d v="1993-03-22T00:00:00"/>
    <x v="1"/>
    <n v="201501"/>
    <x v="0"/>
    <x v="0"/>
    <s v="369300"/>
    <s v="028                                "/>
    <s v="00"/>
    <s v="UADD    "/>
    <x v="3449"/>
    <s v="1000"/>
    <s v="ZBW10"/>
    <x v="0"/>
    <s v="Elec Distribution 360-373"/>
    <s v="Mandated"/>
  </r>
  <r>
    <s v="ZBW10"/>
    <x v="0"/>
    <x v="13"/>
    <x v="13"/>
    <s v="DIS-E Cap Blanket"/>
    <d v="1993-03-22T00:00:00"/>
    <x v="1"/>
    <n v="201501"/>
    <x v="0"/>
    <x v="0"/>
    <s v="373400"/>
    <s v="028                                "/>
    <s v="00"/>
    <s v="UADD    "/>
    <x v="3450"/>
    <s v="1000"/>
    <s v="ZBW10"/>
    <x v="0"/>
    <s v="Elec Distribution 360-373"/>
    <s v="Mandated"/>
  </r>
  <r>
    <s v="ZPJ10"/>
    <x v="0"/>
    <x v="14"/>
    <x v="14"/>
    <s v="DIS-E Cap Blanket"/>
    <d v="1993-03-22T00:00:00"/>
    <x v="1"/>
    <n v="201501"/>
    <x v="0"/>
    <x v="1"/>
    <s v="364000"/>
    <s v="038                                "/>
    <s v="00"/>
    <s v="UADD    "/>
    <x v="3451"/>
    <s v="1000"/>
    <s v="ZPJ10"/>
    <x v="0"/>
    <s v="Elec Distribution 360-373"/>
    <s v="Mandated"/>
  </r>
  <r>
    <s v="ZPJ10"/>
    <x v="0"/>
    <x v="14"/>
    <x v="14"/>
    <s v="DIS-E Cap Blanket"/>
    <d v="1993-03-22T00:00:00"/>
    <x v="1"/>
    <n v="201501"/>
    <x v="0"/>
    <x v="1"/>
    <s v="365000"/>
    <s v="038                                "/>
    <s v="00"/>
    <s v="UADD    "/>
    <x v="3452"/>
    <s v="1000"/>
    <s v="ZPJ10"/>
    <x v="0"/>
    <s v="Elec Distribution 360-373"/>
    <s v="Mandated"/>
  </r>
  <r>
    <s v="ZPJ10"/>
    <x v="0"/>
    <x v="14"/>
    <x v="14"/>
    <s v="DIS-E Cap Blanket"/>
    <d v="1993-03-22T00:00:00"/>
    <x v="1"/>
    <n v="201501"/>
    <x v="0"/>
    <x v="1"/>
    <s v="366000"/>
    <s v="038                                "/>
    <s v="00"/>
    <s v="UADD    "/>
    <x v="3453"/>
    <s v="1000"/>
    <s v="ZPJ10"/>
    <x v="0"/>
    <s v="Elec Distribution 360-373"/>
    <s v="Mandated"/>
  </r>
  <r>
    <s v="ZPJ10"/>
    <x v="0"/>
    <x v="14"/>
    <x v="14"/>
    <s v="DIS-E Cap Blanket"/>
    <d v="1993-03-22T00:00:00"/>
    <x v="1"/>
    <n v="201501"/>
    <x v="0"/>
    <x v="1"/>
    <s v="367000"/>
    <s v="038                                "/>
    <s v="00"/>
    <s v="UADD    "/>
    <x v="3454"/>
    <s v="1000"/>
    <s v="ZPJ10"/>
    <x v="0"/>
    <s v="Elec Distribution 360-373"/>
    <s v="Mandated"/>
  </r>
  <r>
    <s v="ZPJ10"/>
    <x v="0"/>
    <x v="14"/>
    <x v="14"/>
    <s v="DIS-E Cap Blanket"/>
    <d v="1993-03-22T00:00:00"/>
    <x v="1"/>
    <n v="201501"/>
    <x v="0"/>
    <x v="1"/>
    <s v="368000"/>
    <s v="038                                "/>
    <s v="00"/>
    <s v="UADD    "/>
    <x v="3455"/>
    <s v="1000"/>
    <s v="ZPJ10"/>
    <x v="0"/>
    <s v="Elec Distribution 360-373"/>
    <s v="Mandated"/>
  </r>
  <r>
    <s v="ZPJ10"/>
    <x v="0"/>
    <x v="14"/>
    <x v="14"/>
    <s v="DIS-E Cap Blanket"/>
    <d v="1993-03-22T00:00:00"/>
    <x v="1"/>
    <n v="201501"/>
    <x v="0"/>
    <x v="1"/>
    <s v="369100"/>
    <s v="038                                "/>
    <s v="00"/>
    <s v="UADD    "/>
    <x v="3456"/>
    <s v="1000"/>
    <s v="ZPJ10"/>
    <x v="0"/>
    <s v="Elec Distribution 360-373"/>
    <s v="Mandated"/>
  </r>
  <r>
    <s v="ZPJ10"/>
    <x v="0"/>
    <x v="14"/>
    <x v="14"/>
    <s v="DIS-E Cap Blanket"/>
    <d v="1993-03-22T00:00:00"/>
    <x v="1"/>
    <n v="201501"/>
    <x v="0"/>
    <x v="1"/>
    <s v="369300"/>
    <s v="038                                "/>
    <s v="00"/>
    <s v="UADD    "/>
    <x v="3457"/>
    <s v="1000"/>
    <s v="ZPJ10"/>
    <x v="0"/>
    <s v="Elec Distribution 360-373"/>
    <s v="Mandated"/>
  </r>
  <r>
    <s v="ZPJ10"/>
    <x v="0"/>
    <x v="14"/>
    <x v="14"/>
    <s v="DIS-E Cap Blanket"/>
    <d v="1993-03-22T00:00:00"/>
    <x v="1"/>
    <n v="201501"/>
    <x v="0"/>
    <x v="1"/>
    <s v="373200"/>
    <s v="038                                "/>
    <s v="00"/>
    <s v="UADD    "/>
    <x v="89"/>
    <s v="1000"/>
    <s v="ZPJ10"/>
    <x v="0"/>
    <s v="Elec Distribution 360-373"/>
    <s v="Mandated"/>
  </r>
  <r>
    <s v="ZPJ10"/>
    <x v="0"/>
    <x v="14"/>
    <x v="14"/>
    <s v="DIS-E Cap Blanket"/>
    <d v="1993-03-22T00:00:00"/>
    <x v="1"/>
    <n v="201501"/>
    <x v="0"/>
    <x v="1"/>
    <s v="373300"/>
    <s v="038                                "/>
    <s v="00"/>
    <s v="UADD    "/>
    <x v="1949"/>
    <s v="1000"/>
    <s v="ZPJ10"/>
    <x v="0"/>
    <s v="Elec Distribution 360-373"/>
    <s v="Mandated"/>
  </r>
  <r>
    <s v="ZPJ10"/>
    <x v="0"/>
    <x v="14"/>
    <x v="14"/>
    <s v="DIS-E Cap Blanket"/>
    <d v="1993-03-22T00:00:00"/>
    <x v="1"/>
    <n v="201501"/>
    <x v="0"/>
    <x v="1"/>
    <s v="373400"/>
    <s v="038                                "/>
    <s v="00"/>
    <s v="UADD    "/>
    <x v="3458"/>
    <s v="1000"/>
    <s v="ZPJ10"/>
    <x v="0"/>
    <s v="Elec Distribution 360-373"/>
    <s v="Mandated"/>
  </r>
  <r>
    <s v="ZLL10"/>
    <x v="0"/>
    <x v="15"/>
    <x v="15"/>
    <s v="DIS-E Cap Blanket"/>
    <d v="1951-01-01T00:00:00"/>
    <x v="1"/>
    <n v="201501"/>
    <x v="0"/>
    <x v="1"/>
    <s v="364000"/>
    <s v="038                                "/>
    <s v="00"/>
    <s v="UADD    "/>
    <x v="3459"/>
    <s v="1000"/>
    <s v="ZLL10"/>
    <x v="0"/>
    <s v="Elec Distribution 360-373"/>
    <s v="Mandated"/>
  </r>
  <r>
    <s v="ZLL10"/>
    <x v="0"/>
    <x v="15"/>
    <x v="15"/>
    <s v="DIS-E Cap Blanket"/>
    <d v="1951-01-01T00:00:00"/>
    <x v="1"/>
    <n v="201501"/>
    <x v="0"/>
    <x v="1"/>
    <s v="365000"/>
    <s v="038                                "/>
    <s v="00"/>
    <s v="UADD    "/>
    <x v="3460"/>
    <s v="1000"/>
    <s v="ZLL10"/>
    <x v="0"/>
    <s v="Elec Distribution 360-373"/>
    <s v="Mandated"/>
  </r>
  <r>
    <s v="ZLL10"/>
    <x v="0"/>
    <x v="15"/>
    <x v="15"/>
    <s v="DIS-E Cap Blanket"/>
    <d v="1951-01-01T00:00:00"/>
    <x v="1"/>
    <n v="201501"/>
    <x v="0"/>
    <x v="1"/>
    <s v="366000"/>
    <s v="038                                "/>
    <s v="00"/>
    <s v="UADD    "/>
    <x v="3461"/>
    <s v="1000"/>
    <s v="ZLL10"/>
    <x v="0"/>
    <s v="Elec Distribution 360-373"/>
    <s v="Mandated"/>
  </r>
  <r>
    <s v="ZLL10"/>
    <x v="0"/>
    <x v="15"/>
    <x v="15"/>
    <s v="DIS-E Cap Blanket"/>
    <d v="1951-01-01T00:00:00"/>
    <x v="1"/>
    <n v="201501"/>
    <x v="0"/>
    <x v="1"/>
    <s v="367000"/>
    <s v="038                                "/>
    <s v="00"/>
    <s v="UADD    "/>
    <x v="3462"/>
    <s v="1000"/>
    <s v="ZLL10"/>
    <x v="0"/>
    <s v="Elec Distribution 360-373"/>
    <s v="Mandated"/>
  </r>
  <r>
    <s v="ZLL10"/>
    <x v="0"/>
    <x v="15"/>
    <x v="15"/>
    <s v="DIS-E Cap Blanket"/>
    <d v="1951-01-01T00:00:00"/>
    <x v="1"/>
    <n v="201501"/>
    <x v="0"/>
    <x v="1"/>
    <s v="368000"/>
    <s v="038                                "/>
    <s v="00"/>
    <s v="UADD    "/>
    <x v="3463"/>
    <s v="1000"/>
    <s v="ZLL10"/>
    <x v="0"/>
    <s v="Elec Distribution 360-373"/>
    <s v="Mandated"/>
  </r>
  <r>
    <s v="ZLL10"/>
    <x v="0"/>
    <x v="15"/>
    <x v="15"/>
    <s v="DIS-E Cap Blanket"/>
    <d v="1951-01-01T00:00:00"/>
    <x v="1"/>
    <n v="201501"/>
    <x v="0"/>
    <x v="1"/>
    <s v="369100"/>
    <s v="038                                "/>
    <s v="00"/>
    <s v="UADD    "/>
    <x v="3464"/>
    <s v="1000"/>
    <s v="ZLL10"/>
    <x v="0"/>
    <s v="Elec Distribution 360-373"/>
    <s v="Mandated"/>
  </r>
  <r>
    <s v="ZLL10"/>
    <x v="0"/>
    <x v="15"/>
    <x v="15"/>
    <s v="DIS-E Cap Blanket"/>
    <d v="1951-01-01T00:00:00"/>
    <x v="1"/>
    <n v="201501"/>
    <x v="0"/>
    <x v="1"/>
    <s v="369300"/>
    <s v="038                                "/>
    <s v="00"/>
    <s v="UADD    "/>
    <x v="3465"/>
    <s v="1000"/>
    <s v="ZLL10"/>
    <x v="0"/>
    <s v="Elec Distribution 360-373"/>
    <s v="Mandated"/>
  </r>
  <r>
    <s v="ZLL10"/>
    <x v="0"/>
    <x v="15"/>
    <x v="15"/>
    <s v="DIS-E Cap Blanket"/>
    <d v="1951-01-01T00:00:00"/>
    <x v="1"/>
    <n v="201501"/>
    <x v="0"/>
    <x v="1"/>
    <s v="373200"/>
    <s v="038                                "/>
    <s v="00"/>
    <s v="UADD    "/>
    <x v="1395"/>
    <s v="1000"/>
    <s v="ZLL10"/>
    <x v="0"/>
    <s v="Elec Distribution 360-373"/>
    <s v="Mandated"/>
  </r>
  <r>
    <s v="ZLL10"/>
    <x v="0"/>
    <x v="15"/>
    <x v="15"/>
    <s v="DIS-E Cap Blanket"/>
    <d v="1951-01-01T00:00:00"/>
    <x v="1"/>
    <n v="201501"/>
    <x v="0"/>
    <x v="1"/>
    <s v="373300"/>
    <s v="038                                "/>
    <s v="00"/>
    <s v="UADD    "/>
    <x v="3466"/>
    <s v="1000"/>
    <s v="ZLL10"/>
    <x v="0"/>
    <s v="Elec Distribution 360-373"/>
    <s v="Mandated"/>
  </r>
  <r>
    <s v="ZLL10"/>
    <x v="0"/>
    <x v="15"/>
    <x v="15"/>
    <s v="DIS-E Cap Blanket"/>
    <d v="1951-01-01T00:00:00"/>
    <x v="1"/>
    <n v="201501"/>
    <x v="0"/>
    <x v="1"/>
    <s v="373400"/>
    <s v="038                                "/>
    <s v="00"/>
    <s v="UADD    "/>
    <x v="3467"/>
    <s v="1000"/>
    <s v="ZLL10"/>
    <x v="0"/>
    <s v="Elec Distribution 360-373"/>
    <s v="Mandated"/>
  </r>
  <r>
    <s v="ZLL10"/>
    <x v="0"/>
    <x v="801"/>
    <x v="801"/>
    <s v="DIS-E Cap Blanket"/>
    <d v="2004-10-01T00:00:00"/>
    <x v="1"/>
    <n v="201501"/>
    <x v="0"/>
    <x v="1"/>
    <s v="364000"/>
    <s v="038                                "/>
    <s v="00"/>
    <s v="UADD    "/>
    <x v="3468"/>
    <s v="1000"/>
    <s v="ZLL10"/>
    <x v="0"/>
    <s v="Elec Distribution 360-373"/>
    <s v="Mandated"/>
  </r>
  <r>
    <s v="ZLL10"/>
    <x v="0"/>
    <x v="801"/>
    <x v="801"/>
    <s v="DIS-E Cap Blanket"/>
    <d v="2004-10-01T00:00:00"/>
    <x v="1"/>
    <n v="201501"/>
    <x v="0"/>
    <x v="1"/>
    <s v="365000"/>
    <s v="038                                "/>
    <s v="00"/>
    <s v="UADD    "/>
    <x v="3469"/>
    <s v="1000"/>
    <s v="ZLL10"/>
    <x v="0"/>
    <s v="Elec Distribution 360-373"/>
    <s v="Mandated"/>
  </r>
  <r>
    <s v="ZLL10"/>
    <x v="0"/>
    <x v="801"/>
    <x v="801"/>
    <s v="DIS-E Cap Blanket"/>
    <d v="2004-10-01T00:00:00"/>
    <x v="1"/>
    <n v="201501"/>
    <x v="0"/>
    <x v="1"/>
    <s v="367000"/>
    <s v="038                                "/>
    <s v="00"/>
    <s v="UADD    "/>
    <x v="3469"/>
    <s v="1000"/>
    <s v="ZLL10"/>
    <x v="0"/>
    <s v="Elec Distribution 360-373"/>
    <s v="Mandated"/>
  </r>
  <r>
    <s v="ZCM10"/>
    <x v="0"/>
    <x v="16"/>
    <x v="16"/>
    <s v="DIS-E Cap Blanket"/>
    <d v="1993-03-22T00:00:00"/>
    <x v="1"/>
    <n v="201501"/>
    <x v="0"/>
    <x v="1"/>
    <s v="364000"/>
    <s v="038                                "/>
    <s v="00"/>
    <s v="UADD    "/>
    <x v="3470"/>
    <s v="1000"/>
    <s v="ZCM10"/>
    <x v="0"/>
    <s v="Elec Distribution 360-373"/>
    <s v="Mandated"/>
  </r>
  <r>
    <s v="ZCM10"/>
    <x v="0"/>
    <x v="16"/>
    <x v="16"/>
    <s v="DIS-E Cap Blanket"/>
    <d v="1993-03-22T00:00:00"/>
    <x v="1"/>
    <n v="201501"/>
    <x v="0"/>
    <x v="1"/>
    <s v="365000"/>
    <s v="038                                "/>
    <s v="00"/>
    <s v="UADD    "/>
    <x v="3471"/>
    <s v="1000"/>
    <s v="ZCM10"/>
    <x v="0"/>
    <s v="Elec Distribution 360-373"/>
    <s v="Mandated"/>
  </r>
  <r>
    <s v="ZCM10"/>
    <x v="0"/>
    <x v="16"/>
    <x v="16"/>
    <s v="DIS-E Cap Blanket"/>
    <d v="1993-03-22T00:00:00"/>
    <x v="1"/>
    <n v="201501"/>
    <x v="0"/>
    <x v="1"/>
    <s v="366000"/>
    <s v="038                                "/>
    <s v="00"/>
    <s v="UADD    "/>
    <x v="3472"/>
    <s v="1000"/>
    <s v="ZCM10"/>
    <x v="0"/>
    <s v="Elec Distribution 360-373"/>
    <s v="Mandated"/>
  </r>
  <r>
    <s v="ZCM10"/>
    <x v="0"/>
    <x v="16"/>
    <x v="16"/>
    <s v="DIS-E Cap Blanket"/>
    <d v="1993-03-22T00:00:00"/>
    <x v="1"/>
    <n v="201501"/>
    <x v="0"/>
    <x v="1"/>
    <s v="369300"/>
    <s v="038                                "/>
    <s v="00"/>
    <s v="UADD    "/>
    <x v="3473"/>
    <s v="1000"/>
    <s v="ZCM10"/>
    <x v="0"/>
    <s v="Elec Distribution 360-373"/>
    <s v="Mandated"/>
  </r>
  <r>
    <s v="ZLL10"/>
    <x v="0"/>
    <x v="17"/>
    <x v="17"/>
    <s v="DIS-E Cap Blanket"/>
    <d v="1993-03-22T00:00:00"/>
    <x v="1"/>
    <n v="201501"/>
    <x v="0"/>
    <x v="1"/>
    <s v="364000"/>
    <s v="038                                "/>
    <s v="00"/>
    <s v="UADD    "/>
    <x v="3474"/>
    <s v="1000"/>
    <s v="ZLL10"/>
    <x v="0"/>
    <s v="Elec Distribution 360-373"/>
    <s v="Mandated"/>
  </r>
  <r>
    <s v="ZLL10"/>
    <x v="0"/>
    <x v="17"/>
    <x v="17"/>
    <s v="DIS-E Cap Blanket"/>
    <d v="1993-03-22T00:00:00"/>
    <x v="1"/>
    <n v="201501"/>
    <x v="0"/>
    <x v="1"/>
    <s v="365000"/>
    <s v="038                                "/>
    <s v="00"/>
    <s v="UADD    "/>
    <x v="3475"/>
    <s v="1000"/>
    <s v="ZLL10"/>
    <x v="0"/>
    <s v="Elec Distribution 360-373"/>
    <s v="Mandated"/>
  </r>
  <r>
    <s v="ZLL10"/>
    <x v="0"/>
    <x v="17"/>
    <x v="17"/>
    <s v="DIS-E Cap Blanket"/>
    <d v="1993-03-22T00:00:00"/>
    <x v="1"/>
    <n v="201501"/>
    <x v="0"/>
    <x v="1"/>
    <s v="369300"/>
    <s v="038                                "/>
    <s v="00"/>
    <s v="UADD    "/>
    <x v="3476"/>
    <s v="1000"/>
    <s v="ZLL10"/>
    <x v="0"/>
    <s v="Elec Distribution 360-373"/>
    <s v="Mandated"/>
  </r>
  <r>
    <s v="ZBR10"/>
    <x v="0"/>
    <x v="18"/>
    <x v="18"/>
    <s v="DIS-E Cap Blanket"/>
    <d v="1951-01-01T00:00:00"/>
    <x v="1"/>
    <n v="201501"/>
    <x v="0"/>
    <x v="0"/>
    <s v="364000"/>
    <s v="028                                "/>
    <s v="00"/>
    <s v="UADD    "/>
    <x v="3477"/>
    <s v="1000"/>
    <s v="ZBR10"/>
    <x v="0"/>
    <s v="Elec Distribution 360-373"/>
    <s v="Mandated"/>
  </r>
  <r>
    <s v="ZBR10"/>
    <x v="0"/>
    <x v="18"/>
    <x v="18"/>
    <s v="DIS-E Cap Blanket"/>
    <d v="1951-01-01T00:00:00"/>
    <x v="1"/>
    <n v="201501"/>
    <x v="0"/>
    <x v="0"/>
    <s v="365000"/>
    <s v="028                                "/>
    <s v="00"/>
    <s v="UADD    "/>
    <x v="3478"/>
    <s v="1000"/>
    <s v="ZBR10"/>
    <x v="0"/>
    <s v="Elec Distribution 360-373"/>
    <s v="Mandated"/>
  </r>
  <r>
    <s v="ZPJ10"/>
    <x v="0"/>
    <x v="19"/>
    <x v="19"/>
    <s v="DIS-E Cap Blanket"/>
    <d v="1993-03-22T00:00:00"/>
    <x v="1"/>
    <n v="201501"/>
    <x v="0"/>
    <x v="1"/>
    <s v="364000"/>
    <s v="038                                "/>
    <s v="00"/>
    <s v="UADD    "/>
    <x v="3479"/>
    <s v="1000"/>
    <s v="ZPJ10"/>
    <x v="0"/>
    <s v="Elec Distribution 360-373"/>
    <s v="Mandated"/>
  </r>
  <r>
    <s v="ZPJ10"/>
    <x v="0"/>
    <x v="19"/>
    <x v="19"/>
    <s v="DIS-E Cap Blanket"/>
    <d v="1993-03-22T00:00:00"/>
    <x v="1"/>
    <n v="201501"/>
    <x v="0"/>
    <x v="1"/>
    <s v="365000"/>
    <s v="038                                "/>
    <s v="00"/>
    <s v="UADD    "/>
    <x v="3480"/>
    <s v="1000"/>
    <s v="ZPJ10"/>
    <x v="0"/>
    <s v="Elec Distribution 360-373"/>
    <s v="Mandated"/>
  </r>
  <r>
    <s v="ZPJ10"/>
    <x v="0"/>
    <x v="19"/>
    <x v="19"/>
    <s v="DIS-E Cap Blanket"/>
    <d v="1993-03-22T00:00:00"/>
    <x v="1"/>
    <n v="201501"/>
    <x v="0"/>
    <x v="1"/>
    <s v="367000"/>
    <s v="038                                "/>
    <s v="00"/>
    <s v="UADD    "/>
    <x v="3481"/>
    <s v="1000"/>
    <s v="ZPJ10"/>
    <x v="0"/>
    <s v="Elec Distribution 360-373"/>
    <s v="Mandated"/>
  </r>
  <r>
    <s v="ZPJ10"/>
    <x v="0"/>
    <x v="19"/>
    <x v="19"/>
    <s v="DIS-E Cap Blanket"/>
    <d v="1993-03-22T00:00:00"/>
    <x v="1"/>
    <n v="201501"/>
    <x v="0"/>
    <x v="1"/>
    <s v="368000"/>
    <s v="038                                "/>
    <s v="00"/>
    <s v="UADD    "/>
    <x v="3482"/>
    <s v="1000"/>
    <s v="ZPJ10"/>
    <x v="0"/>
    <s v="Elec Distribution 360-373"/>
    <s v="Mandated"/>
  </r>
  <r>
    <s v="ZPJ10"/>
    <x v="0"/>
    <x v="19"/>
    <x v="19"/>
    <s v="DIS-E Cap Blanket"/>
    <d v="1993-03-22T00:00:00"/>
    <x v="1"/>
    <n v="201501"/>
    <x v="0"/>
    <x v="1"/>
    <s v="369300"/>
    <s v="038                                "/>
    <s v="00"/>
    <s v="UADD    "/>
    <x v="3483"/>
    <s v="1000"/>
    <s v="ZPJ10"/>
    <x v="0"/>
    <s v="Elec Distribution 360-373"/>
    <s v="Mandated"/>
  </r>
  <r>
    <s v="ZBR10"/>
    <x v="0"/>
    <x v="802"/>
    <x v="802"/>
    <s v="DIS-E Cap Blanket"/>
    <d v="1951-01-01T00:00:00"/>
    <x v="1"/>
    <n v="201501"/>
    <x v="0"/>
    <x v="0"/>
    <s v="364000"/>
    <s v="028                                "/>
    <s v="00"/>
    <s v="UADD    "/>
    <x v="3484"/>
    <s v="1000"/>
    <s v="ZBR10"/>
    <x v="0"/>
    <s v="Elec Distribution 360-373"/>
    <s v="Mandated"/>
  </r>
  <r>
    <s v="ZBR10"/>
    <x v="0"/>
    <x v="802"/>
    <x v="802"/>
    <s v="DIS-E Cap Blanket"/>
    <d v="1951-01-01T00:00:00"/>
    <x v="1"/>
    <n v="201501"/>
    <x v="0"/>
    <x v="0"/>
    <s v="365000"/>
    <s v="028                                "/>
    <s v="00"/>
    <s v="UADD    "/>
    <x v="3484"/>
    <s v="1000"/>
    <s v="ZBR10"/>
    <x v="0"/>
    <s v="Elec Distribution 360-373"/>
    <s v="Mandated"/>
  </r>
  <r>
    <s v="ZBR10"/>
    <x v="0"/>
    <x v="802"/>
    <x v="802"/>
    <s v="DIS-E Cap Blanket"/>
    <d v="1951-01-01T00:00:00"/>
    <x v="1"/>
    <n v="201501"/>
    <x v="0"/>
    <x v="0"/>
    <s v="366000"/>
    <s v="028                                "/>
    <s v="00"/>
    <s v="UADD    "/>
    <x v="3485"/>
    <s v="1000"/>
    <s v="ZBR10"/>
    <x v="0"/>
    <s v="Elec Distribution 360-373"/>
    <s v="Mandated"/>
  </r>
  <r>
    <s v="ZBR10"/>
    <x v="0"/>
    <x v="802"/>
    <x v="802"/>
    <s v="DIS-E Cap Blanket"/>
    <d v="1951-01-01T00:00:00"/>
    <x v="1"/>
    <n v="201501"/>
    <x v="0"/>
    <x v="0"/>
    <s v="367000"/>
    <s v="028                                "/>
    <s v="00"/>
    <s v="UADD    "/>
    <x v="3484"/>
    <s v="1000"/>
    <s v="ZBR10"/>
    <x v="0"/>
    <s v="Elec Distribution 360-373"/>
    <s v="Mandated"/>
  </r>
  <r>
    <s v="ZBR10"/>
    <x v="0"/>
    <x v="802"/>
    <x v="802"/>
    <s v="DIS-E Cap Blanket"/>
    <d v="1951-01-01T00:00:00"/>
    <x v="1"/>
    <n v="201501"/>
    <x v="0"/>
    <x v="0"/>
    <s v="368000"/>
    <s v="028                                "/>
    <s v="00"/>
    <s v="UADD    "/>
    <x v="3484"/>
    <s v="1000"/>
    <s v="ZBR10"/>
    <x v="0"/>
    <s v="Elec Distribution 360-373"/>
    <s v="Mandated"/>
  </r>
  <r>
    <s v="ZBR10"/>
    <x v="0"/>
    <x v="802"/>
    <x v="802"/>
    <s v="DIS-E Cap Blanket"/>
    <d v="1951-01-01T00:00:00"/>
    <x v="1"/>
    <n v="201501"/>
    <x v="0"/>
    <x v="0"/>
    <s v="369300"/>
    <s v="028                                "/>
    <s v="00"/>
    <s v="UADD    "/>
    <x v="3484"/>
    <s v="1000"/>
    <s v="ZBR10"/>
    <x v="0"/>
    <s v="Elec Distribution 360-373"/>
    <s v="Mandated"/>
  </r>
  <r>
    <s v="ZBO10"/>
    <x v="0"/>
    <x v="21"/>
    <x v="21"/>
    <s v="DIS-E Cap Blanket"/>
    <d v="1993-03-22T00:00:00"/>
    <x v="1"/>
    <n v="201501"/>
    <x v="0"/>
    <x v="0"/>
    <s v="364000"/>
    <s v="028                                "/>
    <s v="00"/>
    <s v="UADD    "/>
    <x v="3486"/>
    <s v="1000"/>
    <s v="ZBO10"/>
    <x v="0"/>
    <s v="Elec Distribution 360-373"/>
    <s v="Mandated"/>
  </r>
  <r>
    <s v="ZBO10"/>
    <x v="0"/>
    <x v="21"/>
    <x v="21"/>
    <s v="DIS-E Cap Blanket"/>
    <d v="1993-03-22T00:00:00"/>
    <x v="1"/>
    <n v="201501"/>
    <x v="0"/>
    <x v="0"/>
    <s v="365000"/>
    <s v="028                                "/>
    <s v="00"/>
    <s v="UADD    "/>
    <x v="3487"/>
    <s v="1000"/>
    <s v="ZBO10"/>
    <x v="0"/>
    <s v="Elec Distribution 360-373"/>
    <s v="Mandated"/>
  </r>
  <r>
    <s v="ZBO10"/>
    <x v="0"/>
    <x v="21"/>
    <x v="21"/>
    <s v="DIS-E Cap Blanket"/>
    <d v="1993-03-22T00:00:00"/>
    <x v="1"/>
    <n v="201501"/>
    <x v="0"/>
    <x v="0"/>
    <s v="367000"/>
    <s v="028                                "/>
    <s v="00"/>
    <s v="UADD    "/>
    <x v="3488"/>
    <s v="1000"/>
    <s v="ZBO10"/>
    <x v="0"/>
    <s v="Elec Distribution 360-373"/>
    <s v="Mandated"/>
  </r>
  <r>
    <s v="ZBO10"/>
    <x v="0"/>
    <x v="21"/>
    <x v="21"/>
    <s v="DIS-E Cap Blanket"/>
    <d v="1993-03-22T00:00:00"/>
    <x v="1"/>
    <n v="201501"/>
    <x v="0"/>
    <x v="0"/>
    <s v="369300"/>
    <s v="028                                "/>
    <s v="00"/>
    <s v="UADD    "/>
    <x v="3489"/>
    <s v="1000"/>
    <s v="ZBO10"/>
    <x v="0"/>
    <s v="Elec Distribution 360-373"/>
    <s v="Mandated"/>
  </r>
  <r>
    <s v="ZPJ10"/>
    <x v="0"/>
    <x v="22"/>
    <x v="22"/>
    <s v="DIS-E Cap Blanket"/>
    <d v="1993-03-22T00:00:00"/>
    <x v="1"/>
    <n v="201501"/>
    <x v="0"/>
    <x v="0"/>
    <s v="364000"/>
    <s v="028                                "/>
    <s v="00"/>
    <s v="UADD    "/>
    <x v="3490"/>
    <s v="1000"/>
    <s v="ZPJ10"/>
    <x v="0"/>
    <s v="Elec Distribution 360-373"/>
    <s v="Mandated"/>
  </r>
  <r>
    <s v="ZPJ10"/>
    <x v="0"/>
    <x v="22"/>
    <x v="22"/>
    <s v="DIS-E Cap Blanket"/>
    <d v="1993-03-22T00:00:00"/>
    <x v="1"/>
    <n v="201501"/>
    <x v="0"/>
    <x v="0"/>
    <s v="365000"/>
    <s v="028                                "/>
    <s v="00"/>
    <s v="UADD    "/>
    <x v="3491"/>
    <s v="1000"/>
    <s v="ZPJ10"/>
    <x v="0"/>
    <s v="Elec Distribution 360-373"/>
    <s v="Mandated"/>
  </r>
  <r>
    <s v="ZPJ10"/>
    <x v="0"/>
    <x v="22"/>
    <x v="22"/>
    <s v="DIS-E Cap Blanket"/>
    <d v="1993-03-22T00:00:00"/>
    <x v="1"/>
    <n v="201501"/>
    <x v="0"/>
    <x v="0"/>
    <s v="369300"/>
    <s v="028                                "/>
    <s v="00"/>
    <s v="UADD    "/>
    <x v="3492"/>
    <s v="1000"/>
    <s v="ZPJ10"/>
    <x v="0"/>
    <s v="Elec Distribution 360-373"/>
    <s v="Mandated"/>
  </r>
  <r>
    <s v="ZPJ10"/>
    <x v="0"/>
    <x v="22"/>
    <x v="22"/>
    <s v="DIS-E Cap Blanket"/>
    <d v="1993-03-22T00:00:00"/>
    <x v="1"/>
    <n v="201501"/>
    <x v="0"/>
    <x v="0"/>
    <s v="373400"/>
    <s v="028                                "/>
    <s v="00"/>
    <s v="UADD    "/>
    <x v="3493"/>
    <s v="1000"/>
    <s v="ZPJ10"/>
    <x v="0"/>
    <s v="Elec Distribution 360-373"/>
    <s v="Mandated"/>
  </r>
  <r>
    <s v="ZBO10"/>
    <x v="0"/>
    <x v="23"/>
    <x v="23"/>
    <s v="DIS-E Cap Blanket"/>
    <d v="2005-01-01T00:00:00"/>
    <x v="1"/>
    <n v="201501"/>
    <x v="0"/>
    <x v="0"/>
    <s v="364000"/>
    <s v="028                                "/>
    <s v="00"/>
    <s v="UADD    "/>
    <x v="3494"/>
    <s v="1000"/>
    <s v="ZBO10"/>
    <x v="0"/>
    <s v="Elec Distribution 360-373"/>
    <s v="Mandated"/>
  </r>
  <r>
    <s v="ZBO10"/>
    <x v="0"/>
    <x v="23"/>
    <x v="23"/>
    <s v="DIS-E Cap Blanket"/>
    <d v="2005-01-01T00:00:00"/>
    <x v="1"/>
    <n v="201501"/>
    <x v="0"/>
    <x v="0"/>
    <s v="365000"/>
    <s v="028                                "/>
    <s v="00"/>
    <s v="UADD    "/>
    <x v="3494"/>
    <s v="1000"/>
    <s v="ZBO10"/>
    <x v="0"/>
    <s v="Elec Distribution 360-373"/>
    <s v="Mandated"/>
  </r>
  <r>
    <s v="ZBO10"/>
    <x v="0"/>
    <x v="23"/>
    <x v="23"/>
    <s v="DIS-E Cap Blanket"/>
    <d v="2005-01-01T00:00:00"/>
    <x v="1"/>
    <n v="201501"/>
    <x v="0"/>
    <x v="0"/>
    <s v="366000"/>
    <s v="028                                "/>
    <s v="00"/>
    <s v="UADD    "/>
    <x v="3494"/>
    <s v="1000"/>
    <s v="ZBO10"/>
    <x v="0"/>
    <s v="Elec Distribution 360-373"/>
    <s v="Mandated"/>
  </r>
  <r>
    <s v="ZBO10"/>
    <x v="0"/>
    <x v="23"/>
    <x v="23"/>
    <s v="DIS-E Cap Blanket"/>
    <d v="2005-01-01T00:00:00"/>
    <x v="1"/>
    <n v="201501"/>
    <x v="0"/>
    <x v="0"/>
    <s v="367000"/>
    <s v="028                                "/>
    <s v="00"/>
    <s v="UADD    "/>
    <x v="3495"/>
    <s v="1000"/>
    <s v="ZBO10"/>
    <x v="0"/>
    <s v="Elec Distribution 360-373"/>
    <s v="Mandated"/>
  </r>
  <r>
    <s v="ZBO10"/>
    <x v="0"/>
    <x v="23"/>
    <x v="23"/>
    <s v="DIS-E Cap Blanket"/>
    <d v="2005-01-01T00:00:00"/>
    <x v="1"/>
    <n v="201501"/>
    <x v="0"/>
    <x v="0"/>
    <s v="368000"/>
    <s v="028                                "/>
    <s v="00"/>
    <s v="UADD    "/>
    <x v="3494"/>
    <s v="1000"/>
    <s v="ZBO10"/>
    <x v="0"/>
    <s v="Elec Distribution 360-373"/>
    <s v="Mandated"/>
  </r>
  <r>
    <s v="ZBO10"/>
    <x v="0"/>
    <x v="23"/>
    <x v="23"/>
    <s v="DIS-E Cap Blanket"/>
    <d v="2005-01-01T00:00:00"/>
    <x v="1"/>
    <n v="201501"/>
    <x v="0"/>
    <x v="0"/>
    <s v="369300"/>
    <s v="028                                "/>
    <s v="00"/>
    <s v="UADD    "/>
    <x v="3494"/>
    <s v="1000"/>
    <s v="ZBO10"/>
    <x v="0"/>
    <s v="Elec Distribution 360-373"/>
    <s v="Mandated"/>
  </r>
  <r>
    <s v="ZCS10"/>
    <x v="0"/>
    <x v="24"/>
    <x v="24"/>
    <s v="DIS-E Cap Blanket"/>
    <d v="1994-09-02T00:00:00"/>
    <x v="1"/>
    <n v="201501"/>
    <x v="0"/>
    <x v="1"/>
    <s v="364000"/>
    <s v="038                                "/>
    <s v="00"/>
    <s v="UADD    "/>
    <x v="3496"/>
    <s v="1000"/>
    <s v="ZCS10"/>
    <x v="0"/>
    <s v="Elec Distribution 360-373"/>
    <s v="Mandated"/>
  </r>
  <r>
    <s v="ZCS10"/>
    <x v="0"/>
    <x v="24"/>
    <x v="24"/>
    <s v="DIS-E Cap Blanket"/>
    <d v="1994-09-02T00:00:00"/>
    <x v="1"/>
    <n v="201501"/>
    <x v="0"/>
    <x v="1"/>
    <s v="365000"/>
    <s v="038                                "/>
    <s v="00"/>
    <s v="UADD    "/>
    <x v="3497"/>
    <s v="1000"/>
    <s v="ZCS10"/>
    <x v="0"/>
    <s v="Elec Distribution 360-373"/>
    <s v="Mandated"/>
  </r>
  <r>
    <s v="ZCS10"/>
    <x v="0"/>
    <x v="24"/>
    <x v="24"/>
    <s v="DIS-E Cap Blanket"/>
    <d v="1994-09-02T00:00:00"/>
    <x v="1"/>
    <n v="201501"/>
    <x v="0"/>
    <x v="1"/>
    <s v="366000"/>
    <s v="038                                "/>
    <s v="00"/>
    <s v="UADD    "/>
    <x v="3498"/>
    <s v="1000"/>
    <s v="ZCS10"/>
    <x v="0"/>
    <s v="Elec Distribution 360-373"/>
    <s v="Mandated"/>
  </r>
  <r>
    <s v="ZCS10"/>
    <x v="0"/>
    <x v="24"/>
    <x v="24"/>
    <s v="DIS-E Cap Blanket"/>
    <d v="1994-09-02T00:00:00"/>
    <x v="1"/>
    <n v="201501"/>
    <x v="0"/>
    <x v="1"/>
    <s v="367000"/>
    <s v="038                                "/>
    <s v="00"/>
    <s v="UADD    "/>
    <x v="3499"/>
    <s v="1000"/>
    <s v="ZCS10"/>
    <x v="0"/>
    <s v="Elec Distribution 360-373"/>
    <s v="Mandated"/>
  </r>
  <r>
    <s v="ZCS10"/>
    <x v="0"/>
    <x v="24"/>
    <x v="24"/>
    <s v="DIS-E Cap Blanket"/>
    <d v="1994-09-02T00:00:00"/>
    <x v="1"/>
    <n v="201501"/>
    <x v="0"/>
    <x v="1"/>
    <s v="368000"/>
    <s v="038                                "/>
    <s v="00"/>
    <s v="UADD    "/>
    <x v="3500"/>
    <s v="1000"/>
    <s v="ZCS10"/>
    <x v="0"/>
    <s v="Elec Distribution 360-373"/>
    <s v="Mandated"/>
  </r>
  <r>
    <s v="ZCS10"/>
    <x v="0"/>
    <x v="24"/>
    <x v="24"/>
    <s v="DIS-E Cap Blanket"/>
    <d v="1994-09-02T00:00:00"/>
    <x v="1"/>
    <n v="201501"/>
    <x v="0"/>
    <x v="1"/>
    <s v="369100"/>
    <s v="038                                "/>
    <s v="00"/>
    <s v="UADD    "/>
    <x v="3501"/>
    <s v="1000"/>
    <s v="ZCS10"/>
    <x v="0"/>
    <s v="Elec Distribution 360-373"/>
    <s v="Mandated"/>
  </r>
  <r>
    <s v="ZCS10"/>
    <x v="0"/>
    <x v="24"/>
    <x v="24"/>
    <s v="DIS-E Cap Blanket"/>
    <d v="1994-09-02T00:00:00"/>
    <x v="1"/>
    <n v="201501"/>
    <x v="0"/>
    <x v="1"/>
    <s v="369300"/>
    <s v="038                                "/>
    <s v="00"/>
    <s v="UADD    "/>
    <x v="3502"/>
    <s v="1000"/>
    <s v="ZCS10"/>
    <x v="0"/>
    <s v="Elec Distribution 360-373"/>
    <s v="Mandated"/>
  </r>
  <r>
    <s v="ZBC10"/>
    <x v="0"/>
    <x v="25"/>
    <x v="25"/>
    <s v="DIS-E Cap Blanket"/>
    <d v="1993-03-22T00:00:00"/>
    <x v="1"/>
    <n v="201501"/>
    <x v="0"/>
    <x v="0"/>
    <s v="364000"/>
    <s v="028                                "/>
    <s v="00"/>
    <s v="UADD    "/>
    <x v="3503"/>
    <s v="1000"/>
    <s v="ZBC10"/>
    <x v="0"/>
    <s v="Elec Distribution 360-373"/>
    <s v="Mandated"/>
  </r>
  <r>
    <s v="ZBC10"/>
    <x v="0"/>
    <x v="25"/>
    <x v="25"/>
    <s v="DIS-E Cap Blanket"/>
    <d v="1993-03-22T00:00:00"/>
    <x v="1"/>
    <n v="201501"/>
    <x v="0"/>
    <x v="0"/>
    <s v="365000"/>
    <s v="028                                "/>
    <s v="00"/>
    <s v="UADD    "/>
    <x v="3504"/>
    <s v="1000"/>
    <s v="ZBC10"/>
    <x v="0"/>
    <s v="Elec Distribution 360-373"/>
    <s v="Mandated"/>
  </r>
  <r>
    <s v="ZBC10"/>
    <x v="0"/>
    <x v="25"/>
    <x v="25"/>
    <s v="DIS-E Cap Blanket"/>
    <d v="1993-03-22T00:00:00"/>
    <x v="1"/>
    <n v="201501"/>
    <x v="0"/>
    <x v="0"/>
    <s v="366000"/>
    <s v="028                                "/>
    <s v="00"/>
    <s v="UADD    "/>
    <x v="3505"/>
    <s v="1000"/>
    <s v="ZBC10"/>
    <x v="0"/>
    <s v="Elec Distribution 360-373"/>
    <s v="Mandated"/>
  </r>
  <r>
    <s v="ZBC10"/>
    <x v="0"/>
    <x v="25"/>
    <x v="25"/>
    <s v="DIS-E Cap Blanket"/>
    <d v="1993-03-22T00:00:00"/>
    <x v="1"/>
    <n v="201501"/>
    <x v="0"/>
    <x v="0"/>
    <s v="367000"/>
    <s v="028                                "/>
    <s v="00"/>
    <s v="UADD    "/>
    <x v="3506"/>
    <s v="1000"/>
    <s v="ZBC10"/>
    <x v="0"/>
    <s v="Elec Distribution 360-373"/>
    <s v="Mandated"/>
  </r>
  <r>
    <s v="ZBC10"/>
    <x v="0"/>
    <x v="25"/>
    <x v="25"/>
    <s v="DIS-E Cap Blanket"/>
    <d v="1993-03-22T00:00:00"/>
    <x v="1"/>
    <n v="201501"/>
    <x v="0"/>
    <x v="0"/>
    <s v="369100"/>
    <s v="028                                "/>
    <s v="00"/>
    <s v="UADD    "/>
    <x v="3507"/>
    <s v="1000"/>
    <s v="ZBC10"/>
    <x v="0"/>
    <s v="Elec Distribution 360-373"/>
    <s v="Mandated"/>
  </r>
  <r>
    <s v="ZBC10"/>
    <x v="0"/>
    <x v="25"/>
    <x v="25"/>
    <s v="DIS-E Cap Blanket"/>
    <d v="1993-03-22T00:00:00"/>
    <x v="1"/>
    <n v="201501"/>
    <x v="0"/>
    <x v="0"/>
    <s v="369300"/>
    <s v="028                                "/>
    <s v="00"/>
    <s v="UADD    "/>
    <x v="3508"/>
    <s v="1000"/>
    <s v="ZBC10"/>
    <x v="0"/>
    <s v="Elec Distribution 360-373"/>
    <s v="Mandated"/>
  </r>
  <r>
    <s v="ZBC10"/>
    <x v="0"/>
    <x v="25"/>
    <x v="25"/>
    <s v="DIS-E Cap Blanket"/>
    <d v="1993-03-22T00:00:00"/>
    <x v="1"/>
    <n v="201501"/>
    <x v="0"/>
    <x v="0"/>
    <s v="373400"/>
    <s v="028                                "/>
    <s v="00"/>
    <s v="UADD    "/>
    <x v="3509"/>
    <s v="1000"/>
    <s v="ZBC10"/>
    <x v="0"/>
    <s v="Elec Distribution 360-373"/>
    <s v="Mandated"/>
  </r>
  <r>
    <s v="ZDP10"/>
    <x v="0"/>
    <x v="27"/>
    <x v="27"/>
    <s v="DIS-E Cap Blanket"/>
    <d v="2004-01-01T00:00:00"/>
    <x v="1"/>
    <n v="201501"/>
    <x v="0"/>
    <x v="0"/>
    <s v="364000"/>
    <s v="028                                "/>
    <s v="00"/>
    <s v="UADD    "/>
    <x v="239"/>
    <s v="1000"/>
    <s v="ZDP10"/>
    <x v="0"/>
    <s v="Elec Distribution 360-373"/>
    <s v="Mandated"/>
  </r>
  <r>
    <s v="ZDP10"/>
    <x v="0"/>
    <x v="27"/>
    <x v="27"/>
    <s v="DIS-E Cap Blanket"/>
    <d v="2004-01-01T00:00:00"/>
    <x v="1"/>
    <n v="201501"/>
    <x v="0"/>
    <x v="0"/>
    <s v="365000"/>
    <s v="028                                "/>
    <s v="00"/>
    <s v="UADD    "/>
    <x v="239"/>
    <s v="1000"/>
    <s v="ZDP10"/>
    <x v="0"/>
    <s v="Elec Distribution 360-373"/>
    <s v="Mandated"/>
  </r>
  <r>
    <s v="ZDP10"/>
    <x v="0"/>
    <x v="27"/>
    <x v="27"/>
    <s v="DIS-E Cap Blanket"/>
    <d v="2004-01-01T00:00:00"/>
    <x v="1"/>
    <n v="201501"/>
    <x v="0"/>
    <x v="0"/>
    <s v="366000"/>
    <s v="028                                "/>
    <s v="00"/>
    <s v="UADD    "/>
    <x v="3510"/>
    <s v="1000"/>
    <s v="ZDP10"/>
    <x v="0"/>
    <s v="Elec Distribution 360-373"/>
    <s v="Mandated"/>
  </r>
  <r>
    <s v="ZDP10"/>
    <x v="0"/>
    <x v="27"/>
    <x v="27"/>
    <s v="DIS-E Cap Blanket"/>
    <d v="2004-01-01T00:00:00"/>
    <x v="1"/>
    <n v="201501"/>
    <x v="0"/>
    <x v="0"/>
    <s v="367000"/>
    <s v="028                                "/>
    <s v="00"/>
    <s v="UADD    "/>
    <x v="239"/>
    <s v="1000"/>
    <s v="ZDP10"/>
    <x v="0"/>
    <s v="Elec Distribution 360-373"/>
    <s v="Mandated"/>
  </r>
  <r>
    <s v="ZDP10"/>
    <x v="0"/>
    <x v="27"/>
    <x v="27"/>
    <s v="DIS-E Cap Blanket"/>
    <d v="2004-01-01T00:00:00"/>
    <x v="1"/>
    <n v="201501"/>
    <x v="0"/>
    <x v="0"/>
    <s v="368000"/>
    <s v="028                                "/>
    <s v="00"/>
    <s v="UADD    "/>
    <x v="239"/>
    <s v="1000"/>
    <s v="ZDP10"/>
    <x v="0"/>
    <s v="Elec Distribution 360-373"/>
    <s v="Mandated"/>
  </r>
  <r>
    <s v="ZDP10"/>
    <x v="0"/>
    <x v="27"/>
    <x v="27"/>
    <s v="DIS-E Cap Blanket"/>
    <d v="2004-01-01T00:00:00"/>
    <x v="1"/>
    <n v="201501"/>
    <x v="0"/>
    <x v="0"/>
    <s v="369100"/>
    <s v="028                                "/>
    <s v="00"/>
    <s v="UADD    "/>
    <x v="239"/>
    <s v="1000"/>
    <s v="ZDP10"/>
    <x v="0"/>
    <s v="Elec Distribution 360-373"/>
    <s v="Mandated"/>
  </r>
  <r>
    <s v="ZDP10"/>
    <x v="0"/>
    <x v="27"/>
    <x v="27"/>
    <s v="DIS-E Cap Blanket"/>
    <d v="2004-01-01T00:00:00"/>
    <x v="1"/>
    <n v="201501"/>
    <x v="0"/>
    <x v="0"/>
    <s v="369300"/>
    <s v="028                                "/>
    <s v="00"/>
    <s v="UADD    "/>
    <x v="239"/>
    <s v="1000"/>
    <s v="ZDP10"/>
    <x v="0"/>
    <s v="Elec Distribution 360-373"/>
    <s v="Mandated"/>
  </r>
  <r>
    <s v="ZDP10"/>
    <x v="0"/>
    <x v="27"/>
    <x v="27"/>
    <s v="DIS-E Cap Blanket"/>
    <d v="2004-01-01T00:00:00"/>
    <x v="1"/>
    <n v="201501"/>
    <x v="0"/>
    <x v="0"/>
    <s v="373200"/>
    <s v="028                                "/>
    <s v="00"/>
    <s v="UADD    "/>
    <x v="239"/>
    <s v="1000"/>
    <s v="ZDP10"/>
    <x v="0"/>
    <s v="Elec Distribution 360-373"/>
    <s v="Mandated"/>
  </r>
  <r>
    <s v="ZDP10"/>
    <x v="0"/>
    <x v="27"/>
    <x v="27"/>
    <s v="DIS-E Cap Blanket"/>
    <d v="2004-01-01T00:00:00"/>
    <x v="1"/>
    <n v="201501"/>
    <x v="0"/>
    <x v="0"/>
    <s v="373300"/>
    <s v="028                                "/>
    <s v="00"/>
    <s v="UADD    "/>
    <x v="239"/>
    <s v="1000"/>
    <s v="ZDP10"/>
    <x v="0"/>
    <s v="Elec Distribution 360-373"/>
    <s v="Mandated"/>
  </r>
  <r>
    <s v="ZDP10"/>
    <x v="0"/>
    <x v="27"/>
    <x v="27"/>
    <s v="DIS-E Cap Blanket"/>
    <d v="2004-01-01T00:00:00"/>
    <x v="1"/>
    <n v="201501"/>
    <x v="0"/>
    <x v="0"/>
    <s v="373400"/>
    <s v="028                                "/>
    <s v="00"/>
    <s v="UADD    "/>
    <x v="239"/>
    <s v="1000"/>
    <s v="ZDP10"/>
    <x v="0"/>
    <s v="Elec Distribution 360-373"/>
    <s v="Mandated"/>
  </r>
  <r>
    <s v="ZBC10"/>
    <x v="0"/>
    <x v="28"/>
    <x v="28"/>
    <s v="DIS-E Cap Blanket"/>
    <d v="2004-01-01T00:00:00"/>
    <x v="1"/>
    <n v="201501"/>
    <x v="0"/>
    <x v="0"/>
    <s v="373300"/>
    <s v="028                                "/>
    <s v="00"/>
    <s v="UADD    "/>
    <x v="3511"/>
    <s v="1000"/>
    <s v="ZBC10"/>
    <x v="0"/>
    <s v="Elec Distribution 360-373"/>
    <s v="Mandated"/>
  </r>
  <r>
    <s v="ZBC10"/>
    <x v="0"/>
    <x v="28"/>
    <x v="28"/>
    <s v="DIS-E Cap Blanket"/>
    <d v="2004-01-01T00:00:00"/>
    <x v="1"/>
    <n v="201501"/>
    <x v="0"/>
    <x v="0"/>
    <s v="373400"/>
    <s v="028                                "/>
    <s v="00"/>
    <s v="UADD    "/>
    <x v="3512"/>
    <s v="1000"/>
    <s v="ZBC10"/>
    <x v="0"/>
    <s v="Elec Distribution 360-373"/>
    <s v="Mandated"/>
  </r>
  <r>
    <s v="ZLL10"/>
    <x v="0"/>
    <x v="29"/>
    <x v="29"/>
    <s v="DIS-E Cap Blanket"/>
    <d v="2003-09-05T00:00:00"/>
    <x v="1"/>
    <n v="201501"/>
    <x v="0"/>
    <x v="0"/>
    <s v="367000"/>
    <s v="028                                "/>
    <s v="00"/>
    <s v="UADD    "/>
    <x v="3513"/>
    <s v="1000"/>
    <s v="ZLL10"/>
    <x v="0"/>
    <s v="Elec Distribution 360-373"/>
    <s v="Mandated"/>
  </r>
  <r>
    <s v="ZLL10"/>
    <x v="0"/>
    <x v="32"/>
    <x v="32"/>
    <s v="DIS-E Cap Blanket"/>
    <d v="2003-09-05T00:00:00"/>
    <x v="1"/>
    <n v="201501"/>
    <x v="0"/>
    <x v="1"/>
    <s v="364000"/>
    <s v="038                                "/>
    <s v="00"/>
    <s v="UADD    "/>
    <x v="3514"/>
    <s v="1000"/>
    <s v="ZLL10"/>
    <x v="0"/>
    <s v="Elec Distribution 360-373"/>
    <s v="Mandated"/>
  </r>
  <r>
    <s v="ZLL10"/>
    <x v="0"/>
    <x v="32"/>
    <x v="32"/>
    <s v="DIS-E Cap Blanket"/>
    <d v="2003-09-05T00:00:00"/>
    <x v="1"/>
    <n v="201501"/>
    <x v="0"/>
    <x v="1"/>
    <s v="365000"/>
    <s v="038                                "/>
    <s v="00"/>
    <s v="UADD    "/>
    <x v="3514"/>
    <s v="1000"/>
    <s v="ZLL10"/>
    <x v="0"/>
    <s v="Elec Distribution 360-373"/>
    <s v="Mandated"/>
  </r>
  <r>
    <s v="ZLL10"/>
    <x v="0"/>
    <x v="32"/>
    <x v="32"/>
    <s v="DIS-E Cap Blanket"/>
    <d v="2003-09-05T00:00:00"/>
    <x v="1"/>
    <n v="201501"/>
    <x v="0"/>
    <x v="1"/>
    <s v="366000"/>
    <s v="038                                "/>
    <s v="00"/>
    <s v="UADD    "/>
    <x v="3514"/>
    <s v="1000"/>
    <s v="ZLL10"/>
    <x v="0"/>
    <s v="Elec Distribution 360-373"/>
    <s v="Mandated"/>
  </r>
  <r>
    <s v="ZLL10"/>
    <x v="0"/>
    <x v="32"/>
    <x v="32"/>
    <s v="DIS-E Cap Blanket"/>
    <d v="2003-09-05T00:00:00"/>
    <x v="1"/>
    <n v="201501"/>
    <x v="0"/>
    <x v="1"/>
    <s v="367000"/>
    <s v="038                                "/>
    <s v="00"/>
    <s v="UADD    "/>
    <x v="3514"/>
    <s v="1000"/>
    <s v="ZLL10"/>
    <x v="0"/>
    <s v="Elec Distribution 360-373"/>
    <s v="Mandated"/>
  </r>
  <r>
    <s v="ZLL10"/>
    <x v="0"/>
    <x v="32"/>
    <x v="32"/>
    <s v="DIS-E Cap Blanket"/>
    <d v="2003-09-05T00:00:00"/>
    <x v="1"/>
    <n v="201501"/>
    <x v="0"/>
    <x v="1"/>
    <s v="368000"/>
    <s v="038                                "/>
    <s v="00"/>
    <s v="UADD    "/>
    <x v="3515"/>
    <s v="1000"/>
    <s v="ZLL10"/>
    <x v="0"/>
    <s v="Elec Distribution 360-373"/>
    <s v="Mandated"/>
  </r>
  <r>
    <s v="ZLL10"/>
    <x v="0"/>
    <x v="32"/>
    <x v="32"/>
    <s v="DIS-E Cap Blanket"/>
    <d v="2003-09-05T00:00:00"/>
    <x v="1"/>
    <n v="201501"/>
    <x v="0"/>
    <x v="1"/>
    <s v="369100"/>
    <s v="038                                "/>
    <s v="00"/>
    <s v="UADD    "/>
    <x v="3514"/>
    <s v="1000"/>
    <s v="ZLL10"/>
    <x v="0"/>
    <s v="Elec Distribution 360-373"/>
    <s v="Mandated"/>
  </r>
  <r>
    <s v="ZLL10"/>
    <x v="0"/>
    <x v="32"/>
    <x v="32"/>
    <s v="DIS-E Cap Blanket"/>
    <d v="2003-09-05T00:00:00"/>
    <x v="1"/>
    <n v="201501"/>
    <x v="0"/>
    <x v="1"/>
    <s v="369300"/>
    <s v="038                                "/>
    <s v="00"/>
    <s v="UADD    "/>
    <x v="3514"/>
    <s v="1000"/>
    <s v="ZLL10"/>
    <x v="0"/>
    <s v="Elec Distribution 360-373"/>
    <s v="Mandated"/>
  </r>
  <r>
    <s v="ZLL10"/>
    <x v="0"/>
    <x v="32"/>
    <x v="32"/>
    <s v="DIS-E Cap Blanket"/>
    <d v="2003-09-05T00:00:00"/>
    <x v="1"/>
    <n v="201501"/>
    <x v="0"/>
    <x v="1"/>
    <s v="373200"/>
    <s v="038                                "/>
    <s v="00"/>
    <s v="UADD    "/>
    <x v="3514"/>
    <s v="1000"/>
    <s v="ZLL10"/>
    <x v="0"/>
    <s v="Elec Distribution 360-373"/>
    <s v="Mandated"/>
  </r>
  <r>
    <s v="ZLL10"/>
    <x v="0"/>
    <x v="32"/>
    <x v="32"/>
    <s v="DIS-E Cap Blanket"/>
    <d v="2003-09-05T00:00:00"/>
    <x v="1"/>
    <n v="201501"/>
    <x v="0"/>
    <x v="1"/>
    <s v="373300"/>
    <s v="038                                "/>
    <s v="00"/>
    <s v="UADD    "/>
    <x v="3516"/>
    <s v="1000"/>
    <s v="ZLL10"/>
    <x v="0"/>
    <s v="Elec Distribution 360-373"/>
    <s v="Mandated"/>
  </r>
  <r>
    <s v="ZLL10"/>
    <x v="0"/>
    <x v="32"/>
    <x v="32"/>
    <s v="DIS-E Cap Blanket"/>
    <d v="2003-09-05T00:00:00"/>
    <x v="1"/>
    <n v="201501"/>
    <x v="0"/>
    <x v="1"/>
    <s v="373400"/>
    <s v="038                                "/>
    <s v="00"/>
    <s v="UADD    "/>
    <x v="3514"/>
    <s v="1000"/>
    <s v="ZLL10"/>
    <x v="0"/>
    <s v="Elec Distribution 360-373"/>
    <s v="Mandated"/>
  </r>
  <r>
    <s v="ZPJ10"/>
    <x v="0"/>
    <x v="33"/>
    <x v="33"/>
    <s v="DIS-E Cap Blanket"/>
    <d v="2003-09-05T00:00:00"/>
    <x v="1"/>
    <n v="201501"/>
    <x v="0"/>
    <x v="1"/>
    <s v="364000"/>
    <s v="038                                "/>
    <s v="00"/>
    <s v="UADD    "/>
    <x v="3517"/>
    <s v="1000"/>
    <s v="ZPJ10"/>
    <x v="0"/>
    <s v="Elec Distribution 360-373"/>
    <s v="Mandated"/>
  </r>
  <r>
    <s v="ZPJ10"/>
    <x v="0"/>
    <x v="33"/>
    <x v="33"/>
    <s v="DIS-E Cap Blanket"/>
    <d v="2003-09-05T00:00:00"/>
    <x v="1"/>
    <n v="201501"/>
    <x v="0"/>
    <x v="1"/>
    <s v="365000"/>
    <s v="038                                "/>
    <s v="00"/>
    <s v="UADD    "/>
    <x v="3517"/>
    <s v="1000"/>
    <s v="ZPJ10"/>
    <x v="0"/>
    <s v="Elec Distribution 360-373"/>
    <s v="Mandated"/>
  </r>
  <r>
    <s v="ZPJ10"/>
    <x v="0"/>
    <x v="33"/>
    <x v="33"/>
    <s v="DIS-E Cap Blanket"/>
    <d v="2003-09-05T00:00:00"/>
    <x v="1"/>
    <n v="201501"/>
    <x v="0"/>
    <x v="1"/>
    <s v="366000"/>
    <s v="038                                "/>
    <s v="00"/>
    <s v="UADD    "/>
    <x v="3517"/>
    <s v="1000"/>
    <s v="ZPJ10"/>
    <x v="0"/>
    <s v="Elec Distribution 360-373"/>
    <s v="Mandated"/>
  </r>
  <r>
    <s v="ZPJ10"/>
    <x v="0"/>
    <x v="33"/>
    <x v="33"/>
    <s v="DIS-E Cap Blanket"/>
    <d v="2003-09-05T00:00:00"/>
    <x v="1"/>
    <n v="201501"/>
    <x v="0"/>
    <x v="1"/>
    <s v="367000"/>
    <s v="038                                "/>
    <s v="00"/>
    <s v="UADD    "/>
    <x v="3517"/>
    <s v="1000"/>
    <s v="ZPJ10"/>
    <x v="0"/>
    <s v="Elec Distribution 360-373"/>
    <s v="Mandated"/>
  </r>
  <r>
    <s v="ZPJ10"/>
    <x v="0"/>
    <x v="33"/>
    <x v="33"/>
    <s v="DIS-E Cap Blanket"/>
    <d v="2003-09-05T00:00:00"/>
    <x v="1"/>
    <n v="201501"/>
    <x v="0"/>
    <x v="1"/>
    <s v="368000"/>
    <s v="038                                "/>
    <s v="00"/>
    <s v="UADD    "/>
    <x v="3517"/>
    <s v="1000"/>
    <s v="ZPJ10"/>
    <x v="0"/>
    <s v="Elec Distribution 360-373"/>
    <s v="Mandated"/>
  </r>
  <r>
    <s v="ZPJ10"/>
    <x v="0"/>
    <x v="33"/>
    <x v="33"/>
    <s v="DIS-E Cap Blanket"/>
    <d v="2003-09-05T00:00:00"/>
    <x v="1"/>
    <n v="201501"/>
    <x v="0"/>
    <x v="1"/>
    <s v="369100"/>
    <s v="038                                "/>
    <s v="00"/>
    <s v="UADD    "/>
    <x v="3517"/>
    <s v="1000"/>
    <s v="ZPJ10"/>
    <x v="0"/>
    <s v="Elec Distribution 360-373"/>
    <s v="Mandated"/>
  </r>
  <r>
    <s v="ZPJ10"/>
    <x v="0"/>
    <x v="33"/>
    <x v="33"/>
    <s v="DIS-E Cap Blanket"/>
    <d v="2003-09-05T00:00:00"/>
    <x v="1"/>
    <n v="201501"/>
    <x v="0"/>
    <x v="1"/>
    <s v="369300"/>
    <s v="038                                "/>
    <s v="00"/>
    <s v="UADD    "/>
    <x v="3518"/>
    <s v="1000"/>
    <s v="ZPJ10"/>
    <x v="0"/>
    <s v="Elec Distribution 360-373"/>
    <s v="Mandated"/>
  </r>
  <r>
    <s v="ZPJ10"/>
    <x v="0"/>
    <x v="33"/>
    <x v="33"/>
    <s v="DIS-E Cap Blanket"/>
    <d v="2003-09-05T00:00:00"/>
    <x v="1"/>
    <n v="201501"/>
    <x v="0"/>
    <x v="1"/>
    <s v="373200"/>
    <s v="038                                "/>
    <s v="00"/>
    <s v="UADD    "/>
    <x v="3517"/>
    <s v="1000"/>
    <s v="ZPJ10"/>
    <x v="0"/>
    <s v="Elec Distribution 360-373"/>
    <s v="Mandated"/>
  </r>
  <r>
    <s v="ZPJ10"/>
    <x v="0"/>
    <x v="33"/>
    <x v="33"/>
    <s v="DIS-E Cap Blanket"/>
    <d v="2003-09-05T00:00:00"/>
    <x v="1"/>
    <n v="201501"/>
    <x v="0"/>
    <x v="1"/>
    <s v="373300"/>
    <s v="038                                "/>
    <s v="00"/>
    <s v="UADD    "/>
    <x v="3517"/>
    <s v="1000"/>
    <s v="ZPJ10"/>
    <x v="0"/>
    <s v="Elec Distribution 360-373"/>
    <s v="Mandated"/>
  </r>
  <r>
    <s v="ZPJ10"/>
    <x v="0"/>
    <x v="33"/>
    <x v="33"/>
    <s v="DIS-E Cap Blanket"/>
    <d v="2003-09-05T00:00:00"/>
    <x v="1"/>
    <n v="201501"/>
    <x v="0"/>
    <x v="1"/>
    <s v="373400"/>
    <s v="038                                "/>
    <s v="00"/>
    <s v="UADD    "/>
    <x v="3517"/>
    <s v="1000"/>
    <s v="ZPJ10"/>
    <x v="0"/>
    <s v="Elec Distribution 360-373"/>
    <s v="Mandated"/>
  </r>
  <r>
    <s v="ZPJ10"/>
    <x v="0"/>
    <x v="34"/>
    <x v="34"/>
    <s v="DIS-E Cap Blanket"/>
    <d v="2003-09-05T00:00:00"/>
    <x v="1"/>
    <n v="201501"/>
    <x v="0"/>
    <x v="0"/>
    <s v="366000"/>
    <s v="028                                "/>
    <s v="00"/>
    <s v="UADD    "/>
    <x v="3519"/>
    <s v="1000"/>
    <s v="ZPJ10"/>
    <x v="0"/>
    <s v="Elec Distribution 360-373"/>
    <s v="Mandated"/>
  </r>
  <r>
    <s v="ZCS10"/>
    <x v="0"/>
    <x v="35"/>
    <x v="35"/>
    <s v="DIS-E Cap Blanket"/>
    <d v="2003-09-05T00:00:00"/>
    <x v="1"/>
    <n v="201501"/>
    <x v="0"/>
    <x v="1"/>
    <s v="365000"/>
    <s v="038                                "/>
    <s v="00"/>
    <s v="UADD    "/>
    <x v="3520"/>
    <s v="1000"/>
    <s v="ZCS10"/>
    <x v="0"/>
    <s v="Elec Distribution 360-373"/>
    <s v="Mandated"/>
  </r>
  <r>
    <s v="ZCS10"/>
    <x v="0"/>
    <x v="35"/>
    <x v="35"/>
    <s v="DIS-E Cap Blanket"/>
    <d v="2003-09-05T00:00:00"/>
    <x v="1"/>
    <n v="201501"/>
    <x v="0"/>
    <x v="1"/>
    <s v="366000"/>
    <s v="038                                "/>
    <s v="00"/>
    <s v="UADD    "/>
    <x v="3521"/>
    <s v="1000"/>
    <s v="ZCS10"/>
    <x v="0"/>
    <s v="Elec Distribution 360-373"/>
    <s v="Mandated"/>
  </r>
  <r>
    <s v="ZCS10"/>
    <x v="0"/>
    <x v="35"/>
    <x v="35"/>
    <s v="DIS-E Cap Blanket"/>
    <d v="2003-09-05T00:00:00"/>
    <x v="1"/>
    <n v="201501"/>
    <x v="0"/>
    <x v="1"/>
    <s v="367000"/>
    <s v="038                                "/>
    <s v="00"/>
    <s v="UADD    "/>
    <x v="3520"/>
    <s v="1000"/>
    <s v="ZCS10"/>
    <x v="0"/>
    <s v="Elec Distribution 360-373"/>
    <s v="Mandated"/>
  </r>
  <r>
    <s v="ZCS10"/>
    <x v="0"/>
    <x v="35"/>
    <x v="35"/>
    <s v="DIS-E Cap Blanket"/>
    <d v="2003-09-05T00:00:00"/>
    <x v="1"/>
    <n v="201501"/>
    <x v="0"/>
    <x v="1"/>
    <s v="369300"/>
    <s v="038                                "/>
    <s v="00"/>
    <s v="UADD    "/>
    <x v="3522"/>
    <s v="1000"/>
    <s v="ZCS10"/>
    <x v="0"/>
    <s v="Elec Distribution 360-373"/>
    <s v="Mandated"/>
  </r>
  <r>
    <s v="ZCJ10"/>
    <x v="0"/>
    <x v="36"/>
    <x v="36"/>
    <s v="DIS-E Cap Blanket"/>
    <d v="1951-01-01T00:00:00"/>
    <x v="1"/>
    <n v="201501"/>
    <x v="0"/>
    <x v="1"/>
    <s v="367000"/>
    <s v="038                                "/>
    <s v="00"/>
    <s v="UADD    "/>
    <x v="3523"/>
    <s v="1000"/>
    <s v="ZCJ10"/>
    <x v="0"/>
    <s v="Elec Distribution 360-373"/>
    <s v="Mandated"/>
  </r>
  <r>
    <s v="ZCJ10"/>
    <x v="0"/>
    <x v="36"/>
    <x v="36"/>
    <s v="DIS-E Cap Blanket"/>
    <d v="1951-01-01T00:00:00"/>
    <x v="1"/>
    <n v="201501"/>
    <x v="0"/>
    <x v="1"/>
    <s v="369300"/>
    <s v="038                                "/>
    <s v="00"/>
    <s v="UADD    "/>
    <x v="3524"/>
    <s v="1000"/>
    <s v="ZCJ10"/>
    <x v="0"/>
    <s v="Elec Distribution 360-373"/>
    <s v="Mandated"/>
  </r>
  <r>
    <s v="ZBO10"/>
    <x v="0"/>
    <x v="38"/>
    <x v="38"/>
    <s v="DIS-E Cap Blanket"/>
    <d v="2004-01-01T00:00:00"/>
    <x v="1"/>
    <n v="201501"/>
    <x v="0"/>
    <x v="0"/>
    <s v="364000"/>
    <s v="028                                "/>
    <s v="00"/>
    <s v="UADD    "/>
    <x v="3525"/>
    <s v="1000"/>
    <s v="ZBO10"/>
    <x v="0"/>
    <s v="Elec Distribution 360-373"/>
    <s v="Mandated"/>
  </r>
  <r>
    <s v="ZBO10"/>
    <x v="0"/>
    <x v="38"/>
    <x v="38"/>
    <s v="DIS-E Cap Blanket"/>
    <d v="2004-01-01T00:00:00"/>
    <x v="1"/>
    <n v="201501"/>
    <x v="0"/>
    <x v="0"/>
    <s v="365000"/>
    <s v="028                                "/>
    <s v="00"/>
    <s v="UADD    "/>
    <x v="3525"/>
    <s v="1000"/>
    <s v="ZBO10"/>
    <x v="0"/>
    <s v="Elec Distribution 360-373"/>
    <s v="Mandated"/>
  </r>
  <r>
    <s v="ZBO10"/>
    <x v="0"/>
    <x v="38"/>
    <x v="38"/>
    <s v="DIS-E Cap Blanket"/>
    <d v="2004-01-01T00:00:00"/>
    <x v="1"/>
    <n v="201501"/>
    <x v="0"/>
    <x v="0"/>
    <s v="366000"/>
    <s v="028                                "/>
    <s v="00"/>
    <s v="UADD    "/>
    <x v="3525"/>
    <s v="1000"/>
    <s v="ZBO10"/>
    <x v="0"/>
    <s v="Elec Distribution 360-373"/>
    <s v="Mandated"/>
  </r>
  <r>
    <s v="ZBO10"/>
    <x v="0"/>
    <x v="38"/>
    <x v="38"/>
    <s v="DIS-E Cap Blanket"/>
    <d v="2004-01-01T00:00:00"/>
    <x v="1"/>
    <n v="201501"/>
    <x v="0"/>
    <x v="0"/>
    <s v="369100"/>
    <s v="028                                "/>
    <s v="00"/>
    <s v="UADD    "/>
    <x v="3525"/>
    <s v="1000"/>
    <s v="ZBO10"/>
    <x v="0"/>
    <s v="Elec Distribution 360-373"/>
    <s v="Mandated"/>
  </r>
  <r>
    <s v="ZBO10"/>
    <x v="0"/>
    <x v="38"/>
    <x v="38"/>
    <s v="DIS-E Cap Blanket"/>
    <d v="2004-01-01T00:00:00"/>
    <x v="1"/>
    <n v="201501"/>
    <x v="0"/>
    <x v="0"/>
    <s v="369300"/>
    <s v="028                                "/>
    <s v="00"/>
    <s v="UADD    "/>
    <x v="3525"/>
    <s v="1000"/>
    <s v="ZBO10"/>
    <x v="0"/>
    <s v="Elec Distribution 360-373"/>
    <s v="Mandated"/>
  </r>
  <r>
    <s v="ZBC10"/>
    <x v="0"/>
    <x v="39"/>
    <x v="39"/>
    <s v="DIS-E Cap Blanket"/>
    <d v="2004-01-01T00:00:00"/>
    <x v="1"/>
    <n v="201501"/>
    <x v="0"/>
    <x v="0"/>
    <s v="366000"/>
    <s v="028                                "/>
    <s v="00"/>
    <s v="UADD    "/>
    <x v="3526"/>
    <s v="1000"/>
    <s v="ZBC10"/>
    <x v="0"/>
    <s v="Elec Distribution 360-373"/>
    <s v="Mandated"/>
  </r>
  <r>
    <s v="ZBC10"/>
    <x v="0"/>
    <x v="39"/>
    <x v="39"/>
    <s v="DIS-E Cap Blanket"/>
    <d v="2004-01-01T00:00:00"/>
    <x v="1"/>
    <n v="201501"/>
    <x v="0"/>
    <x v="0"/>
    <s v="367000"/>
    <s v="028                                "/>
    <s v="00"/>
    <s v="UADD    "/>
    <x v="3527"/>
    <s v="1000"/>
    <s v="ZBC10"/>
    <x v="0"/>
    <s v="Elec Distribution 360-373"/>
    <s v="Mandated"/>
  </r>
  <r>
    <s v="ZBC10"/>
    <x v="0"/>
    <x v="39"/>
    <x v="39"/>
    <s v="DIS-E Cap Blanket"/>
    <d v="2004-01-01T00:00:00"/>
    <x v="1"/>
    <n v="201501"/>
    <x v="0"/>
    <x v="0"/>
    <s v="369300"/>
    <s v="028                                "/>
    <s v="00"/>
    <s v="UADD    "/>
    <x v="3528"/>
    <s v="1000"/>
    <s v="ZBC10"/>
    <x v="0"/>
    <s v="Elec Distribution 360-373"/>
    <s v="Mandated"/>
  </r>
  <r>
    <s v="ZBC10"/>
    <x v="0"/>
    <x v="41"/>
    <x v="41"/>
    <s v="DIS-E Cap Blanket"/>
    <d v="2008-09-01T00:00:00"/>
    <x v="1"/>
    <n v="201501"/>
    <x v="0"/>
    <x v="0"/>
    <s v="369300"/>
    <s v="028                                "/>
    <s v="00"/>
    <s v="UADD    "/>
    <x v="3529"/>
    <s v="1000"/>
    <s v="ZBC10"/>
    <x v="0"/>
    <s v="Elec Distribution 360-373"/>
    <s v="Mandated"/>
  </r>
  <r>
    <s v="ZBC10"/>
    <x v="0"/>
    <x v="41"/>
    <x v="41"/>
    <s v="DIS-E Cap Blanket"/>
    <d v="2008-09-01T00:00:00"/>
    <x v="1"/>
    <n v="201501"/>
    <x v="0"/>
    <x v="0"/>
    <s v="373300"/>
    <s v="028                                "/>
    <s v="00"/>
    <s v="UADD    "/>
    <x v="3530"/>
    <s v="1000"/>
    <s v="ZBC10"/>
    <x v="0"/>
    <s v="Elec Distribution 360-373"/>
    <s v="Mandated"/>
  </r>
  <r>
    <s v="ZBC10"/>
    <x v="0"/>
    <x v="41"/>
    <x v="41"/>
    <s v="DIS-E Cap Blanket"/>
    <d v="2008-09-01T00:00:00"/>
    <x v="1"/>
    <n v="201501"/>
    <x v="0"/>
    <x v="0"/>
    <s v="373400"/>
    <s v="028                                "/>
    <s v="00"/>
    <s v="UADD    "/>
    <x v="3530"/>
    <s v="1000"/>
    <s v="ZBC10"/>
    <x v="0"/>
    <s v="Elec Distribution 360-373"/>
    <s v="Mandated"/>
  </r>
  <r>
    <s v="ZBC10"/>
    <x v="0"/>
    <x v="43"/>
    <x v="43"/>
    <s v="DIS-E Cap Specific"/>
    <d v="2010-03-29T00:00:00"/>
    <x v="1"/>
    <n v="201501"/>
    <x v="0"/>
    <x v="0"/>
    <s v="364000"/>
    <s v="028                                "/>
    <s v="00"/>
    <s v="UADD    "/>
    <x v="3531"/>
    <s v="1000"/>
    <s v="ZBC10"/>
    <x v="0"/>
    <s v="Elec Distribution 360-373"/>
    <s v="Mandated"/>
  </r>
  <r>
    <s v="ZBC10"/>
    <x v="0"/>
    <x v="43"/>
    <x v="43"/>
    <s v="DIS-E Cap Specific"/>
    <d v="2010-03-29T00:00:00"/>
    <x v="1"/>
    <n v="201501"/>
    <x v="0"/>
    <x v="0"/>
    <s v="365000"/>
    <s v="028                                "/>
    <s v="00"/>
    <s v="UADD    "/>
    <x v="3532"/>
    <s v="1000"/>
    <s v="ZBC10"/>
    <x v="0"/>
    <s v="Elec Distribution 360-373"/>
    <s v="Mandated"/>
  </r>
  <r>
    <s v="ZBC10"/>
    <x v="0"/>
    <x v="43"/>
    <x v="43"/>
    <s v="DIS-E Cap Specific"/>
    <d v="2010-03-29T00:00:00"/>
    <x v="1"/>
    <n v="201501"/>
    <x v="0"/>
    <x v="0"/>
    <s v="366000"/>
    <s v="028                                "/>
    <s v="00"/>
    <s v="UADD    "/>
    <x v="3533"/>
    <s v="1000"/>
    <s v="ZBC10"/>
    <x v="0"/>
    <s v="Elec Distribution 360-373"/>
    <s v="Mandated"/>
  </r>
  <r>
    <s v="ZBC10"/>
    <x v="0"/>
    <x v="43"/>
    <x v="43"/>
    <s v="DIS-E Cap Specific"/>
    <d v="2010-03-29T00:00:00"/>
    <x v="1"/>
    <n v="201501"/>
    <x v="0"/>
    <x v="0"/>
    <s v="367000"/>
    <s v="028                                "/>
    <s v="00"/>
    <s v="UADD    "/>
    <x v="3534"/>
    <s v="1000"/>
    <s v="ZBC10"/>
    <x v="0"/>
    <s v="Elec Distribution 360-373"/>
    <s v="Mandated"/>
  </r>
  <r>
    <s v="ZBC10"/>
    <x v="0"/>
    <x v="43"/>
    <x v="43"/>
    <s v="DIS-E Cap Specific"/>
    <d v="2010-03-29T00:00:00"/>
    <x v="1"/>
    <n v="201501"/>
    <x v="0"/>
    <x v="0"/>
    <s v="369300"/>
    <s v="028                                "/>
    <s v="00"/>
    <s v="UADD    "/>
    <x v="3535"/>
    <s v="1000"/>
    <s v="ZBC10"/>
    <x v="0"/>
    <s v="Elec Distribution 360-373"/>
    <s v="Mandated"/>
  </r>
  <r>
    <s v="ZBC10"/>
    <x v="0"/>
    <x v="44"/>
    <x v="44"/>
    <s v="DIS-E Cap Specific"/>
    <d v="2007-06-01T00:00:00"/>
    <x v="1"/>
    <n v="201501"/>
    <x v="0"/>
    <x v="0"/>
    <s v="366000"/>
    <s v="028                                "/>
    <s v="00"/>
    <s v="UADD    "/>
    <x v="3536"/>
    <s v="1000"/>
    <s v="ZBC10"/>
    <x v="0"/>
    <s v="Elec Distribution 360-373"/>
    <s v="Mandated"/>
  </r>
  <r>
    <s v="ZBC10"/>
    <x v="0"/>
    <x v="44"/>
    <x v="44"/>
    <s v="DIS-E Cap Specific"/>
    <d v="2007-06-01T00:00:00"/>
    <x v="1"/>
    <n v="201501"/>
    <x v="0"/>
    <x v="0"/>
    <s v="367000"/>
    <s v="028                                "/>
    <s v="00"/>
    <s v="UADD    "/>
    <x v="3537"/>
    <s v="1000"/>
    <s v="ZBC10"/>
    <x v="0"/>
    <s v="Elec Distribution 360-373"/>
    <s v="Mandated"/>
  </r>
  <r>
    <s v="ZBC10"/>
    <x v="0"/>
    <x v="44"/>
    <x v="44"/>
    <s v="DIS-E Cap Specific"/>
    <d v="2007-06-01T00:00:00"/>
    <x v="1"/>
    <n v="201501"/>
    <x v="0"/>
    <x v="0"/>
    <s v="369300"/>
    <s v="028                                "/>
    <s v="00"/>
    <s v="UADD    "/>
    <x v="3538"/>
    <s v="1000"/>
    <s v="ZBC10"/>
    <x v="0"/>
    <s v="Elec Distribution 360-373"/>
    <s v="Mandated"/>
  </r>
  <r>
    <s v="ZPJ10"/>
    <x v="0"/>
    <x v="45"/>
    <x v="45"/>
    <s v="DIS-E Cap Blanket"/>
    <d v="2004-10-01T00:00:00"/>
    <x v="1"/>
    <n v="201501"/>
    <x v="0"/>
    <x v="0"/>
    <s v="364000"/>
    <s v="028                                "/>
    <s v="00"/>
    <s v="UADD    "/>
    <x v="3539"/>
    <s v="1000"/>
    <s v="ZPJ10"/>
    <x v="0"/>
    <s v="Elec Distribution 360-373"/>
    <s v="Mandated"/>
  </r>
  <r>
    <s v="ZPJ10"/>
    <x v="0"/>
    <x v="45"/>
    <x v="45"/>
    <s v="DIS-E Cap Blanket"/>
    <d v="2004-10-01T00:00:00"/>
    <x v="1"/>
    <n v="201501"/>
    <x v="0"/>
    <x v="0"/>
    <s v="365000"/>
    <s v="028                                "/>
    <s v="00"/>
    <s v="UADD    "/>
    <x v="3540"/>
    <s v="1000"/>
    <s v="ZPJ10"/>
    <x v="0"/>
    <s v="Elec Distribution 360-373"/>
    <s v="Mandated"/>
  </r>
  <r>
    <s v="ZPJ10"/>
    <x v="0"/>
    <x v="45"/>
    <x v="45"/>
    <s v="DIS-E Cap Blanket"/>
    <d v="2004-10-01T00:00:00"/>
    <x v="1"/>
    <n v="201501"/>
    <x v="0"/>
    <x v="0"/>
    <s v="366000"/>
    <s v="028                                "/>
    <s v="00"/>
    <s v="UADD    "/>
    <x v="3540"/>
    <s v="1000"/>
    <s v="ZPJ10"/>
    <x v="0"/>
    <s v="Elec Distribution 360-373"/>
    <s v="Mandated"/>
  </r>
  <r>
    <s v="ZPJ10"/>
    <x v="0"/>
    <x v="45"/>
    <x v="45"/>
    <s v="DIS-E Cap Blanket"/>
    <d v="2004-10-01T00:00:00"/>
    <x v="1"/>
    <n v="201501"/>
    <x v="0"/>
    <x v="0"/>
    <s v="367000"/>
    <s v="028                                "/>
    <s v="00"/>
    <s v="UADD    "/>
    <x v="3540"/>
    <s v="1000"/>
    <s v="ZPJ10"/>
    <x v="0"/>
    <s v="Elec Distribution 360-373"/>
    <s v="Mandated"/>
  </r>
  <r>
    <s v="ZPJ10"/>
    <x v="0"/>
    <x v="45"/>
    <x v="45"/>
    <s v="DIS-E Cap Blanket"/>
    <d v="2004-10-01T00:00:00"/>
    <x v="1"/>
    <n v="201501"/>
    <x v="0"/>
    <x v="0"/>
    <s v="368000"/>
    <s v="028                                "/>
    <s v="00"/>
    <s v="UADD    "/>
    <x v="3540"/>
    <s v="1000"/>
    <s v="ZPJ10"/>
    <x v="0"/>
    <s v="Elec Distribution 360-373"/>
    <s v="Mandated"/>
  </r>
  <r>
    <s v="ZDP10"/>
    <x v="0"/>
    <x v="46"/>
    <x v="46"/>
    <s v="DIS-E Cap Blanket"/>
    <d v="2004-01-01T00:00:00"/>
    <x v="1"/>
    <n v="201501"/>
    <x v="0"/>
    <x v="0"/>
    <s v="364000"/>
    <s v="028                                "/>
    <s v="00"/>
    <s v="UADD    "/>
    <x v="3541"/>
    <s v="1000"/>
    <s v="ZDP10"/>
    <x v="0"/>
    <s v="Elec Distribution 360-373"/>
    <s v="Mandated"/>
  </r>
  <r>
    <s v="ZDP10"/>
    <x v="0"/>
    <x v="46"/>
    <x v="46"/>
    <s v="DIS-E Cap Blanket"/>
    <d v="2004-01-01T00:00:00"/>
    <x v="1"/>
    <n v="201501"/>
    <x v="0"/>
    <x v="0"/>
    <s v="366000"/>
    <s v="028                                "/>
    <s v="00"/>
    <s v="UADD    "/>
    <x v="3542"/>
    <s v="1000"/>
    <s v="ZDP10"/>
    <x v="0"/>
    <s v="Elec Distribution 360-373"/>
    <s v="Mandated"/>
  </r>
  <r>
    <s v="ZDP10"/>
    <x v="0"/>
    <x v="46"/>
    <x v="46"/>
    <s v="DIS-E Cap Blanket"/>
    <d v="2004-01-01T00:00:00"/>
    <x v="1"/>
    <n v="201501"/>
    <x v="0"/>
    <x v="0"/>
    <s v="369100"/>
    <s v="028                                "/>
    <s v="00"/>
    <s v="UADD    "/>
    <x v="3543"/>
    <s v="1000"/>
    <s v="ZDP10"/>
    <x v="0"/>
    <s v="Elec Distribution 360-373"/>
    <s v="Mandated"/>
  </r>
  <r>
    <s v="ZBC10"/>
    <x v="0"/>
    <x v="47"/>
    <x v="47"/>
    <s v="DIS-E Cap Blanket"/>
    <d v="2004-01-01T00:00:00"/>
    <x v="1"/>
    <n v="201501"/>
    <x v="0"/>
    <x v="0"/>
    <s v="367000"/>
    <s v="028                                "/>
    <s v="00"/>
    <s v="UADD    "/>
    <x v="3544"/>
    <s v="1000"/>
    <s v="ZBC10"/>
    <x v="0"/>
    <s v="Elec Distribution 360-373"/>
    <s v="Mandated"/>
  </r>
  <r>
    <s v="ZBR10"/>
    <x v="0"/>
    <x v="48"/>
    <x v="48"/>
    <s v="DIS-E Cap Blanket"/>
    <d v="1984-01-01T00:00:00"/>
    <x v="1"/>
    <n v="201501"/>
    <x v="0"/>
    <x v="0"/>
    <s v="364000"/>
    <s v="028                                "/>
    <s v="00"/>
    <s v="UADD    "/>
    <x v="3545"/>
    <s v="1000"/>
    <s v="ZBR10"/>
    <x v="0"/>
    <s v="Elec Distribution 360-373"/>
    <s v="Mandated"/>
  </r>
  <r>
    <s v="ZBR10"/>
    <x v="0"/>
    <x v="48"/>
    <x v="48"/>
    <s v="DIS-E Cap Blanket"/>
    <d v="1984-01-01T00:00:00"/>
    <x v="1"/>
    <n v="201501"/>
    <x v="0"/>
    <x v="0"/>
    <s v="365000"/>
    <s v="028                                "/>
    <s v="00"/>
    <s v="UADD    "/>
    <x v="3546"/>
    <s v="1000"/>
    <s v="ZBR10"/>
    <x v="0"/>
    <s v="Elec Distribution 360-373"/>
    <s v="Mandated"/>
  </r>
  <r>
    <s v="ZBR10"/>
    <x v="0"/>
    <x v="48"/>
    <x v="48"/>
    <s v="DIS-E Cap Blanket"/>
    <d v="1984-01-01T00:00:00"/>
    <x v="1"/>
    <n v="201501"/>
    <x v="0"/>
    <x v="0"/>
    <s v="373400"/>
    <s v="028                                "/>
    <s v="00"/>
    <s v="UADD    "/>
    <x v="3547"/>
    <s v="1000"/>
    <s v="ZBR10"/>
    <x v="0"/>
    <s v="Elec Distribution 360-373"/>
    <s v="Mandated"/>
  </r>
  <r>
    <s v="ZPJ10"/>
    <x v="0"/>
    <x v="49"/>
    <x v="49"/>
    <s v="DIS-E Cap Blanket"/>
    <d v="2004-10-01T00:00:00"/>
    <x v="1"/>
    <n v="201501"/>
    <x v="0"/>
    <x v="1"/>
    <s v="364000"/>
    <s v="038                                "/>
    <s v="00"/>
    <s v="UADD    "/>
    <x v="3548"/>
    <s v="1000"/>
    <s v="ZPJ10"/>
    <x v="0"/>
    <s v="Elec Distribution 360-373"/>
    <s v="Mandated"/>
  </r>
  <r>
    <s v="ZPJ10"/>
    <x v="0"/>
    <x v="49"/>
    <x v="49"/>
    <s v="DIS-E Cap Blanket"/>
    <d v="2004-10-01T00:00:00"/>
    <x v="1"/>
    <n v="201501"/>
    <x v="0"/>
    <x v="1"/>
    <s v="365000"/>
    <s v="038                                "/>
    <s v="00"/>
    <s v="UADD    "/>
    <x v="3549"/>
    <s v="1000"/>
    <s v="ZPJ10"/>
    <x v="0"/>
    <s v="Elec Distribution 360-373"/>
    <s v="Mandated"/>
  </r>
  <r>
    <s v="ZPJ10"/>
    <x v="0"/>
    <x v="49"/>
    <x v="49"/>
    <s v="DIS-E Cap Blanket"/>
    <d v="2004-10-01T00:00:00"/>
    <x v="1"/>
    <n v="201501"/>
    <x v="0"/>
    <x v="1"/>
    <s v="366000"/>
    <s v="038                                "/>
    <s v="00"/>
    <s v="UADD    "/>
    <x v="3550"/>
    <s v="1000"/>
    <s v="ZPJ10"/>
    <x v="0"/>
    <s v="Elec Distribution 360-373"/>
    <s v="Mandated"/>
  </r>
  <r>
    <s v="ZPJ10"/>
    <x v="0"/>
    <x v="49"/>
    <x v="49"/>
    <s v="DIS-E Cap Blanket"/>
    <d v="2004-10-01T00:00:00"/>
    <x v="1"/>
    <n v="201501"/>
    <x v="0"/>
    <x v="1"/>
    <s v="367000"/>
    <s v="038                                "/>
    <s v="00"/>
    <s v="UADD    "/>
    <x v="3551"/>
    <s v="1000"/>
    <s v="ZPJ10"/>
    <x v="0"/>
    <s v="Elec Distribution 360-373"/>
    <s v="Mandated"/>
  </r>
  <r>
    <s v="ZPJ10"/>
    <x v="0"/>
    <x v="49"/>
    <x v="49"/>
    <s v="DIS-E Cap Blanket"/>
    <d v="2004-10-01T00:00:00"/>
    <x v="1"/>
    <n v="201501"/>
    <x v="0"/>
    <x v="1"/>
    <s v="368000"/>
    <s v="038                                "/>
    <s v="00"/>
    <s v="UADD    "/>
    <x v="3552"/>
    <s v="1000"/>
    <s v="ZPJ10"/>
    <x v="0"/>
    <s v="Elec Distribution 360-373"/>
    <s v="Mandated"/>
  </r>
  <r>
    <s v="ZPJ10"/>
    <x v="0"/>
    <x v="49"/>
    <x v="49"/>
    <s v="DIS-E Cap Blanket"/>
    <d v="2004-10-01T00:00:00"/>
    <x v="1"/>
    <n v="201501"/>
    <x v="0"/>
    <x v="1"/>
    <s v="369100"/>
    <s v="038                                "/>
    <s v="00"/>
    <s v="UADD    "/>
    <x v="3553"/>
    <s v="1000"/>
    <s v="ZPJ10"/>
    <x v="0"/>
    <s v="Elec Distribution 360-373"/>
    <s v="Mandated"/>
  </r>
  <r>
    <s v="ZPJ10"/>
    <x v="0"/>
    <x v="49"/>
    <x v="49"/>
    <s v="DIS-E Cap Blanket"/>
    <d v="2004-10-01T00:00:00"/>
    <x v="1"/>
    <n v="201501"/>
    <x v="0"/>
    <x v="1"/>
    <s v="369300"/>
    <s v="038                                "/>
    <s v="00"/>
    <s v="UADD    "/>
    <x v="3554"/>
    <s v="1000"/>
    <s v="ZPJ10"/>
    <x v="0"/>
    <s v="Elec Distribution 360-373"/>
    <s v="Mandated"/>
  </r>
  <r>
    <s v="ZPJ10"/>
    <x v="0"/>
    <x v="49"/>
    <x v="49"/>
    <s v="DIS-E Cap Blanket"/>
    <d v="2004-10-01T00:00:00"/>
    <x v="1"/>
    <n v="201501"/>
    <x v="0"/>
    <x v="1"/>
    <s v="373200"/>
    <s v="038                                "/>
    <s v="00"/>
    <s v="UADD    "/>
    <x v="3555"/>
    <s v="1000"/>
    <s v="ZPJ10"/>
    <x v="0"/>
    <s v="Elec Distribution 360-373"/>
    <s v="Mandated"/>
  </r>
  <r>
    <s v="ZPJ10"/>
    <x v="0"/>
    <x v="49"/>
    <x v="49"/>
    <s v="DIS-E Cap Blanket"/>
    <d v="2004-10-01T00:00:00"/>
    <x v="1"/>
    <n v="201501"/>
    <x v="0"/>
    <x v="1"/>
    <s v="373300"/>
    <s v="038                                "/>
    <s v="00"/>
    <s v="UADD    "/>
    <x v="3556"/>
    <s v="1000"/>
    <s v="ZPJ10"/>
    <x v="0"/>
    <s v="Elec Distribution 360-373"/>
    <s v="Mandated"/>
  </r>
  <r>
    <s v="ZPJ10"/>
    <x v="0"/>
    <x v="49"/>
    <x v="49"/>
    <s v="DIS-E Cap Blanket"/>
    <d v="2004-10-01T00:00:00"/>
    <x v="1"/>
    <n v="201501"/>
    <x v="0"/>
    <x v="1"/>
    <s v="373400"/>
    <s v="038                                "/>
    <s v="00"/>
    <s v="UADD    "/>
    <x v="3557"/>
    <s v="1000"/>
    <s v="ZPJ10"/>
    <x v="0"/>
    <s v="Elec Distribution 360-373"/>
    <s v="Mandated"/>
  </r>
  <r>
    <s v="ZLL10"/>
    <x v="0"/>
    <x v="50"/>
    <x v="50"/>
    <s v="DIS-E Cap Blanket"/>
    <d v="1984-07-01T00:00:00"/>
    <x v="1"/>
    <n v="201501"/>
    <x v="0"/>
    <x v="1"/>
    <s v="364000"/>
    <s v="038                                "/>
    <s v="00"/>
    <s v="UADD    "/>
    <x v="3558"/>
    <s v="1000"/>
    <s v="ZLL10"/>
    <x v="0"/>
    <s v="Elec Distribution 360-373"/>
    <s v="Mandated"/>
  </r>
  <r>
    <s v="ZLL10"/>
    <x v="0"/>
    <x v="50"/>
    <x v="50"/>
    <s v="DIS-E Cap Blanket"/>
    <d v="1984-07-01T00:00:00"/>
    <x v="1"/>
    <n v="201501"/>
    <x v="0"/>
    <x v="1"/>
    <s v="365000"/>
    <s v="038                                "/>
    <s v="00"/>
    <s v="UADD    "/>
    <x v="3559"/>
    <s v="1000"/>
    <s v="ZLL10"/>
    <x v="0"/>
    <s v="Elec Distribution 360-373"/>
    <s v="Mandated"/>
  </r>
  <r>
    <s v="ZLL10"/>
    <x v="0"/>
    <x v="50"/>
    <x v="50"/>
    <s v="DIS-E Cap Blanket"/>
    <d v="1984-07-01T00:00:00"/>
    <x v="1"/>
    <n v="201501"/>
    <x v="0"/>
    <x v="1"/>
    <s v="367000"/>
    <s v="038                                "/>
    <s v="00"/>
    <s v="UADD    "/>
    <x v="3560"/>
    <s v="1000"/>
    <s v="ZLL10"/>
    <x v="0"/>
    <s v="Elec Distribution 360-373"/>
    <s v="Mandated"/>
  </r>
  <r>
    <s v="ZPJ10"/>
    <x v="0"/>
    <x v="803"/>
    <x v="803"/>
    <s v="DIS-E Cap Blanket"/>
    <d v="2004-10-01T00:00:00"/>
    <x v="1"/>
    <n v="201501"/>
    <x v="0"/>
    <x v="1"/>
    <s v="364000"/>
    <s v="038                                "/>
    <s v="00"/>
    <s v="UADD    "/>
    <x v="3561"/>
    <s v="1000"/>
    <s v="ZPJ10"/>
    <x v="0"/>
    <s v="Elec Distribution 360-373"/>
    <s v="Mandated"/>
  </r>
  <r>
    <s v="ZPJ10"/>
    <x v="0"/>
    <x v="803"/>
    <x v="803"/>
    <s v="DIS-E Cap Blanket"/>
    <d v="2004-10-01T00:00:00"/>
    <x v="1"/>
    <n v="201501"/>
    <x v="0"/>
    <x v="1"/>
    <s v="365000"/>
    <s v="038                                "/>
    <s v="00"/>
    <s v="UADD    "/>
    <x v="3562"/>
    <s v="1000"/>
    <s v="ZPJ10"/>
    <x v="0"/>
    <s v="Elec Distribution 360-373"/>
    <s v="Mandated"/>
  </r>
  <r>
    <s v="ZPJ10"/>
    <x v="0"/>
    <x v="803"/>
    <x v="803"/>
    <s v="DIS-E Cap Blanket"/>
    <d v="2004-10-01T00:00:00"/>
    <x v="1"/>
    <n v="201501"/>
    <x v="0"/>
    <x v="1"/>
    <s v="366000"/>
    <s v="038                                "/>
    <s v="00"/>
    <s v="UADD    "/>
    <x v="3562"/>
    <s v="1000"/>
    <s v="ZPJ10"/>
    <x v="0"/>
    <s v="Elec Distribution 360-373"/>
    <s v="Mandated"/>
  </r>
  <r>
    <s v="ZPJ10"/>
    <x v="0"/>
    <x v="803"/>
    <x v="803"/>
    <s v="DIS-E Cap Blanket"/>
    <d v="2004-10-01T00:00:00"/>
    <x v="1"/>
    <n v="201501"/>
    <x v="0"/>
    <x v="1"/>
    <s v="367000"/>
    <s v="038                                "/>
    <s v="00"/>
    <s v="UADD    "/>
    <x v="3562"/>
    <s v="1000"/>
    <s v="ZPJ10"/>
    <x v="0"/>
    <s v="Elec Distribution 360-373"/>
    <s v="Mandated"/>
  </r>
  <r>
    <s v="ZPJ10"/>
    <x v="0"/>
    <x v="803"/>
    <x v="803"/>
    <s v="DIS-E Cap Blanket"/>
    <d v="2004-10-01T00:00:00"/>
    <x v="1"/>
    <n v="201501"/>
    <x v="0"/>
    <x v="1"/>
    <s v="368000"/>
    <s v="038                                "/>
    <s v="00"/>
    <s v="UADD    "/>
    <x v="3562"/>
    <s v="1000"/>
    <s v="ZPJ10"/>
    <x v="0"/>
    <s v="Elec Distribution 360-373"/>
    <s v="Mandated"/>
  </r>
  <r>
    <s v="ZPJ10"/>
    <x v="0"/>
    <x v="803"/>
    <x v="803"/>
    <s v="DIS-E Cap Blanket"/>
    <d v="2004-10-01T00:00:00"/>
    <x v="1"/>
    <n v="201501"/>
    <x v="0"/>
    <x v="1"/>
    <s v="369300"/>
    <s v="038                                "/>
    <s v="00"/>
    <s v="UADD    "/>
    <x v="3562"/>
    <s v="1000"/>
    <s v="ZPJ10"/>
    <x v="0"/>
    <s v="Elec Distribution 360-373"/>
    <s v="Mandated"/>
  </r>
  <r>
    <s v="ZPJ10"/>
    <x v="0"/>
    <x v="53"/>
    <x v="53"/>
    <s v="DIS-E Cap Blanket"/>
    <d v="2004-10-01T00:00:00"/>
    <x v="1"/>
    <n v="201501"/>
    <x v="0"/>
    <x v="0"/>
    <s v="364000"/>
    <s v="028                                "/>
    <s v="00"/>
    <s v="UADD    "/>
    <x v="3563"/>
    <s v="1000"/>
    <s v="ZPJ10"/>
    <x v="0"/>
    <s v="Elec Distribution 360-373"/>
    <s v="Mandated"/>
  </r>
  <r>
    <s v="ZPJ10"/>
    <x v="0"/>
    <x v="53"/>
    <x v="53"/>
    <s v="DIS-E Cap Blanket"/>
    <d v="2004-10-01T00:00:00"/>
    <x v="1"/>
    <n v="201501"/>
    <x v="0"/>
    <x v="0"/>
    <s v="365000"/>
    <s v="028                                "/>
    <s v="00"/>
    <s v="UADD    "/>
    <x v="3564"/>
    <s v="1000"/>
    <s v="ZPJ10"/>
    <x v="0"/>
    <s v="Elec Distribution 360-373"/>
    <s v="Mandated"/>
  </r>
  <r>
    <s v="ZPJ10"/>
    <x v="0"/>
    <x v="53"/>
    <x v="53"/>
    <s v="DIS-E Cap Blanket"/>
    <d v="2004-10-01T00:00:00"/>
    <x v="1"/>
    <n v="201501"/>
    <x v="0"/>
    <x v="0"/>
    <s v="366000"/>
    <s v="028                                "/>
    <s v="00"/>
    <s v="UADD    "/>
    <x v="3565"/>
    <s v="1000"/>
    <s v="ZPJ10"/>
    <x v="0"/>
    <s v="Elec Distribution 360-373"/>
    <s v="Mandated"/>
  </r>
  <r>
    <s v="ZPJ10"/>
    <x v="0"/>
    <x v="53"/>
    <x v="53"/>
    <s v="DIS-E Cap Blanket"/>
    <d v="2004-10-01T00:00:00"/>
    <x v="1"/>
    <n v="201501"/>
    <x v="0"/>
    <x v="0"/>
    <s v="367000"/>
    <s v="028                                "/>
    <s v="00"/>
    <s v="UADD    "/>
    <x v="3566"/>
    <s v="1000"/>
    <s v="ZPJ10"/>
    <x v="0"/>
    <s v="Elec Distribution 360-373"/>
    <s v="Mandated"/>
  </r>
  <r>
    <s v="ZPJ10"/>
    <x v="0"/>
    <x v="53"/>
    <x v="53"/>
    <s v="DIS-E Cap Blanket"/>
    <d v="2004-10-01T00:00:00"/>
    <x v="1"/>
    <n v="201501"/>
    <x v="0"/>
    <x v="0"/>
    <s v="368000"/>
    <s v="028                                "/>
    <s v="00"/>
    <s v="UADD    "/>
    <x v="3567"/>
    <s v="1000"/>
    <s v="ZPJ10"/>
    <x v="0"/>
    <s v="Elec Distribution 360-373"/>
    <s v="Mandated"/>
  </r>
  <r>
    <s v="ZPJ10"/>
    <x v="0"/>
    <x v="53"/>
    <x v="53"/>
    <s v="DIS-E Cap Blanket"/>
    <d v="2004-10-01T00:00:00"/>
    <x v="1"/>
    <n v="201501"/>
    <x v="0"/>
    <x v="0"/>
    <s v="369100"/>
    <s v="028                                "/>
    <s v="00"/>
    <s v="UADD    "/>
    <x v="3568"/>
    <s v="1000"/>
    <s v="ZPJ10"/>
    <x v="0"/>
    <s v="Elec Distribution 360-373"/>
    <s v="Mandated"/>
  </r>
  <r>
    <s v="ZBC10"/>
    <x v="0"/>
    <x v="54"/>
    <x v="54"/>
    <s v="DIS-E Cap Blanket"/>
    <d v="1991-12-31T00:00:00"/>
    <x v="1"/>
    <n v="201501"/>
    <x v="0"/>
    <x v="0"/>
    <s v="364000"/>
    <s v="028                                "/>
    <s v="00"/>
    <s v="UADD    "/>
    <x v="3569"/>
    <s v="1000"/>
    <s v="ZBC10"/>
    <x v="0"/>
    <s v="Elec Distribution 360-373"/>
    <s v="Mandated"/>
  </r>
  <r>
    <s v="ZBC10"/>
    <x v="0"/>
    <x v="54"/>
    <x v="54"/>
    <s v="DIS-E Cap Blanket"/>
    <d v="1991-12-31T00:00:00"/>
    <x v="1"/>
    <n v="201501"/>
    <x v="0"/>
    <x v="0"/>
    <s v="365000"/>
    <s v="028                                "/>
    <s v="00"/>
    <s v="UADD    "/>
    <x v="239"/>
    <s v="1000"/>
    <s v="ZBC10"/>
    <x v="0"/>
    <s v="Elec Distribution 360-373"/>
    <s v="Mandated"/>
  </r>
  <r>
    <s v="ZBC10"/>
    <x v="0"/>
    <x v="54"/>
    <x v="54"/>
    <s v="DIS-E Cap Blanket"/>
    <d v="1991-12-31T00:00:00"/>
    <x v="1"/>
    <n v="201501"/>
    <x v="0"/>
    <x v="0"/>
    <s v="373300"/>
    <s v="028                                "/>
    <s v="00"/>
    <s v="UADD    "/>
    <x v="239"/>
    <s v="1000"/>
    <s v="ZBC10"/>
    <x v="0"/>
    <s v="Elec Distribution 360-373"/>
    <s v="Mandated"/>
  </r>
  <r>
    <s v="ZBC10"/>
    <x v="0"/>
    <x v="54"/>
    <x v="54"/>
    <s v="DIS-E Cap Blanket"/>
    <d v="1991-12-31T00:00:00"/>
    <x v="1"/>
    <n v="201501"/>
    <x v="0"/>
    <x v="0"/>
    <s v="373400"/>
    <s v="028                                "/>
    <s v="00"/>
    <s v="UADD    "/>
    <x v="239"/>
    <s v="1000"/>
    <s v="ZBC10"/>
    <x v="0"/>
    <s v="Elec Distribution 360-373"/>
    <s v="Mandated"/>
  </r>
  <r>
    <s v="ZBC10"/>
    <x v="0"/>
    <x v="55"/>
    <x v="55"/>
    <s v="DIS-E Cap Blanket"/>
    <d v="1984-01-01T00:00:00"/>
    <x v="1"/>
    <n v="201501"/>
    <x v="0"/>
    <x v="0"/>
    <s v="364000"/>
    <s v="028                                "/>
    <s v="00"/>
    <s v="UADD    "/>
    <x v="3570"/>
    <s v="1000"/>
    <s v="ZBC10"/>
    <x v="0"/>
    <s v="Elec Distribution 360-373"/>
    <s v="Mandated"/>
  </r>
  <r>
    <s v="ZBC10"/>
    <x v="0"/>
    <x v="55"/>
    <x v="55"/>
    <s v="DIS-E Cap Blanket"/>
    <d v="1984-01-01T00:00:00"/>
    <x v="1"/>
    <n v="201501"/>
    <x v="0"/>
    <x v="0"/>
    <s v="365000"/>
    <s v="028                                "/>
    <s v="00"/>
    <s v="UADD    "/>
    <x v="3571"/>
    <s v="1000"/>
    <s v="ZBC10"/>
    <x v="0"/>
    <s v="Elec Distribution 360-373"/>
    <s v="Mandated"/>
  </r>
  <r>
    <s v="ZBC10"/>
    <x v="0"/>
    <x v="55"/>
    <x v="55"/>
    <s v="DIS-E Cap Blanket"/>
    <d v="1984-01-01T00:00:00"/>
    <x v="1"/>
    <n v="201501"/>
    <x v="0"/>
    <x v="0"/>
    <s v="366000"/>
    <s v="028                                "/>
    <s v="00"/>
    <s v="UADD    "/>
    <x v="3572"/>
    <s v="1000"/>
    <s v="ZBC10"/>
    <x v="0"/>
    <s v="Elec Distribution 360-373"/>
    <s v="Mandated"/>
  </r>
  <r>
    <s v="ZBC10"/>
    <x v="0"/>
    <x v="55"/>
    <x v="55"/>
    <s v="DIS-E Cap Blanket"/>
    <d v="1984-01-01T00:00:00"/>
    <x v="1"/>
    <n v="201501"/>
    <x v="0"/>
    <x v="0"/>
    <s v="368000"/>
    <s v="028                                "/>
    <s v="00"/>
    <s v="UADD    "/>
    <x v="3573"/>
    <s v="1000"/>
    <s v="ZBC10"/>
    <x v="0"/>
    <s v="Elec Distribution 360-373"/>
    <s v="Mandated"/>
  </r>
  <r>
    <s v="ZBC10"/>
    <x v="0"/>
    <x v="55"/>
    <x v="55"/>
    <s v="DIS-E Cap Blanket"/>
    <d v="1984-01-01T00:00:00"/>
    <x v="1"/>
    <n v="201501"/>
    <x v="0"/>
    <x v="0"/>
    <s v="369100"/>
    <s v="028                                "/>
    <s v="00"/>
    <s v="UADD    "/>
    <x v="3574"/>
    <s v="1000"/>
    <s v="ZBC10"/>
    <x v="0"/>
    <s v="Elec Distribution 360-373"/>
    <s v="Mandated"/>
  </r>
  <r>
    <s v="ZBC10"/>
    <x v="0"/>
    <x v="55"/>
    <x v="55"/>
    <s v="DIS-E Cap Blanket"/>
    <d v="1984-01-01T00:00:00"/>
    <x v="1"/>
    <n v="201501"/>
    <x v="0"/>
    <x v="0"/>
    <s v="369300"/>
    <s v="028                                "/>
    <s v="00"/>
    <s v="UADD    "/>
    <x v="3575"/>
    <s v="1000"/>
    <s v="ZBC10"/>
    <x v="0"/>
    <s v="Elec Distribution 360-373"/>
    <s v="Mandated"/>
  </r>
  <r>
    <s v="ZCJ10"/>
    <x v="0"/>
    <x v="56"/>
    <x v="56"/>
    <s v="DIS-E Cap Blanket"/>
    <d v="1986-06-30T00:00:00"/>
    <x v="1"/>
    <n v="201501"/>
    <x v="0"/>
    <x v="1"/>
    <s v="364000"/>
    <s v="038                                "/>
    <s v="00"/>
    <s v="UADD    "/>
    <x v="3576"/>
    <s v="1000"/>
    <s v="ZCJ10"/>
    <x v="0"/>
    <s v="Elec Distribution 360-373"/>
    <s v="Mandated"/>
  </r>
  <r>
    <s v="ZCJ10"/>
    <x v="0"/>
    <x v="56"/>
    <x v="56"/>
    <s v="DIS-E Cap Blanket"/>
    <d v="1986-06-30T00:00:00"/>
    <x v="1"/>
    <n v="201501"/>
    <x v="0"/>
    <x v="1"/>
    <s v="365000"/>
    <s v="038                                "/>
    <s v="00"/>
    <s v="UADD    "/>
    <x v="3577"/>
    <s v="1000"/>
    <s v="ZCJ10"/>
    <x v="0"/>
    <s v="Elec Distribution 360-373"/>
    <s v="Mandated"/>
  </r>
  <r>
    <s v="ZCJ10"/>
    <x v="0"/>
    <x v="56"/>
    <x v="56"/>
    <s v="DIS-E Cap Blanket"/>
    <d v="1986-06-30T00:00:00"/>
    <x v="1"/>
    <n v="201501"/>
    <x v="0"/>
    <x v="1"/>
    <s v="366000"/>
    <s v="038                                "/>
    <s v="00"/>
    <s v="UADD    "/>
    <x v="3578"/>
    <s v="1000"/>
    <s v="ZCJ10"/>
    <x v="0"/>
    <s v="Elec Distribution 360-373"/>
    <s v="Mandated"/>
  </r>
  <r>
    <s v="ZCJ10"/>
    <x v="0"/>
    <x v="56"/>
    <x v="56"/>
    <s v="DIS-E Cap Blanket"/>
    <d v="1986-06-30T00:00:00"/>
    <x v="1"/>
    <n v="201501"/>
    <x v="0"/>
    <x v="1"/>
    <s v="367000"/>
    <s v="038                                "/>
    <s v="00"/>
    <s v="UADD    "/>
    <x v="3579"/>
    <s v="1000"/>
    <s v="ZCJ10"/>
    <x v="0"/>
    <s v="Elec Distribution 360-373"/>
    <s v="Mandated"/>
  </r>
  <r>
    <s v="ZCJ10"/>
    <x v="0"/>
    <x v="56"/>
    <x v="56"/>
    <s v="DIS-E Cap Blanket"/>
    <d v="1986-06-30T00:00:00"/>
    <x v="1"/>
    <n v="201501"/>
    <x v="0"/>
    <x v="1"/>
    <s v="368000"/>
    <s v="038                                "/>
    <s v="00"/>
    <s v="UADD    "/>
    <x v="3580"/>
    <s v="1000"/>
    <s v="ZCJ10"/>
    <x v="0"/>
    <s v="Elec Distribution 360-373"/>
    <s v="Mandated"/>
  </r>
  <r>
    <s v="ZCJ10"/>
    <x v="0"/>
    <x v="56"/>
    <x v="56"/>
    <s v="DIS-E Cap Blanket"/>
    <d v="1986-06-30T00:00:00"/>
    <x v="1"/>
    <n v="201501"/>
    <x v="0"/>
    <x v="1"/>
    <s v="369100"/>
    <s v="038                                "/>
    <s v="00"/>
    <s v="UADD    "/>
    <x v="3581"/>
    <s v="1000"/>
    <s v="ZCJ10"/>
    <x v="0"/>
    <s v="Elec Distribution 360-373"/>
    <s v="Mandated"/>
  </r>
  <r>
    <s v="ZCJ10"/>
    <x v="0"/>
    <x v="56"/>
    <x v="56"/>
    <s v="DIS-E Cap Blanket"/>
    <d v="1986-06-30T00:00:00"/>
    <x v="1"/>
    <n v="201501"/>
    <x v="0"/>
    <x v="1"/>
    <s v="369300"/>
    <s v="038                                "/>
    <s v="00"/>
    <s v="UADD    "/>
    <x v="3582"/>
    <s v="1000"/>
    <s v="ZCJ10"/>
    <x v="0"/>
    <s v="Elec Distribution 360-373"/>
    <s v="Mandated"/>
  </r>
  <r>
    <s v="ZLL10"/>
    <x v="0"/>
    <x v="57"/>
    <x v="57"/>
    <s v="DIS-E Cap Blanket"/>
    <d v="1984-07-01T00:00:00"/>
    <x v="1"/>
    <n v="201501"/>
    <x v="0"/>
    <x v="0"/>
    <s v="364000"/>
    <s v="028                                "/>
    <s v="00"/>
    <s v="UADD    "/>
    <x v="3583"/>
    <s v="1000"/>
    <s v="ZLL10"/>
    <x v="0"/>
    <s v="Elec Distribution 360-373"/>
    <s v="Mandated"/>
  </r>
  <r>
    <s v="ZLL10"/>
    <x v="0"/>
    <x v="57"/>
    <x v="57"/>
    <s v="DIS-E Cap Blanket"/>
    <d v="1984-07-01T00:00:00"/>
    <x v="1"/>
    <n v="201501"/>
    <x v="0"/>
    <x v="0"/>
    <s v="365000"/>
    <s v="028                                "/>
    <s v="00"/>
    <s v="UADD    "/>
    <x v="3584"/>
    <s v="1000"/>
    <s v="ZLL10"/>
    <x v="0"/>
    <s v="Elec Distribution 360-373"/>
    <s v="Mandated"/>
  </r>
  <r>
    <s v="ZLL10"/>
    <x v="0"/>
    <x v="57"/>
    <x v="57"/>
    <s v="DIS-E Cap Blanket"/>
    <d v="1984-07-01T00:00:00"/>
    <x v="1"/>
    <n v="201501"/>
    <x v="0"/>
    <x v="0"/>
    <s v="367000"/>
    <s v="028                                "/>
    <s v="00"/>
    <s v="UADD    "/>
    <x v="3585"/>
    <s v="1000"/>
    <s v="ZLL10"/>
    <x v="0"/>
    <s v="Elec Distribution 360-373"/>
    <s v="Mandated"/>
  </r>
  <r>
    <s v="ZLL10"/>
    <x v="0"/>
    <x v="57"/>
    <x v="57"/>
    <s v="DIS-E Cap Blanket"/>
    <d v="1984-07-01T00:00:00"/>
    <x v="1"/>
    <n v="201501"/>
    <x v="0"/>
    <x v="0"/>
    <s v="369100"/>
    <s v="028                                "/>
    <s v="00"/>
    <s v="UADD    "/>
    <x v="3586"/>
    <s v="1000"/>
    <s v="ZLL10"/>
    <x v="0"/>
    <s v="Elec Distribution 360-373"/>
    <s v="Mandated"/>
  </r>
  <r>
    <s v="ZLL10"/>
    <x v="0"/>
    <x v="57"/>
    <x v="57"/>
    <s v="DIS-E Cap Blanket"/>
    <d v="1984-07-01T00:00:00"/>
    <x v="1"/>
    <n v="201501"/>
    <x v="0"/>
    <x v="0"/>
    <s v="369300"/>
    <s v="028                                "/>
    <s v="00"/>
    <s v="UADD    "/>
    <x v="3587"/>
    <s v="1000"/>
    <s v="ZLL10"/>
    <x v="0"/>
    <s v="Elec Distribution 360-373"/>
    <s v="Mandated"/>
  </r>
  <r>
    <s v="ZPJ10"/>
    <x v="0"/>
    <x v="58"/>
    <x v="58"/>
    <s v="DIS-E Cap Blanket"/>
    <d v="1986-12-20T00:00:00"/>
    <x v="1"/>
    <n v="201501"/>
    <x v="0"/>
    <x v="0"/>
    <s v="364000"/>
    <s v="028                                "/>
    <s v="00"/>
    <s v="UADD    "/>
    <x v="3588"/>
    <s v="1000"/>
    <s v="ZPJ10"/>
    <x v="0"/>
    <s v="Elec Distribution 360-373"/>
    <s v="Mandated"/>
  </r>
  <r>
    <s v="ZPJ10"/>
    <x v="0"/>
    <x v="58"/>
    <x v="58"/>
    <s v="DIS-E Cap Blanket"/>
    <d v="1986-12-20T00:00:00"/>
    <x v="1"/>
    <n v="201501"/>
    <x v="0"/>
    <x v="0"/>
    <s v="365000"/>
    <s v="028                                "/>
    <s v="00"/>
    <s v="UADD    "/>
    <x v="3589"/>
    <s v="1000"/>
    <s v="ZPJ10"/>
    <x v="0"/>
    <s v="Elec Distribution 360-373"/>
    <s v="Mandated"/>
  </r>
  <r>
    <s v="ZPJ10"/>
    <x v="0"/>
    <x v="58"/>
    <x v="58"/>
    <s v="DIS-E Cap Blanket"/>
    <d v="1986-12-20T00:00:00"/>
    <x v="1"/>
    <n v="201501"/>
    <x v="0"/>
    <x v="0"/>
    <s v="366000"/>
    <s v="028                                "/>
    <s v="00"/>
    <s v="UADD    "/>
    <x v="3590"/>
    <s v="1000"/>
    <s v="ZPJ10"/>
    <x v="0"/>
    <s v="Elec Distribution 360-373"/>
    <s v="Mandated"/>
  </r>
  <r>
    <s v="ZPJ10"/>
    <x v="0"/>
    <x v="58"/>
    <x v="58"/>
    <s v="DIS-E Cap Blanket"/>
    <d v="1986-12-20T00:00:00"/>
    <x v="1"/>
    <n v="201501"/>
    <x v="0"/>
    <x v="0"/>
    <s v="367000"/>
    <s v="028                                "/>
    <s v="00"/>
    <s v="UADD    "/>
    <x v="3591"/>
    <s v="1000"/>
    <s v="ZPJ10"/>
    <x v="0"/>
    <s v="Elec Distribution 360-373"/>
    <s v="Mandated"/>
  </r>
  <r>
    <s v="ZPJ10"/>
    <x v="0"/>
    <x v="58"/>
    <x v="58"/>
    <s v="DIS-E Cap Blanket"/>
    <d v="1986-12-20T00:00:00"/>
    <x v="1"/>
    <n v="201501"/>
    <x v="0"/>
    <x v="0"/>
    <s v="368000"/>
    <s v="028                                "/>
    <s v="00"/>
    <s v="UADD    "/>
    <x v="3592"/>
    <s v="1000"/>
    <s v="ZPJ10"/>
    <x v="0"/>
    <s v="Elec Distribution 360-373"/>
    <s v="Mandated"/>
  </r>
  <r>
    <s v="ZPJ10"/>
    <x v="0"/>
    <x v="58"/>
    <x v="58"/>
    <s v="DIS-E Cap Blanket"/>
    <d v="1986-12-20T00:00:00"/>
    <x v="1"/>
    <n v="201501"/>
    <x v="0"/>
    <x v="0"/>
    <s v="369100"/>
    <s v="028                                "/>
    <s v="00"/>
    <s v="UADD    "/>
    <x v="431"/>
    <s v="1000"/>
    <s v="ZPJ10"/>
    <x v="0"/>
    <s v="Elec Distribution 360-373"/>
    <s v="Mandated"/>
  </r>
  <r>
    <s v="ZPJ10"/>
    <x v="0"/>
    <x v="58"/>
    <x v="58"/>
    <s v="DIS-E Cap Blanket"/>
    <d v="1986-12-20T00:00:00"/>
    <x v="1"/>
    <n v="201501"/>
    <x v="0"/>
    <x v="0"/>
    <s v="369300"/>
    <s v="028                                "/>
    <s v="00"/>
    <s v="UADD    "/>
    <x v="3593"/>
    <s v="1000"/>
    <s v="ZPJ10"/>
    <x v="0"/>
    <s v="Elec Distribution 360-373"/>
    <s v="Mandated"/>
  </r>
  <r>
    <s v="ZBW10"/>
    <x v="0"/>
    <x v="59"/>
    <x v="59"/>
    <s v="DIS-E Cap Blanket"/>
    <d v="1984-01-01T00:00:00"/>
    <x v="1"/>
    <n v="201501"/>
    <x v="0"/>
    <x v="0"/>
    <s v="369300"/>
    <s v="028                                "/>
    <s v="00"/>
    <s v="UADD    "/>
    <x v="3594"/>
    <s v="1000"/>
    <s v="ZBW10"/>
    <x v="0"/>
    <s v="Elec Distribution 360-373"/>
    <s v="Mandated"/>
  </r>
  <r>
    <s v="ZLL10"/>
    <x v="0"/>
    <x v="60"/>
    <x v="60"/>
    <s v="DIS-E Cap Blanket"/>
    <d v="2004-10-01T00:00:00"/>
    <x v="1"/>
    <n v="201501"/>
    <x v="0"/>
    <x v="1"/>
    <s v="364000"/>
    <s v="038                                "/>
    <s v="00"/>
    <s v="UADD    "/>
    <x v="3595"/>
    <s v="1000"/>
    <s v="ZLL10"/>
    <x v="0"/>
    <s v="Elec Distribution 360-373"/>
    <s v="Mandated"/>
  </r>
  <r>
    <s v="ZLL10"/>
    <x v="0"/>
    <x v="60"/>
    <x v="60"/>
    <s v="DIS-E Cap Blanket"/>
    <d v="2004-10-01T00:00:00"/>
    <x v="1"/>
    <n v="201501"/>
    <x v="0"/>
    <x v="1"/>
    <s v="365000"/>
    <s v="038                                "/>
    <s v="00"/>
    <s v="UADD    "/>
    <x v="3596"/>
    <s v="1000"/>
    <s v="ZLL10"/>
    <x v="0"/>
    <s v="Elec Distribution 360-373"/>
    <s v="Mandated"/>
  </r>
  <r>
    <s v="ZLL10"/>
    <x v="0"/>
    <x v="60"/>
    <x v="60"/>
    <s v="DIS-E Cap Blanket"/>
    <d v="2004-10-01T00:00:00"/>
    <x v="1"/>
    <n v="201501"/>
    <x v="0"/>
    <x v="1"/>
    <s v="366000"/>
    <s v="038                                "/>
    <s v="00"/>
    <s v="UADD    "/>
    <x v="3597"/>
    <s v="1000"/>
    <s v="ZLL10"/>
    <x v="0"/>
    <s v="Elec Distribution 360-373"/>
    <s v="Mandated"/>
  </r>
  <r>
    <s v="ZLL10"/>
    <x v="0"/>
    <x v="60"/>
    <x v="60"/>
    <s v="DIS-E Cap Blanket"/>
    <d v="2004-10-01T00:00:00"/>
    <x v="1"/>
    <n v="201501"/>
    <x v="0"/>
    <x v="1"/>
    <s v="367000"/>
    <s v="038                                "/>
    <s v="00"/>
    <s v="UADD    "/>
    <x v="3598"/>
    <s v="1000"/>
    <s v="ZLL10"/>
    <x v="0"/>
    <s v="Elec Distribution 360-373"/>
    <s v="Mandated"/>
  </r>
  <r>
    <s v="ZLL10"/>
    <x v="0"/>
    <x v="60"/>
    <x v="60"/>
    <s v="DIS-E Cap Blanket"/>
    <d v="2004-10-01T00:00:00"/>
    <x v="1"/>
    <n v="201501"/>
    <x v="0"/>
    <x v="1"/>
    <s v="369300"/>
    <s v="038                                "/>
    <s v="00"/>
    <s v="UADD    "/>
    <x v="3599"/>
    <s v="1000"/>
    <s v="ZLL10"/>
    <x v="0"/>
    <s v="Elec Distribution 360-373"/>
    <s v="Mandated"/>
  </r>
  <r>
    <s v="ZPJ10"/>
    <x v="0"/>
    <x v="61"/>
    <x v="61"/>
    <s v="DIS-E Cap Blanket"/>
    <d v="1986-12-20T00:00:00"/>
    <x v="1"/>
    <n v="201501"/>
    <x v="0"/>
    <x v="1"/>
    <s v="364000"/>
    <s v="038                                "/>
    <s v="00"/>
    <s v="UADD    "/>
    <x v="3600"/>
    <s v="1000"/>
    <s v="ZPJ10"/>
    <x v="0"/>
    <s v="Elec Distribution 360-373"/>
    <s v="Mandated"/>
  </r>
  <r>
    <s v="ZPJ10"/>
    <x v="0"/>
    <x v="61"/>
    <x v="61"/>
    <s v="DIS-E Cap Blanket"/>
    <d v="1986-12-20T00:00:00"/>
    <x v="1"/>
    <n v="201501"/>
    <x v="0"/>
    <x v="1"/>
    <s v="365000"/>
    <s v="038                                "/>
    <s v="00"/>
    <s v="UADD    "/>
    <x v="3601"/>
    <s v="1000"/>
    <s v="ZPJ10"/>
    <x v="0"/>
    <s v="Elec Distribution 360-373"/>
    <s v="Mandated"/>
  </r>
  <r>
    <s v="ZPJ10"/>
    <x v="0"/>
    <x v="61"/>
    <x v="61"/>
    <s v="DIS-E Cap Blanket"/>
    <d v="1986-12-20T00:00:00"/>
    <x v="1"/>
    <n v="201501"/>
    <x v="0"/>
    <x v="1"/>
    <s v="366000"/>
    <s v="038                                "/>
    <s v="00"/>
    <s v="UADD    "/>
    <x v="3602"/>
    <s v="1000"/>
    <s v="ZPJ10"/>
    <x v="0"/>
    <s v="Elec Distribution 360-373"/>
    <s v="Mandated"/>
  </r>
  <r>
    <s v="ZPJ10"/>
    <x v="0"/>
    <x v="61"/>
    <x v="61"/>
    <s v="DIS-E Cap Blanket"/>
    <d v="1986-12-20T00:00:00"/>
    <x v="1"/>
    <n v="201501"/>
    <x v="0"/>
    <x v="1"/>
    <s v="367000"/>
    <s v="038                                "/>
    <s v="00"/>
    <s v="UADD    "/>
    <x v="3603"/>
    <s v="1000"/>
    <s v="ZPJ10"/>
    <x v="0"/>
    <s v="Elec Distribution 360-373"/>
    <s v="Mandated"/>
  </r>
  <r>
    <s v="ZPJ10"/>
    <x v="0"/>
    <x v="61"/>
    <x v="61"/>
    <s v="DIS-E Cap Blanket"/>
    <d v="1986-12-20T00:00:00"/>
    <x v="1"/>
    <n v="201501"/>
    <x v="0"/>
    <x v="1"/>
    <s v="368000"/>
    <s v="038                                "/>
    <s v="00"/>
    <s v="UADD    "/>
    <x v="239"/>
    <s v="1000"/>
    <s v="ZPJ10"/>
    <x v="0"/>
    <s v="Elec Distribution 360-373"/>
    <s v="Mandated"/>
  </r>
  <r>
    <s v="ZPJ10"/>
    <x v="0"/>
    <x v="61"/>
    <x v="61"/>
    <s v="DIS-E Cap Blanket"/>
    <d v="1986-12-20T00:00:00"/>
    <x v="1"/>
    <n v="201501"/>
    <x v="0"/>
    <x v="1"/>
    <s v="369100"/>
    <s v="038                                "/>
    <s v="00"/>
    <s v="UADD    "/>
    <x v="3604"/>
    <s v="1000"/>
    <s v="ZPJ10"/>
    <x v="0"/>
    <s v="Elec Distribution 360-373"/>
    <s v="Mandated"/>
  </r>
  <r>
    <s v="ZPJ10"/>
    <x v="0"/>
    <x v="61"/>
    <x v="61"/>
    <s v="DIS-E Cap Blanket"/>
    <d v="1986-12-20T00:00:00"/>
    <x v="1"/>
    <n v="201501"/>
    <x v="0"/>
    <x v="1"/>
    <s v="369300"/>
    <s v="038                                "/>
    <s v="00"/>
    <s v="UADD    "/>
    <x v="3605"/>
    <s v="1000"/>
    <s v="ZPJ10"/>
    <x v="0"/>
    <s v="Elec Distribution 360-373"/>
    <s v="Mandated"/>
  </r>
  <r>
    <s v="ZPJ10"/>
    <x v="0"/>
    <x v="61"/>
    <x v="61"/>
    <s v="DIS-E Cap Blanket"/>
    <d v="1986-12-20T00:00:00"/>
    <x v="1"/>
    <n v="201501"/>
    <x v="0"/>
    <x v="1"/>
    <s v="373400"/>
    <s v="038                                "/>
    <s v="00"/>
    <s v="UADD    "/>
    <x v="3606"/>
    <s v="1000"/>
    <s v="ZPJ10"/>
    <x v="0"/>
    <s v="Elec Distribution 360-373"/>
    <s v="Mandated"/>
  </r>
  <r>
    <s v="ZLL10"/>
    <x v="0"/>
    <x v="62"/>
    <x v="62"/>
    <s v="DIS-E Cap Blanket"/>
    <d v="1951-01-01T00:00:00"/>
    <x v="1"/>
    <n v="201501"/>
    <x v="0"/>
    <x v="1"/>
    <s v="365000"/>
    <s v="038                                "/>
    <s v="00"/>
    <s v="UADD    "/>
    <x v="3607"/>
    <s v="1000"/>
    <s v="ZLL10"/>
    <x v="0"/>
    <s v="Elec Distribution 360-373"/>
    <s v="Mandated"/>
  </r>
  <r>
    <s v="ZLL10"/>
    <x v="0"/>
    <x v="62"/>
    <x v="62"/>
    <s v="DIS-E Cap Blanket"/>
    <d v="1951-01-01T00:00:00"/>
    <x v="1"/>
    <n v="201501"/>
    <x v="0"/>
    <x v="1"/>
    <s v="367000"/>
    <s v="038                                "/>
    <s v="00"/>
    <s v="UADD    "/>
    <x v="3608"/>
    <s v="1000"/>
    <s v="ZLL10"/>
    <x v="0"/>
    <s v="Elec Distribution 360-373"/>
    <s v="Mandated"/>
  </r>
  <r>
    <s v="ZLL10"/>
    <x v="0"/>
    <x v="63"/>
    <x v="63"/>
    <s v="DIS-E Cap Blanket"/>
    <d v="2004-10-01T00:00:00"/>
    <x v="1"/>
    <n v="201501"/>
    <x v="0"/>
    <x v="1"/>
    <s v="365000"/>
    <s v="038                                "/>
    <s v="00"/>
    <s v="UADD    "/>
    <x v="239"/>
    <s v="1000"/>
    <s v="ZLL10"/>
    <x v="0"/>
    <s v="Elec Distribution 360-373"/>
    <s v="Mandated"/>
  </r>
  <r>
    <s v="ZLL10"/>
    <x v="0"/>
    <x v="63"/>
    <x v="63"/>
    <s v="DIS-E Cap Blanket"/>
    <d v="2004-10-01T00:00:00"/>
    <x v="1"/>
    <n v="201501"/>
    <x v="0"/>
    <x v="1"/>
    <s v="366000"/>
    <s v="038                                "/>
    <s v="00"/>
    <s v="UADD    "/>
    <x v="3609"/>
    <s v="1000"/>
    <s v="ZLL10"/>
    <x v="0"/>
    <s v="Elec Distribution 360-373"/>
    <s v="Mandated"/>
  </r>
  <r>
    <s v="ZLL10"/>
    <x v="0"/>
    <x v="63"/>
    <x v="63"/>
    <s v="DIS-E Cap Blanket"/>
    <d v="2004-10-01T00:00:00"/>
    <x v="1"/>
    <n v="201501"/>
    <x v="0"/>
    <x v="1"/>
    <s v="367000"/>
    <s v="038                                "/>
    <s v="00"/>
    <s v="UADD    "/>
    <x v="3610"/>
    <s v="1000"/>
    <s v="ZLL10"/>
    <x v="0"/>
    <s v="Elec Distribution 360-373"/>
    <s v="Mandated"/>
  </r>
  <r>
    <s v="ZLL10"/>
    <x v="0"/>
    <x v="63"/>
    <x v="63"/>
    <s v="DIS-E Cap Blanket"/>
    <d v="2004-10-01T00:00:00"/>
    <x v="1"/>
    <n v="201501"/>
    <x v="0"/>
    <x v="1"/>
    <s v="369300"/>
    <s v="038                                "/>
    <s v="00"/>
    <s v="UADD    "/>
    <x v="3611"/>
    <s v="1000"/>
    <s v="ZLL10"/>
    <x v="0"/>
    <s v="Elec Distribution 360-373"/>
    <s v="Mandated"/>
  </r>
  <r>
    <s v="ZCM10"/>
    <x v="0"/>
    <x v="64"/>
    <x v="64"/>
    <s v="DIS-E Cap Blanket"/>
    <d v="1986-06-30T00:00:00"/>
    <x v="1"/>
    <n v="201501"/>
    <x v="0"/>
    <x v="1"/>
    <s v="364000"/>
    <s v="038                                "/>
    <s v="00"/>
    <s v="UADD    "/>
    <x v="3612"/>
    <s v="1000"/>
    <s v="ZCM10"/>
    <x v="0"/>
    <s v="Elec Distribution 360-373"/>
    <s v="Mandated"/>
  </r>
  <r>
    <s v="ZCM10"/>
    <x v="0"/>
    <x v="64"/>
    <x v="64"/>
    <s v="DIS-E Cap Blanket"/>
    <d v="1986-06-30T00:00:00"/>
    <x v="1"/>
    <n v="201501"/>
    <x v="0"/>
    <x v="1"/>
    <s v="365000"/>
    <s v="038                                "/>
    <s v="00"/>
    <s v="UADD    "/>
    <x v="3613"/>
    <s v="1000"/>
    <s v="ZCM10"/>
    <x v="0"/>
    <s v="Elec Distribution 360-373"/>
    <s v="Mandated"/>
  </r>
  <r>
    <s v="ZLL10"/>
    <x v="0"/>
    <x v="65"/>
    <x v="65"/>
    <s v="DIS-E Cap Blanket"/>
    <d v="1984-07-01T00:00:00"/>
    <x v="1"/>
    <n v="201501"/>
    <x v="0"/>
    <x v="1"/>
    <s v="364000"/>
    <s v="038                                "/>
    <s v="00"/>
    <s v="UADD    "/>
    <x v="3614"/>
    <s v="1000"/>
    <s v="ZLL10"/>
    <x v="0"/>
    <s v="Elec Distribution 360-373"/>
    <s v="Mandated"/>
  </r>
  <r>
    <s v="ZLL10"/>
    <x v="0"/>
    <x v="65"/>
    <x v="65"/>
    <s v="DIS-E Cap Blanket"/>
    <d v="1984-07-01T00:00:00"/>
    <x v="1"/>
    <n v="201501"/>
    <x v="0"/>
    <x v="1"/>
    <s v="365000"/>
    <s v="038                                "/>
    <s v="00"/>
    <s v="UADD    "/>
    <x v="3615"/>
    <s v="1000"/>
    <s v="ZLL10"/>
    <x v="0"/>
    <s v="Elec Distribution 360-373"/>
    <s v="Mandated"/>
  </r>
  <r>
    <s v="ZLL10"/>
    <x v="0"/>
    <x v="65"/>
    <x v="65"/>
    <s v="DIS-E Cap Blanket"/>
    <d v="1984-07-01T00:00:00"/>
    <x v="1"/>
    <n v="201501"/>
    <x v="0"/>
    <x v="1"/>
    <s v="367000"/>
    <s v="038                                "/>
    <s v="00"/>
    <s v="UADD    "/>
    <x v="3616"/>
    <s v="1000"/>
    <s v="ZLL10"/>
    <x v="0"/>
    <s v="Elec Distribution 360-373"/>
    <s v="Mandated"/>
  </r>
  <r>
    <s v="ZLL10"/>
    <x v="0"/>
    <x v="65"/>
    <x v="65"/>
    <s v="DIS-E Cap Blanket"/>
    <d v="1984-07-01T00:00:00"/>
    <x v="1"/>
    <n v="201501"/>
    <x v="0"/>
    <x v="1"/>
    <s v="369100"/>
    <s v="038                                "/>
    <s v="00"/>
    <s v="UADD    "/>
    <x v="3617"/>
    <s v="1000"/>
    <s v="ZLL10"/>
    <x v="0"/>
    <s v="Elec Distribution 360-373"/>
    <s v="Mandated"/>
  </r>
  <r>
    <s v="ZLL10"/>
    <x v="0"/>
    <x v="65"/>
    <x v="65"/>
    <s v="DIS-E Cap Blanket"/>
    <d v="1984-07-01T00:00:00"/>
    <x v="1"/>
    <n v="201501"/>
    <x v="0"/>
    <x v="1"/>
    <s v="369300"/>
    <s v="038                                "/>
    <s v="00"/>
    <s v="UADD    "/>
    <x v="3618"/>
    <s v="1000"/>
    <s v="ZLL10"/>
    <x v="0"/>
    <s v="Elec Distribution 360-373"/>
    <s v="Mandated"/>
  </r>
  <r>
    <s v="ZBR10"/>
    <x v="0"/>
    <x v="66"/>
    <x v="66"/>
    <s v="DIS-E Cap Blanket"/>
    <d v="1951-01-01T00:00:00"/>
    <x v="1"/>
    <n v="201501"/>
    <x v="0"/>
    <x v="0"/>
    <s v="369100"/>
    <s v="028                                "/>
    <s v="00"/>
    <s v="UADD    "/>
    <x v="3619"/>
    <s v="1000"/>
    <s v="ZBR10"/>
    <x v="0"/>
    <s v="Elec Distribution 360-373"/>
    <s v="Mandated"/>
  </r>
  <r>
    <s v="ZBR10"/>
    <x v="0"/>
    <x v="66"/>
    <x v="66"/>
    <s v="DIS-E Cap Blanket"/>
    <d v="1951-01-01T00:00:00"/>
    <x v="1"/>
    <n v="201501"/>
    <x v="0"/>
    <x v="0"/>
    <s v="369300"/>
    <s v="028                                "/>
    <s v="00"/>
    <s v="UADD    "/>
    <x v="3620"/>
    <s v="1000"/>
    <s v="ZBR10"/>
    <x v="0"/>
    <s v="Elec Distribution 360-373"/>
    <s v="Mandated"/>
  </r>
  <r>
    <s v="ZPJ10"/>
    <x v="0"/>
    <x v="67"/>
    <x v="67"/>
    <s v="DIS-E Cap Blanket"/>
    <d v="1986-12-20T00:00:00"/>
    <x v="1"/>
    <n v="201501"/>
    <x v="0"/>
    <x v="1"/>
    <s v="364000"/>
    <s v="038                                "/>
    <s v="00"/>
    <s v="UADD    "/>
    <x v="3621"/>
    <s v="1000"/>
    <s v="ZPJ10"/>
    <x v="0"/>
    <s v="Elec Distribution 360-373"/>
    <s v="Mandated"/>
  </r>
  <r>
    <s v="ZPJ10"/>
    <x v="0"/>
    <x v="67"/>
    <x v="67"/>
    <s v="DIS-E Cap Blanket"/>
    <d v="1986-12-20T00:00:00"/>
    <x v="1"/>
    <n v="201501"/>
    <x v="0"/>
    <x v="1"/>
    <s v="365000"/>
    <s v="038                                "/>
    <s v="00"/>
    <s v="UADD    "/>
    <x v="3622"/>
    <s v="1000"/>
    <s v="ZPJ10"/>
    <x v="0"/>
    <s v="Elec Distribution 360-373"/>
    <s v="Mandated"/>
  </r>
  <r>
    <s v="ZPJ10"/>
    <x v="0"/>
    <x v="67"/>
    <x v="67"/>
    <s v="DIS-E Cap Blanket"/>
    <d v="1986-12-20T00:00:00"/>
    <x v="1"/>
    <n v="201501"/>
    <x v="0"/>
    <x v="1"/>
    <s v="366000"/>
    <s v="038                                "/>
    <s v="00"/>
    <s v="UADD    "/>
    <x v="3623"/>
    <s v="1000"/>
    <s v="ZPJ10"/>
    <x v="0"/>
    <s v="Elec Distribution 360-373"/>
    <s v="Mandated"/>
  </r>
  <r>
    <s v="ZPJ10"/>
    <x v="0"/>
    <x v="67"/>
    <x v="67"/>
    <s v="DIS-E Cap Blanket"/>
    <d v="1986-12-20T00:00:00"/>
    <x v="1"/>
    <n v="201501"/>
    <x v="0"/>
    <x v="1"/>
    <s v="367000"/>
    <s v="038                                "/>
    <s v="00"/>
    <s v="UADD    "/>
    <x v="3624"/>
    <s v="1000"/>
    <s v="ZPJ10"/>
    <x v="0"/>
    <s v="Elec Distribution 360-373"/>
    <s v="Mandated"/>
  </r>
  <r>
    <s v="ZPJ10"/>
    <x v="0"/>
    <x v="67"/>
    <x v="67"/>
    <s v="DIS-E Cap Blanket"/>
    <d v="1986-12-20T00:00:00"/>
    <x v="1"/>
    <n v="201501"/>
    <x v="0"/>
    <x v="1"/>
    <s v="368000"/>
    <s v="038                                "/>
    <s v="00"/>
    <s v="UADD    "/>
    <x v="3625"/>
    <s v="1000"/>
    <s v="ZPJ10"/>
    <x v="0"/>
    <s v="Elec Distribution 360-373"/>
    <s v="Mandated"/>
  </r>
  <r>
    <s v="ZPJ10"/>
    <x v="0"/>
    <x v="67"/>
    <x v="67"/>
    <s v="DIS-E Cap Blanket"/>
    <d v="1986-12-20T00:00:00"/>
    <x v="1"/>
    <n v="201501"/>
    <x v="0"/>
    <x v="1"/>
    <s v="369300"/>
    <s v="038                                "/>
    <s v="00"/>
    <s v="UADD    "/>
    <x v="3626"/>
    <s v="1000"/>
    <s v="ZPJ10"/>
    <x v="0"/>
    <s v="Elec Distribution 360-373"/>
    <s v="Mandated"/>
  </r>
  <r>
    <s v="ZBR10"/>
    <x v="0"/>
    <x v="68"/>
    <x v="68"/>
    <s v="DIS-E Cap Blanket"/>
    <d v="1951-01-01T00:00:00"/>
    <x v="1"/>
    <n v="201501"/>
    <x v="0"/>
    <x v="0"/>
    <s v="367000"/>
    <s v="028                                "/>
    <s v="00"/>
    <s v="UADD    "/>
    <x v="3627"/>
    <s v="1000"/>
    <s v="ZBR10"/>
    <x v="0"/>
    <s v="Elec Distribution 360-373"/>
    <s v="Mandated"/>
  </r>
  <r>
    <s v="ZBO10"/>
    <x v="0"/>
    <x v="70"/>
    <x v="70"/>
    <s v="DIS-E Cap Blanket"/>
    <d v="1984-01-01T00:00:00"/>
    <x v="1"/>
    <n v="201501"/>
    <x v="0"/>
    <x v="0"/>
    <s v="364000"/>
    <s v="028                                "/>
    <s v="00"/>
    <s v="UADD    "/>
    <x v="3628"/>
    <s v="1000"/>
    <s v="ZBO10"/>
    <x v="0"/>
    <s v="Elec Distribution 360-373"/>
    <s v="Mandated"/>
  </r>
  <r>
    <s v="ZBO10"/>
    <x v="0"/>
    <x v="70"/>
    <x v="70"/>
    <s v="DIS-E Cap Blanket"/>
    <d v="1984-01-01T00:00:00"/>
    <x v="1"/>
    <n v="201501"/>
    <x v="0"/>
    <x v="0"/>
    <s v="365000"/>
    <s v="028                                "/>
    <s v="00"/>
    <s v="UADD    "/>
    <x v="3628"/>
    <s v="1000"/>
    <s v="ZBO10"/>
    <x v="0"/>
    <s v="Elec Distribution 360-373"/>
    <s v="Mandated"/>
  </r>
  <r>
    <s v="ZBO10"/>
    <x v="0"/>
    <x v="70"/>
    <x v="70"/>
    <s v="DIS-E Cap Blanket"/>
    <d v="1984-01-01T00:00:00"/>
    <x v="1"/>
    <n v="201501"/>
    <x v="0"/>
    <x v="0"/>
    <s v="366000"/>
    <s v="028                                "/>
    <s v="00"/>
    <s v="UADD    "/>
    <x v="3628"/>
    <s v="1000"/>
    <s v="ZBO10"/>
    <x v="0"/>
    <s v="Elec Distribution 360-373"/>
    <s v="Mandated"/>
  </r>
  <r>
    <s v="ZBO10"/>
    <x v="0"/>
    <x v="70"/>
    <x v="70"/>
    <s v="DIS-E Cap Blanket"/>
    <d v="1984-01-01T00:00:00"/>
    <x v="1"/>
    <n v="201501"/>
    <x v="0"/>
    <x v="0"/>
    <s v="367000"/>
    <s v="028                                "/>
    <s v="00"/>
    <s v="UADD    "/>
    <x v="3629"/>
    <s v="1000"/>
    <s v="ZBO10"/>
    <x v="0"/>
    <s v="Elec Distribution 360-373"/>
    <s v="Mandated"/>
  </r>
  <r>
    <s v="ZBO10"/>
    <x v="0"/>
    <x v="70"/>
    <x v="70"/>
    <s v="DIS-E Cap Blanket"/>
    <d v="1984-01-01T00:00:00"/>
    <x v="1"/>
    <n v="201501"/>
    <x v="0"/>
    <x v="0"/>
    <s v="368000"/>
    <s v="028                                "/>
    <s v="00"/>
    <s v="UADD    "/>
    <x v="3628"/>
    <s v="1000"/>
    <s v="ZBO10"/>
    <x v="0"/>
    <s v="Elec Distribution 360-373"/>
    <s v="Mandated"/>
  </r>
  <r>
    <s v="ZBO10"/>
    <x v="0"/>
    <x v="70"/>
    <x v="70"/>
    <s v="DIS-E Cap Blanket"/>
    <d v="1984-01-01T00:00:00"/>
    <x v="1"/>
    <n v="201501"/>
    <x v="0"/>
    <x v="0"/>
    <s v="369100"/>
    <s v="028                                "/>
    <s v="00"/>
    <s v="UADD    "/>
    <x v="3628"/>
    <s v="1000"/>
    <s v="ZBO10"/>
    <x v="0"/>
    <s v="Elec Distribution 360-373"/>
    <s v="Mandated"/>
  </r>
  <r>
    <s v="ZBO10"/>
    <x v="0"/>
    <x v="70"/>
    <x v="70"/>
    <s v="DIS-E Cap Blanket"/>
    <d v="1984-01-01T00:00:00"/>
    <x v="1"/>
    <n v="201501"/>
    <x v="0"/>
    <x v="0"/>
    <s v="369300"/>
    <s v="028                                "/>
    <s v="00"/>
    <s v="UADD    "/>
    <x v="3628"/>
    <s v="1000"/>
    <s v="ZBO10"/>
    <x v="0"/>
    <s v="Elec Distribution 360-373"/>
    <s v="Mandated"/>
  </r>
  <r>
    <s v="ZPJ10"/>
    <x v="0"/>
    <x v="71"/>
    <x v="71"/>
    <s v="DIS-E Cap Blanket"/>
    <d v="1986-12-20T00:00:00"/>
    <x v="1"/>
    <n v="201501"/>
    <x v="0"/>
    <x v="0"/>
    <s v="365000"/>
    <s v="028                                "/>
    <s v="00"/>
    <s v="UADD    "/>
    <x v="3630"/>
    <s v="1000"/>
    <s v="ZPJ10"/>
    <x v="0"/>
    <s v="Elec Distribution 360-373"/>
    <s v="Mandated"/>
  </r>
  <r>
    <s v="ZPJ10"/>
    <x v="0"/>
    <x v="71"/>
    <x v="71"/>
    <s v="DIS-E Cap Blanket"/>
    <d v="1986-12-20T00:00:00"/>
    <x v="1"/>
    <n v="201501"/>
    <x v="0"/>
    <x v="0"/>
    <s v="366000"/>
    <s v="028                                "/>
    <s v="00"/>
    <s v="UADD    "/>
    <x v="3631"/>
    <s v="1000"/>
    <s v="ZPJ10"/>
    <x v="0"/>
    <s v="Elec Distribution 360-373"/>
    <s v="Mandated"/>
  </r>
  <r>
    <s v="ZPJ10"/>
    <x v="0"/>
    <x v="71"/>
    <x v="71"/>
    <s v="DIS-E Cap Blanket"/>
    <d v="1986-12-20T00:00:00"/>
    <x v="1"/>
    <n v="201501"/>
    <x v="0"/>
    <x v="0"/>
    <s v="367000"/>
    <s v="028                                "/>
    <s v="00"/>
    <s v="UADD    "/>
    <x v="3632"/>
    <s v="1000"/>
    <s v="ZPJ10"/>
    <x v="0"/>
    <s v="Elec Distribution 360-373"/>
    <s v="Mandated"/>
  </r>
  <r>
    <s v="ZPJ10"/>
    <x v="0"/>
    <x v="71"/>
    <x v="71"/>
    <s v="DIS-E Cap Blanket"/>
    <d v="1986-12-20T00:00:00"/>
    <x v="1"/>
    <n v="201501"/>
    <x v="0"/>
    <x v="0"/>
    <s v="368000"/>
    <s v="028                                "/>
    <s v="00"/>
    <s v="UADD    "/>
    <x v="3633"/>
    <s v="1000"/>
    <s v="ZPJ10"/>
    <x v="0"/>
    <s v="Elec Distribution 360-373"/>
    <s v="Mandated"/>
  </r>
  <r>
    <s v="ZPJ10"/>
    <x v="0"/>
    <x v="71"/>
    <x v="71"/>
    <s v="DIS-E Cap Blanket"/>
    <d v="1986-12-20T00:00:00"/>
    <x v="1"/>
    <n v="201501"/>
    <x v="0"/>
    <x v="0"/>
    <s v="369300"/>
    <s v="028                                "/>
    <s v="00"/>
    <s v="UADD    "/>
    <x v="3634"/>
    <s v="1000"/>
    <s v="ZPJ10"/>
    <x v="0"/>
    <s v="Elec Distribution 360-373"/>
    <s v="Mandated"/>
  </r>
  <r>
    <s v="ZBO10"/>
    <x v="0"/>
    <x v="72"/>
    <x v="72"/>
    <s v="DIS-E Cap Blanket"/>
    <d v="2005-01-01T00:00:00"/>
    <x v="1"/>
    <n v="201501"/>
    <x v="0"/>
    <x v="0"/>
    <s v="364000"/>
    <s v="028                                "/>
    <s v="00"/>
    <s v="UADD    "/>
    <x v="3635"/>
    <s v="1000"/>
    <s v="ZBO10"/>
    <x v="0"/>
    <s v="Elec Distribution 360-373"/>
    <s v="Mandated"/>
  </r>
  <r>
    <s v="ZBO10"/>
    <x v="0"/>
    <x v="72"/>
    <x v="72"/>
    <s v="DIS-E Cap Blanket"/>
    <d v="2005-01-01T00:00:00"/>
    <x v="1"/>
    <n v="201501"/>
    <x v="0"/>
    <x v="0"/>
    <s v="365000"/>
    <s v="028                                "/>
    <s v="00"/>
    <s v="UADD    "/>
    <x v="3636"/>
    <s v="1000"/>
    <s v="ZBO10"/>
    <x v="0"/>
    <s v="Elec Distribution 360-373"/>
    <s v="Mandated"/>
  </r>
  <r>
    <s v="ZBO10"/>
    <x v="0"/>
    <x v="72"/>
    <x v="72"/>
    <s v="DIS-E Cap Blanket"/>
    <d v="2005-01-01T00:00:00"/>
    <x v="1"/>
    <n v="201501"/>
    <x v="0"/>
    <x v="0"/>
    <s v="366000"/>
    <s v="028                                "/>
    <s v="00"/>
    <s v="UADD    "/>
    <x v="3637"/>
    <s v="1000"/>
    <s v="ZBO10"/>
    <x v="0"/>
    <s v="Elec Distribution 360-373"/>
    <s v="Mandated"/>
  </r>
  <r>
    <s v="ZBO10"/>
    <x v="0"/>
    <x v="72"/>
    <x v="72"/>
    <s v="DIS-E Cap Blanket"/>
    <d v="2005-01-01T00:00:00"/>
    <x v="1"/>
    <n v="201501"/>
    <x v="0"/>
    <x v="0"/>
    <s v="367000"/>
    <s v="028                                "/>
    <s v="00"/>
    <s v="UADD    "/>
    <x v="3638"/>
    <s v="1000"/>
    <s v="ZBO10"/>
    <x v="0"/>
    <s v="Elec Distribution 360-373"/>
    <s v="Mandated"/>
  </r>
  <r>
    <s v="ZBO10"/>
    <x v="0"/>
    <x v="72"/>
    <x v="72"/>
    <s v="DIS-E Cap Blanket"/>
    <d v="2005-01-01T00:00:00"/>
    <x v="1"/>
    <n v="201501"/>
    <x v="0"/>
    <x v="0"/>
    <s v="368000"/>
    <s v="028                                "/>
    <s v="00"/>
    <s v="UADD    "/>
    <x v="3639"/>
    <s v="1000"/>
    <s v="ZBO10"/>
    <x v="0"/>
    <s v="Elec Distribution 360-373"/>
    <s v="Mandated"/>
  </r>
  <r>
    <s v="ZBO10"/>
    <x v="0"/>
    <x v="72"/>
    <x v="72"/>
    <s v="DIS-E Cap Blanket"/>
    <d v="2005-01-01T00:00:00"/>
    <x v="1"/>
    <n v="201501"/>
    <x v="0"/>
    <x v="0"/>
    <s v="369100"/>
    <s v="028                                "/>
    <s v="00"/>
    <s v="UADD    "/>
    <x v="3640"/>
    <s v="1000"/>
    <s v="ZBO10"/>
    <x v="0"/>
    <s v="Elec Distribution 360-373"/>
    <s v="Mandated"/>
  </r>
  <r>
    <s v="ZBO10"/>
    <x v="0"/>
    <x v="72"/>
    <x v="72"/>
    <s v="DIS-E Cap Blanket"/>
    <d v="2005-01-01T00:00:00"/>
    <x v="1"/>
    <n v="201501"/>
    <x v="0"/>
    <x v="0"/>
    <s v="369300"/>
    <s v="028                                "/>
    <s v="00"/>
    <s v="UADD    "/>
    <x v="3641"/>
    <s v="1000"/>
    <s v="ZBO10"/>
    <x v="0"/>
    <s v="Elec Distribution 360-373"/>
    <s v="Mandated"/>
  </r>
  <r>
    <s v="ZBO10"/>
    <x v="0"/>
    <x v="72"/>
    <x v="72"/>
    <s v="DIS-E Cap Blanket"/>
    <d v="2005-01-01T00:00:00"/>
    <x v="1"/>
    <n v="201501"/>
    <x v="0"/>
    <x v="0"/>
    <s v="373200"/>
    <s v="028                                "/>
    <s v="00"/>
    <s v="UADD    "/>
    <x v="3641"/>
    <s v="1000"/>
    <s v="ZBO10"/>
    <x v="0"/>
    <s v="Elec Distribution 360-373"/>
    <s v="Mandated"/>
  </r>
  <r>
    <s v="ZBO10"/>
    <x v="0"/>
    <x v="72"/>
    <x v="72"/>
    <s v="DIS-E Cap Blanket"/>
    <d v="2005-01-01T00:00:00"/>
    <x v="1"/>
    <n v="201501"/>
    <x v="0"/>
    <x v="0"/>
    <s v="373300"/>
    <s v="028                                "/>
    <s v="00"/>
    <s v="UADD    "/>
    <x v="3642"/>
    <s v="1000"/>
    <s v="ZBO10"/>
    <x v="0"/>
    <s v="Elec Distribution 360-373"/>
    <s v="Mandated"/>
  </r>
  <r>
    <s v="ZBO10"/>
    <x v="0"/>
    <x v="72"/>
    <x v="72"/>
    <s v="DIS-E Cap Blanket"/>
    <d v="2005-01-01T00:00:00"/>
    <x v="1"/>
    <n v="201501"/>
    <x v="0"/>
    <x v="0"/>
    <s v="373400"/>
    <s v="028                                "/>
    <s v="00"/>
    <s v="UADD    "/>
    <x v="3516"/>
    <s v="1000"/>
    <s v="ZBO10"/>
    <x v="0"/>
    <s v="Elec Distribution 360-373"/>
    <s v="Mandated"/>
  </r>
  <r>
    <s v="ZPJ10"/>
    <x v="0"/>
    <x v="804"/>
    <x v="804"/>
    <s v="DIS-E Cap Blanket"/>
    <d v="1986-12-20T00:00:00"/>
    <x v="1"/>
    <n v="201501"/>
    <x v="0"/>
    <x v="0"/>
    <s v="365000"/>
    <s v="028                                "/>
    <s v="00"/>
    <s v="UADD    "/>
    <x v="3643"/>
    <s v="1000"/>
    <s v="ZPJ10"/>
    <x v="0"/>
    <s v="Elec Distribution 360-373"/>
    <s v="Mandated"/>
  </r>
  <r>
    <s v="ZCS10"/>
    <x v="0"/>
    <x v="73"/>
    <x v="73"/>
    <s v="DIS-E Cap Blanket"/>
    <d v="1994-09-02T00:00:00"/>
    <x v="1"/>
    <n v="201501"/>
    <x v="0"/>
    <x v="1"/>
    <s v="364000"/>
    <s v="038                                "/>
    <s v="00"/>
    <s v="UADD    "/>
    <x v="3644"/>
    <s v="1000"/>
    <s v="ZCS10"/>
    <x v="0"/>
    <s v="Elec Distribution 360-373"/>
    <s v="Mandated"/>
  </r>
  <r>
    <s v="ZCS10"/>
    <x v="0"/>
    <x v="73"/>
    <x v="73"/>
    <s v="DIS-E Cap Blanket"/>
    <d v="1994-09-02T00:00:00"/>
    <x v="1"/>
    <n v="201501"/>
    <x v="0"/>
    <x v="1"/>
    <s v="365000"/>
    <s v="038                                "/>
    <s v="00"/>
    <s v="UADD    "/>
    <x v="3645"/>
    <s v="1000"/>
    <s v="ZCS10"/>
    <x v="0"/>
    <s v="Elec Distribution 360-373"/>
    <s v="Mandated"/>
  </r>
  <r>
    <s v="ZCS10"/>
    <x v="0"/>
    <x v="73"/>
    <x v="73"/>
    <s v="DIS-E Cap Blanket"/>
    <d v="1994-09-02T00:00:00"/>
    <x v="1"/>
    <n v="201501"/>
    <x v="0"/>
    <x v="1"/>
    <s v="366000"/>
    <s v="038                                "/>
    <s v="00"/>
    <s v="UADD    "/>
    <x v="3646"/>
    <s v="1000"/>
    <s v="ZCS10"/>
    <x v="0"/>
    <s v="Elec Distribution 360-373"/>
    <s v="Mandated"/>
  </r>
  <r>
    <s v="ZCS10"/>
    <x v="0"/>
    <x v="73"/>
    <x v="73"/>
    <s v="DIS-E Cap Blanket"/>
    <d v="1994-09-02T00:00:00"/>
    <x v="1"/>
    <n v="201501"/>
    <x v="0"/>
    <x v="1"/>
    <s v="368000"/>
    <s v="038                                "/>
    <s v="00"/>
    <s v="UADD    "/>
    <x v="3647"/>
    <s v="1000"/>
    <s v="ZCS10"/>
    <x v="0"/>
    <s v="Elec Distribution 360-373"/>
    <s v="Mandated"/>
  </r>
  <r>
    <s v="ZCS10"/>
    <x v="0"/>
    <x v="73"/>
    <x v="73"/>
    <s v="DIS-E Cap Blanket"/>
    <d v="1994-09-02T00:00:00"/>
    <x v="1"/>
    <n v="201501"/>
    <x v="0"/>
    <x v="1"/>
    <s v="369100"/>
    <s v="038                                "/>
    <s v="00"/>
    <s v="UADD    "/>
    <x v="3648"/>
    <s v="1000"/>
    <s v="ZCS10"/>
    <x v="0"/>
    <s v="Elec Distribution 360-373"/>
    <s v="Mandated"/>
  </r>
  <r>
    <s v="ZCS10"/>
    <x v="0"/>
    <x v="73"/>
    <x v="73"/>
    <s v="DIS-E Cap Blanket"/>
    <d v="1994-09-02T00:00:00"/>
    <x v="1"/>
    <n v="201501"/>
    <x v="0"/>
    <x v="1"/>
    <s v="369300"/>
    <s v="038                                "/>
    <s v="00"/>
    <s v="UADD    "/>
    <x v="3649"/>
    <s v="1000"/>
    <s v="ZCS10"/>
    <x v="0"/>
    <s v="Elec Distribution 360-373"/>
    <s v="Mandated"/>
  </r>
  <r>
    <s v="ZLL11"/>
    <x v="1"/>
    <x v="75"/>
    <x v="75"/>
    <s v="DIS-G N Cap Blanket"/>
    <d v="2004-01-01T00:00:00"/>
    <x v="1"/>
    <n v="201501"/>
    <x v="1"/>
    <x v="0"/>
    <s v="376000"/>
    <s v="028                                "/>
    <s v="00"/>
    <s v="UADD    "/>
    <x v="3650"/>
    <s v="1001"/>
    <s v="ZLL11"/>
    <x v="1"/>
    <s v="Gas Distribution 374-387"/>
    <s v="Mandated"/>
  </r>
  <r>
    <s v="ZLL11"/>
    <x v="1"/>
    <x v="75"/>
    <x v="75"/>
    <s v="DIS-G N Cap Blanket"/>
    <d v="2004-01-01T00:00:00"/>
    <x v="1"/>
    <n v="201501"/>
    <x v="1"/>
    <x v="0"/>
    <s v="380000"/>
    <s v="028                                "/>
    <s v="00"/>
    <s v="UADD    "/>
    <x v="3651"/>
    <s v="1001"/>
    <s v="ZLL11"/>
    <x v="1"/>
    <s v="Gas Distribution 374-387"/>
    <s v="Mandated"/>
  </r>
  <r>
    <s v="ZBW11"/>
    <x v="1"/>
    <x v="76"/>
    <x v="76"/>
    <s v="DIS-G N Cap Blanket"/>
    <d v="2004-01-01T00:00:00"/>
    <x v="1"/>
    <n v="201501"/>
    <x v="1"/>
    <x v="0"/>
    <s v="376000"/>
    <s v="028                                "/>
    <s v="00"/>
    <s v="UADD    "/>
    <x v="3652"/>
    <s v="1001"/>
    <s v="ZBW11"/>
    <x v="1"/>
    <s v="Gas Distribution 374-387"/>
    <s v="Mandated"/>
  </r>
  <r>
    <s v="ZBW11"/>
    <x v="1"/>
    <x v="76"/>
    <x v="76"/>
    <s v="DIS-G N Cap Blanket"/>
    <d v="2004-01-01T00:00:00"/>
    <x v="1"/>
    <n v="201501"/>
    <x v="1"/>
    <x v="0"/>
    <s v="380000"/>
    <s v="028                                "/>
    <s v="00"/>
    <s v="UADD    "/>
    <x v="3653"/>
    <s v="1001"/>
    <s v="ZBW11"/>
    <x v="1"/>
    <s v="Gas Distribution 374-387"/>
    <s v="Mandated"/>
  </r>
  <r>
    <s v="ZBG11"/>
    <x v="1"/>
    <x v="77"/>
    <x v="77"/>
    <s v="DIS-G N Cap Blanket"/>
    <d v="2004-01-01T00:00:00"/>
    <x v="1"/>
    <n v="201501"/>
    <x v="1"/>
    <x v="0"/>
    <s v="376000"/>
    <s v="028                                "/>
    <s v="00"/>
    <s v="UADD    "/>
    <x v="3654"/>
    <s v="1001"/>
    <s v="ZBG11"/>
    <x v="1"/>
    <s v="Gas Distribution 374-387"/>
    <s v="Mandated"/>
  </r>
  <r>
    <s v="ZBG11"/>
    <x v="1"/>
    <x v="77"/>
    <x v="77"/>
    <s v="DIS-G N Cap Blanket"/>
    <d v="2004-01-01T00:00:00"/>
    <x v="1"/>
    <n v="201501"/>
    <x v="1"/>
    <x v="0"/>
    <s v="380000"/>
    <s v="028                                "/>
    <s v="00"/>
    <s v="UADD    "/>
    <x v="3655"/>
    <s v="1001"/>
    <s v="ZBG11"/>
    <x v="1"/>
    <s v="Gas Distribution 374-387"/>
    <s v="Mandated"/>
  </r>
  <r>
    <s v="ZLL11"/>
    <x v="1"/>
    <x v="78"/>
    <x v="78"/>
    <s v="DIS-G N Cap Blanket"/>
    <d v="2004-01-01T00:00:00"/>
    <x v="1"/>
    <n v="201501"/>
    <x v="1"/>
    <x v="1"/>
    <s v="376000"/>
    <s v="038                                "/>
    <s v="00"/>
    <s v="UADD    "/>
    <x v="3656"/>
    <s v="1001"/>
    <s v="ZLL11"/>
    <x v="1"/>
    <s v="Gas Distribution 374-387"/>
    <s v="Mandated"/>
  </r>
  <r>
    <s v="ZLL11"/>
    <x v="1"/>
    <x v="78"/>
    <x v="78"/>
    <s v="DIS-G N Cap Blanket"/>
    <d v="2004-01-01T00:00:00"/>
    <x v="1"/>
    <n v="201501"/>
    <x v="1"/>
    <x v="1"/>
    <s v="380000"/>
    <s v="038                                "/>
    <s v="00"/>
    <s v="UADD    "/>
    <x v="3656"/>
    <s v="1001"/>
    <s v="ZLL11"/>
    <x v="1"/>
    <s v="Gas Distribution 374-387"/>
    <s v="Mandated"/>
  </r>
  <r>
    <s v="ZPJ11"/>
    <x v="1"/>
    <x v="79"/>
    <x v="79"/>
    <s v="DIS-G N Cap Blanket"/>
    <d v="2004-01-01T00:00:00"/>
    <x v="1"/>
    <n v="201501"/>
    <x v="1"/>
    <x v="1"/>
    <s v="376000"/>
    <s v="038                                "/>
    <s v="00"/>
    <s v="UADD    "/>
    <x v="3657"/>
    <s v="1001"/>
    <s v="ZPJ11"/>
    <x v="1"/>
    <s v="Gas Distribution 374-387"/>
    <s v="Mandated"/>
  </r>
  <r>
    <s v="ZPJ11"/>
    <x v="1"/>
    <x v="79"/>
    <x v="79"/>
    <s v="DIS-G N Cap Blanket"/>
    <d v="2004-01-01T00:00:00"/>
    <x v="1"/>
    <n v="201501"/>
    <x v="1"/>
    <x v="1"/>
    <s v="380000"/>
    <s v="038                                "/>
    <s v="00"/>
    <s v="UADD    "/>
    <x v="3658"/>
    <s v="1001"/>
    <s v="ZPJ11"/>
    <x v="1"/>
    <s v="Gas Distribution 374-387"/>
    <s v="Mandated"/>
  </r>
  <r>
    <s v="ZPJ11"/>
    <x v="1"/>
    <x v="81"/>
    <x v="81"/>
    <s v="DIS-G N Cap Blanket"/>
    <d v="2004-01-01T00:00:00"/>
    <x v="1"/>
    <n v="201501"/>
    <x v="1"/>
    <x v="0"/>
    <s v="376000"/>
    <s v="028                                "/>
    <s v="00"/>
    <s v="UADD    "/>
    <x v="3659"/>
    <s v="1001"/>
    <s v="ZPJ11"/>
    <x v="1"/>
    <s v="Gas Distribution 374-387"/>
    <s v="Mandated"/>
  </r>
  <r>
    <s v="ZPJ11"/>
    <x v="1"/>
    <x v="81"/>
    <x v="81"/>
    <s v="DIS-G N Cap Blanket"/>
    <d v="2004-01-01T00:00:00"/>
    <x v="1"/>
    <n v="201501"/>
    <x v="1"/>
    <x v="0"/>
    <s v="380000"/>
    <s v="028                                "/>
    <s v="00"/>
    <s v="UADD    "/>
    <x v="3660"/>
    <s v="1001"/>
    <s v="ZPJ11"/>
    <x v="1"/>
    <s v="Gas Distribution 374-387"/>
    <s v="Mandated"/>
  </r>
  <r>
    <s v="ZBG11"/>
    <x v="1"/>
    <x v="85"/>
    <x v="85"/>
    <s v="DIS-G N Cap Blanket"/>
    <d v="2004-01-01T00:00:00"/>
    <x v="1"/>
    <n v="201501"/>
    <x v="1"/>
    <x v="0"/>
    <s v="380000"/>
    <s v="028                                "/>
    <s v="00"/>
    <s v="UADD    "/>
    <x v="3661"/>
    <s v="1001"/>
    <s v="ZBG11"/>
    <x v="1"/>
    <s v="Gas Distribution 374-387"/>
    <s v="Mandated"/>
  </r>
  <r>
    <s v="ZCJ11"/>
    <x v="1"/>
    <x v="87"/>
    <x v="87"/>
    <s v="DIS-G N Cap Blanket"/>
    <d v="2004-01-01T00:00:00"/>
    <x v="1"/>
    <n v="201501"/>
    <x v="1"/>
    <x v="1"/>
    <s v="376000"/>
    <s v="038                                "/>
    <s v="00"/>
    <s v="UADD    "/>
    <x v="3662"/>
    <s v="1001"/>
    <s v="ZCJ11"/>
    <x v="1"/>
    <s v="Gas Distribution 374-387"/>
    <s v="Mandated"/>
  </r>
  <r>
    <s v="ZCJ11"/>
    <x v="1"/>
    <x v="87"/>
    <x v="87"/>
    <s v="DIS-G N Cap Blanket"/>
    <d v="2004-01-01T00:00:00"/>
    <x v="1"/>
    <n v="201501"/>
    <x v="1"/>
    <x v="1"/>
    <s v="380000"/>
    <s v="038                                "/>
    <s v="00"/>
    <s v="UADD    "/>
    <x v="3663"/>
    <s v="1001"/>
    <s v="ZCJ11"/>
    <x v="1"/>
    <s v="Gas Distribution 374-387"/>
    <s v="Mandated"/>
  </r>
  <r>
    <s v="ZLL11"/>
    <x v="1"/>
    <x v="92"/>
    <x v="92"/>
    <s v="DIS-G N Cap Blanket"/>
    <d v="2003-09-05T00:00:00"/>
    <x v="1"/>
    <n v="201501"/>
    <x v="1"/>
    <x v="0"/>
    <s v="376000"/>
    <s v="028                                "/>
    <s v="00"/>
    <s v="UADD    "/>
    <x v="3664"/>
    <s v="1001"/>
    <s v="ZLL11"/>
    <x v="1"/>
    <s v="Gas Distribution 374-387"/>
    <s v="Mandated"/>
  </r>
  <r>
    <s v="ZLL11"/>
    <x v="1"/>
    <x v="92"/>
    <x v="92"/>
    <s v="DIS-G N Cap Blanket"/>
    <d v="2003-09-05T00:00:00"/>
    <x v="1"/>
    <n v="201501"/>
    <x v="1"/>
    <x v="0"/>
    <s v="380000"/>
    <s v="028                                "/>
    <s v="00"/>
    <s v="UADD    "/>
    <x v="3665"/>
    <s v="1001"/>
    <s v="ZLL11"/>
    <x v="1"/>
    <s v="Gas Distribution 374-387"/>
    <s v="Mandated"/>
  </r>
  <r>
    <s v="ZPJ11"/>
    <x v="1"/>
    <x v="95"/>
    <x v="95"/>
    <s v="DIS-G N Cap Blanket"/>
    <d v="1993-03-22T00:00:00"/>
    <x v="1"/>
    <n v="201501"/>
    <x v="1"/>
    <x v="1"/>
    <s v="376000"/>
    <s v="038                                "/>
    <s v="00"/>
    <s v="UADD    "/>
    <x v="3666"/>
    <s v="1001"/>
    <s v="ZPJ11"/>
    <x v="1"/>
    <s v="Gas Distribution 374-387"/>
    <s v="Mandated"/>
  </r>
  <r>
    <s v="ZPJ11"/>
    <x v="1"/>
    <x v="95"/>
    <x v="95"/>
    <s v="DIS-G N Cap Blanket"/>
    <d v="1993-03-22T00:00:00"/>
    <x v="1"/>
    <n v="201501"/>
    <x v="1"/>
    <x v="1"/>
    <s v="380000"/>
    <s v="038                                "/>
    <s v="00"/>
    <s v="UADD    "/>
    <x v="3667"/>
    <s v="1001"/>
    <s v="ZPJ11"/>
    <x v="1"/>
    <s v="Gas Distribution 374-387"/>
    <s v="Mandated"/>
  </r>
  <r>
    <s v="ZPJ11"/>
    <x v="1"/>
    <x v="96"/>
    <x v="96"/>
    <s v="DIS-G N Cap Blanket"/>
    <d v="2003-09-05T00:00:00"/>
    <x v="1"/>
    <n v="201501"/>
    <x v="1"/>
    <x v="0"/>
    <s v="376000"/>
    <s v="028                                "/>
    <s v="00"/>
    <s v="UADD    "/>
    <x v="3668"/>
    <s v="1001"/>
    <s v="ZPJ11"/>
    <x v="1"/>
    <s v="Gas Distribution 374-387"/>
    <s v="Mandated"/>
  </r>
  <r>
    <s v="ZPJ11"/>
    <x v="1"/>
    <x v="96"/>
    <x v="96"/>
    <s v="DIS-G N Cap Blanket"/>
    <d v="2003-09-05T00:00:00"/>
    <x v="1"/>
    <n v="201501"/>
    <x v="1"/>
    <x v="0"/>
    <s v="380000"/>
    <s v="028                                "/>
    <s v="00"/>
    <s v="UADD    "/>
    <x v="3669"/>
    <s v="1001"/>
    <s v="ZPJ11"/>
    <x v="1"/>
    <s v="Gas Distribution 374-387"/>
    <s v="Mandated"/>
  </r>
  <r>
    <s v="ZBG11"/>
    <x v="1"/>
    <x v="805"/>
    <x v="805"/>
    <s v="DIS-G N Cap Blanket"/>
    <d v="1951-01-01T00:00:00"/>
    <x v="1"/>
    <n v="201501"/>
    <x v="1"/>
    <x v="0"/>
    <s v="376000"/>
    <s v="028                                "/>
    <s v="00"/>
    <s v="UADD    "/>
    <x v="3670"/>
    <s v="1001"/>
    <s v="ZBG11"/>
    <x v="1"/>
    <s v="Gas Distribution 374-387"/>
    <s v="Mandated"/>
  </r>
  <r>
    <s v="ZBG11"/>
    <x v="1"/>
    <x v="805"/>
    <x v="805"/>
    <s v="DIS-G N Cap Blanket"/>
    <d v="1951-01-01T00:00:00"/>
    <x v="1"/>
    <n v="201501"/>
    <x v="1"/>
    <x v="0"/>
    <s v="380000"/>
    <s v="028                                "/>
    <s v="00"/>
    <s v="UADD    "/>
    <x v="3671"/>
    <s v="1001"/>
    <s v="ZBG11"/>
    <x v="1"/>
    <s v="Gas Distribution 374-387"/>
    <s v="Mandated"/>
  </r>
  <r>
    <s v="ZCS11"/>
    <x v="1"/>
    <x v="97"/>
    <x v="97"/>
    <s v="DIS-G N Cap Blanket"/>
    <d v="1993-03-22T00:00:00"/>
    <x v="1"/>
    <n v="201501"/>
    <x v="1"/>
    <x v="1"/>
    <s v="376000"/>
    <s v="038                                "/>
    <s v="00"/>
    <s v="UADD    "/>
    <x v="3672"/>
    <s v="1001"/>
    <s v="ZCS11"/>
    <x v="1"/>
    <s v="Gas Distribution 374-387"/>
    <s v="Mandated"/>
  </r>
  <r>
    <s v="ZCS11"/>
    <x v="1"/>
    <x v="97"/>
    <x v="97"/>
    <s v="DIS-G N Cap Blanket"/>
    <d v="1993-03-22T00:00:00"/>
    <x v="1"/>
    <n v="201501"/>
    <x v="1"/>
    <x v="1"/>
    <s v="380000"/>
    <s v="038                                "/>
    <s v="00"/>
    <s v="UADD    "/>
    <x v="3672"/>
    <s v="1001"/>
    <s v="ZCS11"/>
    <x v="1"/>
    <s v="Gas Distribution 374-387"/>
    <s v="Mandated"/>
  </r>
  <r>
    <s v="ZBG11"/>
    <x v="1"/>
    <x v="98"/>
    <x v="98"/>
    <s v="DIS-G N Cap Blanket"/>
    <d v="1993-03-22T00:00:00"/>
    <x v="1"/>
    <n v="201501"/>
    <x v="1"/>
    <x v="0"/>
    <s v="376000"/>
    <s v="028                                "/>
    <s v="00"/>
    <s v="UADD    "/>
    <x v="3673"/>
    <s v="1001"/>
    <s v="ZBG11"/>
    <x v="1"/>
    <s v="Gas Distribution 374-387"/>
    <s v="Mandated"/>
  </r>
  <r>
    <s v="ZBG11"/>
    <x v="1"/>
    <x v="98"/>
    <x v="98"/>
    <s v="DIS-G N Cap Blanket"/>
    <d v="1993-03-22T00:00:00"/>
    <x v="1"/>
    <n v="201501"/>
    <x v="1"/>
    <x v="0"/>
    <s v="380000"/>
    <s v="028                                "/>
    <s v="00"/>
    <s v="UADD    "/>
    <x v="3674"/>
    <s v="1001"/>
    <s v="ZBG11"/>
    <x v="1"/>
    <s v="Gas Distribution 374-387"/>
    <s v="Mandated"/>
  </r>
  <r>
    <s v="ZCJ11"/>
    <x v="1"/>
    <x v="100"/>
    <x v="100"/>
    <s v="DIS-G N Cap Blanket"/>
    <d v="2003-09-05T00:00:00"/>
    <x v="1"/>
    <n v="201501"/>
    <x v="1"/>
    <x v="1"/>
    <s v="376000"/>
    <s v="038                                "/>
    <s v="00"/>
    <s v="UADD    "/>
    <x v="3675"/>
    <s v="1001"/>
    <s v="ZCJ11"/>
    <x v="1"/>
    <s v="Gas Distribution 374-387"/>
    <s v="Mandated"/>
  </r>
  <r>
    <s v="ZCJ11"/>
    <x v="1"/>
    <x v="100"/>
    <x v="100"/>
    <s v="DIS-G N Cap Blanket"/>
    <d v="2003-09-05T00:00:00"/>
    <x v="1"/>
    <n v="201501"/>
    <x v="1"/>
    <x v="1"/>
    <s v="380000"/>
    <s v="038                                "/>
    <s v="00"/>
    <s v="UADD    "/>
    <x v="3676"/>
    <s v="1001"/>
    <s v="ZCJ11"/>
    <x v="1"/>
    <s v="Gas Distribution 374-387"/>
    <s v="Mandated"/>
  </r>
  <r>
    <s v="ZBG11"/>
    <x v="1"/>
    <x v="806"/>
    <x v="806"/>
    <s v="DIS-G N Cap Specific"/>
    <d v="2014-07-01T00:00:00"/>
    <x v="1"/>
    <n v="201501"/>
    <x v="1"/>
    <x v="0"/>
    <s v="376000"/>
    <s v="028                                "/>
    <s v="00"/>
    <s v="UADD    "/>
    <x v="3677"/>
    <s v="1001"/>
    <s v="ZBG11"/>
    <x v="1"/>
    <s v="Gas Distribution 374-387"/>
    <s v="Mandated"/>
  </r>
  <r>
    <s v="ZBG11"/>
    <x v="1"/>
    <x v="806"/>
    <x v="806"/>
    <s v="DIS-G N Cap Specific"/>
    <d v="2014-07-01T00:00:00"/>
    <x v="1"/>
    <n v="201501"/>
    <x v="1"/>
    <x v="0"/>
    <s v="380000"/>
    <s v="028                                "/>
    <s v="00"/>
    <s v="UADD    "/>
    <x v="3678"/>
    <s v="1001"/>
    <s v="ZBG11"/>
    <x v="1"/>
    <s v="Gas Distribution 374-387"/>
    <s v="Mandated"/>
  </r>
  <r>
    <s v="ZCJ11"/>
    <x v="1"/>
    <x v="103"/>
    <x v="103"/>
    <s v="DIS-G N Cap Blanket"/>
    <d v="2006-01-01T00:00:00"/>
    <x v="1"/>
    <n v="201501"/>
    <x v="1"/>
    <x v="1"/>
    <s v="376000"/>
    <s v="038                                "/>
    <s v="00"/>
    <s v="UADD    "/>
    <x v="3679"/>
    <s v="1001"/>
    <s v="ZCJ11"/>
    <x v="1"/>
    <s v="Gas Distribution 374-387"/>
    <s v="Mandated"/>
  </r>
  <r>
    <s v="ZCJ11"/>
    <x v="1"/>
    <x v="103"/>
    <x v="103"/>
    <s v="DIS-G N Cap Blanket"/>
    <d v="2006-01-01T00:00:00"/>
    <x v="1"/>
    <n v="201501"/>
    <x v="1"/>
    <x v="1"/>
    <s v="380000"/>
    <s v="038                                "/>
    <s v="00"/>
    <s v="UADD    "/>
    <x v="3680"/>
    <s v="1001"/>
    <s v="ZCJ11"/>
    <x v="1"/>
    <s v="Gas Distribution 374-387"/>
    <s v="Mandated"/>
  </r>
  <r>
    <s v="ZLL11"/>
    <x v="1"/>
    <x v="807"/>
    <x v="807"/>
    <s v="DIS-G N Cap Blanket"/>
    <d v="2006-01-01T00:00:00"/>
    <x v="1"/>
    <n v="201501"/>
    <x v="1"/>
    <x v="0"/>
    <s v="376000"/>
    <s v="028                                "/>
    <s v="00"/>
    <s v="UADD    "/>
    <x v="3681"/>
    <s v="1001"/>
    <s v="ZLL11"/>
    <x v="1"/>
    <s v="Gas Distribution 374-387"/>
    <s v="Mandated"/>
  </r>
  <r>
    <s v="ZLL11"/>
    <x v="1"/>
    <x v="807"/>
    <x v="807"/>
    <s v="DIS-G N Cap Blanket"/>
    <d v="2006-01-01T00:00:00"/>
    <x v="1"/>
    <n v="201501"/>
    <x v="1"/>
    <x v="0"/>
    <s v="380000"/>
    <s v="028                                "/>
    <s v="00"/>
    <s v="UADD    "/>
    <x v="3682"/>
    <s v="1001"/>
    <s v="ZLL11"/>
    <x v="1"/>
    <s v="Gas Distribution 374-387"/>
    <s v="Mandated"/>
  </r>
  <r>
    <s v="ZPJ11"/>
    <x v="1"/>
    <x v="105"/>
    <x v="105"/>
    <s v="DIS-G N Cap Blanket"/>
    <d v="2006-01-01T00:00:00"/>
    <x v="1"/>
    <n v="201501"/>
    <x v="1"/>
    <x v="0"/>
    <s v="376000"/>
    <s v="028                                "/>
    <s v="00"/>
    <s v="UADD    "/>
    <x v="3683"/>
    <s v="1001"/>
    <s v="ZPJ11"/>
    <x v="1"/>
    <s v="Gas Distribution 374-387"/>
    <s v="Mandated"/>
  </r>
  <r>
    <s v="ZPJ11"/>
    <x v="1"/>
    <x v="105"/>
    <x v="105"/>
    <s v="DIS-G N Cap Blanket"/>
    <d v="2006-01-01T00:00:00"/>
    <x v="1"/>
    <n v="201501"/>
    <x v="1"/>
    <x v="0"/>
    <s v="380000"/>
    <s v="028                                "/>
    <s v="00"/>
    <s v="UADD    "/>
    <x v="3684"/>
    <s v="1001"/>
    <s v="ZPJ11"/>
    <x v="1"/>
    <s v="Gas Distribution 374-387"/>
    <s v="Mandated"/>
  </r>
  <r>
    <s v="ZLL11"/>
    <x v="1"/>
    <x v="808"/>
    <x v="808"/>
    <s v="DIS-G N Cap Blanket"/>
    <d v="2006-01-01T00:00:00"/>
    <x v="1"/>
    <n v="201501"/>
    <x v="1"/>
    <x v="1"/>
    <s v="376000"/>
    <s v="038                                "/>
    <s v="00"/>
    <s v="UADD    "/>
    <x v="3685"/>
    <s v="1001"/>
    <s v="ZLL11"/>
    <x v="1"/>
    <s v="Gas Distribution 374-387"/>
    <s v="Mandated"/>
  </r>
  <r>
    <s v="ZLL11"/>
    <x v="1"/>
    <x v="808"/>
    <x v="808"/>
    <s v="DIS-G N Cap Blanket"/>
    <d v="2006-01-01T00:00:00"/>
    <x v="1"/>
    <n v="201501"/>
    <x v="1"/>
    <x v="1"/>
    <s v="380000"/>
    <s v="038                                "/>
    <s v="00"/>
    <s v="UADD    "/>
    <x v="3686"/>
    <s v="1001"/>
    <s v="ZLL11"/>
    <x v="1"/>
    <s v="Gas Distribution 374-387"/>
    <s v="Mandated"/>
  </r>
  <r>
    <s v="ZPJ11"/>
    <x v="1"/>
    <x v="809"/>
    <x v="809"/>
    <s v="DIS-G N Cap Blanket"/>
    <d v="2006-01-01T00:00:00"/>
    <x v="1"/>
    <n v="201501"/>
    <x v="1"/>
    <x v="1"/>
    <s v="376000"/>
    <s v="038                                "/>
    <s v="00"/>
    <s v="UADD    "/>
    <x v="3687"/>
    <s v="1001"/>
    <s v="ZPJ11"/>
    <x v="1"/>
    <s v="Gas Distribution 374-387"/>
    <s v="Mandated"/>
  </r>
  <r>
    <s v="ZPJ11"/>
    <x v="1"/>
    <x v="809"/>
    <x v="809"/>
    <s v="DIS-G N Cap Blanket"/>
    <d v="2006-01-01T00:00:00"/>
    <x v="1"/>
    <n v="201501"/>
    <x v="1"/>
    <x v="1"/>
    <s v="380000"/>
    <s v="038                                "/>
    <s v="00"/>
    <s v="UADD    "/>
    <x v="3688"/>
    <s v="1001"/>
    <s v="ZPJ11"/>
    <x v="1"/>
    <s v="Gas Distribution 374-387"/>
    <s v="Mandated"/>
  </r>
  <r>
    <s v="ZBG11"/>
    <x v="1"/>
    <x v="108"/>
    <x v="108"/>
    <s v="DIS-G N Cap Blanket"/>
    <d v="2006-01-01T00:00:00"/>
    <x v="1"/>
    <n v="201501"/>
    <x v="1"/>
    <x v="0"/>
    <s v="376000"/>
    <s v="028                                "/>
    <s v="00"/>
    <s v="UADD    "/>
    <x v="3689"/>
    <s v="1001"/>
    <s v="ZBG11"/>
    <x v="1"/>
    <s v="Gas Distribution 374-387"/>
    <s v="Mandated"/>
  </r>
  <r>
    <s v="ZBG11"/>
    <x v="1"/>
    <x v="108"/>
    <x v="108"/>
    <s v="DIS-G N Cap Blanket"/>
    <d v="2006-01-01T00:00:00"/>
    <x v="1"/>
    <n v="201501"/>
    <x v="1"/>
    <x v="0"/>
    <s v="380000"/>
    <s v="028                                "/>
    <s v="00"/>
    <s v="UADD    "/>
    <x v="3690"/>
    <s v="1001"/>
    <s v="ZBG11"/>
    <x v="1"/>
    <s v="Gas Distribution 374-387"/>
    <s v="Mandated"/>
  </r>
  <r>
    <s v="ZBW11"/>
    <x v="1"/>
    <x v="109"/>
    <x v="109"/>
    <s v="DIS-G N Cap Blanket"/>
    <d v="2006-01-01T00:00:00"/>
    <x v="1"/>
    <n v="201501"/>
    <x v="1"/>
    <x v="0"/>
    <s v="376000"/>
    <s v="028                                "/>
    <s v="00"/>
    <s v="UADD    "/>
    <x v="3691"/>
    <s v="1001"/>
    <s v="ZBW11"/>
    <x v="1"/>
    <s v="Gas Distribution 374-387"/>
    <s v="Mandated"/>
  </r>
  <r>
    <s v="ZBW11"/>
    <x v="1"/>
    <x v="109"/>
    <x v="109"/>
    <s v="DIS-G N Cap Blanket"/>
    <d v="2006-01-01T00:00:00"/>
    <x v="1"/>
    <n v="201501"/>
    <x v="1"/>
    <x v="0"/>
    <s v="380000"/>
    <s v="028                                "/>
    <s v="00"/>
    <s v="UADD    "/>
    <x v="3691"/>
    <s v="1001"/>
    <s v="ZBW11"/>
    <x v="1"/>
    <s v="Gas Distribution 374-387"/>
    <s v="Mandated"/>
  </r>
  <r>
    <s v="ZBG11"/>
    <x v="1"/>
    <x v="110"/>
    <x v="110"/>
    <s v="DIS-G N Cap Blanket"/>
    <d v="2006-01-01T00:00:00"/>
    <x v="1"/>
    <n v="201501"/>
    <x v="1"/>
    <x v="0"/>
    <s v="380000"/>
    <s v="028                                "/>
    <s v="00"/>
    <s v="UADD    "/>
    <x v="3692"/>
    <s v="1001"/>
    <s v="ZBG11"/>
    <x v="1"/>
    <s v="Gas Distribution 374-387"/>
    <s v="Mandated"/>
  </r>
  <r>
    <s v="13D83"/>
    <x v="1"/>
    <x v="810"/>
    <x v="810"/>
    <s v="DIS-G N Cap Blanket"/>
    <d v="2010-01-01T00:00:00"/>
    <x v="1"/>
    <n v="201501"/>
    <x v="1"/>
    <x v="0"/>
    <s v="376000"/>
    <s v="028                                "/>
    <s v="00"/>
    <s v="UADD    "/>
    <x v="3693"/>
    <s v="1001"/>
    <s v="13D83"/>
    <x v="1"/>
    <s v="Gas Distribution 374-387"/>
    <s v="Mandated"/>
  </r>
  <r>
    <s v="13D83"/>
    <x v="1"/>
    <x v="810"/>
    <x v="810"/>
    <s v="DIS-G N Cap Blanket"/>
    <d v="2010-01-01T00:00:00"/>
    <x v="1"/>
    <n v="201501"/>
    <x v="1"/>
    <x v="0"/>
    <s v="380000"/>
    <s v="028                                "/>
    <s v="00"/>
    <s v="UADD    "/>
    <x v="3694"/>
    <s v="1001"/>
    <s v="13D83"/>
    <x v="1"/>
    <s v="Gas Distribution 374-387"/>
    <s v="Mandated"/>
  </r>
  <r>
    <s v="MN304"/>
    <x v="1"/>
    <x v="811"/>
    <x v="811"/>
    <s v="DIS-G S Cap Blanket"/>
    <d v="1991-07-15T00:00:00"/>
    <x v="1"/>
    <n v="201501"/>
    <x v="1"/>
    <x v="2"/>
    <s v="376000"/>
    <s v="068                                "/>
    <s v="00"/>
    <s v="UADD    "/>
    <x v="3695"/>
    <s v="1001"/>
    <s v="MN304"/>
    <x v="1"/>
    <s v="Gas Distribution 374-387"/>
    <s v="Mandated"/>
  </r>
  <r>
    <s v="MN304"/>
    <x v="1"/>
    <x v="811"/>
    <x v="811"/>
    <s v="DIS-G S Cap Blanket"/>
    <d v="1991-07-15T00:00:00"/>
    <x v="1"/>
    <n v="201501"/>
    <x v="1"/>
    <x v="2"/>
    <s v="380000"/>
    <s v="068                                "/>
    <s v="00"/>
    <s v="UADD    "/>
    <x v="3696"/>
    <s v="1001"/>
    <s v="MN304"/>
    <x v="1"/>
    <s v="Gas Distribution 374-387"/>
    <s v="Mandated"/>
  </r>
  <r>
    <s v="MN307"/>
    <x v="1"/>
    <x v="114"/>
    <x v="114"/>
    <s v="DIS-G S Cap Blanket"/>
    <d v="2010-01-01T00:00:00"/>
    <x v="1"/>
    <n v="201501"/>
    <x v="1"/>
    <x v="2"/>
    <s v="376000"/>
    <s v="068                                "/>
    <s v="00"/>
    <s v="UADD    "/>
    <x v="3697"/>
    <s v="1001"/>
    <s v="MN307"/>
    <x v="1"/>
    <s v="Gas Distribution 374-387"/>
    <s v="Mandated"/>
  </r>
  <r>
    <s v="MN307"/>
    <x v="1"/>
    <x v="114"/>
    <x v="114"/>
    <s v="DIS-G S Cap Blanket"/>
    <d v="2010-01-01T00:00:00"/>
    <x v="1"/>
    <n v="201501"/>
    <x v="1"/>
    <x v="2"/>
    <s v="380000"/>
    <s v="068                                "/>
    <s v="00"/>
    <s v="UADD    "/>
    <x v="3698"/>
    <s v="1001"/>
    <s v="MN307"/>
    <x v="1"/>
    <s v="Gas Distribution 374-387"/>
    <s v="Mandated"/>
  </r>
  <r>
    <s v="MN304"/>
    <x v="1"/>
    <x v="115"/>
    <x v="115"/>
    <s v="DIS-G S Cap Blanket"/>
    <d v="2010-01-01T00:00:00"/>
    <x v="1"/>
    <n v="201501"/>
    <x v="1"/>
    <x v="2"/>
    <s v="376000"/>
    <s v="068                                "/>
    <s v="00"/>
    <s v="UADD    "/>
    <x v="3699"/>
    <s v="1001"/>
    <s v="MN304"/>
    <x v="1"/>
    <s v="Gas Distribution 374-387"/>
    <s v="Mandated"/>
  </r>
  <r>
    <s v="MN304"/>
    <x v="1"/>
    <x v="115"/>
    <x v="115"/>
    <s v="DIS-G S Cap Blanket"/>
    <d v="2010-01-01T00:00:00"/>
    <x v="1"/>
    <n v="201501"/>
    <x v="1"/>
    <x v="2"/>
    <s v="380000"/>
    <s v="068                                "/>
    <s v="00"/>
    <s v="UADD    "/>
    <x v="3699"/>
    <s v="1001"/>
    <s v="MN304"/>
    <x v="1"/>
    <s v="Gas Distribution 374-387"/>
    <s v="Mandated"/>
  </r>
  <r>
    <s v="MN305"/>
    <x v="1"/>
    <x v="116"/>
    <x v="116"/>
    <s v="DIS-G S Cap Blanket"/>
    <d v="2010-01-01T00:00:00"/>
    <x v="1"/>
    <n v="201501"/>
    <x v="1"/>
    <x v="2"/>
    <s v="376000"/>
    <s v="068                                "/>
    <s v="00"/>
    <s v="UADD    "/>
    <x v="3700"/>
    <s v="1001"/>
    <s v="MN305"/>
    <x v="1"/>
    <s v="Gas Distribution 374-387"/>
    <s v="Mandated"/>
  </r>
  <r>
    <s v="MN305"/>
    <x v="1"/>
    <x v="116"/>
    <x v="116"/>
    <s v="DIS-G S Cap Blanket"/>
    <d v="2010-01-01T00:00:00"/>
    <x v="1"/>
    <n v="201501"/>
    <x v="1"/>
    <x v="2"/>
    <s v="380000"/>
    <s v="068                                "/>
    <s v="00"/>
    <s v="UADD    "/>
    <x v="3701"/>
    <s v="1001"/>
    <s v="MN305"/>
    <x v="1"/>
    <s v="Gas Distribution 374-387"/>
    <s v="Mandated"/>
  </r>
  <r>
    <s v="MN304"/>
    <x v="1"/>
    <x v="117"/>
    <x v="117"/>
    <s v="DIS-G S Cap Blanket"/>
    <d v="2010-01-01T00:00:00"/>
    <x v="1"/>
    <n v="201501"/>
    <x v="1"/>
    <x v="2"/>
    <s v="376000"/>
    <s v="068                                "/>
    <s v="00"/>
    <s v="UADD    "/>
    <x v="3702"/>
    <s v="1001"/>
    <s v="MN304"/>
    <x v="1"/>
    <s v="Gas Distribution 374-387"/>
    <s v="Mandated"/>
  </r>
  <r>
    <s v="MN304"/>
    <x v="1"/>
    <x v="117"/>
    <x v="117"/>
    <s v="DIS-G S Cap Blanket"/>
    <d v="2010-01-01T00:00:00"/>
    <x v="1"/>
    <n v="201501"/>
    <x v="1"/>
    <x v="2"/>
    <s v="380000"/>
    <s v="068                                "/>
    <s v="00"/>
    <s v="UADD    "/>
    <x v="3703"/>
    <s v="1001"/>
    <s v="MN304"/>
    <x v="1"/>
    <s v="Gas Distribution 374-387"/>
    <s v="Mandated"/>
  </r>
  <r>
    <s v="MN306"/>
    <x v="1"/>
    <x v="118"/>
    <x v="118"/>
    <s v="DIS-G S Cap Blanket"/>
    <d v="2010-01-01T00:00:00"/>
    <x v="1"/>
    <n v="201501"/>
    <x v="1"/>
    <x v="2"/>
    <s v="376000"/>
    <s v="068                                "/>
    <s v="00"/>
    <s v="UADD    "/>
    <x v="3704"/>
    <s v="1001"/>
    <s v="MN306"/>
    <x v="1"/>
    <s v="Gas Distribution 374-387"/>
    <s v="Mandated"/>
  </r>
  <r>
    <s v="MN306"/>
    <x v="1"/>
    <x v="118"/>
    <x v="118"/>
    <s v="DIS-G S Cap Blanket"/>
    <d v="2010-01-01T00:00:00"/>
    <x v="1"/>
    <n v="201501"/>
    <x v="1"/>
    <x v="2"/>
    <s v="380000"/>
    <s v="068                                "/>
    <s v="00"/>
    <s v="UADD    "/>
    <x v="3704"/>
    <s v="1001"/>
    <s v="MN306"/>
    <x v="1"/>
    <s v="Gas Distribution 374-387"/>
    <s v="Mandated"/>
  </r>
  <r>
    <s v="MN304"/>
    <x v="1"/>
    <x v="119"/>
    <x v="119"/>
    <s v="DIS-G S Cap Blanket"/>
    <d v="2010-01-01T00:00:00"/>
    <x v="1"/>
    <n v="201501"/>
    <x v="1"/>
    <x v="2"/>
    <s v="376000"/>
    <s v="068                                "/>
    <s v="00"/>
    <s v="UADD    "/>
    <x v="3705"/>
    <s v="1001"/>
    <s v="MN304"/>
    <x v="1"/>
    <s v="Gas Distribution 374-387"/>
    <s v="Mandated"/>
  </r>
  <r>
    <s v="MN304"/>
    <x v="1"/>
    <x v="119"/>
    <x v="119"/>
    <s v="DIS-G S Cap Blanket"/>
    <d v="2010-01-01T00:00:00"/>
    <x v="1"/>
    <n v="201501"/>
    <x v="1"/>
    <x v="2"/>
    <s v="380000"/>
    <s v="068                                "/>
    <s v="00"/>
    <s v="UADD    "/>
    <x v="3706"/>
    <s v="1001"/>
    <s v="MN304"/>
    <x v="1"/>
    <s v="Gas Distribution 374-387"/>
    <s v="Mandated"/>
  </r>
  <r>
    <s v="MN306"/>
    <x v="1"/>
    <x v="120"/>
    <x v="120"/>
    <s v="DIS-G S Cap Blanket"/>
    <d v="2010-01-01T00:00:00"/>
    <x v="1"/>
    <n v="201501"/>
    <x v="1"/>
    <x v="2"/>
    <s v="376000"/>
    <s v="068                                "/>
    <s v="00"/>
    <s v="UADD    "/>
    <x v="3707"/>
    <s v="1001"/>
    <s v="MN306"/>
    <x v="1"/>
    <s v="Gas Distribution 374-387"/>
    <s v="Mandated"/>
  </r>
  <r>
    <s v="MN306"/>
    <x v="1"/>
    <x v="120"/>
    <x v="120"/>
    <s v="DIS-G S Cap Blanket"/>
    <d v="2010-01-01T00:00:00"/>
    <x v="1"/>
    <n v="201501"/>
    <x v="1"/>
    <x v="2"/>
    <s v="380000"/>
    <s v="068                                "/>
    <s v="00"/>
    <s v="UADD    "/>
    <x v="3708"/>
    <s v="1001"/>
    <s v="MN306"/>
    <x v="1"/>
    <s v="Gas Distribution 374-387"/>
    <s v="Mandated"/>
  </r>
  <r>
    <s v="MN307"/>
    <x v="1"/>
    <x v="121"/>
    <x v="121"/>
    <s v="DIS-G S Cap Blanket"/>
    <d v="2010-01-01T00:00:00"/>
    <x v="1"/>
    <n v="201501"/>
    <x v="1"/>
    <x v="2"/>
    <s v="376000"/>
    <s v="068                                "/>
    <s v="00"/>
    <s v="UADD    "/>
    <x v="3709"/>
    <s v="1001"/>
    <s v="MN307"/>
    <x v="1"/>
    <s v="Gas Distribution 374-387"/>
    <s v="Mandated"/>
  </r>
  <r>
    <s v="MN307"/>
    <x v="1"/>
    <x v="121"/>
    <x v="121"/>
    <s v="DIS-G S Cap Blanket"/>
    <d v="2010-01-01T00:00:00"/>
    <x v="1"/>
    <n v="201501"/>
    <x v="1"/>
    <x v="2"/>
    <s v="380000"/>
    <s v="068                                "/>
    <s v="00"/>
    <s v="UADD    "/>
    <x v="3710"/>
    <s v="1001"/>
    <s v="MN307"/>
    <x v="1"/>
    <s v="Gas Distribution 374-387"/>
    <s v="Mandated"/>
  </r>
  <r>
    <s v="MN304"/>
    <x v="1"/>
    <x v="122"/>
    <x v="122"/>
    <s v="DIS-G S Cap Blanket"/>
    <d v="2010-01-01T00:00:00"/>
    <x v="1"/>
    <n v="201501"/>
    <x v="1"/>
    <x v="2"/>
    <s v="376000"/>
    <s v="068                                "/>
    <s v="00"/>
    <s v="UADD    "/>
    <x v="3711"/>
    <s v="1001"/>
    <s v="MN304"/>
    <x v="1"/>
    <s v="Gas Distribution 374-387"/>
    <s v="Mandated"/>
  </r>
  <r>
    <s v="MN304"/>
    <x v="1"/>
    <x v="122"/>
    <x v="122"/>
    <s v="DIS-G S Cap Blanket"/>
    <d v="2010-01-01T00:00:00"/>
    <x v="1"/>
    <n v="201501"/>
    <x v="1"/>
    <x v="2"/>
    <s v="380000"/>
    <s v="068                                "/>
    <s v="00"/>
    <s v="UADD    "/>
    <x v="3712"/>
    <s v="1001"/>
    <s v="MN304"/>
    <x v="1"/>
    <s v="Gas Distribution 374-387"/>
    <s v="Mandated"/>
  </r>
  <r>
    <s v="MN305"/>
    <x v="1"/>
    <x v="123"/>
    <x v="123"/>
    <s v="DIS-G S Cap Blanket"/>
    <d v="2010-01-01T00:00:00"/>
    <x v="1"/>
    <n v="201501"/>
    <x v="1"/>
    <x v="2"/>
    <s v="376000"/>
    <s v="068                                "/>
    <s v="00"/>
    <s v="UADD    "/>
    <x v="3713"/>
    <s v="1001"/>
    <s v="MN305"/>
    <x v="1"/>
    <s v="Gas Distribution 374-387"/>
    <s v="Mandated"/>
  </r>
  <r>
    <s v="MN305"/>
    <x v="1"/>
    <x v="123"/>
    <x v="123"/>
    <s v="DIS-G S Cap Blanket"/>
    <d v="2010-01-01T00:00:00"/>
    <x v="1"/>
    <n v="201501"/>
    <x v="1"/>
    <x v="2"/>
    <s v="380000"/>
    <s v="068                                "/>
    <s v="00"/>
    <s v="UADD    "/>
    <x v="3714"/>
    <s v="1001"/>
    <s v="MN305"/>
    <x v="1"/>
    <s v="Gas Distribution 374-387"/>
    <s v="Mandated"/>
  </r>
  <r>
    <s v="13D83"/>
    <x v="1"/>
    <x v="125"/>
    <x v="125"/>
    <s v="DIS-G N Cap Blanket"/>
    <d v="2010-01-01T00:00:00"/>
    <x v="1"/>
    <n v="201501"/>
    <x v="1"/>
    <x v="0"/>
    <s v="376000"/>
    <s v="028                                "/>
    <s v="00"/>
    <s v="UADD    "/>
    <x v="3715"/>
    <s v="1001"/>
    <s v="13D83"/>
    <x v="1"/>
    <s v="Gas Distribution 374-387"/>
    <s v="Mandated"/>
  </r>
  <r>
    <s v="13D83"/>
    <x v="1"/>
    <x v="125"/>
    <x v="125"/>
    <s v="DIS-G N Cap Blanket"/>
    <d v="2010-01-01T00:00:00"/>
    <x v="1"/>
    <n v="201501"/>
    <x v="1"/>
    <x v="0"/>
    <s v="380000"/>
    <s v="028                                "/>
    <s v="00"/>
    <s v="UADD    "/>
    <x v="3715"/>
    <s v="1001"/>
    <s v="13D83"/>
    <x v="1"/>
    <s v="Gas Distribution 374-387"/>
    <s v="Mandated"/>
  </r>
  <r>
    <s v="MN304"/>
    <x v="1"/>
    <x v="126"/>
    <x v="126"/>
    <s v="DIS-G S Cap Blanket"/>
    <d v="2010-01-01T00:00:00"/>
    <x v="1"/>
    <n v="201501"/>
    <x v="1"/>
    <x v="2"/>
    <s v="376000"/>
    <s v="068                                "/>
    <s v="00"/>
    <s v="UADD    "/>
    <x v="3716"/>
    <s v="1001"/>
    <s v="MN304"/>
    <x v="1"/>
    <s v="Gas Distribution 374-387"/>
    <s v="Mandated"/>
  </r>
  <r>
    <s v="MN304"/>
    <x v="1"/>
    <x v="126"/>
    <x v="126"/>
    <s v="DIS-G S Cap Blanket"/>
    <d v="2010-01-01T00:00:00"/>
    <x v="1"/>
    <n v="201501"/>
    <x v="1"/>
    <x v="2"/>
    <s v="380000"/>
    <s v="068                                "/>
    <s v="00"/>
    <s v="UADD    "/>
    <x v="3717"/>
    <s v="1001"/>
    <s v="MN304"/>
    <x v="1"/>
    <s v="Gas Distribution 374-387"/>
    <s v="Mandated"/>
  </r>
  <r>
    <s v="MN306"/>
    <x v="1"/>
    <x v="127"/>
    <x v="127"/>
    <s v="DIS-G S Cap Blanket"/>
    <d v="2010-01-01T00:00:00"/>
    <x v="1"/>
    <n v="201501"/>
    <x v="1"/>
    <x v="2"/>
    <s v="376000"/>
    <s v="068                                "/>
    <s v="00"/>
    <s v="UADD    "/>
    <x v="3718"/>
    <s v="1001"/>
    <s v="MN306"/>
    <x v="1"/>
    <s v="Gas Distribution 374-387"/>
    <s v="Mandated"/>
  </r>
  <r>
    <s v="MN306"/>
    <x v="1"/>
    <x v="127"/>
    <x v="127"/>
    <s v="DIS-G S Cap Blanket"/>
    <d v="2010-01-01T00:00:00"/>
    <x v="1"/>
    <n v="201501"/>
    <x v="1"/>
    <x v="2"/>
    <s v="380000"/>
    <s v="068                                "/>
    <s v="00"/>
    <s v="UADD    "/>
    <x v="3718"/>
    <s v="1001"/>
    <s v="MN306"/>
    <x v="1"/>
    <s v="Gas Distribution 374-387"/>
    <s v="Mandated"/>
  </r>
  <r>
    <s v="MN307"/>
    <x v="1"/>
    <x v="128"/>
    <x v="128"/>
    <s v="DIS-G S Cap Blanket"/>
    <d v="2010-01-01T00:00:00"/>
    <x v="1"/>
    <n v="201501"/>
    <x v="1"/>
    <x v="2"/>
    <s v="376000"/>
    <s v="068                                "/>
    <s v="00"/>
    <s v="UADD    "/>
    <x v="3719"/>
    <s v="1001"/>
    <s v="MN307"/>
    <x v="1"/>
    <s v="Gas Distribution 374-387"/>
    <s v="Mandated"/>
  </r>
  <r>
    <s v="MN307"/>
    <x v="1"/>
    <x v="128"/>
    <x v="128"/>
    <s v="DIS-G S Cap Blanket"/>
    <d v="2010-01-01T00:00:00"/>
    <x v="1"/>
    <n v="201501"/>
    <x v="1"/>
    <x v="2"/>
    <s v="380000"/>
    <s v="068                                "/>
    <s v="00"/>
    <s v="UADD    "/>
    <x v="3720"/>
    <s v="1001"/>
    <s v="MN307"/>
    <x v="1"/>
    <s v="Gas Distribution 374-387"/>
    <s v="Mandated"/>
  </r>
  <r>
    <s v="MN304"/>
    <x v="1"/>
    <x v="129"/>
    <x v="129"/>
    <s v="DIS-G S Cap Blanket"/>
    <d v="2010-01-01T00:00:00"/>
    <x v="1"/>
    <n v="201501"/>
    <x v="1"/>
    <x v="2"/>
    <s v="380000"/>
    <s v="068                                "/>
    <s v="00"/>
    <s v="UADD    "/>
    <x v="3721"/>
    <s v="1001"/>
    <s v="MN304"/>
    <x v="1"/>
    <s v="Gas Distribution 374-387"/>
    <s v="Mandated"/>
  </r>
  <r>
    <s v="MN305"/>
    <x v="1"/>
    <x v="130"/>
    <x v="130"/>
    <s v="DIS-G S Cap Blanket"/>
    <d v="2010-01-01T00:00:00"/>
    <x v="1"/>
    <n v="201501"/>
    <x v="1"/>
    <x v="2"/>
    <s v="376000"/>
    <s v="068                                "/>
    <s v="00"/>
    <s v="UADD    "/>
    <x v="3722"/>
    <s v="1001"/>
    <s v="MN305"/>
    <x v="1"/>
    <s v="Gas Distribution 374-387"/>
    <s v="Mandated"/>
  </r>
  <r>
    <s v="MN305"/>
    <x v="1"/>
    <x v="130"/>
    <x v="130"/>
    <s v="DIS-G S Cap Blanket"/>
    <d v="2010-01-01T00:00:00"/>
    <x v="1"/>
    <n v="201501"/>
    <x v="1"/>
    <x v="2"/>
    <s v="380000"/>
    <s v="068                                "/>
    <s v="00"/>
    <s v="UADD    "/>
    <x v="3723"/>
    <s v="1001"/>
    <s v="MN305"/>
    <x v="1"/>
    <s v="Gas Distribution 374-387"/>
    <s v="Mandated"/>
  </r>
  <r>
    <s v="MN307"/>
    <x v="1"/>
    <x v="132"/>
    <x v="132"/>
    <s v="DIS-G S Cap Blanket"/>
    <d v="1991-07-15T00:00:00"/>
    <x v="1"/>
    <n v="201501"/>
    <x v="1"/>
    <x v="2"/>
    <s v="376000"/>
    <s v="068                                "/>
    <s v="00"/>
    <s v="UADD    "/>
    <x v="3724"/>
    <s v="1001"/>
    <s v="MN307"/>
    <x v="1"/>
    <s v="Gas Distribution 374-387"/>
    <s v="Mandated"/>
  </r>
  <r>
    <s v="MN307"/>
    <x v="1"/>
    <x v="132"/>
    <x v="132"/>
    <s v="DIS-G S Cap Blanket"/>
    <d v="1991-07-15T00:00:00"/>
    <x v="1"/>
    <n v="201501"/>
    <x v="1"/>
    <x v="2"/>
    <s v="380000"/>
    <s v="068                                "/>
    <s v="00"/>
    <s v="UADD    "/>
    <x v="3725"/>
    <s v="1001"/>
    <s v="MN307"/>
    <x v="1"/>
    <s v="Gas Distribution 374-387"/>
    <s v="Mandated"/>
  </r>
  <r>
    <s v="ZLL11"/>
    <x v="1"/>
    <x v="134"/>
    <x v="134"/>
    <s v="DIS-G N Cap Blanket"/>
    <d v="2004-01-01T00:00:00"/>
    <x v="1"/>
    <n v="201501"/>
    <x v="1"/>
    <x v="0"/>
    <s v="376000"/>
    <s v="028                                "/>
    <s v="00"/>
    <s v="UADD    "/>
    <x v="3726"/>
    <s v="1001"/>
    <s v="ZLL11"/>
    <x v="1"/>
    <s v="Gas Distribution 374-387"/>
    <s v="Mandated"/>
  </r>
  <r>
    <s v="ZLL11"/>
    <x v="1"/>
    <x v="134"/>
    <x v="134"/>
    <s v="DIS-G N Cap Blanket"/>
    <d v="2004-01-01T00:00:00"/>
    <x v="1"/>
    <n v="201501"/>
    <x v="1"/>
    <x v="0"/>
    <s v="380000"/>
    <s v="028                                "/>
    <s v="00"/>
    <s v="UADD    "/>
    <x v="3727"/>
    <s v="1001"/>
    <s v="ZLL11"/>
    <x v="1"/>
    <s v="Gas Distribution 374-387"/>
    <s v="Mandated"/>
  </r>
  <r>
    <s v="ZBG11"/>
    <x v="1"/>
    <x v="136"/>
    <x v="136"/>
    <s v="DIS-G N Cap Blanket"/>
    <d v="2004-01-01T00:00:00"/>
    <x v="1"/>
    <n v="201501"/>
    <x v="1"/>
    <x v="0"/>
    <s v="376000"/>
    <s v="028                                "/>
    <s v="00"/>
    <s v="UADD    "/>
    <x v="3728"/>
    <s v="1001"/>
    <s v="ZBG11"/>
    <x v="1"/>
    <s v="Gas Distribution 374-387"/>
    <s v="Mandated"/>
  </r>
  <r>
    <s v="ZBG11"/>
    <x v="1"/>
    <x v="136"/>
    <x v="136"/>
    <s v="DIS-G N Cap Blanket"/>
    <d v="2004-01-01T00:00:00"/>
    <x v="1"/>
    <n v="201501"/>
    <x v="1"/>
    <x v="0"/>
    <s v="380000"/>
    <s v="028                                "/>
    <s v="00"/>
    <s v="UADD    "/>
    <x v="3729"/>
    <s v="1001"/>
    <s v="ZBG11"/>
    <x v="1"/>
    <s v="Gas Distribution 374-387"/>
    <s v="Mandated"/>
  </r>
  <r>
    <s v="ZBG11"/>
    <x v="1"/>
    <x v="136"/>
    <x v="136"/>
    <s v="DIS-G N Cap Blanket"/>
    <d v="2004-01-01T00:00:00"/>
    <x v="1"/>
    <n v="201501"/>
    <x v="1"/>
    <x v="0"/>
    <s v="385000"/>
    <s v="028                                "/>
    <s v="00"/>
    <s v="UADD    "/>
    <x v="3730"/>
    <s v="1001"/>
    <s v="ZBG11"/>
    <x v="1"/>
    <s v="Gas Distribution 374-387"/>
    <s v="Mandated"/>
  </r>
  <r>
    <s v="ZBG11"/>
    <x v="1"/>
    <x v="139"/>
    <x v="139"/>
    <s v="DIS-G N Cap Blanket"/>
    <d v="1951-01-01T00:00:00"/>
    <x v="1"/>
    <n v="201501"/>
    <x v="1"/>
    <x v="0"/>
    <s v="376000"/>
    <s v="028                                "/>
    <s v="00"/>
    <s v="UADD    "/>
    <x v="3731"/>
    <s v="1001"/>
    <s v="ZBG11"/>
    <x v="1"/>
    <s v="Gas Distribution 374-387"/>
    <s v="Mandated"/>
  </r>
  <r>
    <s v="ZBG11"/>
    <x v="1"/>
    <x v="139"/>
    <x v="139"/>
    <s v="DIS-G N Cap Blanket"/>
    <d v="1951-01-01T00:00:00"/>
    <x v="1"/>
    <n v="201501"/>
    <x v="1"/>
    <x v="0"/>
    <s v="380000"/>
    <s v="028                                "/>
    <s v="00"/>
    <s v="UADD    "/>
    <x v="3732"/>
    <s v="1001"/>
    <s v="ZBG11"/>
    <x v="1"/>
    <s v="Gas Distribution 374-387"/>
    <s v="Mandated"/>
  </r>
  <r>
    <s v="ZLL11"/>
    <x v="1"/>
    <x v="141"/>
    <x v="141"/>
    <s v="DIS-G N Cap Blanket"/>
    <d v="1984-07-01T00:00:00"/>
    <x v="1"/>
    <n v="201501"/>
    <x v="1"/>
    <x v="0"/>
    <s v="376000"/>
    <s v="028                                "/>
    <s v="00"/>
    <s v="UADD    "/>
    <x v="3733"/>
    <s v="1001"/>
    <s v="ZLL11"/>
    <x v="1"/>
    <s v="Gas Distribution 374-387"/>
    <s v="Mandated"/>
  </r>
  <r>
    <s v="ZBG11"/>
    <x v="1"/>
    <x v="143"/>
    <x v="143"/>
    <s v="DIS-G N Cap Blanket"/>
    <d v="1984-01-01T00:00:00"/>
    <x v="1"/>
    <n v="201501"/>
    <x v="1"/>
    <x v="0"/>
    <s v="376000"/>
    <s v="028                                "/>
    <s v="00"/>
    <s v="UADD    "/>
    <x v="3734"/>
    <s v="1001"/>
    <s v="ZBG11"/>
    <x v="1"/>
    <s v="Gas Distribution 374-387"/>
    <s v="Mandated"/>
  </r>
  <r>
    <s v="ZBG11"/>
    <x v="1"/>
    <x v="143"/>
    <x v="143"/>
    <s v="DIS-G N Cap Blanket"/>
    <d v="1984-01-01T00:00:00"/>
    <x v="1"/>
    <n v="201501"/>
    <x v="1"/>
    <x v="0"/>
    <s v="380000"/>
    <s v="028                                "/>
    <s v="00"/>
    <s v="UADD    "/>
    <x v="3735"/>
    <s v="1001"/>
    <s v="ZBG11"/>
    <x v="1"/>
    <s v="Gas Distribution 374-387"/>
    <s v="Mandated"/>
  </r>
  <r>
    <s v="ZCS11"/>
    <x v="1"/>
    <x v="144"/>
    <x v="144"/>
    <s v="DIS-G N Cap Blanket"/>
    <d v="1993-01-22T00:00:00"/>
    <x v="1"/>
    <n v="201501"/>
    <x v="1"/>
    <x v="1"/>
    <s v="376000"/>
    <s v="038                                "/>
    <s v="00"/>
    <s v="UADD    "/>
    <x v="3736"/>
    <s v="1001"/>
    <s v="ZCS11"/>
    <x v="1"/>
    <s v="Gas Distribution 374-387"/>
    <s v="Mandated"/>
  </r>
  <r>
    <s v="ZCJ11"/>
    <x v="1"/>
    <x v="146"/>
    <x v="146"/>
    <s v="DIS-G N Cap Blanket"/>
    <d v="1993-03-22T00:00:00"/>
    <x v="1"/>
    <n v="201501"/>
    <x v="1"/>
    <x v="1"/>
    <s v="376000"/>
    <s v="038                                "/>
    <s v="00"/>
    <s v="UADD    "/>
    <x v="3737"/>
    <s v="1001"/>
    <s v="ZCJ11"/>
    <x v="1"/>
    <s v="Gas Distribution 374-387"/>
    <s v="Mandated"/>
  </r>
  <r>
    <s v="ZCJ11"/>
    <x v="1"/>
    <x v="146"/>
    <x v="146"/>
    <s v="DIS-G N Cap Blanket"/>
    <d v="1993-03-22T00:00:00"/>
    <x v="1"/>
    <n v="201501"/>
    <x v="1"/>
    <x v="1"/>
    <s v="380000"/>
    <s v="038                                "/>
    <s v="00"/>
    <s v="UADD    "/>
    <x v="3737"/>
    <s v="1001"/>
    <s v="ZCJ11"/>
    <x v="1"/>
    <s v="Gas Distribution 374-387"/>
    <s v="Mandated"/>
  </r>
  <r>
    <s v="ZBW11"/>
    <x v="1"/>
    <x v="147"/>
    <x v="147"/>
    <s v="DIS-G N Cap Blanket"/>
    <d v="1984-01-01T00:00:00"/>
    <x v="1"/>
    <n v="201501"/>
    <x v="1"/>
    <x v="0"/>
    <s v="376000"/>
    <s v="028                                "/>
    <s v="00"/>
    <s v="UADD    "/>
    <x v="3738"/>
    <s v="1001"/>
    <s v="ZBW11"/>
    <x v="1"/>
    <s v="Gas Distribution 374-387"/>
    <s v="Mandated"/>
  </r>
  <r>
    <s v="ZBW11"/>
    <x v="1"/>
    <x v="147"/>
    <x v="147"/>
    <s v="DIS-G N Cap Blanket"/>
    <d v="1984-01-01T00:00:00"/>
    <x v="1"/>
    <n v="201501"/>
    <x v="1"/>
    <x v="0"/>
    <s v="380000"/>
    <s v="028                                "/>
    <s v="00"/>
    <s v="UADD    "/>
    <x v="3739"/>
    <s v="1001"/>
    <s v="ZBW11"/>
    <x v="1"/>
    <s v="Gas Distribution 374-387"/>
    <s v="Mandated"/>
  </r>
  <r>
    <s v="ZCM11"/>
    <x v="1"/>
    <x v="148"/>
    <x v="148"/>
    <s v="DIS-G N Cap Blanket"/>
    <d v="1986-06-30T00:00:00"/>
    <x v="1"/>
    <n v="201501"/>
    <x v="1"/>
    <x v="1"/>
    <s v="376000"/>
    <s v="038                                "/>
    <s v="00"/>
    <s v="UADD    "/>
    <x v="3740"/>
    <s v="1001"/>
    <s v="ZCM11"/>
    <x v="1"/>
    <s v="Gas Distribution 374-387"/>
    <s v="Mandated"/>
  </r>
  <r>
    <s v="ZCM11"/>
    <x v="1"/>
    <x v="148"/>
    <x v="148"/>
    <s v="DIS-G N Cap Blanket"/>
    <d v="1986-06-30T00:00:00"/>
    <x v="1"/>
    <n v="201501"/>
    <x v="1"/>
    <x v="1"/>
    <s v="380000"/>
    <s v="038                                "/>
    <s v="00"/>
    <s v="UADD    "/>
    <x v="3741"/>
    <s v="1001"/>
    <s v="ZCM11"/>
    <x v="1"/>
    <s v="Gas Distribution 374-387"/>
    <s v="Mandated"/>
  </r>
  <r>
    <s v="ZLL11"/>
    <x v="1"/>
    <x v="149"/>
    <x v="149"/>
    <s v="DIS-G N Cap Blanket"/>
    <d v="1984-07-01T00:00:00"/>
    <x v="1"/>
    <n v="201501"/>
    <x v="1"/>
    <x v="1"/>
    <s v="376000"/>
    <s v="038                                "/>
    <s v="00"/>
    <s v="UADD    "/>
    <x v="3742"/>
    <s v="1001"/>
    <s v="ZLL11"/>
    <x v="1"/>
    <s v="Gas Distribution 374-387"/>
    <s v="Mandated"/>
  </r>
  <r>
    <s v="ZPJ11"/>
    <x v="1"/>
    <x v="150"/>
    <x v="150"/>
    <s v="DIS-G N Cap Blanket"/>
    <d v="1993-01-22T00:00:00"/>
    <x v="1"/>
    <n v="201501"/>
    <x v="1"/>
    <x v="1"/>
    <s v="376000"/>
    <s v="038                                "/>
    <s v="00"/>
    <s v="UADD    "/>
    <x v="3743"/>
    <s v="1001"/>
    <s v="ZPJ11"/>
    <x v="1"/>
    <s v="Gas Distribution 374-387"/>
    <s v="Mandated"/>
  </r>
  <r>
    <s v="ZPJ11"/>
    <x v="1"/>
    <x v="150"/>
    <x v="150"/>
    <s v="DIS-G N Cap Blanket"/>
    <d v="1993-01-22T00:00:00"/>
    <x v="1"/>
    <n v="201501"/>
    <x v="1"/>
    <x v="1"/>
    <s v="380000"/>
    <s v="038                                "/>
    <s v="00"/>
    <s v="UADD    "/>
    <x v="3744"/>
    <s v="1001"/>
    <s v="ZPJ11"/>
    <x v="1"/>
    <s v="Gas Distribution 374-387"/>
    <s v="Mandated"/>
  </r>
  <r>
    <s v="ZPJ11"/>
    <x v="1"/>
    <x v="151"/>
    <x v="151"/>
    <s v="DIS-G N Cap Blanket"/>
    <d v="1984-07-01T00:00:00"/>
    <x v="1"/>
    <n v="201501"/>
    <x v="1"/>
    <x v="0"/>
    <s v="376000"/>
    <s v="028                                "/>
    <s v="00"/>
    <s v="UADD    "/>
    <x v="3745"/>
    <s v="1001"/>
    <s v="ZPJ11"/>
    <x v="1"/>
    <s v="Gas Distribution 374-387"/>
    <s v="Mandated"/>
  </r>
  <r>
    <s v="ZPJ11"/>
    <x v="1"/>
    <x v="151"/>
    <x v="151"/>
    <s v="DIS-G N Cap Blanket"/>
    <d v="1984-07-01T00:00:00"/>
    <x v="1"/>
    <n v="201501"/>
    <x v="1"/>
    <x v="0"/>
    <s v="380000"/>
    <s v="028                                "/>
    <s v="00"/>
    <s v="UADD    "/>
    <x v="3746"/>
    <s v="1001"/>
    <s v="ZPJ11"/>
    <x v="1"/>
    <s v="Gas Distribution 374-387"/>
    <s v="Mandated"/>
  </r>
  <r>
    <s v="ZBG11"/>
    <x v="1"/>
    <x v="152"/>
    <x v="152"/>
    <s v="DIS-G N Cap Blanket"/>
    <d v="1984-01-01T00:00:00"/>
    <x v="1"/>
    <n v="201501"/>
    <x v="1"/>
    <x v="0"/>
    <s v="376000"/>
    <s v="028                                "/>
    <s v="00"/>
    <s v="UADD    "/>
    <x v="3747"/>
    <s v="1001"/>
    <s v="ZBG11"/>
    <x v="1"/>
    <s v="Gas Distribution 374-387"/>
    <s v="Mandated"/>
  </r>
  <r>
    <s v="ZBG11"/>
    <x v="1"/>
    <x v="153"/>
    <x v="153"/>
    <s v="DIS-G N Cap Specific"/>
    <d v="2014-06-01T00:00:00"/>
    <x v="1"/>
    <n v="201501"/>
    <x v="1"/>
    <x v="0"/>
    <s v="380000"/>
    <s v="028                                "/>
    <s v="00"/>
    <s v="UADD    "/>
    <x v="3748"/>
    <s v="1001"/>
    <s v="ZBG11"/>
    <x v="1"/>
    <s v="Gas Distribution 374-387"/>
    <s v="Mandated"/>
  </r>
  <r>
    <s v="ZBG11"/>
    <x v="1"/>
    <x v="153"/>
    <x v="153"/>
    <s v="DIS-G N Cap Specific"/>
    <d v="2014-06-01T00:00:00"/>
    <x v="1"/>
    <n v="201501"/>
    <x v="1"/>
    <x v="0"/>
    <s v="385000"/>
    <s v="028                                "/>
    <s v="00"/>
    <s v="UADD    "/>
    <x v="3749"/>
    <s v="1001"/>
    <s v="ZBG11"/>
    <x v="1"/>
    <s v="Gas Distribution 374-387"/>
    <s v="Mandated"/>
  </r>
  <r>
    <s v="ZLL11"/>
    <x v="1"/>
    <x v="154"/>
    <x v="154"/>
    <s v="DIS-G N Cap Blanket"/>
    <d v="2004-01-01T00:00:00"/>
    <x v="1"/>
    <n v="201501"/>
    <x v="1"/>
    <x v="0"/>
    <s v="380000"/>
    <s v="028                                "/>
    <s v="00"/>
    <s v="UADD    "/>
    <x v="3750"/>
    <s v="1001"/>
    <s v="ZLL11"/>
    <x v="1"/>
    <s v="Gas Distribution 374-387"/>
    <s v="Mandated"/>
  </r>
  <r>
    <s v="ZBW11"/>
    <x v="1"/>
    <x v="155"/>
    <x v="155"/>
    <s v="DIS-G N Cap Blanket"/>
    <d v="2004-01-01T00:00:00"/>
    <x v="1"/>
    <n v="201501"/>
    <x v="1"/>
    <x v="0"/>
    <s v="376000"/>
    <s v="028                                "/>
    <s v="00"/>
    <s v="UADD    "/>
    <x v="3751"/>
    <s v="1001"/>
    <s v="ZBW11"/>
    <x v="1"/>
    <s v="Gas Distribution 374-387"/>
    <s v="Mandated"/>
  </r>
  <r>
    <s v="ZBW11"/>
    <x v="1"/>
    <x v="155"/>
    <x v="155"/>
    <s v="DIS-G N Cap Blanket"/>
    <d v="2004-01-01T00:00:00"/>
    <x v="1"/>
    <n v="201501"/>
    <x v="1"/>
    <x v="0"/>
    <s v="380000"/>
    <s v="028                                "/>
    <s v="00"/>
    <s v="UADD    "/>
    <x v="3751"/>
    <s v="1001"/>
    <s v="ZBW11"/>
    <x v="1"/>
    <s v="Gas Distribution 374-387"/>
    <s v="Mandated"/>
  </r>
  <r>
    <s v="ZBR11"/>
    <x v="1"/>
    <x v="156"/>
    <x v="156"/>
    <s v="DIS-G N Cap Blanket"/>
    <d v="2004-01-01T00:00:00"/>
    <x v="1"/>
    <n v="201501"/>
    <x v="1"/>
    <x v="0"/>
    <s v="376000"/>
    <s v="028                                "/>
    <s v="00"/>
    <s v="UADD    "/>
    <x v="3752"/>
    <s v="1001"/>
    <s v="ZBR11"/>
    <x v="1"/>
    <s v="Gas Distribution 374-387"/>
    <s v="Mandated"/>
  </r>
  <r>
    <s v="ZBR11"/>
    <x v="1"/>
    <x v="156"/>
    <x v="156"/>
    <s v="DIS-G N Cap Blanket"/>
    <d v="2004-01-01T00:00:00"/>
    <x v="1"/>
    <n v="201501"/>
    <x v="1"/>
    <x v="0"/>
    <s v="380000"/>
    <s v="028                                "/>
    <s v="00"/>
    <s v="UADD    "/>
    <x v="576"/>
    <s v="1001"/>
    <s v="ZBR11"/>
    <x v="1"/>
    <s v="Gas Distribution 374-387"/>
    <s v="Mandated"/>
  </r>
  <r>
    <s v="ZBG11"/>
    <x v="1"/>
    <x v="157"/>
    <x v="157"/>
    <s v="DIS-G N Cap Blanket"/>
    <d v="2004-01-01T00:00:00"/>
    <x v="1"/>
    <n v="201501"/>
    <x v="1"/>
    <x v="0"/>
    <s v="376000"/>
    <s v="028                                "/>
    <s v="00"/>
    <s v="UADD    "/>
    <x v="3753"/>
    <s v="1001"/>
    <s v="ZBG11"/>
    <x v="1"/>
    <s v="Gas Distribution 374-387"/>
    <s v="Mandated"/>
  </r>
  <r>
    <s v="ZBG11"/>
    <x v="1"/>
    <x v="157"/>
    <x v="157"/>
    <s v="DIS-G N Cap Blanket"/>
    <d v="2004-01-01T00:00:00"/>
    <x v="1"/>
    <n v="201501"/>
    <x v="1"/>
    <x v="0"/>
    <s v="380000"/>
    <s v="028                                "/>
    <s v="00"/>
    <s v="UADD    "/>
    <x v="3753"/>
    <s v="1001"/>
    <s v="ZBG11"/>
    <x v="1"/>
    <s v="Gas Distribution 374-387"/>
    <s v="Mandated"/>
  </r>
  <r>
    <s v="ZCM11"/>
    <x v="1"/>
    <x v="158"/>
    <x v="158"/>
    <s v="DIS-G N Cap Blanket"/>
    <d v="2004-01-01T00:00:00"/>
    <x v="1"/>
    <n v="201501"/>
    <x v="1"/>
    <x v="1"/>
    <s v="376000"/>
    <s v="038                                "/>
    <s v="00"/>
    <s v="UADD    "/>
    <x v="3754"/>
    <s v="1001"/>
    <s v="ZCM11"/>
    <x v="1"/>
    <s v="Gas Distribution 374-387"/>
    <s v="Mandated"/>
  </r>
  <r>
    <s v="ZCM11"/>
    <x v="1"/>
    <x v="158"/>
    <x v="158"/>
    <s v="DIS-G N Cap Blanket"/>
    <d v="2004-01-01T00:00:00"/>
    <x v="1"/>
    <n v="201501"/>
    <x v="1"/>
    <x v="1"/>
    <s v="380000"/>
    <s v="038                                "/>
    <s v="00"/>
    <s v="UADD    "/>
    <x v="3755"/>
    <s v="1001"/>
    <s v="ZCM11"/>
    <x v="1"/>
    <s v="Gas Distribution 374-387"/>
    <s v="Mandated"/>
  </r>
  <r>
    <s v="ZLL11"/>
    <x v="1"/>
    <x v="159"/>
    <x v="159"/>
    <s v="DIS-G N Cap Blanket"/>
    <d v="2004-01-01T00:00:00"/>
    <x v="1"/>
    <n v="201501"/>
    <x v="1"/>
    <x v="1"/>
    <s v="380000"/>
    <s v="038                                "/>
    <s v="00"/>
    <s v="UADD    "/>
    <x v="3756"/>
    <s v="1001"/>
    <s v="ZLL11"/>
    <x v="1"/>
    <s v="Gas Distribution 374-387"/>
    <s v="Mandated"/>
  </r>
  <r>
    <s v="ZPJ11"/>
    <x v="1"/>
    <x v="160"/>
    <x v="160"/>
    <s v="DIS-G N Cap Blanket"/>
    <d v="2004-01-01T00:00:00"/>
    <x v="1"/>
    <n v="201501"/>
    <x v="1"/>
    <x v="1"/>
    <s v="380000"/>
    <s v="038                                "/>
    <s v="00"/>
    <s v="UADD    "/>
    <x v="3757"/>
    <s v="1001"/>
    <s v="ZPJ11"/>
    <x v="1"/>
    <s v="Gas Distribution 374-387"/>
    <s v="Mandated"/>
  </r>
  <r>
    <s v="ZPJ11"/>
    <x v="1"/>
    <x v="162"/>
    <x v="162"/>
    <s v="DIS-G N Cap Blanket"/>
    <d v="2004-01-01T00:00:00"/>
    <x v="1"/>
    <n v="201501"/>
    <x v="1"/>
    <x v="0"/>
    <s v="380000"/>
    <s v="028                                "/>
    <s v="00"/>
    <s v="UADD    "/>
    <x v="3758"/>
    <s v="1001"/>
    <s v="ZPJ11"/>
    <x v="1"/>
    <s v="Gas Distribution 374-387"/>
    <s v="Mandated"/>
  </r>
  <r>
    <s v="ZBG11"/>
    <x v="1"/>
    <x v="163"/>
    <x v="163"/>
    <s v="DIS-G N Cap Blanket"/>
    <d v="1951-01-01T00:00:00"/>
    <x v="1"/>
    <n v="201501"/>
    <x v="1"/>
    <x v="0"/>
    <s v="376000"/>
    <s v="028                                "/>
    <s v="00"/>
    <s v="UADD    "/>
    <x v="3759"/>
    <s v="1001"/>
    <s v="ZBG11"/>
    <x v="1"/>
    <s v="Gas Distribution 374-387"/>
    <s v="Mandated"/>
  </r>
  <r>
    <s v="ZBG11"/>
    <x v="1"/>
    <x v="163"/>
    <x v="163"/>
    <s v="DIS-G N Cap Blanket"/>
    <d v="1951-01-01T00:00:00"/>
    <x v="1"/>
    <n v="201501"/>
    <x v="1"/>
    <x v="0"/>
    <s v="380000"/>
    <s v="028                                "/>
    <s v="00"/>
    <s v="UADD    "/>
    <x v="3759"/>
    <s v="1001"/>
    <s v="ZBG11"/>
    <x v="1"/>
    <s v="Gas Distribution 374-387"/>
    <s v="Mandated"/>
  </r>
  <r>
    <s v="ZCS11"/>
    <x v="1"/>
    <x v="164"/>
    <x v="164"/>
    <s v="DIS-G N Cap Blanket"/>
    <d v="2004-01-01T00:00:00"/>
    <x v="1"/>
    <n v="201501"/>
    <x v="1"/>
    <x v="1"/>
    <s v="380000"/>
    <s v="038                                "/>
    <s v="00"/>
    <s v="UADD    "/>
    <x v="3760"/>
    <s v="1001"/>
    <s v="ZCS11"/>
    <x v="1"/>
    <s v="Gas Distribution 374-387"/>
    <s v="Mandated"/>
  </r>
  <r>
    <s v="ZBG11"/>
    <x v="1"/>
    <x v="165"/>
    <x v="165"/>
    <s v="DIS-G N Cap Blanket"/>
    <d v="2004-01-01T00:00:00"/>
    <x v="1"/>
    <n v="201501"/>
    <x v="1"/>
    <x v="0"/>
    <s v="376000"/>
    <s v="028                                "/>
    <s v="00"/>
    <s v="UADD    "/>
    <x v="3761"/>
    <s v="1001"/>
    <s v="ZBG11"/>
    <x v="1"/>
    <s v="Gas Distribution 374-387"/>
    <s v="Mandated"/>
  </r>
  <r>
    <s v="ZBG11"/>
    <x v="1"/>
    <x v="165"/>
    <x v="165"/>
    <s v="DIS-G N Cap Blanket"/>
    <d v="2004-01-01T00:00:00"/>
    <x v="1"/>
    <n v="201501"/>
    <x v="1"/>
    <x v="0"/>
    <s v="380000"/>
    <s v="028                                "/>
    <s v="00"/>
    <s v="UADD    "/>
    <x v="3761"/>
    <s v="1001"/>
    <s v="ZBG11"/>
    <x v="1"/>
    <s v="Gas Distribution 374-387"/>
    <s v="Mandated"/>
  </r>
  <r>
    <s v="ZBG11"/>
    <x v="1"/>
    <x v="166"/>
    <x v="166"/>
    <s v="DIS-G N Cap Blanket"/>
    <d v="2004-01-01T00:00:00"/>
    <x v="1"/>
    <n v="201501"/>
    <x v="1"/>
    <x v="0"/>
    <s v="380000"/>
    <s v="028                                "/>
    <s v="00"/>
    <s v="UADD    "/>
    <x v="3762"/>
    <s v="1001"/>
    <s v="ZBG11"/>
    <x v="1"/>
    <s v="Gas Distribution 374-387"/>
    <s v="Mandated"/>
  </r>
  <r>
    <s v="ZBG11"/>
    <x v="1"/>
    <x v="167"/>
    <x v="167"/>
    <s v="DIS-G N Cap Blanket"/>
    <d v="1951-01-01T00:00:00"/>
    <x v="1"/>
    <n v="201501"/>
    <x v="1"/>
    <x v="0"/>
    <s v="376000"/>
    <s v="028                                "/>
    <s v="00"/>
    <s v="UADD    "/>
    <x v="3763"/>
    <s v="1001"/>
    <s v="ZBG11"/>
    <x v="1"/>
    <s v="Gas Distribution 374-387"/>
    <s v="Mandated"/>
  </r>
  <r>
    <s v="ZBG11"/>
    <x v="1"/>
    <x v="167"/>
    <x v="167"/>
    <s v="DIS-G N Cap Blanket"/>
    <d v="1951-01-01T00:00:00"/>
    <x v="1"/>
    <n v="201501"/>
    <x v="1"/>
    <x v="0"/>
    <s v="380000"/>
    <s v="028                                "/>
    <s v="00"/>
    <s v="UADD    "/>
    <x v="3764"/>
    <s v="1001"/>
    <s v="ZBG11"/>
    <x v="1"/>
    <s v="Gas Distribution 374-387"/>
    <s v="Mandated"/>
  </r>
  <r>
    <s v="ZCJ11"/>
    <x v="1"/>
    <x v="168"/>
    <x v="168"/>
    <s v="DIS-G N Cap Blanket"/>
    <d v="2004-01-01T00:00:00"/>
    <x v="1"/>
    <n v="201501"/>
    <x v="1"/>
    <x v="1"/>
    <s v="380000"/>
    <s v="038                                "/>
    <s v="00"/>
    <s v="UADD    "/>
    <x v="3765"/>
    <s v="1001"/>
    <s v="ZCJ11"/>
    <x v="1"/>
    <s v="Gas Distribution 374-387"/>
    <s v="Mandated"/>
  </r>
  <r>
    <s v="XE020"/>
    <x v="2"/>
    <x v="170"/>
    <x v="170"/>
    <s v="DIS-Pur Blanket"/>
    <d v="1984-01-27T00:00:00"/>
    <x v="1"/>
    <n v="201501"/>
    <x v="0"/>
    <x v="0"/>
    <s v="370000"/>
    <s v="028                                "/>
    <s v="00"/>
    <s v="UADD    "/>
    <x v="3766"/>
    <s v="1002"/>
    <s v="XE020"/>
    <x v="2"/>
    <s v="Elec Distribution 360-373"/>
    <s v="Mandated"/>
  </r>
  <r>
    <s v="XE020"/>
    <x v="2"/>
    <x v="171"/>
    <x v="171"/>
    <s v="DIS-Pur Blanket"/>
    <d v="1984-01-27T00:00:00"/>
    <x v="1"/>
    <n v="201501"/>
    <x v="0"/>
    <x v="1"/>
    <s v="370000"/>
    <s v="038                                "/>
    <s v="00"/>
    <s v="UADD    "/>
    <x v="3767"/>
    <s v="1002"/>
    <s v="XE020"/>
    <x v="2"/>
    <s v="Elec Distribution 360-373"/>
    <s v="Mandated"/>
  </r>
  <r>
    <s v="YA125"/>
    <x v="3"/>
    <x v="812"/>
    <x v="812"/>
    <s v="DIS-Pur Blanket"/>
    <d v="1984-01-27T00:00:00"/>
    <x v="1"/>
    <n v="201501"/>
    <x v="0"/>
    <x v="1"/>
    <s v="368000"/>
    <s v="038                                "/>
    <s v="00"/>
    <s v="UADD    "/>
    <x v="3768"/>
    <s v="1003"/>
    <s v="YA125"/>
    <x v="3"/>
    <s v="Elec Distribution 360-373"/>
    <s v="Mandated"/>
  </r>
  <r>
    <s v="YA125"/>
    <x v="3"/>
    <x v="813"/>
    <x v="813"/>
    <s v="DIS-Pur Blanket"/>
    <d v="1984-01-27T00:00:00"/>
    <x v="1"/>
    <n v="201501"/>
    <x v="0"/>
    <x v="0"/>
    <s v="365000"/>
    <s v="028                                "/>
    <s v="00"/>
    <s v="UADD    "/>
    <x v="3769"/>
    <s v="1003"/>
    <s v="YA125"/>
    <x v="3"/>
    <s v="Elec Distribution 360-373"/>
    <s v="Mandated"/>
  </r>
  <r>
    <s v="YA125"/>
    <x v="3"/>
    <x v="813"/>
    <x v="813"/>
    <s v="DIS-Pur Blanket"/>
    <d v="1984-01-27T00:00:00"/>
    <x v="1"/>
    <n v="201501"/>
    <x v="0"/>
    <x v="0"/>
    <s v="368000"/>
    <s v="028                                "/>
    <s v="00"/>
    <s v="UADD    "/>
    <x v="3770"/>
    <s v="1003"/>
    <s v="YA125"/>
    <x v="3"/>
    <s v="Elec Distribution 360-373"/>
    <s v="Mandated"/>
  </r>
  <r>
    <s v="YA125"/>
    <x v="3"/>
    <x v="813"/>
    <x v="813"/>
    <s v="DIS-Pur Blanket"/>
    <d v="1984-01-27T00:00:00"/>
    <x v="1"/>
    <n v="201501"/>
    <x v="0"/>
    <x v="0"/>
    <s v="369100"/>
    <s v="028                                "/>
    <s v="00"/>
    <s v="UADD    "/>
    <x v="3770"/>
    <s v="1003"/>
    <s v="YA125"/>
    <x v="3"/>
    <s v="Elec Distribution 360-373"/>
    <s v="Mandated"/>
  </r>
  <r>
    <s v="YA125"/>
    <x v="3"/>
    <x v="172"/>
    <x v="172"/>
    <s v="DIS-Pur Blanket"/>
    <d v="2013-01-01T00:00:00"/>
    <x v="1"/>
    <n v="201501"/>
    <x v="0"/>
    <x v="1"/>
    <s v="368000"/>
    <s v="038                                "/>
    <s v="00"/>
    <s v="UADD    "/>
    <x v="3771"/>
    <s v="1003"/>
    <s v="YA125"/>
    <x v="3"/>
    <s v="Elec Distribution 360-373"/>
    <s v="Mandated"/>
  </r>
  <r>
    <s v="YA125"/>
    <x v="3"/>
    <x v="173"/>
    <x v="173"/>
    <s v="DIS-Pur Blanket"/>
    <d v="2013-01-01T00:00:00"/>
    <x v="1"/>
    <n v="201501"/>
    <x v="0"/>
    <x v="0"/>
    <s v="368000"/>
    <s v="028                                "/>
    <s v="00"/>
    <s v="UADD    "/>
    <x v="3772"/>
    <s v="1003"/>
    <s v="YA125"/>
    <x v="3"/>
    <s v="Elec Distribution 360-373"/>
    <s v="Mandated"/>
  </r>
  <r>
    <s v="ZBC30"/>
    <x v="4"/>
    <x v="175"/>
    <x v="175"/>
    <s v="DIS-E Cap Blanket"/>
    <d v="2004-10-01T00:00:00"/>
    <x v="1"/>
    <n v="201501"/>
    <x v="0"/>
    <x v="0"/>
    <s v="365000"/>
    <s v="028                                "/>
    <s v="00"/>
    <s v="UADD    "/>
    <x v="89"/>
    <s v="1004"/>
    <s v="ZBC30"/>
    <x v="4"/>
    <s v="Elec Distribution 360-373"/>
    <s v="Mandated"/>
  </r>
  <r>
    <s v="ZBC30"/>
    <x v="4"/>
    <x v="175"/>
    <x v="175"/>
    <s v="DIS-E Cap Blanket"/>
    <d v="2004-10-01T00:00:00"/>
    <x v="1"/>
    <n v="201501"/>
    <x v="0"/>
    <x v="0"/>
    <s v="373200"/>
    <s v="028                                "/>
    <s v="00"/>
    <s v="UADD    "/>
    <x v="3773"/>
    <s v="1004"/>
    <s v="ZBC30"/>
    <x v="4"/>
    <s v="Elec Distribution 360-373"/>
    <s v="Mandated"/>
  </r>
  <r>
    <s v="ZBC30"/>
    <x v="4"/>
    <x v="175"/>
    <x v="175"/>
    <s v="DIS-E Cap Blanket"/>
    <d v="2004-10-01T00:00:00"/>
    <x v="1"/>
    <n v="201501"/>
    <x v="0"/>
    <x v="0"/>
    <s v="373300"/>
    <s v="028                                "/>
    <s v="00"/>
    <s v="UADD    "/>
    <x v="3774"/>
    <s v="1004"/>
    <s v="ZBC30"/>
    <x v="4"/>
    <s v="Elec Distribution 360-373"/>
    <s v="Mandated"/>
  </r>
  <r>
    <s v="ZBC30"/>
    <x v="4"/>
    <x v="175"/>
    <x v="175"/>
    <s v="DIS-E Cap Blanket"/>
    <d v="2004-10-01T00:00:00"/>
    <x v="1"/>
    <n v="201501"/>
    <x v="0"/>
    <x v="0"/>
    <s v="373400"/>
    <s v="028                                "/>
    <s v="00"/>
    <s v="UADD    "/>
    <x v="3775"/>
    <s v="1004"/>
    <s v="ZBC30"/>
    <x v="4"/>
    <s v="Elec Distribution 360-373"/>
    <s v="Mandated"/>
  </r>
  <r>
    <s v="ZLL30"/>
    <x v="4"/>
    <x v="177"/>
    <x v="177"/>
    <s v="DIS-E Cap Blanket"/>
    <d v="1984-07-01T00:00:00"/>
    <x v="1"/>
    <n v="201501"/>
    <x v="0"/>
    <x v="0"/>
    <s v="373400"/>
    <s v="028                                "/>
    <s v="00"/>
    <s v="UADD    "/>
    <x v="3776"/>
    <s v="1004"/>
    <s v="ZLL30"/>
    <x v="4"/>
    <s v="Elec Distribution 360-373"/>
    <s v="Mandated"/>
  </r>
  <r>
    <s v="ZPJ30"/>
    <x v="4"/>
    <x v="178"/>
    <x v="178"/>
    <s v="DIS-E Cap Blanket"/>
    <d v="1986-12-20T00:00:00"/>
    <x v="1"/>
    <n v="201501"/>
    <x v="0"/>
    <x v="0"/>
    <s v="373400"/>
    <s v="028                                "/>
    <s v="00"/>
    <s v="UADD    "/>
    <x v="3777"/>
    <s v="1004"/>
    <s v="ZPJ30"/>
    <x v="4"/>
    <s v="Elec Distribution 360-373"/>
    <s v="Mandated"/>
  </r>
  <r>
    <s v="ZBW30"/>
    <x v="4"/>
    <x v="179"/>
    <x v="179"/>
    <s v="DIS-E Cap Blanket"/>
    <d v="1986-12-20T00:00:00"/>
    <x v="1"/>
    <n v="201501"/>
    <x v="0"/>
    <x v="0"/>
    <s v="373400"/>
    <s v="028                                "/>
    <s v="00"/>
    <s v="UADD    "/>
    <x v="3778"/>
    <s v="1004"/>
    <s v="ZBW30"/>
    <x v="4"/>
    <s v="Elec Distribution 360-373"/>
    <s v="Mandated"/>
  </r>
  <r>
    <s v="ZBR30"/>
    <x v="4"/>
    <x v="180"/>
    <x v="180"/>
    <s v="DIS-E Cap Blanket"/>
    <d v="1984-01-01T00:00:00"/>
    <x v="1"/>
    <n v="201501"/>
    <x v="0"/>
    <x v="0"/>
    <s v="364000"/>
    <s v="028                                "/>
    <s v="00"/>
    <s v="UADD    "/>
    <x v="3779"/>
    <s v="1004"/>
    <s v="ZBR30"/>
    <x v="4"/>
    <s v="Elec Distribution 360-373"/>
    <s v="Mandated"/>
  </r>
  <r>
    <s v="ZBR30"/>
    <x v="4"/>
    <x v="180"/>
    <x v="180"/>
    <s v="DIS-E Cap Blanket"/>
    <d v="1984-01-01T00:00:00"/>
    <x v="1"/>
    <n v="201501"/>
    <x v="0"/>
    <x v="0"/>
    <s v="365000"/>
    <s v="028                                "/>
    <s v="00"/>
    <s v="UADD    "/>
    <x v="3779"/>
    <s v="1004"/>
    <s v="ZBR30"/>
    <x v="4"/>
    <s v="Elec Distribution 360-373"/>
    <s v="Mandated"/>
  </r>
  <r>
    <s v="ZBR30"/>
    <x v="4"/>
    <x v="180"/>
    <x v="180"/>
    <s v="DIS-E Cap Blanket"/>
    <d v="1984-01-01T00:00:00"/>
    <x v="1"/>
    <n v="201501"/>
    <x v="0"/>
    <x v="0"/>
    <s v="366000"/>
    <s v="028                                "/>
    <s v="00"/>
    <s v="UADD    "/>
    <x v="3779"/>
    <s v="1004"/>
    <s v="ZBR30"/>
    <x v="4"/>
    <s v="Elec Distribution 360-373"/>
    <s v="Mandated"/>
  </r>
  <r>
    <s v="ZBR30"/>
    <x v="4"/>
    <x v="180"/>
    <x v="180"/>
    <s v="DIS-E Cap Blanket"/>
    <d v="1984-01-01T00:00:00"/>
    <x v="1"/>
    <n v="201501"/>
    <x v="0"/>
    <x v="0"/>
    <s v="367000"/>
    <s v="028                                "/>
    <s v="00"/>
    <s v="UADD    "/>
    <x v="3779"/>
    <s v="1004"/>
    <s v="ZBR30"/>
    <x v="4"/>
    <s v="Elec Distribution 360-373"/>
    <s v="Mandated"/>
  </r>
  <r>
    <s v="ZBR30"/>
    <x v="4"/>
    <x v="180"/>
    <x v="180"/>
    <s v="DIS-E Cap Blanket"/>
    <d v="1984-01-01T00:00:00"/>
    <x v="1"/>
    <n v="201501"/>
    <x v="0"/>
    <x v="0"/>
    <s v="369100"/>
    <s v="028                                "/>
    <s v="00"/>
    <s v="UADD    "/>
    <x v="3779"/>
    <s v="1004"/>
    <s v="ZBR30"/>
    <x v="4"/>
    <s v="Elec Distribution 360-373"/>
    <s v="Mandated"/>
  </r>
  <r>
    <s v="ZBR30"/>
    <x v="4"/>
    <x v="180"/>
    <x v="180"/>
    <s v="DIS-E Cap Blanket"/>
    <d v="1984-01-01T00:00:00"/>
    <x v="1"/>
    <n v="201501"/>
    <x v="0"/>
    <x v="0"/>
    <s v="369300"/>
    <s v="028                                "/>
    <s v="00"/>
    <s v="UADD    "/>
    <x v="3779"/>
    <s v="1004"/>
    <s v="ZBR30"/>
    <x v="4"/>
    <s v="Elec Distribution 360-373"/>
    <s v="Mandated"/>
  </r>
  <r>
    <s v="ZBR30"/>
    <x v="4"/>
    <x v="180"/>
    <x v="180"/>
    <s v="DIS-E Cap Blanket"/>
    <d v="1984-01-01T00:00:00"/>
    <x v="1"/>
    <n v="201501"/>
    <x v="0"/>
    <x v="0"/>
    <s v="373200"/>
    <s v="028                                "/>
    <s v="00"/>
    <s v="UADD    "/>
    <x v="3779"/>
    <s v="1004"/>
    <s v="ZBR30"/>
    <x v="4"/>
    <s v="Elec Distribution 360-373"/>
    <s v="Mandated"/>
  </r>
  <r>
    <s v="ZBR30"/>
    <x v="4"/>
    <x v="180"/>
    <x v="180"/>
    <s v="DIS-E Cap Blanket"/>
    <d v="1984-01-01T00:00:00"/>
    <x v="1"/>
    <n v="201501"/>
    <x v="0"/>
    <x v="0"/>
    <s v="373300"/>
    <s v="028                                "/>
    <s v="00"/>
    <s v="UADD    "/>
    <x v="3780"/>
    <s v="1004"/>
    <s v="ZBR30"/>
    <x v="4"/>
    <s v="Elec Distribution 360-373"/>
    <s v="Mandated"/>
  </r>
  <r>
    <s v="ZBR30"/>
    <x v="4"/>
    <x v="180"/>
    <x v="180"/>
    <s v="DIS-E Cap Blanket"/>
    <d v="1984-01-01T00:00:00"/>
    <x v="1"/>
    <n v="201501"/>
    <x v="0"/>
    <x v="0"/>
    <s v="373400"/>
    <s v="028                                "/>
    <s v="00"/>
    <s v="UADD    "/>
    <x v="3779"/>
    <s v="1004"/>
    <s v="ZBR30"/>
    <x v="4"/>
    <s v="Elec Distribution 360-373"/>
    <s v="Mandated"/>
  </r>
  <r>
    <s v="ZDP30"/>
    <x v="4"/>
    <x v="181"/>
    <x v="181"/>
    <s v="DIS-E Cap Blanket"/>
    <d v="1984-11-01T00:00:00"/>
    <x v="1"/>
    <n v="201501"/>
    <x v="0"/>
    <x v="0"/>
    <s v="369300"/>
    <s v="028                                "/>
    <s v="00"/>
    <s v="UADD    "/>
    <x v="3781"/>
    <s v="1004"/>
    <s v="ZDP30"/>
    <x v="4"/>
    <s v="Elec Distribution 360-373"/>
    <s v="Mandated"/>
  </r>
  <r>
    <s v="ZDP30"/>
    <x v="4"/>
    <x v="181"/>
    <x v="181"/>
    <s v="DIS-E Cap Blanket"/>
    <d v="1984-11-01T00:00:00"/>
    <x v="1"/>
    <n v="201501"/>
    <x v="0"/>
    <x v="0"/>
    <s v="373400"/>
    <s v="028                                "/>
    <s v="00"/>
    <s v="UADD    "/>
    <x v="3782"/>
    <s v="1004"/>
    <s v="ZDP30"/>
    <x v="4"/>
    <s v="Elec Distribution 360-373"/>
    <s v="Mandated"/>
  </r>
  <r>
    <s v="ZLL30"/>
    <x v="4"/>
    <x v="182"/>
    <x v="182"/>
    <s v="DIS-E Cap Blanket"/>
    <d v="2004-10-01T00:00:00"/>
    <x v="1"/>
    <n v="201501"/>
    <x v="0"/>
    <x v="1"/>
    <s v="364000"/>
    <s v="038                                "/>
    <s v="00"/>
    <s v="UADD    "/>
    <x v="3783"/>
    <s v="1004"/>
    <s v="ZLL30"/>
    <x v="4"/>
    <s v="Elec Distribution 360-373"/>
    <s v="Mandated"/>
  </r>
  <r>
    <s v="ZLL30"/>
    <x v="4"/>
    <x v="182"/>
    <x v="182"/>
    <s v="DIS-E Cap Blanket"/>
    <d v="2004-10-01T00:00:00"/>
    <x v="1"/>
    <n v="201501"/>
    <x v="0"/>
    <x v="1"/>
    <s v="365000"/>
    <s v="038                                "/>
    <s v="00"/>
    <s v="UADD    "/>
    <x v="3784"/>
    <s v="1004"/>
    <s v="ZLL30"/>
    <x v="4"/>
    <s v="Elec Distribution 360-373"/>
    <s v="Mandated"/>
  </r>
  <r>
    <s v="ZLL30"/>
    <x v="4"/>
    <x v="182"/>
    <x v="182"/>
    <s v="DIS-E Cap Blanket"/>
    <d v="2004-10-01T00:00:00"/>
    <x v="1"/>
    <n v="201501"/>
    <x v="0"/>
    <x v="1"/>
    <s v="366000"/>
    <s v="038                                "/>
    <s v="00"/>
    <s v="UADD    "/>
    <x v="3785"/>
    <s v="1004"/>
    <s v="ZLL30"/>
    <x v="4"/>
    <s v="Elec Distribution 360-373"/>
    <s v="Mandated"/>
  </r>
  <r>
    <s v="ZLL30"/>
    <x v="4"/>
    <x v="182"/>
    <x v="182"/>
    <s v="DIS-E Cap Blanket"/>
    <d v="2004-10-01T00:00:00"/>
    <x v="1"/>
    <n v="201501"/>
    <x v="0"/>
    <x v="1"/>
    <s v="367000"/>
    <s v="038                                "/>
    <s v="00"/>
    <s v="UADD    "/>
    <x v="1145"/>
    <s v="1004"/>
    <s v="ZLL30"/>
    <x v="4"/>
    <s v="Elec Distribution 360-373"/>
    <s v="Mandated"/>
  </r>
  <r>
    <s v="ZLL30"/>
    <x v="4"/>
    <x v="182"/>
    <x v="182"/>
    <s v="DIS-E Cap Blanket"/>
    <d v="2004-10-01T00:00:00"/>
    <x v="1"/>
    <n v="201501"/>
    <x v="0"/>
    <x v="1"/>
    <s v="369100"/>
    <s v="038                                "/>
    <s v="00"/>
    <s v="UADD    "/>
    <x v="1203"/>
    <s v="1004"/>
    <s v="ZLL30"/>
    <x v="4"/>
    <s v="Elec Distribution 360-373"/>
    <s v="Mandated"/>
  </r>
  <r>
    <s v="ZLL30"/>
    <x v="4"/>
    <x v="182"/>
    <x v="182"/>
    <s v="DIS-E Cap Blanket"/>
    <d v="2004-10-01T00:00:00"/>
    <x v="1"/>
    <n v="201501"/>
    <x v="0"/>
    <x v="1"/>
    <s v="369300"/>
    <s v="038                                "/>
    <s v="00"/>
    <s v="UADD    "/>
    <x v="3786"/>
    <s v="1004"/>
    <s v="ZLL30"/>
    <x v="4"/>
    <s v="Elec Distribution 360-373"/>
    <s v="Mandated"/>
  </r>
  <r>
    <s v="ZLL30"/>
    <x v="4"/>
    <x v="182"/>
    <x v="182"/>
    <s v="DIS-E Cap Blanket"/>
    <d v="2004-10-01T00:00:00"/>
    <x v="1"/>
    <n v="201501"/>
    <x v="0"/>
    <x v="1"/>
    <s v="373200"/>
    <s v="038                                "/>
    <s v="00"/>
    <s v="UADD    "/>
    <x v="3787"/>
    <s v="1004"/>
    <s v="ZLL30"/>
    <x v="4"/>
    <s v="Elec Distribution 360-373"/>
    <s v="Mandated"/>
  </r>
  <r>
    <s v="ZLL30"/>
    <x v="4"/>
    <x v="182"/>
    <x v="182"/>
    <s v="DIS-E Cap Blanket"/>
    <d v="2004-10-01T00:00:00"/>
    <x v="1"/>
    <n v="201501"/>
    <x v="0"/>
    <x v="1"/>
    <s v="373300"/>
    <s v="038                                "/>
    <s v="00"/>
    <s v="UADD    "/>
    <x v="3788"/>
    <s v="1004"/>
    <s v="ZLL30"/>
    <x v="4"/>
    <s v="Elec Distribution 360-373"/>
    <s v="Mandated"/>
  </r>
  <r>
    <s v="ZLL30"/>
    <x v="4"/>
    <x v="182"/>
    <x v="182"/>
    <s v="DIS-E Cap Blanket"/>
    <d v="2004-10-01T00:00:00"/>
    <x v="1"/>
    <n v="201501"/>
    <x v="0"/>
    <x v="1"/>
    <s v="373400"/>
    <s v="038                                "/>
    <s v="00"/>
    <s v="UADD    "/>
    <x v="3789"/>
    <s v="1004"/>
    <s v="ZLL30"/>
    <x v="4"/>
    <s v="Elec Distribution 360-373"/>
    <s v="Mandated"/>
  </r>
  <r>
    <s v="ZCM30"/>
    <x v="4"/>
    <x v="183"/>
    <x v="183"/>
    <s v="DIS-E Cap Blanket"/>
    <d v="1986-06-30T00:00:00"/>
    <x v="1"/>
    <n v="201501"/>
    <x v="0"/>
    <x v="1"/>
    <s v="373400"/>
    <s v="038                                "/>
    <s v="00"/>
    <s v="UADD    "/>
    <x v="3790"/>
    <s v="1004"/>
    <s v="ZCM30"/>
    <x v="4"/>
    <s v="Elec Distribution 360-373"/>
    <s v="Mandated"/>
  </r>
  <r>
    <s v="ZLL30"/>
    <x v="4"/>
    <x v="184"/>
    <x v="184"/>
    <s v="DIS-E Cap Blanket"/>
    <d v="1984-07-01T00:00:00"/>
    <x v="1"/>
    <n v="201501"/>
    <x v="0"/>
    <x v="1"/>
    <s v="373400"/>
    <s v="038                                "/>
    <s v="00"/>
    <s v="UADD    "/>
    <x v="3791"/>
    <s v="1004"/>
    <s v="ZLL30"/>
    <x v="4"/>
    <s v="Elec Distribution 360-373"/>
    <s v="Mandated"/>
  </r>
  <r>
    <s v="ZPJ30"/>
    <x v="4"/>
    <x v="185"/>
    <x v="185"/>
    <s v="DIS-E Cap Blanket"/>
    <d v="1986-12-20T00:00:00"/>
    <x v="1"/>
    <n v="201501"/>
    <x v="0"/>
    <x v="1"/>
    <s v="373400"/>
    <s v="038                                "/>
    <s v="00"/>
    <s v="UADD    "/>
    <x v="3792"/>
    <s v="1004"/>
    <s v="ZPJ30"/>
    <x v="4"/>
    <s v="Elec Distribution 360-373"/>
    <s v="Mandated"/>
  </r>
  <r>
    <s v="ZBR30"/>
    <x v="4"/>
    <x v="186"/>
    <x v="186"/>
    <s v="DIS-E Cap Blanket"/>
    <d v="1951-01-01T00:00:00"/>
    <x v="1"/>
    <n v="201501"/>
    <x v="0"/>
    <x v="0"/>
    <s v="373400"/>
    <s v="028                                "/>
    <s v="00"/>
    <s v="UADD    "/>
    <x v="3793"/>
    <s v="1004"/>
    <s v="ZBR30"/>
    <x v="4"/>
    <s v="Elec Distribution 360-373"/>
    <s v="Mandated"/>
  </r>
  <r>
    <s v="ZBO30"/>
    <x v="4"/>
    <x v="188"/>
    <x v="188"/>
    <s v="DIS-E Cap Blanket"/>
    <d v="1986-12-20T00:00:00"/>
    <x v="1"/>
    <n v="201501"/>
    <x v="0"/>
    <x v="0"/>
    <s v="373300"/>
    <s v="028                                "/>
    <s v="00"/>
    <s v="UADD    "/>
    <x v="3794"/>
    <s v="1004"/>
    <s v="ZBO30"/>
    <x v="4"/>
    <s v="Elec Distribution 360-373"/>
    <s v="Mandated"/>
  </r>
  <r>
    <s v="ZBO30"/>
    <x v="4"/>
    <x v="188"/>
    <x v="188"/>
    <s v="DIS-E Cap Blanket"/>
    <d v="1986-12-20T00:00:00"/>
    <x v="1"/>
    <n v="201501"/>
    <x v="0"/>
    <x v="0"/>
    <s v="373400"/>
    <s v="028                                "/>
    <s v="00"/>
    <s v="UADD    "/>
    <x v="3795"/>
    <s v="1004"/>
    <s v="ZBO30"/>
    <x v="4"/>
    <s v="Elec Distribution 360-373"/>
    <s v="Mandated"/>
  </r>
  <r>
    <s v="ZPJ30"/>
    <x v="4"/>
    <x v="189"/>
    <x v="189"/>
    <s v="DIS-E Cap Blanket"/>
    <d v="1986-12-20T00:00:00"/>
    <x v="1"/>
    <n v="201501"/>
    <x v="0"/>
    <x v="0"/>
    <s v="373400"/>
    <s v="028                                "/>
    <s v="00"/>
    <s v="UADD    "/>
    <x v="3796"/>
    <s v="1004"/>
    <s v="ZPJ30"/>
    <x v="4"/>
    <s v="Elec Distribution 360-373"/>
    <s v="Mandated"/>
  </r>
  <r>
    <s v="ZBO30"/>
    <x v="4"/>
    <x v="190"/>
    <x v="190"/>
    <s v="DIS-E Cap Blanket"/>
    <d v="2005-01-01T00:00:00"/>
    <x v="1"/>
    <n v="201501"/>
    <x v="0"/>
    <x v="0"/>
    <s v="364000"/>
    <s v="028                                "/>
    <s v="00"/>
    <s v="UADD    "/>
    <x v="3797"/>
    <s v="1004"/>
    <s v="ZBO30"/>
    <x v="4"/>
    <s v="Elec Distribution 360-373"/>
    <s v="Mandated"/>
  </r>
  <r>
    <s v="ZBO30"/>
    <x v="4"/>
    <x v="190"/>
    <x v="190"/>
    <s v="DIS-E Cap Blanket"/>
    <d v="2005-01-01T00:00:00"/>
    <x v="1"/>
    <n v="201501"/>
    <x v="0"/>
    <x v="0"/>
    <s v="365000"/>
    <s v="028                                "/>
    <s v="00"/>
    <s v="UADD    "/>
    <x v="3797"/>
    <s v="1004"/>
    <s v="ZBO30"/>
    <x v="4"/>
    <s v="Elec Distribution 360-373"/>
    <s v="Mandated"/>
  </r>
  <r>
    <s v="ZBO30"/>
    <x v="4"/>
    <x v="190"/>
    <x v="190"/>
    <s v="DIS-E Cap Blanket"/>
    <d v="2005-01-01T00:00:00"/>
    <x v="1"/>
    <n v="201501"/>
    <x v="0"/>
    <x v="0"/>
    <s v="366000"/>
    <s v="028                                "/>
    <s v="00"/>
    <s v="UADD    "/>
    <x v="3797"/>
    <s v="1004"/>
    <s v="ZBO30"/>
    <x v="4"/>
    <s v="Elec Distribution 360-373"/>
    <s v="Mandated"/>
  </r>
  <r>
    <s v="ZBO30"/>
    <x v="4"/>
    <x v="190"/>
    <x v="190"/>
    <s v="DIS-E Cap Blanket"/>
    <d v="2005-01-01T00:00:00"/>
    <x v="1"/>
    <n v="201501"/>
    <x v="0"/>
    <x v="0"/>
    <s v="367000"/>
    <s v="028                                "/>
    <s v="00"/>
    <s v="UADD    "/>
    <x v="3797"/>
    <s v="1004"/>
    <s v="ZBO30"/>
    <x v="4"/>
    <s v="Elec Distribution 360-373"/>
    <s v="Mandated"/>
  </r>
  <r>
    <s v="ZBO30"/>
    <x v="4"/>
    <x v="190"/>
    <x v="190"/>
    <s v="DIS-E Cap Blanket"/>
    <d v="2005-01-01T00:00:00"/>
    <x v="1"/>
    <n v="201501"/>
    <x v="0"/>
    <x v="0"/>
    <s v="369100"/>
    <s v="028                                "/>
    <s v="00"/>
    <s v="UADD    "/>
    <x v="3797"/>
    <s v="1004"/>
    <s v="ZBO30"/>
    <x v="4"/>
    <s v="Elec Distribution 360-373"/>
    <s v="Mandated"/>
  </r>
  <r>
    <s v="ZBO30"/>
    <x v="4"/>
    <x v="190"/>
    <x v="190"/>
    <s v="DIS-E Cap Blanket"/>
    <d v="2005-01-01T00:00:00"/>
    <x v="1"/>
    <n v="201501"/>
    <x v="0"/>
    <x v="0"/>
    <s v="369300"/>
    <s v="028                                "/>
    <s v="00"/>
    <s v="UADD    "/>
    <x v="3797"/>
    <s v="1004"/>
    <s v="ZBO30"/>
    <x v="4"/>
    <s v="Elec Distribution 360-373"/>
    <s v="Mandated"/>
  </r>
  <r>
    <s v="ZBO30"/>
    <x v="4"/>
    <x v="190"/>
    <x v="190"/>
    <s v="DIS-E Cap Blanket"/>
    <d v="2005-01-01T00:00:00"/>
    <x v="1"/>
    <n v="201501"/>
    <x v="0"/>
    <x v="0"/>
    <s v="373200"/>
    <s v="028                                "/>
    <s v="00"/>
    <s v="UADD    "/>
    <x v="3797"/>
    <s v="1004"/>
    <s v="ZBO30"/>
    <x v="4"/>
    <s v="Elec Distribution 360-373"/>
    <s v="Mandated"/>
  </r>
  <r>
    <s v="ZBO30"/>
    <x v="4"/>
    <x v="190"/>
    <x v="190"/>
    <s v="DIS-E Cap Blanket"/>
    <d v="2005-01-01T00:00:00"/>
    <x v="1"/>
    <n v="201501"/>
    <x v="0"/>
    <x v="0"/>
    <s v="373300"/>
    <s v="028                                "/>
    <s v="00"/>
    <s v="UADD    "/>
    <x v="3797"/>
    <s v="1004"/>
    <s v="ZBO30"/>
    <x v="4"/>
    <s v="Elec Distribution 360-373"/>
    <s v="Mandated"/>
  </r>
  <r>
    <s v="ZBO30"/>
    <x v="4"/>
    <x v="190"/>
    <x v="190"/>
    <s v="DIS-E Cap Blanket"/>
    <d v="2005-01-01T00:00:00"/>
    <x v="1"/>
    <n v="201501"/>
    <x v="0"/>
    <x v="0"/>
    <s v="373400"/>
    <s v="028                                "/>
    <s v="00"/>
    <s v="UADD    "/>
    <x v="3798"/>
    <s v="1004"/>
    <s v="ZBO30"/>
    <x v="4"/>
    <s v="Elec Distribution 360-373"/>
    <s v="Mandated"/>
  </r>
  <r>
    <s v="ZCS30"/>
    <x v="4"/>
    <x v="191"/>
    <x v="191"/>
    <s v="DIS-E Cap Blanket"/>
    <d v="1994-09-02T00:00:00"/>
    <x v="1"/>
    <n v="201501"/>
    <x v="0"/>
    <x v="1"/>
    <s v="373300"/>
    <s v="038                                "/>
    <s v="00"/>
    <s v="UADD    "/>
    <x v="3799"/>
    <s v="1004"/>
    <s v="ZCS30"/>
    <x v="4"/>
    <s v="Elec Distribution 360-373"/>
    <s v="Mandated"/>
  </r>
  <r>
    <s v="ZCS30"/>
    <x v="4"/>
    <x v="191"/>
    <x v="191"/>
    <s v="DIS-E Cap Blanket"/>
    <d v="1994-09-02T00:00:00"/>
    <x v="1"/>
    <n v="201501"/>
    <x v="0"/>
    <x v="1"/>
    <s v="373400"/>
    <s v="038                                "/>
    <s v="00"/>
    <s v="UADD    "/>
    <x v="3800"/>
    <s v="1004"/>
    <s v="ZCS30"/>
    <x v="4"/>
    <s v="Elec Distribution 360-373"/>
    <s v="Mandated"/>
  </r>
  <r>
    <s v="ZBC30"/>
    <x v="4"/>
    <x v="192"/>
    <x v="192"/>
    <s v="DIS-E Cap Blanket"/>
    <d v="1984-11-01T00:00:00"/>
    <x v="1"/>
    <n v="201501"/>
    <x v="0"/>
    <x v="0"/>
    <s v="373300"/>
    <s v="028                                "/>
    <s v="00"/>
    <s v="UADD    "/>
    <x v="3801"/>
    <s v="1004"/>
    <s v="ZBC30"/>
    <x v="4"/>
    <s v="Elec Distribution 360-373"/>
    <s v="Mandated"/>
  </r>
  <r>
    <s v="ZBC30"/>
    <x v="4"/>
    <x v="192"/>
    <x v="192"/>
    <s v="DIS-E Cap Blanket"/>
    <d v="1984-11-01T00:00:00"/>
    <x v="1"/>
    <n v="201501"/>
    <x v="0"/>
    <x v="0"/>
    <s v="373400"/>
    <s v="028                                "/>
    <s v="00"/>
    <s v="UADD    "/>
    <x v="3802"/>
    <s v="1004"/>
    <s v="ZBC30"/>
    <x v="4"/>
    <s v="Elec Distribution 360-373"/>
    <s v="Mandated"/>
  </r>
  <r>
    <s v="ZPJ30"/>
    <x v="4"/>
    <x v="194"/>
    <x v="194"/>
    <s v="DIS-E Cap Blanket"/>
    <d v="2004-10-01T00:00:00"/>
    <x v="1"/>
    <n v="201501"/>
    <x v="0"/>
    <x v="0"/>
    <s v="364000"/>
    <s v="028                                "/>
    <s v="00"/>
    <s v="UADD    "/>
    <x v="3803"/>
    <s v="1004"/>
    <s v="ZPJ30"/>
    <x v="4"/>
    <s v="Elec Distribution 360-373"/>
    <s v="Mandated"/>
  </r>
  <r>
    <s v="ZPJ30"/>
    <x v="4"/>
    <x v="194"/>
    <x v="194"/>
    <s v="DIS-E Cap Blanket"/>
    <d v="2004-10-01T00:00:00"/>
    <x v="1"/>
    <n v="201501"/>
    <x v="0"/>
    <x v="0"/>
    <s v="365000"/>
    <s v="028                                "/>
    <s v="00"/>
    <s v="UADD    "/>
    <x v="3804"/>
    <s v="1004"/>
    <s v="ZPJ30"/>
    <x v="4"/>
    <s v="Elec Distribution 360-373"/>
    <s v="Mandated"/>
  </r>
  <r>
    <s v="ZPJ30"/>
    <x v="4"/>
    <x v="194"/>
    <x v="194"/>
    <s v="DIS-E Cap Blanket"/>
    <d v="2004-10-01T00:00:00"/>
    <x v="1"/>
    <n v="201501"/>
    <x v="0"/>
    <x v="0"/>
    <s v="366000"/>
    <s v="028                                "/>
    <s v="00"/>
    <s v="UADD    "/>
    <x v="3805"/>
    <s v="1004"/>
    <s v="ZPJ30"/>
    <x v="4"/>
    <s v="Elec Distribution 360-373"/>
    <s v="Mandated"/>
  </r>
  <r>
    <s v="ZPJ30"/>
    <x v="4"/>
    <x v="194"/>
    <x v="194"/>
    <s v="DIS-E Cap Blanket"/>
    <d v="2004-10-01T00:00:00"/>
    <x v="1"/>
    <n v="201501"/>
    <x v="0"/>
    <x v="0"/>
    <s v="368000"/>
    <s v="028                                "/>
    <s v="00"/>
    <s v="UADD    "/>
    <x v="3805"/>
    <s v="1004"/>
    <s v="ZPJ30"/>
    <x v="4"/>
    <s v="Elec Distribution 360-373"/>
    <s v="Mandated"/>
  </r>
  <r>
    <s v="ZPJ30"/>
    <x v="4"/>
    <x v="194"/>
    <x v="194"/>
    <s v="DIS-E Cap Blanket"/>
    <d v="2004-10-01T00:00:00"/>
    <x v="1"/>
    <n v="201501"/>
    <x v="0"/>
    <x v="0"/>
    <s v="373300"/>
    <s v="028                                "/>
    <s v="00"/>
    <s v="UADD    "/>
    <x v="3805"/>
    <s v="1004"/>
    <s v="ZPJ30"/>
    <x v="4"/>
    <s v="Elec Distribution 360-373"/>
    <s v="Mandated"/>
  </r>
  <r>
    <s v="ZPJ30"/>
    <x v="4"/>
    <x v="194"/>
    <x v="194"/>
    <s v="DIS-E Cap Blanket"/>
    <d v="2004-10-01T00:00:00"/>
    <x v="1"/>
    <n v="201501"/>
    <x v="0"/>
    <x v="0"/>
    <s v="373400"/>
    <s v="028                                "/>
    <s v="00"/>
    <s v="UADD    "/>
    <x v="3806"/>
    <s v="1004"/>
    <s v="ZPJ30"/>
    <x v="4"/>
    <s v="Elec Distribution 360-373"/>
    <s v="Mandated"/>
  </r>
  <r>
    <s v="ZLL30"/>
    <x v="4"/>
    <x v="195"/>
    <x v="195"/>
    <s v="DIS-E Cap Blanket"/>
    <d v="1984-07-01T00:00:00"/>
    <x v="1"/>
    <n v="201501"/>
    <x v="0"/>
    <x v="1"/>
    <s v="364000"/>
    <s v="038                                "/>
    <s v="00"/>
    <s v="UADD    "/>
    <x v="3807"/>
    <s v="1004"/>
    <s v="ZLL30"/>
    <x v="4"/>
    <s v="Elec Distribution 360-373"/>
    <s v="Mandated"/>
  </r>
  <r>
    <s v="ZLL30"/>
    <x v="4"/>
    <x v="195"/>
    <x v="195"/>
    <s v="DIS-E Cap Blanket"/>
    <d v="1984-07-01T00:00:00"/>
    <x v="1"/>
    <n v="201501"/>
    <x v="0"/>
    <x v="1"/>
    <s v="365000"/>
    <s v="038                                "/>
    <s v="00"/>
    <s v="UADD    "/>
    <x v="3807"/>
    <s v="1004"/>
    <s v="ZLL30"/>
    <x v="4"/>
    <s v="Elec Distribution 360-373"/>
    <s v="Mandated"/>
  </r>
  <r>
    <s v="ZLL30"/>
    <x v="4"/>
    <x v="195"/>
    <x v="195"/>
    <s v="DIS-E Cap Blanket"/>
    <d v="1984-07-01T00:00:00"/>
    <x v="1"/>
    <n v="201501"/>
    <x v="0"/>
    <x v="1"/>
    <s v="366000"/>
    <s v="038                                "/>
    <s v="00"/>
    <s v="UADD    "/>
    <x v="3807"/>
    <s v="1004"/>
    <s v="ZLL30"/>
    <x v="4"/>
    <s v="Elec Distribution 360-373"/>
    <s v="Mandated"/>
  </r>
  <r>
    <s v="ZLL30"/>
    <x v="4"/>
    <x v="195"/>
    <x v="195"/>
    <s v="DIS-E Cap Blanket"/>
    <d v="1984-07-01T00:00:00"/>
    <x v="1"/>
    <n v="201501"/>
    <x v="0"/>
    <x v="1"/>
    <s v="367000"/>
    <s v="038                                "/>
    <s v="00"/>
    <s v="UADD    "/>
    <x v="3807"/>
    <s v="1004"/>
    <s v="ZLL30"/>
    <x v="4"/>
    <s v="Elec Distribution 360-373"/>
    <s v="Mandated"/>
  </r>
  <r>
    <s v="ZLL30"/>
    <x v="4"/>
    <x v="195"/>
    <x v="195"/>
    <s v="DIS-E Cap Blanket"/>
    <d v="1984-07-01T00:00:00"/>
    <x v="1"/>
    <n v="201501"/>
    <x v="0"/>
    <x v="1"/>
    <s v="369100"/>
    <s v="038                                "/>
    <s v="00"/>
    <s v="UADD    "/>
    <x v="3807"/>
    <s v="1004"/>
    <s v="ZLL30"/>
    <x v="4"/>
    <s v="Elec Distribution 360-373"/>
    <s v="Mandated"/>
  </r>
  <r>
    <s v="ZLL30"/>
    <x v="4"/>
    <x v="195"/>
    <x v="195"/>
    <s v="DIS-E Cap Blanket"/>
    <d v="1984-07-01T00:00:00"/>
    <x v="1"/>
    <n v="201501"/>
    <x v="0"/>
    <x v="1"/>
    <s v="369300"/>
    <s v="038                                "/>
    <s v="00"/>
    <s v="UADD    "/>
    <x v="3807"/>
    <s v="1004"/>
    <s v="ZLL30"/>
    <x v="4"/>
    <s v="Elec Distribution 360-373"/>
    <s v="Mandated"/>
  </r>
  <r>
    <s v="ZLL30"/>
    <x v="4"/>
    <x v="195"/>
    <x v="195"/>
    <s v="DIS-E Cap Blanket"/>
    <d v="1984-07-01T00:00:00"/>
    <x v="1"/>
    <n v="201501"/>
    <x v="0"/>
    <x v="1"/>
    <s v="373200"/>
    <s v="038                                "/>
    <s v="00"/>
    <s v="UADD    "/>
    <x v="3521"/>
    <s v="1004"/>
    <s v="ZLL30"/>
    <x v="4"/>
    <s v="Elec Distribution 360-373"/>
    <s v="Mandated"/>
  </r>
  <r>
    <s v="ZLL30"/>
    <x v="4"/>
    <x v="195"/>
    <x v="195"/>
    <s v="DIS-E Cap Blanket"/>
    <d v="1984-07-01T00:00:00"/>
    <x v="1"/>
    <n v="201501"/>
    <x v="0"/>
    <x v="1"/>
    <s v="373300"/>
    <s v="038                                "/>
    <s v="00"/>
    <s v="UADD    "/>
    <x v="3807"/>
    <s v="1004"/>
    <s v="ZLL30"/>
    <x v="4"/>
    <s v="Elec Distribution 360-373"/>
    <s v="Mandated"/>
  </r>
  <r>
    <s v="ZLL30"/>
    <x v="4"/>
    <x v="195"/>
    <x v="195"/>
    <s v="DIS-E Cap Blanket"/>
    <d v="1984-07-01T00:00:00"/>
    <x v="1"/>
    <n v="201501"/>
    <x v="0"/>
    <x v="1"/>
    <s v="373400"/>
    <s v="038                                "/>
    <s v="00"/>
    <s v="UADD    "/>
    <x v="3808"/>
    <s v="1004"/>
    <s v="ZLL30"/>
    <x v="4"/>
    <s v="Elec Distribution 360-373"/>
    <s v="Mandated"/>
  </r>
  <r>
    <s v="ZCJ30"/>
    <x v="4"/>
    <x v="196"/>
    <x v="196"/>
    <s v="DIS-E Cap Blanket"/>
    <d v="1986-06-30T00:00:00"/>
    <x v="1"/>
    <n v="201501"/>
    <x v="0"/>
    <x v="1"/>
    <s v="373400"/>
    <s v="038                                "/>
    <s v="00"/>
    <s v="UADD    "/>
    <x v="3809"/>
    <s v="1004"/>
    <s v="ZCJ30"/>
    <x v="4"/>
    <s v="Elec Distribution 360-373"/>
    <s v="Mandated"/>
  </r>
  <r>
    <s v="ZPJ37"/>
    <x v="5"/>
    <x v="814"/>
    <x v="814"/>
    <s v="DIS-E Cap Blanket"/>
    <d v="2004-10-01T00:00:00"/>
    <x v="1"/>
    <n v="201501"/>
    <x v="0"/>
    <x v="1"/>
    <s v="373400"/>
    <s v="038                                "/>
    <s v="00"/>
    <s v="UADD    "/>
    <x v="3810"/>
    <s v="1005"/>
    <s v="ZPJ37"/>
    <x v="5"/>
    <s v="Elec Distribution 360-373"/>
    <s v="Mandated"/>
  </r>
  <r>
    <s v="ZBC37"/>
    <x v="5"/>
    <x v="815"/>
    <x v="815"/>
    <s v="DIS-E Cap Blanket"/>
    <d v="2004-10-01T00:00:00"/>
    <x v="1"/>
    <n v="201501"/>
    <x v="0"/>
    <x v="0"/>
    <s v="364000"/>
    <s v="028                                "/>
    <s v="00"/>
    <s v="UADD    "/>
    <x v="3811"/>
    <s v="1005"/>
    <s v="ZBC37"/>
    <x v="5"/>
    <s v="Elec Distribution 360-373"/>
    <s v="Mandated"/>
  </r>
  <r>
    <s v="ZBC37"/>
    <x v="5"/>
    <x v="815"/>
    <x v="815"/>
    <s v="DIS-E Cap Blanket"/>
    <d v="2004-10-01T00:00:00"/>
    <x v="1"/>
    <n v="201501"/>
    <x v="0"/>
    <x v="0"/>
    <s v="365000"/>
    <s v="028                                "/>
    <s v="00"/>
    <s v="UADD    "/>
    <x v="3811"/>
    <s v="1005"/>
    <s v="ZBC37"/>
    <x v="5"/>
    <s v="Elec Distribution 360-373"/>
    <s v="Mandated"/>
  </r>
  <r>
    <s v="ZBC37"/>
    <x v="5"/>
    <x v="815"/>
    <x v="815"/>
    <s v="DIS-E Cap Blanket"/>
    <d v="2004-10-01T00:00:00"/>
    <x v="1"/>
    <n v="201501"/>
    <x v="0"/>
    <x v="0"/>
    <s v="366000"/>
    <s v="028                                "/>
    <s v="00"/>
    <s v="UADD    "/>
    <x v="3811"/>
    <s v="1005"/>
    <s v="ZBC37"/>
    <x v="5"/>
    <s v="Elec Distribution 360-373"/>
    <s v="Mandated"/>
  </r>
  <r>
    <s v="ZBC37"/>
    <x v="5"/>
    <x v="815"/>
    <x v="815"/>
    <s v="DIS-E Cap Blanket"/>
    <d v="2004-10-01T00:00:00"/>
    <x v="1"/>
    <n v="201501"/>
    <x v="0"/>
    <x v="0"/>
    <s v="367000"/>
    <s v="028                                "/>
    <s v="00"/>
    <s v="UADD    "/>
    <x v="3811"/>
    <s v="1005"/>
    <s v="ZBC37"/>
    <x v="5"/>
    <s v="Elec Distribution 360-373"/>
    <s v="Mandated"/>
  </r>
  <r>
    <s v="ZBC37"/>
    <x v="5"/>
    <x v="815"/>
    <x v="815"/>
    <s v="DIS-E Cap Blanket"/>
    <d v="2004-10-01T00:00:00"/>
    <x v="1"/>
    <n v="201501"/>
    <x v="0"/>
    <x v="0"/>
    <s v="369300"/>
    <s v="028                                "/>
    <s v="00"/>
    <s v="UADD    "/>
    <x v="3812"/>
    <s v="1005"/>
    <s v="ZBC37"/>
    <x v="5"/>
    <s v="Elec Distribution 360-373"/>
    <s v="Mandated"/>
  </r>
  <r>
    <s v="ZBC37"/>
    <x v="5"/>
    <x v="815"/>
    <x v="815"/>
    <s v="DIS-E Cap Blanket"/>
    <d v="2004-10-01T00:00:00"/>
    <x v="1"/>
    <n v="201501"/>
    <x v="0"/>
    <x v="0"/>
    <s v="373200"/>
    <s v="028                                "/>
    <s v="00"/>
    <s v="UADD    "/>
    <x v="3813"/>
    <s v="1005"/>
    <s v="ZBC37"/>
    <x v="5"/>
    <s v="Elec Distribution 360-373"/>
    <s v="Mandated"/>
  </r>
  <r>
    <s v="ZBC37"/>
    <x v="5"/>
    <x v="815"/>
    <x v="815"/>
    <s v="DIS-E Cap Blanket"/>
    <d v="2004-10-01T00:00:00"/>
    <x v="1"/>
    <n v="201501"/>
    <x v="0"/>
    <x v="0"/>
    <s v="373300"/>
    <s v="028                                "/>
    <s v="00"/>
    <s v="UADD    "/>
    <x v="3814"/>
    <s v="1005"/>
    <s v="ZBC37"/>
    <x v="5"/>
    <s v="Elec Distribution 360-373"/>
    <s v="Mandated"/>
  </r>
  <r>
    <s v="ZBC37"/>
    <x v="5"/>
    <x v="815"/>
    <x v="815"/>
    <s v="DIS-E Cap Blanket"/>
    <d v="2004-10-01T00:00:00"/>
    <x v="1"/>
    <n v="201501"/>
    <x v="0"/>
    <x v="0"/>
    <s v="373400"/>
    <s v="028                                "/>
    <s v="00"/>
    <s v="UADD    "/>
    <x v="3815"/>
    <s v="1005"/>
    <s v="ZBC37"/>
    <x v="5"/>
    <s v="Elec Distribution 360-373"/>
    <s v="Mandated"/>
  </r>
  <r>
    <s v="ZCJ37"/>
    <x v="5"/>
    <x v="198"/>
    <x v="198"/>
    <s v="DIS-E Cap Blanket"/>
    <d v="1986-06-30T00:00:00"/>
    <x v="1"/>
    <n v="201501"/>
    <x v="0"/>
    <x v="1"/>
    <s v="364000"/>
    <s v="038                                "/>
    <s v="00"/>
    <s v="UADD    "/>
    <x v="3816"/>
    <s v="1005"/>
    <s v="ZCJ37"/>
    <x v="5"/>
    <s v="Elec Distribution 360-373"/>
    <s v="Mandated"/>
  </r>
  <r>
    <s v="ZCJ37"/>
    <x v="5"/>
    <x v="198"/>
    <x v="198"/>
    <s v="DIS-E Cap Blanket"/>
    <d v="1986-06-30T00:00:00"/>
    <x v="1"/>
    <n v="201501"/>
    <x v="0"/>
    <x v="1"/>
    <s v="373400"/>
    <s v="038                                "/>
    <s v="00"/>
    <s v="UADD    "/>
    <x v="3817"/>
    <s v="1005"/>
    <s v="ZCJ37"/>
    <x v="5"/>
    <s v="Elec Distribution 360-373"/>
    <s v="Mandated"/>
  </r>
  <r>
    <s v="ZLL37"/>
    <x v="5"/>
    <x v="199"/>
    <x v="199"/>
    <s v="DIS-E Cap Blanket"/>
    <d v="1984-07-01T00:00:00"/>
    <x v="1"/>
    <n v="201501"/>
    <x v="0"/>
    <x v="0"/>
    <s v="373400"/>
    <s v="028                                "/>
    <s v="00"/>
    <s v="UADD    "/>
    <x v="3818"/>
    <s v="1005"/>
    <s v="ZLL37"/>
    <x v="5"/>
    <s v="Elec Distribution 360-373"/>
    <s v="Mandated"/>
  </r>
  <r>
    <s v="ZBR37"/>
    <x v="5"/>
    <x v="201"/>
    <x v="201"/>
    <s v="DIS-E Cap Blanket"/>
    <d v="1986-12-20T00:00:00"/>
    <x v="1"/>
    <n v="201501"/>
    <x v="0"/>
    <x v="0"/>
    <s v="364000"/>
    <s v="028                                "/>
    <s v="00"/>
    <s v="UADD    "/>
    <x v="239"/>
    <s v="1005"/>
    <s v="ZBR37"/>
    <x v="5"/>
    <s v="Elec Distribution 360-373"/>
    <s v="Mandated"/>
  </r>
  <r>
    <s v="ZBR37"/>
    <x v="5"/>
    <x v="201"/>
    <x v="201"/>
    <s v="DIS-E Cap Blanket"/>
    <d v="1986-12-20T00:00:00"/>
    <x v="1"/>
    <n v="201501"/>
    <x v="0"/>
    <x v="0"/>
    <s v="365000"/>
    <s v="028                                "/>
    <s v="00"/>
    <s v="UADD    "/>
    <x v="239"/>
    <s v="1005"/>
    <s v="ZBR37"/>
    <x v="5"/>
    <s v="Elec Distribution 360-373"/>
    <s v="Mandated"/>
  </r>
  <r>
    <s v="ZBR37"/>
    <x v="5"/>
    <x v="201"/>
    <x v="201"/>
    <s v="DIS-E Cap Blanket"/>
    <d v="1986-12-20T00:00:00"/>
    <x v="1"/>
    <n v="201501"/>
    <x v="0"/>
    <x v="0"/>
    <s v="373400"/>
    <s v="028                                "/>
    <s v="00"/>
    <s v="UADD    "/>
    <x v="3819"/>
    <s v="1005"/>
    <s v="ZBR37"/>
    <x v="5"/>
    <s v="Elec Distribution 360-373"/>
    <s v="Mandated"/>
  </r>
  <r>
    <s v="ZPJ37"/>
    <x v="5"/>
    <x v="202"/>
    <x v="202"/>
    <s v="DIS-E Cap Blanket"/>
    <d v="1986-12-20T00:00:00"/>
    <x v="1"/>
    <n v="201501"/>
    <x v="0"/>
    <x v="1"/>
    <s v="364000"/>
    <s v="038                                "/>
    <s v="00"/>
    <s v="UADD    "/>
    <x v="3820"/>
    <s v="1005"/>
    <s v="ZPJ37"/>
    <x v="5"/>
    <s v="Elec Distribution 360-373"/>
    <s v="Mandated"/>
  </r>
  <r>
    <s v="ZPJ37"/>
    <x v="5"/>
    <x v="202"/>
    <x v="202"/>
    <s v="DIS-E Cap Blanket"/>
    <d v="1986-12-20T00:00:00"/>
    <x v="1"/>
    <n v="201501"/>
    <x v="0"/>
    <x v="1"/>
    <s v="373400"/>
    <s v="038                                "/>
    <s v="00"/>
    <s v="UADD    "/>
    <x v="3821"/>
    <s v="1005"/>
    <s v="ZPJ37"/>
    <x v="5"/>
    <s v="Elec Distribution 360-373"/>
    <s v="Mandated"/>
  </r>
  <r>
    <s v="ZLL37"/>
    <x v="5"/>
    <x v="204"/>
    <x v="204"/>
    <s v="DIS-E Cap Blanket"/>
    <d v="2004-10-01T00:00:00"/>
    <x v="1"/>
    <n v="201501"/>
    <x v="0"/>
    <x v="1"/>
    <s v="364000"/>
    <s v="038                                "/>
    <s v="00"/>
    <s v="UADD    "/>
    <x v="822"/>
    <s v="1005"/>
    <s v="ZLL37"/>
    <x v="5"/>
    <s v="Elec Distribution 360-373"/>
    <s v="Mandated"/>
  </r>
  <r>
    <s v="ZLL37"/>
    <x v="5"/>
    <x v="204"/>
    <x v="204"/>
    <s v="DIS-E Cap Blanket"/>
    <d v="2004-10-01T00:00:00"/>
    <x v="1"/>
    <n v="201501"/>
    <x v="0"/>
    <x v="1"/>
    <s v="365000"/>
    <s v="038                                "/>
    <s v="00"/>
    <s v="UADD    "/>
    <x v="3822"/>
    <s v="1005"/>
    <s v="ZLL37"/>
    <x v="5"/>
    <s v="Elec Distribution 360-373"/>
    <s v="Mandated"/>
  </r>
  <r>
    <s v="ZLL37"/>
    <x v="5"/>
    <x v="204"/>
    <x v="204"/>
    <s v="DIS-E Cap Blanket"/>
    <d v="2004-10-01T00:00:00"/>
    <x v="1"/>
    <n v="201501"/>
    <x v="0"/>
    <x v="1"/>
    <s v="366000"/>
    <s v="038                                "/>
    <s v="00"/>
    <s v="UADD    "/>
    <x v="822"/>
    <s v="1005"/>
    <s v="ZLL37"/>
    <x v="5"/>
    <s v="Elec Distribution 360-373"/>
    <s v="Mandated"/>
  </r>
  <r>
    <s v="ZLL37"/>
    <x v="5"/>
    <x v="204"/>
    <x v="204"/>
    <s v="DIS-E Cap Blanket"/>
    <d v="2004-10-01T00:00:00"/>
    <x v="1"/>
    <n v="201501"/>
    <x v="0"/>
    <x v="1"/>
    <s v="367000"/>
    <s v="038                                "/>
    <s v="00"/>
    <s v="UADD    "/>
    <x v="822"/>
    <s v="1005"/>
    <s v="ZLL37"/>
    <x v="5"/>
    <s v="Elec Distribution 360-373"/>
    <s v="Mandated"/>
  </r>
  <r>
    <s v="ZLL37"/>
    <x v="5"/>
    <x v="204"/>
    <x v="204"/>
    <s v="DIS-E Cap Blanket"/>
    <d v="2004-10-01T00:00:00"/>
    <x v="1"/>
    <n v="201501"/>
    <x v="0"/>
    <x v="1"/>
    <s v="369200"/>
    <s v="038                                "/>
    <s v="00"/>
    <s v="UADD    "/>
    <x v="822"/>
    <s v="1005"/>
    <s v="ZLL37"/>
    <x v="5"/>
    <s v="Elec Distribution 360-373"/>
    <s v="Mandated"/>
  </r>
  <r>
    <s v="ZLL37"/>
    <x v="5"/>
    <x v="204"/>
    <x v="204"/>
    <s v="DIS-E Cap Blanket"/>
    <d v="2004-10-01T00:00:00"/>
    <x v="1"/>
    <n v="201501"/>
    <x v="0"/>
    <x v="1"/>
    <s v="369300"/>
    <s v="038                                "/>
    <s v="00"/>
    <s v="UADD    "/>
    <x v="822"/>
    <s v="1005"/>
    <s v="ZLL37"/>
    <x v="5"/>
    <s v="Elec Distribution 360-373"/>
    <s v="Mandated"/>
  </r>
  <r>
    <s v="ZLL37"/>
    <x v="5"/>
    <x v="204"/>
    <x v="204"/>
    <s v="DIS-E Cap Blanket"/>
    <d v="2004-10-01T00:00:00"/>
    <x v="1"/>
    <n v="201501"/>
    <x v="0"/>
    <x v="1"/>
    <s v="373300"/>
    <s v="038                                "/>
    <s v="00"/>
    <s v="UADD    "/>
    <x v="822"/>
    <s v="1005"/>
    <s v="ZLL37"/>
    <x v="5"/>
    <s v="Elec Distribution 360-373"/>
    <s v="Mandated"/>
  </r>
  <r>
    <s v="ZLL37"/>
    <x v="5"/>
    <x v="204"/>
    <x v="204"/>
    <s v="DIS-E Cap Blanket"/>
    <d v="2004-10-01T00:00:00"/>
    <x v="1"/>
    <n v="201501"/>
    <x v="0"/>
    <x v="1"/>
    <s v="373400"/>
    <s v="038                                "/>
    <s v="00"/>
    <s v="UADD    "/>
    <x v="822"/>
    <s v="1005"/>
    <s v="ZLL37"/>
    <x v="5"/>
    <s v="Elec Distribution 360-373"/>
    <s v="Mandated"/>
  </r>
  <r>
    <s v="ZCM37"/>
    <x v="5"/>
    <x v="205"/>
    <x v="205"/>
    <s v="DIS-E Cap Blanket"/>
    <d v="1986-06-30T00:00:00"/>
    <x v="1"/>
    <n v="201501"/>
    <x v="0"/>
    <x v="1"/>
    <s v="373400"/>
    <s v="038                                "/>
    <s v="00"/>
    <s v="UADD    "/>
    <x v="3823"/>
    <s v="1005"/>
    <s v="ZCM37"/>
    <x v="5"/>
    <s v="Elec Distribution 360-373"/>
    <s v="Mandated"/>
  </r>
  <r>
    <s v="ZLL37"/>
    <x v="5"/>
    <x v="206"/>
    <x v="206"/>
    <s v="DIS-E Cap Blanket"/>
    <d v="1984-07-01T00:00:00"/>
    <x v="1"/>
    <n v="201501"/>
    <x v="0"/>
    <x v="1"/>
    <s v="364000"/>
    <s v="038                                "/>
    <s v="00"/>
    <s v="UADD    "/>
    <x v="3824"/>
    <s v="1005"/>
    <s v="ZLL37"/>
    <x v="5"/>
    <s v="Elec Distribution 360-373"/>
    <s v="Mandated"/>
  </r>
  <r>
    <s v="ZLL37"/>
    <x v="5"/>
    <x v="206"/>
    <x v="206"/>
    <s v="DIS-E Cap Blanket"/>
    <d v="1984-07-01T00:00:00"/>
    <x v="1"/>
    <n v="201501"/>
    <x v="0"/>
    <x v="1"/>
    <s v="373400"/>
    <s v="038                                "/>
    <s v="00"/>
    <s v="UADD    "/>
    <x v="3825"/>
    <s v="1005"/>
    <s v="ZLL37"/>
    <x v="5"/>
    <s v="Elec Distribution 360-373"/>
    <s v="Mandated"/>
  </r>
  <r>
    <s v="ZBR37"/>
    <x v="5"/>
    <x v="816"/>
    <x v="816"/>
    <s v="DIS-E Cap Blanket"/>
    <d v="1951-01-01T00:00:00"/>
    <x v="1"/>
    <n v="201501"/>
    <x v="0"/>
    <x v="0"/>
    <s v="364000"/>
    <s v="028                                "/>
    <s v="00"/>
    <s v="UADD    "/>
    <x v="3826"/>
    <s v="1005"/>
    <s v="ZBR37"/>
    <x v="5"/>
    <s v="Elec Distribution 360-373"/>
    <s v="Mandated"/>
  </r>
  <r>
    <s v="ZBR37"/>
    <x v="5"/>
    <x v="816"/>
    <x v="816"/>
    <s v="DIS-E Cap Blanket"/>
    <d v="1951-01-01T00:00:00"/>
    <x v="1"/>
    <n v="201501"/>
    <x v="0"/>
    <x v="0"/>
    <s v="365000"/>
    <s v="028                                "/>
    <s v="00"/>
    <s v="UADD    "/>
    <x v="3827"/>
    <s v="1005"/>
    <s v="ZBR37"/>
    <x v="5"/>
    <s v="Elec Distribution 360-373"/>
    <s v="Mandated"/>
  </r>
  <r>
    <s v="ZBR37"/>
    <x v="5"/>
    <x v="816"/>
    <x v="816"/>
    <s v="DIS-E Cap Blanket"/>
    <d v="1951-01-01T00:00:00"/>
    <x v="1"/>
    <n v="201501"/>
    <x v="0"/>
    <x v="0"/>
    <s v="366000"/>
    <s v="028                                "/>
    <s v="00"/>
    <s v="UADD    "/>
    <x v="3826"/>
    <s v="1005"/>
    <s v="ZBR37"/>
    <x v="5"/>
    <s v="Elec Distribution 360-373"/>
    <s v="Mandated"/>
  </r>
  <r>
    <s v="ZBR37"/>
    <x v="5"/>
    <x v="816"/>
    <x v="816"/>
    <s v="DIS-E Cap Blanket"/>
    <d v="1951-01-01T00:00:00"/>
    <x v="1"/>
    <n v="201501"/>
    <x v="0"/>
    <x v="0"/>
    <s v="367000"/>
    <s v="028                                "/>
    <s v="00"/>
    <s v="UADD    "/>
    <x v="3828"/>
    <s v="1005"/>
    <s v="ZBR37"/>
    <x v="5"/>
    <s v="Elec Distribution 360-373"/>
    <s v="Mandated"/>
  </r>
  <r>
    <s v="ZBR37"/>
    <x v="5"/>
    <x v="816"/>
    <x v="816"/>
    <s v="DIS-E Cap Blanket"/>
    <d v="1951-01-01T00:00:00"/>
    <x v="1"/>
    <n v="201501"/>
    <x v="0"/>
    <x v="0"/>
    <s v="369300"/>
    <s v="028                                "/>
    <s v="00"/>
    <s v="UADD    "/>
    <x v="3826"/>
    <s v="1005"/>
    <s v="ZBR37"/>
    <x v="5"/>
    <s v="Elec Distribution 360-373"/>
    <s v="Mandated"/>
  </r>
  <r>
    <s v="ZBR37"/>
    <x v="5"/>
    <x v="816"/>
    <x v="816"/>
    <s v="DIS-E Cap Blanket"/>
    <d v="1951-01-01T00:00:00"/>
    <x v="1"/>
    <n v="201501"/>
    <x v="0"/>
    <x v="0"/>
    <s v="373200"/>
    <s v="028                                "/>
    <s v="00"/>
    <s v="UADD    "/>
    <x v="3829"/>
    <s v="1005"/>
    <s v="ZBR37"/>
    <x v="5"/>
    <s v="Elec Distribution 360-373"/>
    <s v="Mandated"/>
  </r>
  <r>
    <s v="ZBR37"/>
    <x v="5"/>
    <x v="816"/>
    <x v="816"/>
    <s v="DIS-E Cap Blanket"/>
    <d v="1951-01-01T00:00:00"/>
    <x v="1"/>
    <n v="201501"/>
    <x v="0"/>
    <x v="0"/>
    <s v="373300"/>
    <s v="028                                "/>
    <s v="00"/>
    <s v="UADD    "/>
    <x v="3826"/>
    <s v="1005"/>
    <s v="ZBR37"/>
    <x v="5"/>
    <s v="Elec Distribution 360-373"/>
    <s v="Mandated"/>
  </r>
  <r>
    <s v="ZBR37"/>
    <x v="5"/>
    <x v="816"/>
    <x v="816"/>
    <s v="DIS-E Cap Blanket"/>
    <d v="1951-01-01T00:00:00"/>
    <x v="1"/>
    <n v="201501"/>
    <x v="0"/>
    <x v="0"/>
    <s v="373400"/>
    <s v="028                                "/>
    <s v="00"/>
    <s v="UADD    "/>
    <x v="3830"/>
    <s v="1005"/>
    <s v="ZBR37"/>
    <x v="5"/>
    <s v="Elec Distribution 360-373"/>
    <s v="Mandated"/>
  </r>
  <r>
    <s v="ZPJ37"/>
    <x v="5"/>
    <x v="207"/>
    <x v="207"/>
    <s v="DIS-E Cap Blanket"/>
    <d v="1986-12-20T00:00:00"/>
    <x v="1"/>
    <n v="201501"/>
    <x v="0"/>
    <x v="1"/>
    <s v="373200"/>
    <s v="038                                "/>
    <s v="00"/>
    <s v="UADD    "/>
    <x v="3831"/>
    <s v="1005"/>
    <s v="ZPJ37"/>
    <x v="5"/>
    <s v="Elec Distribution 360-373"/>
    <s v="Mandated"/>
  </r>
  <r>
    <s v="ZPJ37"/>
    <x v="5"/>
    <x v="207"/>
    <x v="207"/>
    <s v="DIS-E Cap Blanket"/>
    <d v="1986-12-20T00:00:00"/>
    <x v="1"/>
    <n v="201501"/>
    <x v="0"/>
    <x v="1"/>
    <s v="373400"/>
    <s v="038                                "/>
    <s v="00"/>
    <s v="UADD    "/>
    <x v="3832"/>
    <s v="1005"/>
    <s v="ZPJ37"/>
    <x v="5"/>
    <s v="Elec Distribution 360-373"/>
    <s v="Mandated"/>
  </r>
  <r>
    <s v="ZBR37"/>
    <x v="5"/>
    <x v="208"/>
    <x v="208"/>
    <s v="DIS-E Cap Blanket"/>
    <d v="1951-01-01T00:00:00"/>
    <x v="1"/>
    <n v="201501"/>
    <x v="0"/>
    <x v="0"/>
    <s v="364000"/>
    <s v="028                                "/>
    <s v="00"/>
    <s v="UADD    "/>
    <x v="3833"/>
    <s v="1005"/>
    <s v="ZBR37"/>
    <x v="5"/>
    <s v="Elec Distribution 360-373"/>
    <s v="Mandated"/>
  </r>
  <r>
    <s v="ZBR37"/>
    <x v="5"/>
    <x v="208"/>
    <x v="208"/>
    <s v="DIS-E Cap Blanket"/>
    <d v="1951-01-01T00:00:00"/>
    <x v="1"/>
    <n v="201501"/>
    <x v="0"/>
    <x v="0"/>
    <s v="365000"/>
    <s v="028                                "/>
    <s v="00"/>
    <s v="UADD    "/>
    <x v="1147"/>
    <s v="1005"/>
    <s v="ZBR37"/>
    <x v="5"/>
    <s v="Elec Distribution 360-373"/>
    <s v="Mandated"/>
  </r>
  <r>
    <s v="ZBR37"/>
    <x v="5"/>
    <x v="208"/>
    <x v="208"/>
    <s v="DIS-E Cap Blanket"/>
    <d v="1951-01-01T00:00:00"/>
    <x v="1"/>
    <n v="201501"/>
    <x v="0"/>
    <x v="0"/>
    <s v="366000"/>
    <s v="028                                "/>
    <s v="00"/>
    <s v="UADD    "/>
    <x v="1399"/>
    <s v="1005"/>
    <s v="ZBR37"/>
    <x v="5"/>
    <s v="Elec Distribution 360-373"/>
    <s v="Mandated"/>
  </r>
  <r>
    <s v="ZBR37"/>
    <x v="5"/>
    <x v="208"/>
    <x v="208"/>
    <s v="DIS-E Cap Blanket"/>
    <d v="1951-01-01T00:00:00"/>
    <x v="1"/>
    <n v="201501"/>
    <x v="0"/>
    <x v="0"/>
    <s v="367000"/>
    <s v="028                                "/>
    <s v="00"/>
    <s v="UADD    "/>
    <x v="162"/>
    <s v="1005"/>
    <s v="ZBR37"/>
    <x v="5"/>
    <s v="Elec Distribution 360-373"/>
    <s v="Mandated"/>
  </r>
  <r>
    <s v="ZBR37"/>
    <x v="5"/>
    <x v="208"/>
    <x v="208"/>
    <s v="DIS-E Cap Blanket"/>
    <d v="1951-01-01T00:00:00"/>
    <x v="1"/>
    <n v="201501"/>
    <x v="0"/>
    <x v="0"/>
    <s v="369300"/>
    <s v="028                                "/>
    <s v="00"/>
    <s v="UADD    "/>
    <x v="3834"/>
    <s v="1005"/>
    <s v="ZBR37"/>
    <x v="5"/>
    <s v="Elec Distribution 360-373"/>
    <s v="Mandated"/>
  </r>
  <r>
    <s v="ZBR37"/>
    <x v="5"/>
    <x v="208"/>
    <x v="208"/>
    <s v="DIS-E Cap Blanket"/>
    <d v="1951-01-01T00:00:00"/>
    <x v="1"/>
    <n v="201501"/>
    <x v="0"/>
    <x v="0"/>
    <s v="373200"/>
    <s v="028                                "/>
    <s v="00"/>
    <s v="UADD    "/>
    <x v="1768"/>
    <s v="1005"/>
    <s v="ZBR37"/>
    <x v="5"/>
    <s v="Elec Distribution 360-373"/>
    <s v="Mandated"/>
  </r>
  <r>
    <s v="ZBR37"/>
    <x v="5"/>
    <x v="208"/>
    <x v="208"/>
    <s v="DIS-E Cap Blanket"/>
    <d v="1951-01-01T00:00:00"/>
    <x v="1"/>
    <n v="201501"/>
    <x v="0"/>
    <x v="0"/>
    <s v="373300"/>
    <s v="028                                "/>
    <s v="00"/>
    <s v="UADD    "/>
    <x v="3835"/>
    <s v="1005"/>
    <s v="ZBR37"/>
    <x v="5"/>
    <s v="Elec Distribution 360-373"/>
    <s v="Mandated"/>
  </r>
  <r>
    <s v="ZBR37"/>
    <x v="5"/>
    <x v="208"/>
    <x v="208"/>
    <s v="DIS-E Cap Blanket"/>
    <d v="1951-01-01T00:00:00"/>
    <x v="1"/>
    <n v="201501"/>
    <x v="0"/>
    <x v="0"/>
    <s v="373400"/>
    <s v="028                                "/>
    <s v="00"/>
    <s v="UADD    "/>
    <x v="3836"/>
    <s v="1005"/>
    <s v="ZBR37"/>
    <x v="5"/>
    <s v="Elec Distribution 360-373"/>
    <s v="Mandated"/>
  </r>
  <r>
    <s v="ZBO37"/>
    <x v="5"/>
    <x v="210"/>
    <x v="210"/>
    <s v="DIS-E Cap Blanket"/>
    <d v="1986-12-20T00:00:00"/>
    <x v="1"/>
    <n v="201501"/>
    <x v="0"/>
    <x v="0"/>
    <s v="364000"/>
    <s v="028                                "/>
    <s v="00"/>
    <s v="UADD    "/>
    <x v="3837"/>
    <s v="1005"/>
    <s v="ZBO37"/>
    <x v="5"/>
    <s v="Elec Distribution 360-373"/>
    <s v="Mandated"/>
  </r>
  <r>
    <s v="ZBO37"/>
    <x v="5"/>
    <x v="210"/>
    <x v="210"/>
    <s v="DIS-E Cap Blanket"/>
    <d v="1986-12-20T00:00:00"/>
    <x v="1"/>
    <n v="201501"/>
    <x v="0"/>
    <x v="0"/>
    <s v="365000"/>
    <s v="028                                "/>
    <s v="00"/>
    <s v="UADD    "/>
    <x v="3838"/>
    <s v="1005"/>
    <s v="ZBO37"/>
    <x v="5"/>
    <s v="Elec Distribution 360-373"/>
    <s v="Mandated"/>
  </r>
  <r>
    <s v="ZBO37"/>
    <x v="5"/>
    <x v="210"/>
    <x v="210"/>
    <s v="DIS-E Cap Blanket"/>
    <d v="1986-12-20T00:00:00"/>
    <x v="1"/>
    <n v="201501"/>
    <x v="0"/>
    <x v="0"/>
    <s v="366000"/>
    <s v="028                                "/>
    <s v="00"/>
    <s v="UADD    "/>
    <x v="3839"/>
    <s v="1005"/>
    <s v="ZBO37"/>
    <x v="5"/>
    <s v="Elec Distribution 360-373"/>
    <s v="Mandated"/>
  </r>
  <r>
    <s v="ZBO37"/>
    <x v="5"/>
    <x v="210"/>
    <x v="210"/>
    <s v="DIS-E Cap Blanket"/>
    <d v="1986-12-20T00:00:00"/>
    <x v="1"/>
    <n v="201501"/>
    <x v="0"/>
    <x v="0"/>
    <s v="367000"/>
    <s v="028                                "/>
    <s v="00"/>
    <s v="UADD    "/>
    <x v="3840"/>
    <s v="1005"/>
    <s v="ZBO37"/>
    <x v="5"/>
    <s v="Elec Distribution 360-373"/>
    <s v="Mandated"/>
  </r>
  <r>
    <s v="ZBO37"/>
    <x v="5"/>
    <x v="210"/>
    <x v="210"/>
    <s v="DIS-E Cap Blanket"/>
    <d v="1986-12-20T00:00:00"/>
    <x v="1"/>
    <n v="201501"/>
    <x v="0"/>
    <x v="0"/>
    <s v="369300"/>
    <s v="028                                "/>
    <s v="00"/>
    <s v="UADD    "/>
    <x v="3841"/>
    <s v="1005"/>
    <s v="ZBO37"/>
    <x v="5"/>
    <s v="Elec Distribution 360-373"/>
    <s v="Mandated"/>
  </r>
  <r>
    <s v="ZBO37"/>
    <x v="5"/>
    <x v="210"/>
    <x v="210"/>
    <s v="DIS-E Cap Blanket"/>
    <d v="1986-12-20T00:00:00"/>
    <x v="1"/>
    <n v="201501"/>
    <x v="0"/>
    <x v="0"/>
    <s v="373200"/>
    <s v="028                                "/>
    <s v="00"/>
    <s v="UADD    "/>
    <x v="2129"/>
    <s v="1005"/>
    <s v="ZBO37"/>
    <x v="5"/>
    <s v="Elec Distribution 360-373"/>
    <s v="Mandated"/>
  </r>
  <r>
    <s v="ZBO37"/>
    <x v="5"/>
    <x v="210"/>
    <x v="210"/>
    <s v="DIS-E Cap Blanket"/>
    <d v="1986-12-20T00:00:00"/>
    <x v="1"/>
    <n v="201501"/>
    <x v="0"/>
    <x v="0"/>
    <s v="373300"/>
    <s v="028                                "/>
    <s v="00"/>
    <s v="UADD    "/>
    <x v="3841"/>
    <s v="1005"/>
    <s v="ZBO37"/>
    <x v="5"/>
    <s v="Elec Distribution 360-373"/>
    <s v="Mandated"/>
  </r>
  <r>
    <s v="ZBO37"/>
    <x v="5"/>
    <x v="210"/>
    <x v="210"/>
    <s v="DIS-E Cap Blanket"/>
    <d v="1986-12-20T00:00:00"/>
    <x v="1"/>
    <n v="201501"/>
    <x v="0"/>
    <x v="0"/>
    <s v="373400"/>
    <s v="028                                "/>
    <s v="00"/>
    <s v="UADD    "/>
    <x v="2957"/>
    <s v="1005"/>
    <s v="ZBO37"/>
    <x v="5"/>
    <s v="Elec Distribution 360-373"/>
    <s v="Mandated"/>
  </r>
  <r>
    <s v="ZPJ37"/>
    <x v="5"/>
    <x v="211"/>
    <x v="211"/>
    <s v="DIS-E Cap Blanket"/>
    <d v="1986-12-20T00:00:00"/>
    <x v="1"/>
    <n v="201501"/>
    <x v="0"/>
    <x v="0"/>
    <s v="373400"/>
    <s v="028                                "/>
    <s v="00"/>
    <s v="UADD    "/>
    <x v="3842"/>
    <s v="1005"/>
    <s v="ZPJ37"/>
    <x v="5"/>
    <s v="Elec Distribution 360-373"/>
    <s v="Mandated"/>
  </r>
  <r>
    <s v="ZCS37"/>
    <x v="5"/>
    <x v="213"/>
    <x v="213"/>
    <s v="DIS-E Cap Blanket"/>
    <d v="1994-09-02T00:00:00"/>
    <x v="1"/>
    <n v="201501"/>
    <x v="0"/>
    <x v="1"/>
    <s v="373400"/>
    <s v="038                                "/>
    <s v="00"/>
    <s v="UADD    "/>
    <x v="3843"/>
    <s v="1005"/>
    <s v="ZCS37"/>
    <x v="5"/>
    <s v="Elec Distribution 360-373"/>
    <s v="Mandated"/>
  </r>
  <r>
    <s v="ZBC37"/>
    <x v="5"/>
    <x v="214"/>
    <x v="214"/>
    <s v="DIS-E Cap Blanket"/>
    <d v="1984-10-01T00:00:00"/>
    <x v="1"/>
    <n v="201501"/>
    <x v="0"/>
    <x v="0"/>
    <s v="364000"/>
    <s v="028                                "/>
    <s v="00"/>
    <s v="UADD    "/>
    <x v="3844"/>
    <s v="1005"/>
    <s v="ZBC37"/>
    <x v="5"/>
    <s v="Elec Distribution 360-373"/>
    <s v="Mandated"/>
  </r>
  <r>
    <s v="ZBC37"/>
    <x v="5"/>
    <x v="214"/>
    <x v="214"/>
    <s v="DIS-E Cap Blanket"/>
    <d v="1984-10-01T00:00:00"/>
    <x v="1"/>
    <n v="201501"/>
    <x v="0"/>
    <x v="0"/>
    <s v="365000"/>
    <s v="028                                "/>
    <s v="00"/>
    <s v="UADD    "/>
    <x v="3845"/>
    <s v="1005"/>
    <s v="ZBC37"/>
    <x v="5"/>
    <s v="Elec Distribution 360-373"/>
    <s v="Mandated"/>
  </r>
  <r>
    <s v="ZBC37"/>
    <x v="5"/>
    <x v="214"/>
    <x v="214"/>
    <s v="DIS-E Cap Blanket"/>
    <d v="1984-10-01T00:00:00"/>
    <x v="1"/>
    <n v="201501"/>
    <x v="0"/>
    <x v="0"/>
    <s v="373400"/>
    <s v="028                                "/>
    <s v="00"/>
    <s v="UADD    "/>
    <x v="3846"/>
    <s v="1005"/>
    <s v="ZBC37"/>
    <x v="5"/>
    <s v="Elec Distribution 360-373"/>
    <s v="Mandated"/>
  </r>
  <r>
    <s v="XS026"/>
    <x v="6"/>
    <x v="215"/>
    <x v="215"/>
    <s v="DIS-Pur Blanket"/>
    <d v="1984-01-27T00:00:00"/>
    <x v="1"/>
    <n v="201501"/>
    <x v="0"/>
    <x v="0"/>
    <s v="362000"/>
    <s v="028                                "/>
    <s v="TRFSPK"/>
    <s v="UADD    "/>
    <x v="3847"/>
    <s v="1006"/>
    <s v="XS026"/>
    <x v="6"/>
    <s v="Elec Distribution 360-373"/>
    <s v="Programs"/>
  </r>
  <r>
    <s v="MN207"/>
    <x v="8"/>
    <x v="217"/>
    <x v="217"/>
    <s v="DIS-Pur Blanket"/>
    <d v="1991-09-30T00:00:00"/>
    <x v="1"/>
    <n v="201501"/>
    <x v="1"/>
    <x v="2"/>
    <s v="381000"/>
    <s v="068                                "/>
    <s v="00"/>
    <s v="UADD    "/>
    <x v="3848"/>
    <s v="1050"/>
    <s v="MN207"/>
    <x v="8"/>
    <s v="Gas Distribution 374-387"/>
    <s v="Mandated"/>
  </r>
  <r>
    <s v="XE021"/>
    <x v="8"/>
    <x v="218"/>
    <x v="218"/>
    <s v="DIS-Pur Blanket"/>
    <d v="1986-11-30T00:00:00"/>
    <x v="1"/>
    <n v="201501"/>
    <x v="1"/>
    <x v="0"/>
    <s v="381000"/>
    <s v="028                                "/>
    <s v="00"/>
    <s v="UADD    "/>
    <x v="3849"/>
    <s v="1050"/>
    <s v="XE021"/>
    <x v="8"/>
    <s v="Gas Distribution 374-387"/>
    <s v="Mandated"/>
  </r>
  <r>
    <s v="XE022"/>
    <x v="9"/>
    <x v="817"/>
    <x v="817"/>
    <s v="DIS-Pur Blanket"/>
    <d v="1986-11-30T00:00:00"/>
    <x v="1"/>
    <n v="201501"/>
    <x v="1"/>
    <x v="0"/>
    <s v="381000"/>
    <s v="028                                "/>
    <s v="00"/>
    <s v="UADD    "/>
    <x v="3850"/>
    <s v="1051"/>
    <s v="XE022"/>
    <x v="9"/>
    <s v="Gas Distribution 374-387"/>
    <s v="Mandated"/>
  </r>
  <r>
    <s v="29B51"/>
    <x v="10"/>
    <x v="220"/>
    <x v="220"/>
    <s v="DIS-Pur Blanket"/>
    <d v="1998-05-13T00:00:00"/>
    <x v="1"/>
    <n v="201501"/>
    <x v="1"/>
    <x v="0"/>
    <s v="381000"/>
    <s v="028                                "/>
    <s v="00"/>
    <s v="UADD    "/>
    <x v="3851"/>
    <s v="1053"/>
    <s v="29B51"/>
    <x v="10"/>
    <s v="Gas Distribution 374-387"/>
    <s v="Mandated"/>
  </r>
  <r>
    <s v="LS204"/>
    <x v="11"/>
    <x v="221"/>
    <x v="221"/>
    <s v="DIS-E Cap Specific"/>
    <d v="2012-02-01T00:00:00"/>
    <x v="1"/>
    <n v="201501"/>
    <x v="0"/>
    <x v="1"/>
    <s v="361000"/>
    <s v="038                                "/>
    <s v="LMR"/>
    <s v="UADD    "/>
    <x v="3852"/>
    <s v="1107"/>
    <s v="LS204"/>
    <x v="11"/>
    <s v="Elec Distribution 360-373"/>
    <s v="Projects"/>
  </r>
  <r>
    <s v="LS204"/>
    <x v="11"/>
    <x v="221"/>
    <x v="221"/>
    <s v="DIS-E Cap Specific"/>
    <d v="2012-02-01T00:00:00"/>
    <x v="1"/>
    <n v="201501"/>
    <x v="0"/>
    <x v="1"/>
    <s v="362000"/>
    <s v="038                                "/>
    <s v="LMR"/>
    <s v="UADD    "/>
    <x v="3853"/>
    <s v="1107"/>
    <s v="LS204"/>
    <x v="11"/>
    <s v="Elec Distribution 360-373"/>
    <s v="Projects"/>
  </r>
  <r>
    <s v="LS204"/>
    <x v="11"/>
    <x v="222"/>
    <x v="222"/>
    <s v="TRN-Cap Specific"/>
    <d v="2012-07-01T00:00:00"/>
    <x v="1"/>
    <n v="201501"/>
    <x v="0"/>
    <x v="3"/>
    <s v="353000"/>
    <s v="028                                "/>
    <s v="LMR"/>
    <s v="UADD    "/>
    <x v="3854"/>
    <s v="1107"/>
    <s v="LS204"/>
    <x v="11"/>
    <s v="Elec Distribution 360-373"/>
    <s v="Projects"/>
  </r>
  <r>
    <s v="LS204"/>
    <x v="11"/>
    <x v="223"/>
    <x v="223"/>
    <s v="GP-Cap Specific"/>
    <d v="2013-03-01T00:00:00"/>
    <x v="1"/>
    <n v="201501"/>
    <x v="0"/>
    <x v="1"/>
    <s v="397000"/>
    <s v="038                                "/>
    <s v="LMR"/>
    <s v="UADD    "/>
    <x v="3855"/>
    <s v="1107"/>
    <s v="LS204"/>
    <x v="11"/>
    <s v="Elec Distribution 360-373"/>
    <s v="Projects"/>
  </r>
  <r>
    <s v="XS006"/>
    <x v="12"/>
    <x v="225"/>
    <x v="225"/>
    <s v="TRN-Pur Blanket"/>
    <d v="1987-04-07T00:00:00"/>
    <x v="1"/>
    <n v="201501"/>
    <x v="0"/>
    <x v="3"/>
    <s v="353000"/>
    <s v="038                                "/>
    <s v="TRFCDA"/>
    <s v="UADD    "/>
    <x v="3856"/>
    <s v="2000"/>
    <s v="XS006"/>
    <x v="12"/>
    <s v="Elec Transmission 350-359"/>
    <s v="Programs"/>
  </r>
  <r>
    <s v="LS005"/>
    <x v="14"/>
    <x v="228"/>
    <x v="228"/>
    <s v="TRN-Cap Blanket"/>
    <d v="1986-06-30T00:00:00"/>
    <x v="1"/>
    <n v="201501"/>
    <x v="0"/>
    <x v="3"/>
    <s v="356000"/>
    <s v="299                                "/>
    <s v="299T"/>
    <s v="UADD    "/>
    <x v="3857"/>
    <s v="2051"/>
    <s v="LS005"/>
    <x v="14"/>
    <s v="Elec Transmission 350-359"/>
    <s v="Programs"/>
  </r>
  <r>
    <s v="LS005"/>
    <x v="14"/>
    <x v="230"/>
    <x v="230"/>
    <s v="TRN-Cap Blanket"/>
    <d v="2004-01-01T00:00:00"/>
    <x v="1"/>
    <n v="201501"/>
    <x v="0"/>
    <x v="3"/>
    <s v="355000"/>
    <s v="333                                "/>
    <s v="333T"/>
    <s v="UADD    "/>
    <x v="3858"/>
    <s v="2051"/>
    <s v="LS005"/>
    <x v="14"/>
    <s v="Elec Transmission 350-359"/>
    <s v="Programs"/>
  </r>
  <r>
    <s v="LS005"/>
    <x v="14"/>
    <x v="230"/>
    <x v="230"/>
    <s v="TRN-Cap Blanket"/>
    <d v="2004-01-01T00:00:00"/>
    <x v="1"/>
    <n v="201501"/>
    <x v="0"/>
    <x v="3"/>
    <s v="356000"/>
    <s v="333                                "/>
    <s v="333T"/>
    <s v="UADD    "/>
    <x v="3859"/>
    <s v="2051"/>
    <s v="LS005"/>
    <x v="14"/>
    <s v="Elec Transmission 350-359"/>
    <s v="Programs"/>
  </r>
  <r>
    <s v="ZLL33"/>
    <x v="15"/>
    <x v="232"/>
    <x v="232"/>
    <s v="DIS-E Cap Blanket"/>
    <d v="1984-01-01T00:00:00"/>
    <x v="1"/>
    <n v="201501"/>
    <x v="0"/>
    <x v="0"/>
    <s v="366000"/>
    <s v="028                                "/>
    <s v="00"/>
    <s v="UADD    "/>
    <x v="3860"/>
    <s v="2054"/>
    <s v="ZLL33"/>
    <x v="15"/>
    <s v="Elec Distribution 360-373"/>
    <s v="Projects"/>
  </r>
  <r>
    <s v="ZBW33"/>
    <x v="15"/>
    <x v="233"/>
    <x v="233"/>
    <s v="DIS-E Cap Blanket"/>
    <d v="1984-01-01T00:00:00"/>
    <x v="1"/>
    <n v="201501"/>
    <x v="0"/>
    <x v="0"/>
    <s v="364000"/>
    <s v="028                                "/>
    <s v="00"/>
    <s v="UADD    "/>
    <x v="3861"/>
    <s v="2054"/>
    <s v="ZBW33"/>
    <x v="15"/>
    <s v="Elec Distribution 360-373"/>
    <s v="Projects"/>
  </r>
  <r>
    <s v="ZBW33"/>
    <x v="15"/>
    <x v="233"/>
    <x v="233"/>
    <s v="DIS-E Cap Blanket"/>
    <d v="1984-01-01T00:00:00"/>
    <x v="1"/>
    <n v="201501"/>
    <x v="0"/>
    <x v="0"/>
    <s v="365000"/>
    <s v="028                                "/>
    <s v="00"/>
    <s v="UADD    "/>
    <x v="83"/>
    <s v="2054"/>
    <s v="ZBW33"/>
    <x v="15"/>
    <s v="Elec Distribution 360-373"/>
    <s v="Projects"/>
  </r>
  <r>
    <s v="ZBW33"/>
    <x v="15"/>
    <x v="233"/>
    <x v="233"/>
    <s v="DIS-E Cap Blanket"/>
    <d v="1984-01-01T00:00:00"/>
    <x v="1"/>
    <n v="201501"/>
    <x v="0"/>
    <x v="0"/>
    <s v="366000"/>
    <s v="028                                "/>
    <s v="00"/>
    <s v="UADD    "/>
    <x v="3862"/>
    <s v="2054"/>
    <s v="ZBW33"/>
    <x v="15"/>
    <s v="Elec Distribution 360-373"/>
    <s v="Projects"/>
  </r>
  <r>
    <s v="ZBW33"/>
    <x v="15"/>
    <x v="233"/>
    <x v="233"/>
    <s v="DIS-E Cap Blanket"/>
    <d v="1984-01-01T00:00:00"/>
    <x v="1"/>
    <n v="201501"/>
    <x v="0"/>
    <x v="0"/>
    <s v="367000"/>
    <s v="028                                "/>
    <s v="00"/>
    <s v="UADD    "/>
    <x v="3863"/>
    <s v="2054"/>
    <s v="ZBW33"/>
    <x v="15"/>
    <s v="Elec Distribution 360-373"/>
    <s v="Projects"/>
  </r>
  <r>
    <s v="ZBW33"/>
    <x v="15"/>
    <x v="233"/>
    <x v="233"/>
    <s v="DIS-E Cap Blanket"/>
    <d v="1984-01-01T00:00:00"/>
    <x v="1"/>
    <n v="201501"/>
    <x v="0"/>
    <x v="0"/>
    <s v="368000"/>
    <s v="028                                "/>
    <s v="00"/>
    <s v="UADD    "/>
    <x v="3862"/>
    <s v="2054"/>
    <s v="ZBW33"/>
    <x v="15"/>
    <s v="Elec Distribution 360-373"/>
    <s v="Projects"/>
  </r>
  <r>
    <s v="ZBW33"/>
    <x v="15"/>
    <x v="233"/>
    <x v="233"/>
    <s v="DIS-E Cap Blanket"/>
    <d v="1984-01-01T00:00:00"/>
    <x v="1"/>
    <n v="201501"/>
    <x v="0"/>
    <x v="0"/>
    <s v="369100"/>
    <s v="028                                "/>
    <s v="00"/>
    <s v="UADD    "/>
    <x v="3864"/>
    <s v="2054"/>
    <s v="ZBW33"/>
    <x v="15"/>
    <s v="Elec Distribution 360-373"/>
    <s v="Projects"/>
  </r>
  <r>
    <s v="ZBW33"/>
    <x v="15"/>
    <x v="233"/>
    <x v="233"/>
    <s v="DIS-E Cap Blanket"/>
    <d v="1984-01-01T00:00:00"/>
    <x v="1"/>
    <n v="201501"/>
    <x v="0"/>
    <x v="0"/>
    <s v="369300"/>
    <s v="028                                "/>
    <s v="00"/>
    <s v="UADD    "/>
    <x v="3862"/>
    <s v="2054"/>
    <s v="ZBW33"/>
    <x v="15"/>
    <s v="Elec Distribution 360-373"/>
    <s v="Projects"/>
  </r>
  <r>
    <s v="ZBW33"/>
    <x v="15"/>
    <x v="233"/>
    <x v="233"/>
    <s v="DIS-E Cap Blanket"/>
    <d v="1984-01-01T00:00:00"/>
    <x v="1"/>
    <n v="201501"/>
    <x v="0"/>
    <x v="0"/>
    <s v="373200"/>
    <s v="028                                "/>
    <s v="00"/>
    <s v="UADD    "/>
    <x v="3862"/>
    <s v="2054"/>
    <s v="ZBW33"/>
    <x v="15"/>
    <s v="Elec Distribution 360-373"/>
    <s v="Projects"/>
  </r>
  <r>
    <s v="ZBC33"/>
    <x v="15"/>
    <x v="818"/>
    <x v="818"/>
    <s v="DIS-E Cap Blanket"/>
    <d v="1984-01-01T00:00:00"/>
    <x v="1"/>
    <n v="201501"/>
    <x v="0"/>
    <x v="0"/>
    <s v="364000"/>
    <s v="028                                "/>
    <s v="00"/>
    <s v="UADD    "/>
    <x v="3865"/>
    <s v="2054"/>
    <s v="ZBC33"/>
    <x v="15"/>
    <s v="Elec Distribution 360-373"/>
    <s v="Projects"/>
  </r>
  <r>
    <s v="ZBC33"/>
    <x v="15"/>
    <x v="818"/>
    <x v="818"/>
    <s v="DIS-E Cap Blanket"/>
    <d v="1984-01-01T00:00:00"/>
    <x v="1"/>
    <n v="201501"/>
    <x v="0"/>
    <x v="0"/>
    <s v="365000"/>
    <s v="028                                "/>
    <s v="00"/>
    <s v="UADD    "/>
    <x v="3866"/>
    <s v="2054"/>
    <s v="ZBC33"/>
    <x v="15"/>
    <s v="Elec Distribution 360-373"/>
    <s v="Projects"/>
  </r>
  <r>
    <s v="ZBC33"/>
    <x v="15"/>
    <x v="818"/>
    <x v="818"/>
    <s v="DIS-E Cap Blanket"/>
    <d v="1984-01-01T00:00:00"/>
    <x v="1"/>
    <n v="201501"/>
    <x v="0"/>
    <x v="0"/>
    <s v="366000"/>
    <s v="028                                "/>
    <s v="00"/>
    <s v="UADD    "/>
    <x v="3867"/>
    <s v="2054"/>
    <s v="ZBC33"/>
    <x v="15"/>
    <s v="Elec Distribution 360-373"/>
    <s v="Projects"/>
  </r>
  <r>
    <s v="ZBC33"/>
    <x v="15"/>
    <x v="818"/>
    <x v="818"/>
    <s v="DIS-E Cap Blanket"/>
    <d v="1984-01-01T00:00:00"/>
    <x v="1"/>
    <n v="201501"/>
    <x v="0"/>
    <x v="0"/>
    <s v="367000"/>
    <s v="028                                "/>
    <s v="00"/>
    <s v="UADD    "/>
    <x v="3868"/>
    <s v="2054"/>
    <s v="ZBC33"/>
    <x v="15"/>
    <s v="Elec Distribution 360-373"/>
    <s v="Projects"/>
  </r>
  <r>
    <s v="ZBC33"/>
    <x v="15"/>
    <x v="818"/>
    <x v="818"/>
    <s v="DIS-E Cap Blanket"/>
    <d v="1984-01-01T00:00:00"/>
    <x v="1"/>
    <n v="201501"/>
    <x v="0"/>
    <x v="0"/>
    <s v="368000"/>
    <s v="028                                "/>
    <s v="00"/>
    <s v="UADD    "/>
    <x v="3869"/>
    <s v="2054"/>
    <s v="ZBC33"/>
    <x v="15"/>
    <s v="Elec Distribution 360-373"/>
    <s v="Projects"/>
  </r>
  <r>
    <s v="ZBC33"/>
    <x v="15"/>
    <x v="818"/>
    <x v="818"/>
    <s v="DIS-E Cap Blanket"/>
    <d v="1984-01-01T00:00:00"/>
    <x v="1"/>
    <n v="201501"/>
    <x v="0"/>
    <x v="0"/>
    <s v="369100"/>
    <s v="028                                "/>
    <s v="00"/>
    <s v="UADD    "/>
    <x v="3555"/>
    <s v="2054"/>
    <s v="ZBC33"/>
    <x v="15"/>
    <s v="Elec Distribution 360-373"/>
    <s v="Projects"/>
  </r>
  <r>
    <s v="ZBC33"/>
    <x v="15"/>
    <x v="818"/>
    <x v="818"/>
    <s v="DIS-E Cap Blanket"/>
    <d v="1984-01-01T00:00:00"/>
    <x v="1"/>
    <n v="201501"/>
    <x v="0"/>
    <x v="0"/>
    <s v="369300"/>
    <s v="028                                "/>
    <s v="00"/>
    <s v="UADD    "/>
    <x v="3870"/>
    <s v="2054"/>
    <s v="ZBC33"/>
    <x v="15"/>
    <s v="Elec Distribution 360-373"/>
    <s v="Projects"/>
  </r>
  <r>
    <s v="ZBC33"/>
    <x v="15"/>
    <x v="818"/>
    <x v="818"/>
    <s v="DIS-E Cap Blanket"/>
    <d v="1984-01-01T00:00:00"/>
    <x v="1"/>
    <n v="201501"/>
    <x v="0"/>
    <x v="0"/>
    <s v="373200"/>
    <s v="028                                "/>
    <s v="00"/>
    <s v="UADD    "/>
    <x v="3784"/>
    <s v="2054"/>
    <s v="ZBC33"/>
    <x v="15"/>
    <s v="Elec Distribution 360-373"/>
    <s v="Projects"/>
  </r>
  <r>
    <s v="ZLL33"/>
    <x v="15"/>
    <x v="235"/>
    <x v="235"/>
    <s v="DIS-E Cap Blanket"/>
    <d v="2004-10-01T00:00:00"/>
    <x v="1"/>
    <n v="201501"/>
    <x v="0"/>
    <x v="1"/>
    <s v="367000"/>
    <s v="038                                "/>
    <s v="00"/>
    <s v="UADD    "/>
    <x v="3871"/>
    <s v="2054"/>
    <s v="ZLL33"/>
    <x v="15"/>
    <s v="Elec Distribution 360-373"/>
    <s v="Projects"/>
  </r>
  <r>
    <s v="ZCM33"/>
    <x v="15"/>
    <x v="236"/>
    <x v="236"/>
    <s v="DIS-E Cap Blanket"/>
    <d v="1986-06-30T00:00:00"/>
    <x v="1"/>
    <n v="201501"/>
    <x v="0"/>
    <x v="1"/>
    <s v="366000"/>
    <s v="038                                "/>
    <s v="00"/>
    <s v="UADD    "/>
    <x v="3872"/>
    <s v="2054"/>
    <s v="ZCM33"/>
    <x v="15"/>
    <s v="Elec Distribution 360-373"/>
    <s v="Projects"/>
  </r>
  <r>
    <s v="ZCM33"/>
    <x v="15"/>
    <x v="236"/>
    <x v="236"/>
    <s v="DIS-E Cap Blanket"/>
    <d v="1986-06-30T00:00:00"/>
    <x v="1"/>
    <n v="201501"/>
    <x v="0"/>
    <x v="1"/>
    <s v="367000"/>
    <s v="038                                "/>
    <s v="00"/>
    <s v="UADD    "/>
    <x v="3873"/>
    <s v="2054"/>
    <s v="ZCM33"/>
    <x v="15"/>
    <s v="Elec Distribution 360-373"/>
    <s v="Projects"/>
  </r>
  <r>
    <s v="ZLL33"/>
    <x v="15"/>
    <x v="819"/>
    <x v="819"/>
    <s v="DIS-E Cap Blanket"/>
    <d v="1984-01-01T00:00:00"/>
    <x v="1"/>
    <n v="201501"/>
    <x v="0"/>
    <x v="1"/>
    <s v="366000"/>
    <s v="038                                "/>
    <s v="00"/>
    <s v="UADD    "/>
    <x v="3874"/>
    <s v="2054"/>
    <s v="ZLL33"/>
    <x v="15"/>
    <s v="Elec Distribution 360-373"/>
    <s v="Projects"/>
  </r>
  <r>
    <s v="ZCS33"/>
    <x v="15"/>
    <x v="237"/>
    <x v="237"/>
    <s v="DIS-E Cap Blanket"/>
    <d v="1994-09-02T00:00:00"/>
    <x v="1"/>
    <n v="201501"/>
    <x v="0"/>
    <x v="1"/>
    <s v="364000"/>
    <s v="038                                "/>
    <s v="00"/>
    <s v="UADD    "/>
    <x v="3875"/>
    <s v="2054"/>
    <s v="ZCS33"/>
    <x v="15"/>
    <s v="Elec Distribution 360-373"/>
    <s v="Projects"/>
  </r>
  <r>
    <s v="ZCS33"/>
    <x v="15"/>
    <x v="237"/>
    <x v="237"/>
    <s v="DIS-E Cap Blanket"/>
    <d v="1994-09-02T00:00:00"/>
    <x v="1"/>
    <n v="201501"/>
    <x v="0"/>
    <x v="1"/>
    <s v="365000"/>
    <s v="038                                "/>
    <s v="00"/>
    <s v="UADD    "/>
    <x v="3875"/>
    <s v="2054"/>
    <s v="ZCS33"/>
    <x v="15"/>
    <s v="Elec Distribution 360-373"/>
    <s v="Projects"/>
  </r>
  <r>
    <s v="ZCS33"/>
    <x v="15"/>
    <x v="237"/>
    <x v="237"/>
    <s v="DIS-E Cap Blanket"/>
    <d v="1994-09-02T00:00:00"/>
    <x v="1"/>
    <n v="201501"/>
    <x v="0"/>
    <x v="1"/>
    <s v="366000"/>
    <s v="038                                "/>
    <s v="00"/>
    <s v="UADD    "/>
    <x v="3875"/>
    <s v="2054"/>
    <s v="ZCS33"/>
    <x v="15"/>
    <s v="Elec Distribution 360-373"/>
    <s v="Projects"/>
  </r>
  <r>
    <s v="ZCS33"/>
    <x v="15"/>
    <x v="237"/>
    <x v="237"/>
    <s v="DIS-E Cap Blanket"/>
    <d v="1994-09-02T00:00:00"/>
    <x v="1"/>
    <n v="201501"/>
    <x v="0"/>
    <x v="1"/>
    <s v="367000"/>
    <s v="038                                "/>
    <s v="00"/>
    <s v="UADD    "/>
    <x v="3875"/>
    <s v="2054"/>
    <s v="ZCS33"/>
    <x v="15"/>
    <s v="Elec Distribution 360-373"/>
    <s v="Projects"/>
  </r>
  <r>
    <s v="ZCS33"/>
    <x v="15"/>
    <x v="237"/>
    <x v="237"/>
    <s v="DIS-E Cap Blanket"/>
    <d v="1994-09-02T00:00:00"/>
    <x v="1"/>
    <n v="201501"/>
    <x v="0"/>
    <x v="1"/>
    <s v="368000"/>
    <s v="038                                "/>
    <s v="00"/>
    <s v="UADD    "/>
    <x v="3876"/>
    <s v="2054"/>
    <s v="ZCS33"/>
    <x v="15"/>
    <s v="Elec Distribution 360-373"/>
    <s v="Projects"/>
  </r>
  <r>
    <s v="ZCS33"/>
    <x v="15"/>
    <x v="237"/>
    <x v="237"/>
    <s v="DIS-E Cap Blanket"/>
    <d v="1994-09-02T00:00:00"/>
    <x v="1"/>
    <n v="201501"/>
    <x v="0"/>
    <x v="1"/>
    <s v="369300"/>
    <s v="038                                "/>
    <s v="00"/>
    <s v="UADD    "/>
    <x v="3875"/>
    <s v="2054"/>
    <s v="ZCS33"/>
    <x v="15"/>
    <s v="Elec Distribution 360-373"/>
    <s v="Projects"/>
  </r>
  <r>
    <s v="ZCS33"/>
    <x v="15"/>
    <x v="237"/>
    <x v="237"/>
    <s v="DIS-E Cap Blanket"/>
    <d v="1994-09-02T00:00:00"/>
    <x v="1"/>
    <n v="201501"/>
    <x v="0"/>
    <x v="1"/>
    <s v="373400"/>
    <s v="038                                "/>
    <s v="00"/>
    <s v="UADD    "/>
    <x v="3875"/>
    <s v="2054"/>
    <s v="ZCS33"/>
    <x v="15"/>
    <s v="Elec Distribution 360-373"/>
    <s v="Projects"/>
  </r>
  <r>
    <s v="ZBC33"/>
    <x v="15"/>
    <x v="238"/>
    <x v="238"/>
    <s v="DIS-E Cap Blanket"/>
    <d v="1984-01-01T00:00:00"/>
    <x v="1"/>
    <n v="201501"/>
    <x v="0"/>
    <x v="0"/>
    <s v="367000"/>
    <s v="028                                "/>
    <s v="00"/>
    <s v="UADD    "/>
    <x v="3877"/>
    <s v="2054"/>
    <s v="ZBC33"/>
    <x v="15"/>
    <s v="Elec Distribution 360-373"/>
    <s v="Projects"/>
  </r>
  <r>
    <s v="ZBC33"/>
    <x v="15"/>
    <x v="238"/>
    <x v="238"/>
    <s v="DIS-E Cap Blanket"/>
    <d v="1984-01-01T00:00:00"/>
    <x v="1"/>
    <n v="201501"/>
    <x v="0"/>
    <x v="0"/>
    <s v="369300"/>
    <s v="028                                "/>
    <s v="00"/>
    <s v="UADD    "/>
    <x v="3878"/>
    <s v="2054"/>
    <s v="ZBC33"/>
    <x v="15"/>
    <s v="Elec Distribution 360-373"/>
    <s v="Projects"/>
  </r>
  <r>
    <s v="ZBC33"/>
    <x v="15"/>
    <x v="239"/>
    <x v="239"/>
    <s v="DIS-E Cap Blanket"/>
    <d v="1991-12-31T00:00:00"/>
    <x v="1"/>
    <n v="201501"/>
    <x v="0"/>
    <x v="0"/>
    <s v="364000"/>
    <s v="028                                "/>
    <s v="00"/>
    <s v="UADD    "/>
    <x v="1718"/>
    <s v="2054"/>
    <s v="ZBC33"/>
    <x v="15"/>
    <s v="Elec Distribution 360-373"/>
    <s v="Projects"/>
  </r>
  <r>
    <s v="ZBC33"/>
    <x v="15"/>
    <x v="239"/>
    <x v="239"/>
    <s v="DIS-E Cap Blanket"/>
    <d v="1991-12-31T00:00:00"/>
    <x v="1"/>
    <n v="201501"/>
    <x v="0"/>
    <x v="0"/>
    <s v="365000"/>
    <s v="028                                "/>
    <s v="00"/>
    <s v="UADD    "/>
    <x v="3879"/>
    <s v="2054"/>
    <s v="ZBC33"/>
    <x v="15"/>
    <s v="Elec Distribution 360-373"/>
    <s v="Projects"/>
  </r>
  <r>
    <s v="ZBC33"/>
    <x v="15"/>
    <x v="239"/>
    <x v="239"/>
    <s v="DIS-E Cap Blanket"/>
    <d v="1991-12-31T00:00:00"/>
    <x v="1"/>
    <n v="201501"/>
    <x v="0"/>
    <x v="0"/>
    <s v="366000"/>
    <s v="028                                "/>
    <s v="00"/>
    <s v="UADD    "/>
    <x v="3880"/>
    <s v="2054"/>
    <s v="ZBC33"/>
    <x v="15"/>
    <s v="Elec Distribution 360-373"/>
    <s v="Projects"/>
  </r>
  <r>
    <s v="ZBC33"/>
    <x v="15"/>
    <x v="239"/>
    <x v="239"/>
    <s v="DIS-E Cap Blanket"/>
    <d v="1991-12-31T00:00:00"/>
    <x v="1"/>
    <n v="201501"/>
    <x v="0"/>
    <x v="0"/>
    <s v="367000"/>
    <s v="028                                "/>
    <s v="00"/>
    <s v="UADD    "/>
    <x v="3881"/>
    <s v="2054"/>
    <s v="ZBC33"/>
    <x v="15"/>
    <s v="Elec Distribution 360-373"/>
    <s v="Projects"/>
  </r>
  <r>
    <s v="ZBC33"/>
    <x v="15"/>
    <x v="239"/>
    <x v="239"/>
    <s v="DIS-E Cap Blanket"/>
    <d v="1991-12-31T00:00:00"/>
    <x v="1"/>
    <n v="201501"/>
    <x v="0"/>
    <x v="0"/>
    <s v="368000"/>
    <s v="028                                "/>
    <s v="00"/>
    <s v="UADD    "/>
    <x v="3882"/>
    <s v="2054"/>
    <s v="ZBC33"/>
    <x v="15"/>
    <s v="Elec Distribution 360-373"/>
    <s v="Projects"/>
  </r>
  <r>
    <s v="ZBC33"/>
    <x v="15"/>
    <x v="239"/>
    <x v="239"/>
    <s v="DIS-E Cap Blanket"/>
    <d v="1991-12-31T00:00:00"/>
    <x v="1"/>
    <n v="201501"/>
    <x v="0"/>
    <x v="0"/>
    <s v="369100"/>
    <s v="028                                "/>
    <s v="00"/>
    <s v="UADD    "/>
    <x v="3883"/>
    <s v="2054"/>
    <s v="ZBC33"/>
    <x v="15"/>
    <s v="Elec Distribution 360-373"/>
    <s v="Projects"/>
  </r>
  <r>
    <s v="ZBC33"/>
    <x v="15"/>
    <x v="239"/>
    <x v="239"/>
    <s v="DIS-E Cap Blanket"/>
    <d v="1991-12-31T00:00:00"/>
    <x v="1"/>
    <n v="201501"/>
    <x v="0"/>
    <x v="0"/>
    <s v="369300"/>
    <s v="028                                "/>
    <s v="00"/>
    <s v="UADD    "/>
    <x v="1407"/>
    <s v="2054"/>
    <s v="ZBC33"/>
    <x v="15"/>
    <s v="Elec Distribution 360-373"/>
    <s v="Projects"/>
  </r>
  <r>
    <s v="ZBC33"/>
    <x v="15"/>
    <x v="239"/>
    <x v="239"/>
    <s v="DIS-E Cap Blanket"/>
    <d v="1991-12-31T00:00:00"/>
    <x v="1"/>
    <n v="201501"/>
    <x v="0"/>
    <x v="0"/>
    <s v="373200"/>
    <s v="028                                "/>
    <s v="00"/>
    <s v="UADD    "/>
    <x v="3884"/>
    <s v="2054"/>
    <s v="ZBC33"/>
    <x v="15"/>
    <s v="Elec Distribution 360-373"/>
    <s v="Projects"/>
  </r>
  <r>
    <s v="ZBW34"/>
    <x v="16"/>
    <x v="243"/>
    <x v="243"/>
    <s v="DIS-E Cap Blanket"/>
    <d v="1984-01-01T00:00:00"/>
    <x v="1"/>
    <n v="201501"/>
    <x v="0"/>
    <x v="0"/>
    <s v="364000"/>
    <s v="028                                "/>
    <s v="00"/>
    <s v="UADD    "/>
    <x v="3885"/>
    <s v="2055"/>
    <s v="ZBW34"/>
    <x v="16"/>
    <s v="Elec Distribution 360-373"/>
    <s v="Programs"/>
  </r>
  <r>
    <s v="ZBW34"/>
    <x v="16"/>
    <x v="243"/>
    <x v="243"/>
    <s v="DIS-E Cap Blanket"/>
    <d v="1984-01-01T00:00:00"/>
    <x v="1"/>
    <n v="201501"/>
    <x v="0"/>
    <x v="0"/>
    <s v="365000"/>
    <s v="028                                "/>
    <s v="00"/>
    <s v="UADD    "/>
    <x v="3886"/>
    <s v="2055"/>
    <s v="ZBW34"/>
    <x v="16"/>
    <s v="Elec Distribution 360-373"/>
    <s v="Programs"/>
  </r>
  <r>
    <s v="ZBW34"/>
    <x v="16"/>
    <x v="243"/>
    <x v="243"/>
    <s v="DIS-E Cap Blanket"/>
    <d v="1984-01-01T00:00:00"/>
    <x v="1"/>
    <n v="201501"/>
    <x v="0"/>
    <x v="0"/>
    <s v="366000"/>
    <s v="028                                "/>
    <s v="00"/>
    <s v="UADD    "/>
    <x v="3887"/>
    <s v="2055"/>
    <s v="ZBW34"/>
    <x v="16"/>
    <s v="Elec Distribution 360-373"/>
    <s v="Programs"/>
  </r>
  <r>
    <s v="ZBW34"/>
    <x v="16"/>
    <x v="243"/>
    <x v="243"/>
    <s v="DIS-E Cap Blanket"/>
    <d v="1984-01-01T00:00:00"/>
    <x v="1"/>
    <n v="201501"/>
    <x v="0"/>
    <x v="0"/>
    <s v="367000"/>
    <s v="028                                "/>
    <s v="00"/>
    <s v="UADD    "/>
    <x v="3888"/>
    <s v="2055"/>
    <s v="ZBW34"/>
    <x v="16"/>
    <s v="Elec Distribution 360-373"/>
    <s v="Programs"/>
  </r>
  <r>
    <s v="ZBW34"/>
    <x v="16"/>
    <x v="243"/>
    <x v="243"/>
    <s v="DIS-E Cap Blanket"/>
    <d v="1984-01-01T00:00:00"/>
    <x v="1"/>
    <n v="201501"/>
    <x v="0"/>
    <x v="0"/>
    <s v="368000"/>
    <s v="028                                "/>
    <s v="00"/>
    <s v="UADD    "/>
    <x v="67"/>
    <s v="2055"/>
    <s v="ZBW34"/>
    <x v="16"/>
    <s v="Elec Distribution 360-373"/>
    <s v="Programs"/>
  </r>
  <r>
    <s v="ZBW34"/>
    <x v="16"/>
    <x v="243"/>
    <x v="243"/>
    <s v="DIS-E Cap Blanket"/>
    <d v="1984-01-01T00:00:00"/>
    <x v="1"/>
    <n v="201501"/>
    <x v="0"/>
    <x v="0"/>
    <s v="369100"/>
    <s v="028                                "/>
    <s v="00"/>
    <s v="UADD    "/>
    <x v="3787"/>
    <s v="2055"/>
    <s v="ZBW34"/>
    <x v="16"/>
    <s v="Elec Distribution 360-373"/>
    <s v="Programs"/>
  </r>
  <r>
    <s v="ZBW34"/>
    <x v="16"/>
    <x v="243"/>
    <x v="243"/>
    <s v="DIS-E Cap Blanket"/>
    <d v="1984-01-01T00:00:00"/>
    <x v="1"/>
    <n v="201501"/>
    <x v="0"/>
    <x v="0"/>
    <s v="369300"/>
    <s v="028                                "/>
    <s v="00"/>
    <s v="UADD    "/>
    <x v="3889"/>
    <s v="2055"/>
    <s v="ZBW34"/>
    <x v="16"/>
    <s v="Elec Distribution 360-373"/>
    <s v="Programs"/>
  </r>
  <r>
    <s v="ZBW34"/>
    <x v="16"/>
    <x v="243"/>
    <x v="243"/>
    <s v="DIS-E Cap Blanket"/>
    <d v="1984-01-01T00:00:00"/>
    <x v="1"/>
    <n v="201501"/>
    <x v="0"/>
    <x v="0"/>
    <s v="373300"/>
    <s v="028                                "/>
    <s v="00"/>
    <s v="UADD    "/>
    <x v="3890"/>
    <s v="2055"/>
    <s v="ZBW34"/>
    <x v="16"/>
    <s v="Elec Distribution 360-373"/>
    <s v="Programs"/>
  </r>
  <r>
    <s v="ZBW34"/>
    <x v="16"/>
    <x v="243"/>
    <x v="243"/>
    <s v="DIS-E Cap Blanket"/>
    <d v="1984-01-01T00:00:00"/>
    <x v="1"/>
    <n v="201501"/>
    <x v="0"/>
    <x v="0"/>
    <s v="373400"/>
    <s v="028                                "/>
    <s v="00"/>
    <s v="UADD    "/>
    <x v="1404"/>
    <s v="2055"/>
    <s v="ZBW34"/>
    <x v="16"/>
    <s v="Elec Distribution 360-373"/>
    <s v="Programs"/>
  </r>
  <r>
    <s v="ZBC34"/>
    <x v="16"/>
    <x v="244"/>
    <x v="244"/>
    <s v="DIS-E Cap Blanket"/>
    <d v="1984-01-01T00:00:00"/>
    <x v="1"/>
    <n v="201501"/>
    <x v="0"/>
    <x v="0"/>
    <s v="364000"/>
    <s v="028                                "/>
    <s v="00"/>
    <s v="UADD    "/>
    <x v="3891"/>
    <s v="2055"/>
    <s v="ZBC34"/>
    <x v="16"/>
    <s v="Elec Distribution 360-373"/>
    <s v="Programs"/>
  </r>
  <r>
    <s v="ZBC34"/>
    <x v="16"/>
    <x v="244"/>
    <x v="244"/>
    <s v="DIS-E Cap Blanket"/>
    <d v="1984-01-01T00:00:00"/>
    <x v="1"/>
    <n v="201501"/>
    <x v="0"/>
    <x v="0"/>
    <s v="365000"/>
    <s v="028                                "/>
    <s v="00"/>
    <s v="UADD    "/>
    <x v="3891"/>
    <s v="2055"/>
    <s v="ZBC34"/>
    <x v="16"/>
    <s v="Elec Distribution 360-373"/>
    <s v="Programs"/>
  </r>
  <r>
    <s v="ZBC34"/>
    <x v="16"/>
    <x v="244"/>
    <x v="244"/>
    <s v="DIS-E Cap Blanket"/>
    <d v="1984-01-01T00:00:00"/>
    <x v="1"/>
    <n v="201501"/>
    <x v="0"/>
    <x v="0"/>
    <s v="366000"/>
    <s v="028                                "/>
    <s v="00"/>
    <s v="UADD    "/>
    <x v="3891"/>
    <s v="2055"/>
    <s v="ZBC34"/>
    <x v="16"/>
    <s v="Elec Distribution 360-373"/>
    <s v="Programs"/>
  </r>
  <r>
    <s v="ZBC34"/>
    <x v="16"/>
    <x v="244"/>
    <x v="244"/>
    <s v="DIS-E Cap Blanket"/>
    <d v="1984-01-01T00:00:00"/>
    <x v="1"/>
    <n v="201501"/>
    <x v="0"/>
    <x v="0"/>
    <s v="367000"/>
    <s v="028                                "/>
    <s v="00"/>
    <s v="UADD    "/>
    <x v="3891"/>
    <s v="2055"/>
    <s v="ZBC34"/>
    <x v="16"/>
    <s v="Elec Distribution 360-373"/>
    <s v="Programs"/>
  </r>
  <r>
    <s v="ZBC34"/>
    <x v="16"/>
    <x v="244"/>
    <x v="244"/>
    <s v="DIS-E Cap Blanket"/>
    <d v="1984-01-01T00:00:00"/>
    <x v="1"/>
    <n v="201501"/>
    <x v="0"/>
    <x v="0"/>
    <s v="368000"/>
    <s v="028                                "/>
    <s v="00"/>
    <s v="UADD    "/>
    <x v="3891"/>
    <s v="2055"/>
    <s v="ZBC34"/>
    <x v="16"/>
    <s v="Elec Distribution 360-373"/>
    <s v="Programs"/>
  </r>
  <r>
    <s v="ZBC34"/>
    <x v="16"/>
    <x v="244"/>
    <x v="244"/>
    <s v="DIS-E Cap Blanket"/>
    <d v="1984-01-01T00:00:00"/>
    <x v="1"/>
    <n v="201501"/>
    <x v="0"/>
    <x v="0"/>
    <s v="369100"/>
    <s v="028                                "/>
    <s v="00"/>
    <s v="UADD    "/>
    <x v="3891"/>
    <s v="2055"/>
    <s v="ZBC34"/>
    <x v="16"/>
    <s v="Elec Distribution 360-373"/>
    <s v="Programs"/>
  </r>
  <r>
    <s v="ZBC34"/>
    <x v="16"/>
    <x v="244"/>
    <x v="244"/>
    <s v="DIS-E Cap Blanket"/>
    <d v="1984-01-01T00:00:00"/>
    <x v="1"/>
    <n v="201501"/>
    <x v="0"/>
    <x v="0"/>
    <s v="369300"/>
    <s v="028                                "/>
    <s v="00"/>
    <s v="UADD    "/>
    <x v="3891"/>
    <s v="2055"/>
    <s v="ZBC34"/>
    <x v="16"/>
    <s v="Elec Distribution 360-373"/>
    <s v="Programs"/>
  </r>
  <r>
    <s v="ZBC34"/>
    <x v="16"/>
    <x v="244"/>
    <x v="244"/>
    <s v="DIS-E Cap Blanket"/>
    <d v="1984-01-01T00:00:00"/>
    <x v="1"/>
    <n v="201501"/>
    <x v="0"/>
    <x v="0"/>
    <s v="373300"/>
    <s v="028                                "/>
    <s v="00"/>
    <s v="UADD    "/>
    <x v="3891"/>
    <s v="2055"/>
    <s v="ZBC34"/>
    <x v="16"/>
    <s v="Elec Distribution 360-373"/>
    <s v="Programs"/>
  </r>
  <r>
    <s v="ZBC34"/>
    <x v="16"/>
    <x v="244"/>
    <x v="244"/>
    <s v="DIS-E Cap Blanket"/>
    <d v="1984-01-01T00:00:00"/>
    <x v="1"/>
    <n v="201501"/>
    <x v="0"/>
    <x v="0"/>
    <s v="373400"/>
    <s v="028                                "/>
    <s v="00"/>
    <s v="UADD    "/>
    <x v="3891"/>
    <s v="2055"/>
    <s v="ZBC34"/>
    <x v="16"/>
    <s v="Elec Distribution 360-373"/>
    <s v="Programs"/>
  </r>
  <r>
    <s v="ZCJ34"/>
    <x v="16"/>
    <x v="245"/>
    <x v="245"/>
    <s v="DIS-E Cap Blanket"/>
    <d v="2010-01-01T00:00:00"/>
    <x v="1"/>
    <n v="201501"/>
    <x v="0"/>
    <x v="1"/>
    <s v="364000"/>
    <s v="038                                "/>
    <s v="00"/>
    <s v="UADD    "/>
    <x v="3892"/>
    <s v="2055"/>
    <s v="ZCJ34"/>
    <x v="16"/>
    <s v="Elec Distribution 360-373"/>
    <s v="Programs"/>
  </r>
  <r>
    <s v="ZCJ34"/>
    <x v="16"/>
    <x v="245"/>
    <x v="245"/>
    <s v="DIS-E Cap Blanket"/>
    <d v="2010-01-01T00:00:00"/>
    <x v="1"/>
    <n v="201501"/>
    <x v="0"/>
    <x v="1"/>
    <s v="365000"/>
    <s v="038                                "/>
    <s v="00"/>
    <s v="UADD    "/>
    <x v="3893"/>
    <s v="2055"/>
    <s v="ZCJ34"/>
    <x v="16"/>
    <s v="Elec Distribution 360-373"/>
    <s v="Programs"/>
  </r>
  <r>
    <s v="ZCJ34"/>
    <x v="16"/>
    <x v="245"/>
    <x v="245"/>
    <s v="DIS-E Cap Blanket"/>
    <d v="2010-01-01T00:00:00"/>
    <x v="1"/>
    <n v="201501"/>
    <x v="0"/>
    <x v="1"/>
    <s v="366000"/>
    <s v="038                                "/>
    <s v="00"/>
    <s v="UADD    "/>
    <x v="3894"/>
    <s v="2055"/>
    <s v="ZCJ34"/>
    <x v="16"/>
    <s v="Elec Distribution 360-373"/>
    <s v="Programs"/>
  </r>
  <r>
    <s v="ZCJ34"/>
    <x v="16"/>
    <x v="245"/>
    <x v="245"/>
    <s v="DIS-E Cap Blanket"/>
    <d v="2010-01-01T00:00:00"/>
    <x v="1"/>
    <n v="201501"/>
    <x v="0"/>
    <x v="1"/>
    <s v="367000"/>
    <s v="038                                "/>
    <s v="00"/>
    <s v="UADD    "/>
    <x v="3895"/>
    <s v="2055"/>
    <s v="ZCJ34"/>
    <x v="16"/>
    <s v="Elec Distribution 360-373"/>
    <s v="Programs"/>
  </r>
  <r>
    <s v="ZCJ34"/>
    <x v="16"/>
    <x v="245"/>
    <x v="245"/>
    <s v="DIS-E Cap Blanket"/>
    <d v="2010-01-01T00:00:00"/>
    <x v="1"/>
    <n v="201501"/>
    <x v="0"/>
    <x v="1"/>
    <s v="368000"/>
    <s v="038                                "/>
    <s v="00"/>
    <s v="UADD    "/>
    <x v="3896"/>
    <s v="2055"/>
    <s v="ZCJ34"/>
    <x v="16"/>
    <s v="Elec Distribution 360-373"/>
    <s v="Programs"/>
  </r>
  <r>
    <s v="ZCJ34"/>
    <x v="16"/>
    <x v="245"/>
    <x v="245"/>
    <s v="DIS-E Cap Blanket"/>
    <d v="2010-01-01T00:00:00"/>
    <x v="1"/>
    <n v="201501"/>
    <x v="0"/>
    <x v="1"/>
    <s v="369300"/>
    <s v="038                                "/>
    <s v="00"/>
    <s v="UADD    "/>
    <x v="3897"/>
    <s v="2055"/>
    <s v="ZCJ34"/>
    <x v="16"/>
    <s v="Elec Distribution 360-373"/>
    <s v="Programs"/>
  </r>
  <r>
    <s v="ZCM34"/>
    <x v="16"/>
    <x v="246"/>
    <x v="246"/>
    <s v="DIS-E Cap Blanket"/>
    <d v="2010-01-01T00:00:00"/>
    <x v="1"/>
    <n v="201501"/>
    <x v="0"/>
    <x v="1"/>
    <s v="364000"/>
    <s v="038                                "/>
    <s v="00"/>
    <s v="UADD    "/>
    <x v="3898"/>
    <s v="2055"/>
    <s v="ZCM34"/>
    <x v="16"/>
    <s v="Elec Distribution 360-373"/>
    <s v="Programs"/>
  </r>
  <r>
    <s v="ZCM34"/>
    <x v="16"/>
    <x v="246"/>
    <x v="246"/>
    <s v="DIS-E Cap Blanket"/>
    <d v="2010-01-01T00:00:00"/>
    <x v="1"/>
    <n v="201501"/>
    <x v="0"/>
    <x v="1"/>
    <s v="365000"/>
    <s v="038                                "/>
    <s v="00"/>
    <s v="UADD    "/>
    <x v="3899"/>
    <s v="2055"/>
    <s v="ZCM34"/>
    <x v="16"/>
    <s v="Elec Distribution 360-373"/>
    <s v="Programs"/>
  </r>
  <r>
    <s v="ZCM34"/>
    <x v="16"/>
    <x v="246"/>
    <x v="246"/>
    <s v="DIS-E Cap Blanket"/>
    <d v="2010-01-01T00:00:00"/>
    <x v="1"/>
    <n v="201501"/>
    <x v="0"/>
    <x v="1"/>
    <s v="366000"/>
    <s v="038                                "/>
    <s v="00"/>
    <s v="UADD    "/>
    <x v="3900"/>
    <s v="2055"/>
    <s v="ZCM34"/>
    <x v="16"/>
    <s v="Elec Distribution 360-373"/>
    <s v="Programs"/>
  </r>
  <r>
    <s v="ZCM34"/>
    <x v="16"/>
    <x v="246"/>
    <x v="246"/>
    <s v="DIS-E Cap Blanket"/>
    <d v="2010-01-01T00:00:00"/>
    <x v="1"/>
    <n v="201501"/>
    <x v="0"/>
    <x v="1"/>
    <s v="367000"/>
    <s v="038                                "/>
    <s v="00"/>
    <s v="UADD    "/>
    <x v="3901"/>
    <s v="2055"/>
    <s v="ZCM34"/>
    <x v="16"/>
    <s v="Elec Distribution 360-373"/>
    <s v="Programs"/>
  </r>
  <r>
    <s v="ZCM34"/>
    <x v="16"/>
    <x v="246"/>
    <x v="246"/>
    <s v="DIS-E Cap Blanket"/>
    <d v="2010-01-01T00:00:00"/>
    <x v="1"/>
    <n v="201501"/>
    <x v="0"/>
    <x v="1"/>
    <s v="368000"/>
    <s v="038                                "/>
    <s v="00"/>
    <s v="UADD    "/>
    <x v="3902"/>
    <s v="2055"/>
    <s v="ZCM34"/>
    <x v="16"/>
    <s v="Elec Distribution 360-373"/>
    <s v="Programs"/>
  </r>
  <r>
    <s v="ZCM34"/>
    <x v="16"/>
    <x v="246"/>
    <x v="246"/>
    <s v="DIS-E Cap Blanket"/>
    <d v="2010-01-01T00:00:00"/>
    <x v="1"/>
    <n v="201501"/>
    <x v="0"/>
    <x v="1"/>
    <s v="369100"/>
    <s v="038                                "/>
    <s v="00"/>
    <s v="UADD    "/>
    <x v="3903"/>
    <s v="2055"/>
    <s v="ZCM34"/>
    <x v="16"/>
    <s v="Elec Distribution 360-373"/>
    <s v="Programs"/>
  </r>
  <r>
    <s v="ZCM34"/>
    <x v="16"/>
    <x v="246"/>
    <x v="246"/>
    <s v="DIS-E Cap Blanket"/>
    <d v="2010-01-01T00:00:00"/>
    <x v="1"/>
    <n v="201501"/>
    <x v="0"/>
    <x v="1"/>
    <s v="369300"/>
    <s v="038                                "/>
    <s v="00"/>
    <s v="UADD    "/>
    <x v="3904"/>
    <s v="2055"/>
    <s v="ZCM34"/>
    <x v="16"/>
    <s v="Elec Distribution 360-373"/>
    <s v="Programs"/>
  </r>
  <r>
    <s v="ZCM34"/>
    <x v="16"/>
    <x v="246"/>
    <x v="246"/>
    <s v="DIS-E Cap Blanket"/>
    <d v="2010-01-01T00:00:00"/>
    <x v="1"/>
    <n v="201501"/>
    <x v="0"/>
    <x v="1"/>
    <s v="373300"/>
    <s v="038                                "/>
    <s v="00"/>
    <s v="UADD    "/>
    <x v="3905"/>
    <s v="2055"/>
    <s v="ZCM34"/>
    <x v="16"/>
    <s v="Elec Distribution 360-373"/>
    <s v="Programs"/>
  </r>
  <r>
    <s v="ZCM34"/>
    <x v="16"/>
    <x v="246"/>
    <x v="246"/>
    <s v="DIS-E Cap Blanket"/>
    <d v="2010-01-01T00:00:00"/>
    <x v="1"/>
    <n v="201501"/>
    <x v="0"/>
    <x v="1"/>
    <s v="373400"/>
    <s v="038                                "/>
    <s v="00"/>
    <s v="UADD    "/>
    <x v="3906"/>
    <s v="2055"/>
    <s v="ZCM34"/>
    <x v="16"/>
    <s v="Elec Distribution 360-373"/>
    <s v="Programs"/>
  </r>
  <r>
    <s v="ZCM34"/>
    <x v="16"/>
    <x v="247"/>
    <x v="247"/>
    <s v="DIS-E Cap Blanket"/>
    <d v="2010-01-01T00:00:00"/>
    <x v="1"/>
    <n v="201501"/>
    <x v="0"/>
    <x v="1"/>
    <s v="369300"/>
    <s v="038                                "/>
    <s v="00"/>
    <s v="UADD    "/>
    <x v="3907"/>
    <s v="2055"/>
    <s v="ZCM34"/>
    <x v="16"/>
    <s v="Elec Distribution 360-373"/>
    <s v="Programs"/>
  </r>
  <r>
    <s v="ZLL34"/>
    <x v="16"/>
    <x v="248"/>
    <x v="248"/>
    <s v="DIS-E Cap Blanket"/>
    <d v="2010-01-01T00:00:00"/>
    <x v="1"/>
    <n v="201501"/>
    <x v="0"/>
    <x v="1"/>
    <s v="364000"/>
    <s v="038                                "/>
    <s v="00"/>
    <s v="UADD    "/>
    <x v="3908"/>
    <s v="2055"/>
    <s v="ZLL34"/>
    <x v="16"/>
    <s v="Elec Distribution 360-373"/>
    <s v="Programs"/>
  </r>
  <r>
    <s v="ZLL34"/>
    <x v="16"/>
    <x v="248"/>
    <x v="248"/>
    <s v="DIS-E Cap Blanket"/>
    <d v="2010-01-01T00:00:00"/>
    <x v="1"/>
    <n v="201501"/>
    <x v="0"/>
    <x v="1"/>
    <s v="365000"/>
    <s v="038                                "/>
    <s v="00"/>
    <s v="UADD    "/>
    <x v="3909"/>
    <s v="2055"/>
    <s v="ZLL34"/>
    <x v="16"/>
    <s v="Elec Distribution 360-373"/>
    <s v="Programs"/>
  </r>
  <r>
    <s v="ZLL34"/>
    <x v="16"/>
    <x v="248"/>
    <x v="248"/>
    <s v="DIS-E Cap Blanket"/>
    <d v="2010-01-01T00:00:00"/>
    <x v="1"/>
    <n v="201501"/>
    <x v="0"/>
    <x v="1"/>
    <s v="367000"/>
    <s v="038                                "/>
    <s v="00"/>
    <s v="UADD    "/>
    <x v="3910"/>
    <s v="2055"/>
    <s v="ZLL34"/>
    <x v="16"/>
    <s v="Elec Distribution 360-373"/>
    <s v="Programs"/>
  </r>
  <r>
    <s v="ZLL34"/>
    <x v="16"/>
    <x v="248"/>
    <x v="248"/>
    <s v="DIS-E Cap Blanket"/>
    <d v="2010-01-01T00:00:00"/>
    <x v="1"/>
    <n v="201501"/>
    <x v="0"/>
    <x v="1"/>
    <s v="369300"/>
    <s v="038                                "/>
    <s v="00"/>
    <s v="UADD    "/>
    <x v="3910"/>
    <s v="2055"/>
    <s v="ZLL34"/>
    <x v="16"/>
    <s v="Elec Distribution 360-373"/>
    <s v="Programs"/>
  </r>
  <r>
    <s v="ZLL34"/>
    <x v="16"/>
    <x v="249"/>
    <x v="249"/>
    <s v="DIS-E Cap Blanket"/>
    <d v="2010-01-01T00:00:00"/>
    <x v="1"/>
    <n v="201501"/>
    <x v="0"/>
    <x v="1"/>
    <s v="364000"/>
    <s v="038                                "/>
    <s v="00"/>
    <s v="UADD    "/>
    <x v="3911"/>
    <s v="2055"/>
    <s v="ZLL34"/>
    <x v="16"/>
    <s v="Elec Distribution 360-373"/>
    <s v="Programs"/>
  </r>
  <r>
    <s v="ZLL34"/>
    <x v="16"/>
    <x v="249"/>
    <x v="249"/>
    <s v="DIS-E Cap Blanket"/>
    <d v="2010-01-01T00:00:00"/>
    <x v="1"/>
    <n v="201501"/>
    <x v="0"/>
    <x v="1"/>
    <s v="365000"/>
    <s v="038                                "/>
    <s v="00"/>
    <s v="UADD    "/>
    <x v="3912"/>
    <s v="2055"/>
    <s v="ZLL34"/>
    <x v="16"/>
    <s v="Elec Distribution 360-373"/>
    <s v="Programs"/>
  </r>
  <r>
    <s v="ZLL34"/>
    <x v="16"/>
    <x v="249"/>
    <x v="249"/>
    <s v="DIS-E Cap Blanket"/>
    <d v="2010-01-01T00:00:00"/>
    <x v="1"/>
    <n v="201501"/>
    <x v="0"/>
    <x v="1"/>
    <s v="368000"/>
    <s v="038                                "/>
    <s v="00"/>
    <s v="UADD    "/>
    <x v="3913"/>
    <s v="2055"/>
    <s v="ZLL34"/>
    <x v="16"/>
    <s v="Elec Distribution 360-373"/>
    <s v="Programs"/>
  </r>
  <r>
    <s v="ZLL34"/>
    <x v="16"/>
    <x v="250"/>
    <x v="250"/>
    <s v="DIS-E Cap Blanket"/>
    <d v="2010-01-01T00:00:00"/>
    <x v="1"/>
    <n v="201501"/>
    <x v="0"/>
    <x v="1"/>
    <s v="364000"/>
    <s v="038                                "/>
    <s v="00"/>
    <s v="UADD    "/>
    <x v="3914"/>
    <s v="2055"/>
    <s v="ZLL34"/>
    <x v="16"/>
    <s v="Elec Distribution 360-373"/>
    <s v="Programs"/>
  </r>
  <r>
    <s v="ZLL34"/>
    <x v="16"/>
    <x v="250"/>
    <x v="250"/>
    <s v="DIS-E Cap Blanket"/>
    <d v="2010-01-01T00:00:00"/>
    <x v="1"/>
    <n v="201501"/>
    <x v="0"/>
    <x v="1"/>
    <s v="367000"/>
    <s v="038                                "/>
    <s v="00"/>
    <s v="UADD    "/>
    <x v="3915"/>
    <s v="2055"/>
    <s v="ZLL34"/>
    <x v="16"/>
    <s v="Elec Distribution 360-373"/>
    <s v="Programs"/>
  </r>
  <r>
    <s v="ZLL34"/>
    <x v="16"/>
    <x v="251"/>
    <x v="251"/>
    <s v="DIS-E Cap Blanket"/>
    <d v="2010-01-01T00:00:00"/>
    <x v="1"/>
    <n v="201501"/>
    <x v="0"/>
    <x v="1"/>
    <s v="364000"/>
    <s v="038                                "/>
    <s v="00"/>
    <s v="UADD    "/>
    <x v="3916"/>
    <s v="2055"/>
    <s v="ZLL34"/>
    <x v="16"/>
    <s v="Elec Distribution 360-373"/>
    <s v="Programs"/>
  </r>
  <r>
    <s v="ZLL34"/>
    <x v="16"/>
    <x v="251"/>
    <x v="251"/>
    <s v="DIS-E Cap Blanket"/>
    <d v="2010-01-01T00:00:00"/>
    <x v="1"/>
    <n v="201501"/>
    <x v="0"/>
    <x v="1"/>
    <s v="365000"/>
    <s v="038                                "/>
    <s v="00"/>
    <s v="UADD    "/>
    <x v="3916"/>
    <s v="2055"/>
    <s v="ZLL34"/>
    <x v="16"/>
    <s v="Elec Distribution 360-373"/>
    <s v="Programs"/>
  </r>
  <r>
    <s v="ZLL34"/>
    <x v="16"/>
    <x v="251"/>
    <x v="251"/>
    <s v="DIS-E Cap Blanket"/>
    <d v="2010-01-01T00:00:00"/>
    <x v="1"/>
    <n v="201501"/>
    <x v="0"/>
    <x v="1"/>
    <s v="367000"/>
    <s v="038                                "/>
    <s v="00"/>
    <s v="UADD    "/>
    <x v="3916"/>
    <s v="2055"/>
    <s v="ZLL34"/>
    <x v="16"/>
    <s v="Elec Distribution 360-373"/>
    <s v="Programs"/>
  </r>
  <r>
    <s v="ZPJ34"/>
    <x v="16"/>
    <x v="252"/>
    <x v="252"/>
    <s v="DIS-E Cap Blanket"/>
    <d v="2010-01-01T00:00:00"/>
    <x v="1"/>
    <n v="201501"/>
    <x v="0"/>
    <x v="1"/>
    <s v="365000"/>
    <s v="038                                "/>
    <s v="00"/>
    <s v="UADD    "/>
    <x v="3917"/>
    <s v="2055"/>
    <s v="ZPJ34"/>
    <x v="16"/>
    <s v="Elec Distribution 360-373"/>
    <s v="Programs"/>
  </r>
  <r>
    <s v="ZPJ34"/>
    <x v="16"/>
    <x v="252"/>
    <x v="252"/>
    <s v="DIS-E Cap Blanket"/>
    <d v="2010-01-01T00:00:00"/>
    <x v="1"/>
    <n v="201501"/>
    <x v="0"/>
    <x v="1"/>
    <s v="366000"/>
    <s v="038                                "/>
    <s v="00"/>
    <s v="UADD    "/>
    <x v="3918"/>
    <s v="2055"/>
    <s v="ZPJ34"/>
    <x v="16"/>
    <s v="Elec Distribution 360-373"/>
    <s v="Programs"/>
  </r>
  <r>
    <s v="ZPJ34"/>
    <x v="16"/>
    <x v="252"/>
    <x v="252"/>
    <s v="DIS-E Cap Blanket"/>
    <d v="2010-01-01T00:00:00"/>
    <x v="1"/>
    <n v="201501"/>
    <x v="0"/>
    <x v="1"/>
    <s v="367000"/>
    <s v="038                                "/>
    <s v="00"/>
    <s v="UADD    "/>
    <x v="3919"/>
    <s v="2055"/>
    <s v="ZPJ34"/>
    <x v="16"/>
    <s v="Elec Distribution 360-373"/>
    <s v="Programs"/>
  </r>
  <r>
    <s v="ZLL34"/>
    <x v="16"/>
    <x v="253"/>
    <x v="253"/>
    <s v="DIS-E Cap Blanket"/>
    <d v="2010-01-01T00:00:00"/>
    <x v="1"/>
    <n v="201501"/>
    <x v="0"/>
    <x v="0"/>
    <s v="364000"/>
    <s v="028                                "/>
    <s v="00"/>
    <s v="UADD    "/>
    <x v="3920"/>
    <s v="2055"/>
    <s v="ZLL34"/>
    <x v="16"/>
    <s v="Elec Distribution 360-373"/>
    <s v="Programs"/>
  </r>
  <r>
    <s v="ZLL34"/>
    <x v="16"/>
    <x v="253"/>
    <x v="253"/>
    <s v="DIS-E Cap Blanket"/>
    <d v="2010-01-01T00:00:00"/>
    <x v="1"/>
    <n v="201501"/>
    <x v="0"/>
    <x v="0"/>
    <s v="365000"/>
    <s v="028                                "/>
    <s v="00"/>
    <s v="UADD    "/>
    <x v="3921"/>
    <s v="2055"/>
    <s v="ZLL34"/>
    <x v="16"/>
    <s v="Elec Distribution 360-373"/>
    <s v="Programs"/>
  </r>
  <r>
    <s v="ZLL34"/>
    <x v="16"/>
    <x v="253"/>
    <x v="253"/>
    <s v="DIS-E Cap Blanket"/>
    <d v="2010-01-01T00:00:00"/>
    <x v="1"/>
    <n v="201501"/>
    <x v="0"/>
    <x v="0"/>
    <s v="366000"/>
    <s v="028                                "/>
    <s v="00"/>
    <s v="UADD    "/>
    <x v="3922"/>
    <s v="2055"/>
    <s v="ZLL34"/>
    <x v="16"/>
    <s v="Elec Distribution 360-373"/>
    <s v="Programs"/>
  </r>
  <r>
    <s v="ZLL34"/>
    <x v="16"/>
    <x v="253"/>
    <x v="253"/>
    <s v="DIS-E Cap Blanket"/>
    <d v="2010-01-01T00:00:00"/>
    <x v="1"/>
    <n v="201501"/>
    <x v="0"/>
    <x v="0"/>
    <s v="367000"/>
    <s v="028                                "/>
    <s v="00"/>
    <s v="UADD    "/>
    <x v="3923"/>
    <s v="2055"/>
    <s v="ZLL34"/>
    <x v="16"/>
    <s v="Elec Distribution 360-373"/>
    <s v="Programs"/>
  </r>
  <r>
    <s v="ZLL34"/>
    <x v="16"/>
    <x v="253"/>
    <x v="253"/>
    <s v="DIS-E Cap Blanket"/>
    <d v="2010-01-01T00:00:00"/>
    <x v="1"/>
    <n v="201501"/>
    <x v="0"/>
    <x v="0"/>
    <s v="368000"/>
    <s v="028                                "/>
    <s v="00"/>
    <s v="UADD    "/>
    <x v="3924"/>
    <s v="2055"/>
    <s v="ZLL34"/>
    <x v="16"/>
    <s v="Elec Distribution 360-373"/>
    <s v="Programs"/>
  </r>
  <r>
    <s v="ZLL34"/>
    <x v="16"/>
    <x v="253"/>
    <x v="253"/>
    <s v="DIS-E Cap Blanket"/>
    <d v="2010-01-01T00:00:00"/>
    <x v="1"/>
    <n v="201501"/>
    <x v="0"/>
    <x v="0"/>
    <s v="369300"/>
    <s v="028                                "/>
    <s v="00"/>
    <s v="UADD    "/>
    <x v="3925"/>
    <s v="2055"/>
    <s v="ZLL34"/>
    <x v="16"/>
    <s v="Elec Distribution 360-373"/>
    <s v="Programs"/>
  </r>
  <r>
    <s v="ZPJ34"/>
    <x v="16"/>
    <x v="254"/>
    <x v="254"/>
    <s v="DIS-E Cap Blanket"/>
    <d v="2010-01-01T00:00:00"/>
    <x v="1"/>
    <n v="201501"/>
    <x v="0"/>
    <x v="0"/>
    <s v="364000"/>
    <s v="028                                "/>
    <s v="00"/>
    <s v="UADD    "/>
    <x v="3926"/>
    <s v="2055"/>
    <s v="ZPJ34"/>
    <x v="16"/>
    <s v="Elec Distribution 360-373"/>
    <s v="Programs"/>
  </r>
  <r>
    <s v="ZPJ34"/>
    <x v="16"/>
    <x v="254"/>
    <x v="254"/>
    <s v="DIS-E Cap Blanket"/>
    <d v="2010-01-01T00:00:00"/>
    <x v="1"/>
    <n v="201501"/>
    <x v="0"/>
    <x v="0"/>
    <s v="365000"/>
    <s v="028                                "/>
    <s v="00"/>
    <s v="UADD    "/>
    <x v="3927"/>
    <s v="2055"/>
    <s v="ZPJ34"/>
    <x v="16"/>
    <s v="Elec Distribution 360-373"/>
    <s v="Programs"/>
  </r>
  <r>
    <s v="ZPJ34"/>
    <x v="16"/>
    <x v="254"/>
    <x v="254"/>
    <s v="DIS-E Cap Blanket"/>
    <d v="2010-01-01T00:00:00"/>
    <x v="1"/>
    <n v="201501"/>
    <x v="0"/>
    <x v="0"/>
    <s v="369100"/>
    <s v="028                                "/>
    <s v="00"/>
    <s v="UADD    "/>
    <x v="3928"/>
    <s v="2055"/>
    <s v="ZPJ34"/>
    <x v="16"/>
    <s v="Elec Distribution 360-373"/>
    <s v="Programs"/>
  </r>
  <r>
    <s v="ZPJ34"/>
    <x v="16"/>
    <x v="255"/>
    <x v="255"/>
    <s v="DIS-E Cap Blanket"/>
    <d v="2010-01-01T00:00:00"/>
    <x v="1"/>
    <n v="201501"/>
    <x v="0"/>
    <x v="0"/>
    <s v="364000"/>
    <s v="028                                "/>
    <s v="00"/>
    <s v="UADD    "/>
    <x v="3929"/>
    <s v="2055"/>
    <s v="ZPJ34"/>
    <x v="16"/>
    <s v="Elec Distribution 360-373"/>
    <s v="Programs"/>
  </r>
  <r>
    <s v="ZPJ34"/>
    <x v="16"/>
    <x v="255"/>
    <x v="255"/>
    <s v="DIS-E Cap Blanket"/>
    <d v="2010-01-01T00:00:00"/>
    <x v="1"/>
    <n v="201501"/>
    <x v="0"/>
    <x v="0"/>
    <s v="365000"/>
    <s v="028                                "/>
    <s v="00"/>
    <s v="UADD    "/>
    <x v="2363"/>
    <s v="2055"/>
    <s v="ZPJ34"/>
    <x v="16"/>
    <s v="Elec Distribution 360-373"/>
    <s v="Programs"/>
  </r>
  <r>
    <s v="ZPJ34"/>
    <x v="16"/>
    <x v="255"/>
    <x v="255"/>
    <s v="DIS-E Cap Blanket"/>
    <d v="2010-01-01T00:00:00"/>
    <x v="1"/>
    <n v="201501"/>
    <x v="0"/>
    <x v="0"/>
    <s v="366000"/>
    <s v="028                                "/>
    <s v="00"/>
    <s v="UADD    "/>
    <x v="3930"/>
    <s v="2055"/>
    <s v="ZPJ34"/>
    <x v="16"/>
    <s v="Elec Distribution 360-373"/>
    <s v="Programs"/>
  </r>
  <r>
    <s v="ZPJ34"/>
    <x v="16"/>
    <x v="255"/>
    <x v="255"/>
    <s v="DIS-E Cap Blanket"/>
    <d v="2010-01-01T00:00:00"/>
    <x v="1"/>
    <n v="201501"/>
    <x v="0"/>
    <x v="0"/>
    <s v="367000"/>
    <s v="028                                "/>
    <s v="00"/>
    <s v="UADD    "/>
    <x v="3931"/>
    <s v="2055"/>
    <s v="ZPJ34"/>
    <x v="16"/>
    <s v="Elec Distribution 360-373"/>
    <s v="Programs"/>
  </r>
  <r>
    <s v="ZPJ34"/>
    <x v="16"/>
    <x v="255"/>
    <x v="255"/>
    <s v="DIS-E Cap Blanket"/>
    <d v="2010-01-01T00:00:00"/>
    <x v="1"/>
    <n v="201501"/>
    <x v="0"/>
    <x v="0"/>
    <s v="369100"/>
    <s v="028                                "/>
    <s v="00"/>
    <s v="UADD    "/>
    <x v="3932"/>
    <s v="2055"/>
    <s v="ZPJ34"/>
    <x v="16"/>
    <s v="Elec Distribution 360-373"/>
    <s v="Programs"/>
  </r>
  <r>
    <s v="ZPJ34"/>
    <x v="16"/>
    <x v="255"/>
    <x v="255"/>
    <s v="DIS-E Cap Blanket"/>
    <d v="2010-01-01T00:00:00"/>
    <x v="1"/>
    <n v="201501"/>
    <x v="0"/>
    <x v="0"/>
    <s v="369300"/>
    <s v="028                                "/>
    <s v="00"/>
    <s v="UADD    "/>
    <x v="3933"/>
    <s v="2055"/>
    <s v="ZPJ34"/>
    <x v="16"/>
    <s v="Elec Distribution 360-373"/>
    <s v="Programs"/>
  </r>
  <r>
    <s v="ZPJ34"/>
    <x v="16"/>
    <x v="256"/>
    <x v="256"/>
    <s v="DIS-E Cap Blanket"/>
    <d v="2010-01-01T00:00:00"/>
    <x v="1"/>
    <n v="201501"/>
    <x v="0"/>
    <x v="0"/>
    <s v="364000"/>
    <s v="028                                "/>
    <s v="00"/>
    <s v="UADD    "/>
    <x v="3934"/>
    <s v="2055"/>
    <s v="ZPJ34"/>
    <x v="16"/>
    <s v="Elec Distribution 360-373"/>
    <s v="Programs"/>
  </r>
  <r>
    <s v="ZPJ34"/>
    <x v="16"/>
    <x v="256"/>
    <x v="256"/>
    <s v="DIS-E Cap Blanket"/>
    <d v="2010-01-01T00:00:00"/>
    <x v="1"/>
    <n v="201501"/>
    <x v="0"/>
    <x v="0"/>
    <s v="365000"/>
    <s v="028                                "/>
    <s v="00"/>
    <s v="UADD    "/>
    <x v="3935"/>
    <s v="2055"/>
    <s v="ZPJ34"/>
    <x v="16"/>
    <s v="Elec Distribution 360-373"/>
    <s v="Programs"/>
  </r>
  <r>
    <s v="ZPJ34"/>
    <x v="16"/>
    <x v="256"/>
    <x v="256"/>
    <s v="DIS-E Cap Blanket"/>
    <d v="2010-01-01T00:00:00"/>
    <x v="1"/>
    <n v="201501"/>
    <x v="0"/>
    <x v="0"/>
    <s v="366000"/>
    <s v="028                                "/>
    <s v="00"/>
    <s v="UADD    "/>
    <x v="3936"/>
    <s v="2055"/>
    <s v="ZPJ34"/>
    <x v="16"/>
    <s v="Elec Distribution 360-373"/>
    <s v="Programs"/>
  </r>
  <r>
    <s v="ZPJ34"/>
    <x v="16"/>
    <x v="256"/>
    <x v="256"/>
    <s v="DIS-E Cap Blanket"/>
    <d v="2010-01-01T00:00:00"/>
    <x v="1"/>
    <n v="201501"/>
    <x v="0"/>
    <x v="0"/>
    <s v="367000"/>
    <s v="028                                "/>
    <s v="00"/>
    <s v="UADD    "/>
    <x v="3937"/>
    <s v="2055"/>
    <s v="ZPJ34"/>
    <x v="16"/>
    <s v="Elec Distribution 360-373"/>
    <s v="Programs"/>
  </r>
  <r>
    <s v="ZPJ34"/>
    <x v="16"/>
    <x v="256"/>
    <x v="256"/>
    <s v="DIS-E Cap Blanket"/>
    <d v="2010-01-01T00:00:00"/>
    <x v="1"/>
    <n v="201501"/>
    <x v="0"/>
    <x v="0"/>
    <s v="368000"/>
    <s v="028                                "/>
    <s v="00"/>
    <s v="UADD    "/>
    <x v="3938"/>
    <s v="2055"/>
    <s v="ZPJ34"/>
    <x v="16"/>
    <s v="Elec Distribution 360-373"/>
    <s v="Programs"/>
  </r>
  <r>
    <s v="ZPJ34"/>
    <x v="16"/>
    <x v="256"/>
    <x v="256"/>
    <s v="DIS-E Cap Blanket"/>
    <d v="2010-01-01T00:00:00"/>
    <x v="1"/>
    <n v="201501"/>
    <x v="0"/>
    <x v="0"/>
    <s v="369100"/>
    <s v="028                                "/>
    <s v="00"/>
    <s v="UADD    "/>
    <x v="3939"/>
    <s v="2055"/>
    <s v="ZPJ34"/>
    <x v="16"/>
    <s v="Elec Distribution 360-373"/>
    <s v="Programs"/>
  </r>
  <r>
    <s v="ZPJ34"/>
    <x v="16"/>
    <x v="256"/>
    <x v="256"/>
    <s v="DIS-E Cap Blanket"/>
    <d v="2010-01-01T00:00:00"/>
    <x v="1"/>
    <n v="201501"/>
    <x v="0"/>
    <x v="0"/>
    <s v="369300"/>
    <s v="028                                "/>
    <s v="00"/>
    <s v="UADD    "/>
    <x v="3940"/>
    <s v="2055"/>
    <s v="ZPJ34"/>
    <x v="16"/>
    <s v="Elec Distribution 360-373"/>
    <s v="Programs"/>
  </r>
  <r>
    <s v="ZCS34"/>
    <x v="16"/>
    <x v="257"/>
    <x v="257"/>
    <s v="DIS-E Cap Blanket"/>
    <d v="2010-01-01T00:00:00"/>
    <x v="1"/>
    <n v="201501"/>
    <x v="0"/>
    <x v="1"/>
    <s v="364000"/>
    <s v="038                                "/>
    <s v="00"/>
    <s v="UADD    "/>
    <x v="3941"/>
    <s v="2055"/>
    <s v="ZCS34"/>
    <x v="16"/>
    <s v="Elec Distribution 360-373"/>
    <s v="Programs"/>
  </r>
  <r>
    <s v="ZCS34"/>
    <x v="16"/>
    <x v="257"/>
    <x v="257"/>
    <s v="DIS-E Cap Blanket"/>
    <d v="2010-01-01T00:00:00"/>
    <x v="1"/>
    <n v="201501"/>
    <x v="0"/>
    <x v="1"/>
    <s v="365000"/>
    <s v="038                                "/>
    <s v="00"/>
    <s v="UADD    "/>
    <x v="3942"/>
    <s v="2055"/>
    <s v="ZCS34"/>
    <x v="16"/>
    <s v="Elec Distribution 360-373"/>
    <s v="Programs"/>
  </r>
  <r>
    <s v="ZCS34"/>
    <x v="16"/>
    <x v="257"/>
    <x v="257"/>
    <s v="DIS-E Cap Blanket"/>
    <d v="2010-01-01T00:00:00"/>
    <x v="1"/>
    <n v="201501"/>
    <x v="0"/>
    <x v="1"/>
    <s v="367000"/>
    <s v="038                                "/>
    <s v="00"/>
    <s v="UADD    "/>
    <x v="3943"/>
    <s v="2055"/>
    <s v="ZCS34"/>
    <x v="16"/>
    <s v="Elec Distribution 360-373"/>
    <s v="Programs"/>
  </r>
  <r>
    <s v="ZCS34"/>
    <x v="16"/>
    <x v="257"/>
    <x v="257"/>
    <s v="DIS-E Cap Blanket"/>
    <d v="2010-01-01T00:00:00"/>
    <x v="1"/>
    <n v="201501"/>
    <x v="0"/>
    <x v="1"/>
    <s v="368000"/>
    <s v="038                                "/>
    <s v="00"/>
    <s v="UADD    "/>
    <x v="3944"/>
    <s v="2055"/>
    <s v="ZCS34"/>
    <x v="16"/>
    <s v="Elec Distribution 360-373"/>
    <s v="Programs"/>
  </r>
  <r>
    <s v="ZCS34"/>
    <x v="16"/>
    <x v="257"/>
    <x v="257"/>
    <s v="DIS-E Cap Blanket"/>
    <d v="2010-01-01T00:00:00"/>
    <x v="1"/>
    <n v="201501"/>
    <x v="0"/>
    <x v="1"/>
    <s v="369300"/>
    <s v="038                                "/>
    <s v="00"/>
    <s v="UADD    "/>
    <x v="3945"/>
    <s v="2055"/>
    <s v="ZCS34"/>
    <x v="16"/>
    <s v="Elec Distribution 360-373"/>
    <s v="Programs"/>
  </r>
  <r>
    <s v="ZLL34"/>
    <x v="16"/>
    <x v="258"/>
    <x v="258"/>
    <s v="DIS-E Cap Blanket"/>
    <d v="2010-01-01T00:00:00"/>
    <x v="1"/>
    <n v="201501"/>
    <x v="0"/>
    <x v="1"/>
    <s v="364000"/>
    <s v="038                                "/>
    <s v="00"/>
    <s v="UADD    "/>
    <x v="3946"/>
    <s v="2055"/>
    <s v="ZLL34"/>
    <x v="16"/>
    <s v="Elec Distribution 360-373"/>
    <s v="Programs"/>
  </r>
  <r>
    <s v="ZLL34"/>
    <x v="16"/>
    <x v="258"/>
    <x v="258"/>
    <s v="DIS-E Cap Blanket"/>
    <d v="2010-01-01T00:00:00"/>
    <x v="1"/>
    <n v="201501"/>
    <x v="0"/>
    <x v="1"/>
    <s v="365000"/>
    <s v="038                                "/>
    <s v="00"/>
    <s v="UADD    "/>
    <x v="3947"/>
    <s v="2055"/>
    <s v="ZLL34"/>
    <x v="16"/>
    <s v="Elec Distribution 360-373"/>
    <s v="Programs"/>
  </r>
  <r>
    <s v="ZLL34"/>
    <x v="16"/>
    <x v="258"/>
    <x v="258"/>
    <s v="DIS-E Cap Blanket"/>
    <d v="2010-01-01T00:00:00"/>
    <x v="1"/>
    <n v="201501"/>
    <x v="0"/>
    <x v="1"/>
    <s v="367000"/>
    <s v="038                                "/>
    <s v="00"/>
    <s v="UADD    "/>
    <x v="3948"/>
    <s v="2055"/>
    <s v="ZLL34"/>
    <x v="16"/>
    <s v="Elec Distribution 360-373"/>
    <s v="Programs"/>
  </r>
  <r>
    <s v="ZLL34"/>
    <x v="16"/>
    <x v="258"/>
    <x v="258"/>
    <s v="DIS-E Cap Blanket"/>
    <d v="2010-01-01T00:00:00"/>
    <x v="1"/>
    <n v="201501"/>
    <x v="0"/>
    <x v="1"/>
    <s v="368000"/>
    <s v="038                                "/>
    <s v="00"/>
    <s v="UADD    "/>
    <x v="3949"/>
    <s v="2055"/>
    <s v="ZLL34"/>
    <x v="16"/>
    <s v="Elec Distribution 360-373"/>
    <s v="Programs"/>
  </r>
  <r>
    <s v="ZPJ34"/>
    <x v="16"/>
    <x v="259"/>
    <x v="259"/>
    <s v="DIS-E Cap Blanket"/>
    <d v="2010-01-01T00:00:00"/>
    <x v="1"/>
    <n v="201501"/>
    <x v="0"/>
    <x v="1"/>
    <s v="364000"/>
    <s v="038                                "/>
    <s v="00"/>
    <s v="UADD    "/>
    <x v="3950"/>
    <s v="2055"/>
    <s v="ZPJ34"/>
    <x v="16"/>
    <s v="Elec Distribution 360-373"/>
    <s v="Programs"/>
  </r>
  <r>
    <s v="ZPJ34"/>
    <x v="16"/>
    <x v="259"/>
    <x v="259"/>
    <s v="DIS-E Cap Blanket"/>
    <d v="2010-01-01T00:00:00"/>
    <x v="1"/>
    <n v="201501"/>
    <x v="0"/>
    <x v="1"/>
    <s v="365000"/>
    <s v="038                                "/>
    <s v="00"/>
    <s v="UADD    "/>
    <x v="3951"/>
    <s v="2055"/>
    <s v="ZPJ34"/>
    <x v="16"/>
    <s v="Elec Distribution 360-373"/>
    <s v="Programs"/>
  </r>
  <r>
    <s v="ZPJ34"/>
    <x v="16"/>
    <x v="259"/>
    <x v="259"/>
    <s v="DIS-E Cap Blanket"/>
    <d v="2010-01-01T00:00:00"/>
    <x v="1"/>
    <n v="201501"/>
    <x v="0"/>
    <x v="1"/>
    <s v="369100"/>
    <s v="038                                "/>
    <s v="00"/>
    <s v="UADD    "/>
    <x v="3952"/>
    <s v="2055"/>
    <s v="ZPJ34"/>
    <x v="16"/>
    <s v="Elec Distribution 360-373"/>
    <s v="Programs"/>
  </r>
  <r>
    <s v="ZPJ34"/>
    <x v="16"/>
    <x v="260"/>
    <x v="260"/>
    <s v="DIS-E Cap Blanket"/>
    <d v="2010-01-01T00:00:00"/>
    <x v="1"/>
    <n v="201501"/>
    <x v="0"/>
    <x v="1"/>
    <s v="364000"/>
    <s v="038                                "/>
    <s v="00"/>
    <s v="UADD    "/>
    <x v="3953"/>
    <s v="2055"/>
    <s v="ZPJ34"/>
    <x v="16"/>
    <s v="Elec Distribution 360-373"/>
    <s v="Programs"/>
  </r>
  <r>
    <s v="ZPJ34"/>
    <x v="16"/>
    <x v="260"/>
    <x v="260"/>
    <s v="DIS-E Cap Blanket"/>
    <d v="2010-01-01T00:00:00"/>
    <x v="1"/>
    <n v="201501"/>
    <x v="0"/>
    <x v="1"/>
    <s v="367000"/>
    <s v="038                                "/>
    <s v="00"/>
    <s v="UADD    "/>
    <x v="3954"/>
    <s v="2055"/>
    <s v="ZPJ34"/>
    <x v="16"/>
    <s v="Elec Distribution 360-373"/>
    <s v="Programs"/>
  </r>
  <r>
    <s v="ZPJ34"/>
    <x v="16"/>
    <x v="260"/>
    <x v="260"/>
    <s v="DIS-E Cap Blanket"/>
    <d v="2010-01-01T00:00:00"/>
    <x v="1"/>
    <n v="201501"/>
    <x v="0"/>
    <x v="1"/>
    <s v="368000"/>
    <s v="038                                "/>
    <s v="00"/>
    <s v="UADD    "/>
    <x v="3955"/>
    <s v="2055"/>
    <s v="ZPJ34"/>
    <x v="16"/>
    <s v="Elec Distribution 360-373"/>
    <s v="Programs"/>
  </r>
  <r>
    <s v="ZPJ34"/>
    <x v="16"/>
    <x v="261"/>
    <x v="261"/>
    <s v="DIS-E Cap Blanket"/>
    <d v="2010-01-01T00:00:00"/>
    <x v="1"/>
    <n v="201501"/>
    <x v="0"/>
    <x v="0"/>
    <s v="364000"/>
    <s v="028                                "/>
    <s v="00"/>
    <s v="UADD    "/>
    <x v="3956"/>
    <s v="2055"/>
    <s v="ZPJ34"/>
    <x v="16"/>
    <s v="Elec Distribution 360-373"/>
    <s v="Programs"/>
  </r>
  <r>
    <s v="ZDP34"/>
    <x v="16"/>
    <x v="262"/>
    <x v="262"/>
    <s v="DIS-E Cap Blanket"/>
    <d v="2010-01-01T00:00:00"/>
    <x v="1"/>
    <n v="201501"/>
    <x v="0"/>
    <x v="0"/>
    <s v="365000"/>
    <s v="028                                "/>
    <s v="00"/>
    <s v="UADD    "/>
    <x v="3957"/>
    <s v="2055"/>
    <s v="ZDP34"/>
    <x v="16"/>
    <s v="Elec Distribution 360-373"/>
    <s v="Programs"/>
  </r>
  <r>
    <s v="ZDP34"/>
    <x v="16"/>
    <x v="262"/>
    <x v="262"/>
    <s v="DIS-E Cap Blanket"/>
    <d v="2010-01-01T00:00:00"/>
    <x v="1"/>
    <n v="201501"/>
    <x v="0"/>
    <x v="0"/>
    <s v="366000"/>
    <s v="028                                "/>
    <s v="00"/>
    <s v="UADD    "/>
    <x v="3958"/>
    <s v="2055"/>
    <s v="ZDP34"/>
    <x v="16"/>
    <s v="Elec Distribution 360-373"/>
    <s v="Programs"/>
  </r>
  <r>
    <s v="ZBC34"/>
    <x v="16"/>
    <x v="263"/>
    <x v="263"/>
    <s v="DIS-E Cap Blanket"/>
    <d v="2010-01-01T00:00:00"/>
    <x v="1"/>
    <n v="201501"/>
    <x v="0"/>
    <x v="0"/>
    <s v="364000"/>
    <s v="028                                "/>
    <s v="00"/>
    <s v="UADD    "/>
    <x v="3959"/>
    <s v="2055"/>
    <s v="ZBC34"/>
    <x v="16"/>
    <s v="Elec Distribution 360-373"/>
    <s v="Programs"/>
  </r>
  <r>
    <s v="ZBC34"/>
    <x v="16"/>
    <x v="263"/>
    <x v="263"/>
    <s v="DIS-E Cap Blanket"/>
    <d v="2010-01-01T00:00:00"/>
    <x v="1"/>
    <n v="201501"/>
    <x v="0"/>
    <x v="0"/>
    <s v="365000"/>
    <s v="028                                "/>
    <s v="00"/>
    <s v="UADD    "/>
    <x v="3960"/>
    <s v="2055"/>
    <s v="ZBC34"/>
    <x v="16"/>
    <s v="Elec Distribution 360-373"/>
    <s v="Programs"/>
  </r>
  <r>
    <s v="ZBC34"/>
    <x v="16"/>
    <x v="263"/>
    <x v="263"/>
    <s v="DIS-E Cap Blanket"/>
    <d v="2010-01-01T00:00:00"/>
    <x v="1"/>
    <n v="201501"/>
    <x v="0"/>
    <x v="0"/>
    <s v="369300"/>
    <s v="028                                "/>
    <s v="00"/>
    <s v="UADD    "/>
    <x v="3961"/>
    <s v="2055"/>
    <s v="ZBC34"/>
    <x v="16"/>
    <s v="Elec Distribution 360-373"/>
    <s v="Programs"/>
  </r>
  <r>
    <s v="ZBC34"/>
    <x v="16"/>
    <x v="264"/>
    <x v="264"/>
    <s v="DIS-E Cap Blanket"/>
    <d v="2010-01-01T00:00:00"/>
    <x v="1"/>
    <n v="201501"/>
    <x v="0"/>
    <x v="0"/>
    <s v="364000"/>
    <s v="028                                "/>
    <s v="00"/>
    <s v="UADD    "/>
    <x v="3962"/>
    <s v="2055"/>
    <s v="ZBC34"/>
    <x v="16"/>
    <s v="Elec Distribution 360-373"/>
    <s v="Programs"/>
  </r>
  <r>
    <s v="ZBC34"/>
    <x v="16"/>
    <x v="264"/>
    <x v="264"/>
    <s v="DIS-E Cap Blanket"/>
    <d v="2010-01-01T00:00:00"/>
    <x v="1"/>
    <n v="201501"/>
    <x v="0"/>
    <x v="0"/>
    <s v="365000"/>
    <s v="028                                "/>
    <s v="00"/>
    <s v="UADD    "/>
    <x v="3963"/>
    <s v="2055"/>
    <s v="ZBC34"/>
    <x v="16"/>
    <s v="Elec Distribution 360-373"/>
    <s v="Programs"/>
  </r>
  <r>
    <s v="ZBC34"/>
    <x v="16"/>
    <x v="264"/>
    <x v="264"/>
    <s v="DIS-E Cap Blanket"/>
    <d v="2010-01-01T00:00:00"/>
    <x v="1"/>
    <n v="201501"/>
    <x v="0"/>
    <x v="0"/>
    <s v="366000"/>
    <s v="028                                "/>
    <s v="00"/>
    <s v="UADD    "/>
    <x v="3964"/>
    <s v="2055"/>
    <s v="ZBC34"/>
    <x v="16"/>
    <s v="Elec Distribution 360-373"/>
    <s v="Programs"/>
  </r>
  <r>
    <s v="ZBC34"/>
    <x v="16"/>
    <x v="264"/>
    <x v="264"/>
    <s v="DIS-E Cap Blanket"/>
    <d v="2010-01-01T00:00:00"/>
    <x v="1"/>
    <n v="201501"/>
    <x v="0"/>
    <x v="0"/>
    <s v="367000"/>
    <s v="028                                "/>
    <s v="00"/>
    <s v="UADD    "/>
    <x v="3965"/>
    <s v="2055"/>
    <s v="ZBC34"/>
    <x v="16"/>
    <s v="Elec Distribution 360-373"/>
    <s v="Programs"/>
  </r>
  <r>
    <s v="ZBC34"/>
    <x v="16"/>
    <x v="264"/>
    <x v="264"/>
    <s v="DIS-E Cap Blanket"/>
    <d v="2010-01-01T00:00:00"/>
    <x v="1"/>
    <n v="201501"/>
    <x v="0"/>
    <x v="0"/>
    <s v="369300"/>
    <s v="028                                "/>
    <s v="00"/>
    <s v="UADD    "/>
    <x v="3966"/>
    <s v="2055"/>
    <s v="ZBC34"/>
    <x v="16"/>
    <s v="Elec Distribution 360-373"/>
    <s v="Programs"/>
  </r>
  <r>
    <s v="ZBC34"/>
    <x v="16"/>
    <x v="264"/>
    <x v="264"/>
    <s v="DIS-E Cap Blanket"/>
    <d v="2010-01-01T00:00:00"/>
    <x v="1"/>
    <n v="201501"/>
    <x v="0"/>
    <x v="0"/>
    <s v="373400"/>
    <s v="028                                "/>
    <s v="00"/>
    <s v="UADD    "/>
    <x v="3967"/>
    <s v="2055"/>
    <s v="ZBC34"/>
    <x v="16"/>
    <s v="Elec Distribution 360-373"/>
    <s v="Programs"/>
  </r>
  <r>
    <s v="ZBC34"/>
    <x v="16"/>
    <x v="265"/>
    <x v="265"/>
    <s v="DIS-E Cap Blanket"/>
    <d v="2010-01-01T00:00:00"/>
    <x v="1"/>
    <n v="201501"/>
    <x v="0"/>
    <x v="0"/>
    <s v="365000"/>
    <s v="028                                "/>
    <s v="00"/>
    <s v="UADD    "/>
    <x v="3968"/>
    <s v="2055"/>
    <s v="ZBC34"/>
    <x v="16"/>
    <s v="Elec Distribution 360-373"/>
    <s v="Programs"/>
  </r>
  <r>
    <s v="ZBC34"/>
    <x v="16"/>
    <x v="265"/>
    <x v="265"/>
    <s v="DIS-E Cap Blanket"/>
    <d v="2010-01-01T00:00:00"/>
    <x v="1"/>
    <n v="201501"/>
    <x v="0"/>
    <x v="0"/>
    <s v="369300"/>
    <s v="028                                "/>
    <s v="00"/>
    <s v="UADD    "/>
    <x v="3969"/>
    <s v="2055"/>
    <s v="ZBC34"/>
    <x v="16"/>
    <s v="Elec Distribution 360-373"/>
    <s v="Programs"/>
  </r>
  <r>
    <s v="ZBW34"/>
    <x v="16"/>
    <x v="266"/>
    <x v="266"/>
    <s v="DIS-E Cap Blanket"/>
    <d v="2010-01-01T00:00:00"/>
    <x v="1"/>
    <n v="201501"/>
    <x v="0"/>
    <x v="0"/>
    <s v="364000"/>
    <s v="028                                "/>
    <s v="00"/>
    <s v="UADD    "/>
    <x v="3970"/>
    <s v="2055"/>
    <s v="ZBW34"/>
    <x v="16"/>
    <s v="Elec Distribution 360-373"/>
    <s v="Programs"/>
  </r>
  <r>
    <s v="ZBW34"/>
    <x v="16"/>
    <x v="266"/>
    <x v="266"/>
    <s v="DIS-E Cap Blanket"/>
    <d v="2010-01-01T00:00:00"/>
    <x v="1"/>
    <n v="201501"/>
    <x v="0"/>
    <x v="0"/>
    <s v="365000"/>
    <s v="028                                "/>
    <s v="00"/>
    <s v="UADD    "/>
    <x v="3971"/>
    <s v="2055"/>
    <s v="ZBW34"/>
    <x v="16"/>
    <s v="Elec Distribution 360-373"/>
    <s v="Programs"/>
  </r>
  <r>
    <s v="ZBW34"/>
    <x v="16"/>
    <x v="266"/>
    <x v="266"/>
    <s v="DIS-E Cap Blanket"/>
    <d v="2010-01-01T00:00:00"/>
    <x v="1"/>
    <n v="201501"/>
    <x v="0"/>
    <x v="0"/>
    <s v="367000"/>
    <s v="028                                "/>
    <s v="00"/>
    <s v="UADD    "/>
    <x v="3972"/>
    <s v="2055"/>
    <s v="ZBW34"/>
    <x v="16"/>
    <s v="Elec Distribution 360-373"/>
    <s v="Programs"/>
  </r>
  <r>
    <s v="ZBW34"/>
    <x v="16"/>
    <x v="266"/>
    <x v="266"/>
    <s v="DIS-E Cap Blanket"/>
    <d v="2010-01-01T00:00:00"/>
    <x v="1"/>
    <n v="201501"/>
    <x v="0"/>
    <x v="0"/>
    <s v="368000"/>
    <s v="028                                "/>
    <s v="00"/>
    <s v="UADD    "/>
    <x v="3973"/>
    <s v="2055"/>
    <s v="ZBW34"/>
    <x v="16"/>
    <s v="Elec Distribution 360-373"/>
    <s v="Programs"/>
  </r>
  <r>
    <s v="ZBW34"/>
    <x v="16"/>
    <x v="266"/>
    <x v="266"/>
    <s v="DIS-E Cap Blanket"/>
    <d v="2010-01-01T00:00:00"/>
    <x v="1"/>
    <n v="201501"/>
    <x v="0"/>
    <x v="0"/>
    <s v="369100"/>
    <s v="028                                "/>
    <s v="00"/>
    <s v="UADD    "/>
    <x v="3974"/>
    <s v="2055"/>
    <s v="ZBW34"/>
    <x v="16"/>
    <s v="Elec Distribution 360-373"/>
    <s v="Programs"/>
  </r>
  <r>
    <s v="ZBO34"/>
    <x v="16"/>
    <x v="267"/>
    <x v="267"/>
    <s v="DIS-E Cap Blanket"/>
    <d v="2010-01-01T00:00:00"/>
    <x v="1"/>
    <n v="201501"/>
    <x v="0"/>
    <x v="0"/>
    <s v="364000"/>
    <s v="028                                "/>
    <s v="00"/>
    <s v="UADD    "/>
    <x v="3975"/>
    <s v="2055"/>
    <s v="ZBO34"/>
    <x v="16"/>
    <s v="Elec Distribution 360-373"/>
    <s v="Programs"/>
  </r>
  <r>
    <s v="ZBO34"/>
    <x v="16"/>
    <x v="267"/>
    <x v="267"/>
    <s v="DIS-E Cap Blanket"/>
    <d v="2010-01-01T00:00:00"/>
    <x v="1"/>
    <n v="201501"/>
    <x v="0"/>
    <x v="0"/>
    <s v="365000"/>
    <s v="028                                "/>
    <s v="00"/>
    <s v="UADD    "/>
    <x v="3976"/>
    <s v="2055"/>
    <s v="ZBO34"/>
    <x v="16"/>
    <s v="Elec Distribution 360-373"/>
    <s v="Programs"/>
  </r>
  <r>
    <s v="ZBO34"/>
    <x v="16"/>
    <x v="267"/>
    <x v="267"/>
    <s v="DIS-E Cap Blanket"/>
    <d v="2010-01-01T00:00:00"/>
    <x v="1"/>
    <n v="201501"/>
    <x v="0"/>
    <x v="0"/>
    <s v="366000"/>
    <s v="028                                "/>
    <s v="00"/>
    <s v="UADD    "/>
    <x v="3977"/>
    <s v="2055"/>
    <s v="ZBO34"/>
    <x v="16"/>
    <s v="Elec Distribution 360-373"/>
    <s v="Programs"/>
  </r>
  <r>
    <s v="ZBO34"/>
    <x v="16"/>
    <x v="267"/>
    <x v="267"/>
    <s v="DIS-E Cap Blanket"/>
    <d v="2010-01-01T00:00:00"/>
    <x v="1"/>
    <n v="201501"/>
    <x v="0"/>
    <x v="0"/>
    <s v="367000"/>
    <s v="028                                "/>
    <s v="00"/>
    <s v="UADD    "/>
    <x v="3978"/>
    <s v="2055"/>
    <s v="ZBO34"/>
    <x v="16"/>
    <s v="Elec Distribution 360-373"/>
    <s v="Programs"/>
  </r>
  <r>
    <s v="ZBO34"/>
    <x v="16"/>
    <x v="268"/>
    <x v="268"/>
    <s v="DIS-E Cap Blanket"/>
    <d v="2010-01-01T00:00:00"/>
    <x v="1"/>
    <n v="201501"/>
    <x v="0"/>
    <x v="0"/>
    <s v="364000"/>
    <s v="028                                "/>
    <s v="00"/>
    <s v="UADD    "/>
    <x v="3979"/>
    <s v="2055"/>
    <s v="ZBO34"/>
    <x v="16"/>
    <s v="Elec Distribution 360-373"/>
    <s v="Programs"/>
  </r>
  <r>
    <s v="ZBO34"/>
    <x v="16"/>
    <x v="268"/>
    <x v="268"/>
    <s v="DIS-E Cap Blanket"/>
    <d v="2010-01-01T00:00:00"/>
    <x v="1"/>
    <n v="201501"/>
    <x v="0"/>
    <x v="0"/>
    <s v="365000"/>
    <s v="028                                "/>
    <s v="00"/>
    <s v="UADD    "/>
    <x v="3980"/>
    <s v="2055"/>
    <s v="ZBO34"/>
    <x v="16"/>
    <s v="Elec Distribution 360-373"/>
    <s v="Programs"/>
  </r>
  <r>
    <s v="ZBO34"/>
    <x v="16"/>
    <x v="268"/>
    <x v="268"/>
    <s v="DIS-E Cap Blanket"/>
    <d v="2010-01-01T00:00:00"/>
    <x v="1"/>
    <n v="201501"/>
    <x v="0"/>
    <x v="0"/>
    <s v="367000"/>
    <s v="028                                "/>
    <s v="00"/>
    <s v="UADD    "/>
    <x v="3981"/>
    <s v="2055"/>
    <s v="ZBO34"/>
    <x v="16"/>
    <s v="Elec Distribution 360-373"/>
    <s v="Programs"/>
  </r>
  <r>
    <s v="ZBO34"/>
    <x v="16"/>
    <x v="268"/>
    <x v="268"/>
    <s v="DIS-E Cap Blanket"/>
    <d v="2010-01-01T00:00:00"/>
    <x v="1"/>
    <n v="201501"/>
    <x v="0"/>
    <x v="0"/>
    <s v="369300"/>
    <s v="028                                "/>
    <s v="00"/>
    <s v="UADD    "/>
    <x v="3982"/>
    <s v="2055"/>
    <s v="ZBO34"/>
    <x v="16"/>
    <s v="Elec Distribution 360-373"/>
    <s v="Programs"/>
  </r>
  <r>
    <s v="ZBR34"/>
    <x v="16"/>
    <x v="269"/>
    <x v="269"/>
    <s v="DIS-E Cap Blanket"/>
    <d v="2010-01-01T00:00:00"/>
    <x v="1"/>
    <n v="201501"/>
    <x v="0"/>
    <x v="0"/>
    <s v="365000"/>
    <s v="028                                "/>
    <s v="00"/>
    <s v="UADD    "/>
    <x v="3983"/>
    <s v="2055"/>
    <s v="ZBR34"/>
    <x v="16"/>
    <s v="Elec Distribution 360-373"/>
    <s v="Programs"/>
  </r>
  <r>
    <s v="ZBR34"/>
    <x v="16"/>
    <x v="820"/>
    <x v="820"/>
    <s v="DIS-E Cap Blanket"/>
    <d v="2010-01-01T00:00:00"/>
    <x v="1"/>
    <n v="201501"/>
    <x v="0"/>
    <x v="0"/>
    <s v="364000"/>
    <s v="028                                "/>
    <s v="00"/>
    <s v="UADD    "/>
    <x v="3984"/>
    <s v="2055"/>
    <s v="ZBR34"/>
    <x v="16"/>
    <s v="Elec Distribution 360-373"/>
    <s v="Programs"/>
  </r>
  <r>
    <s v="ZBR34"/>
    <x v="16"/>
    <x v="820"/>
    <x v="820"/>
    <s v="DIS-E Cap Blanket"/>
    <d v="2010-01-01T00:00:00"/>
    <x v="1"/>
    <n v="201501"/>
    <x v="0"/>
    <x v="0"/>
    <s v="365000"/>
    <s v="028                                "/>
    <s v="00"/>
    <s v="UADD    "/>
    <x v="3985"/>
    <s v="2055"/>
    <s v="ZBR34"/>
    <x v="16"/>
    <s v="Elec Distribution 360-373"/>
    <s v="Programs"/>
  </r>
  <r>
    <s v="ZBR34"/>
    <x v="16"/>
    <x v="820"/>
    <x v="820"/>
    <s v="DIS-E Cap Blanket"/>
    <d v="2010-01-01T00:00:00"/>
    <x v="1"/>
    <n v="201501"/>
    <x v="0"/>
    <x v="0"/>
    <s v="366000"/>
    <s v="028                                "/>
    <s v="00"/>
    <s v="UADD    "/>
    <x v="3986"/>
    <s v="2055"/>
    <s v="ZBR34"/>
    <x v="16"/>
    <s v="Elec Distribution 360-373"/>
    <s v="Programs"/>
  </r>
  <r>
    <s v="ZBR34"/>
    <x v="16"/>
    <x v="820"/>
    <x v="820"/>
    <s v="DIS-E Cap Blanket"/>
    <d v="2010-01-01T00:00:00"/>
    <x v="1"/>
    <n v="201501"/>
    <x v="0"/>
    <x v="0"/>
    <s v="367000"/>
    <s v="028                                "/>
    <s v="00"/>
    <s v="UADD    "/>
    <x v="3987"/>
    <s v="2055"/>
    <s v="ZBR34"/>
    <x v="16"/>
    <s v="Elec Distribution 360-373"/>
    <s v="Programs"/>
  </r>
  <r>
    <s v="ZBR34"/>
    <x v="16"/>
    <x v="820"/>
    <x v="820"/>
    <s v="DIS-E Cap Blanket"/>
    <d v="2010-01-01T00:00:00"/>
    <x v="1"/>
    <n v="201501"/>
    <x v="0"/>
    <x v="0"/>
    <s v="368000"/>
    <s v="028                                "/>
    <s v="00"/>
    <s v="UADD    "/>
    <x v="3988"/>
    <s v="2055"/>
    <s v="ZBR34"/>
    <x v="16"/>
    <s v="Elec Distribution 360-373"/>
    <s v="Programs"/>
  </r>
  <r>
    <s v="ZCJ34"/>
    <x v="16"/>
    <x v="270"/>
    <x v="270"/>
    <s v="DIS-E Cap Blanket"/>
    <d v="2010-01-01T00:00:00"/>
    <x v="1"/>
    <n v="201501"/>
    <x v="0"/>
    <x v="1"/>
    <s v="364000"/>
    <s v="038                                "/>
    <s v="00"/>
    <s v="UADD    "/>
    <x v="87"/>
    <s v="2055"/>
    <s v="ZCJ34"/>
    <x v="16"/>
    <s v="Elec Distribution 360-373"/>
    <s v="Programs"/>
  </r>
  <r>
    <s v="ZCJ34"/>
    <x v="16"/>
    <x v="270"/>
    <x v="270"/>
    <s v="DIS-E Cap Blanket"/>
    <d v="2010-01-01T00:00:00"/>
    <x v="1"/>
    <n v="201501"/>
    <x v="0"/>
    <x v="1"/>
    <s v="366000"/>
    <s v="038                                "/>
    <s v="00"/>
    <s v="UADD    "/>
    <x v="3989"/>
    <s v="2055"/>
    <s v="ZCJ34"/>
    <x v="16"/>
    <s v="Elec Distribution 360-373"/>
    <s v="Programs"/>
  </r>
  <r>
    <s v="ZPJ34"/>
    <x v="16"/>
    <x v="273"/>
    <x v="273"/>
    <s v="DIS-E Cap Blanket"/>
    <d v="2010-01-01T00:00:00"/>
    <x v="1"/>
    <n v="201501"/>
    <x v="0"/>
    <x v="0"/>
    <s v="364000"/>
    <s v="028                                "/>
    <s v="00"/>
    <s v="UADD    "/>
    <x v="3990"/>
    <s v="2055"/>
    <s v="ZPJ34"/>
    <x v="16"/>
    <s v="Elec Distribution 360-373"/>
    <s v="Programs"/>
  </r>
  <r>
    <s v="ZPJ34"/>
    <x v="16"/>
    <x v="273"/>
    <x v="273"/>
    <s v="DIS-E Cap Blanket"/>
    <d v="2010-01-01T00:00:00"/>
    <x v="1"/>
    <n v="201501"/>
    <x v="0"/>
    <x v="0"/>
    <s v="365000"/>
    <s v="028                                "/>
    <s v="00"/>
    <s v="UADD    "/>
    <x v="3991"/>
    <s v="2055"/>
    <s v="ZPJ34"/>
    <x v="16"/>
    <s v="Elec Distribution 360-373"/>
    <s v="Programs"/>
  </r>
  <r>
    <s v="ZPJ34"/>
    <x v="16"/>
    <x v="273"/>
    <x v="273"/>
    <s v="DIS-E Cap Blanket"/>
    <d v="2010-01-01T00:00:00"/>
    <x v="1"/>
    <n v="201501"/>
    <x v="0"/>
    <x v="0"/>
    <s v="366000"/>
    <s v="028                                "/>
    <s v="00"/>
    <s v="UADD    "/>
    <x v="3992"/>
    <s v="2055"/>
    <s v="ZPJ34"/>
    <x v="16"/>
    <s v="Elec Distribution 360-373"/>
    <s v="Programs"/>
  </r>
  <r>
    <s v="ZPJ34"/>
    <x v="16"/>
    <x v="273"/>
    <x v="273"/>
    <s v="DIS-E Cap Blanket"/>
    <d v="2010-01-01T00:00:00"/>
    <x v="1"/>
    <n v="201501"/>
    <x v="0"/>
    <x v="0"/>
    <s v="367000"/>
    <s v="028                                "/>
    <s v="00"/>
    <s v="UADD    "/>
    <x v="3991"/>
    <s v="2055"/>
    <s v="ZPJ34"/>
    <x v="16"/>
    <s v="Elec Distribution 360-373"/>
    <s v="Programs"/>
  </r>
  <r>
    <s v="ZPJ34"/>
    <x v="16"/>
    <x v="273"/>
    <x v="273"/>
    <s v="DIS-E Cap Blanket"/>
    <d v="2010-01-01T00:00:00"/>
    <x v="1"/>
    <n v="201501"/>
    <x v="0"/>
    <x v="0"/>
    <s v="368000"/>
    <s v="028                                "/>
    <s v="00"/>
    <s v="UADD    "/>
    <x v="3991"/>
    <s v="2055"/>
    <s v="ZPJ34"/>
    <x v="16"/>
    <s v="Elec Distribution 360-373"/>
    <s v="Programs"/>
  </r>
  <r>
    <s v="ZPJ34"/>
    <x v="16"/>
    <x v="273"/>
    <x v="273"/>
    <s v="DIS-E Cap Blanket"/>
    <d v="2010-01-01T00:00:00"/>
    <x v="1"/>
    <n v="201501"/>
    <x v="0"/>
    <x v="0"/>
    <s v="369100"/>
    <s v="028                                "/>
    <s v="00"/>
    <s v="UADD    "/>
    <x v="3991"/>
    <s v="2055"/>
    <s v="ZPJ34"/>
    <x v="16"/>
    <s v="Elec Distribution 360-373"/>
    <s v="Programs"/>
  </r>
  <r>
    <s v="ZPJ34"/>
    <x v="16"/>
    <x v="273"/>
    <x v="273"/>
    <s v="DIS-E Cap Blanket"/>
    <d v="2010-01-01T00:00:00"/>
    <x v="1"/>
    <n v="201501"/>
    <x v="0"/>
    <x v="0"/>
    <s v="369300"/>
    <s v="028                                "/>
    <s v="00"/>
    <s v="UADD    "/>
    <x v="3993"/>
    <s v="2055"/>
    <s v="ZPJ34"/>
    <x v="16"/>
    <s v="Elec Distribution 360-373"/>
    <s v="Programs"/>
  </r>
  <r>
    <s v="ZPJ34"/>
    <x v="16"/>
    <x v="273"/>
    <x v="273"/>
    <s v="DIS-E Cap Blanket"/>
    <d v="2010-01-01T00:00:00"/>
    <x v="1"/>
    <n v="201501"/>
    <x v="0"/>
    <x v="0"/>
    <s v="373300"/>
    <s v="028                                "/>
    <s v="00"/>
    <s v="UADD    "/>
    <x v="3991"/>
    <s v="2055"/>
    <s v="ZPJ34"/>
    <x v="16"/>
    <s v="Elec Distribution 360-373"/>
    <s v="Programs"/>
  </r>
  <r>
    <s v="ZPJ34"/>
    <x v="16"/>
    <x v="273"/>
    <x v="273"/>
    <s v="DIS-E Cap Blanket"/>
    <d v="2010-01-01T00:00:00"/>
    <x v="1"/>
    <n v="201501"/>
    <x v="0"/>
    <x v="0"/>
    <s v="373400"/>
    <s v="028                                "/>
    <s v="00"/>
    <s v="UADD    "/>
    <x v="3991"/>
    <s v="2055"/>
    <s v="ZPJ34"/>
    <x v="16"/>
    <s v="Elec Distribution 360-373"/>
    <s v="Programs"/>
  </r>
  <r>
    <s v="ZLL34"/>
    <x v="16"/>
    <x v="821"/>
    <x v="821"/>
    <s v="DIS-E Cap Blanket"/>
    <d v="2010-01-01T00:00:00"/>
    <x v="1"/>
    <n v="201501"/>
    <x v="0"/>
    <x v="1"/>
    <s v="364000"/>
    <s v="038                                "/>
    <s v="00"/>
    <s v="UADD    "/>
    <x v="3994"/>
    <s v="2055"/>
    <s v="ZLL34"/>
    <x v="16"/>
    <s v="Elec Distribution 360-373"/>
    <s v="Programs"/>
  </r>
  <r>
    <s v="ZDP34"/>
    <x v="16"/>
    <x v="275"/>
    <x v="275"/>
    <s v="DIS-E Cap Blanket"/>
    <d v="2010-01-01T00:00:00"/>
    <x v="1"/>
    <n v="201501"/>
    <x v="0"/>
    <x v="0"/>
    <s v="364000"/>
    <s v="028                                "/>
    <s v="00"/>
    <s v="UADD    "/>
    <x v="3995"/>
    <s v="2055"/>
    <s v="ZDP34"/>
    <x v="16"/>
    <s v="Elec Distribution 360-373"/>
    <s v="Programs"/>
  </r>
  <r>
    <s v="ZDP34"/>
    <x v="16"/>
    <x v="275"/>
    <x v="275"/>
    <s v="DIS-E Cap Blanket"/>
    <d v="2010-01-01T00:00:00"/>
    <x v="1"/>
    <n v="201501"/>
    <x v="0"/>
    <x v="0"/>
    <s v="365000"/>
    <s v="028                                "/>
    <s v="00"/>
    <s v="UADD    "/>
    <x v="3995"/>
    <s v="2055"/>
    <s v="ZDP34"/>
    <x v="16"/>
    <s v="Elec Distribution 360-373"/>
    <s v="Programs"/>
  </r>
  <r>
    <s v="ZDP34"/>
    <x v="16"/>
    <x v="275"/>
    <x v="275"/>
    <s v="DIS-E Cap Blanket"/>
    <d v="2010-01-01T00:00:00"/>
    <x v="1"/>
    <n v="201501"/>
    <x v="0"/>
    <x v="0"/>
    <s v="366000"/>
    <s v="028                                "/>
    <s v="00"/>
    <s v="UADD    "/>
    <x v="3995"/>
    <s v="2055"/>
    <s v="ZDP34"/>
    <x v="16"/>
    <s v="Elec Distribution 360-373"/>
    <s v="Programs"/>
  </r>
  <r>
    <s v="ZDP34"/>
    <x v="16"/>
    <x v="275"/>
    <x v="275"/>
    <s v="DIS-E Cap Blanket"/>
    <d v="2010-01-01T00:00:00"/>
    <x v="1"/>
    <n v="201501"/>
    <x v="0"/>
    <x v="0"/>
    <s v="367000"/>
    <s v="028                                "/>
    <s v="00"/>
    <s v="UADD    "/>
    <x v="3995"/>
    <s v="2055"/>
    <s v="ZDP34"/>
    <x v="16"/>
    <s v="Elec Distribution 360-373"/>
    <s v="Programs"/>
  </r>
  <r>
    <s v="ZDP34"/>
    <x v="16"/>
    <x v="275"/>
    <x v="275"/>
    <s v="DIS-E Cap Blanket"/>
    <d v="2010-01-01T00:00:00"/>
    <x v="1"/>
    <n v="201501"/>
    <x v="0"/>
    <x v="0"/>
    <s v="368000"/>
    <s v="028                                "/>
    <s v="00"/>
    <s v="UADD    "/>
    <x v="3995"/>
    <s v="2055"/>
    <s v="ZDP34"/>
    <x v="16"/>
    <s v="Elec Distribution 360-373"/>
    <s v="Programs"/>
  </r>
  <r>
    <s v="ZDP34"/>
    <x v="16"/>
    <x v="275"/>
    <x v="275"/>
    <s v="DIS-E Cap Blanket"/>
    <d v="2010-01-01T00:00:00"/>
    <x v="1"/>
    <n v="201501"/>
    <x v="0"/>
    <x v="0"/>
    <s v="369100"/>
    <s v="028                                "/>
    <s v="00"/>
    <s v="UADD    "/>
    <x v="3995"/>
    <s v="2055"/>
    <s v="ZDP34"/>
    <x v="16"/>
    <s v="Elec Distribution 360-373"/>
    <s v="Programs"/>
  </r>
  <r>
    <s v="ZDP34"/>
    <x v="16"/>
    <x v="275"/>
    <x v="275"/>
    <s v="DIS-E Cap Blanket"/>
    <d v="2010-01-01T00:00:00"/>
    <x v="1"/>
    <n v="201501"/>
    <x v="0"/>
    <x v="0"/>
    <s v="369300"/>
    <s v="028                                "/>
    <s v="00"/>
    <s v="UADD    "/>
    <x v="3995"/>
    <s v="2055"/>
    <s v="ZDP34"/>
    <x v="16"/>
    <s v="Elec Distribution 360-373"/>
    <s v="Programs"/>
  </r>
  <r>
    <s v="ZDP34"/>
    <x v="16"/>
    <x v="275"/>
    <x v="275"/>
    <s v="DIS-E Cap Blanket"/>
    <d v="2010-01-01T00:00:00"/>
    <x v="1"/>
    <n v="201501"/>
    <x v="0"/>
    <x v="0"/>
    <s v="373300"/>
    <s v="028                                "/>
    <s v="00"/>
    <s v="UADD    "/>
    <x v="3996"/>
    <s v="2055"/>
    <s v="ZDP34"/>
    <x v="16"/>
    <s v="Elec Distribution 360-373"/>
    <s v="Programs"/>
  </r>
  <r>
    <s v="ZDP34"/>
    <x v="16"/>
    <x v="275"/>
    <x v="275"/>
    <s v="DIS-E Cap Blanket"/>
    <d v="2010-01-01T00:00:00"/>
    <x v="1"/>
    <n v="201501"/>
    <x v="0"/>
    <x v="0"/>
    <s v="373400"/>
    <s v="028                                "/>
    <s v="00"/>
    <s v="UADD    "/>
    <x v="3995"/>
    <s v="2055"/>
    <s v="ZDP34"/>
    <x v="16"/>
    <s v="Elec Distribution 360-373"/>
    <s v="Programs"/>
  </r>
  <r>
    <s v="ZBC34"/>
    <x v="16"/>
    <x v="276"/>
    <x v="276"/>
    <s v="DIS-E Cap Blanket"/>
    <d v="2010-01-01T00:00:00"/>
    <x v="1"/>
    <n v="201501"/>
    <x v="0"/>
    <x v="0"/>
    <s v="364000"/>
    <s v="028                                "/>
    <s v="00"/>
    <s v="UADD    "/>
    <x v="3997"/>
    <s v="2055"/>
    <s v="ZBC34"/>
    <x v="16"/>
    <s v="Elec Distribution 360-373"/>
    <s v="Programs"/>
  </r>
  <r>
    <s v="ZBC34"/>
    <x v="16"/>
    <x v="276"/>
    <x v="276"/>
    <s v="DIS-E Cap Blanket"/>
    <d v="2010-01-01T00:00:00"/>
    <x v="1"/>
    <n v="201501"/>
    <x v="0"/>
    <x v="0"/>
    <s v="365000"/>
    <s v="028                                "/>
    <s v="00"/>
    <s v="UADD    "/>
    <x v="3998"/>
    <s v="2055"/>
    <s v="ZBC34"/>
    <x v="16"/>
    <s v="Elec Distribution 360-373"/>
    <s v="Programs"/>
  </r>
  <r>
    <s v="ZBC34"/>
    <x v="16"/>
    <x v="276"/>
    <x v="276"/>
    <s v="DIS-E Cap Blanket"/>
    <d v="2010-01-01T00:00:00"/>
    <x v="1"/>
    <n v="201501"/>
    <x v="0"/>
    <x v="0"/>
    <s v="373400"/>
    <s v="028                                "/>
    <s v="00"/>
    <s v="UADD    "/>
    <x v="3999"/>
    <s v="2055"/>
    <s v="ZBC34"/>
    <x v="16"/>
    <s v="Elec Distribution 360-373"/>
    <s v="Programs"/>
  </r>
  <r>
    <s v="ZBC34"/>
    <x v="16"/>
    <x v="277"/>
    <x v="277"/>
    <s v="DIS-E Cap Blanket"/>
    <d v="2010-01-01T00:00:00"/>
    <x v="1"/>
    <n v="201501"/>
    <x v="0"/>
    <x v="0"/>
    <s v="364000"/>
    <s v="028                                "/>
    <s v="00"/>
    <s v="UADD    "/>
    <x v="4000"/>
    <s v="2055"/>
    <s v="ZBC34"/>
    <x v="16"/>
    <s v="Elec Distribution 360-373"/>
    <s v="Programs"/>
  </r>
  <r>
    <s v="ZBC34"/>
    <x v="16"/>
    <x v="277"/>
    <x v="277"/>
    <s v="DIS-E Cap Blanket"/>
    <d v="2010-01-01T00:00:00"/>
    <x v="1"/>
    <n v="201501"/>
    <x v="0"/>
    <x v="0"/>
    <s v="365000"/>
    <s v="028                                "/>
    <s v="00"/>
    <s v="UADD    "/>
    <x v="4001"/>
    <s v="2055"/>
    <s v="ZBC34"/>
    <x v="16"/>
    <s v="Elec Distribution 360-373"/>
    <s v="Programs"/>
  </r>
  <r>
    <s v="ZBW34"/>
    <x v="16"/>
    <x v="278"/>
    <x v="278"/>
    <s v="DIS-E Cap Blanket"/>
    <d v="2010-01-01T00:00:00"/>
    <x v="1"/>
    <n v="201501"/>
    <x v="0"/>
    <x v="0"/>
    <s v="364000"/>
    <s v="028                                "/>
    <s v="00"/>
    <s v="UADD    "/>
    <x v="4002"/>
    <s v="2055"/>
    <s v="ZBW34"/>
    <x v="16"/>
    <s v="Elec Distribution 360-373"/>
    <s v="Programs"/>
  </r>
  <r>
    <s v="ZBW34"/>
    <x v="16"/>
    <x v="278"/>
    <x v="278"/>
    <s v="DIS-E Cap Blanket"/>
    <d v="2010-01-01T00:00:00"/>
    <x v="1"/>
    <n v="201501"/>
    <x v="0"/>
    <x v="0"/>
    <s v="367000"/>
    <s v="028                                "/>
    <s v="00"/>
    <s v="UADD    "/>
    <x v="4003"/>
    <s v="2055"/>
    <s v="ZBW34"/>
    <x v="16"/>
    <s v="Elec Distribution 360-373"/>
    <s v="Programs"/>
  </r>
  <r>
    <s v="ZBW34"/>
    <x v="16"/>
    <x v="278"/>
    <x v="278"/>
    <s v="DIS-E Cap Blanket"/>
    <d v="2010-01-01T00:00:00"/>
    <x v="1"/>
    <n v="201501"/>
    <x v="0"/>
    <x v="0"/>
    <s v="368000"/>
    <s v="028                                "/>
    <s v="00"/>
    <s v="UADD    "/>
    <x v="4004"/>
    <s v="2055"/>
    <s v="ZBW34"/>
    <x v="16"/>
    <s v="Elec Distribution 360-373"/>
    <s v="Programs"/>
  </r>
  <r>
    <s v="ZBO34"/>
    <x v="16"/>
    <x v="822"/>
    <x v="822"/>
    <s v="DIS-E Cap Blanket"/>
    <d v="2010-01-01T00:00:00"/>
    <x v="1"/>
    <n v="201501"/>
    <x v="0"/>
    <x v="0"/>
    <s v="364000"/>
    <s v="028                                "/>
    <s v="00"/>
    <s v="UADD    "/>
    <x v="4005"/>
    <s v="2055"/>
    <s v="ZBO34"/>
    <x v="16"/>
    <s v="Elec Distribution 360-373"/>
    <s v="Programs"/>
  </r>
  <r>
    <s v="ZBO34"/>
    <x v="16"/>
    <x v="822"/>
    <x v="822"/>
    <s v="DIS-E Cap Blanket"/>
    <d v="2010-01-01T00:00:00"/>
    <x v="1"/>
    <n v="201501"/>
    <x v="0"/>
    <x v="0"/>
    <s v="365000"/>
    <s v="028                                "/>
    <s v="00"/>
    <s v="UADD    "/>
    <x v="4006"/>
    <s v="2055"/>
    <s v="ZBO34"/>
    <x v="16"/>
    <s v="Elec Distribution 360-373"/>
    <s v="Programs"/>
  </r>
  <r>
    <s v="ZBO34"/>
    <x v="16"/>
    <x v="822"/>
    <x v="822"/>
    <s v="DIS-E Cap Blanket"/>
    <d v="2010-01-01T00:00:00"/>
    <x v="1"/>
    <n v="201501"/>
    <x v="0"/>
    <x v="0"/>
    <s v="366000"/>
    <s v="028                                "/>
    <s v="00"/>
    <s v="UADD    "/>
    <x v="4007"/>
    <s v="2055"/>
    <s v="ZBO34"/>
    <x v="16"/>
    <s v="Elec Distribution 360-373"/>
    <s v="Programs"/>
  </r>
  <r>
    <s v="ZBO34"/>
    <x v="16"/>
    <x v="822"/>
    <x v="822"/>
    <s v="DIS-E Cap Blanket"/>
    <d v="2010-01-01T00:00:00"/>
    <x v="1"/>
    <n v="201501"/>
    <x v="0"/>
    <x v="0"/>
    <s v="367000"/>
    <s v="028                                "/>
    <s v="00"/>
    <s v="UADD    "/>
    <x v="4008"/>
    <s v="2055"/>
    <s v="ZBO34"/>
    <x v="16"/>
    <s v="Elec Distribution 360-373"/>
    <s v="Programs"/>
  </r>
  <r>
    <s v="ZBO34"/>
    <x v="16"/>
    <x v="822"/>
    <x v="822"/>
    <s v="DIS-E Cap Blanket"/>
    <d v="2010-01-01T00:00:00"/>
    <x v="1"/>
    <n v="201501"/>
    <x v="0"/>
    <x v="0"/>
    <s v="368000"/>
    <s v="028                                "/>
    <s v="00"/>
    <s v="UADD    "/>
    <x v="4008"/>
    <s v="2055"/>
    <s v="ZBO34"/>
    <x v="16"/>
    <s v="Elec Distribution 360-373"/>
    <s v="Programs"/>
  </r>
  <r>
    <s v="ZBO34"/>
    <x v="16"/>
    <x v="822"/>
    <x v="822"/>
    <s v="DIS-E Cap Blanket"/>
    <d v="2010-01-01T00:00:00"/>
    <x v="1"/>
    <n v="201501"/>
    <x v="0"/>
    <x v="0"/>
    <s v="369100"/>
    <s v="028                                "/>
    <s v="00"/>
    <s v="UADD    "/>
    <x v="4009"/>
    <s v="2055"/>
    <s v="ZBO34"/>
    <x v="16"/>
    <s v="Elec Distribution 360-373"/>
    <s v="Programs"/>
  </r>
  <r>
    <s v="ZBO34"/>
    <x v="16"/>
    <x v="822"/>
    <x v="822"/>
    <s v="DIS-E Cap Blanket"/>
    <d v="2010-01-01T00:00:00"/>
    <x v="1"/>
    <n v="201501"/>
    <x v="0"/>
    <x v="0"/>
    <s v="369300"/>
    <s v="028                                "/>
    <s v="00"/>
    <s v="UADD    "/>
    <x v="4010"/>
    <s v="2055"/>
    <s v="ZBO34"/>
    <x v="16"/>
    <s v="Elec Distribution 360-373"/>
    <s v="Programs"/>
  </r>
  <r>
    <s v="ZBO34"/>
    <x v="16"/>
    <x v="822"/>
    <x v="822"/>
    <s v="DIS-E Cap Blanket"/>
    <d v="2010-01-01T00:00:00"/>
    <x v="1"/>
    <n v="201501"/>
    <x v="0"/>
    <x v="0"/>
    <s v="373300"/>
    <s v="028                                "/>
    <s v="00"/>
    <s v="UADD    "/>
    <x v="1949"/>
    <s v="2055"/>
    <s v="ZBO34"/>
    <x v="16"/>
    <s v="Elec Distribution 360-373"/>
    <s v="Programs"/>
  </r>
  <r>
    <s v="ZBO34"/>
    <x v="16"/>
    <x v="822"/>
    <x v="822"/>
    <s v="DIS-E Cap Blanket"/>
    <d v="2010-01-01T00:00:00"/>
    <x v="1"/>
    <n v="201501"/>
    <x v="0"/>
    <x v="0"/>
    <s v="373400"/>
    <s v="028                                "/>
    <s v="00"/>
    <s v="UADD    "/>
    <x v="3458"/>
    <s v="2055"/>
    <s v="ZBO34"/>
    <x v="16"/>
    <s v="Elec Distribution 360-373"/>
    <s v="Programs"/>
  </r>
  <r>
    <s v="ZBO34"/>
    <x v="16"/>
    <x v="823"/>
    <x v="823"/>
    <s v="DIS-E Cap Blanket"/>
    <d v="2010-01-01T00:00:00"/>
    <x v="1"/>
    <n v="201501"/>
    <x v="0"/>
    <x v="0"/>
    <s v="364000"/>
    <s v="028                                "/>
    <s v="00"/>
    <s v="UADD    "/>
    <x v="4011"/>
    <s v="2055"/>
    <s v="ZBO34"/>
    <x v="16"/>
    <s v="Elec Distribution 360-373"/>
    <s v="Programs"/>
  </r>
  <r>
    <s v="ZBO34"/>
    <x v="16"/>
    <x v="823"/>
    <x v="823"/>
    <s v="DIS-E Cap Blanket"/>
    <d v="2010-01-01T00:00:00"/>
    <x v="1"/>
    <n v="201501"/>
    <x v="0"/>
    <x v="0"/>
    <s v="365000"/>
    <s v="028                                "/>
    <s v="00"/>
    <s v="UADD    "/>
    <x v="4012"/>
    <s v="2055"/>
    <s v="ZBO34"/>
    <x v="16"/>
    <s v="Elec Distribution 360-373"/>
    <s v="Programs"/>
  </r>
  <r>
    <s v="ZBO34"/>
    <x v="16"/>
    <x v="823"/>
    <x v="823"/>
    <s v="DIS-E Cap Blanket"/>
    <d v="2010-01-01T00:00:00"/>
    <x v="1"/>
    <n v="201501"/>
    <x v="0"/>
    <x v="0"/>
    <s v="366000"/>
    <s v="028                                "/>
    <s v="00"/>
    <s v="UADD    "/>
    <x v="4013"/>
    <s v="2055"/>
    <s v="ZBO34"/>
    <x v="16"/>
    <s v="Elec Distribution 360-373"/>
    <s v="Programs"/>
  </r>
  <r>
    <s v="ZBO34"/>
    <x v="16"/>
    <x v="823"/>
    <x v="823"/>
    <s v="DIS-E Cap Blanket"/>
    <d v="2010-01-01T00:00:00"/>
    <x v="1"/>
    <n v="201501"/>
    <x v="0"/>
    <x v="0"/>
    <s v="367000"/>
    <s v="028                                "/>
    <s v="00"/>
    <s v="UADD    "/>
    <x v="4014"/>
    <s v="2055"/>
    <s v="ZBO34"/>
    <x v="16"/>
    <s v="Elec Distribution 360-373"/>
    <s v="Programs"/>
  </r>
  <r>
    <s v="ZBO34"/>
    <x v="16"/>
    <x v="823"/>
    <x v="823"/>
    <s v="DIS-E Cap Blanket"/>
    <d v="2010-01-01T00:00:00"/>
    <x v="1"/>
    <n v="201501"/>
    <x v="0"/>
    <x v="0"/>
    <s v="368000"/>
    <s v="028                                "/>
    <s v="00"/>
    <s v="UADD    "/>
    <x v="1715"/>
    <s v="2055"/>
    <s v="ZBO34"/>
    <x v="16"/>
    <s v="Elec Distribution 360-373"/>
    <s v="Programs"/>
  </r>
  <r>
    <s v="ZBO34"/>
    <x v="16"/>
    <x v="823"/>
    <x v="823"/>
    <s v="DIS-E Cap Blanket"/>
    <d v="2010-01-01T00:00:00"/>
    <x v="1"/>
    <n v="201501"/>
    <x v="0"/>
    <x v="0"/>
    <s v="369100"/>
    <s v="028                                "/>
    <s v="00"/>
    <s v="UADD    "/>
    <x v="4015"/>
    <s v="2055"/>
    <s v="ZBO34"/>
    <x v="16"/>
    <s v="Elec Distribution 360-373"/>
    <s v="Programs"/>
  </r>
  <r>
    <s v="ZBO34"/>
    <x v="16"/>
    <x v="823"/>
    <x v="823"/>
    <s v="DIS-E Cap Blanket"/>
    <d v="2010-01-01T00:00:00"/>
    <x v="1"/>
    <n v="201501"/>
    <x v="0"/>
    <x v="0"/>
    <s v="369300"/>
    <s v="028                                "/>
    <s v="00"/>
    <s v="UADD    "/>
    <x v="4016"/>
    <s v="2055"/>
    <s v="ZBO34"/>
    <x v="16"/>
    <s v="Elec Distribution 360-373"/>
    <s v="Programs"/>
  </r>
  <r>
    <s v="ZBO34"/>
    <x v="16"/>
    <x v="823"/>
    <x v="823"/>
    <s v="DIS-E Cap Blanket"/>
    <d v="2010-01-01T00:00:00"/>
    <x v="1"/>
    <n v="201501"/>
    <x v="0"/>
    <x v="0"/>
    <s v="373300"/>
    <s v="028                                "/>
    <s v="00"/>
    <s v="UADD    "/>
    <x v="1396"/>
    <s v="2055"/>
    <s v="ZBO34"/>
    <x v="16"/>
    <s v="Elec Distribution 360-373"/>
    <s v="Programs"/>
  </r>
  <r>
    <s v="ZBO34"/>
    <x v="16"/>
    <x v="823"/>
    <x v="823"/>
    <s v="DIS-E Cap Blanket"/>
    <d v="2010-01-01T00:00:00"/>
    <x v="1"/>
    <n v="201501"/>
    <x v="0"/>
    <x v="0"/>
    <s v="373400"/>
    <s v="028                                "/>
    <s v="00"/>
    <s v="UADD    "/>
    <x v="1142"/>
    <s v="2055"/>
    <s v="ZBO34"/>
    <x v="16"/>
    <s v="Elec Distribution 360-373"/>
    <s v="Programs"/>
  </r>
  <r>
    <s v="ZCJ34"/>
    <x v="16"/>
    <x v="279"/>
    <x v="279"/>
    <s v="DIS-E Cap Blanket"/>
    <d v="2010-01-01T00:00:00"/>
    <x v="1"/>
    <n v="201501"/>
    <x v="0"/>
    <x v="1"/>
    <s v="373300"/>
    <s v="038                                "/>
    <s v="00"/>
    <s v="UADD    "/>
    <x v="4017"/>
    <s v="2055"/>
    <s v="ZCJ34"/>
    <x v="16"/>
    <s v="Elec Distribution 360-373"/>
    <s v="Programs"/>
  </r>
  <r>
    <s v="ZCJ34"/>
    <x v="16"/>
    <x v="279"/>
    <x v="279"/>
    <s v="DIS-E Cap Blanket"/>
    <d v="2010-01-01T00:00:00"/>
    <x v="1"/>
    <n v="201501"/>
    <x v="0"/>
    <x v="1"/>
    <s v="373400"/>
    <s v="038                                "/>
    <s v="00"/>
    <s v="UADD    "/>
    <x v="4018"/>
    <s v="2055"/>
    <s v="ZCJ34"/>
    <x v="16"/>
    <s v="Elec Distribution 360-373"/>
    <s v="Programs"/>
  </r>
  <r>
    <s v="ZCM34"/>
    <x v="16"/>
    <x v="280"/>
    <x v="280"/>
    <s v="DIS-E Cap Blanket"/>
    <d v="2010-01-01T00:00:00"/>
    <x v="1"/>
    <n v="201501"/>
    <x v="0"/>
    <x v="1"/>
    <s v="364000"/>
    <s v="038                                "/>
    <s v="00"/>
    <s v="UADD    "/>
    <x v="4019"/>
    <s v="2055"/>
    <s v="ZCM34"/>
    <x v="16"/>
    <s v="Elec Distribution 360-373"/>
    <s v="Programs"/>
  </r>
  <r>
    <s v="ZCM34"/>
    <x v="16"/>
    <x v="280"/>
    <x v="280"/>
    <s v="DIS-E Cap Blanket"/>
    <d v="2010-01-01T00:00:00"/>
    <x v="1"/>
    <n v="201501"/>
    <x v="0"/>
    <x v="1"/>
    <s v="365000"/>
    <s v="038                                "/>
    <s v="00"/>
    <s v="UADD    "/>
    <x v="4020"/>
    <s v="2055"/>
    <s v="ZCM34"/>
    <x v="16"/>
    <s v="Elec Distribution 360-373"/>
    <s v="Programs"/>
  </r>
  <r>
    <s v="ZCM34"/>
    <x v="16"/>
    <x v="280"/>
    <x v="280"/>
    <s v="DIS-E Cap Blanket"/>
    <d v="2010-01-01T00:00:00"/>
    <x v="1"/>
    <n v="201501"/>
    <x v="0"/>
    <x v="1"/>
    <s v="366000"/>
    <s v="038                                "/>
    <s v="00"/>
    <s v="UADD    "/>
    <x v="4021"/>
    <s v="2055"/>
    <s v="ZCM34"/>
    <x v="16"/>
    <s v="Elec Distribution 360-373"/>
    <s v="Programs"/>
  </r>
  <r>
    <s v="ZCM34"/>
    <x v="16"/>
    <x v="280"/>
    <x v="280"/>
    <s v="DIS-E Cap Blanket"/>
    <d v="2010-01-01T00:00:00"/>
    <x v="1"/>
    <n v="201501"/>
    <x v="0"/>
    <x v="1"/>
    <s v="367000"/>
    <s v="038                                "/>
    <s v="00"/>
    <s v="UADD    "/>
    <x v="4022"/>
    <s v="2055"/>
    <s v="ZCM34"/>
    <x v="16"/>
    <s v="Elec Distribution 360-373"/>
    <s v="Programs"/>
  </r>
  <r>
    <s v="ZCM34"/>
    <x v="16"/>
    <x v="280"/>
    <x v="280"/>
    <s v="DIS-E Cap Blanket"/>
    <d v="2010-01-01T00:00:00"/>
    <x v="1"/>
    <n v="201501"/>
    <x v="0"/>
    <x v="1"/>
    <s v="368000"/>
    <s v="038                                "/>
    <s v="00"/>
    <s v="UADD    "/>
    <x v="4023"/>
    <s v="2055"/>
    <s v="ZCM34"/>
    <x v="16"/>
    <s v="Elec Distribution 360-373"/>
    <s v="Programs"/>
  </r>
  <r>
    <s v="ZCM34"/>
    <x v="16"/>
    <x v="280"/>
    <x v="280"/>
    <s v="DIS-E Cap Blanket"/>
    <d v="2010-01-01T00:00:00"/>
    <x v="1"/>
    <n v="201501"/>
    <x v="0"/>
    <x v="1"/>
    <s v="373400"/>
    <s v="038                                "/>
    <s v="00"/>
    <s v="UADD    "/>
    <x v="4024"/>
    <s v="2055"/>
    <s v="ZCM34"/>
    <x v="16"/>
    <s v="Elec Distribution 360-373"/>
    <s v="Programs"/>
  </r>
  <r>
    <s v="ZLL34"/>
    <x v="16"/>
    <x v="281"/>
    <x v="281"/>
    <s v="DIS-E Cap Blanket"/>
    <d v="2010-01-01T00:00:00"/>
    <x v="1"/>
    <n v="201501"/>
    <x v="0"/>
    <x v="1"/>
    <s v="364000"/>
    <s v="038                                "/>
    <s v="00"/>
    <s v="UADD    "/>
    <x v="4025"/>
    <s v="2055"/>
    <s v="ZLL34"/>
    <x v="16"/>
    <s v="Elec Distribution 360-373"/>
    <s v="Programs"/>
  </r>
  <r>
    <s v="ZLL34"/>
    <x v="16"/>
    <x v="281"/>
    <x v="281"/>
    <s v="DIS-E Cap Blanket"/>
    <d v="2010-01-01T00:00:00"/>
    <x v="1"/>
    <n v="201501"/>
    <x v="0"/>
    <x v="1"/>
    <s v="365000"/>
    <s v="038                                "/>
    <s v="00"/>
    <s v="UADD    "/>
    <x v="4025"/>
    <s v="2055"/>
    <s v="ZLL34"/>
    <x v="16"/>
    <s v="Elec Distribution 360-373"/>
    <s v="Programs"/>
  </r>
  <r>
    <s v="ZLL34"/>
    <x v="16"/>
    <x v="281"/>
    <x v="281"/>
    <s v="DIS-E Cap Blanket"/>
    <d v="2010-01-01T00:00:00"/>
    <x v="1"/>
    <n v="201501"/>
    <x v="0"/>
    <x v="1"/>
    <s v="367000"/>
    <s v="038                                "/>
    <s v="00"/>
    <s v="UADD    "/>
    <x v="4025"/>
    <s v="2055"/>
    <s v="ZLL34"/>
    <x v="16"/>
    <s v="Elec Distribution 360-373"/>
    <s v="Programs"/>
  </r>
  <r>
    <s v="ZLL34"/>
    <x v="16"/>
    <x v="282"/>
    <x v="282"/>
    <s v="DIS-E Cap Blanket"/>
    <d v="2010-01-01T00:00:00"/>
    <x v="1"/>
    <n v="201501"/>
    <x v="0"/>
    <x v="1"/>
    <s v="364000"/>
    <s v="038                                "/>
    <s v="00"/>
    <s v="UADD    "/>
    <x v="4026"/>
    <s v="2055"/>
    <s v="ZLL34"/>
    <x v="16"/>
    <s v="Elec Distribution 360-373"/>
    <s v="Programs"/>
  </r>
  <r>
    <s v="ZLL34"/>
    <x v="16"/>
    <x v="282"/>
    <x v="282"/>
    <s v="DIS-E Cap Blanket"/>
    <d v="2010-01-01T00:00:00"/>
    <x v="1"/>
    <n v="201501"/>
    <x v="0"/>
    <x v="1"/>
    <s v="365000"/>
    <s v="038                                "/>
    <s v="00"/>
    <s v="UADD    "/>
    <x v="4027"/>
    <s v="2055"/>
    <s v="ZLL34"/>
    <x v="16"/>
    <s v="Elec Distribution 360-373"/>
    <s v="Programs"/>
  </r>
  <r>
    <s v="ZLL34"/>
    <x v="16"/>
    <x v="282"/>
    <x v="282"/>
    <s v="DIS-E Cap Blanket"/>
    <d v="2010-01-01T00:00:00"/>
    <x v="1"/>
    <n v="201501"/>
    <x v="0"/>
    <x v="1"/>
    <s v="366000"/>
    <s v="038                                "/>
    <s v="00"/>
    <s v="UADD    "/>
    <x v="4028"/>
    <s v="2055"/>
    <s v="ZLL34"/>
    <x v="16"/>
    <s v="Elec Distribution 360-373"/>
    <s v="Programs"/>
  </r>
  <r>
    <s v="ZLL34"/>
    <x v="16"/>
    <x v="282"/>
    <x v="282"/>
    <s v="DIS-E Cap Blanket"/>
    <d v="2010-01-01T00:00:00"/>
    <x v="1"/>
    <n v="201501"/>
    <x v="0"/>
    <x v="1"/>
    <s v="367000"/>
    <s v="038                                "/>
    <s v="00"/>
    <s v="UADD    "/>
    <x v="4029"/>
    <s v="2055"/>
    <s v="ZLL34"/>
    <x v="16"/>
    <s v="Elec Distribution 360-373"/>
    <s v="Programs"/>
  </r>
  <r>
    <s v="ZLL34"/>
    <x v="16"/>
    <x v="284"/>
    <x v="284"/>
    <s v="DIS-E Cap Blanket"/>
    <d v="2010-01-01T00:00:00"/>
    <x v="1"/>
    <n v="201501"/>
    <x v="0"/>
    <x v="1"/>
    <s v="364000"/>
    <s v="038                                "/>
    <s v="00"/>
    <s v="UADD    "/>
    <x v="4030"/>
    <s v="2055"/>
    <s v="ZLL34"/>
    <x v="16"/>
    <s v="Elec Distribution 360-373"/>
    <s v="Programs"/>
  </r>
  <r>
    <s v="ZLL34"/>
    <x v="16"/>
    <x v="284"/>
    <x v="284"/>
    <s v="DIS-E Cap Blanket"/>
    <d v="2010-01-01T00:00:00"/>
    <x v="1"/>
    <n v="201501"/>
    <x v="0"/>
    <x v="1"/>
    <s v="365000"/>
    <s v="038                                "/>
    <s v="00"/>
    <s v="UADD    "/>
    <x v="4030"/>
    <s v="2055"/>
    <s v="ZLL34"/>
    <x v="16"/>
    <s v="Elec Distribution 360-373"/>
    <s v="Programs"/>
  </r>
  <r>
    <s v="ZLL34"/>
    <x v="16"/>
    <x v="284"/>
    <x v="284"/>
    <s v="DIS-E Cap Blanket"/>
    <d v="2010-01-01T00:00:00"/>
    <x v="1"/>
    <n v="201501"/>
    <x v="0"/>
    <x v="1"/>
    <s v="366000"/>
    <s v="038                                "/>
    <s v="00"/>
    <s v="UADD    "/>
    <x v="4030"/>
    <s v="2055"/>
    <s v="ZLL34"/>
    <x v="16"/>
    <s v="Elec Distribution 360-373"/>
    <s v="Programs"/>
  </r>
  <r>
    <s v="ZLL34"/>
    <x v="16"/>
    <x v="284"/>
    <x v="284"/>
    <s v="DIS-E Cap Blanket"/>
    <d v="2010-01-01T00:00:00"/>
    <x v="1"/>
    <n v="201501"/>
    <x v="0"/>
    <x v="1"/>
    <s v="367000"/>
    <s v="038                                "/>
    <s v="00"/>
    <s v="UADD    "/>
    <x v="4030"/>
    <s v="2055"/>
    <s v="ZLL34"/>
    <x v="16"/>
    <s v="Elec Distribution 360-373"/>
    <s v="Programs"/>
  </r>
  <r>
    <s v="ZLL34"/>
    <x v="16"/>
    <x v="284"/>
    <x v="284"/>
    <s v="DIS-E Cap Blanket"/>
    <d v="2010-01-01T00:00:00"/>
    <x v="1"/>
    <n v="201501"/>
    <x v="0"/>
    <x v="1"/>
    <s v="368000"/>
    <s v="038                                "/>
    <s v="00"/>
    <s v="UADD    "/>
    <x v="4030"/>
    <s v="2055"/>
    <s v="ZLL34"/>
    <x v="16"/>
    <s v="Elec Distribution 360-373"/>
    <s v="Programs"/>
  </r>
  <r>
    <s v="ZLL34"/>
    <x v="16"/>
    <x v="284"/>
    <x v="284"/>
    <s v="DIS-E Cap Blanket"/>
    <d v="2010-01-01T00:00:00"/>
    <x v="1"/>
    <n v="201501"/>
    <x v="0"/>
    <x v="1"/>
    <s v="369100"/>
    <s v="038                                "/>
    <s v="00"/>
    <s v="UADD    "/>
    <x v="4031"/>
    <s v="2055"/>
    <s v="ZLL34"/>
    <x v="16"/>
    <s v="Elec Distribution 360-373"/>
    <s v="Programs"/>
  </r>
  <r>
    <s v="ZLL34"/>
    <x v="16"/>
    <x v="284"/>
    <x v="284"/>
    <s v="DIS-E Cap Blanket"/>
    <d v="2010-01-01T00:00:00"/>
    <x v="1"/>
    <n v="201501"/>
    <x v="0"/>
    <x v="1"/>
    <s v="369300"/>
    <s v="038                                "/>
    <s v="00"/>
    <s v="UADD    "/>
    <x v="4030"/>
    <s v="2055"/>
    <s v="ZLL34"/>
    <x v="16"/>
    <s v="Elec Distribution 360-373"/>
    <s v="Programs"/>
  </r>
  <r>
    <s v="ZLL34"/>
    <x v="16"/>
    <x v="284"/>
    <x v="284"/>
    <s v="DIS-E Cap Blanket"/>
    <d v="2010-01-01T00:00:00"/>
    <x v="1"/>
    <n v="201501"/>
    <x v="0"/>
    <x v="1"/>
    <s v="373300"/>
    <s v="038                                "/>
    <s v="00"/>
    <s v="UADD    "/>
    <x v="4030"/>
    <s v="2055"/>
    <s v="ZLL34"/>
    <x v="16"/>
    <s v="Elec Distribution 360-373"/>
    <s v="Programs"/>
  </r>
  <r>
    <s v="ZLL34"/>
    <x v="16"/>
    <x v="284"/>
    <x v="284"/>
    <s v="DIS-E Cap Blanket"/>
    <d v="2010-01-01T00:00:00"/>
    <x v="1"/>
    <n v="201501"/>
    <x v="0"/>
    <x v="1"/>
    <s v="373400"/>
    <s v="038                                "/>
    <s v="00"/>
    <s v="UADD    "/>
    <x v="4030"/>
    <s v="2055"/>
    <s v="ZLL34"/>
    <x v="16"/>
    <s v="Elec Distribution 360-373"/>
    <s v="Programs"/>
  </r>
  <r>
    <s v="ZLL34"/>
    <x v="16"/>
    <x v="285"/>
    <x v="285"/>
    <s v="DIS-E Cap Blanket"/>
    <d v="2010-01-01T00:00:00"/>
    <x v="1"/>
    <n v="201501"/>
    <x v="0"/>
    <x v="1"/>
    <s v="364000"/>
    <s v="038                                "/>
    <s v="00"/>
    <s v="UADD    "/>
    <x v="4032"/>
    <s v="2055"/>
    <s v="ZLL34"/>
    <x v="16"/>
    <s v="Elec Distribution 360-373"/>
    <s v="Programs"/>
  </r>
  <r>
    <s v="ZLL34"/>
    <x v="16"/>
    <x v="285"/>
    <x v="285"/>
    <s v="DIS-E Cap Blanket"/>
    <d v="2010-01-01T00:00:00"/>
    <x v="1"/>
    <n v="201501"/>
    <x v="0"/>
    <x v="1"/>
    <s v="365000"/>
    <s v="038                                "/>
    <s v="00"/>
    <s v="UADD    "/>
    <x v="4033"/>
    <s v="2055"/>
    <s v="ZLL34"/>
    <x v="16"/>
    <s v="Elec Distribution 360-373"/>
    <s v="Programs"/>
  </r>
  <r>
    <s v="ZPJ34"/>
    <x v="16"/>
    <x v="286"/>
    <x v="286"/>
    <s v="DIS-E Cap Blanket"/>
    <d v="2010-01-01T00:00:00"/>
    <x v="1"/>
    <n v="201501"/>
    <x v="0"/>
    <x v="1"/>
    <s v="364000"/>
    <s v="038                                "/>
    <s v="00"/>
    <s v="UADD    "/>
    <x v="4034"/>
    <s v="2055"/>
    <s v="ZPJ34"/>
    <x v="16"/>
    <s v="Elec Distribution 360-373"/>
    <s v="Programs"/>
  </r>
  <r>
    <s v="ZPJ34"/>
    <x v="16"/>
    <x v="286"/>
    <x v="286"/>
    <s v="DIS-E Cap Blanket"/>
    <d v="2010-01-01T00:00:00"/>
    <x v="1"/>
    <n v="201501"/>
    <x v="0"/>
    <x v="1"/>
    <s v="365000"/>
    <s v="038                                "/>
    <s v="00"/>
    <s v="UADD    "/>
    <x v="4035"/>
    <s v="2055"/>
    <s v="ZPJ34"/>
    <x v="16"/>
    <s v="Elec Distribution 360-373"/>
    <s v="Programs"/>
  </r>
  <r>
    <s v="ZPJ34"/>
    <x v="16"/>
    <x v="286"/>
    <x v="286"/>
    <s v="DIS-E Cap Blanket"/>
    <d v="2010-01-01T00:00:00"/>
    <x v="1"/>
    <n v="201501"/>
    <x v="0"/>
    <x v="1"/>
    <s v="366000"/>
    <s v="038                                "/>
    <s v="00"/>
    <s v="UADD    "/>
    <x v="958"/>
    <s v="2055"/>
    <s v="ZPJ34"/>
    <x v="16"/>
    <s v="Elec Distribution 360-373"/>
    <s v="Programs"/>
  </r>
  <r>
    <s v="ZPJ34"/>
    <x v="16"/>
    <x v="286"/>
    <x v="286"/>
    <s v="DIS-E Cap Blanket"/>
    <d v="2010-01-01T00:00:00"/>
    <x v="1"/>
    <n v="201501"/>
    <x v="0"/>
    <x v="1"/>
    <s v="367000"/>
    <s v="038                                "/>
    <s v="00"/>
    <s v="UADD    "/>
    <x v="4036"/>
    <s v="2055"/>
    <s v="ZPJ34"/>
    <x v="16"/>
    <s v="Elec Distribution 360-373"/>
    <s v="Programs"/>
  </r>
  <r>
    <s v="ZPJ34"/>
    <x v="16"/>
    <x v="286"/>
    <x v="286"/>
    <s v="DIS-E Cap Blanket"/>
    <d v="2010-01-01T00:00:00"/>
    <x v="1"/>
    <n v="201501"/>
    <x v="0"/>
    <x v="1"/>
    <s v="368000"/>
    <s v="038                                "/>
    <s v="00"/>
    <s v="UADD    "/>
    <x v="4037"/>
    <s v="2055"/>
    <s v="ZPJ34"/>
    <x v="16"/>
    <s v="Elec Distribution 360-373"/>
    <s v="Programs"/>
  </r>
  <r>
    <s v="ZPJ34"/>
    <x v="16"/>
    <x v="286"/>
    <x v="286"/>
    <s v="DIS-E Cap Blanket"/>
    <d v="2010-01-01T00:00:00"/>
    <x v="1"/>
    <n v="201501"/>
    <x v="0"/>
    <x v="1"/>
    <s v="369300"/>
    <s v="038                                "/>
    <s v="00"/>
    <s v="UADD    "/>
    <x v="4038"/>
    <s v="2055"/>
    <s v="ZPJ34"/>
    <x v="16"/>
    <s v="Elec Distribution 360-373"/>
    <s v="Programs"/>
  </r>
  <r>
    <s v="ZLL34"/>
    <x v="16"/>
    <x v="287"/>
    <x v="287"/>
    <s v="DIS-E Cap Blanket"/>
    <d v="2010-01-01T00:00:00"/>
    <x v="1"/>
    <n v="201501"/>
    <x v="0"/>
    <x v="0"/>
    <s v="367000"/>
    <s v="028                                "/>
    <s v="00"/>
    <s v="UADD    "/>
    <x v="4039"/>
    <s v="2055"/>
    <s v="ZLL34"/>
    <x v="16"/>
    <s v="Elec Distribution 360-373"/>
    <s v="Programs"/>
  </r>
  <r>
    <s v="ZPJ34"/>
    <x v="16"/>
    <x v="288"/>
    <x v="288"/>
    <s v="DIS-E Cap Blanket"/>
    <d v="2010-01-01T00:00:00"/>
    <x v="1"/>
    <n v="201501"/>
    <x v="0"/>
    <x v="0"/>
    <s v="373400"/>
    <s v="028                                "/>
    <s v="00"/>
    <s v="UADD    "/>
    <x v="4040"/>
    <s v="2055"/>
    <s v="ZPJ34"/>
    <x v="16"/>
    <s v="Elec Distribution 360-373"/>
    <s v="Programs"/>
  </r>
  <r>
    <s v="ZPJ34"/>
    <x v="16"/>
    <x v="289"/>
    <x v="289"/>
    <s v="DIS-E Cap Blanket"/>
    <d v="2010-01-01T00:00:00"/>
    <x v="1"/>
    <n v="201501"/>
    <x v="0"/>
    <x v="0"/>
    <s v="364000"/>
    <s v="028                                "/>
    <s v="00"/>
    <s v="UADD    "/>
    <x v="4041"/>
    <s v="2055"/>
    <s v="ZPJ34"/>
    <x v="16"/>
    <s v="Elec Distribution 360-373"/>
    <s v="Programs"/>
  </r>
  <r>
    <s v="ZPJ34"/>
    <x v="16"/>
    <x v="289"/>
    <x v="289"/>
    <s v="DIS-E Cap Blanket"/>
    <d v="2010-01-01T00:00:00"/>
    <x v="1"/>
    <n v="201501"/>
    <x v="0"/>
    <x v="0"/>
    <s v="365000"/>
    <s v="028                                "/>
    <s v="00"/>
    <s v="UADD    "/>
    <x v="4042"/>
    <s v="2055"/>
    <s v="ZPJ34"/>
    <x v="16"/>
    <s v="Elec Distribution 360-373"/>
    <s v="Programs"/>
  </r>
  <r>
    <s v="ZPJ34"/>
    <x v="16"/>
    <x v="289"/>
    <x v="289"/>
    <s v="DIS-E Cap Blanket"/>
    <d v="2010-01-01T00:00:00"/>
    <x v="1"/>
    <n v="201501"/>
    <x v="0"/>
    <x v="0"/>
    <s v="366000"/>
    <s v="028                                "/>
    <s v="00"/>
    <s v="UADD    "/>
    <x v="4043"/>
    <s v="2055"/>
    <s v="ZPJ34"/>
    <x v="16"/>
    <s v="Elec Distribution 360-373"/>
    <s v="Programs"/>
  </r>
  <r>
    <s v="ZPJ34"/>
    <x v="16"/>
    <x v="289"/>
    <x v="289"/>
    <s v="DIS-E Cap Blanket"/>
    <d v="2010-01-01T00:00:00"/>
    <x v="1"/>
    <n v="201501"/>
    <x v="0"/>
    <x v="0"/>
    <s v="367000"/>
    <s v="028                                "/>
    <s v="00"/>
    <s v="UADD    "/>
    <x v="4044"/>
    <s v="2055"/>
    <s v="ZPJ34"/>
    <x v="16"/>
    <s v="Elec Distribution 360-373"/>
    <s v="Programs"/>
  </r>
  <r>
    <s v="ZPJ34"/>
    <x v="16"/>
    <x v="289"/>
    <x v="289"/>
    <s v="DIS-E Cap Blanket"/>
    <d v="2010-01-01T00:00:00"/>
    <x v="1"/>
    <n v="201501"/>
    <x v="0"/>
    <x v="0"/>
    <s v="368000"/>
    <s v="028                                "/>
    <s v="00"/>
    <s v="UADD    "/>
    <x v="4045"/>
    <s v="2055"/>
    <s v="ZPJ34"/>
    <x v="16"/>
    <s v="Elec Distribution 360-373"/>
    <s v="Programs"/>
  </r>
  <r>
    <s v="ZPJ34"/>
    <x v="16"/>
    <x v="289"/>
    <x v="289"/>
    <s v="DIS-E Cap Blanket"/>
    <d v="2010-01-01T00:00:00"/>
    <x v="1"/>
    <n v="201501"/>
    <x v="0"/>
    <x v="0"/>
    <s v="369100"/>
    <s v="028                                "/>
    <s v="00"/>
    <s v="UADD    "/>
    <x v="4043"/>
    <s v="2055"/>
    <s v="ZPJ34"/>
    <x v="16"/>
    <s v="Elec Distribution 360-373"/>
    <s v="Programs"/>
  </r>
  <r>
    <s v="ZPJ34"/>
    <x v="16"/>
    <x v="289"/>
    <x v="289"/>
    <s v="DIS-E Cap Blanket"/>
    <d v="2010-01-01T00:00:00"/>
    <x v="1"/>
    <n v="201501"/>
    <x v="0"/>
    <x v="0"/>
    <s v="369300"/>
    <s v="028                                "/>
    <s v="00"/>
    <s v="UADD    "/>
    <x v="4043"/>
    <s v="2055"/>
    <s v="ZPJ34"/>
    <x v="16"/>
    <s v="Elec Distribution 360-373"/>
    <s v="Programs"/>
  </r>
  <r>
    <s v="ZPJ34"/>
    <x v="16"/>
    <x v="289"/>
    <x v="289"/>
    <s v="DIS-E Cap Blanket"/>
    <d v="2010-01-01T00:00:00"/>
    <x v="1"/>
    <n v="201501"/>
    <x v="0"/>
    <x v="0"/>
    <s v="373300"/>
    <s v="028                                "/>
    <s v="00"/>
    <s v="UADD    "/>
    <x v="4043"/>
    <s v="2055"/>
    <s v="ZPJ34"/>
    <x v="16"/>
    <s v="Elec Distribution 360-373"/>
    <s v="Programs"/>
  </r>
  <r>
    <s v="ZPJ34"/>
    <x v="16"/>
    <x v="289"/>
    <x v="289"/>
    <s v="DIS-E Cap Blanket"/>
    <d v="2010-01-01T00:00:00"/>
    <x v="1"/>
    <n v="201501"/>
    <x v="0"/>
    <x v="0"/>
    <s v="373400"/>
    <s v="028                                "/>
    <s v="00"/>
    <s v="UADD    "/>
    <x v="4046"/>
    <s v="2055"/>
    <s v="ZPJ34"/>
    <x v="16"/>
    <s v="Elec Distribution 360-373"/>
    <s v="Programs"/>
  </r>
  <r>
    <s v="ZPJ34"/>
    <x v="16"/>
    <x v="290"/>
    <x v="290"/>
    <s v="DIS-E Cap Blanket"/>
    <d v="2010-01-01T00:00:00"/>
    <x v="1"/>
    <n v="201501"/>
    <x v="0"/>
    <x v="0"/>
    <s v="364000"/>
    <s v="028                                "/>
    <s v="00"/>
    <s v="UADD    "/>
    <x v="4047"/>
    <s v="2055"/>
    <s v="ZPJ34"/>
    <x v="16"/>
    <s v="Elec Distribution 360-373"/>
    <s v="Programs"/>
  </r>
  <r>
    <s v="ZPJ34"/>
    <x v="16"/>
    <x v="290"/>
    <x v="290"/>
    <s v="DIS-E Cap Blanket"/>
    <d v="2010-01-01T00:00:00"/>
    <x v="1"/>
    <n v="201501"/>
    <x v="0"/>
    <x v="0"/>
    <s v="365000"/>
    <s v="028                                "/>
    <s v="00"/>
    <s v="UADD    "/>
    <x v="4048"/>
    <s v="2055"/>
    <s v="ZPJ34"/>
    <x v="16"/>
    <s v="Elec Distribution 360-373"/>
    <s v="Programs"/>
  </r>
  <r>
    <s v="ZPJ34"/>
    <x v="16"/>
    <x v="290"/>
    <x v="290"/>
    <s v="DIS-E Cap Blanket"/>
    <d v="2010-01-01T00:00:00"/>
    <x v="1"/>
    <n v="201501"/>
    <x v="0"/>
    <x v="0"/>
    <s v="366000"/>
    <s v="028                                "/>
    <s v="00"/>
    <s v="UADD    "/>
    <x v="4049"/>
    <s v="2055"/>
    <s v="ZPJ34"/>
    <x v="16"/>
    <s v="Elec Distribution 360-373"/>
    <s v="Programs"/>
  </r>
  <r>
    <s v="ZPJ34"/>
    <x v="16"/>
    <x v="290"/>
    <x v="290"/>
    <s v="DIS-E Cap Blanket"/>
    <d v="2010-01-01T00:00:00"/>
    <x v="1"/>
    <n v="201501"/>
    <x v="0"/>
    <x v="0"/>
    <s v="367000"/>
    <s v="028                                "/>
    <s v="00"/>
    <s v="UADD    "/>
    <x v="4050"/>
    <s v="2055"/>
    <s v="ZPJ34"/>
    <x v="16"/>
    <s v="Elec Distribution 360-373"/>
    <s v="Programs"/>
  </r>
  <r>
    <s v="ZPJ34"/>
    <x v="16"/>
    <x v="290"/>
    <x v="290"/>
    <s v="DIS-E Cap Blanket"/>
    <d v="2010-01-01T00:00:00"/>
    <x v="1"/>
    <n v="201501"/>
    <x v="0"/>
    <x v="0"/>
    <s v="368000"/>
    <s v="028                                "/>
    <s v="00"/>
    <s v="UADD    "/>
    <x v="4048"/>
    <s v="2055"/>
    <s v="ZPJ34"/>
    <x v="16"/>
    <s v="Elec Distribution 360-373"/>
    <s v="Programs"/>
  </r>
  <r>
    <s v="ZPJ34"/>
    <x v="16"/>
    <x v="290"/>
    <x v="290"/>
    <s v="DIS-E Cap Blanket"/>
    <d v="2010-01-01T00:00:00"/>
    <x v="1"/>
    <n v="201501"/>
    <x v="0"/>
    <x v="0"/>
    <s v="369100"/>
    <s v="028                                "/>
    <s v="00"/>
    <s v="UADD    "/>
    <x v="4048"/>
    <s v="2055"/>
    <s v="ZPJ34"/>
    <x v="16"/>
    <s v="Elec Distribution 360-373"/>
    <s v="Programs"/>
  </r>
  <r>
    <s v="ZPJ34"/>
    <x v="16"/>
    <x v="290"/>
    <x v="290"/>
    <s v="DIS-E Cap Blanket"/>
    <d v="2010-01-01T00:00:00"/>
    <x v="1"/>
    <n v="201501"/>
    <x v="0"/>
    <x v="0"/>
    <s v="369300"/>
    <s v="028                                "/>
    <s v="00"/>
    <s v="UADD    "/>
    <x v="4048"/>
    <s v="2055"/>
    <s v="ZPJ34"/>
    <x v="16"/>
    <s v="Elec Distribution 360-373"/>
    <s v="Programs"/>
  </r>
  <r>
    <s v="ZPJ34"/>
    <x v="16"/>
    <x v="290"/>
    <x v="290"/>
    <s v="DIS-E Cap Blanket"/>
    <d v="2010-01-01T00:00:00"/>
    <x v="1"/>
    <n v="201501"/>
    <x v="0"/>
    <x v="0"/>
    <s v="373300"/>
    <s v="028                                "/>
    <s v="00"/>
    <s v="UADD    "/>
    <x v="4048"/>
    <s v="2055"/>
    <s v="ZPJ34"/>
    <x v="16"/>
    <s v="Elec Distribution 360-373"/>
    <s v="Programs"/>
  </r>
  <r>
    <s v="ZPJ34"/>
    <x v="16"/>
    <x v="290"/>
    <x v="290"/>
    <s v="DIS-E Cap Blanket"/>
    <d v="2010-01-01T00:00:00"/>
    <x v="1"/>
    <n v="201501"/>
    <x v="0"/>
    <x v="0"/>
    <s v="373400"/>
    <s v="028                                "/>
    <s v="00"/>
    <s v="UADD    "/>
    <x v="4048"/>
    <s v="2055"/>
    <s v="ZPJ34"/>
    <x v="16"/>
    <s v="Elec Distribution 360-373"/>
    <s v="Programs"/>
  </r>
  <r>
    <s v="ZCS34"/>
    <x v="16"/>
    <x v="291"/>
    <x v="291"/>
    <s v="DIS-E Cap Blanket"/>
    <d v="2010-01-01T00:00:00"/>
    <x v="1"/>
    <n v="201501"/>
    <x v="0"/>
    <x v="1"/>
    <s v="367000"/>
    <s v="038                                "/>
    <s v="00"/>
    <s v="UADD    "/>
    <x v="4051"/>
    <s v="2055"/>
    <s v="ZCS34"/>
    <x v="16"/>
    <s v="Elec Distribution 360-373"/>
    <s v="Programs"/>
  </r>
  <r>
    <s v="ZLL34"/>
    <x v="16"/>
    <x v="292"/>
    <x v="292"/>
    <s v="DIS-E Cap Blanket"/>
    <d v="2010-01-01T00:00:00"/>
    <x v="1"/>
    <n v="201501"/>
    <x v="0"/>
    <x v="1"/>
    <s v="367000"/>
    <s v="038                                "/>
    <s v="00"/>
    <s v="UADD    "/>
    <x v="4052"/>
    <s v="2055"/>
    <s v="ZLL34"/>
    <x v="16"/>
    <s v="Elec Distribution 360-373"/>
    <s v="Programs"/>
  </r>
  <r>
    <s v="ZPJ34"/>
    <x v="16"/>
    <x v="293"/>
    <x v="293"/>
    <s v="DIS-E Cap Blanket"/>
    <d v="2010-01-01T00:00:00"/>
    <x v="1"/>
    <n v="201501"/>
    <x v="0"/>
    <x v="1"/>
    <s v="364000"/>
    <s v="038                                "/>
    <s v="00"/>
    <s v="UADD    "/>
    <x v="4053"/>
    <s v="2055"/>
    <s v="ZPJ34"/>
    <x v="16"/>
    <s v="Elec Distribution 360-373"/>
    <s v="Programs"/>
  </r>
  <r>
    <s v="ZPJ34"/>
    <x v="16"/>
    <x v="293"/>
    <x v="293"/>
    <s v="DIS-E Cap Blanket"/>
    <d v="2010-01-01T00:00:00"/>
    <x v="1"/>
    <n v="201501"/>
    <x v="0"/>
    <x v="1"/>
    <s v="365000"/>
    <s v="038                                "/>
    <s v="00"/>
    <s v="UADD    "/>
    <x v="4054"/>
    <s v="2055"/>
    <s v="ZPJ34"/>
    <x v="16"/>
    <s v="Elec Distribution 360-373"/>
    <s v="Programs"/>
  </r>
  <r>
    <s v="ZPJ34"/>
    <x v="16"/>
    <x v="293"/>
    <x v="293"/>
    <s v="DIS-E Cap Blanket"/>
    <d v="2010-01-01T00:00:00"/>
    <x v="1"/>
    <n v="201501"/>
    <x v="0"/>
    <x v="1"/>
    <s v="366000"/>
    <s v="038                                "/>
    <s v="00"/>
    <s v="UADD    "/>
    <x v="4055"/>
    <s v="2055"/>
    <s v="ZPJ34"/>
    <x v="16"/>
    <s v="Elec Distribution 360-373"/>
    <s v="Programs"/>
  </r>
  <r>
    <s v="ZPJ34"/>
    <x v="16"/>
    <x v="293"/>
    <x v="293"/>
    <s v="DIS-E Cap Blanket"/>
    <d v="2010-01-01T00:00:00"/>
    <x v="1"/>
    <n v="201501"/>
    <x v="0"/>
    <x v="1"/>
    <s v="367000"/>
    <s v="038                                "/>
    <s v="00"/>
    <s v="UADD    "/>
    <x v="4056"/>
    <s v="2055"/>
    <s v="ZPJ34"/>
    <x v="16"/>
    <s v="Elec Distribution 360-373"/>
    <s v="Programs"/>
  </r>
  <r>
    <s v="ZPJ34"/>
    <x v="16"/>
    <x v="293"/>
    <x v="293"/>
    <s v="DIS-E Cap Blanket"/>
    <d v="2010-01-01T00:00:00"/>
    <x v="1"/>
    <n v="201501"/>
    <x v="0"/>
    <x v="1"/>
    <s v="368000"/>
    <s v="038                                "/>
    <s v="00"/>
    <s v="UADD    "/>
    <x v="4057"/>
    <s v="2055"/>
    <s v="ZPJ34"/>
    <x v="16"/>
    <s v="Elec Distribution 360-373"/>
    <s v="Programs"/>
  </r>
  <r>
    <s v="ZPJ34"/>
    <x v="16"/>
    <x v="293"/>
    <x v="293"/>
    <s v="DIS-E Cap Blanket"/>
    <d v="2010-01-01T00:00:00"/>
    <x v="1"/>
    <n v="201501"/>
    <x v="0"/>
    <x v="1"/>
    <s v="369300"/>
    <s v="038                                "/>
    <s v="00"/>
    <s v="UADD    "/>
    <x v="4058"/>
    <s v="2055"/>
    <s v="ZPJ34"/>
    <x v="16"/>
    <s v="Elec Distribution 360-373"/>
    <s v="Programs"/>
  </r>
  <r>
    <s v="ZPJ34"/>
    <x v="16"/>
    <x v="294"/>
    <x v="294"/>
    <s v="DIS-E Cap Blanket"/>
    <d v="2010-01-01T00:00:00"/>
    <x v="1"/>
    <n v="201501"/>
    <x v="0"/>
    <x v="1"/>
    <s v="364000"/>
    <s v="038                                "/>
    <s v="00"/>
    <s v="UADD    "/>
    <x v="4059"/>
    <s v="2055"/>
    <s v="ZPJ34"/>
    <x v="16"/>
    <s v="Elec Distribution 360-373"/>
    <s v="Programs"/>
  </r>
  <r>
    <s v="ZPJ34"/>
    <x v="16"/>
    <x v="294"/>
    <x v="294"/>
    <s v="DIS-E Cap Blanket"/>
    <d v="2010-01-01T00:00:00"/>
    <x v="1"/>
    <n v="201501"/>
    <x v="0"/>
    <x v="1"/>
    <s v="365000"/>
    <s v="038                                "/>
    <s v="00"/>
    <s v="UADD    "/>
    <x v="4059"/>
    <s v="2055"/>
    <s v="ZPJ34"/>
    <x v="16"/>
    <s v="Elec Distribution 360-373"/>
    <s v="Programs"/>
  </r>
  <r>
    <s v="ZPJ34"/>
    <x v="16"/>
    <x v="294"/>
    <x v="294"/>
    <s v="DIS-E Cap Blanket"/>
    <d v="2010-01-01T00:00:00"/>
    <x v="1"/>
    <n v="201501"/>
    <x v="0"/>
    <x v="1"/>
    <s v="366000"/>
    <s v="038                                "/>
    <s v="00"/>
    <s v="UADD    "/>
    <x v="4059"/>
    <s v="2055"/>
    <s v="ZPJ34"/>
    <x v="16"/>
    <s v="Elec Distribution 360-373"/>
    <s v="Programs"/>
  </r>
  <r>
    <s v="ZPJ34"/>
    <x v="16"/>
    <x v="294"/>
    <x v="294"/>
    <s v="DIS-E Cap Blanket"/>
    <d v="2010-01-01T00:00:00"/>
    <x v="1"/>
    <n v="201501"/>
    <x v="0"/>
    <x v="1"/>
    <s v="367000"/>
    <s v="038                                "/>
    <s v="00"/>
    <s v="UADD    "/>
    <x v="4059"/>
    <s v="2055"/>
    <s v="ZPJ34"/>
    <x v="16"/>
    <s v="Elec Distribution 360-373"/>
    <s v="Programs"/>
  </r>
  <r>
    <s v="ZPJ34"/>
    <x v="16"/>
    <x v="294"/>
    <x v="294"/>
    <s v="DIS-E Cap Blanket"/>
    <d v="2010-01-01T00:00:00"/>
    <x v="1"/>
    <n v="201501"/>
    <x v="0"/>
    <x v="1"/>
    <s v="368000"/>
    <s v="038                                "/>
    <s v="00"/>
    <s v="UADD    "/>
    <x v="4059"/>
    <s v="2055"/>
    <s v="ZPJ34"/>
    <x v="16"/>
    <s v="Elec Distribution 360-373"/>
    <s v="Programs"/>
  </r>
  <r>
    <s v="ZPJ34"/>
    <x v="16"/>
    <x v="294"/>
    <x v="294"/>
    <s v="DIS-E Cap Blanket"/>
    <d v="2010-01-01T00:00:00"/>
    <x v="1"/>
    <n v="201501"/>
    <x v="0"/>
    <x v="1"/>
    <s v="369300"/>
    <s v="038                                "/>
    <s v="00"/>
    <s v="UADD    "/>
    <x v="4060"/>
    <s v="2055"/>
    <s v="ZPJ34"/>
    <x v="16"/>
    <s v="Elec Distribution 360-373"/>
    <s v="Programs"/>
  </r>
  <r>
    <s v="ZPJ34"/>
    <x v="16"/>
    <x v="295"/>
    <x v="295"/>
    <s v="DIS-E Cap Blanket"/>
    <d v="2010-01-01T00:00:00"/>
    <x v="1"/>
    <n v="201501"/>
    <x v="0"/>
    <x v="1"/>
    <s v="364000"/>
    <s v="038                                "/>
    <s v="00"/>
    <s v="UADD    "/>
    <x v="4061"/>
    <s v="2055"/>
    <s v="ZPJ34"/>
    <x v="16"/>
    <s v="Elec Distribution 360-373"/>
    <s v="Programs"/>
  </r>
  <r>
    <s v="ZPJ34"/>
    <x v="16"/>
    <x v="295"/>
    <x v="295"/>
    <s v="DIS-E Cap Blanket"/>
    <d v="2010-01-01T00:00:00"/>
    <x v="1"/>
    <n v="201501"/>
    <x v="0"/>
    <x v="1"/>
    <s v="365000"/>
    <s v="038                                "/>
    <s v="00"/>
    <s v="UADD    "/>
    <x v="4062"/>
    <s v="2055"/>
    <s v="ZPJ34"/>
    <x v="16"/>
    <s v="Elec Distribution 360-373"/>
    <s v="Programs"/>
  </r>
  <r>
    <s v="ZPJ34"/>
    <x v="16"/>
    <x v="295"/>
    <x v="295"/>
    <s v="DIS-E Cap Blanket"/>
    <d v="2010-01-01T00:00:00"/>
    <x v="1"/>
    <n v="201501"/>
    <x v="0"/>
    <x v="1"/>
    <s v="366000"/>
    <s v="038                                "/>
    <s v="00"/>
    <s v="UADD    "/>
    <x v="4063"/>
    <s v="2055"/>
    <s v="ZPJ34"/>
    <x v="16"/>
    <s v="Elec Distribution 360-373"/>
    <s v="Programs"/>
  </r>
  <r>
    <s v="ZPJ34"/>
    <x v="16"/>
    <x v="295"/>
    <x v="295"/>
    <s v="DIS-E Cap Blanket"/>
    <d v="2010-01-01T00:00:00"/>
    <x v="1"/>
    <n v="201501"/>
    <x v="0"/>
    <x v="1"/>
    <s v="367000"/>
    <s v="038                                "/>
    <s v="00"/>
    <s v="UADD    "/>
    <x v="4064"/>
    <s v="2055"/>
    <s v="ZPJ34"/>
    <x v="16"/>
    <s v="Elec Distribution 360-373"/>
    <s v="Programs"/>
  </r>
  <r>
    <s v="ZPJ34"/>
    <x v="16"/>
    <x v="295"/>
    <x v="295"/>
    <s v="DIS-E Cap Blanket"/>
    <d v="2010-01-01T00:00:00"/>
    <x v="1"/>
    <n v="201501"/>
    <x v="0"/>
    <x v="1"/>
    <s v="368000"/>
    <s v="038                                "/>
    <s v="00"/>
    <s v="UADD    "/>
    <x v="4065"/>
    <s v="2055"/>
    <s v="ZPJ34"/>
    <x v="16"/>
    <s v="Elec Distribution 360-373"/>
    <s v="Programs"/>
  </r>
  <r>
    <s v="ZPJ34"/>
    <x v="16"/>
    <x v="295"/>
    <x v="295"/>
    <s v="DIS-E Cap Blanket"/>
    <d v="2010-01-01T00:00:00"/>
    <x v="1"/>
    <n v="201501"/>
    <x v="0"/>
    <x v="1"/>
    <s v="369100"/>
    <s v="038                                "/>
    <s v="00"/>
    <s v="UADD    "/>
    <x v="4066"/>
    <s v="2055"/>
    <s v="ZPJ34"/>
    <x v="16"/>
    <s v="Elec Distribution 360-373"/>
    <s v="Programs"/>
  </r>
  <r>
    <s v="ZPJ34"/>
    <x v="16"/>
    <x v="295"/>
    <x v="295"/>
    <s v="DIS-E Cap Blanket"/>
    <d v="2010-01-01T00:00:00"/>
    <x v="1"/>
    <n v="201501"/>
    <x v="0"/>
    <x v="1"/>
    <s v="369300"/>
    <s v="038                                "/>
    <s v="00"/>
    <s v="UADD    "/>
    <x v="1716"/>
    <s v="2055"/>
    <s v="ZPJ34"/>
    <x v="16"/>
    <s v="Elec Distribution 360-373"/>
    <s v="Programs"/>
  </r>
  <r>
    <s v="ZPJ34"/>
    <x v="16"/>
    <x v="295"/>
    <x v="295"/>
    <s v="DIS-E Cap Blanket"/>
    <d v="2010-01-01T00:00:00"/>
    <x v="1"/>
    <n v="201501"/>
    <x v="0"/>
    <x v="1"/>
    <s v="373300"/>
    <s v="038                                "/>
    <s v="00"/>
    <s v="UADD    "/>
    <x v="4066"/>
    <s v="2055"/>
    <s v="ZPJ34"/>
    <x v="16"/>
    <s v="Elec Distribution 360-373"/>
    <s v="Programs"/>
  </r>
  <r>
    <s v="ZPJ34"/>
    <x v="16"/>
    <x v="295"/>
    <x v="295"/>
    <s v="DIS-E Cap Blanket"/>
    <d v="2010-01-01T00:00:00"/>
    <x v="1"/>
    <n v="201501"/>
    <x v="0"/>
    <x v="1"/>
    <s v="373400"/>
    <s v="038                                "/>
    <s v="00"/>
    <s v="UADD    "/>
    <x v="4066"/>
    <s v="2055"/>
    <s v="ZPJ34"/>
    <x v="16"/>
    <s v="Elec Distribution 360-373"/>
    <s v="Programs"/>
  </r>
  <r>
    <s v="ZPJ34"/>
    <x v="16"/>
    <x v="297"/>
    <x v="297"/>
    <s v="DIS-E Cap Blanket"/>
    <d v="2010-01-01T00:00:00"/>
    <x v="1"/>
    <n v="201501"/>
    <x v="0"/>
    <x v="0"/>
    <s v="364000"/>
    <s v="028                                "/>
    <s v="00"/>
    <s v="UADD    "/>
    <x v="4067"/>
    <s v="2055"/>
    <s v="ZPJ34"/>
    <x v="16"/>
    <s v="Elec Distribution 360-373"/>
    <s v="Programs"/>
  </r>
  <r>
    <s v="ZPJ34"/>
    <x v="16"/>
    <x v="297"/>
    <x v="297"/>
    <s v="DIS-E Cap Blanket"/>
    <d v="2010-01-01T00:00:00"/>
    <x v="1"/>
    <n v="201501"/>
    <x v="0"/>
    <x v="0"/>
    <s v="365000"/>
    <s v="028                                "/>
    <s v="00"/>
    <s v="UADD    "/>
    <x v="2614"/>
    <s v="2055"/>
    <s v="ZPJ34"/>
    <x v="16"/>
    <s v="Elec Distribution 360-373"/>
    <s v="Programs"/>
  </r>
  <r>
    <s v="ZPJ34"/>
    <x v="16"/>
    <x v="297"/>
    <x v="297"/>
    <s v="DIS-E Cap Blanket"/>
    <d v="2010-01-01T00:00:00"/>
    <x v="1"/>
    <n v="201501"/>
    <x v="0"/>
    <x v="0"/>
    <s v="366000"/>
    <s v="028                                "/>
    <s v="00"/>
    <s v="UADD    "/>
    <x v="4068"/>
    <s v="2055"/>
    <s v="ZPJ34"/>
    <x v="16"/>
    <s v="Elec Distribution 360-373"/>
    <s v="Programs"/>
  </r>
  <r>
    <s v="ZPJ34"/>
    <x v="16"/>
    <x v="297"/>
    <x v="297"/>
    <s v="DIS-E Cap Blanket"/>
    <d v="2010-01-01T00:00:00"/>
    <x v="1"/>
    <n v="201501"/>
    <x v="0"/>
    <x v="0"/>
    <s v="367000"/>
    <s v="028                                "/>
    <s v="00"/>
    <s v="UADD    "/>
    <x v="4069"/>
    <s v="2055"/>
    <s v="ZPJ34"/>
    <x v="16"/>
    <s v="Elec Distribution 360-373"/>
    <s v="Programs"/>
  </r>
  <r>
    <s v="ZPJ34"/>
    <x v="16"/>
    <x v="297"/>
    <x v="297"/>
    <s v="DIS-E Cap Blanket"/>
    <d v="2010-01-01T00:00:00"/>
    <x v="1"/>
    <n v="201501"/>
    <x v="0"/>
    <x v="0"/>
    <s v="368000"/>
    <s v="028                                "/>
    <s v="00"/>
    <s v="UADD    "/>
    <x v="4070"/>
    <s v="2055"/>
    <s v="ZPJ34"/>
    <x v="16"/>
    <s v="Elec Distribution 360-373"/>
    <s v="Programs"/>
  </r>
  <r>
    <s v="ZPJ34"/>
    <x v="16"/>
    <x v="297"/>
    <x v="297"/>
    <s v="DIS-E Cap Blanket"/>
    <d v="2010-01-01T00:00:00"/>
    <x v="1"/>
    <n v="201501"/>
    <x v="0"/>
    <x v="0"/>
    <s v="369100"/>
    <s v="028                                "/>
    <s v="00"/>
    <s v="UADD    "/>
    <x v="4071"/>
    <s v="2055"/>
    <s v="ZPJ34"/>
    <x v="16"/>
    <s v="Elec Distribution 360-373"/>
    <s v="Programs"/>
  </r>
  <r>
    <s v="ZPJ34"/>
    <x v="16"/>
    <x v="297"/>
    <x v="297"/>
    <s v="DIS-E Cap Blanket"/>
    <d v="2010-01-01T00:00:00"/>
    <x v="1"/>
    <n v="201501"/>
    <x v="0"/>
    <x v="0"/>
    <s v="369300"/>
    <s v="028                                "/>
    <s v="00"/>
    <s v="UADD    "/>
    <x v="4072"/>
    <s v="2055"/>
    <s v="ZPJ34"/>
    <x v="16"/>
    <s v="Elec Distribution 360-373"/>
    <s v="Programs"/>
  </r>
  <r>
    <s v="ZPJ34"/>
    <x v="16"/>
    <x v="297"/>
    <x v="297"/>
    <s v="DIS-E Cap Blanket"/>
    <d v="2010-01-01T00:00:00"/>
    <x v="1"/>
    <n v="201501"/>
    <x v="0"/>
    <x v="0"/>
    <s v="373400"/>
    <s v="028                                "/>
    <s v="00"/>
    <s v="UADD    "/>
    <x v="4073"/>
    <s v="2055"/>
    <s v="ZPJ34"/>
    <x v="16"/>
    <s v="Elec Distribution 360-373"/>
    <s v="Programs"/>
  </r>
  <r>
    <s v="ZDP34"/>
    <x v="16"/>
    <x v="298"/>
    <x v="298"/>
    <s v="DIS-E Cap Blanket"/>
    <d v="2010-01-01T00:00:00"/>
    <x v="1"/>
    <n v="201501"/>
    <x v="0"/>
    <x v="0"/>
    <s v="364000"/>
    <s v="028                                "/>
    <s v="00"/>
    <s v="UADD    "/>
    <x v="4074"/>
    <s v="2055"/>
    <s v="ZDP34"/>
    <x v="16"/>
    <s v="Elec Distribution 360-373"/>
    <s v="Programs"/>
  </r>
  <r>
    <s v="ZDP34"/>
    <x v="16"/>
    <x v="298"/>
    <x v="298"/>
    <s v="DIS-E Cap Blanket"/>
    <d v="2010-01-01T00:00:00"/>
    <x v="1"/>
    <n v="201501"/>
    <x v="0"/>
    <x v="0"/>
    <s v="365000"/>
    <s v="028                                "/>
    <s v="00"/>
    <s v="UADD    "/>
    <x v="4075"/>
    <s v="2055"/>
    <s v="ZDP34"/>
    <x v="16"/>
    <s v="Elec Distribution 360-373"/>
    <s v="Programs"/>
  </r>
  <r>
    <s v="ZBC34"/>
    <x v="16"/>
    <x v="300"/>
    <x v="300"/>
    <s v="DIS-E Cap Blanket"/>
    <d v="2010-01-01T00:00:00"/>
    <x v="1"/>
    <n v="201501"/>
    <x v="0"/>
    <x v="0"/>
    <s v="364000"/>
    <s v="028                                "/>
    <s v="00"/>
    <s v="UADD    "/>
    <x v="4076"/>
    <s v="2055"/>
    <s v="ZBC34"/>
    <x v="16"/>
    <s v="Elec Distribution 360-373"/>
    <s v="Programs"/>
  </r>
  <r>
    <s v="ZBW34"/>
    <x v="16"/>
    <x v="302"/>
    <x v="302"/>
    <s v="DIS-E Cap Blanket"/>
    <d v="2010-01-01T00:00:00"/>
    <x v="1"/>
    <n v="201501"/>
    <x v="0"/>
    <x v="0"/>
    <s v="364000"/>
    <s v="028                                "/>
    <s v="00"/>
    <s v="UADD    "/>
    <x v="2334"/>
    <s v="2055"/>
    <s v="ZBW34"/>
    <x v="16"/>
    <s v="Elec Distribution 360-373"/>
    <s v="Programs"/>
  </r>
  <r>
    <s v="ZBO34"/>
    <x v="16"/>
    <x v="303"/>
    <x v="303"/>
    <s v="DIS-E Cap Blanket"/>
    <d v="2010-01-01T00:00:00"/>
    <x v="1"/>
    <n v="201501"/>
    <x v="0"/>
    <x v="0"/>
    <s v="364000"/>
    <s v="028                                "/>
    <s v="00"/>
    <s v="UADD    "/>
    <x v="4077"/>
    <s v="2055"/>
    <s v="ZBO34"/>
    <x v="16"/>
    <s v="Elec Distribution 360-373"/>
    <s v="Programs"/>
  </r>
  <r>
    <s v="ZBO34"/>
    <x v="16"/>
    <x v="303"/>
    <x v="303"/>
    <s v="DIS-E Cap Blanket"/>
    <d v="2010-01-01T00:00:00"/>
    <x v="1"/>
    <n v="201501"/>
    <x v="0"/>
    <x v="0"/>
    <s v="365000"/>
    <s v="028                                "/>
    <s v="00"/>
    <s v="UADD    "/>
    <x v="4078"/>
    <s v="2055"/>
    <s v="ZBO34"/>
    <x v="16"/>
    <s v="Elec Distribution 360-373"/>
    <s v="Programs"/>
  </r>
  <r>
    <s v="ZBR34"/>
    <x v="16"/>
    <x v="305"/>
    <x v="305"/>
    <s v="DIS-E Cap Blanket"/>
    <d v="2010-01-01T00:00:00"/>
    <x v="1"/>
    <n v="201501"/>
    <x v="0"/>
    <x v="0"/>
    <s v="364000"/>
    <s v="028                                "/>
    <s v="00"/>
    <s v="UADD    "/>
    <x v="4079"/>
    <s v="2055"/>
    <s v="ZBR34"/>
    <x v="16"/>
    <s v="Elec Distribution 360-373"/>
    <s v="Programs"/>
  </r>
  <r>
    <s v="ZBR34"/>
    <x v="16"/>
    <x v="305"/>
    <x v="305"/>
    <s v="DIS-E Cap Blanket"/>
    <d v="2010-01-01T00:00:00"/>
    <x v="1"/>
    <n v="201501"/>
    <x v="0"/>
    <x v="0"/>
    <s v="365000"/>
    <s v="028                                "/>
    <s v="00"/>
    <s v="UADD    "/>
    <x v="4080"/>
    <s v="2055"/>
    <s v="ZBR34"/>
    <x v="16"/>
    <s v="Elec Distribution 360-373"/>
    <s v="Programs"/>
  </r>
  <r>
    <s v="ZBR34"/>
    <x v="16"/>
    <x v="305"/>
    <x v="305"/>
    <s v="DIS-E Cap Blanket"/>
    <d v="2010-01-01T00:00:00"/>
    <x v="1"/>
    <n v="201501"/>
    <x v="0"/>
    <x v="0"/>
    <s v="366000"/>
    <s v="028                                "/>
    <s v="00"/>
    <s v="UADD    "/>
    <x v="4081"/>
    <s v="2055"/>
    <s v="ZBR34"/>
    <x v="16"/>
    <s v="Elec Distribution 360-373"/>
    <s v="Programs"/>
  </r>
  <r>
    <s v="ZBR34"/>
    <x v="16"/>
    <x v="305"/>
    <x v="305"/>
    <s v="DIS-E Cap Blanket"/>
    <d v="2010-01-01T00:00:00"/>
    <x v="1"/>
    <n v="201501"/>
    <x v="0"/>
    <x v="0"/>
    <s v="367000"/>
    <s v="028                                "/>
    <s v="00"/>
    <s v="UADD    "/>
    <x v="4082"/>
    <s v="2055"/>
    <s v="ZBR34"/>
    <x v="16"/>
    <s v="Elec Distribution 360-373"/>
    <s v="Programs"/>
  </r>
  <r>
    <s v="ZBR34"/>
    <x v="16"/>
    <x v="305"/>
    <x v="305"/>
    <s v="DIS-E Cap Blanket"/>
    <d v="2010-01-01T00:00:00"/>
    <x v="1"/>
    <n v="201501"/>
    <x v="0"/>
    <x v="0"/>
    <s v="368000"/>
    <s v="028                                "/>
    <s v="00"/>
    <s v="UADD    "/>
    <x v="4083"/>
    <s v="2055"/>
    <s v="ZBR34"/>
    <x v="16"/>
    <s v="Elec Distribution 360-373"/>
    <s v="Programs"/>
  </r>
  <r>
    <s v="ZBR34"/>
    <x v="16"/>
    <x v="305"/>
    <x v="305"/>
    <s v="DIS-E Cap Blanket"/>
    <d v="2010-01-01T00:00:00"/>
    <x v="1"/>
    <n v="201501"/>
    <x v="0"/>
    <x v="0"/>
    <s v="369100"/>
    <s v="028                                "/>
    <s v="00"/>
    <s v="UADD    "/>
    <x v="4084"/>
    <s v="2055"/>
    <s v="ZBR34"/>
    <x v="16"/>
    <s v="Elec Distribution 360-373"/>
    <s v="Programs"/>
  </r>
  <r>
    <s v="ZBR34"/>
    <x v="16"/>
    <x v="305"/>
    <x v="305"/>
    <s v="DIS-E Cap Blanket"/>
    <d v="2010-01-01T00:00:00"/>
    <x v="1"/>
    <n v="201501"/>
    <x v="0"/>
    <x v="0"/>
    <s v="369300"/>
    <s v="028                                "/>
    <s v="00"/>
    <s v="UADD    "/>
    <x v="4085"/>
    <s v="2055"/>
    <s v="ZBR34"/>
    <x v="16"/>
    <s v="Elec Distribution 360-373"/>
    <s v="Programs"/>
  </r>
  <r>
    <s v="ZBR34"/>
    <x v="16"/>
    <x v="305"/>
    <x v="305"/>
    <s v="DIS-E Cap Blanket"/>
    <d v="2010-01-01T00:00:00"/>
    <x v="1"/>
    <n v="201501"/>
    <x v="0"/>
    <x v="0"/>
    <s v="373300"/>
    <s v="028                                "/>
    <s v="00"/>
    <s v="UADD    "/>
    <x v="4086"/>
    <s v="2055"/>
    <s v="ZBR34"/>
    <x v="16"/>
    <s v="Elec Distribution 360-373"/>
    <s v="Programs"/>
  </r>
  <r>
    <s v="ZBR34"/>
    <x v="16"/>
    <x v="305"/>
    <x v="305"/>
    <s v="DIS-E Cap Blanket"/>
    <d v="2010-01-01T00:00:00"/>
    <x v="1"/>
    <n v="201501"/>
    <x v="0"/>
    <x v="0"/>
    <s v="373400"/>
    <s v="028                                "/>
    <s v="00"/>
    <s v="UADD    "/>
    <x v="2355"/>
    <s v="2055"/>
    <s v="ZBR34"/>
    <x v="16"/>
    <s v="Elec Distribution 360-373"/>
    <s v="Programs"/>
  </r>
  <r>
    <s v="ZBR34"/>
    <x v="16"/>
    <x v="306"/>
    <x v="306"/>
    <s v="DIS-E Cap Blanket"/>
    <d v="2010-01-01T00:00:00"/>
    <x v="1"/>
    <n v="201501"/>
    <x v="0"/>
    <x v="0"/>
    <s v="360105"/>
    <s v="028                                "/>
    <s v="00"/>
    <s v="UADD    "/>
    <x v="4087"/>
    <s v="2055"/>
    <s v="ZBR34"/>
    <x v="16"/>
    <s v="Elec Distribution 360-373"/>
    <s v="Programs"/>
  </r>
  <r>
    <s v="ZBR34"/>
    <x v="16"/>
    <x v="306"/>
    <x v="306"/>
    <s v="DIS-E Cap Blanket"/>
    <d v="2010-01-01T00:00:00"/>
    <x v="1"/>
    <n v="201501"/>
    <x v="0"/>
    <x v="0"/>
    <s v="365000"/>
    <s v="028                                "/>
    <s v="00"/>
    <s v="UADD    "/>
    <x v="4088"/>
    <s v="2055"/>
    <s v="ZBR34"/>
    <x v="16"/>
    <s v="Elec Distribution 360-373"/>
    <s v="Programs"/>
  </r>
  <r>
    <s v="ZBR34"/>
    <x v="16"/>
    <x v="306"/>
    <x v="306"/>
    <s v="DIS-E Cap Blanket"/>
    <d v="2010-01-01T00:00:00"/>
    <x v="1"/>
    <n v="201501"/>
    <x v="0"/>
    <x v="0"/>
    <s v="366000"/>
    <s v="028                                "/>
    <s v="00"/>
    <s v="UADD    "/>
    <x v="4089"/>
    <s v="2055"/>
    <s v="ZBR34"/>
    <x v="16"/>
    <s v="Elec Distribution 360-373"/>
    <s v="Programs"/>
  </r>
  <r>
    <s v="ZBR34"/>
    <x v="16"/>
    <x v="306"/>
    <x v="306"/>
    <s v="DIS-E Cap Blanket"/>
    <d v="2010-01-01T00:00:00"/>
    <x v="1"/>
    <n v="201501"/>
    <x v="0"/>
    <x v="0"/>
    <s v="367000"/>
    <s v="028                                "/>
    <s v="00"/>
    <s v="UADD    "/>
    <x v="4090"/>
    <s v="2055"/>
    <s v="ZBR34"/>
    <x v="16"/>
    <s v="Elec Distribution 360-373"/>
    <s v="Programs"/>
  </r>
  <r>
    <s v="ZBR34"/>
    <x v="16"/>
    <x v="306"/>
    <x v="306"/>
    <s v="DIS-E Cap Blanket"/>
    <d v="2010-01-01T00:00:00"/>
    <x v="1"/>
    <n v="201501"/>
    <x v="0"/>
    <x v="0"/>
    <s v="368000"/>
    <s v="028                                "/>
    <s v="00"/>
    <s v="UADD    "/>
    <x v="4091"/>
    <s v="2055"/>
    <s v="ZBR34"/>
    <x v="16"/>
    <s v="Elec Distribution 360-373"/>
    <s v="Programs"/>
  </r>
  <r>
    <s v="ZBR34"/>
    <x v="16"/>
    <x v="306"/>
    <x v="306"/>
    <s v="DIS-E Cap Blanket"/>
    <d v="2010-01-01T00:00:00"/>
    <x v="1"/>
    <n v="201501"/>
    <x v="0"/>
    <x v="0"/>
    <s v="369100"/>
    <s v="028                                "/>
    <s v="00"/>
    <s v="UADD    "/>
    <x v="4092"/>
    <s v="2055"/>
    <s v="ZBR34"/>
    <x v="16"/>
    <s v="Elec Distribution 360-373"/>
    <s v="Programs"/>
  </r>
  <r>
    <s v="ZBR34"/>
    <x v="16"/>
    <x v="306"/>
    <x v="306"/>
    <s v="DIS-E Cap Blanket"/>
    <d v="2010-01-01T00:00:00"/>
    <x v="1"/>
    <n v="201501"/>
    <x v="0"/>
    <x v="0"/>
    <s v="369300"/>
    <s v="028                                "/>
    <s v="00"/>
    <s v="UADD    "/>
    <x v="4093"/>
    <s v="2055"/>
    <s v="ZBR34"/>
    <x v="16"/>
    <s v="Elec Distribution 360-373"/>
    <s v="Programs"/>
  </r>
  <r>
    <s v="ZBR34"/>
    <x v="16"/>
    <x v="306"/>
    <x v="306"/>
    <s v="DIS-E Cap Blanket"/>
    <d v="2010-01-01T00:00:00"/>
    <x v="1"/>
    <n v="201501"/>
    <x v="0"/>
    <x v="0"/>
    <s v="373300"/>
    <s v="028                                "/>
    <s v="00"/>
    <s v="UADD    "/>
    <x v="4094"/>
    <s v="2055"/>
    <s v="ZBR34"/>
    <x v="16"/>
    <s v="Elec Distribution 360-373"/>
    <s v="Programs"/>
  </r>
  <r>
    <s v="ZBR34"/>
    <x v="16"/>
    <x v="306"/>
    <x v="306"/>
    <s v="DIS-E Cap Blanket"/>
    <d v="2010-01-01T00:00:00"/>
    <x v="1"/>
    <n v="201501"/>
    <x v="0"/>
    <x v="0"/>
    <s v="373400"/>
    <s v="028                                "/>
    <s v="00"/>
    <s v="UADD    "/>
    <x v="4095"/>
    <s v="2055"/>
    <s v="ZBR34"/>
    <x v="16"/>
    <s v="Elec Distribution 360-373"/>
    <s v="Programs"/>
  </r>
  <r>
    <s v="ZBR34"/>
    <x v="16"/>
    <x v="824"/>
    <x v="824"/>
    <s v="DIS-E Cap Blanket"/>
    <d v="2010-01-01T00:00:00"/>
    <x v="1"/>
    <n v="201501"/>
    <x v="0"/>
    <x v="0"/>
    <s v="364000"/>
    <s v="028                                "/>
    <s v="00"/>
    <s v="UADD    "/>
    <x v="4096"/>
    <s v="2055"/>
    <s v="ZBR34"/>
    <x v="16"/>
    <s v="Elec Distribution 360-373"/>
    <s v="Programs"/>
  </r>
  <r>
    <s v="ZBR34"/>
    <x v="16"/>
    <x v="824"/>
    <x v="824"/>
    <s v="DIS-E Cap Blanket"/>
    <d v="2010-01-01T00:00:00"/>
    <x v="1"/>
    <n v="201501"/>
    <x v="0"/>
    <x v="0"/>
    <s v="365000"/>
    <s v="028                                "/>
    <s v="00"/>
    <s v="UADD    "/>
    <x v="4096"/>
    <s v="2055"/>
    <s v="ZBR34"/>
    <x v="16"/>
    <s v="Elec Distribution 360-373"/>
    <s v="Programs"/>
  </r>
  <r>
    <s v="ZBR34"/>
    <x v="16"/>
    <x v="824"/>
    <x v="824"/>
    <s v="DIS-E Cap Blanket"/>
    <d v="2010-01-01T00:00:00"/>
    <x v="1"/>
    <n v="201501"/>
    <x v="0"/>
    <x v="0"/>
    <s v="366000"/>
    <s v="028                                "/>
    <s v="00"/>
    <s v="UADD    "/>
    <x v="4096"/>
    <s v="2055"/>
    <s v="ZBR34"/>
    <x v="16"/>
    <s v="Elec Distribution 360-373"/>
    <s v="Programs"/>
  </r>
  <r>
    <s v="ZBR34"/>
    <x v="16"/>
    <x v="824"/>
    <x v="824"/>
    <s v="DIS-E Cap Blanket"/>
    <d v="2010-01-01T00:00:00"/>
    <x v="1"/>
    <n v="201501"/>
    <x v="0"/>
    <x v="0"/>
    <s v="367000"/>
    <s v="028                                "/>
    <s v="00"/>
    <s v="UADD    "/>
    <x v="4096"/>
    <s v="2055"/>
    <s v="ZBR34"/>
    <x v="16"/>
    <s v="Elec Distribution 360-373"/>
    <s v="Programs"/>
  </r>
  <r>
    <s v="ZBR34"/>
    <x v="16"/>
    <x v="824"/>
    <x v="824"/>
    <s v="DIS-E Cap Blanket"/>
    <d v="2010-01-01T00:00:00"/>
    <x v="1"/>
    <n v="201501"/>
    <x v="0"/>
    <x v="0"/>
    <s v="368000"/>
    <s v="028                                "/>
    <s v="00"/>
    <s v="UADD    "/>
    <x v="4096"/>
    <s v="2055"/>
    <s v="ZBR34"/>
    <x v="16"/>
    <s v="Elec Distribution 360-373"/>
    <s v="Programs"/>
  </r>
  <r>
    <s v="ZBR34"/>
    <x v="16"/>
    <x v="824"/>
    <x v="824"/>
    <s v="DIS-E Cap Blanket"/>
    <d v="2010-01-01T00:00:00"/>
    <x v="1"/>
    <n v="201501"/>
    <x v="0"/>
    <x v="0"/>
    <s v="369100"/>
    <s v="028                                "/>
    <s v="00"/>
    <s v="UADD    "/>
    <x v="4096"/>
    <s v="2055"/>
    <s v="ZBR34"/>
    <x v="16"/>
    <s v="Elec Distribution 360-373"/>
    <s v="Programs"/>
  </r>
  <r>
    <s v="ZBR34"/>
    <x v="16"/>
    <x v="824"/>
    <x v="824"/>
    <s v="DIS-E Cap Blanket"/>
    <d v="2010-01-01T00:00:00"/>
    <x v="1"/>
    <n v="201501"/>
    <x v="0"/>
    <x v="0"/>
    <s v="369300"/>
    <s v="028                                "/>
    <s v="00"/>
    <s v="UADD    "/>
    <x v="4096"/>
    <s v="2055"/>
    <s v="ZBR34"/>
    <x v="16"/>
    <s v="Elec Distribution 360-373"/>
    <s v="Programs"/>
  </r>
  <r>
    <s v="ZBR34"/>
    <x v="16"/>
    <x v="824"/>
    <x v="824"/>
    <s v="DIS-E Cap Blanket"/>
    <d v="2010-01-01T00:00:00"/>
    <x v="1"/>
    <n v="201501"/>
    <x v="0"/>
    <x v="0"/>
    <s v="373300"/>
    <s v="028                                "/>
    <s v="00"/>
    <s v="UADD    "/>
    <x v="4097"/>
    <s v="2055"/>
    <s v="ZBR34"/>
    <x v="16"/>
    <s v="Elec Distribution 360-373"/>
    <s v="Programs"/>
  </r>
  <r>
    <s v="ZBR34"/>
    <x v="16"/>
    <x v="824"/>
    <x v="824"/>
    <s v="DIS-E Cap Blanket"/>
    <d v="2010-01-01T00:00:00"/>
    <x v="1"/>
    <n v="201501"/>
    <x v="0"/>
    <x v="0"/>
    <s v="373400"/>
    <s v="028                                "/>
    <s v="00"/>
    <s v="UADD    "/>
    <x v="4096"/>
    <s v="2055"/>
    <s v="ZBR34"/>
    <x v="16"/>
    <s v="Elec Distribution 360-373"/>
    <s v="Programs"/>
  </r>
  <r>
    <s v="ZBC34"/>
    <x v="16"/>
    <x v="825"/>
    <x v="825"/>
    <s v="DIS-E Cap Blanket"/>
    <d v="2012-12-30T00:00:00"/>
    <x v="1"/>
    <n v="201501"/>
    <x v="0"/>
    <x v="0"/>
    <s v="364000"/>
    <s v="028                                "/>
    <s v="00"/>
    <s v="UADD    "/>
    <x v="4098"/>
    <s v="2055"/>
    <s v="ZBC34"/>
    <x v="16"/>
    <s v="Elec Distribution 360-373"/>
    <s v="Programs"/>
  </r>
  <r>
    <s v="ZBC34"/>
    <x v="16"/>
    <x v="825"/>
    <x v="825"/>
    <s v="DIS-E Cap Blanket"/>
    <d v="2012-12-30T00:00:00"/>
    <x v="1"/>
    <n v="201501"/>
    <x v="0"/>
    <x v="0"/>
    <s v="365000"/>
    <s v="028                                "/>
    <s v="00"/>
    <s v="UADD    "/>
    <x v="4099"/>
    <s v="2055"/>
    <s v="ZBC34"/>
    <x v="16"/>
    <s v="Elec Distribution 360-373"/>
    <s v="Programs"/>
  </r>
  <r>
    <s v="ZBC34"/>
    <x v="16"/>
    <x v="825"/>
    <x v="825"/>
    <s v="DIS-E Cap Blanket"/>
    <d v="2012-12-30T00:00:00"/>
    <x v="1"/>
    <n v="201501"/>
    <x v="0"/>
    <x v="0"/>
    <s v="366000"/>
    <s v="028                                "/>
    <s v="00"/>
    <s v="UADD    "/>
    <x v="4100"/>
    <s v="2055"/>
    <s v="ZBC34"/>
    <x v="16"/>
    <s v="Elec Distribution 360-373"/>
    <s v="Programs"/>
  </r>
  <r>
    <s v="ZBC34"/>
    <x v="16"/>
    <x v="825"/>
    <x v="825"/>
    <s v="DIS-E Cap Blanket"/>
    <d v="2012-12-30T00:00:00"/>
    <x v="1"/>
    <n v="201501"/>
    <x v="0"/>
    <x v="0"/>
    <s v="367000"/>
    <s v="028                                "/>
    <s v="00"/>
    <s v="UADD    "/>
    <x v="4101"/>
    <s v="2055"/>
    <s v="ZBC34"/>
    <x v="16"/>
    <s v="Elec Distribution 360-373"/>
    <s v="Programs"/>
  </r>
  <r>
    <s v="ZBC34"/>
    <x v="16"/>
    <x v="825"/>
    <x v="825"/>
    <s v="DIS-E Cap Blanket"/>
    <d v="2012-12-30T00:00:00"/>
    <x v="1"/>
    <n v="201501"/>
    <x v="0"/>
    <x v="0"/>
    <s v="368000"/>
    <s v="028                                "/>
    <s v="00"/>
    <s v="UADD    "/>
    <x v="4102"/>
    <s v="2055"/>
    <s v="ZBC34"/>
    <x v="16"/>
    <s v="Elec Distribution 360-373"/>
    <s v="Programs"/>
  </r>
  <r>
    <s v="ZBC34"/>
    <x v="16"/>
    <x v="825"/>
    <x v="825"/>
    <s v="DIS-E Cap Blanket"/>
    <d v="2012-12-30T00:00:00"/>
    <x v="1"/>
    <n v="201501"/>
    <x v="0"/>
    <x v="0"/>
    <s v="369100"/>
    <s v="028                                "/>
    <s v="00"/>
    <s v="UADD    "/>
    <x v="4103"/>
    <s v="2055"/>
    <s v="ZBC34"/>
    <x v="16"/>
    <s v="Elec Distribution 360-373"/>
    <s v="Programs"/>
  </r>
  <r>
    <s v="ZBC34"/>
    <x v="16"/>
    <x v="825"/>
    <x v="825"/>
    <s v="DIS-E Cap Blanket"/>
    <d v="2012-12-30T00:00:00"/>
    <x v="1"/>
    <n v="201501"/>
    <x v="0"/>
    <x v="0"/>
    <s v="369300"/>
    <s v="028                                "/>
    <s v="00"/>
    <s v="UADD    "/>
    <x v="4104"/>
    <s v="2055"/>
    <s v="ZBC34"/>
    <x v="16"/>
    <s v="Elec Distribution 360-373"/>
    <s v="Programs"/>
  </r>
  <r>
    <s v="ZBC34"/>
    <x v="16"/>
    <x v="825"/>
    <x v="825"/>
    <s v="DIS-E Cap Blanket"/>
    <d v="2012-12-30T00:00:00"/>
    <x v="1"/>
    <n v="201501"/>
    <x v="0"/>
    <x v="0"/>
    <s v="373300"/>
    <s v="028                                "/>
    <s v="00"/>
    <s v="UADD    "/>
    <x v="4105"/>
    <s v="2055"/>
    <s v="ZBC34"/>
    <x v="16"/>
    <s v="Elec Distribution 360-373"/>
    <s v="Programs"/>
  </r>
  <r>
    <s v="ZBC34"/>
    <x v="16"/>
    <x v="825"/>
    <x v="825"/>
    <s v="DIS-E Cap Blanket"/>
    <d v="2012-12-30T00:00:00"/>
    <x v="1"/>
    <n v="201501"/>
    <x v="0"/>
    <x v="0"/>
    <s v="373400"/>
    <s v="028                                "/>
    <s v="00"/>
    <s v="UADD    "/>
    <x v="4106"/>
    <s v="2055"/>
    <s v="ZBC34"/>
    <x v="16"/>
    <s v="Elec Distribution 360-373"/>
    <s v="Programs"/>
  </r>
  <r>
    <s v="ZBC34"/>
    <x v="16"/>
    <x v="826"/>
    <x v="826"/>
    <s v="DIS-E Cap Specific"/>
    <d v="2012-02-14T00:00:00"/>
    <x v="1"/>
    <n v="201501"/>
    <x v="0"/>
    <x v="0"/>
    <s v="366000"/>
    <s v="028                                "/>
    <s v="00"/>
    <s v="CFNU    "/>
    <x v="4107"/>
    <s v="2055"/>
    <s v="ZBC34"/>
    <x v="16"/>
    <s v="Elec Distribution 360-373"/>
    <s v="Programs"/>
  </r>
  <r>
    <s v="ZBC34"/>
    <x v="16"/>
    <x v="826"/>
    <x v="826"/>
    <s v="DIS-E Cap Specific"/>
    <d v="2012-02-14T00:00:00"/>
    <x v="1"/>
    <n v="201501"/>
    <x v="0"/>
    <x v="0"/>
    <s v="366000"/>
    <s v="028                                "/>
    <s v="00"/>
    <s v="NURV    "/>
    <x v="4108"/>
    <s v="2055"/>
    <s v="ZBC34"/>
    <x v="16"/>
    <s v="Elec Distribution 360-373"/>
    <s v="Programs"/>
  </r>
  <r>
    <s v="ZBC34"/>
    <x v="16"/>
    <x v="826"/>
    <x v="826"/>
    <s v="DIS-E Cap Specific"/>
    <d v="2012-02-14T00:00:00"/>
    <x v="1"/>
    <n v="201501"/>
    <x v="0"/>
    <x v="0"/>
    <s v="367000"/>
    <s v="028                                "/>
    <s v="00"/>
    <s v="CFNU    "/>
    <x v="4109"/>
    <s v="2055"/>
    <s v="ZBC34"/>
    <x v="16"/>
    <s v="Elec Distribution 360-373"/>
    <s v="Programs"/>
  </r>
  <r>
    <s v="ZBC34"/>
    <x v="16"/>
    <x v="826"/>
    <x v="826"/>
    <s v="DIS-E Cap Specific"/>
    <d v="2012-02-14T00:00:00"/>
    <x v="1"/>
    <n v="201501"/>
    <x v="0"/>
    <x v="0"/>
    <s v="367000"/>
    <s v="028                                "/>
    <s v="00"/>
    <s v="NURV    "/>
    <x v="4110"/>
    <s v="2055"/>
    <s v="ZBC34"/>
    <x v="16"/>
    <s v="Elec Distribution 360-373"/>
    <s v="Programs"/>
  </r>
  <r>
    <s v="ZLL35"/>
    <x v="17"/>
    <x v="311"/>
    <x v="311"/>
    <s v="DIS-E Cap Blanket"/>
    <d v="1984-01-01T00:00:00"/>
    <x v="1"/>
    <n v="201501"/>
    <x v="0"/>
    <x v="0"/>
    <s v="364000"/>
    <s v="028                                "/>
    <s v="00"/>
    <s v="UADD    "/>
    <x v="4111"/>
    <s v="2056"/>
    <s v="ZLL35"/>
    <x v="17"/>
    <s v="Elec Distribution 360-373"/>
    <s v="Mandated"/>
  </r>
  <r>
    <s v="ZLL35"/>
    <x v="17"/>
    <x v="311"/>
    <x v="311"/>
    <s v="DIS-E Cap Blanket"/>
    <d v="1984-01-01T00:00:00"/>
    <x v="1"/>
    <n v="201501"/>
    <x v="0"/>
    <x v="0"/>
    <s v="365000"/>
    <s v="028                                "/>
    <s v="00"/>
    <s v="UADD    "/>
    <x v="1418"/>
    <s v="2056"/>
    <s v="ZLL35"/>
    <x v="17"/>
    <s v="Elec Distribution 360-373"/>
    <s v="Mandated"/>
  </r>
  <r>
    <s v="ZLL35"/>
    <x v="17"/>
    <x v="311"/>
    <x v="311"/>
    <s v="DIS-E Cap Blanket"/>
    <d v="1984-01-01T00:00:00"/>
    <x v="1"/>
    <n v="201501"/>
    <x v="0"/>
    <x v="0"/>
    <s v="366000"/>
    <s v="028                                "/>
    <s v="00"/>
    <s v="UADD    "/>
    <x v="4112"/>
    <s v="2056"/>
    <s v="ZLL35"/>
    <x v="17"/>
    <s v="Elec Distribution 360-373"/>
    <s v="Mandated"/>
  </r>
  <r>
    <s v="ZLL35"/>
    <x v="17"/>
    <x v="311"/>
    <x v="311"/>
    <s v="DIS-E Cap Blanket"/>
    <d v="1984-01-01T00:00:00"/>
    <x v="1"/>
    <n v="201501"/>
    <x v="0"/>
    <x v="0"/>
    <s v="367000"/>
    <s v="028                                "/>
    <s v="00"/>
    <s v="UADD    "/>
    <x v="4113"/>
    <s v="2056"/>
    <s v="ZLL35"/>
    <x v="17"/>
    <s v="Elec Distribution 360-373"/>
    <s v="Mandated"/>
  </r>
  <r>
    <s v="ZLL35"/>
    <x v="17"/>
    <x v="311"/>
    <x v="311"/>
    <s v="DIS-E Cap Blanket"/>
    <d v="1984-01-01T00:00:00"/>
    <x v="1"/>
    <n v="201501"/>
    <x v="0"/>
    <x v="0"/>
    <s v="368000"/>
    <s v="028                                "/>
    <s v="00"/>
    <s v="UADD    "/>
    <x v="1405"/>
    <s v="2056"/>
    <s v="ZLL35"/>
    <x v="17"/>
    <s v="Elec Distribution 360-373"/>
    <s v="Mandated"/>
  </r>
  <r>
    <s v="ZLL35"/>
    <x v="17"/>
    <x v="311"/>
    <x v="311"/>
    <s v="DIS-E Cap Blanket"/>
    <d v="1984-01-01T00:00:00"/>
    <x v="1"/>
    <n v="201501"/>
    <x v="0"/>
    <x v="0"/>
    <s v="369100"/>
    <s v="028                                "/>
    <s v="00"/>
    <s v="UADD    "/>
    <x v="1950"/>
    <s v="2056"/>
    <s v="ZLL35"/>
    <x v="17"/>
    <s v="Elec Distribution 360-373"/>
    <s v="Mandated"/>
  </r>
  <r>
    <s v="ZLL35"/>
    <x v="17"/>
    <x v="311"/>
    <x v="311"/>
    <s v="DIS-E Cap Blanket"/>
    <d v="1984-01-01T00:00:00"/>
    <x v="1"/>
    <n v="201501"/>
    <x v="0"/>
    <x v="0"/>
    <s v="369300"/>
    <s v="028                                "/>
    <s v="00"/>
    <s v="UADD    "/>
    <x v="1768"/>
    <s v="2056"/>
    <s v="ZLL35"/>
    <x v="17"/>
    <s v="Elec Distribution 360-373"/>
    <s v="Mandated"/>
  </r>
  <r>
    <s v="ZLL35"/>
    <x v="17"/>
    <x v="311"/>
    <x v="311"/>
    <s v="DIS-E Cap Blanket"/>
    <d v="1984-01-01T00:00:00"/>
    <x v="1"/>
    <n v="201501"/>
    <x v="0"/>
    <x v="0"/>
    <s v="373400"/>
    <s v="028                                "/>
    <s v="00"/>
    <s v="UADD    "/>
    <x v="3884"/>
    <s v="2056"/>
    <s v="ZLL35"/>
    <x v="17"/>
    <s v="Elec Distribution 360-373"/>
    <s v="Mandated"/>
  </r>
  <r>
    <s v="ZBW35"/>
    <x v="17"/>
    <x v="312"/>
    <x v="312"/>
    <s v="DIS-E Cap Blanket"/>
    <d v="1984-01-01T00:00:00"/>
    <x v="1"/>
    <n v="201501"/>
    <x v="0"/>
    <x v="0"/>
    <s v="364000"/>
    <s v="028                                "/>
    <s v="00"/>
    <s v="UADD    "/>
    <x v="4114"/>
    <s v="2056"/>
    <s v="ZBW35"/>
    <x v="17"/>
    <s v="Elec Distribution 360-373"/>
    <s v="Mandated"/>
  </r>
  <r>
    <s v="ZBW35"/>
    <x v="17"/>
    <x v="312"/>
    <x v="312"/>
    <s v="DIS-E Cap Blanket"/>
    <d v="1984-01-01T00:00:00"/>
    <x v="1"/>
    <n v="201501"/>
    <x v="0"/>
    <x v="0"/>
    <s v="365000"/>
    <s v="028                                "/>
    <s v="00"/>
    <s v="UADD    "/>
    <x v="4114"/>
    <s v="2056"/>
    <s v="ZBW35"/>
    <x v="17"/>
    <s v="Elec Distribution 360-373"/>
    <s v="Mandated"/>
  </r>
  <r>
    <s v="ZBW35"/>
    <x v="17"/>
    <x v="312"/>
    <x v="312"/>
    <s v="DIS-E Cap Blanket"/>
    <d v="1984-01-01T00:00:00"/>
    <x v="1"/>
    <n v="201501"/>
    <x v="0"/>
    <x v="0"/>
    <s v="367000"/>
    <s v="028                                "/>
    <s v="00"/>
    <s v="UADD    "/>
    <x v="4114"/>
    <s v="2056"/>
    <s v="ZBW35"/>
    <x v="17"/>
    <s v="Elec Distribution 360-373"/>
    <s v="Mandated"/>
  </r>
  <r>
    <s v="ZBW35"/>
    <x v="17"/>
    <x v="312"/>
    <x v="312"/>
    <s v="DIS-E Cap Blanket"/>
    <d v="1984-01-01T00:00:00"/>
    <x v="1"/>
    <n v="201501"/>
    <x v="0"/>
    <x v="0"/>
    <s v="368000"/>
    <s v="028                                "/>
    <s v="00"/>
    <s v="UADD    "/>
    <x v="4114"/>
    <s v="2056"/>
    <s v="ZBW35"/>
    <x v="17"/>
    <s v="Elec Distribution 360-373"/>
    <s v="Mandated"/>
  </r>
  <r>
    <s v="ZBW35"/>
    <x v="17"/>
    <x v="312"/>
    <x v="312"/>
    <s v="DIS-E Cap Blanket"/>
    <d v="1984-01-01T00:00:00"/>
    <x v="1"/>
    <n v="201501"/>
    <x v="0"/>
    <x v="0"/>
    <s v="369100"/>
    <s v="028                                "/>
    <s v="00"/>
    <s v="UADD    "/>
    <x v="4115"/>
    <s v="2056"/>
    <s v="ZBW35"/>
    <x v="17"/>
    <s v="Elec Distribution 360-373"/>
    <s v="Mandated"/>
  </r>
  <r>
    <s v="ZBR35"/>
    <x v="17"/>
    <x v="313"/>
    <x v="313"/>
    <s v="DIS-E Cap Blanket"/>
    <d v="1984-01-01T00:00:00"/>
    <x v="1"/>
    <n v="201501"/>
    <x v="0"/>
    <x v="0"/>
    <s v="364000"/>
    <s v="028                                "/>
    <s v="00"/>
    <s v="UADD    "/>
    <x v="4116"/>
    <s v="2056"/>
    <s v="ZBR35"/>
    <x v="17"/>
    <s v="Elec Distribution 360-373"/>
    <s v="Mandated"/>
  </r>
  <r>
    <s v="ZBR35"/>
    <x v="17"/>
    <x v="313"/>
    <x v="313"/>
    <s v="DIS-E Cap Blanket"/>
    <d v="1984-01-01T00:00:00"/>
    <x v="1"/>
    <n v="201501"/>
    <x v="0"/>
    <x v="0"/>
    <s v="365000"/>
    <s v="028                                "/>
    <s v="00"/>
    <s v="UADD    "/>
    <x v="4117"/>
    <s v="2056"/>
    <s v="ZBR35"/>
    <x v="17"/>
    <s v="Elec Distribution 360-373"/>
    <s v="Mandated"/>
  </r>
  <r>
    <s v="ZDP35"/>
    <x v="17"/>
    <x v="314"/>
    <x v="314"/>
    <s v="DIS-E Cap Blanket"/>
    <d v="2004-10-01T00:00:00"/>
    <x v="1"/>
    <n v="201501"/>
    <x v="0"/>
    <x v="0"/>
    <s v="364000"/>
    <s v="028                                "/>
    <s v="00"/>
    <s v="UADD    "/>
    <x v="4118"/>
    <s v="2056"/>
    <s v="ZDP35"/>
    <x v="17"/>
    <s v="Elec Distribution 360-373"/>
    <s v="Mandated"/>
  </r>
  <r>
    <s v="ZDP35"/>
    <x v="17"/>
    <x v="314"/>
    <x v="314"/>
    <s v="DIS-E Cap Blanket"/>
    <d v="2004-10-01T00:00:00"/>
    <x v="1"/>
    <n v="201501"/>
    <x v="0"/>
    <x v="0"/>
    <s v="365000"/>
    <s v="028                                "/>
    <s v="00"/>
    <s v="UADD    "/>
    <x v="4119"/>
    <s v="2056"/>
    <s v="ZDP35"/>
    <x v="17"/>
    <s v="Elec Distribution 360-373"/>
    <s v="Mandated"/>
  </r>
  <r>
    <s v="ZDP35"/>
    <x v="17"/>
    <x v="314"/>
    <x v="314"/>
    <s v="DIS-E Cap Blanket"/>
    <d v="2004-10-01T00:00:00"/>
    <x v="1"/>
    <n v="201501"/>
    <x v="0"/>
    <x v="0"/>
    <s v="366000"/>
    <s v="028                                "/>
    <s v="00"/>
    <s v="UADD    "/>
    <x v="4120"/>
    <s v="2056"/>
    <s v="ZDP35"/>
    <x v="17"/>
    <s v="Elec Distribution 360-373"/>
    <s v="Mandated"/>
  </r>
  <r>
    <s v="ZDP35"/>
    <x v="17"/>
    <x v="314"/>
    <x v="314"/>
    <s v="DIS-E Cap Blanket"/>
    <d v="2004-10-01T00:00:00"/>
    <x v="1"/>
    <n v="201501"/>
    <x v="0"/>
    <x v="0"/>
    <s v="367000"/>
    <s v="028                                "/>
    <s v="00"/>
    <s v="UADD    "/>
    <x v="4121"/>
    <s v="2056"/>
    <s v="ZDP35"/>
    <x v="17"/>
    <s v="Elec Distribution 360-373"/>
    <s v="Mandated"/>
  </r>
  <r>
    <s v="ZDP35"/>
    <x v="17"/>
    <x v="314"/>
    <x v="314"/>
    <s v="DIS-E Cap Blanket"/>
    <d v="2004-10-01T00:00:00"/>
    <x v="1"/>
    <n v="201501"/>
    <x v="0"/>
    <x v="0"/>
    <s v="368000"/>
    <s v="028                                "/>
    <s v="00"/>
    <s v="UADD    "/>
    <x v="4122"/>
    <s v="2056"/>
    <s v="ZDP35"/>
    <x v="17"/>
    <s v="Elec Distribution 360-373"/>
    <s v="Mandated"/>
  </r>
  <r>
    <s v="ZDP35"/>
    <x v="17"/>
    <x v="314"/>
    <x v="314"/>
    <s v="DIS-E Cap Blanket"/>
    <d v="2004-10-01T00:00:00"/>
    <x v="1"/>
    <n v="201501"/>
    <x v="0"/>
    <x v="0"/>
    <s v="369100"/>
    <s v="028                                "/>
    <s v="00"/>
    <s v="UADD    "/>
    <x v="4123"/>
    <s v="2056"/>
    <s v="ZDP35"/>
    <x v="17"/>
    <s v="Elec Distribution 360-373"/>
    <s v="Mandated"/>
  </r>
  <r>
    <s v="ZDP35"/>
    <x v="17"/>
    <x v="314"/>
    <x v="314"/>
    <s v="DIS-E Cap Blanket"/>
    <d v="2004-10-01T00:00:00"/>
    <x v="1"/>
    <n v="201501"/>
    <x v="0"/>
    <x v="0"/>
    <s v="369300"/>
    <s v="028                                "/>
    <s v="00"/>
    <s v="UADD    "/>
    <x v="4124"/>
    <s v="2056"/>
    <s v="ZDP35"/>
    <x v="17"/>
    <s v="Elec Distribution 360-373"/>
    <s v="Mandated"/>
  </r>
  <r>
    <s v="ZDP35"/>
    <x v="17"/>
    <x v="314"/>
    <x v="314"/>
    <s v="DIS-E Cap Blanket"/>
    <d v="2004-10-01T00:00:00"/>
    <x v="1"/>
    <n v="201501"/>
    <x v="0"/>
    <x v="0"/>
    <s v="373400"/>
    <s v="028                                "/>
    <s v="00"/>
    <s v="UADD    "/>
    <x v="4125"/>
    <s v="2056"/>
    <s v="ZDP35"/>
    <x v="17"/>
    <s v="Elec Distribution 360-373"/>
    <s v="Mandated"/>
  </r>
  <r>
    <s v="ZCM35"/>
    <x v="17"/>
    <x v="827"/>
    <x v="827"/>
    <s v="DIS-E Cap Blanket"/>
    <d v="1986-12-20T00:00:00"/>
    <x v="1"/>
    <n v="201501"/>
    <x v="0"/>
    <x v="1"/>
    <s v="364000"/>
    <s v="038                                "/>
    <s v="00"/>
    <s v="UADD    "/>
    <x v="4126"/>
    <s v="2056"/>
    <s v="ZCM35"/>
    <x v="17"/>
    <s v="Elec Distribution 360-373"/>
    <s v="Mandated"/>
  </r>
  <r>
    <s v="ZCM35"/>
    <x v="17"/>
    <x v="827"/>
    <x v="827"/>
    <s v="DIS-E Cap Blanket"/>
    <d v="1986-12-20T00:00:00"/>
    <x v="1"/>
    <n v="201501"/>
    <x v="0"/>
    <x v="1"/>
    <s v="365000"/>
    <s v="038                                "/>
    <s v="00"/>
    <s v="UADD    "/>
    <x v="4127"/>
    <s v="2056"/>
    <s v="ZCM35"/>
    <x v="17"/>
    <s v="Elec Distribution 360-373"/>
    <s v="Mandated"/>
  </r>
  <r>
    <s v="ZCM35"/>
    <x v="17"/>
    <x v="827"/>
    <x v="827"/>
    <s v="DIS-E Cap Blanket"/>
    <d v="1986-12-20T00:00:00"/>
    <x v="1"/>
    <n v="201501"/>
    <x v="0"/>
    <x v="1"/>
    <s v="367000"/>
    <s v="038                                "/>
    <s v="00"/>
    <s v="UADD    "/>
    <x v="4127"/>
    <s v="2056"/>
    <s v="ZCM35"/>
    <x v="17"/>
    <s v="Elec Distribution 360-373"/>
    <s v="Mandated"/>
  </r>
  <r>
    <s v="ZCM35"/>
    <x v="17"/>
    <x v="827"/>
    <x v="827"/>
    <s v="DIS-E Cap Blanket"/>
    <d v="1986-12-20T00:00:00"/>
    <x v="1"/>
    <n v="201501"/>
    <x v="0"/>
    <x v="1"/>
    <s v="368000"/>
    <s v="038                                "/>
    <s v="00"/>
    <s v="UADD    "/>
    <x v="4128"/>
    <s v="2056"/>
    <s v="ZCM35"/>
    <x v="17"/>
    <s v="Elec Distribution 360-373"/>
    <s v="Mandated"/>
  </r>
  <r>
    <s v="ZLL35"/>
    <x v="17"/>
    <x v="315"/>
    <x v="315"/>
    <s v="DIS-E Cap Blanket"/>
    <d v="1986-12-20T00:00:00"/>
    <x v="1"/>
    <n v="201501"/>
    <x v="0"/>
    <x v="1"/>
    <s v="364000"/>
    <s v="038                                "/>
    <s v="00"/>
    <s v="UADD    "/>
    <x v="4129"/>
    <s v="2056"/>
    <s v="ZLL35"/>
    <x v="17"/>
    <s v="Elec Distribution 360-373"/>
    <s v="Mandated"/>
  </r>
  <r>
    <s v="ZLL35"/>
    <x v="17"/>
    <x v="315"/>
    <x v="315"/>
    <s v="DIS-E Cap Blanket"/>
    <d v="1986-12-20T00:00:00"/>
    <x v="1"/>
    <n v="201501"/>
    <x v="0"/>
    <x v="1"/>
    <s v="365000"/>
    <s v="038                                "/>
    <s v="00"/>
    <s v="UADD    "/>
    <x v="4130"/>
    <s v="2056"/>
    <s v="ZLL35"/>
    <x v="17"/>
    <s v="Elec Distribution 360-373"/>
    <s v="Mandated"/>
  </r>
  <r>
    <s v="ZLL35"/>
    <x v="17"/>
    <x v="315"/>
    <x v="315"/>
    <s v="DIS-E Cap Blanket"/>
    <d v="1986-12-20T00:00:00"/>
    <x v="1"/>
    <n v="201501"/>
    <x v="0"/>
    <x v="1"/>
    <s v="367000"/>
    <s v="038                                "/>
    <s v="00"/>
    <s v="UADD    "/>
    <x v="4131"/>
    <s v="2056"/>
    <s v="ZLL35"/>
    <x v="17"/>
    <s v="Elec Distribution 360-373"/>
    <s v="Mandated"/>
  </r>
  <r>
    <s v="ZLL35"/>
    <x v="17"/>
    <x v="315"/>
    <x v="315"/>
    <s v="DIS-E Cap Blanket"/>
    <d v="1986-12-20T00:00:00"/>
    <x v="1"/>
    <n v="201501"/>
    <x v="0"/>
    <x v="1"/>
    <s v="368000"/>
    <s v="038                                "/>
    <s v="00"/>
    <s v="UADD    "/>
    <x v="4132"/>
    <s v="2056"/>
    <s v="ZLL35"/>
    <x v="17"/>
    <s v="Elec Distribution 360-373"/>
    <s v="Mandated"/>
  </r>
  <r>
    <s v="ZPJ35"/>
    <x v="17"/>
    <x v="316"/>
    <x v="316"/>
    <s v="DIS-E Cap Blanket"/>
    <d v="1986-12-20T00:00:00"/>
    <x v="1"/>
    <n v="201501"/>
    <x v="0"/>
    <x v="1"/>
    <s v="365000"/>
    <s v="038                                "/>
    <s v="00"/>
    <s v="UADD    "/>
    <x v="4133"/>
    <s v="2056"/>
    <s v="ZPJ35"/>
    <x v="17"/>
    <s v="Elec Distribution 360-373"/>
    <s v="Mandated"/>
  </r>
  <r>
    <s v="ZPJ35"/>
    <x v="17"/>
    <x v="317"/>
    <x v="317"/>
    <s v="DIS-E Cap Blanket"/>
    <d v="1984-01-01T00:00:00"/>
    <x v="1"/>
    <n v="201501"/>
    <x v="0"/>
    <x v="0"/>
    <s v="367000"/>
    <s v="028                                "/>
    <s v="00"/>
    <s v="UADD    "/>
    <x v="4134"/>
    <s v="2056"/>
    <s v="ZPJ35"/>
    <x v="17"/>
    <s v="Elec Distribution 360-373"/>
    <s v="Mandated"/>
  </r>
  <r>
    <s v="ZBC35"/>
    <x v="17"/>
    <x v="319"/>
    <x v="319"/>
    <s v="DIS-E Cap Blanket"/>
    <d v="1984-01-01T00:00:00"/>
    <x v="1"/>
    <n v="201501"/>
    <x v="0"/>
    <x v="0"/>
    <s v="364000"/>
    <s v="028                                "/>
    <s v="00"/>
    <s v="UADD    "/>
    <x v="4135"/>
    <s v="2056"/>
    <s v="ZBC35"/>
    <x v="17"/>
    <s v="Elec Distribution 360-373"/>
    <s v="Mandated"/>
  </r>
  <r>
    <s v="ZBC35"/>
    <x v="17"/>
    <x v="319"/>
    <x v="319"/>
    <s v="DIS-E Cap Blanket"/>
    <d v="1984-01-01T00:00:00"/>
    <x v="1"/>
    <n v="201501"/>
    <x v="0"/>
    <x v="0"/>
    <s v="365000"/>
    <s v="028                                "/>
    <s v="00"/>
    <s v="UADD    "/>
    <x v="4136"/>
    <s v="2056"/>
    <s v="ZBC35"/>
    <x v="17"/>
    <s v="Elec Distribution 360-373"/>
    <s v="Mandated"/>
  </r>
  <r>
    <s v="ZBC35"/>
    <x v="17"/>
    <x v="319"/>
    <x v="319"/>
    <s v="DIS-E Cap Blanket"/>
    <d v="1984-01-01T00:00:00"/>
    <x v="1"/>
    <n v="201501"/>
    <x v="0"/>
    <x v="0"/>
    <s v="366000"/>
    <s v="028                                "/>
    <s v="00"/>
    <s v="UADD    "/>
    <x v="4135"/>
    <s v="2056"/>
    <s v="ZBC35"/>
    <x v="17"/>
    <s v="Elec Distribution 360-373"/>
    <s v="Mandated"/>
  </r>
  <r>
    <s v="ZBC35"/>
    <x v="17"/>
    <x v="319"/>
    <x v="319"/>
    <s v="DIS-E Cap Blanket"/>
    <d v="1984-01-01T00:00:00"/>
    <x v="1"/>
    <n v="201501"/>
    <x v="0"/>
    <x v="0"/>
    <s v="367000"/>
    <s v="028                                "/>
    <s v="00"/>
    <s v="UADD    "/>
    <x v="4135"/>
    <s v="2056"/>
    <s v="ZBC35"/>
    <x v="17"/>
    <s v="Elec Distribution 360-373"/>
    <s v="Mandated"/>
  </r>
  <r>
    <s v="ZBC35"/>
    <x v="17"/>
    <x v="319"/>
    <x v="319"/>
    <s v="DIS-E Cap Blanket"/>
    <d v="1984-01-01T00:00:00"/>
    <x v="1"/>
    <n v="201501"/>
    <x v="0"/>
    <x v="0"/>
    <s v="368000"/>
    <s v="028                                "/>
    <s v="00"/>
    <s v="UADD    "/>
    <x v="4135"/>
    <s v="2056"/>
    <s v="ZBC35"/>
    <x v="17"/>
    <s v="Elec Distribution 360-373"/>
    <s v="Mandated"/>
  </r>
  <r>
    <s v="ZBC35"/>
    <x v="17"/>
    <x v="319"/>
    <x v="319"/>
    <s v="DIS-E Cap Blanket"/>
    <d v="1984-01-01T00:00:00"/>
    <x v="1"/>
    <n v="201501"/>
    <x v="0"/>
    <x v="0"/>
    <s v="369300"/>
    <s v="028                                "/>
    <s v="00"/>
    <s v="UADD    "/>
    <x v="4135"/>
    <s v="2056"/>
    <s v="ZBC35"/>
    <x v="17"/>
    <s v="Elec Distribution 360-373"/>
    <s v="Mandated"/>
  </r>
  <r>
    <s v="ZBC35"/>
    <x v="17"/>
    <x v="319"/>
    <x v="319"/>
    <s v="DIS-E Cap Blanket"/>
    <d v="1984-01-01T00:00:00"/>
    <x v="1"/>
    <n v="201501"/>
    <x v="0"/>
    <x v="0"/>
    <s v="373400"/>
    <s v="028                                "/>
    <s v="00"/>
    <s v="UADD    "/>
    <x v="4135"/>
    <s v="2056"/>
    <s v="ZBC35"/>
    <x v="17"/>
    <s v="Elec Distribution 360-373"/>
    <s v="Mandated"/>
  </r>
  <r>
    <s v="ZBC35"/>
    <x v="17"/>
    <x v="320"/>
    <x v="320"/>
    <s v="DIS-E Cap Blanket"/>
    <d v="2004-10-01T00:00:00"/>
    <x v="1"/>
    <n v="201501"/>
    <x v="0"/>
    <x v="0"/>
    <s v="364000"/>
    <s v="028                                "/>
    <s v="00"/>
    <s v="UADD    "/>
    <x v="4137"/>
    <s v="2056"/>
    <s v="ZBC35"/>
    <x v="17"/>
    <s v="Elec Distribution 360-373"/>
    <s v="Mandated"/>
  </r>
  <r>
    <s v="ZCJ35"/>
    <x v="17"/>
    <x v="321"/>
    <x v="321"/>
    <s v="DIS-E Cap Blanket"/>
    <d v="1984-01-01T00:00:00"/>
    <x v="1"/>
    <n v="201501"/>
    <x v="0"/>
    <x v="1"/>
    <s v="364000"/>
    <s v="038                                "/>
    <s v="00"/>
    <s v="UADD    "/>
    <x v="4138"/>
    <s v="2056"/>
    <s v="ZCJ35"/>
    <x v="17"/>
    <s v="Elec Distribution 360-373"/>
    <s v="Mandated"/>
  </r>
  <r>
    <s v="ZCJ35"/>
    <x v="17"/>
    <x v="321"/>
    <x v="321"/>
    <s v="DIS-E Cap Blanket"/>
    <d v="1984-01-01T00:00:00"/>
    <x v="1"/>
    <n v="201501"/>
    <x v="0"/>
    <x v="1"/>
    <s v="365000"/>
    <s v="038                                "/>
    <s v="00"/>
    <s v="UADD    "/>
    <x v="4139"/>
    <s v="2056"/>
    <s v="ZCJ35"/>
    <x v="17"/>
    <s v="Elec Distribution 360-373"/>
    <s v="Mandated"/>
  </r>
  <r>
    <s v="ZCJ35"/>
    <x v="17"/>
    <x v="321"/>
    <x v="321"/>
    <s v="DIS-E Cap Blanket"/>
    <d v="1984-01-01T00:00:00"/>
    <x v="1"/>
    <n v="201501"/>
    <x v="0"/>
    <x v="1"/>
    <s v="366000"/>
    <s v="038                                "/>
    <s v="00"/>
    <s v="UADD    "/>
    <x v="4140"/>
    <s v="2056"/>
    <s v="ZCJ35"/>
    <x v="17"/>
    <s v="Elec Distribution 360-373"/>
    <s v="Mandated"/>
  </r>
  <r>
    <s v="ZCJ35"/>
    <x v="17"/>
    <x v="321"/>
    <x v="321"/>
    <s v="DIS-E Cap Blanket"/>
    <d v="1984-01-01T00:00:00"/>
    <x v="1"/>
    <n v="201501"/>
    <x v="0"/>
    <x v="1"/>
    <s v="367000"/>
    <s v="038                                "/>
    <s v="00"/>
    <s v="UADD    "/>
    <x v="4141"/>
    <s v="2056"/>
    <s v="ZCJ35"/>
    <x v="17"/>
    <s v="Elec Distribution 360-373"/>
    <s v="Mandated"/>
  </r>
  <r>
    <s v="ZCJ35"/>
    <x v="17"/>
    <x v="321"/>
    <x v="321"/>
    <s v="DIS-E Cap Blanket"/>
    <d v="1984-01-01T00:00:00"/>
    <x v="1"/>
    <n v="201501"/>
    <x v="0"/>
    <x v="1"/>
    <s v="368000"/>
    <s v="038                                "/>
    <s v="00"/>
    <s v="UADD    "/>
    <x v="4142"/>
    <s v="2056"/>
    <s v="ZCJ35"/>
    <x v="17"/>
    <s v="Elec Distribution 360-373"/>
    <s v="Mandated"/>
  </r>
  <r>
    <s v="ZCJ35"/>
    <x v="17"/>
    <x v="321"/>
    <x v="321"/>
    <s v="DIS-E Cap Blanket"/>
    <d v="1984-01-01T00:00:00"/>
    <x v="1"/>
    <n v="201501"/>
    <x v="0"/>
    <x v="1"/>
    <s v="369300"/>
    <s v="038                                "/>
    <s v="00"/>
    <s v="UADD    "/>
    <x v="4143"/>
    <s v="2056"/>
    <s v="ZCJ35"/>
    <x v="17"/>
    <s v="Elec Distribution 360-373"/>
    <s v="Mandated"/>
  </r>
  <r>
    <s v="ZCM35"/>
    <x v="17"/>
    <x v="828"/>
    <x v="828"/>
    <s v="DIS-E Cap Specific"/>
    <d v="2013-03-01T00:00:00"/>
    <x v="1"/>
    <n v="201501"/>
    <x v="0"/>
    <x v="1"/>
    <s v="364000"/>
    <s v="038                                "/>
    <s v="00"/>
    <s v="CFNU    "/>
    <x v="4144"/>
    <s v="2056"/>
    <s v="ZCM35"/>
    <x v="17"/>
    <s v="Elec Distribution 360-373"/>
    <s v="Mandated"/>
  </r>
  <r>
    <s v="ZCM35"/>
    <x v="17"/>
    <x v="828"/>
    <x v="828"/>
    <s v="DIS-E Cap Specific"/>
    <d v="2013-03-01T00:00:00"/>
    <x v="1"/>
    <n v="201501"/>
    <x v="0"/>
    <x v="1"/>
    <s v="364000"/>
    <s v="038                                "/>
    <s v="00"/>
    <s v="NURV    "/>
    <x v="4145"/>
    <s v="2056"/>
    <s v="ZCM35"/>
    <x v="17"/>
    <s v="Elec Distribution 360-373"/>
    <s v="Mandated"/>
  </r>
  <r>
    <s v="ZCM35"/>
    <x v="17"/>
    <x v="828"/>
    <x v="828"/>
    <s v="DIS-E Cap Specific"/>
    <d v="2013-03-01T00:00:00"/>
    <x v="1"/>
    <n v="201501"/>
    <x v="0"/>
    <x v="1"/>
    <s v="365000"/>
    <s v="038                                "/>
    <s v="00"/>
    <s v="CFNU    "/>
    <x v="4146"/>
    <s v="2056"/>
    <s v="ZCM35"/>
    <x v="17"/>
    <s v="Elec Distribution 360-373"/>
    <s v="Mandated"/>
  </r>
  <r>
    <s v="ZCM35"/>
    <x v="17"/>
    <x v="828"/>
    <x v="828"/>
    <s v="DIS-E Cap Specific"/>
    <d v="2013-03-01T00:00:00"/>
    <x v="1"/>
    <n v="201501"/>
    <x v="0"/>
    <x v="1"/>
    <s v="365000"/>
    <s v="038                                "/>
    <s v="00"/>
    <s v="NURV    "/>
    <x v="4147"/>
    <s v="2056"/>
    <s v="ZCM35"/>
    <x v="17"/>
    <s v="Elec Distribution 360-373"/>
    <s v="Mandated"/>
  </r>
  <r>
    <s v="ZCM35"/>
    <x v="17"/>
    <x v="828"/>
    <x v="828"/>
    <s v="DIS-E Cap Specific"/>
    <d v="2013-03-01T00:00:00"/>
    <x v="1"/>
    <n v="201501"/>
    <x v="0"/>
    <x v="1"/>
    <s v="368000"/>
    <s v="038                                "/>
    <s v="00"/>
    <s v="CFNU    "/>
    <x v="4148"/>
    <s v="2056"/>
    <s v="ZCM35"/>
    <x v="17"/>
    <s v="Elec Distribution 360-373"/>
    <s v="Mandated"/>
  </r>
  <r>
    <s v="ZCM35"/>
    <x v="17"/>
    <x v="828"/>
    <x v="828"/>
    <s v="DIS-E Cap Specific"/>
    <d v="2013-03-01T00:00:00"/>
    <x v="1"/>
    <n v="201501"/>
    <x v="0"/>
    <x v="1"/>
    <s v="368000"/>
    <s v="038                                "/>
    <s v="00"/>
    <s v="NURV    "/>
    <x v="4149"/>
    <s v="2056"/>
    <s v="ZCM35"/>
    <x v="17"/>
    <s v="Elec Distribution 360-373"/>
    <s v="Mandated"/>
  </r>
  <r>
    <s v="ZCM35"/>
    <x v="17"/>
    <x v="828"/>
    <x v="828"/>
    <s v="DIS-E Cap Specific"/>
    <d v="2013-03-01T00:00:00"/>
    <x v="1"/>
    <n v="201501"/>
    <x v="0"/>
    <x v="1"/>
    <s v="373400"/>
    <s v="038                                "/>
    <s v="00"/>
    <s v="CFNU    "/>
    <x v="4150"/>
    <s v="2056"/>
    <s v="ZCM35"/>
    <x v="17"/>
    <s v="Elec Distribution 360-373"/>
    <s v="Mandated"/>
  </r>
  <r>
    <s v="ZCM35"/>
    <x v="17"/>
    <x v="828"/>
    <x v="828"/>
    <s v="DIS-E Cap Specific"/>
    <d v="2013-03-01T00:00:00"/>
    <x v="1"/>
    <n v="201501"/>
    <x v="0"/>
    <x v="1"/>
    <s v="373400"/>
    <s v="038                                "/>
    <s v="00"/>
    <s v="NURV    "/>
    <x v="4151"/>
    <s v="2056"/>
    <s v="ZCM35"/>
    <x v="17"/>
    <s v="Elec Distribution 360-373"/>
    <s v="Mandated"/>
  </r>
  <r>
    <s v="ZLL35"/>
    <x v="17"/>
    <x v="829"/>
    <x v="829"/>
    <s v="DIS-E Cap Specific"/>
    <d v="2012-05-03T00:00:00"/>
    <x v="1"/>
    <n v="201501"/>
    <x v="0"/>
    <x v="1"/>
    <s v="364000"/>
    <s v="038                                "/>
    <s v="00"/>
    <s v="CFNU    "/>
    <x v="4152"/>
    <s v="2056"/>
    <s v="ZLL35"/>
    <x v="17"/>
    <s v="Elec Distribution 360-373"/>
    <s v="Mandated"/>
  </r>
  <r>
    <s v="ZLL35"/>
    <x v="17"/>
    <x v="829"/>
    <x v="829"/>
    <s v="DIS-E Cap Specific"/>
    <d v="2012-05-03T00:00:00"/>
    <x v="1"/>
    <n v="201501"/>
    <x v="0"/>
    <x v="1"/>
    <s v="364000"/>
    <s v="038                                "/>
    <s v="00"/>
    <s v="NURV    "/>
    <x v="4153"/>
    <s v="2056"/>
    <s v="ZLL35"/>
    <x v="17"/>
    <s v="Elec Distribution 360-373"/>
    <s v="Mandated"/>
  </r>
  <r>
    <s v="ZLL35"/>
    <x v="17"/>
    <x v="829"/>
    <x v="829"/>
    <s v="DIS-E Cap Specific"/>
    <d v="2012-05-03T00:00:00"/>
    <x v="1"/>
    <n v="201501"/>
    <x v="0"/>
    <x v="1"/>
    <s v="365000"/>
    <s v="038                                "/>
    <s v="00"/>
    <s v="CFNU    "/>
    <x v="4154"/>
    <s v="2056"/>
    <s v="ZLL35"/>
    <x v="17"/>
    <s v="Elec Distribution 360-373"/>
    <s v="Mandated"/>
  </r>
  <r>
    <s v="ZLL35"/>
    <x v="17"/>
    <x v="829"/>
    <x v="829"/>
    <s v="DIS-E Cap Specific"/>
    <d v="2012-05-03T00:00:00"/>
    <x v="1"/>
    <n v="201501"/>
    <x v="0"/>
    <x v="1"/>
    <s v="365000"/>
    <s v="038                                "/>
    <s v="00"/>
    <s v="NURV    "/>
    <x v="4155"/>
    <s v="2056"/>
    <s v="ZLL35"/>
    <x v="17"/>
    <s v="Elec Distribution 360-373"/>
    <s v="Mandated"/>
  </r>
  <r>
    <s v="ZLL35"/>
    <x v="17"/>
    <x v="829"/>
    <x v="829"/>
    <s v="DIS-E Cap Specific"/>
    <d v="2012-05-03T00:00:00"/>
    <x v="1"/>
    <n v="201501"/>
    <x v="0"/>
    <x v="1"/>
    <s v="368000"/>
    <s v="038                                "/>
    <s v="00"/>
    <s v="CFNU    "/>
    <x v="4156"/>
    <s v="2056"/>
    <s v="ZLL35"/>
    <x v="17"/>
    <s v="Elec Distribution 360-373"/>
    <s v="Mandated"/>
  </r>
  <r>
    <s v="ZLL35"/>
    <x v="17"/>
    <x v="829"/>
    <x v="829"/>
    <s v="DIS-E Cap Specific"/>
    <d v="2012-05-03T00:00:00"/>
    <x v="1"/>
    <n v="201501"/>
    <x v="0"/>
    <x v="1"/>
    <s v="368000"/>
    <s v="038                                "/>
    <s v="00"/>
    <s v="NURV    "/>
    <x v="4157"/>
    <s v="2056"/>
    <s v="ZLL35"/>
    <x v="17"/>
    <s v="Elec Distribution 360-373"/>
    <s v="Mandated"/>
  </r>
  <r>
    <s v="AMT12"/>
    <x v="18"/>
    <x v="830"/>
    <x v="830"/>
    <s v="TRN-Cap Specific"/>
    <d v="2013-11-01T00:00:00"/>
    <x v="1"/>
    <n v="201501"/>
    <x v="0"/>
    <x v="3"/>
    <s v="355000"/>
    <s v="299                                "/>
    <s v="299T"/>
    <s v="UADD    "/>
    <x v="4158"/>
    <s v="2057"/>
    <s v="AMT12"/>
    <x v="18"/>
    <s v="Elec Transmission 350-359"/>
    <s v="Programs"/>
  </r>
  <r>
    <s v="AMT12"/>
    <x v="18"/>
    <x v="830"/>
    <x v="830"/>
    <s v="TRN-Cap Specific"/>
    <d v="2013-11-01T00:00:00"/>
    <x v="1"/>
    <n v="201501"/>
    <x v="0"/>
    <x v="3"/>
    <s v="356000"/>
    <s v="299                                "/>
    <s v="299T"/>
    <s v="UADD    "/>
    <x v="4159"/>
    <s v="2057"/>
    <s v="AMT12"/>
    <x v="18"/>
    <s v="Elec Transmission 350-359"/>
    <s v="Programs"/>
  </r>
  <r>
    <s v="ZV139"/>
    <x v="19"/>
    <x v="831"/>
    <x v="831"/>
    <s v="DIS-E Cap Blanket"/>
    <d v="2005-05-01T00:00:00"/>
    <x v="1"/>
    <n v="201501"/>
    <x v="0"/>
    <x v="0"/>
    <s v="365000"/>
    <s v="028                                "/>
    <s v="00"/>
    <s v="UADD    "/>
    <x v="1914"/>
    <s v="2058"/>
    <s v="ZV139"/>
    <x v="19"/>
    <s v="Elec Distribution 360-373"/>
    <s v="Programs"/>
  </r>
  <r>
    <s v="ZV139"/>
    <x v="19"/>
    <x v="831"/>
    <x v="831"/>
    <s v="DIS-E Cap Blanket"/>
    <d v="2005-05-01T00:00:00"/>
    <x v="1"/>
    <n v="201501"/>
    <x v="0"/>
    <x v="0"/>
    <s v="366000"/>
    <s v="028                                "/>
    <s v="00"/>
    <s v="UADD    "/>
    <x v="4160"/>
    <s v="2058"/>
    <s v="ZV139"/>
    <x v="19"/>
    <s v="Elec Distribution 360-373"/>
    <s v="Programs"/>
  </r>
  <r>
    <s v="ZV139"/>
    <x v="19"/>
    <x v="831"/>
    <x v="831"/>
    <s v="DIS-E Cap Blanket"/>
    <d v="2005-05-01T00:00:00"/>
    <x v="1"/>
    <n v="201501"/>
    <x v="0"/>
    <x v="0"/>
    <s v="367000"/>
    <s v="028                                "/>
    <s v="00"/>
    <s v="UADD    "/>
    <x v="4161"/>
    <s v="2058"/>
    <s v="ZV139"/>
    <x v="19"/>
    <s v="Elec Distribution 360-373"/>
    <s v="Programs"/>
  </r>
  <r>
    <s v="ZV139"/>
    <x v="19"/>
    <x v="831"/>
    <x v="831"/>
    <s v="DIS-E Cap Blanket"/>
    <d v="2005-05-01T00:00:00"/>
    <x v="1"/>
    <n v="201501"/>
    <x v="0"/>
    <x v="0"/>
    <s v="368000"/>
    <s v="028                                "/>
    <s v="00"/>
    <s v="UADD    "/>
    <x v="4162"/>
    <s v="2058"/>
    <s v="ZV139"/>
    <x v="19"/>
    <s v="Elec Distribution 360-373"/>
    <s v="Programs"/>
  </r>
  <r>
    <s v="ZV139"/>
    <x v="19"/>
    <x v="831"/>
    <x v="831"/>
    <s v="DIS-E Cap Blanket"/>
    <d v="2005-05-01T00:00:00"/>
    <x v="1"/>
    <n v="201501"/>
    <x v="0"/>
    <x v="0"/>
    <s v="369200"/>
    <s v="028                                "/>
    <s v="00"/>
    <s v="UADD    "/>
    <x v="4163"/>
    <s v="2058"/>
    <s v="ZV139"/>
    <x v="19"/>
    <s v="Elec Distribution 360-373"/>
    <s v="Programs"/>
  </r>
  <r>
    <s v="ZV139"/>
    <x v="19"/>
    <x v="831"/>
    <x v="831"/>
    <s v="DIS-E Cap Blanket"/>
    <d v="2005-05-01T00:00:00"/>
    <x v="1"/>
    <n v="201501"/>
    <x v="0"/>
    <x v="0"/>
    <s v="369300"/>
    <s v="028                                "/>
    <s v="00"/>
    <s v="UADD    "/>
    <x v="4164"/>
    <s v="2058"/>
    <s v="ZV139"/>
    <x v="19"/>
    <s v="Elec Distribution 360-373"/>
    <s v="Programs"/>
  </r>
  <r>
    <s v="ZV139"/>
    <x v="19"/>
    <x v="831"/>
    <x v="831"/>
    <s v="DIS-E Cap Blanket"/>
    <d v="2005-05-01T00:00:00"/>
    <x v="1"/>
    <n v="201501"/>
    <x v="0"/>
    <x v="0"/>
    <s v="373400"/>
    <s v="028                                "/>
    <s v="00"/>
    <s v="UADD    "/>
    <x v="4165"/>
    <s v="2058"/>
    <s v="ZV139"/>
    <x v="19"/>
    <s v="Elec Distribution 360-373"/>
    <s v="Programs"/>
  </r>
  <r>
    <s v="XD902"/>
    <x v="19"/>
    <x v="328"/>
    <x v="328"/>
    <s v="DIS-E Cap Blanket"/>
    <d v="2009-10-01T00:00:00"/>
    <x v="1"/>
    <n v="201501"/>
    <x v="0"/>
    <x v="0"/>
    <s v="366000"/>
    <s v="028                                "/>
    <s v="00"/>
    <s v="UADD    "/>
    <x v="4166"/>
    <s v="2058"/>
    <s v="XD902"/>
    <x v="19"/>
    <s v="Elec Distribution 360-373"/>
    <s v="Programs"/>
  </r>
  <r>
    <s v="ZV139"/>
    <x v="19"/>
    <x v="329"/>
    <x v="329"/>
    <s v="DIS-E Cap Blanket"/>
    <d v="1951-01-01T00:00:00"/>
    <x v="1"/>
    <n v="201501"/>
    <x v="0"/>
    <x v="0"/>
    <s v="365000"/>
    <s v="028                                "/>
    <s v="00"/>
    <s v="UADD    "/>
    <x v="3466"/>
    <s v="2058"/>
    <s v="ZV139"/>
    <x v="19"/>
    <s v="Elec Distribution 360-373"/>
    <s v="Programs"/>
  </r>
  <r>
    <s v="ZV139"/>
    <x v="19"/>
    <x v="329"/>
    <x v="329"/>
    <s v="DIS-E Cap Blanket"/>
    <d v="1951-01-01T00:00:00"/>
    <x v="1"/>
    <n v="201501"/>
    <x v="0"/>
    <x v="0"/>
    <s v="366000"/>
    <s v="028                                "/>
    <s v="00"/>
    <s v="UADD    "/>
    <x v="4167"/>
    <s v="2058"/>
    <s v="ZV139"/>
    <x v="19"/>
    <s v="Elec Distribution 360-373"/>
    <s v="Programs"/>
  </r>
  <r>
    <s v="ZV139"/>
    <x v="19"/>
    <x v="329"/>
    <x v="329"/>
    <s v="DIS-E Cap Blanket"/>
    <d v="1951-01-01T00:00:00"/>
    <x v="1"/>
    <n v="201501"/>
    <x v="0"/>
    <x v="0"/>
    <s v="367000"/>
    <s v="028                                "/>
    <s v="00"/>
    <s v="UADD    "/>
    <x v="4168"/>
    <s v="2058"/>
    <s v="ZV139"/>
    <x v="19"/>
    <s v="Elec Distribution 360-373"/>
    <s v="Programs"/>
  </r>
  <r>
    <s v="ZV139"/>
    <x v="19"/>
    <x v="329"/>
    <x v="329"/>
    <s v="DIS-E Cap Blanket"/>
    <d v="1951-01-01T00:00:00"/>
    <x v="1"/>
    <n v="201501"/>
    <x v="0"/>
    <x v="0"/>
    <s v="368000"/>
    <s v="028                                "/>
    <s v="00"/>
    <s v="UADD    "/>
    <x v="4169"/>
    <s v="2058"/>
    <s v="ZV139"/>
    <x v="19"/>
    <s v="Elec Distribution 360-373"/>
    <s v="Programs"/>
  </r>
  <r>
    <s v="ZV139"/>
    <x v="19"/>
    <x v="329"/>
    <x v="329"/>
    <s v="DIS-E Cap Blanket"/>
    <d v="1951-01-01T00:00:00"/>
    <x v="1"/>
    <n v="201501"/>
    <x v="0"/>
    <x v="0"/>
    <s v="369200"/>
    <s v="028                                "/>
    <s v="00"/>
    <s v="UADD    "/>
    <x v="4170"/>
    <s v="2058"/>
    <s v="ZV139"/>
    <x v="19"/>
    <s v="Elec Distribution 360-373"/>
    <s v="Programs"/>
  </r>
  <r>
    <s v="ZV139"/>
    <x v="19"/>
    <x v="329"/>
    <x v="329"/>
    <s v="DIS-E Cap Blanket"/>
    <d v="1951-01-01T00:00:00"/>
    <x v="1"/>
    <n v="201501"/>
    <x v="0"/>
    <x v="0"/>
    <s v="369300"/>
    <s v="028                                "/>
    <s v="00"/>
    <s v="UADD    "/>
    <x v="4171"/>
    <s v="2058"/>
    <s v="ZV139"/>
    <x v="19"/>
    <s v="Elec Distribution 360-373"/>
    <s v="Programs"/>
  </r>
  <r>
    <s v="ZV139"/>
    <x v="19"/>
    <x v="329"/>
    <x v="329"/>
    <s v="DIS-E Cap Blanket"/>
    <d v="1951-01-01T00:00:00"/>
    <x v="1"/>
    <n v="201501"/>
    <x v="0"/>
    <x v="0"/>
    <s v="373400"/>
    <s v="028                                "/>
    <s v="00"/>
    <s v="UADD    "/>
    <x v="4172"/>
    <s v="2058"/>
    <s v="ZV139"/>
    <x v="19"/>
    <s v="Elec Distribution 360-373"/>
    <s v="Programs"/>
  </r>
  <r>
    <s v="ZV539"/>
    <x v="19"/>
    <x v="330"/>
    <x v="330"/>
    <s v="DIS-E Cap Blanket"/>
    <d v="1951-10-10T00:00:00"/>
    <x v="1"/>
    <n v="201501"/>
    <x v="0"/>
    <x v="0"/>
    <s v="365000"/>
    <s v="028                                "/>
    <s v="00"/>
    <s v="UADD    "/>
    <x v="4173"/>
    <s v="2058"/>
    <s v="ZV539"/>
    <x v="19"/>
    <s v="Elec Distribution 360-373"/>
    <s v="Programs"/>
  </r>
  <r>
    <s v="ZV539"/>
    <x v="19"/>
    <x v="330"/>
    <x v="330"/>
    <s v="DIS-E Cap Blanket"/>
    <d v="1951-10-10T00:00:00"/>
    <x v="1"/>
    <n v="201501"/>
    <x v="0"/>
    <x v="0"/>
    <s v="366000"/>
    <s v="028                                "/>
    <s v="00"/>
    <s v="UADD    "/>
    <x v="4173"/>
    <s v="2058"/>
    <s v="ZV539"/>
    <x v="19"/>
    <s v="Elec Distribution 360-373"/>
    <s v="Programs"/>
  </r>
  <r>
    <s v="ZV539"/>
    <x v="19"/>
    <x v="330"/>
    <x v="330"/>
    <s v="DIS-E Cap Blanket"/>
    <d v="1951-10-10T00:00:00"/>
    <x v="1"/>
    <n v="201501"/>
    <x v="0"/>
    <x v="0"/>
    <s v="367000"/>
    <s v="028                                "/>
    <s v="00"/>
    <s v="UADD    "/>
    <x v="4173"/>
    <s v="2058"/>
    <s v="ZV539"/>
    <x v="19"/>
    <s v="Elec Distribution 360-373"/>
    <s v="Programs"/>
  </r>
  <r>
    <s v="ZV539"/>
    <x v="19"/>
    <x v="330"/>
    <x v="330"/>
    <s v="DIS-E Cap Blanket"/>
    <d v="1951-10-10T00:00:00"/>
    <x v="1"/>
    <n v="201501"/>
    <x v="0"/>
    <x v="0"/>
    <s v="369200"/>
    <s v="028                                "/>
    <s v="00"/>
    <s v="UADD    "/>
    <x v="4173"/>
    <s v="2058"/>
    <s v="ZV539"/>
    <x v="19"/>
    <s v="Elec Distribution 360-373"/>
    <s v="Programs"/>
  </r>
  <r>
    <s v="ZV539"/>
    <x v="19"/>
    <x v="330"/>
    <x v="330"/>
    <s v="DIS-E Cap Blanket"/>
    <d v="1951-10-10T00:00:00"/>
    <x v="1"/>
    <n v="201501"/>
    <x v="0"/>
    <x v="0"/>
    <s v="369300"/>
    <s v="028                                "/>
    <s v="00"/>
    <s v="UADD    "/>
    <x v="4173"/>
    <s v="2058"/>
    <s v="ZV539"/>
    <x v="19"/>
    <s v="Elec Distribution 360-373"/>
    <s v="Programs"/>
  </r>
  <r>
    <s v="ZV539"/>
    <x v="19"/>
    <x v="330"/>
    <x v="330"/>
    <s v="DIS-E Cap Blanket"/>
    <d v="1951-10-10T00:00:00"/>
    <x v="1"/>
    <n v="201501"/>
    <x v="0"/>
    <x v="0"/>
    <s v="373400"/>
    <s v="028                                "/>
    <s v="00"/>
    <s v="UADD    "/>
    <x v="4174"/>
    <s v="2058"/>
    <s v="ZV539"/>
    <x v="19"/>
    <s v="Elec Distribution 360-373"/>
    <s v="Programs"/>
  </r>
  <r>
    <s v="ZCJ52"/>
    <x v="20"/>
    <x v="332"/>
    <x v="332"/>
    <s v="DIS-E Cap Blanket"/>
    <d v="1990-04-30T00:00:00"/>
    <x v="1"/>
    <n v="201501"/>
    <x v="0"/>
    <x v="1"/>
    <s v="364000"/>
    <s v="038                                "/>
    <s v="00"/>
    <s v="UADD    "/>
    <x v="4175"/>
    <s v="2059"/>
    <s v="ZCJ52"/>
    <x v="20"/>
    <s v="Elec Distribution 360-373"/>
    <s v="Programs"/>
  </r>
  <r>
    <s v="ZCJ52"/>
    <x v="20"/>
    <x v="332"/>
    <x v="332"/>
    <s v="DIS-E Cap Blanket"/>
    <d v="1990-04-30T00:00:00"/>
    <x v="1"/>
    <n v="201501"/>
    <x v="0"/>
    <x v="1"/>
    <s v="365000"/>
    <s v="038                                "/>
    <s v="00"/>
    <s v="UADD    "/>
    <x v="4175"/>
    <s v="2059"/>
    <s v="ZCJ52"/>
    <x v="20"/>
    <s v="Elec Distribution 360-373"/>
    <s v="Programs"/>
  </r>
  <r>
    <s v="ZCJ52"/>
    <x v="20"/>
    <x v="332"/>
    <x v="332"/>
    <s v="DIS-E Cap Blanket"/>
    <d v="1990-04-30T00:00:00"/>
    <x v="1"/>
    <n v="201501"/>
    <x v="0"/>
    <x v="1"/>
    <s v="366000"/>
    <s v="038                                "/>
    <s v="00"/>
    <s v="UADD    "/>
    <x v="4175"/>
    <s v="2059"/>
    <s v="ZCJ52"/>
    <x v="20"/>
    <s v="Elec Distribution 360-373"/>
    <s v="Programs"/>
  </r>
  <r>
    <s v="ZCJ52"/>
    <x v="20"/>
    <x v="332"/>
    <x v="332"/>
    <s v="DIS-E Cap Blanket"/>
    <d v="1990-04-30T00:00:00"/>
    <x v="1"/>
    <n v="201501"/>
    <x v="0"/>
    <x v="1"/>
    <s v="367000"/>
    <s v="038                                "/>
    <s v="00"/>
    <s v="UADD    "/>
    <x v="4175"/>
    <s v="2059"/>
    <s v="ZCJ52"/>
    <x v="20"/>
    <s v="Elec Distribution 360-373"/>
    <s v="Programs"/>
  </r>
  <r>
    <s v="ZCJ52"/>
    <x v="20"/>
    <x v="332"/>
    <x v="332"/>
    <s v="DIS-E Cap Blanket"/>
    <d v="1990-04-30T00:00:00"/>
    <x v="1"/>
    <n v="201501"/>
    <x v="0"/>
    <x v="1"/>
    <s v="368000"/>
    <s v="038                                "/>
    <s v="00"/>
    <s v="UADD    "/>
    <x v="4175"/>
    <s v="2059"/>
    <s v="ZCJ52"/>
    <x v="20"/>
    <s v="Elec Distribution 360-373"/>
    <s v="Programs"/>
  </r>
  <r>
    <s v="ZCJ52"/>
    <x v="20"/>
    <x v="332"/>
    <x v="332"/>
    <s v="DIS-E Cap Blanket"/>
    <d v="1990-04-30T00:00:00"/>
    <x v="1"/>
    <n v="201501"/>
    <x v="0"/>
    <x v="1"/>
    <s v="369100"/>
    <s v="038                                "/>
    <s v="00"/>
    <s v="UADD    "/>
    <x v="4176"/>
    <s v="2059"/>
    <s v="ZCJ52"/>
    <x v="20"/>
    <s v="Elec Distribution 360-373"/>
    <s v="Programs"/>
  </r>
  <r>
    <s v="ZCJ52"/>
    <x v="20"/>
    <x v="332"/>
    <x v="332"/>
    <s v="DIS-E Cap Blanket"/>
    <d v="1990-04-30T00:00:00"/>
    <x v="1"/>
    <n v="201501"/>
    <x v="0"/>
    <x v="1"/>
    <s v="373300"/>
    <s v="038                                "/>
    <s v="00"/>
    <s v="UADD    "/>
    <x v="4175"/>
    <s v="2059"/>
    <s v="ZCJ52"/>
    <x v="20"/>
    <s v="Elec Distribution 360-373"/>
    <s v="Programs"/>
  </r>
  <r>
    <s v="ZCJ52"/>
    <x v="20"/>
    <x v="332"/>
    <x v="332"/>
    <s v="DIS-E Cap Blanket"/>
    <d v="1990-04-30T00:00:00"/>
    <x v="1"/>
    <n v="201501"/>
    <x v="0"/>
    <x v="1"/>
    <s v="373400"/>
    <s v="038                                "/>
    <s v="00"/>
    <s v="UADD    "/>
    <x v="4175"/>
    <s v="2059"/>
    <s v="ZCJ52"/>
    <x v="20"/>
    <s v="Elec Distribution 360-373"/>
    <s v="Programs"/>
  </r>
  <r>
    <s v="ZBW52"/>
    <x v="20"/>
    <x v="333"/>
    <x v="333"/>
    <s v="DIS-E Cap Blanket"/>
    <d v="2004-01-01T00:00:00"/>
    <x v="1"/>
    <n v="201501"/>
    <x v="0"/>
    <x v="0"/>
    <s v="364000"/>
    <s v="028                                "/>
    <s v="00"/>
    <s v="UADD    "/>
    <x v="4177"/>
    <s v="2059"/>
    <s v="ZBW52"/>
    <x v="20"/>
    <s v="Elec Distribution 360-373"/>
    <s v="Programs"/>
  </r>
  <r>
    <s v="ZBW52"/>
    <x v="20"/>
    <x v="333"/>
    <x v="333"/>
    <s v="DIS-E Cap Blanket"/>
    <d v="2004-01-01T00:00:00"/>
    <x v="1"/>
    <n v="201501"/>
    <x v="0"/>
    <x v="0"/>
    <s v="365000"/>
    <s v="028                                "/>
    <s v="00"/>
    <s v="UADD    "/>
    <x v="4178"/>
    <s v="2059"/>
    <s v="ZBW52"/>
    <x v="20"/>
    <s v="Elec Distribution 360-373"/>
    <s v="Programs"/>
  </r>
  <r>
    <s v="ZBW52"/>
    <x v="20"/>
    <x v="333"/>
    <x v="333"/>
    <s v="DIS-E Cap Blanket"/>
    <d v="2004-01-01T00:00:00"/>
    <x v="1"/>
    <n v="201501"/>
    <x v="0"/>
    <x v="0"/>
    <s v="368000"/>
    <s v="028                                "/>
    <s v="00"/>
    <s v="UADD    "/>
    <x v="4179"/>
    <s v="2059"/>
    <s v="ZBW52"/>
    <x v="20"/>
    <s v="Elec Distribution 360-373"/>
    <s v="Programs"/>
  </r>
  <r>
    <s v="ZDP52"/>
    <x v="20"/>
    <x v="336"/>
    <x v="336"/>
    <s v="DIS-E Cap Blanket"/>
    <d v="1990-04-30T00:00:00"/>
    <x v="1"/>
    <n v="201501"/>
    <x v="0"/>
    <x v="0"/>
    <s v="364000"/>
    <s v="028                                "/>
    <s v="00"/>
    <s v="UADD    "/>
    <x v="4180"/>
    <s v="2059"/>
    <s v="ZDP52"/>
    <x v="20"/>
    <s v="Elec Distribution 360-373"/>
    <s v="Programs"/>
  </r>
  <r>
    <s v="ZDP52"/>
    <x v="20"/>
    <x v="336"/>
    <x v="336"/>
    <s v="DIS-E Cap Blanket"/>
    <d v="1990-04-30T00:00:00"/>
    <x v="1"/>
    <n v="201501"/>
    <x v="0"/>
    <x v="0"/>
    <s v="365000"/>
    <s v="028                                "/>
    <s v="00"/>
    <s v="UADD    "/>
    <x v="4180"/>
    <s v="2059"/>
    <s v="ZDP52"/>
    <x v="20"/>
    <s v="Elec Distribution 360-373"/>
    <s v="Programs"/>
  </r>
  <r>
    <s v="ZDP52"/>
    <x v="20"/>
    <x v="336"/>
    <x v="336"/>
    <s v="DIS-E Cap Blanket"/>
    <d v="1990-04-30T00:00:00"/>
    <x v="1"/>
    <n v="201501"/>
    <x v="0"/>
    <x v="0"/>
    <s v="366000"/>
    <s v="028                                "/>
    <s v="00"/>
    <s v="UADD    "/>
    <x v="4180"/>
    <s v="2059"/>
    <s v="ZDP52"/>
    <x v="20"/>
    <s v="Elec Distribution 360-373"/>
    <s v="Programs"/>
  </r>
  <r>
    <s v="ZDP52"/>
    <x v="20"/>
    <x v="336"/>
    <x v="336"/>
    <s v="DIS-E Cap Blanket"/>
    <d v="1990-04-30T00:00:00"/>
    <x v="1"/>
    <n v="201501"/>
    <x v="0"/>
    <x v="0"/>
    <s v="367000"/>
    <s v="028                                "/>
    <s v="00"/>
    <s v="UADD    "/>
    <x v="4180"/>
    <s v="2059"/>
    <s v="ZDP52"/>
    <x v="20"/>
    <s v="Elec Distribution 360-373"/>
    <s v="Programs"/>
  </r>
  <r>
    <s v="ZDP52"/>
    <x v="20"/>
    <x v="336"/>
    <x v="336"/>
    <s v="DIS-E Cap Blanket"/>
    <d v="1990-04-30T00:00:00"/>
    <x v="1"/>
    <n v="201501"/>
    <x v="0"/>
    <x v="0"/>
    <s v="368000"/>
    <s v="028                                "/>
    <s v="00"/>
    <s v="UADD    "/>
    <x v="4180"/>
    <s v="2059"/>
    <s v="ZDP52"/>
    <x v="20"/>
    <s v="Elec Distribution 360-373"/>
    <s v="Programs"/>
  </r>
  <r>
    <s v="ZDP52"/>
    <x v="20"/>
    <x v="336"/>
    <x v="336"/>
    <s v="DIS-E Cap Blanket"/>
    <d v="1990-04-30T00:00:00"/>
    <x v="1"/>
    <n v="201501"/>
    <x v="0"/>
    <x v="0"/>
    <s v="369100"/>
    <s v="028                                "/>
    <s v="00"/>
    <s v="UADD    "/>
    <x v="4180"/>
    <s v="2059"/>
    <s v="ZDP52"/>
    <x v="20"/>
    <s v="Elec Distribution 360-373"/>
    <s v="Programs"/>
  </r>
  <r>
    <s v="ZDP52"/>
    <x v="20"/>
    <x v="336"/>
    <x v="336"/>
    <s v="DIS-E Cap Blanket"/>
    <d v="1990-04-30T00:00:00"/>
    <x v="1"/>
    <n v="201501"/>
    <x v="0"/>
    <x v="0"/>
    <s v="369300"/>
    <s v="028                                "/>
    <s v="00"/>
    <s v="UADD    "/>
    <x v="4181"/>
    <s v="2059"/>
    <s v="ZDP52"/>
    <x v="20"/>
    <s v="Elec Distribution 360-373"/>
    <s v="Programs"/>
  </r>
  <r>
    <s v="ZDP52"/>
    <x v="20"/>
    <x v="336"/>
    <x v="336"/>
    <s v="DIS-E Cap Blanket"/>
    <d v="1990-04-30T00:00:00"/>
    <x v="1"/>
    <n v="201501"/>
    <x v="0"/>
    <x v="0"/>
    <s v="373400"/>
    <s v="028                                "/>
    <s v="00"/>
    <s v="UADD    "/>
    <x v="4180"/>
    <s v="2059"/>
    <s v="ZDP52"/>
    <x v="20"/>
    <s v="Elec Distribution 360-373"/>
    <s v="Programs"/>
  </r>
  <r>
    <s v="ZLL52"/>
    <x v="20"/>
    <x v="338"/>
    <x v="338"/>
    <s v="DIS-E Cap Blanket"/>
    <d v="2004-10-01T00:00:00"/>
    <x v="1"/>
    <n v="201501"/>
    <x v="0"/>
    <x v="1"/>
    <s v="364000"/>
    <s v="038                                "/>
    <s v="00"/>
    <s v="UADD    "/>
    <x v="4182"/>
    <s v="2059"/>
    <s v="ZLL52"/>
    <x v="20"/>
    <s v="Elec Distribution 360-373"/>
    <s v="Programs"/>
  </r>
  <r>
    <s v="ZLL52"/>
    <x v="20"/>
    <x v="338"/>
    <x v="338"/>
    <s v="DIS-E Cap Blanket"/>
    <d v="2004-10-01T00:00:00"/>
    <x v="1"/>
    <n v="201501"/>
    <x v="0"/>
    <x v="1"/>
    <s v="365000"/>
    <s v="038                                "/>
    <s v="00"/>
    <s v="UADD    "/>
    <x v="4183"/>
    <s v="2059"/>
    <s v="ZLL52"/>
    <x v="20"/>
    <s v="Elec Distribution 360-373"/>
    <s v="Programs"/>
  </r>
  <r>
    <s v="ZLL52"/>
    <x v="20"/>
    <x v="338"/>
    <x v="338"/>
    <s v="DIS-E Cap Blanket"/>
    <d v="2004-10-01T00:00:00"/>
    <x v="1"/>
    <n v="201501"/>
    <x v="0"/>
    <x v="1"/>
    <s v="366000"/>
    <s v="038                                "/>
    <s v="00"/>
    <s v="UADD    "/>
    <x v="4184"/>
    <s v="2059"/>
    <s v="ZLL52"/>
    <x v="20"/>
    <s v="Elec Distribution 360-373"/>
    <s v="Programs"/>
  </r>
  <r>
    <s v="ZLL52"/>
    <x v="20"/>
    <x v="338"/>
    <x v="338"/>
    <s v="DIS-E Cap Blanket"/>
    <d v="2004-10-01T00:00:00"/>
    <x v="1"/>
    <n v="201501"/>
    <x v="0"/>
    <x v="1"/>
    <s v="367000"/>
    <s v="038                                "/>
    <s v="00"/>
    <s v="UADD    "/>
    <x v="4185"/>
    <s v="2059"/>
    <s v="ZLL52"/>
    <x v="20"/>
    <s v="Elec Distribution 360-373"/>
    <s v="Programs"/>
  </r>
  <r>
    <s v="ZLL52"/>
    <x v="20"/>
    <x v="338"/>
    <x v="338"/>
    <s v="DIS-E Cap Blanket"/>
    <d v="2004-10-01T00:00:00"/>
    <x v="1"/>
    <n v="201501"/>
    <x v="0"/>
    <x v="1"/>
    <s v="368000"/>
    <s v="038                                "/>
    <s v="00"/>
    <s v="UADD    "/>
    <x v="4186"/>
    <s v="2059"/>
    <s v="ZLL52"/>
    <x v="20"/>
    <s v="Elec Distribution 360-373"/>
    <s v="Programs"/>
  </r>
  <r>
    <s v="ZLL52"/>
    <x v="20"/>
    <x v="338"/>
    <x v="338"/>
    <s v="DIS-E Cap Blanket"/>
    <d v="2004-10-01T00:00:00"/>
    <x v="1"/>
    <n v="201501"/>
    <x v="0"/>
    <x v="1"/>
    <s v="369100"/>
    <s v="038                                "/>
    <s v="00"/>
    <s v="UADD    "/>
    <x v="4187"/>
    <s v="2059"/>
    <s v="ZLL52"/>
    <x v="20"/>
    <s v="Elec Distribution 360-373"/>
    <s v="Programs"/>
  </r>
  <r>
    <s v="ZLL52"/>
    <x v="20"/>
    <x v="338"/>
    <x v="338"/>
    <s v="DIS-E Cap Blanket"/>
    <d v="2004-10-01T00:00:00"/>
    <x v="1"/>
    <n v="201501"/>
    <x v="0"/>
    <x v="1"/>
    <s v="373400"/>
    <s v="038                                "/>
    <s v="00"/>
    <s v="UADD    "/>
    <x v="4188"/>
    <s v="2059"/>
    <s v="ZLL52"/>
    <x v="20"/>
    <s v="Elec Distribution 360-373"/>
    <s v="Programs"/>
  </r>
  <r>
    <s v="ZCM52"/>
    <x v="20"/>
    <x v="339"/>
    <x v="339"/>
    <s v="DIS-E Cap Blanket"/>
    <d v="1990-04-30T00:00:00"/>
    <x v="1"/>
    <n v="201501"/>
    <x v="0"/>
    <x v="1"/>
    <s v="364000"/>
    <s v="038                                "/>
    <s v="00"/>
    <s v="UADD    "/>
    <x v="4189"/>
    <s v="2059"/>
    <s v="ZCM52"/>
    <x v="20"/>
    <s v="Elec Distribution 360-373"/>
    <s v="Programs"/>
  </r>
  <r>
    <s v="ZCM52"/>
    <x v="20"/>
    <x v="339"/>
    <x v="339"/>
    <s v="DIS-E Cap Blanket"/>
    <d v="1990-04-30T00:00:00"/>
    <x v="1"/>
    <n v="201501"/>
    <x v="0"/>
    <x v="1"/>
    <s v="365000"/>
    <s v="038                                "/>
    <s v="00"/>
    <s v="UADD    "/>
    <x v="4190"/>
    <s v="2059"/>
    <s v="ZCM52"/>
    <x v="20"/>
    <s v="Elec Distribution 360-373"/>
    <s v="Programs"/>
  </r>
  <r>
    <s v="ZBR52"/>
    <x v="20"/>
    <x v="832"/>
    <x v="832"/>
    <s v="DIS-E Cap Blanket"/>
    <d v="1951-01-01T00:00:00"/>
    <x v="1"/>
    <n v="201501"/>
    <x v="0"/>
    <x v="0"/>
    <s v="364000"/>
    <s v="028                                "/>
    <s v="00"/>
    <s v="UADD    "/>
    <x v="4191"/>
    <s v="2059"/>
    <s v="ZBR52"/>
    <x v="20"/>
    <s v="Elec Distribution 360-373"/>
    <s v="Programs"/>
  </r>
  <r>
    <s v="ZBR52"/>
    <x v="20"/>
    <x v="832"/>
    <x v="832"/>
    <s v="DIS-E Cap Blanket"/>
    <d v="1951-01-01T00:00:00"/>
    <x v="1"/>
    <n v="201501"/>
    <x v="0"/>
    <x v="0"/>
    <s v="365000"/>
    <s v="028                                "/>
    <s v="00"/>
    <s v="UADD    "/>
    <x v="4192"/>
    <s v="2059"/>
    <s v="ZBR52"/>
    <x v="20"/>
    <s v="Elec Distribution 360-373"/>
    <s v="Programs"/>
  </r>
  <r>
    <s v="ZPJ52"/>
    <x v="20"/>
    <x v="341"/>
    <x v="341"/>
    <s v="DIS-E Cap Blanket"/>
    <d v="1990-04-30T00:00:00"/>
    <x v="1"/>
    <n v="201501"/>
    <x v="0"/>
    <x v="1"/>
    <s v="364000"/>
    <s v="038                                "/>
    <s v="00"/>
    <s v="UADD    "/>
    <x v="4193"/>
    <s v="2059"/>
    <s v="ZPJ52"/>
    <x v="20"/>
    <s v="Elec Distribution 360-373"/>
    <s v="Programs"/>
  </r>
  <r>
    <s v="ZPJ52"/>
    <x v="20"/>
    <x v="341"/>
    <x v="341"/>
    <s v="DIS-E Cap Blanket"/>
    <d v="1990-04-30T00:00:00"/>
    <x v="1"/>
    <n v="201501"/>
    <x v="0"/>
    <x v="1"/>
    <s v="365000"/>
    <s v="038                                "/>
    <s v="00"/>
    <s v="UADD    "/>
    <x v="4194"/>
    <s v="2059"/>
    <s v="ZPJ52"/>
    <x v="20"/>
    <s v="Elec Distribution 360-373"/>
    <s v="Programs"/>
  </r>
  <r>
    <s v="ZPJ52"/>
    <x v="20"/>
    <x v="341"/>
    <x v="341"/>
    <s v="DIS-E Cap Blanket"/>
    <d v="1990-04-30T00:00:00"/>
    <x v="1"/>
    <n v="201501"/>
    <x v="0"/>
    <x v="1"/>
    <s v="366000"/>
    <s v="038                                "/>
    <s v="00"/>
    <s v="UADD    "/>
    <x v="4195"/>
    <s v="2059"/>
    <s v="ZPJ52"/>
    <x v="20"/>
    <s v="Elec Distribution 360-373"/>
    <s v="Programs"/>
  </r>
  <r>
    <s v="ZPJ52"/>
    <x v="20"/>
    <x v="341"/>
    <x v="341"/>
    <s v="DIS-E Cap Blanket"/>
    <d v="1990-04-30T00:00:00"/>
    <x v="1"/>
    <n v="201501"/>
    <x v="0"/>
    <x v="1"/>
    <s v="367000"/>
    <s v="038                                "/>
    <s v="00"/>
    <s v="UADD    "/>
    <x v="4196"/>
    <s v="2059"/>
    <s v="ZPJ52"/>
    <x v="20"/>
    <s v="Elec Distribution 360-373"/>
    <s v="Programs"/>
  </r>
  <r>
    <s v="ZPJ52"/>
    <x v="20"/>
    <x v="341"/>
    <x v="341"/>
    <s v="DIS-E Cap Blanket"/>
    <d v="1990-04-30T00:00:00"/>
    <x v="1"/>
    <n v="201501"/>
    <x v="0"/>
    <x v="1"/>
    <s v="368000"/>
    <s v="038                                "/>
    <s v="00"/>
    <s v="UADD    "/>
    <x v="4197"/>
    <s v="2059"/>
    <s v="ZPJ52"/>
    <x v="20"/>
    <s v="Elec Distribution 360-373"/>
    <s v="Programs"/>
  </r>
  <r>
    <s v="ZPJ52"/>
    <x v="20"/>
    <x v="341"/>
    <x v="341"/>
    <s v="DIS-E Cap Blanket"/>
    <d v="1990-04-30T00:00:00"/>
    <x v="1"/>
    <n v="201501"/>
    <x v="0"/>
    <x v="1"/>
    <s v="369100"/>
    <s v="038                                "/>
    <s v="00"/>
    <s v="UADD    "/>
    <x v="4198"/>
    <s v="2059"/>
    <s v="ZPJ52"/>
    <x v="20"/>
    <s v="Elec Distribution 360-373"/>
    <s v="Programs"/>
  </r>
  <r>
    <s v="ZPJ52"/>
    <x v="20"/>
    <x v="341"/>
    <x v="341"/>
    <s v="DIS-E Cap Blanket"/>
    <d v="1990-04-30T00:00:00"/>
    <x v="1"/>
    <n v="201501"/>
    <x v="0"/>
    <x v="1"/>
    <s v="373400"/>
    <s v="038                                "/>
    <s v="00"/>
    <s v="UADD    "/>
    <x v="4199"/>
    <s v="2059"/>
    <s v="ZPJ52"/>
    <x v="20"/>
    <s v="Elec Distribution 360-373"/>
    <s v="Programs"/>
  </r>
  <r>
    <s v="ZLL52"/>
    <x v="20"/>
    <x v="833"/>
    <x v="833"/>
    <s v="DIS-E Cap Blanket"/>
    <d v="1990-04-30T00:00:00"/>
    <x v="1"/>
    <n v="201501"/>
    <x v="0"/>
    <x v="1"/>
    <s v="364000"/>
    <s v="038                                "/>
    <s v="00"/>
    <s v="UADD    "/>
    <x v="4200"/>
    <s v="2059"/>
    <s v="ZLL52"/>
    <x v="20"/>
    <s v="Elec Distribution 360-373"/>
    <s v="Programs"/>
  </r>
  <r>
    <s v="ZLL52"/>
    <x v="20"/>
    <x v="833"/>
    <x v="833"/>
    <s v="DIS-E Cap Blanket"/>
    <d v="1990-04-30T00:00:00"/>
    <x v="1"/>
    <n v="201501"/>
    <x v="0"/>
    <x v="1"/>
    <s v="365000"/>
    <s v="038                                "/>
    <s v="00"/>
    <s v="UADD    "/>
    <x v="4201"/>
    <s v="2059"/>
    <s v="ZLL52"/>
    <x v="20"/>
    <s v="Elec Distribution 360-373"/>
    <s v="Programs"/>
  </r>
  <r>
    <s v="ZLL52"/>
    <x v="20"/>
    <x v="833"/>
    <x v="833"/>
    <s v="DIS-E Cap Blanket"/>
    <d v="1990-04-30T00:00:00"/>
    <x v="1"/>
    <n v="201501"/>
    <x v="0"/>
    <x v="1"/>
    <s v="366000"/>
    <s v="038                                "/>
    <s v="00"/>
    <s v="UADD    "/>
    <x v="4202"/>
    <s v="2059"/>
    <s v="ZLL52"/>
    <x v="20"/>
    <s v="Elec Distribution 360-373"/>
    <s v="Programs"/>
  </r>
  <r>
    <s v="ZLL52"/>
    <x v="20"/>
    <x v="833"/>
    <x v="833"/>
    <s v="DIS-E Cap Blanket"/>
    <d v="1990-04-30T00:00:00"/>
    <x v="1"/>
    <n v="201501"/>
    <x v="0"/>
    <x v="1"/>
    <s v="367000"/>
    <s v="038                                "/>
    <s v="00"/>
    <s v="UADD    "/>
    <x v="4203"/>
    <s v="2059"/>
    <s v="ZLL52"/>
    <x v="20"/>
    <s v="Elec Distribution 360-373"/>
    <s v="Programs"/>
  </r>
  <r>
    <s v="ZLL52"/>
    <x v="20"/>
    <x v="833"/>
    <x v="833"/>
    <s v="DIS-E Cap Blanket"/>
    <d v="1990-04-30T00:00:00"/>
    <x v="1"/>
    <n v="201501"/>
    <x v="0"/>
    <x v="1"/>
    <s v="368000"/>
    <s v="038                                "/>
    <s v="00"/>
    <s v="UADD    "/>
    <x v="4204"/>
    <s v="2059"/>
    <s v="ZLL52"/>
    <x v="20"/>
    <s v="Elec Distribution 360-373"/>
    <s v="Programs"/>
  </r>
  <r>
    <s v="ZLL52"/>
    <x v="20"/>
    <x v="833"/>
    <x v="833"/>
    <s v="DIS-E Cap Blanket"/>
    <d v="1990-04-30T00:00:00"/>
    <x v="1"/>
    <n v="201501"/>
    <x v="0"/>
    <x v="1"/>
    <s v="369100"/>
    <s v="038                                "/>
    <s v="00"/>
    <s v="UADD    "/>
    <x v="4205"/>
    <s v="2059"/>
    <s v="ZLL52"/>
    <x v="20"/>
    <s v="Elec Distribution 360-373"/>
    <s v="Programs"/>
  </r>
  <r>
    <s v="ZLL52"/>
    <x v="20"/>
    <x v="833"/>
    <x v="833"/>
    <s v="DIS-E Cap Blanket"/>
    <d v="1990-04-30T00:00:00"/>
    <x v="1"/>
    <n v="201501"/>
    <x v="0"/>
    <x v="1"/>
    <s v="373400"/>
    <s v="038                                "/>
    <s v="00"/>
    <s v="UADD    "/>
    <x v="4206"/>
    <s v="2059"/>
    <s v="ZLL52"/>
    <x v="20"/>
    <s v="Elec Distribution 360-373"/>
    <s v="Programs"/>
  </r>
  <r>
    <s v="ZPJ52"/>
    <x v="20"/>
    <x v="343"/>
    <x v="343"/>
    <s v="DIS-E Cap Blanket"/>
    <d v="1990-04-30T00:00:00"/>
    <x v="1"/>
    <n v="201501"/>
    <x v="0"/>
    <x v="0"/>
    <s v="364000"/>
    <s v="028                                "/>
    <s v="00"/>
    <s v="UADD    "/>
    <x v="4207"/>
    <s v="2059"/>
    <s v="ZPJ52"/>
    <x v="20"/>
    <s v="Elec Distribution 360-373"/>
    <s v="Programs"/>
  </r>
  <r>
    <s v="ZCS52"/>
    <x v="20"/>
    <x v="344"/>
    <x v="344"/>
    <s v="DIS-E Cap Blanket"/>
    <d v="1994-09-02T00:00:00"/>
    <x v="1"/>
    <n v="201501"/>
    <x v="0"/>
    <x v="1"/>
    <s v="364000"/>
    <s v="038                                "/>
    <s v="00"/>
    <s v="UADD    "/>
    <x v="4208"/>
    <s v="2059"/>
    <s v="ZCS52"/>
    <x v="20"/>
    <s v="Elec Distribution 360-373"/>
    <s v="Programs"/>
  </r>
  <r>
    <s v="ZCS52"/>
    <x v="20"/>
    <x v="344"/>
    <x v="344"/>
    <s v="DIS-E Cap Blanket"/>
    <d v="1994-09-02T00:00:00"/>
    <x v="1"/>
    <n v="201501"/>
    <x v="0"/>
    <x v="1"/>
    <s v="365000"/>
    <s v="038                                "/>
    <s v="00"/>
    <s v="UADD    "/>
    <x v="4209"/>
    <s v="2059"/>
    <s v="ZCS52"/>
    <x v="20"/>
    <s v="Elec Distribution 360-373"/>
    <s v="Programs"/>
  </r>
  <r>
    <s v="ZCS52"/>
    <x v="20"/>
    <x v="344"/>
    <x v="344"/>
    <s v="DIS-E Cap Blanket"/>
    <d v="1994-09-02T00:00:00"/>
    <x v="1"/>
    <n v="201501"/>
    <x v="0"/>
    <x v="1"/>
    <s v="368000"/>
    <s v="038                                "/>
    <s v="00"/>
    <s v="UADD    "/>
    <x v="4210"/>
    <s v="2059"/>
    <s v="ZCS52"/>
    <x v="20"/>
    <s v="Elec Distribution 360-373"/>
    <s v="Programs"/>
  </r>
  <r>
    <s v="ZBC52"/>
    <x v="20"/>
    <x v="345"/>
    <x v="345"/>
    <s v="DIS-E Cap Blanket"/>
    <d v="1990-04-30T00:00:00"/>
    <x v="1"/>
    <n v="201501"/>
    <x v="0"/>
    <x v="0"/>
    <s v="364000"/>
    <s v="028                                "/>
    <s v="00"/>
    <s v="UADD    "/>
    <x v="4211"/>
    <s v="2059"/>
    <s v="ZBC52"/>
    <x v="20"/>
    <s v="Elec Distribution 360-373"/>
    <s v="Programs"/>
  </r>
  <r>
    <s v="ZBC52"/>
    <x v="20"/>
    <x v="345"/>
    <x v="345"/>
    <s v="DIS-E Cap Blanket"/>
    <d v="1990-04-30T00:00:00"/>
    <x v="1"/>
    <n v="201501"/>
    <x v="0"/>
    <x v="0"/>
    <s v="365000"/>
    <s v="028                                "/>
    <s v="00"/>
    <s v="UADD    "/>
    <x v="4212"/>
    <s v="2059"/>
    <s v="ZBC52"/>
    <x v="20"/>
    <s v="Elec Distribution 360-373"/>
    <s v="Programs"/>
  </r>
  <r>
    <s v="ZBC52"/>
    <x v="20"/>
    <x v="345"/>
    <x v="345"/>
    <s v="DIS-E Cap Blanket"/>
    <d v="1990-04-30T00:00:00"/>
    <x v="1"/>
    <n v="201501"/>
    <x v="0"/>
    <x v="0"/>
    <s v="366000"/>
    <s v="028                                "/>
    <s v="00"/>
    <s v="UADD    "/>
    <x v="4211"/>
    <s v="2059"/>
    <s v="ZBC52"/>
    <x v="20"/>
    <s v="Elec Distribution 360-373"/>
    <s v="Programs"/>
  </r>
  <r>
    <s v="ZBC52"/>
    <x v="20"/>
    <x v="345"/>
    <x v="345"/>
    <s v="DIS-E Cap Blanket"/>
    <d v="1990-04-30T00:00:00"/>
    <x v="1"/>
    <n v="201501"/>
    <x v="0"/>
    <x v="0"/>
    <s v="367000"/>
    <s v="028                                "/>
    <s v="00"/>
    <s v="UADD    "/>
    <x v="4211"/>
    <s v="2059"/>
    <s v="ZBC52"/>
    <x v="20"/>
    <s v="Elec Distribution 360-373"/>
    <s v="Programs"/>
  </r>
  <r>
    <s v="ZBC52"/>
    <x v="20"/>
    <x v="345"/>
    <x v="345"/>
    <s v="DIS-E Cap Blanket"/>
    <d v="1990-04-30T00:00:00"/>
    <x v="1"/>
    <n v="201501"/>
    <x v="0"/>
    <x v="0"/>
    <s v="368000"/>
    <s v="028                                "/>
    <s v="00"/>
    <s v="UADD    "/>
    <x v="4211"/>
    <s v="2059"/>
    <s v="ZBC52"/>
    <x v="20"/>
    <s v="Elec Distribution 360-373"/>
    <s v="Programs"/>
  </r>
  <r>
    <s v="ZBC52"/>
    <x v="20"/>
    <x v="345"/>
    <x v="345"/>
    <s v="DIS-E Cap Blanket"/>
    <d v="1990-04-30T00:00:00"/>
    <x v="1"/>
    <n v="201501"/>
    <x v="0"/>
    <x v="0"/>
    <s v="369100"/>
    <s v="028                                "/>
    <s v="00"/>
    <s v="UADD    "/>
    <x v="4211"/>
    <s v="2059"/>
    <s v="ZBC52"/>
    <x v="20"/>
    <s v="Elec Distribution 360-373"/>
    <s v="Programs"/>
  </r>
  <r>
    <s v="ZBC52"/>
    <x v="20"/>
    <x v="345"/>
    <x v="345"/>
    <s v="DIS-E Cap Blanket"/>
    <d v="1990-04-30T00:00:00"/>
    <x v="1"/>
    <n v="201501"/>
    <x v="0"/>
    <x v="0"/>
    <s v="369300"/>
    <s v="028                                "/>
    <s v="00"/>
    <s v="UADD    "/>
    <x v="4211"/>
    <s v="2059"/>
    <s v="ZBC52"/>
    <x v="20"/>
    <s v="Elec Distribution 360-373"/>
    <s v="Programs"/>
  </r>
  <r>
    <s v="ZBC52"/>
    <x v="20"/>
    <x v="345"/>
    <x v="345"/>
    <s v="DIS-E Cap Blanket"/>
    <d v="1990-04-30T00:00:00"/>
    <x v="1"/>
    <n v="201501"/>
    <x v="0"/>
    <x v="0"/>
    <s v="373400"/>
    <s v="028                                "/>
    <s v="00"/>
    <s v="UADD    "/>
    <x v="4211"/>
    <s v="2059"/>
    <s v="ZBC52"/>
    <x v="20"/>
    <s v="Elec Distribution 360-373"/>
    <s v="Programs"/>
  </r>
  <r>
    <s v="ZPJ52"/>
    <x v="20"/>
    <x v="347"/>
    <x v="347"/>
    <s v="DIS-E Cap Blanket"/>
    <d v="2004-10-01T00:00:00"/>
    <x v="1"/>
    <n v="201501"/>
    <x v="0"/>
    <x v="0"/>
    <s v="364000"/>
    <s v="028                                "/>
    <s v="00"/>
    <s v="UADD    "/>
    <x v="4213"/>
    <s v="2059"/>
    <s v="ZPJ52"/>
    <x v="20"/>
    <s v="Elec Distribution 360-373"/>
    <s v="Programs"/>
  </r>
  <r>
    <s v="ZPJ52"/>
    <x v="20"/>
    <x v="347"/>
    <x v="347"/>
    <s v="DIS-E Cap Blanket"/>
    <d v="2004-10-01T00:00:00"/>
    <x v="1"/>
    <n v="201501"/>
    <x v="0"/>
    <x v="0"/>
    <s v="365000"/>
    <s v="028                                "/>
    <s v="00"/>
    <s v="UADD    "/>
    <x v="4214"/>
    <s v="2059"/>
    <s v="ZPJ52"/>
    <x v="20"/>
    <s v="Elec Distribution 360-373"/>
    <s v="Programs"/>
  </r>
  <r>
    <s v="ZPJ52"/>
    <x v="20"/>
    <x v="347"/>
    <x v="347"/>
    <s v="DIS-E Cap Blanket"/>
    <d v="2004-10-01T00:00:00"/>
    <x v="1"/>
    <n v="201501"/>
    <x v="0"/>
    <x v="0"/>
    <s v="369100"/>
    <s v="028                                "/>
    <s v="00"/>
    <s v="UADD    "/>
    <x v="4215"/>
    <s v="2059"/>
    <s v="ZPJ52"/>
    <x v="20"/>
    <s v="Elec Distribution 360-373"/>
    <s v="Programs"/>
  </r>
  <r>
    <s v="YV001"/>
    <x v="21"/>
    <x v="834"/>
    <x v="834"/>
    <s v="DIS-E Cap Blanket"/>
    <d v="2014-03-01T00:00:00"/>
    <x v="1"/>
    <n v="201501"/>
    <x v="0"/>
    <x v="0"/>
    <s v="364000"/>
    <s v="028                                "/>
    <s v="00"/>
    <s v="UADD    "/>
    <x v="4216"/>
    <s v="2060"/>
    <s v="YV001"/>
    <x v="21"/>
    <s v="Elec Distribution 360-373"/>
    <s v="Programs"/>
  </r>
  <r>
    <s v="YV001"/>
    <x v="21"/>
    <x v="835"/>
    <x v="835"/>
    <s v="DIS-E Cap Blanket"/>
    <d v="2014-03-01T00:00:00"/>
    <x v="1"/>
    <n v="201501"/>
    <x v="0"/>
    <x v="0"/>
    <s v="364000"/>
    <s v="028                                "/>
    <s v="00"/>
    <s v="UADD    "/>
    <x v="4217"/>
    <s v="2060"/>
    <s v="YV001"/>
    <x v="21"/>
    <s v="Elec Distribution 360-373"/>
    <s v="Programs"/>
  </r>
  <r>
    <s v="YV001"/>
    <x v="21"/>
    <x v="350"/>
    <x v="350"/>
    <s v="DIS-E Cap Specific"/>
    <d v="2012-06-20T00:00:00"/>
    <x v="1"/>
    <n v="201501"/>
    <x v="0"/>
    <x v="0"/>
    <s v="364000"/>
    <s v="028                                "/>
    <s v="00"/>
    <s v="UADD    "/>
    <x v="4218"/>
    <s v="2060"/>
    <s v="YV001"/>
    <x v="21"/>
    <s v="Elec Distribution 360-373"/>
    <s v="Programs"/>
  </r>
  <r>
    <s v="YV001"/>
    <x v="21"/>
    <x v="350"/>
    <x v="350"/>
    <s v="DIS-E Cap Specific"/>
    <d v="2012-06-20T00:00:00"/>
    <x v="1"/>
    <n v="201501"/>
    <x v="0"/>
    <x v="0"/>
    <s v="365000"/>
    <s v="028                                "/>
    <s v="00"/>
    <s v="UADD    "/>
    <x v="4219"/>
    <s v="2060"/>
    <s v="YV001"/>
    <x v="21"/>
    <s v="Elec Distribution 360-373"/>
    <s v="Programs"/>
  </r>
  <r>
    <s v="YV001"/>
    <x v="21"/>
    <x v="350"/>
    <x v="350"/>
    <s v="DIS-E Cap Specific"/>
    <d v="2012-06-20T00:00:00"/>
    <x v="1"/>
    <n v="201501"/>
    <x v="0"/>
    <x v="0"/>
    <s v="368000"/>
    <s v="028                                "/>
    <s v="00"/>
    <s v="UADD    "/>
    <x v="4220"/>
    <s v="2060"/>
    <s v="YV001"/>
    <x v="21"/>
    <s v="Elec Distribution 360-373"/>
    <s v="Programs"/>
  </r>
  <r>
    <s v="YV001"/>
    <x v="21"/>
    <x v="351"/>
    <x v="351"/>
    <s v="DIS-E Cap Blanket"/>
    <d v="2014-08-01T00:00:00"/>
    <x v="1"/>
    <n v="201501"/>
    <x v="0"/>
    <x v="1"/>
    <s v="364000"/>
    <s v="038                                "/>
    <s v="00"/>
    <s v="UADD    "/>
    <x v="4221"/>
    <s v="2060"/>
    <s v="YV001"/>
    <x v="21"/>
    <s v="Elec Distribution 360-373"/>
    <s v="Programs"/>
  </r>
  <r>
    <s v="YV001"/>
    <x v="21"/>
    <x v="351"/>
    <x v="351"/>
    <s v="DIS-E Cap Blanket"/>
    <d v="2014-08-01T00:00:00"/>
    <x v="1"/>
    <n v="201501"/>
    <x v="0"/>
    <x v="1"/>
    <s v="365000"/>
    <s v="038                                "/>
    <s v="00"/>
    <s v="UADD    "/>
    <x v="4222"/>
    <s v="2060"/>
    <s v="YV001"/>
    <x v="21"/>
    <s v="Elec Distribution 360-373"/>
    <s v="Programs"/>
  </r>
  <r>
    <s v="YV001"/>
    <x v="21"/>
    <x v="351"/>
    <x v="351"/>
    <s v="DIS-E Cap Blanket"/>
    <d v="2014-08-01T00:00:00"/>
    <x v="1"/>
    <n v="201501"/>
    <x v="0"/>
    <x v="1"/>
    <s v="367000"/>
    <s v="038                                "/>
    <s v="00"/>
    <s v="UADD    "/>
    <x v="4223"/>
    <s v="2060"/>
    <s v="YV001"/>
    <x v="21"/>
    <s v="Elec Distribution 360-373"/>
    <s v="Programs"/>
  </r>
  <r>
    <s v="YV001"/>
    <x v="21"/>
    <x v="351"/>
    <x v="351"/>
    <s v="DIS-E Cap Blanket"/>
    <d v="2014-08-01T00:00:00"/>
    <x v="1"/>
    <n v="201501"/>
    <x v="0"/>
    <x v="1"/>
    <s v="368000"/>
    <s v="038                                "/>
    <s v="00"/>
    <s v="UADD    "/>
    <x v="4224"/>
    <s v="2060"/>
    <s v="YV001"/>
    <x v="21"/>
    <s v="Elec Distribution 360-373"/>
    <s v="Programs"/>
  </r>
  <r>
    <s v="YV001"/>
    <x v="21"/>
    <x v="352"/>
    <x v="352"/>
    <s v="DIS-E Cap Blanket"/>
    <d v="2014-08-01T00:00:00"/>
    <x v="1"/>
    <n v="201501"/>
    <x v="0"/>
    <x v="1"/>
    <s v="364000"/>
    <s v="038                                "/>
    <s v="00"/>
    <s v="UADD    "/>
    <x v="4225"/>
    <s v="2060"/>
    <s v="YV001"/>
    <x v="21"/>
    <s v="Elec Distribution 360-373"/>
    <s v="Programs"/>
  </r>
  <r>
    <s v="YV001"/>
    <x v="21"/>
    <x v="352"/>
    <x v="352"/>
    <s v="DIS-E Cap Blanket"/>
    <d v="2014-08-01T00:00:00"/>
    <x v="1"/>
    <n v="201501"/>
    <x v="0"/>
    <x v="1"/>
    <s v="365000"/>
    <s v="038                                "/>
    <s v="00"/>
    <s v="UADD    "/>
    <x v="4226"/>
    <s v="2060"/>
    <s v="YV001"/>
    <x v="21"/>
    <s v="Elec Distribution 360-373"/>
    <s v="Programs"/>
  </r>
  <r>
    <s v="YV001"/>
    <x v="21"/>
    <x v="352"/>
    <x v="352"/>
    <s v="DIS-E Cap Blanket"/>
    <d v="2014-08-01T00:00:00"/>
    <x v="1"/>
    <n v="201501"/>
    <x v="0"/>
    <x v="1"/>
    <s v="368000"/>
    <s v="038                                "/>
    <s v="00"/>
    <s v="UADD    "/>
    <x v="4227"/>
    <s v="2060"/>
    <s v="YV001"/>
    <x v="21"/>
    <s v="Elec Distribution 360-373"/>
    <s v="Programs"/>
  </r>
  <r>
    <s v="YV001"/>
    <x v="21"/>
    <x v="353"/>
    <x v="353"/>
    <s v="DIS-E Cap Specific"/>
    <d v="2012-09-24T00:00:00"/>
    <x v="1"/>
    <n v="201501"/>
    <x v="0"/>
    <x v="1"/>
    <s v="364000"/>
    <s v="038                                "/>
    <s v="00"/>
    <s v="UADD    "/>
    <x v="4228"/>
    <s v="2060"/>
    <s v="YV001"/>
    <x v="21"/>
    <s v="Elec Distribution 360-373"/>
    <s v="Programs"/>
  </r>
  <r>
    <s v="YV001"/>
    <x v="21"/>
    <x v="353"/>
    <x v="353"/>
    <s v="DIS-E Cap Specific"/>
    <d v="2012-09-24T00:00:00"/>
    <x v="1"/>
    <n v="201501"/>
    <x v="0"/>
    <x v="1"/>
    <s v="365000"/>
    <s v="038                                "/>
    <s v="00"/>
    <s v="UADD    "/>
    <x v="4229"/>
    <s v="2060"/>
    <s v="YV001"/>
    <x v="21"/>
    <s v="Elec Distribution 360-373"/>
    <s v="Programs"/>
  </r>
  <r>
    <s v="YV001"/>
    <x v="21"/>
    <x v="354"/>
    <x v="354"/>
    <s v="DIS-E Cap Specific"/>
    <d v="2012-09-24T00:00:00"/>
    <x v="1"/>
    <n v="201501"/>
    <x v="0"/>
    <x v="1"/>
    <s v="364000"/>
    <s v="038                                "/>
    <s v="00"/>
    <s v="UADD    "/>
    <x v="4230"/>
    <s v="2060"/>
    <s v="YV001"/>
    <x v="21"/>
    <s v="Elec Distribution 360-373"/>
    <s v="Programs"/>
  </r>
  <r>
    <s v="YV001"/>
    <x v="21"/>
    <x v="354"/>
    <x v="354"/>
    <s v="DIS-E Cap Specific"/>
    <d v="2012-09-24T00:00:00"/>
    <x v="1"/>
    <n v="201501"/>
    <x v="0"/>
    <x v="1"/>
    <s v="365000"/>
    <s v="038                                "/>
    <s v="00"/>
    <s v="UADD    "/>
    <x v="4231"/>
    <s v="2060"/>
    <s v="YV001"/>
    <x v="21"/>
    <s v="Elec Distribution 360-373"/>
    <s v="Programs"/>
  </r>
  <r>
    <s v="YV001"/>
    <x v="21"/>
    <x v="354"/>
    <x v="354"/>
    <s v="DIS-E Cap Specific"/>
    <d v="2012-09-24T00:00:00"/>
    <x v="1"/>
    <n v="201501"/>
    <x v="0"/>
    <x v="1"/>
    <s v="368000"/>
    <s v="038                                "/>
    <s v="00"/>
    <s v="UADD    "/>
    <x v="4232"/>
    <s v="2060"/>
    <s v="YV001"/>
    <x v="21"/>
    <s v="Elec Distribution 360-373"/>
    <s v="Programs"/>
  </r>
  <r>
    <s v="YV001"/>
    <x v="21"/>
    <x v="836"/>
    <x v="836"/>
    <s v="DIS-E Cap Specific"/>
    <d v="2013-06-01T00:00:00"/>
    <x v="1"/>
    <n v="201501"/>
    <x v="0"/>
    <x v="0"/>
    <s v="364000"/>
    <s v="028                                "/>
    <s v="00"/>
    <s v="UADD    "/>
    <x v="4233"/>
    <s v="2060"/>
    <s v="YV001"/>
    <x v="21"/>
    <s v="Elec Distribution 360-373"/>
    <s v="Programs"/>
  </r>
  <r>
    <s v="YV001"/>
    <x v="21"/>
    <x v="836"/>
    <x v="836"/>
    <s v="DIS-E Cap Specific"/>
    <d v="2013-06-01T00:00:00"/>
    <x v="1"/>
    <n v="201501"/>
    <x v="0"/>
    <x v="0"/>
    <s v="365000"/>
    <s v="028                                "/>
    <s v="00"/>
    <s v="UADD    "/>
    <x v="4234"/>
    <s v="2060"/>
    <s v="YV001"/>
    <x v="21"/>
    <s v="Elec Distribution 360-373"/>
    <s v="Programs"/>
  </r>
  <r>
    <s v="YV001"/>
    <x v="21"/>
    <x v="836"/>
    <x v="836"/>
    <s v="DIS-E Cap Specific"/>
    <d v="2013-06-01T00:00:00"/>
    <x v="1"/>
    <n v="201501"/>
    <x v="0"/>
    <x v="0"/>
    <s v="368000"/>
    <s v="028                                "/>
    <s v="00"/>
    <s v="UADD    "/>
    <x v="4235"/>
    <s v="2060"/>
    <s v="YV001"/>
    <x v="21"/>
    <s v="Elec Distribution 360-373"/>
    <s v="Programs"/>
  </r>
  <r>
    <s v="YV001"/>
    <x v="21"/>
    <x v="355"/>
    <x v="355"/>
    <s v="DIS-E Cap Specific"/>
    <d v="2013-06-01T00:00:00"/>
    <x v="1"/>
    <n v="201501"/>
    <x v="0"/>
    <x v="0"/>
    <s v="364000"/>
    <s v="028                                "/>
    <s v="00"/>
    <s v="UADD    "/>
    <x v="4236"/>
    <s v="2060"/>
    <s v="YV001"/>
    <x v="21"/>
    <s v="Elec Distribution 360-373"/>
    <s v="Programs"/>
  </r>
  <r>
    <s v="YV001"/>
    <x v="21"/>
    <x v="355"/>
    <x v="355"/>
    <s v="DIS-E Cap Specific"/>
    <d v="2013-06-01T00:00:00"/>
    <x v="1"/>
    <n v="201501"/>
    <x v="0"/>
    <x v="0"/>
    <s v="365000"/>
    <s v="028                                "/>
    <s v="00"/>
    <s v="UADD    "/>
    <x v="4237"/>
    <s v="2060"/>
    <s v="YV001"/>
    <x v="21"/>
    <s v="Elec Distribution 360-373"/>
    <s v="Programs"/>
  </r>
  <r>
    <s v="YV001"/>
    <x v="21"/>
    <x v="355"/>
    <x v="355"/>
    <s v="DIS-E Cap Specific"/>
    <d v="2013-06-01T00:00:00"/>
    <x v="1"/>
    <n v="201501"/>
    <x v="0"/>
    <x v="0"/>
    <s v="368000"/>
    <s v="028                                "/>
    <s v="00"/>
    <s v="UADD    "/>
    <x v="4238"/>
    <s v="2060"/>
    <s v="YV001"/>
    <x v="21"/>
    <s v="Elec Distribution 360-373"/>
    <s v="Programs"/>
  </r>
  <r>
    <s v="YV001"/>
    <x v="21"/>
    <x v="356"/>
    <x v="356"/>
    <s v="DIS-E Cap Blanket"/>
    <d v="2013-07-01T00:00:00"/>
    <x v="1"/>
    <n v="201501"/>
    <x v="0"/>
    <x v="0"/>
    <s v="364000"/>
    <s v="028                                "/>
    <s v="00"/>
    <s v="UADD    "/>
    <x v="4239"/>
    <s v="2060"/>
    <s v="YV001"/>
    <x v="21"/>
    <s v="Elec Distribution 360-373"/>
    <s v="Programs"/>
  </r>
  <r>
    <s v="YV001"/>
    <x v="21"/>
    <x v="356"/>
    <x v="356"/>
    <s v="DIS-E Cap Blanket"/>
    <d v="2013-07-01T00:00:00"/>
    <x v="1"/>
    <n v="201501"/>
    <x v="0"/>
    <x v="0"/>
    <s v="365000"/>
    <s v="028                                "/>
    <s v="00"/>
    <s v="UADD    "/>
    <x v="4240"/>
    <s v="2060"/>
    <s v="YV001"/>
    <x v="21"/>
    <s v="Elec Distribution 360-373"/>
    <s v="Programs"/>
  </r>
  <r>
    <s v="YV001"/>
    <x v="21"/>
    <x v="356"/>
    <x v="356"/>
    <s v="DIS-E Cap Blanket"/>
    <d v="2013-07-01T00:00:00"/>
    <x v="1"/>
    <n v="201501"/>
    <x v="0"/>
    <x v="0"/>
    <s v="367000"/>
    <s v="028                                "/>
    <s v="00"/>
    <s v="UADD    "/>
    <x v="4241"/>
    <s v="2060"/>
    <s v="YV001"/>
    <x v="21"/>
    <s v="Elec Distribution 360-373"/>
    <s v="Programs"/>
  </r>
  <r>
    <s v="YV001"/>
    <x v="21"/>
    <x v="356"/>
    <x v="356"/>
    <s v="DIS-E Cap Blanket"/>
    <d v="2013-07-01T00:00:00"/>
    <x v="1"/>
    <n v="201501"/>
    <x v="0"/>
    <x v="0"/>
    <s v="368000"/>
    <s v="028                                "/>
    <s v="00"/>
    <s v="UADD    "/>
    <x v="4242"/>
    <s v="2060"/>
    <s v="YV001"/>
    <x v="21"/>
    <s v="Elec Distribution 360-373"/>
    <s v="Programs"/>
  </r>
  <r>
    <s v="YV001"/>
    <x v="21"/>
    <x v="356"/>
    <x v="356"/>
    <s v="DIS-E Cap Blanket"/>
    <d v="2013-07-01T00:00:00"/>
    <x v="1"/>
    <n v="201501"/>
    <x v="0"/>
    <x v="0"/>
    <s v="369100"/>
    <s v="028                                "/>
    <s v="00"/>
    <s v="UADD    "/>
    <x v="4243"/>
    <s v="2060"/>
    <s v="YV001"/>
    <x v="21"/>
    <s v="Elec Distribution 360-373"/>
    <s v="Programs"/>
  </r>
  <r>
    <s v="YV001"/>
    <x v="21"/>
    <x v="356"/>
    <x v="356"/>
    <s v="DIS-E Cap Blanket"/>
    <d v="2013-07-01T00:00:00"/>
    <x v="1"/>
    <n v="201501"/>
    <x v="0"/>
    <x v="0"/>
    <s v="369300"/>
    <s v="028                                "/>
    <s v="00"/>
    <s v="UADD    "/>
    <x v="4244"/>
    <s v="2060"/>
    <s v="YV001"/>
    <x v="21"/>
    <s v="Elec Distribution 360-373"/>
    <s v="Programs"/>
  </r>
  <r>
    <s v="YV001"/>
    <x v="21"/>
    <x v="357"/>
    <x v="357"/>
    <s v="DIS-E Cap Blanket"/>
    <d v="2013-07-01T00:00:00"/>
    <x v="1"/>
    <n v="201501"/>
    <x v="0"/>
    <x v="0"/>
    <s v="366000"/>
    <s v="028                                "/>
    <s v="00"/>
    <s v="UADD    "/>
    <x v="4245"/>
    <s v="2060"/>
    <s v="YV001"/>
    <x v="21"/>
    <s v="Elec Distribution 360-373"/>
    <s v="Programs"/>
  </r>
  <r>
    <s v="YV001"/>
    <x v="21"/>
    <x v="358"/>
    <x v="358"/>
    <s v="DIS-E Cap Blanket"/>
    <d v="2013-07-01T00:00:00"/>
    <x v="1"/>
    <n v="201501"/>
    <x v="0"/>
    <x v="0"/>
    <s v="364000"/>
    <s v="028                                "/>
    <s v="00"/>
    <s v="UADD    "/>
    <x v="4246"/>
    <s v="2060"/>
    <s v="YV001"/>
    <x v="21"/>
    <s v="Elec Distribution 360-373"/>
    <s v="Programs"/>
  </r>
  <r>
    <s v="YV001"/>
    <x v="21"/>
    <x v="358"/>
    <x v="358"/>
    <s v="DIS-E Cap Blanket"/>
    <d v="2013-07-01T00:00:00"/>
    <x v="1"/>
    <n v="201501"/>
    <x v="0"/>
    <x v="0"/>
    <s v="365000"/>
    <s v="028                                "/>
    <s v="00"/>
    <s v="UADD    "/>
    <x v="4247"/>
    <s v="2060"/>
    <s v="YV001"/>
    <x v="21"/>
    <s v="Elec Distribution 360-373"/>
    <s v="Programs"/>
  </r>
  <r>
    <s v="YV001"/>
    <x v="21"/>
    <x v="358"/>
    <x v="358"/>
    <s v="DIS-E Cap Blanket"/>
    <d v="2013-07-01T00:00:00"/>
    <x v="1"/>
    <n v="201501"/>
    <x v="0"/>
    <x v="0"/>
    <s v="367000"/>
    <s v="028                                "/>
    <s v="00"/>
    <s v="UADD    "/>
    <x v="4248"/>
    <s v="2060"/>
    <s v="YV001"/>
    <x v="21"/>
    <s v="Elec Distribution 360-373"/>
    <s v="Programs"/>
  </r>
  <r>
    <s v="YV001"/>
    <x v="21"/>
    <x v="358"/>
    <x v="358"/>
    <s v="DIS-E Cap Blanket"/>
    <d v="2013-07-01T00:00:00"/>
    <x v="1"/>
    <n v="201501"/>
    <x v="0"/>
    <x v="0"/>
    <s v="368000"/>
    <s v="028                                "/>
    <s v="00"/>
    <s v="UADD    "/>
    <x v="4249"/>
    <s v="2060"/>
    <s v="YV001"/>
    <x v="21"/>
    <s v="Elec Distribution 360-373"/>
    <s v="Programs"/>
  </r>
  <r>
    <s v="YV001"/>
    <x v="21"/>
    <x v="358"/>
    <x v="358"/>
    <s v="DIS-E Cap Blanket"/>
    <d v="2013-07-01T00:00:00"/>
    <x v="1"/>
    <n v="201501"/>
    <x v="0"/>
    <x v="0"/>
    <s v="369100"/>
    <s v="028                                "/>
    <s v="00"/>
    <s v="UADD    "/>
    <x v="4250"/>
    <s v="2060"/>
    <s v="YV001"/>
    <x v="21"/>
    <s v="Elec Distribution 360-373"/>
    <s v="Programs"/>
  </r>
  <r>
    <s v="YV001"/>
    <x v="21"/>
    <x v="358"/>
    <x v="358"/>
    <s v="DIS-E Cap Blanket"/>
    <d v="2013-07-01T00:00:00"/>
    <x v="1"/>
    <n v="201501"/>
    <x v="0"/>
    <x v="0"/>
    <s v="373400"/>
    <s v="028                                "/>
    <s v="00"/>
    <s v="UADD    "/>
    <x v="4251"/>
    <s v="2060"/>
    <s v="YV001"/>
    <x v="21"/>
    <s v="Elec Distribution 360-373"/>
    <s v="Programs"/>
  </r>
  <r>
    <s v="YV001"/>
    <x v="21"/>
    <x v="359"/>
    <x v="359"/>
    <s v="DIS-E Cap Specific"/>
    <d v="2012-09-24T00:00:00"/>
    <x v="1"/>
    <n v="201501"/>
    <x v="0"/>
    <x v="0"/>
    <s v="364000"/>
    <s v="028                                "/>
    <s v="00"/>
    <s v="UADD    "/>
    <x v="4252"/>
    <s v="2060"/>
    <s v="YV001"/>
    <x v="21"/>
    <s v="Elec Distribution 360-373"/>
    <s v="Programs"/>
  </r>
  <r>
    <s v="YV001"/>
    <x v="21"/>
    <x v="359"/>
    <x v="359"/>
    <s v="DIS-E Cap Specific"/>
    <d v="2012-09-24T00:00:00"/>
    <x v="1"/>
    <n v="201501"/>
    <x v="0"/>
    <x v="0"/>
    <s v="365000"/>
    <s v="028                                "/>
    <s v="00"/>
    <s v="UADD    "/>
    <x v="4253"/>
    <s v="2060"/>
    <s v="YV001"/>
    <x v="21"/>
    <s v="Elec Distribution 360-373"/>
    <s v="Programs"/>
  </r>
  <r>
    <s v="YV001"/>
    <x v="21"/>
    <x v="359"/>
    <x v="359"/>
    <s v="DIS-E Cap Specific"/>
    <d v="2012-09-24T00:00:00"/>
    <x v="1"/>
    <n v="201501"/>
    <x v="0"/>
    <x v="0"/>
    <s v="368000"/>
    <s v="028                                "/>
    <s v="00"/>
    <s v="UADD    "/>
    <x v="4254"/>
    <s v="2060"/>
    <s v="YV001"/>
    <x v="21"/>
    <s v="Elec Distribution 360-373"/>
    <s v="Programs"/>
  </r>
  <r>
    <s v="YV001"/>
    <x v="21"/>
    <x v="361"/>
    <x v="361"/>
    <s v="DIS-E Cap Specific"/>
    <d v="2011-06-21T00:00:00"/>
    <x v="1"/>
    <n v="201501"/>
    <x v="0"/>
    <x v="1"/>
    <s v="364000"/>
    <s v="038                                "/>
    <s v="00"/>
    <s v="CFNU    "/>
    <x v="4255"/>
    <s v="2060"/>
    <s v="YV001"/>
    <x v="21"/>
    <s v="Elec Distribution 360-373"/>
    <s v="Programs"/>
  </r>
  <r>
    <s v="YV001"/>
    <x v="21"/>
    <x v="361"/>
    <x v="361"/>
    <s v="DIS-E Cap Specific"/>
    <d v="2011-06-21T00:00:00"/>
    <x v="1"/>
    <n v="201501"/>
    <x v="0"/>
    <x v="1"/>
    <s v="364000"/>
    <s v="038                                "/>
    <s v="00"/>
    <s v="NURV    "/>
    <x v="4256"/>
    <s v="2060"/>
    <s v="YV001"/>
    <x v="21"/>
    <s v="Elec Distribution 360-373"/>
    <s v="Programs"/>
  </r>
  <r>
    <s v="YV001"/>
    <x v="21"/>
    <x v="361"/>
    <x v="361"/>
    <s v="DIS-E Cap Specific"/>
    <d v="2011-06-21T00:00:00"/>
    <x v="1"/>
    <n v="201501"/>
    <x v="0"/>
    <x v="1"/>
    <s v="365000"/>
    <s v="038                                "/>
    <s v="00"/>
    <s v="CFNU    "/>
    <x v="4257"/>
    <s v="2060"/>
    <s v="YV001"/>
    <x v="21"/>
    <s v="Elec Distribution 360-373"/>
    <s v="Programs"/>
  </r>
  <r>
    <s v="YV001"/>
    <x v="21"/>
    <x v="361"/>
    <x v="361"/>
    <s v="DIS-E Cap Specific"/>
    <d v="2011-06-21T00:00:00"/>
    <x v="1"/>
    <n v="201501"/>
    <x v="0"/>
    <x v="1"/>
    <s v="365000"/>
    <s v="038                                "/>
    <s v="00"/>
    <s v="NURV    "/>
    <x v="4258"/>
    <s v="2060"/>
    <s v="YV001"/>
    <x v="21"/>
    <s v="Elec Distribution 360-373"/>
    <s v="Programs"/>
  </r>
  <r>
    <s v="YV001"/>
    <x v="21"/>
    <x v="361"/>
    <x v="361"/>
    <s v="DIS-E Cap Specific"/>
    <d v="2011-06-21T00:00:00"/>
    <x v="1"/>
    <n v="201501"/>
    <x v="0"/>
    <x v="1"/>
    <s v="368000"/>
    <s v="038                                "/>
    <s v="00"/>
    <s v="CFNU    "/>
    <x v="4259"/>
    <s v="2060"/>
    <s v="YV001"/>
    <x v="21"/>
    <s v="Elec Distribution 360-373"/>
    <s v="Programs"/>
  </r>
  <r>
    <s v="YV001"/>
    <x v="21"/>
    <x v="361"/>
    <x v="361"/>
    <s v="DIS-E Cap Specific"/>
    <d v="2011-06-21T00:00:00"/>
    <x v="1"/>
    <n v="201501"/>
    <x v="0"/>
    <x v="1"/>
    <s v="368000"/>
    <s v="038                                "/>
    <s v="00"/>
    <s v="NURV    "/>
    <x v="4260"/>
    <s v="2060"/>
    <s v="YV001"/>
    <x v="21"/>
    <s v="Elec Distribution 360-373"/>
    <s v="Programs"/>
  </r>
  <r>
    <s v="YV001"/>
    <x v="21"/>
    <x v="361"/>
    <x v="361"/>
    <s v="DIS-E Cap Specific"/>
    <d v="2011-06-21T00:00:00"/>
    <x v="1"/>
    <n v="201501"/>
    <x v="0"/>
    <x v="1"/>
    <s v="369300"/>
    <s v="038                                "/>
    <s v="00"/>
    <s v="CFNU    "/>
    <x v="4261"/>
    <s v="2060"/>
    <s v="YV001"/>
    <x v="21"/>
    <s v="Elec Distribution 360-373"/>
    <s v="Programs"/>
  </r>
  <r>
    <s v="YV001"/>
    <x v="21"/>
    <x v="362"/>
    <x v="362"/>
    <s v="DIS-E Cap Blanket"/>
    <d v="2014-10-01T00:00:00"/>
    <x v="1"/>
    <n v="201501"/>
    <x v="0"/>
    <x v="1"/>
    <s v="364000"/>
    <s v="038                                "/>
    <s v="00"/>
    <s v="UADD    "/>
    <x v="4262"/>
    <s v="2060"/>
    <s v="YV001"/>
    <x v="21"/>
    <s v="Elec Distribution 360-373"/>
    <s v="Programs"/>
  </r>
  <r>
    <s v="YV001"/>
    <x v="21"/>
    <x v="363"/>
    <x v="363"/>
    <s v="DIS-E Cap Blanket"/>
    <d v="2014-08-01T00:00:00"/>
    <x v="1"/>
    <n v="201501"/>
    <x v="0"/>
    <x v="0"/>
    <s v="364000"/>
    <s v="028                                "/>
    <s v="00"/>
    <s v="UADD    "/>
    <x v="4263"/>
    <s v="2060"/>
    <s v="YV001"/>
    <x v="21"/>
    <s v="Elec Distribution 360-373"/>
    <s v="Programs"/>
  </r>
  <r>
    <s v="YV001"/>
    <x v="21"/>
    <x v="363"/>
    <x v="363"/>
    <s v="DIS-E Cap Blanket"/>
    <d v="2014-08-01T00:00:00"/>
    <x v="1"/>
    <n v="201501"/>
    <x v="0"/>
    <x v="0"/>
    <s v="365000"/>
    <s v="028                                "/>
    <s v="00"/>
    <s v="UADD    "/>
    <x v="4264"/>
    <s v="2060"/>
    <s v="YV001"/>
    <x v="21"/>
    <s v="Elec Distribution 360-373"/>
    <s v="Programs"/>
  </r>
  <r>
    <s v="YV001"/>
    <x v="21"/>
    <x v="363"/>
    <x v="363"/>
    <s v="DIS-E Cap Blanket"/>
    <d v="2014-08-01T00:00:00"/>
    <x v="1"/>
    <n v="201501"/>
    <x v="0"/>
    <x v="0"/>
    <s v="368000"/>
    <s v="028                                "/>
    <s v="00"/>
    <s v="UADD    "/>
    <x v="4265"/>
    <s v="2060"/>
    <s v="YV001"/>
    <x v="21"/>
    <s v="Elec Distribution 360-373"/>
    <s v="Programs"/>
  </r>
  <r>
    <s v="YV001"/>
    <x v="21"/>
    <x v="364"/>
    <x v="364"/>
    <s v="DIS-E Cap Blanket"/>
    <d v="2014-08-01T00:00:00"/>
    <x v="1"/>
    <n v="201501"/>
    <x v="0"/>
    <x v="0"/>
    <s v="364000"/>
    <s v="028                                "/>
    <s v="00"/>
    <s v="UADD    "/>
    <x v="4266"/>
    <s v="2060"/>
    <s v="YV001"/>
    <x v="21"/>
    <s v="Elec Distribution 360-373"/>
    <s v="Programs"/>
  </r>
  <r>
    <s v="YV001"/>
    <x v="21"/>
    <x v="364"/>
    <x v="364"/>
    <s v="DIS-E Cap Blanket"/>
    <d v="2014-08-01T00:00:00"/>
    <x v="1"/>
    <n v="201501"/>
    <x v="0"/>
    <x v="0"/>
    <s v="365000"/>
    <s v="028                                "/>
    <s v="00"/>
    <s v="UADD    "/>
    <x v="4267"/>
    <s v="2060"/>
    <s v="YV001"/>
    <x v="21"/>
    <s v="Elec Distribution 360-373"/>
    <s v="Programs"/>
  </r>
  <r>
    <s v="YV001"/>
    <x v="21"/>
    <x v="364"/>
    <x v="364"/>
    <s v="DIS-E Cap Blanket"/>
    <d v="2014-08-01T00:00:00"/>
    <x v="1"/>
    <n v="201501"/>
    <x v="0"/>
    <x v="0"/>
    <s v="368000"/>
    <s v="028                                "/>
    <s v="00"/>
    <s v="UADD    "/>
    <x v="4268"/>
    <s v="2060"/>
    <s v="YV001"/>
    <x v="21"/>
    <s v="Elec Distribution 360-373"/>
    <s v="Programs"/>
  </r>
  <r>
    <s v="YV001"/>
    <x v="21"/>
    <x v="367"/>
    <x v="367"/>
    <s v="DIS-E Cap Blanket"/>
    <d v="2013-09-01T00:00:00"/>
    <x v="1"/>
    <n v="201501"/>
    <x v="0"/>
    <x v="1"/>
    <s v="364000"/>
    <s v="038                                "/>
    <s v="00"/>
    <s v="UADD    "/>
    <x v="4269"/>
    <s v="2060"/>
    <s v="YV001"/>
    <x v="21"/>
    <s v="Elec Distribution 360-373"/>
    <s v="Programs"/>
  </r>
  <r>
    <s v="YV001"/>
    <x v="21"/>
    <x v="367"/>
    <x v="367"/>
    <s v="DIS-E Cap Blanket"/>
    <d v="2013-09-01T00:00:00"/>
    <x v="1"/>
    <n v="201501"/>
    <x v="0"/>
    <x v="1"/>
    <s v="365000"/>
    <s v="038                                "/>
    <s v="00"/>
    <s v="UADD    "/>
    <x v="4270"/>
    <s v="2060"/>
    <s v="YV001"/>
    <x v="21"/>
    <s v="Elec Distribution 360-373"/>
    <s v="Programs"/>
  </r>
  <r>
    <s v="YV001"/>
    <x v="21"/>
    <x v="367"/>
    <x v="367"/>
    <s v="DIS-E Cap Blanket"/>
    <d v="2013-09-01T00:00:00"/>
    <x v="1"/>
    <n v="201501"/>
    <x v="0"/>
    <x v="1"/>
    <s v="368000"/>
    <s v="038                                "/>
    <s v="00"/>
    <s v="UADD    "/>
    <x v="4271"/>
    <s v="2060"/>
    <s v="YV001"/>
    <x v="21"/>
    <s v="Elec Distribution 360-373"/>
    <s v="Programs"/>
  </r>
  <r>
    <s v="YV001"/>
    <x v="21"/>
    <x v="368"/>
    <x v="368"/>
    <s v="DIS-E Cap Blanket"/>
    <d v="2014-10-01T00:00:00"/>
    <x v="1"/>
    <n v="201501"/>
    <x v="0"/>
    <x v="1"/>
    <s v="364000"/>
    <s v="038                                "/>
    <s v="00"/>
    <s v="UADD    "/>
    <x v="4272"/>
    <s v="2060"/>
    <s v="YV001"/>
    <x v="21"/>
    <s v="Elec Distribution 360-373"/>
    <s v="Programs"/>
  </r>
  <r>
    <s v="ZCJ60"/>
    <x v="21"/>
    <x v="369"/>
    <x v="369"/>
    <s v="DIS-E Cap Blanket"/>
    <d v="2004-01-01T00:00:00"/>
    <x v="1"/>
    <n v="201501"/>
    <x v="0"/>
    <x v="1"/>
    <s v="364000"/>
    <s v="038                                "/>
    <s v="00"/>
    <s v="UADD    "/>
    <x v="4273"/>
    <s v="2060"/>
    <s v="ZCJ60"/>
    <x v="21"/>
    <s v="Elec Distribution 360-373"/>
    <s v="Programs"/>
  </r>
  <r>
    <s v="ZCJ60"/>
    <x v="21"/>
    <x v="369"/>
    <x v="369"/>
    <s v="DIS-E Cap Blanket"/>
    <d v="2004-01-01T00:00:00"/>
    <x v="1"/>
    <n v="201501"/>
    <x v="0"/>
    <x v="1"/>
    <s v="365000"/>
    <s v="038                                "/>
    <s v="00"/>
    <s v="UADD    "/>
    <x v="4274"/>
    <s v="2060"/>
    <s v="ZCJ60"/>
    <x v="21"/>
    <s v="Elec Distribution 360-373"/>
    <s v="Programs"/>
  </r>
  <r>
    <s v="ZCJ60"/>
    <x v="21"/>
    <x v="369"/>
    <x v="369"/>
    <s v="DIS-E Cap Blanket"/>
    <d v="2004-01-01T00:00:00"/>
    <x v="1"/>
    <n v="201501"/>
    <x v="0"/>
    <x v="1"/>
    <s v="366000"/>
    <s v="038                                "/>
    <s v="00"/>
    <s v="UADD    "/>
    <x v="4275"/>
    <s v="2060"/>
    <s v="ZCJ60"/>
    <x v="21"/>
    <s v="Elec Distribution 360-373"/>
    <s v="Programs"/>
  </r>
  <r>
    <s v="ZCJ60"/>
    <x v="21"/>
    <x v="369"/>
    <x v="369"/>
    <s v="DIS-E Cap Blanket"/>
    <d v="2004-01-01T00:00:00"/>
    <x v="1"/>
    <n v="201501"/>
    <x v="0"/>
    <x v="1"/>
    <s v="367000"/>
    <s v="038                                "/>
    <s v="00"/>
    <s v="UADD    "/>
    <x v="4276"/>
    <s v="2060"/>
    <s v="ZCJ60"/>
    <x v="21"/>
    <s v="Elec Distribution 360-373"/>
    <s v="Programs"/>
  </r>
  <r>
    <s v="ZCJ60"/>
    <x v="21"/>
    <x v="369"/>
    <x v="369"/>
    <s v="DIS-E Cap Blanket"/>
    <d v="2004-01-01T00:00:00"/>
    <x v="1"/>
    <n v="201501"/>
    <x v="0"/>
    <x v="1"/>
    <s v="368000"/>
    <s v="038                                "/>
    <s v="00"/>
    <s v="UADD    "/>
    <x v="4277"/>
    <s v="2060"/>
    <s v="ZCJ60"/>
    <x v="21"/>
    <s v="Elec Distribution 360-373"/>
    <s v="Programs"/>
  </r>
  <r>
    <s v="ZCJ60"/>
    <x v="21"/>
    <x v="369"/>
    <x v="369"/>
    <s v="DIS-E Cap Blanket"/>
    <d v="2004-01-01T00:00:00"/>
    <x v="1"/>
    <n v="201501"/>
    <x v="0"/>
    <x v="1"/>
    <s v="369100"/>
    <s v="038                                "/>
    <s v="00"/>
    <s v="UADD    "/>
    <x v="4278"/>
    <s v="2060"/>
    <s v="ZCJ60"/>
    <x v="21"/>
    <s v="Elec Distribution 360-373"/>
    <s v="Programs"/>
  </r>
  <r>
    <s v="ZCJ60"/>
    <x v="21"/>
    <x v="369"/>
    <x v="369"/>
    <s v="DIS-E Cap Blanket"/>
    <d v="2004-01-01T00:00:00"/>
    <x v="1"/>
    <n v="201501"/>
    <x v="0"/>
    <x v="1"/>
    <s v="369300"/>
    <s v="038                                "/>
    <s v="00"/>
    <s v="UADD    "/>
    <x v="4279"/>
    <s v="2060"/>
    <s v="ZCJ60"/>
    <x v="21"/>
    <s v="Elec Distribution 360-373"/>
    <s v="Programs"/>
  </r>
  <r>
    <s v="ZCJ60"/>
    <x v="21"/>
    <x v="369"/>
    <x v="369"/>
    <s v="DIS-E Cap Blanket"/>
    <d v="2004-01-01T00:00:00"/>
    <x v="1"/>
    <n v="201501"/>
    <x v="0"/>
    <x v="1"/>
    <s v="373400"/>
    <s v="038                                "/>
    <s v="00"/>
    <s v="UADD    "/>
    <x v="4280"/>
    <s v="2060"/>
    <s v="ZCJ60"/>
    <x v="21"/>
    <s v="Elec Distribution 360-373"/>
    <s v="Programs"/>
  </r>
  <r>
    <s v="ZDP60"/>
    <x v="21"/>
    <x v="371"/>
    <x v="371"/>
    <s v="DIS-E Cap Blanket"/>
    <d v="2004-01-01T00:00:00"/>
    <x v="1"/>
    <n v="201501"/>
    <x v="0"/>
    <x v="0"/>
    <s v="364000"/>
    <s v="028                                "/>
    <s v="00"/>
    <s v="UADD    "/>
    <x v="4281"/>
    <s v="2060"/>
    <s v="ZDP60"/>
    <x v="21"/>
    <s v="Elec Distribution 360-373"/>
    <s v="Programs"/>
  </r>
  <r>
    <s v="ZDP60"/>
    <x v="21"/>
    <x v="371"/>
    <x v="371"/>
    <s v="DIS-E Cap Blanket"/>
    <d v="2004-01-01T00:00:00"/>
    <x v="1"/>
    <n v="201501"/>
    <x v="0"/>
    <x v="0"/>
    <s v="365000"/>
    <s v="028                                "/>
    <s v="00"/>
    <s v="UADD    "/>
    <x v="4282"/>
    <s v="2060"/>
    <s v="ZDP60"/>
    <x v="21"/>
    <s v="Elec Distribution 360-373"/>
    <s v="Programs"/>
  </r>
  <r>
    <s v="ZDP60"/>
    <x v="21"/>
    <x v="371"/>
    <x v="371"/>
    <s v="DIS-E Cap Blanket"/>
    <d v="2004-01-01T00:00:00"/>
    <x v="1"/>
    <n v="201501"/>
    <x v="0"/>
    <x v="0"/>
    <s v="366000"/>
    <s v="028                                "/>
    <s v="00"/>
    <s v="UADD    "/>
    <x v="4283"/>
    <s v="2060"/>
    <s v="ZDP60"/>
    <x v="21"/>
    <s v="Elec Distribution 360-373"/>
    <s v="Programs"/>
  </r>
  <r>
    <s v="ZDP60"/>
    <x v="21"/>
    <x v="371"/>
    <x v="371"/>
    <s v="DIS-E Cap Blanket"/>
    <d v="2004-01-01T00:00:00"/>
    <x v="1"/>
    <n v="201501"/>
    <x v="0"/>
    <x v="0"/>
    <s v="367000"/>
    <s v="028                                "/>
    <s v="00"/>
    <s v="UADD    "/>
    <x v="3882"/>
    <s v="2060"/>
    <s v="ZDP60"/>
    <x v="21"/>
    <s v="Elec Distribution 360-373"/>
    <s v="Programs"/>
  </r>
  <r>
    <s v="ZDP60"/>
    <x v="21"/>
    <x v="371"/>
    <x v="371"/>
    <s v="DIS-E Cap Blanket"/>
    <d v="2004-01-01T00:00:00"/>
    <x v="1"/>
    <n v="201501"/>
    <x v="0"/>
    <x v="0"/>
    <s v="368000"/>
    <s v="028                                "/>
    <s v="00"/>
    <s v="UADD    "/>
    <x v="1142"/>
    <s v="2060"/>
    <s v="ZDP60"/>
    <x v="21"/>
    <s v="Elec Distribution 360-373"/>
    <s v="Programs"/>
  </r>
  <r>
    <s v="ZDP60"/>
    <x v="21"/>
    <x v="371"/>
    <x v="371"/>
    <s v="DIS-E Cap Blanket"/>
    <d v="2004-01-01T00:00:00"/>
    <x v="1"/>
    <n v="201501"/>
    <x v="0"/>
    <x v="0"/>
    <s v="369100"/>
    <s v="028                                "/>
    <s v="00"/>
    <s v="UADD    "/>
    <x v="4284"/>
    <s v="2060"/>
    <s v="ZDP60"/>
    <x v="21"/>
    <s v="Elec Distribution 360-373"/>
    <s v="Programs"/>
  </r>
  <r>
    <s v="ZDP60"/>
    <x v="21"/>
    <x v="371"/>
    <x v="371"/>
    <s v="DIS-E Cap Blanket"/>
    <d v="2004-01-01T00:00:00"/>
    <x v="1"/>
    <n v="201501"/>
    <x v="0"/>
    <x v="0"/>
    <s v="369300"/>
    <s v="028                                "/>
    <s v="00"/>
    <s v="UADD    "/>
    <x v="88"/>
    <s v="2060"/>
    <s v="ZDP60"/>
    <x v="21"/>
    <s v="Elec Distribution 360-373"/>
    <s v="Programs"/>
  </r>
  <r>
    <s v="ZDP60"/>
    <x v="21"/>
    <x v="371"/>
    <x v="371"/>
    <s v="DIS-E Cap Blanket"/>
    <d v="2004-01-01T00:00:00"/>
    <x v="1"/>
    <n v="201501"/>
    <x v="0"/>
    <x v="0"/>
    <s v="373400"/>
    <s v="028                                "/>
    <s v="00"/>
    <s v="UADD    "/>
    <x v="4285"/>
    <s v="2060"/>
    <s v="ZDP60"/>
    <x v="21"/>
    <s v="Elec Distribution 360-373"/>
    <s v="Programs"/>
  </r>
  <r>
    <s v="ZBO60"/>
    <x v="21"/>
    <x v="373"/>
    <x v="373"/>
    <s v="DIS-E Cap Blanket"/>
    <d v="2004-01-01T00:00:00"/>
    <x v="1"/>
    <n v="201501"/>
    <x v="0"/>
    <x v="0"/>
    <s v="364000"/>
    <s v="028                                "/>
    <s v="00"/>
    <s v="UADD    "/>
    <x v="4286"/>
    <s v="2060"/>
    <s v="ZBO60"/>
    <x v="21"/>
    <s v="Elec Distribution 360-373"/>
    <s v="Programs"/>
  </r>
  <r>
    <s v="ZBO60"/>
    <x v="21"/>
    <x v="373"/>
    <x v="373"/>
    <s v="DIS-E Cap Blanket"/>
    <d v="2004-01-01T00:00:00"/>
    <x v="1"/>
    <n v="201501"/>
    <x v="0"/>
    <x v="0"/>
    <s v="365000"/>
    <s v="028                                "/>
    <s v="00"/>
    <s v="UADD    "/>
    <x v="4287"/>
    <s v="2060"/>
    <s v="ZBO60"/>
    <x v="21"/>
    <s v="Elec Distribution 360-373"/>
    <s v="Programs"/>
  </r>
  <r>
    <s v="ZBO60"/>
    <x v="21"/>
    <x v="373"/>
    <x v="373"/>
    <s v="DIS-E Cap Blanket"/>
    <d v="2004-01-01T00:00:00"/>
    <x v="1"/>
    <n v="201501"/>
    <x v="0"/>
    <x v="0"/>
    <s v="366000"/>
    <s v="028                                "/>
    <s v="00"/>
    <s v="UADD    "/>
    <x v="4288"/>
    <s v="2060"/>
    <s v="ZBO60"/>
    <x v="21"/>
    <s v="Elec Distribution 360-373"/>
    <s v="Programs"/>
  </r>
  <r>
    <s v="ZBO60"/>
    <x v="21"/>
    <x v="373"/>
    <x v="373"/>
    <s v="DIS-E Cap Blanket"/>
    <d v="2004-01-01T00:00:00"/>
    <x v="1"/>
    <n v="201501"/>
    <x v="0"/>
    <x v="0"/>
    <s v="367000"/>
    <s v="028                                "/>
    <s v="00"/>
    <s v="UADD    "/>
    <x v="4289"/>
    <s v="2060"/>
    <s v="ZBO60"/>
    <x v="21"/>
    <s v="Elec Distribution 360-373"/>
    <s v="Programs"/>
  </r>
  <r>
    <s v="ZBO60"/>
    <x v="21"/>
    <x v="373"/>
    <x v="373"/>
    <s v="DIS-E Cap Blanket"/>
    <d v="2004-01-01T00:00:00"/>
    <x v="1"/>
    <n v="201501"/>
    <x v="0"/>
    <x v="0"/>
    <s v="368000"/>
    <s v="028                                "/>
    <s v="00"/>
    <s v="UADD    "/>
    <x v="4290"/>
    <s v="2060"/>
    <s v="ZBO60"/>
    <x v="21"/>
    <s v="Elec Distribution 360-373"/>
    <s v="Programs"/>
  </r>
  <r>
    <s v="ZBO60"/>
    <x v="21"/>
    <x v="373"/>
    <x v="373"/>
    <s v="DIS-E Cap Blanket"/>
    <d v="2004-01-01T00:00:00"/>
    <x v="1"/>
    <n v="201501"/>
    <x v="0"/>
    <x v="0"/>
    <s v="369100"/>
    <s v="028                                "/>
    <s v="00"/>
    <s v="UADD    "/>
    <x v="4291"/>
    <s v="2060"/>
    <s v="ZBO60"/>
    <x v="21"/>
    <s v="Elec Distribution 360-373"/>
    <s v="Programs"/>
  </r>
  <r>
    <s v="ZBO60"/>
    <x v="21"/>
    <x v="373"/>
    <x v="373"/>
    <s v="DIS-E Cap Blanket"/>
    <d v="2004-01-01T00:00:00"/>
    <x v="1"/>
    <n v="201501"/>
    <x v="0"/>
    <x v="0"/>
    <s v="369300"/>
    <s v="028                                "/>
    <s v="00"/>
    <s v="UADD    "/>
    <x v="4093"/>
    <s v="2060"/>
    <s v="ZBO60"/>
    <x v="21"/>
    <s v="Elec Distribution 360-373"/>
    <s v="Programs"/>
  </r>
  <r>
    <s v="ZBO60"/>
    <x v="21"/>
    <x v="373"/>
    <x v="373"/>
    <s v="DIS-E Cap Blanket"/>
    <d v="2004-01-01T00:00:00"/>
    <x v="1"/>
    <n v="201501"/>
    <x v="0"/>
    <x v="0"/>
    <s v="373400"/>
    <s v="028                                "/>
    <s v="00"/>
    <s v="UADD    "/>
    <x v="4292"/>
    <s v="2060"/>
    <s v="ZBO60"/>
    <x v="21"/>
    <s v="Elec Distribution 360-373"/>
    <s v="Programs"/>
  </r>
  <r>
    <s v="ZBC60"/>
    <x v="21"/>
    <x v="374"/>
    <x v="374"/>
    <s v="DIS-E Cap Blanket"/>
    <d v="2004-01-01T00:00:00"/>
    <x v="1"/>
    <n v="201501"/>
    <x v="0"/>
    <x v="0"/>
    <s v="364000"/>
    <s v="028                                "/>
    <s v="00"/>
    <s v="UADD    "/>
    <x v="4293"/>
    <s v="2060"/>
    <s v="ZBC60"/>
    <x v="21"/>
    <s v="Elec Distribution 360-373"/>
    <s v="Programs"/>
  </r>
  <r>
    <s v="ZBC60"/>
    <x v="21"/>
    <x v="374"/>
    <x v="374"/>
    <s v="DIS-E Cap Blanket"/>
    <d v="2004-01-01T00:00:00"/>
    <x v="1"/>
    <n v="201501"/>
    <x v="0"/>
    <x v="0"/>
    <s v="365000"/>
    <s v="028                                "/>
    <s v="00"/>
    <s v="UADD    "/>
    <x v="4294"/>
    <s v="2060"/>
    <s v="ZBC60"/>
    <x v="21"/>
    <s v="Elec Distribution 360-373"/>
    <s v="Programs"/>
  </r>
  <r>
    <s v="ZBC60"/>
    <x v="21"/>
    <x v="374"/>
    <x v="374"/>
    <s v="DIS-E Cap Blanket"/>
    <d v="2004-01-01T00:00:00"/>
    <x v="1"/>
    <n v="201501"/>
    <x v="0"/>
    <x v="0"/>
    <s v="373400"/>
    <s v="028                                "/>
    <s v="00"/>
    <s v="UADD    "/>
    <x v="4295"/>
    <s v="2060"/>
    <s v="ZBC60"/>
    <x v="21"/>
    <s v="Elec Distribution 360-373"/>
    <s v="Programs"/>
  </r>
  <r>
    <s v="ZBR60"/>
    <x v="21"/>
    <x v="837"/>
    <x v="837"/>
    <s v="DIS-E Cap Blanket"/>
    <d v="2004-01-01T00:00:00"/>
    <x v="1"/>
    <n v="201501"/>
    <x v="0"/>
    <x v="0"/>
    <s v="364000"/>
    <s v="028                                "/>
    <s v="00"/>
    <s v="UADD    "/>
    <x v="4296"/>
    <s v="2060"/>
    <s v="ZBR60"/>
    <x v="21"/>
    <s v="Elec Distribution 360-373"/>
    <s v="Programs"/>
  </r>
  <r>
    <s v="ZBR60"/>
    <x v="21"/>
    <x v="837"/>
    <x v="837"/>
    <s v="DIS-E Cap Blanket"/>
    <d v="2004-01-01T00:00:00"/>
    <x v="1"/>
    <n v="201501"/>
    <x v="0"/>
    <x v="0"/>
    <s v="365000"/>
    <s v="028                                "/>
    <s v="00"/>
    <s v="UADD    "/>
    <x v="4297"/>
    <s v="2060"/>
    <s v="ZBR60"/>
    <x v="21"/>
    <s v="Elec Distribution 360-373"/>
    <s v="Programs"/>
  </r>
  <r>
    <s v="ZBR60"/>
    <x v="21"/>
    <x v="837"/>
    <x v="837"/>
    <s v="DIS-E Cap Blanket"/>
    <d v="2004-01-01T00:00:00"/>
    <x v="1"/>
    <n v="201501"/>
    <x v="0"/>
    <x v="0"/>
    <s v="366000"/>
    <s v="028                                "/>
    <s v="00"/>
    <s v="UADD    "/>
    <x v="4298"/>
    <s v="2060"/>
    <s v="ZBR60"/>
    <x v="21"/>
    <s v="Elec Distribution 360-373"/>
    <s v="Programs"/>
  </r>
  <r>
    <s v="ZBR60"/>
    <x v="21"/>
    <x v="837"/>
    <x v="837"/>
    <s v="DIS-E Cap Blanket"/>
    <d v="2004-01-01T00:00:00"/>
    <x v="1"/>
    <n v="201501"/>
    <x v="0"/>
    <x v="0"/>
    <s v="367000"/>
    <s v="028                                "/>
    <s v="00"/>
    <s v="UADD    "/>
    <x v="4299"/>
    <s v="2060"/>
    <s v="ZBR60"/>
    <x v="21"/>
    <s v="Elec Distribution 360-373"/>
    <s v="Programs"/>
  </r>
  <r>
    <s v="ZBR60"/>
    <x v="21"/>
    <x v="837"/>
    <x v="837"/>
    <s v="DIS-E Cap Blanket"/>
    <d v="2004-01-01T00:00:00"/>
    <x v="1"/>
    <n v="201501"/>
    <x v="0"/>
    <x v="0"/>
    <s v="368000"/>
    <s v="028                                "/>
    <s v="00"/>
    <s v="UADD    "/>
    <x v="4300"/>
    <s v="2060"/>
    <s v="ZBR60"/>
    <x v="21"/>
    <s v="Elec Distribution 360-373"/>
    <s v="Programs"/>
  </r>
  <r>
    <s v="ZBR60"/>
    <x v="21"/>
    <x v="837"/>
    <x v="837"/>
    <s v="DIS-E Cap Blanket"/>
    <d v="2004-01-01T00:00:00"/>
    <x v="1"/>
    <n v="201501"/>
    <x v="0"/>
    <x v="0"/>
    <s v="369100"/>
    <s v="028                                "/>
    <s v="00"/>
    <s v="UADD    "/>
    <x v="4301"/>
    <s v="2060"/>
    <s v="ZBR60"/>
    <x v="21"/>
    <s v="Elec Distribution 360-373"/>
    <s v="Programs"/>
  </r>
  <r>
    <s v="ZBR60"/>
    <x v="21"/>
    <x v="837"/>
    <x v="837"/>
    <s v="DIS-E Cap Blanket"/>
    <d v="2004-01-01T00:00:00"/>
    <x v="1"/>
    <n v="201501"/>
    <x v="0"/>
    <x v="0"/>
    <s v="369300"/>
    <s v="028                                "/>
    <s v="00"/>
    <s v="UADD    "/>
    <x v="2374"/>
    <s v="2060"/>
    <s v="ZBR60"/>
    <x v="21"/>
    <s v="Elec Distribution 360-373"/>
    <s v="Programs"/>
  </r>
  <r>
    <s v="ZBR60"/>
    <x v="21"/>
    <x v="837"/>
    <x v="837"/>
    <s v="DIS-E Cap Blanket"/>
    <d v="2004-01-01T00:00:00"/>
    <x v="1"/>
    <n v="201501"/>
    <x v="0"/>
    <x v="0"/>
    <s v="373400"/>
    <s v="028                                "/>
    <s v="00"/>
    <s v="UADD    "/>
    <x v="4302"/>
    <s v="2060"/>
    <s v="ZBR60"/>
    <x v="21"/>
    <s v="Elec Distribution 360-373"/>
    <s v="Programs"/>
  </r>
  <r>
    <s v="ZPJ60"/>
    <x v="21"/>
    <x v="377"/>
    <x v="377"/>
    <s v="DIS-E Cap Blanket"/>
    <d v="2004-01-01T00:00:00"/>
    <x v="1"/>
    <n v="201501"/>
    <x v="0"/>
    <x v="0"/>
    <s v="364000"/>
    <s v="028                                "/>
    <s v="00"/>
    <s v="UADD    "/>
    <x v="4303"/>
    <s v="2060"/>
    <s v="ZPJ60"/>
    <x v="21"/>
    <s v="Elec Distribution 360-373"/>
    <s v="Programs"/>
  </r>
  <r>
    <s v="ZPJ60"/>
    <x v="21"/>
    <x v="377"/>
    <x v="377"/>
    <s v="DIS-E Cap Blanket"/>
    <d v="2004-01-01T00:00:00"/>
    <x v="1"/>
    <n v="201501"/>
    <x v="0"/>
    <x v="0"/>
    <s v="365000"/>
    <s v="028                                "/>
    <s v="00"/>
    <s v="UADD    "/>
    <x v="4304"/>
    <s v="2060"/>
    <s v="ZPJ60"/>
    <x v="21"/>
    <s v="Elec Distribution 360-373"/>
    <s v="Programs"/>
  </r>
  <r>
    <s v="ZPJ60"/>
    <x v="21"/>
    <x v="377"/>
    <x v="377"/>
    <s v="DIS-E Cap Blanket"/>
    <d v="2004-01-01T00:00:00"/>
    <x v="1"/>
    <n v="201501"/>
    <x v="0"/>
    <x v="0"/>
    <s v="366000"/>
    <s v="028                                "/>
    <s v="00"/>
    <s v="UADD    "/>
    <x v="4305"/>
    <s v="2060"/>
    <s v="ZPJ60"/>
    <x v="21"/>
    <s v="Elec Distribution 360-373"/>
    <s v="Programs"/>
  </r>
  <r>
    <s v="ZPJ60"/>
    <x v="21"/>
    <x v="377"/>
    <x v="377"/>
    <s v="DIS-E Cap Blanket"/>
    <d v="2004-01-01T00:00:00"/>
    <x v="1"/>
    <n v="201501"/>
    <x v="0"/>
    <x v="0"/>
    <s v="367000"/>
    <s v="028                                "/>
    <s v="00"/>
    <s v="UADD    "/>
    <x v="4306"/>
    <s v="2060"/>
    <s v="ZPJ60"/>
    <x v="21"/>
    <s v="Elec Distribution 360-373"/>
    <s v="Programs"/>
  </r>
  <r>
    <s v="ZPJ60"/>
    <x v="21"/>
    <x v="377"/>
    <x v="377"/>
    <s v="DIS-E Cap Blanket"/>
    <d v="2004-01-01T00:00:00"/>
    <x v="1"/>
    <n v="201501"/>
    <x v="0"/>
    <x v="0"/>
    <s v="368000"/>
    <s v="028                                "/>
    <s v="00"/>
    <s v="UADD    "/>
    <x v="4307"/>
    <s v="2060"/>
    <s v="ZPJ60"/>
    <x v="21"/>
    <s v="Elec Distribution 360-373"/>
    <s v="Programs"/>
  </r>
  <r>
    <s v="ZPJ60"/>
    <x v="21"/>
    <x v="377"/>
    <x v="377"/>
    <s v="DIS-E Cap Blanket"/>
    <d v="2004-01-01T00:00:00"/>
    <x v="1"/>
    <n v="201501"/>
    <x v="0"/>
    <x v="0"/>
    <s v="369100"/>
    <s v="028                                "/>
    <s v="00"/>
    <s v="UADD    "/>
    <x v="4308"/>
    <s v="2060"/>
    <s v="ZPJ60"/>
    <x v="21"/>
    <s v="Elec Distribution 360-373"/>
    <s v="Programs"/>
  </r>
  <r>
    <s v="ZPJ60"/>
    <x v="21"/>
    <x v="377"/>
    <x v="377"/>
    <s v="DIS-E Cap Blanket"/>
    <d v="2004-01-01T00:00:00"/>
    <x v="1"/>
    <n v="201501"/>
    <x v="0"/>
    <x v="0"/>
    <s v="369300"/>
    <s v="028                                "/>
    <s v="00"/>
    <s v="UADD    "/>
    <x v="4309"/>
    <s v="2060"/>
    <s v="ZPJ60"/>
    <x v="21"/>
    <s v="Elec Distribution 360-373"/>
    <s v="Programs"/>
  </r>
  <r>
    <s v="ZPJ60"/>
    <x v="21"/>
    <x v="377"/>
    <x v="377"/>
    <s v="DIS-E Cap Blanket"/>
    <d v="2004-01-01T00:00:00"/>
    <x v="1"/>
    <n v="201501"/>
    <x v="0"/>
    <x v="0"/>
    <s v="373400"/>
    <s v="028                                "/>
    <s v="00"/>
    <s v="UADD    "/>
    <x v="4310"/>
    <s v="2060"/>
    <s v="ZPJ60"/>
    <x v="21"/>
    <s v="Elec Distribution 360-373"/>
    <s v="Programs"/>
  </r>
  <r>
    <s v="YU002"/>
    <x v="21"/>
    <x v="383"/>
    <x v="383"/>
    <s v="DIS-E Cap Blanket"/>
    <d v="2010-12-01T00:00:00"/>
    <x v="1"/>
    <n v="201501"/>
    <x v="0"/>
    <x v="0"/>
    <s v="364000"/>
    <s v="028                                "/>
    <s v="00"/>
    <s v="UADD    "/>
    <x v="4311"/>
    <s v="2060"/>
    <s v="YU002"/>
    <x v="21"/>
    <s v="Elec Distribution 360-373"/>
    <s v="Programs"/>
  </r>
  <r>
    <s v="YU002"/>
    <x v="21"/>
    <x v="383"/>
    <x v="383"/>
    <s v="DIS-E Cap Blanket"/>
    <d v="2010-12-01T00:00:00"/>
    <x v="1"/>
    <n v="201501"/>
    <x v="0"/>
    <x v="0"/>
    <s v="365000"/>
    <s v="028                                "/>
    <s v="00"/>
    <s v="UADD    "/>
    <x v="4312"/>
    <s v="2060"/>
    <s v="YU002"/>
    <x v="21"/>
    <s v="Elec Distribution 360-373"/>
    <s v="Programs"/>
  </r>
  <r>
    <s v="YU002"/>
    <x v="21"/>
    <x v="383"/>
    <x v="383"/>
    <s v="DIS-E Cap Blanket"/>
    <d v="2010-12-01T00:00:00"/>
    <x v="1"/>
    <n v="201501"/>
    <x v="0"/>
    <x v="0"/>
    <s v="366000"/>
    <s v="028                                "/>
    <s v="00"/>
    <s v="UADD    "/>
    <x v="4313"/>
    <s v="2060"/>
    <s v="YU002"/>
    <x v="21"/>
    <s v="Elec Distribution 360-373"/>
    <s v="Programs"/>
  </r>
  <r>
    <s v="YU002"/>
    <x v="21"/>
    <x v="383"/>
    <x v="383"/>
    <s v="DIS-E Cap Blanket"/>
    <d v="2010-12-01T00:00:00"/>
    <x v="1"/>
    <n v="201501"/>
    <x v="0"/>
    <x v="0"/>
    <s v="367000"/>
    <s v="028                                "/>
    <s v="00"/>
    <s v="UADD    "/>
    <x v="4314"/>
    <s v="2060"/>
    <s v="YU002"/>
    <x v="21"/>
    <s v="Elec Distribution 360-373"/>
    <s v="Programs"/>
  </r>
  <r>
    <s v="YU002"/>
    <x v="21"/>
    <x v="383"/>
    <x v="383"/>
    <s v="DIS-E Cap Blanket"/>
    <d v="2010-12-01T00:00:00"/>
    <x v="1"/>
    <n v="201501"/>
    <x v="0"/>
    <x v="0"/>
    <s v="368000"/>
    <s v="028                                "/>
    <s v="00"/>
    <s v="UADD    "/>
    <x v="4315"/>
    <s v="2060"/>
    <s v="YU002"/>
    <x v="21"/>
    <s v="Elec Distribution 360-373"/>
    <s v="Programs"/>
  </r>
  <r>
    <s v="61A50"/>
    <x v="22"/>
    <x v="385"/>
    <x v="385"/>
    <s v="DIS-E Cap Blanket"/>
    <d v="2011-08-01T00:00:00"/>
    <x v="1"/>
    <n v="201501"/>
    <x v="0"/>
    <x v="0"/>
    <s v="364000"/>
    <s v="028                                "/>
    <s v="00"/>
    <s v="UADD    "/>
    <x v="4316"/>
    <s v="2061"/>
    <s v="61A50"/>
    <x v="22"/>
    <s v="Elec Distribution 360-373"/>
    <s v="Mandated"/>
  </r>
  <r>
    <s v="61A50"/>
    <x v="22"/>
    <x v="385"/>
    <x v="385"/>
    <s v="DIS-E Cap Blanket"/>
    <d v="2011-08-01T00:00:00"/>
    <x v="1"/>
    <n v="201501"/>
    <x v="0"/>
    <x v="0"/>
    <s v="365000"/>
    <s v="028                                "/>
    <s v="00"/>
    <s v="UADD    "/>
    <x v="4317"/>
    <s v="2061"/>
    <s v="61A50"/>
    <x v="22"/>
    <s v="Elec Distribution 360-373"/>
    <s v="Mandated"/>
  </r>
  <r>
    <s v="KT202"/>
    <x v="23"/>
    <x v="389"/>
    <x v="389"/>
    <s v="TRN-Cap Specific"/>
    <d v="2012-09-10T00:00:00"/>
    <x v="1"/>
    <n v="201501"/>
    <x v="0"/>
    <x v="3"/>
    <s v="355000"/>
    <s v="333                                "/>
    <s v="333T"/>
    <s v="UADD    "/>
    <x v="4318"/>
    <s v="2070"/>
    <s v="KT202"/>
    <x v="23"/>
    <s v="Elec Transmission 350-359"/>
    <s v="Mandated"/>
  </r>
  <r>
    <s v="KT202"/>
    <x v="23"/>
    <x v="389"/>
    <x v="389"/>
    <s v="TRN-Cap Specific"/>
    <d v="2012-09-10T00:00:00"/>
    <x v="1"/>
    <n v="201501"/>
    <x v="0"/>
    <x v="3"/>
    <s v="356000"/>
    <s v="333                                "/>
    <s v="333T"/>
    <s v="UADD    "/>
    <x v="4319"/>
    <s v="2070"/>
    <s v="KT202"/>
    <x v="23"/>
    <s v="Elec Transmission 350-359"/>
    <s v="Mandated"/>
  </r>
  <r>
    <s v="WD309"/>
    <x v="24"/>
    <x v="838"/>
    <x v="838"/>
    <s v="DIS-E Cap Blanket"/>
    <d v="2013-12-01T00:00:00"/>
    <x v="1"/>
    <n v="201501"/>
    <x v="0"/>
    <x v="0"/>
    <s v="370000"/>
    <s v="028                                "/>
    <s v="00"/>
    <s v="UADD    "/>
    <x v="4320"/>
    <s v="2073"/>
    <s v="WD309"/>
    <x v="24"/>
    <s v="Elec Distribution 360-373"/>
    <s v="Programs"/>
  </r>
  <r>
    <s v="WD309"/>
    <x v="24"/>
    <x v="390"/>
    <x v="390"/>
    <s v="DIS-E Cap Blanket"/>
    <d v="2013-12-01T00:00:00"/>
    <x v="1"/>
    <n v="201501"/>
    <x v="0"/>
    <x v="1"/>
    <s v="370000"/>
    <s v="038                                "/>
    <s v="00"/>
    <s v="UADD    "/>
    <x v="4321"/>
    <s v="2073"/>
    <s v="WD309"/>
    <x v="24"/>
    <s v="Elec Distribution 360-373"/>
    <s v="Programs"/>
  </r>
  <r>
    <s v="WD309"/>
    <x v="24"/>
    <x v="391"/>
    <x v="391"/>
    <s v="DIS-E Cap Blanket"/>
    <d v="2013-12-01T00:00:00"/>
    <x v="1"/>
    <n v="201501"/>
    <x v="0"/>
    <x v="1"/>
    <s v="370000"/>
    <s v="038                                "/>
    <s v="00"/>
    <s v="UADD    "/>
    <x v="4322"/>
    <s v="2073"/>
    <s v="WD309"/>
    <x v="24"/>
    <s v="Elec Distribution 360-373"/>
    <s v="Programs"/>
  </r>
  <r>
    <s v="WD309"/>
    <x v="24"/>
    <x v="392"/>
    <x v="392"/>
    <s v="DIS-E Cap Blanket"/>
    <d v="2013-12-01T00:00:00"/>
    <x v="1"/>
    <n v="201501"/>
    <x v="0"/>
    <x v="0"/>
    <s v="370000"/>
    <s v="028                                "/>
    <s v="00"/>
    <s v="UADD    "/>
    <x v="4323"/>
    <s v="2073"/>
    <s v="WD309"/>
    <x v="24"/>
    <s v="Elec Distribution 360-373"/>
    <s v="Programs"/>
  </r>
  <r>
    <s v="WD309"/>
    <x v="24"/>
    <x v="393"/>
    <x v="393"/>
    <s v="DIS-E Cap Blanket"/>
    <d v="2013-12-01T00:00:00"/>
    <x v="1"/>
    <n v="201501"/>
    <x v="0"/>
    <x v="0"/>
    <s v="370000"/>
    <s v="028                                "/>
    <s v="00"/>
    <s v="UADD    "/>
    <x v="4324"/>
    <s v="2073"/>
    <s v="WD309"/>
    <x v="24"/>
    <s v="Elec Distribution 360-373"/>
    <s v="Programs"/>
  </r>
  <r>
    <s v="WD309"/>
    <x v="24"/>
    <x v="394"/>
    <x v="394"/>
    <s v="DIS-E Cap Blanket"/>
    <d v="2013-12-01T00:00:00"/>
    <x v="1"/>
    <n v="201501"/>
    <x v="0"/>
    <x v="1"/>
    <s v="370000"/>
    <s v="038                                "/>
    <s v="00"/>
    <s v="UADD    "/>
    <x v="4325"/>
    <s v="2073"/>
    <s v="WD309"/>
    <x v="24"/>
    <s v="Elec Distribution 360-373"/>
    <s v="Programs"/>
  </r>
  <r>
    <s v="WD309"/>
    <x v="24"/>
    <x v="395"/>
    <x v="395"/>
    <s v="DIS-E Cap Blanket"/>
    <d v="2013-12-01T00:00:00"/>
    <x v="1"/>
    <n v="201501"/>
    <x v="0"/>
    <x v="1"/>
    <s v="370000"/>
    <s v="038                                "/>
    <s v="00"/>
    <s v="UADD    "/>
    <x v="4326"/>
    <s v="2073"/>
    <s v="WD309"/>
    <x v="24"/>
    <s v="Elec Distribution 360-373"/>
    <s v="Programs"/>
  </r>
  <r>
    <s v="WD309"/>
    <x v="24"/>
    <x v="396"/>
    <x v="396"/>
    <s v="DIS-E Cap Blanket"/>
    <d v="2013-12-01T00:00:00"/>
    <x v="1"/>
    <n v="201501"/>
    <x v="0"/>
    <x v="0"/>
    <s v="370000"/>
    <s v="028                                "/>
    <s v="00"/>
    <s v="UADD    "/>
    <x v="4327"/>
    <s v="2073"/>
    <s v="WD309"/>
    <x v="24"/>
    <s v="Elec Distribution 360-373"/>
    <s v="Programs"/>
  </r>
  <r>
    <s v="WD309"/>
    <x v="24"/>
    <x v="399"/>
    <x v="399"/>
    <s v="DIS-E Cap Blanket"/>
    <d v="2013-12-01T00:00:00"/>
    <x v="1"/>
    <n v="201501"/>
    <x v="0"/>
    <x v="0"/>
    <s v="370000"/>
    <s v="028                                "/>
    <s v="00"/>
    <s v="UADD    "/>
    <x v="4328"/>
    <s v="2073"/>
    <s v="WD309"/>
    <x v="24"/>
    <s v="Elec Distribution 360-373"/>
    <s v="Programs"/>
  </r>
  <r>
    <s v="WD309"/>
    <x v="24"/>
    <x v="839"/>
    <x v="839"/>
    <s v="GP-Cap Specific"/>
    <d v="2013-11-01T00:00:00"/>
    <x v="1"/>
    <n v="201501"/>
    <x v="0"/>
    <x v="0"/>
    <s v="397000"/>
    <s v="028                                "/>
    <s v="TWACS"/>
    <s v="UADD    "/>
    <x v="4329"/>
    <s v="2073"/>
    <s v="WD309"/>
    <x v="24"/>
    <s v="Elec Distribution 360-373"/>
    <s v="Programs"/>
  </r>
  <r>
    <s v="AMS08"/>
    <x v="103"/>
    <x v="840"/>
    <x v="840"/>
    <s v="SUBCOM-Cap Specific"/>
    <d v="2014-06-01T00:00:00"/>
    <x v="1"/>
    <n v="201501"/>
    <x v="0"/>
    <x v="3"/>
    <s v="393000"/>
    <s v="098                                "/>
    <s v="00"/>
    <s v="UADD    "/>
    <x v="4330"/>
    <s v="2204"/>
    <s v="AMS08"/>
    <x v="103"/>
    <s v="Elec Distribution 360-373"/>
    <s v="Maintenance"/>
  </r>
  <r>
    <s v="XT801"/>
    <x v="25"/>
    <x v="400"/>
    <x v="400"/>
    <s v="TRN-Cap Blanket"/>
    <d v="2004-01-01T00:00:00"/>
    <x v="1"/>
    <n v="201501"/>
    <x v="0"/>
    <x v="3"/>
    <s v="352000"/>
    <s v="424                                "/>
    <s v="424T"/>
    <s v="UADD    "/>
    <x v="4331"/>
    <s v="2214"/>
    <s v="XT801"/>
    <x v="25"/>
    <s v="Elec Transmission 350-359"/>
    <s v="Programs"/>
  </r>
  <r>
    <s v="XT801"/>
    <x v="25"/>
    <x v="400"/>
    <x v="400"/>
    <s v="TRN-Cap Blanket"/>
    <d v="2004-01-01T00:00:00"/>
    <x v="1"/>
    <n v="201501"/>
    <x v="0"/>
    <x v="3"/>
    <s v="353000"/>
    <s v="424                                "/>
    <s v="424T"/>
    <s v="UADD    "/>
    <x v="4332"/>
    <s v="2214"/>
    <s v="XT801"/>
    <x v="25"/>
    <s v="Elec Transmission 350-359"/>
    <s v="Programs"/>
  </r>
  <r>
    <s v="XT801"/>
    <x v="25"/>
    <x v="400"/>
    <x v="400"/>
    <s v="TRN-Cap Blanket"/>
    <d v="2004-01-01T00:00:00"/>
    <x v="1"/>
    <n v="201501"/>
    <x v="0"/>
    <x v="3"/>
    <s v="354000"/>
    <s v="424                                "/>
    <s v="424T"/>
    <s v="UADD    "/>
    <x v="4333"/>
    <s v="2214"/>
    <s v="XT801"/>
    <x v="25"/>
    <s v="Elec Transmission 350-359"/>
    <s v="Programs"/>
  </r>
  <r>
    <s v="XT801"/>
    <x v="25"/>
    <x v="400"/>
    <x v="400"/>
    <s v="TRN-Cap Blanket"/>
    <d v="2004-01-01T00:00:00"/>
    <x v="1"/>
    <n v="201501"/>
    <x v="0"/>
    <x v="3"/>
    <s v="397000"/>
    <s v="424                                "/>
    <s v="424T"/>
    <s v="UADD    "/>
    <x v="4334"/>
    <s v="2214"/>
    <s v="XT801"/>
    <x v="25"/>
    <s v="Elec Transmission 350-359"/>
    <s v="Programs"/>
  </r>
  <r>
    <s v="SS802"/>
    <x v="27"/>
    <x v="402"/>
    <x v="402"/>
    <s v="TRN-Cap Specific"/>
    <d v="2009-10-28T00:00:00"/>
    <x v="1"/>
    <n v="201501"/>
    <x v="0"/>
    <x v="3"/>
    <s v="353000"/>
    <s v="028                                "/>
    <s v="3HT"/>
    <s v="UADD    "/>
    <x v="4335"/>
    <s v="2217"/>
    <s v="SS802"/>
    <x v="27"/>
    <s v="Elec Transmission 350-359"/>
    <s v="Projects"/>
  </r>
  <r>
    <s v="XS002"/>
    <x v="28"/>
    <x v="403"/>
    <x v="403"/>
    <s v="SUBTRN-Cap Specific"/>
    <d v="2014-04-01T00:00:00"/>
    <x v="1"/>
    <n v="201501"/>
    <x v="0"/>
    <x v="3"/>
    <s v="353000"/>
    <s v="028                                "/>
    <s v="DGP"/>
    <s v="UADD    "/>
    <x v="4336"/>
    <s v="2252"/>
    <s v="XS002"/>
    <x v="28"/>
    <s v="Elec Transmission 350-359"/>
    <s v="Programs"/>
  </r>
  <r>
    <s v="XS002"/>
    <x v="28"/>
    <x v="404"/>
    <x v="404"/>
    <s v="SUBTRN-Cap Specific"/>
    <d v="2014-04-01T00:00:00"/>
    <x v="1"/>
    <n v="201501"/>
    <x v="0"/>
    <x v="3"/>
    <s v="353000"/>
    <s v="028                                "/>
    <s v="LTLFLS"/>
    <s v="UADD    "/>
    <x v="4337"/>
    <s v="2252"/>
    <s v="XS002"/>
    <x v="28"/>
    <s v="Elec Transmission 350-359"/>
    <s v="Programs"/>
  </r>
  <r>
    <s v="SS765"/>
    <x v="104"/>
    <x v="841"/>
    <x v="841"/>
    <s v="GP-Cap Specific"/>
    <d v="2013-04-01T00:00:00"/>
    <x v="1"/>
    <n v="201501"/>
    <x v="0"/>
    <x v="3"/>
    <s v="390100"/>
    <s v="098                                "/>
    <s v="BEAST"/>
    <s v="UADD    "/>
    <x v="4338"/>
    <s v="2273"/>
    <s v="SS765"/>
    <x v="104"/>
    <s v="Elec Distribution 360-373"/>
    <s v="Programs"/>
  </r>
  <r>
    <s v="ZU201"/>
    <x v="31"/>
    <x v="409"/>
    <x v="409"/>
    <s v="DIS-E Cap Blanket"/>
    <d v="2012-12-01T00:00:00"/>
    <x v="1"/>
    <n v="201501"/>
    <x v="0"/>
    <x v="0"/>
    <s v="364000"/>
    <s v="028                                "/>
    <s v="00"/>
    <s v="UADD    "/>
    <x v="4339"/>
    <s v="2276"/>
    <s v="ZU201"/>
    <x v="31"/>
    <s v="Elec Distribution 360-373"/>
    <s v="Programs"/>
  </r>
  <r>
    <s v="ZU201"/>
    <x v="31"/>
    <x v="409"/>
    <x v="409"/>
    <s v="DIS-E Cap Blanket"/>
    <d v="2012-12-01T00:00:00"/>
    <x v="1"/>
    <n v="201501"/>
    <x v="0"/>
    <x v="0"/>
    <s v="365000"/>
    <s v="028                                "/>
    <s v="00"/>
    <s v="UADD    "/>
    <x v="4340"/>
    <s v="2276"/>
    <s v="ZU201"/>
    <x v="31"/>
    <s v="Elec Distribution 360-373"/>
    <s v="Programs"/>
  </r>
  <r>
    <s v="ZU201"/>
    <x v="31"/>
    <x v="409"/>
    <x v="409"/>
    <s v="DIS-E Cap Blanket"/>
    <d v="2012-12-01T00:00:00"/>
    <x v="1"/>
    <n v="201501"/>
    <x v="0"/>
    <x v="0"/>
    <s v="367000"/>
    <s v="028                                "/>
    <s v="00"/>
    <s v="UADD    "/>
    <x v="4341"/>
    <s v="2276"/>
    <s v="ZU201"/>
    <x v="31"/>
    <s v="Elec Distribution 360-373"/>
    <s v="Programs"/>
  </r>
  <r>
    <s v="ZU201"/>
    <x v="31"/>
    <x v="409"/>
    <x v="409"/>
    <s v="DIS-E Cap Blanket"/>
    <d v="2012-12-01T00:00:00"/>
    <x v="1"/>
    <n v="201501"/>
    <x v="0"/>
    <x v="0"/>
    <s v="368000"/>
    <s v="028                                "/>
    <s v="00"/>
    <s v="UADD    "/>
    <x v="4342"/>
    <s v="2276"/>
    <s v="ZU201"/>
    <x v="31"/>
    <s v="Elec Distribution 360-373"/>
    <s v="Programs"/>
  </r>
  <r>
    <s v="YQ301"/>
    <x v="32"/>
    <x v="842"/>
    <x v="842"/>
    <s v="GP-Cap Specific"/>
    <d v="2014-02-01T00:00:00"/>
    <x v="1"/>
    <n v="201501"/>
    <x v="2"/>
    <x v="4"/>
    <s v="303100"/>
    <s v="099                                "/>
    <s v="00"/>
    <s v="CFNU    "/>
    <x v="4343"/>
    <s v="2277"/>
    <s v="YQ301"/>
    <x v="32"/>
    <s v="General 389-391 / 393-395 / 397-398"/>
    <s v="Programs"/>
  </r>
  <r>
    <s v="YQ301"/>
    <x v="32"/>
    <x v="842"/>
    <x v="842"/>
    <s v="GP-Cap Specific"/>
    <d v="2014-02-01T00:00:00"/>
    <x v="1"/>
    <n v="201501"/>
    <x v="2"/>
    <x v="4"/>
    <s v="303100"/>
    <s v="099                                "/>
    <s v="00"/>
    <s v="NURV    "/>
    <x v="4344"/>
    <s v="2277"/>
    <s v="YQ301"/>
    <x v="32"/>
    <s v="General 389-391 / 393-395 / 397-398"/>
    <s v="Programs"/>
  </r>
  <r>
    <s v="YQ301"/>
    <x v="32"/>
    <x v="842"/>
    <x v="842"/>
    <s v="GP-Cap Specific"/>
    <d v="2014-02-01T00:00:00"/>
    <x v="1"/>
    <n v="201501"/>
    <x v="2"/>
    <x v="4"/>
    <s v="391100"/>
    <s v="099                                "/>
    <s v="00"/>
    <s v="CFNU    "/>
    <x v="4345"/>
    <s v="2277"/>
    <s v="YQ301"/>
    <x v="32"/>
    <s v="General 389-391 / 393-395 / 397-398"/>
    <s v="Programs"/>
  </r>
  <r>
    <s v="YQ301"/>
    <x v="32"/>
    <x v="842"/>
    <x v="842"/>
    <s v="GP-Cap Specific"/>
    <d v="2014-02-01T00:00:00"/>
    <x v="1"/>
    <n v="201501"/>
    <x v="2"/>
    <x v="4"/>
    <s v="391100"/>
    <s v="099                                "/>
    <s v="00"/>
    <s v="NURV    "/>
    <x v="4346"/>
    <s v="2277"/>
    <s v="YQ301"/>
    <x v="32"/>
    <s v="General 389-391 / 393-395 / 397-398"/>
    <s v="Programs"/>
  </r>
  <r>
    <s v="YQ301"/>
    <x v="32"/>
    <x v="411"/>
    <x v="411"/>
    <s v="GP-Cap Specific"/>
    <d v="2014-03-01T00:00:00"/>
    <x v="1"/>
    <n v="201501"/>
    <x v="1"/>
    <x v="4"/>
    <s v="303100"/>
    <s v="099                                "/>
    <s v="00"/>
    <s v="UADD    "/>
    <x v="4347"/>
    <s v="2277"/>
    <s v="YQ301"/>
    <x v="32"/>
    <s v="General 389-391 / 393-395 / 397-398"/>
    <s v="Programs"/>
  </r>
  <r>
    <s v="YQ301"/>
    <x v="32"/>
    <x v="843"/>
    <x v="843"/>
    <s v="GP-Cap Specific"/>
    <d v="2014-02-01T00:00:00"/>
    <x v="1"/>
    <n v="201501"/>
    <x v="2"/>
    <x v="4"/>
    <s v="303100"/>
    <s v="099                                "/>
    <s v="00"/>
    <s v="CFNU    "/>
    <x v="4348"/>
    <s v="2277"/>
    <s v="YQ301"/>
    <x v="32"/>
    <s v="General 389-391 / 393-395 / 397-398"/>
    <s v="Programs"/>
  </r>
  <r>
    <s v="YQ301"/>
    <x v="32"/>
    <x v="843"/>
    <x v="843"/>
    <s v="GP-Cap Specific"/>
    <d v="2014-02-01T00:00:00"/>
    <x v="1"/>
    <n v="201501"/>
    <x v="2"/>
    <x v="4"/>
    <s v="303100"/>
    <s v="099                                "/>
    <s v="00"/>
    <s v="NURV    "/>
    <x v="4349"/>
    <s v="2277"/>
    <s v="YQ301"/>
    <x v="32"/>
    <s v="General 389-391 / 393-395 / 397-398"/>
    <s v="Programs"/>
  </r>
  <r>
    <s v="YQ301"/>
    <x v="32"/>
    <x v="843"/>
    <x v="843"/>
    <s v="GP-Cap Specific"/>
    <d v="2014-02-01T00:00:00"/>
    <x v="1"/>
    <n v="201501"/>
    <x v="2"/>
    <x v="4"/>
    <s v="391100"/>
    <s v="099                                "/>
    <s v="00"/>
    <s v="CFNU    "/>
    <x v="4350"/>
    <s v="2277"/>
    <s v="YQ301"/>
    <x v="32"/>
    <s v="General 389-391 / 393-395 / 397-398"/>
    <s v="Programs"/>
  </r>
  <r>
    <s v="YQ301"/>
    <x v="32"/>
    <x v="843"/>
    <x v="843"/>
    <s v="GP-Cap Specific"/>
    <d v="2014-02-01T00:00:00"/>
    <x v="1"/>
    <n v="201501"/>
    <x v="2"/>
    <x v="4"/>
    <s v="391100"/>
    <s v="099                                "/>
    <s v="00"/>
    <s v="NURV    "/>
    <x v="4351"/>
    <s v="2277"/>
    <s v="YQ301"/>
    <x v="32"/>
    <s v="General 389-391 / 393-395 / 397-398"/>
    <s v="Programs"/>
  </r>
  <r>
    <s v="YQ301"/>
    <x v="32"/>
    <x v="412"/>
    <x v="412"/>
    <s v="GP-Cap Specific"/>
    <d v="2014-01-01T00:00:00"/>
    <x v="1"/>
    <n v="201501"/>
    <x v="0"/>
    <x v="3"/>
    <s v="303100"/>
    <s v="098                                "/>
    <s v="00"/>
    <s v="UADD    "/>
    <x v="4352"/>
    <s v="2277"/>
    <s v="YQ301"/>
    <x v="32"/>
    <s v="General 389-391 / 393-395 / 397-398"/>
    <s v="Programs"/>
  </r>
  <r>
    <s v="YQ301"/>
    <x v="32"/>
    <x v="414"/>
    <x v="414"/>
    <s v="GP-Cap Specific"/>
    <d v="2014-04-01T00:00:00"/>
    <x v="1"/>
    <n v="201501"/>
    <x v="2"/>
    <x v="4"/>
    <s v="303100"/>
    <s v="099                                "/>
    <s v="00"/>
    <s v="UADD    "/>
    <x v="4353"/>
    <s v="2277"/>
    <s v="YQ301"/>
    <x v="32"/>
    <s v="General 389-391 / 393-395 / 397-398"/>
    <s v="Programs"/>
  </r>
  <r>
    <s v="YQ301"/>
    <x v="32"/>
    <x v="414"/>
    <x v="414"/>
    <s v="GP-Cap Specific"/>
    <d v="2014-04-01T00:00:00"/>
    <x v="1"/>
    <n v="201501"/>
    <x v="2"/>
    <x v="4"/>
    <s v="391100"/>
    <s v="099                                "/>
    <s v="00"/>
    <s v="UADD    "/>
    <x v="4354"/>
    <s v="2277"/>
    <s v="YQ301"/>
    <x v="32"/>
    <s v="General 389-391 / 393-395 / 397-398"/>
    <s v="Programs"/>
  </r>
  <r>
    <s v="YQ301"/>
    <x v="32"/>
    <x v="415"/>
    <x v="415"/>
    <s v="GP-Cap Specific"/>
    <d v="2014-02-01T00:00:00"/>
    <x v="1"/>
    <n v="201501"/>
    <x v="2"/>
    <x v="4"/>
    <s v="391101"/>
    <s v="099                                "/>
    <s v="00"/>
    <s v="UADD    "/>
    <x v="4355"/>
    <s v="2277"/>
    <s v="YQ301"/>
    <x v="32"/>
    <s v="General 389-391 / 393-395 / 397-398"/>
    <s v="Programs"/>
  </r>
  <r>
    <s v="YQ301"/>
    <x v="32"/>
    <x v="416"/>
    <x v="416"/>
    <s v="GP-Cap Specific"/>
    <d v="2014-02-01T00:00:00"/>
    <x v="1"/>
    <n v="201501"/>
    <x v="2"/>
    <x v="4"/>
    <s v="391101"/>
    <s v="099                                "/>
    <s v="00"/>
    <s v="UADD    "/>
    <x v="4356"/>
    <s v="2277"/>
    <s v="YQ301"/>
    <x v="32"/>
    <s v="General 389-391 / 393-395 / 397-398"/>
    <s v="Programs"/>
  </r>
  <r>
    <s v="SS900"/>
    <x v="105"/>
    <x v="844"/>
    <x v="844"/>
    <s v="TRN-Cap Specific"/>
    <d v="2011-01-10T00:00:00"/>
    <x v="1"/>
    <n v="201501"/>
    <x v="0"/>
    <x v="3"/>
    <s v="352000"/>
    <s v="028                                "/>
    <s v="MIL"/>
    <s v="UADD    "/>
    <x v="4094"/>
    <s v="2283"/>
    <s v="SS900"/>
    <x v="105"/>
    <s v="Elec Distribution 360-373"/>
    <s v="Programs"/>
  </r>
  <r>
    <s v="SS900"/>
    <x v="105"/>
    <x v="844"/>
    <x v="844"/>
    <s v="TRN-Cap Specific"/>
    <d v="2011-01-10T00:00:00"/>
    <x v="1"/>
    <n v="201501"/>
    <x v="0"/>
    <x v="3"/>
    <s v="353000"/>
    <s v="028                                "/>
    <s v="MIL"/>
    <s v="UADD    "/>
    <x v="4357"/>
    <s v="2283"/>
    <s v="SS900"/>
    <x v="105"/>
    <s v="Elec Distribution 360-373"/>
    <s v="Programs"/>
  </r>
  <r>
    <s v="XS951"/>
    <x v="33"/>
    <x v="417"/>
    <x v="417"/>
    <s v="GP-Cap Specific"/>
    <d v="2012-06-21T00:00:00"/>
    <x v="1"/>
    <n v="201501"/>
    <x v="0"/>
    <x v="1"/>
    <s v="397000"/>
    <s v="038                                "/>
    <s v="HOL"/>
    <s v="UADD    "/>
    <x v="4358"/>
    <s v="2293"/>
    <s v="XS951"/>
    <x v="33"/>
    <s v="Elec Distribution 360-373"/>
    <s v="Programs"/>
  </r>
  <r>
    <s v="XS951"/>
    <x v="33"/>
    <x v="419"/>
    <x v="419"/>
    <s v="DIS-E Cap Specific"/>
    <d v="2012-06-21T00:00:00"/>
    <x v="1"/>
    <n v="201501"/>
    <x v="0"/>
    <x v="3"/>
    <s v="362000"/>
    <s v="038                                "/>
    <s v="HOL"/>
    <s v="UADD    "/>
    <x v="4359"/>
    <s v="2293"/>
    <s v="XS951"/>
    <x v="33"/>
    <s v="Elec Distribution 360-373"/>
    <s v="Programs"/>
  </r>
  <r>
    <s v="XS951"/>
    <x v="33"/>
    <x v="420"/>
    <x v="420"/>
    <s v="GP-Cap Specific"/>
    <d v="2013-07-01T00:00:00"/>
    <x v="1"/>
    <n v="201501"/>
    <x v="0"/>
    <x v="0"/>
    <s v="397000"/>
    <s v="028                                "/>
    <s v="VAL"/>
    <s v="UADD    "/>
    <x v="4360"/>
    <s v="2293"/>
    <s v="XS951"/>
    <x v="33"/>
    <s v="Elec Distribution 360-373"/>
    <s v="Programs"/>
  </r>
  <r>
    <s v="CT902"/>
    <x v="34"/>
    <x v="421"/>
    <x v="421"/>
    <s v="TRN-Cap Specific"/>
    <d v="2013-12-01T00:00:00"/>
    <x v="1"/>
    <n v="201501"/>
    <x v="0"/>
    <x v="3"/>
    <s v="350400"/>
    <s v="345                                "/>
    <s v="345T"/>
    <s v="UADD    "/>
    <x v="4361"/>
    <s v="2301"/>
    <s v="CT902"/>
    <x v="34"/>
    <s v="Elec Transmission 350-359"/>
    <s v="Mandated"/>
  </r>
  <r>
    <s v="CD903"/>
    <x v="34"/>
    <x v="422"/>
    <x v="422"/>
    <s v="DIS-E Cap Specific"/>
    <d v="2013-12-01T00:00:00"/>
    <x v="1"/>
    <n v="201501"/>
    <x v="0"/>
    <x v="1"/>
    <s v="360400"/>
    <s v="038                                "/>
    <s v="IDEASE"/>
    <s v="UADD    "/>
    <x v="4362"/>
    <s v="2301"/>
    <s v="CD903"/>
    <x v="34"/>
    <s v="Elec Transmission 350-359"/>
    <s v="Mandated"/>
  </r>
  <r>
    <s v="MT100"/>
    <x v="34"/>
    <x v="423"/>
    <x v="423"/>
    <s v="TRN-Cap Specific"/>
    <d v="2013-12-01T00:00:00"/>
    <x v="1"/>
    <n v="201501"/>
    <x v="0"/>
    <x v="3"/>
    <s v="350400"/>
    <s v="423                                "/>
    <s v="423T"/>
    <s v="UADD    "/>
    <x v="4363"/>
    <s v="2301"/>
    <s v="MT100"/>
    <x v="34"/>
    <s v="Elec Transmission 350-359"/>
    <s v="Mandated"/>
  </r>
  <r>
    <s v="LD703"/>
    <x v="34"/>
    <x v="424"/>
    <x v="424"/>
    <s v="DIS-E Cap Specific"/>
    <d v="2013-12-01T00:00:00"/>
    <x v="1"/>
    <n v="201501"/>
    <x v="0"/>
    <x v="1"/>
    <s v="360400"/>
    <s v="038                                "/>
    <s v="IDEASE"/>
    <s v="UADD    "/>
    <x v="4364"/>
    <s v="2301"/>
    <s v="LD703"/>
    <x v="34"/>
    <s v="Elec Transmission 350-359"/>
    <s v="Mandated"/>
  </r>
  <r>
    <s v="SD902"/>
    <x v="34"/>
    <x v="426"/>
    <x v="426"/>
    <s v="DIS-E Cap Specific"/>
    <d v="2013-12-01T00:00:00"/>
    <x v="1"/>
    <n v="201501"/>
    <x v="0"/>
    <x v="0"/>
    <s v="360400"/>
    <s v="028                                "/>
    <s v="WAEASE"/>
    <s v="UADD    "/>
    <x v="4365"/>
    <s v="2301"/>
    <s v="SD902"/>
    <x v="34"/>
    <s v="Elec Transmission 350-359"/>
    <s v="Mandated"/>
  </r>
  <r>
    <s v="WD906"/>
    <x v="34"/>
    <x v="427"/>
    <x v="427"/>
    <s v="DIS-E Cap Specific"/>
    <d v="2013-12-01T00:00:00"/>
    <x v="1"/>
    <n v="201501"/>
    <x v="0"/>
    <x v="0"/>
    <s v="360400"/>
    <s v="028                                "/>
    <s v="WAEASE"/>
    <s v="UADD    "/>
    <x v="4366"/>
    <s v="2301"/>
    <s v="WD906"/>
    <x v="34"/>
    <s v="Elec Transmission 350-359"/>
    <s v="Mandated"/>
  </r>
  <r>
    <s v="LT731"/>
    <x v="34"/>
    <x v="428"/>
    <x v="428"/>
    <s v="TRN-Cap Specific"/>
    <d v="2013-12-01T00:00:00"/>
    <x v="1"/>
    <n v="201501"/>
    <x v="0"/>
    <x v="3"/>
    <s v="350400"/>
    <s v="399                                "/>
    <s v="399T"/>
    <s v="UADD    "/>
    <x v="4367"/>
    <s v="2301"/>
    <s v="LT731"/>
    <x v="34"/>
    <s v="Elec Transmission 350-359"/>
    <s v="Mandated"/>
  </r>
  <r>
    <s v="ST904"/>
    <x v="34"/>
    <x v="429"/>
    <x v="429"/>
    <s v="TRN-Cap Specific"/>
    <d v="2013-12-01T00:00:00"/>
    <x v="1"/>
    <n v="201501"/>
    <x v="0"/>
    <x v="3"/>
    <s v="350400"/>
    <s v="299                                "/>
    <s v="299T"/>
    <s v="UADD    "/>
    <x v="4368"/>
    <s v="2301"/>
    <s v="ST904"/>
    <x v="34"/>
    <s v="Elec Transmission 350-359"/>
    <s v="Mandated"/>
  </r>
  <r>
    <s v="AMS28"/>
    <x v="35"/>
    <x v="430"/>
    <x v="430"/>
    <s v="SUBCOM-Cap Specific"/>
    <d v="2013-11-01T00:00:00"/>
    <x v="1"/>
    <n v="201501"/>
    <x v="0"/>
    <x v="3"/>
    <s v="303000"/>
    <s v="028                                "/>
    <s v="DEE"/>
    <s v="UADD    "/>
    <x v="4369"/>
    <s v="2336"/>
    <s v="AMS28"/>
    <x v="35"/>
    <s v="Elec Distribution 360-373"/>
    <s v="Programs"/>
  </r>
  <r>
    <s v="WD007"/>
    <x v="36"/>
    <x v="431"/>
    <x v="431"/>
    <s v="DIS-E Cap Specific"/>
    <d v="2013-01-01T00:00:00"/>
    <x v="1"/>
    <n v="201501"/>
    <x v="0"/>
    <x v="0"/>
    <s v="364000"/>
    <s v="028                                "/>
    <s v="00"/>
    <s v="CFNU    "/>
    <x v="4370"/>
    <s v="2414"/>
    <s v="WD007"/>
    <x v="36"/>
    <s v="Elec Distribution 360-373"/>
    <s v="Programs"/>
  </r>
  <r>
    <s v="WD007"/>
    <x v="36"/>
    <x v="431"/>
    <x v="431"/>
    <s v="DIS-E Cap Specific"/>
    <d v="2013-01-01T00:00:00"/>
    <x v="1"/>
    <n v="201501"/>
    <x v="0"/>
    <x v="0"/>
    <s v="364000"/>
    <s v="028                                "/>
    <s v="00"/>
    <s v="NURV    "/>
    <x v="4371"/>
    <s v="2414"/>
    <s v="WD007"/>
    <x v="36"/>
    <s v="Elec Distribution 360-373"/>
    <s v="Programs"/>
  </r>
  <r>
    <s v="WD007"/>
    <x v="36"/>
    <x v="431"/>
    <x v="431"/>
    <s v="DIS-E Cap Specific"/>
    <d v="2013-01-01T00:00:00"/>
    <x v="1"/>
    <n v="201501"/>
    <x v="0"/>
    <x v="0"/>
    <s v="365000"/>
    <s v="028                                "/>
    <s v="00"/>
    <s v="CFNU    "/>
    <x v="4372"/>
    <s v="2414"/>
    <s v="WD007"/>
    <x v="36"/>
    <s v="Elec Distribution 360-373"/>
    <s v="Programs"/>
  </r>
  <r>
    <s v="WD007"/>
    <x v="36"/>
    <x v="431"/>
    <x v="431"/>
    <s v="DIS-E Cap Specific"/>
    <d v="2013-01-01T00:00:00"/>
    <x v="1"/>
    <n v="201501"/>
    <x v="0"/>
    <x v="0"/>
    <s v="365000"/>
    <s v="028                                "/>
    <s v="00"/>
    <s v="NURV    "/>
    <x v="4373"/>
    <s v="2414"/>
    <s v="WD007"/>
    <x v="36"/>
    <s v="Elec Distribution 360-373"/>
    <s v="Programs"/>
  </r>
  <r>
    <s v="WD007"/>
    <x v="36"/>
    <x v="431"/>
    <x v="431"/>
    <s v="DIS-E Cap Specific"/>
    <d v="2013-01-01T00:00:00"/>
    <x v="1"/>
    <n v="201501"/>
    <x v="0"/>
    <x v="0"/>
    <s v="366000"/>
    <s v="028                                "/>
    <s v="00"/>
    <s v="CFNU    "/>
    <x v="4374"/>
    <s v="2414"/>
    <s v="WD007"/>
    <x v="36"/>
    <s v="Elec Distribution 360-373"/>
    <s v="Programs"/>
  </r>
  <r>
    <s v="WD007"/>
    <x v="36"/>
    <x v="431"/>
    <x v="431"/>
    <s v="DIS-E Cap Specific"/>
    <d v="2013-01-01T00:00:00"/>
    <x v="1"/>
    <n v="201501"/>
    <x v="0"/>
    <x v="0"/>
    <s v="366000"/>
    <s v="028                                "/>
    <s v="00"/>
    <s v="NURV    "/>
    <x v="4375"/>
    <s v="2414"/>
    <s v="WD007"/>
    <x v="36"/>
    <s v="Elec Distribution 360-373"/>
    <s v="Programs"/>
  </r>
  <r>
    <s v="WD007"/>
    <x v="36"/>
    <x v="431"/>
    <x v="431"/>
    <s v="DIS-E Cap Specific"/>
    <d v="2013-01-01T00:00:00"/>
    <x v="1"/>
    <n v="201501"/>
    <x v="0"/>
    <x v="0"/>
    <s v="367000"/>
    <s v="028                                "/>
    <s v="00"/>
    <s v="CFNU    "/>
    <x v="4376"/>
    <s v="2414"/>
    <s v="WD007"/>
    <x v="36"/>
    <s v="Elec Distribution 360-373"/>
    <s v="Programs"/>
  </r>
  <r>
    <s v="WD007"/>
    <x v="36"/>
    <x v="431"/>
    <x v="431"/>
    <s v="DIS-E Cap Specific"/>
    <d v="2013-01-01T00:00:00"/>
    <x v="1"/>
    <n v="201501"/>
    <x v="0"/>
    <x v="0"/>
    <s v="367000"/>
    <s v="028                                "/>
    <s v="00"/>
    <s v="NURV    "/>
    <x v="4377"/>
    <s v="2414"/>
    <s v="WD007"/>
    <x v="36"/>
    <s v="Elec Distribution 360-373"/>
    <s v="Programs"/>
  </r>
  <r>
    <s v="WD007"/>
    <x v="36"/>
    <x v="431"/>
    <x v="431"/>
    <s v="DIS-E Cap Specific"/>
    <d v="2013-01-01T00:00:00"/>
    <x v="1"/>
    <n v="201501"/>
    <x v="0"/>
    <x v="0"/>
    <s v="368000"/>
    <s v="028                                "/>
    <s v="00"/>
    <s v="CFNU    "/>
    <x v="4378"/>
    <s v="2414"/>
    <s v="WD007"/>
    <x v="36"/>
    <s v="Elec Distribution 360-373"/>
    <s v="Programs"/>
  </r>
  <r>
    <s v="WD007"/>
    <x v="36"/>
    <x v="431"/>
    <x v="431"/>
    <s v="DIS-E Cap Specific"/>
    <d v="2013-01-01T00:00:00"/>
    <x v="1"/>
    <n v="201501"/>
    <x v="0"/>
    <x v="0"/>
    <s v="369300"/>
    <s v="028                                "/>
    <s v="00"/>
    <s v="CFNU    "/>
    <x v="4379"/>
    <s v="2414"/>
    <s v="WD007"/>
    <x v="36"/>
    <s v="Elec Distribution 360-373"/>
    <s v="Programs"/>
  </r>
  <r>
    <s v="WD007"/>
    <x v="36"/>
    <x v="431"/>
    <x v="431"/>
    <s v="DIS-E Cap Specific"/>
    <d v="2013-01-01T00:00:00"/>
    <x v="1"/>
    <n v="201501"/>
    <x v="0"/>
    <x v="0"/>
    <s v="369300"/>
    <s v="028                                "/>
    <s v="00"/>
    <s v="NURV    "/>
    <x v="4380"/>
    <s v="2414"/>
    <s v="WD007"/>
    <x v="36"/>
    <s v="Elec Distribution 360-373"/>
    <s v="Programs"/>
  </r>
  <r>
    <s v="PD201"/>
    <x v="36"/>
    <x v="432"/>
    <x v="432"/>
    <s v="DIS-E Cap Specific"/>
    <d v="2013-12-01T00:00:00"/>
    <x v="1"/>
    <n v="201501"/>
    <x v="0"/>
    <x v="1"/>
    <s v="364000"/>
    <s v="038                                "/>
    <s v="00"/>
    <s v="CFNU    "/>
    <x v="4381"/>
    <s v="2414"/>
    <s v="PD201"/>
    <x v="36"/>
    <s v="Elec Distribution 360-373"/>
    <s v="Programs"/>
  </r>
  <r>
    <s v="PD201"/>
    <x v="36"/>
    <x v="432"/>
    <x v="432"/>
    <s v="DIS-E Cap Specific"/>
    <d v="2013-12-01T00:00:00"/>
    <x v="1"/>
    <n v="201501"/>
    <x v="0"/>
    <x v="1"/>
    <s v="364000"/>
    <s v="038                                "/>
    <s v="00"/>
    <s v="NURV    "/>
    <x v="4382"/>
    <s v="2414"/>
    <s v="PD201"/>
    <x v="36"/>
    <s v="Elec Distribution 360-373"/>
    <s v="Programs"/>
  </r>
  <r>
    <s v="PD201"/>
    <x v="36"/>
    <x v="432"/>
    <x v="432"/>
    <s v="DIS-E Cap Specific"/>
    <d v="2013-12-01T00:00:00"/>
    <x v="1"/>
    <n v="201501"/>
    <x v="0"/>
    <x v="1"/>
    <s v="365000"/>
    <s v="038                                "/>
    <s v="00"/>
    <s v="CFNU    "/>
    <x v="4383"/>
    <s v="2414"/>
    <s v="PD201"/>
    <x v="36"/>
    <s v="Elec Distribution 360-373"/>
    <s v="Programs"/>
  </r>
  <r>
    <s v="PD201"/>
    <x v="36"/>
    <x v="432"/>
    <x v="432"/>
    <s v="DIS-E Cap Specific"/>
    <d v="2013-12-01T00:00:00"/>
    <x v="1"/>
    <n v="201501"/>
    <x v="0"/>
    <x v="1"/>
    <s v="365000"/>
    <s v="038                                "/>
    <s v="00"/>
    <s v="NURV    "/>
    <x v="4384"/>
    <s v="2414"/>
    <s v="PD201"/>
    <x v="36"/>
    <s v="Elec Distribution 360-373"/>
    <s v="Programs"/>
  </r>
  <r>
    <s v="PD201"/>
    <x v="36"/>
    <x v="432"/>
    <x v="432"/>
    <s v="DIS-E Cap Specific"/>
    <d v="2013-12-01T00:00:00"/>
    <x v="1"/>
    <n v="201501"/>
    <x v="0"/>
    <x v="1"/>
    <s v="368000"/>
    <s v="038                                "/>
    <s v="00"/>
    <s v="CFNU    "/>
    <x v="4385"/>
    <s v="2414"/>
    <s v="PD201"/>
    <x v="36"/>
    <s v="Elec Distribution 360-373"/>
    <s v="Programs"/>
  </r>
  <r>
    <s v="PD201"/>
    <x v="36"/>
    <x v="432"/>
    <x v="432"/>
    <s v="DIS-E Cap Specific"/>
    <d v="2013-12-01T00:00:00"/>
    <x v="1"/>
    <n v="201501"/>
    <x v="0"/>
    <x v="1"/>
    <s v="368000"/>
    <s v="038                                "/>
    <s v="00"/>
    <s v="NURV    "/>
    <x v="4386"/>
    <s v="2414"/>
    <s v="PD201"/>
    <x v="36"/>
    <s v="Elec Distribution 360-373"/>
    <s v="Programs"/>
  </r>
  <r>
    <s v="CD902"/>
    <x v="36"/>
    <x v="433"/>
    <x v="433"/>
    <s v="DIS-E Cap Specific"/>
    <d v="2013-12-01T00:00:00"/>
    <x v="1"/>
    <n v="201501"/>
    <x v="0"/>
    <x v="1"/>
    <s v="364000"/>
    <s v="038                                "/>
    <s v="00"/>
    <s v="UADD    "/>
    <x v="4387"/>
    <s v="2414"/>
    <s v="CD902"/>
    <x v="36"/>
    <s v="Elec Distribution 360-373"/>
    <s v="Programs"/>
  </r>
  <r>
    <s v="CD902"/>
    <x v="36"/>
    <x v="433"/>
    <x v="433"/>
    <s v="DIS-E Cap Specific"/>
    <d v="2013-12-01T00:00:00"/>
    <x v="1"/>
    <n v="201501"/>
    <x v="0"/>
    <x v="1"/>
    <s v="365000"/>
    <s v="038                                "/>
    <s v="00"/>
    <s v="UADD    "/>
    <x v="4388"/>
    <s v="2414"/>
    <s v="CD902"/>
    <x v="36"/>
    <s v="Elec Distribution 360-373"/>
    <s v="Programs"/>
  </r>
  <r>
    <s v="CD902"/>
    <x v="36"/>
    <x v="433"/>
    <x v="433"/>
    <s v="DIS-E Cap Specific"/>
    <d v="2013-12-01T00:00:00"/>
    <x v="1"/>
    <n v="201501"/>
    <x v="0"/>
    <x v="1"/>
    <s v="366000"/>
    <s v="038                                "/>
    <s v="00"/>
    <s v="UADD    "/>
    <x v="4389"/>
    <s v="2414"/>
    <s v="CD902"/>
    <x v="36"/>
    <s v="Elec Distribution 360-373"/>
    <s v="Programs"/>
  </r>
  <r>
    <s v="CD902"/>
    <x v="36"/>
    <x v="433"/>
    <x v="433"/>
    <s v="DIS-E Cap Specific"/>
    <d v="2013-12-01T00:00:00"/>
    <x v="1"/>
    <n v="201501"/>
    <x v="0"/>
    <x v="1"/>
    <s v="367000"/>
    <s v="038                                "/>
    <s v="00"/>
    <s v="UADD    "/>
    <x v="4390"/>
    <s v="2414"/>
    <s v="CD902"/>
    <x v="36"/>
    <s v="Elec Distribution 360-373"/>
    <s v="Programs"/>
  </r>
  <r>
    <s v="CD902"/>
    <x v="36"/>
    <x v="433"/>
    <x v="433"/>
    <s v="DIS-E Cap Specific"/>
    <d v="2013-12-01T00:00:00"/>
    <x v="1"/>
    <n v="201501"/>
    <x v="0"/>
    <x v="1"/>
    <s v="368000"/>
    <s v="038                                "/>
    <s v="00"/>
    <s v="UADD    "/>
    <x v="4391"/>
    <s v="2414"/>
    <s v="CD902"/>
    <x v="36"/>
    <s v="Elec Distribution 360-373"/>
    <s v="Programs"/>
  </r>
  <r>
    <s v="SD109"/>
    <x v="37"/>
    <x v="434"/>
    <x v="434"/>
    <s v="DIS-E Cap Specific"/>
    <d v="2013-03-01T00:00:00"/>
    <x v="1"/>
    <n v="201501"/>
    <x v="0"/>
    <x v="0"/>
    <s v="364000"/>
    <s v="028                                "/>
    <s v="00"/>
    <s v="UADD    "/>
    <x v="4392"/>
    <s v="2443"/>
    <s v="SD109"/>
    <x v="37"/>
    <s v="Elec Distribution 360-373"/>
    <s v="Programs"/>
  </r>
  <r>
    <s v="SD109"/>
    <x v="37"/>
    <x v="434"/>
    <x v="434"/>
    <s v="DIS-E Cap Specific"/>
    <d v="2013-03-01T00:00:00"/>
    <x v="1"/>
    <n v="201501"/>
    <x v="0"/>
    <x v="0"/>
    <s v="365000"/>
    <s v="028                                "/>
    <s v="00"/>
    <s v="UADD    "/>
    <x v="4393"/>
    <s v="2443"/>
    <s v="SD109"/>
    <x v="37"/>
    <s v="Elec Distribution 360-373"/>
    <s v="Programs"/>
  </r>
  <r>
    <s v="SD109"/>
    <x v="37"/>
    <x v="434"/>
    <x v="434"/>
    <s v="DIS-E Cap Specific"/>
    <d v="2013-03-01T00:00:00"/>
    <x v="1"/>
    <n v="201501"/>
    <x v="0"/>
    <x v="0"/>
    <s v="366000"/>
    <s v="028                                "/>
    <s v="00"/>
    <s v="UADD    "/>
    <x v="4394"/>
    <s v="2443"/>
    <s v="SD109"/>
    <x v="37"/>
    <s v="Elec Distribution 360-373"/>
    <s v="Programs"/>
  </r>
  <r>
    <s v="SD109"/>
    <x v="37"/>
    <x v="434"/>
    <x v="434"/>
    <s v="DIS-E Cap Specific"/>
    <d v="2013-03-01T00:00:00"/>
    <x v="1"/>
    <n v="201501"/>
    <x v="0"/>
    <x v="0"/>
    <s v="367000"/>
    <s v="028                                "/>
    <s v="00"/>
    <s v="UADD    "/>
    <x v="4395"/>
    <s v="2443"/>
    <s v="SD109"/>
    <x v="37"/>
    <s v="Elec Distribution 360-373"/>
    <s v="Programs"/>
  </r>
  <r>
    <s v="SD109"/>
    <x v="37"/>
    <x v="434"/>
    <x v="434"/>
    <s v="DIS-E Cap Specific"/>
    <d v="2013-03-01T00:00:00"/>
    <x v="1"/>
    <n v="201501"/>
    <x v="0"/>
    <x v="0"/>
    <s v="368000"/>
    <s v="028                                "/>
    <s v="00"/>
    <s v="UADD    "/>
    <x v="4396"/>
    <s v="2443"/>
    <s v="SD109"/>
    <x v="37"/>
    <s v="Elec Distribution 360-373"/>
    <s v="Programs"/>
  </r>
  <r>
    <s v="SD109"/>
    <x v="37"/>
    <x v="434"/>
    <x v="434"/>
    <s v="DIS-E Cap Specific"/>
    <d v="2013-03-01T00:00:00"/>
    <x v="1"/>
    <n v="201501"/>
    <x v="0"/>
    <x v="0"/>
    <s v="369300"/>
    <s v="028                                "/>
    <s v="00"/>
    <s v="UADD    "/>
    <x v="4397"/>
    <s v="2443"/>
    <s v="SD109"/>
    <x v="37"/>
    <s v="Elec Distribution 360-373"/>
    <s v="Programs"/>
  </r>
  <r>
    <s v="FT130"/>
    <x v="39"/>
    <x v="438"/>
    <x v="438"/>
    <s v="TRN-Cap Specific"/>
    <d v="2013-09-01T00:00:00"/>
    <x v="1"/>
    <n v="201501"/>
    <x v="0"/>
    <x v="3"/>
    <s v="355000"/>
    <s v="299                                "/>
    <s v="299T"/>
    <s v="UADD    "/>
    <x v="4398"/>
    <s v="2457"/>
    <s v="FT130"/>
    <x v="39"/>
    <s v="Elec Transmission 350-359"/>
    <s v="Projects"/>
  </r>
  <r>
    <s v="FT130"/>
    <x v="39"/>
    <x v="438"/>
    <x v="438"/>
    <s v="TRN-Cap Specific"/>
    <d v="2013-09-01T00:00:00"/>
    <x v="1"/>
    <n v="201501"/>
    <x v="0"/>
    <x v="3"/>
    <s v="356000"/>
    <s v="299                                "/>
    <s v="299T"/>
    <s v="UADD    "/>
    <x v="1121"/>
    <s v="2457"/>
    <s v="FT130"/>
    <x v="39"/>
    <s v="Elec Transmission 350-359"/>
    <s v="Projects"/>
  </r>
  <r>
    <s v="WD307"/>
    <x v="40"/>
    <x v="441"/>
    <x v="441"/>
    <s v="DIS-E Cap Blanket"/>
    <d v="2013-01-01T00:00:00"/>
    <x v="1"/>
    <n v="201501"/>
    <x v="0"/>
    <x v="0"/>
    <s v="364000"/>
    <s v="028                                "/>
    <s v="00"/>
    <s v="UADD    "/>
    <x v="4399"/>
    <s v="2470"/>
    <s v="WD307"/>
    <x v="40"/>
    <s v="Elec Distribution 360-373"/>
    <s v="Programs"/>
  </r>
  <r>
    <s v="WD307"/>
    <x v="40"/>
    <x v="441"/>
    <x v="441"/>
    <s v="DIS-E Cap Blanket"/>
    <d v="2013-01-01T00:00:00"/>
    <x v="1"/>
    <n v="201501"/>
    <x v="0"/>
    <x v="0"/>
    <s v="365000"/>
    <s v="028                                "/>
    <s v="00"/>
    <s v="UADD    "/>
    <x v="4400"/>
    <s v="2470"/>
    <s v="WD307"/>
    <x v="40"/>
    <s v="Elec Distribution 360-373"/>
    <s v="Programs"/>
  </r>
  <r>
    <s v="BD201"/>
    <x v="40"/>
    <x v="442"/>
    <x v="442"/>
    <s v="DIS-E Cap Blanket"/>
    <d v="2012-05-11T00:00:00"/>
    <x v="1"/>
    <n v="201501"/>
    <x v="0"/>
    <x v="0"/>
    <s v="364000"/>
    <s v="028                                "/>
    <s v="00"/>
    <s v="UADD    "/>
    <x v="4401"/>
    <s v="2470"/>
    <s v="BD201"/>
    <x v="40"/>
    <s v="Elec Distribution 360-373"/>
    <s v="Programs"/>
  </r>
  <r>
    <s v="BD201"/>
    <x v="40"/>
    <x v="442"/>
    <x v="442"/>
    <s v="DIS-E Cap Blanket"/>
    <d v="2012-05-11T00:00:00"/>
    <x v="1"/>
    <n v="201501"/>
    <x v="0"/>
    <x v="0"/>
    <s v="365000"/>
    <s v="028                                "/>
    <s v="00"/>
    <s v="UADD    "/>
    <x v="4402"/>
    <s v="2470"/>
    <s v="BD201"/>
    <x v="40"/>
    <s v="Elec Distribution 360-373"/>
    <s v="Programs"/>
  </r>
  <r>
    <s v="BD201"/>
    <x v="40"/>
    <x v="442"/>
    <x v="442"/>
    <s v="DIS-E Cap Blanket"/>
    <d v="2012-05-11T00:00:00"/>
    <x v="1"/>
    <n v="201501"/>
    <x v="0"/>
    <x v="0"/>
    <s v="366000"/>
    <s v="028                                "/>
    <s v="00"/>
    <s v="UADD    "/>
    <x v="4403"/>
    <s v="2470"/>
    <s v="BD201"/>
    <x v="40"/>
    <s v="Elec Distribution 360-373"/>
    <s v="Programs"/>
  </r>
  <r>
    <s v="BD201"/>
    <x v="40"/>
    <x v="442"/>
    <x v="442"/>
    <s v="DIS-E Cap Blanket"/>
    <d v="2012-05-11T00:00:00"/>
    <x v="1"/>
    <n v="201501"/>
    <x v="0"/>
    <x v="0"/>
    <s v="367000"/>
    <s v="028                                "/>
    <s v="00"/>
    <s v="UADD    "/>
    <x v="4404"/>
    <s v="2470"/>
    <s v="BD201"/>
    <x v="40"/>
    <s v="Elec Distribution 360-373"/>
    <s v="Programs"/>
  </r>
  <r>
    <s v="BD201"/>
    <x v="40"/>
    <x v="442"/>
    <x v="442"/>
    <s v="DIS-E Cap Blanket"/>
    <d v="2012-05-11T00:00:00"/>
    <x v="1"/>
    <n v="201501"/>
    <x v="0"/>
    <x v="0"/>
    <s v="368000"/>
    <s v="028                                "/>
    <s v="00"/>
    <s v="UADD    "/>
    <x v="4405"/>
    <s v="2470"/>
    <s v="BD201"/>
    <x v="40"/>
    <s v="Elec Distribution 360-373"/>
    <s v="Programs"/>
  </r>
  <r>
    <s v="BD201"/>
    <x v="40"/>
    <x v="442"/>
    <x v="442"/>
    <s v="DIS-E Cap Blanket"/>
    <d v="2012-05-11T00:00:00"/>
    <x v="1"/>
    <n v="201501"/>
    <x v="0"/>
    <x v="0"/>
    <s v="369100"/>
    <s v="028                                "/>
    <s v="00"/>
    <s v="UADD    "/>
    <x v="4406"/>
    <s v="2470"/>
    <s v="BD201"/>
    <x v="40"/>
    <s v="Elec Distribution 360-373"/>
    <s v="Programs"/>
  </r>
  <r>
    <s v="XS102"/>
    <x v="41"/>
    <x v="443"/>
    <x v="443"/>
    <s v="TRN-Cap Specific"/>
    <d v="2012-05-22T00:00:00"/>
    <x v="1"/>
    <n v="201501"/>
    <x v="0"/>
    <x v="3"/>
    <s v="352000"/>
    <s v="028                                "/>
    <s v="ODS"/>
    <s v="UADD    "/>
    <x v="4407"/>
    <s v="2481"/>
    <s v="XS102"/>
    <x v="41"/>
    <s v="Elec Transmission 350-359"/>
    <s v="Programs"/>
  </r>
  <r>
    <s v="XS102"/>
    <x v="41"/>
    <x v="443"/>
    <x v="443"/>
    <s v="TRN-Cap Specific"/>
    <d v="2012-05-22T00:00:00"/>
    <x v="1"/>
    <n v="201501"/>
    <x v="0"/>
    <x v="3"/>
    <s v="353000"/>
    <s v="028                                "/>
    <s v="ODS"/>
    <s v="UADD    "/>
    <x v="4408"/>
    <s v="2481"/>
    <s v="XS102"/>
    <x v="41"/>
    <s v="Elec Transmission 350-359"/>
    <s v="Programs"/>
  </r>
  <r>
    <s v="WD306"/>
    <x v="43"/>
    <x v="845"/>
    <x v="845"/>
    <s v="DIS-E Cap Specific"/>
    <d v="2013-01-01T00:00:00"/>
    <x v="1"/>
    <n v="201501"/>
    <x v="0"/>
    <x v="0"/>
    <s v="364000"/>
    <s v="028                                "/>
    <s v="00"/>
    <s v="CFNU    "/>
    <x v="4409"/>
    <s v="2514"/>
    <s v="WD306"/>
    <x v="43"/>
    <s v="Elec Distribution 360-373"/>
    <s v="Programs"/>
  </r>
  <r>
    <s v="WD306"/>
    <x v="43"/>
    <x v="845"/>
    <x v="845"/>
    <s v="DIS-E Cap Specific"/>
    <d v="2013-01-01T00:00:00"/>
    <x v="1"/>
    <n v="201501"/>
    <x v="0"/>
    <x v="0"/>
    <s v="364000"/>
    <s v="028                                "/>
    <s v="00"/>
    <s v="NURV    "/>
    <x v="4410"/>
    <s v="2514"/>
    <s v="WD306"/>
    <x v="43"/>
    <s v="Elec Distribution 360-373"/>
    <s v="Programs"/>
  </r>
  <r>
    <s v="WD306"/>
    <x v="43"/>
    <x v="845"/>
    <x v="845"/>
    <s v="DIS-E Cap Specific"/>
    <d v="2013-01-01T00:00:00"/>
    <x v="1"/>
    <n v="201501"/>
    <x v="0"/>
    <x v="0"/>
    <s v="365000"/>
    <s v="028                                "/>
    <s v="00"/>
    <s v="CFNU    "/>
    <x v="4411"/>
    <s v="2514"/>
    <s v="WD306"/>
    <x v="43"/>
    <s v="Elec Distribution 360-373"/>
    <s v="Programs"/>
  </r>
  <r>
    <s v="WD306"/>
    <x v="43"/>
    <x v="845"/>
    <x v="845"/>
    <s v="DIS-E Cap Specific"/>
    <d v="2013-01-01T00:00:00"/>
    <x v="1"/>
    <n v="201501"/>
    <x v="0"/>
    <x v="0"/>
    <s v="365000"/>
    <s v="028                                "/>
    <s v="00"/>
    <s v="NURV    "/>
    <x v="4412"/>
    <s v="2514"/>
    <s v="WD306"/>
    <x v="43"/>
    <s v="Elec Distribution 360-373"/>
    <s v="Programs"/>
  </r>
  <r>
    <s v="WD306"/>
    <x v="43"/>
    <x v="845"/>
    <x v="845"/>
    <s v="DIS-E Cap Specific"/>
    <d v="2013-01-01T00:00:00"/>
    <x v="1"/>
    <n v="201501"/>
    <x v="0"/>
    <x v="0"/>
    <s v="366000"/>
    <s v="028                                "/>
    <s v="00"/>
    <s v="CFNU    "/>
    <x v="4413"/>
    <s v="2514"/>
    <s v="WD306"/>
    <x v="43"/>
    <s v="Elec Distribution 360-373"/>
    <s v="Programs"/>
  </r>
  <r>
    <s v="WD306"/>
    <x v="43"/>
    <x v="845"/>
    <x v="845"/>
    <s v="DIS-E Cap Specific"/>
    <d v="2013-01-01T00:00:00"/>
    <x v="1"/>
    <n v="201501"/>
    <x v="0"/>
    <x v="0"/>
    <s v="367000"/>
    <s v="028                                "/>
    <s v="00"/>
    <s v="CFNU    "/>
    <x v="4414"/>
    <s v="2514"/>
    <s v="WD306"/>
    <x v="43"/>
    <s v="Elec Distribution 360-373"/>
    <s v="Programs"/>
  </r>
  <r>
    <s v="WD306"/>
    <x v="43"/>
    <x v="845"/>
    <x v="845"/>
    <s v="DIS-E Cap Specific"/>
    <d v="2013-01-01T00:00:00"/>
    <x v="1"/>
    <n v="201501"/>
    <x v="0"/>
    <x v="0"/>
    <s v="368000"/>
    <s v="028                                "/>
    <s v="00"/>
    <s v="CFNU    "/>
    <x v="4415"/>
    <s v="2514"/>
    <s v="WD306"/>
    <x v="43"/>
    <s v="Elec Distribution 360-373"/>
    <s v="Programs"/>
  </r>
  <r>
    <s v="BD300"/>
    <x v="43"/>
    <x v="447"/>
    <x v="447"/>
    <s v="DIS-E Cap Specific"/>
    <d v="2013-01-01T00:00:00"/>
    <x v="1"/>
    <n v="201501"/>
    <x v="0"/>
    <x v="0"/>
    <s v="364000"/>
    <s v="028                                "/>
    <s v="00"/>
    <s v="CFNU    "/>
    <x v="4416"/>
    <s v="2514"/>
    <s v="BD300"/>
    <x v="43"/>
    <s v="Elec Distribution 360-373"/>
    <s v="Programs"/>
  </r>
  <r>
    <s v="BD300"/>
    <x v="43"/>
    <x v="447"/>
    <x v="447"/>
    <s v="DIS-E Cap Specific"/>
    <d v="2013-01-01T00:00:00"/>
    <x v="1"/>
    <n v="201501"/>
    <x v="0"/>
    <x v="0"/>
    <s v="364000"/>
    <s v="028                                "/>
    <s v="00"/>
    <s v="NURV    "/>
    <x v="4417"/>
    <s v="2514"/>
    <s v="BD300"/>
    <x v="43"/>
    <s v="Elec Distribution 360-373"/>
    <s v="Programs"/>
  </r>
  <r>
    <s v="BD300"/>
    <x v="43"/>
    <x v="447"/>
    <x v="447"/>
    <s v="DIS-E Cap Specific"/>
    <d v="2013-01-01T00:00:00"/>
    <x v="1"/>
    <n v="201501"/>
    <x v="0"/>
    <x v="0"/>
    <s v="365000"/>
    <s v="028                                "/>
    <s v="00"/>
    <s v="CFNU    "/>
    <x v="4418"/>
    <s v="2514"/>
    <s v="BD300"/>
    <x v="43"/>
    <s v="Elec Distribution 360-373"/>
    <s v="Programs"/>
  </r>
  <r>
    <s v="BD300"/>
    <x v="43"/>
    <x v="447"/>
    <x v="447"/>
    <s v="DIS-E Cap Specific"/>
    <d v="2013-01-01T00:00:00"/>
    <x v="1"/>
    <n v="201501"/>
    <x v="0"/>
    <x v="0"/>
    <s v="365000"/>
    <s v="028                                "/>
    <s v="00"/>
    <s v="NURV    "/>
    <x v="4419"/>
    <s v="2514"/>
    <s v="BD300"/>
    <x v="43"/>
    <s v="Elec Distribution 360-373"/>
    <s v="Programs"/>
  </r>
  <r>
    <s v="BD300"/>
    <x v="43"/>
    <x v="447"/>
    <x v="447"/>
    <s v="DIS-E Cap Specific"/>
    <d v="2013-01-01T00:00:00"/>
    <x v="1"/>
    <n v="201501"/>
    <x v="0"/>
    <x v="0"/>
    <s v="368000"/>
    <s v="028                                "/>
    <s v="00"/>
    <s v="CFNU    "/>
    <x v="4420"/>
    <s v="2514"/>
    <s v="BD300"/>
    <x v="43"/>
    <s v="Elec Distribution 360-373"/>
    <s v="Programs"/>
  </r>
  <r>
    <s v="BD300"/>
    <x v="43"/>
    <x v="448"/>
    <x v="448"/>
    <s v="DIS-E Cap Specific"/>
    <d v="2013-12-01T00:00:00"/>
    <x v="1"/>
    <n v="201501"/>
    <x v="0"/>
    <x v="0"/>
    <s v="364000"/>
    <s v="028                                "/>
    <s v="00"/>
    <s v="UADD    "/>
    <x v="4421"/>
    <s v="2514"/>
    <s v="BD300"/>
    <x v="43"/>
    <s v="Elec Distribution 360-373"/>
    <s v="Programs"/>
  </r>
  <r>
    <s v="BD300"/>
    <x v="43"/>
    <x v="448"/>
    <x v="448"/>
    <s v="DIS-E Cap Specific"/>
    <d v="2013-12-01T00:00:00"/>
    <x v="1"/>
    <n v="201501"/>
    <x v="0"/>
    <x v="0"/>
    <s v="365000"/>
    <s v="028                                "/>
    <s v="00"/>
    <s v="UADD    "/>
    <x v="4422"/>
    <s v="2514"/>
    <s v="BD300"/>
    <x v="43"/>
    <s v="Elec Distribution 360-373"/>
    <s v="Programs"/>
  </r>
  <r>
    <s v="DD500"/>
    <x v="43"/>
    <x v="449"/>
    <x v="449"/>
    <s v="DIS-E Cap Specific"/>
    <d v="2014-01-01T00:00:00"/>
    <x v="1"/>
    <n v="201501"/>
    <x v="0"/>
    <x v="0"/>
    <s v="364000"/>
    <s v="028                                "/>
    <s v="00"/>
    <s v="UADD    "/>
    <x v="4423"/>
    <s v="2514"/>
    <s v="DD500"/>
    <x v="43"/>
    <s v="Elec Distribution 360-373"/>
    <s v="Programs"/>
  </r>
  <r>
    <s v="DD500"/>
    <x v="43"/>
    <x v="449"/>
    <x v="449"/>
    <s v="DIS-E Cap Specific"/>
    <d v="2014-01-01T00:00:00"/>
    <x v="1"/>
    <n v="201501"/>
    <x v="0"/>
    <x v="0"/>
    <s v="365000"/>
    <s v="028                                "/>
    <s v="00"/>
    <s v="UADD    "/>
    <x v="4424"/>
    <s v="2514"/>
    <s v="DD500"/>
    <x v="43"/>
    <s v="Elec Distribution 360-373"/>
    <s v="Programs"/>
  </r>
  <r>
    <s v="DD500"/>
    <x v="43"/>
    <x v="449"/>
    <x v="449"/>
    <s v="DIS-E Cap Specific"/>
    <d v="2014-01-01T00:00:00"/>
    <x v="1"/>
    <n v="201501"/>
    <x v="0"/>
    <x v="0"/>
    <s v="366000"/>
    <s v="028                                "/>
    <s v="00"/>
    <s v="UADD    "/>
    <x v="4425"/>
    <s v="2514"/>
    <s v="DD500"/>
    <x v="43"/>
    <s v="Elec Distribution 360-373"/>
    <s v="Programs"/>
  </r>
  <r>
    <s v="DD500"/>
    <x v="43"/>
    <x v="449"/>
    <x v="449"/>
    <s v="DIS-E Cap Specific"/>
    <d v="2014-01-01T00:00:00"/>
    <x v="1"/>
    <n v="201501"/>
    <x v="0"/>
    <x v="0"/>
    <s v="367000"/>
    <s v="028                                "/>
    <s v="00"/>
    <s v="UADD    "/>
    <x v="4426"/>
    <s v="2514"/>
    <s v="DD500"/>
    <x v="43"/>
    <s v="Elec Distribution 360-373"/>
    <s v="Programs"/>
  </r>
  <r>
    <s v="DD500"/>
    <x v="43"/>
    <x v="449"/>
    <x v="449"/>
    <s v="DIS-E Cap Specific"/>
    <d v="2014-01-01T00:00:00"/>
    <x v="1"/>
    <n v="201501"/>
    <x v="0"/>
    <x v="0"/>
    <s v="368000"/>
    <s v="028                                "/>
    <s v="00"/>
    <s v="UADD    "/>
    <x v="4427"/>
    <s v="2514"/>
    <s v="DD500"/>
    <x v="43"/>
    <s v="Elec Distribution 360-373"/>
    <s v="Programs"/>
  </r>
  <r>
    <s v="FD101"/>
    <x v="43"/>
    <x v="451"/>
    <x v="451"/>
    <s v="DIS-E Cap Specific"/>
    <d v="2014-06-01T00:00:00"/>
    <x v="1"/>
    <n v="201501"/>
    <x v="0"/>
    <x v="0"/>
    <s v="364000"/>
    <s v="028                                "/>
    <s v="00"/>
    <s v="UADD    "/>
    <x v="4428"/>
    <s v="2514"/>
    <s v="FD101"/>
    <x v="43"/>
    <s v="Elec Distribution 360-373"/>
    <s v="Programs"/>
  </r>
  <r>
    <s v="FD101"/>
    <x v="43"/>
    <x v="451"/>
    <x v="451"/>
    <s v="DIS-E Cap Specific"/>
    <d v="2014-06-01T00:00:00"/>
    <x v="1"/>
    <n v="201501"/>
    <x v="0"/>
    <x v="0"/>
    <s v="365000"/>
    <s v="028                                "/>
    <s v="00"/>
    <s v="UADD    "/>
    <x v="4429"/>
    <s v="2514"/>
    <s v="FD101"/>
    <x v="43"/>
    <s v="Elec Distribution 360-373"/>
    <s v="Programs"/>
  </r>
  <r>
    <s v="FD301"/>
    <x v="43"/>
    <x v="452"/>
    <x v="452"/>
    <s v="DIS-E Cap Specific"/>
    <d v="2013-03-01T00:00:00"/>
    <x v="1"/>
    <n v="201501"/>
    <x v="0"/>
    <x v="0"/>
    <s v="364000"/>
    <s v="028                                "/>
    <s v="00"/>
    <s v="UADD    "/>
    <x v="4430"/>
    <s v="2514"/>
    <s v="FD301"/>
    <x v="43"/>
    <s v="Elec Distribution 360-373"/>
    <s v="Programs"/>
  </r>
  <r>
    <s v="FD301"/>
    <x v="43"/>
    <x v="452"/>
    <x v="452"/>
    <s v="DIS-E Cap Specific"/>
    <d v="2013-03-01T00:00:00"/>
    <x v="1"/>
    <n v="201501"/>
    <x v="0"/>
    <x v="0"/>
    <s v="365000"/>
    <s v="028                                "/>
    <s v="00"/>
    <s v="UADD    "/>
    <x v="4431"/>
    <s v="2514"/>
    <s v="FD301"/>
    <x v="43"/>
    <s v="Elec Distribution 360-373"/>
    <s v="Programs"/>
  </r>
  <r>
    <s v="FD301"/>
    <x v="43"/>
    <x v="452"/>
    <x v="452"/>
    <s v="DIS-E Cap Specific"/>
    <d v="2013-03-01T00:00:00"/>
    <x v="1"/>
    <n v="201501"/>
    <x v="0"/>
    <x v="0"/>
    <s v="366000"/>
    <s v="028                                "/>
    <s v="00"/>
    <s v="UADD    "/>
    <x v="4432"/>
    <s v="2514"/>
    <s v="FD301"/>
    <x v="43"/>
    <s v="Elec Distribution 360-373"/>
    <s v="Programs"/>
  </r>
  <r>
    <s v="FD301"/>
    <x v="43"/>
    <x v="452"/>
    <x v="452"/>
    <s v="DIS-E Cap Specific"/>
    <d v="2013-03-01T00:00:00"/>
    <x v="1"/>
    <n v="201501"/>
    <x v="0"/>
    <x v="0"/>
    <s v="367000"/>
    <s v="028                                "/>
    <s v="00"/>
    <s v="UADD    "/>
    <x v="4433"/>
    <s v="2514"/>
    <s v="FD301"/>
    <x v="43"/>
    <s v="Elec Distribution 360-373"/>
    <s v="Programs"/>
  </r>
  <r>
    <s v="FD301"/>
    <x v="43"/>
    <x v="452"/>
    <x v="452"/>
    <s v="DIS-E Cap Specific"/>
    <d v="2013-03-01T00:00:00"/>
    <x v="1"/>
    <n v="201501"/>
    <x v="0"/>
    <x v="0"/>
    <s v="369300"/>
    <s v="028                                "/>
    <s v="00"/>
    <s v="UADD    "/>
    <x v="4434"/>
    <s v="2514"/>
    <s v="FD301"/>
    <x v="43"/>
    <s v="Elec Distribution 360-373"/>
    <s v="Programs"/>
  </r>
  <r>
    <s v="CD404"/>
    <x v="44"/>
    <x v="453"/>
    <x v="453"/>
    <s v="DIS-E Cap Specific"/>
    <d v="2013-12-01T00:00:00"/>
    <x v="1"/>
    <n v="201501"/>
    <x v="0"/>
    <x v="1"/>
    <s v="364000"/>
    <s v="038                                "/>
    <s v="00"/>
    <s v="UADD    "/>
    <x v="4435"/>
    <s v="2515"/>
    <s v="CD404"/>
    <x v="44"/>
    <s v="Elec Distribution 360-373"/>
    <s v="Programs"/>
  </r>
  <r>
    <s v="CD404"/>
    <x v="44"/>
    <x v="453"/>
    <x v="453"/>
    <s v="DIS-E Cap Specific"/>
    <d v="2013-12-01T00:00:00"/>
    <x v="1"/>
    <n v="201501"/>
    <x v="0"/>
    <x v="1"/>
    <s v="365000"/>
    <s v="038                                "/>
    <s v="00"/>
    <s v="UADD    "/>
    <x v="4436"/>
    <s v="2515"/>
    <s v="CD404"/>
    <x v="44"/>
    <s v="Elec Distribution 360-373"/>
    <s v="Programs"/>
  </r>
  <r>
    <s v="CD404"/>
    <x v="44"/>
    <x v="453"/>
    <x v="453"/>
    <s v="DIS-E Cap Specific"/>
    <d v="2013-12-01T00:00:00"/>
    <x v="1"/>
    <n v="201501"/>
    <x v="0"/>
    <x v="1"/>
    <s v="366000"/>
    <s v="038                                "/>
    <s v="00"/>
    <s v="UADD    "/>
    <x v="4437"/>
    <s v="2515"/>
    <s v="CD404"/>
    <x v="44"/>
    <s v="Elec Distribution 360-373"/>
    <s v="Programs"/>
  </r>
  <r>
    <s v="CD404"/>
    <x v="44"/>
    <x v="453"/>
    <x v="453"/>
    <s v="DIS-E Cap Specific"/>
    <d v="2013-12-01T00:00:00"/>
    <x v="1"/>
    <n v="201501"/>
    <x v="0"/>
    <x v="1"/>
    <s v="367000"/>
    <s v="038                                "/>
    <s v="00"/>
    <s v="UADD    "/>
    <x v="4438"/>
    <s v="2515"/>
    <s v="CD404"/>
    <x v="44"/>
    <s v="Elec Distribution 360-373"/>
    <s v="Programs"/>
  </r>
  <r>
    <s v="CD404"/>
    <x v="44"/>
    <x v="453"/>
    <x v="453"/>
    <s v="DIS-E Cap Specific"/>
    <d v="2013-12-01T00:00:00"/>
    <x v="1"/>
    <n v="201501"/>
    <x v="0"/>
    <x v="1"/>
    <s v="368000"/>
    <s v="038                                "/>
    <s v="00"/>
    <s v="UADD    "/>
    <x v="4439"/>
    <s v="2515"/>
    <s v="CD404"/>
    <x v="44"/>
    <s v="Elec Distribution 360-373"/>
    <s v="Programs"/>
  </r>
  <r>
    <s v="CD404"/>
    <x v="44"/>
    <x v="453"/>
    <x v="453"/>
    <s v="DIS-E Cap Specific"/>
    <d v="2013-12-01T00:00:00"/>
    <x v="1"/>
    <n v="201501"/>
    <x v="0"/>
    <x v="1"/>
    <s v="369300"/>
    <s v="038                                "/>
    <s v="00"/>
    <s v="UADD    "/>
    <x v="4440"/>
    <s v="2515"/>
    <s v="CD404"/>
    <x v="44"/>
    <s v="Elec Distribution 360-373"/>
    <s v="Programs"/>
  </r>
  <r>
    <s v="SD907"/>
    <x v="106"/>
    <x v="846"/>
    <x v="846"/>
    <s v="GP-Cap Specific"/>
    <d v="2010-07-07T00:00:00"/>
    <x v="1"/>
    <n v="201501"/>
    <x v="0"/>
    <x v="0"/>
    <s v="303100"/>
    <s v="028                                "/>
    <s v="00"/>
    <s v="CFNU    "/>
    <x v="4441"/>
    <s v="2529"/>
    <s v="SD907"/>
    <x v="106"/>
    <s v="Elec Distribution 360-373"/>
    <s v="Projects"/>
  </r>
  <r>
    <s v="SD907"/>
    <x v="106"/>
    <x v="846"/>
    <x v="846"/>
    <s v="GP-Cap Specific"/>
    <d v="2010-07-07T00:00:00"/>
    <x v="1"/>
    <n v="201501"/>
    <x v="0"/>
    <x v="0"/>
    <s v="303100"/>
    <s v="028                                "/>
    <s v="00"/>
    <s v="NURV    "/>
    <x v="4442"/>
    <s v="2529"/>
    <s v="SD907"/>
    <x v="106"/>
    <s v="Elec Distribution 360-373"/>
    <s v="Projects"/>
  </r>
  <r>
    <s v="SD907"/>
    <x v="106"/>
    <x v="846"/>
    <x v="846"/>
    <s v="GP-Cap Specific"/>
    <d v="2010-07-07T00:00:00"/>
    <x v="1"/>
    <n v="201501"/>
    <x v="0"/>
    <x v="0"/>
    <s v="391100"/>
    <s v="028                                "/>
    <s v="00"/>
    <s v="CFNU    "/>
    <x v="4443"/>
    <s v="2529"/>
    <s v="SD907"/>
    <x v="106"/>
    <s v="Elec Distribution 360-373"/>
    <s v="Projects"/>
  </r>
  <r>
    <s v="SD907"/>
    <x v="106"/>
    <x v="846"/>
    <x v="846"/>
    <s v="GP-Cap Specific"/>
    <d v="2010-07-07T00:00:00"/>
    <x v="1"/>
    <n v="201501"/>
    <x v="0"/>
    <x v="0"/>
    <s v="391100"/>
    <s v="028                                "/>
    <s v="00"/>
    <s v="NURV    "/>
    <x v="4444"/>
    <s v="2529"/>
    <s v="SD907"/>
    <x v="106"/>
    <s v="Elec Distribution 360-373"/>
    <s v="Projects"/>
  </r>
  <r>
    <s v="SD904"/>
    <x v="106"/>
    <x v="847"/>
    <x v="847"/>
    <s v="GP-Cap Specific"/>
    <d v="2009-12-09T00:00:00"/>
    <x v="1"/>
    <n v="201501"/>
    <x v="0"/>
    <x v="0"/>
    <s v="303100"/>
    <s v="028                                "/>
    <s v="00"/>
    <s v="CFNU    "/>
    <x v="4445"/>
    <s v="2529"/>
    <s v="SD904"/>
    <x v="106"/>
    <s v="Elec Distribution 360-373"/>
    <s v="Projects"/>
  </r>
  <r>
    <s v="SD904"/>
    <x v="106"/>
    <x v="847"/>
    <x v="847"/>
    <s v="GP-Cap Specific"/>
    <d v="2009-12-09T00:00:00"/>
    <x v="1"/>
    <n v="201501"/>
    <x v="0"/>
    <x v="0"/>
    <s v="303100"/>
    <s v="028                                "/>
    <s v="00"/>
    <s v="NURV    "/>
    <x v="4446"/>
    <s v="2529"/>
    <s v="SD904"/>
    <x v="106"/>
    <s v="Elec Distribution 360-373"/>
    <s v="Projects"/>
  </r>
  <r>
    <s v="SD904"/>
    <x v="106"/>
    <x v="847"/>
    <x v="847"/>
    <s v="GP-Cap Specific"/>
    <d v="2009-12-09T00:00:00"/>
    <x v="1"/>
    <n v="201501"/>
    <x v="0"/>
    <x v="0"/>
    <s v="391100"/>
    <s v="028                                "/>
    <s v="00"/>
    <s v="CFNU    "/>
    <x v="4447"/>
    <s v="2529"/>
    <s v="SD904"/>
    <x v="106"/>
    <s v="Elec Distribution 360-373"/>
    <s v="Projects"/>
  </r>
  <r>
    <s v="SD904"/>
    <x v="106"/>
    <x v="847"/>
    <x v="847"/>
    <s v="GP-Cap Specific"/>
    <d v="2009-12-09T00:00:00"/>
    <x v="1"/>
    <n v="201501"/>
    <x v="0"/>
    <x v="0"/>
    <s v="391100"/>
    <s v="028                                "/>
    <s v="00"/>
    <s v="NURV    "/>
    <x v="4448"/>
    <s v="2529"/>
    <s v="SD904"/>
    <x v="106"/>
    <s v="Elec Distribution 360-373"/>
    <s v="Projects"/>
  </r>
  <r>
    <s v="PD010"/>
    <x v="45"/>
    <x v="454"/>
    <x v="454"/>
    <s v="GP-Cap Specific"/>
    <d v="2012-05-15T00:00:00"/>
    <x v="1"/>
    <n v="201501"/>
    <x v="0"/>
    <x v="0"/>
    <s v="303100"/>
    <s v="028                                "/>
    <s v="00"/>
    <s v="UADD    "/>
    <x v="4449"/>
    <s v="2530"/>
    <s v="PD010"/>
    <x v="45"/>
    <s v="Elec Distribution 360-373"/>
    <s v="Committed"/>
  </r>
  <r>
    <s v="PD010"/>
    <x v="45"/>
    <x v="455"/>
    <x v="455"/>
    <s v="GP-Cap Specific"/>
    <d v="2012-05-15T00:00:00"/>
    <x v="1"/>
    <n v="201501"/>
    <x v="0"/>
    <x v="0"/>
    <s v="303100"/>
    <s v="028                                "/>
    <s v="00"/>
    <s v="UADD    "/>
    <x v="4450"/>
    <s v="2530"/>
    <s v="PD010"/>
    <x v="45"/>
    <s v="Elec Distribution 360-373"/>
    <s v="Committed"/>
  </r>
  <r>
    <s v="PD005"/>
    <x v="45"/>
    <x v="848"/>
    <x v="848"/>
    <s v="DIS-E Cap Specific"/>
    <d v="2010-04-01T00:00:00"/>
    <x v="1"/>
    <n v="201501"/>
    <x v="0"/>
    <x v="0"/>
    <s v="366000"/>
    <s v="028                                "/>
    <s v="00"/>
    <s v="CFNU    "/>
    <x v="4451"/>
    <s v="2530"/>
    <s v="PD005"/>
    <x v="45"/>
    <s v="Elec Distribution 360-373"/>
    <s v="Projects"/>
  </r>
  <r>
    <s v="PD005"/>
    <x v="45"/>
    <x v="848"/>
    <x v="848"/>
    <s v="DIS-E Cap Specific"/>
    <d v="2010-04-01T00:00:00"/>
    <x v="1"/>
    <n v="201501"/>
    <x v="0"/>
    <x v="0"/>
    <s v="366000"/>
    <s v="028                                "/>
    <s v="00"/>
    <s v="NURV    "/>
    <x v="4452"/>
    <s v="2530"/>
    <s v="PD005"/>
    <x v="45"/>
    <s v="Elec Distribution 360-373"/>
    <s v="Projects"/>
  </r>
  <r>
    <s v="PD005"/>
    <x v="45"/>
    <x v="848"/>
    <x v="848"/>
    <s v="DIS-E Cap Specific"/>
    <d v="2010-04-01T00:00:00"/>
    <x v="1"/>
    <n v="201501"/>
    <x v="0"/>
    <x v="0"/>
    <s v="367000"/>
    <s v="028                                "/>
    <s v="00"/>
    <s v="CFNU    "/>
    <x v="4453"/>
    <s v="2530"/>
    <s v="PD005"/>
    <x v="45"/>
    <s v="Elec Distribution 360-373"/>
    <s v="Projects"/>
  </r>
  <r>
    <s v="PD005"/>
    <x v="45"/>
    <x v="848"/>
    <x v="848"/>
    <s v="DIS-E Cap Specific"/>
    <d v="2010-04-01T00:00:00"/>
    <x v="1"/>
    <n v="201501"/>
    <x v="0"/>
    <x v="0"/>
    <s v="367000"/>
    <s v="028                                "/>
    <s v="00"/>
    <s v="NURV    "/>
    <x v="4454"/>
    <s v="2530"/>
    <s v="PD005"/>
    <x v="45"/>
    <s v="Elec Distribution 360-373"/>
    <s v="Projects"/>
  </r>
  <r>
    <s v="PD010"/>
    <x v="45"/>
    <x v="459"/>
    <x v="459"/>
    <s v="GP-Cap Specific"/>
    <d v="2013-08-01T00:00:00"/>
    <x v="1"/>
    <n v="201501"/>
    <x v="0"/>
    <x v="0"/>
    <s v="303100"/>
    <s v="028                                "/>
    <s v="MANCOM"/>
    <s v="UADD    "/>
    <x v="4455"/>
    <s v="2530"/>
    <s v="PD010"/>
    <x v="45"/>
    <s v="Elec Distribution 360-373"/>
    <s v="Committed"/>
  </r>
  <r>
    <s v="SD007"/>
    <x v="46"/>
    <x v="460"/>
    <x v="460"/>
    <s v="DIS-E Cap Blanket"/>
    <d v="2010-09-01T00:00:00"/>
    <x v="1"/>
    <n v="201501"/>
    <x v="0"/>
    <x v="1"/>
    <s v="364000"/>
    <s v="038                                "/>
    <s v="00"/>
    <s v="UADD    "/>
    <x v="4456"/>
    <s v="2535"/>
    <s v="SD007"/>
    <x v="46"/>
    <s v="Elec Distribution 360-373"/>
    <s v="Programs"/>
  </r>
  <r>
    <s v="SD007"/>
    <x v="46"/>
    <x v="460"/>
    <x v="460"/>
    <s v="DIS-E Cap Blanket"/>
    <d v="2010-09-01T00:00:00"/>
    <x v="1"/>
    <n v="201501"/>
    <x v="0"/>
    <x v="1"/>
    <s v="365000"/>
    <s v="038                                "/>
    <s v="00"/>
    <s v="UADD    "/>
    <x v="4457"/>
    <s v="2535"/>
    <s v="SD007"/>
    <x v="46"/>
    <s v="Elec Distribution 360-373"/>
    <s v="Programs"/>
  </r>
  <r>
    <s v="SD007"/>
    <x v="46"/>
    <x v="460"/>
    <x v="460"/>
    <s v="DIS-E Cap Blanket"/>
    <d v="2010-09-01T00:00:00"/>
    <x v="1"/>
    <n v="201501"/>
    <x v="0"/>
    <x v="1"/>
    <s v="366000"/>
    <s v="038                                "/>
    <s v="00"/>
    <s v="UADD    "/>
    <x v="4458"/>
    <s v="2535"/>
    <s v="SD007"/>
    <x v="46"/>
    <s v="Elec Distribution 360-373"/>
    <s v="Programs"/>
  </r>
  <r>
    <s v="SD007"/>
    <x v="46"/>
    <x v="460"/>
    <x v="460"/>
    <s v="DIS-E Cap Blanket"/>
    <d v="2010-09-01T00:00:00"/>
    <x v="1"/>
    <n v="201501"/>
    <x v="0"/>
    <x v="1"/>
    <s v="367000"/>
    <s v="038                                "/>
    <s v="00"/>
    <s v="UADD    "/>
    <x v="4459"/>
    <s v="2535"/>
    <s v="SD007"/>
    <x v="46"/>
    <s v="Elec Distribution 360-373"/>
    <s v="Programs"/>
  </r>
  <r>
    <s v="SD007"/>
    <x v="46"/>
    <x v="460"/>
    <x v="460"/>
    <s v="DIS-E Cap Blanket"/>
    <d v="2010-09-01T00:00:00"/>
    <x v="1"/>
    <n v="201501"/>
    <x v="0"/>
    <x v="1"/>
    <s v="368000"/>
    <s v="038                                "/>
    <s v="00"/>
    <s v="UADD    "/>
    <x v="4460"/>
    <s v="2535"/>
    <s v="SD007"/>
    <x v="46"/>
    <s v="Elec Distribution 360-373"/>
    <s v="Programs"/>
  </r>
  <r>
    <s v="SD007"/>
    <x v="46"/>
    <x v="460"/>
    <x v="460"/>
    <s v="DIS-E Cap Blanket"/>
    <d v="2010-09-01T00:00:00"/>
    <x v="1"/>
    <n v="201501"/>
    <x v="0"/>
    <x v="1"/>
    <s v="369300"/>
    <s v="038                                "/>
    <s v="00"/>
    <s v="UADD    "/>
    <x v="4461"/>
    <s v="2535"/>
    <s v="SD007"/>
    <x v="46"/>
    <s v="Elec Distribution 360-373"/>
    <s v="Programs"/>
  </r>
  <r>
    <s v="SD007"/>
    <x v="46"/>
    <x v="461"/>
    <x v="461"/>
    <s v="DIS-E Cap Blanket"/>
    <d v="2010-09-01T00:00:00"/>
    <x v="1"/>
    <n v="201501"/>
    <x v="0"/>
    <x v="0"/>
    <s v="364000"/>
    <s v="028                                "/>
    <s v="00"/>
    <s v="UADD    "/>
    <x v="4462"/>
    <s v="2535"/>
    <s v="SD007"/>
    <x v="46"/>
    <s v="Elec Distribution 360-373"/>
    <s v="Programs"/>
  </r>
  <r>
    <s v="SD007"/>
    <x v="46"/>
    <x v="461"/>
    <x v="461"/>
    <s v="DIS-E Cap Blanket"/>
    <d v="2010-09-01T00:00:00"/>
    <x v="1"/>
    <n v="201501"/>
    <x v="0"/>
    <x v="0"/>
    <s v="365000"/>
    <s v="028                                "/>
    <s v="00"/>
    <s v="UADD    "/>
    <x v="4463"/>
    <s v="2535"/>
    <s v="SD007"/>
    <x v="46"/>
    <s v="Elec Distribution 360-373"/>
    <s v="Programs"/>
  </r>
  <r>
    <s v="SD007"/>
    <x v="46"/>
    <x v="461"/>
    <x v="461"/>
    <s v="DIS-E Cap Blanket"/>
    <d v="2010-09-01T00:00:00"/>
    <x v="1"/>
    <n v="201501"/>
    <x v="0"/>
    <x v="0"/>
    <s v="366000"/>
    <s v="028                                "/>
    <s v="00"/>
    <s v="UADD    "/>
    <x v="4464"/>
    <s v="2535"/>
    <s v="SD007"/>
    <x v="46"/>
    <s v="Elec Distribution 360-373"/>
    <s v="Programs"/>
  </r>
  <r>
    <s v="SD007"/>
    <x v="46"/>
    <x v="461"/>
    <x v="461"/>
    <s v="DIS-E Cap Blanket"/>
    <d v="2010-09-01T00:00:00"/>
    <x v="1"/>
    <n v="201501"/>
    <x v="0"/>
    <x v="0"/>
    <s v="367000"/>
    <s v="028                                "/>
    <s v="00"/>
    <s v="UADD    "/>
    <x v="4465"/>
    <s v="2535"/>
    <s v="SD007"/>
    <x v="46"/>
    <s v="Elec Distribution 360-373"/>
    <s v="Programs"/>
  </r>
  <r>
    <s v="SD007"/>
    <x v="46"/>
    <x v="461"/>
    <x v="461"/>
    <s v="DIS-E Cap Blanket"/>
    <d v="2010-09-01T00:00:00"/>
    <x v="1"/>
    <n v="201501"/>
    <x v="0"/>
    <x v="0"/>
    <s v="368000"/>
    <s v="028                                "/>
    <s v="00"/>
    <s v="UADD    "/>
    <x v="4466"/>
    <s v="2535"/>
    <s v="SD007"/>
    <x v="46"/>
    <s v="Elec Distribution 360-373"/>
    <s v="Programs"/>
  </r>
  <r>
    <s v="SD007"/>
    <x v="46"/>
    <x v="461"/>
    <x v="461"/>
    <s v="DIS-E Cap Blanket"/>
    <d v="2010-09-01T00:00:00"/>
    <x v="1"/>
    <n v="201501"/>
    <x v="0"/>
    <x v="0"/>
    <s v="369300"/>
    <s v="028                                "/>
    <s v="00"/>
    <s v="UADD    "/>
    <x v="4467"/>
    <s v="2535"/>
    <s v="SD007"/>
    <x v="46"/>
    <s v="Elec Distribution 360-373"/>
    <s v="Programs"/>
  </r>
  <r>
    <s v="CS100"/>
    <x v="47"/>
    <x v="462"/>
    <x v="462"/>
    <s v="DIS-E Cap Specific"/>
    <d v="2011-06-01T00:00:00"/>
    <x v="1"/>
    <n v="201501"/>
    <x v="0"/>
    <x v="1"/>
    <s v="361000"/>
    <s v="038                                "/>
    <s v="BLU"/>
    <s v="UADD    "/>
    <x v="4468"/>
    <s v="2546"/>
    <s v="CS100"/>
    <x v="47"/>
    <s v="Elec Distribution 360-373"/>
    <s v="Programs"/>
  </r>
  <r>
    <s v="CS100"/>
    <x v="47"/>
    <x v="462"/>
    <x v="462"/>
    <s v="DIS-E Cap Specific"/>
    <d v="2011-06-01T00:00:00"/>
    <x v="1"/>
    <n v="201501"/>
    <x v="0"/>
    <x v="1"/>
    <s v="362000"/>
    <s v="038                                "/>
    <s v="BLU"/>
    <s v="UADD    "/>
    <x v="4469"/>
    <s v="2546"/>
    <s v="CS100"/>
    <x v="47"/>
    <s v="Elec Distribution 360-373"/>
    <s v="Programs"/>
  </r>
  <r>
    <s v="CS100"/>
    <x v="47"/>
    <x v="463"/>
    <x v="463"/>
    <s v="TRN-Cap Specific"/>
    <d v="2011-06-01T00:00:00"/>
    <x v="1"/>
    <n v="201501"/>
    <x v="0"/>
    <x v="3"/>
    <s v="352000"/>
    <s v="038                                "/>
    <s v="BLU"/>
    <s v="UADD    "/>
    <x v="4470"/>
    <s v="2546"/>
    <s v="CS100"/>
    <x v="47"/>
    <s v="Elec Distribution 360-373"/>
    <s v="Programs"/>
  </r>
  <r>
    <s v="CS100"/>
    <x v="47"/>
    <x v="463"/>
    <x v="463"/>
    <s v="TRN-Cap Specific"/>
    <d v="2011-06-01T00:00:00"/>
    <x v="1"/>
    <n v="201501"/>
    <x v="0"/>
    <x v="3"/>
    <s v="353000"/>
    <s v="038                                "/>
    <s v="BLU"/>
    <s v="UADD    "/>
    <x v="4471"/>
    <s v="2546"/>
    <s v="CS100"/>
    <x v="47"/>
    <s v="Elec Distribution 360-373"/>
    <s v="Programs"/>
  </r>
  <r>
    <s v="CS100"/>
    <x v="47"/>
    <x v="464"/>
    <x v="464"/>
    <s v="GP-Cap Specific"/>
    <d v="2011-06-01T00:00:00"/>
    <x v="1"/>
    <n v="201501"/>
    <x v="0"/>
    <x v="1"/>
    <s v="397000"/>
    <s v="038                                "/>
    <s v="BLU"/>
    <s v="UADD    "/>
    <x v="4472"/>
    <s v="2546"/>
    <s v="CS100"/>
    <x v="47"/>
    <s v="Elec Distribution 360-373"/>
    <s v="Programs"/>
  </r>
  <r>
    <s v="CT203"/>
    <x v="49"/>
    <x v="467"/>
    <x v="467"/>
    <s v="TRN-Cap Specific"/>
    <d v="2013-02-01T00:00:00"/>
    <x v="1"/>
    <n v="201501"/>
    <x v="0"/>
    <x v="3"/>
    <s v="355000"/>
    <s v="345                                "/>
    <s v="345T"/>
    <s v="UADD    "/>
    <x v="4473"/>
    <s v="2560"/>
    <s v="CT203"/>
    <x v="49"/>
    <s v="Elec Transmission 350-359"/>
    <s v="Programs"/>
  </r>
  <r>
    <s v="CT203"/>
    <x v="49"/>
    <x v="467"/>
    <x v="467"/>
    <s v="TRN-Cap Specific"/>
    <d v="2013-02-01T00:00:00"/>
    <x v="1"/>
    <n v="201501"/>
    <x v="0"/>
    <x v="3"/>
    <s v="356000"/>
    <s v="345                                "/>
    <s v="345T"/>
    <s v="UADD    "/>
    <x v="4474"/>
    <s v="2560"/>
    <s v="CT203"/>
    <x v="49"/>
    <s v="Elec Transmission 350-359"/>
    <s v="Programs"/>
  </r>
  <r>
    <s v="BS201"/>
    <x v="50"/>
    <x v="468"/>
    <x v="468"/>
    <s v="TRN-Cap Specific"/>
    <d v="2012-06-01T00:00:00"/>
    <x v="1"/>
    <n v="201501"/>
    <x v="0"/>
    <x v="3"/>
    <s v="352000"/>
    <s v="028                                "/>
    <s v="STR"/>
    <s v="UADD    "/>
    <x v="4475"/>
    <s v="2563"/>
    <s v="BS201"/>
    <x v="50"/>
    <s v="Elec Distribution 360-373"/>
    <s v="Programs"/>
  </r>
  <r>
    <s v="BS201"/>
    <x v="50"/>
    <x v="468"/>
    <x v="468"/>
    <s v="TRN-Cap Specific"/>
    <d v="2012-06-01T00:00:00"/>
    <x v="1"/>
    <n v="201501"/>
    <x v="0"/>
    <x v="3"/>
    <s v="353000"/>
    <s v="028                                "/>
    <s v="STR"/>
    <s v="UADD    "/>
    <x v="4476"/>
    <s v="2563"/>
    <s v="BS201"/>
    <x v="50"/>
    <s v="Elec Distribution 360-373"/>
    <s v="Programs"/>
  </r>
  <r>
    <s v="BS201"/>
    <x v="50"/>
    <x v="470"/>
    <x v="470"/>
    <s v="GP-Cap Specific"/>
    <d v="2012-06-01T00:00:00"/>
    <x v="1"/>
    <n v="201501"/>
    <x v="0"/>
    <x v="3"/>
    <s v="397000"/>
    <s v="098                                "/>
    <s v="STRCOM"/>
    <s v="UADD    "/>
    <x v="4477"/>
    <s v="2563"/>
    <s v="BS201"/>
    <x v="50"/>
    <s v="Elec Distribution 360-373"/>
    <s v="Programs"/>
  </r>
  <r>
    <s v="ST302"/>
    <x v="51"/>
    <x v="471"/>
    <x v="471"/>
    <s v="TRN-Cap Specific"/>
    <d v="2013-08-01T00:00:00"/>
    <x v="1"/>
    <n v="201501"/>
    <x v="0"/>
    <x v="3"/>
    <s v="355000"/>
    <s v="299                                "/>
    <s v="299T"/>
    <s v="UADD    "/>
    <x v="4478"/>
    <s v="2564"/>
    <s v="ST302"/>
    <x v="51"/>
    <s v="Elec Transmission 350-359"/>
    <s v="Projects"/>
  </r>
  <r>
    <s v="ST302"/>
    <x v="51"/>
    <x v="471"/>
    <x v="471"/>
    <s v="TRN-Cap Specific"/>
    <d v="2013-08-01T00:00:00"/>
    <x v="1"/>
    <n v="201501"/>
    <x v="0"/>
    <x v="3"/>
    <s v="356000"/>
    <s v="299                                "/>
    <s v="299T"/>
    <s v="UADD    "/>
    <x v="4479"/>
    <s v="2564"/>
    <s v="ST302"/>
    <x v="51"/>
    <s v="Elec Transmission 350-359"/>
    <s v="Projects"/>
  </r>
  <r>
    <s v="LS404"/>
    <x v="53"/>
    <x v="473"/>
    <x v="473"/>
    <s v="TRN-Cap Specific"/>
    <d v="2012-06-01T00:00:00"/>
    <x v="1"/>
    <n v="201501"/>
    <x v="0"/>
    <x v="3"/>
    <s v="352000"/>
    <s v="038                                "/>
    <s v="CLW"/>
    <s v="UADD    "/>
    <x v="4480"/>
    <s v="2571"/>
    <s v="LS404"/>
    <x v="53"/>
    <s v="Elec Transmission 350-359"/>
    <s v="Projects"/>
  </r>
  <r>
    <s v="LS404"/>
    <x v="53"/>
    <x v="473"/>
    <x v="473"/>
    <s v="TRN-Cap Specific"/>
    <d v="2012-06-01T00:00:00"/>
    <x v="1"/>
    <n v="201501"/>
    <x v="0"/>
    <x v="3"/>
    <s v="353000"/>
    <s v="038                                "/>
    <s v="CLW"/>
    <s v="UADD    "/>
    <x v="4481"/>
    <s v="2571"/>
    <s v="LS404"/>
    <x v="53"/>
    <s v="Elec Transmission 350-359"/>
    <s v="Projects"/>
  </r>
  <r>
    <s v="AS305"/>
    <x v="54"/>
    <x v="475"/>
    <x v="475"/>
    <s v="GP-Cap Specific"/>
    <d v="2013-05-01T00:00:00"/>
    <x v="1"/>
    <n v="201501"/>
    <x v="0"/>
    <x v="5"/>
    <s v="397000"/>
    <s v="048                                "/>
    <s v="NRC"/>
    <s v="UADD    "/>
    <x v="4482"/>
    <s v="2572"/>
    <s v="AS305"/>
    <x v="54"/>
    <s v="Elec Distribution 360-373"/>
    <s v="Programs"/>
  </r>
  <r>
    <s v="AS305"/>
    <x v="54"/>
    <x v="476"/>
    <x v="476"/>
    <s v="TRN-Cap Specific"/>
    <d v="2013-08-01T00:00:00"/>
    <x v="1"/>
    <n v="201501"/>
    <x v="0"/>
    <x v="3"/>
    <s v="353000"/>
    <s v="048                                "/>
    <s v="NRC"/>
    <s v="UADD    "/>
    <x v="4483"/>
    <s v="2572"/>
    <s v="AS305"/>
    <x v="54"/>
    <s v="Elec Distribution 360-373"/>
    <s v="Programs"/>
  </r>
  <r>
    <s v="AS305"/>
    <x v="54"/>
    <x v="477"/>
    <x v="477"/>
    <s v="DIS-E Cap Specific"/>
    <d v="2013-03-01T00:00:00"/>
    <x v="1"/>
    <n v="201501"/>
    <x v="0"/>
    <x v="5"/>
    <s v="362000"/>
    <s v="048                                "/>
    <s v="NRC"/>
    <s v="UADD    "/>
    <x v="4484"/>
    <s v="2572"/>
    <s v="AS305"/>
    <x v="54"/>
    <s v="Elec Distribution 360-373"/>
    <s v="Programs"/>
  </r>
  <r>
    <s v="XE015"/>
    <x v="57"/>
    <x v="481"/>
    <x v="481"/>
    <s v="DIS-G N Cap Blanket"/>
    <d v="2013-12-01T00:00:00"/>
    <x v="1"/>
    <n v="201501"/>
    <x v="1"/>
    <x v="0"/>
    <s v="376000"/>
    <s v="028                                "/>
    <s v="00"/>
    <s v="UADD    "/>
    <x v="4485"/>
    <s v="3000"/>
    <s v="XE015"/>
    <x v="57"/>
    <s v="Gas Distribution 374-387"/>
    <s v="Programs"/>
  </r>
  <r>
    <s v="XE015"/>
    <x v="57"/>
    <x v="483"/>
    <x v="483"/>
    <s v="DIS-G S Cap Blanket"/>
    <d v="2013-12-01T00:00:00"/>
    <x v="1"/>
    <n v="201501"/>
    <x v="1"/>
    <x v="2"/>
    <s v="376000"/>
    <s v="068                                "/>
    <s v="00"/>
    <s v="UADD    "/>
    <x v="4486"/>
    <s v="3000"/>
    <s v="XE015"/>
    <x v="57"/>
    <s v="Gas Distribution 374-387"/>
    <s v="Programs"/>
  </r>
  <r>
    <s v="MN409"/>
    <x v="58"/>
    <x v="487"/>
    <x v="487"/>
    <s v="DIS-G S Cap Blanket"/>
    <d v="2012-07-01T00:00:00"/>
    <x v="1"/>
    <n v="201501"/>
    <x v="1"/>
    <x v="2"/>
    <s v="376000"/>
    <s v="068                                "/>
    <s v="00"/>
    <s v="UADD    "/>
    <x v="4487"/>
    <s v="3001"/>
    <s v="MN409"/>
    <x v="58"/>
    <s v="Gas Distribution 374-387"/>
    <s v="Programs"/>
  </r>
  <r>
    <s v="MN407"/>
    <x v="58"/>
    <x v="489"/>
    <x v="489"/>
    <s v="DIS-G S Cap Blanket"/>
    <d v="2013-01-01T00:00:00"/>
    <x v="1"/>
    <n v="201501"/>
    <x v="1"/>
    <x v="2"/>
    <s v="376000"/>
    <s v="068                                "/>
    <s v="00"/>
    <s v="UADD    "/>
    <x v="4488"/>
    <s v="3001"/>
    <s v="MN407"/>
    <x v="58"/>
    <s v="Gas Distribution 374-387"/>
    <s v="Programs"/>
  </r>
  <r>
    <s v="MN302"/>
    <x v="58"/>
    <x v="849"/>
    <x v="849"/>
    <s v="DIS-G S Cap Blanket"/>
    <d v="2003-05-05T00:00:00"/>
    <x v="1"/>
    <n v="201501"/>
    <x v="1"/>
    <x v="2"/>
    <s v="376000"/>
    <s v="068                                "/>
    <s v="00"/>
    <s v="UADD    "/>
    <x v="4489"/>
    <s v="3001"/>
    <s v="MN302"/>
    <x v="58"/>
    <s v="Gas Distribution 374-387"/>
    <s v="Programs"/>
  </r>
  <r>
    <s v="ZVG17"/>
    <x v="59"/>
    <x v="495"/>
    <x v="495"/>
    <s v="DIS-G N Cap Specific"/>
    <d v="2014-10-01T00:00:00"/>
    <x v="1"/>
    <n v="201501"/>
    <x v="1"/>
    <x v="0"/>
    <s v="378000"/>
    <s v="028                                "/>
    <s v="92"/>
    <s v="UADD    "/>
    <x v="4490"/>
    <s v="3002"/>
    <s v="ZVG17"/>
    <x v="59"/>
    <s v="Gas Distribution 374-387"/>
    <s v="Programs"/>
  </r>
  <r>
    <s v="ZVG17"/>
    <x v="59"/>
    <x v="497"/>
    <x v="497"/>
    <s v="DIS-G N Cap Specific"/>
    <d v="2014-10-01T00:00:00"/>
    <x v="1"/>
    <n v="201501"/>
    <x v="1"/>
    <x v="0"/>
    <s v="378000"/>
    <s v="028                                "/>
    <s v="714"/>
    <s v="UADD    "/>
    <x v="4490"/>
    <s v="3002"/>
    <s v="ZVG17"/>
    <x v="59"/>
    <s v="Gas Distribution 374-387"/>
    <s v="Programs"/>
  </r>
  <r>
    <s v="ZVG23"/>
    <x v="60"/>
    <x v="498"/>
    <x v="498"/>
    <s v="DIS-G N Cap Specific"/>
    <d v="2014-04-01T00:00:00"/>
    <x v="1"/>
    <n v="201501"/>
    <x v="1"/>
    <x v="0"/>
    <s v="376000"/>
    <s v="028                                "/>
    <s v="00"/>
    <s v="UADD    "/>
    <x v="4491"/>
    <s v="3003"/>
    <s v="ZVG23"/>
    <x v="60"/>
    <s v="Gas Distribution 374-387"/>
    <s v="Mandated"/>
  </r>
  <r>
    <s v="ZVG23"/>
    <x v="60"/>
    <x v="498"/>
    <x v="498"/>
    <s v="DIS-G N Cap Specific"/>
    <d v="2014-04-01T00:00:00"/>
    <x v="1"/>
    <n v="201501"/>
    <x v="1"/>
    <x v="0"/>
    <s v="380000"/>
    <s v="028                                "/>
    <s v="00"/>
    <s v="UADD    "/>
    <x v="4492"/>
    <s v="3003"/>
    <s v="ZVG23"/>
    <x v="60"/>
    <s v="Gas Distribution 374-387"/>
    <s v="Mandated"/>
  </r>
  <r>
    <s v="MN403"/>
    <x v="60"/>
    <x v="499"/>
    <x v="499"/>
    <s v="DIS-G S Cap Blanket"/>
    <d v="2003-05-05T00:00:00"/>
    <x v="1"/>
    <n v="201501"/>
    <x v="1"/>
    <x v="2"/>
    <s v="376000"/>
    <s v="068                                "/>
    <s v="00"/>
    <s v="UADD    "/>
    <x v="4493"/>
    <s v="3003"/>
    <s v="MN403"/>
    <x v="60"/>
    <s v="Gas Distribution 374-387"/>
    <s v="Mandated"/>
  </r>
  <r>
    <s v="MN401"/>
    <x v="60"/>
    <x v="500"/>
    <x v="500"/>
    <s v="DIS-G S Cap Blanket"/>
    <d v="2003-05-05T00:00:00"/>
    <x v="1"/>
    <n v="201501"/>
    <x v="1"/>
    <x v="2"/>
    <s v="376000"/>
    <s v="068                                "/>
    <s v="00"/>
    <s v="UADD    "/>
    <x v="4494"/>
    <s v="3003"/>
    <s v="MN401"/>
    <x v="60"/>
    <s v="Gas Distribution 374-387"/>
    <s v="Mandated"/>
  </r>
  <r>
    <s v="MN401"/>
    <x v="60"/>
    <x v="500"/>
    <x v="500"/>
    <s v="DIS-G S Cap Blanket"/>
    <d v="2003-05-05T00:00:00"/>
    <x v="1"/>
    <n v="201501"/>
    <x v="1"/>
    <x v="2"/>
    <s v="380000"/>
    <s v="068                                "/>
    <s v="00"/>
    <s v="UADD    "/>
    <x v="4495"/>
    <s v="3003"/>
    <s v="MN401"/>
    <x v="60"/>
    <s v="Gas Distribution 374-387"/>
    <s v="Mandated"/>
  </r>
  <r>
    <s v="MN402"/>
    <x v="60"/>
    <x v="850"/>
    <x v="850"/>
    <s v="DIS-G S Cap Blanket"/>
    <d v="2003-05-05T00:00:00"/>
    <x v="1"/>
    <n v="201501"/>
    <x v="1"/>
    <x v="2"/>
    <s v="376000"/>
    <s v="068                                "/>
    <s v="00"/>
    <s v="UADD    "/>
    <x v="4496"/>
    <s v="3003"/>
    <s v="MN402"/>
    <x v="60"/>
    <s v="Gas Distribution 374-387"/>
    <s v="Mandated"/>
  </r>
  <r>
    <s v="ZPJ23"/>
    <x v="60"/>
    <x v="501"/>
    <x v="501"/>
    <s v="DIS-G N Cap Blanket"/>
    <d v="1951-01-01T00:00:00"/>
    <x v="1"/>
    <n v="201501"/>
    <x v="1"/>
    <x v="0"/>
    <s v="376000"/>
    <s v="028                                "/>
    <s v="00"/>
    <s v="UADD    "/>
    <x v="4497"/>
    <s v="3003"/>
    <s v="ZPJ23"/>
    <x v="60"/>
    <s v="Gas Distribution 374-387"/>
    <s v="Mandated"/>
  </r>
  <r>
    <s v="ZCJ23"/>
    <x v="60"/>
    <x v="502"/>
    <x v="502"/>
    <s v="DIS-G N Cap Blanket"/>
    <d v="1993-01-23T00:00:00"/>
    <x v="1"/>
    <n v="201501"/>
    <x v="1"/>
    <x v="1"/>
    <s v="376000"/>
    <s v="038                                "/>
    <s v="00"/>
    <s v="UADD    "/>
    <x v="4498"/>
    <s v="3003"/>
    <s v="ZCJ23"/>
    <x v="60"/>
    <s v="Gas Distribution 374-387"/>
    <s v="Mandated"/>
  </r>
  <r>
    <s v="ZBW23"/>
    <x v="60"/>
    <x v="851"/>
    <x v="851"/>
    <s v="DIS-G N Cap Blanket"/>
    <d v="1993-01-23T00:00:00"/>
    <x v="1"/>
    <n v="201501"/>
    <x v="1"/>
    <x v="0"/>
    <s v="376000"/>
    <s v="028                                "/>
    <s v="00"/>
    <s v="UADD    "/>
    <x v="4499"/>
    <s v="3003"/>
    <s v="ZBW23"/>
    <x v="60"/>
    <s v="Gas Distribution 374-387"/>
    <s v="Mandated"/>
  </r>
  <r>
    <s v="MN404"/>
    <x v="60"/>
    <x v="507"/>
    <x v="507"/>
    <s v="DIS-G S Cap Blanket"/>
    <d v="2010-07-01T00:00:00"/>
    <x v="1"/>
    <n v="201501"/>
    <x v="1"/>
    <x v="2"/>
    <s v="380000"/>
    <s v="068                                "/>
    <s v="00"/>
    <s v="UADD    "/>
    <x v="4500"/>
    <s v="3003"/>
    <s v="MN404"/>
    <x v="60"/>
    <s v="Gas Distribution 374-387"/>
    <s v="Mandated"/>
  </r>
  <r>
    <s v="ZLG23"/>
    <x v="60"/>
    <x v="508"/>
    <x v="508"/>
    <s v="DIS-G N Cap Blanket"/>
    <d v="1993-01-23T00:00:00"/>
    <x v="1"/>
    <n v="201501"/>
    <x v="1"/>
    <x v="1"/>
    <s v="376000"/>
    <s v="038                                "/>
    <s v="00"/>
    <s v="UADD    "/>
    <x v="4501"/>
    <s v="3003"/>
    <s v="ZLG23"/>
    <x v="60"/>
    <s v="Gas Distribution 374-387"/>
    <s v="Mandated"/>
  </r>
  <r>
    <s v="MN401"/>
    <x v="60"/>
    <x v="509"/>
    <x v="509"/>
    <s v="DIS-G S Cap Blanket"/>
    <d v="2010-07-01T00:00:00"/>
    <x v="1"/>
    <n v="201501"/>
    <x v="1"/>
    <x v="2"/>
    <s v="376000"/>
    <s v="068                                "/>
    <s v="00"/>
    <s v="UADD    "/>
    <x v="4502"/>
    <s v="3003"/>
    <s v="MN401"/>
    <x v="60"/>
    <s v="Gas Distribution 374-387"/>
    <s v="Mandated"/>
  </r>
  <r>
    <s v="MN401"/>
    <x v="60"/>
    <x v="509"/>
    <x v="509"/>
    <s v="DIS-G S Cap Blanket"/>
    <d v="2010-07-01T00:00:00"/>
    <x v="1"/>
    <n v="201501"/>
    <x v="1"/>
    <x v="2"/>
    <s v="380000"/>
    <s v="068                                "/>
    <s v="00"/>
    <s v="UADD    "/>
    <x v="4502"/>
    <s v="3003"/>
    <s v="MN401"/>
    <x v="60"/>
    <s v="Gas Distribution 374-387"/>
    <s v="Mandated"/>
  </r>
  <r>
    <s v="MN402"/>
    <x v="60"/>
    <x v="510"/>
    <x v="510"/>
    <s v="DIS-G S Cap Blanket"/>
    <d v="2010-07-01T00:00:00"/>
    <x v="1"/>
    <n v="201501"/>
    <x v="1"/>
    <x v="2"/>
    <s v="376000"/>
    <s v="068                                "/>
    <s v="00"/>
    <s v="UADD    "/>
    <x v="4503"/>
    <s v="3003"/>
    <s v="MN402"/>
    <x v="60"/>
    <s v="Gas Distribution 374-387"/>
    <s v="Mandated"/>
  </r>
  <r>
    <s v="MN402"/>
    <x v="60"/>
    <x v="510"/>
    <x v="510"/>
    <s v="DIS-G S Cap Blanket"/>
    <d v="2010-07-01T00:00:00"/>
    <x v="1"/>
    <n v="201501"/>
    <x v="1"/>
    <x v="2"/>
    <s v="380000"/>
    <s v="068                                "/>
    <s v="00"/>
    <s v="UADD    "/>
    <x v="4503"/>
    <s v="3003"/>
    <s v="MN402"/>
    <x v="60"/>
    <s v="Gas Distribution 374-387"/>
    <s v="Mandated"/>
  </r>
  <r>
    <s v="ZVG23"/>
    <x v="60"/>
    <x v="512"/>
    <x v="512"/>
    <s v="DIS-G N Cap Blanket"/>
    <d v="1993-01-23T00:00:00"/>
    <x v="1"/>
    <n v="201501"/>
    <x v="1"/>
    <x v="0"/>
    <s v="376000"/>
    <s v="028                                "/>
    <s v="00"/>
    <s v="UADD    "/>
    <x v="4504"/>
    <s v="3003"/>
    <s v="ZVG23"/>
    <x v="60"/>
    <s v="Gas Distribution 374-387"/>
    <s v="Mandated"/>
  </r>
  <r>
    <s v="ZVG23"/>
    <x v="60"/>
    <x v="512"/>
    <x v="512"/>
    <s v="DIS-G N Cap Blanket"/>
    <d v="1993-01-23T00:00:00"/>
    <x v="1"/>
    <n v="201501"/>
    <x v="1"/>
    <x v="0"/>
    <s v="380000"/>
    <s v="028                                "/>
    <s v="00"/>
    <s v="UADD    "/>
    <x v="4505"/>
    <s v="3003"/>
    <s v="ZVG23"/>
    <x v="60"/>
    <s v="Gas Distribution 374-387"/>
    <s v="Mandated"/>
  </r>
  <r>
    <s v="XE023"/>
    <x v="60"/>
    <x v="513"/>
    <x v="513"/>
    <s v="DIS-G N Cap Blanket"/>
    <d v="1994-08-26T00:00:00"/>
    <x v="1"/>
    <n v="201501"/>
    <x v="1"/>
    <x v="0"/>
    <s v="376000"/>
    <s v="028                                "/>
    <s v="00"/>
    <s v="UADD    "/>
    <x v="4506"/>
    <s v="3003"/>
    <s v="XE023"/>
    <x v="60"/>
    <s v="Gas Distribution 374-387"/>
    <s v="Mandated"/>
  </r>
  <r>
    <s v="MN401"/>
    <x v="60"/>
    <x v="852"/>
    <x v="852"/>
    <s v="DIS-G S Cap Specific"/>
    <d v="2011-11-01T00:00:00"/>
    <x v="1"/>
    <n v="201501"/>
    <x v="1"/>
    <x v="2"/>
    <s v="376000"/>
    <s v="068                                "/>
    <s v="00"/>
    <s v="CFNU    "/>
    <x v="4507"/>
    <s v="3003"/>
    <s v="MN401"/>
    <x v="60"/>
    <s v="Gas Distribution 374-387"/>
    <s v="Mandated"/>
  </r>
  <r>
    <s v="MN401"/>
    <x v="60"/>
    <x v="852"/>
    <x v="852"/>
    <s v="DIS-G S Cap Specific"/>
    <d v="2011-11-01T00:00:00"/>
    <x v="1"/>
    <n v="201501"/>
    <x v="1"/>
    <x v="2"/>
    <s v="376000"/>
    <s v="068                                "/>
    <s v="00"/>
    <s v="NURV    "/>
    <x v="4508"/>
    <s v="3003"/>
    <s v="MN401"/>
    <x v="60"/>
    <s v="Gas Distribution 374-387"/>
    <s v="Mandated"/>
  </r>
  <r>
    <s v="MN401"/>
    <x v="60"/>
    <x v="852"/>
    <x v="852"/>
    <s v="DIS-G S Cap Specific"/>
    <d v="2011-11-01T00:00:00"/>
    <x v="1"/>
    <n v="201501"/>
    <x v="1"/>
    <x v="2"/>
    <s v="380000"/>
    <s v="068                                "/>
    <s v="00"/>
    <s v="CFNU    "/>
    <x v="4509"/>
    <s v="3003"/>
    <s v="MN401"/>
    <x v="60"/>
    <s v="Gas Distribution 374-387"/>
    <s v="Mandated"/>
  </r>
  <r>
    <s v="MN401"/>
    <x v="60"/>
    <x v="852"/>
    <x v="852"/>
    <s v="DIS-G S Cap Specific"/>
    <d v="2011-11-01T00:00:00"/>
    <x v="1"/>
    <n v="201501"/>
    <x v="1"/>
    <x v="2"/>
    <s v="380000"/>
    <s v="068                                "/>
    <s v="00"/>
    <s v="NURV    "/>
    <x v="4510"/>
    <s v="3003"/>
    <s v="MN401"/>
    <x v="60"/>
    <s v="Gas Distribution 374-387"/>
    <s v="Mandated"/>
  </r>
  <r>
    <s v="ZVG23"/>
    <x v="60"/>
    <x v="514"/>
    <x v="514"/>
    <s v="DIS-G N Cap Blanket"/>
    <d v="2006-06-01T00:00:00"/>
    <x v="1"/>
    <n v="201501"/>
    <x v="1"/>
    <x v="0"/>
    <s v="376000"/>
    <s v="028                                "/>
    <s v="00"/>
    <s v="UADD    "/>
    <x v="4506"/>
    <s v="3003"/>
    <s v="ZVG23"/>
    <x v="60"/>
    <s v="Gas Distribution 374-387"/>
    <s v="Mandated"/>
  </r>
  <r>
    <s v="MN401"/>
    <x v="60"/>
    <x v="853"/>
    <x v="853"/>
    <s v="DIS-G S Cap Specific"/>
    <d v="2013-10-01T00:00:00"/>
    <x v="1"/>
    <n v="201501"/>
    <x v="1"/>
    <x v="2"/>
    <s v="376000"/>
    <s v="068                                "/>
    <s v="00"/>
    <s v="CFNU    "/>
    <x v="4511"/>
    <s v="3003"/>
    <s v="MN401"/>
    <x v="60"/>
    <s v="Gas Distribution 374-387"/>
    <s v="Mandated"/>
  </r>
  <r>
    <s v="MN401"/>
    <x v="60"/>
    <x v="853"/>
    <x v="853"/>
    <s v="DIS-G S Cap Specific"/>
    <d v="2013-10-01T00:00:00"/>
    <x v="1"/>
    <n v="201501"/>
    <x v="1"/>
    <x v="2"/>
    <s v="376000"/>
    <s v="068                                "/>
    <s v="00"/>
    <s v="NURV    "/>
    <x v="4512"/>
    <s v="3003"/>
    <s v="MN401"/>
    <x v="60"/>
    <s v="Gas Distribution 374-387"/>
    <s v="Mandated"/>
  </r>
  <r>
    <s v="MN401"/>
    <x v="60"/>
    <x v="853"/>
    <x v="853"/>
    <s v="DIS-G S Cap Specific"/>
    <d v="2013-10-01T00:00:00"/>
    <x v="1"/>
    <n v="201501"/>
    <x v="1"/>
    <x v="2"/>
    <s v="380000"/>
    <s v="068                                "/>
    <s v="00"/>
    <s v="CFNU    "/>
    <x v="4513"/>
    <s v="3003"/>
    <s v="MN401"/>
    <x v="60"/>
    <s v="Gas Distribution 374-387"/>
    <s v="Mandated"/>
  </r>
  <r>
    <s v="MN401"/>
    <x v="60"/>
    <x v="853"/>
    <x v="853"/>
    <s v="DIS-G S Cap Specific"/>
    <d v="2013-10-01T00:00:00"/>
    <x v="1"/>
    <n v="201501"/>
    <x v="1"/>
    <x v="2"/>
    <s v="380000"/>
    <s v="068                                "/>
    <s v="00"/>
    <s v="NURV    "/>
    <x v="4514"/>
    <s v="3003"/>
    <s v="MN401"/>
    <x v="60"/>
    <s v="Gas Distribution 374-387"/>
    <s v="Mandated"/>
  </r>
  <r>
    <s v="ZV721"/>
    <x v="61"/>
    <x v="519"/>
    <x v="519"/>
    <s v="DIS-G N Cap Blanket"/>
    <d v="1998-06-01T00:00:00"/>
    <x v="1"/>
    <n v="201501"/>
    <x v="1"/>
    <x v="0"/>
    <s v="376000"/>
    <s v="028                                "/>
    <s v="00"/>
    <s v="UADD    "/>
    <x v="1770"/>
    <s v="3004"/>
    <s v="ZV721"/>
    <x v="61"/>
    <s v="Gas Distribution 374-387"/>
    <s v="Mandated"/>
  </r>
  <r>
    <s v="ZN200"/>
    <x v="61"/>
    <x v="520"/>
    <x v="520"/>
    <s v="DIS-G N Cap Specific"/>
    <d v="2014-06-01T00:00:00"/>
    <x v="1"/>
    <n v="201501"/>
    <x v="1"/>
    <x v="1"/>
    <s v="376000"/>
    <s v="038                                "/>
    <s v="00"/>
    <s v="UADD    "/>
    <x v="4515"/>
    <s v="3004"/>
    <s v="ZN200"/>
    <x v="61"/>
    <s v="Gas Distribution 374-387"/>
    <s v="Mandated"/>
  </r>
  <r>
    <s v="ZV721"/>
    <x v="61"/>
    <x v="854"/>
    <x v="854"/>
    <s v="DIS-G N Cap Specific"/>
    <d v="2014-09-01T00:00:00"/>
    <x v="1"/>
    <n v="201501"/>
    <x v="1"/>
    <x v="0"/>
    <s v="376000"/>
    <s v="028                                "/>
    <s v="00"/>
    <s v="UADD    "/>
    <x v="4516"/>
    <s v="3004"/>
    <s v="ZV721"/>
    <x v="61"/>
    <s v="Gas Distribution 374-387"/>
    <s v="Mandated"/>
  </r>
  <r>
    <s v="ZCJ12"/>
    <x v="62"/>
    <x v="525"/>
    <x v="525"/>
    <s v="DIS-G N Cap Blanket"/>
    <d v="2004-01-01T00:00:00"/>
    <x v="1"/>
    <n v="201501"/>
    <x v="1"/>
    <x v="1"/>
    <s v="380000"/>
    <s v="038                                "/>
    <s v="00"/>
    <s v="UADD    "/>
    <x v="4517"/>
    <s v="3005"/>
    <s v="ZCJ12"/>
    <x v="62"/>
    <s v="Gas Distribution 374-387"/>
    <s v="Programs"/>
  </r>
  <r>
    <s v="ZLL12"/>
    <x v="62"/>
    <x v="526"/>
    <x v="526"/>
    <s v="DIS-G N Cap Blanket"/>
    <d v="2004-01-01T00:00:00"/>
    <x v="1"/>
    <n v="201501"/>
    <x v="1"/>
    <x v="0"/>
    <s v="376000"/>
    <s v="028                                "/>
    <s v="00"/>
    <s v="UADD    "/>
    <x v="4518"/>
    <s v="3005"/>
    <s v="ZLL12"/>
    <x v="62"/>
    <s v="Gas Distribution 374-387"/>
    <s v="Programs"/>
  </r>
  <r>
    <s v="ZLL12"/>
    <x v="62"/>
    <x v="526"/>
    <x v="526"/>
    <s v="DIS-G N Cap Blanket"/>
    <d v="2004-01-01T00:00:00"/>
    <x v="1"/>
    <n v="201501"/>
    <x v="1"/>
    <x v="0"/>
    <s v="380000"/>
    <s v="028                                "/>
    <s v="00"/>
    <s v="UADD    "/>
    <x v="4518"/>
    <s v="3005"/>
    <s v="ZLL12"/>
    <x v="62"/>
    <s v="Gas Distribution 374-387"/>
    <s v="Programs"/>
  </r>
  <r>
    <s v="ZBW12"/>
    <x v="62"/>
    <x v="527"/>
    <x v="527"/>
    <s v="DIS-G N Cap Blanket"/>
    <d v="2004-01-01T00:00:00"/>
    <x v="1"/>
    <n v="201501"/>
    <x v="1"/>
    <x v="0"/>
    <s v="376000"/>
    <s v="028                                "/>
    <s v="00"/>
    <s v="UADD    "/>
    <x v="4519"/>
    <s v="3005"/>
    <s v="ZBW12"/>
    <x v="62"/>
    <s v="Gas Distribution 374-387"/>
    <s v="Programs"/>
  </r>
  <r>
    <s v="ZBW12"/>
    <x v="62"/>
    <x v="527"/>
    <x v="527"/>
    <s v="DIS-G N Cap Blanket"/>
    <d v="2004-01-01T00:00:00"/>
    <x v="1"/>
    <n v="201501"/>
    <x v="1"/>
    <x v="0"/>
    <s v="380000"/>
    <s v="028                                "/>
    <s v="00"/>
    <s v="UADD    "/>
    <x v="4520"/>
    <s v="3005"/>
    <s v="ZBW12"/>
    <x v="62"/>
    <s v="Gas Distribution 374-387"/>
    <s v="Programs"/>
  </r>
  <r>
    <s v="ZCM12"/>
    <x v="62"/>
    <x v="529"/>
    <x v="529"/>
    <s v="DIS-G N Cap Blanket"/>
    <d v="2004-01-01T00:00:00"/>
    <x v="1"/>
    <n v="201501"/>
    <x v="1"/>
    <x v="1"/>
    <s v="376000"/>
    <s v="038                                "/>
    <s v="00"/>
    <s v="UADD    "/>
    <x v="4521"/>
    <s v="3005"/>
    <s v="ZCM12"/>
    <x v="62"/>
    <s v="Gas Distribution 374-387"/>
    <s v="Programs"/>
  </r>
  <r>
    <s v="ZCM12"/>
    <x v="62"/>
    <x v="529"/>
    <x v="529"/>
    <s v="DIS-G N Cap Blanket"/>
    <d v="2004-01-01T00:00:00"/>
    <x v="1"/>
    <n v="201501"/>
    <x v="1"/>
    <x v="1"/>
    <s v="380000"/>
    <s v="038                                "/>
    <s v="00"/>
    <s v="UADD    "/>
    <x v="4522"/>
    <s v="3005"/>
    <s v="ZCM12"/>
    <x v="62"/>
    <s v="Gas Distribution 374-387"/>
    <s v="Programs"/>
  </r>
  <r>
    <s v="ZLL12"/>
    <x v="62"/>
    <x v="530"/>
    <x v="530"/>
    <s v="DIS-G N Cap Blanket"/>
    <d v="2004-01-01T00:00:00"/>
    <x v="1"/>
    <n v="201501"/>
    <x v="1"/>
    <x v="1"/>
    <s v="376000"/>
    <s v="038                                "/>
    <s v="00"/>
    <s v="UADD    "/>
    <x v="4523"/>
    <s v="3005"/>
    <s v="ZLL12"/>
    <x v="62"/>
    <s v="Gas Distribution 374-387"/>
    <s v="Programs"/>
  </r>
  <r>
    <s v="ZLL12"/>
    <x v="62"/>
    <x v="530"/>
    <x v="530"/>
    <s v="DIS-G N Cap Blanket"/>
    <d v="2004-01-01T00:00:00"/>
    <x v="1"/>
    <n v="201501"/>
    <x v="1"/>
    <x v="1"/>
    <s v="380000"/>
    <s v="038                                "/>
    <s v="00"/>
    <s v="UADD    "/>
    <x v="4524"/>
    <s v="3005"/>
    <s v="ZLL12"/>
    <x v="62"/>
    <s v="Gas Distribution 374-387"/>
    <s v="Programs"/>
  </r>
  <r>
    <s v="ZPJ12"/>
    <x v="62"/>
    <x v="531"/>
    <x v="531"/>
    <s v="DIS-G N Cap Blanket"/>
    <d v="2004-01-01T00:00:00"/>
    <x v="1"/>
    <n v="201501"/>
    <x v="1"/>
    <x v="1"/>
    <s v="376000"/>
    <s v="038                                "/>
    <s v="00"/>
    <s v="UADD    "/>
    <x v="4525"/>
    <s v="3005"/>
    <s v="ZPJ12"/>
    <x v="62"/>
    <s v="Gas Distribution 374-387"/>
    <s v="Programs"/>
  </r>
  <r>
    <s v="ZPJ12"/>
    <x v="62"/>
    <x v="531"/>
    <x v="531"/>
    <s v="DIS-G N Cap Blanket"/>
    <d v="2004-01-01T00:00:00"/>
    <x v="1"/>
    <n v="201501"/>
    <x v="1"/>
    <x v="1"/>
    <s v="380000"/>
    <s v="038                                "/>
    <s v="00"/>
    <s v="UADD    "/>
    <x v="4526"/>
    <s v="3005"/>
    <s v="ZPJ12"/>
    <x v="62"/>
    <s v="Gas Distribution 374-387"/>
    <s v="Programs"/>
  </r>
  <r>
    <s v="ZPJ12"/>
    <x v="62"/>
    <x v="532"/>
    <x v="532"/>
    <s v="DIS-G N Cap Blanket"/>
    <d v="2004-01-01T00:00:00"/>
    <x v="1"/>
    <n v="201501"/>
    <x v="1"/>
    <x v="0"/>
    <s v="380000"/>
    <s v="028                                "/>
    <s v="00"/>
    <s v="UADD    "/>
    <x v="4527"/>
    <s v="3005"/>
    <s v="ZPJ12"/>
    <x v="62"/>
    <s v="Gas Distribution 374-387"/>
    <s v="Programs"/>
  </r>
  <r>
    <s v="ZBG12"/>
    <x v="62"/>
    <x v="533"/>
    <x v="533"/>
    <s v="DIS-G N Cap Blanket"/>
    <d v="1951-01-01T00:00:00"/>
    <x v="1"/>
    <n v="201501"/>
    <x v="1"/>
    <x v="0"/>
    <s v="376000"/>
    <s v="028                                "/>
    <s v="00"/>
    <s v="UADD    "/>
    <x v="4528"/>
    <s v="3005"/>
    <s v="ZBG12"/>
    <x v="62"/>
    <s v="Gas Distribution 374-387"/>
    <s v="Programs"/>
  </r>
  <r>
    <s v="ZBG12"/>
    <x v="62"/>
    <x v="533"/>
    <x v="533"/>
    <s v="DIS-G N Cap Blanket"/>
    <d v="1951-01-01T00:00:00"/>
    <x v="1"/>
    <n v="201501"/>
    <x v="1"/>
    <x v="0"/>
    <s v="380000"/>
    <s v="028                                "/>
    <s v="00"/>
    <s v="UADD    "/>
    <x v="4529"/>
    <s v="3005"/>
    <s v="ZBG12"/>
    <x v="62"/>
    <s v="Gas Distribution 374-387"/>
    <s v="Programs"/>
  </r>
  <r>
    <s v="ZCS12"/>
    <x v="62"/>
    <x v="534"/>
    <x v="534"/>
    <s v="DIS-G N Cap Blanket"/>
    <d v="2004-01-01T00:00:00"/>
    <x v="1"/>
    <n v="201501"/>
    <x v="1"/>
    <x v="1"/>
    <s v="376000"/>
    <s v="038                                "/>
    <s v="00"/>
    <s v="UADD    "/>
    <x v="4530"/>
    <s v="3005"/>
    <s v="ZCS12"/>
    <x v="62"/>
    <s v="Gas Distribution 374-387"/>
    <s v="Programs"/>
  </r>
  <r>
    <s v="ZCS12"/>
    <x v="62"/>
    <x v="534"/>
    <x v="534"/>
    <s v="DIS-G N Cap Blanket"/>
    <d v="2004-01-01T00:00:00"/>
    <x v="1"/>
    <n v="201501"/>
    <x v="1"/>
    <x v="1"/>
    <s v="380000"/>
    <s v="038                                "/>
    <s v="00"/>
    <s v="UADD    "/>
    <x v="4530"/>
    <s v="3005"/>
    <s v="ZCS12"/>
    <x v="62"/>
    <s v="Gas Distribution 374-387"/>
    <s v="Programs"/>
  </r>
  <r>
    <s v="ZBG12"/>
    <x v="62"/>
    <x v="535"/>
    <x v="535"/>
    <s v="DIS-G N Cap Blanket"/>
    <d v="2004-01-01T00:00:00"/>
    <x v="1"/>
    <n v="201501"/>
    <x v="1"/>
    <x v="0"/>
    <s v="376000"/>
    <s v="028                                "/>
    <s v="00"/>
    <s v="UADD    "/>
    <x v="4531"/>
    <s v="3005"/>
    <s v="ZBG12"/>
    <x v="62"/>
    <s v="Gas Distribution 374-387"/>
    <s v="Programs"/>
  </r>
  <r>
    <s v="ZBG12"/>
    <x v="62"/>
    <x v="535"/>
    <x v="535"/>
    <s v="DIS-G N Cap Blanket"/>
    <d v="2004-01-01T00:00:00"/>
    <x v="1"/>
    <n v="201501"/>
    <x v="1"/>
    <x v="0"/>
    <s v="380000"/>
    <s v="028                                "/>
    <s v="00"/>
    <s v="UADD    "/>
    <x v="4532"/>
    <s v="3005"/>
    <s v="ZBG12"/>
    <x v="62"/>
    <s v="Gas Distribution 374-387"/>
    <s v="Programs"/>
  </r>
  <r>
    <s v="MN309"/>
    <x v="62"/>
    <x v="536"/>
    <x v="536"/>
    <s v="DIS-G S Cap Blanket"/>
    <d v="2010-07-01T00:00:00"/>
    <x v="1"/>
    <n v="201501"/>
    <x v="1"/>
    <x v="2"/>
    <s v="376000"/>
    <s v="068                                "/>
    <s v="00"/>
    <s v="UADD    "/>
    <x v="4533"/>
    <s v="3005"/>
    <s v="MN309"/>
    <x v="62"/>
    <s v="Gas Distribution 374-387"/>
    <s v="Programs"/>
  </r>
  <r>
    <s v="MN309"/>
    <x v="62"/>
    <x v="536"/>
    <x v="536"/>
    <s v="DIS-G S Cap Blanket"/>
    <d v="2010-07-01T00:00:00"/>
    <x v="1"/>
    <n v="201501"/>
    <x v="1"/>
    <x v="2"/>
    <s v="380000"/>
    <s v="068                                "/>
    <s v="00"/>
    <s v="UADD    "/>
    <x v="4534"/>
    <s v="3005"/>
    <s v="MN309"/>
    <x v="62"/>
    <s v="Gas Distribution 374-387"/>
    <s v="Programs"/>
  </r>
  <r>
    <s v="MN206"/>
    <x v="62"/>
    <x v="538"/>
    <x v="538"/>
    <s v="DIS-G S Cap Blanket"/>
    <d v="2010-07-01T00:00:00"/>
    <x v="1"/>
    <n v="201501"/>
    <x v="1"/>
    <x v="2"/>
    <s v="376000"/>
    <s v="068                                "/>
    <s v="00"/>
    <s v="UADD    "/>
    <x v="4535"/>
    <s v="3005"/>
    <s v="MN206"/>
    <x v="62"/>
    <s v="Gas Distribution 374-387"/>
    <s v="Programs"/>
  </r>
  <r>
    <s v="MN206"/>
    <x v="62"/>
    <x v="538"/>
    <x v="538"/>
    <s v="DIS-G S Cap Blanket"/>
    <d v="2010-07-01T00:00:00"/>
    <x v="1"/>
    <n v="201501"/>
    <x v="1"/>
    <x v="2"/>
    <s v="380000"/>
    <s v="068                                "/>
    <s v="00"/>
    <s v="UADD    "/>
    <x v="4536"/>
    <s v="3005"/>
    <s v="MN206"/>
    <x v="62"/>
    <s v="Gas Distribution 374-387"/>
    <s v="Programs"/>
  </r>
  <r>
    <s v="MN360"/>
    <x v="62"/>
    <x v="539"/>
    <x v="539"/>
    <s v="DIS-G S Cap Blanket"/>
    <d v="2010-07-01T00:00:00"/>
    <x v="1"/>
    <n v="201501"/>
    <x v="1"/>
    <x v="2"/>
    <s v="376000"/>
    <s v="068                                "/>
    <s v="00"/>
    <s v="UADD    "/>
    <x v="4537"/>
    <s v="3005"/>
    <s v="MN360"/>
    <x v="62"/>
    <s v="Gas Distribution 374-387"/>
    <s v="Programs"/>
  </r>
  <r>
    <s v="MN360"/>
    <x v="62"/>
    <x v="539"/>
    <x v="539"/>
    <s v="DIS-G S Cap Blanket"/>
    <d v="2010-07-01T00:00:00"/>
    <x v="1"/>
    <n v="201501"/>
    <x v="1"/>
    <x v="2"/>
    <s v="380000"/>
    <s v="068                                "/>
    <s v="00"/>
    <s v="UADD    "/>
    <x v="4537"/>
    <s v="3005"/>
    <s v="MN360"/>
    <x v="62"/>
    <s v="Gas Distribution 374-387"/>
    <s v="Programs"/>
  </r>
  <r>
    <s v="ZPJ12"/>
    <x v="62"/>
    <x v="540"/>
    <x v="540"/>
    <s v="DIS-G N Cap Blanket"/>
    <d v="2004-01-01T00:00:00"/>
    <x v="1"/>
    <n v="201501"/>
    <x v="1"/>
    <x v="1"/>
    <s v="376000"/>
    <s v="038                                "/>
    <s v="00"/>
    <s v="UADD    "/>
    <x v="4538"/>
    <s v="3005"/>
    <s v="ZPJ12"/>
    <x v="62"/>
    <s v="Gas Distribution 374-387"/>
    <s v="Programs"/>
  </r>
  <r>
    <s v="ZPJ12"/>
    <x v="62"/>
    <x v="540"/>
    <x v="540"/>
    <s v="DIS-G N Cap Blanket"/>
    <d v="2004-01-01T00:00:00"/>
    <x v="1"/>
    <n v="201501"/>
    <x v="1"/>
    <x v="1"/>
    <s v="380000"/>
    <s v="038                                "/>
    <s v="00"/>
    <s v="UADD    "/>
    <x v="4538"/>
    <s v="3005"/>
    <s v="ZPJ12"/>
    <x v="62"/>
    <s v="Gas Distribution 374-387"/>
    <s v="Programs"/>
  </r>
  <r>
    <s v="ZCJ12"/>
    <x v="62"/>
    <x v="541"/>
    <x v="541"/>
    <s v="DIS-G N Cap Blanket"/>
    <d v="1993-01-23T00:00:00"/>
    <x v="1"/>
    <n v="201501"/>
    <x v="1"/>
    <x v="1"/>
    <s v="376000"/>
    <s v="038                                "/>
    <s v="00"/>
    <s v="UADD    "/>
    <x v="4539"/>
    <s v="3005"/>
    <s v="ZCJ12"/>
    <x v="62"/>
    <s v="Gas Distribution 374-387"/>
    <s v="Programs"/>
  </r>
  <r>
    <s v="ZCJ12"/>
    <x v="62"/>
    <x v="541"/>
    <x v="541"/>
    <s v="DIS-G N Cap Blanket"/>
    <d v="1993-01-23T00:00:00"/>
    <x v="1"/>
    <n v="201501"/>
    <x v="1"/>
    <x v="1"/>
    <s v="380000"/>
    <s v="038                                "/>
    <s v="00"/>
    <s v="UADD    "/>
    <x v="4540"/>
    <s v="3005"/>
    <s v="ZCJ12"/>
    <x v="62"/>
    <s v="Gas Distribution 374-387"/>
    <s v="Programs"/>
  </r>
  <r>
    <s v="ZLL12"/>
    <x v="62"/>
    <x v="542"/>
    <x v="542"/>
    <s v="DIS-G N Cap Blanket"/>
    <d v="1993-01-23T00:00:00"/>
    <x v="1"/>
    <n v="201501"/>
    <x v="1"/>
    <x v="0"/>
    <s v="376000"/>
    <s v="028                                "/>
    <s v="00"/>
    <s v="UADD    "/>
    <x v="4541"/>
    <s v="3005"/>
    <s v="ZLL12"/>
    <x v="62"/>
    <s v="Gas Distribution 374-387"/>
    <s v="Programs"/>
  </r>
  <r>
    <s v="ZLL12"/>
    <x v="62"/>
    <x v="542"/>
    <x v="542"/>
    <s v="DIS-G N Cap Blanket"/>
    <d v="1993-01-23T00:00:00"/>
    <x v="1"/>
    <n v="201501"/>
    <x v="1"/>
    <x v="0"/>
    <s v="380000"/>
    <s v="028                                "/>
    <s v="00"/>
    <s v="UADD    "/>
    <x v="4542"/>
    <s v="3005"/>
    <s v="ZLL12"/>
    <x v="62"/>
    <s v="Gas Distribution 374-387"/>
    <s v="Programs"/>
  </r>
  <r>
    <s v="ZBW12"/>
    <x v="62"/>
    <x v="543"/>
    <x v="543"/>
    <s v="DIS-G N Cap Blanket"/>
    <d v="1993-01-23T00:00:00"/>
    <x v="1"/>
    <n v="201501"/>
    <x v="1"/>
    <x v="0"/>
    <s v="376000"/>
    <s v="028                                "/>
    <s v="00"/>
    <s v="UADD    "/>
    <x v="4543"/>
    <s v="3005"/>
    <s v="ZBW12"/>
    <x v="62"/>
    <s v="Gas Distribution 374-387"/>
    <s v="Programs"/>
  </r>
  <r>
    <s v="ZBW12"/>
    <x v="62"/>
    <x v="543"/>
    <x v="543"/>
    <s v="DIS-G N Cap Blanket"/>
    <d v="1993-01-23T00:00:00"/>
    <x v="1"/>
    <n v="201501"/>
    <x v="1"/>
    <x v="0"/>
    <s v="380000"/>
    <s v="028                                "/>
    <s v="00"/>
    <s v="UADD    "/>
    <x v="4544"/>
    <s v="3005"/>
    <s v="ZBW12"/>
    <x v="62"/>
    <s v="Gas Distribution 374-387"/>
    <s v="Programs"/>
  </r>
  <r>
    <s v="ZBG12"/>
    <x v="62"/>
    <x v="855"/>
    <x v="855"/>
    <s v="DIS-G N Cap Blanket"/>
    <d v="1993-01-23T00:00:00"/>
    <x v="1"/>
    <n v="201501"/>
    <x v="1"/>
    <x v="0"/>
    <s v="376000"/>
    <s v="028                                "/>
    <s v="00"/>
    <s v="UADD    "/>
    <x v="4545"/>
    <s v="3005"/>
    <s v="ZBG12"/>
    <x v="62"/>
    <s v="Gas Distribution 374-387"/>
    <s v="Programs"/>
  </r>
  <r>
    <s v="ZBG12"/>
    <x v="62"/>
    <x v="855"/>
    <x v="855"/>
    <s v="DIS-G N Cap Blanket"/>
    <d v="1993-01-23T00:00:00"/>
    <x v="1"/>
    <n v="201501"/>
    <x v="1"/>
    <x v="0"/>
    <s v="380000"/>
    <s v="028                                "/>
    <s v="00"/>
    <s v="UADD    "/>
    <x v="4546"/>
    <s v="3005"/>
    <s v="ZBG12"/>
    <x v="62"/>
    <s v="Gas Distribution 374-387"/>
    <s v="Programs"/>
  </r>
  <r>
    <s v="ZCM12"/>
    <x v="62"/>
    <x v="544"/>
    <x v="544"/>
    <s v="DIS-G N Cap Blanket"/>
    <d v="1993-01-23T00:00:00"/>
    <x v="1"/>
    <n v="201501"/>
    <x v="1"/>
    <x v="1"/>
    <s v="376000"/>
    <s v="038                                "/>
    <s v="00"/>
    <s v="UADD    "/>
    <x v="4547"/>
    <s v="3005"/>
    <s v="ZCM12"/>
    <x v="62"/>
    <s v="Gas Distribution 374-387"/>
    <s v="Programs"/>
  </r>
  <r>
    <s v="ZCM12"/>
    <x v="62"/>
    <x v="544"/>
    <x v="544"/>
    <s v="DIS-G N Cap Blanket"/>
    <d v="1993-01-23T00:00:00"/>
    <x v="1"/>
    <n v="201501"/>
    <x v="1"/>
    <x v="1"/>
    <s v="380000"/>
    <s v="038                                "/>
    <s v="00"/>
    <s v="UADD    "/>
    <x v="4548"/>
    <s v="3005"/>
    <s v="ZCM12"/>
    <x v="62"/>
    <s v="Gas Distribution 374-387"/>
    <s v="Programs"/>
  </r>
  <r>
    <s v="ZLL12"/>
    <x v="62"/>
    <x v="545"/>
    <x v="545"/>
    <s v="DIS-G N Cap Blanket"/>
    <d v="1993-01-23T00:00:00"/>
    <x v="1"/>
    <n v="201501"/>
    <x v="1"/>
    <x v="1"/>
    <s v="376000"/>
    <s v="038                                "/>
    <s v="00"/>
    <s v="UADD    "/>
    <x v="4549"/>
    <s v="3005"/>
    <s v="ZLL12"/>
    <x v="62"/>
    <s v="Gas Distribution 374-387"/>
    <s v="Programs"/>
  </r>
  <r>
    <s v="ZLL12"/>
    <x v="62"/>
    <x v="545"/>
    <x v="545"/>
    <s v="DIS-G N Cap Blanket"/>
    <d v="1993-01-23T00:00:00"/>
    <x v="1"/>
    <n v="201501"/>
    <x v="1"/>
    <x v="1"/>
    <s v="380000"/>
    <s v="038                                "/>
    <s v="00"/>
    <s v="UADD    "/>
    <x v="4549"/>
    <s v="3005"/>
    <s v="ZLL12"/>
    <x v="62"/>
    <s v="Gas Distribution 374-387"/>
    <s v="Programs"/>
  </r>
  <r>
    <s v="ZPJ12"/>
    <x v="62"/>
    <x v="546"/>
    <x v="546"/>
    <s v="DIS-G N Cap Blanket"/>
    <d v="2004-01-01T00:00:00"/>
    <x v="1"/>
    <n v="201501"/>
    <x v="1"/>
    <x v="0"/>
    <s v="376000"/>
    <s v="028                                "/>
    <s v="00"/>
    <s v="UADD    "/>
    <x v="4550"/>
    <s v="3005"/>
    <s v="ZPJ12"/>
    <x v="62"/>
    <s v="Gas Distribution 374-387"/>
    <s v="Programs"/>
  </r>
  <r>
    <s v="ZPJ12"/>
    <x v="62"/>
    <x v="546"/>
    <x v="546"/>
    <s v="DIS-G N Cap Blanket"/>
    <d v="2004-01-01T00:00:00"/>
    <x v="1"/>
    <n v="201501"/>
    <x v="1"/>
    <x v="0"/>
    <s v="380000"/>
    <s v="028                                "/>
    <s v="00"/>
    <s v="UADD    "/>
    <x v="4551"/>
    <s v="3005"/>
    <s v="ZPJ12"/>
    <x v="62"/>
    <s v="Gas Distribution 374-387"/>
    <s v="Programs"/>
  </r>
  <r>
    <s v="ZBG12"/>
    <x v="62"/>
    <x v="547"/>
    <x v="547"/>
    <s v="DIS-G N Cap Blanket"/>
    <d v="1951-01-01T00:00:00"/>
    <x v="1"/>
    <n v="201501"/>
    <x v="1"/>
    <x v="0"/>
    <s v="380000"/>
    <s v="028                                "/>
    <s v="00"/>
    <s v="UADD    "/>
    <x v="4552"/>
    <s v="3005"/>
    <s v="ZBG12"/>
    <x v="62"/>
    <s v="Gas Distribution 374-387"/>
    <s v="Programs"/>
  </r>
  <r>
    <s v="ZCS12"/>
    <x v="62"/>
    <x v="548"/>
    <x v="548"/>
    <s v="DIS-G N Cap Blanket"/>
    <d v="1993-05-28T00:00:00"/>
    <x v="1"/>
    <n v="201501"/>
    <x v="1"/>
    <x v="1"/>
    <s v="376000"/>
    <s v="038                                "/>
    <s v="00"/>
    <s v="UADD    "/>
    <x v="2164"/>
    <s v="3005"/>
    <s v="ZCS12"/>
    <x v="62"/>
    <s v="Gas Distribution 374-387"/>
    <s v="Programs"/>
  </r>
  <r>
    <s v="ZCS12"/>
    <x v="62"/>
    <x v="548"/>
    <x v="548"/>
    <s v="DIS-G N Cap Blanket"/>
    <d v="1993-05-28T00:00:00"/>
    <x v="1"/>
    <n v="201501"/>
    <x v="1"/>
    <x v="1"/>
    <s v="380000"/>
    <s v="038                                "/>
    <s v="00"/>
    <s v="UADD    "/>
    <x v="2164"/>
    <s v="3005"/>
    <s v="ZCS12"/>
    <x v="62"/>
    <s v="Gas Distribution 374-387"/>
    <s v="Programs"/>
  </r>
  <r>
    <s v="ZBG12"/>
    <x v="62"/>
    <x v="549"/>
    <x v="549"/>
    <s v="DIS-G N Cap Blanket"/>
    <d v="1993-01-23T00:00:00"/>
    <x v="1"/>
    <n v="201501"/>
    <x v="1"/>
    <x v="0"/>
    <s v="376000"/>
    <s v="028                                "/>
    <s v="00"/>
    <s v="UADD    "/>
    <x v="4553"/>
    <s v="3005"/>
    <s v="ZBG12"/>
    <x v="62"/>
    <s v="Gas Distribution 374-387"/>
    <s v="Programs"/>
  </r>
  <r>
    <s v="ZBG12"/>
    <x v="62"/>
    <x v="549"/>
    <x v="549"/>
    <s v="DIS-G N Cap Blanket"/>
    <d v="1993-01-23T00:00:00"/>
    <x v="1"/>
    <n v="201501"/>
    <x v="1"/>
    <x v="0"/>
    <s v="380000"/>
    <s v="028                                "/>
    <s v="00"/>
    <s v="UADD    "/>
    <x v="4554"/>
    <s v="3005"/>
    <s v="ZBG12"/>
    <x v="62"/>
    <s v="Gas Distribution 374-387"/>
    <s v="Programs"/>
  </r>
  <r>
    <s v="ZBG12"/>
    <x v="62"/>
    <x v="550"/>
    <x v="550"/>
    <s v="DIS-G N Cap Blanket"/>
    <d v="1993-01-23T00:00:00"/>
    <x v="1"/>
    <n v="201501"/>
    <x v="1"/>
    <x v="0"/>
    <s v="376000"/>
    <s v="028                                "/>
    <s v="00"/>
    <s v="UADD    "/>
    <x v="4555"/>
    <s v="3005"/>
    <s v="ZBG12"/>
    <x v="62"/>
    <s v="Gas Distribution 374-387"/>
    <s v="Programs"/>
  </r>
  <r>
    <s v="MN206"/>
    <x v="62"/>
    <x v="551"/>
    <x v="551"/>
    <s v="DIS-G S Cap Blanket"/>
    <d v="2010-01-01T00:00:00"/>
    <x v="1"/>
    <n v="201501"/>
    <x v="1"/>
    <x v="2"/>
    <s v="376000"/>
    <s v="068                                "/>
    <s v="00"/>
    <s v="UADD    "/>
    <x v="4556"/>
    <s v="3005"/>
    <s v="MN206"/>
    <x v="62"/>
    <s v="Gas Distribution 374-387"/>
    <s v="Programs"/>
  </r>
  <r>
    <s v="MN206"/>
    <x v="62"/>
    <x v="551"/>
    <x v="551"/>
    <s v="DIS-G S Cap Blanket"/>
    <d v="2010-01-01T00:00:00"/>
    <x v="1"/>
    <n v="201501"/>
    <x v="1"/>
    <x v="2"/>
    <s v="380000"/>
    <s v="068                                "/>
    <s v="00"/>
    <s v="UADD    "/>
    <x v="4557"/>
    <s v="3005"/>
    <s v="MN206"/>
    <x v="62"/>
    <s v="Gas Distribution 374-387"/>
    <s v="Programs"/>
  </r>
  <r>
    <s v="MN309"/>
    <x v="62"/>
    <x v="552"/>
    <x v="552"/>
    <s v="DIS-G S Cap Blanket"/>
    <d v="2010-01-01T00:00:00"/>
    <x v="1"/>
    <n v="201501"/>
    <x v="1"/>
    <x v="2"/>
    <s v="376000"/>
    <s v="068                                "/>
    <s v="00"/>
    <s v="UADD    "/>
    <x v="4558"/>
    <s v="3005"/>
    <s v="MN309"/>
    <x v="62"/>
    <s v="Gas Distribution 374-387"/>
    <s v="Programs"/>
  </r>
  <r>
    <s v="MN309"/>
    <x v="62"/>
    <x v="552"/>
    <x v="552"/>
    <s v="DIS-G S Cap Blanket"/>
    <d v="2010-01-01T00:00:00"/>
    <x v="1"/>
    <n v="201501"/>
    <x v="1"/>
    <x v="2"/>
    <s v="380000"/>
    <s v="068                                "/>
    <s v="00"/>
    <s v="UADD    "/>
    <x v="4559"/>
    <s v="3005"/>
    <s v="MN309"/>
    <x v="62"/>
    <s v="Gas Distribution 374-387"/>
    <s v="Programs"/>
  </r>
  <r>
    <s v="MN206"/>
    <x v="62"/>
    <x v="554"/>
    <x v="554"/>
    <s v="DIS-G S Cap Blanket"/>
    <d v="2010-01-01T00:00:00"/>
    <x v="1"/>
    <n v="201501"/>
    <x v="1"/>
    <x v="2"/>
    <s v="376000"/>
    <s v="068                                "/>
    <s v="00"/>
    <s v="UADD    "/>
    <x v="4560"/>
    <s v="3005"/>
    <s v="MN206"/>
    <x v="62"/>
    <s v="Gas Distribution 374-387"/>
    <s v="Programs"/>
  </r>
  <r>
    <s v="MN206"/>
    <x v="62"/>
    <x v="554"/>
    <x v="554"/>
    <s v="DIS-G S Cap Blanket"/>
    <d v="2010-01-01T00:00:00"/>
    <x v="1"/>
    <n v="201501"/>
    <x v="1"/>
    <x v="2"/>
    <s v="380000"/>
    <s v="068                                "/>
    <s v="00"/>
    <s v="UADD    "/>
    <x v="4561"/>
    <s v="3005"/>
    <s v="MN206"/>
    <x v="62"/>
    <s v="Gas Distribution 374-387"/>
    <s v="Programs"/>
  </r>
  <r>
    <s v="MN360"/>
    <x v="62"/>
    <x v="555"/>
    <x v="555"/>
    <s v="DIS-G S Cap Blanket"/>
    <d v="2010-01-01T00:00:00"/>
    <x v="1"/>
    <n v="201501"/>
    <x v="1"/>
    <x v="2"/>
    <s v="376000"/>
    <s v="068                                "/>
    <s v="00"/>
    <s v="UADD    "/>
    <x v="4562"/>
    <s v="3005"/>
    <s v="MN360"/>
    <x v="62"/>
    <s v="Gas Distribution 374-387"/>
    <s v="Programs"/>
  </r>
  <r>
    <s v="MN360"/>
    <x v="62"/>
    <x v="555"/>
    <x v="555"/>
    <s v="DIS-G S Cap Blanket"/>
    <d v="2010-01-01T00:00:00"/>
    <x v="1"/>
    <n v="201501"/>
    <x v="1"/>
    <x v="2"/>
    <s v="380000"/>
    <s v="068                                "/>
    <s v="00"/>
    <s v="UADD    "/>
    <x v="4563"/>
    <s v="3005"/>
    <s v="MN360"/>
    <x v="62"/>
    <s v="Gas Distribution 374-387"/>
    <s v="Programs"/>
  </r>
  <r>
    <s v="ZCM12"/>
    <x v="62"/>
    <x v="557"/>
    <x v="557"/>
    <s v="DIS-G N Cap Blanket"/>
    <d v="1986-12-20T00:00:00"/>
    <x v="1"/>
    <n v="201501"/>
    <x v="1"/>
    <x v="1"/>
    <s v="376000"/>
    <s v="038                                "/>
    <s v="00"/>
    <s v="UADD    "/>
    <x v="4564"/>
    <s v="3005"/>
    <s v="ZCM12"/>
    <x v="62"/>
    <s v="Gas Distribution 374-387"/>
    <s v="Programs"/>
  </r>
  <r>
    <s v="ZCM12"/>
    <x v="62"/>
    <x v="557"/>
    <x v="557"/>
    <s v="DIS-G N Cap Blanket"/>
    <d v="1986-12-20T00:00:00"/>
    <x v="1"/>
    <n v="201501"/>
    <x v="1"/>
    <x v="1"/>
    <s v="380000"/>
    <s v="038                                "/>
    <s v="00"/>
    <s v="UADD    "/>
    <x v="4565"/>
    <s v="3005"/>
    <s v="ZCM12"/>
    <x v="62"/>
    <s v="Gas Distribution 374-387"/>
    <s v="Programs"/>
  </r>
  <r>
    <s v="ZCJ12"/>
    <x v="62"/>
    <x v="558"/>
    <x v="558"/>
    <s v="DIS-G N Cap Blanket"/>
    <d v="1986-06-30T00:00:00"/>
    <x v="1"/>
    <n v="201501"/>
    <x v="1"/>
    <x v="1"/>
    <s v="376000"/>
    <s v="038                                "/>
    <s v="00"/>
    <s v="UADD    "/>
    <x v="4566"/>
    <s v="3005"/>
    <s v="ZCJ12"/>
    <x v="62"/>
    <s v="Gas Distribution 374-387"/>
    <s v="Programs"/>
  </r>
  <r>
    <s v="ZCJ12"/>
    <x v="62"/>
    <x v="558"/>
    <x v="558"/>
    <s v="DIS-G N Cap Blanket"/>
    <d v="1986-06-30T00:00:00"/>
    <x v="1"/>
    <n v="201501"/>
    <x v="1"/>
    <x v="1"/>
    <s v="380000"/>
    <s v="038                                "/>
    <s v="00"/>
    <s v="UADD    "/>
    <x v="4567"/>
    <s v="3005"/>
    <s v="ZCJ12"/>
    <x v="62"/>
    <s v="Gas Distribution 374-387"/>
    <s v="Programs"/>
  </r>
  <r>
    <s v="ZLL12"/>
    <x v="62"/>
    <x v="559"/>
    <x v="559"/>
    <s v="DIS-G N Cap Blanket"/>
    <d v="1984-07-01T00:00:00"/>
    <x v="1"/>
    <n v="201501"/>
    <x v="1"/>
    <x v="0"/>
    <s v="376000"/>
    <s v="028                                "/>
    <s v="00"/>
    <s v="UADD    "/>
    <x v="4568"/>
    <s v="3005"/>
    <s v="ZLL12"/>
    <x v="62"/>
    <s v="Gas Distribution 374-387"/>
    <s v="Programs"/>
  </r>
  <r>
    <s v="ZLL12"/>
    <x v="62"/>
    <x v="559"/>
    <x v="559"/>
    <s v="DIS-G N Cap Blanket"/>
    <d v="1984-07-01T00:00:00"/>
    <x v="1"/>
    <n v="201501"/>
    <x v="1"/>
    <x v="0"/>
    <s v="380000"/>
    <s v="028                                "/>
    <s v="00"/>
    <s v="UADD    "/>
    <x v="4569"/>
    <s v="3005"/>
    <s v="ZLL12"/>
    <x v="62"/>
    <s v="Gas Distribution 374-387"/>
    <s v="Programs"/>
  </r>
  <r>
    <s v="ZBW12"/>
    <x v="62"/>
    <x v="560"/>
    <x v="560"/>
    <s v="DIS-G N Cap Blanket"/>
    <d v="1984-01-01T00:00:00"/>
    <x v="1"/>
    <n v="201501"/>
    <x v="1"/>
    <x v="0"/>
    <s v="376000"/>
    <s v="028                                "/>
    <s v="00"/>
    <s v="UADD    "/>
    <x v="4570"/>
    <s v="3005"/>
    <s v="ZBW12"/>
    <x v="62"/>
    <s v="Gas Distribution 374-387"/>
    <s v="Programs"/>
  </r>
  <r>
    <s v="ZBG12"/>
    <x v="62"/>
    <x v="561"/>
    <x v="561"/>
    <s v="DIS-G N Cap Blanket"/>
    <d v="1986-12-20T00:00:00"/>
    <x v="1"/>
    <n v="201501"/>
    <x v="1"/>
    <x v="0"/>
    <s v="376000"/>
    <s v="028                                "/>
    <s v="00"/>
    <s v="UADD    "/>
    <x v="4571"/>
    <s v="3005"/>
    <s v="ZBG12"/>
    <x v="62"/>
    <s v="Gas Distribution 374-387"/>
    <s v="Programs"/>
  </r>
  <r>
    <s v="ZBG12"/>
    <x v="62"/>
    <x v="561"/>
    <x v="561"/>
    <s v="DIS-G N Cap Blanket"/>
    <d v="1986-12-20T00:00:00"/>
    <x v="1"/>
    <n v="201501"/>
    <x v="1"/>
    <x v="0"/>
    <s v="380000"/>
    <s v="028                                "/>
    <s v="00"/>
    <s v="UADD    "/>
    <x v="4572"/>
    <s v="3005"/>
    <s v="ZBG12"/>
    <x v="62"/>
    <s v="Gas Distribution 374-387"/>
    <s v="Programs"/>
  </r>
  <r>
    <s v="ZPJ12"/>
    <x v="62"/>
    <x v="563"/>
    <x v="563"/>
    <s v="DIS-G N Cap Blanket"/>
    <d v="1993-01-22T00:00:00"/>
    <x v="1"/>
    <n v="201501"/>
    <x v="1"/>
    <x v="1"/>
    <s v="376000"/>
    <s v="038                                "/>
    <s v="00"/>
    <s v="UADD    "/>
    <x v="4573"/>
    <s v="3005"/>
    <s v="ZPJ12"/>
    <x v="62"/>
    <s v="Gas Distribution 374-387"/>
    <s v="Programs"/>
  </r>
  <r>
    <s v="ZPJ12"/>
    <x v="62"/>
    <x v="563"/>
    <x v="563"/>
    <s v="DIS-G N Cap Blanket"/>
    <d v="1993-01-22T00:00:00"/>
    <x v="1"/>
    <n v="201501"/>
    <x v="1"/>
    <x v="1"/>
    <s v="380000"/>
    <s v="038                                "/>
    <s v="00"/>
    <s v="UADD    "/>
    <x v="4574"/>
    <s v="3005"/>
    <s v="ZPJ12"/>
    <x v="62"/>
    <s v="Gas Distribution 374-387"/>
    <s v="Programs"/>
  </r>
  <r>
    <s v="ZPJ12"/>
    <x v="62"/>
    <x v="564"/>
    <x v="564"/>
    <s v="DIS-G N Cap Blanket"/>
    <d v="1984-07-01T00:00:00"/>
    <x v="1"/>
    <n v="201501"/>
    <x v="1"/>
    <x v="0"/>
    <s v="376000"/>
    <s v="028                                "/>
    <s v="00"/>
    <s v="UADD    "/>
    <x v="4575"/>
    <s v="3005"/>
    <s v="ZPJ12"/>
    <x v="62"/>
    <s v="Gas Distribution 374-387"/>
    <s v="Programs"/>
  </r>
  <r>
    <s v="ZBG12"/>
    <x v="62"/>
    <x v="565"/>
    <x v="565"/>
    <s v="DIS-G N Cap Blanket"/>
    <d v="1951-01-01T00:00:00"/>
    <x v="1"/>
    <n v="201501"/>
    <x v="1"/>
    <x v="0"/>
    <s v="376000"/>
    <s v="028                                "/>
    <s v="00"/>
    <s v="UADD    "/>
    <x v="4576"/>
    <s v="3005"/>
    <s v="ZBG12"/>
    <x v="62"/>
    <s v="Gas Distribution 374-387"/>
    <s v="Programs"/>
  </r>
  <r>
    <s v="ZBG12"/>
    <x v="62"/>
    <x v="565"/>
    <x v="565"/>
    <s v="DIS-G N Cap Blanket"/>
    <d v="1951-01-01T00:00:00"/>
    <x v="1"/>
    <n v="201501"/>
    <x v="1"/>
    <x v="0"/>
    <s v="380000"/>
    <s v="028                                "/>
    <s v="00"/>
    <s v="UADD    "/>
    <x v="4577"/>
    <s v="3005"/>
    <s v="ZBG12"/>
    <x v="62"/>
    <s v="Gas Distribution 374-387"/>
    <s v="Programs"/>
  </r>
  <r>
    <s v="ZBG12"/>
    <x v="62"/>
    <x v="567"/>
    <x v="567"/>
    <s v="DIS-G N Cap Blanket"/>
    <d v="1984-01-01T00:00:00"/>
    <x v="1"/>
    <n v="201501"/>
    <x v="1"/>
    <x v="0"/>
    <s v="376000"/>
    <s v="028                                "/>
    <s v="00"/>
    <s v="UADD    "/>
    <x v="4578"/>
    <s v="3005"/>
    <s v="ZBG12"/>
    <x v="62"/>
    <s v="Gas Distribution 374-387"/>
    <s v="Programs"/>
  </r>
  <r>
    <s v="MN206"/>
    <x v="62"/>
    <x v="568"/>
    <x v="568"/>
    <s v="DIS-G S Cap Blanket"/>
    <d v="2010-01-01T00:00:00"/>
    <x v="1"/>
    <n v="201501"/>
    <x v="1"/>
    <x v="2"/>
    <s v="376000"/>
    <s v="068                                "/>
    <s v="00"/>
    <s v="UADD    "/>
    <x v="4579"/>
    <s v="3005"/>
    <s v="MN206"/>
    <x v="62"/>
    <s v="Gas Distribution 374-387"/>
    <s v="Programs"/>
  </r>
  <r>
    <s v="MN206"/>
    <x v="62"/>
    <x v="568"/>
    <x v="568"/>
    <s v="DIS-G S Cap Blanket"/>
    <d v="2010-01-01T00:00:00"/>
    <x v="1"/>
    <n v="201501"/>
    <x v="1"/>
    <x v="2"/>
    <s v="380000"/>
    <s v="068                                "/>
    <s v="00"/>
    <s v="UADD    "/>
    <x v="4580"/>
    <s v="3005"/>
    <s v="MN206"/>
    <x v="62"/>
    <s v="Gas Distribution 374-387"/>
    <s v="Programs"/>
  </r>
  <r>
    <s v="MN309"/>
    <x v="62"/>
    <x v="569"/>
    <x v="569"/>
    <s v="DIS-G S Cap Blanket"/>
    <d v="2010-01-01T00:00:00"/>
    <x v="1"/>
    <n v="201501"/>
    <x v="1"/>
    <x v="2"/>
    <s v="376000"/>
    <s v="068                                "/>
    <s v="00"/>
    <s v="UADD    "/>
    <x v="4581"/>
    <s v="3005"/>
    <s v="MN309"/>
    <x v="62"/>
    <s v="Gas Distribution 374-387"/>
    <s v="Programs"/>
  </r>
  <r>
    <s v="MN309"/>
    <x v="62"/>
    <x v="569"/>
    <x v="569"/>
    <s v="DIS-G S Cap Blanket"/>
    <d v="2010-01-01T00:00:00"/>
    <x v="1"/>
    <n v="201501"/>
    <x v="1"/>
    <x v="2"/>
    <s v="380000"/>
    <s v="068                                "/>
    <s v="00"/>
    <s v="UADD    "/>
    <x v="4581"/>
    <s v="3005"/>
    <s v="MN309"/>
    <x v="62"/>
    <s v="Gas Distribution 374-387"/>
    <s v="Programs"/>
  </r>
  <r>
    <s v="MN310"/>
    <x v="62"/>
    <x v="570"/>
    <x v="570"/>
    <s v="DIS-G S Cap Blanket"/>
    <d v="2010-01-01T00:00:00"/>
    <x v="1"/>
    <n v="201501"/>
    <x v="1"/>
    <x v="2"/>
    <s v="376000"/>
    <s v="068                                "/>
    <s v="00"/>
    <s v="UADD    "/>
    <x v="4582"/>
    <s v="3005"/>
    <s v="MN310"/>
    <x v="62"/>
    <s v="Gas Distribution 374-387"/>
    <s v="Programs"/>
  </r>
  <r>
    <s v="MN310"/>
    <x v="62"/>
    <x v="570"/>
    <x v="570"/>
    <s v="DIS-G S Cap Blanket"/>
    <d v="2010-01-01T00:00:00"/>
    <x v="1"/>
    <n v="201501"/>
    <x v="1"/>
    <x v="2"/>
    <s v="380000"/>
    <s v="068                                "/>
    <s v="00"/>
    <s v="UADD    "/>
    <x v="4583"/>
    <s v="3005"/>
    <s v="MN310"/>
    <x v="62"/>
    <s v="Gas Distribution 374-387"/>
    <s v="Programs"/>
  </r>
  <r>
    <s v="MN206"/>
    <x v="62"/>
    <x v="571"/>
    <x v="571"/>
    <s v="DIS-G S Cap Blanket"/>
    <d v="2010-01-01T00:00:00"/>
    <x v="1"/>
    <n v="201501"/>
    <x v="1"/>
    <x v="2"/>
    <s v="376000"/>
    <s v="068                                "/>
    <s v="00"/>
    <s v="UADD    "/>
    <x v="4584"/>
    <s v="3005"/>
    <s v="MN206"/>
    <x v="62"/>
    <s v="Gas Distribution 374-387"/>
    <s v="Programs"/>
  </r>
  <r>
    <s v="MN206"/>
    <x v="62"/>
    <x v="571"/>
    <x v="571"/>
    <s v="DIS-G S Cap Blanket"/>
    <d v="2010-01-01T00:00:00"/>
    <x v="1"/>
    <n v="201501"/>
    <x v="1"/>
    <x v="2"/>
    <s v="380000"/>
    <s v="068                                "/>
    <s v="00"/>
    <s v="UADD    "/>
    <x v="4585"/>
    <s v="3005"/>
    <s v="MN206"/>
    <x v="62"/>
    <s v="Gas Distribution 374-387"/>
    <s v="Programs"/>
  </r>
  <r>
    <s v="MN360"/>
    <x v="62"/>
    <x v="572"/>
    <x v="572"/>
    <s v="DIS-G S Cap Blanket"/>
    <d v="2010-01-01T00:00:00"/>
    <x v="1"/>
    <n v="201501"/>
    <x v="1"/>
    <x v="2"/>
    <s v="376000"/>
    <s v="068                                "/>
    <s v="00"/>
    <s v="UADD    "/>
    <x v="4586"/>
    <s v="3005"/>
    <s v="MN360"/>
    <x v="62"/>
    <s v="Gas Distribution 374-387"/>
    <s v="Programs"/>
  </r>
  <r>
    <s v="MN360"/>
    <x v="62"/>
    <x v="572"/>
    <x v="572"/>
    <s v="DIS-G S Cap Blanket"/>
    <d v="2010-01-01T00:00:00"/>
    <x v="1"/>
    <n v="201501"/>
    <x v="1"/>
    <x v="2"/>
    <s v="380000"/>
    <s v="068                                "/>
    <s v="00"/>
    <s v="UADD    "/>
    <x v="4587"/>
    <s v="3005"/>
    <s v="MN360"/>
    <x v="62"/>
    <s v="Gas Distribution 374-387"/>
    <s v="Programs"/>
  </r>
  <r>
    <s v="12A50"/>
    <x v="62"/>
    <x v="573"/>
    <x v="573"/>
    <s v="DIS-G N Cap Blanket"/>
    <d v="2014-10-01T00:00:00"/>
    <x v="1"/>
    <n v="201501"/>
    <x v="1"/>
    <x v="1"/>
    <s v="380000"/>
    <s v="038                                "/>
    <s v="00"/>
    <s v="UADD    "/>
    <x v="4588"/>
    <s v="3005"/>
    <s v="12A50"/>
    <x v="62"/>
    <s v="Gas Distribution 374-387"/>
    <s v="Programs"/>
  </r>
  <r>
    <s v="12A50"/>
    <x v="62"/>
    <x v="574"/>
    <x v="574"/>
    <s v="DIS-G N Cap Specific"/>
    <d v="2014-09-01T00:00:00"/>
    <x v="1"/>
    <n v="201501"/>
    <x v="1"/>
    <x v="1"/>
    <s v="380000"/>
    <s v="038                                "/>
    <s v="00"/>
    <s v="UADD    "/>
    <x v="4589"/>
    <s v="3005"/>
    <s v="12A50"/>
    <x v="62"/>
    <s v="Gas Distribution 374-387"/>
    <s v="Programs"/>
  </r>
  <r>
    <s v="MN206"/>
    <x v="62"/>
    <x v="575"/>
    <x v="575"/>
    <s v="DIS-G S Cap Blanket"/>
    <d v="2014-10-01T00:00:00"/>
    <x v="1"/>
    <n v="201501"/>
    <x v="1"/>
    <x v="2"/>
    <s v="381000"/>
    <s v="068                                "/>
    <s v="00"/>
    <s v="UADD    "/>
    <x v="4590"/>
    <s v="3005"/>
    <s v="MN206"/>
    <x v="62"/>
    <s v="Gas Distribution 374-387"/>
    <s v="Programs"/>
  </r>
  <r>
    <s v="MN310"/>
    <x v="62"/>
    <x v="576"/>
    <x v="576"/>
    <s v="DIS-G S Cap Specific"/>
    <d v="2014-04-01T00:00:00"/>
    <x v="1"/>
    <n v="201501"/>
    <x v="1"/>
    <x v="2"/>
    <s v="376000"/>
    <s v="068                                "/>
    <s v="00"/>
    <s v="UADD    "/>
    <x v="4591"/>
    <s v="3005"/>
    <s v="MN310"/>
    <x v="62"/>
    <s v="Gas Distribution 374-387"/>
    <s v="Programs"/>
  </r>
  <r>
    <s v="ZOR06"/>
    <x v="63"/>
    <x v="577"/>
    <x v="577"/>
    <s v="DIS-G S Cap Blanket"/>
    <d v="2013-01-01T00:00:00"/>
    <x v="1"/>
    <n v="201501"/>
    <x v="1"/>
    <x v="2"/>
    <s v="376000"/>
    <s v="068                                "/>
    <s v="00"/>
    <s v="UADD    "/>
    <x v="4592"/>
    <s v="3006"/>
    <s v="ZOR06"/>
    <x v="63"/>
    <s v="Gas Distribution 374-387"/>
    <s v="Mandated"/>
  </r>
  <r>
    <s v="ZOR06"/>
    <x v="63"/>
    <x v="578"/>
    <x v="578"/>
    <s v="DIS-G S Cap Blanket"/>
    <d v="2013-01-01T00:00:00"/>
    <x v="1"/>
    <n v="201501"/>
    <x v="1"/>
    <x v="2"/>
    <s v="376000"/>
    <s v="068                                "/>
    <s v="00"/>
    <s v="UADD    "/>
    <x v="4593"/>
    <s v="3006"/>
    <s v="ZOR06"/>
    <x v="63"/>
    <s v="Gas Distribution 374-387"/>
    <s v="Mandated"/>
  </r>
  <r>
    <s v="ZOR06"/>
    <x v="63"/>
    <x v="578"/>
    <x v="578"/>
    <s v="DIS-G S Cap Blanket"/>
    <d v="2013-01-01T00:00:00"/>
    <x v="1"/>
    <n v="201501"/>
    <x v="1"/>
    <x v="2"/>
    <s v="380000"/>
    <s v="068                                "/>
    <s v="00"/>
    <s v="UADD    "/>
    <x v="4593"/>
    <s v="3006"/>
    <s v="ZOR06"/>
    <x v="63"/>
    <s v="Gas Distribution 374-387"/>
    <s v="Mandated"/>
  </r>
  <r>
    <s v="ZOR06"/>
    <x v="63"/>
    <x v="579"/>
    <x v="579"/>
    <s v="DIS-G S Cap Blanket"/>
    <d v="2013-01-01T00:00:00"/>
    <x v="1"/>
    <n v="201501"/>
    <x v="1"/>
    <x v="2"/>
    <s v="376000"/>
    <s v="068                                "/>
    <s v="00"/>
    <s v="UADD    "/>
    <x v="4594"/>
    <s v="3006"/>
    <s v="ZOR06"/>
    <x v="63"/>
    <s v="Gas Distribution 374-387"/>
    <s v="Mandated"/>
  </r>
  <r>
    <s v="ZOR06"/>
    <x v="63"/>
    <x v="580"/>
    <x v="580"/>
    <s v="DIS-G S Cap Blanket"/>
    <d v="2013-01-01T00:00:00"/>
    <x v="1"/>
    <n v="201501"/>
    <x v="1"/>
    <x v="2"/>
    <s v="376000"/>
    <s v="068                                "/>
    <s v="00"/>
    <s v="UADD    "/>
    <x v="4595"/>
    <s v="3006"/>
    <s v="ZOR06"/>
    <x v="63"/>
    <s v="Gas Distribution 374-387"/>
    <s v="Mandated"/>
  </r>
  <r>
    <s v="ZOR06"/>
    <x v="63"/>
    <x v="856"/>
    <x v="856"/>
    <s v="DIS-G S Cap Specific"/>
    <d v="2011-01-26T00:00:00"/>
    <x v="1"/>
    <n v="201501"/>
    <x v="1"/>
    <x v="2"/>
    <s v="376000"/>
    <s v="068                                "/>
    <s v="00"/>
    <s v="UADD    "/>
    <x v="3863"/>
    <s v="3006"/>
    <s v="ZOR06"/>
    <x v="63"/>
    <s v="Gas Distribution 374-387"/>
    <s v="Mandated"/>
  </r>
  <r>
    <s v="ZOR06"/>
    <x v="63"/>
    <x v="856"/>
    <x v="856"/>
    <s v="DIS-G S Cap Specific"/>
    <d v="2011-01-26T00:00:00"/>
    <x v="1"/>
    <n v="201501"/>
    <x v="1"/>
    <x v="2"/>
    <s v="380000"/>
    <s v="068                                "/>
    <s v="00"/>
    <s v="UADD    "/>
    <x v="4596"/>
    <s v="3006"/>
    <s v="ZOR06"/>
    <x v="63"/>
    <s v="Gas Distribution 374-387"/>
    <s v="Mandated"/>
  </r>
  <r>
    <s v="ZCJ06"/>
    <x v="63"/>
    <x v="857"/>
    <x v="857"/>
    <s v="DIS-G N Cap Blanket"/>
    <d v="2013-01-01T00:00:00"/>
    <x v="1"/>
    <n v="201501"/>
    <x v="1"/>
    <x v="1"/>
    <s v="376000"/>
    <s v="038                                "/>
    <s v="00"/>
    <s v="UADD    "/>
    <x v="4597"/>
    <s v="3006"/>
    <s v="ZCJ06"/>
    <x v="63"/>
    <s v="Gas Distribution 374-387"/>
    <s v="Mandated"/>
  </r>
  <r>
    <s v="ZCG07"/>
    <x v="64"/>
    <x v="585"/>
    <x v="585"/>
    <s v="DIS-G N Cap Blanket"/>
    <d v="2014-08-01T00:00:00"/>
    <x v="1"/>
    <n v="201501"/>
    <x v="1"/>
    <x v="1"/>
    <s v="376000"/>
    <s v="038                                "/>
    <s v="00"/>
    <s v="UADD    "/>
    <x v="4598"/>
    <s v="3007"/>
    <s v="ZCG07"/>
    <x v="64"/>
    <s v="Gas Distribution 374-387"/>
    <s v="Mandated"/>
  </r>
  <r>
    <s v="ZCG07"/>
    <x v="64"/>
    <x v="585"/>
    <x v="585"/>
    <s v="DIS-G N Cap Blanket"/>
    <d v="2014-08-01T00:00:00"/>
    <x v="1"/>
    <n v="201501"/>
    <x v="1"/>
    <x v="1"/>
    <s v="380000"/>
    <s v="038                                "/>
    <s v="00"/>
    <s v="UADD    "/>
    <x v="4599"/>
    <s v="3007"/>
    <s v="ZCG07"/>
    <x v="64"/>
    <s v="Gas Distribution 374-387"/>
    <s v="Mandated"/>
  </r>
  <r>
    <s v="MNG07"/>
    <x v="64"/>
    <x v="586"/>
    <x v="586"/>
    <s v="DIS-G S Cap Blanket"/>
    <d v="2014-08-01T00:00:00"/>
    <x v="1"/>
    <n v="201501"/>
    <x v="1"/>
    <x v="2"/>
    <s v="376000"/>
    <s v="068                                "/>
    <s v="00"/>
    <s v="UADD    "/>
    <x v="4600"/>
    <s v="3007"/>
    <s v="MNG07"/>
    <x v="64"/>
    <s v="Gas Distribution 374-387"/>
    <s v="Mandated"/>
  </r>
  <r>
    <s v="MNG07"/>
    <x v="64"/>
    <x v="586"/>
    <x v="586"/>
    <s v="DIS-G S Cap Blanket"/>
    <d v="2014-08-01T00:00:00"/>
    <x v="1"/>
    <n v="201501"/>
    <x v="1"/>
    <x v="2"/>
    <s v="380000"/>
    <s v="068                                "/>
    <s v="00"/>
    <s v="UADD    "/>
    <x v="4601"/>
    <s v="3007"/>
    <s v="MNG07"/>
    <x v="64"/>
    <s v="Gas Distribution 374-387"/>
    <s v="Mandated"/>
  </r>
  <r>
    <s v="ZBG07"/>
    <x v="64"/>
    <x v="587"/>
    <x v="587"/>
    <s v="DIS-G N Cap Blanket"/>
    <d v="2014-08-01T00:00:00"/>
    <x v="1"/>
    <n v="201501"/>
    <x v="1"/>
    <x v="0"/>
    <s v="376000"/>
    <s v="028                                "/>
    <s v="00"/>
    <s v="UADD    "/>
    <x v="4602"/>
    <s v="3007"/>
    <s v="ZBG07"/>
    <x v="64"/>
    <s v="Gas Distribution 374-387"/>
    <s v="Mandated"/>
  </r>
  <r>
    <s v="ZBG07"/>
    <x v="64"/>
    <x v="587"/>
    <x v="587"/>
    <s v="DIS-G N Cap Blanket"/>
    <d v="2014-08-01T00:00:00"/>
    <x v="1"/>
    <n v="201501"/>
    <x v="1"/>
    <x v="0"/>
    <s v="380000"/>
    <s v="028                                "/>
    <s v="00"/>
    <s v="UADD    "/>
    <x v="4603"/>
    <s v="3007"/>
    <s v="ZBG07"/>
    <x v="64"/>
    <s v="Gas Distribution 374-387"/>
    <s v="Mandated"/>
  </r>
  <r>
    <s v="GN312"/>
    <x v="65"/>
    <x v="858"/>
    <x v="858"/>
    <s v="DIS-G N Cap Blanket"/>
    <d v="2013-12-01T00:00:00"/>
    <x v="1"/>
    <n v="201501"/>
    <x v="1"/>
    <x v="1"/>
    <s v="376000"/>
    <s v="038                                "/>
    <s v="00"/>
    <s v="UADD    "/>
    <x v="4604"/>
    <s v="3008"/>
    <s v="GN312"/>
    <x v="65"/>
    <s v="Gas Distribution 374-387"/>
    <s v="Programs"/>
  </r>
  <r>
    <s v="GN312"/>
    <x v="65"/>
    <x v="859"/>
    <x v="859"/>
    <s v="DIS-G N Cap Blanket"/>
    <d v="2013-12-01T00:00:00"/>
    <x v="1"/>
    <n v="201501"/>
    <x v="1"/>
    <x v="1"/>
    <s v="376000"/>
    <s v="038                                "/>
    <s v="00"/>
    <s v="UADD    "/>
    <x v="4605"/>
    <s v="3008"/>
    <s v="GN312"/>
    <x v="65"/>
    <s v="Gas Distribution 374-387"/>
    <s v="Programs"/>
  </r>
  <r>
    <s v="GN216"/>
    <x v="65"/>
    <x v="590"/>
    <x v="590"/>
    <s v="DIS-G N Cap Blanket"/>
    <d v="2014-11-01T00:00:00"/>
    <x v="1"/>
    <n v="201501"/>
    <x v="1"/>
    <x v="1"/>
    <s v="376000"/>
    <s v="038                                "/>
    <s v="00"/>
    <s v="UADD    "/>
    <x v="4606"/>
    <s v="3008"/>
    <s v="GN216"/>
    <x v="65"/>
    <s v="Gas Distribution 374-387"/>
    <s v="Programs"/>
  </r>
  <r>
    <s v="GN217"/>
    <x v="65"/>
    <x v="591"/>
    <x v="591"/>
    <s v="DIS-G N Cap Blanket"/>
    <d v="2013-12-01T00:00:00"/>
    <x v="1"/>
    <n v="201501"/>
    <x v="1"/>
    <x v="1"/>
    <s v="380000"/>
    <s v="038                                "/>
    <s v="00"/>
    <s v="UADD    "/>
    <x v="4607"/>
    <s v="3008"/>
    <s v="GN217"/>
    <x v="65"/>
    <s v="Gas Distribution 374-387"/>
    <s v="Programs"/>
  </r>
  <r>
    <s v="GN217"/>
    <x v="65"/>
    <x v="592"/>
    <x v="592"/>
    <s v="DIS-G N Cap Blanket"/>
    <d v="2014-11-01T00:00:00"/>
    <x v="1"/>
    <n v="201501"/>
    <x v="1"/>
    <x v="1"/>
    <s v="380000"/>
    <s v="038                                "/>
    <s v="00"/>
    <s v="UADD    "/>
    <x v="4608"/>
    <s v="3008"/>
    <s v="GN217"/>
    <x v="65"/>
    <s v="Gas Distribution 374-387"/>
    <s v="Programs"/>
  </r>
  <r>
    <s v="GN313"/>
    <x v="65"/>
    <x v="596"/>
    <x v="596"/>
    <s v="DIS-G N Cap Blanket"/>
    <d v="2013-12-01T00:00:00"/>
    <x v="1"/>
    <n v="201501"/>
    <x v="1"/>
    <x v="1"/>
    <s v="380000"/>
    <s v="038                                "/>
    <s v="00"/>
    <s v="UADD    "/>
    <x v="4609"/>
    <s v="3008"/>
    <s v="GN313"/>
    <x v="65"/>
    <s v="Gas Distribution 374-387"/>
    <s v="Programs"/>
  </r>
  <r>
    <s v="GN216"/>
    <x v="65"/>
    <x v="597"/>
    <x v="597"/>
    <s v="DIS-G N Cap Blanket"/>
    <d v="2013-12-01T00:00:00"/>
    <x v="1"/>
    <n v="201501"/>
    <x v="1"/>
    <x v="1"/>
    <s v="376000"/>
    <s v="038                                "/>
    <s v="00"/>
    <s v="UADD    "/>
    <x v="4610"/>
    <s v="3008"/>
    <s v="GN216"/>
    <x v="65"/>
    <s v="Gas Distribution 374-387"/>
    <s v="Programs"/>
  </r>
  <r>
    <s v="GN310"/>
    <x v="65"/>
    <x v="598"/>
    <x v="598"/>
    <s v="DIS-G S Cap Blanket"/>
    <d v="2013-12-01T00:00:00"/>
    <x v="1"/>
    <n v="201501"/>
    <x v="1"/>
    <x v="2"/>
    <s v="376000"/>
    <s v="068                                "/>
    <s v="00"/>
    <s v="UADD    "/>
    <x v="4611"/>
    <s v="3008"/>
    <s v="GN310"/>
    <x v="65"/>
    <s v="Gas Distribution 374-387"/>
    <s v="Programs"/>
  </r>
  <r>
    <s v="GN310"/>
    <x v="65"/>
    <x v="600"/>
    <x v="600"/>
    <s v="DIS-G S Cap Blanket"/>
    <d v="2013-12-01T00:00:00"/>
    <x v="1"/>
    <n v="201501"/>
    <x v="1"/>
    <x v="2"/>
    <s v="376000"/>
    <s v="068                                "/>
    <s v="00"/>
    <s v="UADD    "/>
    <x v="4612"/>
    <s v="3008"/>
    <s v="GN310"/>
    <x v="65"/>
    <s v="Gas Distribution 374-387"/>
    <s v="Programs"/>
  </r>
  <r>
    <s v="GN214"/>
    <x v="65"/>
    <x v="602"/>
    <x v="602"/>
    <s v="DIS-G S Cap Blanket"/>
    <d v="2014-11-01T00:00:00"/>
    <x v="1"/>
    <n v="201501"/>
    <x v="1"/>
    <x v="2"/>
    <s v="376000"/>
    <s v="068                                "/>
    <s v="00"/>
    <s v="UADD    "/>
    <x v="4613"/>
    <s v="3008"/>
    <s v="GN214"/>
    <x v="65"/>
    <s v="Gas Distribution 374-387"/>
    <s v="Programs"/>
  </r>
  <r>
    <s v="GN215"/>
    <x v="65"/>
    <x v="860"/>
    <x v="860"/>
    <s v="DIS-G S Cap Blanket"/>
    <d v="2014-11-01T00:00:00"/>
    <x v="1"/>
    <n v="201501"/>
    <x v="1"/>
    <x v="2"/>
    <s v="380000"/>
    <s v="068                                "/>
    <s v="00"/>
    <s v="UADD    "/>
    <x v="4614"/>
    <s v="3008"/>
    <s v="GN215"/>
    <x v="65"/>
    <s v="Gas Distribution 374-387"/>
    <s v="Programs"/>
  </r>
  <r>
    <s v="GN311"/>
    <x v="65"/>
    <x v="861"/>
    <x v="861"/>
    <s v="DIS-G S Cap Blanket"/>
    <d v="2013-12-01T00:00:00"/>
    <x v="1"/>
    <n v="201501"/>
    <x v="1"/>
    <x v="2"/>
    <s v="380000"/>
    <s v="068                                "/>
    <s v="00"/>
    <s v="UADD    "/>
    <x v="4615"/>
    <s v="3008"/>
    <s v="GN311"/>
    <x v="65"/>
    <s v="Gas Distribution 374-387"/>
    <s v="Programs"/>
  </r>
  <r>
    <s v="GN311"/>
    <x v="65"/>
    <x v="603"/>
    <x v="603"/>
    <s v="DIS-G S Cap Blanket"/>
    <d v="2013-12-01T00:00:00"/>
    <x v="1"/>
    <n v="201501"/>
    <x v="1"/>
    <x v="2"/>
    <s v="380000"/>
    <s v="068                                "/>
    <s v="00"/>
    <s v="UADD    "/>
    <x v="4616"/>
    <s v="3008"/>
    <s v="GN311"/>
    <x v="65"/>
    <s v="Gas Distribution 374-387"/>
    <s v="Programs"/>
  </r>
  <r>
    <s v="GN215"/>
    <x v="65"/>
    <x v="605"/>
    <x v="605"/>
    <s v="DIS-G S Cap Blanket"/>
    <d v="2013-12-01T00:00:00"/>
    <x v="1"/>
    <n v="201501"/>
    <x v="1"/>
    <x v="2"/>
    <s v="380000"/>
    <s v="068                                "/>
    <s v="00"/>
    <s v="UADD    "/>
    <x v="4617"/>
    <s v="3008"/>
    <s v="GN215"/>
    <x v="65"/>
    <s v="Gas Distribution 374-387"/>
    <s v="Programs"/>
  </r>
  <r>
    <s v="GN215"/>
    <x v="65"/>
    <x v="862"/>
    <x v="862"/>
    <s v="DIS-G S Cap Blanket"/>
    <d v="2014-11-01T00:00:00"/>
    <x v="1"/>
    <n v="201501"/>
    <x v="1"/>
    <x v="2"/>
    <s v="380000"/>
    <s v="068                                "/>
    <s v="00"/>
    <s v="UADD    "/>
    <x v="4618"/>
    <s v="3008"/>
    <s v="GN215"/>
    <x v="65"/>
    <s v="Gas Distribution 374-387"/>
    <s v="Programs"/>
  </r>
  <r>
    <s v="GN214"/>
    <x v="65"/>
    <x v="606"/>
    <x v="606"/>
    <s v="DIS-G S Cap Blanket"/>
    <d v="2013-12-01T00:00:00"/>
    <x v="1"/>
    <n v="201501"/>
    <x v="1"/>
    <x v="2"/>
    <s v="380000"/>
    <s v="068                                "/>
    <s v="00"/>
    <s v="UADD    "/>
    <x v="4619"/>
    <s v="3008"/>
    <s v="GN214"/>
    <x v="65"/>
    <s v="Gas Distribution 374-387"/>
    <s v="Programs"/>
  </r>
  <r>
    <s v="GN210"/>
    <x v="65"/>
    <x v="607"/>
    <x v="607"/>
    <s v="DIS-G N Cap Blanket"/>
    <d v="2012-09-01T00:00:00"/>
    <x v="1"/>
    <n v="201501"/>
    <x v="1"/>
    <x v="0"/>
    <s v="376000"/>
    <s v="028                                "/>
    <s v="00"/>
    <s v="UADD    "/>
    <x v="4620"/>
    <s v="3008"/>
    <s v="GN210"/>
    <x v="65"/>
    <s v="Gas Distribution 374-387"/>
    <s v="Programs"/>
  </r>
  <r>
    <s v="GN210"/>
    <x v="65"/>
    <x v="607"/>
    <x v="607"/>
    <s v="DIS-G N Cap Blanket"/>
    <d v="2012-09-01T00:00:00"/>
    <x v="1"/>
    <n v="201501"/>
    <x v="1"/>
    <x v="0"/>
    <s v="380000"/>
    <s v="028                                "/>
    <s v="00"/>
    <s v="UADD    "/>
    <x v="4621"/>
    <s v="3008"/>
    <s v="GN210"/>
    <x v="65"/>
    <s v="Gas Distribution 374-387"/>
    <s v="Programs"/>
  </r>
  <r>
    <s v="GN211"/>
    <x v="65"/>
    <x v="608"/>
    <x v="608"/>
    <s v="DIS-G N Cap Blanket"/>
    <d v="2013-04-01T00:00:00"/>
    <x v="1"/>
    <n v="201501"/>
    <x v="1"/>
    <x v="0"/>
    <s v="376000"/>
    <s v="028                                "/>
    <s v="00"/>
    <s v="UADD    "/>
    <x v="4622"/>
    <s v="3008"/>
    <s v="GN211"/>
    <x v="65"/>
    <s v="Gas Distribution 374-387"/>
    <s v="Programs"/>
  </r>
  <r>
    <s v="GN211"/>
    <x v="65"/>
    <x v="609"/>
    <x v="609"/>
    <s v="DIS-G N Cap Blanket"/>
    <d v="2013-12-01T00:00:00"/>
    <x v="1"/>
    <n v="201501"/>
    <x v="1"/>
    <x v="0"/>
    <s v="376000"/>
    <s v="028                                "/>
    <s v="00"/>
    <s v="UADD    "/>
    <x v="4623"/>
    <s v="3008"/>
    <s v="GN211"/>
    <x v="65"/>
    <s v="Gas Distribution 374-387"/>
    <s v="Programs"/>
  </r>
  <r>
    <s v="GN210"/>
    <x v="65"/>
    <x v="610"/>
    <x v="610"/>
    <s v="DIS-G N Cap Blanket"/>
    <d v="2014-11-01T00:00:00"/>
    <x v="1"/>
    <n v="201501"/>
    <x v="1"/>
    <x v="0"/>
    <s v="376000"/>
    <s v="028                                "/>
    <s v="00"/>
    <s v="UADD    "/>
    <x v="4624"/>
    <s v="3008"/>
    <s v="GN210"/>
    <x v="65"/>
    <s v="Gas Distribution 374-387"/>
    <s v="Programs"/>
  </r>
  <r>
    <s v="GN210"/>
    <x v="65"/>
    <x v="611"/>
    <x v="611"/>
    <s v="DIS-G N Cap Blanket"/>
    <d v="2014-11-01T00:00:00"/>
    <x v="1"/>
    <n v="201501"/>
    <x v="1"/>
    <x v="0"/>
    <s v="381000"/>
    <s v="028                                "/>
    <s v="00"/>
    <s v="UADD    "/>
    <x v="4625"/>
    <s v="3008"/>
    <s v="GN210"/>
    <x v="65"/>
    <s v="Gas Distribution 374-387"/>
    <s v="Programs"/>
  </r>
  <r>
    <s v="GN212"/>
    <x v="65"/>
    <x v="613"/>
    <x v="613"/>
    <s v="DIS-G N Cap Blanket"/>
    <d v="2014-11-01T00:00:00"/>
    <x v="1"/>
    <n v="201501"/>
    <x v="1"/>
    <x v="0"/>
    <s v="381000"/>
    <s v="028                                "/>
    <s v="00"/>
    <s v="UADD    "/>
    <x v="4626"/>
    <s v="3008"/>
    <s v="GN212"/>
    <x v="65"/>
    <s v="Gas Distribution 374-387"/>
    <s v="Programs"/>
  </r>
  <r>
    <s v="GN213"/>
    <x v="65"/>
    <x v="863"/>
    <x v="863"/>
    <s v="DIS-G N Cap Blanket"/>
    <d v="2013-12-01T00:00:00"/>
    <x v="1"/>
    <n v="201501"/>
    <x v="1"/>
    <x v="0"/>
    <s v="380000"/>
    <s v="028                                "/>
    <s v="00"/>
    <s v="UADD    "/>
    <x v="4627"/>
    <s v="3008"/>
    <s v="GN213"/>
    <x v="65"/>
    <s v="Gas Distribution 374-387"/>
    <s v="Programs"/>
  </r>
  <r>
    <s v="GN213"/>
    <x v="65"/>
    <x v="615"/>
    <x v="615"/>
    <s v="DIS-G N Cap Blanket"/>
    <d v="2013-12-01T00:00:00"/>
    <x v="1"/>
    <n v="201501"/>
    <x v="1"/>
    <x v="0"/>
    <s v="380000"/>
    <s v="028                                "/>
    <s v="00"/>
    <s v="UADD    "/>
    <x v="4628"/>
    <s v="3008"/>
    <s v="GN213"/>
    <x v="65"/>
    <s v="Gas Distribution 374-387"/>
    <s v="Programs"/>
  </r>
  <r>
    <s v="GN210"/>
    <x v="65"/>
    <x v="618"/>
    <x v="618"/>
    <s v="DIS-G N Cap Blanket"/>
    <d v="2013-12-01T00:00:00"/>
    <x v="1"/>
    <n v="201501"/>
    <x v="1"/>
    <x v="0"/>
    <s v="376000"/>
    <s v="028                                "/>
    <s v="00"/>
    <s v="UADD    "/>
    <x v="4629"/>
    <s v="3008"/>
    <s v="GN210"/>
    <x v="65"/>
    <s v="Gas Distribution 374-387"/>
    <s v="Programs"/>
  </r>
  <r>
    <s v="GN210"/>
    <x v="65"/>
    <x v="618"/>
    <x v="618"/>
    <s v="DIS-G N Cap Blanket"/>
    <d v="2013-12-01T00:00:00"/>
    <x v="1"/>
    <n v="201501"/>
    <x v="1"/>
    <x v="0"/>
    <s v="380000"/>
    <s v="028                                "/>
    <s v="00"/>
    <s v="UADD    "/>
    <x v="4630"/>
    <s v="3008"/>
    <s v="GN210"/>
    <x v="65"/>
    <s v="Gas Distribution 374-387"/>
    <s v="Programs"/>
  </r>
  <r>
    <s v="GN106"/>
    <x v="65"/>
    <x v="619"/>
    <x v="619"/>
    <s v="DIS-G N Cap Blanket"/>
    <d v="2011-05-01T00:00:00"/>
    <x v="1"/>
    <n v="201501"/>
    <x v="1"/>
    <x v="1"/>
    <s v="376000"/>
    <s v="038                                "/>
    <s v="00"/>
    <s v="UADD    "/>
    <x v="4631"/>
    <s v="3008"/>
    <s v="GN106"/>
    <x v="65"/>
    <s v="Gas Distribution 374-387"/>
    <s v="Programs"/>
  </r>
  <r>
    <s v="GN106"/>
    <x v="65"/>
    <x v="619"/>
    <x v="619"/>
    <s v="DIS-G N Cap Blanket"/>
    <d v="2011-05-01T00:00:00"/>
    <x v="1"/>
    <n v="201501"/>
    <x v="1"/>
    <x v="1"/>
    <s v="380000"/>
    <s v="038                                "/>
    <s v="00"/>
    <s v="UADD    "/>
    <x v="4632"/>
    <s v="3008"/>
    <s v="GN106"/>
    <x v="65"/>
    <s v="Gas Distribution 374-387"/>
    <s v="Programs"/>
  </r>
  <r>
    <s v="GN106"/>
    <x v="65"/>
    <x v="621"/>
    <x v="621"/>
    <s v="DIS-G N Cap Blanket"/>
    <d v="2011-05-01T00:00:00"/>
    <x v="1"/>
    <n v="201501"/>
    <x v="1"/>
    <x v="0"/>
    <s v="376000"/>
    <s v="028                                "/>
    <s v="00"/>
    <s v="UADD    "/>
    <x v="4633"/>
    <s v="3008"/>
    <s v="GN106"/>
    <x v="65"/>
    <s v="Gas Distribution 374-387"/>
    <s v="Programs"/>
  </r>
  <r>
    <s v="GN106"/>
    <x v="65"/>
    <x v="621"/>
    <x v="621"/>
    <s v="DIS-G N Cap Blanket"/>
    <d v="2011-05-01T00:00:00"/>
    <x v="1"/>
    <n v="201501"/>
    <x v="1"/>
    <x v="0"/>
    <s v="380000"/>
    <s v="028                                "/>
    <s v="00"/>
    <s v="UADD    "/>
    <x v="4634"/>
    <s v="3008"/>
    <s v="GN106"/>
    <x v="65"/>
    <s v="Gas Distribution 374-387"/>
    <s v="Programs"/>
  </r>
  <r>
    <s v="XID55"/>
    <x v="66"/>
    <x v="622"/>
    <x v="622"/>
    <s v="DIS-G N Cap Blanket"/>
    <d v="2013-11-01T00:00:00"/>
    <x v="1"/>
    <n v="201501"/>
    <x v="1"/>
    <x v="1"/>
    <s v="380000"/>
    <s v="038                                "/>
    <s v="00"/>
    <s v="UADD    "/>
    <x v="4635"/>
    <s v="3055"/>
    <s v="XID55"/>
    <x v="66"/>
    <s v="Gas Distribution 374-387"/>
    <s v="Programs"/>
  </r>
  <r>
    <s v="XID55"/>
    <x v="66"/>
    <x v="622"/>
    <x v="622"/>
    <s v="DIS-G N Cap Blanket"/>
    <d v="2013-11-01T00:00:00"/>
    <x v="1"/>
    <n v="201501"/>
    <x v="1"/>
    <x v="1"/>
    <s v="381000"/>
    <s v="038                                "/>
    <s v="00"/>
    <s v="UADD    "/>
    <x v="4636"/>
    <s v="3055"/>
    <s v="XID55"/>
    <x v="66"/>
    <s v="Gas Distribution 374-387"/>
    <s v="Programs"/>
  </r>
  <r>
    <s v="XID55"/>
    <x v="66"/>
    <x v="623"/>
    <x v="623"/>
    <s v="DIS-G N Cap Blanket"/>
    <d v="2013-11-01T00:00:00"/>
    <x v="1"/>
    <n v="201501"/>
    <x v="1"/>
    <x v="1"/>
    <s v="381000"/>
    <s v="038                                "/>
    <s v="00"/>
    <s v="UADD    "/>
    <x v="4637"/>
    <s v="3055"/>
    <s v="XID55"/>
    <x v="66"/>
    <s v="Gas Distribution 374-387"/>
    <s v="Programs"/>
  </r>
  <r>
    <s v="XWA55"/>
    <x v="66"/>
    <x v="624"/>
    <x v="624"/>
    <s v="DIS-G N Cap Blanket"/>
    <d v="2013-11-01T00:00:00"/>
    <x v="1"/>
    <n v="201501"/>
    <x v="1"/>
    <x v="0"/>
    <s v="381000"/>
    <s v="028                                "/>
    <s v="00"/>
    <s v="UADD    "/>
    <x v="4638"/>
    <s v="3055"/>
    <s v="XWA55"/>
    <x v="66"/>
    <s v="Gas Distribution 374-387"/>
    <s v="Programs"/>
  </r>
  <r>
    <s v="XWA55"/>
    <x v="66"/>
    <x v="625"/>
    <x v="625"/>
    <s v="DIS-G N Cap Blanket"/>
    <d v="2013-11-01T00:00:00"/>
    <x v="1"/>
    <n v="201501"/>
    <x v="1"/>
    <x v="0"/>
    <s v="381000"/>
    <s v="028                                "/>
    <s v="00"/>
    <s v="UADD    "/>
    <x v="4639"/>
    <s v="3055"/>
    <s v="XWA55"/>
    <x v="66"/>
    <s v="Gas Distribution 374-387"/>
    <s v="Programs"/>
  </r>
  <r>
    <s v="XID55"/>
    <x v="66"/>
    <x v="626"/>
    <x v="626"/>
    <s v="DIS-G N Cap Blanket"/>
    <d v="2013-11-01T00:00:00"/>
    <x v="1"/>
    <n v="201501"/>
    <x v="1"/>
    <x v="1"/>
    <s v="381000"/>
    <s v="038                                "/>
    <s v="00"/>
    <s v="UADD    "/>
    <x v="4640"/>
    <s v="3055"/>
    <s v="XID55"/>
    <x v="66"/>
    <s v="Gas Distribution 374-387"/>
    <s v="Programs"/>
  </r>
  <r>
    <s v="XID55"/>
    <x v="66"/>
    <x v="627"/>
    <x v="627"/>
    <s v="DIS-G N Cap Blanket"/>
    <d v="2013-11-01T00:00:00"/>
    <x v="1"/>
    <n v="201501"/>
    <x v="1"/>
    <x v="1"/>
    <s v="381000"/>
    <s v="038                                "/>
    <s v="00"/>
    <s v="UADD    "/>
    <x v="4641"/>
    <s v="3055"/>
    <s v="XID55"/>
    <x v="66"/>
    <s v="Gas Distribution 374-387"/>
    <s v="Programs"/>
  </r>
  <r>
    <s v="XID55"/>
    <x v="66"/>
    <x v="628"/>
    <x v="628"/>
    <s v="DIS-G N Cap Blanket"/>
    <d v="2013-11-01T00:00:00"/>
    <x v="1"/>
    <n v="201501"/>
    <x v="1"/>
    <x v="1"/>
    <s v="381000"/>
    <s v="038                                "/>
    <s v="00"/>
    <s v="UADD    "/>
    <x v="4642"/>
    <s v="3055"/>
    <s v="XID55"/>
    <x v="66"/>
    <s v="Gas Distribution 374-387"/>
    <s v="Programs"/>
  </r>
  <r>
    <s v="XWA55"/>
    <x v="66"/>
    <x v="629"/>
    <x v="629"/>
    <s v="DIS-G N Cap Blanket"/>
    <d v="2013-11-01T00:00:00"/>
    <x v="1"/>
    <n v="201501"/>
    <x v="1"/>
    <x v="0"/>
    <s v="380000"/>
    <s v="028                                "/>
    <s v="00"/>
    <s v="UADD    "/>
    <x v="4643"/>
    <s v="3055"/>
    <s v="XWA55"/>
    <x v="66"/>
    <s v="Gas Distribution 374-387"/>
    <s v="Programs"/>
  </r>
  <r>
    <s v="XWA55"/>
    <x v="66"/>
    <x v="629"/>
    <x v="629"/>
    <s v="DIS-G N Cap Blanket"/>
    <d v="2013-11-01T00:00:00"/>
    <x v="1"/>
    <n v="201501"/>
    <x v="1"/>
    <x v="0"/>
    <s v="381000"/>
    <s v="028                                "/>
    <s v="00"/>
    <s v="UADD    "/>
    <x v="4644"/>
    <s v="3055"/>
    <s v="XWA55"/>
    <x v="66"/>
    <s v="Gas Distribution 374-387"/>
    <s v="Programs"/>
  </r>
  <r>
    <s v="XWA55"/>
    <x v="66"/>
    <x v="631"/>
    <x v="631"/>
    <s v="DIS-G N Cap Blanket"/>
    <d v="2013-11-01T00:00:00"/>
    <x v="1"/>
    <n v="201501"/>
    <x v="1"/>
    <x v="0"/>
    <s v="381000"/>
    <s v="028                                "/>
    <s v="00"/>
    <s v="UADD    "/>
    <x v="4645"/>
    <s v="3055"/>
    <s v="XWA55"/>
    <x v="66"/>
    <s v="Gas Distribution 374-387"/>
    <s v="Programs"/>
  </r>
  <r>
    <s v="XOR55"/>
    <x v="66"/>
    <x v="632"/>
    <x v="632"/>
    <s v="DIS-G S Cap Blanket"/>
    <d v="2013-11-01T00:00:00"/>
    <x v="1"/>
    <n v="201501"/>
    <x v="1"/>
    <x v="2"/>
    <s v="381000"/>
    <s v="068                                "/>
    <s v="00"/>
    <s v="UADD    "/>
    <x v="4646"/>
    <s v="3055"/>
    <s v="XOR55"/>
    <x v="66"/>
    <s v="Gas Distribution 374-387"/>
    <s v="Programs"/>
  </r>
  <r>
    <s v="XOR55"/>
    <x v="66"/>
    <x v="633"/>
    <x v="633"/>
    <s v="DIS-G S Cap Blanket"/>
    <d v="2013-11-01T00:00:00"/>
    <x v="1"/>
    <n v="201501"/>
    <x v="1"/>
    <x v="2"/>
    <s v="381000"/>
    <s v="068                                "/>
    <s v="00"/>
    <s v="UADD    "/>
    <x v="4647"/>
    <s v="3055"/>
    <s v="XOR55"/>
    <x v="66"/>
    <s v="Gas Distribution 374-387"/>
    <s v="Programs"/>
  </r>
  <r>
    <s v="XOR55"/>
    <x v="66"/>
    <x v="634"/>
    <x v="634"/>
    <s v="DIS-G S Cap Blanket"/>
    <d v="2013-11-01T00:00:00"/>
    <x v="1"/>
    <n v="201501"/>
    <x v="1"/>
    <x v="2"/>
    <s v="381000"/>
    <s v="068                                "/>
    <s v="00"/>
    <s v="UADD    "/>
    <x v="4648"/>
    <s v="3055"/>
    <s v="XOR55"/>
    <x v="66"/>
    <s v="Gas Distribution 374-387"/>
    <s v="Programs"/>
  </r>
  <r>
    <s v="XOR55"/>
    <x v="66"/>
    <x v="635"/>
    <x v="635"/>
    <s v="DIS-G S Cap Blanket"/>
    <d v="2013-11-01T00:00:00"/>
    <x v="1"/>
    <n v="201501"/>
    <x v="1"/>
    <x v="2"/>
    <s v="381000"/>
    <s v="068                                "/>
    <s v="00"/>
    <s v="UADD    "/>
    <x v="4649"/>
    <s v="3055"/>
    <s v="XOR55"/>
    <x v="66"/>
    <s v="Gas Distribution 374-387"/>
    <s v="Programs"/>
  </r>
  <r>
    <s v="XOR55"/>
    <x v="66"/>
    <x v="636"/>
    <x v="636"/>
    <s v="DIS-G S Cap Blanket"/>
    <d v="2013-11-01T00:00:00"/>
    <x v="1"/>
    <n v="201501"/>
    <x v="1"/>
    <x v="2"/>
    <s v="381000"/>
    <s v="068                                "/>
    <s v="00"/>
    <s v="UADD    "/>
    <x v="4650"/>
    <s v="3055"/>
    <s v="XOR55"/>
    <x v="66"/>
    <s v="Gas Distribution 374-387"/>
    <s v="Programs"/>
  </r>
  <r>
    <s v="YN925"/>
    <x v="67"/>
    <x v="638"/>
    <x v="638"/>
    <s v="GP-Cap Specific"/>
    <d v="2013-06-01T00:00:00"/>
    <x v="1"/>
    <n v="201501"/>
    <x v="1"/>
    <x v="4"/>
    <s v="395000"/>
    <s v="099                                "/>
    <s v="00"/>
    <s v="CFNU    "/>
    <x v="4651"/>
    <s v="3117"/>
    <s v="YN925"/>
    <x v="67"/>
    <s v="Gas Distribution 374-387"/>
    <s v="Mandated"/>
  </r>
  <r>
    <s v="YN925"/>
    <x v="67"/>
    <x v="638"/>
    <x v="638"/>
    <s v="GP-Cap Specific"/>
    <d v="2013-06-01T00:00:00"/>
    <x v="1"/>
    <n v="201501"/>
    <x v="1"/>
    <x v="4"/>
    <s v="395000"/>
    <s v="099                                "/>
    <s v="00"/>
    <s v="NURV    "/>
    <x v="4652"/>
    <s v="3117"/>
    <s v="YN925"/>
    <x v="67"/>
    <s v="Gas Distribution 374-387"/>
    <s v="Mandated"/>
  </r>
  <r>
    <s v="YN925"/>
    <x v="67"/>
    <x v="639"/>
    <x v="639"/>
    <s v="GP-Cap Specific"/>
    <d v="2014-06-01T00:00:00"/>
    <x v="1"/>
    <n v="201501"/>
    <x v="1"/>
    <x v="4"/>
    <s v="395000"/>
    <s v="099                                "/>
    <s v="00"/>
    <s v="UADD    "/>
    <x v="4653"/>
    <s v="3117"/>
    <s v="YN925"/>
    <x v="67"/>
    <s v="Gas Distribution 374-387"/>
    <s v="Mandated"/>
  </r>
  <r>
    <s v="YN925"/>
    <x v="67"/>
    <x v="641"/>
    <x v="641"/>
    <s v="DIS-G N Cap Specific"/>
    <d v="2014-05-01T00:00:00"/>
    <x v="1"/>
    <n v="201501"/>
    <x v="1"/>
    <x v="0"/>
    <s v="379000"/>
    <s v="028                                "/>
    <s v="3"/>
    <s v="UADD    "/>
    <x v="4654"/>
    <s v="3117"/>
    <s v="YN925"/>
    <x v="67"/>
    <s v="Gas Distribution 374-387"/>
    <s v="Mandated"/>
  </r>
  <r>
    <s v="YN925"/>
    <x v="67"/>
    <x v="641"/>
    <x v="641"/>
    <s v="DIS-G N Cap Specific"/>
    <d v="2014-05-01T00:00:00"/>
    <x v="1"/>
    <n v="201501"/>
    <x v="1"/>
    <x v="0"/>
    <s v="379000"/>
    <s v="028                                "/>
    <s v="739"/>
    <s v="UADD    "/>
    <x v="4655"/>
    <s v="3117"/>
    <s v="YN925"/>
    <x v="67"/>
    <s v="Gas Distribution 374-387"/>
    <s v="Mandated"/>
  </r>
  <r>
    <s v="GN806"/>
    <x v="68"/>
    <x v="642"/>
    <x v="642"/>
    <s v="DIS-G N Cap Specific"/>
    <d v="2013-02-01T00:00:00"/>
    <x v="1"/>
    <n v="201501"/>
    <x v="1"/>
    <x v="1"/>
    <s v="375000"/>
    <s v="038                                "/>
    <s v="CHASE"/>
    <s v="UADD    "/>
    <x v="4656"/>
    <s v="3246"/>
    <s v="GN806"/>
    <x v="68"/>
    <s v="Gas Distribution 374-387"/>
    <s v="Projects"/>
  </r>
  <r>
    <s v="GN806"/>
    <x v="68"/>
    <x v="642"/>
    <x v="642"/>
    <s v="DIS-G N Cap Specific"/>
    <d v="2013-02-01T00:00:00"/>
    <x v="1"/>
    <n v="201501"/>
    <x v="1"/>
    <x v="1"/>
    <s v="379000"/>
    <s v="038                                "/>
    <s v="CHASE"/>
    <s v="UADD    "/>
    <x v="4657"/>
    <s v="3246"/>
    <s v="GN806"/>
    <x v="68"/>
    <s v="Gas Distribution 374-387"/>
    <s v="Projects"/>
  </r>
  <r>
    <s v="GN806"/>
    <x v="68"/>
    <x v="643"/>
    <x v="643"/>
    <s v="DIS-E Cap Specific"/>
    <d v="2014-10-01T00:00:00"/>
    <x v="1"/>
    <n v="201501"/>
    <x v="0"/>
    <x v="1"/>
    <s v="364000"/>
    <s v="038                                "/>
    <s v="00"/>
    <s v="UADD    "/>
    <x v="4658"/>
    <s v="3246"/>
    <s v="GN806"/>
    <x v="68"/>
    <s v="Gas Distribution 374-387"/>
    <s v="Projects"/>
  </r>
  <r>
    <s v="GN806"/>
    <x v="68"/>
    <x v="643"/>
    <x v="643"/>
    <s v="DIS-E Cap Specific"/>
    <d v="2014-10-01T00:00:00"/>
    <x v="1"/>
    <n v="201501"/>
    <x v="0"/>
    <x v="1"/>
    <s v="365000"/>
    <s v="038                                "/>
    <s v="00"/>
    <s v="UADD    "/>
    <x v="4659"/>
    <s v="3246"/>
    <s v="GN806"/>
    <x v="68"/>
    <s v="Gas Distribution 374-387"/>
    <s v="Projects"/>
  </r>
  <r>
    <s v="GN806"/>
    <x v="68"/>
    <x v="643"/>
    <x v="643"/>
    <s v="DIS-E Cap Specific"/>
    <d v="2014-10-01T00:00:00"/>
    <x v="1"/>
    <n v="201501"/>
    <x v="0"/>
    <x v="1"/>
    <s v="366000"/>
    <s v="038                                "/>
    <s v="00"/>
    <s v="UADD    "/>
    <x v="4660"/>
    <s v="3246"/>
    <s v="GN806"/>
    <x v="68"/>
    <s v="Gas Distribution 374-387"/>
    <s v="Projects"/>
  </r>
  <r>
    <s v="GN806"/>
    <x v="68"/>
    <x v="643"/>
    <x v="643"/>
    <s v="DIS-E Cap Specific"/>
    <d v="2014-10-01T00:00:00"/>
    <x v="1"/>
    <n v="201501"/>
    <x v="0"/>
    <x v="1"/>
    <s v="367000"/>
    <s v="038                                "/>
    <s v="00"/>
    <s v="UADD    "/>
    <x v="4661"/>
    <s v="3246"/>
    <s v="GN806"/>
    <x v="68"/>
    <s v="Gas Distribution 374-387"/>
    <s v="Projects"/>
  </r>
  <r>
    <s v="GN806"/>
    <x v="68"/>
    <x v="643"/>
    <x v="643"/>
    <s v="DIS-E Cap Specific"/>
    <d v="2014-10-01T00:00:00"/>
    <x v="1"/>
    <n v="201501"/>
    <x v="0"/>
    <x v="1"/>
    <s v="369300"/>
    <s v="038                                "/>
    <s v="00"/>
    <s v="UADD    "/>
    <x v="4662"/>
    <s v="3246"/>
    <s v="GN806"/>
    <x v="68"/>
    <s v="Gas Distribution 374-387"/>
    <s v="Projects"/>
  </r>
  <r>
    <s v="GN806"/>
    <x v="68"/>
    <x v="643"/>
    <x v="643"/>
    <s v="DIS-E Cap Specific"/>
    <d v="2014-10-01T00:00:00"/>
    <x v="1"/>
    <n v="201501"/>
    <x v="0"/>
    <x v="1"/>
    <s v="373200"/>
    <s v="038                                "/>
    <s v="00"/>
    <s v="UADD    "/>
    <x v="4663"/>
    <s v="3246"/>
    <s v="GN806"/>
    <x v="68"/>
    <s v="Gas Distribution 374-387"/>
    <s v="Projects"/>
  </r>
  <r>
    <s v="GN806"/>
    <x v="68"/>
    <x v="643"/>
    <x v="643"/>
    <s v="DIS-E Cap Specific"/>
    <d v="2014-10-01T00:00:00"/>
    <x v="1"/>
    <n v="201501"/>
    <x v="0"/>
    <x v="1"/>
    <s v="373400"/>
    <s v="038                                "/>
    <s v="00"/>
    <s v="UADD    "/>
    <x v="4664"/>
    <s v="3246"/>
    <s v="GN806"/>
    <x v="68"/>
    <s v="Gas Distribution 374-387"/>
    <s v="Projects"/>
  </r>
  <r>
    <s v="GN814"/>
    <x v="107"/>
    <x v="864"/>
    <x v="864"/>
    <s v="DIS-G S Cap Specific"/>
    <d v="2008-09-10T00:00:00"/>
    <x v="1"/>
    <n v="201501"/>
    <x v="1"/>
    <x v="2"/>
    <s v="375000"/>
    <s v="068                                "/>
    <s v="4581"/>
    <s v="UADD    "/>
    <x v="4280"/>
    <s v="3257"/>
    <s v="GN814"/>
    <x v="107"/>
    <s v="Gas Distribution 374-387"/>
    <s v="Maintenance"/>
  </r>
  <r>
    <s v="GN814"/>
    <x v="107"/>
    <x v="864"/>
    <x v="864"/>
    <s v="DIS-G S Cap Specific"/>
    <d v="2008-09-10T00:00:00"/>
    <x v="1"/>
    <n v="201501"/>
    <x v="1"/>
    <x v="2"/>
    <s v="376000"/>
    <s v="068                                "/>
    <s v="00"/>
    <s v="UADD    "/>
    <x v="4665"/>
    <s v="3257"/>
    <s v="GN814"/>
    <x v="107"/>
    <s v="Gas Distribution 374-387"/>
    <s v="Maintenance"/>
  </r>
  <r>
    <s v="GN814"/>
    <x v="107"/>
    <x v="864"/>
    <x v="864"/>
    <s v="DIS-G S Cap Specific"/>
    <d v="2008-09-10T00:00:00"/>
    <x v="1"/>
    <n v="201501"/>
    <x v="1"/>
    <x v="2"/>
    <s v="378000"/>
    <s v="068                                "/>
    <s v="4581"/>
    <s v="UADD    "/>
    <x v="884"/>
    <s v="3257"/>
    <s v="GN814"/>
    <x v="107"/>
    <s v="Gas Distribution 374-387"/>
    <s v="Maintenance"/>
  </r>
  <r>
    <s v="IG128"/>
    <x v="108"/>
    <x v="865"/>
    <x v="865"/>
    <s v="PRD-Cap Specific"/>
    <d v="2014-08-01T00:00:00"/>
    <x v="1"/>
    <n v="201501"/>
    <x v="0"/>
    <x v="3"/>
    <s v="345000"/>
    <s v="310                                "/>
    <s v="RCT"/>
    <s v="UADD    "/>
    <x v="4666"/>
    <s v="4108"/>
    <s v="IG128"/>
    <x v="108"/>
    <s v="Hydro 331-336"/>
    <s v="Programs"/>
  </r>
  <r>
    <s v="YK424"/>
    <x v="69"/>
    <x v="644"/>
    <x v="644"/>
    <s v="PRD-Cap Blanket"/>
    <d v="1984-01-01T00:00:00"/>
    <x v="1"/>
    <n v="201501"/>
    <x v="0"/>
    <x v="3"/>
    <s v="311000"/>
    <s v="410                                "/>
    <s v="COL3"/>
    <s v="UADD    "/>
    <x v="4667"/>
    <s v="4116"/>
    <s v="YK424"/>
    <x v="69"/>
    <s v="Thermal 311-316"/>
    <s v="Programs"/>
  </r>
  <r>
    <s v="YK424"/>
    <x v="69"/>
    <x v="644"/>
    <x v="644"/>
    <s v="PRD-Cap Blanket"/>
    <d v="1984-01-01T00:00:00"/>
    <x v="1"/>
    <n v="201501"/>
    <x v="0"/>
    <x v="3"/>
    <s v="312000"/>
    <s v="410                                "/>
    <s v="COL3"/>
    <s v="UADD    "/>
    <x v="4668"/>
    <s v="4116"/>
    <s v="YK424"/>
    <x v="69"/>
    <s v="Thermal 311-316"/>
    <s v="Programs"/>
  </r>
  <r>
    <s v="YK424"/>
    <x v="69"/>
    <x v="644"/>
    <x v="644"/>
    <s v="PRD-Cap Blanket"/>
    <d v="1984-01-01T00:00:00"/>
    <x v="1"/>
    <n v="201501"/>
    <x v="0"/>
    <x v="3"/>
    <s v="314000"/>
    <s v="410                                "/>
    <s v="COL3"/>
    <s v="UADD    "/>
    <x v="4669"/>
    <s v="4116"/>
    <s v="YK424"/>
    <x v="69"/>
    <s v="Thermal 311-316"/>
    <s v="Programs"/>
  </r>
  <r>
    <s v="YK424"/>
    <x v="69"/>
    <x v="644"/>
    <x v="644"/>
    <s v="PRD-Cap Blanket"/>
    <d v="1984-01-01T00:00:00"/>
    <x v="1"/>
    <n v="201501"/>
    <x v="0"/>
    <x v="3"/>
    <s v="315000"/>
    <s v="410                                "/>
    <s v="COL3"/>
    <s v="UADD    "/>
    <x v="2955"/>
    <s v="4116"/>
    <s v="YK424"/>
    <x v="69"/>
    <s v="Thermal 311-316"/>
    <s v="Programs"/>
  </r>
  <r>
    <s v="YK424"/>
    <x v="69"/>
    <x v="644"/>
    <x v="644"/>
    <s v="PRD-Cap Blanket"/>
    <d v="1984-01-01T00:00:00"/>
    <x v="1"/>
    <n v="201501"/>
    <x v="0"/>
    <x v="3"/>
    <s v="316000"/>
    <s v="410                                "/>
    <s v="COL3"/>
    <s v="UADD    "/>
    <x v="4670"/>
    <s v="4116"/>
    <s v="YK424"/>
    <x v="69"/>
    <s v="Thermal 311-316"/>
    <s v="Programs"/>
  </r>
  <r>
    <s v="YK424"/>
    <x v="69"/>
    <x v="644"/>
    <x v="644"/>
    <s v="PRD-Cap Blanket"/>
    <d v="1984-01-01T00:00:00"/>
    <x v="1"/>
    <n v="201501"/>
    <x v="0"/>
    <x v="3"/>
    <s v="392000"/>
    <s v="410                                "/>
    <s v="COL3"/>
    <s v="UADD    "/>
    <x v="4671"/>
    <s v="4116"/>
    <s v="YK424"/>
    <x v="69"/>
    <s v="Thermal 311-316"/>
    <s v="Programs"/>
  </r>
  <r>
    <s v="YK424"/>
    <x v="69"/>
    <x v="645"/>
    <x v="645"/>
    <s v="PRD-Cap Blanket"/>
    <d v="1986-02-21T00:00:00"/>
    <x v="1"/>
    <n v="201501"/>
    <x v="0"/>
    <x v="3"/>
    <s v="311000"/>
    <s v="411                                "/>
    <s v="COL4"/>
    <s v="UADD    "/>
    <x v="4672"/>
    <s v="4116"/>
    <s v="YK424"/>
    <x v="69"/>
    <s v="Thermal 311-316"/>
    <s v="Programs"/>
  </r>
  <r>
    <s v="YK424"/>
    <x v="69"/>
    <x v="645"/>
    <x v="645"/>
    <s v="PRD-Cap Blanket"/>
    <d v="1986-02-21T00:00:00"/>
    <x v="1"/>
    <n v="201501"/>
    <x v="0"/>
    <x v="3"/>
    <s v="312000"/>
    <s v="411                                "/>
    <s v="COL4"/>
    <s v="UADD    "/>
    <x v="4673"/>
    <s v="4116"/>
    <s v="YK424"/>
    <x v="69"/>
    <s v="Thermal 311-316"/>
    <s v="Programs"/>
  </r>
  <r>
    <s v="YK424"/>
    <x v="69"/>
    <x v="645"/>
    <x v="645"/>
    <s v="PRD-Cap Blanket"/>
    <d v="1986-02-21T00:00:00"/>
    <x v="1"/>
    <n v="201501"/>
    <x v="0"/>
    <x v="3"/>
    <s v="314000"/>
    <s v="411                                "/>
    <s v="COL4"/>
    <s v="UADD    "/>
    <x v="4674"/>
    <s v="4116"/>
    <s v="YK424"/>
    <x v="69"/>
    <s v="Thermal 311-316"/>
    <s v="Programs"/>
  </r>
  <r>
    <s v="YK424"/>
    <x v="69"/>
    <x v="645"/>
    <x v="645"/>
    <s v="PRD-Cap Blanket"/>
    <d v="1986-02-21T00:00:00"/>
    <x v="1"/>
    <n v="201501"/>
    <x v="0"/>
    <x v="3"/>
    <s v="316000"/>
    <s v="411                                "/>
    <s v="COL4"/>
    <s v="UADD    "/>
    <x v="4675"/>
    <s v="4116"/>
    <s v="YK424"/>
    <x v="69"/>
    <s v="Thermal 311-316"/>
    <s v="Programs"/>
  </r>
  <r>
    <s v="YK424"/>
    <x v="69"/>
    <x v="645"/>
    <x v="645"/>
    <s v="PRD-Cap Blanket"/>
    <d v="1986-02-21T00:00:00"/>
    <x v="1"/>
    <n v="201501"/>
    <x v="0"/>
    <x v="3"/>
    <s v="392000"/>
    <s v="411                                "/>
    <s v="COL4"/>
    <s v="UADD    "/>
    <x v="4676"/>
    <s v="4116"/>
    <s v="YK424"/>
    <x v="69"/>
    <s v="Thermal 311-316"/>
    <s v="Programs"/>
  </r>
  <r>
    <s v="GG811"/>
    <x v="70"/>
    <x v="646"/>
    <x v="646"/>
    <s v="TRN-Cap Specific"/>
    <d v="2014-06-01T00:00:00"/>
    <x v="1"/>
    <n v="201501"/>
    <x v="0"/>
    <x v="3"/>
    <s v="355000"/>
    <s v="299                                "/>
    <s v="299T"/>
    <s v="UADD    "/>
    <x v="4677"/>
    <s v="4140"/>
    <s v="GG811"/>
    <x v="70"/>
    <s v="Hydro 331-336"/>
    <s v="Projects"/>
  </r>
  <r>
    <s v="GG811"/>
    <x v="70"/>
    <x v="646"/>
    <x v="646"/>
    <s v="TRN-Cap Specific"/>
    <d v="2014-06-01T00:00:00"/>
    <x v="1"/>
    <n v="201501"/>
    <x v="0"/>
    <x v="3"/>
    <s v="356000"/>
    <s v="299                                "/>
    <s v="299T"/>
    <s v="UADD    "/>
    <x v="3520"/>
    <s v="4140"/>
    <s v="GG811"/>
    <x v="70"/>
    <s v="Hydro 331-336"/>
    <s v="Projects"/>
  </r>
  <r>
    <s v="GG811"/>
    <x v="70"/>
    <x v="866"/>
    <x v="866"/>
    <s v="PRD-Cap Specific"/>
    <d v="2010-01-01T00:00:00"/>
    <x v="1"/>
    <n v="201501"/>
    <x v="0"/>
    <x v="3"/>
    <s v="331000"/>
    <s v="207"/>
    <s v="9MINP"/>
    <s v="UADD    "/>
    <x v="4678"/>
    <s v="4140"/>
    <s v="GG811"/>
    <x v="70"/>
    <s v="Hydro 331-336"/>
    <s v="Projects"/>
  </r>
  <r>
    <s v="GG811"/>
    <x v="70"/>
    <x v="647"/>
    <x v="647"/>
    <s v="PRD-Cap Specific"/>
    <d v="2012-04-23T00:00:00"/>
    <x v="1"/>
    <n v="201501"/>
    <x v="0"/>
    <x v="3"/>
    <s v="333000"/>
    <s v="205                                "/>
    <s v="9MI"/>
    <s v="UADD    "/>
    <x v="4679"/>
    <s v="4140"/>
    <s v="GG811"/>
    <x v="70"/>
    <s v="Hydro 331-336"/>
    <s v="Projects"/>
  </r>
  <r>
    <s v="GG811"/>
    <x v="70"/>
    <x v="648"/>
    <x v="648"/>
    <s v="PRD-Cap Specific"/>
    <d v="2012-08-01T00:00:00"/>
    <x v="1"/>
    <n v="201501"/>
    <x v="0"/>
    <x v="3"/>
    <s v="331000"/>
    <s v="205                                "/>
    <s v="9MI"/>
    <s v="UADD    "/>
    <x v="4680"/>
    <s v="4140"/>
    <s v="GG811"/>
    <x v="70"/>
    <s v="Hydro 331-336"/>
    <s v="Projects"/>
  </r>
  <r>
    <s v="GG811"/>
    <x v="70"/>
    <x v="649"/>
    <x v="649"/>
    <s v="PRD-Cap Specific"/>
    <d v="2013-01-01T00:00:00"/>
    <x v="1"/>
    <n v="201501"/>
    <x v="0"/>
    <x v="3"/>
    <s v="331000"/>
    <s v="205                                "/>
    <s v="9MI"/>
    <s v="UADD    "/>
    <x v="4681"/>
    <s v="4140"/>
    <s v="GG811"/>
    <x v="70"/>
    <s v="Hydro 331-336"/>
    <s v="Projects"/>
  </r>
  <r>
    <s v="GG811"/>
    <x v="70"/>
    <x v="649"/>
    <x v="649"/>
    <s v="PRD-Cap Specific"/>
    <d v="2013-01-01T00:00:00"/>
    <x v="1"/>
    <n v="201501"/>
    <x v="0"/>
    <x v="3"/>
    <s v="334000"/>
    <s v="205                                "/>
    <s v="9MI"/>
    <s v="UADD    "/>
    <x v="4682"/>
    <s v="4140"/>
    <s v="GG811"/>
    <x v="70"/>
    <s v="Hydro 331-336"/>
    <s v="Projects"/>
  </r>
  <r>
    <s v="AG103"/>
    <x v="72"/>
    <x v="652"/>
    <x v="652"/>
    <s v="PRD-Cap Specific"/>
    <d v="2013-01-01T00:00:00"/>
    <x v="1"/>
    <n v="201501"/>
    <x v="0"/>
    <x v="3"/>
    <s v="334000"/>
    <s v="304                                "/>
    <s v="CAB"/>
    <s v="UADD    "/>
    <x v="1858"/>
    <s v="4148"/>
    <s v="AG103"/>
    <x v="72"/>
    <s v="Hydro 331-336"/>
    <s v="Programs"/>
  </r>
  <r>
    <s v="AG103"/>
    <x v="72"/>
    <x v="653"/>
    <x v="653"/>
    <s v="PRD-Cap Specific"/>
    <d v="2014-04-01T00:00:00"/>
    <x v="1"/>
    <n v="201501"/>
    <x v="0"/>
    <x v="3"/>
    <s v="332000"/>
    <s v="304                                "/>
    <s v="CAB"/>
    <s v="UADD    "/>
    <x v="4683"/>
    <s v="4148"/>
    <s v="AG103"/>
    <x v="72"/>
    <s v="Hydro 331-336"/>
    <s v="Programs"/>
  </r>
  <r>
    <s v="AG103"/>
    <x v="72"/>
    <x v="657"/>
    <x v="657"/>
    <s v="PRD-Cap Specific"/>
    <d v="2014-09-01T00:00:00"/>
    <x v="1"/>
    <n v="201501"/>
    <x v="0"/>
    <x v="3"/>
    <s v="331000"/>
    <s v="203                                "/>
    <s v="LL"/>
    <s v="UADD    "/>
    <x v="4684"/>
    <s v="4148"/>
    <s v="AG103"/>
    <x v="72"/>
    <s v="Hydro 331-336"/>
    <s v="Programs"/>
  </r>
  <r>
    <s v="AG103"/>
    <x v="72"/>
    <x v="658"/>
    <x v="658"/>
    <s v="PRD-Cap Specific"/>
    <d v="2011-03-01T00:00:00"/>
    <x v="1"/>
    <n v="201501"/>
    <x v="0"/>
    <x v="3"/>
    <s v="331000"/>
    <s v="402                                "/>
    <s v="NOXNP"/>
    <s v="UADD    "/>
    <x v="4685"/>
    <s v="4148"/>
    <s v="AG103"/>
    <x v="72"/>
    <s v="Hydro 331-336"/>
    <s v="Programs"/>
  </r>
  <r>
    <s v="AG106"/>
    <x v="73"/>
    <x v="659"/>
    <x v="659"/>
    <s v="PRD-Cap Specific"/>
    <d v="2012-11-01T00:00:00"/>
    <x v="1"/>
    <n v="201501"/>
    <x v="0"/>
    <x v="3"/>
    <s v="345000"/>
    <s v="610                                "/>
    <s v="CS2"/>
    <s v="UADD    "/>
    <x v="4686"/>
    <s v="4149"/>
    <s v="AG106"/>
    <x v="73"/>
    <s v="Other Elec Production / Turbines 340-346"/>
    <s v="Programs"/>
  </r>
  <r>
    <s v="AG201"/>
    <x v="73"/>
    <x v="660"/>
    <x v="660"/>
    <s v="PRD-Cap Specific"/>
    <d v="2013-02-01T00:00:00"/>
    <x v="1"/>
    <n v="201501"/>
    <x v="0"/>
    <x v="3"/>
    <s v="342000"/>
    <s v="610                                "/>
    <s v="CS2"/>
    <s v="UADD    "/>
    <x v="4687"/>
    <s v="4149"/>
    <s v="AG201"/>
    <x v="73"/>
    <s v="Other Elec Production / Turbines 340-346"/>
    <s v="Programs"/>
  </r>
  <r>
    <s v="AG201"/>
    <x v="73"/>
    <x v="661"/>
    <x v="661"/>
    <s v="PRD-Cap Blanket"/>
    <d v="2002-11-01T00:00:00"/>
    <x v="1"/>
    <n v="201501"/>
    <x v="0"/>
    <x v="3"/>
    <s v="341000"/>
    <s v="610                                "/>
    <s v="CS2"/>
    <s v="UADD    "/>
    <x v="4688"/>
    <s v="4149"/>
    <s v="AG201"/>
    <x v="73"/>
    <s v="Other Elec Production / Turbines 340-346"/>
    <s v="Programs"/>
  </r>
  <r>
    <s v="AG201"/>
    <x v="73"/>
    <x v="661"/>
    <x v="661"/>
    <s v="PRD-Cap Blanket"/>
    <d v="2002-11-01T00:00:00"/>
    <x v="1"/>
    <n v="201501"/>
    <x v="0"/>
    <x v="3"/>
    <s v="342000"/>
    <s v="610                                "/>
    <s v="CS2"/>
    <s v="UADD    "/>
    <x v="4689"/>
    <s v="4149"/>
    <s v="AG201"/>
    <x v="73"/>
    <s v="Other Elec Production / Turbines 340-346"/>
    <s v="Programs"/>
  </r>
  <r>
    <s v="AG201"/>
    <x v="73"/>
    <x v="661"/>
    <x v="661"/>
    <s v="PRD-Cap Blanket"/>
    <d v="2002-11-01T00:00:00"/>
    <x v="1"/>
    <n v="201501"/>
    <x v="0"/>
    <x v="3"/>
    <s v="344000"/>
    <s v="610                                "/>
    <s v="CS2"/>
    <s v="UADD    "/>
    <x v="4690"/>
    <s v="4149"/>
    <s v="AG201"/>
    <x v="73"/>
    <s v="Other Elec Production / Turbines 340-346"/>
    <s v="Programs"/>
  </r>
  <r>
    <s v="AG201"/>
    <x v="73"/>
    <x v="661"/>
    <x v="661"/>
    <s v="PRD-Cap Blanket"/>
    <d v="2002-11-01T00:00:00"/>
    <x v="1"/>
    <n v="201501"/>
    <x v="0"/>
    <x v="3"/>
    <s v="345000"/>
    <s v="610                                "/>
    <s v="CS2"/>
    <s v="UADD    "/>
    <x v="4691"/>
    <s v="4149"/>
    <s v="AG201"/>
    <x v="73"/>
    <s v="Other Elec Production / Turbines 340-346"/>
    <s v="Programs"/>
  </r>
  <r>
    <s v="AG201"/>
    <x v="73"/>
    <x v="661"/>
    <x v="661"/>
    <s v="PRD-Cap Blanket"/>
    <d v="2002-11-01T00:00:00"/>
    <x v="1"/>
    <n v="201501"/>
    <x v="0"/>
    <x v="3"/>
    <s v="346000"/>
    <s v="610                                "/>
    <s v="CS2"/>
    <s v="UADD    "/>
    <x v="4692"/>
    <s v="4149"/>
    <s v="AG201"/>
    <x v="73"/>
    <s v="Other Elec Production / Turbines 340-346"/>
    <s v="Programs"/>
  </r>
  <r>
    <s v="AG104"/>
    <x v="73"/>
    <x v="663"/>
    <x v="663"/>
    <s v="PRD-Cap Specific"/>
    <d v="2014-08-01T00:00:00"/>
    <x v="1"/>
    <n v="201501"/>
    <x v="0"/>
    <x v="3"/>
    <s v="311000"/>
    <s v="212                                "/>
    <s v="KFG"/>
    <s v="UADD    "/>
    <x v="4693"/>
    <s v="4149"/>
    <s v="AG104"/>
    <x v="73"/>
    <s v="Other Elec Production / Turbines 340-346"/>
    <s v="Programs"/>
  </r>
  <r>
    <s v="AG104"/>
    <x v="73"/>
    <x v="664"/>
    <x v="664"/>
    <s v="PRD-Cap Specific"/>
    <d v="2013-12-01T00:00:00"/>
    <x v="1"/>
    <n v="201501"/>
    <x v="0"/>
    <x v="3"/>
    <s v="315000"/>
    <s v="212                                "/>
    <s v="KFG"/>
    <s v="UADD    "/>
    <x v="4694"/>
    <s v="4149"/>
    <s v="AG104"/>
    <x v="73"/>
    <s v="Other Elec Production / Turbines 340-346"/>
    <s v="Programs"/>
  </r>
  <r>
    <s v="MG300"/>
    <x v="76"/>
    <x v="670"/>
    <x v="670"/>
    <s v="PRD-Cap Specific"/>
    <d v="2013-07-01T00:00:00"/>
    <x v="1"/>
    <n v="201501"/>
    <x v="0"/>
    <x v="3"/>
    <s v="312000"/>
    <s v="212                                "/>
    <s v="KFG"/>
    <s v="UADD    "/>
    <x v="4695"/>
    <s v="4168"/>
    <s v="MG300"/>
    <x v="76"/>
    <s v="Thermal 311-316"/>
    <s v="Projects"/>
  </r>
  <r>
    <s v="05P92"/>
    <x v="77"/>
    <x v="672"/>
    <x v="672"/>
    <s v="GP-Cap Specific"/>
    <d v="2012-04-24T00:00:00"/>
    <x v="1"/>
    <n v="201501"/>
    <x v="2"/>
    <x v="4"/>
    <s v="303100"/>
    <s v="099                                "/>
    <s v="00"/>
    <s v="UADD    "/>
    <x v="4696"/>
    <s v="5005"/>
    <s v="05P92"/>
    <x v="77"/>
    <s v="Software 303"/>
    <s v="Mandated"/>
  </r>
  <r>
    <s v="05P92"/>
    <x v="77"/>
    <x v="672"/>
    <x v="672"/>
    <s v="GP-Cap Specific"/>
    <d v="2012-04-24T00:00:00"/>
    <x v="1"/>
    <n v="201501"/>
    <x v="2"/>
    <x v="4"/>
    <s v="391100"/>
    <s v="099                                "/>
    <s v="00"/>
    <s v="UADD    "/>
    <x v="4697"/>
    <s v="5005"/>
    <s v="05P92"/>
    <x v="77"/>
    <s v="Software 303"/>
    <s v="Mandated"/>
  </r>
  <r>
    <s v="05P92"/>
    <x v="77"/>
    <x v="675"/>
    <x v="675"/>
    <s v="GP-Cap Blanket"/>
    <d v="2011-12-29T00:00:00"/>
    <x v="1"/>
    <n v="201501"/>
    <x v="2"/>
    <x v="4"/>
    <s v="391100"/>
    <s v="099                                "/>
    <s v="00"/>
    <s v="UADD    "/>
    <x v="4698"/>
    <s v="5005"/>
    <s v="05P92"/>
    <x v="77"/>
    <s v="Software 303"/>
    <s v="Mandated"/>
  </r>
  <r>
    <s v="05P94"/>
    <x v="77"/>
    <x v="676"/>
    <x v="676"/>
    <s v="GP-Cap Blanket"/>
    <d v="2009-01-16T00:00:00"/>
    <x v="1"/>
    <n v="201501"/>
    <x v="2"/>
    <x v="4"/>
    <s v="303100"/>
    <s v="099                                "/>
    <s v="00"/>
    <s v="UADD    "/>
    <x v="4699"/>
    <s v="5005"/>
    <s v="05P94"/>
    <x v="77"/>
    <s v="Software 303"/>
    <s v="Mandated"/>
  </r>
  <r>
    <s v="05P92"/>
    <x v="77"/>
    <x v="678"/>
    <x v="678"/>
    <s v="GP-Cap Blanket"/>
    <d v="2009-01-16T00:00:00"/>
    <x v="1"/>
    <n v="201501"/>
    <x v="2"/>
    <x v="4"/>
    <s v="397200"/>
    <s v="099                                "/>
    <s v="00"/>
    <s v="UADD    "/>
    <x v="4700"/>
    <s v="5005"/>
    <s v="05P92"/>
    <x v="77"/>
    <s v="Software 303"/>
    <s v="Mandated"/>
  </r>
  <r>
    <s v="05P97"/>
    <x v="77"/>
    <x v="867"/>
    <x v="867"/>
    <s v="GP-Cap Specific"/>
    <d v="2014-02-01T00:00:00"/>
    <x v="1"/>
    <n v="201501"/>
    <x v="2"/>
    <x v="4"/>
    <s v="303100"/>
    <s v="099                                "/>
    <s v="00"/>
    <s v="CFNU    "/>
    <x v="4701"/>
    <s v="5005"/>
    <s v="05P97"/>
    <x v="77"/>
    <s v="Software 303"/>
    <s v="Mandated"/>
  </r>
  <r>
    <s v="05P97"/>
    <x v="77"/>
    <x v="867"/>
    <x v="867"/>
    <s v="GP-Cap Specific"/>
    <d v="2014-02-01T00:00:00"/>
    <x v="1"/>
    <n v="201501"/>
    <x v="2"/>
    <x v="4"/>
    <s v="303100"/>
    <s v="099                                "/>
    <s v="00"/>
    <s v="NURV    "/>
    <x v="4702"/>
    <s v="5005"/>
    <s v="05P97"/>
    <x v="77"/>
    <s v="Software 303"/>
    <s v="Mandated"/>
  </r>
  <r>
    <s v="05P96"/>
    <x v="77"/>
    <x v="679"/>
    <x v="679"/>
    <s v="GP-Cap Specific"/>
    <d v="2014-01-01T00:00:00"/>
    <x v="1"/>
    <n v="201501"/>
    <x v="0"/>
    <x v="3"/>
    <s v="397000"/>
    <s v="098                                "/>
    <s v="CGHCOM"/>
    <s v="UADD    "/>
    <x v="4703"/>
    <s v="5005"/>
    <s v="05P96"/>
    <x v="77"/>
    <s v="Software 303"/>
    <s v="Mandated"/>
  </r>
  <r>
    <s v="05P96"/>
    <x v="77"/>
    <x v="680"/>
    <x v="680"/>
    <s v="GP-Cap Specific"/>
    <d v="2014-01-01T00:00:00"/>
    <x v="1"/>
    <n v="201501"/>
    <x v="0"/>
    <x v="3"/>
    <s v="397000"/>
    <s v="098                                "/>
    <s v="CBRPT"/>
    <s v="UADD    "/>
    <x v="4704"/>
    <s v="5005"/>
    <s v="05P96"/>
    <x v="77"/>
    <s v="Software 303"/>
    <s v="Mandated"/>
  </r>
  <r>
    <s v="05P96"/>
    <x v="77"/>
    <x v="868"/>
    <x v="868"/>
    <s v="SUBCOM-Cap Specific"/>
    <d v="2014-01-01T00:00:00"/>
    <x v="1"/>
    <n v="201501"/>
    <x v="0"/>
    <x v="5"/>
    <s v="397000"/>
    <s v="048                                "/>
    <s v="NRC"/>
    <s v="UADD    "/>
    <x v="4705"/>
    <s v="5005"/>
    <s v="05P96"/>
    <x v="77"/>
    <s v="Software 303"/>
    <s v="Mandated"/>
  </r>
  <r>
    <s v="05P91"/>
    <x v="77"/>
    <x v="681"/>
    <x v="681"/>
    <s v="GP-Cap Blanket"/>
    <d v="2010-02-01T00:00:00"/>
    <x v="1"/>
    <n v="201501"/>
    <x v="2"/>
    <x v="4"/>
    <s v="391100"/>
    <s v="099                                "/>
    <s v="00"/>
    <s v="UADD    "/>
    <x v="4706"/>
    <s v="5005"/>
    <s v="05P91"/>
    <x v="77"/>
    <s v="Software 303"/>
    <s v="Mandated"/>
  </r>
  <r>
    <s v="05P91"/>
    <x v="77"/>
    <x v="682"/>
    <x v="682"/>
    <s v="GP-Cap Blanket"/>
    <d v="2009-01-16T00:00:00"/>
    <x v="1"/>
    <n v="201501"/>
    <x v="2"/>
    <x v="4"/>
    <s v="303110"/>
    <s v="099                                "/>
    <s v="00"/>
    <s v="UADD    "/>
    <x v="4707"/>
    <s v="5005"/>
    <s v="05P91"/>
    <x v="77"/>
    <s v="Software 303"/>
    <s v="Mandated"/>
  </r>
  <r>
    <s v="05P91"/>
    <x v="77"/>
    <x v="683"/>
    <x v="683"/>
    <s v="GP-Cap Blanket"/>
    <d v="2009-01-16T00:00:00"/>
    <x v="1"/>
    <n v="201501"/>
    <x v="2"/>
    <x v="4"/>
    <s v="303100"/>
    <s v="099                                "/>
    <s v="00"/>
    <s v="UADD    "/>
    <x v="4708"/>
    <s v="5005"/>
    <s v="05P91"/>
    <x v="77"/>
    <s v="Software 303"/>
    <s v="Mandated"/>
  </r>
  <r>
    <s v="05P91"/>
    <x v="77"/>
    <x v="684"/>
    <x v="684"/>
    <s v="GP-Cap Blanket"/>
    <d v="2009-01-16T00:00:00"/>
    <x v="1"/>
    <n v="201501"/>
    <x v="2"/>
    <x v="4"/>
    <s v="303110"/>
    <s v="099                                "/>
    <s v="00"/>
    <s v="UADD    "/>
    <x v="4709"/>
    <s v="5005"/>
    <s v="05P91"/>
    <x v="77"/>
    <s v="Software 303"/>
    <s v="Mandated"/>
  </r>
  <r>
    <s v="05P93"/>
    <x v="77"/>
    <x v="685"/>
    <x v="685"/>
    <s v="GP-Cap Specific"/>
    <d v="2012-03-05T00:00:00"/>
    <x v="1"/>
    <n v="201501"/>
    <x v="2"/>
    <x v="4"/>
    <s v="391100"/>
    <s v="099                                "/>
    <s v="00"/>
    <s v="UADD    "/>
    <x v="4710"/>
    <s v="5005"/>
    <s v="05P93"/>
    <x v="77"/>
    <s v="Software 303"/>
    <s v="Mandated"/>
  </r>
  <r>
    <s v="05P96"/>
    <x v="77"/>
    <x v="686"/>
    <x v="686"/>
    <s v="GP-Cap Specific"/>
    <d v="2014-01-01T00:00:00"/>
    <x v="1"/>
    <n v="201501"/>
    <x v="0"/>
    <x v="3"/>
    <s v="397000"/>
    <s v="098                                "/>
    <s v="DGPCOM"/>
    <s v="UADD    "/>
    <x v="4711"/>
    <s v="5005"/>
    <s v="05P96"/>
    <x v="77"/>
    <s v="Software 303"/>
    <s v="Mandated"/>
  </r>
  <r>
    <s v="05P96"/>
    <x v="77"/>
    <x v="687"/>
    <x v="687"/>
    <s v="SUBCOM-Cap Specific"/>
    <d v="2014-02-01T00:00:00"/>
    <x v="1"/>
    <n v="201501"/>
    <x v="0"/>
    <x v="0"/>
    <s v="397000"/>
    <s v="028                                "/>
    <s v="L&amp;R"/>
    <s v="UADD    "/>
    <x v="4712"/>
    <s v="5005"/>
    <s v="05P96"/>
    <x v="77"/>
    <s v="Software 303"/>
    <s v="Mandated"/>
  </r>
  <r>
    <s v="05P96"/>
    <x v="77"/>
    <x v="689"/>
    <x v="689"/>
    <s v="GP-Cap Specific"/>
    <d v="2014-01-01T00:00:00"/>
    <x v="1"/>
    <n v="201501"/>
    <x v="2"/>
    <x v="0"/>
    <s v="397000"/>
    <s v="028                                "/>
    <s v="3SPRA"/>
    <s v="UADD    "/>
    <x v="4713"/>
    <s v="5005"/>
    <s v="05P96"/>
    <x v="77"/>
    <s v="Software 303"/>
    <s v="Mandated"/>
  </r>
  <r>
    <s v="05P97"/>
    <x v="77"/>
    <x v="690"/>
    <x v="690"/>
    <s v="GP-Cap Specific"/>
    <d v="2014-07-01T00:00:00"/>
    <x v="1"/>
    <n v="201501"/>
    <x v="2"/>
    <x v="4"/>
    <s v="303100"/>
    <s v="099                                "/>
    <s v="00"/>
    <s v="UADD    "/>
    <x v="4714"/>
    <s v="5005"/>
    <s v="05P97"/>
    <x v="77"/>
    <s v="Software 303"/>
    <s v="Mandated"/>
  </r>
  <r>
    <s v="05P93"/>
    <x v="77"/>
    <x v="691"/>
    <x v="691"/>
    <s v="GP-Cap Specific"/>
    <d v="2013-04-01T00:00:00"/>
    <x v="1"/>
    <n v="201501"/>
    <x v="2"/>
    <x v="4"/>
    <s v="397000"/>
    <s v="099                                "/>
    <s v="SYSNE"/>
    <s v="UADD    "/>
    <x v="4715"/>
    <s v="5005"/>
    <s v="05P93"/>
    <x v="77"/>
    <s v="Software 303"/>
    <s v="Mandated"/>
  </r>
  <r>
    <s v="05P94"/>
    <x v="77"/>
    <x v="693"/>
    <x v="693"/>
    <s v="GP-Cap Specific"/>
    <d v="2014-01-01T00:00:00"/>
    <x v="1"/>
    <n v="201501"/>
    <x v="2"/>
    <x v="4"/>
    <s v="391100"/>
    <s v="099                                "/>
    <s v="00"/>
    <s v="CFNU    "/>
    <x v="4716"/>
    <s v="5005"/>
    <s v="05P94"/>
    <x v="77"/>
    <s v="Software 303"/>
    <s v="Mandated"/>
  </r>
  <r>
    <s v="05P94"/>
    <x v="77"/>
    <x v="693"/>
    <x v="693"/>
    <s v="GP-Cap Specific"/>
    <d v="2014-01-01T00:00:00"/>
    <x v="1"/>
    <n v="201501"/>
    <x v="2"/>
    <x v="4"/>
    <s v="391100"/>
    <s v="099                                "/>
    <s v="00"/>
    <s v="NURV    "/>
    <x v="4717"/>
    <s v="5005"/>
    <s v="05P94"/>
    <x v="77"/>
    <s v="Software 303"/>
    <s v="Mandated"/>
  </r>
  <r>
    <s v="05P93"/>
    <x v="77"/>
    <x v="694"/>
    <x v="694"/>
    <s v="GP-Cap Specific"/>
    <d v="2008-08-18T00:00:00"/>
    <x v="1"/>
    <n v="201501"/>
    <x v="2"/>
    <x v="4"/>
    <s v="303100"/>
    <s v="099                                "/>
    <s v="00"/>
    <s v="UADD    "/>
    <x v="4718"/>
    <s v="5005"/>
    <s v="05P93"/>
    <x v="77"/>
    <s v="Software 303"/>
    <s v="Mandated"/>
  </r>
  <r>
    <s v="05P93"/>
    <x v="77"/>
    <x v="694"/>
    <x v="694"/>
    <s v="GP-Cap Specific"/>
    <d v="2008-08-18T00:00:00"/>
    <x v="1"/>
    <n v="201501"/>
    <x v="2"/>
    <x v="4"/>
    <s v="391100"/>
    <s v="099                                "/>
    <s v="00"/>
    <s v="UADD    "/>
    <x v="4719"/>
    <s v="5005"/>
    <s v="05P93"/>
    <x v="77"/>
    <s v="Software 303"/>
    <s v="Mandated"/>
  </r>
  <r>
    <s v="05P96"/>
    <x v="77"/>
    <x v="695"/>
    <x v="695"/>
    <s v="GP-Cap Blanket"/>
    <d v="2009-08-25T00:00:00"/>
    <x v="1"/>
    <n v="201501"/>
    <x v="2"/>
    <x v="4"/>
    <s v="391100"/>
    <s v="099                                "/>
    <s v="00"/>
    <s v="UADD    "/>
    <x v="4720"/>
    <s v="5005"/>
    <s v="05P96"/>
    <x v="77"/>
    <s v="Software 303"/>
    <s v="Mandated"/>
  </r>
  <r>
    <s v="05P97"/>
    <x v="77"/>
    <x v="869"/>
    <x v="869"/>
    <s v="GP-Cap Specific"/>
    <d v="2011-09-02T00:00:00"/>
    <x v="1"/>
    <n v="201501"/>
    <x v="2"/>
    <x v="4"/>
    <s v="303100"/>
    <s v="099                                "/>
    <s v="00"/>
    <s v="CFNU    "/>
    <x v="4721"/>
    <s v="5005"/>
    <s v="05P97"/>
    <x v="77"/>
    <s v="Software 303"/>
    <s v="Mandated"/>
  </r>
  <r>
    <s v="05P97"/>
    <x v="77"/>
    <x v="869"/>
    <x v="869"/>
    <s v="GP-Cap Specific"/>
    <d v="2011-09-02T00:00:00"/>
    <x v="1"/>
    <n v="201501"/>
    <x v="2"/>
    <x v="4"/>
    <s v="303100"/>
    <s v="099                                "/>
    <s v="00"/>
    <s v="NURV    "/>
    <x v="4722"/>
    <s v="5005"/>
    <s v="05P97"/>
    <x v="77"/>
    <s v="Software 303"/>
    <s v="Mandated"/>
  </r>
  <r>
    <s v="05P97"/>
    <x v="77"/>
    <x v="869"/>
    <x v="869"/>
    <s v="GP-Cap Specific"/>
    <d v="2011-09-02T00:00:00"/>
    <x v="1"/>
    <n v="201501"/>
    <x v="2"/>
    <x v="4"/>
    <s v="391100"/>
    <s v="099                                "/>
    <s v="00"/>
    <s v="NURV    "/>
    <x v="4723"/>
    <s v="5005"/>
    <s v="05P97"/>
    <x v="77"/>
    <s v="Software 303"/>
    <s v="Mandated"/>
  </r>
  <r>
    <s v="05P97"/>
    <x v="77"/>
    <x v="869"/>
    <x v="869"/>
    <s v="GP-Cap Specific"/>
    <d v="2011-09-02T00:00:00"/>
    <x v="1"/>
    <n v="201501"/>
    <x v="2"/>
    <x v="4"/>
    <s v="391101"/>
    <s v="099                                "/>
    <s v="00"/>
    <s v="CFNU    "/>
    <x v="4724"/>
    <s v="5005"/>
    <s v="05P97"/>
    <x v="77"/>
    <s v="Software 303"/>
    <s v="Mandated"/>
  </r>
  <r>
    <s v="05P97"/>
    <x v="77"/>
    <x v="697"/>
    <x v="697"/>
    <s v="GP-Cap Blanket"/>
    <d v="2012-02-01T00:00:00"/>
    <x v="1"/>
    <n v="201501"/>
    <x v="2"/>
    <x v="4"/>
    <s v="303100"/>
    <s v="099                                "/>
    <s v="00"/>
    <s v="UADD    "/>
    <x v="4725"/>
    <s v="5005"/>
    <s v="05P97"/>
    <x v="77"/>
    <s v="Software 303"/>
    <s v="Mandated"/>
  </r>
  <r>
    <s v="05P97"/>
    <x v="77"/>
    <x v="698"/>
    <x v="698"/>
    <s v="GP-Cap Specific"/>
    <d v="2014-01-01T00:00:00"/>
    <x v="1"/>
    <n v="201501"/>
    <x v="2"/>
    <x v="4"/>
    <s v="303100"/>
    <s v="099                                "/>
    <s v="00"/>
    <s v="CFNU    "/>
    <x v="4726"/>
    <s v="5005"/>
    <s v="05P97"/>
    <x v="77"/>
    <s v="Software 303"/>
    <s v="Mandated"/>
  </r>
  <r>
    <s v="05P97"/>
    <x v="77"/>
    <x v="698"/>
    <x v="698"/>
    <s v="GP-Cap Specific"/>
    <d v="2014-01-01T00:00:00"/>
    <x v="1"/>
    <n v="201501"/>
    <x v="2"/>
    <x v="4"/>
    <s v="303100"/>
    <s v="099                                "/>
    <s v="00"/>
    <s v="NURV    "/>
    <x v="4727"/>
    <s v="5005"/>
    <s v="05P97"/>
    <x v="77"/>
    <s v="Software 303"/>
    <s v="Mandated"/>
  </r>
  <r>
    <s v="05P97"/>
    <x v="77"/>
    <x v="699"/>
    <x v="699"/>
    <s v="GP-Cap Specific"/>
    <d v="2014-08-01T00:00:00"/>
    <x v="1"/>
    <n v="201501"/>
    <x v="2"/>
    <x v="4"/>
    <s v="303100"/>
    <s v="099                                "/>
    <s v="00"/>
    <s v="UADD    "/>
    <x v="4728"/>
    <s v="5005"/>
    <s v="05P97"/>
    <x v="77"/>
    <s v="Software 303"/>
    <s v="Mandated"/>
  </r>
  <r>
    <s v="05P91"/>
    <x v="77"/>
    <x v="700"/>
    <x v="700"/>
    <s v="GP-Cap Specific"/>
    <d v="2013-09-01T00:00:00"/>
    <x v="1"/>
    <n v="201501"/>
    <x v="2"/>
    <x v="4"/>
    <s v="303100"/>
    <s v="099                                "/>
    <s v="00"/>
    <s v="UADD    "/>
    <x v="4729"/>
    <s v="5005"/>
    <s v="05P91"/>
    <x v="77"/>
    <s v="Software 303"/>
    <s v="Mandated"/>
  </r>
  <r>
    <s v="05P91"/>
    <x v="77"/>
    <x v="701"/>
    <x v="701"/>
    <s v="GP-Cap Specific"/>
    <d v="2012-01-27T00:00:00"/>
    <x v="1"/>
    <n v="201501"/>
    <x v="2"/>
    <x v="4"/>
    <s v="303100"/>
    <s v="099                                "/>
    <s v="00"/>
    <s v="UADD    "/>
    <x v="4730"/>
    <s v="5005"/>
    <s v="05P91"/>
    <x v="77"/>
    <s v="Software 303"/>
    <s v="Mandated"/>
  </r>
  <r>
    <s v="05P91"/>
    <x v="77"/>
    <x v="701"/>
    <x v="701"/>
    <s v="GP-Cap Specific"/>
    <d v="2012-01-27T00:00:00"/>
    <x v="1"/>
    <n v="201501"/>
    <x v="2"/>
    <x v="4"/>
    <s v="391100"/>
    <s v="099                                "/>
    <s v="00"/>
    <s v="UADD    "/>
    <x v="4731"/>
    <s v="5005"/>
    <s v="05P91"/>
    <x v="77"/>
    <s v="Software 303"/>
    <s v="Mandated"/>
  </r>
  <r>
    <s v="06W95"/>
    <x v="78"/>
    <x v="702"/>
    <x v="702"/>
    <s v="GP-Cap Blanket"/>
    <d v="2012-02-01T00:00:00"/>
    <x v="1"/>
    <n v="201501"/>
    <x v="2"/>
    <x v="4"/>
    <s v="303100"/>
    <s v="099                                "/>
    <s v="00"/>
    <s v="UADD    "/>
    <x v="4732"/>
    <s v="5006"/>
    <s v="06W95"/>
    <x v="78"/>
    <s v="Software 303"/>
    <s v="Programs"/>
  </r>
  <r>
    <s v="06P95"/>
    <x v="78"/>
    <x v="703"/>
    <x v="703"/>
    <s v="GP-Cap Blanket"/>
    <d v="2009-01-16T00:00:00"/>
    <x v="1"/>
    <n v="201501"/>
    <x v="2"/>
    <x v="4"/>
    <s v="303100"/>
    <s v="099                                "/>
    <s v="00"/>
    <s v="UADD    "/>
    <x v="4733"/>
    <s v="5006"/>
    <s v="06P95"/>
    <x v="78"/>
    <s v="Software 303"/>
    <s v="Programs"/>
  </r>
  <r>
    <s v="06P92"/>
    <x v="78"/>
    <x v="704"/>
    <x v="704"/>
    <s v="GP-Cap Blanket"/>
    <d v="2011-12-29T00:00:00"/>
    <x v="1"/>
    <n v="201501"/>
    <x v="2"/>
    <x v="4"/>
    <s v="391100"/>
    <s v="099                                "/>
    <s v="00"/>
    <s v="UADD    "/>
    <x v="4734"/>
    <s v="5006"/>
    <s v="06P92"/>
    <x v="78"/>
    <s v="Software 303"/>
    <s v="Programs"/>
  </r>
  <r>
    <s v="06P92"/>
    <x v="78"/>
    <x v="705"/>
    <x v="705"/>
    <s v="GP-Cap Blanket"/>
    <d v="2009-01-16T00:00:00"/>
    <x v="1"/>
    <n v="201501"/>
    <x v="2"/>
    <x v="4"/>
    <s v="397200"/>
    <s v="099                                "/>
    <s v="00"/>
    <s v="UADD    "/>
    <x v="4735"/>
    <s v="5006"/>
    <s v="06P92"/>
    <x v="78"/>
    <s v="Software 303"/>
    <s v="Programs"/>
  </r>
  <r>
    <s v="06P94"/>
    <x v="78"/>
    <x v="706"/>
    <x v="706"/>
    <s v="GP-Cap Blanket"/>
    <d v="2009-05-01T00:00:00"/>
    <x v="1"/>
    <n v="201501"/>
    <x v="2"/>
    <x v="4"/>
    <s v="391100"/>
    <s v="099                                "/>
    <s v="00"/>
    <s v="UADD    "/>
    <x v="4736"/>
    <s v="5006"/>
    <s v="06P94"/>
    <x v="78"/>
    <s v="Software 303"/>
    <s v="Programs"/>
  </r>
  <r>
    <s v="06P91"/>
    <x v="78"/>
    <x v="709"/>
    <x v="709"/>
    <s v="GP-Cap Blanket"/>
    <d v="2009-01-16T00:00:00"/>
    <x v="1"/>
    <n v="201501"/>
    <x v="2"/>
    <x v="4"/>
    <s v="391100"/>
    <s v="099                                "/>
    <s v="00"/>
    <s v="UADD    "/>
    <x v="4737"/>
    <s v="5006"/>
    <s v="06P91"/>
    <x v="78"/>
    <s v="Software 303"/>
    <s v="Programs"/>
  </r>
  <r>
    <s v="06P91"/>
    <x v="78"/>
    <x v="710"/>
    <x v="710"/>
    <s v="GP-Cap Blanket"/>
    <d v="2009-01-16T00:00:00"/>
    <x v="1"/>
    <n v="201501"/>
    <x v="2"/>
    <x v="4"/>
    <s v="303110"/>
    <s v="099                                "/>
    <s v="00"/>
    <s v="UADD    "/>
    <x v="4738"/>
    <s v="5006"/>
    <s v="06P91"/>
    <x v="78"/>
    <s v="Software 303"/>
    <s v="Programs"/>
  </r>
  <r>
    <s v="06P91"/>
    <x v="78"/>
    <x v="711"/>
    <x v="711"/>
    <s v="GP-Cap Blanket"/>
    <d v="2009-01-16T00:00:00"/>
    <x v="1"/>
    <n v="201501"/>
    <x v="2"/>
    <x v="4"/>
    <s v="303100"/>
    <s v="099                                "/>
    <s v="00"/>
    <s v="UADD    "/>
    <x v="4739"/>
    <s v="5006"/>
    <s v="06P91"/>
    <x v="78"/>
    <s v="Software 303"/>
    <s v="Programs"/>
  </r>
  <r>
    <s v="06P91"/>
    <x v="78"/>
    <x v="712"/>
    <x v="712"/>
    <s v="GP-Cap Blanket"/>
    <d v="2009-01-16T00:00:00"/>
    <x v="1"/>
    <n v="201501"/>
    <x v="2"/>
    <x v="4"/>
    <s v="303110"/>
    <s v="099                                "/>
    <s v="00"/>
    <s v="UADD    "/>
    <x v="4740"/>
    <s v="5006"/>
    <s v="06P91"/>
    <x v="78"/>
    <s v="Software 303"/>
    <s v="Programs"/>
  </r>
  <r>
    <s v="06W93"/>
    <x v="78"/>
    <x v="713"/>
    <x v="713"/>
    <s v="GP-Cap Blanket"/>
    <d v="2009-07-01T00:00:00"/>
    <x v="1"/>
    <n v="201501"/>
    <x v="2"/>
    <x v="4"/>
    <s v="303100"/>
    <s v="099                                "/>
    <s v="00"/>
    <s v="UADD    "/>
    <x v="4741"/>
    <s v="5006"/>
    <s v="06W93"/>
    <x v="78"/>
    <s v="Software 303"/>
    <s v="Programs"/>
  </r>
  <r>
    <s v="06P93"/>
    <x v="78"/>
    <x v="714"/>
    <x v="714"/>
    <s v="GP-Cap Specific"/>
    <d v="2011-07-28T00:00:00"/>
    <x v="1"/>
    <n v="201501"/>
    <x v="0"/>
    <x v="3"/>
    <s v="397000"/>
    <s v="048                                "/>
    <s v="NRC"/>
    <s v="UADD    "/>
    <x v="4742"/>
    <s v="5006"/>
    <s v="06P93"/>
    <x v="78"/>
    <s v="Software 303"/>
    <s v="Programs"/>
  </r>
  <r>
    <s v="06P92"/>
    <x v="78"/>
    <x v="870"/>
    <x v="870"/>
    <s v="GP-Cap Specific"/>
    <d v="2011-12-12T00:00:00"/>
    <x v="1"/>
    <n v="201501"/>
    <x v="2"/>
    <x v="3"/>
    <s v="397200"/>
    <s v="098                                "/>
    <s v="00"/>
    <s v="CFNU    "/>
    <x v="4743"/>
    <s v="5006"/>
    <s v="06P92"/>
    <x v="78"/>
    <s v="Software 303"/>
    <s v="Programs"/>
  </r>
  <r>
    <s v="06P92"/>
    <x v="78"/>
    <x v="870"/>
    <x v="870"/>
    <s v="GP-Cap Specific"/>
    <d v="2011-12-12T00:00:00"/>
    <x v="1"/>
    <n v="201501"/>
    <x v="2"/>
    <x v="3"/>
    <s v="397200"/>
    <s v="098                                "/>
    <s v="00"/>
    <s v="NURV    "/>
    <x v="4744"/>
    <s v="5006"/>
    <s v="06P92"/>
    <x v="78"/>
    <s v="Software 303"/>
    <s v="Programs"/>
  </r>
  <r>
    <s v="13P09"/>
    <x v="78"/>
    <x v="715"/>
    <x v="715"/>
    <s v="GP-Cap Specific"/>
    <d v="2010-02-01T00:00:00"/>
    <x v="1"/>
    <n v="201501"/>
    <x v="2"/>
    <x v="4"/>
    <s v="397000"/>
    <s v="099                                "/>
    <s v="SPOTE"/>
    <s v="UADD    "/>
    <x v="4745"/>
    <s v="5006"/>
    <s v="13P09"/>
    <x v="78"/>
    <s v="Software 303"/>
    <s v="Programs"/>
  </r>
  <r>
    <s v="06W95"/>
    <x v="78"/>
    <x v="716"/>
    <x v="716"/>
    <s v="GP-Cap Blanket"/>
    <d v="2010-01-01T00:00:00"/>
    <x v="1"/>
    <n v="201501"/>
    <x v="2"/>
    <x v="4"/>
    <s v="303100"/>
    <s v="099                                "/>
    <s v="00"/>
    <s v="UADD    "/>
    <x v="4746"/>
    <s v="5006"/>
    <s v="06W95"/>
    <x v="78"/>
    <s v="Software 303"/>
    <s v="Programs"/>
  </r>
  <r>
    <s v="06P93"/>
    <x v="78"/>
    <x v="871"/>
    <x v="871"/>
    <s v="GP-Cap Specific"/>
    <d v="2011-05-26T00:00:00"/>
    <x v="1"/>
    <n v="201501"/>
    <x v="2"/>
    <x v="4"/>
    <s v="391101"/>
    <s v="099                                "/>
    <s v="00"/>
    <s v="UADD    "/>
    <x v="4747"/>
    <s v="5006"/>
    <s v="06P93"/>
    <x v="78"/>
    <s v="Software 303"/>
    <s v="Programs"/>
  </r>
  <r>
    <s v="06P93"/>
    <x v="78"/>
    <x v="871"/>
    <x v="871"/>
    <s v="GP-Cap Specific"/>
    <d v="2011-05-26T00:00:00"/>
    <x v="1"/>
    <n v="201501"/>
    <x v="2"/>
    <x v="4"/>
    <s v="397000"/>
    <s v="099                                "/>
    <s v="SYSNE"/>
    <s v="UADD    "/>
    <x v="4748"/>
    <s v="5006"/>
    <s v="06P93"/>
    <x v="78"/>
    <s v="Software 303"/>
    <s v="Programs"/>
  </r>
  <r>
    <s v="06W91"/>
    <x v="78"/>
    <x v="717"/>
    <x v="717"/>
    <s v="GP-Cap Blanket"/>
    <d v="2011-12-29T00:00:00"/>
    <x v="1"/>
    <n v="201501"/>
    <x v="2"/>
    <x v="4"/>
    <s v="303100"/>
    <s v="099                                "/>
    <s v="00"/>
    <s v="UADD    "/>
    <x v="4749"/>
    <s v="5006"/>
    <s v="06W91"/>
    <x v="78"/>
    <s v="Software 303"/>
    <s v="Programs"/>
  </r>
  <r>
    <s v="06W95"/>
    <x v="78"/>
    <x v="718"/>
    <x v="718"/>
    <s v="GP-Cap Specific"/>
    <d v="2013-03-01T00:00:00"/>
    <x v="1"/>
    <n v="201501"/>
    <x v="2"/>
    <x v="4"/>
    <s v="303100"/>
    <s v="099                                "/>
    <s v="00"/>
    <s v="UADD    "/>
    <x v="4750"/>
    <s v="5006"/>
    <s v="06W95"/>
    <x v="78"/>
    <s v="Software 303"/>
    <s v="Programs"/>
  </r>
  <r>
    <s v="06W95"/>
    <x v="78"/>
    <x v="719"/>
    <x v="719"/>
    <s v="GP-Cap Specific"/>
    <d v="2014-06-01T00:00:00"/>
    <x v="1"/>
    <n v="201501"/>
    <x v="0"/>
    <x v="3"/>
    <s v="303100"/>
    <s v="098                                "/>
    <s v="00"/>
    <s v="UADD    "/>
    <x v="4751"/>
    <s v="5006"/>
    <s v="06W95"/>
    <x v="78"/>
    <s v="Software 303"/>
    <s v="Programs"/>
  </r>
  <r>
    <s v="06W95"/>
    <x v="78"/>
    <x v="719"/>
    <x v="719"/>
    <s v="GP-Cap Specific"/>
    <d v="2014-06-01T00:00:00"/>
    <x v="1"/>
    <n v="201501"/>
    <x v="0"/>
    <x v="3"/>
    <s v="391101"/>
    <s v="098                                "/>
    <s v="00"/>
    <s v="UADD    "/>
    <x v="4752"/>
    <s v="5006"/>
    <s v="06W95"/>
    <x v="78"/>
    <s v="Software 303"/>
    <s v="Programs"/>
  </r>
  <r>
    <s v="06P91"/>
    <x v="78"/>
    <x v="720"/>
    <x v="720"/>
    <s v="GP-Cap Specific"/>
    <d v="2014-08-01T00:00:00"/>
    <x v="1"/>
    <n v="201501"/>
    <x v="2"/>
    <x v="4"/>
    <s v="303100"/>
    <s v="099                                "/>
    <s v="00"/>
    <s v="UADD    "/>
    <x v="4753"/>
    <s v="5006"/>
    <s v="06P91"/>
    <x v="78"/>
    <s v="Software 303"/>
    <s v="Programs"/>
  </r>
  <r>
    <s v="06P98"/>
    <x v="79"/>
    <x v="721"/>
    <x v="721"/>
    <s v="PRD-Cap Specific"/>
    <d v="2014-09-01T00:00:00"/>
    <x v="1"/>
    <n v="201501"/>
    <x v="0"/>
    <x v="3"/>
    <s v="331000"/>
    <s v="307                                "/>
    <s v="CABNP"/>
    <s v="UADD    "/>
    <x v="4754"/>
    <s v="5014"/>
    <s v="06P98"/>
    <x v="79"/>
    <s v="General 389-391 / 393-395 / 397-398"/>
    <s v="Programs"/>
  </r>
  <r>
    <s v="06P98"/>
    <x v="79"/>
    <x v="872"/>
    <x v="872"/>
    <s v="PRD-Cap Specific"/>
    <d v="2014-09-01T00:00:00"/>
    <x v="1"/>
    <n v="201501"/>
    <x v="0"/>
    <x v="3"/>
    <s v="331000"/>
    <s v="402                                "/>
    <s v="NOXNP"/>
    <s v="UADD    "/>
    <x v="4755"/>
    <s v="5014"/>
    <s v="06P98"/>
    <x v="79"/>
    <s v="General 389-391 / 393-395 / 397-398"/>
    <s v="Programs"/>
  </r>
  <r>
    <s v="21P09"/>
    <x v="81"/>
    <x v="723"/>
    <x v="723"/>
    <s v="GP-Cap Specific"/>
    <d v="2009-08-01T00:00:00"/>
    <x v="1"/>
    <n v="201501"/>
    <x v="0"/>
    <x v="3"/>
    <s v="391100"/>
    <s v="098                                "/>
    <s v="00"/>
    <s v="UADD    "/>
    <x v="4756"/>
    <s v="5121"/>
    <s v="21P09"/>
    <x v="81"/>
    <s v="General 389-391 / 393-395 / 397-398"/>
    <s v="Projects"/>
  </r>
  <r>
    <s v="21P09"/>
    <x v="81"/>
    <x v="723"/>
    <x v="723"/>
    <s v="GP-Cap Specific"/>
    <d v="2009-08-01T00:00:00"/>
    <x v="1"/>
    <n v="201501"/>
    <x v="0"/>
    <x v="3"/>
    <s v="397000"/>
    <s v="098                                "/>
    <s v="BLDCOM"/>
    <s v="UADD    "/>
    <x v="4757"/>
    <s v="5121"/>
    <s v="21P09"/>
    <x v="81"/>
    <s v="General 389-391 / 393-395 / 397-398"/>
    <s v="Projects"/>
  </r>
  <r>
    <s v="21P09"/>
    <x v="81"/>
    <x v="723"/>
    <x v="723"/>
    <s v="GP-Cap Specific"/>
    <d v="2009-08-01T00:00:00"/>
    <x v="1"/>
    <n v="201501"/>
    <x v="0"/>
    <x v="3"/>
    <s v="397000"/>
    <s v="098                                "/>
    <s v="HATCOM"/>
    <s v="UADD    "/>
    <x v="4758"/>
    <s v="5121"/>
    <s v="21P09"/>
    <x v="81"/>
    <s v="General 389-391 / 393-395 / 397-398"/>
    <s v="Projects"/>
  </r>
  <r>
    <s v="21P09"/>
    <x v="81"/>
    <x v="723"/>
    <x v="723"/>
    <s v="GP-Cap Specific"/>
    <d v="2009-08-01T00:00:00"/>
    <x v="1"/>
    <n v="201501"/>
    <x v="0"/>
    <x v="3"/>
    <s v="397000"/>
    <s v="098                                "/>
    <s v="LOLCOM"/>
    <s v="UADD    "/>
    <x v="4759"/>
    <s v="5121"/>
    <s v="21P09"/>
    <x v="81"/>
    <s v="General 389-391 / 393-395 / 397-398"/>
    <s v="Projects"/>
  </r>
  <r>
    <s v="21P09"/>
    <x v="81"/>
    <x v="723"/>
    <x v="723"/>
    <s v="GP-Cap Specific"/>
    <d v="2009-08-01T00:00:00"/>
    <x v="1"/>
    <n v="201501"/>
    <x v="0"/>
    <x v="3"/>
    <s v="397000"/>
    <s v="098                                "/>
    <s v="NLWCOM"/>
    <s v="UADD    "/>
    <x v="4760"/>
    <s v="5121"/>
    <s v="21P09"/>
    <x v="81"/>
    <s v="General 389-391 / 393-395 / 397-398"/>
    <s v="Projects"/>
  </r>
  <r>
    <s v="21P09"/>
    <x v="81"/>
    <x v="723"/>
    <x v="723"/>
    <s v="GP-Cap Specific"/>
    <d v="2009-08-01T00:00:00"/>
    <x v="1"/>
    <n v="201501"/>
    <x v="0"/>
    <x v="3"/>
    <s v="397000"/>
    <s v="098                                "/>
    <s v="SHNCOM"/>
    <s v="UADD    "/>
    <x v="4761"/>
    <s v="5121"/>
    <s v="21P09"/>
    <x v="81"/>
    <s v="General 389-391 / 393-395 / 397-398"/>
    <s v="Projects"/>
  </r>
  <r>
    <s v="21P09"/>
    <x v="81"/>
    <x v="723"/>
    <x v="723"/>
    <s v="GP-Cap Specific"/>
    <d v="2009-08-01T00:00:00"/>
    <x v="1"/>
    <n v="201501"/>
    <x v="0"/>
    <x v="3"/>
    <s v="397000"/>
    <s v="098                                "/>
    <s v="SYSOPR"/>
    <s v="UADD    "/>
    <x v="4762"/>
    <s v="5121"/>
    <s v="21P09"/>
    <x v="81"/>
    <s v="General 389-391 / 393-395 / 397-398"/>
    <s v="Projects"/>
  </r>
  <r>
    <s v="38W09"/>
    <x v="82"/>
    <x v="724"/>
    <x v="724"/>
    <s v="GP-Cap Specific"/>
    <d v="2014-02-01T00:00:00"/>
    <x v="1"/>
    <n v="201501"/>
    <x v="1"/>
    <x v="4"/>
    <s v="303100"/>
    <s v="099                                "/>
    <s v="00"/>
    <s v="UADD    "/>
    <x v="4763"/>
    <s v="5138"/>
    <s v="38W09"/>
    <x v="82"/>
    <s v="Software 303"/>
    <s v="Projects"/>
  </r>
  <r>
    <s v="42P09"/>
    <x v="83"/>
    <x v="873"/>
    <x v="873"/>
    <s v="GP-Cap Specific"/>
    <d v="2011-01-01T00:00:00"/>
    <x v="1"/>
    <n v="201501"/>
    <x v="0"/>
    <x v="3"/>
    <s v="397000"/>
    <s v="098                                "/>
    <s v="GCC"/>
    <s v="UADD    "/>
    <x v="239"/>
    <s v="5142"/>
    <s v="42P09"/>
    <x v="83"/>
    <s v="General 389-391 / 393-395 / 397-398"/>
    <s v="Projects"/>
  </r>
  <r>
    <s v="42P09"/>
    <x v="83"/>
    <x v="873"/>
    <x v="873"/>
    <s v="GP-Cap Specific"/>
    <d v="2011-01-01T00:00:00"/>
    <x v="1"/>
    <n v="201501"/>
    <x v="0"/>
    <x v="3"/>
    <s v="397000"/>
    <s v="098                                "/>
    <s v="GDNCOM"/>
    <s v="UADD    "/>
    <x v="4764"/>
    <s v="5142"/>
    <s v="42P09"/>
    <x v="83"/>
    <s v="General 389-391 / 393-395 / 397-398"/>
    <s v="Projects"/>
  </r>
  <r>
    <s v="42P09"/>
    <x v="83"/>
    <x v="725"/>
    <x v="725"/>
    <s v="GP-Cap Specific"/>
    <d v="2010-11-22T00:00:00"/>
    <x v="1"/>
    <n v="201501"/>
    <x v="0"/>
    <x v="0"/>
    <s v="397000"/>
    <s v="028                                "/>
    <s v="BKR"/>
    <s v="UADD    "/>
    <x v="4765"/>
    <s v="5142"/>
    <s v="42P09"/>
    <x v="83"/>
    <s v="General 389-391 / 393-395 / 397-398"/>
    <s v="Projects"/>
  </r>
  <r>
    <s v="42P09"/>
    <x v="83"/>
    <x v="725"/>
    <x v="725"/>
    <s v="GP-Cap Specific"/>
    <d v="2010-11-22T00:00:00"/>
    <x v="1"/>
    <n v="201501"/>
    <x v="0"/>
    <x v="0"/>
    <s v="397000"/>
    <s v="028                                "/>
    <s v="CHE"/>
    <s v="UADD    "/>
    <x v="4765"/>
    <s v="5142"/>
    <s v="42P09"/>
    <x v="83"/>
    <s v="General 389-391 / 393-395 / 397-398"/>
    <s v="Projects"/>
  </r>
  <r>
    <s v="42P09"/>
    <x v="83"/>
    <x v="725"/>
    <x v="725"/>
    <s v="GP-Cap Specific"/>
    <d v="2010-11-22T00:00:00"/>
    <x v="1"/>
    <n v="201501"/>
    <x v="0"/>
    <x v="0"/>
    <s v="397000"/>
    <s v="028                                "/>
    <s v="EFM"/>
    <s v="UADD    "/>
    <x v="4765"/>
    <s v="5142"/>
    <s v="42P09"/>
    <x v="83"/>
    <s v="General 389-391 / 393-395 / 397-398"/>
    <s v="Projects"/>
  </r>
  <r>
    <s v="42P09"/>
    <x v="83"/>
    <x v="725"/>
    <x v="725"/>
    <s v="GP-Cap Specific"/>
    <d v="2010-11-22T00:00:00"/>
    <x v="1"/>
    <n v="201501"/>
    <x v="0"/>
    <x v="0"/>
    <s v="397000"/>
    <s v="028                                "/>
    <s v="LIB"/>
    <s v="UADD    "/>
    <x v="4766"/>
    <s v="5142"/>
    <s v="42P09"/>
    <x v="83"/>
    <s v="General 389-391 / 393-395 / 397-398"/>
    <s v="Projects"/>
  </r>
  <r>
    <s v="42P09"/>
    <x v="83"/>
    <x v="725"/>
    <x v="725"/>
    <s v="GP-Cap Specific"/>
    <d v="2010-11-22T00:00:00"/>
    <x v="1"/>
    <n v="201501"/>
    <x v="0"/>
    <x v="0"/>
    <s v="397000"/>
    <s v="028                                "/>
    <s v="MEA"/>
    <s v="UADD    "/>
    <x v="4767"/>
    <s v="5142"/>
    <s v="42P09"/>
    <x v="83"/>
    <s v="General 389-391 / 393-395 / 397-398"/>
    <s v="Projects"/>
  </r>
  <r>
    <s v="42P09"/>
    <x v="83"/>
    <x v="725"/>
    <x v="725"/>
    <s v="GP-Cap Specific"/>
    <d v="2010-11-22T00:00:00"/>
    <x v="1"/>
    <n v="201501"/>
    <x v="0"/>
    <x v="0"/>
    <s v="397000"/>
    <s v="028                                "/>
    <s v="OPT"/>
    <s v="UADD    "/>
    <x v="4765"/>
    <s v="5142"/>
    <s v="42P09"/>
    <x v="83"/>
    <s v="General 389-391 / 393-395 / 397-398"/>
    <s v="Projects"/>
  </r>
  <r>
    <s v="42P09"/>
    <x v="83"/>
    <x v="725"/>
    <x v="725"/>
    <s v="GP-Cap Specific"/>
    <d v="2010-11-22T00:00:00"/>
    <x v="1"/>
    <n v="201501"/>
    <x v="0"/>
    <x v="0"/>
    <s v="397000"/>
    <s v="028                                "/>
    <s v="SIP"/>
    <s v="UADD    "/>
    <x v="4768"/>
    <s v="5142"/>
    <s v="42P09"/>
    <x v="83"/>
    <s v="General 389-391 / 393-395 / 397-398"/>
    <s v="Projects"/>
  </r>
  <r>
    <s v="42P09"/>
    <x v="83"/>
    <x v="725"/>
    <x v="725"/>
    <s v="GP-Cap Specific"/>
    <d v="2010-11-22T00:00:00"/>
    <x v="1"/>
    <n v="201501"/>
    <x v="0"/>
    <x v="0"/>
    <s v="397000"/>
    <s v="028                                "/>
    <s v="WAK"/>
    <s v="UADD    "/>
    <x v="4765"/>
    <s v="5142"/>
    <s v="42P09"/>
    <x v="83"/>
    <s v="General 389-391 / 393-395 / 397-398"/>
    <s v="Projects"/>
  </r>
  <r>
    <s v="42P09"/>
    <x v="83"/>
    <x v="726"/>
    <x v="726"/>
    <s v="GP-Cap Specific"/>
    <d v="2010-11-22T00:00:00"/>
    <x v="1"/>
    <n v="201501"/>
    <x v="0"/>
    <x v="0"/>
    <s v="397000"/>
    <s v="028                                "/>
    <s v="C&amp;W"/>
    <s v="UADD    "/>
    <x v="4769"/>
    <s v="5142"/>
    <s v="42P09"/>
    <x v="83"/>
    <s v="General 389-391 / 393-395 / 397-398"/>
    <s v="Projects"/>
  </r>
  <r>
    <s v="42P09"/>
    <x v="83"/>
    <x v="726"/>
    <x v="726"/>
    <s v="GP-Cap Specific"/>
    <d v="2010-11-22T00:00:00"/>
    <x v="1"/>
    <n v="201501"/>
    <x v="0"/>
    <x v="0"/>
    <s v="397000"/>
    <s v="028                                "/>
    <s v="DRY"/>
    <s v="UADD    "/>
    <x v="4769"/>
    <s v="5142"/>
    <s v="42P09"/>
    <x v="83"/>
    <s v="General 389-391 / 393-395 / 397-398"/>
    <s v="Projects"/>
  </r>
  <r>
    <s v="42P09"/>
    <x v="83"/>
    <x v="726"/>
    <x v="726"/>
    <s v="GP-Cap Specific"/>
    <d v="2010-11-22T00:00:00"/>
    <x v="1"/>
    <n v="201501"/>
    <x v="0"/>
    <x v="0"/>
    <s v="397000"/>
    <s v="028                                "/>
    <s v="FWT"/>
    <s v="UADD    "/>
    <x v="4769"/>
    <s v="5142"/>
    <s v="42P09"/>
    <x v="83"/>
    <s v="General 389-391 / 393-395 / 397-398"/>
    <s v="Projects"/>
  </r>
  <r>
    <s v="42P09"/>
    <x v="83"/>
    <x v="726"/>
    <x v="726"/>
    <s v="GP-Cap Specific"/>
    <d v="2010-11-22T00:00:00"/>
    <x v="1"/>
    <n v="201501"/>
    <x v="0"/>
    <x v="0"/>
    <s v="397000"/>
    <s v="028                                "/>
    <s v="GLN"/>
    <s v="UADD    "/>
    <x v="4769"/>
    <s v="5142"/>
    <s v="42P09"/>
    <x v="83"/>
    <s v="General 389-391 / 393-395 / 397-398"/>
    <s v="Projects"/>
  </r>
  <r>
    <s v="42P09"/>
    <x v="83"/>
    <x v="726"/>
    <x v="726"/>
    <s v="GP-Cap Specific"/>
    <d v="2010-11-22T00:00:00"/>
    <x v="1"/>
    <n v="201501"/>
    <x v="0"/>
    <x v="0"/>
    <s v="397000"/>
    <s v="028                                "/>
    <s v="L&amp;S"/>
    <s v="UADD    "/>
    <x v="4769"/>
    <s v="5142"/>
    <s v="42P09"/>
    <x v="83"/>
    <s v="General 389-391 / 393-395 / 397-398"/>
    <s v="Projects"/>
  </r>
  <r>
    <s v="42P09"/>
    <x v="83"/>
    <x v="726"/>
    <x v="726"/>
    <s v="GP-Cap Specific"/>
    <d v="2010-11-22T00:00:00"/>
    <x v="1"/>
    <n v="201501"/>
    <x v="0"/>
    <x v="0"/>
    <s v="397000"/>
    <s v="028                                "/>
    <s v="MTR"/>
    <s v="UADD    "/>
    <x v="4769"/>
    <s v="5142"/>
    <s v="42P09"/>
    <x v="83"/>
    <s v="General 389-391 / 393-395 / 397-398"/>
    <s v="Projects"/>
  </r>
  <r>
    <s v="42P09"/>
    <x v="83"/>
    <x v="726"/>
    <x v="726"/>
    <s v="GP-Cap Specific"/>
    <d v="2010-11-22T00:00:00"/>
    <x v="1"/>
    <n v="201501"/>
    <x v="0"/>
    <x v="0"/>
    <s v="397000"/>
    <s v="028                                "/>
    <s v="NW"/>
    <s v="UADD    "/>
    <x v="4769"/>
    <s v="5142"/>
    <s v="42P09"/>
    <x v="83"/>
    <s v="General 389-391 / 393-395 / 397-398"/>
    <s v="Projects"/>
  </r>
  <r>
    <s v="42P09"/>
    <x v="83"/>
    <x v="726"/>
    <x v="726"/>
    <s v="GP-Cap Specific"/>
    <d v="2010-11-22T00:00:00"/>
    <x v="1"/>
    <n v="201501"/>
    <x v="0"/>
    <x v="0"/>
    <s v="397000"/>
    <s v="028                                "/>
    <s v="SE"/>
    <s v="UADD    "/>
    <x v="4770"/>
    <s v="5142"/>
    <s v="42P09"/>
    <x v="83"/>
    <s v="General 389-391 / 393-395 / 397-398"/>
    <s v="Projects"/>
  </r>
  <r>
    <s v="42P09"/>
    <x v="83"/>
    <x v="726"/>
    <x v="726"/>
    <s v="GP-Cap Specific"/>
    <d v="2010-11-22T00:00:00"/>
    <x v="1"/>
    <n v="201501"/>
    <x v="0"/>
    <x v="0"/>
    <s v="397000"/>
    <s v="028                                "/>
    <s v="SPU"/>
    <s v="UADD    "/>
    <x v="4769"/>
    <s v="5142"/>
    <s v="42P09"/>
    <x v="83"/>
    <s v="General 389-391 / 393-395 / 397-398"/>
    <s v="Projects"/>
  </r>
  <r>
    <s v="42P09"/>
    <x v="83"/>
    <x v="726"/>
    <x v="726"/>
    <s v="GP-Cap Specific"/>
    <d v="2010-11-22T00:00:00"/>
    <x v="1"/>
    <n v="201501"/>
    <x v="0"/>
    <x v="0"/>
    <s v="397000"/>
    <s v="028                                "/>
    <s v="SUN"/>
    <s v="UADD    "/>
    <x v="4769"/>
    <s v="5142"/>
    <s v="42P09"/>
    <x v="83"/>
    <s v="General 389-391 / 393-395 / 397-398"/>
    <s v="Projects"/>
  </r>
  <r>
    <s v="42P09"/>
    <x v="83"/>
    <x v="726"/>
    <x v="726"/>
    <s v="GP-Cap Specific"/>
    <d v="2010-11-22T00:00:00"/>
    <x v="1"/>
    <n v="201501"/>
    <x v="0"/>
    <x v="0"/>
    <s v="397000"/>
    <s v="028                                "/>
    <s v="TVW"/>
    <s v="UADD    "/>
    <x v="4769"/>
    <s v="5142"/>
    <s v="42P09"/>
    <x v="83"/>
    <s v="General 389-391 / 393-395 / 397-398"/>
    <s v="Projects"/>
  </r>
  <r>
    <s v="43N09"/>
    <x v="84"/>
    <x v="727"/>
    <x v="727"/>
    <s v="GP-Cap Specific"/>
    <d v="2012-12-01T00:00:00"/>
    <x v="1"/>
    <n v="201501"/>
    <x v="2"/>
    <x v="4"/>
    <s v="303100"/>
    <s v="099                                "/>
    <s v="00"/>
    <s v="UADD    "/>
    <x v="4771"/>
    <s v="5143"/>
    <s v="43N09"/>
    <x v="84"/>
    <s v="Software 303"/>
    <s v="Projects"/>
  </r>
  <r>
    <s v="43N09"/>
    <x v="84"/>
    <x v="727"/>
    <x v="727"/>
    <s v="GP-Cap Specific"/>
    <d v="2012-12-01T00:00:00"/>
    <x v="1"/>
    <n v="201501"/>
    <x v="2"/>
    <x v="4"/>
    <s v="391101"/>
    <s v="099                                "/>
    <s v="00"/>
    <s v="UADD    "/>
    <x v="4772"/>
    <s v="5143"/>
    <s v="43N09"/>
    <x v="84"/>
    <s v="Software 303"/>
    <s v="Projects"/>
  </r>
  <r>
    <s v="44N09"/>
    <x v="85"/>
    <x v="728"/>
    <x v="728"/>
    <s v="GP-Cap Specific"/>
    <d v="2014-02-01T00:00:00"/>
    <x v="1"/>
    <n v="201501"/>
    <x v="1"/>
    <x v="4"/>
    <s v="303100"/>
    <s v="099                                "/>
    <s v="00"/>
    <s v="UADD    "/>
    <x v="4773"/>
    <s v="5144"/>
    <s v="44N09"/>
    <x v="85"/>
    <s v="Software 303"/>
    <s v="Projects"/>
  </r>
  <r>
    <s v="44N09"/>
    <x v="85"/>
    <x v="728"/>
    <x v="728"/>
    <s v="GP-Cap Specific"/>
    <d v="2014-02-01T00:00:00"/>
    <x v="1"/>
    <n v="201501"/>
    <x v="1"/>
    <x v="4"/>
    <s v="391100"/>
    <s v="099                                "/>
    <s v="00"/>
    <s v="UADD    "/>
    <x v="4774"/>
    <s v="5144"/>
    <s v="44N09"/>
    <x v="85"/>
    <s v="Software 303"/>
    <s v="Projects"/>
  </r>
  <r>
    <s v="01E14"/>
    <x v="109"/>
    <x v="874"/>
    <x v="874"/>
    <s v="TRN-Cap Specific"/>
    <d v="2012-06-11T00:00:00"/>
    <x v="1"/>
    <n v="201501"/>
    <x v="0"/>
    <x v="3"/>
    <s v="350400"/>
    <s v="399                                "/>
    <s v="399T"/>
    <s v="UADD    "/>
    <x v="4775"/>
    <s v="6101"/>
    <s v="01E14"/>
    <x v="109"/>
    <s v="Elec Transmission 350-359"/>
    <s v="Mandated"/>
  </r>
  <r>
    <s v="YI996"/>
    <x v="88"/>
    <x v="731"/>
    <x v="731"/>
    <s v="GP-Cap Specific"/>
    <d v="2014-04-01T00:00:00"/>
    <x v="1"/>
    <n v="201501"/>
    <x v="0"/>
    <x v="3"/>
    <s v="392046"/>
    <s v="098                                "/>
    <s v="00"/>
    <s v="UADD    "/>
    <x v="4776"/>
    <s v="6103"/>
    <s v="YI996"/>
    <x v="88"/>
    <s v="Hydro 331-336"/>
    <s v="Mandated"/>
  </r>
  <r>
    <s v="YI996"/>
    <x v="88"/>
    <x v="732"/>
    <x v="732"/>
    <s v="GP-Cap Specific"/>
    <d v="2014-04-01T00:00:00"/>
    <x v="1"/>
    <n v="201501"/>
    <x v="0"/>
    <x v="3"/>
    <s v="392046"/>
    <s v="098                                "/>
    <s v="00"/>
    <s v="UADD    "/>
    <x v="4777"/>
    <s v="6103"/>
    <s v="YI996"/>
    <x v="88"/>
    <s v="Hydro 331-336"/>
    <s v="Mandated"/>
  </r>
  <r>
    <s v="YI994"/>
    <x v="88"/>
    <x v="733"/>
    <x v="733"/>
    <s v="GP-Cap Specific"/>
    <d v="2014-04-01T00:00:00"/>
    <x v="1"/>
    <n v="201501"/>
    <x v="0"/>
    <x v="3"/>
    <s v="392046"/>
    <s v="098                                "/>
    <s v="00"/>
    <s v="UADD    "/>
    <x v="4777"/>
    <s v="6103"/>
    <s v="YI994"/>
    <x v="88"/>
    <s v="Hydro 331-336"/>
    <s v="Mandated"/>
  </r>
  <r>
    <s v="YI996"/>
    <x v="88"/>
    <x v="734"/>
    <x v="734"/>
    <s v="GP-Cap Specific"/>
    <d v="2014-04-01T00:00:00"/>
    <x v="1"/>
    <n v="201501"/>
    <x v="0"/>
    <x v="3"/>
    <s v="392046"/>
    <s v="098                                "/>
    <s v="00"/>
    <s v="UADD    "/>
    <x v="4778"/>
    <s v="6103"/>
    <s v="YI996"/>
    <x v="88"/>
    <s v="Hydro 331-336"/>
    <s v="Mandated"/>
  </r>
  <r>
    <s v="YI801"/>
    <x v="88"/>
    <x v="741"/>
    <x v="741"/>
    <s v="PRD-Cap Specific"/>
    <d v="2008-01-23T00:00:00"/>
    <x v="1"/>
    <n v="201501"/>
    <x v="0"/>
    <x v="3"/>
    <s v="332000"/>
    <s v="304                                "/>
    <s v="CAB"/>
    <s v="UADD    "/>
    <x v="4779"/>
    <s v="6103"/>
    <s v="YI801"/>
    <x v="88"/>
    <s v="Hydro 331-336"/>
    <s v="Mandated"/>
  </r>
  <r>
    <s v="YI996"/>
    <x v="88"/>
    <x v="744"/>
    <x v="744"/>
    <s v="PRD-Cap Specific"/>
    <d v="2013-05-01T00:00:00"/>
    <x v="1"/>
    <n v="201501"/>
    <x v="0"/>
    <x v="3"/>
    <s v="336000"/>
    <s v="307                                "/>
    <s v="CABNP"/>
    <s v="UADD    "/>
    <x v="4780"/>
    <s v="6103"/>
    <s v="YI996"/>
    <x v="88"/>
    <s v="Hydro 331-336"/>
    <s v="Mandated"/>
  </r>
  <r>
    <s v="SI621"/>
    <x v="89"/>
    <x v="746"/>
    <x v="746"/>
    <s v="PRD-Cap Blanket"/>
    <d v="2014-12-01T00:00:00"/>
    <x v="1"/>
    <n v="201501"/>
    <x v="0"/>
    <x v="3"/>
    <s v="331200"/>
    <s v="300                                "/>
    <s v="PF"/>
    <s v="UADD    "/>
    <x v="4781"/>
    <s v="6107"/>
    <s v="SI621"/>
    <x v="89"/>
    <s v="Hydro 331-336"/>
    <s v="Mandated"/>
  </r>
  <r>
    <s v="SI621"/>
    <x v="89"/>
    <x v="875"/>
    <x v="875"/>
    <s v="PRD-Cap Specific"/>
    <d v="2013-12-01T00:00:00"/>
    <x v="1"/>
    <n v="201501"/>
    <x v="0"/>
    <x v="3"/>
    <s v="331200"/>
    <s v="300                                "/>
    <s v="PF"/>
    <s v="UADD    "/>
    <x v="4782"/>
    <s v="6107"/>
    <s v="SI621"/>
    <x v="89"/>
    <s v="Hydro 331-336"/>
    <s v="Mandated"/>
  </r>
  <r>
    <s v="SI621"/>
    <x v="89"/>
    <x v="747"/>
    <x v="747"/>
    <s v="PRD-Cap Blanket"/>
    <d v="2014-12-01T00:00:00"/>
    <x v="1"/>
    <n v="201501"/>
    <x v="0"/>
    <x v="3"/>
    <s v="331200"/>
    <s v="300                                "/>
    <s v="PF"/>
    <s v="UADD    "/>
    <x v="4783"/>
    <s v="6107"/>
    <s v="SI621"/>
    <x v="89"/>
    <s v="Hydro 331-336"/>
    <s v="Mandated"/>
  </r>
  <r>
    <s v="SI621"/>
    <x v="89"/>
    <x v="750"/>
    <x v="750"/>
    <s v="PRD-Cap Specific"/>
    <d v="2012-06-01T00:00:00"/>
    <x v="1"/>
    <n v="201501"/>
    <x v="0"/>
    <x v="3"/>
    <s v="332100"/>
    <s v="300                                "/>
    <s v="PF"/>
    <s v="UADD    "/>
    <x v="4784"/>
    <s v="6107"/>
    <s v="SI621"/>
    <x v="89"/>
    <s v="Hydro 331-336"/>
    <s v="Mandated"/>
  </r>
  <r>
    <s v="80K51"/>
    <x v="90"/>
    <x v="876"/>
    <x v="876"/>
    <s v="GP-Cap Specific"/>
    <d v="2014-04-01T00:00:00"/>
    <x v="1"/>
    <n v="201501"/>
    <x v="0"/>
    <x v="3"/>
    <s v="392046"/>
    <s v="098                                "/>
    <s v="00"/>
    <s v="UADD    "/>
    <x v="4785"/>
    <s v="7000"/>
    <s v="80K51"/>
    <x v="90"/>
    <s v="Transportation and Tools 392 / 396"/>
    <s v="Programs"/>
  </r>
  <r>
    <s v="80K51"/>
    <x v="90"/>
    <x v="877"/>
    <x v="877"/>
    <s v="GP-Cap Specific"/>
    <d v="2014-01-01T00:00:00"/>
    <x v="1"/>
    <n v="201501"/>
    <x v="0"/>
    <x v="3"/>
    <s v="392048"/>
    <s v="098                                "/>
    <s v="00"/>
    <s v="UADD    "/>
    <x v="4786"/>
    <s v="7000"/>
    <s v="80K51"/>
    <x v="90"/>
    <s v="Transportation and Tools 392 / 396"/>
    <s v="Programs"/>
  </r>
  <r>
    <s v="80K51"/>
    <x v="90"/>
    <x v="755"/>
    <x v="755"/>
    <s v="GP-Cap Specific"/>
    <d v="2014-01-01T00:00:00"/>
    <x v="1"/>
    <n v="201501"/>
    <x v="0"/>
    <x v="3"/>
    <s v="392048"/>
    <s v="098                                "/>
    <s v="00"/>
    <s v="UADD    "/>
    <x v="4787"/>
    <s v="7000"/>
    <s v="80K51"/>
    <x v="90"/>
    <s v="Transportation and Tools 392 / 396"/>
    <s v="Programs"/>
  </r>
  <r>
    <s v="80K51"/>
    <x v="90"/>
    <x v="878"/>
    <x v="878"/>
    <s v="GP-Cap Specific"/>
    <d v="2014-01-01T00:00:00"/>
    <x v="1"/>
    <n v="201501"/>
    <x v="2"/>
    <x v="0"/>
    <s v="392048"/>
    <s v="028                                "/>
    <s v="00"/>
    <s v="UADD    "/>
    <x v="4788"/>
    <s v="7000"/>
    <s v="80K51"/>
    <x v="90"/>
    <s v="Transportation and Tools 392 / 396"/>
    <s v="Programs"/>
  </r>
  <r>
    <s v="80K51"/>
    <x v="90"/>
    <x v="756"/>
    <x v="756"/>
    <s v="GP-Cap Specific"/>
    <d v="2013-06-01T00:00:00"/>
    <x v="1"/>
    <n v="201501"/>
    <x v="1"/>
    <x v="3"/>
    <s v="392056"/>
    <s v="098                                "/>
    <s v="00"/>
    <s v="UADD    "/>
    <x v="4789"/>
    <s v="7000"/>
    <s v="80K51"/>
    <x v="90"/>
    <s v="Transportation and Tools 392 / 396"/>
    <s v="Programs"/>
  </r>
  <r>
    <s v="80K51"/>
    <x v="90"/>
    <x v="758"/>
    <x v="758"/>
    <s v="GP-Cap Specific"/>
    <d v="2013-06-01T00:00:00"/>
    <x v="1"/>
    <n v="201501"/>
    <x v="0"/>
    <x v="1"/>
    <s v="392067"/>
    <s v="038                                "/>
    <s v="00"/>
    <s v="CFNU    "/>
    <x v="4790"/>
    <s v="7000"/>
    <s v="80K51"/>
    <x v="90"/>
    <s v="Transportation and Tools 392 / 396"/>
    <s v="Programs"/>
  </r>
  <r>
    <s v="80K51"/>
    <x v="90"/>
    <x v="758"/>
    <x v="758"/>
    <s v="GP-Cap Specific"/>
    <d v="2013-06-01T00:00:00"/>
    <x v="1"/>
    <n v="201501"/>
    <x v="0"/>
    <x v="1"/>
    <s v="392067"/>
    <s v="038                                "/>
    <s v="00"/>
    <s v="NURV    "/>
    <x v="4791"/>
    <s v="7000"/>
    <s v="80K51"/>
    <x v="90"/>
    <s v="Transportation and Tools 392 / 396"/>
    <s v="Programs"/>
  </r>
  <r>
    <s v="80K51"/>
    <x v="90"/>
    <x v="760"/>
    <x v="760"/>
    <s v="GP-Cap Specific"/>
    <d v="2013-06-01T00:00:00"/>
    <x v="1"/>
    <n v="201501"/>
    <x v="0"/>
    <x v="3"/>
    <s v="392067"/>
    <s v="098                                "/>
    <s v="00"/>
    <s v="CFNU    "/>
    <x v="4792"/>
    <s v="7000"/>
    <s v="80K51"/>
    <x v="90"/>
    <s v="Transportation and Tools 392 / 396"/>
    <s v="Programs"/>
  </r>
  <r>
    <s v="80K51"/>
    <x v="90"/>
    <x v="760"/>
    <x v="760"/>
    <s v="GP-Cap Specific"/>
    <d v="2013-06-01T00:00:00"/>
    <x v="1"/>
    <n v="201501"/>
    <x v="0"/>
    <x v="3"/>
    <s v="392067"/>
    <s v="098                                "/>
    <s v="00"/>
    <s v="NURV    "/>
    <x v="4793"/>
    <s v="7000"/>
    <s v="80K51"/>
    <x v="90"/>
    <s v="Transportation and Tools 392 / 396"/>
    <s v="Programs"/>
  </r>
  <r>
    <s v="80K51"/>
    <x v="90"/>
    <x v="879"/>
    <x v="879"/>
    <s v="GP-Cap Specific"/>
    <d v="2014-10-01T00:00:00"/>
    <x v="1"/>
    <n v="201501"/>
    <x v="1"/>
    <x v="1"/>
    <s v="396000"/>
    <s v="038                                "/>
    <s v="00"/>
    <s v="UADD    "/>
    <x v="4794"/>
    <s v="7000"/>
    <s v="80K51"/>
    <x v="90"/>
    <s v="Transportation and Tools 392 / 396"/>
    <s v="Programs"/>
  </r>
  <r>
    <s v="80K51"/>
    <x v="90"/>
    <x v="880"/>
    <x v="880"/>
    <s v="GP-Cap Specific"/>
    <d v="2014-10-01T00:00:00"/>
    <x v="1"/>
    <n v="201501"/>
    <x v="0"/>
    <x v="1"/>
    <s v="396000"/>
    <s v="038                                "/>
    <s v="00"/>
    <s v="UADD    "/>
    <x v="4795"/>
    <s v="7000"/>
    <s v="80K51"/>
    <x v="90"/>
    <s v="Transportation and Tools 392 / 396"/>
    <s v="Programs"/>
  </r>
  <r>
    <s v="80K51"/>
    <x v="90"/>
    <x v="881"/>
    <x v="881"/>
    <s v="GP-Cap Specific"/>
    <d v="2014-10-01T00:00:00"/>
    <x v="1"/>
    <n v="201501"/>
    <x v="1"/>
    <x v="0"/>
    <s v="396000"/>
    <s v="028                                "/>
    <s v="00"/>
    <s v="UADD    "/>
    <x v="4796"/>
    <s v="7000"/>
    <s v="80K51"/>
    <x v="90"/>
    <s v="Transportation and Tools 392 / 396"/>
    <s v="Programs"/>
  </r>
  <r>
    <s v="80K51"/>
    <x v="90"/>
    <x v="764"/>
    <x v="764"/>
    <s v="GP-Cap Specific"/>
    <d v="2014-03-01T00:00:00"/>
    <x v="1"/>
    <n v="201501"/>
    <x v="0"/>
    <x v="3"/>
    <s v="392000"/>
    <s v="098                                "/>
    <s v="00"/>
    <s v="CFNU    "/>
    <x v="4797"/>
    <s v="7000"/>
    <s v="80K51"/>
    <x v="90"/>
    <s v="Transportation and Tools 392 / 396"/>
    <s v="Programs"/>
  </r>
  <r>
    <s v="80K51"/>
    <x v="90"/>
    <x v="764"/>
    <x v="764"/>
    <s v="GP-Cap Specific"/>
    <d v="2014-03-01T00:00:00"/>
    <x v="1"/>
    <n v="201501"/>
    <x v="0"/>
    <x v="3"/>
    <s v="392000"/>
    <s v="098                                "/>
    <s v="00"/>
    <s v="NURV    "/>
    <x v="4798"/>
    <s v="7000"/>
    <s v="80K51"/>
    <x v="90"/>
    <s v="Transportation and Tools 392 / 396"/>
    <s v="Programs"/>
  </r>
  <r>
    <s v="80K51"/>
    <x v="90"/>
    <x v="769"/>
    <x v="769"/>
    <s v="GP-Cap Specific"/>
    <d v="2013-11-01T00:00:00"/>
    <x v="1"/>
    <n v="201501"/>
    <x v="0"/>
    <x v="1"/>
    <s v="392046"/>
    <s v="038                                "/>
    <s v="00"/>
    <s v="CFNU    "/>
    <x v="4799"/>
    <s v="7000"/>
    <s v="80K51"/>
    <x v="90"/>
    <s v="Transportation and Tools 392 / 396"/>
    <s v="Programs"/>
  </r>
  <r>
    <s v="80K51"/>
    <x v="90"/>
    <x v="769"/>
    <x v="769"/>
    <s v="GP-Cap Specific"/>
    <d v="2013-11-01T00:00:00"/>
    <x v="1"/>
    <n v="201501"/>
    <x v="0"/>
    <x v="1"/>
    <s v="392046"/>
    <s v="038                                "/>
    <s v="00"/>
    <s v="NURV    "/>
    <x v="4800"/>
    <s v="7000"/>
    <s v="80K51"/>
    <x v="90"/>
    <s v="Transportation and Tools 392 / 396"/>
    <s v="Programs"/>
  </r>
  <r>
    <s v="80K51"/>
    <x v="90"/>
    <x v="882"/>
    <x v="882"/>
    <s v="GP-Cap Specific"/>
    <d v="2014-01-01T00:00:00"/>
    <x v="1"/>
    <n v="201501"/>
    <x v="2"/>
    <x v="0"/>
    <s v="392046"/>
    <s v="028                                "/>
    <s v="00"/>
    <s v="UADD    "/>
    <x v="4801"/>
    <s v="7000"/>
    <s v="80K51"/>
    <x v="90"/>
    <s v="Transportation and Tools 392 / 396"/>
    <s v="Programs"/>
  </r>
  <r>
    <s v="80K51"/>
    <x v="90"/>
    <x v="883"/>
    <x v="883"/>
    <s v="GP-Cap Specific"/>
    <d v="2013-06-01T00:00:00"/>
    <x v="1"/>
    <n v="201501"/>
    <x v="1"/>
    <x v="0"/>
    <s v="392048"/>
    <s v="028                                "/>
    <s v="00"/>
    <s v="UADD    "/>
    <x v="4802"/>
    <s v="7000"/>
    <s v="80K51"/>
    <x v="90"/>
    <s v="Transportation and Tools 392 / 396"/>
    <s v="Programs"/>
  </r>
  <r>
    <s v="71H07"/>
    <x v="91"/>
    <x v="884"/>
    <x v="884"/>
    <s v="GP-Cap Specific"/>
    <d v="2012-11-08T00:00:00"/>
    <x v="1"/>
    <n v="201501"/>
    <x v="2"/>
    <x v="4"/>
    <s v="391000"/>
    <s v="099                                "/>
    <s v="00"/>
    <s v="UTRT    "/>
    <x v="4803"/>
    <s v="7001"/>
    <s v="71H07"/>
    <x v="91"/>
    <s v="General 389-391 / 393-395 / 397-398"/>
    <s v="Programs"/>
  </r>
  <r>
    <s v="71H07"/>
    <x v="91"/>
    <x v="884"/>
    <x v="884"/>
    <s v="GP-Cap Specific"/>
    <d v="2012-11-08T00:00:00"/>
    <x v="1"/>
    <n v="201501"/>
    <x v="2"/>
    <x v="4"/>
    <s v="391000"/>
    <s v="099                                "/>
    <s v="CENTR"/>
    <s v="UTRF    "/>
    <x v="4804"/>
    <s v="7001"/>
    <s v="71H07"/>
    <x v="91"/>
    <s v="General 389-391 / 393-395 / 397-398"/>
    <s v="Programs"/>
  </r>
  <r>
    <s v="71H07"/>
    <x v="91"/>
    <x v="885"/>
    <x v="885"/>
    <s v="GP-Cap Specific"/>
    <d v="2012-01-02T00:00:00"/>
    <x v="1"/>
    <n v="201501"/>
    <x v="2"/>
    <x v="1"/>
    <s v="390100"/>
    <s v="038                                "/>
    <s v="KELLO"/>
    <s v="CFNU    "/>
    <x v="4805"/>
    <s v="7001"/>
    <s v="71H07"/>
    <x v="91"/>
    <s v="General 389-391 / 393-395 / 397-398"/>
    <s v="Programs"/>
  </r>
  <r>
    <s v="71H07"/>
    <x v="91"/>
    <x v="885"/>
    <x v="885"/>
    <s v="GP-Cap Specific"/>
    <d v="2012-01-02T00:00:00"/>
    <x v="1"/>
    <n v="201501"/>
    <x v="2"/>
    <x v="1"/>
    <s v="390100"/>
    <s v="038                                "/>
    <s v="KELLO"/>
    <s v="NURV    "/>
    <x v="4806"/>
    <s v="7001"/>
    <s v="71H07"/>
    <x v="91"/>
    <s v="General 389-391 / 393-395 / 397-398"/>
    <s v="Programs"/>
  </r>
  <r>
    <s v="71H07"/>
    <x v="91"/>
    <x v="776"/>
    <x v="776"/>
    <s v="GP-Cap Specific"/>
    <d v="2014-05-01T00:00:00"/>
    <x v="1"/>
    <n v="201501"/>
    <x v="2"/>
    <x v="4"/>
    <s v="390100"/>
    <s v="099                                "/>
    <s v="CENTR"/>
    <s v="UADD    "/>
    <x v="4807"/>
    <s v="7001"/>
    <s v="71H07"/>
    <x v="91"/>
    <s v="General 389-391 / 393-395 / 397-398"/>
    <s v="Programs"/>
  </r>
  <r>
    <s v="71H07"/>
    <x v="91"/>
    <x v="886"/>
    <x v="886"/>
    <s v="GP-Cap Specific"/>
    <d v="2012-06-01T00:00:00"/>
    <x v="1"/>
    <n v="201501"/>
    <x v="2"/>
    <x v="4"/>
    <s v="391000"/>
    <s v="099                                "/>
    <s v="00"/>
    <s v="CFNU    "/>
    <x v="4808"/>
    <s v="7001"/>
    <s v="71H07"/>
    <x v="91"/>
    <s v="General 389-391 / 393-395 / 397-398"/>
    <s v="Programs"/>
  </r>
  <r>
    <s v="71H07"/>
    <x v="91"/>
    <x v="886"/>
    <x v="886"/>
    <s v="GP-Cap Specific"/>
    <d v="2012-06-01T00:00:00"/>
    <x v="1"/>
    <n v="201501"/>
    <x v="2"/>
    <x v="4"/>
    <s v="391000"/>
    <s v="099                                "/>
    <s v="00"/>
    <s v="NURV    "/>
    <x v="4809"/>
    <s v="7001"/>
    <s v="71H07"/>
    <x v="91"/>
    <s v="General 389-391 / 393-395 / 397-398"/>
    <s v="Programs"/>
  </r>
  <r>
    <s v="71H07"/>
    <x v="91"/>
    <x v="887"/>
    <x v="887"/>
    <s v="GP-Cap Specific"/>
    <d v="2014-05-01T00:00:00"/>
    <x v="1"/>
    <n v="201501"/>
    <x v="1"/>
    <x v="2"/>
    <s v="390100"/>
    <s v="068                                "/>
    <s v="MEDSC"/>
    <s v="UADD    "/>
    <x v="4810"/>
    <s v="7001"/>
    <s v="71H07"/>
    <x v="91"/>
    <s v="General 389-391 / 393-395 / 397-398"/>
    <s v="Programs"/>
  </r>
  <r>
    <s v="71H07"/>
    <x v="91"/>
    <x v="782"/>
    <x v="782"/>
    <s v="GP-Cap Specific"/>
    <d v="2012-09-24T00:00:00"/>
    <x v="1"/>
    <n v="201501"/>
    <x v="0"/>
    <x v="1"/>
    <s v="390100"/>
    <s v="038                                "/>
    <s v="STMAS"/>
    <s v="UADD    "/>
    <x v="4811"/>
    <s v="7001"/>
    <s v="71H07"/>
    <x v="91"/>
    <s v="General 389-391 / 393-395 / 397-398"/>
    <s v="Programs"/>
  </r>
  <r>
    <s v="85J51"/>
    <x v="93"/>
    <x v="784"/>
    <x v="784"/>
    <s v="GP-Cap Blanket"/>
    <d v="1999-06-10T00:00:00"/>
    <x v="1"/>
    <n v="201501"/>
    <x v="2"/>
    <x v="3"/>
    <s v="393000"/>
    <s v="098                                "/>
    <s v="00"/>
    <s v="UADD    "/>
    <x v="4812"/>
    <s v="7005"/>
    <s v="85J51"/>
    <x v="93"/>
    <s v="General 389-391 / 393-395 / 397-398"/>
    <s v="Programs"/>
  </r>
  <r>
    <s v="86D53"/>
    <x v="94"/>
    <x v="785"/>
    <x v="785"/>
    <s v="GP-Cap Blanket"/>
    <d v="1993-12-14T00:00:00"/>
    <x v="1"/>
    <n v="201501"/>
    <x v="2"/>
    <x v="4"/>
    <s v="394000"/>
    <s v="099                                "/>
    <s v="00"/>
    <s v="UADD    "/>
    <x v="4813"/>
    <s v="7006"/>
    <s v="86D53"/>
    <x v="94"/>
    <s v="General 389-391 / 393-395 / 397-398"/>
    <s v="Non-Construction"/>
  </r>
  <r>
    <s v="86A07"/>
    <x v="94"/>
    <x v="786"/>
    <x v="786"/>
    <s v="GP-Cap Blanket"/>
    <d v="1993-12-28T00:00:00"/>
    <x v="1"/>
    <n v="201501"/>
    <x v="0"/>
    <x v="3"/>
    <s v="394000"/>
    <s v="098                                "/>
    <s v="00"/>
    <s v="UADD    "/>
    <x v="4814"/>
    <s v="7006"/>
    <s v="86A07"/>
    <x v="94"/>
    <s v="General 389-391 / 393-395 / 397-398"/>
    <s v="Non-Construction"/>
  </r>
  <r>
    <s v="86A07"/>
    <x v="94"/>
    <x v="786"/>
    <x v="786"/>
    <s v="GP-Cap Blanket"/>
    <d v="1993-12-28T00:00:00"/>
    <x v="1"/>
    <n v="201501"/>
    <x v="0"/>
    <x v="3"/>
    <s v="395000"/>
    <s v="098                                "/>
    <s v="00"/>
    <s v="UADD    "/>
    <x v="4815"/>
    <s v="7006"/>
    <s v="86A07"/>
    <x v="94"/>
    <s v="General 389-391 / 393-395 / 397-398"/>
    <s v="Non-Construction"/>
  </r>
  <r>
    <s v="86B50"/>
    <x v="94"/>
    <x v="787"/>
    <x v="787"/>
    <s v="GP-Cap Blanket"/>
    <d v="1993-12-02T00:00:00"/>
    <x v="1"/>
    <n v="201501"/>
    <x v="1"/>
    <x v="4"/>
    <s v="394000"/>
    <s v="099                                "/>
    <s v="00"/>
    <s v="UADD    "/>
    <x v="4816"/>
    <s v="7006"/>
    <s v="86B50"/>
    <x v="94"/>
    <s v="General 389-391 / 393-395 / 397-398"/>
    <s v="Non-Construction"/>
  </r>
  <r>
    <s v="86B53"/>
    <x v="94"/>
    <x v="888"/>
    <x v="888"/>
    <s v="GP-Cap Blanket"/>
    <d v="1996-05-29T00:00:00"/>
    <x v="1"/>
    <n v="201501"/>
    <x v="1"/>
    <x v="2"/>
    <s v="394000"/>
    <s v="068                                "/>
    <s v="00"/>
    <s v="UADD    "/>
    <x v="4817"/>
    <s v="7006"/>
    <s v="86B53"/>
    <x v="94"/>
    <s v="General 389-391 / 393-395 / 397-398"/>
    <s v="Non-Construction"/>
  </r>
  <r>
    <s v="01S09"/>
    <x v="95"/>
    <x v="889"/>
    <x v="889"/>
    <s v="GP-Cap Specific"/>
    <d v="2014-01-01T00:00:00"/>
    <x v="1"/>
    <n v="201501"/>
    <x v="2"/>
    <x v="4"/>
    <s v="303100"/>
    <s v="099                                "/>
    <s v="00"/>
    <s v="CFNU    "/>
    <x v="4818"/>
    <s v="7050"/>
    <s v="01S09"/>
    <x v="95"/>
    <s v="General 389-391 / 393-395 / 397-398"/>
    <s v="Productivity"/>
  </r>
  <r>
    <s v="01S09"/>
    <x v="95"/>
    <x v="889"/>
    <x v="889"/>
    <s v="GP-Cap Specific"/>
    <d v="2014-01-01T00:00:00"/>
    <x v="1"/>
    <n v="201501"/>
    <x v="2"/>
    <x v="4"/>
    <s v="303100"/>
    <s v="099                                "/>
    <s v="00"/>
    <s v="NURV    "/>
    <x v="4819"/>
    <s v="7050"/>
    <s v="01S09"/>
    <x v="95"/>
    <s v="General 389-391 / 393-395 / 397-398"/>
    <s v="Productivity"/>
  </r>
  <r>
    <s v="12E55"/>
    <x v="95"/>
    <x v="890"/>
    <x v="890"/>
    <s v="GP-Cap Specific"/>
    <d v="2014-03-01T00:00:00"/>
    <x v="1"/>
    <n v="201501"/>
    <x v="0"/>
    <x v="3"/>
    <s v="303100"/>
    <s v="098                                "/>
    <s v="00"/>
    <s v="CFNU    "/>
    <x v="4820"/>
    <s v="7050"/>
    <s v="12E55"/>
    <x v="95"/>
    <s v="General 389-391 / 393-395 / 397-398"/>
    <s v="Productivity"/>
  </r>
  <r>
    <s v="12E55"/>
    <x v="95"/>
    <x v="890"/>
    <x v="890"/>
    <s v="GP-Cap Specific"/>
    <d v="2014-03-01T00:00:00"/>
    <x v="1"/>
    <n v="201501"/>
    <x v="0"/>
    <x v="3"/>
    <s v="303100"/>
    <s v="098                                "/>
    <s v="00"/>
    <s v="NURV    "/>
    <x v="4821"/>
    <s v="7050"/>
    <s v="12E55"/>
    <x v="95"/>
    <s v="General 389-391 / 393-395 / 397-398"/>
    <s v="Productivity"/>
  </r>
  <r>
    <s v="14C06"/>
    <x v="95"/>
    <x v="789"/>
    <x v="789"/>
    <s v="PRD-Cap Specific"/>
    <d v="2014-02-01T00:00:00"/>
    <x v="1"/>
    <n v="201501"/>
    <x v="0"/>
    <x v="3"/>
    <s v="342000"/>
    <s v="610                                "/>
    <s v="CS2"/>
    <s v="UADD    "/>
    <x v="4822"/>
    <s v="7050"/>
    <s v="14C06"/>
    <x v="95"/>
    <s v="General 389-391 / 393-395 / 397-398"/>
    <s v="Productivity"/>
  </r>
  <r>
    <s v="14E55"/>
    <x v="95"/>
    <x v="891"/>
    <x v="891"/>
    <s v="PRD-Cap Specific"/>
    <d v="2014-02-01T00:00:00"/>
    <x v="1"/>
    <n v="201501"/>
    <x v="0"/>
    <x v="3"/>
    <s v="342000"/>
    <s v="312                                "/>
    <s v="LANC"/>
    <s v="UADD    "/>
    <x v="4823"/>
    <s v="7050"/>
    <s v="14E55"/>
    <x v="95"/>
    <s v="General 389-391 / 393-395 / 397-398"/>
    <s v="Productivity"/>
  </r>
  <r>
    <s v="CS204"/>
    <x v="95"/>
    <x v="892"/>
    <x v="892"/>
    <s v="GP-Cap Specific"/>
    <d v="2010-10-01T00:00:00"/>
    <x v="1"/>
    <n v="201501"/>
    <x v="0"/>
    <x v="3"/>
    <s v="303000"/>
    <s v="320                                "/>
    <s v="320T"/>
    <s v="CFNU    "/>
    <x v="4824"/>
    <s v="7050"/>
    <s v="CS204"/>
    <x v="95"/>
    <s v="Elec Transmission 350-359"/>
    <s v="Productivity"/>
  </r>
  <r>
    <s v="CS204"/>
    <x v="95"/>
    <x v="892"/>
    <x v="892"/>
    <s v="GP-Cap Specific"/>
    <d v="2010-10-01T00:00:00"/>
    <x v="1"/>
    <n v="201501"/>
    <x v="0"/>
    <x v="3"/>
    <s v="303000"/>
    <s v="320                                "/>
    <s v="320T"/>
    <s v="NURV    "/>
    <x v="4825"/>
    <s v="7050"/>
    <s v="CS204"/>
    <x v="95"/>
    <s v="Elec Transmission 350-359"/>
    <s v="Productivity"/>
  </r>
  <r>
    <s v="04H07"/>
    <x v="96"/>
    <x v="791"/>
    <x v="791"/>
    <s v="GP-Cap Specific"/>
    <d v="2013-11-01T00:00:00"/>
    <x v="1"/>
    <n v="201501"/>
    <x v="2"/>
    <x v="4"/>
    <s v="390100"/>
    <s v="099                                "/>
    <s v="CENTR"/>
    <s v="UADD    "/>
    <x v="4826"/>
    <s v="7101"/>
    <s v="04H07"/>
    <x v="96"/>
    <s v="General 389-391 / 393-395 / 397-398"/>
    <s v="Projects"/>
  </r>
  <r>
    <s v="07H07"/>
    <x v="97"/>
    <x v="792"/>
    <x v="792"/>
    <s v="GP-Cap Specific"/>
    <d v="2011-03-01T00:00:00"/>
    <x v="1"/>
    <n v="201501"/>
    <x v="2"/>
    <x v="3"/>
    <s v="390100"/>
    <s v="098                                "/>
    <s v="DOLFLT"/>
    <s v="UADD    "/>
    <x v="3409"/>
    <s v="7107"/>
    <s v="07H07"/>
    <x v="97"/>
    <s v="General 389-391 / 393-395 / 397-398"/>
    <s v="Projects"/>
  </r>
  <r>
    <s v="13M54"/>
    <x v="110"/>
    <x v="893"/>
    <x v="893"/>
    <s v="PRD-Cap Specific"/>
    <d v="2007-05-01T00:00:00"/>
    <x v="1"/>
    <n v="201501"/>
    <x v="0"/>
    <x v="3"/>
    <s v="344010"/>
    <s v="311                                "/>
    <s v="S0CETS"/>
    <s v="UTRT    "/>
    <x v="4827"/>
    <s v="7114"/>
    <s v="13M54"/>
    <x v="110"/>
    <s v="Transportation and Tools 392 / 396"/>
    <s v="Strategic"/>
  </r>
  <r>
    <s v="13M54"/>
    <x v="110"/>
    <x v="893"/>
    <x v="893"/>
    <s v="PRD-Cap Specific"/>
    <d v="2007-05-01T00:00:00"/>
    <x v="1"/>
    <n v="201501"/>
    <x v="0"/>
    <x v="3"/>
    <s v="344010"/>
    <s v="311                                "/>
    <s v="SOCETS"/>
    <s v="UTRF    "/>
    <x v="4828"/>
    <s v="7114"/>
    <s v="13M54"/>
    <x v="110"/>
    <s v="Transportation and Tools 392 / 396"/>
    <s v="Strategic"/>
  </r>
  <r>
    <s v="13M54"/>
    <x v="110"/>
    <x v="893"/>
    <x v="893"/>
    <s v="PRD-Cap Specific"/>
    <d v="2007-05-01T00:00:00"/>
    <x v="1"/>
    <n v="201501"/>
    <x v="0"/>
    <x v="3"/>
    <s v="345010"/>
    <s v="311                                "/>
    <s v="S0CETS"/>
    <s v="UTRT    "/>
    <x v="4829"/>
    <s v="7114"/>
    <s v="13M54"/>
    <x v="110"/>
    <s v="Transportation and Tools 392 / 396"/>
    <s v="Strategic"/>
  </r>
  <r>
    <s v="13M54"/>
    <x v="110"/>
    <x v="893"/>
    <x v="893"/>
    <s v="PRD-Cap Specific"/>
    <d v="2007-05-01T00:00:00"/>
    <x v="1"/>
    <n v="201501"/>
    <x v="0"/>
    <x v="3"/>
    <s v="345010"/>
    <s v="311                                "/>
    <s v="SOCETS"/>
    <s v="UTRF    "/>
    <x v="4830"/>
    <s v="7114"/>
    <s v="13M54"/>
    <x v="110"/>
    <s v="Transportation and Tools 392 / 396"/>
    <s v="Strategic"/>
  </r>
  <r>
    <s v="26H07"/>
    <x v="111"/>
    <x v="894"/>
    <x v="894"/>
    <s v="GP-Cap Specific"/>
    <d v="2011-07-05T00:00:00"/>
    <x v="1"/>
    <n v="201501"/>
    <x v="2"/>
    <x v="4"/>
    <s v="390100"/>
    <s v="099                                "/>
    <s v="CENTR"/>
    <s v="CFNU    "/>
    <x v="4831"/>
    <s v="7126"/>
    <s v="26H07"/>
    <x v="111"/>
    <s v="General 389-391 / 393-395 / 397-398"/>
    <s v="Projects"/>
  </r>
  <r>
    <s v="26H07"/>
    <x v="111"/>
    <x v="894"/>
    <x v="894"/>
    <s v="GP-Cap Specific"/>
    <d v="2011-07-05T00:00:00"/>
    <x v="1"/>
    <n v="201501"/>
    <x v="2"/>
    <x v="4"/>
    <s v="390100"/>
    <s v="099                                "/>
    <s v="CENTR"/>
    <s v="NURV    "/>
    <x v="4832"/>
    <s v="7126"/>
    <s v="26H07"/>
    <x v="111"/>
    <s v="General 389-391 / 393-395 / 397-398"/>
    <s v="Projects"/>
  </r>
  <r>
    <s v="26H07"/>
    <x v="111"/>
    <x v="894"/>
    <x v="894"/>
    <s v="GP-Cap Specific"/>
    <d v="2011-07-05T00:00:00"/>
    <x v="1"/>
    <n v="201501"/>
    <x v="2"/>
    <x v="4"/>
    <s v="391000"/>
    <s v="099                                "/>
    <s v="CENTR"/>
    <s v="CFNU    "/>
    <x v="4833"/>
    <s v="7126"/>
    <s v="26H07"/>
    <x v="111"/>
    <s v="General 389-391 / 393-395 / 397-398"/>
    <s v="Projects"/>
  </r>
  <r>
    <s v="27M54"/>
    <x v="99"/>
    <x v="895"/>
    <x v="895"/>
    <s v="GP-Cap Specific"/>
    <d v="2014-01-01T00:00:00"/>
    <x v="1"/>
    <n v="201501"/>
    <x v="2"/>
    <x v="0"/>
    <s v="392046"/>
    <s v="028                                "/>
    <s v="00"/>
    <s v="UADD    "/>
    <x v="4834"/>
    <s v="7127"/>
    <s v="27M54"/>
    <x v="99"/>
    <s v="Transportation and Tools 392 / 396"/>
    <s v="Projects"/>
  </r>
  <r>
    <s v="XD101"/>
    <x v="112"/>
    <x v="896"/>
    <x v="896"/>
    <s v="GP-Cap Specific"/>
    <d v="2014-06-01T00:00:00"/>
    <x v="1"/>
    <n v="201501"/>
    <x v="2"/>
    <x v="4"/>
    <s v="390100"/>
    <s v="099                                "/>
    <s v="CRAFT"/>
    <s v="UADD    "/>
    <x v="4835"/>
    <s v="7200"/>
    <s v="XD101"/>
    <x v="112"/>
    <s v="Software 303"/>
    <s v="Programs"/>
  </r>
  <r>
    <s v="JN604"/>
    <x v="101"/>
    <x v="796"/>
    <x v="796"/>
    <s v="PRD-Cap Blanket"/>
    <d v="1998-05-10T00:00:00"/>
    <x v="1"/>
    <n v="201501"/>
    <x v="1"/>
    <x v="3"/>
    <s v="351100"/>
    <s v="545                                "/>
    <s v="JP"/>
    <s v="UADD    "/>
    <x v="4836"/>
    <s v="7201"/>
    <s v="JN604"/>
    <x v="101"/>
    <s v="Gas Underground Storage 350-357"/>
    <s v="Programs"/>
  </r>
  <r>
    <s v="JN604"/>
    <x v="101"/>
    <x v="796"/>
    <x v="796"/>
    <s v="PRD-Cap Blanket"/>
    <d v="1998-05-10T00:00:00"/>
    <x v="1"/>
    <n v="201501"/>
    <x v="1"/>
    <x v="3"/>
    <s v="352000"/>
    <s v="545                                "/>
    <s v="JP"/>
    <s v="UADD    "/>
    <x v="4836"/>
    <s v="7201"/>
    <s v="JN604"/>
    <x v="101"/>
    <s v="Gas Underground Storage 350-357"/>
    <s v="Programs"/>
  </r>
  <r>
    <s v="JN604"/>
    <x v="101"/>
    <x v="796"/>
    <x v="796"/>
    <s v="PRD-Cap Blanket"/>
    <d v="1998-05-10T00:00:00"/>
    <x v="1"/>
    <n v="201501"/>
    <x v="1"/>
    <x v="3"/>
    <s v="354000"/>
    <s v="545                                "/>
    <s v="JP"/>
    <s v="UADD    "/>
    <x v="4836"/>
    <s v="7201"/>
    <s v="JN604"/>
    <x v="101"/>
    <s v="Gas Underground Storage 350-357"/>
    <s v="Programs"/>
  </r>
  <r>
    <s v="JN604"/>
    <x v="101"/>
    <x v="796"/>
    <x v="796"/>
    <s v="PRD-Cap Blanket"/>
    <d v="1998-05-10T00:00:00"/>
    <x v="1"/>
    <n v="201501"/>
    <x v="1"/>
    <x v="3"/>
    <s v="355000"/>
    <s v="545                                "/>
    <s v="JP"/>
    <s v="UADD    "/>
    <x v="4836"/>
    <s v="7201"/>
    <s v="JN604"/>
    <x v="101"/>
    <s v="Gas Underground Storage 350-357"/>
    <s v="Programs"/>
  </r>
  <r>
    <s v="JN604"/>
    <x v="101"/>
    <x v="796"/>
    <x v="796"/>
    <s v="PRD-Cap Blanket"/>
    <d v="1998-05-10T00:00:00"/>
    <x v="1"/>
    <n v="201501"/>
    <x v="1"/>
    <x v="3"/>
    <s v="357000"/>
    <s v="545                                "/>
    <s v="JP"/>
    <s v="UADD    "/>
    <x v="4837"/>
    <s v="7201"/>
    <s v="JN604"/>
    <x v="101"/>
    <s v="Gas Underground Storage 350-357"/>
    <s v="Programs"/>
  </r>
  <r>
    <s v="JN001"/>
    <x v="101"/>
    <x v="797"/>
    <x v="797"/>
    <s v="GSTOR-Cap Blanket"/>
    <d v="2009-01-01T00:00:00"/>
    <x v="1"/>
    <n v="201501"/>
    <x v="1"/>
    <x v="2"/>
    <s v="351400"/>
    <s v="545                                "/>
    <s v="JP"/>
    <s v="UADD    "/>
    <x v="4838"/>
    <s v="7201"/>
    <s v="JN001"/>
    <x v="101"/>
    <s v="Gas Underground Storage 350-357"/>
    <s v="Programs"/>
  </r>
  <r>
    <s v="JN001"/>
    <x v="101"/>
    <x v="797"/>
    <x v="797"/>
    <s v="GSTOR-Cap Blanket"/>
    <d v="2009-01-01T00:00:00"/>
    <x v="1"/>
    <n v="201501"/>
    <x v="1"/>
    <x v="2"/>
    <s v="352000"/>
    <s v="545                                "/>
    <s v="JP"/>
    <s v="UADD    "/>
    <x v="4838"/>
    <s v="7201"/>
    <s v="JN001"/>
    <x v="101"/>
    <s v="Gas Underground Storage 350-357"/>
    <s v="Programs"/>
  </r>
  <r>
    <s v="JN001"/>
    <x v="101"/>
    <x v="797"/>
    <x v="797"/>
    <s v="GSTOR-Cap Blanket"/>
    <d v="2009-01-01T00:00:00"/>
    <x v="1"/>
    <n v="201501"/>
    <x v="1"/>
    <x v="2"/>
    <s v="354000"/>
    <s v="545                                "/>
    <s v="JP"/>
    <s v="UADD    "/>
    <x v="4838"/>
    <s v="7201"/>
    <s v="JN001"/>
    <x v="101"/>
    <s v="Gas Underground Storage 350-357"/>
    <s v="Programs"/>
  </r>
  <r>
    <s v="JN001"/>
    <x v="101"/>
    <x v="797"/>
    <x v="797"/>
    <s v="GSTOR-Cap Blanket"/>
    <d v="2009-01-01T00:00:00"/>
    <x v="1"/>
    <n v="201501"/>
    <x v="1"/>
    <x v="2"/>
    <s v="355000"/>
    <s v="545                                "/>
    <s v="JP"/>
    <s v="UADD    "/>
    <x v="4838"/>
    <s v="7201"/>
    <s v="JN001"/>
    <x v="101"/>
    <s v="Gas Underground Storage 350-357"/>
    <s v="Programs"/>
  </r>
  <r>
    <s v="JN001"/>
    <x v="101"/>
    <x v="797"/>
    <x v="797"/>
    <s v="GSTOR-Cap Blanket"/>
    <d v="2009-01-01T00:00:00"/>
    <x v="1"/>
    <n v="201501"/>
    <x v="1"/>
    <x v="2"/>
    <s v="357000"/>
    <s v="545                                "/>
    <s v="JP"/>
    <s v="UADD    "/>
    <x v="4839"/>
    <s v="7201"/>
    <s v="JN001"/>
    <x v="101"/>
    <s v="Gas Underground Storage 350-357"/>
    <s v="Programs"/>
  </r>
  <r>
    <s v="XD002"/>
    <x v="102"/>
    <x v="798"/>
    <x v="798"/>
    <s v="GP-Cap Specific"/>
    <d v="2011-01-01T00:00:00"/>
    <x v="1"/>
    <n v="201501"/>
    <x v="0"/>
    <x v="0"/>
    <s v="303100"/>
    <s v="028                                "/>
    <s v="00"/>
    <s v="CFNU    "/>
    <x v="4840"/>
    <s v="7205"/>
    <s v="XD002"/>
    <x v="102"/>
    <s v="General 389-391 / 393-395 / 397-398"/>
    <s v="Committed"/>
  </r>
  <r>
    <s v="XD002"/>
    <x v="102"/>
    <x v="798"/>
    <x v="798"/>
    <s v="GP-Cap Specific"/>
    <d v="2011-01-01T00:00:00"/>
    <x v="1"/>
    <n v="201501"/>
    <x v="0"/>
    <x v="0"/>
    <s v="303100"/>
    <s v="028                                "/>
    <s v="00"/>
    <s v="NURV    "/>
    <x v="4841"/>
    <s v="7205"/>
    <s v="XD002"/>
    <x v="102"/>
    <s v="General 389-391 / 393-395 / 397-398"/>
    <s v="Committed"/>
  </r>
  <r>
    <s v="ZDP10"/>
    <x v="0"/>
    <x v="0"/>
    <x v="0"/>
    <s v="DIS-E Cap Blanket"/>
    <d v="2004-10-01T00:00:00"/>
    <x v="2"/>
    <n v="201502"/>
    <x v="0"/>
    <x v="0"/>
    <s v="367000"/>
    <s v="028                                "/>
    <s v="00"/>
    <s v="UADD    "/>
    <x v="4842"/>
    <s v="1000"/>
    <s v="ZDP10"/>
    <x v="0"/>
    <s v="Elec Distribution 360-373"/>
    <s v="Mandated"/>
  </r>
  <r>
    <s v="ZBC10"/>
    <x v="0"/>
    <x v="1"/>
    <x v="1"/>
    <s v="DIS-E Cap Blanket"/>
    <d v="2004-10-01T00:00:00"/>
    <x v="2"/>
    <n v="201502"/>
    <x v="0"/>
    <x v="0"/>
    <s v="369300"/>
    <s v="028                                "/>
    <s v="00"/>
    <s v="UADD    "/>
    <x v="4843"/>
    <s v="1000"/>
    <s v="ZBC10"/>
    <x v="0"/>
    <s v="Elec Distribution 360-373"/>
    <s v="Mandated"/>
  </r>
  <r>
    <s v="ZPJ10"/>
    <x v="0"/>
    <x v="897"/>
    <x v="897"/>
    <s v="DIS-E Cap Blanket"/>
    <d v="2004-10-01T00:00:00"/>
    <x v="2"/>
    <n v="201502"/>
    <x v="0"/>
    <x v="0"/>
    <s v="364000"/>
    <s v="028                                "/>
    <s v="00"/>
    <s v="UADD    "/>
    <x v="4844"/>
    <s v="1000"/>
    <s v="ZPJ10"/>
    <x v="0"/>
    <s v="Elec Distribution 360-373"/>
    <s v="Mandated"/>
  </r>
  <r>
    <s v="ZPJ10"/>
    <x v="0"/>
    <x v="897"/>
    <x v="897"/>
    <s v="DIS-E Cap Blanket"/>
    <d v="2004-10-01T00:00:00"/>
    <x v="2"/>
    <n v="201502"/>
    <x v="0"/>
    <x v="0"/>
    <s v="365000"/>
    <s v="028                                "/>
    <s v="00"/>
    <s v="UADD    "/>
    <x v="4845"/>
    <s v="1000"/>
    <s v="ZPJ10"/>
    <x v="0"/>
    <s v="Elec Distribution 360-373"/>
    <s v="Mandated"/>
  </r>
  <r>
    <s v="ZPJ10"/>
    <x v="0"/>
    <x v="897"/>
    <x v="897"/>
    <s v="DIS-E Cap Blanket"/>
    <d v="2004-10-01T00:00:00"/>
    <x v="2"/>
    <n v="201502"/>
    <x v="0"/>
    <x v="0"/>
    <s v="366000"/>
    <s v="028                                "/>
    <s v="00"/>
    <s v="UADD    "/>
    <x v="4846"/>
    <s v="1000"/>
    <s v="ZPJ10"/>
    <x v="0"/>
    <s v="Elec Distribution 360-373"/>
    <s v="Mandated"/>
  </r>
  <r>
    <s v="ZPJ10"/>
    <x v="0"/>
    <x v="897"/>
    <x v="897"/>
    <s v="DIS-E Cap Blanket"/>
    <d v="2004-10-01T00:00:00"/>
    <x v="2"/>
    <n v="201502"/>
    <x v="0"/>
    <x v="0"/>
    <s v="367000"/>
    <s v="028                                "/>
    <s v="00"/>
    <s v="UADD    "/>
    <x v="4847"/>
    <s v="1000"/>
    <s v="ZPJ10"/>
    <x v="0"/>
    <s v="Elec Distribution 360-373"/>
    <s v="Mandated"/>
  </r>
  <r>
    <s v="ZPJ10"/>
    <x v="0"/>
    <x v="897"/>
    <x v="897"/>
    <s v="DIS-E Cap Blanket"/>
    <d v="2004-10-01T00:00:00"/>
    <x v="2"/>
    <n v="201502"/>
    <x v="0"/>
    <x v="0"/>
    <s v="368000"/>
    <s v="028                                "/>
    <s v="00"/>
    <s v="UADD    "/>
    <x v="4848"/>
    <s v="1000"/>
    <s v="ZPJ10"/>
    <x v="0"/>
    <s v="Elec Distribution 360-373"/>
    <s v="Mandated"/>
  </r>
  <r>
    <s v="ZPJ10"/>
    <x v="0"/>
    <x v="897"/>
    <x v="897"/>
    <s v="DIS-E Cap Blanket"/>
    <d v="2004-10-01T00:00:00"/>
    <x v="2"/>
    <n v="201502"/>
    <x v="0"/>
    <x v="0"/>
    <s v="369100"/>
    <s v="028                                "/>
    <s v="00"/>
    <s v="UADD    "/>
    <x v="4849"/>
    <s v="1000"/>
    <s v="ZPJ10"/>
    <x v="0"/>
    <s v="Elec Distribution 360-373"/>
    <s v="Mandated"/>
  </r>
  <r>
    <s v="ZPJ10"/>
    <x v="0"/>
    <x v="897"/>
    <x v="897"/>
    <s v="DIS-E Cap Blanket"/>
    <d v="2004-10-01T00:00:00"/>
    <x v="2"/>
    <n v="201502"/>
    <x v="0"/>
    <x v="0"/>
    <s v="369300"/>
    <s v="028                                "/>
    <s v="00"/>
    <s v="UADD    "/>
    <x v="4850"/>
    <s v="1000"/>
    <s v="ZPJ10"/>
    <x v="0"/>
    <s v="Elec Distribution 360-373"/>
    <s v="Mandated"/>
  </r>
  <r>
    <s v="ZPJ10"/>
    <x v="0"/>
    <x v="897"/>
    <x v="897"/>
    <s v="DIS-E Cap Blanket"/>
    <d v="2004-10-01T00:00:00"/>
    <x v="2"/>
    <n v="201502"/>
    <x v="0"/>
    <x v="0"/>
    <s v="373200"/>
    <s v="028                                "/>
    <s v="00"/>
    <s v="UADD    "/>
    <x v="4851"/>
    <s v="1000"/>
    <s v="ZPJ10"/>
    <x v="0"/>
    <s v="Elec Distribution 360-373"/>
    <s v="Mandated"/>
  </r>
  <r>
    <s v="ZPJ10"/>
    <x v="0"/>
    <x v="897"/>
    <x v="897"/>
    <s v="DIS-E Cap Blanket"/>
    <d v="2004-10-01T00:00:00"/>
    <x v="2"/>
    <n v="201502"/>
    <x v="0"/>
    <x v="0"/>
    <s v="373300"/>
    <s v="028                                "/>
    <s v="00"/>
    <s v="UADD    "/>
    <x v="4852"/>
    <s v="1000"/>
    <s v="ZPJ10"/>
    <x v="0"/>
    <s v="Elec Distribution 360-373"/>
    <s v="Mandated"/>
  </r>
  <r>
    <s v="ZPJ10"/>
    <x v="0"/>
    <x v="897"/>
    <x v="897"/>
    <s v="DIS-E Cap Blanket"/>
    <d v="2004-10-01T00:00:00"/>
    <x v="2"/>
    <n v="201502"/>
    <x v="0"/>
    <x v="0"/>
    <s v="373400"/>
    <s v="028                                "/>
    <s v="00"/>
    <s v="UADD    "/>
    <x v="2374"/>
    <s v="1000"/>
    <s v="ZPJ10"/>
    <x v="0"/>
    <s v="Elec Distribution 360-373"/>
    <s v="Mandated"/>
  </r>
  <r>
    <s v="ZCJ10"/>
    <x v="0"/>
    <x v="2"/>
    <x v="2"/>
    <s v="DIS-E Cap Blanket"/>
    <d v="1993-03-22T00:00:00"/>
    <x v="2"/>
    <n v="201502"/>
    <x v="0"/>
    <x v="1"/>
    <s v="364000"/>
    <s v="038                                "/>
    <s v="00"/>
    <s v="UADD    "/>
    <x v="4853"/>
    <s v="1000"/>
    <s v="ZCJ10"/>
    <x v="0"/>
    <s v="Elec Distribution 360-373"/>
    <s v="Mandated"/>
  </r>
  <r>
    <s v="ZCJ10"/>
    <x v="0"/>
    <x v="2"/>
    <x v="2"/>
    <s v="DIS-E Cap Blanket"/>
    <d v="1993-03-22T00:00:00"/>
    <x v="2"/>
    <n v="201502"/>
    <x v="0"/>
    <x v="1"/>
    <s v="365000"/>
    <s v="038                                "/>
    <s v="00"/>
    <s v="UADD    "/>
    <x v="4854"/>
    <s v="1000"/>
    <s v="ZCJ10"/>
    <x v="0"/>
    <s v="Elec Distribution 360-373"/>
    <s v="Mandated"/>
  </r>
  <r>
    <s v="ZCJ10"/>
    <x v="0"/>
    <x v="2"/>
    <x v="2"/>
    <s v="DIS-E Cap Blanket"/>
    <d v="1993-03-22T00:00:00"/>
    <x v="2"/>
    <n v="201502"/>
    <x v="0"/>
    <x v="1"/>
    <s v="367000"/>
    <s v="038                                "/>
    <s v="00"/>
    <s v="UADD    "/>
    <x v="4855"/>
    <s v="1000"/>
    <s v="ZCJ10"/>
    <x v="0"/>
    <s v="Elec Distribution 360-373"/>
    <s v="Mandated"/>
  </r>
  <r>
    <s v="ZLL10"/>
    <x v="0"/>
    <x v="3"/>
    <x v="3"/>
    <s v="DIS-E Cap Blanket"/>
    <d v="2004-10-01T00:00:00"/>
    <x v="2"/>
    <n v="201502"/>
    <x v="0"/>
    <x v="1"/>
    <s v="364000"/>
    <s v="038                                "/>
    <s v="00"/>
    <s v="UADD    "/>
    <x v="4856"/>
    <s v="1000"/>
    <s v="ZLL10"/>
    <x v="0"/>
    <s v="Elec Distribution 360-373"/>
    <s v="Mandated"/>
  </r>
  <r>
    <s v="ZLL10"/>
    <x v="0"/>
    <x v="3"/>
    <x v="3"/>
    <s v="DIS-E Cap Blanket"/>
    <d v="2004-10-01T00:00:00"/>
    <x v="2"/>
    <n v="201502"/>
    <x v="0"/>
    <x v="1"/>
    <s v="365000"/>
    <s v="038                                "/>
    <s v="00"/>
    <s v="UADD    "/>
    <x v="4857"/>
    <s v="1000"/>
    <s v="ZLL10"/>
    <x v="0"/>
    <s v="Elec Distribution 360-373"/>
    <s v="Mandated"/>
  </r>
  <r>
    <s v="ZLL10"/>
    <x v="0"/>
    <x v="3"/>
    <x v="3"/>
    <s v="DIS-E Cap Blanket"/>
    <d v="2004-10-01T00:00:00"/>
    <x v="2"/>
    <n v="201502"/>
    <x v="0"/>
    <x v="1"/>
    <s v="367000"/>
    <s v="038                                "/>
    <s v="00"/>
    <s v="UADD    "/>
    <x v="4858"/>
    <s v="1000"/>
    <s v="ZLL10"/>
    <x v="0"/>
    <s v="Elec Distribution 360-373"/>
    <s v="Mandated"/>
  </r>
  <r>
    <s v="ZLL10"/>
    <x v="0"/>
    <x v="3"/>
    <x v="3"/>
    <s v="DIS-E Cap Blanket"/>
    <d v="2004-10-01T00:00:00"/>
    <x v="2"/>
    <n v="201502"/>
    <x v="0"/>
    <x v="1"/>
    <s v="369100"/>
    <s v="038                                "/>
    <s v="00"/>
    <s v="UADD    "/>
    <x v="3730"/>
    <s v="1000"/>
    <s v="ZLL10"/>
    <x v="0"/>
    <s v="Elec Distribution 360-373"/>
    <s v="Mandated"/>
  </r>
  <r>
    <s v="ZBR10"/>
    <x v="0"/>
    <x v="4"/>
    <x v="4"/>
    <s v="DIS-E Cap Blanket"/>
    <d v="1993-03-22T00:00:00"/>
    <x v="2"/>
    <n v="201502"/>
    <x v="0"/>
    <x v="0"/>
    <s v="368000"/>
    <s v="028                                "/>
    <s v="00"/>
    <s v="UADD    "/>
    <x v="4859"/>
    <s v="1000"/>
    <s v="ZBR10"/>
    <x v="0"/>
    <s v="Elec Distribution 360-373"/>
    <s v="Mandated"/>
  </r>
  <r>
    <s v="ZLL10"/>
    <x v="0"/>
    <x v="6"/>
    <x v="6"/>
    <s v="DIS-E Cap Blanket"/>
    <d v="1993-03-22T00:00:00"/>
    <x v="2"/>
    <n v="201502"/>
    <x v="0"/>
    <x v="1"/>
    <s v="364000"/>
    <s v="038                                "/>
    <s v="00"/>
    <s v="UADD    "/>
    <x v="4860"/>
    <s v="1000"/>
    <s v="ZLL10"/>
    <x v="0"/>
    <s v="Elec Distribution 360-373"/>
    <s v="Mandated"/>
  </r>
  <r>
    <s v="ZPJ10"/>
    <x v="0"/>
    <x v="8"/>
    <x v="8"/>
    <s v="DIS-E Cap Blanket"/>
    <d v="2004-10-01T00:00:00"/>
    <x v="2"/>
    <n v="201502"/>
    <x v="0"/>
    <x v="0"/>
    <s v="364000"/>
    <s v="028                                "/>
    <s v="00"/>
    <s v="UADD    "/>
    <x v="4861"/>
    <s v="1000"/>
    <s v="ZPJ10"/>
    <x v="0"/>
    <s v="Elec Distribution 360-373"/>
    <s v="Mandated"/>
  </r>
  <r>
    <s v="ZPJ10"/>
    <x v="0"/>
    <x v="8"/>
    <x v="8"/>
    <s v="DIS-E Cap Blanket"/>
    <d v="2004-10-01T00:00:00"/>
    <x v="2"/>
    <n v="201502"/>
    <x v="0"/>
    <x v="0"/>
    <s v="365000"/>
    <s v="028                                "/>
    <s v="00"/>
    <s v="UADD    "/>
    <x v="4862"/>
    <s v="1000"/>
    <s v="ZPJ10"/>
    <x v="0"/>
    <s v="Elec Distribution 360-373"/>
    <s v="Mandated"/>
  </r>
  <r>
    <s v="ZPJ10"/>
    <x v="0"/>
    <x v="8"/>
    <x v="8"/>
    <s v="DIS-E Cap Blanket"/>
    <d v="2004-10-01T00:00:00"/>
    <x v="2"/>
    <n v="201502"/>
    <x v="0"/>
    <x v="0"/>
    <s v="366000"/>
    <s v="028                                "/>
    <s v="00"/>
    <s v="UADD    "/>
    <x v="4863"/>
    <s v="1000"/>
    <s v="ZPJ10"/>
    <x v="0"/>
    <s v="Elec Distribution 360-373"/>
    <s v="Mandated"/>
  </r>
  <r>
    <s v="ZPJ10"/>
    <x v="0"/>
    <x v="8"/>
    <x v="8"/>
    <s v="DIS-E Cap Blanket"/>
    <d v="2004-10-01T00:00:00"/>
    <x v="2"/>
    <n v="201502"/>
    <x v="0"/>
    <x v="0"/>
    <s v="367000"/>
    <s v="028                                "/>
    <s v="00"/>
    <s v="UADD    "/>
    <x v="4071"/>
    <s v="1000"/>
    <s v="ZPJ10"/>
    <x v="0"/>
    <s v="Elec Distribution 360-373"/>
    <s v="Mandated"/>
  </r>
  <r>
    <s v="ZPJ10"/>
    <x v="0"/>
    <x v="8"/>
    <x v="8"/>
    <s v="DIS-E Cap Blanket"/>
    <d v="2004-10-01T00:00:00"/>
    <x v="2"/>
    <n v="201502"/>
    <x v="0"/>
    <x v="0"/>
    <s v="368000"/>
    <s v="028                                "/>
    <s v="00"/>
    <s v="UADD    "/>
    <x v="4864"/>
    <s v="1000"/>
    <s v="ZPJ10"/>
    <x v="0"/>
    <s v="Elec Distribution 360-373"/>
    <s v="Mandated"/>
  </r>
  <r>
    <s v="ZPJ10"/>
    <x v="0"/>
    <x v="8"/>
    <x v="8"/>
    <s v="DIS-E Cap Blanket"/>
    <d v="2004-10-01T00:00:00"/>
    <x v="2"/>
    <n v="201502"/>
    <x v="0"/>
    <x v="0"/>
    <s v="369100"/>
    <s v="028                                "/>
    <s v="00"/>
    <s v="UADD    "/>
    <x v="2406"/>
    <s v="1000"/>
    <s v="ZPJ10"/>
    <x v="0"/>
    <s v="Elec Distribution 360-373"/>
    <s v="Mandated"/>
  </r>
  <r>
    <s v="ZPJ10"/>
    <x v="0"/>
    <x v="8"/>
    <x v="8"/>
    <s v="DIS-E Cap Blanket"/>
    <d v="2004-10-01T00:00:00"/>
    <x v="2"/>
    <n v="201502"/>
    <x v="0"/>
    <x v="0"/>
    <s v="369300"/>
    <s v="028                                "/>
    <s v="00"/>
    <s v="UADD    "/>
    <x v="4865"/>
    <s v="1000"/>
    <s v="ZPJ10"/>
    <x v="0"/>
    <s v="Elec Distribution 360-373"/>
    <s v="Mandated"/>
  </r>
  <r>
    <s v="ZPJ10"/>
    <x v="0"/>
    <x v="8"/>
    <x v="8"/>
    <s v="DIS-E Cap Blanket"/>
    <d v="2004-10-01T00:00:00"/>
    <x v="2"/>
    <n v="201502"/>
    <x v="0"/>
    <x v="0"/>
    <s v="373200"/>
    <s v="028                                "/>
    <s v="00"/>
    <s v="UADD    "/>
    <x v="4866"/>
    <s v="1000"/>
    <s v="ZPJ10"/>
    <x v="0"/>
    <s v="Elec Distribution 360-373"/>
    <s v="Mandated"/>
  </r>
  <r>
    <s v="ZPJ10"/>
    <x v="0"/>
    <x v="8"/>
    <x v="8"/>
    <s v="DIS-E Cap Blanket"/>
    <d v="2004-10-01T00:00:00"/>
    <x v="2"/>
    <n v="201502"/>
    <x v="0"/>
    <x v="0"/>
    <s v="373300"/>
    <s v="028                                "/>
    <s v="00"/>
    <s v="UADD    "/>
    <x v="1913"/>
    <s v="1000"/>
    <s v="ZPJ10"/>
    <x v="0"/>
    <s v="Elec Distribution 360-373"/>
    <s v="Mandated"/>
  </r>
  <r>
    <s v="ZPJ10"/>
    <x v="0"/>
    <x v="8"/>
    <x v="8"/>
    <s v="DIS-E Cap Blanket"/>
    <d v="2004-10-01T00:00:00"/>
    <x v="2"/>
    <n v="201502"/>
    <x v="0"/>
    <x v="0"/>
    <s v="373400"/>
    <s v="028                                "/>
    <s v="00"/>
    <s v="UADD    "/>
    <x v="4867"/>
    <s v="1000"/>
    <s v="ZPJ10"/>
    <x v="0"/>
    <s v="Elec Distribution 360-373"/>
    <s v="Mandated"/>
  </r>
  <r>
    <s v="ZCM10"/>
    <x v="0"/>
    <x v="898"/>
    <x v="898"/>
    <s v="DIS-E Cap Blanket"/>
    <d v="1993-03-22T00:00:00"/>
    <x v="2"/>
    <n v="201502"/>
    <x v="0"/>
    <x v="1"/>
    <s v="364000"/>
    <s v="038                                "/>
    <s v="00"/>
    <s v="UADD    "/>
    <x v="4868"/>
    <s v="1000"/>
    <s v="ZCM10"/>
    <x v="0"/>
    <s v="Elec Distribution 360-373"/>
    <s v="Mandated"/>
  </r>
  <r>
    <s v="ZCM10"/>
    <x v="0"/>
    <x v="898"/>
    <x v="898"/>
    <s v="DIS-E Cap Blanket"/>
    <d v="1993-03-22T00:00:00"/>
    <x v="2"/>
    <n v="201502"/>
    <x v="0"/>
    <x v="1"/>
    <s v="365000"/>
    <s v="038                                "/>
    <s v="00"/>
    <s v="UADD    "/>
    <x v="4869"/>
    <s v="1000"/>
    <s v="ZCM10"/>
    <x v="0"/>
    <s v="Elec Distribution 360-373"/>
    <s v="Mandated"/>
  </r>
  <r>
    <s v="ZCM10"/>
    <x v="0"/>
    <x v="898"/>
    <x v="898"/>
    <s v="DIS-E Cap Blanket"/>
    <d v="1993-03-22T00:00:00"/>
    <x v="2"/>
    <n v="201502"/>
    <x v="0"/>
    <x v="1"/>
    <s v="366000"/>
    <s v="038                                "/>
    <s v="00"/>
    <s v="UADD    "/>
    <x v="4870"/>
    <s v="1000"/>
    <s v="ZCM10"/>
    <x v="0"/>
    <s v="Elec Distribution 360-373"/>
    <s v="Mandated"/>
  </r>
  <r>
    <s v="ZCM10"/>
    <x v="0"/>
    <x v="898"/>
    <x v="898"/>
    <s v="DIS-E Cap Blanket"/>
    <d v="1993-03-22T00:00:00"/>
    <x v="2"/>
    <n v="201502"/>
    <x v="0"/>
    <x v="1"/>
    <s v="367000"/>
    <s v="038                                "/>
    <s v="00"/>
    <s v="UADD    "/>
    <x v="4871"/>
    <s v="1000"/>
    <s v="ZCM10"/>
    <x v="0"/>
    <s v="Elec Distribution 360-373"/>
    <s v="Mandated"/>
  </r>
  <r>
    <s v="ZCM10"/>
    <x v="0"/>
    <x v="898"/>
    <x v="898"/>
    <s v="DIS-E Cap Blanket"/>
    <d v="1993-03-22T00:00:00"/>
    <x v="2"/>
    <n v="201502"/>
    <x v="0"/>
    <x v="1"/>
    <s v="368000"/>
    <s v="038                                "/>
    <s v="00"/>
    <s v="UADD    "/>
    <x v="4872"/>
    <s v="1000"/>
    <s v="ZCM10"/>
    <x v="0"/>
    <s v="Elec Distribution 360-373"/>
    <s v="Mandated"/>
  </r>
  <r>
    <s v="ZCM10"/>
    <x v="0"/>
    <x v="898"/>
    <x v="898"/>
    <s v="DIS-E Cap Blanket"/>
    <d v="1993-03-22T00:00:00"/>
    <x v="2"/>
    <n v="201502"/>
    <x v="0"/>
    <x v="1"/>
    <s v="369100"/>
    <s v="038                                "/>
    <s v="00"/>
    <s v="UADD    "/>
    <x v="4873"/>
    <s v="1000"/>
    <s v="ZCM10"/>
    <x v="0"/>
    <s v="Elec Distribution 360-373"/>
    <s v="Mandated"/>
  </r>
  <r>
    <s v="ZCM10"/>
    <x v="0"/>
    <x v="898"/>
    <x v="898"/>
    <s v="DIS-E Cap Blanket"/>
    <d v="1993-03-22T00:00:00"/>
    <x v="2"/>
    <n v="201502"/>
    <x v="0"/>
    <x v="1"/>
    <s v="369300"/>
    <s v="038                                "/>
    <s v="00"/>
    <s v="UADD    "/>
    <x v="4874"/>
    <s v="1000"/>
    <s v="ZCM10"/>
    <x v="0"/>
    <s v="Elec Distribution 360-373"/>
    <s v="Mandated"/>
  </r>
  <r>
    <s v="ZCM10"/>
    <x v="0"/>
    <x v="898"/>
    <x v="898"/>
    <s v="DIS-E Cap Blanket"/>
    <d v="1993-03-22T00:00:00"/>
    <x v="2"/>
    <n v="201502"/>
    <x v="0"/>
    <x v="1"/>
    <s v="373200"/>
    <s v="038                                "/>
    <s v="00"/>
    <s v="UADD    "/>
    <x v="4875"/>
    <s v="1000"/>
    <s v="ZCM10"/>
    <x v="0"/>
    <s v="Elec Distribution 360-373"/>
    <s v="Mandated"/>
  </r>
  <r>
    <s v="ZCM10"/>
    <x v="0"/>
    <x v="898"/>
    <x v="898"/>
    <s v="DIS-E Cap Blanket"/>
    <d v="1993-03-22T00:00:00"/>
    <x v="2"/>
    <n v="201502"/>
    <x v="0"/>
    <x v="1"/>
    <s v="373300"/>
    <s v="038                                "/>
    <s v="00"/>
    <s v="UADD    "/>
    <x v="4876"/>
    <s v="1000"/>
    <s v="ZCM10"/>
    <x v="0"/>
    <s v="Elec Distribution 360-373"/>
    <s v="Mandated"/>
  </r>
  <r>
    <s v="ZCM10"/>
    <x v="0"/>
    <x v="898"/>
    <x v="898"/>
    <s v="DIS-E Cap Blanket"/>
    <d v="1993-03-22T00:00:00"/>
    <x v="2"/>
    <n v="201502"/>
    <x v="0"/>
    <x v="1"/>
    <s v="373400"/>
    <s v="038                                "/>
    <s v="00"/>
    <s v="UADD    "/>
    <x v="4096"/>
    <s v="1000"/>
    <s v="ZCM10"/>
    <x v="0"/>
    <s v="Elec Distribution 360-373"/>
    <s v="Mandated"/>
  </r>
  <r>
    <s v="ZBC10"/>
    <x v="0"/>
    <x v="10"/>
    <x v="10"/>
    <s v="DIS-E Cap Blanket"/>
    <d v="1993-03-22T00:00:00"/>
    <x v="2"/>
    <n v="201502"/>
    <x v="0"/>
    <x v="0"/>
    <s v="364000"/>
    <s v="028                                "/>
    <s v="00"/>
    <s v="UADD    "/>
    <x v="4877"/>
    <s v="1000"/>
    <s v="ZBC10"/>
    <x v="0"/>
    <s v="Elec Distribution 360-373"/>
    <s v="Mandated"/>
  </r>
  <r>
    <s v="ZBC10"/>
    <x v="0"/>
    <x v="10"/>
    <x v="10"/>
    <s v="DIS-E Cap Blanket"/>
    <d v="1993-03-22T00:00:00"/>
    <x v="2"/>
    <n v="201502"/>
    <x v="0"/>
    <x v="0"/>
    <s v="365000"/>
    <s v="028                                "/>
    <s v="00"/>
    <s v="UADD    "/>
    <x v="4877"/>
    <s v="1000"/>
    <s v="ZBC10"/>
    <x v="0"/>
    <s v="Elec Distribution 360-373"/>
    <s v="Mandated"/>
  </r>
  <r>
    <s v="ZBC10"/>
    <x v="0"/>
    <x v="10"/>
    <x v="10"/>
    <s v="DIS-E Cap Blanket"/>
    <d v="1993-03-22T00:00:00"/>
    <x v="2"/>
    <n v="201502"/>
    <x v="0"/>
    <x v="0"/>
    <s v="366000"/>
    <s v="028                                "/>
    <s v="00"/>
    <s v="UADD    "/>
    <x v="4877"/>
    <s v="1000"/>
    <s v="ZBC10"/>
    <x v="0"/>
    <s v="Elec Distribution 360-373"/>
    <s v="Mandated"/>
  </r>
  <r>
    <s v="ZBC10"/>
    <x v="0"/>
    <x v="10"/>
    <x v="10"/>
    <s v="DIS-E Cap Blanket"/>
    <d v="1993-03-22T00:00:00"/>
    <x v="2"/>
    <n v="201502"/>
    <x v="0"/>
    <x v="0"/>
    <s v="367000"/>
    <s v="028                                "/>
    <s v="00"/>
    <s v="UADD    "/>
    <x v="4877"/>
    <s v="1000"/>
    <s v="ZBC10"/>
    <x v="0"/>
    <s v="Elec Distribution 360-373"/>
    <s v="Mandated"/>
  </r>
  <r>
    <s v="ZBC10"/>
    <x v="0"/>
    <x v="10"/>
    <x v="10"/>
    <s v="DIS-E Cap Blanket"/>
    <d v="1993-03-22T00:00:00"/>
    <x v="2"/>
    <n v="201502"/>
    <x v="0"/>
    <x v="0"/>
    <s v="368000"/>
    <s v="028                                "/>
    <s v="00"/>
    <s v="UADD    "/>
    <x v="4877"/>
    <s v="1000"/>
    <s v="ZBC10"/>
    <x v="0"/>
    <s v="Elec Distribution 360-373"/>
    <s v="Mandated"/>
  </r>
  <r>
    <s v="ZBC10"/>
    <x v="0"/>
    <x v="10"/>
    <x v="10"/>
    <s v="DIS-E Cap Blanket"/>
    <d v="1993-03-22T00:00:00"/>
    <x v="2"/>
    <n v="201502"/>
    <x v="0"/>
    <x v="0"/>
    <s v="369100"/>
    <s v="028                                "/>
    <s v="00"/>
    <s v="UADD    "/>
    <x v="4877"/>
    <s v="1000"/>
    <s v="ZBC10"/>
    <x v="0"/>
    <s v="Elec Distribution 360-373"/>
    <s v="Mandated"/>
  </r>
  <r>
    <s v="ZBC10"/>
    <x v="0"/>
    <x v="10"/>
    <x v="10"/>
    <s v="DIS-E Cap Blanket"/>
    <d v="1993-03-22T00:00:00"/>
    <x v="2"/>
    <n v="201502"/>
    <x v="0"/>
    <x v="0"/>
    <s v="369300"/>
    <s v="028                                "/>
    <s v="00"/>
    <s v="UADD    "/>
    <x v="4877"/>
    <s v="1000"/>
    <s v="ZBC10"/>
    <x v="0"/>
    <s v="Elec Distribution 360-373"/>
    <s v="Mandated"/>
  </r>
  <r>
    <s v="ZLL10"/>
    <x v="0"/>
    <x v="11"/>
    <x v="11"/>
    <s v="DIS-E Cap Blanket"/>
    <d v="1993-03-22T00:00:00"/>
    <x v="2"/>
    <n v="201502"/>
    <x v="0"/>
    <x v="0"/>
    <s v="364000"/>
    <s v="028                                "/>
    <s v="00"/>
    <s v="UADD    "/>
    <x v="4878"/>
    <s v="1000"/>
    <s v="ZLL10"/>
    <x v="0"/>
    <s v="Elec Distribution 360-373"/>
    <s v="Mandated"/>
  </r>
  <r>
    <s v="ZLL10"/>
    <x v="0"/>
    <x v="11"/>
    <x v="11"/>
    <s v="DIS-E Cap Blanket"/>
    <d v="1993-03-22T00:00:00"/>
    <x v="2"/>
    <n v="201502"/>
    <x v="0"/>
    <x v="0"/>
    <s v="365000"/>
    <s v="028                                "/>
    <s v="00"/>
    <s v="UADD    "/>
    <x v="4878"/>
    <s v="1000"/>
    <s v="ZLL10"/>
    <x v="0"/>
    <s v="Elec Distribution 360-373"/>
    <s v="Mandated"/>
  </r>
  <r>
    <s v="ZLL10"/>
    <x v="0"/>
    <x v="11"/>
    <x v="11"/>
    <s v="DIS-E Cap Blanket"/>
    <d v="1993-03-22T00:00:00"/>
    <x v="2"/>
    <n v="201502"/>
    <x v="0"/>
    <x v="0"/>
    <s v="366000"/>
    <s v="028                                "/>
    <s v="00"/>
    <s v="UADD    "/>
    <x v="4878"/>
    <s v="1000"/>
    <s v="ZLL10"/>
    <x v="0"/>
    <s v="Elec Distribution 360-373"/>
    <s v="Mandated"/>
  </r>
  <r>
    <s v="ZLL10"/>
    <x v="0"/>
    <x v="11"/>
    <x v="11"/>
    <s v="DIS-E Cap Blanket"/>
    <d v="1993-03-22T00:00:00"/>
    <x v="2"/>
    <n v="201502"/>
    <x v="0"/>
    <x v="0"/>
    <s v="367000"/>
    <s v="028                                "/>
    <s v="00"/>
    <s v="UADD    "/>
    <x v="4879"/>
    <s v="1000"/>
    <s v="ZLL10"/>
    <x v="0"/>
    <s v="Elec Distribution 360-373"/>
    <s v="Mandated"/>
  </r>
  <r>
    <s v="ZLL10"/>
    <x v="0"/>
    <x v="11"/>
    <x v="11"/>
    <s v="DIS-E Cap Blanket"/>
    <d v="1993-03-22T00:00:00"/>
    <x v="2"/>
    <n v="201502"/>
    <x v="0"/>
    <x v="0"/>
    <s v="368000"/>
    <s v="028                                "/>
    <s v="00"/>
    <s v="UADD    "/>
    <x v="4878"/>
    <s v="1000"/>
    <s v="ZLL10"/>
    <x v="0"/>
    <s v="Elec Distribution 360-373"/>
    <s v="Mandated"/>
  </r>
  <r>
    <s v="ZLL10"/>
    <x v="0"/>
    <x v="11"/>
    <x v="11"/>
    <s v="DIS-E Cap Blanket"/>
    <d v="1993-03-22T00:00:00"/>
    <x v="2"/>
    <n v="201502"/>
    <x v="0"/>
    <x v="0"/>
    <s v="369100"/>
    <s v="028                                "/>
    <s v="00"/>
    <s v="UADD    "/>
    <x v="4878"/>
    <s v="1000"/>
    <s v="ZLL10"/>
    <x v="0"/>
    <s v="Elec Distribution 360-373"/>
    <s v="Mandated"/>
  </r>
  <r>
    <s v="ZLL10"/>
    <x v="0"/>
    <x v="11"/>
    <x v="11"/>
    <s v="DIS-E Cap Blanket"/>
    <d v="1993-03-22T00:00:00"/>
    <x v="2"/>
    <n v="201502"/>
    <x v="0"/>
    <x v="0"/>
    <s v="369300"/>
    <s v="028                                "/>
    <s v="00"/>
    <s v="UADD    "/>
    <x v="4878"/>
    <s v="1000"/>
    <s v="ZLL10"/>
    <x v="0"/>
    <s v="Elec Distribution 360-373"/>
    <s v="Mandated"/>
  </r>
  <r>
    <s v="ZPJ10"/>
    <x v="0"/>
    <x v="12"/>
    <x v="12"/>
    <s v="DIS-E Cap Blanket"/>
    <d v="1993-03-22T00:00:00"/>
    <x v="2"/>
    <n v="201502"/>
    <x v="0"/>
    <x v="0"/>
    <s v="364000"/>
    <s v="028                                "/>
    <s v="00"/>
    <s v="UADD    "/>
    <x v="4880"/>
    <s v="1000"/>
    <s v="ZPJ10"/>
    <x v="0"/>
    <s v="Elec Distribution 360-373"/>
    <s v="Mandated"/>
  </r>
  <r>
    <s v="ZPJ10"/>
    <x v="0"/>
    <x v="12"/>
    <x v="12"/>
    <s v="DIS-E Cap Blanket"/>
    <d v="1993-03-22T00:00:00"/>
    <x v="2"/>
    <n v="201502"/>
    <x v="0"/>
    <x v="0"/>
    <s v="365000"/>
    <s v="028                                "/>
    <s v="00"/>
    <s v="UADD    "/>
    <x v="4880"/>
    <s v="1000"/>
    <s v="ZPJ10"/>
    <x v="0"/>
    <s v="Elec Distribution 360-373"/>
    <s v="Mandated"/>
  </r>
  <r>
    <s v="ZPJ10"/>
    <x v="0"/>
    <x v="12"/>
    <x v="12"/>
    <s v="DIS-E Cap Blanket"/>
    <d v="1993-03-22T00:00:00"/>
    <x v="2"/>
    <n v="201502"/>
    <x v="0"/>
    <x v="0"/>
    <s v="366000"/>
    <s v="028                                "/>
    <s v="00"/>
    <s v="UADD    "/>
    <x v="4881"/>
    <s v="1000"/>
    <s v="ZPJ10"/>
    <x v="0"/>
    <s v="Elec Distribution 360-373"/>
    <s v="Mandated"/>
  </r>
  <r>
    <s v="ZPJ10"/>
    <x v="0"/>
    <x v="12"/>
    <x v="12"/>
    <s v="DIS-E Cap Blanket"/>
    <d v="1993-03-22T00:00:00"/>
    <x v="2"/>
    <n v="201502"/>
    <x v="0"/>
    <x v="0"/>
    <s v="367000"/>
    <s v="028                                "/>
    <s v="00"/>
    <s v="UADD    "/>
    <x v="4880"/>
    <s v="1000"/>
    <s v="ZPJ10"/>
    <x v="0"/>
    <s v="Elec Distribution 360-373"/>
    <s v="Mandated"/>
  </r>
  <r>
    <s v="ZPJ10"/>
    <x v="0"/>
    <x v="12"/>
    <x v="12"/>
    <s v="DIS-E Cap Blanket"/>
    <d v="1993-03-22T00:00:00"/>
    <x v="2"/>
    <n v="201502"/>
    <x v="0"/>
    <x v="0"/>
    <s v="368000"/>
    <s v="028                                "/>
    <s v="00"/>
    <s v="UADD    "/>
    <x v="4880"/>
    <s v="1000"/>
    <s v="ZPJ10"/>
    <x v="0"/>
    <s v="Elec Distribution 360-373"/>
    <s v="Mandated"/>
  </r>
  <r>
    <s v="ZPJ10"/>
    <x v="0"/>
    <x v="12"/>
    <x v="12"/>
    <s v="DIS-E Cap Blanket"/>
    <d v="1993-03-22T00:00:00"/>
    <x v="2"/>
    <n v="201502"/>
    <x v="0"/>
    <x v="0"/>
    <s v="369300"/>
    <s v="028                                "/>
    <s v="00"/>
    <s v="UADD    "/>
    <x v="4880"/>
    <s v="1000"/>
    <s v="ZPJ10"/>
    <x v="0"/>
    <s v="Elec Distribution 360-373"/>
    <s v="Mandated"/>
  </r>
  <r>
    <s v="ZBW10"/>
    <x v="0"/>
    <x v="13"/>
    <x v="13"/>
    <s v="DIS-E Cap Blanket"/>
    <d v="1993-03-22T00:00:00"/>
    <x v="2"/>
    <n v="201502"/>
    <x v="0"/>
    <x v="0"/>
    <s v="364000"/>
    <s v="028                                "/>
    <s v="00"/>
    <s v="UADD    "/>
    <x v="4882"/>
    <s v="1000"/>
    <s v="ZBW10"/>
    <x v="0"/>
    <s v="Elec Distribution 360-373"/>
    <s v="Mandated"/>
  </r>
  <r>
    <s v="ZBW10"/>
    <x v="0"/>
    <x v="13"/>
    <x v="13"/>
    <s v="DIS-E Cap Blanket"/>
    <d v="1993-03-22T00:00:00"/>
    <x v="2"/>
    <n v="201502"/>
    <x v="0"/>
    <x v="0"/>
    <s v="365000"/>
    <s v="028                                "/>
    <s v="00"/>
    <s v="UADD    "/>
    <x v="4883"/>
    <s v="1000"/>
    <s v="ZBW10"/>
    <x v="0"/>
    <s v="Elec Distribution 360-373"/>
    <s v="Mandated"/>
  </r>
  <r>
    <s v="ZBW10"/>
    <x v="0"/>
    <x v="13"/>
    <x v="13"/>
    <s v="DIS-E Cap Blanket"/>
    <d v="1993-03-22T00:00:00"/>
    <x v="2"/>
    <n v="201502"/>
    <x v="0"/>
    <x v="0"/>
    <s v="366000"/>
    <s v="028                                "/>
    <s v="00"/>
    <s v="UADD    "/>
    <x v="4883"/>
    <s v="1000"/>
    <s v="ZBW10"/>
    <x v="0"/>
    <s v="Elec Distribution 360-373"/>
    <s v="Mandated"/>
  </r>
  <r>
    <s v="ZBW10"/>
    <x v="0"/>
    <x v="13"/>
    <x v="13"/>
    <s v="DIS-E Cap Blanket"/>
    <d v="1993-03-22T00:00:00"/>
    <x v="2"/>
    <n v="201502"/>
    <x v="0"/>
    <x v="0"/>
    <s v="367000"/>
    <s v="028                                "/>
    <s v="00"/>
    <s v="UADD    "/>
    <x v="4883"/>
    <s v="1000"/>
    <s v="ZBW10"/>
    <x v="0"/>
    <s v="Elec Distribution 360-373"/>
    <s v="Mandated"/>
  </r>
  <r>
    <s v="ZBW10"/>
    <x v="0"/>
    <x v="13"/>
    <x v="13"/>
    <s v="DIS-E Cap Blanket"/>
    <d v="1993-03-22T00:00:00"/>
    <x v="2"/>
    <n v="201502"/>
    <x v="0"/>
    <x v="0"/>
    <s v="368000"/>
    <s v="028                                "/>
    <s v="00"/>
    <s v="UADD    "/>
    <x v="4883"/>
    <s v="1000"/>
    <s v="ZBW10"/>
    <x v="0"/>
    <s v="Elec Distribution 360-373"/>
    <s v="Mandated"/>
  </r>
  <r>
    <s v="ZBW10"/>
    <x v="0"/>
    <x v="13"/>
    <x v="13"/>
    <s v="DIS-E Cap Blanket"/>
    <d v="1993-03-22T00:00:00"/>
    <x v="2"/>
    <n v="201502"/>
    <x v="0"/>
    <x v="0"/>
    <s v="369300"/>
    <s v="028                                "/>
    <s v="00"/>
    <s v="UADD    "/>
    <x v="4883"/>
    <s v="1000"/>
    <s v="ZBW10"/>
    <x v="0"/>
    <s v="Elec Distribution 360-373"/>
    <s v="Mandated"/>
  </r>
  <r>
    <s v="ZBW10"/>
    <x v="0"/>
    <x v="13"/>
    <x v="13"/>
    <s v="DIS-E Cap Blanket"/>
    <d v="1993-03-22T00:00:00"/>
    <x v="2"/>
    <n v="201502"/>
    <x v="0"/>
    <x v="0"/>
    <s v="373400"/>
    <s v="028                                "/>
    <s v="00"/>
    <s v="UADD    "/>
    <x v="4883"/>
    <s v="1000"/>
    <s v="ZBW10"/>
    <x v="0"/>
    <s v="Elec Distribution 360-373"/>
    <s v="Mandated"/>
  </r>
  <r>
    <s v="ZPJ10"/>
    <x v="0"/>
    <x v="14"/>
    <x v="14"/>
    <s v="DIS-E Cap Blanket"/>
    <d v="1993-03-22T00:00:00"/>
    <x v="2"/>
    <n v="201502"/>
    <x v="0"/>
    <x v="1"/>
    <s v="364000"/>
    <s v="038                                "/>
    <s v="00"/>
    <s v="UADD    "/>
    <x v="4884"/>
    <s v="1000"/>
    <s v="ZPJ10"/>
    <x v="0"/>
    <s v="Elec Distribution 360-373"/>
    <s v="Mandated"/>
  </r>
  <r>
    <s v="ZPJ10"/>
    <x v="0"/>
    <x v="14"/>
    <x v="14"/>
    <s v="DIS-E Cap Blanket"/>
    <d v="1993-03-22T00:00:00"/>
    <x v="2"/>
    <n v="201502"/>
    <x v="0"/>
    <x v="1"/>
    <s v="365000"/>
    <s v="038                                "/>
    <s v="00"/>
    <s v="UADD    "/>
    <x v="4885"/>
    <s v="1000"/>
    <s v="ZPJ10"/>
    <x v="0"/>
    <s v="Elec Distribution 360-373"/>
    <s v="Mandated"/>
  </r>
  <r>
    <s v="ZPJ10"/>
    <x v="0"/>
    <x v="14"/>
    <x v="14"/>
    <s v="DIS-E Cap Blanket"/>
    <d v="1993-03-22T00:00:00"/>
    <x v="2"/>
    <n v="201502"/>
    <x v="0"/>
    <x v="1"/>
    <s v="366000"/>
    <s v="038                                "/>
    <s v="00"/>
    <s v="UADD    "/>
    <x v="4886"/>
    <s v="1000"/>
    <s v="ZPJ10"/>
    <x v="0"/>
    <s v="Elec Distribution 360-373"/>
    <s v="Mandated"/>
  </r>
  <r>
    <s v="ZPJ10"/>
    <x v="0"/>
    <x v="14"/>
    <x v="14"/>
    <s v="DIS-E Cap Blanket"/>
    <d v="1993-03-22T00:00:00"/>
    <x v="2"/>
    <n v="201502"/>
    <x v="0"/>
    <x v="1"/>
    <s v="367000"/>
    <s v="038                                "/>
    <s v="00"/>
    <s v="UADD    "/>
    <x v="4887"/>
    <s v="1000"/>
    <s v="ZPJ10"/>
    <x v="0"/>
    <s v="Elec Distribution 360-373"/>
    <s v="Mandated"/>
  </r>
  <r>
    <s v="ZPJ10"/>
    <x v="0"/>
    <x v="14"/>
    <x v="14"/>
    <s v="DIS-E Cap Blanket"/>
    <d v="1993-03-22T00:00:00"/>
    <x v="2"/>
    <n v="201502"/>
    <x v="0"/>
    <x v="1"/>
    <s v="368000"/>
    <s v="038                                "/>
    <s v="00"/>
    <s v="UADD    "/>
    <x v="4888"/>
    <s v="1000"/>
    <s v="ZPJ10"/>
    <x v="0"/>
    <s v="Elec Distribution 360-373"/>
    <s v="Mandated"/>
  </r>
  <r>
    <s v="ZPJ10"/>
    <x v="0"/>
    <x v="14"/>
    <x v="14"/>
    <s v="DIS-E Cap Blanket"/>
    <d v="1993-03-22T00:00:00"/>
    <x v="2"/>
    <n v="201502"/>
    <x v="0"/>
    <x v="1"/>
    <s v="369100"/>
    <s v="038                                "/>
    <s v="00"/>
    <s v="UADD    "/>
    <x v="4889"/>
    <s v="1000"/>
    <s v="ZPJ10"/>
    <x v="0"/>
    <s v="Elec Distribution 360-373"/>
    <s v="Mandated"/>
  </r>
  <r>
    <s v="ZPJ10"/>
    <x v="0"/>
    <x v="14"/>
    <x v="14"/>
    <s v="DIS-E Cap Blanket"/>
    <d v="1993-03-22T00:00:00"/>
    <x v="2"/>
    <n v="201502"/>
    <x v="0"/>
    <x v="1"/>
    <s v="369300"/>
    <s v="038                                "/>
    <s v="00"/>
    <s v="UADD    "/>
    <x v="4890"/>
    <s v="1000"/>
    <s v="ZPJ10"/>
    <x v="0"/>
    <s v="Elec Distribution 360-373"/>
    <s v="Mandated"/>
  </r>
  <r>
    <s v="ZPJ10"/>
    <x v="0"/>
    <x v="14"/>
    <x v="14"/>
    <s v="DIS-E Cap Blanket"/>
    <d v="1993-03-22T00:00:00"/>
    <x v="2"/>
    <n v="201502"/>
    <x v="0"/>
    <x v="1"/>
    <s v="373200"/>
    <s v="038                                "/>
    <s v="00"/>
    <s v="UADD    "/>
    <x v="4891"/>
    <s v="1000"/>
    <s v="ZPJ10"/>
    <x v="0"/>
    <s v="Elec Distribution 360-373"/>
    <s v="Mandated"/>
  </r>
  <r>
    <s v="ZPJ10"/>
    <x v="0"/>
    <x v="14"/>
    <x v="14"/>
    <s v="DIS-E Cap Blanket"/>
    <d v="1993-03-22T00:00:00"/>
    <x v="2"/>
    <n v="201502"/>
    <x v="0"/>
    <x v="1"/>
    <s v="373300"/>
    <s v="038                                "/>
    <s v="00"/>
    <s v="UADD    "/>
    <x v="4892"/>
    <s v="1000"/>
    <s v="ZPJ10"/>
    <x v="0"/>
    <s v="Elec Distribution 360-373"/>
    <s v="Mandated"/>
  </r>
  <r>
    <s v="ZPJ10"/>
    <x v="0"/>
    <x v="14"/>
    <x v="14"/>
    <s v="DIS-E Cap Blanket"/>
    <d v="1993-03-22T00:00:00"/>
    <x v="2"/>
    <n v="201502"/>
    <x v="0"/>
    <x v="1"/>
    <s v="373400"/>
    <s v="038                                "/>
    <s v="00"/>
    <s v="UADD    "/>
    <x v="4893"/>
    <s v="1000"/>
    <s v="ZPJ10"/>
    <x v="0"/>
    <s v="Elec Distribution 360-373"/>
    <s v="Mandated"/>
  </r>
  <r>
    <s v="ZCM10"/>
    <x v="0"/>
    <x v="16"/>
    <x v="16"/>
    <s v="DIS-E Cap Blanket"/>
    <d v="1993-03-22T00:00:00"/>
    <x v="2"/>
    <n v="201502"/>
    <x v="0"/>
    <x v="1"/>
    <s v="364000"/>
    <s v="038                                "/>
    <s v="00"/>
    <s v="UADD    "/>
    <x v="4894"/>
    <s v="1000"/>
    <s v="ZCM10"/>
    <x v="0"/>
    <s v="Elec Distribution 360-373"/>
    <s v="Mandated"/>
  </r>
  <r>
    <s v="ZCM10"/>
    <x v="0"/>
    <x v="16"/>
    <x v="16"/>
    <s v="DIS-E Cap Blanket"/>
    <d v="1993-03-22T00:00:00"/>
    <x v="2"/>
    <n v="201502"/>
    <x v="0"/>
    <x v="1"/>
    <s v="365000"/>
    <s v="038                                "/>
    <s v="00"/>
    <s v="UADD    "/>
    <x v="4895"/>
    <s v="1000"/>
    <s v="ZCM10"/>
    <x v="0"/>
    <s v="Elec Distribution 360-373"/>
    <s v="Mandated"/>
  </r>
  <r>
    <s v="ZCM10"/>
    <x v="0"/>
    <x v="16"/>
    <x v="16"/>
    <s v="DIS-E Cap Blanket"/>
    <d v="1993-03-22T00:00:00"/>
    <x v="2"/>
    <n v="201502"/>
    <x v="0"/>
    <x v="1"/>
    <s v="369300"/>
    <s v="038                                "/>
    <s v="00"/>
    <s v="UADD    "/>
    <x v="4896"/>
    <s v="1000"/>
    <s v="ZCM10"/>
    <x v="0"/>
    <s v="Elec Distribution 360-373"/>
    <s v="Mandated"/>
  </r>
  <r>
    <s v="ZLL10"/>
    <x v="0"/>
    <x v="17"/>
    <x v="17"/>
    <s v="DIS-E Cap Blanket"/>
    <d v="1993-03-22T00:00:00"/>
    <x v="2"/>
    <n v="201502"/>
    <x v="0"/>
    <x v="1"/>
    <s v="364000"/>
    <s v="038                                "/>
    <s v="00"/>
    <s v="UADD    "/>
    <x v="4897"/>
    <s v="1000"/>
    <s v="ZLL10"/>
    <x v="0"/>
    <s v="Elec Distribution 360-373"/>
    <s v="Mandated"/>
  </r>
  <r>
    <s v="ZLL10"/>
    <x v="0"/>
    <x v="17"/>
    <x v="17"/>
    <s v="DIS-E Cap Blanket"/>
    <d v="1993-03-22T00:00:00"/>
    <x v="2"/>
    <n v="201502"/>
    <x v="0"/>
    <x v="1"/>
    <s v="365000"/>
    <s v="038                                "/>
    <s v="00"/>
    <s v="UADD    "/>
    <x v="4898"/>
    <s v="1000"/>
    <s v="ZLL10"/>
    <x v="0"/>
    <s v="Elec Distribution 360-373"/>
    <s v="Mandated"/>
  </r>
  <r>
    <s v="ZLL10"/>
    <x v="0"/>
    <x v="17"/>
    <x v="17"/>
    <s v="DIS-E Cap Blanket"/>
    <d v="1993-03-22T00:00:00"/>
    <x v="2"/>
    <n v="201502"/>
    <x v="0"/>
    <x v="1"/>
    <s v="369300"/>
    <s v="038                                "/>
    <s v="00"/>
    <s v="UADD    "/>
    <x v="4899"/>
    <s v="1000"/>
    <s v="ZLL10"/>
    <x v="0"/>
    <s v="Elec Distribution 360-373"/>
    <s v="Mandated"/>
  </r>
  <r>
    <s v="ZBR10"/>
    <x v="0"/>
    <x v="18"/>
    <x v="18"/>
    <s v="DIS-E Cap Blanket"/>
    <d v="1951-01-01T00:00:00"/>
    <x v="2"/>
    <n v="201502"/>
    <x v="0"/>
    <x v="0"/>
    <s v="364000"/>
    <s v="028                                "/>
    <s v="00"/>
    <s v="UADD    "/>
    <x v="4900"/>
    <s v="1000"/>
    <s v="ZBR10"/>
    <x v="0"/>
    <s v="Elec Distribution 360-373"/>
    <s v="Mandated"/>
  </r>
  <r>
    <s v="ZBR10"/>
    <x v="0"/>
    <x v="18"/>
    <x v="18"/>
    <s v="DIS-E Cap Blanket"/>
    <d v="1951-01-01T00:00:00"/>
    <x v="2"/>
    <n v="201502"/>
    <x v="0"/>
    <x v="0"/>
    <s v="365000"/>
    <s v="028                                "/>
    <s v="00"/>
    <s v="UADD    "/>
    <x v="4901"/>
    <s v="1000"/>
    <s v="ZBR10"/>
    <x v="0"/>
    <s v="Elec Distribution 360-373"/>
    <s v="Mandated"/>
  </r>
  <r>
    <s v="ZBR10"/>
    <x v="0"/>
    <x v="18"/>
    <x v="18"/>
    <s v="DIS-E Cap Blanket"/>
    <d v="1951-01-01T00:00:00"/>
    <x v="2"/>
    <n v="201502"/>
    <x v="0"/>
    <x v="0"/>
    <s v="366000"/>
    <s v="028                                "/>
    <s v="00"/>
    <s v="UADD    "/>
    <x v="239"/>
    <s v="1000"/>
    <s v="ZBR10"/>
    <x v="0"/>
    <s v="Elec Distribution 360-373"/>
    <s v="Mandated"/>
  </r>
  <r>
    <s v="ZBR10"/>
    <x v="0"/>
    <x v="18"/>
    <x v="18"/>
    <s v="DIS-E Cap Blanket"/>
    <d v="1951-01-01T00:00:00"/>
    <x v="2"/>
    <n v="201502"/>
    <x v="0"/>
    <x v="0"/>
    <s v="367000"/>
    <s v="028                                "/>
    <s v="00"/>
    <s v="UADD    "/>
    <x v="239"/>
    <s v="1000"/>
    <s v="ZBR10"/>
    <x v="0"/>
    <s v="Elec Distribution 360-373"/>
    <s v="Mandated"/>
  </r>
  <r>
    <s v="ZBR10"/>
    <x v="0"/>
    <x v="18"/>
    <x v="18"/>
    <s v="DIS-E Cap Blanket"/>
    <d v="1951-01-01T00:00:00"/>
    <x v="2"/>
    <n v="201502"/>
    <x v="0"/>
    <x v="0"/>
    <s v="368000"/>
    <s v="028                                "/>
    <s v="00"/>
    <s v="UADD    "/>
    <x v="239"/>
    <s v="1000"/>
    <s v="ZBR10"/>
    <x v="0"/>
    <s v="Elec Distribution 360-373"/>
    <s v="Mandated"/>
  </r>
  <r>
    <s v="ZBR10"/>
    <x v="0"/>
    <x v="18"/>
    <x v="18"/>
    <s v="DIS-E Cap Blanket"/>
    <d v="1951-01-01T00:00:00"/>
    <x v="2"/>
    <n v="201502"/>
    <x v="0"/>
    <x v="0"/>
    <s v="369100"/>
    <s v="028                                "/>
    <s v="00"/>
    <s v="UADD    "/>
    <x v="239"/>
    <s v="1000"/>
    <s v="ZBR10"/>
    <x v="0"/>
    <s v="Elec Distribution 360-373"/>
    <s v="Mandated"/>
  </r>
  <r>
    <s v="ZBR10"/>
    <x v="0"/>
    <x v="18"/>
    <x v="18"/>
    <s v="DIS-E Cap Blanket"/>
    <d v="1951-01-01T00:00:00"/>
    <x v="2"/>
    <n v="201502"/>
    <x v="0"/>
    <x v="0"/>
    <s v="369300"/>
    <s v="028                                "/>
    <s v="00"/>
    <s v="UADD    "/>
    <x v="239"/>
    <s v="1000"/>
    <s v="ZBR10"/>
    <x v="0"/>
    <s v="Elec Distribution 360-373"/>
    <s v="Mandated"/>
  </r>
  <r>
    <s v="ZBR10"/>
    <x v="0"/>
    <x v="18"/>
    <x v="18"/>
    <s v="DIS-E Cap Blanket"/>
    <d v="1951-01-01T00:00:00"/>
    <x v="2"/>
    <n v="201502"/>
    <x v="0"/>
    <x v="0"/>
    <s v="373200"/>
    <s v="028                                "/>
    <s v="00"/>
    <s v="UADD    "/>
    <x v="239"/>
    <s v="1000"/>
    <s v="ZBR10"/>
    <x v="0"/>
    <s v="Elec Distribution 360-373"/>
    <s v="Mandated"/>
  </r>
  <r>
    <s v="ZBR10"/>
    <x v="0"/>
    <x v="18"/>
    <x v="18"/>
    <s v="DIS-E Cap Blanket"/>
    <d v="1951-01-01T00:00:00"/>
    <x v="2"/>
    <n v="201502"/>
    <x v="0"/>
    <x v="0"/>
    <s v="373300"/>
    <s v="028                                "/>
    <s v="00"/>
    <s v="UADD    "/>
    <x v="239"/>
    <s v="1000"/>
    <s v="ZBR10"/>
    <x v="0"/>
    <s v="Elec Distribution 360-373"/>
    <s v="Mandated"/>
  </r>
  <r>
    <s v="ZBR10"/>
    <x v="0"/>
    <x v="18"/>
    <x v="18"/>
    <s v="DIS-E Cap Blanket"/>
    <d v="1951-01-01T00:00:00"/>
    <x v="2"/>
    <n v="201502"/>
    <x v="0"/>
    <x v="0"/>
    <s v="373400"/>
    <s v="028                                "/>
    <s v="00"/>
    <s v="UADD    "/>
    <x v="239"/>
    <s v="1000"/>
    <s v="ZBR10"/>
    <x v="0"/>
    <s v="Elec Distribution 360-373"/>
    <s v="Mandated"/>
  </r>
  <r>
    <s v="ZPJ10"/>
    <x v="0"/>
    <x v="19"/>
    <x v="19"/>
    <s v="DIS-E Cap Blanket"/>
    <d v="1993-03-22T00:00:00"/>
    <x v="2"/>
    <n v="201502"/>
    <x v="0"/>
    <x v="1"/>
    <s v="364000"/>
    <s v="038                                "/>
    <s v="00"/>
    <s v="UADD    "/>
    <x v="4902"/>
    <s v="1000"/>
    <s v="ZPJ10"/>
    <x v="0"/>
    <s v="Elec Distribution 360-373"/>
    <s v="Mandated"/>
  </r>
  <r>
    <s v="ZPJ10"/>
    <x v="0"/>
    <x v="19"/>
    <x v="19"/>
    <s v="DIS-E Cap Blanket"/>
    <d v="1993-03-22T00:00:00"/>
    <x v="2"/>
    <n v="201502"/>
    <x v="0"/>
    <x v="1"/>
    <s v="365000"/>
    <s v="038                                "/>
    <s v="00"/>
    <s v="UADD    "/>
    <x v="4903"/>
    <s v="1000"/>
    <s v="ZPJ10"/>
    <x v="0"/>
    <s v="Elec Distribution 360-373"/>
    <s v="Mandated"/>
  </r>
  <r>
    <s v="ZPJ10"/>
    <x v="0"/>
    <x v="19"/>
    <x v="19"/>
    <s v="DIS-E Cap Blanket"/>
    <d v="1993-03-22T00:00:00"/>
    <x v="2"/>
    <n v="201502"/>
    <x v="0"/>
    <x v="1"/>
    <s v="369300"/>
    <s v="038                                "/>
    <s v="00"/>
    <s v="UADD    "/>
    <x v="4904"/>
    <s v="1000"/>
    <s v="ZPJ10"/>
    <x v="0"/>
    <s v="Elec Distribution 360-373"/>
    <s v="Mandated"/>
  </r>
  <r>
    <s v="ZBR10"/>
    <x v="0"/>
    <x v="802"/>
    <x v="802"/>
    <s v="DIS-E Cap Blanket"/>
    <d v="1951-01-01T00:00:00"/>
    <x v="2"/>
    <n v="201502"/>
    <x v="0"/>
    <x v="0"/>
    <s v="364000"/>
    <s v="028                                "/>
    <s v="00"/>
    <s v="UADD    "/>
    <x v="4905"/>
    <s v="1000"/>
    <s v="ZBR10"/>
    <x v="0"/>
    <s v="Elec Distribution 360-373"/>
    <s v="Mandated"/>
  </r>
  <r>
    <s v="ZBR10"/>
    <x v="0"/>
    <x v="802"/>
    <x v="802"/>
    <s v="DIS-E Cap Blanket"/>
    <d v="1951-01-01T00:00:00"/>
    <x v="2"/>
    <n v="201502"/>
    <x v="0"/>
    <x v="0"/>
    <s v="365000"/>
    <s v="028                                "/>
    <s v="00"/>
    <s v="UADD    "/>
    <x v="4905"/>
    <s v="1000"/>
    <s v="ZBR10"/>
    <x v="0"/>
    <s v="Elec Distribution 360-373"/>
    <s v="Mandated"/>
  </r>
  <r>
    <s v="ZBR10"/>
    <x v="0"/>
    <x v="802"/>
    <x v="802"/>
    <s v="DIS-E Cap Blanket"/>
    <d v="1951-01-01T00:00:00"/>
    <x v="2"/>
    <n v="201502"/>
    <x v="0"/>
    <x v="0"/>
    <s v="366000"/>
    <s v="028                                "/>
    <s v="00"/>
    <s v="UADD    "/>
    <x v="4906"/>
    <s v="1000"/>
    <s v="ZBR10"/>
    <x v="0"/>
    <s v="Elec Distribution 360-373"/>
    <s v="Mandated"/>
  </r>
  <r>
    <s v="ZBR10"/>
    <x v="0"/>
    <x v="802"/>
    <x v="802"/>
    <s v="DIS-E Cap Blanket"/>
    <d v="1951-01-01T00:00:00"/>
    <x v="2"/>
    <n v="201502"/>
    <x v="0"/>
    <x v="0"/>
    <s v="367000"/>
    <s v="028                                "/>
    <s v="00"/>
    <s v="UADD    "/>
    <x v="4905"/>
    <s v="1000"/>
    <s v="ZBR10"/>
    <x v="0"/>
    <s v="Elec Distribution 360-373"/>
    <s v="Mandated"/>
  </r>
  <r>
    <s v="ZBR10"/>
    <x v="0"/>
    <x v="802"/>
    <x v="802"/>
    <s v="DIS-E Cap Blanket"/>
    <d v="1951-01-01T00:00:00"/>
    <x v="2"/>
    <n v="201502"/>
    <x v="0"/>
    <x v="0"/>
    <s v="368000"/>
    <s v="028                                "/>
    <s v="00"/>
    <s v="UADD    "/>
    <x v="4905"/>
    <s v="1000"/>
    <s v="ZBR10"/>
    <x v="0"/>
    <s v="Elec Distribution 360-373"/>
    <s v="Mandated"/>
  </r>
  <r>
    <s v="ZBR10"/>
    <x v="0"/>
    <x v="802"/>
    <x v="802"/>
    <s v="DIS-E Cap Blanket"/>
    <d v="1951-01-01T00:00:00"/>
    <x v="2"/>
    <n v="201502"/>
    <x v="0"/>
    <x v="0"/>
    <s v="369300"/>
    <s v="028                                "/>
    <s v="00"/>
    <s v="UADD    "/>
    <x v="4905"/>
    <s v="1000"/>
    <s v="ZBR10"/>
    <x v="0"/>
    <s v="Elec Distribution 360-373"/>
    <s v="Mandated"/>
  </r>
  <r>
    <s v="ZLL10"/>
    <x v="0"/>
    <x v="20"/>
    <x v="20"/>
    <s v="DIS-E Cap Blanket"/>
    <d v="1993-03-22T00:00:00"/>
    <x v="2"/>
    <n v="201502"/>
    <x v="0"/>
    <x v="1"/>
    <s v="364000"/>
    <s v="038                                "/>
    <s v="00"/>
    <s v="UADD    "/>
    <x v="4907"/>
    <s v="1000"/>
    <s v="ZLL10"/>
    <x v="0"/>
    <s v="Elec Distribution 360-373"/>
    <s v="Mandated"/>
  </r>
  <r>
    <s v="ZLL10"/>
    <x v="0"/>
    <x v="20"/>
    <x v="20"/>
    <s v="DIS-E Cap Blanket"/>
    <d v="1993-03-22T00:00:00"/>
    <x v="2"/>
    <n v="201502"/>
    <x v="0"/>
    <x v="1"/>
    <s v="365000"/>
    <s v="038                                "/>
    <s v="00"/>
    <s v="UADD    "/>
    <x v="4908"/>
    <s v="1000"/>
    <s v="ZLL10"/>
    <x v="0"/>
    <s v="Elec Distribution 360-373"/>
    <s v="Mandated"/>
  </r>
  <r>
    <s v="ZBO10"/>
    <x v="0"/>
    <x v="21"/>
    <x v="21"/>
    <s v="DIS-E Cap Blanket"/>
    <d v="1993-03-22T00:00:00"/>
    <x v="2"/>
    <n v="201502"/>
    <x v="0"/>
    <x v="0"/>
    <s v="365000"/>
    <s v="028                                "/>
    <s v="00"/>
    <s v="UADD    "/>
    <x v="4909"/>
    <s v="1000"/>
    <s v="ZBO10"/>
    <x v="0"/>
    <s v="Elec Distribution 360-373"/>
    <s v="Mandated"/>
  </r>
  <r>
    <s v="ZPJ10"/>
    <x v="0"/>
    <x v="22"/>
    <x v="22"/>
    <s v="DIS-E Cap Blanket"/>
    <d v="1993-03-22T00:00:00"/>
    <x v="2"/>
    <n v="201502"/>
    <x v="0"/>
    <x v="0"/>
    <s v="364000"/>
    <s v="028                                "/>
    <s v="00"/>
    <s v="UADD    "/>
    <x v="4910"/>
    <s v="1000"/>
    <s v="ZPJ10"/>
    <x v="0"/>
    <s v="Elec Distribution 360-373"/>
    <s v="Mandated"/>
  </r>
  <r>
    <s v="ZPJ10"/>
    <x v="0"/>
    <x v="22"/>
    <x v="22"/>
    <s v="DIS-E Cap Blanket"/>
    <d v="1993-03-22T00:00:00"/>
    <x v="2"/>
    <n v="201502"/>
    <x v="0"/>
    <x v="0"/>
    <s v="366000"/>
    <s v="028                                "/>
    <s v="00"/>
    <s v="UADD    "/>
    <x v="4911"/>
    <s v="1000"/>
    <s v="ZPJ10"/>
    <x v="0"/>
    <s v="Elec Distribution 360-373"/>
    <s v="Mandated"/>
  </r>
  <r>
    <s v="ZPJ10"/>
    <x v="0"/>
    <x v="22"/>
    <x v="22"/>
    <s v="DIS-E Cap Blanket"/>
    <d v="1993-03-22T00:00:00"/>
    <x v="2"/>
    <n v="201502"/>
    <x v="0"/>
    <x v="0"/>
    <s v="367000"/>
    <s v="028                                "/>
    <s v="00"/>
    <s v="UADD    "/>
    <x v="4912"/>
    <s v="1000"/>
    <s v="ZPJ10"/>
    <x v="0"/>
    <s v="Elec Distribution 360-373"/>
    <s v="Mandated"/>
  </r>
  <r>
    <s v="ZPJ10"/>
    <x v="0"/>
    <x v="22"/>
    <x v="22"/>
    <s v="DIS-E Cap Blanket"/>
    <d v="1993-03-22T00:00:00"/>
    <x v="2"/>
    <n v="201502"/>
    <x v="0"/>
    <x v="0"/>
    <s v="369100"/>
    <s v="028                                "/>
    <s v="00"/>
    <s v="UADD    "/>
    <x v="4913"/>
    <s v="1000"/>
    <s v="ZPJ10"/>
    <x v="0"/>
    <s v="Elec Distribution 360-373"/>
    <s v="Mandated"/>
  </r>
  <r>
    <s v="ZPJ10"/>
    <x v="0"/>
    <x v="22"/>
    <x v="22"/>
    <s v="DIS-E Cap Blanket"/>
    <d v="1993-03-22T00:00:00"/>
    <x v="2"/>
    <n v="201502"/>
    <x v="0"/>
    <x v="0"/>
    <s v="369300"/>
    <s v="028                                "/>
    <s v="00"/>
    <s v="UADD    "/>
    <x v="4914"/>
    <s v="1000"/>
    <s v="ZPJ10"/>
    <x v="0"/>
    <s v="Elec Distribution 360-373"/>
    <s v="Mandated"/>
  </r>
  <r>
    <s v="ZBO10"/>
    <x v="0"/>
    <x v="23"/>
    <x v="23"/>
    <s v="DIS-E Cap Blanket"/>
    <d v="2005-01-01T00:00:00"/>
    <x v="2"/>
    <n v="201502"/>
    <x v="0"/>
    <x v="0"/>
    <s v="365000"/>
    <s v="028                                "/>
    <s v="00"/>
    <s v="UADD    "/>
    <x v="4915"/>
    <s v="1000"/>
    <s v="ZBO10"/>
    <x v="0"/>
    <s v="Elec Distribution 360-373"/>
    <s v="Mandated"/>
  </r>
  <r>
    <s v="ZBO10"/>
    <x v="0"/>
    <x v="23"/>
    <x v="23"/>
    <s v="DIS-E Cap Blanket"/>
    <d v="2005-01-01T00:00:00"/>
    <x v="2"/>
    <n v="201502"/>
    <x v="0"/>
    <x v="0"/>
    <s v="366000"/>
    <s v="028                                "/>
    <s v="00"/>
    <s v="UADD    "/>
    <x v="4916"/>
    <s v="1000"/>
    <s v="ZBO10"/>
    <x v="0"/>
    <s v="Elec Distribution 360-373"/>
    <s v="Mandated"/>
  </r>
  <r>
    <s v="ZBO10"/>
    <x v="0"/>
    <x v="23"/>
    <x v="23"/>
    <s v="DIS-E Cap Blanket"/>
    <d v="2005-01-01T00:00:00"/>
    <x v="2"/>
    <n v="201502"/>
    <x v="0"/>
    <x v="0"/>
    <s v="367000"/>
    <s v="028                                "/>
    <s v="00"/>
    <s v="UADD    "/>
    <x v="4917"/>
    <s v="1000"/>
    <s v="ZBO10"/>
    <x v="0"/>
    <s v="Elec Distribution 360-373"/>
    <s v="Mandated"/>
  </r>
  <r>
    <s v="ZCS10"/>
    <x v="0"/>
    <x v="24"/>
    <x v="24"/>
    <s v="DIS-E Cap Blanket"/>
    <d v="1994-09-02T00:00:00"/>
    <x v="2"/>
    <n v="201502"/>
    <x v="0"/>
    <x v="1"/>
    <s v="364000"/>
    <s v="038                                "/>
    <s v="00"/>
    <s v="UADD    "/>
    <x v="4918"/>
    <s v="1000"/>
    <s v="ZCS10"/>
    <x v="0"/>
    <s v="Elec Distribution 360-373"/>
    <s v="Mandated"/>
  </r>
  <r>
    <s v="ZCS10"/>
    <x v="0"/>
    <x v="24"/>
    <x v="24"/>
    <s v="DIS-E Cap Blanket"/>
    <d v="1994-09-02T00:00:00"/>
    <x v="2"/>
    <n v="201502"/>
    <x v="0"/>
    <x v="1"/>
    <s v="365000"/>
    <s v="038                                "/>
    <s v="00"/>
    <s v="UADD    "/>
    <x v="4919"/>
    <s v="1000"/>
    <s v="ZCS10"/>
    <x v="0"/>
    <s v="Elec Distribution 360-373"/>
    <s v="Mandated"/>
  </r>
  <r>
    <s v="ZCS10"/>
    <x v="0"/>
    <x v="24"/>
    <x v="24"/>
    <s v="DIS-E Cap Blanket"/>
    <d v="1994-09-02T00:00:00"/>
    <x v="2"/>
    <n v="201502"/>
    <x v="0"/>
    <x v="1"/>
    <s v="366000"/>
    <s v="038                                "/>
    <s v="00"/>
    <s v="UADD    "/>
    <x v="4920"/>
    <s v="1000"/>
    <s v="ZCS10"/>
    <x v="0"/>
    <s v="Elec Distribution 360-373"/>
    <s v="Mandated"/>
  </r>
  <r>
    <s v="ZCS10"/>
    <x v="0"/>
    <x v="24"/>
    <x v="24"/>
    <s v="DIS-E Cap Blanket"/>
    <d v="1994-09-02T00:00:00"/>
    <x v="2"/>
    <n v="201502"/>
    <x v="0"/>
    <x v="1"/>
    <s v="367000"/>
    <s v="038                                "/>
    <s v="00"/>
    <s v="UADD    "/>
    <x v="4921"/>
    <s v="1000"/>
    <s v="ZCS10"/>
    <x v="0"/>
    <s v="Elec Distribution 360-373"/>
    <s v="Mandated"/>
  </r>
  <r>
    <s v="ZCS10"/>
    <x v="0"/>
    <x v="24"/>
    <x v="24"/>
    <s v="DIS-E Cap Blanket"/>
    <d v="1994-09-02T00:00:00"/>
    <x v="2"/>
    <n v="201502"/>
    <x v="0"/>
    <x v="1"/>
    <s v="368000"/>
    <s v="038                                "/>
    <s v="00"/>
    <s v="UADD    "/>
    <x v="4922"/>
    <s v="1000"/>
    <s v="ZCS10"/>
    <x v="0"/>
    <s v="Elec Distribution 360-373"/>
    <s v="Mandated"/>
  </r>
  <r>
    <s v="ZCS10"/>
    <x v="0"/>
    <x v="24"/>
    <x v="24"/>
    <s v="DIS-E Cap Blanket"/>
    <d v="1994-09-02T00:00:00"/>
    <x v="2"/>
    <n v="201502"/>
    <x v="0"/>
    <x v="1"/>
    <s v="369100"/>
    <s v="038                                "/>
    <s v="00"/>
    <s v="UADD    "/>
    <x v="4923"/>
    <s v="1000"/>
    <s v="ZCS10"/>
    <x v="0"/>
    <s v="Elec Distribution 360-373"/>
    <s v="Mandated"/>
  </r>
  <r>
    <s v="ZCS10"/>
    <x v="0"/>
    <x v="24"/>
    <x v="24"/>
    <s v="DIS-E Cap Blanket"/>
    <d v="1994-09-02T00:00:00"/>
    <x v="2"/>
    <n v="201502"/>
    <x v="0"/>
    <x v="1"/>
    <s v="369300"/>
    <s v="038                                "/>
    <s v="00"/>
    <s v="UADD    "/>
    <x v="4924"/>
    <s v="1000"/>
    <s v="ZCS10"/>
    <x v="0"/>
    <s v="Elec Distribution 360-373"/>
    <s v="Mandated"/>
  </r>
  <r>
    <s v="ZBC10"/>
    <x v="0"/>
    <x v="25"/>
    <x v="25"/>
    <s v="DIS-E Cap Blanket"/>
    <d v="1993-03-22T00:00:00"/>
    <x v="2"/>
    <n v="201502"/>
    <x v="0"/>
    <x v="0"/>
    <s v="364000"/>
    <s v="028                                "/>
    <s v="00"/>
    <s v="UADD    "/>
    <x v="4925"/>
    <s v="1000"/>
    <s v="ZBC10"/>
    <x v="0"/>
    <s v="Elec Distribution 360-373"/>
    <s v="Mandated"/>
  </r>
  <r>
    <s v="ZBC10"/>
    <x v="0"/>
    <x v="25"/>
    <x v="25"/>
    <s v="DIS-E Cap Blanket"/>
    <d v="1993-03-22T00:00:00"/>
    <x v="2"/>
    <n v="201502"/>
    <x v="0"/>
    <x v="0"/>
    <s v="365000"/>
    <s v="028                                "/>
    <s v="00"/>
    <s v="UADD    "/>
    <x v="4926"/>
    <s v="1000"/>
    <s v="ZBC10"/>
    <x v="0"/>
    <s v="Elec Distribution 360-373"/>
    <s v="Mandated"/>
  </r>
  <r>
    <s v="ZBC10"/>
    <x v="0"/>
    <x v="25"/>
    <x v="25"/>
    <s v="DIS-E Cap Blanket"/>
    <d v="1993-03-22T00:00:00"/>
    <x v="2"/>
    <n v="201502"/>
    <x v="0"/>
    <x v="0"/>
    <s v="366000"/>
    <s v="028                                "/>
    <s v="00"/>
    <s v="UADD    "/>
    <x v="4927"/>
    <s v="1000"/>
    <s v="ZBC10"/>
    <x v="0"/>
    <s v="Elec Distribution 360-373"/>
    <s v="Mandated"/>
  </r>
  <r>
    <s v="ZBC10"/>
    <x v="0"/>
    <x v="25"/>
    <x v="25"/>
    <s v="DIS-E Cap Blanket"/>
    <d v="1993-03-22T00:00:00"/>
    <x v="2"/>
    <n v="201502"/>
    <x v="0"/>
    <x v="0"/>
    <s v="369300"/>
    <s v="028                                "/>
    <s v="00"/>
    <s v="UADD    "/>
    <x v="4928"/>
    <s v="1000"/>
    <s v="ZBC10"/>
    <x v="0"/>
    <s v="Elec Distribution 360-373"/>
    <s v="Mandated"/>
  </r>
  <r>
    <s v="ZDP10"/>
    <x v="0"/>
    <x v="27"/>
    <x v="27"/>
    <s v="DIS-E Cap Blanket"/>
    <d v="2004-01-01T00:00:00"/>
    <x v="2"/>
    <n v="201502"/>
    <x v="0"/>
    <x v="0"/>
    <s v="364000"/>
    <s v="028                                "/>
    <s v="00"/>
    <s v="UADD    "/>
    <x v="239"/>
    <s v="1000"/>
    <s v="ZDP10"/>
    <x v="0"/>
    <s v="Elec Distribution 360-373"/>
    <s v="Mandated"/>
  </r>
  <r>
    <s v="ZDP10"/>
    <x v="0"/>
    <x v="27"/>
    <x v="27"/>
    <s v="DIS-E Cap Blanket"/>
    <d v="2004-01-01T00:00:00"/>
    <x v="2"/>
    <n v="201502"/>
    <x v="0"/>
    <x v="0"/>
    <s v="365000"/>
    <s v="028                                "/>
    <s v="00"/>
    <s v="UADD    "/>
    <x v="239"/>
    <s v="1000"/>
    <s v="ZDP10"/>
    <x v="0"/>
    <s v="Elec Distribution 360-373"/>
    <s v="Mandated"/>
  </r>
  <r>
    <s v="ZDP10"/>
    <x v="0"/>
    <x v="27"/>
    <x v="27"/>
    <s v="DIS-E Cap Blanket"/>
    <d v="2004-01-01T00:00:00"/>
    <x v="2"/>
    <n v="201502"/>
    <x v="0"/>
    <x v="0"/>
    <s v="366000"/>
    <s v="028                                "/>
    <s v="00"/>
    <s v="UADD    "/>
    <x v="4929"/>
    <s v="1000"/>
    <s v="ZDP10"/>
    <x v="0"/>
    <s v="Elec Distribution 360-373"/>
    <s v="Mandated"/>
  </r>
  <r>
    <s v="ZDP10"/>
    <x v="0"/>
    <x v="27"/>
    <x v="27"/>
    <s v="DIS-E Cap Blanket"/>
    <d v="2004-01-01T00:00:00"/>
    <x v="2"/>
    <n v="201502"/>
    <x v="0"/>
    <x v="0"/>
    <s v="367000"/>
    <s v="028                                "/>
    <s v="00"/>
    <s v="UADD    "/>
    <x v="239"/>
    <s v="1000"/>
    <s v="ZDP10"/>
    <x v="0"/>
    <s v="Elec Distribution 360-373"/>
    <s v="Mandated"/>
  </r>
  <r>
    <s v="ZDP10"/>
    <x v="0"/>
    <x v="27"/>
    <x v="27"/>
    <s v="DIS-E Cap Blanket"/>
    <d v="2004-01-01T00:00:00"/>
    <x v="2"/>
    <n v="201502"/>
    <x v="0"/>
    <x v="0"/>
    <s v="368000"/>
    <s v="028                                "/>
    <s v="00"/>
    <s v="UADD    "/>
    <x v="239"/>
    <s v="1000"/>
    <s v="ZDP10"/>
    <x v="0"/>
    <s v="Elec Distribution 360-373"/>
    <s v="Mandated"/>
  </r>
  <r>
    <s v="ZDP10"/>
    <x v="0"/>
    <x v="27"/>
    <x v="27"/>
    <s v="DIS-E Cap Blanket"/>
    <d v="2004-01-01T00:00:00"/>
    <x v="2"/>
    <n v="201502"/>
    <x v="0"/>
    <x v="0"/>
    <s v="369100"/>
    <s v="028                                "/>
    <s v="00"/>
    <s v="UADD    "/>
    <x v="239"/>
    <s v="1000"/>
    <s v="ZDP10"/>
    <x v="0"/>
    <s v="Elec Distribution 360-373"/>
    <s v="Mandated"/>
  </r>
  <r>
    <s v="ZDP10"/>
    <x v="0"/>
    <x v="27"/>
    <x v="27"/>
    <s v="DIS-E Cap Blanket"/>
    <d v="2004-01-01T00:00:00"/>
    <x v="2"/>
    <n v="201502"/>
    <x v="0"/>
    <x v="0"/>
    <s v="369300"/>
    <s v="028                                "/>
    <s v="00"/>
    <s v="UADD    "/>
    <x v="239"/>
    <s v="1000"/>
    <s v="ZDP10"/>
    <x v="0"/>
    <s v="Elec Distribution 360-373"/>
    <s v="Mandated"/>
  </r>
  <r>
    <s v="ZDP10"/>
    <x v="0"/>
    <x v="27"/>
    <x v="27"/>
    <s v="DIS-E Cap Blanket"/>
    <d v="2004-01-01T00:00:00"/>
    <x v="2"/>
    <n v="201502"/>
    <x v="0"/>
    <x v="0"/>
    <s v="373200"/>
    <s v="028                                "/>
    <s v="00"/>
    <s v="UADD    "/>
    <x v="239"/>
    <s v="1000"/>
    <s v="ZDP10"/>
    <x v="0"/>
    <s v="Elec Distribution 360-373"/>
    <s v="Mandated"/>
  </r>
  <r>
    <s v="ZDP10"/>
    <x v="0"/>
    <x v="27"/>
    <x v="27"/>
    <s v="DIS-E Cap Blanket"/>
    <d v="2004-01-01T00:00:00"/>
    <x v="2"/>
    <n v="201502"/>
    <x v="0"/>
    <x v="0"/>
    <s v="373300"/>
    <s v="028                                "/>
    <s v="00"/>
    <s v="UADD    "/>
    <x v="239"/>
    <s v="1000"/>
    <s v="ZDP10"/>
    <x v="0"/>
    <s v="Elec Distribution 360-373"/>
    <s v="Mandated"/>
  </r>
  <r>
    <s v="ZDP10"/>
    <x v="0"/>
    <x v="27"/>
    <x v="27"/>
    <s v="DIS-E Cap Blanket"/>
    <d v="2004-01-01T00:00:00"/>
    <x v="2"/>
    <n v="201502"/>
    <x v="0"/>
    <x v="0"/>
    <s v="373400"/>
    <s v="028                                "/>
    <s v="00"/>
    <s v="UADD    "/>
    <x v="239"/>
    <s v="1000"/>
    <s v="ZDP10"/>
    <x v="0"/>
    <s v="Elec Distribution 360-373"/>
    <s v="Mandated"/>
  </r>
  <r>
    <s v="ZBC10"/>
    <x v="0"/>
    <x v="28"/>
    <x v="28"/>
    <s v="DIS-E Cap Blanket"/>
    <d v="2004-01-01T00:00:00"/>
    <x v="2"/>
    <n v="201502"/>
    <x v="0"/>
    <x v="0"/>
    <s v="364000"/>
    <s v="028                                "/>
    <s v="00"/>
    <s v="UADD    "/>
    <x v="239"/>
    <s v="1000"/>
    <s v="ZBC10"/>
    <x v="0"/>
    <s v="Elec Distribution 360-373"/>
    <s v="Mandated"/>
  </r>
  <r>
    <s v="ZBC10"/>
    <x v="0"/>
    <x v="28"/>
    <x v="28"/>
    <s v="DIS-E Cap Blanket"/>
    <d v="2004-01-01T00:00:00"/>
    <x v="2"/>
    <n v="201502"/>
    <x v="0"/>
    <x v="0"/>
    <s v="365000"/>
    <s v="028                                "/>
    <s v="00"/>
    <s v="UADD    "/>
    <x v="239"/>
    <s v="1000"/>
    <s v="ZBC10"/>
    <x v="0"/>
    <s v="Elec Distribution 360-373"/>
    <s v="Mandated"/>
  </r>
  <r>
    <s v="ZBC10"/>
    <x v="0"/>
    <x v="28"/>
    <x v="28"/>
    <s v="DIS-E Cap Blanket"/>
    <d v="2004-01-01T00:00:00"/>
    <x v="2"/>
    <n v="201502"/>
    <x v="0"/>
    <x v="0"/>
    <s v="366000"/>
    <s v="028                                "/>
    <s v="00"/>
    <s v="UADD    "/>
    <x v="239"/>
    <s v="1000"/>
    <s v="ZBC10"/>
    <x v="0"/>
    <s v="Elec Distribution 360-373"/>
    <s v="Mandated"/>
  </r>
  <r>
    <s v="ZBC10"/>
    <x v="0"/>
    <x v="28"/>
    <x v="28"/>
    <s v="DIS-E Cap Blanket"/>
    <d v="2004-01-01T00:00:00"/>
    <x v="2"/>
    <n v="201502"/>
    <x v="0"/>
    <x v="0"/>
    <s v="367000"/>
    <s v="028                                "/>
    <s v="00"/>
    <s v="UADD    "/>
    <x v="239"/>
    <s v="1000"/>
    <s v="ZBC10"/>
    <x v="0"/>
    <s v="Elec Distribution 360-373"/>
    <s v="Mandated"/>
  </r>
  <r>
    <s v="ZBC10"/>
    <x v="0"/>
    <x v="28"/>
    <x v="28"/>
    <s v="DIS-E Cap Blanket"/>
    <d v="2004-01-01T00:00:00"/>
    <x v="2"/>
    <n v="201502"/>
    <x v="0"/>
    <x v="0"/>
    <s v="369300"/>
    <s v="028                                "/>
    <s v="00"/>
    <s v="UADD    "/>
    <x v="239"/>
    <s v="1000"/>
    <s v="ZBC10"/>
    <x v="0"/>
    <s v="Elec Distribution 360-373"/>
    <s v="Mandated"/>
  </r>
  <r>
    <s v="ZBC10"/>
    <x v="0"/>
    <x v="28"/>
    <x v="28"/>
    <s v="DIS-E Cap Blanket"/>
    <d v="2004-01-01T00:00:00"/>
    <x v="2"/>
    <n v="201502"/>
    <x v="0"/>
    <x v="0"/>
    <s v="373200"/>
    <s v="028                                "/>
    <s v="00"/>
    <s v="UADD    "/>
    <x v="239"/>
    <s v="1000"/>
    <s v="ZBC10"/>
    <x v="0"/>
    <s v="Elec Distribution 360-373"/>
    <s v="Mandated"/>
  </r>
  <r>
    <s v="ZBC10"/>
    <x v="0"/>
    <x v="28"/>
    <x v="28"/>
    <s v="DIS-E Cap Blanket"/>
    <d v="2004-01-01T00:00:00"/>
    <x v="2"/>
    <n v="201502"/>
    <x v="0"/>
    <x v="0"/>
    <s v="373300"/>
    <s v="028                                "/>
    <s v="00"/>
    <s v="UADD    "/>
    <x v="4930"/>
    <s v="1000"/>
    <s v="ZBC10"/>
    <x v="0"/>
    <s v="Elec Distribution 360-373"/>
    <s v="Mandated"/>
  </r>
  <r>
    <s v="ZBC10"/>
    <x v="0"/>
    <x v="28"/>
    <x v="28"/>
    <s v="DIS-E Cap Blanket"/>
    <d v="2004-01-01T00:00:00"/>
    <x v="2"/>
    <n v="201502"/>
    <x v="0"/>
    <x v="0"/>
    <s v="373400"/>
    <s v="028                                "/>
    <s v="00"/>
    <s v="UADD    "/>
    <x v="4931"/>
    <s v="1000"/>
    <s v="ZBC10"/>
    <x v="0"/>
    <s v="Elec Distribution 360-373"/>
    <s v="Mandated"/>
  </r>
  <r>
    <s v="ZLL10"/>
    <x v="0"/>
    <x v="29"/>
    <x v="29"/>
    <s v="DIS-E Cap Blanket"/>
    <d v="2003-09-05T00:00:00"/>
    <x v="2"/>
    <n v="201502"/>
    <x v="0"/>
    <x v="0"/>
    <s v="367000"/>
    <s v="028                                "/>
    <s v="00"/>
    <s v="UADD    "/>
    <x v="4932"/>
    <s v="1000"/>
    <s v="ZLL10"/>
    <x v="0"/>
    <s v="Elec Distribution 360-373"/>
    <s v="Mandated"/>
  </r>
  <r>
    <s v="ZLL10"/>
    <x v="0"/>
    <x v="32"/>
    <x v="32"/>
    <s v="DIS-E Cap Blanket"/>
    <d v="2003-09-05T00:00:00"/>
    <x v="2"/>
    <n v="201502"/>
    <x v="0"/>
    <x v="1"/>
    <s v="364000"/>
    <s v="038                                "/>
    <s v="00"/>
    <s v="UADD    "/>
    <x v="4933"/>
    <s v="1000"/>
    <s v="ZLL10"/>
    <x v="0"/>
    <s v="Elec Distribution 360-373"/>
    <s v="Mandated"/>
  </r>
  <r>
    <s v="ZLL10"/>
    <x v="0"/>
    <x v="32"/>
    <x v="32"/>
    <s v="DIS-E Cap Blanket"/>
    <d v="2003-09-05T00:00:00"/>
    <x v="2"/>
    <n v="201502"/>
    <x v="0"/>
    <x v="1"/>
    <s v="365000"/>
    <s v="038                                "/>
    <s v="00"/>
    <s v="UADD    "/>
    <x v="4933"/>
    <s v="1000"/>
    <s v="ZLL10"/>
    <x v="0"/>
    <s v="Elec Distribution 360-373"/>
    <s v="Mandated"/>
  </r>
  <r>
    <s v="ZLL10"/>
    <x v="0"/>
    <x v="32"/>
    <x v="32"/>
    <s v="DIS-E Cap Blanket"/>
    <d v="2003-09-05T00:00:00"/>
    <x v="2"/>
    <n v="201502"/>
    <x v="0"/>
    <x v="1"/>
    <s v="366000"/>
    <s v="038                                "/>
    <s v="00"/>
    <s v="UADD    "/>
    <x v="4933"/>
    <s v="1000"/>
    <s v="ZLL10"/>
    <x v="0"/>
    <s v="Elec Distribution 360-373"/>
    <s v="Mandated"/>
  </r>
  <r>
    <s v="ZLL10"/>
    <x v="0"/>
    <x v="32"/>
    <x v="32"/>
    <s v="DIS-E Cap Blanket"/>
    <d v="2003-09-05T00:00:00"/>
    <x v="2"/>
    <n v="201502"/>
    <x v="0"/>
    <x v="1"/>
    <s v="367000"/>
    <s v="038                                "/>
    <s v="00"/>
    <s v="UADD    "/>
    <x v="4933"/>
    <s v="1000"/>
    <s v="ZLL10"/>
    <x v="0"/>
    <s v="Elec Distribution 360-373"/>
    <s v="Mandated"/>
  </r>
  <r>
    <s v="ZLL10"/>
    <x v="0"/>
    <x v="32"/>
    <x v="32"/>
    <s v="DIS-E Cap Blanket"/>
    <d v="2003-09-05T00:00:00"/>
    <x v="2"/>
    <n v="201502"/>
    <x v="0"/>
    <x v="1"/>
    <s v="368000"/>
    <s v="038                                "/>
    <s v="00"/>
    <s v="UADD    "/>
    <x v="4933"/>
    <s v="1000"/>
    <s v="ZLL10"/>
    <x v="0"/>
    <s v="Elec Distribution 360-373"/>
    <s v="Mandated"/>
  </r>
  <r>
    <s v="ZLL10"/>
    <x v="0"/>
    <x v="32"/>
    <x v="32"/>
    <s v="DIS-E Cap Blanket"/>
    <d v="2003-09-05T00:00:00"/>
    <x v="2"/>
    <n v="201502"/>
    <x v="0"/>
    <x v="1"/>
    <s v="369100"/>
    <s v="038                                "/>
    <s v="00"/>
    <s v="UADD    "/>
    <x v="4933"/>
    <s v="1000"/>
    <s v="ZLL10"/>
    <x v="0"/>
    <s v="Elec Distribution 360-373"/>
    <s v="Mandated"/>
  </r>
  <r>
    <s v="ZLL10"/>
    <x v="0"/>
    <x v="32"/>
    <x v="32"/>
    <s v="DIS-E Cap Blanket"/>
    <d v="2003-09-05T00:00:00"/>
    <x v="2"/>
    <n v="201502"/>
    <x v="0"/>
    <x v="1"/>
    <s v="369300"/>
    <s v="038                                "/>
    <s v="00"/>
    <s v="UADD    "/>
    <x v="4933"/>
    <s v="1000"/>
    <s v="ZLL10"/>
    <x v="0"/>
    <s v="Elec Distribution 360-373"/>
    <s v="Mandated"/>
  </r>
  <r>
    <s v="ZLL10"/>
    <x v="0"/>
    <x v="32"/>
    <x v="32"/>
    <s v="DIS-E Cap Blanket"/>
    <d v="2003-09-05T00:00:00"/>
    <x v="2"/>
    <n v="201502"/>
    <x v="0"/>
    <x v="1"/>
    <s v="373200"/>
    <s v="038                                "/>
    <s v="00"/>
    <s v="UADD    "/>
    <x v="4933"/>
    <s v="1000"/>
    <s v="ZLL10"/>
    <x v="0"/>
    <s v="Elec Distribution 360-373"/>
    <s v="Mandated"/>
  </r>
  <r>
    <s v="ZLL10"/>
    <x v="0"/>
    <x v="32"/>
    <x v="32"/>
    <s v="DIS-E Cap Blanket"/>
    <d v="2003-09-05T00:00:00"/>
    <x v="2"/>
    <n v="201502"/>
    <x v="0"/>
    <x v="1"/>
    <s v="373300"/>
    <s v="038                                "/>
    <s v="00"/>
    <s v="UADD    "/>
    <x v="4934"/>
    <s v="1000"/>
    <s v="ZLL10"/>
    <x v="0"/>
    <s v="Elec Distribution 360-373"/>
    <s v="Mandated"/>
  </r>
  <r>
    <s v="ZLL10"/>
    <x v="0"/>
    <x v="32"/>
    <x v="32"/>
    <s v="DIS-E Cap Blanket"/>
    <d v="2003-09-05T00:00:00"/>
    <x v="2"/>
    <n v="201502"/>
    <x v="0"/>
    <x v="1"/>
    <s v="373400"/>
    <s v="038                                "/>
    <s v="00"/>
    <s v="UADD    "/>
    <x v="4933"/>
    <s v="1000"/>
    <s v="ZLL10"/>
    <x v="0"/>
    <s v="Elec Distribution 360-373"/>
    <s v="Mandated"/>
  </r>
  <r>
    <s v="ZPJ10"/>
    <x v="0"/>
    <x v="33"/>
    <x v="33"/>
    <s v="DIS-E Cap Blanket"/>
    <d v="2003-09-05T00:00:00"/>
    <x v="2"/>
    <n v="201502"/>
    <x v="0"/>
    <x v="1"/>
    <s v="364000"/>
    <s v="038                                "/>
    <s v="00"/>
    <s v="UADD    "/>
    <x v="4935"/>
    <s v="1000"/>
    <s v="ZPJ10"/>
    <x v="0"/>
    <s v="Elec Distribution 360-373"/>
    <s v="Mandated"/>
  </r>
  <r>
    <s v="ZPJ10"/>
    <x v="0"/>
    <x v="33"/>
    <x v="33"/>
    <s v="DIS-E Cap Blanket"/>
    <d v="2003-09-05T00:00:00"/>
    <x v="2"/>
    <n v="201502"/>
    <x v="0"/>
    <x v="1"/>
    <s v="365000"/>
    <s v="038                                "/>
    <s v="00"/>
    <s v="UADD    "/>
    <x v="4935"/>
    <s v="1000"/>
    <s v="ZPJ10"/>
    <x v="0"/>
    <s v="Elec Distribution 360-373"/>
    <s v="Mandated"/>
  </r>
  <r>
    <s v="ZPJ10"/>
    <x v="0"/>
    <x v="33"/>
    <x v="33"/>
    <s v="DIS-E Cap Blanket"/>
    <d v="2003-09-05T00:00:00"/>
    <x v="2"/>
    <n v="201502"/>
    <x v="0"/>
    <x v="1"/>
    <s v="366000"/>
    <s v="038                                "/>
    <s v="00"/>
    <s v="UADD    "/>
    <x v="4935"/>
    <s v="1000"/>
    <s v="ZPJ10"/>
    <x v="0"/>
    <s v="Elec Distribution 360-373"/>
    <s v="Mandated"/>
  </r>
  <r>
    <s v="ZPJ10"/>
    <x v="0"/>
    <x v="33"/>
    <x v="33"/>
    <s v="DIS-E Cap Blanket"/>
    <d v="2003-09-05T00:00:00"/>
    <x v="2"/>
    <n v="201502"/>
    <x v="0"/>
    <x v="1"/>
    <s v="367000"/>
    <s v="038                                "/>
    <s v="00"/>
    <s v="UADD    "/>
    <x v="4935"/>
    <s v="1000"/>
    <s v="ZPJ10"/>
    <x v="0"/>
    <s v="Elec Distribution 360-373"/>
    <s v="Mandated"/>
  </r>
  <r>
    <s v="ZPJ10"/>
    <x v="0"/>
    <x v="33"/>
    <x v="33"/>
    <s v="DIS-E Cap Blanket"/>
    <d v="2003-09-05T00:00:00"/>
    <x v="2"/>
    <n v="201502"/>
    <x v="0"/>
    <x v="1"/>
    <s v="368000"/>
    <s v="038                                "/>
    <s v="00"/>
    <s v="UADD    "/>
    <x v="4935"/>
    <s v="1000"/>
    <s v="ZPJ10"/>
    <x v="0"/>
    <s v="Elec Distribution 360-373"/>
    <s v="Mandated"/>
  </r>
  <r>
    <s v="ZPJ10"/>
    <x v="0"/>
    <x v="33"/>
    <x v="33"/>
    <s v="DIS-E Cap Blanket"/>
    <d v="2003-09-05T00:00:00"/>
    <x v="2"/>
    <n v="201502"/>
    <x v="0"/>
    <x v="1"/>
    <s v="369100"/>
    <s v="038                                "/>
    <s v="00"/>
    <s v="UADD    "/>
    <x v="4935"/>
    <s v="1000"/>
    <s v="ZPJ10"/>
    <x v="0"/>
    <s v="Elec Distribution 360-373"/>
    <s v="Mandated"/>
  </r>
  <r>
    <s v="ZPJ10"/>
    <x v="0"/>
    <x v="33"/>
    <x v="33"/>
    <s v="DIS-E Cap Blanket"/>
    <d v="2003-09-05T00:00:00"/>
    <x v="2"/>
    <n v="201502"/>
    <x v="0"/>
    <x v="1"/>
    <s v="369300"/>
    <s v="038                                "/>
    <s v="00"/>
    <s v="UADD    "/>
    <x v="4936"/>
    <s v="1000"/>
    <s v="ZPJ10"/>
    <x v="0"/>
    <s v="Elec Distribution 360-373"/>
    <s v="Mandated"/>
  </r>
  <r>
    <s v="ZPJ10"/>
    <x v="0"/>
    <x v="33"/>
    <x v="33"/>
    <s v="DIS-E Cap Blanket"/>
    <d v="2003-09-05T00:00:00"/>
    <x v="2"/>
    <n v="201502"/>
    <x v="0"/>
    <x v="1"/>
    <s v="373200"/>
    <s v="038                                "/>
    <s v="00"/>
    <s v="UADD    "/>
    <x v="4935"/>
    <s v="1000"/>
    <s v="ZPJ10"/>
    <x v="0"/>
    <s v="Elec Distribution 360-373"/>
    <s v="Mandated"/>
  </r>
  <r>
    <s v="ZPJ10"/>
    <x v="0"/>
    <x v="33"/>
    <x v="33"/>
    <s v="DIS-E Cap Blanket"/>
    <d v="2003-09-05T00:00:00"/>
    <x v="2"/>
    <n v="201502"/>
    <x v="0"/>
    <x v="1"/>
    <s v="373300"/>
    <s v="038                                "/>
    <s v="00"/>
    <s v="UADD    "/>
    <x v="4935"/>
    <s v="1000"/>
    <s v="ZPJ10"/>
    <x v="0"/>
    <s v="Elec Distribution 360-373"/>
    <s v="Mandated"/>
  </r>
  <r>
    <s v="ZPJ10"/>
    <x v="0"/>
    <x v="33"/>
    <x v="33"/>
    <s v="DIS-E Cap Blanket"/>
    <d v="2003-09-05T00:00:00"/>
    <x v="2"/>
    <n v="201502"/>
    <x v="0"/>
    <x v="1"/>
    <s v="373400"/>
    <s v="038                                "/>
    <s v="00"/>
    <s v="UADD    "/>
    <x v="4935"/>
    <s v="1000"/>
    <s v="ZPJ10"/>
    <x v="0"/>
    <s v="Elec Distribution 360-373"/>
    <s v="Mandated"/>
  </r>
  <r>
    <s v="ZPJ10"/>
    <x v="0"/>
    <x v="34"/>
    <x v="34"/>
    <s v="DIS-E Cap Blanket"/>
    <d v="2003-09-05T00:00:00"/>
    <x v="2"/>
    <n v="201502"/>
    <x v="0"/>
    <x v="0"/>
    <s v="365000"/>
    <s v="028                                "/>
    <s v="00"/>
    <s v="UADD    "/>
    <x v="239"/>
    <s v="1000"/>
    <s v="ZPJ10"/>
    <x v="0"/>
    <s v="Elec Distribution 360-373"/>
    <s v="Mandated"/>
  </r>
  <r>
    <s v="ZPJ10"/>
    <x v="0"/>
    <x v="34"/>
    <x v="34"/>
    <s v="DIS-E Cap Blanket"/>
    <d v="2003-09-05T00:00:00"/>
    <x v="2"/>
    <n v="201502"/>
    <x v="0"/>
    <x v="0"/>
    <s v="366000"/>
    <s v="028                                "/>
    <s v="00"/>
    <s v="UADD    "/>
    <x v="4937"/>
    <s v="1000"/>
    <s v="ZPJ10"/>
    <x v="0"/>
    <s v="Elec Distribution 360-373"/>
    <s v="Mandated"/>
  </r>
  <r>
    <s v="ZPJ10"/>
    <x v="0"/>
    <x v="34"/>
    <x v="34"/>
    <s v="DIS-E Cap Blanket"/>
    <d v="2003-09-05T00:00:00"/>
    <x v="2"/>
    <n v="201502"/>
    <x v="0"/>
    <x v="0"/>
    <s v="367000"/>
    <s v="028                                "/>
    <s v="00"/>
    <s v="UADD    "/>
    <x v="239"/>
    <s v="1000"/>
    <s v="ZPJ10"/>
    <x v="0"/>
    <s v="Elec Distribution 360-373"/>
    <s v="Mandated"/>
  </r>
  <r>
    <s v="ZPJ10"/>
    <x v="0"/>
    <x v="34"/>
    <x v="34"/>
    <s v="DIS-E Cap Blanket"/>
    <d v="2003-09-05T00:00:00"/>
    <x v="2"/>
    <n v="201502"/>
    <x v="0"/>
    <x v="0"/>
    <s v="369100"/>
    <s v="028                                "/>
    <s v="00"/>
    <s v="UADD    "/>
    <x v="239"/>
    <s v="1000"/>
    <s v="ZPJ10"/>
    <x v="0"/>
    <s v="Elec Distribution 360-373"/>
    <s v="Mandated"/>
  </r>
  <r>
    <s v="ZPJ10"/>
    <x v="0"/>
    <x v="34"/>
    <x v="34"/>
    <s v="DIS-E Cap Blanket"/>
    <d v="2003-09-05T00:00:00"/>
    <x v="2"/>
    <n v="201502"/>
    <x v="0"/>
    <x v="0"/>
    <s v="369300"/>
    <s v="028                                "/>
    <s v="00"/>
    <s v="UADD    "/>
    <x v="239"/>
    <s v="1000"/>
    <s v="ZPJ10"/>
    <x v="0"/>
    <s v="Elec Distribution 360-373"/>
    <s v="Mandated"/>
  </r>
  <r>
    <s v="ZPJ10"/>
    <x v="0"/>
    <x v="34"/>
    <x v="34"/>
    <s v="DIS-E Cap Blanket"/>
    <d v="2003-09-05T00:00:00"/>
    <x v="2"/>
    <n v="201502"/>
    <x v="0"/>
    <x v="0"/>
    <s v="373200"/>
    <s v="028                                "/>
    <s v="00"/>
    <s v="UADD    "/>
    <x v="239"/>
    <s v="1000"/>
    <s v="ZPJ10"/>
    <x v="0"/>
    <s v="Elec Distribution 360-373"/>
    <s v="Mandated"/>
  </r>
  <r>
    <s v="ZPJ10"/>
    <x v="0"/>
    <x v="34"/>
    <x v="34"/>
    <s v="DIS-E Cap Blanket"/>
    <d v="2003-09-05T00:00:00"/>
    <x v="2"/>
    <n v="201502"/>
    <x v="0"/>
    <x v="0"/>
    <s v="373300"/>
    <s v="028                                "/>
    <s v="00"/>
    <s v="UADD    "/>
    <x v="239"/>
    <s v="1000"/>
    <s v="ZPJ10"/>
    <x v="0"/>
    <s v="Elec Distribution 360-373"/>
    <s v="Mandated"/>
  </r>
  <r>
    <s v="ZCS10"/>
    <x v="0"/>
    <x v="35"/>
    <x v="35"/>
    <s v="DIS-E Cap Blanket"/>
    <d v="2003-09-05T00:00:00"/>
    <x v="2"/>
    <n v="201502"/>
    <x v="0"/>
    <x v="1"/>
    <s v="365000"/>
    <s v="038                                "/>
    <s v="00"/>
    <s v="UADD    "/>
    <x v="4938"/>
    <s v="1000"/>
    <s v="ZCS10"/>
    <x v="0"/>
    <s v="Elec Distribution 360-373"/>
    <s v="Mandated"/>
  </r>
  <r>
    <s v="ZCS10"/>
    <x v="0"/>
    <x v="35"/>
    <x v="35"/>
    <s v="DIS-E Cap Blanket"/>
    <d v="2003-09-05T00:00:00"/>
    <x v="2"/>
    <n v="201502"/>
    <x v="0"/>
    <x v="1"/>
    <s v="366000"/>
    <s v="038                                "/>
    <s v="00"/>
    <s v="UADD    "/>
    <x v="1540"/>
    <s v="1000"/>
    <s v="ZCS10"/>
    <x v="0"/>
    <s v="Elec Distribution 360-373"/>
    <s v="Mandated"/>
  </r>
  <r>
    <s v="ZCS10"/>
    <x v="0"/>
    <x v="35"/>
    <x v="35"/>
    <s v="DIS-E Cap Blanket"/>
    <d v="2003-09-05T00:00:00"/>
    <x v="2"/>
    <n v="201502"/>
    <x v="0"/>
    <x v="1"/>
    <s v="367000"/>
    <s v="038                                "/>
    <s v="00"/>
    <s v="UADD    "/>
    <x v="4938"/>
    <s v="1000"/>
    <s v="ZCS10"/>
    <x v="0"/>
    <s v="Elec Distribution 360-373"/>
    <s v="Mandated"/>
  </r>
  <r>
    <s v="ZCS10"/>
    <x v="0"/>
    <x v="35"/>
    <x v="35"/>
    <s v="DIS-E Cap Blanket"/>
    <d v="2003-09-05T00:00:00"/>
    <x v="2"/>
    <n v="201502"/>
    <x v="0"/>
    <x v="1"/>
    <s v="369300"/>
    <s v="038                                "/>
    <s v="00"/>
    <s v="UADD    "/>
    <x v="4939"/>
    <s v="1000"/>
    <s v="ZCS10"/>
    <x v="0"/>
    <s v="Elec Distribution 360-373"/>
    <s v="Mandated"/>
  </r>
  <r>
    <s v="ZCJ10"/>
    <x v="0"/>
    <x v="36"/>
    <x v="36"/>
    <s v="DIS-E Cap Blanket"/>
    <d v="1951-01-01T00:00:00"/>
    <x v="2"/>
    <n v="201502"/>
    <x v="0"/>
    <x v="1"/>
    <s v="367000"/>
    <s v="038                                "/>
    <s v="00"/>
    <s v="UADD    "/>
    <x v="4940"/>
    <s v="1000"/>
    <s v="ZCJ10"/>
    <x v="0"/>
    <s v="Elec Distribution 360-373"/>
    <s v="Mandated"/>
  </r>
  <r>
    <s v="ZBC10"/>
    <x v="0"/>
    <x v="39"/>
    <x v="39"/>
    <s v="DIS-E Cap Blanket"/>
    <d v="2004-01-01T00:00:00"/>
    <x v="2"/>
    <n v="201502"/>
    <x v="0"/>
    <x v="0"/>
    <s v="365000"/>
    <s v="028                                "/>
    <s v="00"/>
    <s v="UADD    "/>
    <x v="4941"/>
    <s v="1000"/>
    <s v="ZBC10"/>
    <x v="0"/>
    <s v="Elec Distribution 360-373"/>
    <s v="Mandated"/>
  </r>
  <r>
    <s v="ZBC10"/>
    <x v="0"/>
    <x v="39"/>
    <x v="39"/>
    <s v="DIS-E Cap Blanket"/>
    <d v="2004-01-01T00:00:00"/>
    <x v="2"/>
    <n v="201502"/>
    <x v="0"/>
    <x v="0"/>
    <s v="366000"/>
    <s v="028                                "/>
    <s v="00"/>
    <s v="UADD    "/>
    <x v="4942"/>
    <s v="1000"/>
    <s v="ZBC10"/>
    <x v="0"/>
    <s v="Elec Distribution 360-373"/>
    <s v="Mandated"/>
  </r>
  <r>
    <s v="ZBC10"/>
    <x v="0"/>
    <x v="39"/>
    <x v="39"/>
    <s v="DIS-E Cap Blanket"/>
    <d v="2004-01-01T00:00:00"/>
    <x v="2"/>
    <n v="201502"/>
    <x v="0"/>
    <x v="0"/>
    <s v="367000"/>
    <s v="028                                "/>
    <s v="00"/>
    <s v="UADD    "/>
    <x v="4943"/>
    <s v="1000"/>
    <s v="ZBC10"/>
    <x v="0"/>
    <s v="Elec Distribution 360-373"/>
    <s v="Mandated"/>
  </r>
  <r>
    <s v="ZBC10"/>
    <x v="0"/>
    <x v="39"/>
    <x v="39"/>
    <s v="DIS-E Cap Blanket"/>
    <d v="2004-01-01T00:00:00"/>
    <x v="2"/>
    <n v="201502"/>
    <x v="0"/>
    <x v="0"/>
    <s v="369300"/>
    <s v="028                                "/>
    <s v="00"/>
    <s v="UADD    "/>
    <x v="4944"/>
    <s v="1000"/>
    <s v="ZBC10"/>
    <x v="0"/>
    <s v="Elec Distribution 360-373"/>
    <s v="Mandated"/>
  </r>
  <r>
    <s v="ZBC10"/>
    <x v="0"/>
    <x v="39"/>
    <x v="39"/>
    <s v="DIS-E Cap Blanket"/>
    <d v="2004-01-01T00:00:00"/>
    <x v="2"/>
    <n v="201502"/>
    <x v="0"/>
    <x v="0"/>
    <s v="373400"/>
    <s v="028                                "/>
    <s v="00"/>
    <s v="UADD    "/>
    <x v="4945"/>
    <s v="1000"/>
    <s v="ZBC10"/>
    <x v="0"/>
    <s v="Elec Distribution 360-373"/>
    <s v="Mandated"/>
  </r>
  <r>
    <s v="ZBC10"/>
    <x v="0"/>
    <x v="40"/>
    <x v="40"/>
    <s v="DIS-E Cap Blanket"/>
    <d v="2004-01-01T00:00:00"/>
    <x v="2"/>
    <n v="201502"/>
    <x v="0"/>
    <x v="0"/>
    <s v="367000"/>
    <s v="028                                "/>
    <s v="00"/>
    <s v="UADD    "/>
    <x v="4946"/>
    <s v="1000"/>
    <s v="ZBC10"/>
    <x v="0"/>
    <s v="Elec Distribution 360-373"/>
    <s v="Mandated"/>
  </r>
  <r>
    <s v="ZBC10"/>
    <x v="0"/>
    <x v="40"/>
    <x v="40"/>
    <s v="DIS-E Cap Blanket"/>
    <d v="2004-01-01T00:00:00"/>
    <x v="2"/>
    <n v="201502"/>
    <x v="0"/>
    <x v="0"/>
    <s v="369300"/>
    <s v="028                                "/>
    <s v="00"/>
    <s v="UADD    "/>
    <x v="4947"/>
    <s v="1000"/>
    <s v="ZBC10"/>
    <x v="0"/>
    <s v="Elec Distribution 360-373"/>
    <s v="Mandated"/>
  </r>
  <r>
    <s v="ZDP10"/>
    <x v="0"/>
    <x v="46"/>
    <x v="46"/>
    <s v="DIS-E Cap Blanket"/>
    <d v="2004-01-01T00:00:00"/>
    <x v="2"/>
    <n v="201502"/>
    <x v="0"/>
    <x v="0"/>
    <s v="365000"/>
    <s v="028                                "/>
    <s v="00"/>
    <s v="UADD    "/>
    <x v="4948"/>
    <s v="1000"/>
    <s v="ZDP10"/>
    <x v="0"/>
    <s v="Elec Distribution 360-373"/>
    <s v="Mandated"/>
  </r>
  <r>
    <s v="ZDP10"/>
    <x v="0"/>
    <x v="46"/>
    <x v="46"/>
    <s v="DIS-E Cap Blanket"/>
    <d v="2004-01-01T00:00:00"/>
    <x v="2"/>
    <n v="201502"/>
    <x v="0"/>
    <x v="0"/>
    <s v="367000"/>
    <s v="028                                "/>
    <s v="00"/>
    <s v="UADD    "/>
    <x v="4949"/>
    <s v="1000"/>
    <s v="ZDP10"/>
    <x v="0"/>
    <s v="Elec Distribution 360-373"/>
    <s v="Mandated"/>
  </r>
  <r>
    <s v="ZBC10"/>
    <x v="0"/>
    <x v="47"/>
    <x v="47"/>
    <s v="DIS-E Cap Blanket"/>
    <d v="2004-01-01T00:00:00"/>
    <x v="2"/>
    <n v="201502"/>
    <x v="0"/>
    <x v="0"/>
    <s v="364000"/>
    <s v="028                                "/>
    <s v="00"/>
    <s v="UADD    "/>
    <x v="239"/>
    <s v="1000"/>
    <s v="ZBC10"/>
    <x v="0"/>
    <s v="Elec Distribution 360-373"/>
    <s v="Mandated"/>
  </r>
  <r>
    <s v="ZBC10"/>
    <x v="0"/>
    <x v="47"/>
    <x v="47"/>
    <s v="DIS-E Cap Blanket"/>
    <d v="2004-01-01T00:00:00"/>
    <x v="2"/>
    <n v="201502"/>
    <x v="0"/>
    <x v="0"/>
    <s v="365000"/>
    <s v="028                                "/>
    <s v="00"/>
    <s v="UADD    "/>
    <x v="239"/>
    <s v="1000"/>
    <s v="ZBC10"/>
    <x v="0"/>
    <s v="Elec Distribution 360-373"/>
    <s v="Mandated"/>
  </r>
  <r>
    <s v="ZBC10"/>
    <x v="0"/>
    <x v="47"/>
    <x v="47"/>
    <s v="DIS-E Cap Blanket"/>
    <d v="2004-01-01T00:00:00"/>
    <x v="2"/>
    <n v="201502"/>
    <x v="0"/>
    <x v="0"/>
    <s v="366000"/>
    <s v="028                                "/>
    <s v="00"/>
    <s v="UADD    "/>
    <x v="239"/>
    <s v="1000"/>
    <s v="ZBC10"/>
    <x v="0"/>
    <s v="Elec Distribution 360-373"/>
    <s v="Mandated"/>
  </r>
  <r>
    <s v="ZBC10"/>
    <x v="0"/>
    <x v="47"/>
    <x v="47"/>
    <s v="DIS-E Cap Blanket"/>
    <d v="2004-01-01T00:00:00"/>
    <x v="2"/>
    <n v="201502"/>
    <x v="0"/>
    <x v="0"/>
    <s v="367000"/>
    <s v="028                                "/>
    <s v="00"/>
    <s v="UADD    "/>
    <x v="4950"/>
    <s v="1000"/>
    <s v="ZBC10"/>
    <x v="0"/>
    <s v="Elec Distribution 360-373"/>
    <s v="Mandated"/>
  </r>
  <r>
    <s v="ZBC10"/>
    <x v="0"/>
    <x v="47"/>
    <x v="47"/>
    <s v="DIS-E Cap Blanket"/>
    <d v="2004-01-01T00:00:00"/>
    <x v="2"/>
    <n v="201502"/>
    <x v="0"/>
    <x v="0"/>
    <s v="369100"/>
    <s v="028                                "/>
    <s v="00"/>
    <s v="UADD    "/>
    <x v="239"/>
    <s v="1000"/>
    <s v="ZBC10"/>
    <x v="0"/>
    <s v="Elec Distribution 360-373"/>
    <s v="Mandated"/>
  </r>
  <r>
    <s v="ZBC10"/>
    <x v="0"/>
    <x v="47"/>
    <x v="47"/>
    <s v="DIS-E Cap Blanket"/>
    <d v="2004-01-01T00:00:00"/>
    <x v="2"/>
    <n v="201502"/>
    <x v="0"/>
    <x v="0"/>
    <s v="369300"/>
    <s v="028                                "/>
    <s v="00"/>
    <s v="UADD    "/>
    <x v="239"/>
    <s v="1000"/>
    <s v="ZBC10"/>
    <x v="0"/>
    <s v="Elec Distribution 360-373"/>
    <s v="Mandated"/>
  </r>
  <r>
    <s v="ZBR10"/>
    <x v="0"/>
    <x v="48"/>
    <x v="48"/>
    <s v="DIS-E Cap Blanket"/>
    <d v="1984-01-01T00:00:00"/>
    <x v="2"/>
    <n v="201502"/>
    <x v="0"/>
    <x v="0"/>
    <s v="365000"/>
    <s v="028                                "/>
    <s v="00"/>
    <s v="UADD    "/>
    <x v="4951"/>
    <s v="1000"/>
    <s v="ZBR10"/>
    <x v="0"/>
    <s v="Elec Distribution 360-373"/>
    <s v="Mandated"/>
  </r>
  <r>
    <s v="ZBR10"/>
    <x v="0"/>
    <x v="48"/>
    <x v="48"/>
    <s v="DIS-E Cap Blanket"/>
    <d v="1984-01-01T00:00:00"/>
    <x v="2"/>
    <n v="201502"/>
    <x v="0"/>
    <x v="0"/>
    <s v="367000"/>
    <s v="028                                "/>
    <s v="00"/>
    <s v="UADD    "/>
    <x v="4952"/>
    <s v="1000"/>
    <s v="ZBR10"/>
    <x v="0"/>
    <s v="Elec Distribution 360-373"/>
    <s v="Mandated"/>
  </r>
  <r>
    <s v="ZLL10"/>
    <x v="0"/>
    <x v="50"/>
    <x v="50"/>
    <s v="DIS-E Cap Blanket"/>
    <d v="1984-07-01T00:00:00"/>
    <x v="2"/>
    <n v="201502"/>
    <x v="0"/>
    <x v="1"/>
    <s v="366000"/>
    <s v="038                                "/>
    <s v="00"/>
    <s v="UADD    "/>
    <x v="4953"/>
    <s v="1000"/>
    <s v="ZLL10"/>
    <x v="0"/>
    <s v="Elec Distribution 360-373"/>
    <s v="Mandated"/>
  </r>
  <r>
    <s v="ZLL10"/>
    <x v="0"/>
    <x v="50"/>
    <x v="50"/>
    <s v="DIS-E Cap Blanket"/>
    <d v="1984-07-01T00:00:00"/>
    <x v="2"/>
    <n v="201502"/>
    <x v="0"/>
    <x v="1"/>
    <s v="367000"/>
    <s v="038                                "/>
    <s v="00"/>
    <s v="UADD    "/>
    <x v="4954"/>
    <s v="1000"/>
    <s v="ZLL10"/>
    <x v="0"/>
    <s v="Elec Distribution 360-373"/>
    <s v="Mandated"/>
  </r>
  <r>
    <s v="ZCM10"/>
    <x v="0"/>
    <x v="899"/>
    <x v="899"/>
    <s v="DIS-E Cap Blanket"/>
    <d v="1986-06-30T00:00:00"/>
    <x v="2"/>
    <n v="201502"/>
    <x v="0"/>
    <x v="1"/>
    <s v="365000"/>
    <s v="038                                "/>
    <s v="00"/>
    <s v="MADD    "/>
    <x v="4955"/>
    <s v="1000"/>
    <s v="ZCM10"/>
    <x v="0"/>
    <s v="Elec Distribution 360-373"/>
    <s v="Mandated"/>
  </r>
  <r>
    <s v="ZCM10"/>
    <x v="0"/>
    <x v="899"/>
    <x v="899"/>
    <s v="DIS-E Cap Blanket"/>
    <d v="1986-06-30T00:00:00"/>
    <x v="2"/>
    <n v="201502"/>
    <x v="0"/>
    <x v="1"/>
    <s v="367000"/>
    <s v="038                                "/>
    <s v="00"/>
    <s v="MADD    "/>
    <x v="4956"/>
    <s v="1000"/>
    <s v="ZCM10"/>
    <x v="0"/>
    <s v="Elec Distribution 360-373"/>
    <s v="Mandated"/>
  </r>
  <r>
    <s v="ZCM10"/>
    <x v="0"/>
    <x v="899"/>
    <x v="899"/>
    <s v="DIS-E Cap Blanket"/>
    <d v="1986-06-30T00:00:00"/>
    <x v="2"/>
    <n v="201502"/>
    <x v="0"/>
    <x v="1"/>
    <s v="369100"/>
    <s v="038                                "/>
    <s v="00"/>
    <s v="MADD    "/>
    <x v="4957"/>
    <s v="1000"/>
    <s v="ZCM10"/>
    <x v="0"/>
    <s v="Elec Distribution 360-373"/>
    <s v="Mandated"/>
  </r>
  <r>
    <s v="ZBC10"/>
    <x v="0"/>
    <x v="54"/>
    <x v="54"/>
    <s v="DIS-E Cap Blanket"/>
    <d v="1991-12-31T00:00:00"/>
    <x v="2"/>
    <n v="201502"/>
    <x v="0"/>
    <x v="0"/>
    <s v="364000"/>
    <s v="028                                "/>
    <s v="00"/>
    <s v="UADD    "/>
    <x v="4958"/>
    <s v="1000"/>
    <s v="ZBC10"/>
    <x v="0"/>
    <s v="Elec Distribution 360-373"/>
    <s v="Mandated"/>
  </r>
  <r>
    <s v="ZBC10"/>
    <x v="0"/>
    <x v="54"/>
    <x v="54"/>
    <s v="DIS-E Cap Blanket"/>
    <d v="1991-12-31T00:00:00"/>
    <x v="2"/>
    <n v="201502"/>
    <x v="0"/>
    <x v="0"/>
    <s v="365000"/>
    <s v="028                                "/>
    <s v="00"/>
    <s v="UADD    "/>
    <x v="239"/>
    <s v="1000"/>
    <s v="ZBC10"/>
    <x v="0"/>
    <s v="Elec Distribution 360-373"/>
    <s v="Mandated"/>
  </r>
  <r>
    <s v="ZBC10"/>
    <x v="0"/>
    <x v="54"/>
    <x v="54"/>
    <s v="DIS-E Cap Blanket"/>
    <d v="1991-12-31T00:00:00"/>
    <x v="2"/>
    <n v="201502"/>
    <x v="0"/>
    <x v="0"/>
    <s v="373300"/>
    <s v="028                                "/>
    <s v="00"/>
    <s v="UADD    "/>
    <x v="239"/>
    <s v="1000"/>
    <s v="ZBC10"/>
    <x v="0"/>
    <s v="Elec Distribution 360-373"/>
    <s v="Mandated"/>
  </r>
  <r>
    <s v="ZBC10"/>
    <x v="0"/>
    <x v="54"/>
    <x v="54"/>
    <s v="DIS-E Cap Blanket"/>
    <d v="1991-12-31T00:00:00"/>
    <x v="2"/>
    <n v="201502"/>
    <x v="0"/>
    <x v="0"/>
    <s v="373400"/>
    <s v="028                                "/>
    <s v="00"/>
    <s v="UADD    "/>
    <x v="239"/>
    <s v="1000"/>
    <s v="ZBC10"/>
    <x v="0"/>
    <s v="Elec Distribution 360-373"/>
    <s v="Mandated"/>
  </r>
  <r>
    <s v="ZBC10"/>
    <x v="0"/>
    <x v="55"/>
    <x v="55"/>
    <s v="DIS-E Cap Blanket"/>
    <d v="1984-01-01T00:00:00"/>
    <x v="2"/>
    <n v="201502"/>
    <x v="0"/>
    <x v="0"/>
    <s v="364000"/>
    <s v="028                                "/>
    <s v="00"/>
    <s v="UADD    "/>
    <x v="4959"/>
    <s v="1000"/>
    <s v="ZBC10"/>
    <x v="0"/>
    <s v="Elec Distribution 360-373"/>
    <s v="Mandated"/>
  </r>
  <r>
    <s v="ZBC10"/>
    <x v="0"/>
    <x v="55"/>
    <x v="55"/>
    <s v="DIS-E Cap Blanket"/>
    <d v="1984-01-01T00:00:00"/>
    <x v="2"/>
    <n v="201502"/>
    <x v="0"/>
    <x v="0"/>
    <s v="366000"/>
    <s v="028                                "/>
    <s v="00"/>
    <s v="UADD    "/>
    <x v="4960"/>
    <s v="1000"/>
    <s v="ZBC10"/>
    <x v="0"/>
    <s v="Elec Distribution 360-373"/>
    <s v="Mandated"/>
  </r>
  <r>
    <s v="ZBC10"/>
    <x v="0"/>
    <x v="55"/>
    <x v="55"/>
    <s v="DIS-E Cap Blanket"/>
    <d v="1984-01-01T00:00:00"/>
    <x v="2"/>
    <n v="201502"/>
    <x v="0"/>
    <x v="0"/>
    <s v="367000"/>
    <s v="028                                "/>
    <s v="00"/>
    <s v="UADD    "/>
    <x v="4961"/>
    <s v="1000"/>
    <s v="ZBC10"/>
    <x v="0"/>
    <s v="Elec Distribution 360-373"/>
    <s v="Mandated"/>
  </r>
  <r>
    <s v="ZBC10"/>
    <x v="0"/>
    <x v="55"/>
    <x v="55"/>
    <s v="DIS-E Cap Blanket"/>
    <d v="1984-01-01T00:00:00"/>
    <x v="2"/>
    <n v="201502"/>
    <x v="0"/>
    <x v="0"/>
    <s v="369100"/>
    <s v="028                                "/>
    <s v="00"/>
    <s v="UADD    "/>
    <x v="4962"/>
    <s v="1000"/>
    <s v="ZBC10"/>
    <x v="0"/>
    <s v="Elec Distribution 360-373"/>
    <s v="Mandated"/>
  </r>
  <r>
    <s v="ZBC10"/>
    <x v="0"/>
    <x v="55"/>
    <x v="55"/>
    <s v="DIS-E Cap Blanket"/>
    <d v="1984-01-01T00:00:00"/>
    <x v="2"/>
    <n v="201502"/>
    <x v="0"/>
    <x v="0"/>
    <s v="369300"/>
    <s v="028                                "/>
    <s v="00"/>
    <s v="UADD    "/>
    <x v="4963"/>
    <s v="1000"/>
    <s v="ZBC10"/>
    <x v="0"/>
    <s v="Elec Distribution 360-373"/>
    <s v="Mandated"/>
  </r>
  <r>
    <s v="ZBC10"/>
    <x v="0"/>
    <x v="55"/>
    <x v="55"/>
    <s v="DIS-E Cap Blanket"/>
    <d v="1984-01-01T00:00:00"/>
    <x v="2"/>
    <n v="201502"/>
    <x v="0"/>
    <x v="0"/>
    <s v="373200"/>
    <s v="028                                "/>
    <s v="00"/>
    <s v="UADD    "/>
    <x v="4964"/>
    <s v="1000"/>
    <s v="ZBC10"/>
    <x v="0"/>
    <s v="Elec Distribution 360-373"/>
    <s v="Mandated"/>
  </r>
  <r>
    <s v="ZCJ10"/>
    <x v="0"/>
    <x v="56"/>
    <x v="56"/>
    <s v="DIS-E Cap Blanket"/>
    <d v="1986-06-30T00:00:00"/>
    <x v="2"/>
    <n v="201502"/>
    <x v="0"/>
    <x v="1"/>
    <s v="365000"/>
    <s v="038                                "/>
    <s v="00"/>
    <s v="UADD    "/>
    <x v="4965"/>
    <s v="1000"/>
    <s v="ZCJ10"/>
    <x v="0"/>
    <s v="Elec Distribution 360-373"/>
    <s v="Mandated"/>
  </r>
  <r>
    <s v="ZCJ10"/>
    <x v="0"/>
    <x v="56"/>
    <x v="56"/>
    <s v="DIS-E Cap Blanket"/>
    <d v="1986-06-30T00:00:00"/>
    <x v="2"/>
    <n v="201502"/>
    <x v="0"/>
    <x v="1"/>
    <s v="366000"/>
    <s v="038                                "/>
    <s v="00"/>
    <s v="UADD    "/>
    <x v="4966"/>
    <s v="1000"/>
    <s v="ZCJ10"/>
    <x v="0"/>
    <s v="Elec Distribution 360-373"/>
    <s v="Mandated"/>
  </r>
  <r>
    <s v="ZCJ10"/>
    <x v="0"/>
    <x v="56"/>
    <x v="56"/>
    <s v="DIS-E Cap Blanket"/>
    <d v="1986-06-30T00:00:00"/>
    <x v="2"/>
    <n v="201502"/>
    <x v="0"/>
    <x v="1"/>
    <s v="367000"/>
    <s v="038                                "/>
    <s v="00"/>
    <s v="UADD    "/>
    <x v="4967"/>
    <s v="1000"/>
    <s v="ZCJ10"/>
    <x v="0"/>
    <s v="Elec Distribution 360-373"/>
    <s v="Mandated"/>
  </r>
  <r>
    <s v="ZCJ10"/>
    <x v="0"/>
    <x v="56"/>
    <x v="56"/>
    <s v="DIS-E Cap Blanket"/>
    <d v="1986-06-30T00:00:00"/>
    <x v="2"/>
    <n v="201502"/>
    <x v="0"/>
    <x v="1"/>
    <s v="369300"/>
    <s v="038                                "/>
    <s v="00"/>
    <s v="UADD    "/>
    <x v="4968"/>
    <s v="1000"/>
    <s v="ZCJ10"/>
    <x v="0"/>
    <s v="Elec Distribution 360-373"/>
    <s v="Mandated"/>
  </r>
  <r>
    <s v="ZLL10"/>
    <x v="0"/>
    <x v="57"/>
    <x v="57"/>
    <s v="DIS-E Cap Blanket"/>
    <d v="1984-07-01T00:00:00"/>
    <x v="2"/>
    <n v="201502"/>
    <x v="0"/>
    <x v="0"/>
    <s v="364000"/>
    <s v="028                                "/>
    <s v="00"/>
    <s v="UADD    "/>
    <x v="4969"/>
    <s v="1000"/>
    <s v="ZLL10"/>
    <x v="0"/>
    <s v="Elec Distribution 360-373"/>
    <s v="Mandated"/>
  </r>
  <r>
    <s v="ZLL10"/>
    <x v="0"/>
    <x v="57"/>
    <x v="57"/>
    <s v="DIS-E Cap Blanket"/>
    <d v="1984-07-01T00:00:00"/>
    <x v="2"/>
    <n v="201502"/>
    <x v="0"/>
    <x v="0"/>
    <s v="365000"/>
    <s v="028                                "/>
    <s v="00"/>
    <s v="UADD    "/>
    <x v="4970"/>
    <s v="1000"/>
    <s v="ZLL10"/>
    <x v="0"/>
    <s v="Elec Distribution 360-373"/>
    <s v="Mandated"/>
  </r>
  <r>
    <s v="ZLL10"/>
    <x v="0"/>
    <x v="57"/>
    <x v="57"/>
    <s v="DIS-E Cap Blanket"/>
    <d v="1984-07-01T00:00:00"/>
    <x v="2"/>
    <n v="201502"/>
    <x v="0"/>
    <x v="0"/>
    <s v="366000"/>
    <s v="028                                "/>
    <s v="00"/>
    <s v="UADD    "/>
    <x v="4971"/>
    <s v="1000"/>
    <s v="ZLL10"/>
    <x v="0"/>
    <s v="Elec Distribution 360-373"/>
    <s v="Mandated"/>
  </r>
  <r>
    <s v="ZLL10"/>
    <x v="0"/>
    <x v="57"/>
    <x v="57"/>
    <s v="DIS-E Cap Blanket"/>
    <d v="1984-07-01T00:00:00"/>
    <x v="2"/>
    <n v="201502"/>
    <x v="0"/>
    <x v="0"/>
    <s v="367000"/>
    <s v="028                                "/>
    <s v="00"/>
    <s v="UADD    "/>
    <x v="4972"/>
    <s v="1000"/>
    <s v="ZLL10"/>
    <x v="0"/>
    <s v="Elec Distribution 360-373"/>
    <s v="Mandated"/>
  </r>
  <r>
    <s v="ZLL10"/>
    <x v="0"/>
    <x v="57"/>
    <x v="57"/>
    <s v="DIS-E Cap Blanket"/>
    <d v="1984-07-01T00:00:00"/>
    <x v="2"/>
    <n v="201502"/>
    <x v="0"/>
    <x v="0"/>
    <s v="369100"/>
    <s v="028                                "/>
    <s v="00"/>
    <s v="UADD    "/>
    <x v="4973"/>
    <s v="1000"/>
    <s v="ZLL10"/>
    <x v="0"/>
    <s v="Elec Distribution 360-373"/>
    <s v="Mandated"/>
  </r>
  <r>
    <s v="ZLL10"/>
    <x v="0"/>
    <x v="57"/>
    <x v="57"/>
    <s v="DIS-E Cap Blanket"/>
    <d v="1984-07-01T00:00:00"/>
    <x v="2"/>
    <n v="201502"/>
    <x v="0"/>
    <x v="0"/>
    <s v="369300"/>
    <s v="028                                "/>
    <s v="00"/>
    <s v="UADD    "/>
    <x v="4974"/>
    <s v="1000"/>
    <s v="ZLL10"/>
    <x v="0"/>
    <s v="Elec Distribution 360-373"/>
    <s v="Mandated"/>
  </r>
  <r>
    <s v="ZBW10"/>
    <x v="0"/>
    <x v="59"/>
    <x v="59"/>
    <s v="DIS-E Cap Blanket"/>
    <d v="1984-01-01T00:00:00"/>
    <x v="2"/>
    <n v="201502"/>
    <x v="0"/>
    <x v="0"/>
    <s v="364000"/>
    <s v="028                                "/>
    <s v="00"/>
    <s v="UADD    "/>
    <x v="4975"/>
    <s v="1000"/>
    <s v="ZBW10"/>
    <x v="0"/>
    <s v="Elec Distribution 360-373"/>
    <s v="Mandated"/>
  </r>
  <r>
    <s v="ZBW10"/>
    <x v="0"/>
    <x v="59"/>
    <x v="59"/>
    <s v="DIS-E Cap Blanket"/>
    <d v="1984-01-01T00:00:00"/>
    <x v="2"/>
    <n v="201502"/>
    <x v="0"/>
    <x v="0"/>
    <s v="365000"/>
    <s v="028                                "/>
    <s v="00"/>
    <s v="UADD    "/>
    <x v="4976"/>
    <s v="1000"/>
    <s v="ZBW10"/>
    <x v="0"/>
    <s v="Elec Distribution 360-373"/>
    <s v="Mandated"/>
  </r>
  <r>
    <s v="ZBW10"/>
    <x v="0"/>
    <x v="59"/>
    <x v="59"/>
    <s v="DIS-E Cap Blanket"/>
    <d v="1984-01-01T00:00:00"/>
    <x v="2"/>
    <n v="201502"/>
    <x v="0"/>
    <x v="0"/>
    <s v="366000"/>
    <s v="028                                "/>
    <s v="00"/>
    <s v="UADD    "/>
    <x v="4977"/>
    <s v="1000"/>
    <s v="ZBW10"/>
    <x v="0"/>
    <s v="Elec Distribution 360-373"/>
    <s v="Mandated"/>
  </r>
  <r>
    <s v="ZBW10"/>
    <x v="0"/>
    <x v="59"/>
    <x v="59"/>
    <s v="DIS-E Cap Blanket"/>
    <d v="1984-01-01T00:00:00"/>
    <x v="2"/>
    <n v="201502"/>
    <x v="0"/>
    <x v="0"/>
    <s v="367000"/>
    <s v="028                                "/>
    <s v="00"/>
    <s v="UADD    "/>
    <x v="4978"/>
    <s v="1000"/>
    <s v="ZBW10"/>
    <x v="0"/>
    <s v="Elec Distribution 360-373"/>
    <s v="Mandated"/>
  </r>
  <r>
    <s v="ZBW10"/>
    <x v="0"/>
    <x v="59"/>
    <x v="59"/>
    <s v="DIS-E Cap Blanket"/>
    <d v="1984-01-01T00:00:00"/>
    <x v="2"/>
    <n v="201502"/>
    <x v="0"/>
    <x v="0"/>
    <s v="369100"/>
    <s v="028                                "/>
    <s v="00"/>
    <s v="UADD    "/>
    <x v="4979"/>
    <s v="1000"/>
    <s v="ZBW10"/>
    <x v="0"/>
    <s v="Elec Distribution 360-373"/>
    <s v="Mandated"/>
  </r>
  <r>
    <s v="ZBW10"/>
    <x v="0"/>
    <x v="59"/>
    <x v="59"/>
    <s v="DIS-E Cap Blanket"/>
    <d v="1984-01-01T00:00:00"/>
    <x v="2"/>
    <n v="201502"/>
    <x v="0"/>
    <x v="0"/>
    <s v="369300"/>
    <s v="028                                "/>
    <s v="00"/>
    <s v="UADD    "/>
    <x v="4980"/>
    <s v="1000"/>
    <s v="ZBW10"/>
    <x v="0"/>
    <s v="Elec Distribution 360-373"/>
    <s v="Mandated"/>
  </r>
  <r>
    <s v="ZLL10"/>
    <x v="0"/>
    <x v="60"/>
    <x v="60"/>
    <s v="DIS-E Cap Blanket"/>
    <d v="2004-10-01T00:00:00"/>
    <x v="2"/>
    <n v="201502"/>
    <x v="0"/>
    <x v="1"/>
    <s v="364000"/>
    <s v="038                                "/>
    <s v="00"/>
    <s v="UADD    "/>
    <x v="4981"/>
    <s v="1000"/>
    <s v="ZLL10"/>
    <x v="0"/>
    <s v="Elec Distribution 360-373"/>
    <s v="Mandated"/>
  </r>
  <r>
    <s v="ZLL10"/>
    <x v="0"/>
    <x v="60"/>
    <x v="60"/>
    <s v="DIS-E Cap Blanket"/>
    <d v="2004-10-01T00:00:00"/>
    <x v="2"/>
    <n v="201502"/>
    <x v="0"/>
    <x v="1"/>
    <s v="365000"/>
    <s v="038                                "/>
    <s v="00"/>
    <s v="UADD    "/>
    <x v="4982"/>
    <s v="1000"/>
    <s v="ZLL10"/>
    <x v="0"/>
    <s v="Elec Distribution 360-373"/>
    <s v="Mandated"/>
  </r>
  <r>
    <s v="ZLL10"/>
    <x v="0"/>
    <x v="60"/>
    <x v="60"/>
    <s v="DIS-E Cap Blanket"/>
    <d v="2004-10-01T00:00:00"/>
    <x v="2"/>
    <n v="201502"/>
    <x v="0"/>
    <x v="1"/>
    <s v="366000"/>
    <s v="038                                "/>
    <s v="00"/>
    <s v="UADD    "/>
    <x v="4983"/>
    <s v="1000"/>
    <s v="ZLL10"/>
    <x v="0"/>
    <s v="Elec Distribution 360-373"/>
    <s v="Mandated"/>
  </r>
  <r>
    <s v="ZLL10"/>
    <x v="0"/>
    <x v="60"/>
    <x v="60"/>
    <s v="DIS-E Cap Blanket"/>
    <d v="2004-10-01T00:00:00"/>
    <x v="2"/>
    <n v="201502"/>
    <x v="0"/>
    <x v="1"/>
    <s v="367000"/>
    <s v="038                                "/>
    <s v="00"/>
    <s v="UADD    "/>
    <x v="4984"/>
    <s v="1000"/>
    <s v="ZLL10"/>
    <x v="0"/>
    <s v="Elec Distribution 360-373"/>
    <s v="Mandated"/>
  </r>
  <r>
    <s v="ZLL10"/>
    <x v="0"/>
    <x v="60"/>
    <x v="60"/>
    <s v="DIS-E Cap Blanket"/>
    <d v="2004-10-01T00:00:00"/>
    <x v="2"/>
    <n v="201502"/>
    <x v="0"/>
    <x v="1"/>
    <s v="368000"/>
    <s v="038                                "/>
    <s v="00"/>
    <s v="UADD    "/>
    <x v="617"/>
    <s v="1000"/>
    <s v="ZLL10"/>
    <x v="0"/>
    <s v="Elec Distribution 360-373"/>
    <s v="Mandated"/>
  </r>
  <r>
    <s v="ZLL10"/>
    <x v="0"/>
    <x v="60"/>
    <x v="60"/>
    <s v="DIS-E Cap Blanket"/>
    <d v="2004-10-01T00:00:00"/>
    <x v="2"/>
    <n v="201502"/>
    <x v="0"/>
    <x v="1"/>
    <s v="369300"/>
    <s v="038                                "/>
    <s v="00"/>
    <s v="UADD    "/>
    <x v="4985"/>
    <s v="1000"/>
    <s v="ZLL10"/>
    <x v="0"/>
    <s v="Elec Distribution 360-373"/>
    <s v="Mandated"/>
  </r>
  <r>
    <s v="ZLL10"/>
    <x v="0"/>
    <x v="62"/>
    <x v="62"/>
    <s v="DIS-E Cap Blanket"/>
    <d v="1951-01-01T00:00:00"/>
    <x v="2"/>
    <n v="201502"/>
    <x v="0"/>
    <x v="1"/>
    <s v="365000"/>
    <s v="038                                "/>
    <s v="00"/>
    <s v="UADD    "/>
    <x v="4986"/>
    <s v="1000"/>
    <s v="ZLL10"/>
    <x v="0"/>
    <s v="Elec Distribution 360-373"/>
    <s v="Mandated"/>
  </r>
  <r>
    <s v="ZLL10"/>
    <x v="0"/>
    <x v="62"/>
    <x v="62"/>
    <s v="DIS-E Cap Blanket"/>
    <d v="1951-01-01T00:00:00"/>
    <x v="2"/>
    <n v="201502"/>
    <x v="0"/>
    <x v="1"/>
    <s v="367000"/>
    <s v="038                                "/>
    <s v="00"/>
    <s v="UADD    "/>
    <x v="4987"/>
    <s v="1000"/>
    <s v="ZLL10"/>
    <x v="0"/>
    <s v="Elec Distribution 360-373"/>
    <s v="Mandated"/>
  </r>
  <r>
    <s v="ZLL10"/>
    <x v="0"/>
    <x v="63"/>
    <x v="63"/>
    <s v="DIS-E Cap Blanket"/>
    <d v="2004-10-01T00:00:00"/>
    <x v="2"/>
    <n v="201502"/>
    <x v="0"/>
    <x v="1"/>
    <s v="365000"/>
    <s v="038                                "/>
    <s v="00"/>
    <s v="UADD    "/>
    <x v="617"/>
    <s v="1000"/>
    <s v="ZLL10"/>
    <x v="0"/>
    <s v="Elec Distribution 360-373"/>
    <s v="Mandated"/>
  </r>
  <r>
    <s v="ZLL10"/>
    <x v="0"/>
    <x v="63"/>
    <x v="63"/>
    <s v="DIS-E Cap Blanket"/>
    <d v="2004-10-01T00:00:00"/>
    <x v="2"/>
    <n v="201502"/>
    <x v="0"/>
    <x v="1"/>
    <s v="366000"/>
    <s v="038                                "/>
    <s v="00"/>
    <s v="UADD    "/>
    <x v="4988"/>
    <s v="1000"/>
    <s v="ZLL10"/>
    <x v="0"/>
    <s v="Elec Distribution 360-373"/>
    <s v="Mandated"/>
  </r>
  <r>
    <s v="ZLL10"/>
    <x v="0"/>
    <x v="63"/>
    <x v="63"/>
    <s v="DIS-E Cap Blanket"/>
    <d v="2004-10-01T00:00:00"/>
    <x v="2"/>
    <n v="201502"/>
    <x v="0"/>
    <x v="1"/>
    <s v="367000"/>
    <s v="038                                "/>
    <s v="00"/>
    <s v="UADD    "/>
    <x v="4989"/>
    <s v="1000"/>
    <s v="ZLL10"/>
    <x v="0"/>
    <s v="Elec Distribution 360-373"/>
    <s v="Mandated"/>
  </r>
  <r>
    <s v="ZLL10"/>
    <x v="0"/>
    <x v="63"/>
    <x v="63"/>
    <s v="DIS-E Cap Blanket"/>
    <d v="2004-10-01T00:00:00"/>
    <x v="2"/>
    <n v="201502"/>
    <x v="0"/>
    <x v="1"/>
    <s v="369300"/>
    <s v="038                                "/>
    <s v="00"/>
    <s v="UADD    "/>
    <x v="4990"/>
    <s v="1000"/>
    <s v="ZLL10"/>
    <x v="0"/>
    <s v="Elec Distribution 360-373"/>
    <s v="Mandated"/>
  </r>
  <r>
    <s v="ZCM10"/>
    <x v="0"/>
    <x v="64"/>
    <x v="64"/>
    <s v="DIS-E Cap Blanket"/>
    <d v="1986-06-30T00:00:00"/>
    <x v="2"/>
    <n v="201502"/>
    <x v="0"/>
    <x v="1"/>
    <s v="364000"/>
    <s v="038                                "/>
    <s v="00"/>
    <s v="UADD    "/>
    <x v="4991"/>
    <s v="1000"/>
    <s v="ZCM10"/>
    <x v="0"/>
    <s v="Elec Distribution 360-373"/>
    <s v="Mandated"/>
  </r>
  <r>
    <s v="ZCM10"/>
    <x v="0"/>
    <x v="64"/>
    <x v="64"/>
    <s v="DIS-E Cap Blanket"/>
    <d v="1986-06-30T00:00:00"/>
    <x v="2"/>
    <n v="201502"/>
    <x v="0"/>
    <x v="1"/>
    <s v="365000"/>
    <s v="038                                "/>
    <s v="00"/>
    <s v="UADD    "/>
    <x v="4992"/>
    <s v="1000"/>
    <s v="ZCM10"/>
    <x v="0"/>
    <s v="Elec Distribution 360-373"/>
    <s v="Mandated"/>
  </r>
  <r>
    <s v="ZCM10"/>
    <x v="0"/>
    <x v="64"/>
    <x v="64"/>
    <s v="DIS-E Cap Blanket"/>
    <d v="1986-06-30T00:00:00"/>
    <x v="2"/>
    <n v="201502"/>
    <x v="0"/>
    <x v="1"/>
    <s v="366000"/>
    <s v="038                                "/>
    <s v="00"/>
    <s v="UADD    "/>
    <x v="4993"/>
    <s v="1000"/>
    <s v="ZCM10"/>
    <x v="0"/>
    <s v="Elec Distribution 360-373"/>
    <s v="Mandated"/>
  </r>
  <r>
    <s v="ZCM10"/>
    <x v="0"/>
    <x v="64"/>
    <x v="64"/>
    <s v="DIS-E Cap Blanket"/>
    <d v="1986-06-30T00:00:00"/>
    <x v="2"/>
    <n v="201502"/>
    <x v="0"/>
    <x v="1"/>
    <s v="369100"/>
    <s v="038                                "/>
    <s v="00"/>
    <s v="UADD    "/>
    <x v="4994"/>
    <s v="1000"/>
    <s v="ZCM10"/>
    <x v="0"/>
    <s v="Elec Distribution 360-373"/>
    <s v="Mandated"/>
  </r>
  <r>
    <s v="ZLL10"/>
    <x v="0"/>
    <x v="65"/>
    <x v="65"/>
    <s v="DIS-E Cap Blanket"/>
    <d v="1984-07-01T00:00:00"/>
    <x v="2"/>
    <n v="201502"/>
    <x v="0"/>
    <x v="1"/>
    <s v="364000"/>
    <s v="038                                "/>
    <s v="00"/>
    <s v="UADD    "/>
    <x v="4995"/>
    <s v="1000"/>
    <s v="ZLL10"/>
    <x v="0"/>
    <s v="Elec Distribution 360-373"/>
    <s v="Mandated"/>
  </r>
  <r>
    <s v="ZLL10"/>
    <x v="0"/>
    <x v="65"/>
    <x v="65"/>
    <s v="DIS-E Cap Blanket"/>
    <d v="1984-07-01T00:00:00"/>
    <x v="2"/>
    <n v="201502"/>
    <x v="0"/>
    <x v="1"/>
    <s v="365000"/>
    <s v="038                                "/>
    <s v="00"/>
    <s v="UADD    "/>
    <x v="4996"/>
    <s v="1000"/>
    <s v="ZLL10"/>
    <x v="0"/>
    <s v="Elec Distribution 360-373"/>
    <s v="Mandated"/>
  </r>
  <r>
    <s v="ZLL10"/>
    <x v="0"/>
    <x v="65"/>
    <x v="65"/>
    <s v="DIS-E Cap Blanket"/>
    <d v="1984-07-01T00:00:00"/>
    <x v="2"/>
    <n v="201502"/>
    <x v="0"/>
    <x v="1"/>
    <s v="367000"/>
    <s v="038                                "/>
    <s v="00"/>
    <s v="UADD    "/>
    <x v="4997"/>
    <s v="1000"/>
    <s v="ZLL10"/>
    <x v="0"/>
    <s v="Elec Distribution 360-373"/>
    <s v="Mandated"/>
  </r>
  <r>
    <s v="ZLL10"/>
    <x v="0"/>
    <x v="65"/>
    <x v="65"/>
    <s v="DIS-E Cap Blanket"/>
    <d v="1984-07-01T00:00:00"/>
    <x v="2"/>
    <n v="201502"/>
    <x v="0"/>
    <x v="1"/>
    <s v="369100"/>
    <s v="038                                "/>
    <s v="00"/>
    <s v="UADD    "/>
    <x v="4998"/>
    <s v="1000"/>
    <s v="ZLL10"/>
    <x v="0"/>
    <s v="Elec Distribution 360-373"/>
    <s v="Mandated"/>
  </r>
  <r>
    <s v="ZLL10"/>
    <x v="0"/>
    <x v="65"/>
    <x v="65"/>
    <s v="DIS-E Cap Blanket"/>
    <d v="1984-07-01T00:00:00"/>
    <x v="2"/>
    <n v="201502"/>
    <x v="0"/>
    <x v="1"/>
    <s v="369300"/>
    <s v="038                                "/>
    <s v="00"/>
    <s v="UADD    "/>
    <x v="4999"/>
    <s v="1000"/>
    <s v="ZLL10"/>
    <x v="0"/>
    <s v="Elec Distribution 360-373"/>
    <s v="Mandated"/>
  </r>
  <r>
    <s v="ZBR10"/>
    <x v="0"/>
    <x v="66"/>
    <x v="66"/>
    <s v="DIS-E Cap Blanket"/>
    <d v="1951-01-01T00:00:00"/>
    <x v="2"/>
    <n v="201502"/>
    <x v="0"/>
    <x v="0"/>
    <s v="364000"/>
    <s v="028                                "/>
    <s v="00"/>
    <s v="UADD    "/>
    <x v="5000"/>
    <s v="1000"/>
    <s v="ZBR10"/>
    <x v="0"/>
    <s v="Elec Distribution 360-373"/>
    <s v="Mandated"/>
  </r>
  <r>
    <s v="ZBR10"/>
    <x v="0"/>
    <x v="66"/>
    <x v="66"/>
    <s v="DIS-E Cap Blanket"/>
    <d v="1951-01-01T00:00:00"/>
    <x v="2"/>
    <n v="201502"/>
    <x v="0"/>
    <x v="0"/>
    <s v="365000"/>
    <s v="028                                "/>
    <s v="00"/>
    <s v="UADD    "/>
    <x v="5001"/>
    <s v="1000"/>
    <s v="ZBR10"/>
    <x v="0"/>
    <s v="Elec Distribution 360-373"/>
    <s v="Mandated"/>
  </r>
  <r>
    <s v="ZBR10"/>
    <x v="0"/>
    <x v="66"/>
    <x v="66"/>
    <s v="DIS-E Cap Blanket"/>
    <d v="1951-01-01T00:00:00"/>
    <x v="2"/>
    <n v="201502"/>
    <x v="0"/>
    <x v="0"/>
    <s v="366000"/>
    <s v="028                                "/>
    <s v="00"/>
    <s v="UADD    "/>
    <x v="5002"/>
    <s v="1000"/>
    <s v="ZBR10"/>
    <x v="0"/>
    <s v="Elec Distribution 360-373"/>
    <s v="Mandated"/>
  </r>
  <r>
    <s v="ZPJ10"/>
    <x v="0"/>
    <x v="67"/>
    <x v="67"/>
    <s v="DIS-E Cap Blanket"/>
    <d v="1986-12-20T00:00:00"/>
    <x v="2"/>
    <n v="201502"/>
    <x v="0"/>
    <x v="1"/>
    <s v="364000"/>
    <s v="038                                "/>
    <s v="00"/>
    <s v="UADD    "/>
    <x v="5003"/>
    <s v="1000"/>
    <s v="ZPJ10"/>
    <x v="0"/>
    <s v="Elec Distribution 360-373"/>
    <s v="Mandated"/>
  </r>
  <r>
    <s v="ZPJ10"/>
    <x v="0"/>
    <x v="67"/>
    <x v="67"/>
    <s v="DIS-E Cap Blanket"/>
    <d v="1986-12-20T00:00:00"/>
    <x v="2"/>
    <n v="201502"/>
    <x v="0"/>
    <x v="1"/>
    <s v="367000"/>
    <s v="038                                "/>
    <s v="00"/>
    <s v="UADD    "/>
    <x v="5004"/>
    <s v="1000"/>
    <s v="ZPJ10"/>
    <x v="0"/>
    <s v="Elec Distribution 360-373"/>
    <s v="Mandated"/>
  </r>
  <r>
    <s v="ZBR10"/>
    <x v="0"/>
    <x v="68"/>
    <x v="68"/>
    <s v="DIS-E Cap Blanket"/>
    <d v="1951-01-01T00:00:00"/>
    <x v="2"/>
    <n v="201502"/>
    <x v="0"/>
    <x v="0"/>
    <s v="364000"/>
    <s v="028                                "/>
    <s v="00"/>
    <s v="UADD    "/>
    <x v="5005"/>
    <s v="1000"/>
    <s v="ZBR10"/>
    <x v="0"/>
    <s v="Elec Distribution 360-373"/>
    <s v="Mandated"/>
  </r>
  <r>
    <s v="ZBR10"/>
    <x v="0"/>
    <x v="68"/>
    <x v="68"/>
    <s v="DIS-E Cap Blanket"/>
    <d v="1951-01-01T00:00:00"/>
    <x v="2"/>
    <n v="201502"/>
    <x v="0"/>
    <x v="0"/>
    <s v="365000"/>
    <s v="028                                "/>
    <s v="00"/>
    <s v="UADD    "/>
    <x v="5006"/>
    <s v="1000"/>
    <s v="ZBR10"/>
    <x v="0"/>
    <s v="Elec Distribution 360-373"/>
    <s v="Mandated"/>
  </r>
  <r>
    <s v="ZLL10"/>
    <x v="0"/>
    <x v="69"/>
    <x v="69"/>
    <s v="DIS-E Cap Blanket"/>
    <d v="1984-07-01T00:00:00"/>
    <x v="2"/>
    <n v="201502"/>
    <x v="0"/>
    <x v="1"/>
    <s v="364000"/>
    <s v="038                                "/>
    <s v="00"/>
    <s v="UADD    "/>
    <x v="5007"/>
    <s v="1000"/>
    <s v="ZLL10"/>
    <x v="0"/>
    <s v="Elec Distribution 360-373"/>
    <s v="Mandated"/>
  </r>
  <r>
    <s v="ZLL10"/>
    <x v="0"/>
    <x v="69"/>
    <x v="69"/>
    <s v="DIS-E Cap Blanket"/>
    <d v="1984-07-01T00:00:00"/>
    <x v="2"/>
    <n v="201502"/>
    <x v="0"/>
    <x v="1"/>
    <s v="365000"/>
    <s v="038                                "/>
    <s v="00"/>
    <s v="UADD    "/>
    <x v="5008"/>
    <s v="1000"/>
    <s v="ZLL10"/>
    <x v="0"/>
    <s v="Elec Distribution 360-373"/>
    <s v="Mandated"/>
  </r>
  <r>
    <s v="ZLL10"/>
    <x v="0"/>
    <x v="69"/>
    <x v="69"/>
    <s v="DIS-E Cap Blanket"/>
    <d v="1984-07-01T00:00:00"/>
    <x v="2"/>
    <n v="201502"/>
    <x v="0"/>
    <x v="1"/>
    <s v="366000"/>
    <s v="038                                "/>
    <s v="00"/>
    <s v="UADD    "/>
    <x v="5009"/>
    <s v="1000"/>
    <s v="ZLL10"/>
    <x v="0"/>
    <s v="Elec Distribution 360-373"/>
    <s v="Mandated"/>
  </r>
  <r>
    <s v="ZLL10"/>
    <x v="0"/>
    <x v="69"/>
    <x v="69"/>
    <s v="DIS-E Cap Blanket"/>
    <d v="1984-07-01T00:00:00"/>
    <x v="2"/>
    <n v="201502"/>
    <x v="0"/>
    <x v="1"/>
    <s v="367000"/>
    <s v="038                                "/>
    <s v="00"/>
    <s v="UADD    "/>
    <x v="5010"/>
    <s v="1000"/>
    <s v="ZLL10"/>
    <x v="0"/>
    <s v="Elec Distribution 360-373"/>
    <s v="Mandated"/>
  </r>
  <r>
    <s v="ZLL10"/>
    <x v="0"/>
    <x v="69"/>
    <x v="69"/>
    <s v="DIS-E Cap Blanket"/>
    <d v="1984-07-01T00:00:00"/>
    <x v="2"/>
    <n v="201502"/>
    <x v="0"/>
    <x v="1"/>
    <s v="369100"/>
    <s v="038                                "/>
    <s v="00"/>
    <s v="UADD    "/>
    <x v="5011"/>
    <s v="1000"/>
    <s v="ZLL10"/>
    <x v="0"/>
    <s v="Elec Distribution 360-373"/>
    <s v="Mandated"/>
  </r>
  <r>
    <s v="ZLL10"/>
    <x v="0"/>
    <x v="69"/>
    <x v="69"/>
    <s v="DIS-E Cap Blanket"/>
    <d v="1984-07-01T00:00:00"/>
    <x v="2"/>
    <n v="201502"/>
    <x v="0"/>
    <x v="1"/>
    <s v="369300"/>
    <s v="038                                "/>
    <s v="00"/>
    <s v="UADD    "/>
    <x v="5012"/>
    <s v="1000"/>
    <s v="ZLL10"/>
    <x v="0"/>
    <s v="Elec Distribution 360-373"/>
    <s v="Mandated"/>
  </r>
  <r>
    <s v="ZBO10"/>
    <x v="0"/>
    <x v="70"/>
    <x v="70"/>
    <s v="DIS-E Cap Blanket"/>
    <d v="1984-01-01T00:00:00"/>
    <x v="2"/>
    <n v="201502"/>
    <x v="0"/>
    <x v="0"/>
    <s v="369300"/>
    <s v="028                                "/>
    <s v="00"/>
    <s v="UADD    "/>
    <x v="5013"/>
    <s v="1000"/>
    <s v="ZBO10"/>
    <x v="0"/>
    <s v="Elec Distribution 360-373"/>
    <s v="Mandated"/>
  </r>
  <r>
    <s v="ZBO10"/>
    <x v="0"/>
    <x v="70"/>
    <x v="70"/>
    <s v="DIS-E Cap Blanket"/>
    <d v="1984-01-01T00:00:00"/>
    <x v="2"/>
    <n v="201502"/>
    <x v="0"/>
    <x v="0"/>
    <s v="373200"/>
    <s v="028                                "/>
    <s v="00"/>
    <s v="UADD    "/>
    <x v="5014"/>
    <s v="1000"/>
    <s v="ZBO10"/>
    <x v="0"/>
    <s v="Elec Distribution 360-373"/>
    <s v="Mandated"/>
  </r>
  <r>
    <s v="ZPJ10"/>
    <x v="0"/>
    <x v="71"/>
    <x v="71"/>
    <s v="DIS-E Cap Blanket"/>
    <d v="1986-12-20T00:00:00"/>
    <x v="2"/>
    <n v="201502"/>
    <x v="0"/>
    <x v="0"/>
    <s v="365000"/>
    <s v="028                                "/>
    <s v="00"/>
    <s v="UADD    "/>
    <x v="5015"/>
    <s v="1000"/>
    <s v="ZPJ10"/>
    <x v="0"/>
    <s v="Elec Distribution 360-373"/>
    <s v="Mandated"/>
  </r>
  <r>
    <s v="ZPJ10"/>
    <x v="0"/>
    <x v="71"/>
    <x v="71"/>
    <s v="DIS-E Cap Blanket"/>
    <d v="1986-12-20T00:00:00"/>
    <x v="2"/>
    <n v="201502"/>
    <x v="0"/>
    <x v="0"/>
    <s v="367000"/>
    <s v="028                                "/>
    <s v="00"/>
    <s v="UADD    "/>
    <x v="5016"/>
    <s v="1000"/>
    <s v="ZPJ10"/>
    <x v="0"/>
    <s v="Elec Distribution 360-373"/>
    <s v="Mandated"/>
  </r>
  <r>
    <s v="ZPJ10"/>
    <x v="0"/>
    <x v="71"/>
    <x v="71"/>
    <s v="DIS-E Cap Blanket"/>
    <d v="1986-12-20T00:00:00"/>
    <x v="2"/>
    <n v="201502"/>
    <x v="0"/>
    <x v="0"/>
    <s v="369300"/>
    <s v="028                                "/>
    <s v="00"/>
    <s v="UADD    "/>
    <x v="5017"/>
    <s v="1000"/>
    <s v="ZPJ10"/>
    <x v="0"/>
    <s v="Elec Distribution 360-373"/>
    <s v="Mandated"/>
  </r>
  <r>
    <s v="ZBO10"/>
    <x v="0"/>
    <x v="72"/>
    <x v="72"/>
    <s v="DIS-E Cap Blanket"/>
    <d v="2005-01-01T00:00:00"/>
    <x v="2"/>
    <n v="201502"/>
    <x v="0"/>
    <x v="0"/>
    <s v="364000"/>
    <s v="028                                "/>
    <s v="00"/>
    <s v="UADD    "/>
    <x v="5018"/>
    <s v="1000"/>
    <s v="ZBO10"/>
    <x v="0"/>
    <s v="Elec Distribution 360-373"/>
    <s v="Mandated"/>
  </r>
  <r>
    <s v="ZBO10"/>
    <x v="0"/>
    <x v="72"/>
    <x v="72"/>
    <s v="DIS-E Cap Blanket"/>
    <d v="2005-01-01T00:00:00"/>
    <x v="2"/>
    <n v="201502"/>
    <x v="0"/>
    <x v="0"/>
    <s v="365000"/>
    <s v="028                                "/>
    <s v="00"/>
    <s v="UADD    "/>
    <x v="5019"/>
    <s v="1000"/>
    <s v="ZBO10"/>
    <x v="0"/>
    <s v="Elec Distribution 360-373"/>
    <s v="Mandated"/>
  </r>
  <r>
    <s v="ZBO10"/>
    <x v="0"/>
    <x v="72"/>
    <x v="72"/>
    <s v="DIS-E Cap Blanket"/>
    <d v="2005-01-01T00:00:00"/>
    <x v="2"/>
    <n v="201502"/>
    <x v="0"/>
    <x v="0"/>
    <s v="366000"/>
    <s v="028                                "/>
    <s v="00"/>
    <s v="UADD    "/>
    <x v="5020"/>
    <s v="1000"/>
    <s v="ZBO10"/>
    <x v="0"/>
    <s v="Elec Distribution 360-373"/>
    <s v="Mandated"/>
  </r>
  <r>
    <s v="ZBO10"/>
    <x v="0"/>
    <x v="72"/>
    <x v="72"/>
    <s v="DIS-E Cap Blanket"/>
    <d v="2005-01-01T00:00:00"/>
    <x v="2"/>
    <n v="201502"/>
    <x v="0"/>
    <x v="0"/>
    <s v="367000"/>
    <s v="028                                "/>
    <s v="00"/>
    <s v="UADD    "/>
    <x v="5021"/>
    <s v="1000"/>
    <s v="ZBO10"/>
    <x v="0"/>
    <s v="Elec Distribution 360-373"/>
    <s v="Mandated"/>
  </r>
  <r>
    <s v="ZBO10"/>
    <x v="0"/>
    <x v="72"/>
    <x v="72"/>
    <s v="DIS-E Cap Blanket"/>
    <d v="2005-01-01T00:00:00"/>
    <x v="2"/>
    <n v="201502"/>
    <x v="0"/>
    <x v="0"/>
    <s v="368000"/>
    <s v="028                                "/>
    <s v="00"/>
    <s v="UADD    "/>
    <x v="5022"/>
    <s v="1000"/>
    <s v="ZBO10"/>
    <x v="0"/>
    <s v="Elec Distribution 360-373"/>
    <s v="Mandated"/>
  </r>
  <r>
    <s v="ZBO10"/>
    <x v="0"/>
    <x v="72"/>
    <x v="72"/>
    <s v="DIS-E Cap Blanket"/>
    <d v="2005-01-01T00:00:00"/>
    <x v="2"/>
    <n v="201502"/>
    <x v="0"/>
    <x v="0"/>
    <s v="369100"/>
    <s v="028                                "/>
    <s v="00"/>
    <s v="UADD    "/>
    <x v="5023"/>
    <s v="1000"/>
    <s v="ZBO10"/>
    <x v="0"/>
    <s v="Elec Distribution 360-373"/>
    <s v="Mandated"/>
  </r>
  <r>
    <s v="ZBO10"/>
    <x v="0"/>
    <x v="72"/>
    <x v="72"/>
    <s v="DIS-E Cap Blanket"/>
    <d v="2005-01-01T00:00:00"/>
    <x v="2"/>
    <n v="201502"/>
    <x v="0"/>
    <x v="0"/>
    <s v="369300"/>
    <s v="028                                "/>
    <s v="00"/>
    <s v="UADD    "/>
    <x v="5024"/>
    <s v="1000"/>
    <s v="ZBO10"/>
    <x v="0"/>
    <s v="Elec Distribution 360-373"/>
    <s v="Mandated"/>
  </r>
  <r>
    <s v="ZBO10"/>
    <x v="0"/>
    <x v="72"/>
    <x v="72"/>
    <s v="DIS-E Cap Blanket"/>
    <d v="2005-01-01T00:00:00"/>
    <x v="2"/>
    <n v="201502"/>
    <x v="0"/>
    <x v="0"/>
    <s v="373200"/>
    <s v="028                                "/>
    <s v="00"/>
    <s v="UADD    "/>
    <x v="5025"/>
    <s v="1000"/>
    <s v="ZBO10"/>
    <x v="0"/>
    <s v="Elec Distribution 360-373"/>
    <s v="Mandated"/>
  </r>
  <r>
    <s v="ZBO10"/>
    <x v="0"/>
    <x v="72"/>
    <x v="72"/>
    <s v="DIS-E Cap Blanket"/>
    <d v="2005-01-01T00:00:00"/>
    <x v="2"/>
    <n v="201502"/>
    <x v="0"/>
    <x v="0"/>
    <s v="373300"/>
    <s v="028                                "/>
    <s v="00"/>
    <s v="UADD    "/>
    <x v="5024"/>
    <s v="1000"/>
    <s v="ZBO10"/>
    <x v="0"/>
    <s v="Elec Distribution 360-373"/>
    <s v="Mandated"/>
  </r>
  <r>
    <s v="ZBO10"/>
    <x v="0"/>
    <x v="72"/>
    <x v="72"/>
    <s v="DIS-E Cap Blanket"/>
    <d v="2005-01-01T00:00:00"/>
    <x v="2"/>
    <n v="201502"/>
    <x v="0"/>
    <x v="0"/>
    <s v="373400"/>
    <s v="028                                "/>
    <s v="00"/>
    <s v="UADD    "/>
    <x v="5026"/>
    <s v="1000"/>
    <s v="ZBO10"/>
    <x v="0"/>
    <s v="Elec Distribution 360-373"/>
    <s v="Mandated"/>
  </r>
  <r>
    <s v="ZCS10"/>
    <x v="0"/>
    <x v="73"/>
    <x v="73"/>
    <s v="DIS-E Cap Blanket"/>
    <d v="1994-09-02T00:00:00"/>
    <x v="2"/>
    <n v="201502"/>
    <x v="0"/>
    <x v="1"/>
    <s v="364000"/>
    <s v="038                                "/>
    <s v="00"/>
    <s v="UADD    "/>
    <x v="5027"/>
    <s v="1000"/>
    <s v="ZCS10"/>
    <x v="0"/>
    <s v="Elec Distribution 360-373"/>
    <s v="Mandated"/>
  </r>
  <r>
    <s v="ZCS10"/>
    <x v="0"/>
    <x v="73"/>
    <x v="73"/>
    <s v="DIS-E Cap Blanket"/>
    <d v="1994-09-02T00:00:00"/>
    <x v="2"/>
    <n v="201502"/>
    <x v="0"/>
    <x v="1"/>
    <s v="369100"/>
    <s v="038                                "/>
    <s v="00"/>
    <s v="UADD    "/>
    <x v="5028"/>
    <s v="1000"/>
    <s v="ZCS10"/>
    <x v="0"/>
    <s v="Elec Distribution 360-373"/>
    <s v="Mandated"/>
  </r>
  <r>
    <s v="ZCS10"/>
    <x v="0"/>
    <x v="73"/>
    <x v="73"/>
    <s v="DIS-E Cap Blanket"/>
    <d v="1994-09-02T00:00:00"/>
    <x v="2"/>
    <n v="201502"/>
    <x v="0"/>
    <x v="1"/>
    <s v="369300"/>
    <s v="038                                "/>
    <s v="00"/>
    <s v="UADD    "/>
    <x v="5029"/>
    <s v="1000"/>
    <s v="ZCS10"/>
    <x v="0"/>
    <s v="Elec Distribution 360-373"/>
    <s v="Mandated"/>
  </r>
  <r>
    <s v="ZLL11"/>
    <x v="1"/>
    <x v="75"/>
    <x v="75"/>
    <s v="DIS-G N Cap Blanket"/>
    <d v="2004-01-01T00:00:00"/>
    <x v="2"/>
    <n v="201502"/>
    <x v="1"/>
    <x v="0"/>
    <s v="376000"/>
    <s v="028                                "/>
    <s v="00"/>
    <s v="UADD    "/>
    <x v="5030"/>
    <s v="1001"/>
    <s v="ZLL11"/>
    <x v="1"/>
    <s v="Gas Distribution 374-387"/>
    <s v="Mandated"/>
  </r>
  <r>
    <s v="ZLL11"/>
    <x v="1"/>
    <x v="75"/>
    <x v="75"/>
    <s v="DIS-G N Cap Blanket"/>
    <d v="2004-01-01T00:00:00"/>
    <x v="2"/>
    <n v="201502"/>
    <x v="1"/>
    <x v="0"/>
    <s v="380000"/>
    <s v="028                                "/>
    <s v="00"/>
    <s v="UADD    "/>
    <x v="4598"/>
    <s v="1001"/>
    <s v="ZLL11"/>
    <x v="1"/>
    <s v="Gas Distribution 374-387"/>
    <s v="Mandated"/>
  </r>
  <r>
    <s v="ZLL11"/>
    <x v="1"/>
    <x v="78"/>
    <x v="78"/>
    <s v="DIS-G N Cap Blanket"/>
    <d v="2004-01-01T00:00:00"/>
    <x v="2"/>
    <n v="201502"/>
    <x v="1"/>
    <x v="1"/>
    <s v="376000"/>
    <s v="038                                "/>
    <s v="00"/>
    <s v="UADD    "/>
    <x v="5031"/>
    <s v="1001"/>
    <s v="ZLL11"/>
    <x v="1"/>
    <s v="Gas Distribution 374-387"/>
    <s v="Mandated"/>
  </r>
  <r>
    <s v="ZLL11"/>
    <x v="1"/>
    <x v="78"/>
    <x v="78"/>
    <s v="DIS-G N Cap Blanket"/>
    <d v="2004-01-01T00:00:00"/>
    <x v="2"/>
    <n v="201502"/>
    <x v="1"/>
    <x v="1"/>
    <s v="380000"/>
    <s v="038                                "/>
    <s v="00"/>
    <s v="UADD    "/>
    <x v="5032"/>
    <s v="1001"/>
    <s v="ZLL11"/>
    <x v="1"/>
    <s v="Gas Distribution 374-387"/>
    <s v="Mandated"/>
  </r>
  <r>
    <s v="ZPJ11"/>
    <x v="1"/>
    <x v="79"/>
    <x v="79"/>
    <s v="DIS-G N Cap Blanket"/>
    <d v="2004-01-01T00:00:00"/>
    <x v="2"/>
    <n v="201502"/>
    <x v="1"/>
    <x v="1"/>
    <s v="376000"/>
    <s v="038                                "/>
    <s v="00"/>
    <s v="UADD    "/>
    <x v="5033"/>
    <s v="1001"/>
    <s v="ZPJ11"/>
    <x v="1"/>
    <s v="Gas Distribution 374-387"/>
    <s v="Mandated"/>
  </r>
  <r>
    <s v="ZPJ11"/>
    <x v="1"/>
    <x v="79"/>
    <x v="79"/>
    <s v="DIS-G N Cap Blanket"/>
    <d v="2004-01-01T00:00:00"/>
    <x v="2"/>
    <n v="201502"/>
    <x v="1"/>
    <x v="1"/>
    <s v="380000"/>
    <s v="038                                "/>
    <s v="00"/>
    <s v="UADD    "/>
    <x v="5034"/>
    <s v="1001"/>
    <s v="ZPJ11"/>
    <x v="1"/>
    <s v="Gas Distribution 374-387"/>
    <s v="Mandated"/>
  </r>
  <r>
    <s v="ZPJ11"/>
    <x v="1"/>
    <x v="81"/>
    <x v="81"/>
    <s v="DIS-G N Cap Blanket"/>
    <d v="2004-01-01T00:00:00"/>
    <x v="2"/>
    <n v="201502"/>
    <x v="1"/>
    <x v="0"/>
    <s v="376000"/>
    <s v="028                                "/>
    <s v="00"/>
    <s v="UADD    "/>
    <x v="5035"/>
    <s v="1001"/>
    <s v="ZPJ11"/>
    <x v="1"/>
    <s v="Gas Distribution 374-387"/>
    <s v="Mandated"/>
  </r>
  <r>
    <s v="ZPJ11"/>
    <x v="1"/>
    <x v="81"/>
    <x v="81"/>
    <s v="DIS-G N Cap Blanket"/>
    <d v="2004-01-01T00:00:00"/>
    <x v="2"/>
    <n v="201502"/>
    <x v="1"/>
    <x v="0"/>
    <s v="380000"/>
    <s v="028                                "/>
    <s v="00"/>
    <s v="UADD    "/>
    <x v="5036"/>
    <s v="1001"/>
    <s v="ZPJ11"/>
    <x v="1"/>
    <s v="Gas Distribution 374-387"/>
    <s v="Mandated"/>
  </r>
  <r>
    <s v="ZCS11"/>
    <x v="1"/>
    <x v="83"/>
    <x v="83"/>
    <s v="DIS-G N Cap Blanket"/>
    <d v="2004-01-01T00:00:00"/>
    <x v="2"/>
    <n v="201502"/>
    <x v="1"/>
    <x v="1"/>
    <s v="381000"/>
    <s v="038                                "/>
    <s v="00"/>
    <s v="UADD    "/>
    <x v="5037"/>
    <s v="1001"/>
    <s v="ZCS11"/>
    <x v="1"/>
    <s v="Gas Distribution 374-387"/>
    <s v="Mandated"/>
  </r>
  <r>
    <s v="ZBG11"/>
    <x v="1"/>
    <x v="85"/>
    <x v="85"/>
    <s v="DIS-G N Cap Blanket"/>
    <d v="2004-01-01T00:00:00"/>
    <x v="2"/>
    <n v="201502"/>
    <x v="1"/>
    <x v="0"/>
    <s v="376000"/>
    <s v="028                                "/>
    <s v="00"/>
    <s v="UADD    "/>
    <x v="5038"/>
    <s v="1001"/>
    <s v="ZBG11"/>
    <x v="1"/>
    <s v="Gas Distribution 374-387"/>
    <s v="Mandated"/>
  </r>
  <r>
    <s v="ZCJ11"/>
    <x v="1"/>
    <x v="87"/>
    <x v="87"/>
    <s v="DIS-G N Cap Blanket"/>
    <d v="2004-01-01T00:00:00"/>
    <x v="2"/>
    <n v="201502"/>
    <x v="1"/>
    <x v="1"/>
    <s v="376000"/>
    <s v="038                                "/>
    <s v="00"/>
    <s v="UADD    "/>
    <x v="5039"/>
    <s v="1001"/>
    <s v="ZCJ11"/>
    <x v="1"/>
    <s v="Gas Distribution 374-387"/>
    <s v="Mandated"/>
  </r>
  <r>
    <s v="ZCJ11"/>
    <x v="1"/>
    <x v="87"/>
    <x v="87"/>
    <s v="DIS-G N Cap Blanket"/>
    <d v="2004-01-01T00:00:00"/>
    <x v="2"/>
    <n v="201502"/>
    <x v="1"/>
    <x v="1"/>
    <s v="380000"/>
    <s v="038                                "/>
    <s v="00"/>
    <s v="UADD    "/>
    <x v="5040"/>
    <s v="1001"/>
    <s v="ZCJ11"/>
    <x v="1"/>
    <s v="Gas Distribution 374-387"/>
    <s v="Mandated"/>
  </r>
  <r>
    <s v="MN304"/>
    <x v="1"/>
    <x v="90"/>
    <x v="90"/>
    <s v="DIS-G S Cap Blanket"/>
    <d v="2010-01-01T00:00:00"/>
    <x v="2"/>
    <n v="201502"/>
    <x v="1"/>
    <x v="2"/>
    <s v="376000"/>
    <s v="068                                "/>
    <s v="00"/>
    <s v="UADD    "/>
    <x v="5041"/>
    <s v="1001"/>
    <s v="MN304"/>
    <x v="1"/>
    <s v="Gas Distribution 374-387"/>
    <s v="Mandated"/>
  </r>
  <r>
    <s v="MN304"/>
    <x v="1"/>
    <x v="90"/>
    <x v="90"/>
    <s v="DIS-G S Cap Blanket"/>
    <d v="2010-01-01T00:00:00"/>
    <x v="2"/>
    <n v="201502"/>
    <x v="1"/>
    <x v="2"/>
    <s v="380000"/>
    <s v="068                                "/>
    <s v="00"/>
    <s v="UADD    "/>
    <x v="5042"/>
    <s v="1001"/>
    <s v="MN304"/>
    <x v="1"/>
    <s v="Gas Distribution 374-387"/>
    <s v="Mandated"/>
  </r>
  <r>
    <s v="ZLL11"/>
    <x v="1"/>
    <x v="92"/>
    <x v="92"/>
    <s v="DIS-G N Cap Blanket"/>
    <d v="2003-09-05T00:00:00"/>
    <x v="2"/>
    <n v="201502"/>
    <x v="1"/>
    <x v="0"/>
    <s v="376000"/>
    <s v="028                                "/>
    <s v="00"/>
    <s v="UADD    "/>
    <x v="5043"/>
    <s v="1001"/>
    <s v="ZLL11"/>
    <x v="1"/>
    <s v="Gas Distribution 374-387"/>
    <s v="Mandated"/>
  </r>
  <r>
    <s v="ZLL11"/>
    <x v="1"/>
    <x v="92"/>
    <x v="92"/>
    <s v="DIS-G N Cap Blanket"/>
    <d v="2003-09-05T00:00:00"/>
    <x v="2"/>
    <n v="201502"/>
    <x v="1"/>
    <x v="0"/>
    <s v="380000"/>
    <s v="028                                "/>
    <s v="00"/>
    <s v="UADD    "/>
    <x v="822"/>
    <s v="1001"/>
    <s v="ZLL11"/>
    <x v="1"/>
    <s v="Gas Distribution 374-387"/>
    <s v="Mandated"/>
  </r>
  <r>
    <s v="ZPJ11"/>
    <x v="1"/>
    <x v="95"/>
    <x v="95"/>
    <s v="DIS-G N Cap Blanket"/>
    <d v="1993-03-22T00:00:00"/>
    <x v="2"/>
    <n v="201502"/>
    <x v="1"/>
    <x v="1"/>
    <s v="376000"/>
    <s v="038                                "/>
    <s v="00"/>
    <s v="UADD    "/>
    <x v="5044"/>
    <s v="1001"/>
    <s v="ZPJ11"/>
    <x v="1"/>
    <s v="Gas Distribution 374-387"/>
    <s v="Mandated"/>
  </r>
  <r>
    <s v="ZPJ11"/>
    <x v="1"/>
    <x v="95"/>
    <x v="95"/>
    <s v="DIS-G N Cap Blanket"/>
    <d v="1993-03-22T00:00:00"/>
    <x v="2"/>
    <n v="201502"/>
    <x v="1"/>
    <x v="1"/>
    <s v="380000"/>
    <s v="038                                "/>
    <s v="00"/>
    <s v="UADD    "/>
    <x v="5045"/>
    <s v="1001"/>
    <s v="ZPJ11"/>
    <x v="1"/>
    <s v="Gas Distribution 374-387"/>
    <s v="Mandated"/>
  </r>
  <r>
    <s v="ZCS11"/>
    <x v="1"/>
    <x v="97"/>
    <x v="97"/>
    <s v="DIS-G N Cap Blanket"/>
    <d v="1993-03-22T00:00:00"/>
    <x v="2"/>
    <n v="201502"/>
    <x v="1"/>
    <x v="1"/>
    <s v="376000"/>
    <s v="038                                "/>
    <s v="00"/>
    <s v="UADD    "/>
    <x v="5046"/>
    <s v="1001"/>
    <s v="ZCS11"/>
    <x v="1"/>
    <s v="Gas Distribution 374-387"/>
    <s v="Mandated"/>
  </r>
  <r>
    <s v="ZCS11"/>
    <x v="1"/>
    <x v="97"/>
    <x v="97"/>
    <s v="DIS-G N Cap Blanket"/>
    <d v="1993-03-22T00:00:00"/>
    <x v="2"/>
    <n v="201502"/>
    <x v="1"/>
    <x v="1"/>
    <s v="380000"/>
    <s v="038                                "/>
    <s v="00"/>
    <s v="UADD    "/>
    <x v="5046"/>
    <s v="1001"/>
    <s v="ZCS11"/>
    <x v="1"/>
    <s v="Gas Distribution 374-387"/>
    <s v="Mandated"/>
  </r>
  <r>
    <s v="ZBG11"/>
    <x v="1"/>
    <x v="98"/>
    <x v="98"/>
    <s v="DIS-G N Cap Blanket"/>
    <d v="1993-03-22T00:00:00"/>
    <x v="2"/>
    <n v="201502"/>
    <x v="1"/>
    <x v="0"/>
    <s v="376000"/>
    <s v="028                                "/>
    <s v="00"/>
    <s v="UADD    "/>
    <x v="5047"/>
    <s v="1001"/>
    <s v="ZBG11"/>
    <x v="1"/>
    <s v="Gas Distribution 374-387"/>
    <s v="Mandated"/>
  </r>
  <r>
    <s v="ZBG11"/>
    <x v="1"/>
    <x v="98"/>
    <x v="98"/>
    <s v="DIS-G N Cap Blanket"/>
    <d v="1993-03-22T00:00:00"/>
    <x v="2"/>
    <n v="201502"/>
    <x v="1"/>
    <x v="0"/>
    <s v="380000"/>
    <s v="028                                "/>
    <s v="00"/>
    <s v="UADD    "/>
    <x v="5048"/>
    <s v="1001"/>
    <s v="ZBG11"/>
    <x v="1"/>
    <s v="Gas Distribution 374-387"/>
    <s v="Mandated"/>
  </r>
  <r>
    <s v="ZCJ11"/>
    <x v="1"/>
    <x v="100"/>
    <x v="100"/>
    <s v="DIS-G N Cap Blanket"/>
    <d v="2003-09-05T00:00:00"/>
    <x v="2"/>
    <n v="201502"/>
    <x v="1"/>
    <x v="1"/>
    <s v="376000"/>
    <s v="038                                "/>
    <s v="00"/>
    <s v="UADD    "/>
    <x v="5049"/>
    <s v="1001"/>
    <s v="ZCJ11"/>
    <x v="1"/>
    <s v="Gas Distribution 374-387"/>
    <s v="Mandated"/>
  </r>
  <r>
    <s v="ZCJ11"/>
    <x v="1"/>
    <x v="100"/>
    <x v="100"/>
    <s v="DIS-G N Cap Blanket"/>
    <d v="2003-09-05T00:00:00"/>
    <x v="2"/>
    <n v="201502"/>
    <x v="1"/>
    <x v="1"/>
    <s v="380000"/>
    <s v="038                                "/>
    <s v="00"/>
    <s v="UADD    "/>
    <x v="5050"/>
    <s v="1001"/>
    <s v="ZCJ11"/>
    <x v="1"/>
    <s v="Gas Distribution 374-387"/>
    <s v="Mandated"/>
  </r>
  <r>
    <s v="ZCJ11"/>
    <x v="1"/>
    <x v="103"/>
    <x v="103"/>
    <s v="DIS-G N Cap Blanket"/>
    <d v="2006-01-01T00:00:00"/>
    <x v="2"/>
    <n v="201502"/>
    <x v="1"/>
    <x v="1"/>
    <s v="376000"/>
    <s v="038                                "/>
    <s v="00"/>
    <s v="UADD    "/>
    <x v="5051"/>
    <s v="1001"/>
    <s v="ZCJ11"/>
    <x v="1"/>
    <s v="Gas Distribution 374-387"/>
    <s v="Mandated"/>
  </r>
  <r>
    <s v="ZCJ11"/>
    <x v="1"/>
    <x v="103"/>
    <x v="103"/>
    <s v="DIS-G N Cap Blanket"/>
    <d v="2006-01-01T00:00:00"/>
    <x v="2"/>
    <n v="201502"/>
    <x v="1"/>
    <x v="1"/>
    <s v="380000"/>
    <s v="038                                "/>
    <s v="00"/>
    <s v="UADD    "/>
    <x v="5052"/>
    <s v="1001"/>
    <s v="ZCJ11"/>
    <x v="1"/>
    <s v="Gas Distribution 374-387"/>
    <s v="Mandated"/>
  </r>
  <r>
    <s v="ZPJ11"/>
    <x v="1"/>
    <x v="105"/>
    <x v="105"/>
    <s v="DIS-G N Cap Blanket"/>
    <d v="2006-01-01T00:00:00"/>
    <x v="2"/>
    <n v="201502"/>
    <x v="1"/>
    <x v="0"/>
    <s v="376000"/>
    <s v="028                                "/>
    <s v="00"/>
    <s v="UADD    "/>
    <x v="5053"/>
    <s v="1001"/>
    <s v="ZPJ11"/>
    <x v="1"/>
    <s v="Gas Distribution 374-387"/>
    <s v="Mandated"/>
  </r>
  <r>
    <s v="ZPJ11"/>
    <x v="1"/>
    <x v="105"/>
    <x v="105"/>
    <s v="DIS-G N Cap Blanket"/>
    <d v="2006-01-01T00:00:00"/>
    <x v="2"/>
    <n v="201502"/>
    <x v="1"/>
    <x v="0"/>
    <s v="380000"/>
    <s v="028                                "/>
    <s v="00"/>
    <s v="UADD    "/>
    <x v="5054"/>
    <s v="1001"/>
    <s v="ZPJ11"/>
    <x v="1"/>
    <s v="Gas Distribution 374-387"/>
    <s v="Mandated"/>
  </r>
  <r>
    <s v="ZPJ11"/>
    <x v="1"/>
    <x v="809"/>
    <x v="809"/>
    <s v="DIS-G N Cap Blanket"/>
    <d v="2006-01-01T00:00:00"/>
    <x v="2"/>
    <n v="201502"/>
    <x v="1"/>
    <x v="1"/>
    <s v="376000"/>
    <s v="038                                "/>
    <s v="00"/>
    <s v="UADD    "/>
    <x v="5055"/>
    <s v="1001"/>
    <s v="ZPJ11"/>
    <x v="1"/>
    <s v="Gas Distribution 374-387"/>
    <s v="Mandated"/>
  </r>
  <r>
    <s v="ZPJ11"/>
    <x v="1"/>
    <x v="809"/>
    <x v="809"/>
    <s v="DIS-G N Cap Blanket"/>
    <d v="2006-01-01T00:00:00"/>
    <x v="2"/>
    <n v="201502"/>
    <x v="1"/>
    <x v="1"/>
    <s v="380000"/>
    <s v="038                                "/>
    <s v="00"/>
    <s v="UADD    "/>
    <x v="5056"/>
    <s v="1001"/>
    <s v="ZPJ11"/>
    <x v="1"/>
    <s v="Gas Distribution 374-387"/>
    <s v="Mandated"/>
  </r>
  <r>
    <s v="ZBG11"/>
    <x v="1"/>
    <x v="108"/>
    <x v="108"/>
    <s v="DIS-G N Cap Blanket"/>
    <d v="2006-01-01T00:00:00"/>
    <x v="2"/>
    <n v="201502"/>
    <x v="1"/>
    <x v="0"/>
    <s v="376000"/>
    <s v="028                                "/>
    <s v="00"/>
    <s v="UADD    "/>
    <x v="5057"/>
    <s v="1001"/>
    <s v="ZBG11"/>
    <x v="1"/>
    <s v="Gas Distribution 374-387"/>
    <s v="Mandated"/>
  </r>
  <r>
    <s v="ZBG11"/>
    <x v="1"/>
    <x v="108"/>
    <x v="108"/>
    <s v="DIS-G N Cap Blanket"/>
    <d v="2006-01-01T00:00:00"/>
    <x v="2"/>
    <n v="201502"/>
    <x v="1"/>
    <x v="0"/>
    <s v="380000"/>
    <s v="028                                "/>
    <s v="00"/>
    <s v="UADD    "/>
    <x v="5058"/>
    <s v="1001"/>
    <s v="ZBG11"/>
    <x v="1"/>
    <s v="Gas Distribution 374-387"/>
    <s v="Mandated"/>
  </r>
  <r>
    <s v="ZBW11"/>
    <x v="1"/>
    <x v="109"/>
    <x v="109"/>
    <s v="DIS-G N Cap Blanket"/>
    <d v="2006-01-01T00:00:00"/>
    <x v="2"/>
    <n v="201502"/>
    <x v="1"/>
    <x v="0"/>
    <s v="376000"/>
    <s v="028                                "/>
    <s v="00"/>
    <s v="UADD    "/>
    <x v="5059"/>
    <s v="1001"/>
    <s v="ZBW11"/>
    <x v="1"/>
    <s v="Gas Distribution 374-387"/>
    <s v="Mandated"/>
  </r>
  <r>
    <s v="ZBW11"/>
    <x v="1"/>
    <x v="109"/>
    <x v="109"/>
    <s v="DIS-G N Cap Blanket"/>
    <d v="2006-01-01T00:00:00"/>
    <x v="2"/>
    <n v="201502"/>
    <x v="1"/>
    <x v="0"/>
    <s v="380000"/>
    <s v="028                                "/>
    <s v="00"/>
    <s v="UADD    "/>
    <x v="5060"/>
    <s v="1001"/>
    <s v="ZBW11"/>
    <x v="1"/>
    <s v="Gas Distribution 374-387"/>
    <s v="Mandated"/>
  </r>
  <r>
    <s v="MN305"/>
    <x v="1"/>
    <x v="111"/>
    <x v="111"/>
    <s v="DIS-G S Cap Blanket"/>
    <d v="2010-01-01T00:00:00"/>
    <x v="2"/>
    <n v="201502"/>
    <x v="1"/>
    <x v="2"/>
    <s v="376000"/>
    <s v="068                                "/>
    <s v="00"/>
    <s v="UADD    "/>
    <x v="5061"/>
    <s v="1001"/>
    <s v="MN305"/>
    <x v="1"/>
    <s v="Gas Distribution 374-387"/>
    <s v="Mandated"/>
  </r>
  <r>
    <s v="MN305"/>
    <x v="1"/>
    <x v="111"/>
    <x v="111"/>
    <s v="DIS-G S Cap Blanket"/>
    <d v="2010-01-01T00:00:00"/>
    <x v="2"/>
    <n v="201502"/>
    <x v="1"/>
    <x v="2"/>
    <s v="380000"/>
    <s v="068                                "/>
    <s v="00"/>
    <s v="UADD    "/>
    <x v="5062"/>
    <s v="1001"/>
    <s v="MN305"/>
    <x v="1"/>
    <s v="Gas Distribution 374-387"/>
    <s v="Mandated"/>
  </r>
  <r>
    <s v="MN304"/>
    <x v="1"/>
    <x v="811"/>
    <x v="811"/>
    <s v="DIS-G S Cap Blanket"/>
    <d v="1991-07-15T00:00:00"/>
    <x v="2"/>
    <n v="201502"/>
    <x v="1"/>
    <x v="2"/>
    <s v="376000"/>
    <s v="068                                "/>
    <s v="00"/>
    <s v="UADD    "/>
    <x v="5063"/>
    <s v="1001"/>
    <s v="MN304"/>
    <x v="1"/>
    <s v="Gas Distribution 374-387"/>
    <s v="Mandated"/>
  </r>
  <r>
    <s v="MN304"/>
    <x v="1"/>
    <x v="811"/>
    <x v="811"/>
    <s v="DIS-G S Cap Blanket"/>
    <d v="1991-07-15T00:00:00"/>
    <x v="2"/>
    <n v="201502"/>
    <x v="1"/>
    <x v="2"/>
    <s v="380000"/>
    <s v="068                                "/>
    <s v="00"/>
    <s v="UADD    "/>
    <x v="1161"/>
    <s v="1001"/>
    <s v="MN304"/>
    <x v="1"/>
    <s v="Gas Distribution 374-387"/>
    <s v="Mandated"/>
  </r>
  <r>
    <s v="MN307"/>
    <x v="1"/>
    <x v="114"/>
    <x v="114"/>
    <s v="DIS-G S Cap Blanket"/>
    <d v="2010-01-01T00:00:00"/>
    <x v="2"/>
    <n v="201502"/>
    <x v="1"/>
    <x v="2"/>
    <s v="376000"/>
    <s v="068                                "/>
    <s v="00"/>
    <s v="UADD    "/>
    <x v="5064"/>
    <s v="1001"/>
    <s v="MN307"/>
    <x v="1"/>
    <s v="Gas Distribution 374-387"/>
    <s v="Mandated"/>
  </r>
  <r>
    <s v="MN307"/>
    <x v="1"/>
    <x v="114"/>
    <x v="114"/>
    <s v="DIS-G S Cap Blanket"/>
    <d v="2010-01-01T00:00:00"/>
    <x v="2"/>
    <n v="201502"/>
    <x v="1"/>
    <x v="2"/>
    <s v="380000"/>
    <s v="068                                "/>
    <s v="00"/>
    <s v="UADD    "/>
    <x v="5065"/>
    <s v="1001"/>
    <s v="MN307"/>
    <x v="1"/>
    <s v="Gas Distribution 374-387"/>
    <s v="Mandated"/>
  </r>
  <r>
    <s v="MN304"/>
    <x v="1"/>
    <x v="115"/>
    <x v="115"/>
    <s v="DIS-G S Cap Blanket"/>
    <d v="2010-01-01T00:00:00"/>
    <x v="2"/>
    <n v="201502"/>
    <x v="1"/>
    <x v="2"/>
    <s v="376000"/>
    <s v="068                                "/>
    <s v="00"/>
    <s v="UADD    "/>
    <x v="5066"/>
    <s v="1001"/>
    <s v="MN304"/>
    <x v="1"/>
    <s v="Gas Distribution 374-387"/>
    <s v="Mandated"/>
  </r>
  <r>
    <s v="MN304"/>
    <x v="1"/>
    <x v="115"/>
    <x v="115"/>
    <s v="DIS-G S Cap Blanket"/>
    <d v="2010-01-01T00:00:00"/>
    <x v="2"/>
    <n v="201502"/>
    <x v="1"/>
    <x v="2"/>
    <s v="380000"/>
    <s v="068                                "/>
    <s v="00"/>
    <s v="UADD    "/>
    <x v="5067"/>
    <s v="1001"/>
    <s v="MN304"/>
    <x v="1"/>
    <s v="Gas Distribution 374-387"/>
    <s v="Mandated"/>
  </r>
  <r>
    <s v="MN305"/>
    <x v="1"/>
    <x v="116"/>
    <x v="116"/>
    <s v="DIS-G S Cap Blanket"/>
    <d v="2010-01-01T00:00:00"/>
    <x v="2"/>
    <n v="201502"/>
    <x v="1"/>
    <x v="2"/>
    <s v="376000"/>
    <s v="068                                "/>
    <s v="00"/>
    <s v="UADD    "/>
    <x v="5068"/>
    <s v="1001"/>
    <s v="MN305"/>
    <x v="1"/>
    <s v="Gas Distribution 374-387"/>
    <s v="Mandated"/>
  </r>
  <r>
    <s v="MN305"/>
    <x v="1"/>
    <x v="116"/>
    <x v="116"/>
    <s v="DIS-G S Cap Blanket"/>
    <d v="2010-01-01T00:00:00"/>
    <x v="2"/>
    <n v="201502"/>
    <x v="1"/>
    <x v="2"/>
    <s v="380000"/>
    <s v="068                                "/>
    <s v="00"/>
    <s v="UADD    "/>
    <x v="5069"/>
    <s v="1001"/>
    <s v="MN305"/>
    <x v="1"/>
    <s v="Gas Distribution 374-387"/>
    <s v="Mandated"/>
  </r>
  <r>
    <s v="MN304"/>
    <x v="1"/>
    <x v="117"/>
    <x v="117"/>
    <s v="DIS-G S Cap Blanket"/>
    <d v="2010-01-01T00:00:00"/>
    <x v="2"/>
    <n v="201502"/>
    <x v="1"/>
    <x v="2"/>
    <s v="376000"/>
    <s v="068                                "/>
    <s v="00"/>
    <s v="UADD    "/>
    <x v="5070"/>
    <s v="1001"/>
    <s v="MN304"/>
    <x v="1"/>
    <s v="Gas Distribution 374-387"/>
    <s v="Mandated"/>
  </r>
  <r>
    <s v="MN304"/>
    <x v="1"/>
    <x v="117"/>
    <x v="117"/>
    <s v="DIS-G S Cap Blanket"/>
    <d v="2010-01-01T00:00:00"/>
    <x v="2"/>
    <n v="201502"/>
    <x v="1"/>
    <x v="2"/>
    <s v="380000"/>
    <s v="068                                "/>
    <s v="00"/>
    <s v="UADD    "/>
    <x v="5071"/>
    <s v="1001"/>
    <s v="MN304"/>
    <x v="1"/>
    <s v="Gas Distribution 374-387"/>
    <s v="Mandated"/>
  </r>
  <r>
    <s v="MN306"/>
    <x v="1"/>
    <x v="118"/>
    <x v="118"/>
    <s v="DIS-G S Cap Blanket"/>
    <d v="2010-01-01T00:00:00"/>
    <x v="2"/>
    <n v="201502"/>
    <x v="1"/>
    <x v="2"/>
    <s v="376000"/>
    <s v="068                                "/>
    <s v="00"/>
    <s v="UADD    "/>
    <x v="5072"/>
    <s v="1001"/>
    <s v="MN306"/>
    <x v="1"/>
    <s v="Gas Distribution 374-387"/>
    <s v="Mandated"/>
  </r>
  <r>
    <s v="MN306"/>
    <x v="1"/>
    <x v="118"/>
    <x v="118"/>
    <s v="DIS-G S Cap Blanket"/>
    <d v="2010-01-01T00:00:00"/>
    <x v="2"/>
    <n v="201502"/>
    <x v="1"/>
    <x v="2"/>
    <s v="380000"/>
    <s v="068                                "/>
    <s v="00"/>
    <s v="UADD    "/>
    <x v="5073"/>
    <s v="1001"/>
    <s v="MN306"/>
    <x v="1"/>
    <s v="Gas Distribution 374-387"/>
    <s v="Mandated"/>
  </r>
  <r>
    <s v="MN307"/>
    <x v="1"/>
    <x v="900"/>
    <x v="900"/>
    <s v="DIS-G S Cap Blanket"/>
    <d v="1991-07-15T00:00:00"/>
    <x v="2"/>
    <n v="201502"/>
    <x v="1"/>
    <x v="2"/>
    <s v="376000"/>
    <s v="068                                "/>
    <s v="00"/>
    <s v="UADD    "/>
    <x v="5074"/>
    <s v="1001"/>
    <s v="MN307"/>
    <x v="1"/>
    <s v="Gas Distribution 374-387"/>
    <s v="Mandated"/>
  </r>
  <r>
    <s v="MN307"/>
    <x v="1"/>
    <x v="900"/>
    <x v="900"/>
    <s v="DIS-G S Cap Blanket"/>
    <d v="1991-07-15T00:00:00"/>
    <x v="2"/>
    <n v="201502"/>
    <x v="1"/>
    <x v="2"/>
    <s v="380000"/>
    <s v="068                                "/>
    <s v="00"/>
    <s v="UADD    "/>
    <x v="5075"/>
    <s v="1001"/>
    <s v="MN307"/>
    <x v="1"/>
    <s v="Gas Distribution 374-387"/>
    <s v="Mandated"/>
  </r>
  <r>
    <s v="13D83"/>
    <x v="1"/>
    <x v="901"/>
    <x v="901"/>
    <s v="DIS-G N Cap Blanket"/>
    <d v="2010-01-01T00:00:00"/>
    <x v="2"/>
    <n v="201502"/>
    <x v="1"/>
    <x v="0"/>
    <s v="376000"/>
    <s v="028                                "/>
    <s v="00"/>
    <s v="UADD    "/>
    <x v="5076"/>
    <s v="1001"/>
    <s v="13D83"/>
    <x v="1"/>
    <s v="Gas Distribution 374-387"/>
    <s v="Mandated"/>
  </r>
  <r>
    <s v="13D83"/>
    <x v="1"/>
    <x v="901"/>
    <x v="901"/>
    <s v="DIS-G N Cap Blanket"/>
    <d v="2010-01-01T00:00:00"/>
    <x v="2"/>
    <n v="201502"/>
    <x v="1"/>
    <x v="0"/>
    <s v="380000"/>
    <s v="028                                "/>
    <s v="00"/>
    <s v="UADD    "/>
    <x v="5077"/>
    <s v="1001"/>
    <s v="13D83"/>
    <x v="1"/>
    <s v="Gas Distribution 374-387"/>
    <s v="Mandated"/>
  </r>
  <r>
    <s v="MN304"/>
    <x v="1"/>
    <x v="119"/>
    <x v="119"/>
    <s v="DIS-G S Cap Blanket"/>
    <d v="2010-01-01T00:00:00"/>
    <x v="2"/>
    <n v="201502"/>
    <x v="1"/>
    <x v="2"/>
    <s v="376000"/>
    <s v="068                                "/>
    <s v="00"/>
    <s v="UADD    "/>
    <x v="5078"/>
    <s v="1001"/>
    <s v="MN304"/>
    <x v="1"/>
    <s v="Gas Distribution 374-387"/>
    <s v="Mandated"/>
  </r>
  <r>
    <s v="MN304"/>
    <x v="1"/>
    <x v="119"/>
    <x v="119"/>
    <s v="DIS-G S Cap Blanket"/>
    <d v="2010-01-01T00:00:00"/>
    <x v="2"/>
    <n v="201502"/>
    <x v="1"/>
    <x v="2"/>
    <s v="380000"/>
    <s v="068                                "/>
    <s v="00"/>
    <s v="UADD    "/>
    <x v="5079"/>
    <s v="1001"/>
    <s v="MN304"/>
    <x v="1"/>
    <s v="Gas Distribution 374-387"/>
    <s v="Mandated"/>
  </r>
  <r>
    <s v="MN306"/>
    <x v="1"/>
    <x v="120"/>
    <x v="120"/>
    <s v="DIS-G S Cap Blanket"/>
    <d v="2010-01-01T00:00:00"/>
    <x v="2"/>
    <n v="201502"/>
    <x v="1"/>
    <x v="2"/>
    <s v="376000"/>
    <s v="068                                "/>
    <s v="00"/>
    <s v="UADD    "/>
    <x v="5080"/>
    <s v="1001"/>
    <s v="MN306"/>
    <x v="1"/>
    <s v="Gas Distribution 374-387"/>
    <s v="Mandated"/>
  </r>
  <r>
    <s v="MN306"/>
    <x v="1"/>
    <x v="120"/>
    <x v="120"/>
    <s v="DIS-G S Cap Blanket"/>
    <d v="2010-01-01T00:00:00"/>
    <x v="2"/>
    <n v="201502"/>
    <x v="1"/>
    <x v="2"/>
    <s v="380000"/>
    <s v="068                                "/>
    <s v="00"/>
    <s v="UADD    "/>
    <x v="5081"/>
    <s v="1001"/>
    <s v="MN306"/>
    <x v="1"/>
    <s v="Gas Distribution 374-387"/>
    <s v="Mandated"/>
  </r>
  <r>
    <s v="MN307"/>
    <x v="1"/>
    <x v="121"/>
    <x v="121"/>
    <s v="DIS-G S Cap Blanket"/>
    <d v="2010-01-01T00:00:00"/>
    <x v="2"/>
    <n v="201502"/>
    <x v="1"/>
    <x v="2"/>
    <s v="376000"/>
    <s v="068                                "/>
    <s v="00"/>
    <s v="UADD    "/>
    <x v="5082"/>
    <s v="1001"/>
    <s v="MN307"/>
    <x v="1"/>
    <s v="Gas Distribution 374-387"/>
    <s v="Mandated"/>
  </r>
  <r>
    <s v="MN304"/>
    <x v="1"/>
    <x v="122"/>
    <x v="122"/>
    <s v="DIS-G S Cap Blanket"/>
    <d v="2010-01-01T00:00:00"/>
    <x v="2"/>
    <n v="201502"/>
    <x v="1"/>
    <x v="2"/>
    <s v="376000"/>
    <s v="068                                "/>
    <s v="00"/>
    <s v="UADD    "/>
    <x v="5083"/>
    <s v="1001"/>
    <s v="MN304"/>
    <x v="1"/>
    <s v="Gas Distribution 374-387"/>
    <s v="Mandated"/>
  </r>
  <r>
    <s v="MN304"/>
    <x v="1"/>
    <x v="122"/>
    <x v="122"/>
    <s v="DIS-G S Cap Blanket"/>
    <d v="2010-01-01T00:00:00"/>
    <x v="2"/>
    <n v="201502"/>
    <x v="1"/>
    <x v="2"/>
    <s v="380000"/>
    <s v="068                                "/>
    <s v="00"/>
    <s v="UADD    "/>
    <x v="5084"/>
    <s v="1001"/>
    <s v="MN304"/>
    <x v="1"/>
    <s v="Gas Distribution 374-387"/>
    <s v="Mandated"/>
  </r>
  <r>
    <s v="MN305"/>
    <x v="1"/>
    <x v="123"/>
    <x v="123"/>
    <s v="DIS-G S Cap Blanket"/>
    <d v="2010-01-01T00:00:00"/>
    <x v="2"/>
    <n v="201502"/>
    <x v="1"/>
    <x v="2"/>
    <s v="376000"/>
    <s v="068                                "/>
    <s v="00"/>
    <s v="UADD    "/>
    <x v="5085"/>
    <s v="1001"/>
    <s v="MN305"/>
    <x v="1"/>
    <s v="Gas Distribution 374-387"/>
    <s v="Mandated"/>
  </r>
  <r>
    <s v="MN305"/>
    <x v="1"/>
    <x v="123"/>
    <x v="123"/>
    <s v="DIS-G S Cap Blanket"/>
    <d v="2010-01-01T00:00:00"/>
    <x v="2"/>
    <n v="201502"/>
    <x v="1"/>
    <x v="2"/>
    <s v="380000"/>
    <s v="068                                "/>
    <s v="00"/>
    <s v="UADD    "/>
    <x v="5086"/>
    <s v="1001"/>
    <s v="MN305"/>
    <x v="1"/>
    <s v="Gas Distribution 374-387"/>
    <s v="Mandated"/>
  </r>
  <r>
    <s v="MN304"/>
    <x v="1"/>
    <x v="902"/>
    <x v="902"/>
    <s v="DIS-G S Cap Blanket"/>
    <d v="1991-07-15T00:00:00"/>
    <x v="2"/>
    <n v="201502"/>
    <x v="1"/>
    <x v="2"/>
    <s v="376000"/>
    <s v="068                                "/>
    <s v="00"/>
    <s v="UADD    "/>
    <x v="5087"/>
    <s v="1001"/>
    <s v="MN304"/>
    <x v="1"/>
    <s v="Gas Distribution 374-387"/>
    <s v="Mandated"/>
  </r>
  <r>
    <s v="MN304"/>
    <x v="1"/>
    <x v="902"/>
    <x v="902"/>
    <s v="DIS-G S Cap Blanket"/>
    <d v="1991-07-15T00:00:00"/>
    <x v="2"/>
    <n v="201502"/>
    <x v="1"/>
    <x v="2"/>
    <s v="380000"/>
    <s v="068                                "/>
    <s v="00"/>
    <s v="UADD    "/>
    <x v="5088"/>
    <s v="1001"/>
    <s v="MN304"/>
    <x v="1"/>
    <s v="Gas Distribution 374-387"/>
    <s v="Mandated"/>
  </r>
  <r>
    <s v="MN307"/>
    <x v="1"/>
    <x v="903"/>
    <x v="903"/>
    <s v="DIS-G S Cap Blanket"/>
    <d v="1991-07-15T00:00:00"/>
    <x v="2"/>
    <n v="201502"/>
    <x v="1"/>
    <x v="2"/>
    <s v="376000"/>
    <s v="068                                "/>
    <s v="00"/>
    <s v="UADD    "/>
    <x v="5089"/>
    <s v="1001"/>
    <s v="MN307"/>
    <x v="1"/>
    <s v="Gas Distribution 374-387"/>
    <s v="Mandated"/>
  </r>
  <r>
    <s v="MN307"/>
    <x v="1"/>
    <x v="903"/>
    <x v="903"/>
    <s v="DIS-G S Cap Blanket"/>
    <d v="1991-07-15T00:00:00"/>
    <x v="2"/>
    <n v="201502"/>
    <x v="1"/>
    <x v="2"/>
    <s v="380000"/>
    <s v="068                                "/>
    <s v="00"/>
    <s v="UADD    "/>
    <x v="5090"/>
    <s v="1001"/>
    <s v="MN307"/>
    <x v="1"/>
    <s v="Gas Distribution 374-387"/>
    <s v="Mandated"/>
  </r>
  <r>
    <s v="13D83"/>
    <x v="1"/>
    <x v="125"/>
    <x v="125"/>
    <s v="DIS-G N Cap Blanket"/>
    <d v="2010-01-01T00:00:00"/>
    <x v="2"/>
    <n v="201502"/>
    <x v="1"/>
    <x v="0"/>
    <s v="376000"/>
    <s v="028                                "/>
    <s v="00"/>
    <s v="UADD    "/>
    <x v="5091"/>
    <s v="1001"/>
    <s v="13D83"/>
    <x v="1"/>
    <s v="Gas Distribution 374-387"/>
    <s v="Mandated"/>
  </r>
  <r>
    <s v="13D83"/>
    <x v="1"/>
    <x v="125"/>
    <x v="125"/>
    <s v="DIS-G N Cap Blanket"/>
    <d v="2010-01-01T00:00:00"/>
    <x v="2"/>
    <n v="201502"/>
    <x v="1"/>
    <x v="0"/>
    <s v="380000"/>
    <s v="028                                "/>
    <s v="00"/>
    <s v="UADD    "/>
    <x v="5092"/>
    <s v="1001"/>
    <s v="13D83"/>
    <x v="1"/>
    <s v="Gas Distribution 374-387"/>
    <s v="Mandated"/>
  </r>
  <r>
    <s v="MN304"/>
    <x v="1"/>
    <x v="126"/>
    <x v="126"/>
    <s v="DIS-G S Cap Blanket"/>
    <d v="2010-01-01T00:00:00"/>
    <x v="2"/>
    <n v="201502"/>
    <x v="1"/>
    <x v="2"/>
    <s v="376000"/>
    <s v="068                                "/>
    <s v="00"/>
    <s v="UADD    "/>
    <x v="5093"/>
    <s v="1001"/>
    <s v="MN304"/>
    <x v="1"/>
    <s v="Gas Distribution 374-387"/>
    <s v="Mandated"/>
  </r>
  <r>
    <s v="MN304"/>
    <x v="1"/>
    <x v="126"/>
    <x v="126"/>
    <s v="DIS-G S Cap Blanket"/>
    <d v="2010-01-01T00:00:00"/>
    <x v="2"/>
    <n v="201502"/>
    <x v="1"/>
    <x v="2"/>
    <s v="380000"/>
    <s v="068                                "/>
    <s v="00"/>
    <s v="UADD    "/>
    <x v="5094"/>
    <s v="1001"/>
    <s v="MN304"/>
    <x v="1"/>
    <s v="Gas Distribution 374-387"/>
    <s v="Mandated"/>
  </r>
  <r>
    <s v="MN306"/>
    <x v="1"/>
    <x v="127"/>
    <x v="127"/>
    <s v="DIS-G S Cap Blanket"/>
    <d v="2010-01-01T00:00:00"/>
    <x v="2"/>
    <n v="201502"/>
    <x v="1"/>
    <x v="2"/>
    <s v="376000"/>
    <s v="068                                "/>
    <s v="00"/>
    <s v="UADD    "/>
    <x v="5095"/>
    <s v="1001"/>
    <s v="MN306"/>
    <x v="1"/>
    <s v="Gas Distribution 374-387"/>
    <s v="Mandated"/>
  </r>
  <r>
    <s v="MN306"/>
    <x v="1"/>
    <x v="127"/>
    <x v="127"/>
    <s v="DIS-G S Cap Blanket"/>
    <d v="2010-01-01T00:00:00"/>
    <x v="2"/>
    <n v="201502"/>
    <x v="1"/>
    <x v="2"/>
    <s v="380000"/>
    <s v="068                                "/>
    <s v="00"/>
    <s v="UADD    "/>
    <x v="5096"/>
    <s v="1001"/>
    <s v="MN306"/>
    <x v="1"/>
    <s v="Gas Distribution 374-387"/>
    <s v="Mandated"/>
  </r>
  <r>
    <s v="MN307"/>
    <x v="1"/>
    <x v="128"/>
    <x v="128"/>
    <s v="DIS-G S Cap Blanket"/>
    <d v="2010-01-01T00:00:00"/>
    <x v="2"/>
    <n v="201502"/>
    <x v="1"/>
    <x v="2"/>
    <s v="376000"/>
    <s v="068                                "/>
    <s v="00"/>
    <s v="UADD    "/>
    <x v="5097"/>
    <s v="1001"/>
    <s v="MN307"/>
    <x v="1"/>
    <s v="Gas Distribution 374-387"/>
    <s v="Mandated"/>
  </r>
  <r>
    <s v="MN307"/>
    <x v="1"/>
    <x v="128"/>
    <x v="128"/>
    <s v="DIS-G S Cap Blanket"/>
    <d v="2010-01-01T00:00:00"/>
    <x v="2"/>
    <n v="201502"/>
    <x v="1"/>
    <x v="2"/>
    <s v="380000"/>
    <s v="068                                "/>
    <s v="00"/>
    <s v="UADD    "/>
    <x v="5097"/>
    <s v="1001"/>
    <s v="MN307"/>
    <x v="1"/>
    <s v="Gas Distribution 374-387"/>
    <s v="Mandated"/>
  </r>
  <r>
    <s v="MN304"/>
    <x v="1"/>
    <x v="129"/>
    <x v="129"/>
    <s v="DIS-G S Cap Blanket"/>
    <d v="2010-01-01T00:00:00"/>
    <x v="2"/>
    <n v="201502"/>
    <x v="1"/>
    <x v="2"/>
    <s v="380000"/>
    <s v="068                                "/>
    <s v="00"/>
    <s v="UADD    "/>
    <x v="5098"/>
    <s v="1001"/>
    <s v="MN304"/>
    <x v="1"/>
    <s v="Gas Distribution 374-387"/>
    <s v="Mandated"/>
  </r>
  <r>
    <s v="MN305"/>
    <x v="1"/>
    <x v="130"/>
    <x v="130"/>
    <s v="DIS-G S Cap Blanket"/>
    <d v="2010-01-01T00:00:00"/>
    <x v="2"/>
    <n v="201502"/>
    <x v="1"/>
    <x v="2"/>
    <s v="376000"/>
    <s v="068                                "/>
    <s v="00"/>
    <s v="UADD    "/>
    <x v="5099"/>
    <s v="1001"/>
    <s v="MN305"/>
    <x v="1"/>
    <s v="Gas Distribution 374-387"/>
    <s v="Mandated"/>
  </r>
  <r>
    <s v="MN305"/>
    <x v="1"/>
    <x v="130"/>
    <x v="130"/>
    <s v="DIS-G S Cap Blanket"/>
    <d v="2010-01-01T00:00:00"/>
    <x v="2"/>
    <n v="201502"/>
    <x v="1"/>
    <x v="2"/>
    <s v="380000"/>
    <s v="068                                "/>
    <s v="00"/>
    <s v="UADD    "/>
    <x v="5100"/>
    <s v="1001"/>
    <s v="MN305"/>
    <x v="1"/>
    <s v="Gas Distribution 374-387"/>
    <s v="Mandated"/>
  </r>
  <r>
    <s v="MN307"/>
    <x v="1"/>
    <x v="132"/>
    <x v="132"/>
    <s v="DIS-G S Cap Blanket"/>
    <d v="1991-07-15T00:00:00"/>
    <x v="2"/>
    <n v="201502"/>
    <x v="1"/>
    <x v="2"/>
    <s v="376000"/>
    <s v="068                                "/>
    <s v="00"/>
    <s v="UADD    "/>
    <x v="5101"/>
    <s v="1001"/>
    <s v="MN307"/>
    <x v="1"/>
    <s v="Gas Distribution 374-387"/>
    <s v="Mandated"/>
  </r>
  <r>
    <s v="MN307"/>
    <x v="1"/>
    <x v="132"/>
    <x v="132"/>
    <s v="DIS-G S Cap Blanket"/>
    <d v="1991-07-15T00:00:00"/>
    <x v="2"/>
    <n v="201502"/>
    <x v="1"/>
    <x v="2"/>
    <s v="380000"/>
    <s v="068                                "/>
    <s v="00"/>
    <s v="UADD    "/>
    <x v="5102"/>
    <s v="1001"/>
    <s v="MN307"/>
    <x v="1"/>
    <s v="Gas Distribution 374-387"/>
    <s v="Mandated"/>
  </r>
  <r>
    <s v="MN305"/>
    <x v="1"/>
    <x v="904"/>
    <x v="904"/>
    <s v="DIS-G S Cap Specific"/>
    <d v="2014-02-01T00:00:00"/>
    <x v="2"/>
    <n v="201502"/>
    <x v="1"/>
    <x v="2"/>
    <s v="380000"/>
    <s v="068                                "/>
    <s v="00"/>
    <s v="UADD    "/>
    <x v="4015"/>
    <s v="1001"/>
    <s v="MN305"/>
    <x v="1"/>
    <s v="Gas Distribution 374-387"/>
    <s v="Mandated"/>
  </r>
  <r>
    <s v="MN305"/>
    <x v="1"/>
    <x v="904"/>
    <x v="904"/>
    <s v="DIS-G S Cap Specific"/>
    <d v="2014-02-01T00:00:00"/>
    <x v="2"/>
    <n v="201502"/>
    <x v="1"/>
    <x v="2"/>
    <s v="385000"/>
    <s v="068                                "/>
    <s v="00"/>
    <s v="UADD    "/>
    <x v="5103"/>
    <s v="1001"/>
    <s v="MN305"/>
    <x v="1"/>
    <s v="Gas Distribution 374-387"/>
    <s v="Mandated"/>
  </r>
  <r>
    <s v="ZPJ11"/>
    <x v="1"/>
    <x v="905"/>
    <x v="905"/>
    <s v="DIS-G N Cap Blanket"/>
    <d v="2004-01-01T00:00:00"/>
    <x v="2"/>
    <n v="201502"/>
    <x v="1"/>
    <x v="1"/>
    <s v="376000"/>
    <s v="038                                "/>
    <s v="00"/>
    <s v="UADD    "/>
    <x v="5104"/>
    <s v="1001"/>
    <s v="ZPJ11"/>
    <x v="1"/>
    <s v="Gas Distribution 374-387"/>
    <s v="Mandated"/>
  </r>
  <r>
    <s v="ZPJ11"/>
    <x v="1"/>
    <x v="905"/>
    <x v="905"/>
    <s v="DIS-G N Cap Blanket"/>
    <d v="2004-01-01T00:00:00"/>
    <x v="2"/>
    <n v="201502"/>
    <x v="1"/>
    <x v="1"/>
    <s v="380000"/>
    <s v="038                                "/>
    <s v="00"/>
    <s v="UADD    "/>
    <x v="5105"/>
    <s v="1001"/>
    <s v="ZPJ11"/>
    <x v="1"/>
    <s v="Gas Distribution 374-387"/>
    <s v="Mandated"/>
  </r>
  <r>
    <s v="ZBG11"/>
    <x v="1"/>
    <x v="139"/>
    <x v="139"/>
    <s v="DIS-G N Cap Blanket"/>
    <d v="1951-01-01T00:00:00"/>
    <x v="2"/>
    <n v="201502"/>
    <x v="1"/>
    <x v="0"/>
    <s v="376000"/>
    <s v="028                                "/>
    <s v="00"/>
    <s v="UADD    "/>
    <x v="5106"/>
    <s v="1001"/>
    <s v="ZBG11"/>
    <x v="1"/>
    <s v="Gas Distribution 374-387"/>
    <s v="Mandated"/>
  </r>
  <r>
    <s v="ZBG11"/>
    <x v="1"/>
    <x v="139"/>
    <x v="139"/>
    <s v="DIS-G N Cap Blanket"/>
    <d v="1951-01-01T00:00:00"/>
    <x v="2"/>
    <n v="201502"/>
    <x v="1"/>
    <x v="0"/>
    <s v="380000"/>
    <s v="028                                "/>
    <s v="00"/>
    <s v="UADD    "/>
    <x v="5107"/>
    <s v="1001"/>
    <s v="ZBG11"/>
    <x v="1"/>
    <s v="Gas Distribution 374-387"/>
    <s v="Mandated"/>
  </r>
  <r>
    <s v="ZLL11"/>
    <x v="1"/>
    <x v="141"/>
    <x v="141"/>
    <s v="DIS-G N Cap Blanket"/>
    <d v="1984-07-01T00:00:00"/>
    <x v="2"/>
    <n v="201502"/>
    <x v="1"/>
    <x v="0"/>
    <s v="376000"/>
    <s v="028                                "/>
    <s v="00"/>
    <s v="UADD    "/>
    <x v="5108"/>
    <s v="1001"/>
    <s v="ZLL11"/>
    <x v="1"/>
    <s v="Gas Distribution 374-387"/>
    <s v="Mandated"/>
  </r>
  <r>
    <s v="ZLL11"/>
    <x v="1"/>
    <x v="141"/>
    <x v="141"/>
    <s v="DIS-G N Cap Blanket"/>
    <d v="1984-07-01T00:00:00"/>
    <x v="2"/>
    <n v="201502"/>
    <x v="1"/>
    <x v="0"/>
    <s v="380000"/>
    <s v="028                                "/>
    <s v="00"/>
    <s v="UADD    "/>
    <x v="5109"/>
    <s v="1001"/>
    <s v="ZLL11"/>
    <x v="1"/>
    <s v="Gas Distribution 374-387"/>
    <s v="Mandated"/>
  </r>
  <r>
    <s v="ZCS11"/>
    <x v="1"/>
    <x v="144"/>
    <x v="144"/>
    <s v="DIS-G N Cap Blanket"/>
    <d v="1993-01-22T00:00:00"/>
    <x v="2"/>
    <n v="201502"/>
    <x v="1"/>
    <x v="1"/>
    <s v="376000"/>
    <s v="038                                "/>
    <s v="00"/>
    <s v="UADD    "/>
    <x v="5110"/>
    <s v="1001"/>
    <s v="ZCS11"/>
    <x v="1"/>
    <s v="Gas Distribution 374-387"/>
    <s v="Mandated"/>
  </r>
  <r>
    <s v="ZCS11"/>
    <x v="1"/>
    <x v="144"/>
    <x v="144"/>
    <s v="DIS-G N Cap Blanket"/>
    <d v="1993-01-22T00:00:00"/>
    <x v="2"/>
    <n v="201502"/>
    <x v="1"/>
    <x v="1"/>
    <s v="380000"/>
    <s v="038                                "/>
    <s v="00"/>
    <s v="UADD    "/>
    <x v="5111"/>
    <s v="1001"/>
    <s v="ZCS11"/>
    <x v="1"/>
    <s v="Gas Distribution 374-387"/>
    <s v="Mandated"/>
  </r>
  <r>
    <s v="ZCJ11"/>
    <x v="1"/>
    <x v="146"/>
    <x v="146"/>
    <s v="DIS-G N Cap Blanket"/>
    <d v="1993-03-22T00:00:00"/>
    <x v="2"/>
    <n v="201502"/>
    <x v="1"/>
    <x v="1"/>
    <s v="376000"/>
    <s v="038                                "/>
    <s v="00"/>
    <s v="UADD    "/>
    <x v="5112"/>
    <s v="1001"/>
    <s v="ZCJ11"/>
    <x v="1"/>
    <s v="Gas Distribution 374-387"/>
    <s v="Mandated"/>
  </r>
  <r>
    <s v="ZCJ11"/>
    <x v="1"/>
    <x v="146"/>
    <x v="146"/>
    <s v="DIS-G N Cap Blanket"/>
    <d v="1993-03-22T00:00:00"/>
    <x v="2"/>
    <n v="201502"/>
    <x v="1"/>
    <x v="1"/>
    <s v="380000"/>
    <s v="038                                "/>
    <s v="00"/>
    <s v="UADD    "/>
    <x v="5113"/>
    <s v="1001"/>
    <s v="ZCJ11"/>
    <x v="1"/>
    <s v="Gas Distribution 374-387"/>
    <s v="Mandated"/>
  </r>
  <r>
    <s v="ZBW11"/>
    <x v="1"/>
    <x v="147"/>
    <x v="147"/>
    <s v="DIS-G N Cap Blanket"/>
    <d v="1984-01-01T00:00:00"/>
    <x v="2"/>
    <n v="201502"/>
    <x v="1"/>
    <x v="0"/>
    <s v="376000"/>
    <s v="028                                "/>
    <s v="00"/>
    <s v="UADD    "/>
    <x v="5114"/>
    <s v="1001"/>
    <s v="ZBW11"/>
    <x v="1"/>
    <s v="Gas Distribution 374-387"/>
    <s v="Mandated"/>
  </r>
  <r>
    <s v="ZBW11"/>
    <x v="1"/>
    <x v="147"/>
    <x v="147"/>
    <s v="DIS-G N Cap Blanket"/>
    <d v="1984-01-01T00:00:00"/>
    <x v="2"/>
    <n v="201502"/>
    <x v="1"/>
    <x v="0"/>
    <s v="380000"/>
    <s v="028                                "/>
    <s v="00"/>
    <s v="UADD    "/>
    <x v="5115"/>
    <s v="1001"/>
    <s v="ZBW11"/>
    <x v="1"/>
    <s v="Gas Distribution 374-387"/>
    <s v="Mandated"/>
  </r>
  <r>
    <s v="ZCM11"/>
    <x v="1"/>
    <x v="148"/>
    <x v="148"/>
    <s v="DIS-G N Cap Blanket"/>
    <d v="1986-06-30T00:00:00"/>
    <x v="2"/>
    <n v="201502"/>
    <x v="1"/>
    <x v="1"/>
    <s v="376000"/>
    <s v="038                                "/>
    <s v="00"/>
    <s v="UADD    "/>
    <x v="5116"/>
    <s v="1001"/>
    <s v="ZCM11"/>
    <x v="1"/>
    <s v="Gas Distribution 374-387"/>
    <s v="Mandated"/>
  </r>
  <r>
    <s v="ZCM11"/>
    <x v="1"/>
    <x v="148"/>
    <x v="148"/>
    <s v="DIS-G N Cap Blanket"/>
    <d v="1986-06-30T00:00:00"/>
    <x v="2"/>
    <n v="201502"/>
    <x v="1"/>
    <x v="1"/>
    <s v="380000"/>
    <s v="038                                "/>
    <s v="00"/>
    <s v="UADD    "/>
    <x v="5117"/>
    <s v="1001"/>
    <s v="ZCM11"/>
    <x v="1"/>
    <s v="Gas Distribution 374-387"/>
    <s v="Mandated"/>
  </r>
  <r>
    <s v="ZLL11"/>
    <x v="1"/>
    <x v="149"/>
    <x v="149"/>
    <s v="DIS-G N Cap Blanket"/>
    <d v="1984-07-01T00:00:00"/>
    <x v="2"/>
    <n v="201502"/>
    <x v="1"/>
    <x v="1"/>
    <s v="376000"/>
    <s v="038                                "/>
    <s v="00"/>
    <s v="UADD    "/>
    <x v="5118"/>
    <s v="1001"/>
    <s v="ZLL11"/>
    <x v="1"/>
    <s v="Gas Distribution 374-387"/>
    <s v="Mandated"/>
  </r>
  <r>
    <s v="ZPJ11"/>
    <x v="1"/>
    <x v="150"/>
    <x v="150"/>
    <s v="DIS-G N Cap Blanket"/>
    <d v="1993-01-22T00:00:00"/>
    <x v="2"/>
    <n v="201502"/>
    <x v="1"/>
    <x v="1"/>
    <s v="376000"/>
    <s v="038                                "/>
    <s v="00"/>
    <s v="UADD    "/>
    <x v="5119"/>
    <s v="1001"/>
    <s v="ZPJ11"/>
    <x v="1"/>
    <s v="Gas Distribution 374-387"/>
    <s v="Mandated"/>
  </r>
  <r>
    <s v="ZPJ11"/>
    <x v="1"/>
    <x v="150"/>
    <x v="150"/>
    <s v="DIS-G N Cap Blanket"/>
    <d v="1993-01-22T00:00:00"/>
    <x v="2"/>
    <n v="201502"/>
    <x v="1"/>
    <x v="1"/>
    <s v="380000"/>
    <s v="038                                "/>
    <s v="00"/>
    <s v="UADD    "/>
    <x v="5120"/>
    <s v="1001"/>
    <s v="ZPJ11"/>
    <x v="1"/>
    <s v="Gas Distribution 374-387"/>
    <s v="Mandated"/>
  </r>
  <r>
    <s v="ZPJ11"/>
    <x v="1"/>
    <x v="151"/>
    <x v="151"/>
    <s v="DIS-G N Cap Blanket"/>
    <d v="1984-07-01T00:00:00"/>
    <x v="2"/>
    <n v="201502"/>
    <x v="1"/>
    <x v="0"/>
    <s v="376000"/>
    <s v="028                                "/>
    <s v="00"/>
    <s v="UADD    "/>
    <x v="5121"/>
    <s v="1001"/>
    <s v="ZPJ11"/>
    <x v="1"/>
    <s v="Gas Distribution 374-387"/>
    <s v="Mandated"/>
  </r>
  <r>
    <s v="ZPJ11"/>
    <x v="1"/>
    <x v="151"/>
    <x v="151"/>
    <s v="DIS-G N Cap Blanket"/>
    <d v="1984-07-01T00:00:00"/>
    <x v="2"/>
    <n v="201502"/>
    <x v="1"/>
    <x v="0"/>
    <s v="380000"/>
    <s v="028                                "/>
    <s v="00"/>
    <s v="UADD    "/>
    <x v="5122"/>
    <s v="1001"/>
    <s v="ZPJ11"/>
    <x v="1"/>
    <s v="Gas Distribution 374-387"/>
    <s v="Mandated"/>
  </r>
  <r>
    <s v="ZBG11"/>
    <x v="1"/>
    <x v="152"/>
    <x v="152"/>
    <s v="DIS-G N Cap Blanket"/>
    <d v="1984-01-01T00:00:00"/>
    <x v="2"/>
    <n v="201502"/>
    <x v="1"/>
    <x v="0"/>
    <s v="376000"/>
    <s v="028                                "/>
    <s v="00"/>
    <s v="UADD    "/>
    <x v="5123"/>
    <s v="1001"/>
    <s v="ZBG11"/>
    <x v="1"/>
    <s v="Gas Distribution 374-387"/>
    <s v="Mandated"/>
  </r>
  <r>
    <s v="ZBG11"/>
    <x v="1"/>
    <x v="153"/>
    <x v="153"/>
    <s v="DIS-G N Cap Specific"/>
    <d v="2014-06-01T00:00:00"/>
    <x v="2"/>
    <n v="201502"/>
    <x v="1"/>
    <x v="0"/>
    <s v="380000"/>
    <s v="028                                "/>
    <s v="00"/>
    <s v="UADD    "/>
    <x v="5124"/>
    <s v="1001"/>
    <s v="ZBG11"/>
    <x v="1"/>
    <s v="Gas Distribution 374-387"/>
    <s v="Mandated"/>
  </r>
  <r>
    <s v="ZBG11"/>
    <x v="1"/>
    <x v="153"/>
    <x v="153"/>
    <s v="DIS-G N Cap Specific"/>
    <d v="2014-06-01T00:00:00"/>
    <x v="2"/>
    <n v="201502"/>
    <x v="1"/>
    <x v="0"/>
    <s v="385000"/>
    <s v="028                                "/>
    <s v="00"/>
    <s v="UADD    "/>
    <x v="5125"/>
    <s v="1001"/>
    <s v="ZBG11"/>
    <x v="1"/>
    <s v="Gas Distribution 374-387"/>
    <s v="Mandated"/>
  </r>
  <r>
    <s v="ZLL11"/>
    <x v="1"/>
    <x v="154"/>
    <x v="154"/>
    <s v="DIS-G N Cap Blanket"/>
    <d v="2004-01-01T00:00:00"/>
    <x v="2"/>
    <n v="201502"/>
    <x v="1"/>
    <x v="0"/>
    <s v="380000"/>
    <s v="028                                "/>
    <s v="00"/>
    <s v="UADD    "/>
    <x v="5126"/>
    <s v="1001"/>
    <s v="ZLL11"/>
    <x v="1"/>
    <s v="Gas Distribution 374-387"/>
    <s v="Mandated"/>
  </r>
  <r>
    <s v="ZBW11"/>
    <x v="1"/>
    <x v="155"/>
    <x v="155"/>
    <s v="DIS-G N Cap Blanket"/>
    <d v="2004-01-01T00:00:00"/>
    <x v="2"/>
    <n v="201502"/>
    <x v="1"/>
    <x v="0"/>
    <s v="376000"/>
    <s v="028                                "/>
    <s v="00"/>
    <s v="UADD    "/>
    <x v="5127"/>
    <s v="1001"/>
    <s v="ZBW11"/>
    <x v="1"/>
    <s v="Gas Distribution 374-387"/>
    <s v="Mandated"/>
  </r>
  <r>
    <s v="ZBW11"/>
    <x v="1"/>
    <x v="155"/>
    <x v="155"/>
    <s v="DIS-G N Cap Blanket"/>
    <d v="2004-01-01T00:00:00"/>
    <x v="2"/>
    <n v="201502"/>
    <x v="1"/>
    <x v="0"/>
    <s v="380000"/>
    <s v="028                                "/>
    <s v="00"/>
    <s v="UADD    "/>
    <x v="5127"/>
    <s v="1001"/>
    <s v="ZBW11"/>
    <x v="1"/>
    <s v="Gas Distribution 374-387"/>
    <s v="Mandated"/>
  </r>
  <r>
    <s v="ZBR11"/>
    <x v="1"/>
    <x v="156"/>
    <x v="156"/>
    <s v="DIS-G N Cap Blanket"/>
    <d v="2004-01-01T00:00:00"/>
    <x v="2"/>
    <n v="201502"/>
    <x v="1"/>
    <x v="0"/>
    <s v="376000"/>
    <s v="028                                "/>
    <s v="00"/>
    <s v="UADD    "/>
    <x v="5128"/>
    <s v="1001"/>
    <s v="ZBR11"/>
    <x v="1"/>
    <s v="Gas Distribution 374-387"/>
    <s v="Mandated"/>
  </r>
  <r>
    <s v="ZBR11"/>
    <x v="1"/>
    <x v="156"/>
    <x v="156"/>
    <s v="DIS-G N Cap Blanket"/>
    <d v="2004-01-01T00:00:00"/>
    <x v="2"/>
    <n v="201502"/>
    <x v="1"/>
    <x v="0"/>
    <s v="380000"/>
    <s v="028                                "/>
    <s v="00"/>
    <s v="UADD    "/>
    <x v="5129"/>
    <s v="1001"/>
    <s v="ZBR11"/>
    <x v="1"/>
    <s v="Gas Distribution 374-387"/>
    <s v="Mandated"/>
  </r>
  <r>
    <s v="ZBG11"/>
    <x v="1"/>
    <x v="157"/>
    <x v="157"/>
    <s v="DIS-G N Cap Blanket"/>
    <d v="2004-01-01T00:00:00"/>
    <x v="2"/>
    <n v="201502"/>
    <x v="1"/>
    <x v="0"/>
    <s v="376000"/>
    <s v="028                                "/>
    <s v="00"/>
    <s v="UADD    "/>
    <x v="5130"/>
    <s v="1001"/>
    <s v="ZBG11"/>
    <x v="1"/>
    <s v="Gas Distribution 374-387"/>
    <s v="Mandated"/>
  </r>
  <r>
    <s v="ZBG11"/>
    <x v="1"/>
    <x v="157"/>
    <x v="157"/>
    <s v="DIS-G N Cap Blanket"/>
    <d v="2004-01-01T00:00:00"/>
    <x v="2"/>
    <n v="201502"/>
    <x v="1"/>
    <x v="0"/>
    <s v="380000"/>
    <s v="028                                "/>
    <s v="00"/>
    <s v="UADD    "/>
    <x v="5131"/>
    <s v="1001"/>
    <s v="ZBG11"/>
    <x v="1"/>
    <s v="Gas Distribution 374-387"/>
    <s v="Mandated"/>
  </r>
  <r>
    <s v="ZCM11"/>
    <x v="1"/>
    <x v="158"/>
    <x v="158"/>
    <s v="DIS-G N Cap Blanket"/>
    <d v="2004-01-01T00:00:00"/>
    <x v="2"/>
    <n v="201502"/>
    <x v="1"/>
    <x v="1"/>
    <s v="380000"/>
    <s v="038                                "/>
    <s v="00"/>
    <s v="UADD    "/>
    <x v="5132"/>
    <s v="1001"/>
    <s v="ZCM11"/>
    <x v="1"/>
    <s v="Gas Distribution 374-387"/>
    <s v="Mandated"/>
  </r>
  <r>
    <s v="ZLL11"/>
    <x v="1"/>
    <x v="159"/>
    <x v="159"/>
    <s v="DIS-G N Cap Blanket"/>
    <d v="2004-01-01T00:00:00"/>
    <x v="2"/>
    <n v="201502"/>
    <x v="1"/>
    <x v="1"/>
    <s v="380000"/>
    <s v="038                                "/>
    <s v="00"/>
    <s v="UADD    "/>
    <x v="5133"/>
    <s v="1001"/>
    <s v="ZLL11"/>
    <x v="1"/>
    <s v="Gas Distribution 374-387"/>
    <s v="Mandated"/>
  </r>
  <r>
    <s v="ZPJ11"/>
    <x v="1"/>
    <x v="160"/>
    <x v="160"/>
    <s v="DIS-G N Cap Blanket"/>
    <d v="2004-01-01T00:00:00"/>
    <x v="2"/>
    <n v="201502"/>
    <x v="1"/>
    <x v="1"/>
    <s v="380000"/>
    <s v="038                                "/>
    <s v="00"/>
    <s v="UADD    "/>
    <x v="5134"/>
    <s v="1001"/>
    <s v="ZPJ11"/>
    <x v="1"/>
    <s v="Gas Distribution 374-387"/>
    <s v="Mandated"/>
  </r>
  <r>
    <s v="ZPJ11"/>
    <x v="1"/>
    <x v="162"/>
    <x v="162"/>
    <s v="DIS-G N Cap Blanket"/>
    <d v="2004-01-01T00:00:00"/>
    <x v="2"/>
    <n v="201502"/>
    <x v="1"/>
    <x v="0"/>
    <s v="380000"/>
    <s v="028                                "/>
    <s v="00"/>
    <s v="UADD    "/>
    <x v="5135"/>
    <s v="1001"/>
    <s v="ZPJ11"/>
    <x v="1"/>
    <s v="Gas Distribution 374-387"/>
    <s v="Mandated"/>
  </r>
  <r>
    <s v="ZBG11"/>
    <x v="1"/>
    <x v="163"/>
    <x v="163"/>
    <s v="DIS-G N Cap Blanket"/>
    <d v="1951-01-01T00:00:00"/>
    <x v="2"/>
    <n v="201502"/>
    <x v="1"/>
    <x v="0"/>
    <s v="376000"/>
    <s v="028                                "/>
    <s v="00"/>
    <s v="UADD    "/>
    <x v="5136"/>
    <s v="1001"/>
    <s v="ZBG11"/>
    <x v="1"/>
    <s v="Gas Distribution 374-387"/>
    <s v="Mandated"/>
  </r>
  <r>
    <s v="ZBG11"/>
    <x v="1"/>
    <x v="163"/>
    <x v="163"/>
    <s v="DIS-G N Cap Blanket"/>
    <d v="1951-01-01T00:00:00"/>
    <x v="2"/>
    <n v="201502"/>
    <x v="1"/>
    <x v="0"/>
    <s v="380000"/>
    <s v="028                                "/>
    <s v="00"/>
    <s v="UADD    "/>
    <x v="5137"/>
    <s v="1001"/>
    <s v="ZBG11"/>
    <x v="1"/>
    <s v="Gas Distribution 374-387"/>
    <s v="Mandated"/>
  </r>
  <r>
    <s v="ZCS11"/>
    <x v="1"/>
    <x v="164"/>
    <x v="164"/>
    <s v="DIS-G N Cap Blanket"/>
    <d v="2004-01-01T00:00:00"/>
    <x v="2"/>
    <n v="201502"/>
    <x v="1"/>
    <x v="1"/>
    <s v="376000"/>
    <s v="038                                "/>
    <s v="00"/>
    <s v="UADD    "/>
    <x v="239"/>
    <s v="1001"/>
    <s v="ZCS11"/>
    <x v="1"/>
    <s v="Gas Distribution 374-387"/>
    <s v="Mandated"/>
  </r>
  <r>
    <s v="ZCS11"/>
    <x v="1"/>
    <x v="164"/>
    <x v="164"/>
    <s v="DIS-G N Cap Blanket"/>
    <d v="2004-01-01T00:00:00"/>
    <x v="2"/>
    <n v="201502"/>
    <x v="1"/>
    <x v="1"/>
    <s v="380000"/>
    <s v="038                                "/>
    <s v="00"/>
    <s v="UADD    "/>
    <x v="5138"/>
    <s v="1001"/>
    <s v="ZCS11"/>
    <x v="1"/>
    <s v="Gas Distribution 374-387"/>
    <s v="Mandated"/>
  </r>
  <r>
    <s v="ZBG11"/>
    <x v="1"/>
    <x v="165"/>
    <x v="165"/>
    <s v="DIS-G N Cap Blanket"/>
    <d v="2004-01-01T00:00:00"/>
    <x v="2"/>
    <n v="201502"/>
    <x v="1"/>
    <x v="0"/>
    <s v="376000"/>
    <s v="028                                "/>
    <s v="00"/>
    <s v="UADD    "/>
    <x v="5139"/>
    <s v="1001"/>
    <s v="ZBG11"/>
    <x v="1"/>
    <s v="Gas Distribution 374-387"/>
    <s v="Mandated"/>
  </r>
  <r>
    <s v="ZBG11"/>
    <x v="1"/>
    <x v="165"/>
    <x v="165"/>
    <s v="DIS-G N Cap Blanket"/>
    <d v="2004-01-01T00:00:00"/>
    <x v="2"/>
    <n v="201502"/>
    <x v="1"/>
    <x v="0"/>
    <s v="380000"/>
    <s v="028                                "/>
    <s v="00"/>
    <s v="UADD    "/>
    <x v="5139"/>
    <s v="1001"/>
    <s v="ZBG11"/>
    <x v="1"/>
    <s v="Gas Distribution 374-387"/>
    <s v="Mandated"/>
  </r>
  <r>
    <s v="ZBG11"/>
    <x v="1"/>
    <x v="166"/>
    <x v="166"/>
    <s v="DIS-G N Cap Blanket"/>
    <d v="2004-01-01T00:00:00"/>
    <x v="2"/>
    <n v="201502"/>
    <x v="1"/>
    <x v="0"/>
    <s v="380000"/>
    <s v="028                                "/>
    <s v="00"/>
    <s v="UADD    "/>
    <x v="5140"/>
    <s v="1001"/>
    <s v="ZBG11"/>
    <x v="1"/>
    <s v="Gas Distribution 374-387"/>
    <s v="Mandated"/>
  </r>
  <r>
    <s v="ZBG11"/>
    <x v="1"/>
    <x v="167"/>
    <x v="167"/>
    <s v="DIS-G N Cap Blanket"/>
    <d v="1951-01-01T00:00:00"/>
    <x v="2"/>
    <n v="201502"/>
    <x v="1"/>
    <x v="0"/>
    <s v="376000"/>
    <s v="028                                "/>
    <s v="00"/>
    <s v="UADD    "/>
    <x v="5141"/>
    <s v="1001"/>
    <s v="ZBG11"/>
    <x v="1"/>
    <s v="Gas Distribution 374-387"/>
    <s v="Mandated"/>
  </r>
  <r>
    <s v="ZBG11"/>
    <x v="1"/>
    <x v="167"/>
    <x v="167"/>
    <s v="DIS-G N Cap Blanket"/>
    <d v="1951-01-01T00:00:00"/>
    <x v="2"/>
    <n v="201502"/>
    <x v="1"/>
    <x v="0"/>
    <s v="380000"/>
    <s v="028                                "/>
    <s v="00"/>
    <s v="UADD    "/>
    <x v="5142"/>
    <s v="1001"/>
    <s v="ZBG11"/>
    <x v="1"/>
    <s v="Gas Distribution 374-387"/>
    <s v="Mandated"/>
  </r>
  <r>
    <s v="ZCJ11"/>
    <x v="1"/>
    <x v="168"/>
    <x v="168"/>
    <s v="DIS-G N Cap Blanket"/>
    <d v="2004-01-01T00:00:00"/>
    <x v="2"/>
    <n v="201502"/>
    <x v="1"/>
    <x v="1"/>
    <s v="380000"/>
    <s v="038                                "/>
    <s v="00"/>
    <s v="UADD    "/>
    <x v="5143"/>
    <s v="1001"/>
    <s v="ZCJ11"/>
    <x v="1"/>
    <s v="Gas Distribution 374-387"/>
    <s v="Mandated"/>
  </r>
  <r>
    <s v="MN306"/>
    <x v="1"/>
    <x v="906"/>
    <x v="906"/>
    <s v="DIS-G S Cap Specific"/>
    <d v="2014-08-01T00:00:00"/>
    <x v="2"/>
    <n v="201502"/>
    <x v="1"/>
    <x v="2"/>
    <s v="376000"/>
    <s v="068                                "/>
    <s v="00"/>
    <s v="UADD    "/>
    <x v="5144"/>
    <s v="1001"/>
    <s v="MN306"/>
    <x v="1"/>
    <s v="Gas Distribution 374-387"/>
    <s v="Mandated"/>
  </r>
  <r>
    <s v="MN306"/>
    <x v="1"/>
    <x v="906"/>
    <x v="906"/>
    <s v="DIS-G S Cap Specific"/>
    <d v="2014-08-01T00:00:00"/>
    <x v="2"/>
    <n v="201502"/>
    <x v="1"/>
    <x v="2"/>
    <s v="380000"/>
    <s v="068                                "/>
    <s v="00"/>
    <s v="UADD    "/>
    <x v="5145"/>
    <s v="1001"/>
    <s v="MN306"/>
    <x v="1"/>
    <s v="Gas Distribution 374-387"/>
    <s v="Mandated"/>
  </r>
  <r>
    <s v="MN306"/>
    <x v="1"/>
    <x v="906"/>
    <x v="906"/>
    <s v="DIS-G S Cap Specific"/>
    <d v="2014-08-01T00:00:00"/>
    <x v="2"/>
    <n v="201502"/>
    <x v="1"/>
    <x v="2"/>
    <s v="385000"/>
    <s v="068                                "/>
    <s v="00"/>
    <s v="UADD    "/>
    <x v="5146"/>
    <s v="1001"/>
    <s v="MN306"/>
    <x v="1"/>
    <s v="Gas Distribution 374-387"/>
    <s v="Mandated"/>
  </r>
  <r>
    <s v="XE020"/>
    <x v="2"/>
    <x v="907"/>
    <x v="907"/>
    <s v="DIS-Pur Blanket"/>
    <d v="2015-01-01T00:00:00"/>
    <x v="2"/>
    <n v="201502"/>
    <x v="0"/>
    <x v="0"/>
    <s v="370000"/>
    <s v="028                                "/>
    <s v="00"/>
    <s v="UADD    "/>
    <x v="5147"/>
    <s v="1002"/>
    <s v="XE020"/>
    <x v="2"/>
    <s v="Elec Distribution 360-373"/>
    <s v="Mandated"/>
  </r>
  <r>
    <s v="XE020"/>
    <x v="2"/>
    <x v="171"/>
    <x v="171"/>
    <s v="DIS-Pur Blanket"/>
    <d v="1984-01-27T00:00:00"/>
    <x v="2"/>
    <n v="201502"/>
    <x v="0"/>
    <x v="1"/>
    <s v="370000"/>
    <s v="038                                "/>
    <s v="00"/>
    <s v="UADD    "/>
    <x v="5148"/>
    <s v="1002"/>
    <s v="XE020"/>
    <x v="2"/>
    <s v="Elec Distribution 360-373"/>
    <s v="Mandated"/>
  </r>
  <r>
    <s v="YA125"/>
    <x v="3"/>
    <x v="812"/>
    <x v="812"/>
    <s v="DIS-Pur Blanket"/>
    <d v="1984-01-27T00:00:00"/>
    <x v="2"/>
    <n v="201502"/>
    <x v="0"/>
    <x v="1"/>
    <s v="365000"/>
    <s v="038                                "/>
    <s v="00"/>
    <s v="UADD    "/>
    <x v="5149"/>
    <s v="1003"/>
    <s v="YA125"/>
    <x v="3"/>
    <s v="Elec Distribution 360-373"/>
    <s v="Mandated"/>
  </r>
  <r>
    <s v="YA125"/>
    <x v="3"/>
    <x v="813"/>
    <x v="813"/>
    <s v="DIS-Pur Blanket"/>
    <d v="1984-01-27T00:00:00"/>
    <x v="2"/>
    <n v="201502"/>
    <x v="0"/>
    <x v="0"/>
    <s v="365000"/>
    <s v="028                                "/>
    <s v="00"/>
    <s v="UADD    "/>
    <x v="5150"/>
    <s v="1003"/>
    <s v="YA125"/>
    <x v="3"/>
    <s v="Elec Distribution 360-373"/>
    <s v="Mandated"/>
  </r>
  <r>
    <s v="YA125"/>
    <x v="3"/>
    <x v="813"/>
    <x v="813"/>
    <s v="DIS-Pur Blanket"/>
    <d v="1984-01-27T00:00:00"/>
    <x v="2"/>
    <n v="201502"/>
    <x v="0"/>
    <x v="0"/>
    <s v="368000"/>
    <s v="028                                "/>
    <s v="00"/>
    <s v="UADD    "/>
    <x v="5151"/>
    <s v="1003"/>
    <s v="YA125"/>
    <x v="3"/>
    <s v="Elec Distribution 360-373"/>
    <s v="Mandated"/>
  </r>
  <r>
    <s v="YA125"/>
    <x v="3"/>
    <x v="813"/>
    <x v="813"/>
    <s v="DIS-Pur Blanket"/>
    <d v="1984-01-27T00:00:00"/>
    <x v="2"/>
    <n v="201502"/>
    <x v="0"/>
    <x v="0"/>
    <s v="369100"/>
    <s v="028                                "/>
    <s v="00"/>
    <s v="UADD    "/>
    <x v="5151"/>
    <s v="1003"/>
    <s v="YA125"/>
    <x v="3"/>
    <s v="Elec Distribution 360-373"/>
    <s v="Mandated"/>
  </r>
  <r>
    <s v="YA125"/>
    <x v="3"/>
    <x v="172"/>
    <x v="172"/>
    <s v="DIS-Pur Blanket"/>
    <d v="2013-01-01T00:00:00"/>
    <x v="2"/>
    <n v="201502"/>
    <x v="0"/>
    <x v="1"/>
    <s v="368000"/>
    <s v="038                                "/>
    <s v="00"/>
    <s v="UADD    "/>
    <x v="5152"/>
    <s v="1003"/>
    <s v="YA125"/>
    <x v="3"/>
    <s v="Elec Distribution 360-373"/>
    <s v="Mandated"/>
  </r>
  <r>
    <s v="YA125"/>
    <x v="3"/>
    <x v="173"/>
    <x v="173"/>
    <s v="DIS-Pur Blanket"/>
    <d v="2013-01-01T00:00:00"/>
    <x v="2"/>
    <n v="201502"/>
    <x v="0"/>
    <x v="0"/>
    <s v="368000"/>
    <s v="028                                "/>
    <s v="00"/>
    <s v="UADD    "/>
    <x v="5153"/>
    <s v="1003"/>
    <s v="YA125"/>
    <x v="3"/>
    <s v="Elec Distribution 360-373"/>
    <s v="Mandated"/>
  </r>
  <r>
    <s v="ZBC30"/>
    <x v="4"/>
    <x v="176"/>
    <x v="176"/>
    <s v="DIS-E Cap Blanket"/>
    <d v="1991-12-31T00:00:00"/>
    <x v="2"/>
    <n v="201502"/>
    <x v="0"/>
    <x v="0"/>
    <s v="364000"/>
    <s v="028                                "/>
    <s v="00"/>
    <s v="UADD    "/>
    <x v="5154"/>
    <s v="1004"/>
    <s v="ZBC30"/>
    <x v="4"/>
    <s v="Elec Distribution 360-373"/>
    <s v="Mandated"/>
  </r>
  <r>
    <s v="ZBC30"/>
    <x v="4"/>
    <x v="176"/>
    <x v="176"/>
    <s v="DIS-E Cap Blanket"/>
    <d v="1991-12-31T00:00:00"/>
    <x v="2"/>
    <n v="201502"/>
    <x v="0"/>
    <x v="0"/>
    <s v="365000"/>
    <s v="028                                "/>
    <s v="00"/>
    <s v="UADD    "/>
    <x v="5155"/>
    <s v="1004"/>
    <s v="ZBC30"/>
    <x v="4"/>
    <s v="Elec Distribution 360-373"/>
    <s v="Mandated"/>
  </r>
  <r>
    <s v="ZBC30"/>
    <x v="4"/>
    <x v="176"/>
    <x v="176"/>
    <s v="DIS-E Cap Blanket"/>
    <d v="1991-12-31T00:00:00"/>
    <x v="2"/>
    <n v="201502"/>
    <x v="0"/>
    <x v="0"/>
    <s v="366000"/>
    <s v="028                                "/>
    <s v="00"/>
    <s v="UADD    "/>
    <x v="5156"/>
    <s v="1004"/>
    <s v="ZBC30"/>
    <x v="4"/>
    <s v="Elec Distribution 360-373"/>
    <s v="Mandated"/>
  </r>
  <r>
    <s v="ZBC30"/>
    <x v="4"/>
    <x v="176"/>
    <x v="176"/>
    <s v="DIS-E Cap Blanket"/>
    <d v="1991-12-31T00:00:00"/>
    <x v="2"/>
    <n v="201502"/>
    <x v="0"/>
    <x v="0"/>
    <s v="367000"/>
    <s v="028                                "/>
    <s v="00"/>
    <s v="UADD    "/>
    <x v="1399"/>
    <s v="1004"/>
    <s v="ZBC30"/>
    <x v="4"/>
    <s v="Elec Distribution 360-373"/>
    <s v="Mandated"/>
  </r>
  <r>
    <s v="ZBC30"/>
    <x v="4"/>
    <x v="176"/>
    <x v="176"/>
    <s v="DIS-E Cap Blanket"/>
    <d v="1991-12-31T00:00:00"/>
    <x v="2"/>
    <n v="201502"/>
    <x v="0"/>
    <x v="0"/>
    <s v="369100"/>
    <s v="028                                "/>
    <s v="00"/>
    <s v="UADD    "/>
    <x v="1928"/>
    <s v="1004"/>
    <s v="ZBC30"/>
    <x v="4"/>
    <s v="Elec Distribution 360-373"/>
    <s v="Mandated"/>
  </r>
  <r>
    <s v="ZBC30"/>
    <x v="4"/>
    <x v="176"/>
    <x v="176"/>
    <s v="DIS-E Cap Blanket"/>
    <d v="1991-12-31T00:00:00"/>
    <x v="2"/>
    <n v="201502"/>
    <x v="0"/>
    <x v="0"/>
    <s v="369300"/>
    <s v="028                                "/>
    <s v="00"/>
    <s v="UADD    "/>
    <x v="5157"/>
    <s v="1004"/>
    <s v="ZBC30"/>
    <x v="4"/>
    <s v="Elec Distribution 360-373"/>
    <s v="Mandated"/>
  </r>
  <r>
    <s v="ZBC30"/>
    <x v="4"/>
    <x v="176"/>
    <x v="176"/>
    <s v="DIS-E Cap Blanket"/>
    <d v="1991-12-31T00:00:00"/>
    <x v="2"/>
    <n v="201502"/>
    <x v="0"/>
    <x v="0"/>
    <s v="373200"/>
    <s v="028                                "/>
    <s v="00"/>
    <s v="UADD    "/>
    <x v="5158"/>
    <s v="1004"/>
    <s v="ZBC30"/>
    <x v="4"/>
    <s v="Elec Distribution 360-373"/>
    <s v="Mandated"/>
  </r>
  <r>
    <s v="ZBC30"/>
    <x v="4"/>
    <x v="176"/>
    <x v="176"/>
    <s v="DIS-E Cap Blanket"/>
    <d v="1991-12-31T00:00:00"/>
    <x v="2"/>
    <n v="201502"/>
    <x v="0"/>
    <x v="0"/>
    <s v="373300"/>
    <s v="028                                "/>
    <s v="00"/>
    <s v="UADD    "/>
    <x v="5159"/>
    <s v="1004"/>
    <s v="ZBC30"/>
    <x v="4"/>
    <s v="Elec Distribution 360-373"/>
    <s v="Mandated"/>
  </r>
  <r>
    <s v="ZBC30"/>
    <x v="4"/>
    <x v="176"/>
    <x v="176"/>
    <s v="DIS-E Cap Blanket"/>
    <d v="1991-12-31T00:00:00"/>
    <x v="2"/>
    <n v="201502"/>
    <x v="0"/>
    <x v="0"/>
    <s v="373400"/>
    <s v="028                                "/>
    <s v="00"/>
    <s v="UADD    "/>
    <x v="5160"/>
    <s v="1004"/>
    <s v="ZBC30"/>
    <x v="4"/>
    <s v="Elec Distribution 360-373"/>
    <s v="Mandated"/>
  </r>
  <r>
    <s v="ZLL30"/>
    <x v="4"/>
    <x v="177"/>
    <x v="177"/>
    <s v="DIS-E Cap Blanket"/>
    <d v="1984-07-01T00:00:00"/>
    <x v="2"/>
    <n v="201502"/>
    <x v="0"/>
    <x v="0"/>
    <s v="373400"/>
    <s v="028                                "/>
    <s v="00"/>
    <s v="UADD    "/>
    <x v="5161"/>
    <s v="1004"/>
    <s v="ZLL30"/>
    <x v="4"/>
    <s v="Elec Distribution 360-373"/>
    <s v="Mandated"/>
  </r>
  <r>
    <s v="ZBW30"/>
    <x v="4"/>
    <x v="179"/>
    <x v="179"/>
    <s v="DIS-E Cap Blanket"/>
    <d v="1986-12-20T00:00:00"/>
    <x v="2"/>
    <n v="201502"/>
    <x v="0"/>
    <x v="0"/>
    <s v="364000"/>
    <s v="028                                "/>
    <s v="00"/>
    <s v="UADD    "/>
    <x v="1918"/>
    <s v="1004"/>
    <s v="ZBW30"/>
    <x v="4"/>
    <s v="Elec Distribution 360-373"/>
    <s v="Mandated"/>
  </r>
  <r>
    <s v="ZBW30"/>
    <x v="4"/>
    <x v="179"/>
    <x v="179"/>
    <s v="DIS-E Cap Blanket"/>
    <d v="1986-12-20T00:00:00"/>
    <x v="2"/>
    <n v="201502"/>
    <x v="0"/>
    <x v="0"/>
    <s v="366000"/>
    <s v="028                                "/>
    <s v="00"/>
    <s v="UADD    "/>
    <x v="5162"/>
    <s v="1004"/>
    <s v="ZBW30"/>
    <x v="4"/>
    <s v="Elec Distribution 360-373"/>
    <s v="Mandated"/>
  </r>
  <r>
    <s v="ZBW30"/>
    <x v="4"/>
    <x v="179"/>
    <x v="179"/>
    <s v="DIS-E Cap Blanket"/>
    <d v="1986-12-20T00:00:00"/>
    <x v="2"/>
    <n v="201502"/>
    <x v="0"/>
    <x v="0"/>
    <s v="373200"/>
    <s v="028                                "/>
    <s v="00"/>
    <s v="UADD    "/>
    <x v="5163"/>
    <s v="1004"/>
    <s v="ZBW30"/>
    <x v="4"/>
    <s v="Elec Distribution 360-373"/>
    <s v="Mandated"/>
  </r>
  <r>
    <s v="ZBW30"/>
    <x v="4"/>
    <x v="179"/>
    <x v="179"/>
    <s v="DIS-E Cap Blanket"/>
    <d v="1986-12-20T00:00:00"/>
    <x v="2"/>
    <n v="201502"/>
    <x v="0"/>
    <x v="0"/>
    <s v="373400"/>
    <s v="028                                "/>
    <s v="00"/>
    <s v="UADD    "/>
    <x v="5164"/>
    <s v="1004"/>
    <s v="ZBW30"/>
    <x v="4"/>
    <s v="Elec Distribution 360-373"/>
    <s v="Mandated"/>
  </r>
  <r>
    <s v="ZBR30"/>
    <x v="4"/>
    <x v="180"/>
    <x v="180"/>
    <s v="DIS-E Cap Blanket"/>
    <d v="1984-01-01T00:00:00"/>
    <x v="2"/>
    <n v="201502"/>
    <x v="0"/>
    <x v="0"/>
    <s v="364000"/>
    <s v="028                                "/>
    <s v="00"/>
    <s v="UADD    "/>
    <x v="5165"/>
    <s v="1004"/>
    <s v="ZBR30"/>
    <x v="4"/>
    <s v="Elec Distribution 360-373"/>
    <s v="Mandated"/>
  </r>
  <r>
    <s v="ZBR30"/>
    <x v="4"/>
    <x v="180"/>
    <x v="180"/>
    <s v="DIS-E Cap Blanket"/>
    <d v="1984-01-01T00:00:00"/>
    <x v="2"/>
    <n v="201502"/>
    <x v="0"/>
    <x v="0"/>
    <s v="365000"/>
    <s v="028                                "/>
    <s v="00"/>
    <s v="UADD    "/>
    <x v="5165"/>
    <s v="1004"/>
    <s v="ZBR30"/>
    <x v="4"/>
    <s v="Elec Distribution 360-373"/>
    <s v="Mandated"/>
  </r>
  <r>
    <s v="ZBR30"/>
    <x v="4"/>
    <x v="180"/>
    <x v="180"/>
    <s v="DIS-E Cap Blanket"/>
    <d v="1984-01-01T00:00:00"/>
    <x v="2"/>
    <n v="201502"/>
    <x v="0"/>
    <x v="0"/>
    <s v="366000"/>
    <s v="028                                "/>
    <s v="00"/>
    <s v="UADD    "/>
    <x v="5165"/>
    <s v="1004"/>
    <s v="ZBR30"/>
    <x v="4"/>
    <s v="Elec Distribution 360-373"/>
    <s v="Mandated"/>
  </r>
  <r>
    <s v="ZBR30"/>
    <x v="4"/>
    <x v="180"/>
    <x v="180"/>
    <s v="DIS-E Cap Blanket"/>
    <d v="1984-01-01T00:00:00"/>
    <x v="2"/>
    <n v="201502"/>
    <x v="0"/>
    <x v="0"/>
    <s v="367000"/>
    <s v="028                                "/>
    <s v="00"/>
    <s v="UADD    "/>
    <x v="5165"/>
    <s v="1004"/>
    <s v="ZBR30"/>
    <x v="4"/>
    <s v="Elec Distribution 360-373"/>
    <s v="Mandated"/>
  </r>
  <r>
    <s v="ZBR30"/>
    <x v="4"/>
    <x v="180"/>
    <x v="180"/>
    <s v="DIS-E Cap Blanket"/>
    <d v="1984-01-01T00:00:00"/>
    <x v="2"/>
    <n v="201502"/>
    <x v="0"/>
    <x v="0"/>
    <s v="369100"/>
    <s v="028                                "/>
    <s v="00"/>
    <s v="UADD    "/>
    <x v="5165"/>
    <s v="1004"/>
    <s v="ZBR30"/>
    <x v="4"/>
    <s v="Elec Distribution 360-373"/>
    <s v="Mandated"/>
  </r>
  <r>
    <s v="ZBR30"/>
    <x v="4"/>
    <x v="180"/>
    <x v="180"/>
    <s v="DIS-E Cap Blanket"/>
    <d v="1984-01-01T00:00:00"/>
    <x v="2"/>
    <n v="201502"/>
    <x v="0"/>
    <x v="0"/>
    <s v="369300"/>
    <s v="028                                "/>
    <s v="00"/>
    <s v="UADD    "/>
    <x v="5165"/>
    <s v="1004"/>
    <s v="ZBR30"/>
    <x v="4"/>
    <s v="Elec Distribution 360-373"/>
    <s v="Mandated"/>
  </r>
  <r>
    <s v="ZBR30"/>
    <x v="4"/>
    <x v="180"/>
    <x v="180"/>
    <s v="DIS-E Cap Blanket"/>
    <d v="1984-01-01T00:00:00"/>
    <x v="2"/>
    <n v="201502"/>
    <x v="0"/>
    <x v="0"/>
    <s v="373200"/>
    <s v="028                                "/>
    <s v="00"/>
    <s v="UADD    "/>
    <x v="5165"/>
    <s v="1004"/>
    <s v="ZBR30"/>
    <x v="4"/>
    <s v="Elec Distribution 360-373"/>
    <s v="Mandated"/>
  </r>
  <r>
    <s v="ZBR30"/>
    <x v="4"/>
    <x v="180"/>
    <x v="180"/>
    <s v="DIS-E Cap Blanket"/>
    <d v="1984-01-01T00:00:00"/>
    <x v="2"/>
    <n v="201502"/>
    <x v="0"/>
    <x v="0"/>
    <s v="373300"/>
    <s v="028                                "/>
    <s v="00"/>
    <s v="UADD    "/>
    <x v="5166"/>
    <s v="1004"/>
    <s v="ZBR30"/>
    <x v="4"/>
    <s v="Elec Distribution 360-373"/>
    <s v="Mandated"/>
  </r>
  <r>
    <s v="ZBR30"/>
    <x v="4"/>
    <x v="180"/>
    <x v="180"/>
    <s v="DIS-E Cap Blanket"/>
    <d v="1984-01-01T00:00:00"/>
    <x v="2"/>
    <n v="201502"/>
    <x v="0"/>
    <x v="0"/>
    <s v="373400"/>
    <s v="028                                "/>
    <s v="00"/>
    <s v="UADD    "/>
    <x v="5165"/>
    <s v="1004"/>
    <s v="ZBR30"/>
    <x v="4"/>
    <s v="Elec Distribution 360-373"/>
    <s v="Mandated"/>
  </r>
  <r>
    <s v="ZDP30"/>
    <x v="4"/>
    <x v="181"/>
    <x v="181"/>
    <s v="DIS-E Cap Blanket"/>
    <d v="1984-11-01T00:00:00"/>
    <x v="2"/>
    <n v="201502"/>
    <x v="0"/>
    <x v="0"/>
    <s v="364000"/>
    <s v="028                                "/>
    <s v="00"/>
    <s v="UADD    "/>
    <x v="239"/>
    <s v="1004"/>
    <s v="ZDP30"/>
    <x v="4"/>
    <s v="Elec Distribution 360-373"/>
    <s v="Mandated"/>
  </r>
  <r>
    <s v="ZDP30"/>
    <x v="4"/>
    <x v="181"/>
    <x v="181"/>
    <s v="DIS-E Cap Blanket"/>
    <d v="1984-11-01T00:00:00"/>
    <x v="2"/>
    <n v="201502"/>
    <x v="0"/>
    <x v="0"/>
    <s v="367000"/>
    <s v="028                                "/>
    <s v="00"/>
    <s v="UADD    "/>
    <x v="239"/>
    <s v="1004"/>
    <s v="ZDP30"/>
    <x v="4"/>
    <s v="Elec Distribution 360-373"/>
    <s v="Mandated"/>
  </r>
  <r>
    <s v="ZDP30"/>
    <x v="4"/>
    <x v="181"/>
    <x v="181"/>
    <s v="DIS-E Cap Blanket"/>
    <d v="1984-11-01T00:00:00"/>
    <x v="2"/>
    <n v="201502"/>
    <x v="0"/>
    <x v="0"/>
    <s v="369300"/>
    <s v="028                                "/>
    <s v="00"/>
    <s v="UADD    "/>
    <x v="5167"/>
    <s v="1004"/>
    <s v="ZDP30"/>
    <x v="4"/>
    <s v="Elec Distribution 360-373"/>
    <s v="Mandated"/>
  </r>
  <r>
    <s v="ZDP30"/>
    <x v="4"/>
    <x v="181"/>
    <x v="181"/>
    <s v="DIS-E Cap Blanket"/>
    <d v="1984-11-01T00:00:00"/>
    <x v="2"/>
    <n v="201502"/>
    <x v="0"/>
    <x v="0"/>
    <s v="373200"/>
    <s v="028                                "/>
    <s v="00"/>
    <s v="UADD    "/>
    <x v="239"/>
    <s v="1004"/>
    <s v="ZDP30"/>
    <x v="4"/>
    <s v="Elec Distribution 360-373"/>
    <s v="Mandated"/>
  </r>
  <r>
    <s v="ZDP30"/>
    <x v="4"/>
    <x v="181"/>
    <x v="181"/>
    <s v="DIS-E Cap Blanket"/>
    <d v="1984-11-01T00:00:00"/>
    <x v="2"/>
    <n v="201502"/>
    <x v="0"/>
    <x v="0"/>
    <s v="373300"/>
    <s v="028                                "/>
    <s v="00"/>
    <s v="UADD    "/>
    <x v="239"/>
    <s v="1004"/>
    <s v="ZDP30"/>
    <x v="4"/>
    <s v="Elec Distribution 360-373"/>
    <s v="Mandated"/>
  </r>
  <r>
    <s v="ZDP30"/>
    <x v="4"/>
    <x v="181"/>
    <x v="181"/>
    <s v="DIS-E Cap Blanket"/>
    <d v="1984-11-01T00:00:00"/>
    <x v="2"/>
    <n v="201502"/>
    <x v="0"/>
    <x v="0"/>
    <s v="373400"/>
    <s v="028                                "/>
    <s v="00"/>
    <s v="UADD    "/>
    <x v="5168"/>
    <s v="1004"/>
    <s v="ZDP30"/>
    <x v="4"/>
    <s v="Elec Distribution 360-373"/>
    <s v="Mandated"/>
  </r>
  <r>
    <s v="ZLL30"/>
    <x v="4"/>
    <x v="182"/>
    <x v="182"/>
    <s v="DIS-E Cap Blanket"/>
    <d v="2004-10-01T00:00:00"/>
    <x v="2"/>
    <n v="201502"/>
    <x v="0"/>
    <x v="1"/>
    <s v="364000"/>
    <s v="038                                "/>
    <s v="00"/>
    <s v="UADD    "/>
    <x v="5169"/>
    <s v="1004"/>
    <s v="ZLL30"/>
    <x v="4"/>
    <s v="Elec Distribution 360-373"/>
    <s v="Mandated"/>
  </r>
  <r>
    <s v="ZLL30"/>
    <x v="4"/>
    <x v="182"/>
    <x v="182"/>
    <s v="DIS-E Cap Blanket"/>
    <d v="2004-10-01T00:00:00"/>
    <x v="2"/>
    <n v="201502"/>
    <x v="0"/>
    <x v="1"/>
    <s v="365000"/>
    <s v="038                                "/>
    <s v="00"/>
    <s v="UADD    "/>
    <x v="5170"/>
    <s v="1004"/>
    <s v="ZLL30"/>
    <x v="4"/>
    <s v="Elec Distribution 360-373"/>
    <s v="Mandated"/>
  </r>
  <r>
    <s v="ZLL30"/>
    <x v="4"/>
    <x v="182"/>
    <x v="182"/>
    <s v="DIS-E Cap Blanket"/>
    <d v="2004-10-01T00:00:00"/>
    <x v="2"/>
    <n v="201502"/>
    <x v="0"/>
    <x v="1"/>
    <s v="366000"/>
    <s v="038                                "/>
    <s v="00"/>
    <s v="UADD    "/>
    <x v="5171"/>
    <s v="1004"/>
    <s v="ZLL30"/>
    <x v="4"/>
    <s v="Elec Distribution 360-373"/>
    <s v="Mandated"/>
  </r>
  <r>
    <s v="ZLL30"/>
    <x v="4"/>
    <x v="182"/>
    <x v="182"/>
    <s v="DIS-E Cap Blanket"/>
    <d v="2004-10-01T00:00:00"/>
    <x v="2"/>
    <n v="201502"/>
    <x v="0"/>
    <x v="1"/>
    <s v="367000"/>
    <s v="038                                "/>
    <s v="00"/>
    <s v="UADD    "/>
    <x v="5172"/>
    <s v="1004"/>
    <s v="ZLL30"/>
    <x v="4"/>
    <s v="Elec Distribution 360-373"/>
    <s v="Mandated"/>
  </r>
  <r>
    <s v="ZLL30"/>
    <x v="4"/>
    <x v="182"/>
    <x v="182"/>
    <s v="DIS-E Cap Blanket"/>
    <d v="2004-10-01T00:00:00"/>
    <x v="2"/>
    <n v="201502"/>
    <x v="0"/>
    <x v="1"/>
    <s v="369100"/>
    <s v="038                                "/>
    <s v="00"/>
    <s v="UADD    "/>
    <x v="5173"/>
    <s v="1004"/>
    <s v="ZLL30"/>
    <x v="4"/>
    <s v="Elec Distribution 360-373"/>
    <s v="Mandated"/>
  </r>
  <r>
    <s v="ZLL30"/>
    <x v="4"/>
    <x v="182"/>
    <x v="182"/>
    <s v="DIS-E Cap Blanket"/>
    <d v="2004-10-01T00:00:00"/>
    <x v="2"/>
    <n v="201502"/>
    <x v="0"/>
    <x v="1"/>
    <s v="369300"/>
    <s v="038                                "/>
    <s v="00"/>
    <s v="UADD    "/>
    <x v="5174"/>
    <s v="1004"/>
    <s v="ZLL30"/>
    <x v="4"/>
    <s v="Elec Distribution 360-373"/>
    <s v="Mandated"/>
  </r>
  <r>
    <s v="ZLL30"/>
    <x v="4"/>
    <x v="182"/>
    <x v="182"/>
    <s v="DIS-E Cap Blanket"/>
    <d v="2004-10-01T00:00:00"/>
    <x v="2"/>
    <n v="201502"/>
    <x v="0"/>
    <x v="1"/>
    <s v="373200"/>
    <s v="038                                "/>
    <s v="00"/>
    <s v="UADD    "/>
    <x v="5175"/>
    <s v="1004"/>
    <s v="ZLL30"/>
    <x v="4"/>
    <s v="Elec Distribution 360-373"/>
    <s v="Mandated"/>
  </r>
  <r>
    <s v="ZLL30"/>
    <x v="4"/>
    <x v="182"/>
    <x v="182"/>
    <s v="DIS-E Cap Blanket"/>
    <d v="2004-10-01T00:00:00"/>
    <x v="2"/>
    <n v="201502"/>
    <x v="0"/>
    <x v="1"/>
    <s v="373300"/>
    <s v="038                                "/>
    <s v="00"/>
    <s v="UADD    "/>
    <x v="5176"/>
    <s v="1004"/>
    <s v="ZLL30"/>
    <x v="4"/>
    <s v="Elec Distribution 360-373"/>
    <s v="Mandated"/>
  </r>
  <r>
    <s v="ZLL30"/>
    <x v="4"/>
    <x v="182"/>
    <x v="182"/>
    <s v="DIS-E Cap Blanket"/>
    <d v="2004-10-01T00:00:00"/>
    <x v="2"/>
    <n v="201502"/>
    <x v="0"/>
    <x v="1"/>
    <s v="373400"/>
    <s v="038                                "/>
    <s v="00"/>
    <s v="UADD    "/>
    <x v="5177"/>
    <s v="1004"/>
    <s v="ZLL30"/>
    <x v="4"/>
    <s v="Elec Distribution 360-373"/>
    <s v="Mandated"/>
  </r>
  <r>
    <s v="ZCM30"/>
    <x v="4"/>
    <x v="183"/>
    <x v="183"/>
    <s v="DIS-E Cap Blanket"/>
    <d v="1986-06-30T00:00:00"/>
    <x v="2"/>
    <n v="201502"/>
    <x v="0"/>
    <x v="1"/>
    <s v="364000"/>
    <s v="038                                "/>
    <s v="00"/>
    <s v="UADD    "/>
    <x v="5178"/>
    <s v="1004"/>
    <s v="ZCM30"/>
    <x v="4"/>
    <s v="Elec Distribution 360-373"/>
    <s v="Mandated"/>
  </r>
  <r>
    <s v="ZCM30"/>
    <x v="4"/>
    <x v="183"/>
    <x v="183"/>
    <s v="DIS-E Cap Blanket"/>
    <d v="1986-06-30T00:00:00"/>
    <x v="2"/>
    <n v="201502"/>
    <x v="0"/>
    <x v="1"/>
    <s v="369100"/>
    <s v="038                                "/>
    <s v="00"/>
    <s v="UADD    "/>
    <x v="5179"/>
    <s v="1004"/>
    <s v="ZCM30"/>
    <x v="4"/>
    <s v="Elec Distribution 360-373"/>
    <s v="Mandated"/>
  </r>
  <r>
    <s v="ZCM30"/>
    <x v="4"/>
    <x v="183"/>
    <x v="183"/>
    <s v="DIS-E Cap Blanket"/>
    <d v="1986-06-30T00:00:00"/>
    <x v="2"/>
    <n v="201502"/>
    <x v="0"/>
    <x v="1"/>
    <s v="373400"/>
    <s v="038                                "/>
    <s v="00"/>
    <s v="UADD    "/>
    <x v="5180"/>
    <s v="1004"/>
    <s v="ZCM30"/>
    <x v="4"/>
    <s v="Elec Distribution 360-373"/>
    <s v="Mandated"/>
  </r>
  <r>
    <s v="ZLL30"/>
    <x v="4"/>
    <x v="184"/>
    <x v="184"/>
    <s v="DIS-E Cap Blanket"/>
    <d v="1984-07-01T00:00:00"/>
    <x v="2"/>
    <n v="201502"/>
    <x v="0"/>
    <x v="1"/>
    <s v="373400"/>
    <s v="038                                "/>
    <s v="00"/>
    <s v="UADD    "/>
    <x v="5181"/>
    <s v="1004"/>
    <s v="ZLL30"/>
    <x v="4"/>
    <s v="Elec Distribution 360-373"/>
    <s v="Mandated"/>
  </r>
  <r>
    <s v="ZBR30"/>
    <x v="4"/>
    <x v="908"/>
    <x v="908"/>
    <s v="DIS-E Cap Blanket"/>
    <d v="1951-01-01T00:00:00"/>
    <x v="2"/>
    <n v="201502"/>
    <x v="0"/>
    <x v="0"/>
    <s v="373400"/>
    <s v="028                                "/>
    <s v="00"/>
    <s v="UADD    "/>
    <x v="5182"/>
    <s v="1004"/>
    <s v="ZBR30"/>
    <x v="4"/>
    <s v="Elec Distribution 360-373"/>
    <s v="Mandated"/>
  </r>
  <r>
    <s v="ZPJ30"/>
    <x v="4"/>
    <x v="185"/>
    <x v="185"/>
    <s v="DIS-E Cap Blanket"/>
    <d v="1986-12-20T00:00:00"/>
    <x v="2"/>
    <n v="201502"/>
    <x v="0"/>
    <x v="1"/>
    <s v="369100"/>
    <s v="038                                "/>
    <s v="00"/>
    <s v="UADD    "/>
    <x v="5183"/>
    <s v="1004"/>
    <s v="ZPJ30"/>
    <x v="4"/>
    <s v="Elec Distribution 360-373"/>
    <s v="Mandated"/>
  </r>
  <r>
    <s v="ZBR30"/>
    <x v="4"/>
    <x v="186"/>
    <x v="186"/>
    <s v="DIS-E Cap Blanket"/>
    <d v="1951-01-01T00:00:00"/>
    <x v="2"/>
    <n v="201502"/>
    <x v="0"/>
    <x v="0"/>
    <s v="373400"/>
    <s v="028                                "/>
    <s v="00"/>
    <s v="UADD    "/>
    <x v="5184"/>
    <s v="1004"/>
    <s v="ZBR30"/>
    <x v="4"/>
    <s v="Elec Distribution 360-373"/>
    <s v="Mandated"/>
  </r>
  <r>
    <s v="ZBO30"/>
    <x v="4"/>
    <x v="188"/>
    <x v="188"/>
    <s v="DIS-E Cap Blanket"/>
    <d v="1986-12-20T00:00:00"/>
    <x v="2"/>
    <n v="201502"/>
    <x v="0"/>
    <x v="0"/>
    <s v="364000"/>
    <s v="028                                "/>
    <s v="00"/>
    <s v="UADD    "/>
    <x v="3552"/>
    <s v="1004"/>
    <s v="ZBO30"/>
    <x v="4"/>
    <s v="Elec Distribution 360-373"/>
    <s v="Mandated"/>
  </r>
  <r>
    <s v="ZBO30"/>
    <x v="4"/>
    <x v="188"/>
    <x v="188"/>
    <s v="DIS-E Cap Blanket"/>
    <d v="1986-12-20T00:00:00"/>
    <x v="2"/>
    <n v="201502"/>
    <x v="0"/>
    <x v="0"/>
    <s v="365000"/>
    <s v="028                                "/>
    <s v="00"/>
    <s v="UADD    "/>
    <x v="5185"/>
    <s v="1004"/>
    <s v="ZBO30"/>
    <x v="4"/>
    <s v="Elec Distribution 360-373"/>
    <s v="Mandated"/>
  </r>
  <r>
    <s v="ZBO30"/>
    <x v="4"/>
    <x v="188"/>
    <x v="188"/>
    <s v="DIS-E Cap Blanket"/>
    <d v="1986-12-20T00:00:00"/>
    <x v="2"/>
    <n v="201502"/>
    <x v="0"/>
    <x v="0"/>
    <s v="366000"/>
    <s v="028                                "/>
    <s v="00"/>
    <s v="UADD    "/>
    <x v="5185"/>
    <s v="1004"/>
    <s v="ZBO30"/>
    <x v="4"/>
    <s v="Elec Distribution 360-373"/>
    <s v="Mandated"/>
  </r>
  <r>
    <s v="ZBO30"/>
    <x v="4"/>
    <x v="188"/>
    <x v="188"/>
    <s v="DIS-E Cap Blanket"/>
    <d v="1986-12-20T00:00:00"/>
    <x v="2"/>
    <n v="201502"/>
    <x v="0"/>
    <x v="0"/>
    <s v="373200"/>
    <s v="028                                "/>
    <s v="00"/>
    <s v="UADD    "/>
    <x v="5185"/>
    <s v="1004"/>
    <s v="ZBO30"/>
    <x v="4"/>
    <s v="Elec Distribution 360-373"/>
    <s v="Mandated"/>
  </r>
  <r>
    <s v="ZBO30"/>
    <x v="4"/>
    <x v="188"/>
    <x v="188"/>
    <s v="DIS-E Cap Blanket"/>
    <d v="1986-12-20T00:00:00"/>
    <x v="2"/>
    <n v="201502"/>
    <x v="0"/>
    <x v="0"/>
    <s v="373300"/>
    <s v="028                                "/>
    <s v="00"/>
    <s v="UADD    "/>
    <x v="5185"/>
    <s v="1004"/>
    <s v="ZBO30"/>
    <x v="4"/>
    <s v="Elec Distribution 360-373"/>
    <s v="Mandated"/>
  </r>
  <r>
    <s v="ZBO30"/>
    <x v="4"/>
    <x v="188"/>
    <x v="188"/>
    <s v="DIS-E Cap Blanket"/>
    <d v="1986-12-20T00:00:00"/>
    <x v="2"/>
    <n v="201502"/>
    <x v="0"/>
    <x v="0"/>
    <s v="373400"/>
    <s v="028                                "/>
    <s v="00"/>
    <s v="UADD    "/>
    <x v="5185"/>
    <s v="1004"/>
    <s v="ZBO30"/>
    <x v="4"/>
    <s v="Elec Distribution 360-373"/>
    <s v="Mandated"/>
  </r>
  <r>
    <s v="ZPJ30"/>
    <x v="4"/>
    <x v="189"/>
    <x v="189"/>
    <s v="DIS-E Cap Blanket"/>
    <d v="1986-12-20T00:00:00"/>
    <x v="2"/>
    <n v="201502"/>
    <x v="0"/>
    <x v="0"/>
    <s v="369100"/>
    <s v="028                                "/>
    <s v="00"/>
    <s v="UADD    "/>
    <x v="5186"/>
    <s v="1004"/>
    <s v="ZPJ30"/>
    <x v="4"/>
    <s v="Elec Distribution 360-373"/>
    <s v="Mandated"/>
  </r>
  <r>
    <s v="ZPJ30"/>
    <x v="4"/>
    <x v="189"/>
    <x v="189"/>
    <s v="DIS-E Cap Blanket"/>
    <d v="1986-12-20T00:00:00"/>
    <x v="2"/>
    <n v="201502"/>
    <x v="0"/>
    <x v="0"/>
    <s v="369300"/>
    <s v="028                                "/>
    <s v="00"/>
    <s v="UADD    "/>
    <x v="5187"/>
    <s v="1004"/>
    <s v="ZPJ30"/>
    <x v="4"/>
    <s v="Elec Distribution 360-373"/>
    <s v="Mandated"/>
  </r>
  <r>
    <s v="ZPJ30"/>
    <x v="4"/>
    <x v="189"/>
    <x v="189"/>
    <s v="DIS-E Cap Blanket"/>
    <d v="1986-12-20T00:00:00"/>
    <x v="2"/>
    <n v="201502"/>
    <x v="0"/>
    <x v="0"/>
    <s v="373200"/>
    <s v="028                                "/>
    <s v="00"/>
    <s v="UADD    "/>
    <x v="5188"/>
    <s v="1004"/>
    <s v="ZPJ30"/>
    <x v="4"/>
    <s v="Elec Distribution 360-373"/>
    <s v="Mandated"/>
  </r>
  <r>
    <s v="ZPJ30"/>
    <x v="4"/>
    <x v="189"/>
    <x v="189"/>
    <s v="DIS-E Cap Blanket"/>
    <d v="1986-12-20T00:00:00"/>
    <x v="2"/>
    <n v="201502"/>
    <x v="0"/>
    <x v="0"/>
    <s v="373300"/>
    <s v="028                                "/>
    <s v="00"/>
    <s v="UADD    "/>
    <x v="5189"/>
    <s v="1004"/>
    <s v="ZPJ30"/>
    <x v="4"/>
    <s v="Elec Distribution 360-373"/>
    <s v="Mandated"/>
  </r>
  <r>
    <s v="ZPJ30"/>
    <x v="4"/>
    <x v="189"/>
    <x v="189"/>
    <s v="DIS-E Cap Blanket"/>
    <d v="1986-12-20T00:00:00"/>
    <x v="2"/>
    <n v="201502"/>
    <x v="0"/>
    <x v="0"/>
    <s v="373400"/>
    <s v="028                                "/>
    <s v="00"/>
    <s v="UADD    "/>
    <x v="5190"/>
    <s v="1004"/>
    <s v="ZPJ30"/>
    <x v="4"/>
    <s v="Elec Distribution 360-373"/>
    <s v="Mandated"/>
  </r>
  <r>
    <s v="ZCS30"/>
    <x v="4"/>
    <x v="191"/>
    <x v="191"/>
    <s v="DIS-E Cap Blanket"/>
    <d v="1994-09-02T00:00:00"/>
    <x v="2"/>
    <n v="201502"/>
    <x v="0"/>
    <x v="1"/>
    <s v="373400"/>
    <s v="038                                "/>
    <s v="00"/>
    <s v="UADD    "/>
    <x v="5191"/>
    <s v="1004"/>
    <s v="ZCS30"/>
    <x v="4"/>
    <s v="Elec Distribution 360-373"/>
    <s v="Mandated"/>
  </r>
  <r>
    <s v="ZBC30"/>
    <x v="4"/>
    <x v="192"/>
    <x v="192"/>
    <s v="DIS-E Cap Blanket"/>
    <d v="1984-11-01T00:00:00"/>
    <x v="2"/>
    <n v="201502"/>
    <x v="0"/>
    <x v="0"/>
    <s v="373300"/>
    <s v="028                                "/>
    <s v="00"/>
    <s v="UADD    "/>
    <x v="5192"/>
    <s v="1004"/>
    <s v="ZBC30"/>
    <x v="4"/>
    <s v="Elec Distribution 360-373"/>
    <s v="Mandated"/>
  </r>
  <r>
    <s v="ZBC30"/>
    <x v="4"/>
    <x v="192"/>
    <x v="192"/>
    <s v="DIS-E Cap Blanket"/>
    <d v="1984-11-01T00:00:00"/>
    <x v="2"/>
    <n v="201502"/>
    <x v="0"/>
    <x v="0"/>
    <s v="373400"/>
    <s v="028                                "/>
    <s v="00"/>
    <s v="UADD    "/>
    <x v="5193"/>
    <s v="1004"/>
    <s v="ZBC30"/>
    <x v="4"/>
    <s v="Elec Distribution 360-373"/>
    <s v="Mandated"/>
  </r>
  <r>
    <s v="ZCJ30"/>
    <x v="4"/>
    <x v="196"/>
    <x v="196"/>
    <s v="DIS-E Cap Blanket"/>
    <d v="1986-06-30T00:00:00"/>
    <x v="2"/>
    <n v="201502"/>
    <x v="0"/>
    <x v="1"/>
    <s v="364000"/>
    <s v="038                                "/>
    <s v="00"/>
    <s v="UADD    "/>
    <x v="239"/>
    <s v="1004"/>
    <s v="ZCJ30"/>
    <x v="4"/>
    <s v="Elec Distribution 360-373"/>
    <s v="Mandated"/>
  </r>
  <r>
    <s v="ZCJ30"/>
    <x v="4"/>
    <x v="196"/>
    <x v="196"/>
    <s v="DIS-E Cap Blanket"/>
    <d v="1986-06-30T00:00:00"/>
    <x v="2"/>
    <n v="201502"/>
    <x v="0"/>
    <x v="1"/>
    <s v="365000"/>
    <s v="038                                "/>
    <s v="00"/>
    <s v="UADD    "/>
    <x v="239"/>
    <s v="1004"/>
    <s v="ZCJ30"/>
    <x v="4"/>
    <s v="Elec Distribution 360-373"/>
    <s v="Mandated"/>
  </r>
  <r>
    <s v="ZCJ30"/>
    <x v="4"/>
    <x v="196"/>
    <x v="196"/>
    <s v="DIS-E Cap Blanket"/>
    <d v="1986-06-30T00:00:00"/>
    <x v="2"/>
    <n v="201502"/>
    <x v="0"/>
    <x v="1"/>
    <s v="366000"/>
    <s v="038                                "/>
    <s v="00"/>
    <s v="UADD    "/>
    <x v="239"/>
    <s v="1004"/>
    <s v="ZCJ30"/>
    <x v="4"/>
    <s v="Elec Distribution 360-373"/>
    <s v="Mandated"/>
  </r>
  <r>
    <s v="ZCJ30"/>
    <x v="4"/>
    <x v="196"/>
    <x v="196"/>
    <s v="DIS-E Cap Blanket"/>
    <d v="1986-06-30T00:00:00"/>
    <x v="2"/>
    <n v="201502"/>
    <x v="0"/>
    <x v="1"/>
    <s v="369100"/>
    <s v="038                                "/>
    <s v="00"/>
    <s v="UADD    "/>
    <x v="239"/>
    <s v="1004"/>
    <s v="ZCJ30"/>
    <x v="4"/>
    <s v="Elec Distribution 360-373"/>
    <s v="Mandated"/>
  </r>
  <r>
    <s v="ZCJ30"/>
    <x v="4"/>
    <x v="196"/>
    <x v="196"/>
    <s v="DIS-E Cap Blanket"/>
    <d v="1986-06-30T00:00:00"/>
    <x v="2"/>
    <n v="201502"/>
    <x v="0"/>
    <x v="1"/>
    <s v="369300"/>
    <s v="038                                "/>
    <s v="00"/>
    <s v="UADD    "/>
    <x v="239"/>
    <s v="1004"/>
    <s v="ZCJ30"/>
    <x v="4"/>
    <s v="Elec Distribution 360-373"/>
    <s v="Mandated"/>
  </r>
  <r>
    <s v="ZCJ30"/>
    <x v="4"/>
    <x v="196"/>
    <x v="196"/>
    <s v="DIS-E Cap Blanket"/>
    <d v="1986-06-30T00:00:00"/>
    <x v="2"/>
    <n v="201502"/>
    <x v="0"/>
    <x v="1"/>
    <s v="373200"/>
    <s v="038                                "/>
    <s v="00"/>
    <s v="UADD    "/>
    <x v="239"/>
    <s v="1004"/>
    <s v="ZCJ30"/>
    <x v="4"/>
    <s v="Elec Distribution 360-373"/>
    <s v="Mandated"/>
  </r>
  <r>
    <s v="ZCJ30"/>
    <x v="4"/>
    <x v="196"/>
    <x v="196"/>
    <s v="DIS-E Cap Blanket"/>
    <d v="1986-06-30T00:00:00"/>
    <x v="2"/>
    <n v="201502"/>
    <x v="0"/>
    <x v="1"/>
    <s v="373300"/>
    <s v="038                                "/>
    <s v="00"/>
    <s v="UADD    "/>
    <x v="239"/>
    <s v="1004"/>
    <s v="ZCJ30"/>
    <x v="4"/>
    <s v="Elec Distribution 360-373"/>
    <s v="Mandated"/>
  </r>
  <r>
    <s v="ZCJ30"/>
    <x v="4"/>
    <x v="196"/>
    <x v="196"/>
    <s v="DIS-E Cap Blanket"/>
    <d v="1986-06-30T00:00:00"/>
    <x v="2"/>
    <n v="201502"/>
    <x v="0"/>
    <x v="1"/>
    <s v="373400"/>
    <s v="038                                "/>
    <s v="00"/>
    <s v="UADD    "/>
    <x v="5194"/>
    <s v="1004"/>
    <s v="ZCJ30"/>
    <x v="4"/>
    <s v="Elec Distribution 360-373"/>
    <s v="Mandated"/>
  </r>
  <r>
    <s v="ZDP37"/>
    <x v="5"/>
    <x v="197"/>
    <x v="197"/>
    <s v="DIS-E Cap Blanket"/>
    <d v="2004-10-01T00:00:00"/>
    <x v="2"/>
    <n v="201502"/>
    <x v="0"/>
    <x v="0"/>
    <s v="364000"/>
    <s v="028                                "/>
    <s v="00"/>
    <s v="UADD    "/>
    <x v="5195"/>
    <s v="1005"/>
    <s v="ZDP37"/>
    <x v="5"/>
    <s v="Elec Distribution 360-373"/>
    <s v="Mandated"/>
  </r>
  <r>
    <s v="ZDP37"/>
    <x v="5"/>
    <x v="197"/>
    <x v="197"/>
    <s v="DIS-E Cap Blanket"/>
    <d v="2004-10-01T00:00:00"/>
    <x v="2"/>
    <n v="201502"/>
    <x v="0"/>
    <x v="0"/>
    <s v="365000"/>
    <s v="028                                "/>
    <s v="00"/>
    <s v="UADD    "/>
    <x v="5195"/>
    <s v="1005"/>
    <s v="ZDP37"/>
    <x v="5"/>
    <s v="Elec Distribution 360-373"/>
    <s v="Mandated"/>
  </r>
  <r>
    <s v="ZDP37"/>
    <x v="5"/>
    <x v="197"/>
    <x v="197"/>
    <s v="DIS-E Cap Blanket"/>
    <d v="2004-10-01T00:00:00"/>
    <x v="2"/>
    <n v="201502"/>
    <x v="0"/>
    <x v="0"/>
    <s v="366000"/>
    <s v="028                                "/>
    <s v="00"/>
    <s v="UADD    "/>
    <x v="5195"/>
    <s v="1005"/>
    <s v="ZDP37"/>
    <x v="5"/>
    <s v="Elec Distribution 360-373"/>
    <s v="Mandated"/>
  </r>
  <r>
    <s v="ZDP37"/>
    <x v="5"/>
    <x v="197"/>
    <x v="197"/>
    <s v="DIS-E Cap Blanket"/>
    <d v="2004-10-01T00:00:00"/>
    <x v="2"/>
    <n v="201502"/>
    <x v="0"/>
    <x v="0"/>
    <s v="367000"/>
    <s v="028                                "/>
    <s v="00"/>
    <s v="UADD    "/>
    <x v="5195"/>
    <s v="1005"/>
    <s v="ZDP37"/>
    <x v="5"/>
    <s v="Elec Distribution 360-373"/>
    <s v="Mandated"/>
  </r>
  <r>
    <s v="ZDP37"/>
    <x v="5"/>
    <x v="197"/>
    <x v="197"/>
    <s v="DIS-E Cap Blanket"/>
    <d v="2004-10-01T00:00:00"/>
    <x v="2"/>
    <n v="201502"/>
    <x v="0"/>
    <x v="0"/>
    <s v="369300"/>
    <s v="028                                "/>
    <s v="00"/>
    <s v="UADD    "/>
    <x v="5195"/>
    <s v="1005"/>
    <s v="ZDP37"/>
    <x v="5"/>
    <s v="Elec Distribution 360-373"/>
    <s v="Mandated"/>
  </r>
  <r>
    <s v="ZDP37"/>
    <x v="5"/>
    <x v="197"/>
    <x v="197"/>
    <s v="DIS-E Cap Blanket"/>
    <d v="2004-10-01T00:00:00"/>
    <x v="2"/>
    <n v="201502"/>
    <x v="0"/>
    <x v="0"/>
    <s v="373200"/>
    <s v="028                                "/>
    <s v="00"/>
    <s v="UADD    "/>
    <x v="5195"/>
    <s v="1005"/>
    <s v="ZDP37"/>
    <x v="5"/>
    <s v="Elec Distribution 360-373"/>
    <s v="Mandated"/>
  </r>
  <r>
    <s v="ZDP37"/>
    <x v="5"/>
    <x v="197"/>
    <x v="197"/>
    <s v="DIS-E Cap Blanket"/>
    <d v="2004-10-01T00:00:00"/>
    <x v="2"/>
    <n v="201502"/>
    <x v="0"/>
    <x v="0"/>
    <s v="373300"/>
    <s v="028                                "/>
    <s v="00"/>
    <s v="UADD    "/>
    <x v="5196"/>
    <s v="1005"/>
    <s v="ZDP37"/>
    <x v="5"/>
    <s v="Elec Distribution 360-373"/>
    <s v="Mandated"/>
  </r>
  <r>
    <s v="ZDP37"/>
    <x v="5"/>
    <x v="197"/>
    <x v="197"/>
    <s v="DIS-E Cap Blanket"/>
    <d v="2004-10-01T00:00:00"/>
    <x v="2"/>
    <n v="201502"/>
    <x v="0"/>
    <x v="0"/>
    <s v="373400"/>
    <s v="028                                "/>
    <s v="00"/>
    <s v="UADD    "/>
    <x v="5195"/>
    <s v="1005"/>
    <s v="ZDP37"/>
    <x v="5"/>
    <s v="Elec Distribution 360-373"/>
    <s v="Mandated"/>
  </r>
  <r>
    <s v="ZCM37"/>
    <x v="5"/>
    <x v="909"/>
    <x v="909"/>
    <s v="DIS-E Cap Blanket"/>
    <d v="1986-06-30T00:00:00"/>
    <x v="2"/>
    <n v="201502"/>
    <x v="0"/>
    <x v="1"/>
    <s v="364000"/>
    <s v="038                                "/>
    <s v="00"/>
    <s v="UADD    "/>
    <x v="5197"/>
    <s v="1005"/>
    <s v="ZCM37"/>
    <x v="5"/>
    <s v="Elec Distribution 360-373"/>
    <s v="Mandated"/>
  </r>
  <r>
    <s v="ZCM37"/>
    <x v="5"/>
    <x v="909"/>
    <x v="909"/>
    <s v="DIS-E Cap Blanket"/>
    <d v="1986-06-30T00:00:00"/>
    <x v="2"/>
    <n v="201502"/>
    <x v="0"/>
    <x v="1"/>
    <s v="365000"/>
    <s v="038                                "/>
    <s v="00"/>
    <s v="UADD    "/>
    <x v="5198"/>
    <s v="1005"/>
    <s v="ZCM37"/>
    <x v="5"/>
    <s v="Elec Distribution 360-373"/>
    <s v="Mandated"/>
  </r>
  <r>
    <s v="ZCM37"/>
    <x v="5"/>
    <x v="909"/>
    <x v="909"/>
    <s v="DIS-E Cap Blanket"/>
    <d v="1986-06-30T00:00:00"/>
    <x v="2"/>
    <n v="201502"/>
    <x v="0"/>
    <x v="1"/>
    <s v="366000"/>
    <s v="038                                "/>
    <s v="00"/>
    <s v="UADD    "/>
    <x v="5199"/>
    <s v="1005"/>
    <s v="ZCM37"/>
    <x v="5"/>
    <s v="Elec Distribution 360-373"/>
    <s v="Mandated"/>
  </r>
  <r>
    <s v="ZCM37"/>
    <x v="5"/>
    <x v="909"/>
    <x v="909"/>
    <s v="DIS-E Cap Blanket"/>
    <d v="1986-06-30T00:00:00"/>
    <x v="2"/>
    <n v="201502"/>
    <x v="0"/>
    <x v="1"/>
    <s v="367000"/>
    <s v="038                                "/>
    <s v="00"/>
    <s v="UADD    "/>
    <x v="5200"/>
    <s v="1005"/>
    <s v="ZCM37"/>
    <x v="5"/>
    <s v="Elec Distribution 360-373"/>
    <s v="Mandated"/>
  </r>
  <r>
    <s v="ZCM37"/>
    <x v="5"/>
    <x v="909"/>
    <x v="909"/>
    <s v="DIS-E Cap Blanket"/>
    <d v="1986-06-30T00:00:00"/>
    <x v="2"/>
    <n v="201502"/>
    <x v="0"/>
    <x v="1"/>
    <s v="369300"/>
    <s v="038                                "/>
    <s v="00"/>
    <s v="UADD    "/>
    <x v="5201"/>
    <s v="1005"/>
    <s v="ZCM37"/>
    <x v="5"/>
    <s v="Elec Distribution 360-373"/>
    <s v="Mandated"/>
  </r>
  <r>
    <s v="ZCM37"/>
    <x v="5"/>
    <x v="909"/>
    <x v="909"/>
    <s v="DIS-E Cap Blanket"/>
    <d v="1986-06-30T00:00:00"/>
    <x v="2"/>
    <n v="201502"/>
    <x v="0"/>
    <x v="1"/>
    <s v="373200"/>
    <s v="038                                "/>
    <s v="00"/>
    <s v="UADD    "/>
    <x v="5202"/>
    <s v="1005"/>
    <s v="ZCM37"/>
    <x v="5"/>
    <s v="Elec Distribution 360-373"/>
    <s v="Mandated"/>
  </r>
  <r>
    <s v="ZCM37"/>
    <x v="5"/>
    <x v="909"/>
    <x v="909"/>
    <s v="DIS-E Cap Blanket"/>
    <d v="1986-06-30T00:00:00"/>
    <x v="2"/>
    <n v="201502"/>
    <x v="0"/>
    <x v="1"/>
    <s v="373300"/>
    <s v="038                                "/>
    <s v="00"/>
    <s v="UADD    "/>
    <x v="5203"/>
    <s v="1005"/>
    <s v="ZCM37"/>
    <x v="5"/>
    <s v="Elec Distribution 360-373"/>
    <s v="Mandated"/>
  </r>
  <r>
    <s v="ZCM37"/>
    <x v="5"/>
    <x v="909"/>
    <x v="909"/>
    <s v="DIS-E Cap Blanket"/>
    <d v="1986-06-30T00:00:00"/>
    <x v="2"/>
    <n v="201502"/>
    <x v="0"/>
    <x v="1"/>
    <s v="373400"/>
    <s v="038                                "/>
    <s v="00"/>
    <s v="UADD    "/>
    <x v="5204"/>
    <s v="1005"/>
    <s v="ZCM37"/>
    <x v="5"/>
    <s v="Elec Distribution 360-373"/>
    <s v="Mandated"/>
  </r>
  <r>
    <s v="ZCJ37"/>
    <x v="5"/>
    <x v="198"/>
    <x v="198"/>
    <s v="DIS-E Cap Blanket"/>
    <d v="1986-06-30T00:00:00"/>
    <x v="2"/>
    <n v="201502"/>
    <x v="0"/>
    <x v="1"/>
    <s v="373400"/>
    <s v="038                                "/>
    <s v="00"/>
    <s v="UADD    "/>
    <x v="5205"/>
    <s v="1005"/>
    <s v="ZCJ37"/>
    <x v="5"/>
    <s v="Elec Distribution 360-373"/>
    <s v="Mandated"/>
  </r>
  <r>
    <s v="ZLL37"/>
    <x v="5"/>
    <x v="199"/>
    <x v="199"/>
    <s v="DIS-E Cap Blanket"/>
    <d v="1984-07-01T00:00:00"/>
    <x v="2"/>
    <n v="201502"/>
    <x v="0"/>
    <x v="0"/>
    <s v="373400"/>
    <s v="028                                "/>
    <s v="00"/>
    <s v="UADD    "/>
    <x v="5206"/>
    <s v="1005"/>
    <s v="ZLL37"/>
    <x v="5"/>
    <s v="Elec Distribution 360-373"/>
    <s v="Mandated"/>
  </r>
  <r>
    <s v="ZLL37"/>
    <x v="5"/>
    <x v="204"/>
    <x v="204"/>
    <s v="DIS-E Cap Blanket"/>
    <d v="2004-10-01T00:00:00"/>
    <x v="2"/>
    <n v="201502"/>
    <x v="0"/>
    <x v="1"/>
    <s v="364000"/>
    <s v="038                                "/>
    <s v="00"/>
    <s v="UADD    "/>
    <x v="5207"/>
    <s v="1005"/>
    <s v="ZLL37"/>
    <x v="5"/>
    <s v="Elec Distribution 360-373"/>
    <s v="Mandated"/>
  </r>
  <r>
    <s v="ZLL37"/>
    <x v="5"/>
    <x v="204"/>
    <x v="204"/>
    <s v="DIS-E Cap Blanket"/>
    <d v="2004-10-01T00:00:00"/>
    <x v="2"/>
    <n v="201502"/>
    <x v="0"/>
    <x v="1"/>
    <s v="365000"/>
    <s v="038                                "/>
    <s v="00"/>
    <s v="UADD    "/>
    <x v="5208"/>
    <s v="1005"/>
    <s v="ZLL37"/>
    <x v="5"/>
    <s v="Elec Distribution 360-373"/>
    <s v="Mandated"/>
  </r>
  <r>
    <s v="ZLL37"/>
    <x v="5"/>
    <x v="204"/>
    <x v="204"/>
    <s v="DIS-E Cap Blanket"/>
    <d v="2004-10-01T00:00:00"/>
    <x v="2"/>
    <n v="201502"/>
    <x v="0"/>
    <x v="1"/>
    <s v="366000"/>
    <s v="038                                "/>
    <s v="00"/>
    <s v="UADD    "/>
    <x v="5207"/>
    <s v="1005"/>
    <s v="ZLL37"/>
    <x v="5"/>
    <s v="Elec Distribution 360-373"/>
    <s v="Mandated"/>
  </r>
  <r>
    <s v="ZLL37"/>
    <x v="5"/>
    <x v="204"/>
    <x v="204"/>
    <s v="DIS-E Cap Blanket"/>
    <d v="2004-10-01T00:00:00"/>
    <x v="2"/>
    <n v="201502"/>
    <x v="0"/>
    <x v="1"/>
    <s v="367000"/>
    <s v="038                                "/>
    <s v="00"/>
    <s v="UADD    "/>
    <x v="5207"/>
    <s v="1005"/>
    <s v="ZLL37"/>
    <x v="5"/>
    <s v="Elec Distribution 360-373"/>
    <s v="Mandated"/>
  </r>
  <r>
    <s v="ZLL37"/>
    <x v="5"/>
    <x v="204"/>
    <x v="204"/>
    <s v="DIS-E Cap Blanket"/>
    <d v="2004-10-01T00:00:00"/>
    <x v="2"/>
    <n v="201502"/>
    <x v="0"/>
    <x v="1"/>
    <s v="369200"/>
    <s v="038                                "/>
    <s v="00"/>
    <s v="UADD    "/>
    <x v="5207"/>
    <s v="1005"/>
    <s v="ZLL37"/>
    <x v="5"/>
    <s v="Elec Distribution 360-373"/>
    <s v="Mandated"/>
  </r>
  <r>
    <s v="ZLL37"/>
    <x v="5"/>
    <x v="204"/>
    <x v="204"/>
    <s v="DIS-E Cap Blanket"/>
    <d v="2004-10-01T00:00:00"/>
    <x v="2"/>
    <n v="201502"/>
    <x v="0"/>
    <x v="1"/>
    <s v="369300"/>
    <s v="038                                "/>
    <s v="00"/>
    <s v="UADD    "/>
    <x v="5207"/>
    <s v="1005"/>
    <s v="ZLL37"/>
    <x v="5"/>
    <s v="Elec Distribution 360-373"/>
    <s v="Mandated"/>
  </r>
  <r>
    <s v="ZLL37"/>
    <x v="5"/>
    <x v="204"/>
    <x v="204"/>
    <s v="DIS-E Cap Blanket"/>
    <d v="2004-10-01T00:00:00"/>
    <x v="2"/>
    <n v="201502"/>
    <x v="0"/>
    <x v="1"/>
    <s v="373300"/>
    <s v="038                                "/>
    <s v="00"/>
    <s v="UADD    "/>
    <x v="5207"/>
    <s v="1005"/>
    <s v="ZLL37"/>
    <x v="5"/>
    <s v="Elec Distribution 360-373"/>
    <s v="Mandated"/>
  </r>
  <r>
    <s v="ZLL37"/>
    <x v="5"/>
    <x v="204"/>
    <x v="204"/>
    <s v="DIS-E Cap Blanket"/>
    <d v="2004-10-01T00:00:00"/>
    <x v="2"/>
    <n v="201502"/>
    <x v="0"/>
    <x v="1"/>
    <s v="373400"/>
    <s v="038                                "/>
    <s v="00"/>
    <s v="UADD    "/>
    <x v="5207"/>
    <s v="1005"/>
    <s v="ZLL37"/>
    <x v="5"/>
    <s v="Elec Distribution 360-373"/>
    <s v="Mandated"/>
  </r>
  <r>
    <s v="ZLL37"/>
    <x v="5"/>
    <x v="206"/>
    <x v="206"/>
    <s v="DIS-E Cap Blanket"/>
    <d v="1984-07-01T00:00:00"/>
    <x v="2"/>
    <n v="201502"/>
    <x v="0"/>
    <x v="1"/>
    <s v="364000"/>
    <s v="038                                "/>
    <s v="00"/>
    <s v="UADD    "/>
    <x v="5209"/>
    <s v="1005"/>
    <s v="ZLL37"/>
    <x v="5"/>
    <s v="Elec Distribution 360-373"/>
    <s v="Mandated"/>
  </r>
  <r>
    <s v="ZLL37"/>
    <x v="5"/>
    <x v="206"/>
    <x v="206"/>
    <s v="DIS-E Cap Blanket"/>
    <d v="1984-07-01T00:00:00"/>
    <x v="2"/>
    <n v="201502"/>
    <x v="0"/>
    <x v="1"/>
    <s v="373400"/>
    <s v="038                                "/>
    <s v="00"/>
    <s v="UADD    "/>
    <x v="5210"/>
    <s v="1005"/>
    <s v="ZLL37"/>
    <x v="5"/>
    <s v="Elec Distribution 360-373"/>
    <s v="Mandated"/>
  </r>
  <r>
    <s v="ZBR37"/>
    <x v="5"/>
    <x v="816"/>
    <x v="816"/>
    <s v="DIS-E Cap Blanket"/>
    <d v="1951-01-01T00:00:00"/>
    <x v="2"/>
    <n v="201502"/>
    <x v="0"/>
    <x v="0"/>
    <s v="364000"/>
    <s v="028                                "/>
    <s v="00"/>
    <s v="UADD    "/>
    <x v="5211"/>
    <s v="1005"/>
    <s v="ZBR37"/>
    <x v="5"/>
    <s v="Elec Distribution 360-373"/>
    <s v="Mandated"/>
  </r>
  <r>
    <s v="ZBR37"/>
    <x v="5"/>
    <x v="816"/>
    <x v="816"/>
    <s v="DIS-E Cap Blanket"/>
    <d v="1951-01-01T00:00:00"/>
    <x v="2"/>
    <n v="201502"/>
    <x v="0"/>
    <x v="0"/>
    <s v="365000"/>
    <s v="028                                "/>
    <s v="00"/>
    <s v="UADD    "/>
    <x v="5212"/>
    <s v="1005"/>
    <s v="ZBR37"/>
    <x v="5"/>
    <s v="Elec Distribution 360-373"/>
    <s v="Mandated"/>
  </r>
  <r>
    <s v="ZBR37"/>
    <x v="5"/>
    <x v="816"/>
    <x v="816"/>
    <s v="DIS-E Cap Blanket"/>
    <d v="1951-01-01T00:00:00"/>
    <x v="2"/>
    <n v="201502"/>
    <x v="0"/>
    <x v="0"/>
    <s v="366000"/>
    <s v="028                                "/>
    <s v="00"/>
    <s v="UADD    "/>
    <x v="5213"/>
    <s v="1005"/>
    <s v="ZBR37"/>
    <x v="5"/>
    <s v="Elec Distribution 360-373"/>
    <s v="Mandated"/>
  </r>
  <r>
    <s v="ZBR37"/>
    <x v="5"/>
    <x v="816"/>
    <x v="816"/>
    <s v="DIS-E Cap Blanket"/>
    <d v="1951-01-01T00:00:00"/>
    <x v="2"/>
    <n v="201502"/>
    <x v="0"/>
    <x v="0"/>
    <s v="367000"/>
    <s v="028                                "/>
    <s v="00"/>
    <s v="UADD    "/>
    <x v="5214"/>
    <s v="1005"/>
    <s v="ZBR37"/>
    <x v="5"/>
    <s v="Elec Distribution 360-373"/>
    <s v="Mandated"/>
  </r>
  <r>
    <s v="ZBR37"/>
    <x v="5"/>
    <x v="816"/>
    <x v="816"/>
    <s v="DIS-E Cap Blanket"/>
    <d v="1951-01-01T00:00:00"/>
    <x v="2"/>
    <n v="201502"/>
    <x v="0"/>
    <x v="0"/>
    <s v="369300"/>
    <s v="028                                "/>
    <s v="00"/>
    <s v="UADD    "/>
    <x v="5213"/>
    <s v="1005"/>
    <s v="ZBR37"/>
    <x v="5"/>
    <s v="Elec Distribution 360-373"/>
    <s v="Mandated"/>
  </r>
  <r>
    <s v="ZBR37"/>
    <x v="5"/>
    <x v="816"/>
    <x v="816"/>
    <s v="DIS-E Cap Blanket"/>
    <d v="1951-01-01T00:00:00"/>
    <x v="2"/>
    <n v="201502"/>
    <x v="0"/>
    <x v="0"/>
    <s v="373200"/>
    <s v="028                                "/>
    <s v="00"/>
    <s v="UADD    "/>
    <x v="5213"/>
    <s v="1005"/>
    <s v="ZBR37"/>
    <x v="5"/>
    <s v="Elec Distribution 360-373"/>
    <s v="Mandated"/>
  </r>
  <r>
    <s v="ZBR37"/>
    <x v="5"/>
    <x v="816"/>
    <x v="816"/>
    <s v="DIS-E Cap Blanket"/>
    <d v="1951-01-01T00:00:00"/>
    <x v="2"/>
    <n v="201502"/>
    <x v="0"/>
    <x v="0"/>
    <s v="373300"/>
    <s v="028                                "/>
    <s v="00"/>
    <s v="UADD    "/>
    <x v="5213"/>
    <s v="1005"/>
    <s v="ZBR37"/>
    <x v="5"/>
    <s v="Elec Distribution 360-373"/>
    <s v="Mandated"/>
  </r>
  <r>
    <s v="ZBR37"/>
    <x v="5"/>
    <x v="816"/>
    <x v="816"/>
    <s v="DIS-E Cap Blanket"/>
    <d v="1951-01-01T00:00:00"/>
    <x v="2"/>
    <n v="201502"/>
    <x v="0"/>
    <x v="0"/>
    <s v="373400"/>
    <s v="028                                "/>
    <s v="00"/>
    <s v="UADD    "/>
    <x v="5215"/>
    <s v="1005"/>
    <s v="ZBR37"/>
    <x v="5"/>
    <s v="Elec Distribution 360-373"/>
    <s v="Mandated"/>
  </r>
  <r>
    <s v="ZPJ37"/>
    <x v="5"/>
    <x v="207"/>
    <x v="207"/>
    <s v="DIS-E Cap Blanket"/>
    <d v="1986-12-20T00:00:00"/>
    <x v="2"/>
    <n v="201502"/>
    <x v="0"/>
    <x v="1"/>
    <s v="373400"/>
    <s v="038                                "/>
    <s v="00"/>
    <s v="UADD    "/>
    <x v="5216"/>
    <s v="1005"/>
    <s v="ZPJ37"/>
    <x v="5"/>
    <s v="Elec Distribution 360-373"/>
    <s v="Mandated"/>
  </r>
  <r>
    <s v="ZBO37"/>
    <x v="5"/>
    <x v="210"/>
    <x v="210"/>
    <s v="DIS-E Cap Blanket"/>
    <d v="1986-12-20T00:00:00"/>
    <x v="2"/>
    <n v="201502"/>
    <x v="0"/>
    <x v="0"/>
    <s v="364000"/>
    <s v="028                                "/>
    <s v="00"/>
    <s v="UADD    "/>
    <x v="5217"/>
    <s v="1005"/>
    <s v="ZBO37"/>
    <x v="5"/>
    <s v="Elec Distribution 360-373"/>
    <s v="Mandated"/>
  </r>
  <r>
    <s v="ZBO37"/>
    <x v="5"/>
    <x v="210"/>
    <x v="210"/>
    <s v="DIS-E Cap Blanket"/>
    <d v="1986-12-20T00:00:00"/>
    <x v="2"/>
    <n v="201502"/>
    <x v="0"/>
    <x v="0"/>
    <s v="365000"/>
    <s v="028                                "/>
    <s v="00"/>
    <s v="UADD    "/>
    <x v="5218"/>
    <s v="1005"/>
    <s v="ZBO37"/>
    <x v="5"/>
    <s v="Elec Distribution 360-373"/>
    <s v="Mandated"/>
  </r>
  <r>
    <s v="ZBO37"/>
    <x v="5"/>
    <x v="210"/>
    <x v="210"/>
    <s v="DIS-E Cap Blanket"/>
    <d v="1986-12-20T00:00:00"/>
    <x v="2"/>
    <n v="201502"/>
    <x v="0"/>
    <x v="0"/>
    <s v="366000"/>
    <s v="028                                "/>
    <s v="00"/>
    <s v="UADD    "/>
    <x v="2307"/>
    <s v="1005"/>
    <s v="ZBO37"/>
    <x v="5"/>
    <s v="Elec Distribution 360-373"/>
    <s v="Mandated"/>
  </r>
  <r>
    <s v="ZBO37"/>
    <x v="5"/>
    <x v="210"/>
    <x v="210"/>
    <s v="DIS-E Cap Blanket"/>
    <d v="1986-12-20T00:00:00"/>
    <x v="2"/>
    <n v="201502"/>
    <x v="0"/>
    <x v="0"/>
    <s v="367000"/>
    <s v="028                                "/>
    <s v="00"/>
    <s v="UADD    "/>
    <x v="4302"/>
    <s v="1005"/>
    <s v="ZBO37"/>
    <x v="5"/>
    <s v="Elec Distribution 360-373"/>
    <s v="Mandated"/>
  </r>
  <r>
    <s v="ZBO37"/>
    <x v="5"/>
    <x v="210"/>
    <x v="210"/>
    <s v="DIS-E Cap Blanket"/>
    <d v="1986-12-20T00:00:00"/>
    <x v="2"/>
    <n v="201502"/>
    <x v="0"/>
    <x v="0"/>
    <s v="369300"/>
    <s v="028                                "/>
    <s v="00"/>
    <s v="UADD    "/>
    <x v="4188"/>
    <s v="1005"/>
    <s v="ZBO37"/>
    <x v="5"/>
    <s v="Elec Distribution 360-373"/>
    <s v="Mandated"/>
  </r>
  <r>
    <s v="ZBO37"/>
    <x v="5"/>
    <x v="210"/>
    <x v="210"/>
    <s v="DIS-E Cap Blanket"/>
    <d v="1986-12-20T00:00:00"/>
    <x v="2"/>
    <n v="201502"/>
    <x v="0"/>
    <x v="0"/>
    <s v="373200"/>
    <s v="028                                "/>
    <s v="00"/>
    <s v="UADD    "/>
    <x v="5219"/>
    <s v="1005"/>
    <s v="ZBO37"/>
    <x v="5"/>
    <s v="Elec Distribution 360-373"/>
    <s v="Mandated"/>
  </r>
  <r>
    <s v="ZBO37"/>
    <x v="5"/>
    <x v="210"/>
    <x v="210"/>
    <s v="DIS-E Cap Blanket"/>
    <d v="1986-12-20T00:00:00"/>
    <x v="2"/>
    <n v="201502"/>
    <x v="0"/>
    <x v="0"/>
    <s v="373300"/>
    <s v="028                                "/>
    <s v="00"/>
    <s v="UADD    "/>
    <x v="4188"/>
    <s v="1005"/>
    <s v="ZBO37"/>
    <x v="5"/>
    <s v="Elec Distribution 360-373"/>
    <s v="Mandated"/>
  </r>
  <r>
    <s v="ZBO37"/>
    <x v="5"/>
    <x v="210"/>
    <x v="210"/>
    <s v="DIS-E Cap Blanket"/>
    <d v="1986-12-20T00:00:00"/>
    <x v="2"/>
    <n v="201502"/>
    <x v="0"/>
    <x v="0"/>
    <s v="373400"/>
    <s v="028                                "/>
    <s v="00"/>
    <s v="UADD    "/>
    <x v="5220"/>
    <s v="1005"/>
    <s v="ZBO37"/>
    <x v="5"/>
    <s v="Elec Distribution 360-373"/>
    <s v="Mandated"/>
  </r>
  <r>
    <s v="ZPJ37"/>
    <x v="5"/>
    <x v="211"/>
    <x v="211"/>
    <s v="DIS-E Cap Blanket"/>
    <d v="1986-12-20T00:00:00"/>
    <x v="2"/>
    <n v="201502"/>
    <x v="0"/>
    <x v="0"/>
    <s v="369100"/>
    <s v="028                                "/>
    <s v="00"/>
    <s v="UADD    "/>
    <x v="5221"/>
    <s v="1005"/>
    <s v="ZPJ37"/>
    <x v="5"/>
    <s v="Elec Distribution 360-373"/>
    <s v="Mandated"/>
  </r>
  <r>
    <s v="ZPJ37"/>
    <x v="5"/>
    <x v="211"/>
    <x v="211"/>
    <s v="DIS-E Cap Blanket"/>
    <d v="1986-12-20T00:00:00"/>
    <x v="2"/>
    <n v="201502"/>
    <x v="0"/>
    <x v="0"/>
    <s v="373400"/>
    <s v="028                                "/>
    <s v="00"/>
    <s v="UADD    "/>
    <x v="5222"/>
    <s v="1005"/>
    <s v="ZPJ37"/>
    <x v="5"/>
    <s v="Elec Distribution 360-373"/>
    <s v="Mandated"/>
  </r>
  <r>
    <s v="ZBC37"/>
    <x v="5"/>
    <x v="214"/>
    <x v="214"/>
    <s v="DIS-E Cap Blanket"/>
    <d v="1984-10-01T00:00:00"/>
    <x v="2"/>
    <n v="201502"/>
    <x v="0"/>
    <x v="0"/>
    <s v="373400"/>
    <s v="028                                "/>
    <s v="00"/>
    <s v="UADD    "/>
    <x v="5223"/>
    <s v="1005"/>
    <s v="ZBC37"/>
    <x v="5"/>
    <s v="Elec Distribution 360-373"/>
    <s v="Mandated"/>
  </r>
  <r>
    <s v="XS026"/>
    <x v="6"/>
    <x v="215"/>
    <x v="215"/>
    <s v="DIS-Pur Blanket"/>
    <d v="1984-01-27T00:00:00"/>
    <x v="2"/>
    <n v="201502"/>
    <x v="0"/>
    <x v="0"/>
    <s v="362000"/>
    <s v="028                                "/>
    <s v="TRFSPK"/>
    <s v="UADD    "/>
    <x v="5224"/>
    <s v="1006"/>
    <s v="XS026"/>
    <x v="6"/>
    <s v="Elec Distribution 360-373"/>
    <s v="Programs"/>
  </r>
  <r>
    <s v="MN207"/>
    <x v="8"/>
    <x v="217"/>
    <x v="217"/>
    <s v="DIS-Pur Blanket"/>
    <d v="1991-09-30T00:00:00"/>
    <x v="2"/>
    <n v="201502"/>
    <x v="1"/>
    <x v="2"/>
    <s v="381000"/>
    <s v="068                                "/>
    <s v="00"/>
    <s v="UADD    "/>
    <x v="5225"/>
    <s v="1050"/>
    <s v="MN207"/>
    <x v="8"/>
    <s v="Gas Distribution 374-387"/>
    <s v="Mandated"/>
  </r>
  <r>
    <s v="XE021"/>
    <x v="8"/>
    <x v="218"/>
    <x v="218"/>
    <s v="DIS-Pur Blanket"/>
    <d v="1986-11-30T00:00:00"/>
    <x v="2"/>
    <n v="201502"/>
    <x v="1"/>
    <x v="0"/>
    <s v="381000"/>
    <s v="028                                "/>
    <s v="00"/>
    <s v="UADD    "/>
    <x v="5226"/>
    <s v="1050"/>
    <s v="XE021"/>
    <x v="8"/>
    <s v="Gas Distribution 374-387"/>
    <s v="Mandated"/>
  </r>
  <r>
    <s v="XE021"/>
    <x v="8"/>
    <x v="910"/>
    <x v="910"/>
    <s v="DIS-Pur Blanket"/>
    <d v="2015-01-01T00:00:00"/>
    <x v="2"/>
    <n v="201502"/>
    <x v="1"/>
    <x v="0"/>
    <s v="381000"/>
    <s v="028                                "/>
    <s v="00"/>
    <s v="UADD    "/>
    <x v="5227"/>
    <s v="1050"/>
    <s v="XE021"/>
    <x v="8"/>
    <s v="Gas Distribution 374-387"/>
    <s v="Mandated"/>
  </r>
  <r>
    <s v="XE022"/>
    <x v="9"/>
    <x v="817"/>
    <x v="817"/>
    <s v="DIS-Pur Blanket"/>
    <d v="1986-11-30T00:00:00"/>
    <x v="2"/>
    <n v="201502"/>
    <x v="1"/>
    <x v="0"/>
    <s v="381000"/>
    <s v="028                                "/>
    <s v="00"/>
    <s v="UADD    "/>
    <x v="5228"/>
    <s v="1051"/>
    <s v="XE022"/>
    <x v="9"/>
    <s v="Gas Distribution 374-387"/>
    <s v="Mandated"/>
  </r>
  <r>
    <s v="MN508"/>
    <x v="9"/>
    <x v="219"/>
    <x v="219"/>
    <s v="DIS-Pur Blanket"/>
    <d v="2005-01-01T00:00:00"/>
    <x v="2"/>
    <n v="201502"/>
    <x v="1"/>
    <x v="2"/>
    <s v="381000"/>
    <s v="068                                "/>
    <s v="00"/>
    <s v="UADD    "/>
    <x v="5229"/>
    <s v="1051"/>
    <s v="MN508"/>
    <x v="9"/>
    <s v="Gas Distribution 374-387"/>
    <s v="Mandated"/>
  </r>
  <r>
    <s v="MN320"/>
    <x v="10"/>
    <x v="911"/>
    <x v="911"/>
    <s v="DIS-Pur Blanket"/>
    <d v="2015-01-01T00:00:00"/>
    <x v="2"/>
    <n v="201502"/>
    <x v="1"/>
    <x v="2"/>
    <s v="381000"/>
    <s v="068                                "/>
    <s v="00"/>
    <s v="UADD    "/>
    <x v="5230"/>
    <s v="1053"/>
    <s v="MN320"/>
    <x v="10"/>
    <s v="Gas Distribution 374-387"/>
    <s v="Mandated"/>
  </r>
  <r>
    <s v="29B51"/>
    <x v="10"/>
    <x v="912"/>
    <x v="912"/>
    <s v="DIS-Pur Blanket"/>
    <d v="2015-01-01T00:00:00"/>
    <x v="2"/>
    <n v="201502"/>
    <x v="1"/>
    <x v="0"/>
    <s v="381000"/>
    <s v="028                                "/>
    <s v="00"/>
    <s v="UADD    "/>
    <x v="5231"/>
    <s v="1053"/>
    <s v="29B51"/>
    <x v="10"/>
    <s v="Gas Distribution 374-387"/>
    <s v="Mandated"/>
  </r>
  <r>
    <s v="LT403"/>
    <x v="11"/>
    <x v="913"/>
    <x v="913"/>
    <s v="TRN-Cap Specific"/>
    <d v="2014-01-01T00:00:00"/>
    <x v="2"/>
    <n v="201502"/>
    <x v="0"/>
    <x v="3"/>
    <s v="355000"/>
    <s v="399                                "/>
    <s v="399T"/>
    <s v="UADD    "/>
    <x v="5232"/>
    <s v="1107"/>
    <s v="LT403"/>
    <x v="11"/>
    <s v="Elec Distribution 360-373"/>
    <s v="Projects"/>
  </r>
  <r>
    <s v="LT403"/>
    <x v="11"/>
    <x v="913"/>
    <x v="913"/>
    <s v="TRN-Cap Specific"/>
    <d v="2014-01-01T00:00:00"/>
    <x v="2"/>
    <n v="201502"/>
    <x v="0"/>
    <x v="3"/>
    <s v="356000"/>
    <s v="399                                "/>
    <s v="399T"/>
    <s v="UADD    "/>
    <x v="5233"/>
    <s v="1107"/>
    <s v="LT403"/>
    <x v="11"/>
    <s v="Elec Distribution 360-373"/>
    <s v="Projects"/>
  </r>
  <r>
    <s v="LS204"/>
    <x v="11"/>
    <x v="221"/>
    <x v="221"/>
    <s v="DIS-E Cap Specific"/>
    <d v="2012-02-01T00:00:00"/>
    <x v="2"/>
    <n v="201502"/>
    <x v="0"/>
    <x v="1"/>
    <s v="361000"/>
    <s v="038                                "/>
    <s v="LMR"/>
    <s v="UADD    "/>
    <x v="5234"/>
    <s v="1107"/>
    <s v="LS204"/>
    <x v="11"/>
    <s v="Elec Distribution 360-373"/>
    <s v="Projects"/>
  </r>
  <r>
    <s v="LS204"/>
    <x v="11"/>
    <x v="221"/>
    <x v="221"/>
    <s v="DIS-E Cap Specific"/>
    <d v="2012-02-01T00:00:00"/>
    <x v="2"/>
    <n v="201502"/>
    <x v="0"/>
    <x v="1"/>
    <s v="362000"/>
    <s v="038                                "/>
    <s v="LMR"/>
    <s v="UADD    "/>
    <x v="5235"/>
    <s v="1107"/>
    <s v="LS204"/>
    <x v="11"/>
    <s v="Elec Distribution 360-373"/>
    <s v="Projects"/>
  </r>
  <r>
    <s v="LS204"/>
    <x v="11"/>
    <x v="222"/>
    <x v="222"/>
    <s v="TRN-Cap Specific"/>
    <d v="2012-07-01T00:00:00"/>
    <x v="2"/>
    <n v="201502"/>
    <x v="0"/>
    <x v="3"/>
    <s v="353000"/>
    <s v="028                                "/>
    <s v="LMR"/>
    <s v="UADD    "/>
    <x v="5236"/>
    <s v="1107"/>
    <s v="LS204"/>
    <x v="11"/>
    <s v="Elec Distribution 360-373"/>
    <s v="Projects"/>
  </r>
  <r>
    <s v="LS204"/>
    <x v="11"/>
    <x v="223"/>
    <x v="223"/>
    <s v="GP-Cap Specific"/>
    <d v="2013-03-01T00:00:00"/>
    <x v="2"/>
    <n v="201502"/>
    <x v="0"/>
    <x v="1"/>
    <s v="397000"/>
    <s v="038                                "/>
    <s v="LMR"/>
    <s v="UADD    "/>
    <x v="5237"/>
    <s v="1107"/>
    <s v="LS204"/>
    <x v="11"/>
    <s v="Elec Distribution 360-373"/>
    <s v="Projects"/>
  </r>
  <r>
    <s v="LS005"/>
    <x v="14"/>
    <x v="227"/>
    <x v="227"/>
    <s v="TRN-Cap Blanket"/>
    <d v="1986-06-30T00:00:00"/>
    <x v="2"/>
    <n v="201502"/>
    <x v="0"/>
    <x v="3"/>
    <s v="356000"/>
    <s v="399                                "/>
    <s v="399T"/>
    <s v="UADD    "/>
    <x v="5238"/>
    <s v="2051"/>
    <s v="LS005"/>
    <x v="14"/>
    <s v="Elec Transmission 350-359"/>
    <s v="Programs"/>
  </r>
  <r>
    <s v="LS005"/>
    <x v="14"/>
    <x v="228"/>
    <x v="228"/>
    <s v="TRN-Cap Blanket"/>
    <d v="1986-06-30T00:00:00"/>
    <x v="2"/>
    <n v="201502"/>
    <x v="0"/>
    <x v="3"/>
    <s v="355000"/>
    <s v="299                                "/>
    <s v="299T"/>
    <s v="UADD    "/>
    <x v="239"/>
    <s v="2051"/>
    <s v="LS005"/>
    <x v="14"/>
    <s v="Elec Transmission 350-359"/>
    <s v="Programs"/>
  </r>
  <r>
    <s v="LS005"/>
    <x v="14"/>
    <x v="228"/>
    <x v="228"/>
    <s v="TRN-Cap Blanket"/>
    <d v="1986-06-30T00:00:00"/>
    <x v="2"/>
    <n v="201502"/>
    <x v="0"/>
    <x v="3"/>
    <s v="356000"/>
    <s v="299                                "/>
    <s v="299T"/>
    <s v="UADD    "/>
    <x v="5239"/>
    <s v="2051"/>
    <s v="LS005"/>
    <x v="14"/>
    <s v="Elec Transmission 350-359"/>
    <s v="Programs"/>
  </r>
  <r>
    <s v="LS005"/>
    <x v="14"/>
    <x v="228"/>
    <x v="228"/>
    <s v="TRN-Cap Blanket"/>
    <d v="1986-06-30T00:00:00"/>
    <x v="2"/>
    <n v="201502"/>
    <x v="0"/>
    <x v="3"/>
    <s v="357000"/>
    <s v="299                                "/>
    <s v="299T"/>
    <s v="UADD    "/>
    <x v="239"/>
    <s v="2051"/>
    <s v="LS005"/>
    <x v="14"/>
    <s v="Elec Transmission 350-359"/>
    <s v="Programs"/>
  </r>
  <r>
    <s v="LS005"/>
    <x v="14"/>
    <x v="230"/>
    <x v="230"/>
    <s v="TRN-Cap Blanket"/>
    <d v="2004-01-01T00:00:00"/>
    <x v="2"/>
    <n v="201502"/>
    <x v="0"/>
    <x v="3"/>
    <s v="355000"/>
    <s v="333                                "/>
    <s v="333T"/>
    <s v="UADD    "/>
    <x v="5240"/>
    <s v="2051"/>
    <s v="LS005"/>
    <x v="14"/>
    <s v="Elec Transmission 350-359"/>
    <s v="Programs"/>
  </r>
  <r>
    <s v="LS005"/>
    <x v="14"/>
    <x v="230"/>
    <x v="230"/>
    <s v="TRN-Cap Blanket"/>
    <d v="2004-01-01T00:00:00"/>
    <x v="2"/>
    <n v="201502"/>
    <x v="0"/>
    <x v="3"/>
    <s v="356000"/>
    <s v="333                                "/>
    <s v="333T"/>
    <s v="UADD    "/>
    <x v="5241"/>
    <s v="2051"/>
    <s v="LS005"/>
    <x v="14"/>
    <s v="Elec Transmission 350-359"/>
    <s v="Programs"/>
  </r>
  <r>
    <s v="ZLL33"/>
    <x v="15"/>
    <x v="232"/>
    <x v="232"/>
    <s v="DIS-E Cap Blanket"/>
    <d v="1984-01-01T00:00:00"/>
    <x v="2"/>
    <n v="201502"/>
    <x v="0"/>
    <x v="0"/>
    <s v="366000"/>
    <s v="028                                "/>
    <s v="00"/>
    <s v="UADD    "/>
    <x v="4932"/>
    <s v="2054"/>
    <s v="ZLL33"/>
    <x v="15"/>
    <s v="Elec Distribution 360-373"/>
    <s v="Projects"/>
  </r>
  <r>
    <s v="ZBW33"/>
    <x v="15"/>
    <x v="233"/>
    <x v="233"/>
    <s v="DIS-E Cap Blanket"/>
    <d v="1984-01-01T00:00:00"/>
    <x v="2"/>
    <n v="201502"/>
    <x v="0"/>
    <x v="0"/>
    <s v="364000"/>
    <s v="028                                "/>
    <s v="00"/>
    <s v="UADD    "/>
    <x v="5242"/>
    <s v="2054"/>
    <s v="ZBW33"/>
    <x v="15"/>
    <s v="Elec Distribution 360-373"/>
    <s v="Projects"/>
  </r>
  <r>
    <s v="ZBW33"/>
    <x v="15"/>
    <x v="233"/>
    <x v="233"/>
    <s v="DIS-E Cap Blanket"/>
    <d v="1984-01-01T00:00:00"/>
    <x v="2"/>
    <n v="201502"/>
    <x v="0"/>
    <x v="0"/>
    <s v="365000"/>
    <s v="028                                "/>
    <s v="00"/>
    <s v="UADD    "/>
    <x v="5243"/>
    <s v="2054"/>
    <s v="ZBW33"/>
    <x v="15"/>
    <s v="Elec Distribution 360-373"/>
    <s v="Projects"/>
  </r>
  <r>
    <s v="ZBW33"/>
    <x v="15"/>
    <x v="233"/>
    <x v="233"/>
    <s v="DIS-E Cap Blanket"/>
    <d v="1984-01-01T00:00:00"/>
    <x v="2"/>
    <n v="201502"/>
    <x v="0"/>
    <x v="0"/>
    <s v="366000"/>
    <s v="028                                "/>
    <s v="00"/>
    <s v="UADD    "/>
    <x v="5244"/>
    <s v="2054"/>
    <s v="ZBW33"/>
    <x v="15"/>
    <s v="Elec Distribution 360-373"/>
    <s v="Projects"/>
  </r>
  <r>
    <s v="ZBW33"/>
    <x v="15"/>
    <x v="233"/>
    <x v="233"/>
    <s v="DIS-E Cap Blanket"/>
    <d v="1984-01-01T00:00:00"/>
    <x v="2"/>
    <n v="201502"/>
    <x v="0"/>
    <x v="0"/>
    <s v="367000"/>
    <s v="028                                "/>
    <s v="00"/>
    <s v="UADD    "/>
    <x v="5245"/>
    <s v="2054"/>
    <s v="ZBW33"/>
    <x v="15"/>
    <s v="Elec Distribution 360-373"/>
    <s v="Projects"/>
  </r>
  <r>
    <s v="ZBW33"/>
    <x v="15"/>
    <x v="233"/>
    <x v="233"/>
    <s v="DIS-E Cap Blanket"/>
    <d v="1984-01-01T00:00:00"/>
    <x v="2"/>
    <n v="201502"/>
    <x v="0"/>
    <x v="0"/>
    <s v="368000"/>
    <s v="028                                "/>
    <s v="00"/>
    <s v="UADD    "/>
    <x v="5244"/>
    <s v="2054"/>
    <s v="ZBW33"/>
    <x v="15"/>
    <s v="Elec Distribution 360-373"/>
    <s v="Projects"/>
  </r>
  <r>
    <s v="ZBW33"/>
    <x v="15"/>
    <x v="233"/>
    <x v="233"/>
    <s v="DIS-E Cap Blanket"/>
    <d v="1984-01-01T00:00:00"/>
    <x v="2"/>
    <n v="201502"/>
    <x v="0"/>
    <x v="0"/>
    <s v="369100"/>
    <s v="028                                "/>
    <s v="00"/>
    <s v="UADD    "/>
    <x v="5246"/>
    <s v="2054"/>
    <s v="ZBW33"/>
    <x v="15"/>
    <s v="Elec Distribution 360-373"/>
    <s v="Projects"/>
  </r>
  <r>
    <s v="ZBW33"/>
    <x v="15"/>
    <x v="233"/>
    <x v="233"/>
    <s v="DIS-E Cap Blanket"/>
    <d v="1984-01-01T00:00:00"/>
    <x v="2"/>
    <n v="201502"/>
    <x v="0"/>
    <x v="0"/>
    <s v="369300"/>
    <s v="028                                "/>
    <s v="00"/>
    <s v="UADD    "/>
    <x v="5244"/>
    <s v="2054"/>
    <s v="ZBW33"/>
    <x v="15"/>
    <s v="Elec Distribution 360-373"/>
    <s v="Projects"/>
  </r>
  <r>
    <s v="ZBW33"/>
    <x v="15"/>
    <x v="233"/>
    <x v="233"/>
    <s v="DIS-E Cap Blanket"/>
    <d v="1984-01-01T00:00:00"/>
    <x v="2"/>
    <n v="201502"/>
    <x v="0"/>
    <x v="0"/>
    <s v="373200"/>
    <s v="028                                "/>
    <s v="00"/>
    <s v="UADD    "/>
    <x v="5244"/>
    <s v="2054"/>
    <s v="ZBW33"/>
    <x v="15"/>
    <s v="Elec Distribution 360-373"/>
    <s v="Projects"/>
  </r>
  <r>
    <s v="ZLL33"/>
    <x v="15"/>
    <x v="235"/>
    <x v="235"/>
    <s v="DIS-E Cap Blanket"/>
    <d v="2004-10-01T00:00:00"/>
    <x v="2"/>
    <n v="201502"/>
    <x v="0"/>
    <x v="1"/>
    <s v="367000"/>
    <s v="038                                "/>
    <s v="00"/>
    <s v="UADD    "/>
    <x v="5247"/>
    <s v="2054"/>
    <s v="ZLL33"/>
    <x v="15"/>
    <s v="Elec Distribution 360-373"/>
    <s v="Projects"/>
  </r>
  <r>
    <s v="ZLL33"/>
    <x v="15"/>
    <x v="819"/>
    <x v="819"/>
    <s v="DIS-E Cap Blanket"/>
    <d v="1984-01-01T00:00:00"/>
    <x v="2"/>
    <n v="201502"/>
    <x v="0"/>
    <x v="1"/>
    <s v="367000"/>
    <s v="038                                "/>
    <s v="00"/>
    <s v="UADD    "/>
    <x v="5248"/>
    <s v="2054"/>
    <s v="ZLL33"/>
    <x v="15"/>
    <s v="Elec Distribution 360-373"/>
    <s v="Projects"/>
  </r>
  <r>
    <s v="ZCS33"/>
    <x v="15"/>
    <x v="237"/>
    <x v="237"/>
    <s v="DIS-E Cap Blanket"/>
    <d v="1994-09-02T00:00:00"/>
    <x v="2"/>
    <n v="201502"/>
    <x v="0"/>
    <x v="1"/>
    <s v="364000"/>
    <s v="038                                "/>
    <s v="00"/>
    <s v="UADD    "/>
    <x v="5249"/>
    <s v="2054"/>
    <s v="ZCS33"/>
    <x v="15"/>
    <s v="Elec Distribution 360-373"/>
    <s v="Projects"/>
  </r>
  <r>
    <s v="ZCS33"/>
    <x v="15"/>
    <x v="237"/>
    <x v="237"/>
    <s v="DIS-E Cap Blanket"/>
    <d v="1994-09-02T00:00:00"/>
    <x v="2"/>
    <n v="201502"/>
    <x v="0"/>
    <x v="1"/>
    <s v="365000"/>
    <s v="038                                "/>
    <s v="00"/>
    <s v="UADD    "/>
    <x v="5249"/>
    <s v="2054"/>
    <s v="ZCS33"/>
    <x v="15"/>
    <s v="Elec Distribution 360-373"/>
    <s v="Projects"/>
  </r>
  <r>
    <s v="ZCS33"/>
    <x v="15"/>
    <x v="237"/>
    <x v="237"/>
    <s v="DIS-E Cap Blanket"/>
    <d v="1994-09-02T00:00:00"/>
    <x v="2"/>
    <n v="201502"/>
    <x v="0"/>
    <x v="1"/>
    <s v="366000"/>
    <s v="038                                "/>
    <s v="00"/>
    <s v="UADD    "/>
    <x v="5249"/>
    <s v="2054"/>
    <s v="ZCS33"/>
    <x v="15"/>
    <s v="Elec Distribution 360-373"/>
    <s v="Projects"/>
  </r>
  <r>
    <s v="ZCS33"/>
    <x v="15"/>
    <x v="237"/>
    <x v="237"/>
    <s v="DIS-E Cap Blanket"/>
    <d v="1994-09-02T00:00:00"/>
    <x v="2"/>
    <n v="201502"/>
    <x v="0"/>
    <x v="1"/>
    <s v="367000"/>
    <s v="038                                "/>
    <s v="00"/>
    <s v="UADD    "/>
    <x v="5249"/>
    <s v="2054"/>
    <s v="ZCS33"/>
    <x v="15"/>
    <s v="Elec Distribution 360-373"/>
    <s v="Projects"/>
  </r>
  <r>
    <s v="ZCS33"/>
    <x v="15"/>
    <x v="237"/>
    <x v="237"/>
    <s v="DIS-E Cap Blanket"/>
    <d v="1994-09-02T00:00:00"/>
    <x v="2"/>
    <n v="201502"/>
    <x v="0"/>
    <x v="1"/>
    <s v="368000"/>
    <s v="038                                "/>
    <s v="00"/>
    <s v="UADD    "/>
    <x v="5249"/>
    <s v="2054"/>
    <s v="ZCS33"/>
    <x v="15"/>
    <s v="Elec Distribution 360-373"/>
    <s v="Projects"/>
  </r>
  <r>
    <s v="ZCS33"/>
    <x v="15"/>
    <x v="237"/>
    <x v="237"/>
    <s v="DIS-E Cap Blanket"/>
    <d v="1994-09-02T00:00:00"/>
    <x v="2"/>
    <n v="201502"/>
    <x v="0"/>
    <x v="1"/>
    <s v="369300"/>
    <s v="038                                "/>
    <s v="00"/>
    <s v="UADD    "/>
    <x v="5249"/>
    <s v="2054"/>
    <s v="ZCS33"/>
    <x v="15"/>
    <s v="Elec Distribution 360-373"/>
    <s v="Projects"/>
  </r>
  <r>
    <s v="ZCS33"/>
    <x v="15"/>
    <x v="237"/>
    <x v="237"/>
    <s v="DIS-E Cap Blanket"/>
    <d v="1994-09-02T00:00:00"/>
    <x v="2"/>
    <n v="201502"/>
    <x v="0"/>
    <x v="1"/>
    <s v="373400"/>
    <s v="038                                "/>
    <s v="00"/>
    <s v="UADD    "/>
    <x v="5249"/>
    <s v="2054"/>
    <s v="ZCS33"/>
    <x v="15"/>
    <s v="Elec Distribution 360-373"/>
    <s v="Projects"/>
  </r>
  <r>
    <s v="ZBC33"/>
    <x v="15"/>
    <x v="238"/>
    <x v="238"/>
    <s v="DIS-E Cap Blanket"/>
    <d v="1984-01-01T00:00:00"/>
    <x v="2"/>
    <n v="201502"/>
    <x v="0"/>
    <x v="0"/>
    <s v="364000"/>
    <s v="028                                "/>
    <s v="00"/>
    <s v="UADD    "/>
    <x v="5250"/>
    <s v="2054"/>
    <s v="ZBC33"/>
    <x v="15"/>
    <s v="Elec Distribution 360-373"/>
    <s v="Projects"/>
  </r>
  <r>
    <s v="ZCJ33"/>
    <x v="15"/>
    <x v="241"/>
    <x v="241"/>
    <s v="DIS-E Cap Blanket"/>
    <d v="1984-01-01T00:00:00"/>
    <x v="2"/>
    <n v="201502"/>
    <x v="0"/>
    <x v="1"/>
    <s v="373400"/>
    <s v="038                                "/>
    <s v="00"/>
    <s v="UADD    "/>
    <x v="5251"/>
    <s v="2054"/>
    <s v="ZCJ33"/>
    <x v="15"/>
    <s v="Elec Distribution 360-373"/>
    <s v="Projects"/>
  </r>
  <r>
    <s v="ZBW34"/>
    <x v="16"/>
    <x v="243"/>
    <x v="243"/>
    <s v="DIS-E Cap Blanket"/>
    <d v="1984-01-01T00:00:00"/>
    <x v="2"/>
    <n v="201502"/>
    <x v="0"/>
    <x v="0"/>
    <s v="364000"/>
    <s v="028                                "/>
    <s v="00"/>
    <s v="UADD    "/>
    <x v="5252"/>
    <s v="2055"/>
    <s v="ZBW34"/>
    <x v="16"/>
    <s v="Elec Distribution 360-373"/>
    <s v="Programs"/>
  </r>
  <r>
    <s v="ZBW34"/>
    <x v="16"/>
    <x v="243"/>
    <x v="243"/>
    <s v="DIS-E Cap Blanket"/>
    <d v="1984-01-01T00:00:00"/>
    <x v="2"/>
    <n v="201502"/>
    <x v="0"/>
    <x v="0"/>
    <s v="365000"/>
    <s v="028                                "/>
    <s v="00"/>
    <s v="UADD    "/>
    <x v="5253"/>
    <s v="2055"/>
    <s v="ZBW34"/>
    <x v="16"/>
    <s v="Elec Distribution 360-373"/>
    <s v="Programs"/>
  </r>
  <r>
    <s v="ZBW34"/>
    <x v="16"/>
    <x v="243"/>
    <x v="243"/>
    <s v="DIS-E Cap Blanket"/>
    <d v="1984-01-01T00:00:00"/>
    <x v="2"/>
    <n v="201502"/>
    <x v="0"/>
    <x v="0"/>
    <s v="366000"/>
    <s v="028                                "/>
    <s v="00"/>
    <s v="UADD    "/>
    <x v="5254"/>
    <s v="2055"/>
    <s v="ZBW34"/>
    <x v="16"/>
    <s v="Elec Distribution 360-373"/>
    <s v="Programs"/>
  </r>
  <r>
    <s v="ZBW34"/>
    <x v="16"/>
    <x v="243"/>
    <x v="243"/>
    <s v="DIS-E Cap Blanket"/>
    <d v="1984-01-01T00:00:00"/>
    <x v="2"/>
    <n v="201502"/>
    <x v="0"/>
    <x v="0"/>
    <s v="367000"/>
    <s v="028                                "/>
    <s v="00"/>
    <s v="UADD    "/>
    <x v="5255"/>
    <s v="2055"/>
    <s v="ZBW34"/>
    <x v="16"/>
    <s v="Elec Distribution 360-373"/>
    <s v="Programs"/>
  </r>
  <r>
    <s v="ZBW34"/>
    <x v="16"/>
    <x v="243"/>
    <x v="243"/>
    <s v="DIS-E Cap Blanket"/>
    <d v="1984-01-01T00:00:00"/>
    <x v="2"/>
    <n v="201502"/>
    <x v="0"/>
    <x v="0"/>
    <s v="368000"/>
    <s v="028                                "/>
    <s v="00"/>
    <s v="UADD    "/>
    <x v="5256"/>
    <s v="2055"/>
    <s v="ZBW34"/>
    <x v="16"/>
    <s v="Elec Distribution 360-373"/>
    <s v="Programs"/>
  </r>
  <r>
    <s v="ZBW34"/>
    <x v="16"/>
    <x v="243"/>
    <x v="243"/>
    <s v="DIS-E Cap Blanket"/>
    <d v="1984-01-01T00:00:00"/>
    <x v="2"/>
    <n v="201502"/>
    <x v="0"/>
    <x v="0"/>
    <s v="369100"/>
    <s v="028                                "/>
    <s v="00"/>
    <s v="UADD    "/>
    <x v="5257"/>
    <s v="2055"/>
    <s v="ZBW34"/>
    <x v="16"/>
    <s v="Elec Distribution 360-373"/>
    <s v="Programs"/>
  </r>
  <r>
    <s v="ZBW34"/>
    <x v="16"/>
    <x v="243"/>
    <x v="243"/>
    <s v="DIS-E Cap Blanket"/>
    <d v="1984-01-01T00:00:00"/>
    <x v="2"/>
    <n v="201502"/>
    <x v="0"/>
    <x v="0"/>
    <s v="369300"/>
    <s v="028                                "/>
    <s v="00"/>
    <s v="UADD    "/>
    <x v="5258"/>
    <s v="2055"/>
    <s v="ZBW34"/>
    <x v="16"/>
    <s v="Elec Distribution 360-373"/>
    <s v="Programs"/>
  </r>
  <r>
    <s v="ZBW34"/>
    <x v="16"/>
    <x v="243"/>
    <x v="243"/>
    <s v="DIS-E Cap Blanket"/>
    <d v="1984-01-01T00:00:00"/>
    <x v="2"/>
    <n v="201502"/>
    <x v="0"/>
    <x v="0"/>
    <s v="373300"/>
    <s v="028                                "/>
    <s v="00"/>
    <s v="UADD    "/>
    <x v="5259"/>
    <s v="2055"/>
    <s v="ZBW34"/>
    <x v="16"/>
    <s v="Elec Distribution 360-373"/>
    <s v="Programs"/>
  </r>
  <r>
    <s v="ZBW34"/>
    <x v="16"/>
    <x v="243"/>
    <x v="243"/>
    <s v="DIS-E Cap Blanket"/>
    <d v="1984-01-01T00:00:00"/>
    <x v="2"/>
    <n v="201502"/>
    <x v="0"/>
    <x v="0"/>
    <s v="373400"/>
    <s v="028                                "/>
    <s v="00"/>
    <s v="UADD    "/>
    <x v="5260"/>
    <s v="2055"/>
    <s v="ZBW34"/>
    <x v="16"/>
    <s v="Elec Distribution 360-373"/>
    <s v="Programs"/>
  </r>
  <r>
    <s v="ZBC34"/>
    <x v="16"/>
    <x v="244"/>
    <x v="244"/>
    <s v="DIS-E Cap Blanket"/>
    <d v="1984-01-01T00:00:00"/>
    <x v="2"/>
    <n v="201502"/>
    <x v="0"/>
    <x v="0"/>
    <s v="364000"/>
    <s v="028                                "/>
    <s v="00"/>
    <s v="UADD    "/>
    <x v="5261"/>
    <s v="2055"/>
    <s v="ZBC34"/>
    <x v="16"/>
    <s v="Elec Distribution 360-373"/>
    <s v="Programs"/>
  </r>
  <r>
    <s v="ZBC34"/>
    <x v="16"/>
    <x v="244"/>
    <x v="244"/>
    <s v="DIS-E Cap Blanket"/>
    <d v="1984-01-01T00:00:00"/>
    <x v="2"/>
    <n v="201502"/>
    <x v="0"/>
    <x v="0"/>
    <s v="365000"/>
    <s v="028                                "/>
    <s v="00"/>
    <s v="UADD    "/>
    <x v="5261"/>
    <s v="2055"/>
    <s v="ZBC34"/>
    <x v="16"/>
    <s v="Elec Distribution 360-373"/>
    <s v="Programs"/>
  </r>
  <r>
    <s v="ZBC34"/>
    <x v="16"/>
    <x v="244"/>
    <x v="244"/>
    <s v="DIS-E Cap Blanket"/>
    <d v="1984-01-01T00:00:00"/>
    <x v="2"/>
    <n v="201502"/>
    <x v="0"/>
    <x v="0"/>
    <s v="366000"/>
    <s v="028                                "/>
    <s v="00"/>
    <s v="UADD    "/>
    <x v="5261"/>
    <s v="2055"/>
    <s v="ZBC34"/>
    <x v="16"/>
    <s v="Elec Distribution 360-373"/>
    <s v="Programs"/>
  </r>
  <r>
    <s v="ZBC34"/>
    <x v="16"/>
    <x v="244"/>
    <x v="244"/>
    <s v="DIS-E Cap Blanket"/>
    <d v="1984-01-01T00:00:00"/>
    <x v="2"/>
    <n v="201502"/>
    <x v="0"/>
    <x v="0"/>
    <s v="367000"/>
    <s v="028                                "/>
    <s v="00"/>
    <s v="UADD    "/>
    <x v="5261"/>
    <s v="2055"/>
    <s v="ZBC34"/>
    <x v="16"/>
    <s v="Elec Distribution 360-373"/>
    <s v="Programs"/>
  </r>
  <r>
    <s v="ZBC34"/>
    <x v="16"/>
    <x v="244"/>
    <x v="244"/>
    <s v="DIS-E Cap Blanket"/>
    <d v="1984-01-01T00:00:00"/>
    <x v="2"/>
    <n v="201502"/>
    <x v="0"/>
    <x v="0"/>
    <s v="368000"/>
    <s v="028                                "/>
    <s v="00"/>
    <s v="UADD    "/>
    <x v="5261"/>
    <s v="2055"/>
    <s v="ZBC34"/>
    <x v="16"/>
    <s v="Elec Distribution 360-373"/>
    <s v="Programs"/>
  </r>
  <r>
    <s v="ZBC34"/>
    <x v="16"/>
    <x v="244"/>
    <x v="244"/>
    <s v="DIS-E Cap Blanket"/>
    <d v="1984-01-01T00:00:00"/>
    <x v="2"/>
    <n v="201502"/>
    <x v="0"/>
    <x v="0"/>
    <s v="369100"/>
    <s v="028                                "/>
    <s v="00"/>
    <s v="UADD    "/>
    <x v="5261"/>
    <s v="2055"/>
    <s v="ZBC34"/>
    <x v="16"/>
    <s v="Elec Distribution 360-373"/>
    <s v="Programs"/>
  </r>
  <r>
    <s v="ZBC34"/>
    <x v="16"/>
    <x v="244"/>
    <x v="244"/>
    <s v="DIS-E Cap Blanket"/>
    <d v="1984-01-01T00:00:00"/>
    <x v="2"/>
    <n v="201502"/>
    <x v="0"/>
    <x v="0"/>
    <s v="369300"/>
    <s v="028                                "/>
    <s v="00"/>
    <s v="UADD    "/>
    <x v="5262"/>
    <s v="2055"/>
    <s v="ZBC34"/>
    <x v="16"/>
    <s v="Elec Distribution 360-373"/>
    <s v="Programs"/>
  </r>
  <r>
    <s v="ZBC34"/>
    <x v="16"/>
    <x v="244"/>
    <x v="244"/>
    <s v="DIS-E Cap Blanket"/>
    <d v="1984-01-01T00:00:00"/>
    <x v="2"/>
    <n v="201502"/>
    <x v="0"/>
    <x v="0"/>
    <s v="373300"/>
    <s v="028                                "/>
    <s v="00"/>
    <s v="UADD    "/>
    <x v="5261"/>
    <s v="2055"/>
    <s v="ZBC34"/>
    <x v="16"/>
    <s v="Elec Distribution 360-373"/>
    <s v="Programs"/>
  </r>
  <r>
    <s v="ZBC34"/>
    <x v="16"/>
    <x v="244"/>
    <x v="244"/>
    <s v="DIS-E Cap Blanket"/>
    <d v="1984-01-01T00:00:00"/>
    <x v="2"/>
    <n v="201502"/>
    <x v="0"/>
    <x v="0"/>
    <s v="373400"/>
    <s v="028                                "/>
    <s v="00"/>
    <s v="UADD    "/>
    <x v="5261"/>
    <s v="2055"/>
    <s v="ZBC34"/>
    <x v="16"/>
    <s v="Elec Distribution 360-373"/>
    <s v="Programs"/>
  </r>
  <r>
    <s v="ZCJ34"/>
    <x v="16"/>
    <x v="245"/>
    <x v="245"/>
    <s v="DIS-E Cap Blanket"/>
    <d v="2010-01-01T00:00:00"/>
    <x v="2"/>
    <n v="201502"/>
    <x v="0"/>
    <x v="1"/>
    <s v="364000"/>
    <s v="038                                "/>
    <s v="00"/>
    <s v="UADD    "/>
    <x v="5263"/>
    <s v="2055"/>
    <s v="ZCJ34"/>
    <x v="16"/>
    <s v="Elec Distribution 360-373"/>
    <s v="Programs"/>
  </r>
  <r>
    <s v="ZCJ34"/>
    <x v="16"/>
    <x v="245"/>
    <x v="245"/>
    <s v="DIS-E Cap Blanket"/>
    <d v="2010-01-01T00:00:00"/>
    <x v="2"/>
    <n v="201502"/>
    <x v="0"/>
    <x v="1"/>
    <s v="365000"/>
    <s v="038                                "/>
    <s v="00"/>
    <s v="UADD    "/>
    <x v="5264"/>
    <s v="2055"/>
    <s v="ZCJ34"/>
    <x v="16"/>
    <s v="Elec Distribution 360-373"/>
    <s v="Programs"/>
  </r>
  <r>
    <s v="ZCJ34"/>
    <x v="16"/>
    <x v="245"/>
    <x v="245"/>
    <s v="DIS-E Cap Blanket"/>
    <d v="2010-01-01T00:00:00"/>
    <x v="2"/>
    <n v="201502"/>
    <x v="0"/>
    <x v="1"/>
    <s v="366000"/>
    <s v="038                                "/>
    <s v="00"/>
    <s v="UADD    "/>
    <x v="5265"/>
    <s v="2055"/>
    <s v="ZCJ34"/>
    <x v="16"/>
    <s v="Elec Distribution 360-373"/>
    <s v="Programs"/>
  </r>
  <r>
    <s v="ZCM34"/>
    <x v="16"/>
    <x v="246"/>
    <x v="246"/>
    <s v="DIS-E Cap Blanket"/>
    <d v="2010-01-01T00:00:00"/>
    <x v="2"/>
    <n v="201502"/>
    <x v="0"/>
    <x v="1"/>
    <s v="364000"/>
    <s v="038                                "/>
    <s v="00"/>
    <s v="UADD    "/>
    <x v="5266"/>
    <s v="2055"/>
    <s v="ZCM34"/>
    <x v="16"/>
    <s v="Elec Distribution 360-373"/>
    <s v="Programs"/>
  </r>
  <r>
    <s v="ZCM34"/>
    <x v="16"/>
    <x v="246"/>
    <x v="246"/>
    <s v="DIS-E Cap Blanket"/>
    <d v="2010-01-01T00:00:00"/>
    <x v="2"/>
    <n v="201502"/>
    <x v="0"/>
    <x v="1"/>
    <s v="365000"/>
    <s v="038                                "/>
    <s v="00"/>
    <s v="UADD    "/>
    <x v="5267"/>
    <s v="2055"/>
    <s v="ZCM34"/>
    <x v="16"/>
    <s v="Elec Distribution 360-373"/>
    <s v="Programs"/>
  </r>
  <r>
    <s v="ZCM34"/>
    <x v="16"/>
    <x v="246"/>
    <x v="246"/>
    <s v="DIS-E Cap Blanket"/>
    <d v="2010-01-01T00:00:00"/>
    <x v="2"/>
    <n v="201502"/>
    <x v="0"/>
    <x v="1"/>
    <s v="366000"/>
    <s v="038                                "/>
    <s v="00"/>
    <s v="UADD    "/>
    <x v="5268"/>
    <s v="2055"/>
    <s v="ZCM34"/>
    <x v="16"/>
    <s v="Elec Distribution 360-373"/>
    <s v="Programs"/>
  </r>
  <r>
    <s v="ZCM34"/>
    <x v="16"/>
    <x v="246"/>
    <x v="246"/>
    <s v="DIS-E Cap Blanket"/>
    <d v="2010-01-01T00:00:00"/>
    <x v="2"/>
    <n v="201502"/>
    <x v="0"/>
    <x v="1"/>
    <s v="367000"/>
    <s v="038                                "/>
    <s v="00"/>
    <s v="UADD    "/>
    <x v="5269"/>
    <s v="2055"/>
    <s v="ZCM34"/>
    <x v="16"/>
    <s v="Elec Distribution 360-373"/>
    <s v="Programs"/>
  </r>
  <r>
    <s v="ZCM34"/>
    <x v="16"/>
    <x v="246"/>
    <x v="246"/>
    <s v="DIS-E Cap Blanket"/>
    <d v="2010-01-01T00:00:00"/>
    <x v="2"/>
    <n v="201502"/>
    <x v="0"/>
    <x v="1"/>
    <s v="368000"/>
    <s v="038                                "/>
    <s v="00"/>
    <s v="UADD    "/>
    <x v="5270"/>
    <s v="2055"/>
    <s v="ZCM34"/>
    <x v="16"/>
    <s v="Elec Distribution 360-373"/>
    <s v="Programs"/>
  </r>
  <r>
    <s v="ZCM34"/>
    <x v="16"/>
    <x v="246"/>
    <x v="246"/>
    <s v="DIS-E Cap Blanket"/>
    <d v="2010-01-01T00:00:00"/>
    <x v="2"/>
    <n v="201502"/>
    <x v="0"/>
    <x v="1"/>
    <s v="369100"/>
    <s v="038                                "/>
    <s v="00"/>
    <s v="UADD    "/>
    <x v="5271"/>
    <s v="2055"/>
    <s v="ZCM34"/>
    <x v="16"/>
    <s v="Elec Distribution 360-373"/>
    <s v="Programs"/>
  </r>
  <r>
    <s v="ZCM34"/>
    <x v="16"/>
    <x v="246"/>
    <x v="246"/>
    <s v="DIS-E Cap Blanket"/>
    <d v="2010-01-01T00:00:00"/>
    <x v="2"/>
    <n v="201502"/>
    <x v="0"/>
    <x v="1"/>
    <s v="369300"/>
    <s v="038                                "/>
    <s v="00"/>
    <s v="UADD    "/>
    <x v="5272"/>
    <s v="2055"/>
    <s v="ZCM34"/>
    <x v="16"/>
    <s v="Elec Distribution 360-373"/>
    <s v="Programs"/>
  </r>
  <r>
    <s v="ZCM34"/>
    <x v="16"/>
    <x v="246"/>
    <x v="246"/>
    <s v="DIS-E Cap Blanket"/>
    <d v="2010-01-01T00:00:00"/>
    <x v="2"/>
    <n v="201502"/>
    <x v="0"/>
    <x v="1"/>
    <s v="373300"/>
    <s v="038                                "/>
    <s v="00"/>
    <s v="UADD    "/>
    <x v="5273"/>
    <s v="2055"/>
    <s v="ZCM34"/>
    <x v="16"/>
    <s v="Elec Distribution 360-373"/>
    <s v="Programs"/>
  </r>
  <r>
    <s v="ZCM34"/>
    <x v="16"/>
    <x v="246"/>
    <x v="246"/>
    <s v="DIS-E Cap Blanket"/>
    <d v="2010-01-01T00:00:00"/>
    <x v="2"/>
    <n v="201502"/>
    <x v="0"/>
    <x v="1"/>
    <s v="373400"/>
    <s v="038                                "/>
    <s v="00"/>
    <s v="UADD    "/>
    <x v="5274"/>
    <s v="2055"/>
    <s v="ZCM34"/>
    <x v="16"/>
    <s v="Elec Distribution 360-373"/>
    <s v="Programs"/>
  </r>
  <r>
    <s v="ZCM34"/>
    <x v="16"/>
    <x v="247"/>
    <x v="247"/>
    <s v="DIS-E Cap Blanket"/>
    <d v="2010-01-01T00:00:00"/>
    <x v="2"/>
    <n v="201502"/>
    <x v="0"/>
    <x v="1"/>
    <s v="364000"/>
    <s v="038                                "/>
    <s v="00"/>
    <s v="UADD    "/>
    <x v="5275"/>
    <s v="2055"/>
    <s v="ZCM34"/>
    <x v="16"/>
    <s v="Elec Distribution 360-373"/>
    <s v="Programs"/>
  </r>
  <r>
    <s v="ZCM34"/>
    <x v="16"/>
    <x v="247"/>
    <x v="247"/>
    <s v="DIS-E Cap Blanket"/>
    <d v="2010-01-01T00:00:00"/>
    <x v="2"/>
    <n v="201502"/>
    <x v="0"/>
    <x v="1"/>
    <s v="365000"/>
    <s v="038                                "/>
    <s v="00"/>
    <s v="UADD    "/>
    <x v="5276"/>
    <s v="2055"/>
    <s v="ZCM34"/>
    <x v="16"/>
    <s v="Elec Distribution 360-373"/>
    <s v="Programs"/>
  </r>
  <r>
    <s v="ZCM34"/>
    <x v="16"/>
    <x v="247"/>
    <x v="247"/>
    <s v="DIS-E Cap Blanket"/>
    <d v="2010-01-01T00:00:00"/>
    <x v="2"/>
    <n v="201502"/>
    <x v="0"/>
    <x v="1"/>
    <s v="367000"/>
    <s v="038                                "/>
    <s v="00"/>
    <s v="UADD    "/>
    <x v="5277"/>
    <s v="2055"/>
    <s v="ZCM34"/>
    <x v="16"/>
    <s v="Elec Distribution 360-373"/>
    <s v="Programs"/>
  </r>
  <r>
    <s v="ZCM34"/>
    <x v="16"/>
    <x v="247"/>
    <x v="247"/>
    <s v="DIS-E Cap Blanket"/>
    <d v="2010-01-01T00:00:00"/>
    <x v="2"/>
    <n v="201502"/>
    <x v="0"/>
    <x v="1"/>
    <s v="368000"/>
    <s v="038                                "/>
    <s v="00"/>
    <s v="UADD    "/>
    <x v="5278"/>
    <s v="2055"/>
    <s v="ZCM34"/>
    <x v="16"/>
    <s v="Elec Distribution 360-373"/>
    <s v="Programs"/>
  </r>
  <r>
    <s v="ZLL34"/>
    <x v="16"/>
    <x v="248"/>
    <x v="248"/>
    <s v="DIS-E Cap Blanket"/>
    <d v="2010-01-01T00:00:00"/>
    <x v="2"/>
    <n v="201502"/>
    <x v="0"/>
    <x v="1"/>
    <s v="364000"/>
    <s v="038                                "/>
    <s v="00"/>
    <s v="UADD    "/>
    <x v="5279"/>
    <s v="2055"/>
    <s v="ZLL34"/>
    <x v="16"/>
    <s v="Elec Distribution 360-373"/>
    <s v="Programs"/>
  </r>
  <r>
    <s v="ZLL34"/>
    <x v="16"/>
    <x v="249"/>
    <x v="249"/>
    <s v="DIS-E Cap Blanket"/>
    <d v="2010-01-01T00:00:00"/>
    <x v="2"/>
    <n v="201502"/>
    <x v="0"/>
    <x v="1"/>
    <s v="364000"/>
    <s v="038                                "/>
    <s v="00"/>
    <s v="UADD    "/>
    <x v="5280"/>
    <s v="2055"/>
    <s v="ZLL34"/>
    <x v="16"/>
    <s v="Elec Distribution 360-373"/>
    <s v="Programs"/>
  </r>
  <r>
    <s v="ZLL34"/>
    <x v="16"/>
    <x v="249"/>
    <x v="249"/>
    <s v="DIS-E Cap Blanket"/>
    <d v="2010-01-01T00:00:00"/>
    <x v="2"/>
    <n v="201502"/>
    <x v="0"/>
    <x v="1"/>
    <s v="365000"/>
    <s v="038                                "/>
    <s v="00"/>
    <s v="UADD    "/>
    <x v="5281"/>
    <s v="2055"/>
    <s v="ZLL34"/>
    <x v="16"/>
    <s v="Elec Distribution 360-373"/>
    <s v="Programs"/>
  </r>
  <r>
    <s v="ZLL34"/>
    <x v="16"/>
    <x v="249"/>
    <x v="249"/>
    <s v="DIS-E Cap Blanket"/>
    <d v="2010-01-01T00:00:00"/>
    <x v="2"/>
    <n v="201502"/>
    <x v="0"/>
    <x v="1"/>
    <s v="373400"/>
    <s v="038                                "/>
    <s v="00"/>
    <s v="UADD    "/>
    <x v="5282"/>
    <s v="2055"/>
    <s v="ZLL34"/>
    <x v="16"/>
    <s v="Elec Distribution 360-373"/>
    <s v="Programs"/>
  </r>
  <r>
    <s v="ZLL34"/>
    <x v="16"/>
    <x v="250"/>
    <x v="250"/>
    <s v="DIS-E Cap Blanket"/>
    <d v="2010-01-01T00:00:00"/>
    <x v="2"/>
    <n v="201502"/>
    <x v="0"/>
    <x v="1"/>
    <s v="364000"/>
    <s v="038                                "/>
    <s v="00"/>
    <s v="UADD    "/>
    <x v="5283"/>
    <s v="2055"/>
    <s v="ZLL34"/>
    <x v="16"/>
    <s v="Elec Distribution 360-373"/>
    <s v="Programs"/>
  </r>
  <r>
    <s v="ZLL34"/>
    <x v="16"/>
    <x v="250"/>
    <x v="250"/>
    <s v="DIS-E Cap Blanket"/>
    <d v="2010-01-01T00:00:00"/>
    <x v="2"/>
    <n v="201502"/>
    <x v="0"/>
    <x v="1"/>
    <s v="365000"/>
    <s v="038                                "/>
    <s v="00"/>
    <s v="UADD    "/>
    <x v="5284"/>
    <s v="2055"/>
    <s v="ZLL34"/>
    <x v="16"/>
    <s v="Elec Distribution 360-373"/>
    <s v="Programs"/>
  </r>
  <r>
    <s v="ZLL34"/>
    <x v="16"/>
    <x v="250"/>
    <x v="250"/>
    <s v="DIS-E Cap Blanket"/>
    <d v="2010-01-01T00:00:00"/>
    <x v="2"/>
    <n v="201502"/>
    <x v="0"/>
    <x v="1"/>
    <s v="366000"/>
    <s v="038                                "/>
    <s v="00"/>
    <s v="UADD    "/>
    <x v="5285"/>
    <s v="2055"/>
    <s v="ZLL34"/>
    <x v="16"/>
    <s v="Elec Distribution 360-373"/>
    <s v="Programs"/>
  </r>
  <r>
    <s v="ZLL34"/>
    <x v="16"/>
    <x v="250"/>
    <x v="250"/>
    <s v="DIS-E Cap Blanket"/>
    <d v="2010-01-01T00:00:00"/>
    <x v="2"/>
    <n v="201502"/>
    <x v="0"/>
    <x v="1"/>
    <s v="367000"/>
    <s v="038                                "/>
    <s v="00"/>
    <s v="UADD    "/>
    <x v="5286"/>
    <s v="2055"/>
    <s v="ZLL34"/>
    <x v="16"/>
    <s v="Elec Distribution 360-373"/>
    <s v="Programs"/>
  </r>
  <r>
    <s v="ZLL34"/>
    <x v="16"/>
    <x v="251"/>
    <x v="251"/>
    <s v="DIS-E Cap Blanket"/>
    <d v="2010-01-01T00:00:00"/>
    <x v="2"/>
    <n v="201502"/>
    <x v="0"/>
    <x v="1"/>
    <s v="364000"/>
    <s v="038                                "/>
    <s v="00"/>
    <s v="UADD    "/>
    <x v="5287"/>
    <s v="2055"/>
    <s v="ZLL34"/>
    <x v="16"/>
    <s v="Elec Distribution 360-373"/>
    <s v="Programs"/>
  </r>
  <r>
    <s v="ZLL34"/>
    <x v="16"/>
    <x v="251"/>
    <x v="251"/>
    <s v="DIS-E Cap Blanket"/>
    <d v="2010-01-01T00:00:00"/>
    <x v="2"/>
    <n v="201502"/>
    <x v="0"/>
    <x v="1"/>
    <s v="365000"/>
    <s v="038                                "/>
    <s v="00"/>
    <s v="UADD    "/>
    <x v="5288"/>
    <s v="2055"/>
    <s v="ZLL34"/>
    <x v="16"/>
    <s v="Elec Distribution 360-373"/>
    <s v="Programs"/>
  </r>
  <r>
    <s v="ZLL34"/>
    <x v="16"/>
    <x v="251"/>
    <x v="251"/>
    <s v="DIS-E Cap Blanket"/>
    <d v="2010-01-01T00:00:00"/>
    <x v="2"/>
    <n v="201502"/>
    <x v="0"/>
    <x v="1"/>
    <s v="367000"/>
    <s v="038                                "/>
    <s v="00"/>
    <s v="UADD    "/>
    <x v="5287"/>
    <s v="2055"/>
    <s v="ZLL34"/>
    <x v="16"/>
    <s v="Elec Distribution 360-373"/>
    <s v="Programs"/>
  </r>
  <r>
    <s v="ZLL34"/>
    <x v="16"/>
    <x v="253"/>
    <x v="253"/>
    <s v="DIS-E Cap Blanket"/>
    <d v="2010-01-01T00:00:00"/>
    <x v="2"/>
    <n v="201502"/>
    <x v="0"/>
    <x v="0"/>
    <s v="364000"/>
    <s v="028                                "/>
    <s v="00"/>
    <s v="UADD    "/>
    <x v="5289"/>
    <s v="2055"/>
    <s v="ZLL34"/>
    <x v="16"/>
    <s v="Elec Distribution 360-373"/>
    <s v="Programs"/>
  </r>
  <r>
    <s v="ZLL34"/>
    <x v="16"/>
    <x v="253"/>
    <x v="253"/>
    <s v="DIS-E Cap Blanket"/>
    <d v="2010-01-01T00:00:00"/>
    <x v="2"/>
    <n v="201502"/>
    <x v="0"/>
    <x v="0"/>
    <s v="365000"/>
    <s v="028                                "/>
    <s v="00"/>
    <s v="UADD    "/>
    <x v="5290"/>
    <s v="2055"/>
    <s v="ZLL34"/>
    <x v="16"/>
    <s v="Elec Distribution 360-373"/>
    <s v="Programs"/>
  </r>
  <r>
    <s v="ZLL34"/>
    <x v="16"/>
    <x v="253"/>
    <x v="253"/>
    <s v="DIS-E Cap Blanket"/>
    <d v="2010-01-01T00:00:00"/>
    <x v="2"/>
    <n v="201502"/>
    <x v="0"/>
    <x v="0"/>
    <s v="366000"/>
    <s v="028                                "/>
    <s v="00"/>
    <s v="UADD    "/>
    <x v="5291"/>
    <s v="2055"/>
    <s v="ZLL34"/>
    <x v="16"/>
    <s v="Elec Distribution 360-373"/>
    <s v="Programs"/>
  </r>
  <r>
    <s v="ZLL34"/>
    <x v="16"/>
    <x v="253"/>
    <x v="253"/>
    <s v="DIS-E Cap Blanket"/>
    <d v="2010-01-01T00:00:00"/>
    <x v="2"/>
    <n v="201502"/>
    <x v="0"/>
    <x v="0"/>
    <s v="367000"/>
    <s v="028                                "/>
    <s v="00"/>
    <s v="UADD    "/>
    <x v="5292"/>
    <s v="2055"/>
    <s v="ZLL34"/>
    <x v="16"/>
    <s v="Elec Distribution 360-373"/>
    <s v="Programs"/>
  </r>
  <r>
    <s v="ZLL34"/>
    <x v="16"/>
    <x v="253"/>
    <x v="253"/>
    <s v="DIS-E Cap Blanket"/>
    <d v="2010-01-01T00:00:00"/>
    <x v="2"/>
    <n v="201502"/>
    <x v="0"/>
    <x v="0"/>
    <s v="368000"/>
    <s v="028                                "/>
    <s v="00"/>
    <s v="UADD    "/>
    <x v="5293"/>
    <s v="2055"/>
    <s v="ZLL34"/>
    <x v="16"/>
    <s v="Elec Distribution 360-373"/>
    <s v="Programs"/>
  </r>
  <r>
    <s v="ZPJ34"/>
    <x v="16"/>
    <x v="254"/>
    <x v="254"/>
    <s v="DIS-E Cap Blanket"/>
    <d v="2010-01-01T00:00:00"/>
    <x v="2"/>
    <n v="201502"/>
    <x v="0"/>
    <x v="0"/>
    <s v="364000"/>
    <s v="028                                "/>
    <s v="00"/>
    <s v="UADD    "/>
    <x v="5294"/>
    <s v="2055"/>
    <s v="ZPJ34"/>
    <x v="16"/>
    <s v="Elec Distribution 360-373"/>
    <s v="Programs"/>
  </r>
  <r>
    <s v="ZPJ34"/>
    <x v="16"/>
    <x v="254"/>
    <x v="254"/>
    <s v="DIS-E Cap Blanket"/>
    <d v="2010-01-01T00:00:00"/>
    <x v="2"/>
    <n v="201502"/>
    <x v="0"/>
    <x v="0"/>
    <s v="367000"/>
    <s v="028                                "/>
    <s v="00"/>
    <s v="UADD    "/>
    <x v="5295"/>
    <s v="2055"/>
    <s v="ZPJ34"/>
    <x v="16"/>
    <s v="Elec Distribution 360-373"/>
    <s v="Programs"/>
  </r>
  <r>
    <s v="ZCS34"/>
    <x v="16"/>
    <x v="257"/>
    <x v="257"/>
    <s v="DIS-E Cap Blanket"/>
    <d v="2010-01-01T00:00:00"/>
    <x v="2"/>
    <n v="201502"/>
    <x v="0"/>
    <x v="1"/>
    <s v="364000"/>
    <s v="038                                "/>
    <s v="00"/>
    <s v="UADD    "/>
    <x v="5296"/>
    <s v="2055"/>
    <s v="ZCS34"/>
    <x v="16"/>
    <s v="Elec Distribution 360-373"/>
    <s v="Programs"/>
  </r>
  <r>
    <s v="ZCS34"/>
    <x v="16"/>
    <x v="257"/>
    <x v="257"/>
    <s v="DIS-E Cap Blanket"/>
    <d v="2010-01-01T00:00:00"/>
    <x v="2"/>
    <n v="201502"/>
    <x v="0"/>
    <x v="1"/>
    <s v="365000"/>
    <s v="038                                "/>
    <s v="00"/>
    <s v="UADD    "/>
    <x v="5297"/>
    <s v="2055"/>
    <s v="ZCS34"/>
    <x v="16"/>
    <s v="Elec Distribution 360-373"/>
    <s v="Programs"/>
  </r>
  <r>
    <s v="ZCS34"/>
    <x v="16"/>
    <x v="257"/>
    <x v="257"/>
    <s v="DIS-E Cap Blanket"/>
    <d v="2010-01-01T00:00:00"/>
    <x v="2"/>
    <n v="201502"/>
    <x v="0"/>
    <x v="1"/>
    <s v="368000"/>
    <s v="038                                "/>
    <s v="00"/>
    <s v="UADD    "/>
    <x v="5298"/>
    <s v="2055"/>
    <s v="ZCS34"/>
    <x v="16"/>
    <s v="Elec Distribution 360-373"/>
    <s v="Programs"/>
  </r>
  <r>
    <s v="ZCS34"/>
    <x v="16"/>
    <x v="257"/>
    <x v="257"/>
    <s v="DIS-E Cap Blanket"/>
    <d v="2010-01-01T00:00:00"/>
    <x v="2"/>
    <n v="201502"/>
    <x v="0"/>
    <x v="1"/>
    <s v="369100"/>
    <s v="038                                "/>
    <s v="00"/>
    <s v="UADD    "/>
    <x v="5299"/>
    <s v="2055"/>
    <s v="ZCS34"/>
    <x v="16"/>
    <s v="Elec Distribution 360-373"/>
    <s v="Programs"/>
  </r>
  <r>
    <s v="ZLL34"/>
    <x v="16"/>
    <x v="258"/>
    <x v="258"/>
    <s v="DIS-E Cap Blanket"/>
    <d v="2010-01-01T00:00:00"/>
    <x v="2"/>
    <n v="201502"/>
    <x v="0"/>
    <x v="1"/>
    <s v="364000"/>
    <s v="038                                "/>
    <s v="00"/>
    <s v="UADD    "/>
    <x v="5300"/>
    <s v="2055"/>
    <s v="ZLL34"/>
    <x v="16"/>
    <s v="Elec Distribution 360-373"/>
    <s v="Programs"/>
  </r>
  <r>
    <s v="ZLL34"/>
    <x v="16"/>
    <x v="258"/>
    <x v="258"/>
    <s v="DIS-E Cap Blanket"/>
    <d v="2010-01-01T00:00:00"/>
    <x v="2"/>
    <n v="201502"/>
    <x v="0"/>
    <x v="1"/>
    <s v="365000"/>
    <s v="038                                "/>
    <s v="00"/>
    <s v="UADD    "/>
    <x v="5301"/>
    <s v="2055"/>
    <s v="ZLL34"/>
    <x v="16"/>
    <s v="Elec Distribution 360-373"/>
    <s v="Programs"/>
  </r>
  <r>
    <s v="ZLL34"/>
    <x v="16"/>
    <x v="258"/>
    <x v="258"/>
    <s v="DIS-E Cap Blanket"/>
    <d v="2010-01-01T00:00:00"/>
    <x v="2"/>
    <n v="201502"/>
    <x v="0"/>
    <x v="1"/>
    <s v="367000"/>
    <s v="038                                "/>
    <s v="00"/>
    <s v="UADD    "/>
    <x v="5302"/>
    <s v="2055"/>
    <s v="ZLL34"/>
    <x v="16"/>
    <s v="Elec Distribution 360-373"/>
    <s v="Programs"/>
  </r>
  <r>
    <s v="ZPJ34"/>
    <x v="16"/>
    <x v="259"/>
    <x v="259"/>
    <s v="DIS-E Cap Blanket"/>
    <d v="2010-01-01T00:00:00"/>
    <x v="2"/>
    <n v="201502"/>
    <x v="0"/>
    <x v="1"/>
    <s v="365000"/>
    <s v="038                                "/>
    <s v="00"/>
    <s v="UADD    "/>
    <x v="5303"/>
    <s v="2055"/>
    <s v="ZPJ34"/>
    <x v="16"/>
    <s v="Elec Distribution 360-373"/>
    <s v="Programs"/>
  </r>
  <r>
    <s v="ZPJ34"/>
    <x v="16"/>
    <x v="259"/>
    <x v="259"/>
    <s v="DIS-E Cap Blanket"/>
    <d v="2010-01-01T00:00:00"/>
    <x v="2"/>
    <n v="201502"/>
    <x v="0"/>
    <x v="1"/>
    <s v="367000"/>
    <s v="038                                "/>
    <s v="00"/>
    <s v="UADD    "/>
    <x v="5304"/>
    <s v="2055"/>
    <s v="ZPJ34"/>
    <x v="16"/>
    <s v="Elec Distribution 360-373"/>
    <s v="Programs"/>
  </r>
  <r>
    <s v="ZPJ34"/>
    <x v="16"/>
    <x v="259"/>
    <x v="259"/>
    <s v="DIS-E Cap Blanket"/>
    <d v="2010-01-01T00:00:00"/>
    <x v="2"/>
    <n v="201502"/>
    <x v="0"/>
    <x v="1"/>
    <s v="369100"/>
    <s v="038                                "/>
    <s v="00"/>
    <s v="UADD    "/>
    <x v="5305"/>
    <s v="2055"/>
    <s v="ZPJ34"/>
    <x v="16"/>
    <s v="Elec Distribution 360-373"/>
    <s v="Programs"/>
  </r>
  <r>
    <s v="ZDP34"/>
    <x v="16"/>
    <x v="262"/>
    <x v="262"/>
    <s v="DIS-E Cap Blanket"/>
    <d v="2010-01-01T00:00:00"/>
    <x v="2"/>
    <n v="201502"/>
    <x v="0"/>
    <x v="0"/>
    <s v="364000"/>
    <s v="028                                "/>
    <s v="00"/>
    <s v="UADD    "/>
    <x v="5306"/>
    <s v="2055"/>
    <s v="ZDP34"/>
    <x v="16"/>
    <s v="Elec Distribution 360-373"/>
    <s v="Programs"/>
  </r>
  <r>
    <s v="ZDP34"/>
    <x v="16"/>
    <x v="262"/>
    <x v="262"/>
    <s v="DIS-E Cap Blanket"/>
    <d v="2010-01-01T00:00:00"/>
    <x v="2"/>
    <n v="201502"/>
    <x v="0"/>
    <x v="0"/>
    <s v="365000"/>
    <s v="028                                "/>
    <s v="00"/>
    <s v="UADD    "/>
    <x v="5307"/>
    <s v="2055"/>
    <s v="ZDP34"/>
    <x v="16"/>
    <s v="Elec Distribution 360-373"/>
    <s v="Programs"/>
  </r>
  <r>
    <s v="ZDP34"/>
    <x v="16"/>
    <x v="262"/>
    <x v="262"/>
    <s v="DIS-E Cap Blanket"/>
    <d v="2010-01-01T00:00:00"/>
    <x v="2"/>
    <n v="201502"/>
    <x v="0"/>
    <x v="0"/>
    <s v="366000"/>
    <s v="028                                "/>
    <s v="00"/>
    <s v="UADD    "/>
    <x v="5308"/>
    <s v="2055"/>
    <s v="ZDP34"/>
    <x v="16"/>
    <s v="Elec Distribution 360-373"/>
    <s v="Programs"/>
  </r>
  <r>
    <s v="ZDP34"/>
    <x v="16"/>
    <x v="262"/>
    <x v="262"/>
    <s v="DIS-E Cap Blanket"/>
    <d v="2010-01-01T00:00:00"/>
    <x v="2"/>
    <n v="201502"/>
    <x v="0"/>
    <x v="0"/>
    <s v="367000"/>
    <s v="028                                "/>
    <s v="00"/>
    <s v="UADD    "/>
    <x v="5309"/>
    <s v="2055"/>
    <s v="ZDP34"/>
    <x v="16"/>
    <s v="Elec Distribution 360-373"/>
    <s v="Programs"/>
  </r>
  <r>
    <s v="ZBC34"/>
    <x v="16"/>
    <x v="263"/>
    <x v="263"/>
    <s v="DIS-E Cap Blanket"/>
    <d v="2010-01-01T00:00:00"/>
    <x v="2"/>
    <n v="201502"/>
    <x v="0"/>
    <x v="0"/>
    <s v="367000"/>
    <s v="028                                "/>
    <s v="00"/>
    <s v="UADD    "/>
    <x v="5310"/>
    <s v="2055"/>
    <s v="ZBC34"/>
    <x v="16"/>
    <s v="Elec Distribution 360-373"/>
    <s v="Programs"/>
  </r>
  <r>
    <s v="ZBC34"/>
    <x v="16"/>
    <x v="264"/>
    <x v="264"/>
    <s v="DIS-E Cap Blanket"/>
    <d v="2010-01-01T00:00:00"/>
    <x v="2"/>
    <n v="201502"/>
    <x v="0"/>
    <x v="0"/>
    <s v="364000"/>
    <s v="028                                "/>
    <s v="00"/>
    <s v="UADD    "/>
    <x v="5311"/>
    <s v="2055"/>
    <s v="ZBC34"/>
    <x v="16"/>
    <s v="Elec Distribution 360-373"/>
    <s v="Programs"/>
  </r>
  <r>
    <s v="ZBC34"/>
    <x v="16"/>
    <x v="264"/>
    <x v="264"/>
    <s v="DIS-E Cap Blanket"/>
    <d v="2010-01-01T00:00:00"/>
    <x v="2"/>
    <n v="201502"/>
    <x v="0"/>
    <x v="0"/>
    <s v="365000"/>
    <s v="028                                "/>
    <s v="00"/>
    <s v="UADD    "/>
    <x v="5312"/>
    <s v="2055"/>
    <s v="ZBC34"/>
    <x v="16"/>
    <s v="Elec Distribution 360-373"/>
    <s v="Programs"/>
  </r>
  <r>
    <s v="ZBC34"/>
    <x v="16"/>
    <x v="264"/>
    <x v="264"/>
    <s v="DIS-E Cap Blanket"/>
    <d v="2010-01-01T00:00:00"/>
    <x v="2"/>
    <n v="201502"/>
    <x v="0"/>
    <x v="0"/>
    <s v="366000"/>
    <s v="028                                "/>
    <s v="00"/>
    <s v="UADD    "/>
    <x v="5313"/>
    <s v="2055"/>
    <s v="ZBC34"/>
    <x v="16"/>
    <s v="Elec Distribution 360-373"/>
    <s v="Programs"/>
  </r>
  <r>
    <s v="ZBC34"/>
    <x v="16"/>
    <x v="264"/>
    <x v="264"/>
    <s v="DIS-E Cap Blanket"/>
    <d v="2010-01-01T00:00:00"/>
    <x v="2"/>
    <n v="201502"/>
    <x v="0"/>
    <x v="0"/>
    <s v="367000"/>
    <s v="028                                "/>
    <s v="00"/>
    <s v="UADD    "/>
    <x v="5314"/>
    <s v="2055"/>
    <s v="ZBC34"/>
    <x v="16"/>
    <s v="Elec Distribution 360-373"/>
    <s v="Programs"/>
  </r>
  <r>
    <s v="ZBC34"/>
    <x v="16"/>
    <x v="264"/>
    <x v="264"/>
    <s v="DIS-E Cap Blanket"/>
    <d v="2010-01-01T00:00:00"/>
    <x v="2"/>
    <n v="201502"/>
    <x v="0"/>
    <x v="0"/>
    <s v="368000"/>
    <s v="028                                "/>
    <s v="00"/>
    <s v="UADD    "/>
    <x v="5315"/>
    <s v="2055"/>
    <s v="ZBC34"/>
    <x v="16"/>
    <s v="Elec Distribution 360-373"/>
    <s v="Programs"/>
  </r>
  <r>
    <s v="ZBC34"/>
    <x v="16"/>
    <x v="264"/>
    <x v="264"/>
    <s v="DIS-E Cap Blanket"/>
    <d v="2010-01-01T00:00:00"/>
    <x v="2"/>
    <n v="201502"/>
    <x v="0"/>
    <x v="0"/>
    <s v="369300"/>
    <s v="028                                "/>
    <s v="00"/>
    <s v="UADD    "/>
    <x v="5316"/>
    <s v="2055"/>
    <s v="ZBC34"/>
    <x v="16"/>
    <s v="Elec Distribution 360-373"/>
    <s v="Programs"/>
  </r>
  <r>
    <s v="ZBC34"/>
    <x v="16"/>
    <x v="264"/>
    <x v="264"/>
    <s v="DIS-E Cap Blanket"/>
    <d v="2010-01-01T00:00:00"/>
    <x v="2"/>
    <n v="201502"/>
    <x v="0"/>
    <x v="0"/>
    <s v="373400"/>
    <s v="028                                "/>
    <s v="00"/>
    <s v="UADD    "/>
    <x v="5317"/>
    <s v="2055"/>
    <s v="ZBC34"/>
    <x v="16"/>
    <s v="Elec Distribution 360-373"/>
    <s v="Programs"/>
  </r>
  <r>
    <s v="ZBC34"/>
    <x v="16"/>
    <x v="265"/>
    <x v="265"/>
    <s v="DIS-E Cap Blanket"/>
    <d v="2010-01-01T00:00:00"/>
    <x v="2"/>
    <n v="201502"/>
    <x v="0"/>
    <x v="0"/>
    <s v="365000"/>
    <s v="028                                "/>
    <s v="00"/>
    <s v="UADD    "/>
    <x v="5318"/>
    <s v="2055"/>
    <s v="ZBC34"/>
    <x v="16"/>
    <s v="Elec Distribution 360-373"/>
    <s v="Programs"/>
  </r>
  <r>
    <s v="ZBC34"/>
    <x v="16"/>
    <x v="265"/>
    <x v="265"/>
    <s v="DIS-E Cap Blanket"/>
    <d v="2010-01-01T00:00:00"/>
    <x v="2"/>
    <n v="201502"/>
    <x v="0"/>
    <x v="0"/>
    <s v="367000"/>
    <s v="028                                "/>
    <s v="00"/>
    <s v="UADD    "/>
    <x v="5319"/>
    <s v="2055"/>
    <s v="ZBC34"/>
    <x v="16"/>
    <s v="Elec Distribution 360-373"/>
    <s v="Programs"/>
  </r>
  <r>
    <s v="ZBC34"/>
    <x v="16"/>
    <x v="265"/>
    <x v="265"/>
    <s v="DIS-E Cap Blanket"/>
    <d v="2010-01-01T00:00:00"/>
    <x v="2"/>
    <n v="201502"/>
    <x v="0"/>
    <x v="0"/>
    <s v="368000"/>
    <s v="028                                "/>
    <s v="00"/>
    <s v="UADD    "/>
    <x v="5320"/>
    <s v="2055"/>
    <s v="ZBC34"/>
    <x v="16"/>
    <s v="Elec Distribution 360-373"/>
    <s v="Programs"/>
  </r>
  <r>
    <s v="ZBC34"/>
    <x v="16"/>
    <x v="265"/>
    <x v="265"/>
    <s v="DIS-E Cap Blanket"/>
    <d v="2010-01-01T00:00:00"/>
    <x v="2"/>
    <n v="201502"/>
    <x v="0"/>
    <x v="0"/>
    <s v="369300"/>
    <s v="028                                "/>
    <s v="00"/>
    <s v="UADD    "/>
    <x v="5321"/>
    <s v="2055"/>
    <s v="ZBC34"/>
    <x v="16"/>
    <s v="Elec Distribution 360-373"/>
    <s v="Programs"/>
  </r>
  <r>
    <s v="ZBW34"/>
    <x v="16"/>
    <x v="266"/>
    <x v="266"/>
    <s v="DIS-E Cap Blanket"/>
    <d v="2010-01-01T00:00:00"/>
    <x v="2"/>
    <n v="201502"/>
    <x v="0"/>
    <x v="0"/>
    <s v="364000"/>
    <s v="028                                "/>
    <s v="00"/>
    <s v="UADD    "/>
    <x v="5322"/>
    <s v="2055"/>
    <s v="ZBW34"/>
    <x v="16"/>
    <s v="Elec Distribution 360-373"/>
    <s v="Programs"/>
  </r>
  <r>
    <s v="ZBW34"/>
    <x v="16"/>
    <x v="266"/>
    <x v="266"/>
    <s v="DIS-E Cap Blanket"/>
    <d v="2010-01-01T00:00:00"/>
    <x v="2"/>
    <n v="201502"/>
    <x v="0"/>
    <x v="0"/>
    <s v="365000"/>
    <s v="028                                "/>
    <s v="00"/>
    <s v="UADD    "/>
    <x v="5323"/>
    <s v="2055"/>
    <s v="ZBW34"/>
    <x v="16"/>
    <s v="Elec Distribution 360-373"/>
    <s v="Programs"/>
  </r>
  <r>
    <s v="ZBW34"/>
    <x v="16"/>
    <x v="266"/>
    <x v="266"/>
    <s v="DIS-E Cap Blanket"/>
    <d v="2010-01-01T00:00:00"/>
    <x v="2"/>
    <n v="201502"/>
    <x v="0"/>
    <x v="0"/>
    <s v="367000"/>
    <s v="028                                "/>
    <s v="00"/>
    <s v="UADD    "/>
    <x v="5324"/>
    <s v="2055"/>
    <s v="ZBW34"/>
    <x v="16"/>
    <s v="Elec Distribution 360-373"/>
    <s v="Programs"/>
  </r>
  <r>
    <s v="ZBW34"/>
    <x v="16"/>
    <x v="266"/>
    <x v="266"/>
    <s v="DIS-E Cap Blanket"/>
    <d v="2010-01-01T00:00:00"/>
    <x v="2"/>
    <n v="201502"/>
    <x v="0"/>
    <x v="0"/>
    <s v="369100"/>
    <s v="028                                "/>
    <s v="00"/>
    <s v="UADD    "/>
    <x v="5325"/>
    <s v="2055"/>
    <s v="ZBW34"/>
    <x v="16"/>
    <s v="Elec Distribution 360-373"/>
    <s v="Programs"/>
  </r>
  <r>
    <s v="ZBO34"/>
    <x v="16"/>
    <x v="267"/>
    <x v="267"/>
    <s v="DIS-E Cap Blanket"/>
    <d v="2010-01-01T00:00:00"/>
    <x v="2"/>
    <n v="201502"/>
    <x v="0"/>
    <x v="0"/>
    <s v="364000"/>
    <s v="028                                "/>
    <s v="00"/>
    <s v="UADD    "/>
    <x v="5326"/>
    <s v="2055"/>
    <s v="ZBO34"/>
    <x v="16"/>
    <s v="Elec Distribution 360-373"/>
    <s v="Programs"/>
  </r>
  <r>
    <s v="ZBO34"/>
    <x v="16"/>
    <x v="267"/>
    <x v="267"/>
    <s v="DIS-E Cap Blanket"/>
    <d v="2010-01-01T00:00:00"/>
    <x v="2"/>
    <n v="201502"/>
    <x v="0"/>
    <x v="0"/>
    <s v="365000"/>
    <s v="028                                "/>
    <s v="00"/>
    <s v="UADD    "/>
    <x v="5327"/>
    <s v="2055"/>
    <s v="ZBO34"/>
    <x v="16"/>
    <s v="Elec Distribution 360-373"/>
    <s v="Programs"/>
  </r>
  <r>
    <s v="ZBO34"/>
    <x v="16"/>
    <x v="267"/>
    <x v="267"/>
    <s v="DIS-E Cap Blanket"/>
    <d v="2010-01-01T00:00:00"/>
    <x v="2"/>
    <n v="201502"/>
    <x v="0"/>
    <x v="0"/>
    <s v="367000"/>
    <s v="028                                "/>
    <s v="00"/>
    <s v="UADD    "/>
    <x v="5328"/>
    <s v="2055"/>
    <s v="ZBO34"/>
    <x v="16"/>
    <s v="Elec Distribution 360-373"/>
    <s v="Programs"/>
  </r>
  <r>
    <s v="ZBO34"/>
    <x v="16"/>
    <x v="268"/>
    <x v="268"/>
    <s v="DIS-E Cap Blanket"/>
    <d v="2010-01-01T00:00:00"/>
    <x v="2"/>
    <n v="201502"/>
    <x v="0"/>
    <x v="0"/>
    <s v="364000"/>
    <s v="028                                "/>
    <s v="00"/>
    <s v="UADD    "/>
    <x v="5329"/>
    <s v="2055"/>
    <s v="ZBO34"/>
    <x v="16"/>
    <s v="Elec Distribution 360-373"/>
    <s v="Programs"/>
  </r>
  <r>
    <s v="ZBO34"/>
    <x v="16"/>
    <x v="268"/>
    <x v="268"/>
    <s v="DIS-E Cap Blanket"/>
    <d v="2010-01-01T00:00:00"/>
    <x v="2"/>
    <n v="201502"/>
    <x v="0"/>
    <x v="0"/>
    <s v="365000"/>
    <s v="028                                "/>
    <s v="00"/>
    <s v="UADD    "/>
    <x v="5330"/>
    <s v="2055"/>
    <s v="ZBO34"/>
    <x v="16"/>
    <s v="Elec Distribution 360-373"/>
    <s v="Programs"/>
  </r>
  <r>
    <s v="ZBO34"/>
    <x v="16"/>
    <x v="268"/>
    <x v="268"/>
    <s v="DIS-E Cap Blanket"/>
    <d v="2010-01-01T00:00:00"/>
    <x v="2"/>
    <n v="201502"/>
    <x v="0"/>
    <x v="0"/>
    <s v="367000"/>
    <s v="028                                "/>
    <s v="00"/>
    <s v="UADD    "/>
    <x v="5331"/>
    <s v="2055"/>
    <s v="ZBO34"/>
    <x v="16"/>
    <s v="Elec Distribution 360-373"/>
    <s v="Programs"/>
  </r>
  <r>
    <s v="ZBO34"/>
    <x v="16"/>
    <x v="268"/>
    <x v="268"/>
    <s v="DIS-E Cap Blanket"/>
    <d v="2010-01-01T00:00:00"/>
    <x v="2"/>
    <n v="201502"/>
    <x v="0"/>
    <x v="0"/>
    <s v="368000"/>
    <s v="028                                "/>
    <s v="00"/>
    <s v="UADD    "/>
    <x v="5332"/>
    <s v="2055"/>
    <s v="ZBO34"/>
    <x v="16"/>
    <s v="Elec Distribution 360-373"/>
    <s v="Programs"/>
  </r>
  <r>
    <s v="ZBO34"/>
    <x v="16"/>
    <x v="268"/>
    <x v="268"/>
    <s v="DIS-E Cap Blanket"/>
    <d v="2010-01-01T00:00:00"/>
    <x v="2"/>
    <n v="201502"/>
    <x v="0"/>
    <x v="0"/>
    <s v="369300"/>
    <s v="028                                "/>
    <s v="00"/>
    <s v="UADD    "/>
    <x v="5333"/>
    <s v="2055"/>
    <s v="ZBO34"/>
    <x v="16"/>
    <s v="Elec Distribution 360-373"/>
    <s v="Programs"/>
  </r>
  <r>
    <s v="ZBR34"/>
    <x v="16"/>
    <x v="269"/>
    <x v="269"/>
    <s v="DIS-E Cap Blanket"/>
    <d v="2010-01-01T00:00:00"/>
    <x v="2"/>
    <n v="201502"/>
    <x v="0"/>
    <x v="0"/>
    <s v="364000"/>
    <s v="028                                "/>
    <s v="00"/>
    <s v="UADD    "/>
    <x v="5334"/>
    <s v="2055"/>
    <s v="ZBR34"/>
    <x v="16"/>
    <s v="Elec Distribution 360-373"/>
    <s v="Programs"/>
  </r>
  <r>
    <s v="ZBR34"/>
    <x v="16"/>
    <x v="914"/>
    <x v="914"/>
    <s v="DIS-E Cap Blanket"/>
    <d v="2010-01-01T00:00:00"/>
    <x v="2"/>
    <n v="201502"/>
    <x v="0"/>
    <x v="0"/>
    <s v="364000"/>
    <s v="028                                "/>
    <s v="00"/>
    <s v="UADD    "/>
    <x v="5335"/>
    <s v="2055"/>
    <s v="ZBR34"/>
    <x v="16"/>
    <s v="Elec Distribution 360-373"/>
    <s v="Programs"/>
  </r>
  <r>
    <s v="ZBR34"/>
    <x v="16"/>
    <x v="914"/>
    <x v="914"/>
    <s v="DIS-E Cap Blanket"/>
    <d v="2010-01-01T00:00:00"/>
    <x v="2"/>
    <n v="201502"/>
    <x v="0"/>
    <x v="0"/>
    <s v="365000"/>
    <s v="028                                "/>
    <s v="00"/>
    <s v="UADD    "/>
    <x v="5336"/>
    <s v="2055"/>
    <s v="ZBR34"/>
    <x v="16"/>
    <s v="Elec Distribution 360-373"/>
    <s v="Programs"/>
  </r>
  <r>
    <s v="ZBR34"/>
    <x v="16"/>
    <x v="914"/>
    <x v="914"/>
    <s v="DIS-E Cap Blanket"/>
    <d v="2010-01-01T00:00:00"/>
    <x v="2"/>
    <n v="201502"/>
    <x v="0"/>
    <x v="0"/>
    <s v="367000"/>
    <s v="028                                "/>
    <s v="00"/>
    <s v="UADD    "/>
    <x v="5337"/>
    <s v="2055"/>
    <s v="ZBR34"/>
    <x v="16"/>
    <s v="Elec Distribution 360-373"/>
    <s v="Programs"/>
  </r>
  <r>
    <s v="ZBR34"/>
    <x v="16"/>
    <x v="914"/>
    <x v="914"/>
    <s v="DIS-E Cap Blanket"/>
    <d v="2010-01-01T00:00:00"/>
    <x v="2"/>
    <n v="201502"/>
    <x v="0"/>
    <x v="0"/>
    <s v="368000"/>
    <s v="028                                "/>
    <s v="00"/>
    <s v="UADD    "/>
    <x v="5338"/>
    <s v="2055"/>
    <s v="ZBR34"/>
    <x v="16"/>
    <s v="Elec Distribution 360-373"/>
    <s v="Programs"/>
  </r>
  <r>
    <s v="ZBR34"/>
    <x v="16"/>
    <x v="914"/>
    <x v="914"/>
    <s v="DIS-E Cap Blanket"/>
    <d v="2010-01-01T00:00:00"/>
    <x v="2"/>
    <n v="201502"/>
    <x v="0"/>
    <x v="0"/>
    <s v="369300"/>
    <s v="028                                "/>
    <s v="00"/>
    <s v="UADD    "/>
    <x v="5335"/>
    <s v="2055"/>
    <s v="ZBR34"/>
    <x v="16"/>
    <s v="Elec Distribution 360-373"/>
    <s v="Programs"/>
  </r>
  <r>
    <s v="ZCJ34"/>
    <x v="16"/>
    <x v="270"/>
    <x v="270"/>
    <s v="DIS-E Cap Blanket"/>
    <d v="2010-01-01T00:00:00"/>
    <x v="2"/>
    <n v="201502"/>
    <x v="0"/>
    <x v="1"/>
    <s v="364000"/>
    <s v="038                                "/>
    <s v="00"/>
    <s v="UADD    "/>
    <x v="5339"/>
    <s v="2055"/>
    <s v="ZCJ34"/>
    <x v="16"/>
    <s v="Elec Distribution 360-373"/>
    <s v="Programs"/>
  </r>
  <r>
    <s v="ZCJ34"/>
    <x v="16"/>
    <x v="270"/>
    <x v="270"/>
    <s v="DIS-E Cap Blanket"/>
    <d v="2010-01-01T00:00:00"/>
    <x v="2"/>
    <n v="201502"/>
    <x v="0"/>
    <x v="1"/>
    <s v="365000"/>
    <s v="038                                "/>
    <s v="00"/>
    <s v="UADD    "/>
    <x v="239"/>
    <s v="2055"/>
    <s v="ZCJ34"/>
    <x v="16"/>
    <s v="Elec Distribution 360-373"/>
    <s v="Programs"/>
  </r>
  <r>
    <s v="ZCJ34"/>
    <x v="16"/>
    <x v="270"/>
    <x v="270"/>
    <s v="DIS-E Cap Blanket"/>
    <d v="2010-01-01T00:00:00"/>
    <x v="2"/>
    <n v="201502"/>
    <x v="0"/>
    <x v="1"/>
    <s v="366000"/>
    <s v="038                                "/>
    <s v="00"/>
    <s v="UADD    "/>
    <x v="5340"/>
    <s v="2055"/>
    <s v="ZCJ34"/>
    <x v="16"/>
    <s v="Elec Distribution 360-373"/>
    <s v="Programs"/>
  </r>
  <r>
    <s v="ZCJ34"/>
    <x v="16"/>
    <x v="270"/>
    <x v="270"/>
    <s v="DIS-E Cap Blanket"/>
    <d v="2010-01-01T00:00:00"/>
    <x v="2"/>
    <n v="201502"/>
    <x v="0"/>
    <x v="1"/>
    <s v="367000"/>
    <s v="038                                "/>
    <s v="00"/>
    <s v="UADD    "/>
    <x v="239"/>
    <s v="2055"/>
    <s v="ZCJ34"/>
    <x v="16"/>
    <s v="Elec Distribution 360-373"/>
    <s v="Programs"/>
  </r>
  <r>
    <s v="ZCJ34"/>
    <x v="16"/>
    <x v="270"/>
    <x v="270"/>
    <s v="DIS-E Cap Blanket"/>
    <d v="2010-01-01T00:00:00"/>
    <x v="2"/>
    <n v="201502"/>
    <x v="0"/>
    <x v="1"/>
    <s v="368000"/>
    <s v="038                                "/>
    <s v="00"/>
    <s v="UADD    "/>
    <x v="239"/>
    <s v="2055"/>
    <s v="ZCJ34"/>
    <x v="16"/>
    <s v="Elec Distribution 360-373"/>
    <s v="Programs"/>
  </r>
  <r>
    <s v="ZCJ34"/>
    <x v="16"/>
    <x v="270"/>
    <x v="270"/>
    <s v="DIS-E Cap Blanket"/>
    <d v="2010-01-01T00:00:00"/>
    <x v="2"/>
    <n v="201502"/>
    <x v="0"/>
    <x v="1"/>
    <s v="369100"/>
    <s v="038                                "/>
    <s v="00"/>
    <s v="UADD    "/>
    <x v="239"/>
    <s v="2055"/>
    <s v="ZCJ34"/>
    <x v="16"/>
    <s v="Elec Distribution 360-373"/>
    <s v="Programs"/>
  </r>
  <r>
    <s v="ZCJ34"/>
    <x v="16"/>
    <x v="270"/>
    <x v="270"/>
    <s v="DIS-E Cap Blanket"/>
    <d v="2010-01-01T00:00:00"/>
    <x v="2"/>
    <n v="201502"/>
    <x v="0"/>
    <x v="1"/>
    <s v="369300"/>
    <s v="038                                "/>
    <s v="00"/>
    <s v="UADD    "/>
    <x v="239"/>
    <s v="2055"/>
    <s v="ZCJ34"/>
    <x v="16"/>
    <s v="Elec Distribution 360-373"/>
    <s v="Programs"/>
  </r>
  <r>
    <s v="ZCJ34"/>
    <x v="16"/>
    <x v="270"/>
    <x v="270"/>
    <s v="DIS-E Cap Blanket"/>
    <d v="2010-01-01T00:00:00"/>
    <x v="2"/>
    <n v="201502"/>
    <x v="0"/>
    <x v="1"/>
    <s v="373400"/>
    <s v="038                                "/>
    <s v="00"/>
    <s v="UADD    "/>
    <x v="239"/>
    <s v="2055"/>
    <s v="ZCJ34"/>
    <x v="16"/>
    <s v="Elec Distribution 360-373"/>
    <s v="Programs"/>
  </r>
  <r>
    <s v="ZPJ34"/>
    <x v="16"/>
    <x v="273"/>
    <x v="273"/>
    <s v="DIS-E Cap Blanket"/>
    <d v="2010-01-01T00:00:00"/>
    <x v="2"/>
    <n v="201502"/>
    <x v="0"/>
    <x v="0"/>
    <s v="364000"/>
    <s v="028                                "/>
    <s v="00"/>
    <s v="UADD    "/>
    <x v="3990"/>
    <s v="2055"/>
    <s v="ZPJ34"/>
    <x v="16"/>
    <s v="Elec Distribution 360-373"/>
    <s v="Programs"/>
  </r>
  <r>
    <s v="ZPJ34"/>
    <x v="16"/>
    <x v="273"/>
    <x v="273"/>
    <s v="DIS-E Cap Blanket"/>
    <d v="2010-01-01T00:00:00"/>
    <x v="2"/>
    <n v="201502"/>
    <x v="0"/>
    <x v="0"/>
    <s v="365000"/>
    <s v="028                                "/>
    <s v="00"/>
    <s v="UADD    "/>
    <x v="3991"/>
    <s v="2055"/>
    <s v="ZPJ34"/>
    <x v="16"/>
    <s v="Elec Distribution 360-373"/>
    <s v="Programs"/>
  </r>
  <r>
    <s v="ZPJ34"/>
    <x v="16"/>
    <x v="273"/>
    <x v="273"/>
    <s v="DIS-E Cap Blanket"/>
    <d v="2010-01-01T00:00:00"/>
    <x v="2"/>
    <n v="201502"/>
    <x v="0"/>
    <x v="0"/>
    <s v="366000"/>
    <s v="028                                "/>
    <s v="00"/>
    <s v="UADD    "/>
    <x v="3992"/>
    <s v="2055"/>
    <s v="ZPJ34"/>
    <x v="16"/>
    <s v="Elec Distribution 360-373"/>
    <s v="Programs"/>
  </r>
  <r>
    <s v="ZPJ34"/>
    <x v="16"/>
    <x v="273"/>
    <x v="273"/>
    <s v="DIS-E Cap Blanket"/>
    <d v="2010-01-01T00:00:00"/>
    <x v="2"/>
    <n v="201502"/>
    <x v="0"/>
    <x v="0"/>
    <s v="367000"/>
    <s v="028                                "/>
    <s v="00"/>
    <s v="UADD    "/>
    <x v="3991"/>
    <s v="2055"/>
    <s v="ZPJ34"/>
    <x v="16"/>
    <s v="Elec Distribution 360-373"/>
    <s v="Programs"/>
  </r>
  <r>
    <s v="ZPJ34"/>
    <x v="16"/>
    <x v="273"/>
    <x v="273"/>
    <s v="DIS-E Cap Blanket"/>
    <d v="2010-01-01T00:00:00"/>
    <x v="2"/>
    <n v="201502"/>
    <x v="0"/>
    <x v="0"/>
    <s v="368000"/>
    <s v="028                                "/>
    <s v="00"/>
    <s v="UADD    "/>
    <x v="3991"/>
    <s v="2055"/>
    <s v="ZPJ34"/>
    <x v="16"/>
    <s v="Elec Distribution 360-373"/>
    <s v="Programs"/>
  </r>
  <r>
    <s v="ZPJ34"/>
    <x v="16"/>
    <x v="273"/>
    <x v="273"/>
    <s v="DIS-E Cap Blanket"/>
    <d v="2010-01-01T00:00:00"/>
    <x v="2"/>
    <n v="201502"/>
    <x v="0"/>
    <x v="0"/>
    <s v="369100"/>
    <s v="028                                "/>
    <s v="00"/>
    <s v="UADD    "/>
    <x v="3991"/>
    <s v="2055"/>
    <s v="ZPJ34"/>
    <x v="16"/>
    <s v="Elec Distribution 360-373"/>
    <s v="Programs"/>
  </r>
  <r>
    <s v="ZPJ34"/>
    <x v="16"/>
    <x v="273"/>
    <x v="273"/>
    <s v="DIS-E Cap Blanket"/>
    <d v="2010-01-01T00:00:00"/>
    <x v="2"/>
    <n v="201502"/>
    <x v="0"/>
    <x v="0"/>
    <s v="369300"/>
    <s v="028                                "/>
    <s v="00"/>
    <s v="UADD    "/>
    <x v="3993"/>
    <s v="2055"/>
    <s v="ZPJ34"/>
    <x v="16"/>
    <s v="Elec Distribution 360-373"/>
    <s v="Programs"/>
  </r>
  <r>
    <s v="ZPJ34"/>
    <x v="16"/>
    <x v="273"/>
    <x v="273"/>
    <s v="DIS-E Cap Blanket"/>
    <d v="2010-01-01T00:00:00"/>
    <x v="2"/>
    <n v="201502"/>
    <x v="0"/>
    <x v="0"/>
    <s v="373300"/>
    <s v="028                                "/>
    <s v="00"/>
    <s v="UADD    "/>
    <x v="3991"/>
    <s v="2055"/>
    <s v="ZPJ34"/>
    <x v="16"/>
    <s v="Elec Distribution 360-373"/>
    <s v="Programs"/>
  </r>
  <r>
    <s v="ZPJ34"/>
    <x v="16"/>
    <x v="273"/>
    <x v="273"/>
    <s v="DIS-E Cap Blanket"/>
    <d v="2010-01-01T00:00:00"/>
    <x v="2"/>
    <n v="201502"/>
    <x v="0"/>
    <x v="0"/>
    <s v="373400"/>
    <s v="028                                "/>
    <s v="00"/>
    <s v="UADD    "/>
    <x v="3991"/>
    <s v="2055"/>
    <s v="ZPJ34"/>
    <x v="16"/>
    <s v="Elec Distribution 360-373"/>
    <s v="Programs"/>
  </r>
  <r>
    <s v="ZBC34"/>
    <x v="16"/>
    <x v="277"/>
    <x v="277"/>
    <s v="DIS-E Cap Blanket"/>
    <d v="2010-01-01T00:00:00"/>
    <x v="2"/>
    <n v="201502"/>
    <x v="0"/>
    <x v="0"/>
    <s v="373400"/>
    <s v="028                                "/>
    <s v="00"/>
    <s v="UADD    "/>
    <x v="5341"/>
    <s v="2055"/>
    <s v="ZBC34"/>
    <x v="16"/>
    <s v="Elec Distribution 360-373"/>
    <s v="Programs"/>
  </r>
  <r>
    <s v="ZCJ34"/>
    <x v="16"/>
    <x v="279"/>
    <x v="279"/>
    <s v="DIS-E Cap Blanket"/>
    <d v="2010-01-01T00:00:00"/>
    <x v="2"/>
    <n v="201502"/>
    <x v="0"/>
    <x v="1"/>
    <s v="364000"/>
    <s v="038                                "/>
    <s v="00"/>
    <s v="UADD    "/>
    <x v="5342"/>
    <s v="2055"/>
    <s v="ZCJ34"/>
    <x v="16"/>
    <s v="Elec Distribution 360-373"/>
    <s v="Programs"/>
  </r>
  <r>
    <s v="ZCJ34"/>
    <x v="16"/>
    <x v="279"/>
    <x v="279"/>
    <s v="DIS-E Cap Blanket"/>
    <d v="2010-01-01T00:00:00"/>
    <x v="2"/>
    <n v="201502"/>
    <x v="0"/>
    <x v="1"/>
    <s v="365000"/>
    <s v="038                                "/>
    <s v="00"/>
    <s v="UADD    "/>
    <x v="5342"/>
    <s v="2055"/>
    <s v="ZCJ34"/>
    <x v="16"/>
    <s v="Elec Distribution 360-373"/>
    <s v="Programs"/>
  </r>
  <r>
    <s v="ZCJ34"/>
    <x v="16"/>
    <x v="279"/>
    <x v="279"/>
    <s v="DIS-E Cap Blanket"/>
    <d v="2010-01-01T00:00:00"/>
    <x v="2"/>
    <n v="201502"/>
    <x v="0"/>
    <x v="1"/>
    <s v="366000"/>
    <s v="038                                "/>
    <s v="00"/>
    <s v="UADD    "/>
    <x v="5343"/>
    <s v="2055"/>
    <s v="ZCJ34"/>
    <x v="16"/>
    <s v="Elec Distribution 360-373"/>
    <s v="Programs"/>
  </r>
  <r>
    <s v="ZCJ34"/>
    <x v="16"/>
    <x v="279"/>
    <x v="279"/>
    <s v="DIS-E Cap Blanket"/>
    <d v="2010-01-01T00:00:00"/>
    <x v="2"/>
    <n v="201502"/>
    <x v="0"/>
    <x v="1"/>
    <s v="367000"/>
    <s v="038                                "/>
    <s v="00"/>
    <s v="UADD    "/>
    <x v="5342"/>
    <s v="2055"/>
    <s v="ZCJ34"/>
    <x v="16"/>
    <s v="Elec Distribution 360-373"/>
    <s v="Programs"/>
  </r>
  <r>
    <s v="ZCJ34"/>
    <x v="16"/>
    <x v="279"/>
    <x v="279"/>
    <s v="DIS-E Cap Blanket"/>
    <d v="2010-01-01T00:00:00"/>
    <x v="2"/>
    <n v="201502"/>
    <x v="0"/>
    <x v="1"/>
    <s v="368000"/>
    <s v="038                                "/>
    <s v="00"/>
    <s v="UADD    "/>
    <x v="5342"/>
    <s v="2055"/>
    <s v="ZCJ34"/>
    <x v="16"/>
    <s v="Elec Distribution 360-373"/>
    <s v="Programs"/>
  </r>
  <r>
    <s v="ZCJ34"/>
    <x v="16"/>
    <x v="279"/>
    <x v="279"/>
    <s v="DIS-E Cap Blanket"/>
    <d v="2010-01-01T00:00:00"/>
    <x v="2"/>
    <n v="201502"/>
    <x v="0"/>
    <x v="1"/>
    <s v="373300"/>
    <s v="038                                "/>
    <s v="00"/>
    <s v="UADD    "/>
    <x v="5342"/>
    <s v="2055"/>
    <s v="ZCJ34"/>
    <x v="16"/>
    <s v="Elec Distribution 360-373"/>
    <s v="Programs"/>
  </r>
  <r>
    <s v="ZCJ34"/>
    <x v="16"/>
    <x v="279"/>
    <x v="279"/>
    <s v="DIS-E Cap Blanket"/>
    <d v="2010-01-01T00:00:00"/>
    <x v="2"/>
    <n v="201502"/>
    <x v="0"/>
    <x v="1"/>
    <s v="373400"/>
    <s v="038                                "/>
    <s v="00"/>
    <s v="UADD    "/>
    <x v="5342"/>
    <s v="2055"/>
    <s v="ZCJ34"/>
    <x v="16"/>
    <s v="Elec Distribution 360-373"/>
    <s v="Programs"/>
  </r>
  <r>
    <s v="ZCM34"/>
    <x v="16"/>
    <x v="280"/>
    <x v="280"/>
    <s v="DIS-E Cap Blanket"/>
    <d v="2010-01-01T00:00:00"/>
    <x v="2"/>
    <n v="201502"/>
    <x v="0"/>
    <x v="1"/>
    <s v="364000"/>
    <s v="038                                "/>
    <s v="00"/>
    <s v="UADD    "/>
    <x v="5344"/>
    <s v="2055"/>
    <s v="ZCM34"/>
    <x v="16"/>
    <s v="Elec Distribution 360-373"/>
    <s v="Programs"/>
  </r>
  <r>
    <s v="ZCM34"/>
    <x v="16"/>
    <x v="280"/>
    <x v="280"/>
    <s v="DIS-E Cap Blanket"/>
    <d v="2010-01-01T00:00:00"/>
    <x v="2"/>
    <n v="201502"/>
    <x v="0"/>
    <x v="1"/>
    <s v="365000"/>
    <s v="038                                "/>
    <s v="00"/>
    <s v="UADD    "/>
    <x v="5345"/>
    <s v="2055"/>
    <s v="ZCM34"/>
    <x v="16"/>
    <s v="Elec Distribution 360-373"/>
    <s v="Programs"/>
  </r>
  <r>
    <s v="ZCM34"/>
    <x v="16"/>
    <x v="280"/>
    <x v="280"/>
    <s v="DIS-E Cap Blanket"/>
    <d v="2010-01-01T00:00:00"/>
    <x v="2"/>
    <n v="201502"/>
    <x v="0"/>
    <x v="1"/>
    <s v="366000"/>
    <s v="038                                "/>
    <s v="00"/>
    <s v="UADD    "/>
    <x v="5346"/>
    <s v="2055"/>
    <s v="ZCM34"/>
    <x v="16"/>
    <s v="Elec Distribution 360-373"/>
    <s v="Programs"/>
  </r>
  <r>
    <s v="ZCM34"/>
    <x v="16"/>
    <x v="280"/>
    <x v="280"/>
    <s v="DIS-E Cap Blanket"/>
    <d v="2010-01-01T00:00:00"/>
    <x v="2"/>
    <n v="201502"/>
    <x v="0"/>
    <x v="1"/>
    <s v="367000"/>
    <s v="038                                "/>
    <s v="00"/>
    <s v="UADD    "/>
    <x v="5347"/>
    <s v="2055"/>
    <s v="ZCM34"/>
    <x v="16"/>
    <s v="Elec Distribution 360-373"/>
    <s v="Programs"/>
  </r>
  <r>
    <s v="ZCM34"/>
    <x v="16"/>
    <x v="280"/>
    <x v="280"/>
    <s v="DIS-E Cap Blanket"/>
    <d v="2010-01-01T00:00:00"/>
    <x v="2"/>
    <n v="201502"/>
    <x v="0"/>
    <x v="1"/>
    <s v="368000"/>
    <s v="038                                "/>
    <s v="00"/>
    <s v="UADD    "/>
    <x v="5348"/>
    <s v="2055"/>
    <s v="ZCM34"/>
    <x v="16"/>
    <s v="Elec Distribution 360-373"/>
    <s v="Programs"/>
  </r>
  <r>
    <s v="ZCM34"/>
    <x v="16"/>
    <x v="280"/>
    <x v="280"/>
    <s v="DIS-E Cap Blanket"/>
    <d v="2010-01-01T00:00:00"/>
    <x v="2"/>
    <n v="201502"/>
    <x v="0"/>
    <x v="1"/>
    <s v="373400"/>
    <s v="038                                "/>
    <s v="00"/>
    <s v="UADD    "/>
    <x v="5349"/>
    <s v="2055"/>
    <s v="ZCM34"/>
    <x v="16"/>
    <s v="Elec Distribution 360-373"/>
    <s v="Programs"/>
  </r>
  <r>
    <s v="ZLL34"/>
    <x v="16"/>
    <x v="281"/>
    <x v="281"/>
    <s v="DIS-E Cap Blanket"/>
    <d v="2010-01-01T00:00:00"/>
    <x v="2"/>
    <n v="201502"/>
    <x v="0"/>
    <x v="1"/>
    <s v="364000"/>
    <s v="038                                "/>
    <s v="00"/>
    <s v="UADD    "/>
    <x v="5350"/>
    <s v="2055"/>
    <s v="ZLL34"/>
    <x v="16"/>
    <s v="Elec Distribution 360-373"/>
    <s v="Programs"/>
  </r>
  <r>
    <s v="ZLL34"/>
    <x v="16"/>
    <x v="281"/>
    <x v="281"/>
    <s v="DIS-E Cap Blanket"/>
    <d v="2010-01-01T00:00:00"/>
    <x v="2"/>
    <n v="201502"/>
    <x v="0"/>
    <x v="1"/>
    <s v="365000"/>
    <s v="038                                "/>
    <s v="00"/>
    <s v="UADD    "/>
    <x v="5351"/>
    <s v="2055"/>
    <s v="ZLL34"/>
    <x v="16"/>
    <s v="Elec Distribution 360-373"/>
    <s v="Programs"/>
  </r>
  <r>
    <s v="ZLL34"/>
    <x v="16"/>
    <x v="281"/>
    <x v="281"/>
    <s v="DIS-E Cap Blanket"/>
    <d v="2010-01-01T00:00:00"/>
    <x v="2"/>
    <n v="201502"/>
    <x v="0"/>
    <x v="1"/>
    <s v="367000"/>
    <s v="038                                "/>
    <s v="00"/>
    <s v="UADD    "/>
    <x v="5350"/>
    <s v="2055"/>
    <s v="ZLL34"/>
    <x v="16"/>
    <s v="Elec Distribution 360-373"/>
    <s v="Programs"/>
  </r>
  <r>
    <s v="ZLL34"/>
    <x v="16"/>
    <x v="282"/>
    <x v="282"/>
    <s v="DIS-E Cap Blanket"/>
    <d v="2010-01-01T00:00:00"/>
    <x v="2"/>
    <n v="201502"/>
    <x v="0"/>
    <x v="1"/>
    <s v="364000"/>
    <s v="038                                "/>
    <s v="00"/>
    <s v="UADD    "/>
    <x v="5352"/>
    <s v="2055"/>
    <s v="ZLL34"/>
    <x v="16"/>
    <s v="Elec Distribution 360-373"/>
    <s v="Programs"/>
  </r>
  <r>
    <s v="ZLL34"/>
    <x v="16"/>
    <x v="282"/>
    <x v="282"/>
    <s v="DIS-E Cap Blanket"/>
    <d v="2010-01-01T00:00:00"/>
    <x v="2"/>
    <n v="201502"/>
    <x v="0"/>
    <x v="1"/>
    <s v="365000"/>
    <s v="038                                "/>
    <s v="00"/>
    <s v="UADD    "/>
    <x v="5353"/>
    <s v="2055"/>
    <s v="ZLL34"/>
    <x v="16"/>
    <s v="Elec Distribution 360-373"/>
    <s v="Programs"/>
  </r>
  <r>
    <s v="ZLL34"/>
    <x v="16"/>
    <x v="282"/>
    <x v="282"/>
    <s v="DIS-E Cap Blanket"/>
    <d v="2010-01-01T00:00:00"/>
    <x v="2"/>
    <n v="201502"/>
    <x v="0"/>
    <x v="1"/>
    <s v="366000"/>
    <s v="038                                "/>
    <s v="00"/>
    <s v="UADD    "/>
    <x v="5354"/>
    <s v="2055"/>
    <s v="ZLL34"/>
    <x v="16"/>
    <s v="Elec Distribution 360-373"/>
    <s v="Programs"/>
  </r>
  <r>
    <s v="ZLL34"/>
    <x v="16"/>
    <x v="282"/>
    <x v="282"/>
    <s v="DIS-E Cap Blanket"/>
    <d v="2010-01-01T00:00:00"/>
    <x v="2"/>
    <n v="201502"/>
    <x v="0"/>
    <x v="1"/>
    <s v="367000"/>
    <s v="038                                "/>
    <s v="00"/>
    <s v="UADD    "/>
    <x v="5355"/>
    <s v="2055"/>
    <s v="ZLL34"/>
    <x v="16"/>
    <s v="Elec Distribution 360-373"/>
    <s v="Programs"/>
  </r>
  <r>
    <s v="ZLL34"/>
    <x v="16"/>
    <x v="283"/>
    <x v="283"/>
    <s v="DIS-E Cap Blanket"/>
    <d v="2010-01-01T00:00:00"/>
    <x v="2"/>
    <n v="201502"/>
    <x v="0"/>
    <x v="1"/>
    <s v="364000"/>
    <s v="038                                "/>
    <s v="00"/>
    <s v="UADD    "/>
    <x v="5356"/>
    <s v="2055"/>
    <s v="ZLL34"/>
    <x v="16"/>
    <s v="Elec Distribution 360-373"/>
    <s v="Programs"/>
  </r>
  <r>
    <s v="ZLL34"/>
    <x v="16"/>
    <x v="283"/>
    <x v="283"/>
    <s v="DIS-E Cap Blanket"/>
    <d v="2010-01-01T00:00:00"/>
    <x v="2"/>
    <n v="201502"/>
    <x v="0"/>
    <x v="1"/>
    <s v="365000"/>
    <s v="038                                "/>
    <s v="00"/>
    <s v="UADD    "/>
    <x v="5357"/>
    <s v="2055"/>
    <s v="ZLL34"/>
    <x v="16"/>
    <s v="Elec Distribution 360-373"/>
    <s v="Programs"/>
  </r>
  <r>
    <s v="ZLL34"/>
    <x v="16"/>
    <x v="283"/>
    <x v="283"/>
    <s v="DIS-E Cap Blanket"/>
    <d v="2010-01-01T00:00:00"/>
    <x v="2"/>
    <n v="201502"/>
    <x v="0"/>
    <x v="1"/>
    <s v="366000"/>
    <s v="038                                "/>
    <s v="00"/>
    <s v="UADD    "/>
    <x v="239"/>
    <s v="2055"/>
    <s v="ZLL34"/>
    <x v="16"/>
    <s v="Elec Distribution 360-373"/>
    <s v="Programs"/>
  </r>
  <r>
    <s v="ZLL34"/>
    <x v="16"/>
    <x v="283"/>
    <x v="283"/>
    <s v="DIS-E Cap Blanket"/>
    <d v="2010-01-01T00:00:00"/>
    <x v="2"/>
    <n v="201502"/>
    <x v="0"/>
    <x v="1"/>
    <s v="367000"/>
    <s v="038                                "/>
    <s v="00"/>
    <s v="UADD    "/>
    <x v="5358"/>
    <s v="2055"/>
    <s v="ZLL34"/>
    <x v="16"/>
    <s v="Elec Distribution 360-373"/>
    <s v="Programs"/>
  </r>
  <r>
    <s v="ZLL34"/>
    <x v="16"/>
    <x v="283"/>
    <x v="283"/>
    <s v="DIS-E Cap Blanket"/>
    <d v="2010-01-01T00:00:00"/>
    <x v="2"/>
    <n v="201502"/>
    <x v="0"/>
    <x v="1"/>
    <s v="368000"/>
    <s v="038                                "/>
    <s v="00"/>
    <s v="UADD    "/>
    <x v="239"/>
    <s v="2055"/>
    <s v="ZLL34"/>
    <x v="16"/>
    <s v="Elec Distribution 360-373"/>
    <s v="Programs"/>
  </r>
  <r>
    <s v="ZLL34"/>
    <x v="16"/>
    <x v="283"/>
    <x v="283"/>
    <s v="DIS-E Cap Blanket"/>
    <d v="2010-01-01T00:00:00"/>
    <x v="2"/>
    <n v="201502"/>
    <x v="0"/>
    <x v="1"/>
    <s v="369100"/>
    <s v="038                                "/>
    <s v="00"/>
    <s v="UADD    "/>
    <x v="239"/>
    <s v="2055"/>
    <s v="ZLL34"/>
    <x v="16"/>
    <s v="Elec Distribution 360-373"/>
    <s v="Programs"/>
  </r>
  <r>
    <s v="ZLL34"/>
    <x v="16"/>
    <x v="283"/>
    <x v="283"/>
    <s v="DIS-E Cap Blanket"/>
    <d v="2010-01-01T00:00:00"/>
    <x v="2"/>
    <n v="201502"/>
    <x v="0"/>
    <x v="1"/>
    <s v="369300"/>
    <s v="038                                "/>
    <s v="00"/>
    <s v="UADD    "/>
    <x v="1768"/>
    <s v="2055"/>
    <s v="ZLL34"/>
    <x v="16"/>
    <s v="Elec Distribution 360-373"/>
    <s v="Programs"/>
  </r>
  <r>
    <s v="ZLL34"/>
    <x v="16"/>
    <x v="283"/>
    <x v="283"/>
    <s v="DIS-E Cap Blanket"/>
    <d v="2010-01-01T00:00:00"/>
    <x v="2"/>
    <n v="201502"/>
    <x v="0"/>
    <x v="1"/>
    <s v="373300"/>
    <s v="038                                "/>
    <s v="00"/>
    <s v="UADD    "/>
    <x v="239"/>
    <s v="2055"/>
    <s v="ZLL34"/>
    <x v="16"/>
    <s v="Elec Distribution 360-373"/>
    <s v="Programs"/>
  </r>
  <r>
    <s v="ZLL34"/>
    <x v="16"/>
    <x v="283"/>
    <x v="283"/>
    <s v="DIS-E Cap Blanket"/>
    <d v="2010-01-01T00:00:00"/>
    <x v="2"/>
    <n v="201502"/>
    <x v="0"/>
    <x v="1"/>
    <s v="373400"/>
    <s v="038                                "/>
    <s v="00"/>
    <s v="UADD    "/>
    <x v="239"/>
    <s v="2055"/>
    <s v="ZLL34"/>
    <x v="16"/>
    <s v="Elec Distribution 360-373"/>
    <s v="Programs"/>
  </r>
  <r>
    <s v="ZLL34"/>
    <x v="16"/>
    <x v="285"/>
    <x v="285"/>
    <s v="DIS-E Cap Blanket"/>
    <d v="2010-01-01T00:00:00"/>
    <x v="2"/>
    <n v="201502"/>
    <x v="0"/>
    <x v="1"/>
    <s v="364000"/>
    <s v="038                                "/>
    <s v="00"/>
    <s v="UADD    "/>
    <x v="5359"/>
    <s v="2055"/>
    <s v="ZLL34"/>
    <x v="16"/>
    <s v="Elec Distribution 360-373"/>
    <s v="Programs"/>
  </r>
  <r>
    <s v="ZLL34"/>
    <x v="16"/>
    <x v="285"/>
    <x v="285"/>
    <s v="DIS-E Cap Blanket"/>
    <d v="2010-01-01T00:00:00"/>
    <x v="2"/>
    <n v="201502"/>
    <x v="0"/>
    <x v="1"/>
    <s v="365000"/>
    <s v="038                                "/>
    <s v="00"/>
    <s v="UADD    "/>
    <x v="5360"/>
    <s v="2055"/>
    <s v="ZLL34"/>
    <x v="16"/>
    <s v="Elec Distribution 360-373"/>
    <s v="Programs"/>
  </r>
  <r>
    <s v="ZLL34"/>
    <x v="16"/>
    <x v="287"/>
    <x v="287"/>
    <s v="DIS-E Cap Blanket"/>
    <d v="2010-01-01T00:00:00"/>
    <x v="2"/>
    <n v="201502"/>
    <x v="0"/>
    <x v="0"/>
    <s v="365000"/>
    <s v="028                                "/>
    <s v="00"/>
    <s v="UADD    "/>
    <x v="5361"/>
    <s v="2055"/>
    <s v="ZLL34"/>
    <x v="16"/>
    <s v="Elec Distribution 360-373"/>
    <s v="Programs"/>
  </r>
  <r>
    <s v="ZPJ34"/>
    <x v="16"/>
    <x v="288"/>
    <x v="288"/>
    <s v="DIS-E Cap Blanket"/>
    <d v="2010-01-01T00:00:00"/>
    <x v="2"/>
    <n v="201502"/>
    <x v="0"/>
    <x v="0"/>
    <s v="364000"/>
    <s v="028                                "/>
    <s v="00"/>
    <s v="UADD    "/>
    <x v="239"/>
    <s v="2055"/>
    <s v="ZPJ34"/>
    <x v="16"/>
    <s v="Elec Distribution 360-373"/>
    <s v="Programs"/>
  </r>
  <r>
    <s v="ZPJ34"/>
    <x v="16"/>
    <x v="288"/>
    <x v="288"/>
    <s v="DIS-E Cap Blanket"/>
    <d v="2010-01-01T00:00:00"/>
    <x v="2"/>
    <n v="201502"/>
    <x v="0"/>
    <x v="0"/>
    <s v="365000"/>
    <s v="028                                "/>
    <s v="00"/>
    <s v="UADD    "/>
    <x v="239"/>
    <s v="2055"/>
    <s v="ZPJ34"/>
    <x v="16"/>
    <s v="Elec Distribution 360-373"/>
    <s v="Programs"/>
  </r>
  <r>
    <s v="ZPJ34"/>
    <x v="16"/>
    <x v="288"/>
    <x v="288"/>
    <s v="DIS-E Cap Blanket"/>
    <d v="2010-01-01T00:00:00"/>
    <x v="2"/>
    <n v="201502"/>
    <x v="0"/>
    <x v="0"/>
    <s v="366000"/>
    <s v="028                                "/>
    <s v="00"/>
    <s v="UADD    "/>
    <x v="239"/>
    <s v="2055"/>
    <s v="ZPJ34"/>
    <x v="16"/>
    <s v="Elec Distribution 360-373"/>
    <s v="Programs"/>
  </r>
  <r>
    <s v="ZPJ34"/>
    <x v="16"/>
    <x v="288"/>
    <x v="288"/>
    <s v="DIS-E Cap Blanket"/>
    <d v="2010-01-01T00:00:00"/>
    <x v="2"/>
    <n v="201502"/>
    <x v="0"/>
    <x v="0"/>
    <s v="367000"/>
    <s v="028                                "/>
    <s v="00"/>
    <s v="UADD    "/>
    <x v="239"/>
    <s v="2055"/>
    <s v="ZPJ34"/>
    <x v="16"/>
    <s v="Elec Distribution 360-373"/>
    <s v="Programs"/>
  </r>
  <r>
    <s v="ZPJ34"/>
    <x v="16"/>
    <x v="288"/>
    <x v="288"/>
    <s v="DIS-E Cap Blanket"/>
    <d v="2010-01-01T00:00:00"/>
    <x v="2"/>
    <n v="201502"/>
    <x v="0"/>
    <x v="0"/>
    <s v="368000"/>
    <s v="028                                "/>
    <s v="00"/>
    <s v="UADD    "/>
    <x v="239"/>
    <s v="2055"/>
    <s v="ZPJ34"/>
    <x v="16"/>
    <s v="Elec Distribution 360-373"/>
    <s v="Programs"/>
  </r>
  <r>
    <s v="ZPJ34"/>
    <x v="16"/>
    <x v="288"/>
    <x v="288"/>
    <s v="DIS-E Cap Blanket"/>
    <d v="2010-01-01T00:00:00"/>
    <x v="2"/>
    <n v="201502"/>
    <x v="0"/>
    <x v="0"/>
    <s v="369300"/>
    <s v="028                                "/>
    <s v="00"/>
    <s v="UADD    "/>
    <x v="239"/>
    <s v="2055"/>
    <s v="ZPJ34"/>
    <x v="16"/>
    <s v="Elec Distribution 360-373"/>
    <s v="Programs"/>
  </r>
  <r>
    <s v="ZPJ34"/>
    <x v="16"/>
    <x v="288"/>
    <x v="288"/>
    <s v="DIS-E Cap Blanket"/>
    <d v="2010-01-01T00:00:00"/>
    <x v="2"/>
    <n v="201502"/>
    <x v="0"/>
    <x v="0"/>
    <s v="373400"/>
    <s v="028                                "/>
    <s v="00"/>
    <s v="UADD    "/>
    <x v="5362"/>
    <s v="2055"/>
    <s v="ZPJ34"/>
    <x v="16"/>
    <s v="Elec Distribution 360-373"/>
    <s v="Programs"/>
  </r>
  <r>
    <s v="ZCS34"/>
    <x v="16"/>
    <x v="291"/>
    <x v="291"/>
    <s v="DIS-E Cap Blanket"/>
    <d v="2010-01-01T00:00:00"/>
    <x v="2"/>
    <n v="201502"/>
    <x v="0"/>
    <x v="1"/>
    <s v="364000"/>
    <s v="038                                "/>
    <s v="00"/>
    <s v="UADD    "/>
    <x v="5363"/>
    <s v="2055"/>
    <s v="ZCS34"/>
    <x v="16"/>
    <s v="Elec Distribution 360-373"/>
    <s v="Programs"/>
  </r>
  <r>
    <s v="ZCS34"/>
    <x v="16"/>
    <x v="291"/>
    <x v="291"/>
    <s v="DIS-E Cap Blanket"/>
    <d v="2010-01-01T00:00:00"/>
    <x v="2"/>
    <n v="201502"/>
    <x v="0"/>
    <x v="1"/>
    <s v="365000"/>
    <s v="038                                "/>
    <s v="00"/>
    <s v="UADD    "/>
    <x v="5364"/>
    <s v="2055"/>
    <s v="ZCS34"/>
    <x v="16"/>
    <s v="Elec Distribution 360-373"/>
    <s v="Programs"/>
  </r>
  <r>
    <s v="ZLL34"/>
    <x v="16"/>
    <x v="292"/>
    <x v="292"/>
    <s v="DIS-E Cap Blanket"/>
    <d v="2010-01-01T00:00:00"/>
    <x v="2"/>
    <n v="201502"/>
    <x v="0"/>
    <x v="1"/>
    <s v="364000"/>
    <s v="038                                "/>
    <s v="00"/>
    <s v="UADD    "/>
    <x v="5365"/>
    <s v="2055"/>
    <s v="ZLL34"/>
    <x v="16"/>
    <s v="Elec Distribution 360-373"/>
    <s v="Programs"/>
  </r>
  <r>
    <s v="ZLL34"/>
    <x v="16"/>
    <x v="292"/>
    <x v="292"/>
    <s v="DIS-E Cap Blanket"/>
    <d v="2010-01-01T00:00:00"/>
    <x v="2"/>
    <n v="201502"/>
    <x v="0"/>
    <x v="1"/>
    <s v="365000"/>
    <s v="038                                "/>
    <s v="00"/>
    <s v="UADD    "/>
    <x v="5366"/>
    <s v="2055"/>
    <s v="ZLL34"/>
    <x v="16"/>
    <s v="Elec Distribution 360-373"/>
    <s v="Programs"/>
  </r>
  <r>
    <s v="ZLL34"/>
    <x v="16"/>
    <x v="292"/>
    <x v="292"/>
    <s v="DIS-E Cap Blanket"/>
    <d v="2010-01-01T00:00:00"/>
    <x v="2"/>
    <n v="201502"/>
    <x v="0"/>
    <x v="1"/>
    <s v="367000"/>
    <s v="038                                "/>
    <s v="00"/>
    <s v="UADD    "/>
    <x v="5367"/>
    <s v="2055"/>
    <s v="ZLL34"/>
    <x v="16"/>
    <s v="Elec Distribution 360-373"/>
    <s v="Programs"/>
  </r>
  <r>
    <s v="ZLL34"/>
    <x v="16"/>
    <x v="292"/>
    <x v="292"/>
    <s v="DIS-E Cap Blanket"/>
    <d v="2010-01-01T00:00:00"/>
    <x v="2"/>
    <n v="201502"/>
    <x v="0"/>
    <x v="1"/>
    <s v="369300"/>
    <s v="038                                "/>
    <s v="00"/>
    <s v="UADD    "/>
    <x v="5368"/>
    <s v="2055"/>
    <s v="ZLL34"/>
    <x v="16"/>
    <s v="Elec Distribution 360-373"/>
    <s v="Programs"/>
  </r>
  <r>
    <s v="ZPJ34"/>
    <x v="16"/>
    <x v="293"/>
    <x v="293"/>
    <s v="DIS-E Cap Blanket"/>
    <d v="2010-01-01T00:00:00"/>
    <x v="2"/>
    <n v="201502"/>
    <x v="0"/>
    <x v="1"/>
    <s v="364000"/>
    <s v="038                                "/>
    <s v="00"/>
    <s v="UADD    "/>
    <x v="5369"/>
    <s v="2055"/>
    <s v="ZPJ34"/>
    <x v="16"/>
    <s v="Elec Distribution 360-373"/>
    <s v="Programs"/>
  </r>
  <r>
    <s v="ZPJ34"/>
    <x v="16"/>
    <x v="293"/>
    <x v="293"/>
    <s v="DIS-E Cap Blanket"/>
    <d v="2010-01-01T00:00:00"/>
    <x v="2"/>
    <n v="201502"/>
    <x v="0"/>
    <x v="1"/>
    <s v="365000"/>
    <s v="038                                "/>
    <s v="00"/>
    <s v="UADD    "/>
    <x v="5370"/>
    <s v="2055"/>
    <s v="ZPJ34"/>
    <x v="16"/>
    <s v="Elec Distribution 360-373"/>
    <s v="Programs"/>
  </r>
  <r>
    <s v="ZPJ34"/>
    <x v="16"/>
    <x v="293"/>
    <x v="293"/>
    <s v="DIS-E Cap Blanket"/>
    <d v="2010-01-01T00:00:00"/>
    <x v="2"/>
    <n v="201502"/>
    <x v="0"/>
    <x v="1"/>
    <s v="366000"/>
    <s v="038                                "/>
    <s v="00"/>
    <s v="UADD    "/>
    <x v="5371"/>
    <s v="2055"/>
    <s v="ZPJ34"/>
    <x v="16"/>
    <s v="Elec Distribution 360-373"/>
    <s v="Programs"/>
  </r>
  <r>
    <s v="ZPJ34"/>
    <x v="16"/>
    <x v="293"/>
    <x v="293"/>
    <s v="DIS-E Cap Blanket"/>
    <d v="2010-01-01T00:00:00"/>
    <x v="2"/>
    <n v="201502"/>
    <x v="0"/>
    <x v="1"/>
    <s v="367000"/>
    <s v="038                                "/>
    <s v="00"/>
    <s v="UADD    "/>
    <x v="5372"/>
    <s v="2055"/>
    <s v="ZPJ34"/>
    <x v="16"/>
    <s v="Elec Distribution 360-373"/>
    <s v="Programs"/>
  </r>
  <r>
    <s v="ZPJ34"/>
    <x v="16"/>
    <x v="293"/>
    <x v="293"/>
    <s v="DIS-E Cap Blanket"/>
    <d v="2010-01-01T00:00:00"/>
    <x v="2"/>
    <n v="201502"/>
    <x v="0"/>
    <x v="1"/>
    <s v="368000"/>
    <s v="038                                "/>
    <s v="00"/>
    <s v="UADD    "/>
    <x v="5373"/>
    <s v="2055"/>
    <s v="ZPJ34"/>
    <x v="16"/>
    <s v="Elec Distribution 360-373"/>
    <s v="Programs"/>
  </r>
  <r>
    <s v="ZPJ34"/>
    <x v="16"/>
    <x v="293"/>
    <x v="293"/>
    <s v="DIS-E Cap Blanket"/>
    <d v="2010-01-01T00:00:00"/>
    <x v="2"/>
    <n v="201502"/>
    <x v="0"/>
    <x v="1"/>
    <s v="369300"/>
    <s v="038                                "/>
    <s v="00"/>
    <s v="UADD    "/>
    <x v="5374"/>
    <s v="2055"/>
    <s v="ZPJ34"/>
    <x v="16"/>
    <s v="Elec Distribution 360-373"/>
    <s v="Programs"/>
  </r>
  <r>
    <s v="ZPJ34"/>
    <x v="16"/>
    <x v="297"/>
    <x v="297"/>
    <s v="DIS-E Cap Blanket"/>
    <d v="2010-01-01T00:00:00"/>
    <x v="2"/>
    <n v="201502"/>
    <x v="0"/>
    <x v="0"/>
    <s v="364000"/>
    <s v="028                                "/>
    <s v="00"/>
    <s v="UADD    "/>
    <x v="5375"/>
    <s v="2055"/>
    <s v="ZPJ34"/>
    <x v="16"/>
    <s v="Elec Distribution 360-373"/>
    <s v="Programs"/>
  </r>
  <r>
    <s v="ZPJ34"/>
    <x v="16"/>
    <x v="297"/>
    <x v="297"/>
    <s v="DIS-E Cap Blanket"/>
    <d v="2010-01-01T00:00:00"/>
    <x v="2"/>
    <n v="201502"/>
    <x v="0"/>
    <x v="0"/>
    <s v="365000"/>
    <s v="028                                "/>
    <s v="00"/>
    <s v="UADD    "/>
    <x v="5376"/>
    <s v="2055"/>
    <s v="ZPJ34"/>
    <x v="16"/>
    <s v="Elec Distribution 360-373"/>
    <s v="Programs"/>
  </r>
  <r>
    <s v="ZPJ34"/>
    <x v="16"/>
    <x v="297"/>
    <x v="297"/>
    <s v="DIS-E Cap Blanket"/>
    <d v="2010-01-01T00:00:00"/>
    <x v="2"/>
    <n v="201502"/>
    <x v="0"/>
    <x v="0"/>
    <s v="366000"/>
    <s v="028                                "/>
    <s v="00"/>
    <s v="UADD    "/>
    <x v="5377"/>
    <s v="2055"/>
    <s v="ZPJ34"/>
    <x v="16"/>
    <s v="Elec Distribution 360-373"/>
    <s v="Programs"/>
  </r>
  <r>
    <s v="ZPJ34"/>
    <x v="16"/>
    <x v="297"/>
    <x v="297"/>
    <s v="DIS-E Cap Blanket"/>
    <d v="2010-01-01T00:00:00"/>
    <x v="2"/>
    <n v="201502"/>
    <x v="0"/>
    <x v="0"/>
    <s v="367000"/>
    <s v="028                                "/>
    <s v="00"/>
    <s v="UADD    "/>
    <x v="5378"/>
    <s v="2055"/>
    <s v="ZPJ34"/>
    <x v="16"/>
    <s v="Elec Distribution 360-373"/>
    <s v="Programs"/>
  </r>
  <r>
    <s v="ZPJ34"/>
    <x v="16"/>
    <x v="297"/>
    <x v="297"/>
    <s v="DIS-E Cap Blanket"/>
    <d v="2010-01-01T00:00:00"/>
    <x v="2"/>
    <n v="201502"/>
    <x v="0"/>
    <x v="0"/>
    <s v="368000"/>
    <s v="028                                "/>
    <s v="00"/>
    <s v="UADD    "/>
    <x v="5379"/>
    <s v="2055"/>
    <s v="ZPJ34"/>
    <x v="16"/>
    <s v="Elec Distribution 360-373"/>
    <s v="Programs"/>
  </r>
  <r>
    <s v="ZPJ34"/>
    <x v="16"/>
    <x v="297"/>
    <x v="297"/>
    <s v="DIS-E Cap Blanket"/>
    <d v="2010-01-01T00:00:00"/>
    <x v="2"/>
    <n v="201502"/>
    <x v="0"/>
    <x v="0"/>
    <s v="369100"/>
    <s v="028                                "/>
    <s v="00"/>
    <s v="UADD    "/>
    <x v="5380"/>
    <s v="2055"/>
    <s v="ZPJ34"/>
    <x v="16"/>
    <s v="Elec Distribution 360-373"/>
    <s v="Programs"/>
  </r>
  <r>
    <s v="ZPJ34"/>
    <x v="16"/>
    <x v="297"/>
    <x v="297"/>
    <s v="DIS-E Cap Blanket"/>
    <d v="2010-01-01T00:00:00"/>
    <x v="2"/>
    <n v="201502"/>
    <x v="0"/>
    <x v="0"/>
    <s v="369300"/>
    <s v="028                                "/>
    <s v="00"/>
    <s v="UADD    "/>
    <x v="5381"/>
    <s v="2055"/>
    <s v="ZPJ34"/>
    <x v="16"/>
    <s v="Elec Distribution 360-373"/>
    <s v="Programs"/>
  </r>
  <r>
    <s v="ZPJ34"/>
    <x v="16"/>
    <x v="297"/>
    <x v="297"/>
    <s v="DIS-E Cap Blanket"/>
    <d v="2010-01-01T00:00:00"/>
    <x v="2"/>
    <n v="201502"/>
    <x v="0"/>
    <x v="0"/>
    <s v="373400"/>
    <s v="028                                "/>
    <s v="00"/>
    <s v="UADD    "/>
    <x v="4851"/>
    <s v="2055"/>
    <s v="ZPJ34"/>
    <x v="16"/>
    <s v="Elec Distribution 360-373"/>
    <s v="Programs"/>
  </r>
  <r>
    <s v="ZDP34"/>
    <x v="16"/>
    <x v="298"/>
    <x v="298"/>
    <s v="DIS-E Cap Blanket"/>
    <d v="2010-01-01T00:00:00"/>
    <x v="2"/>
    <n v="201502"/>
    <x v="0"/>
    <x v="0"/>
    <s v="364000"/>
    <s v="028                                "/>
    <s v="00"/>
    <s v="UADD    "/>
    <x v="5382"/>
    <s v="2055"/>
    <s v="ZDP34"/>
    <x v="16"/>
    <s v="Elec Distribution 360-373"/>
    <s v="Programs"/>
  </r>
  <r>
    <s v="ZDP34"/>
    <x v="16"/>
    <x v="298"/>
    <x v="298"/>
    <s v="DIS-E Cap Blanket"/>
    <d v="2010-01-01T00:00:00"/>
    <x v="2"/>
    <n v="201502"/>
    <x v="0"/>
    <x v="0"/>
    <s v="365000"/>
    <s v="028                                "/>
    <s v="00"/>
    <s v="UADD    "/>
    <x v="5383"/>
    <s v="2055"/>
    <s v="ZDP34"/>
    <x v="16"/>
    <s v="Elec Distribution 360-373"/>
    <s v="Programs"/>
  </r>
  <r>
    <s v="ZBC34"/>
    <x v="16"/>
    <x v="299"/>
    <x v="299"/>
    <s v="DIS-E Cap Blanket"/>
    <d v="2010-01-01T00:00:00"/>
    <x v="2"/>
    <n v="201502"/>
    <x v="0"/>
    <x v="0"/>
    <s v="364000"/>
    <s v="028                                "/>
    <s v="00"/>
    <s v="UADD    "/>
    <x v="5384"/>
    <s v="2055"/>
    <s v="ZBC34"/>
    <x v="16"/>
    <s v="Elec Distribution 360-373"/>
    <s v="Programs"/>
  </r>
  <r>
    <s v="ZBC34"/>
    <x v="16"/>
    <x v="299"/>
    <x v="299"/>
    <s v="DIS-E Cap Blanket"/>
    <d v="2010-01-01T00:00:00"/>
    <x v="2"/>
    <n v="201502"/>
    <x v="0"/>
    <x v="0"/>
    <s v="365000"/>
    <s v="028                                "/>
    <s v="00"/>
    <s v="UADD    "/>
    <x v="5384"/>
    <s v="2055"/>
    <s v="ZBC34"/>
    <x v="16"/>
    <s v="Elec Distribution 360-373"/>
    <s v="Programs"/>
  </r>
  <r>
    <s v="ZBC34"/>
    <x v="16"/>
    <x v="299"/>
    <x v="299"/>
    <s v="DIS-E Cap Blanket"/>
    <d v="2010-01-01T00:00:00"/>
    <x v="2"/>
    <n v="201502"/>
    <x v="0"/>
    <x v="0"/>
    <s v="366000"/>
    <s v="028                                "/>
    <s v="00"/>
    <s v="UADD    "/>
    <x v="5384"/>
    <s v="2055"/>
    <s v="ZBC34"/>
    <x v="16"/>
    <s v="Elec Distribution 360-373"/>
    <s v="Programs"/>
  </r>
  <r>
    <s v="ZBC34"/>
    <x v="16"/>
    <x v="299"/>
    <x v="299"/>
    <s v="DIS-E Cap Blanket"/>
    <d v="2010-01-01T00:00:00"/>
    <x v="2"/>
    <n v="201502"/>
    <x v="0"/>
    <x v="0"/>
    <s v="367000"/>
    <s v="028                                "/>
    <s v="00"/>
    <s v="UADD    "/>
    <x v="5385"/>
    <s v="2055"/>
    <s v="ZBC34"/>
    <x v="16"/>
    <s v="Elec Distribution 360-373"/>
    <s v="Programs"/>
  </r>
  <r>
    <s v="ZBC34"/>
    <x v="16"/>
    <x v="299"/>
    <x v="299"/>
    <s v="DIS-E Cap Blanket"/>
    <d v="2010-01-01T00:00:00"/>
    <x v="2"/>
    <n v="201502"/>
    <x v="0"/>
    <x v="0"/>
    <s v="368000"/>
    <s v="028                                "/>
    <s v="00"/>
    <s v="UADD    "/>
    <x v="5384"/>
    <s v="2055"/>
    <s v="ZBC34"/>
    <x v="16"/>
    <s v="Elec Distribution 360-373"/>
    <s v="Programs"/>
  </r>
  <r>
    <s v="ZBC34"/>
    <x v="16"/>
    <x v="299"/>
    <x v="299"/>
    <s v="DIS-E Cap Blanket"/>
    <d v="2010-01-01T00:00:00"/>
    <x v="2"/>
    <n v="201502"/>
    <x v="0"/>
    <x v="0"/>
    <s v="369100"/>
    <s v="028                                "/>
    <s v="00"/>
    <s v="UADD    "/>
    <x v="5384"/>
    <s v="2055"/>
    <s v="ZBC34"/>
    <x v="16"/>
    <s v="Elec Distribution 360-373"/>
    <s v="Programs"/>
  </r>
  <r>
    <s v="ZBC34"/>
    <x v="16"/>
    <x v="299"/>
    <x v="299"/>
    <s v="DIS-E Cap Blanket"/>
    <d v="2010-01-01T00:00:00"/>
    <x v="2"/>
    <n v="201502"/>
    <x v="0"/>
    <x v="0"/>
    <s v="369300"/>
    <s v="028                                "/>
    <s v="00"/>
    <s v="UADD    "/>
    <x v="5384"/>
    <s v="2055"/>
    <s v="ZBC34"/>
    <x v="16"/>
    <s v="Elec Distribution 360-373"/>
    <s v="Programs"/>
  </r>
  <r>
    <s v="ZBC34"/>
    <x v="16"/>
    <x v="299"/>
    <x v="299"/>
    <s v="DIS-E Cap Blanket"/>
    <d v="2010-01-01T00:00:00"/>
    <x v="2"/>
    <n v="201502"/>
    <x v="0"/>
    <x v="0"/>
    <s v="373300"/>
    <s v="028                                "/>
    <s v="00"/>
    <s v="UADD    "/>
    <x v="5384"/>
    <s v="2055"/>
    <s v="ZBC34"/>
    <x v="16"/>
    <s v="Elec Distribution 360-373"/>
    <s v="Programs"/>
  </r>
  <r>
    <s v="ZBC34"/>
    <x v="16"/>
    <x v="299"/>
    <x v="299"/>
    <s v="DIS-E Cap Blanket"/>
    <d v="2010-01-01T00:00:00"/>
    <x v="2"/>
    <n v="201502"/>
    <x v="0"/>
    <x v="0"/>
    <s v="373400"/>
    <s v="028                                "/>
    <s v="00"/>
    <s v="UADD    "/>
    <x v="5384"/>
    <s v="2055"/>
    <s v="ZBC34"/>
    <x v="16"/>
    <s v="Elec Distribution 360-373"/>
    <s v="Programs"/>
  </r>
  <r>
    <s v="ZBC34"/>
    <x v="16"/>
    <x v="300"/>
    <x v="300"/>
    <s v="DIS-E Cap Blanket"/>
    <d v="2010-01-01T00:00:00"/>
    <x v="2"/>
    <n v="201502"/>
    <x v="0"/>
    <x v="0"/>
    <s v="364000"/>
    <s v="028                                "/>
    <s v="00"/>
    <s v="UADD    "/>
    <x v="5386"/>
    <s v="2055"/>
    <s v="ZBC34"/>
    <x v="16"/>
    <s v="Elec Distribution 360-373"/>
    <s v="Programs"/>
  </r>
  <r>
    <s v="ZBC34"/>
    <x v="16"/>
    <x v="301"/>
    <x v="301"/>
    <s v="DIS-E Cap Blanket"/>
    <d v="2010-01-01T00:00:00"/>
    <x v="2"/>
    <n v="201502"/>
    <x v="0"/>
    <x v="0"/>
    <s v="364000"/>
    <s v="028                                "/>
    <s v="00"/>
    <s v="UADD    "/>
    <x v="5387"/>
    <s v="2055"/>
    <s v="ZBC34"/>
    <x v="16"/>
    <s v="Elec Distribution 360-373"/>
    <s v="Programs"/>
  </r>
  <r>
    <s v="ZBC34"/>
    <x v="16"/>
    <x v="301"/>
    <x v="301"/>
    <s v="DIS-E Cap Blanket"/>
    <d v="2010-01-01T00:00:00"/>
    <x v="2"/>
    <n v="201502"/>
    <x v="0"/>
    <x v="0"/>
    <s v="365000"/>
    <s v="028                                "/>
    <s v="00"/>
    <s v="UADD    "/>
    <x v="5387"/>
    <s v="2055"/>
    <s v="ZBC34"/>
    <x v="16"/>
    <s v="Elec Distribution 360-373"/>
    <s v="Programs"/>
  </r>
  <r>
    <s v="ZBW34"/>
    <x v="16"/>
    <x v="302"/>
    <x v="302"/>
    <s v="DIS-E Cap Blanket"/>
    <d v="2010-01-01T00:00:00"/>
    <x v="2"/>
    <n v="201502"/>
    <x v="0"/>
    <x v="0"/>
    <s v="364000"/>
    <s v="028                                "/>
    <s v="00"/>
    <s v="UADD    "/>
    <x v="5388"/>
    <s v="2055"/>
    <s v="ZBW34"/>
    <x v="16"/>
    <s v="Elec Distribution 360-373"/>
    <s v="Programs"/>
  </r>
  <r>
    <s v="ZBW34"/>
    <x v="16"/>
    <x v="302"/>
    <x v="302"/>
    <s v="DIS-E Cap Blanket"/>
    <d v="2010-01-01T00:00:00"/>
    <x v="2"/>
    <n v="201502"/>
    <x v="0"/>
    <x v="0"/>
    <s v="365000"/>
    <s v="028                                "/>
    <s v="00"/>
    <s v="UADD    "/>
    <x v="5389"/>
    <s v="2055"/>
    <s v="ZBW34"/>
    <x v="16"/>
    <s v="Elec Distribution 360-373"/>
    <s v="Programs"/>
  </r>
  <r>
    <s v="ZBR34"/>
    <x v="16"/>
    <x v="305"/>
    <x v="305"/>
    <s v="DIS-E Cap Blanket"/>
    <d v="2010-01-01T00:00:00"/>
    <x v="2"/>
    <n v="201502"/>
    <x v="0"/>
    <x v="0"/>
    <s v="364000"/>
    <s v="028                                "/>
    <s v="00"/>
    <s v="UADD    "/>
    <x v="5390"/>
    <s v="2055"/>
    <s v="ZBR34"/>
    <x v="16"/>
    <s v="Elec Distribution 360-373"/>
    <s v="Programs"/>
  </r>
  <r>
    <s v="ZBR34"/>
    <x v="16"/>
    <x v="305"/>
    <x v="305"/>
    <s v="DIS-E Cap Blanket"/>
    <d v="2010-01-01T00:00:00"/>
    <x v="2"/>
    <n v="201502"/>
    <x v="0"/>
    <x v="0"/>
    <s v="365000"/>
    <s v="028                                "/>
    <s v="00"/>
    <s v="UADD    "/>
    <x v="5391"/>
    <s v="2055"/>
    <s v="ZBR34"/>
    <x v="16"/>
    <s v="Elec Distribution 360-373"/>
    <s v="Programs"/>
  </r>
  <r>
    <s v="ZBR34"/>
    <x v="16"/>
    <x v="305"/>
    <x v="305"/>
    <s v="DIS-E Cap Blanket"/>
    <d v="2010-01-01T00:00:00"/>
    <x v="2"/>
    <n v="201502"/>
    <x v="0"/>
    <x v="0"/>
    <s v="366000"/>
    <s v="028                                "/>
    <s v="00"/>
    <s v="UADD    "/>
    <x v="5392"/>
    <s v="2055"/>
    <s v="ZBR34"/>
    <x v="16"/>
    <s v="Elec Distribution 360-373"/>
    <s v="Programs"/>
  </r>
  <r>
    <s v="ZBR34"/>
    <x v="16"/>
    <x v="305"/>
    <x v="305"/>
    <s v="DIS-E Cap Blanket"/>
    <d v="2010-01-01T00:00:00"/>
    <x v="2"/>
    <n v="201502"/>
    <x v="0"/>
    <x v="0"/>
    <s v="367000"/>
    <s v="028                                "/>
    <s v="00"/>
    <s v="UADD    "/>
    <x v="5393"/>
    <s v="2055"/>
    <s v="ZBR34"/>
    <x v="16"/>
    <s v="Elec Distribution 360-373"/>
    <s v="Programs"/>
  </r>
  <r>
    <s v="ZBR34"/>
    <x v="16"/>
    <x v="305"/>
    <x v="305"/>
    <s v="DIS-E Cap Blanket"/>
    <d v="2010-01-01T00:00:00"/>
    <x v="2"/>
    <n v="201502"/>
    <x v="0"/>
    <x v="0"/>
    <s v="368000"/>
    <s v="028                                "/>
    <s v="00"/>
    <s v="UADD    "/>
    <x v="5394"/>
    <s v="2055"/>
    <s v="ZBR34"/>
    <x v="16"/>
    <s v="Elec Distribution 360-373"/>
    <s v="Programs"/>
  </r>
  <r>
    <s v="ZBR34"/>
    <x v="16"/>
    <x v="305"/>
    <x v="305"/>
    <s v="DIS-E Cap Blanket"/>
    <d v="2010-01-01T00:00:00"/>
    <x v="2"/>
    <n v="201502"/>
    <x v="0"/>
    <x v="0"/>
    <s v="369100"/>
    <s v="028                                "/>
    <s v="00"/>
    <s v="UADD    "/>
    <x v="5395"/>
    <s v="2055"/>
    <s v="ZBR34"/>
    <x v="16"/>
    <s v="Elec Distribution 360-373"/>
    <s v="Programs"/>
  </r>
  <r>
    <s v="ZBR34"/>
    <x v="16"/>
    <x v="305"/>
    <x v="305"/>
    <s v="DIS-E Cap Blanket"/>
    <d v="2010-01-01T00:00:00"/>
    <x v="2"/>
    <n v="201502"/>
    <x v="0"/>
    <x v="0"/>
    <s v="369300"/>
    <s v="028                                "/>
    <s v="00"/>
    <s v="UADD    "/>
    <x v="5396"/>
    <s v="2055"/>
    <s v="ZBR34"/>
    <x v="16"/>
    <s v="Elec Distribution 360-373"/>
    <s v="Programs"/>
  </r>
  <r>
    <s v="ZBR34"/>
    <x v="16"/>
    <x v="305"/>
    <x v="305"/>
    <s v="DIS-E Cap Blanket"/>
    <d v="2010-01-01T00:00:00"/>
    <x v="2"/>
    <n v="201502"/>
    <x v="0"/>
    <x v="0"/>
    <s v="373300"/>
    <s v="028                                "/>
    <s v="00"/>
    <s v="UADD    "/>
    <x v="1935"/>
    <s v="2055"/>
    <s v="ZBR34"/>
    <x v="16"/>
    <s v="Elec Distribution 360-373"/>
    <s v="Programs"/>
  </r>
  <r>
    <s v="ZBR34"/>
    <x v="16"/>
    <x v="305"/>
    <x v="305"/>
    <s v="DIS-E Cap Blanket"/>
    <d v="2010-01-01T00:00:00"/>
    <x v="2"/>
    <n v="201502"/>
    <x v="0"/>
    <x v="0"/>
    <s v="373400"/>
    <s v="028                                "/>
    <s v="00"/>
    <s v="UADD    "/>
    <x v="3787"/>
    <s v="2055"/>
    <s v="ZBR34"/>
    <x v="16"/>
    <s v="Elec Distribution 360-373"/>
    <s v="Programs"/>
  </r>
  <r>
    <s v="ZBR34"/>
    <x v="16"/>
    <x v="306"/>
    <x v="306"/>
    <s v="DIS-E Cap Blanket"/>
    <d v="2010-01-01T00:00:00"/>
    <x v="2"/>
    <n v="201502"/>
    <x v="0"/>
    <x v="0"/>
    <s v="360105"/>
    <s v="028                                "/>
    <s v="00"/>
    <s v="UADD    "/>
    <x v="5397"/>
    <s v="2055"/>
    <s v="ZBR34"/>
    <x v="16"/>
    <s v="Elec Distribution 360-373"/>
    <s v="Programs"/>
  </r>
  <r>
    <s v="ZBR34"/>
    <x v="16"/>
    <x v="306"/>
    <x v="306"/>
    <s v="DIS-E Cap Blanket"/>
    <d v="2010-01-01T00:00:00"/>
    <x v="2"/>
    <n v="201502"/>
    <x v="0"/>
    <x v="0"/>
    <s v="365000"/>
    <s v="028                                "/>
    <s v="00"/>
    <s v="UADD    "/>
    <x v="5398"/>
    <s v="2055"/>
    <s v="ZBR34"/>
    <x v="16"/>
    <s v="Elec Distribution 360-373"/>
    <s v="Programs"/>
  </r>
  <r>
    <s v="ZBR34"/>
    <x v="16"/>
    <x v="306"/>
    <x v="306"/>
    <s v="DIS-E Cap Blanket"/>
    <d v="2010-01-01T00:00:00"/>
    <x v="2"/>
    <n v="201502"/>
    <x v="0"/>
    <x v="0"/>
    <s v="366000"/>
    <s v="028                                "/>
    <s v="00"/>
    <s v="UADD    "/>
    <x v="5399"/>
    <s v="2055"/>
    <s v="ZBR34"/>
    <x v="16"/>
    <s v="Elec Distribution 360-373"/>
    <s v="Programs"/>
  </r>
  <r>
    <s v="ZBR34"/>
    <x v="16"/>
    <x v="306"/>
    <x v="306"/>
    <s v="DIS-E Cap Blanket"/>
    <d v="2010-01-01T00:00:00"/>
    <x v="2"/>
    <n v="201502"/>
    <x v="0"/>
    <x v="0"/>
    <s v="367000"/>
    <s v="028                                "/>
    <s v="00"/>
    <s v="UADD    "/>
    <x v="5400"/>
    <s v="2055"/>
    <s v="ZBR34"/>
    <x v="16"/>
    <s v="Elec Distribution 360-373"/>
    <s v="Programs"/>
  </r>
  <r>
    <s v="ZBR34"/>
    <x v="16"/>
    <x v="306"/>
    <x v="306"/>
    <s v="DIS-E Cap Blanket"/>
    <d v="2010-01-01T00:00:00"/>
    <x v="2"/>
    <n v="201502"/>
    <x v="0"/>
    <x v="0"/>
    <s v="368000"/>
    <s v="028                                "/>
    <s v="00"/>
    <s v="UADD    "/>
    <x v="5401"/>
    <s v="2055"/>
    <s v="ZBR34"/>
    <x v="16"/>
    <s v="Elec Distribution 360-373"/>
    <s v="Programs"/>
  </r>
  <r>
    <s v="ZBR34"/>
    <x v="16"/>
    <x v="306"/>
    <x v="306"/>
    <s v="DIS-E Cap Blanket"/>
    <d v="2010-01-01T00:00:00"/>
    <x v="2"/>
    <n v="201502"/>
    <x v="0"/>
    <x v="0"/>
    <s v="369100"/>
    <s v="028                                "/>
    <s v="00"/>
    <s v="UADD    "/>
    <x v="5402"/>
    <s v="2055"/>
    <s v="ZBR34"/>
    <x v="16"/>
    <s v="Elec Distribution 360-373"/>
    <s v="Programs"/>
  </r>
  <r>
    <s v="ZBR34"/>
    <x v="16"/>
    <x v="306"/>
    <x v="306"/>
    <s v="DIS-E Cap Blanket"/>
    <d v="2010-01-01T00:00:00"/>
    <x v="2"/>
    <n v="201502"/>
    <x v="0"/>
    <x v="0"/>
    <s v="369300"/>
    <s v="028                                "/>
    <s v="00"/>
    <s v="UADD    "/>
    <x v="5403"/>
    <s v="2055"/>
    <s v="ZBR34"/>
    <x v="16"/>
    <s v="Elec Distribution 360-373"/>
    <s v="Programs"/>
  </r>
  <r>
    <s v="ZBR34"/>
    <x v="16"/>
    <x v="306"/>
    <x v="306"/>
    <s v="DIS-E Cap Blanket"/>
    <d v="2010-01-01T00:00:00"/>
    <x v="2"/>
    <n v="201502"/>
    <x v="0"/>
    <x v="0"/>
    <s v="373300"/>
    <s v="028                                "/>
    <s v="00"/>
    <s v="UADD    "/>
    <x v="2268"/>
    <s v="2055"/>
    <s v="ZBR34"/>
    <x v="16"/>
    <s v="Elec Distribution 360-373"/>
    <s v="Programs"/>
  </r>
  <r>
    <s v="ZBR34"/>
    <x v="16"/>
    <x v="306"/>
    <x v="306"/>
    <s v="DIS-E Cap Blanket"/>
    <d v="2010-01-01T00:00:00"/>
    <x v="2"/>
    <n v="201502"/>
    <x v="0"/>
    <x v="0"/>
    <s v="373400"/>
    <s v="028                                "/>
    <s v="00"/>
    <s v="UADD    "/>
    <x v="5404"/>
    <s v="2055"/>
    <s v="ZBR34"/>
    <x v="16"/>
    <s v="Elec Distribution 360-373"/>
    <s v="Programs"/>
  </r>
  <r>
    <s v="ZBR34"/>
    <x v="16"/>
    <x v="824"/>
    <x v="824"/>
    <s v="DIS-E Cap Blanket"/>
    <d v="2010-01-01T00:00:00"/>
    <x v="2"/>
    <n v="201502"/>
    <x v="0"/>
    <x v="0"/>
    <s v="364000"/>
    <s v="028                                "/>
    <s v="00"/>
    <s v="UADD    "/>
    <x v="5405"/>
    <s v="2055"/>
    <s v="ZBR34"/>
    <x v="16"/>
    <s v="Elec Distribution 360-373"/>
    <s v="Programs"/>
  </r>
  <r>
    <s v="ZBR34"/>
    <x v="16"/>
    <x v="824"/>
    <x v="824"/>
    <s v="DIS-E Cap Blanket"/>
    <d v="2010-01-01T00:00:00"/>
    <x v="2"/>
    <n v="201502"/>
    <x v="0"/>
    <x v="0"/>
    <s v="365000"/>
    <s v="028                                "/>
    <s v="00"/>
    <s v="UADD    "/>
    <x v="5405"/>
    <s v="2055"/>
    <s v="ZBR34"/>
    <x v="16"/>
    <s v="Elec Distribution 360-373"/>
    <s v="Programs"/>
  </r>
  <r>
    <s v="ZBR34"/>
    <x v="16"/>
    <x v="824"/>
    <x v="824"/>
    <s v="DIS-E Cap Blanket"/>
    <d v="2010-01-01T00:00:00"/>
    <x v="2"/>
    <n v="201502"/>
    <x v="0"/>
    <x v="0"/>
    <s v="366000"/>
    <s v="028                                "/>
    <s v="00"/>
    <s v="UADD    "/>
    <x v="5405"/>
    <s v="2055"/>
    <s v="ZBR34"/>
    <x v="16"/>
    <s v="Elec Distribution 360-373"/>
    <s v="Programs"/>
  </r>
  <r>
    <s v="ZBR34"/>
    <x v="16"/>
    <x v="824"/>
    <x v="824"/>
    <s v="DIS-E Cap Blanket"/>
    <d v="2010-01-01T00:00:00"/>
    <x v="2"/>
    <n v="201502"/>
    <x v="0"/>
    <x v="0"/>
    <s v="367000"/>
    <s v="028                                "/>
    <s v="00"/>
    <s v="UADD    "/>
    <x v="5405"/>
    <s v="2055"/>
    <s v="ZBR34"/>
    <x v="16"/>
    <s v="Elec Distribution 360-373"/>
    <s v="Programs"/>
  </r>
  <r>
    <s v="ZBR34"/>
    <x v="16"/>
    <x v="824"/>
    <x v="824"/>
    <s v="DIS-E Cap Blanket"/>
    <d v="2010-01-01T00:00:00"/>
    <x v="2"/>
    <n v="201502"/>
    <x v="0"/>
    <x v="0"/>
    <s v="368000"/>
    <s v="028                                "/>
    <s v="00"/>
    <s v="UADD    "/>
    <x v="5405"/>
    <s v="2055"/>
    <s v="ZBR34"/>
    <x v="16"/>
    <s v="Elec Distribution 360-373"/>
    <s v="Programs"/>
  </r>
  <r>
    <s v="ZBR34"/>
    <x v="16"/>
    <x v="824"/>
    <x v="824"/>
    <s v="DIS-E Cap Blanket"/>
    <d v="2010-01-01T00:00:00"/>
    <x v="2"/>
    <n v="201502"/>
    <x v="0"/>
    <x v="0"/>
    <s v="369100"/>
    <s v="028                                "/>
    <s v="00"/>
    <s v="UADD    "/>
    <x v="5405"/>
    <s v="2055"/>
    <s v="ZBR34"/>
    <x v="16"/>
    <s v="Elec Distribution 360-373"/>
    <s v="Programs"/>
  </r>
  <r>
    <s v="ZBR34"/>
    <x v="16"/>
    <x v="824"/>
    <x v="824"/>
    <s v="DIS-E Cap Blanket"/>
    <d v="2010-01-01T00:00:00"/>
    <x v="2"/>
    <n v="201502"/>
    <x v="0"/>
    <x v="0"/>
    <s v="369300"/>
    <s v="028                                "/>
    <s v="00"/>
    <s v="UADD    "/>
    <x v="5405"/>
    <s v="2055"/>
    <s v="ZBR34"/>
    <x v="16"/>
    <s v="Elec Distribution 360-373"/>
    <s v="Programs"/>
  </r>
  <r>
    <s v="ZBR34"/>
    <x v="16"/>
    <x v="824"/>
    <x v="824"/>
    <s v="DIS-E Cap Blanket"/>
    <d v="2010-01-01T00:00:00"/>
    <x v="2"/>
    <n v="201502"/>
    <x v="0"/>
    <x v="0"/>
    <s v="373300"/>
    <s v="028                                "/>
    <s v="00"/>
    <s v="UADD    "/>
    <x v="5406"/>
    <s v="2055"/>
    <s v="ZBR34"/>
    <x v="16"/>
    <s v="Elec Distribution 360-373"/>
    <s v="Programs"/>
  </r>
  <r>
    <s v="ZBR34"/>
    <x v="16"/>
    <x v="824"/>
    <x v="824"/>
    <s v="DIS-E Cap Blanket"/>
    <d v="2010-01-01T00:00:00"/>
    <x v="2"/>
    <n v="201502"/>
    <x v="0"/>
    <x v="0"/>
    <s v="373400"/>
    <s v="028                                "/>
    <s v="00"/>
    <s v="UADD    "/>
    <x v="5405"/>
    <s v="2055"/>
    <s v="ZBR34"/>
    <x v="16"/>
    <s v="Elec Distribution 360-373"/>
    <s v="Programs"/>
  </r>
  <r>
    <s v="ZBC34"/>
    <x v="16"/>
    <x v="825"/>
    <x v="825"/>
    <s v="DIS-E Cap Blanket"/>
    <d v="2012-12-30T00:00:00"/>
    <x v="2"/>
    <n v="201502"/>
    <x v="0"/>
    <x v="0"/>
    <s v="364000"/>
    <s v="028                                "/>
    <s v="00"/>
    <s v="UADD    "/>
    <x v="5407"/>
    <s v="2055"/>
    <s v="ZBC34"/>
    <x v="16"/>
    <s v="Elec Distribution 360-373"/>
    <s v="Programs"/>
  </r>
  <r>
    <s v="ZBC34"/>
    <x v="16"/>
    <x v="825"/>
    <x v="825"/>
    <s v="DIS-E Cap Blanket"/>
    <d v="2012-12-30T00:00:00"/>
    <x v="2"/>
    <n v="201502"/>
    <x v="0"/>
    <x v="0"/>
    <s v="365000"/>
    <s v="028                                "/>
    <s v="00"/>
    <s v="UADD    "/>
    <x v="5408"/>
    <s v="2055"/>
    <s v="ZBC34"/>
    <x v="16"/>
    <s v="Elec Distribution 360-373"/>
    <s v="Programs"/>
  </r>
  <r>
    <s v="ZBC34"/>
    <x v="16"/>
    <x v="825"/>
    <x v="825"/>
    <s v="DIS-E Cap Blanket"/>
    <d v="2012-12-30T00:00:00"/>
    <x v="2"/>
    <n v="201502"/>
    <x v="0"/>
    <x v="0"/>
    <s v="366000"/>
    <s v="028                                "/>
    <s v="00"/>
    <s v="UADD    "/>
    <x v="5409"/>
    <s v="2055"/>
    <s v="ZBC34"/>
    <x v="16"/>
    <s v="Elec Distribution 360-373"/>
    <s v="Programs"/>
  </r>
  <r>
    <s v="ZBC34"/>
    <x v="16"/>
    <x v="825"/>
    <x v="825"/>
    <s v="DIS-E Cap Blanket"/>
    <d v="2012-12-30T00:00:00"/>
    <x v="2"/>
    <n v="201502"/>
    <x v="0"/>
    <x v="0"/>
    <s v="367000"/>
    <s v="028                                "/>
    <s v="00"/>
    <s v="UADD    "/>
    <x v="5410"/>
    <s v="2055"/>
    <s v="ZBC34"/>
    <x v="16"/>
    <s v="Elec Distribution 360-373"/>
    <s v="Programs"/>
  </r>
  <r>
    <s v="ZBC34"/>
    <x v="16"/>
    <x v="825"/>
    <x v="825"/>
    <s v="DIS-E Cap Blanket"/>
    <d v="2012-12-30T00:00:00"/>
    <x v="2"/>
    <n v="201502"/>
    <x v="0"/>
    <x v="0"/>
    <s v="368000"/>
    <s v="028                                "/>
    <s v="00"/>
    <s v="UADD    "/>
    <x v="5411"/>
    <s v="2055"/>
    <s v="ZBC34"/>
    <x v="16"/>
    <s v="Elec Distribution 360-373"/>
    <s v="Programs"/>
  </r>
  <r>
    <s v="ZBC34"/>
    <x v="16"/>
    <x v="825"/>
    <x v="825"/>
    <s v="DIS-E Cap Blanket"/>
    <d v="2012-12-30T00:00:00"/>
    <x v="2"/>
    <n v="201502"/>
    <x v="0"/>
    <x v="0"/>
    <s v="369100"/>
    <s v="028                                "/>
    <s v="00"/>
    <s v="UADD    "/>
    <x v="5412"/>
    <s v="2055"/>
    <s v="ZBC34"/>
    <x v="16"/>
    <s v="Elec Distribution 360-373"/>
    <s v="Programs"/>
  </r>
  <r>
    <s v="ZBC34"/>
    <x v="16"/>
    <x v="825"/>
    <x v="825"/>
    <s v="DIS-E Cap Blanket"/>
    <d v="2012-12-30T00:00:00"/>
    <x v="2"/>
    <n v="201502"/>
    <x v="0"/>
    <x v="0"/>
    <s v="369300"/>
    <s v="028                                "/>
    <s v="00"/>
    <s v="UADD    "/>
    <x v="5413"/>
    <s v="2055"/>
    <s v="ZBC34"/>
    <x v="16"/>
    <s v="Elec Distribution 360-373"/>
    <s v="Programs"/>
  </r>
  <r>
    <s v="ZBC34"/>
    <x v="16"/>
    <x v="825"/>
    <x v="825"/>
    <s v="DIS-E Cap Blanket"/>
    <d v="2012-12-30T00:00:00"/>
    <x v="2"/>
    <n v="201502"/>
    <x v="0"/>
    <x v="0"/>
    <s v="373300"/>
    <s v="028                                "/>
    <s v="00"/>
    <s v="UADD    "/>
    <x v="5414"/>
    <s v="2055"/>
    <s v="ZBC34"/>
    <x v="16"/>
    <s v="Elec Distribution 360-373"/>
    <s v="Programs"/>
  </r>
  <r>
    <s v="ZBC34"/>
    <x v="16"/>
    <x v="825"/>
    <x v="825"/>
    <s v="DIS-E Cap Blanket"/>
    <d v="2012-12-30T00:00:00"/>
    <x v="2"/>
    <n v="201502"/>
    <x v="0"/>
    <x v="0"/>
    <s v="373400"/>
    <s v="028                                "/>
    <s v="00"/>
    <s v="UADD    "/>
    <x v="5415"/>
    <s v="2055"/>
    <s v="ZBC34"/>
    <x v="16"/>
    <s v="Elec Distribution 360-373"/>
    <s v="Programs"/>
  </r>
  <r>
    <s v="ZBR34"/>
    <x v="16"/>
    <x v="310"/>
    <x v="310"/>
    <s v="DIS-E Cap Blanket"/>
    <d v="2013-03-01T00:00:00"/>
    <x v="2"/>
    <n v="201502"/>
    <x v="0"/>
    <x v="0"/>
    <s v="364000"/>
    <s v="028                                "/>
    <s v="00"/>
    <s v="UADD    "/>
    <x v="5416"/>
    <s v="2055"/>
    <s v="ZBR34"/>
    <x v="16"/>
    <s v="Elec Distribution 360-373"/>
    <s v="Programs"/>
  </r>
  <r>
    <s v="ZBR34"/>
    <x v="16"/>
    <x v="310"/>
    <x v="310"/>
    <s v="DIS-E Cap Blanket"/>
    <d v="2013-03-01T00:00:00"/>
    <x v="2"/>
    <n v="201502"/>
    <x v="0"/>
    <x v="0"/>
    <s v="365000"/>
    <s v="028                                "/>
    <s v="00"/>
    <s v="UADD    "/>
    <x v="5417"/>
    <s v="2055"/>
    <s v="ZBR34"/>
    <x v="16"/>
    <s v="Elec Distribution 360-373"/>
    <s v="Programs"/>
  </r>
  <r>
    <s v="ZBR34"/>
    <x v="16"/>
    <x v="310"/>
    <x v="310"/>
    <s v="DIS-E Cap Blanket"/>
    <d v="2013-03-01T00:00:00"/>
    <x v="2"/>
    <n v="201502"/>
    <x v="0"/>
    <x v="0"/>
    <s v="366000"/>
    <s v="028                                "/>
    <s v="00"/>
    <s v="UADD    "/>
    <x v="5418"/>
    <s v="2055"/>
    <s v="ZBR34"/>
    <x v="16"/>
    <s v="Elec Distribution 360-373"/>
    <s v="Programs"/>
  </r>
  <r>
    <s v="ZBR34"/>
    <x v="16"/>
    <x v="310"/>
    <x v="310"/>
    <s v="DIS-E Cap Blanket"/>
    <d v="2013-03-01T00:00:00"/>
    <x v="2"/>
    <n v="201502"/>
    <x v="0"/>
    <x v="0"/>
    <s v="367000"/>
    <s v="028                                "/>
    <s v="00"/>
    <s v="UADD    "/>
    <x v="5419"/>
    <s v="2055"/>
    <s v="ZBR34"/>
    <x v="16"/>
    <s v="Elec Distribution 360-373"/>
    <s v="Programs"/>
  </r>
  <r>
    <s v="ZBR34"/>
    <x v="16"/>
    <x v="310"/>
    <x v="310"/>
    <s v="DIS-E Cap Blanket"/>
    <d v="2013-03-01T00:00:00"/>
    <x v="2"/>
    <n v="201502"/>
    <x v="0"/>
    <x v="0"/>
    <s v="368000"/>
    <s v="028                                "/>
    <s v="00"/>
    <s v="UADD    "/>
    <x v="5420"/>
    <s v="2055"/>
    <s v="ZBR34"/>
    <x v="16"/>
    <s v="Elec Distribution 360-373"/>
    <s v="Programs"/>
  </r>
  <r>
    <s v="ZBR34"/>
    <x v="16"/>
    <x v="310"/>
    <x v="310"/>
    <s v="DIS-E Cap Blanket"/>
    <d v="2013-03-01T00:00:00"/>
    <x v="2"/>
    <n v="201502"/>
    <x v="0"/>
    <x v="0"/>
    <s v="369100"/>
    <s v="028                                "/>
    <s v="00"/>
    <s v="UADD    "/>
    <x v="5421"/>
    <s v="2055"/>
    <s v="ZBR34"/>
    <x v="16"/>
    <s v="Elec Distribution 360-373"/>
    <s v="Programs"/>
  </r>
  <r>
    <s v="ZBR34"/>
    <x v="16"/>
    <x v="310"/>
    <x v="310"/>
    <s v="DIS-E Cap Blanket"/>
    <d v="2013-03-01T00:00:00"/>
    <x v="2"/>
    <n v="201502"/>
    <x v="0"/>
    <x v="0"/>
    <s v="369300"/>
    <s v="028                                "/>
    <s v="00"/>
    <s v="UADD    "/>
    <x v="5422"/>
    <s v="2055"/>
    <s v="ZBR34"/>
    <x v="16"/>
    <s v="Elec Distribution 360-373"/>
    <s v="Programs"/>
  </r>
  <r>
    <s v="ZBR34"/>
    <x v="16"/>
    <x v="310"/>
    <x v="310"/>
    <s v="DIS-E Cap Blanket"/>
    <d v="2013-03-01T00:00:00"/>
    <x v="2"/>
    <n v="201502"/>
    <x v="0"/>
    <x v="0"/>
    <s v="373300"/>
    <s v="028                                "/>
    <s v="00"/>
    <s v="UADD    "/>
    <x v="5423"/>
    <s v="2055"/>
    <s v="ZBR34"/>
    <x v="16"/>
    <s v="Elec Distribution 360-373"/>
    <s v="Programs"/>
  </r>
  <r>
    <s v="ZBR34"/>
    <x v="16"/>
    <x v="310"/>
    <x v="310"/>
    <s v="DIS-E Cap Blanket"/>
    <d v="2013-03-01T00:00:00"/>
    <x v="2"/>
    <n v="201502"/>
    <x v="0"/>
    <x v="0"/>
    <s v="373400"/>
    <s v="028                                "/>
    <s v="00"/>
    <s v="UADD    "/>
    <x v="5424"/>
    <s v="2055"/>
    <s v="ZBR34"/>
    <x v="16"/>
    <s v="Elec Distribution 360-373"/>
    <s v="Programs"/>
  </r>
  <r>
    <s v="ZLL35"/>
    <x v="17"/>
    <x v="311"/>
    <x v="311"/>
    <s v="DIS-E Cap Blanket"/>
    <d v="1984-01-01T00:00:00"/>
    <x v="2"/>
    <n v="201502"/>
    <x v="0"/>
    <x v="0"/>
    <s v="364000"/>
    <s v="028                                "/>
    <s v="00"/>
    <s v="UADD    "/>
    <x v="4111"/>
    <s v="2056"/>
    <s v="ZLL35"/>
    <x v="17"/>
    <s v="Elec Distribution 360-373"/>
    <s v="Mandated"/>
  </r>
  <r>
    <s v="ZLL35"/>
    <x v="17"/>
    <x v="311"/>
    <x v="311"/>
    <s v="DIS-E Cap Blanket"/>
    <d v="1984-01-01T00:00:00"/>
    <x v="2"/>
    <n v="201502"/>
    <x v="0"/>
    <x v="0"/>
    <s v="365000"/>
    <s v="028                                "/>
    <s v="00"/>
    <s v="UADD    "/>
    <x v="1418"/>
    <s v="2056"/>
    <s v="ZLL35"/>
    <x v="17"/>
    <s v="Elec Distribution 360-373"/>
    <s v="Mandated"/>
  </r>
  <r>
    <s v="ZLL35"/>
    <x v="17"/>
    <x v="311"/>
    <x v="311"/>
    <s v="DIS-E Cap Blanket"/>
    <d v="1984-01-01T00:00:00"/>
    <x v="2"/>
    <n v="201502"/>
    <x v="0"/>
    <x v="0"/>
    <s v="366000"/>
    <s v="028                                "/>
    <s v="00"/>
    <s v="UADD    "/>
    <x v="4112"/>
    <s v="2056"/>
    <s v="ZLL35"/>
    <x v="17"/>
    <s v="Elec Distribution 360-373"/>
    <s v="Mandated"/>
  </r>
  <r>
    <s v="ZLL35"/>
    <x v="17"/>
    <x v="311"/>
    <x v="311"/>
    <s v="DIS-E Cap Blanket"/>
    <d v="1984-01-01T00:00:00"/>
    <x v="2"/>
    <n v="201502"/>
    <x v="0"/>
    <x v="0"/>
    <s v="367000"/>
    <s v="028                                "/>
    <s v="00"/>
    <s v="UADD    "/>
    <x v="4113"/>
    <s v="2056"/>
    <s v="ZLL35"/>
    <x v="17"/>
    <s v="Elec Distribution 360-373"/>
    <s v="Mandated"/>
  </r>
  <r>
    <s v="ZLL35"/>
    <x v="17"/>
    <x v="311"/>
    <x v="311"/>
    <s v="DIS-E Cap Blanket"/>
    <d v="1984-01-01T00:00:00"/>
    <x v="2"/>
    <n v="201502"/>
    <x v="0"/>
    <x v="0"/>
    <s v="368000"/>
    <s v="028                                "/>
    <s v="00"/>
    <s v="UADD    "/>
    <x v="1405"/>
    <s v="2056"/>
    <s v="ZLL35"/>
    <x v="17"/>
    <s v="Elec Distribution 360-373"/>
    <s v="Mandated"/>
  </r>
  <r>
    <s v="ZLL35"/>
    <x v="17"/>
    <x v="311"/>
    <x v="311"/>
    <s v="DIS-E Cap Blanket"/>
    <d v="1984-01-01T00:00:00"/>
    <x v="2"/>
    <n v="201502"/>
    <x v="0"/>
    <x v="0"/>
    <s v="369100"/>
    <s v="028                                "/>
    <s v="00"/>
    <s v="UADD    "/>
    <x v="1950"/>
    <s v="2056"/>
    <s v="ZLL35"/>
    <x v="17"/>
    <s v="Elec Distribution 360-373"/>
    <s v="Mandated"/>
  </r>
  <r>
    <s v="ZLL35"/>
    <x v="17"/>
    <x v="311"/>
    <x v="311"/>
    <s v="DIS-E Cap Blanket"/>
    <d v="1984-01-01T00:00:00"/>
    <x v="2"/>
    <n v="201502"/>
    <x v="0"/>
    <x v="0"/>
    <s v="369300"/>
    <s v="028                                "/>
    <s v="00"/>
    <s v="UADD    "/>
    <x v="1768"/>
    <s v="2056"/>
    <s v="ZLL35"/>
    <x v="17"/>
    <s v="Elec Distribution 360-373"/>
    <s v="Mandated"/>
  </r>
  <r>
    <s v="ZLL35"/>
    <x v="17"/>
    <x v="311"/>
    <x v="311"/>
    <s v="DIS-E Cap Blanket"/>
    <d v="1984-01-01T00:00:00"/>
    <x v="2"/>
    <n v="201502"/>
    <x v="0"/>
    <x v="0"/>
    <s v="373400"/>
    <s v="028                                "/>
    <s v="00"/>
    <s v="UADD    "/>
    <x v="3884"/>
    <s v="2056"/>
    <s v="ZLL35"/>
    <x v="17"/>
    <s v="Elec Distribution 360-373"/>
    <s v="Mandated"/>
  </r>
  <r>
    <s v="ZBW35"/>
    <x v="17"/>
    <x v="312"/>
    <x v="312"/>
    <s v="DIS-E Cap Blanket"/>
    <d v="1984-01-01T00:00:00"/>
    <x v="2"/>
    <n v="201502"/>
    <x v="0"/>
    <x v="0"/>
    <s v="364000"/>
    <s v="028                                "/>
    <s v="00"/>
    <s v="UADD    "/>
    <x v="5425"/>
    <s v="2056"/>
    <s v="ZBW35"/>
    <x v="17"/>
    <s v="Elec Distribution 360-373"/>
    <s v="Mandated"/>
  </r>
  <r>
    <s v="ZBW35"/>
    <x v="17"/>
    <x v="312"/>
    <x v="312"/>
    <s v="DIS-E Cap Blanket"/>
    <d v="1984-01-01T00:00:00"/>
    <x v="2"/>
    <n v="201502"/>
    <x v="0"/>
    <x v="0"/>
    <s v="365000"/>
    <s v="028                                "/>
    <s v="00"/>
    <s v="UADD    "/>
    <x v="5425"/>
    <s v="2056"/>
    <s v="ZBW35"/>
    <x v="17"/>
    <s v="Elec Distribution 360-373"/>
    <s v="Mandated"/>
  </r>
  <r>
    <s v="ZBW35"/>
    <x v="17"/>
    <x v="312"/>
    <x v="312"/>
    <s v="DIS-E Cap Blanket"/>
    <d v="1984-01-01T00:00:00"/>
    <x v="2"/>
    <n v="201502"/>
    <x v="0"/>
    <x v="0"/>
    <s v="367000"/>
    <s v="028                                "/>
    <s v="00"/>
    <s v="UADD    "/>
    <x v="5425"/>
    <s v="2056"/>
    <s v="ZBW35"/>
    <x v="17"/>
    <s v="Elec Distribution 360-373"/>
    <s v="Mandated"/>
  </r>
  <r>
    <s v="ZBW35"/>
    <x v="17"/>
    <x v="312"/>
    <x v="312"/>
    <s v="DIS-E Cap Blanket"/>
    <d v="1984-01-01T00:00:00"/>
    <x v="2"/>
    <n v="201502"/>
    <x v="0"/>
    <x v="0"/>
    <s v="368000"/>
    <s v="028                                "/>
    <s v="00"/>
    <s v="UADD    "/>
    <x v="5426"/>
    <s v="2056"/>
    <s v="ZBW35"/>
    <x v="17"/>
    <s v="Elec Distribution 360-373"/>
    <s v="Mandated"/>
  </r>
  <r>
    <s v="ZBW35"/>
    <x v="17"/>
    <x v="312"/>
    <x v="312"/>
    <s v="DIS-E Cap Blanket"/>
    <d v="1984-01-01T00:00:00"/>
    <x v="2"/>
    <n v="201502"/>
    <x v="0"/>
    <x v="0"/>
    <s v="369100"/>
    <s v="028                                "/>
    <s v="00"/>
    <s v="UADD    "/>
    <x v="5427"/>
    <s v="2056"/>
    <s v="ZBW35"/>
    <x v="17"/>
    <s v="Elec Distribution 360-373"/>
    <s v="Mandated"/>
  </r>
  <r>
    <s v="ZCM35"/>
    <x v="17"/>
    <x v="827"/>
    <x v="827"/>
    <s v="DIS-E Cap Blanket"/>
    <d v="1986-12-20T00:00:00"/>
    <x v="2"/>
    <n v="201502"/>
    <x v="0"/>
    <x v="1"/>
    <s v="364000"/>
    <s v="038                                "/>
    <s v="00"/>
    <s v="UADD    "/>
    <x v="5428"/>
    <s v="2056"/>
    <s v="ZCM35"/>
    <x v="17"/>
    <s v="Elec Distribution 360-373"/>
    <s v="Mandated"/>
  </r>
  <r>
    <s v="ZCM35"/>
    <x v="17"/>
    <x v="827"/>
    <x v="827"/>
    <s v="DIS-E Cap Blanket"/>
    <d v="1986-12-20T00:00:00"/>
    <x v="2"/>
    <n v="201502"/>
    <x v="0"/>
    <x v="1"/>
    <s v="365000"/>
    <s v="038                                "/>
    <s v="00"/>
    <s v="UADD    "/>
    <x v="5429"/>
    <s v="2056"/>
    <s v="ZCM35"/>
    <x v="17"/>
    <s v="Elec Distribution 360-373"/>
    <s v="Mandated"/>
  </r>
  <r>
    <s v="ZCM35"/>
    <x v="17"/>
    <x v="827"/>
    <x v="827"/>
    <s v="DIS-E Cap Blanket"/>
    <d v="1986-12-20T00:00:00"/>
    <x v="2"/>
    <n v="201502"/>
    <x v="0"/>
    <x v="1"/>
    <s v="367000"/>
    <s v="038                                "/>
    <s v="00"/>
    <s v="UADD    "/>
    <x v="5430"/>
    <s v="2056"/>
    <s v="ZCM35"/>
    <x v="17"/>
    <s v="Elec Distribution 360-373"/>
    <s v="Mandated"/>
  </r>
  <r>
    <s v="ZCM35"/>
    <x v="17"/>
    <x v="827"/>
    <x v="827"/>
    <s v="DIS-E Cap Blanket"/>
    <d v="1986-12-20T00:00:00"/>
    <x v="2"/>
    <n v="201502"/>
    <x v="0"/>
    <x v="1"/>
    <s v="368000"/>
    <s v="038                                "/>
    <s v="00"/>
    <s v="UADD    "/>
    <x v="5431"/>
    <s v="2056"/>
    <s v="ZCM35"/>
    <x v="17"/>
    <s v="Elec Distribution 360-373"/>
    <s v="Mandated"/>
  </r>
  <r>
    <s v="ZLL35"/>
    <x v="17"/>
    <x v="315"/>
    <x v="315"/>
    <s v="DIS-E Cap Blanket"/>
    <d v="1986-12-20T00:00:00"/>
    <x v="2"/>
    <n v="201502"/>
    <x v="0"/>
    <x v="1"/>
    <s v="364000"/>
    <s v="038                                "/>
    <s v="00"/>
    <s v="UADD    "/>
    <x v="5432"/>
    <s v="2056"/>
    <s v="ZLL35"/>
    <x v="17"/>
    <s v="Elec Distribution 360-373"/>
    <s v="Mandated"/>
  </r>
  <r>
    <s v="ZLL35"/>
    <x v="17"/>
    <x v="315"/>
    <x v="315"/>
    <s v="DIS-E Cap Blanket"/>
    <d v="1986-12-20T00:00:00"/>
    <x v="2"/>
    <n v="201502"/>
    <x v="0"/>
    <x v="1"/>
    <s v="365000"/>
    <s v="038                                "/>
    <s v="00"/>
    <s v="UADD    "/>
    <x v="5433"/>
    <s v="2056"/>
    <s v="ZLL35"/>
    <x v="17"/>
    <s v="Elec Distribution 360-373"/>
    <s v="Mandated"/>
  </r>
  <r>
    <s v="ZLL35"/>
    <x v="17"/>
    <x v="315"/>
    <x v="315"/>
    <s v="DIS-E Cap Blanket"/>
    <d v="1986-12-20T00:00:00"/>
    <x v="2"/>
    <n v="201502"/>
    <x v="0"/>
    <x v="1"/>
    <s v="367000"/>
    <s v="038                                "/>
    <s v="00"/>
    <s v="UADD    "/>
    <x v="5434"/>
    <s v="2056"/>
    <s v="ZLL35"/>
    <x v="17"/>
    <s v="Elec Distribution 360-373"/>
    <s v="Mandated"/>
  </r>
  <r>
    <s v="ZLL35"/>
    <x v="17"/>
    <x v="315"/>
    <x v="315"/>
    <s v="DIS-E Cap Blanket"/>
    <d v="1986-12-20T00:00:00"/>
    <x v="2"/>
    <n v="201502"/>
    <x v="0"/>
    <x v="1"/>
    <s v="368000"/>
    <s v="038                                "/>
    <s v="00"/>
    <s v="UADD    "/>
    <x v="5435"/>
    <s v="2056"/>
    <s v="ZLL35"/>
    <x v="17"/>
    <s v="Elec Distribution 360-373"/>
    <s v="Mandated"/>
  </r>
  <r>
    <s v="ZPJ35"/>
    <x v="17"/>
    <x v="316"/>
    <x v="316"/>
    <s v="DIS-E Cap Blanket"/>
    <d v="1986-12-20T00:00:00"/>
    <x v="2"/>
    <n v="201502"/>
    <x v="0"/>
    <x v="1"/>
    <s v="364000"/>
    <s v="038                                "/>
    <s v="00"/>
    <s v="UADD    "/>
    <x v="5436"/>
    <s v="2056"/>
    <s v="ZPJ35"/>
    <x v="17"/>
    <s v="Elec Distribution 360-373"/>
    <s v="Mandated"/>
  </r>
  <r>
    <s v="ZPJ35"/>
    <x v="17"/>
    <x v="316"/>
    <x v="316"/>
    <s v="DIS-E Cap Blanket"/>
    <d v="1986-12-20T00:00:00"/>
    <x v="2"/>
    <n v="201502"/>
    <x v="0"/>
    <x v="1"/>
    <s v="365000"/>
    <s v="038                                "/>
    <s v="00"/>
    <s v="UADD    "/>
    <x v="5437"/>
    <s v="2056"/>
    <s v="ZPJ35"/>
    <x v="17"/>
    <s v="Elec Distribution 360-373"/>
    <s v="Mandated"/>
  </r>
  <r>
    <s v="ZPJ35"/>
    <x v="17"/>
    <x v="316"/>
    <x v="316"/>
    <s v="DIS-E Cap Blanket"/>
    <d v="1986-12-20T00:00:00"/>
    <x v="2"/>
    <n v="201502"/>
    <x v="0"/>
    <x v="1"/>
    <s v="366000"/>
    <s v="038                                "/>
    <s v="00"/>
    <s v="UADD    "/>
    <x v="490"/>
    <s v="2056"/>
    <s v="ZPJ35"/>
    <x v="17"/>
    <s v="Elec Distribution 360-373"/>
    <s v="Mandated"/>
  </r>
  <r>
    <s v="ZPJ35"/>
    <x v="17"/>
    <x v="316"/>
    <x v="316"/>
    <s v="DIS-E Cap Blanket"/>
    <d v="1986-12-20T00:00:00"/>
    <x v="2"/>
    <n v="201502"/>
    <x v="0"/>
    <x v="1"/>
    <s v="367000"/>
    <s v="038                                "/>
    <s v="00"/>
    <s v="UADD    "/>
    <x v="4206"/>
    <s v="2056"/>
    <s v="ZPJ35"/>
    <x v="17"/>
    <s v="Elec Distribution 360-373"/>
    <s v="Mandated"/>
  </r>
  <r>
    <s v="ZPJ35"/>
    <x v="17"/>
    <x v="316"/>
    <x v="316"/>
    <s v="DIS-E Cap Blanket"/>
    <d v="1986-12-20T00:00:00"/>
    <x v="2"/>
    <n v="201502"/>
    <x v="0"/>
    <x v="1"/>
    <s v="368000"/>
    <s v="038                                "/>
    <s v="00"/>
    <s v="UADD    "/>
    <x v="617"/>
    <s v="2056"/>
    <s v="ZPJ35"/>
    <x v="17"/>
    <s v="Elec Distribution 360-373"/>
    <s v="Mandated"/>
  </r>
  <r>
    <s v="ZPJ35"/>
    <x v="17"/>
    <x v="316"/>
    <x v="316"/>
    <s v="DIS-E Cap Blanket"/>
    <d v="1986-12-20T00:00:00"/>
    <x v="2"/>
    <n v="201502"/>
    <x v="0"/>
    <x v="1"/>
    <s v="369100"/>
    <s v="038                                "/>
    <s v="00"/>
    <s v="UADD    "/>
    <x v="617"/>
    <s v="2056"/>
    <s v="ZPJ35"/>
    <x v="17"/>
    <s v="Elec Distribution 360-373"/>
    <s v="Mandated"/>
  </r>
  <r>
    <s v="ZPJ35"/>
    <x v="17"/>
    <x v="316"/>
    <x v="316"/>
    <s v="DIS-E Cap Blanket"/>
    <d v="1986-12-20T00:00:00"/>
    <x v="2"/>
    <n v="201502"/>
    <x v="0"/>
    <x v="1"/>
    <s v="369300"/>
    <s v="038                                "/>
    <s v="00"/>
    <s v="UADD    "/>
    <x v="89"/>
    <s v="2056"/>
    <s v="ZPJ35"/>
    <x v="17"/>
    <s v="Elec Distribution 360-373"/>
    <s v="Mandated"/>
  </r>
  <r>
    <s v="ZPJ35"/>
    <x v="17"/>
    <x v="316"/>
    <x v="316"/>
    <s v="DIS-E Cap Blanket"/>
    <d v="1986-12-20T00:00:00"/>
    <x v="2"/>
    <n v="201502"/>
    <x v="0"/>
    <x v="1"/>
    <s v="373400"/>
    <s v="038                                "/>
    <s v="00"/>
    <s v="UADD    "/>
    <x v="1768"/>
    <s v="2056"/>
    <s v="ZPJ35"/>
    <x v="17"/>
    <s v="Elec Distribution 360-373"/>
    <s v="Mandated"/>
  </r>
  <r>
    <s v="ZPJ35"/>
    <x v="17"/>
    <x v="317"/>
    <x v="317"/>
    <s v="DIS-E Cap Blanket"/>
    <d v="1984-01-01T00:00:00"/>
    <x v="2"/>
    <n v="201502"/>
    <x v="0"/>
    <x v="0"/>
    <s v="364000"/>
    <s v="028                                "/>
    <s v="00"/>
    <s v="UADD    "/>
    <x v="5438"/>
    <s v="2056"/>
    <s v="ZPJ35"/>
    <x v="17"/>
    <s v="Elec Distribution 360-373"/>
    <s v="Mandated"/>
  </r>
  <r>
    <s v="ZPJ35"/>
    <x v="17"/>
    <x v="317"/>
    <x v="317"/>
    <s v="DIS-E Cap Blanket"/>
    <d v="1984-01-01T00:00:00"/>
    <x v="2"/>
    <n v="201502"/>
    <x v="0"/>
    <x v="0"/>
    <s v="365000"/>
    <s v="028                                "/>
    <s v="00"/>
    <s v="UADD    "/>
    <x v="5439"/>
    <s v="2056"/>
    <s v="ZPJ35"/>
    <x v="17"/>
    <s v="Elec Distribution 360-373"/>
    <s v="Mandated"/>
  </r>
  <r>
    <s v="ZPJ35"/>
    <x v="17"/>
    <x v="317"/>
    <x v="317"/>
    <s v="DIS-E Cap Blanket"/>
    <d v="1984-01-01T00:00:00"/>
    <x v="2"/>
    <n v="201502"/>
    <x v="0"/>
    <x v="0"/>
    <s v="367000"/>
    <s v="028                                "/>
    <s v="00"/>
    <s v="UADD    "/>
    <x v="5440"/>
    <s v="2056"/>
    <s v="ZPJ35"/>
    <x v="17"/>
    <s v="Elec Distribution 360-373"/>
    <s v="Mandated"/>
  </r>
  <r>
    <s v="ZBC35"/>
    <x v="17"/>
    <x v="319"/>
    <x v="319"/>
    <s v="DIS-E Cap Blanket"/>
    <d v="1984-01-01T00:00:00"/>
    <x v="2"/>
    <n v="201502"/>
    <x v="0"/>
    <x v="0"/>
    <s v="364000"/>
    <s v="028                                "/>
    <s v="00"/>
    <s v="UADD    "/>
    <x v="5441"/>
    <s v="2056"/>
    <s v="ZBC35"/>
    <x v="17"/>
    <s v="Elec Distribution 360-373"/>
    <s v="Mandated"/>
  </r>
  <r>
    <s v="ZBC35"/>
    <x v="17"/>
    <x v="319"/>
    <x v="319"/>
    <s v="DIS-E Cap Blanket"/>
    <d v="1984-01-01T00:00:00"/>
    <x v="2"/>
    <n v="201502"/>
    <x v="0"/>
    <x v="0"/>
    <s v="365000"/>
    <s v="028                                "/>
    <s v="00"/>
    <s v="UADD    "/>
    <x v="5442"/>
    <s v="2056"/>
    <s v="ZBC35"/>
    <x v="17"/>
    <s v="Elec Distribution 360-373"/>
    <s v="Mandated"/>
  </r>
  <r>
    <s v="ZBC35"/>
    <x v="17"/>
    <x v="319"/>
    <x v="319"/>
    <s v="DIS-E Cap Blanket"/>
    <d v="1984-01-01T00:00:00"/>
    <x v="2"/>
    <n v="201502"/>
    <x v="0"/>
    <x v="0"/>
    <s v="366000"/>
    <s v="028                                "/>
    <s v="00"/>
    <s v="UADD    "/>
    <x v="5441"/>
    <s v="2056"/>
    <s v="ZBC35"/>
    <x v="17"/>
    <s v="Elec Distribution 360-373"/>
    <s v="Mandated"/>
  </r>
  <r>
    <s v="ZBC35"/>
    <x v="17"/>
    <x v="319"/>
    <x v="319"/>
    <s v="DIS-E Cap Blanket"/>
    <d v="1984-01-01T00:00:00"/>
    <x v="2"/>
    <n v="201502"/>
    <x v="0"/>
    <x v="0"/>
    <s v="367000"/>
    <s v="028                                "/>
    <s v="00"/>
    <s v="UADD    "/>
    <x v="5441"/>
    <s v="2056"/>
    <s v="ZBC35"/>
    <x v="17"/>
    <s v="Elec Distribution 360-373"/>
    <s v="Mandated"/>
  </r>
  <r>
    <s v="ZBC35"/>
    <x v="17"/>
    <x v="319"/>
    <x v="319"/>
    <s v="DIS-E Cap Blanket"/>
    <d v="1984-01-01T00:00:00"/>
    <x v="2"/>
    <n v="201502"/>
    <x v="0"/>
    <x v="0"/>
    <s v="368000"/>
    <s v="028                                "/>
    <s v="00"/>
    <s v="UADD    "/>
    <x v="5441"/>
    <s v="2056"/>
    <s v="ZBC35"/>
    <x v="17"/>
    <s v="Elec Distribution 360-373"/>
    <s v="Mandated"/>
  </r>
  <r>
    <s v="ZBC35"/>
    <x v="17"/>
    <x v="319"/>
    <x v="319"/>
    <s v="DIS-E Cap Blanket"/>
    <d v="1984-01-01T00:00:00"/>
    <x v="2"/>
    <n v="201502"/>
    <x v="0"/>
    <x v="0"/>
    <s v="369300"/>
    <s v="028                                "/>
    <s v="00"/>
    <s v="UADD    "/>
    <x v="5441"/>
    <s v="2056"/>
    <s v="ZBC35"/>
    <x v="17"/>
    <s v="Elec Distribution 360-373"/>
    <s v="Mandated"/>
  </r>
  <r>
    <s v="ZBC35"/>
    <x v="17"/>
    <x v="319"/>
    <x v="319"/>
    <s v="DIS-E Cap Blanket"/>
    <d v="1984-01-01T00:00:00"/>
    <x v="2"/>
    <n v="201502"/>
    <x v="0"/>
    <x v="0"/>
    <s v="373400"/>
    <s v="028                                "/>
    <s v="00"/>
    <s v="UADD    "/>
    <x v="5441"/>
    <s v="2056"/>
    <s v="ZBC35"/>
    <x v="17"/>
    <s v="Elec Distribution 360-373"/>
    <s v="Mandated"/>
  </r>
  <r>
    <s v="ZBC35"/>
    <x v="17"/>
    <x v="320"/>
    <x v="320"/>
    <s v="DIS-E Cap Blanket"/>
    <d v="2004-10-01T00:00:00"/>
    <x v="2"/>
    <n v="201502"/>
    <x v="0"/>
    <x v="0"/>
    <s v="364000"/>
    <s v="028                                "/>
    <s v="00"/>
    <s v="UADD    "/>
    <x v="5443"/>
    <s v="2056"/>
    <s v="ZBC35"/>
    <x v="17"/>
    <s v="Elec Distribution 360-373"/>
    <s v="Mandated"/>
  </r>
  <r>
    <s v="ZBC35"/>
    <x v="17"/>
    <x v="320"/>
    <x v="320"/>
    <s v="DIS-E Cap Blanket"/>
    <d v="2004-10-01T00:00:00"/>
    <x v="2"/>
    <n v="201502"/>
    <x v="0"/>
    <x v="0"/>
    <s v="365000"/>
    <s v="028                                "/>
    <s v="00"/>
    <s v="UADD    "/>
    <x v="5444"/>
    <s v="2056"/>
    <s v="ZBC35"/>
    <x v="17"/>
    <s v="Elec Distribution 360-373"/>
    <s v="Mandated"/>
  </r>
  <r>
    <s v="ZBC35"/>
    <x v="17"/>
    <x v="320"/>
    <x v="320"/>
    <s v="DIS-E Cap Blanket"/>
    <d v="2004-10-01T00:00:00"/>
    <x v="2"/>
    <n v="201502"/>
    <x v="0"/>
    <x v="0"/>
    <s v="366000"/>
    <s v="028                                "/>
    <s v="00"/>
    <s v="UADD    "/>
    <x v="5445"/>
    <s v="2056"/>
    <s v="ZBC35"/>
    <x v="17"/>
    <s v="Elec Distribution 360-373"/>
    <s v="Mandated"/>
  </r>
  <r>
    <s v="ZBC35"/>
    <x v="17"/>
    <x v="320"/>
    <x v="320"/>
    <s v="DIS-E Cap Blanket"/>
    <d v="2004-10-01T00:00:00"/>
    <x v="2"/>
    <n v="201502"/>
    <x v="0"/>
    <x v="0"/>
    <s v="367000"/>
    <s v="028                                "/>
    <s v="00"/>
    <s v="UADD    "/>
    <x v="5446"/>
    <s v="2056"/>
    <s v="ZBC35"/>
    <x v="17"/>
    <s v="Elec Distribution 360-373"/>
    <s v="Mandated"/>
  </r>
  <r>
    <s v="ZBC35"/>
    <x v="17"/>
    <x v="320"/>
    <x v="320"/>
    <s v="DIS-E Cap Blanket"/>
    <d v="2004-10-01T00:00:00"/>
    <x v="2"/>
    <n v="201502"/>
    <x v="0"/>
    <x v="0"/>
    <s v="369300"/>
    <s v="028                                "/>
    <s v="00"/>
    <s v="UADD    "/>
    <x v="5447"/>
    <s v="2056"/>
    <s v="ZBC35"/>
    <x v="17"/>
    <s v="Elec Distribution 360-373"/>
    <s v="Mandated"/>
  </r>
  <r>
    <s v="ZBC35"/>
    <x v="17"/>
    <x v="320"/>
    <x v="320"/>
    <s v="DIS-E Cap Blanket"/>
    <d v="2004-10-01T00:00:00"/>
    <x v="2"/>
    <n v="201502"/>
    <x v="0"/>
    <x v="0"/>
    <s v="373400"/>
    <s v="028                                "/>
    <s v="00"/>
    <s v="UADD    "/>
    <x v="5448"/>
    <s v="2056"/>
    <s v="ZBC35"/>
    <x v="17"/>
    <s v="Elec Distribution 360-373"/>
    <s v="Mandated"/>
  </r>
  <r>
    <s v="ZCJ35"/>
    <x v="17"/>
    <x v="321"/>
    <x v="321"/>
    <s v="DIS-E Cap Blanket"/>
    <d v="1984-01-01T00:00:00"/>
    <x v="2"/>
    <n v="201502"/>
    <x v="0"/>
    <x v="1"/>
    <s v="364000"/>
    <s v="038                                "/>
    <s v="00"/>
    <s v="UADD    "/>
    <x v="5449"/>
    <s v="2056"/>
    <s v="ZCJ35"/>
    <x v="17"/>
    <s v="Elec Distribution 360-373"/>
    <s v="Mandated"/>
  </r>
  <r>
    <s v="ZCJ35"/>
    <x v="17"/>
    <x v="321"/>
    <x v="321"/>
    <s v="DIS-E Cap Blanket"/>
    <d v="1984-01-01T00:00:00"/>
    <x v="2"/>
    <n v="201502"/>
    <x v="0"/>
    <x v="1"/>
    <s v="365000"/>
    <s v="038                                "/>
    <s v="00"/>
    <s v="UADD    "/>
    <x v="5450"/>
    <s v="2056"/>
    <s v="ZCJ35"/>
    <x v="17"/>
    <s v="Elec Distribution 360-373"/>
    <s v="Mandated"/>
  </r>
  <r>
    <s v="ZCJ35"/>
    <x v="17"/>
    <x v="321"/>
    <x v="321"/>
    <s v="DIS-E Cap Blanket"/>
    <d v="1984-01-01T00:00:00"/>
    <x v="2"/>
    <n v="201502"/>
    <x v="0"/>
    <x v="1"/>
    <s v="366000"/>
    <s v="038                                "/>
    <s v="00"/>
    <s v="UADD    "/>
    <x v="5451"/>
    <s v="2056"/>
    <s v="ZCJ35"/>
    <x v="17"/>
    <s v="Elec Distribution 360-373"/>
    <s v="Mandated"/>
  </r>
  <r>
    <s v="ZCJ35"/>
    <x v="17"/>
    <x v="321"/>
    <x v="321"/>
    <s v="DIS-E Cap Blanket"/>
    <d v="1984-01-01T00:00:00"/>
    <x v="2"/>
    <n v="201502"/>
    <x v="0"/>
    <x v="1"/>
    <s v="367000"/>
    <s v="038                                "/>
    <s v="00"/>
    <s v="UADD    "/>
    <x v="5452"/>
    <s v="2056"/>
    <s v="ZCJ35"/>
    <x v="17"/>
    <s v="Elec Distribution 360-373"/>
    <s v="Mandated"/>
  </r>
  <r>
    <s v="ZCJ35"/>
    <x v="17"/>
    <x v="321"/>
    <x v="321"/>
    <s v="DIS-E Cap Blanket"/>
    <d v="1984-01-01T00:00:00"/>
    <x v="2"/>
    <n v="201502"/>
    <x v="0"/>
    <x v="1"/>
    <s v="369300"/>
    <s v="038                                "/>
    <s v="00"/>
    <s v="UADD    "/>
    <x v="5453"/>
    <s v="2056"/>
    <s v="ZCJ35"/>
    <x v="17"/>
    <s v="Elec Distribution 360-373"/>
    <s v="Mandated"/>
  </r>
  <r>
    <s v="ZLL35"/>
    <x v="17"/>
    <x v="915"/>
    <x v="915"/>
    <s v="DIS-E Cap Specific"/>
    <d v="2012-05-07T00:00:00"/>
    <x v="2"/>
    <n v="201502"/>
    <x v="0"/>
    <x v="1"/>
    <s v="364000"/>
    <s v="038                                "/>
    <s v="00"/>
    <s v="CFNU    "/>
    <x v="5454"/>
    <s v="2056"/>
    <s v="ZLL35"/>
    <x v="17"/>
    <s v="Elec Distribution 360-373"/>
    <s v="Mandated"/>
  </r>
  <r>
    <s v="ZLL35"/>
    <x v="17"/>
    <x v="915"/>
    <x v="915"/>
    <s v="DIS-E Cap Specific"/>
    <d v="2012-05-07T00:00:00"/>
    <x v="2"/>
    <n v="201502"/>
    <x v="0"/>
    <x v="1"/>
    <s v="364000"/>
    <s v="038                                "/>
    <s v="00"/>
    <s v="NURV    "/>
    <x v="5455"/>
    <s v="2056"/>
    <s v="ZLL35"/>
    <x v="17"/>
    <s v="Elec Distribution 360-373"/>
    <s v="Mandated"/>
  </r>
  <r>
    <s v="ZLL35"/>
    <x v="17"/>
    <x v="915"/>
    <x v="915"/>
    <s v="DIS-E Cap Specific"/>
    <d v="2012-05-07T00:00:00"/>
    <x v="2"/>
    <n v="201502"/>
    <x v="0"/>
    <x v="1"/>
    <s v="365000"/>
    <s v="038                                "/>
    <s v="00"/>
    <s v="CFNU    "/>
    <x v="5456"/>
    <s v="2056"/>
    <s v="ZLL35"/>
    <x v="17"/>
    <s v="Elec Distribution 360-373"/>
    <s v="Mandated"/>
  </r>
  <r>
    <s v="ZLL35"/>
    <x v="17"/>
    <x v="915"/>
    <x v="915"/>
    <s v="DIS-E Cap Specific"/>
    <d v="2012-05-07T00:00:00"/>
    <x v="2"/>
    <n v="201502"/>
    <x v="0"/>
    <x v="1"/>
    <s v="366000"/>
    <s v="038                                "/>
    <s v="00"/>
    <s v="CFNU    "/>
    <x v="5457"/>
    <s v="2056"/>
    <s v="ZLL35"/>
    <x v="17"/>
    <s v="Elec Distribution 360-373"/>
    <s v="Mandated"/>
  </r>
  <r>
    <s v="ZLL35"/>
    <x v="17"/>
    <x v="915"/>
    <x v="915"/>
    <s v="DIS-E Cap Specific"/>
    <d v="2012-05-07T00:00:00"/>
    <x v="2"/>
    <n v="201502"/>
    <x v="0"/>
    <x v="1"/>
    <s v="367000"/>
    <s v="038                                "/>
    <s v="00"/>
    <s v="CFNU    "/>
    <x v="5458"/>
    <s v="2056"/>
    <s v="ZLL35"/>
    <x v="17"/>
    <s v="Elec Distribution 360-373"/>
    <s v="Mandated"/>
  </r>
  <r>
    <s v="ZLL35"/>
    <x v="17"/>
    <x v="915"/>
    <x v="915"/>
    <s v="DIS-E Cap Specific"/>
    <d v="2012-05-07T00:00:00"/>
    <x v="2"/>
    <n v="201502"/>
    <x v="0"/>
    <x v="1"/>
    <s v="369100"/>
    <s v="038                                "/>
    <s v="00"/>
    <s v="CFNU    "/>
    <x v="5459"/>
    <s v="2056"/>
    <s v="ZLL35"/>
    <x v="17"/>
    <s v="Elec Distribution 360-373"/>
    <s v="Mandated"/>
  </r>
  <r>
    <s v="ZLL35"/>
    <x v="17"/>
    <x v="915"/>
    <x v="915"/>
    <s v="DIS-E Cap Specific"/>
    <d v="2012-05-07T00:00:00"/>
    <x v="2"/>
    <n v="201502"/>
    <x v="0"/>
    <x v="1"/>
    <s v="369100"/>
    <s v="038                                "/>
    <s v="00"/>
    <s v="NURV    "/>
    <x v="5460"/>
    <s v="2056"/>
    <s v="ZLL35"/>
    <x v="17"/>
    <s v="Elec Distribution 360-373"/>
    <s v="Mandated"/>
  </r>
  <r>
    <s v="AMT12"/>
    <x v="18"/>
    <x v="916"/>
    <x v="916"/>
    <s v="TRN-Cap Specific"/>
    <d v="2014-08-01T00:00:00"/>
    <x v="2"/>
    <n v="201502"/>
    <x v="0"/>
    <x v="3"/>
    <s v="355000"/>
    <s v="299                                "/>
    <s v="299T"/>
    <s v="UADD    "/>
    <x v="5461"/>
    <s v="2057"/>
    <s v="AMT12"/>
    <x v="18"/>
    <s v="Elec Transmission 350-359"/>
    <s v="Programs"/>
  </r>
  <r>
    <s v="AMT12"/>
    <x v="18"/>
    <x v="916"/>
    <x v="916"/>
    <s v="TRN-Cap Specific"/>
    <d v="2014-08-01T00:00:00"/>
    <x v="2"/>
    <n v="201502"/>
    <x v="0"/>
    <x v="3"/>
    <s v="356000"/>
    <s v="299                                "/>
    <s v="299T"/>
    <s v="UADD    "/>
    <x v="5462"/>
    <s v="2057"/>
    <s v="AMT12"/>
    <x v="18"/>
    <s v="Elec Transmission 350-359"/>
    <s v="Programs"/>
  </r>
  <r>
    <s v="AMT12"/>
    <x v="18"/>
    <x v="327"/>
    <x v="327"/>
    <s v="TRN-Cap Specific"/>
    <d v="2013-11-01T00:00:00"/>
    <x v="2"/>
    <n v="201502"/>
    <x v="0"/>
    <x v="3"/>
    <s v="355000"/>
    <s v="261                                "/>
    <s v="261T"/>
    <s v="UADD    "/>
    <x v="5463"/>
    <s v="2057"/>
    <s v="AMT12"/>
    <x v="18"/>
    <s v="Elec Transmission 350-359"/>
    <s v="Programs"/>
  </r>
  <r>
    <s v="AMT12"/>
    <x v="18"/>
    <x v="327"/>
    <x v="327"/>
    <s v="TRN-Cap Specific"/>
    <d v="2013-11-01T00:00:00"/>
    <x v="2"/>
    <n v="201502"/>
    <x v="0"/>
    <x v="3"/>
    <s v="356000"/>
    <s v="261                                "/>
    <s v="261T"/>
    <s v="UADD    "/>
    <x v="5464"/>
    <s v="2057"/>
    <s v="AMT12"/>
    <x v="18"/>
    <s v="Elec Transmission 350-359"/>
    <s v="Programs"/>
  </r>
  <r>
    <s v="XD902"/>
    <x v="19"/>
    <x v="328"/>
    <x v="328"/>
    <s v="DIS-E Cap Blanket"/>
    <d v="2009-10-01T00:00:00"/>
    <x v="2"/>
    <n v="201502"/>
    <x v="0"/>
    <x v="0"/>
    <s v="366000"/>
    <s v="028                                "/>
    <s v="00"/>
    <s v="UADD    "/>
    <x v="5465"/>
    <s v="2058"/>
    <s v="XD902"/>
    <x v="19"/>
    <s v="Elec Distribution 360-373"/>
    <s v="Programs"/>
  </r>
  <r>
    <s v="ZV539"/>
    <x v="19"/>
    <x v="330"/>
    <x v="330"/>
    <s v="DIS-E Cap Blanket"/>
    <d v="1951-10-10T00:00:00"/>
    <x v="2"/>
    <n v="201502"/>
    <x v="0"/>
    <x v="0"/>
    <s v="366000"/>
    <s v="028                                "/>
    <s v="00"/>
    <s v="UADD    "/>
    <x v="5466"/>
    <s v="2058"/>
    <s v="ZV539"/>
    <x v="19"/>
    <s v="Elec Distribution 360-373"/>
    <s v="Programs"/>
  </r>
  <r>
    <s v="ZV539"/>
    <x v="19"/>
    <x v="330"/>
    <x v="330"/>
    <s v="DIS-E Cap Blanket"/>
    <d v="1951-10-10T00:00:00"/>
    <x v="2"/>
    <n v="201502"/>
    <x v="0"/>
    <x v="0"/>
    <s v="367000"/>
    <s v="028                                "/>
    <s v="00"/>
    <s v="UADD    "/>
    <x v="5467"/>
    <s v="2058"/>
    <s v="ZV539"/>
    <x v="19"/>
    <s v="Elec Distribution 360-373"/>
    <s v="Programs"/>
  </r>
  <r>
    <s v="ZV539"/>
    <x v="19"/>
    <x v="330"/>
    <x v="330"/>
    <s v="DIS-E Cap Blanket"/>
    <d v="1951-10-10T00:00:00"/>
    <x v="2"/>
    <n v="201502"/>
    <x v="0"/>
    <x v="0"/>
    <s v="369300"/>
    <s v="028                                "/>
    <s v="00"/>
    <s v="UADD    "/>
    <x v="5468"/>
    <s v="2058"/>
    <s v="ZV539"/>
    <x v="19"/>
    <s v="Elec Distribution 360-373"/>
    <s v="Programs"/>
  </r>
  <r>
    <s v="ZCJ52"/>
    <x v="20"/>
    <x v="332"/>
    <x v="332"/>
    <s v="DIS-E Cap Blanket"/>
    <d v="1990-04-30T00:00:00"/>
    <x v="2"/>
    <n v="201502"/>
    <x v="0"/>
    <x v="1"/>
    <s v="365000"/>
    <s v="038                                "/>
    <s v="00"/>
    <s v="UADD    "/>
    <x v="5469"/>
    <s v="2059"/>
    <s v="ZCJ52"/>
    <x v="20"/>
    <s v="Elec Distribution 360-373"/>
    <s v="Programs"/>
  </r>
  <r>
    <s v="ZBW52"/>
    <x v="20"/>
    <x v="333"/>
    <x v="333"/>
    <s v="DIS-E Cap Blanket"/>
    <d v="2004-01-01T00:00:00"/>
    <x v="2"/>
    <n v="201502"/>
    <x v="0"/>
    <x v="0"/>
    <s v="364000"/>
    <s v="028                                "/>
    <s v="00"/>
    <s v="UADD    "/>
    <x v="5470"/>
    <s v="2059"/>
    <s v="ZBW52"/>
    <x v="20"/>
    <s v="Elec Distribution 360-373"/>
    <s v="Programs"/>
  </r>
  <r>
    <s v="ZBW52"/>
    <x v="20"/>
    <x v="333"/>
    <x v="333"/>
    <s v="DIS-E Cap Blanket"/>
    <d v="2004-01-01T00:00:00"/>
    <x v="2"/>
    <n v="201502"/>
    <x v="0"/>
    <x v="0"/>
    <s v="365000"/>
    <s v="028                                "/>
    <s v="00"/>
    <s v="UADD    "/>
    <x v="5471"/>
    <s v="2059"/>
    <s v="ZBW52"/>
    <x v="20"/>
    <s v="Elec Distribution 360-373"/>
    <s v="Programs"/>
  </r>
  <r>
    <s v="ZBW52"/>
    <x v="20"/>
    <x v="333"/>
    <x v="333"/>
    <s v="DIS-E Cap Blanket"/>
    <d v="2004-01-01T00:00:00"/>
    <x v="2"/>
    <n v="201502"/>
    <x v="0"/>
    <x v="0"/>
    <s v="367000"/>
    <s v="028                                "/>
    <s v="00"/>
    <s v="UADD    "/>
    <x v="239"/>
    <s v="2059"/>
    <s v="ZBW52"/>
    <x v="20"/>
    <s v="Elec Distribution 360-373"/>
    <s v="Programs"/>
  </r>
  <r>
    <s v="ZBW52"/>
    <x v="20"/>
    <x v="333"/>
    <x v="333"/>
    <s v="DIS-E Cap Blanket"/>
    <d v="2004-01-01T00:00:00"/>
    <x v="2"/>
    <n v="201502"/>
    <x v="0"/>
    <x v="0"/>
    <s v="368000"/>
    <s v="028                                "/>
    <s v="00"/>
    <s v="UADD    "/>
    <x v="5472"/>
    <s v="2059"/>
    <s v="ZBW52"/>
    <x v="20"/>
    <s v="Elec Distribution 360-373"/>
    <s v="Programs"/>
  </r>
  <r>
    <s v="ZBW52"/>
    <x v="20"/>
    <x v="333"/>
    <x v="333"/>
    <s v="DIS-E Cap Blanket"/>
    <d v="2004-01-01T00:00:00"/>
    <x v="2"/>
    <n v="201502"/>
    <x v="0"/>
    <x v="0"/>
    <s v="369100"/>
    <s v="028                                "/>
    <s v="00"/>
    <s v="UADD    "/>
    <x v="239"/>
    <s v="2059"/>
    <s v="ZBW52"/>
    <x v="20"/>
    <s v="Elec Distribution 360-373"/>
    <s v="Programs"/>
  </r>
  <r>
    <s v="ZBW52"/>
    <x v="20"/>
    <x v="333"/>
    <x v="333"/>
    <s v="DIS-E Cap Blanket"/>
    <d v="2004-01-01T00:00:00"/>
    <x v="2"/>
    <n v="201502"/>
    <x v="0"/>
    <x v="0"/>
    <s v="373400"/>
    <s v="028                                "/>
    <s v="00"/>
    <s v="UADD    "/>
    <x v="617"/>
    <s v="2059"/>
    <s v="ZBW52"/>
    <x v="20"/>
    <s v="Elec Distribution 360-373"/>
    <s v="Programs"/>
  </r>
  <r>
    <s v="ZBR52"/>
    <x v="20"/>
    <x v="335"/>
    <x v="335"/>
    <s v="DIS-E Cap Blanket"/>
    <d v="1990-04-30T00:00:00"/>
    <x v="2"/>
    <n v="201502"/>
    <x v="0"/>
    <x v="0"/>
    <s v="364000"/>
    <s v="028                                "/>
    <s v="00"/>
    <s v="UADD    "/>
    <x v="5473"/>
    <s v="2059"/>
    <s v="ZBR52"/>
    <x v="20"/>
    <s v="Elec Distribution 360-373"/>
    <s v="Programs"/>
  </r>
  <r>
    <s v="ZBR52"/>
    <x v="20"/>
    <x v="335"/>
    <x v="335"/>
    <s v="DIS-E Cap Blanket"/>
    <d v="1990-04-30T00:00:00"/>
    <x v="2"/>
    <n v="201502"/>
    <x v="0"/>
    <x v="0"/>
    <s v="365000"/>
    <s v="028                                "/>
    <s v="00"/>
    <s v="UADD    "/>
    <x v="5473"/>
    <s v="2059"/>
    <s v="ZBR52"/>
    <x v="20"/>
    <s v="Elec Distribution 360-373"/>
    <s v="Programs"/>
  </r>
  <r>
    <s v="ZBR52"/>
    <x v="20"/>
    <x v="335"/>
    <x v="335"/>
    <s v="DIS-E Cap Blanket"/>
    <d v="1990-04-30T00:00:00"/>
    <x v="2"/>
    <n v="201502"/>
    <x v="0"/>
    <x v="0"/>
    <s v="368000"/>
    <s v="028                                "/>
    <s v="00"/>
    <s v="UADD    "/>
    <x v="5473"/>
    <s v="2059"/>
    <s v="ZBR52"/>
    <x v="20"/>
    <s v="Elec Distribution 360-373"/>
    <s v="Programs"/>
  </r>
  <r>
    <s v="ZBR52"/>
    <x v="20"/>
    <x v="335"/>
    <x v="335"/>
    <s v="DIS-E Cap Blanket"/>
    <d v="1990-04-30T00:00:00"/>
    <x v="2"/>
    <n v="201502"/>
    <x v="0"/>
    <x v="0"/>
    <s v="373400"/>
    <s v="028                                "/>
    <s v="00"/>
    <s v="UADD    "/>
    <x v="5474"/>
    <s v="2059"/>
    <s v="ZBR52"/>
    <x v="20"/>
    <s v="Elec Distribution 360-373"/>
    <s v="Programs"/>
  </r>
  <r>
    <s v="ZDP52"/>
    <x v="20"/>
    <x v="336"/>
    <x v="336"/>
    <s v="DIS-E Cap Blanket"/>
    <d v="1990-04-30T00:00:00"/>
    <x v="2"/>
    <n v="201502"/>
    <x v="0"/>
    <x v="0"/>
    <s v="364000"/>
    <s v="028                                "/>
    <s v="00"/>
    <s v="UADD    "/>
    <x v="5475"/>
    <s v="2059"/>
    <s v="ZDP52"/>
    <x v="20"/>
    <s v="Elec Distribution 360-373"/>
    <s v="Programs"/>
  </r>
  <r>
    <s v="ZDP52"/>
    <x v="20"/>
    <x v="336"/>
    <x v="336"/>
    <s v="DIS-E Cap Blanket"/>
    <d v="1990-04-30T00:00:00"/>
    <x v="2"/>
    <n v="201502"/>
    <x v="0"/>
    <x v="0"/>
    <s v="365000"/>
    <s v="028                                "/>
    <s v="00"/>
    <s v="UADD    "/>
    <x v="5475"/>
    <s v="2059"/>
    <s v="ZDP52"/>
    <x v="20"/>
    <s v="Elec Distribution 360-373"/>
    <s v="Programs"/>
  </r>
  <r>
    <s v="ZDP52"/>
    <x v="20"/>
    <x v="336"/>
    <x v="336"/>
    <s v="DIS-E Cap Blanket"/>
    <d v="1990-04-30T00:00:00"/>
    <x v="2"/>
    <n v="201502"/>
    <x v="0"/>
    <x v="0"/>
    <s v="366000"/>
    <s v="028                                "/>
    <s v="00"/>
    <s v="UADD    "/>
    <x v="5475"/>
    <s v="2059"/>
    <s v="ZDP52"/>
    <x v="20"/>
    <s v="Elec Distribution 360-373"/>
    <s v="Programs"/>
  </r>
  <r>
    <s v="ZDP52"/>
    <x v="20"/>
    <x v="336"/>
    <x v="336"/>
    <s v="DIS-E Cap Blanket"/>
    <d v="1990-04-30T00:00:00"/>
    <x v="2"/>
    <n v="201502"/>
    <x v="0"/>
    <x v="0"/>
    <s v="367000"/>
    <s v="028                                "/>
    <s v="00"/>
    <s v="UADD    "/>
    <x v="5476"/>
    <s v="2059"/>
    <s v="ZDP52"/>
    <x v="20"/>
    <s v="Elec Distribution 360-373"/>
    <s v="Programs"/>
  </r>
  <r>
    <s v="ZDP52"/>
    <x v="20"/>
    <x v="336"/>
    <x v="336"/>
    <s v="DIS-E Cap Blanket"/>
    <d v="1990-04-30T00:00:00"/>
    <x v="2"/>
    <n v="201502"/>
    <x v="0"/>
    <x v="0"/>
    <s v="368000"/>
    <s v="028                                "/>
    <s v="00"/>
    <s v="UADD    "/>
    <x v="5475"/>
    <s v="2059"/>
    <s v="ZDP52"/>
    <x v="20"/>
    <s v="Elec Distribution 360-373"/>
    <s v="Programs"/>
  </r>
  <r>
    <s v="ZDP52"/>
    <x v="20"/>
    <x v="336"/>
    <x v="336"/>
    <s v="DIS-E Cap Blanket"/>
    <d v="1990-04-30T00:00:00"/>
    <x v="2"/>
    <n v="201502"/>
    <x v="0"/>
    <x v="0"/>
    <s v="369100"/>
    <s v="028                                "/>
    <s v="00"/>
    <s v="UADD    "/>
    <x v="5475"/>
    <s v="2059"/>
    <s v="ZDP52"/>
    <x v="20"/>
    <s v="Elec Distribution 360-373"/>
    <s v="Programs"/>
  </r>
  <r>
    <s v="ZDP52"/>
    <x v="20"/>
    <x v="336"/>
    <x v="336"/>
    <s v="DIS-E Cap Blanket"/>
    <d v="1990-04-30T00:00:00"/>
    <x v="2"/>
    <n v="201502"/>
    <x v="0"/>
    <x v="0"/>
    <s v="369300"/>
    <s v="028                                "/>
    <s v="00"/>
    <s v="UADD    "/>
    <x v="5477"/>
    <s v="2059"/>
    <s v="ZDP52"/>
    <x v="20"/>
    <s v="Elec Distribution 360-373"/>
    <s v="Programs"/>
  </r>
  <r>
    <s v="ZDP52"/>
    <x v="20"/>
    <x v="336"/>
    <x v="336"/>
    <s v="DIS-E Cap Blanket"/>
    <d v="1990-04-30T00:00:00"/>
    <x v="2"/>
    <n v="201502"/>
    <x v="0"/>
    <x v="0"/>
    <s v="373400"/>
    <s v="028                                "/>
    <s v="00"/>
    <s v="UADD    "/>
    <x v="5475"/>
    <s v="2059"/>
    <s v="ZDP52"/>
    <x v="20"/>
    <s v="Elec Distribution 360-373"/>
    <s v="Programs"/>
  </r>
  <r>
    <s v="ZCM52"/>
    <x v="20"/>
    <x v="339"/>
    <x v="339"/>
    <s v="DIS-E Cap Blanket"/>
    <d v="1990-04-30T00:00:00"/>
    <x v="2"/>
    <n v="201502"/>
    <x v="0"/>
    <x v="1"/>
    <s v="364000"/>
    <s v="038                                "/>
    <s v="00"/>
    <s v="UADD    "/>
    <x v="5478"/>
    <s v="2059"/>
    <s v="ZCM52"/>
    <x v="20"/>
    <s v="Elec Distribution 360-373"/>
    <s v="Programs"/>
  </r>
  <r>
    <s v="ZCM52"/>
    <x v="20"/>
    <x v="339"/>
    <x v="339"/>
    <s v="DIS-E Cap Blanket"/>
    <d v="1990-04-30T00:00:00"/>
    <x v="2"/>
    <n v="201502"/>
    <x v="0"/>
    <x v="1"/>
    <s v="365000"/>
    <s v="038                                "/>
    <s v="00"/>
    <s v="UADD    "/>
    <x v="5479"/>
    <s v="2059"/>
    <s v="ZCM52"/>
    <x v="20"/>
    <s v="Elec Distribution 360-373"/>
    <s v="Programs"/>
  </r>
  <r>
    <s v="ZLL52"/>
    <x v="20"/>
    <x v="340"/>
    <x v="340"/>
    <s v="DIS-E Cap Blanket"/>
    <d v="1990-04-30T00:00:00"/>
    <x v="2"/>
    <n v="201502"/>
    <x v="0"/>
    <x v="1"/>
    <s v="364000"/>
    <s v="038                                "/>
    <s v="00"/>
    <s v="UADD    "/>
    <x v="5480"/>
    <s v="2059"/>
    <s v="ZLL52"/>
    <x v="20"/>
    <s v="Elec Distribution 360-373"/>
    <s v="Programs"/>
  </r>
  <r>
    <s v="ZBR52"/>
    <x v="20"/>
    <x v="832"/>
    <x v="832"/>
    <s v="DIS-E Cap Blanket"/>
    <d v="1951-01-01T00:00:00"/>
    <x v="2"/>
    <n v="201502"/>
    <x v="0"/>
    <x v="0"/>
    <s v="364000"/>
    <s v="028                                "/>
    <s v="00"/>
    <s v="UADD    "/>
    <x v="5481"/>
    <s v="2059"/>
    <s v="ZBR52"/>
    <x v="20"/>
    <s v="Elec Distribution 360-373"/>
    <s v="Programs"/>
  </r>
  <r>
    <s v="ZBR52"/>
    <x v="20"/>
    <x v="832"/>
    <x v="832"/>
    <s v="DIS-E Cap Blanket"/>
    <d v="1951-01-01T00:00:00"/>
    <x v="2"/>
    <n v="201502"/>
    <x v="0"/>
    <x v="0"/>
    <s v="365000"/>
    <s v="028                                "/>
    <s v="00"/>
    <s v="UADD    "/>
    <x v="5482"/>
    <s v="2059"/>
    <s v="ZBR52"/>
    <x v="20"/>
    <s v="Elec Distribution 360-373"/>
    <s v="Programs"/>
  </r>
  <r>
    <s v="ZPJ52"/>
    <x v="20"/>
    <x v="341"/>
    <x v="341"/>
    <s v="DIS-E Cap Blanket"/>
    <d v="1990-04-30T00:00:00"/>
    <x v="2"/>
    <n v="201502"/>
    <x v="0"/>
    <x v="1"/>
    <s v="365000"/>
    <s v="038                                "/>
    <s v="00"/>
    <s v="UADD    "/>
    <x v="5483"/>
    <s v="2059"/>
    <s v="ZPJ52"/>
    <x v="20"/>
    <s v="Elec Distribution 360-373"/>
    <s v="Programs"/>
  </r>
  <r>
    <s v="ZPJ52"/>
    <x v="20"/>
    <x v="343"/>
    <x v="343"/>
    <s v="DIS-E Cap Blanket"/>
    <d v="1990-04-30T00:00:00"/>
    <x v="2"/>
    <n v="201502"/>
    <x v="0"/>
    <x v="0"/>
    <s v="364000"/>
    <s v="028                                "/>
    <s v="00"/>
    <s v="UADD    "/>
    <x v="5484"/>
    <s v="2059"/>
    <s v="ZPJ52"/>
    <x v="20"/>
    <s v="Elec Distribution 360-373"/>
    <s v="Programs"/>
  </r>
  <r>
    <s v="ZPJ52"/>
    <x v="20"/>
    <x v="343"/>
    <x v="343"/>
    <s v="DIS-E Cap Blanket"/>
    <d v="1990-04-30T00:00:00"/>
    <x v="2"/>
    <n v="201502"/>
    <x v="0"/>
    <x v="0"/>
    <s v="365000"/>
    <s v="028                                "/>
    <s v="00"/>
    <s v="UADD    "/>
    <x v="5485"/>
    <s v="2059"/>
    <s v="ZPJ52"/>
    <x v="20"/>
    <s v="Elec Distribution 360-373"/>
    <s v="Programs"/>
  </r>
  <r>
    <s v="ZPJ52"/>
    <x v="20"/>
    <x v="343"/>
    <x v="343"/>
    <s v="DIS-E Cap Blanket"/>
    <d v="1990-04-30T00:00:00"/>
    <x v="2"/>
    <n v="201502"/>
    <x v="0"/>
    <x v="0"/>
    <s v="366000"/>
    <s v="028                                "/>
    <s v="00"/>
    <s v="UADD    "/>
    <x v="4369"/>
    <s v="2059"/>
    <s v="ZPJ52"/>
    <x v="20"/>
    <s v="Elec Distribution 360-373"/>
    <s v="Programs"/>
  </r>
  <r>
    <s v="ZPJ52"/>
    <x v="20"/>
    <x v="343"/>
    <x v="343"/>
    <s v="DIS-E Cap Blanket"/>
    <d v="1990-04-30T00:00:00"/>
    <x v="2"/>
    <n v="201502"/>
    <x v="0"/>
    <x v="0"/>
    <s v="367000"/>
    <s v="028                                "/>
    <s v="00"/>
    <s v="UADD    "/>
    <x v="5486"/>
    <s v="2059"/>
    <s v="ZPJ52"/>
    <x v="20"/>
    <s v="Elec Distribution 360-373"/>
    <s v="Programs"/>
  </r>
  <r>
    <s v="ZPJ52"/>
    <x v="20"/>
    <x v="343"/>
    <x v="343"/>
    <s v="DIS-E Cap Blanket"/>
    <d v="1990-04-30T00:00:00"/>
    <x v="2"/>
    <n v="201502"/>
    <x v="0"/>
    <x v="0"/>
    <s v="368000"/>
    <s v="028                                "/>
    <s v="00"/>
    <s v="UADD    "/>
    <x v="4369"/>
    <s v="2059"/>
    <s v="ZPJ52"/>
    <x v="20"/>
    <s v="Elec Distribution 360-373"/>
    <s v="Programs"/>
  </r>
  <r>
    <s v="ZPJ52"/>
    <x v="20"/>
    <x v="343"/>
    <x v="343"/>
    <s v="DIS-E Cap Blanket"/>
    <d v="1990-04-30T00:00:00"/>
    <x v="2"/>
    <n v="201502"/>
    <x v="0"/>
    <x v="0"/>
    <s v="369100"/>
    <s v="028                                "/>
    <s v="00"/>
    <s v="UADD    "/>
    <x v="5487"/>
    <s v="2059"/>
    <s v="ZPJ52"/>
    <x v="20"/>
    <s v="Elec Distribution 360-373"/>
    <s v="Programs"/>
  </r>
  <r>
    <s v="ZCS52"/>
    <x v="20"/>
    <x v="344"/>
    <x v="344"/>
    <s v="DIS-E Cap Blanket"/>
    <d v="1994-09-02T00:00:00"/>
    <x v="2"/>
    <n v="201502"/>
    <x v="0"/>
    <x v="1"/>
    <s v="369100"/>
    <s v="038                                "/>
    <s v="00"/>
    <s v="UADD    "/>
    <x v="5488"/>
    <s v="2059"/>
    <s v="ZCS52"/>
    <x v="20"/>
    <s v="Elec Distribution 360-373"/>
    <s v="Programs"/>
  </r>
  <r>
    <s v="ZBC52"/>
    <x v="20"/>
    <x v="345"/>
    <x v="345"/>
    <s v="DIS-E Cap Blanket"/>
    <d v="1990-04-30T00:00:00"/>
    <x v="2"/>
    <n v="201502"/>
    <x v="0"/>
    <x v="0"/>
    <s v="364000"/>
    <s v="028                                "/>
    <s v="00"/>
    <s v="UADD    "/>
    <x v="5489"/>
    <s v="2059"/>
    <s v="ZBC52"/>
    <x v="20"/>
    <s v="Elec Distribution 360-373"/>
    <s v="Programs"/>
  </r>
  <r>
    <s v="ZBC52"/>
    <x v="20"/>
    <x v="345"/>
    <x v="345"/>
    <s v="DIS-E Cap Blanket"/>
    <d v="1990-04-30T00:00:00"/>
    <x v="2"/>
    <n v="201502"/>
    <x v="0"/>
    <x v="0"/>
    <s v="365000"/>
    <s v="028                                "/>
    <s v="00"/>
    <s v="UADD    "/>
    <x v="5490"/>
    <s v="2059"/>
    <s v="ZBC52"/>
    <x v="20"/>
    <s v="Elec Distribution 360-373"/>
    <s v="Programs"/>
  </r>
  <r>
    <s v="YV001"/>
    <x v="21"/>
    <x v="834"/>
    <x v="834"/>
    <s v="DIS-E Cap Blanket"/>
    <d v="2014-03-01T00:00:00"/>
    <x v="2"/>
    <n v="201502"/>
    <x v="0"/>
    <x v="0"/>
    <s v="364000"/>
    <s v="028                                "/>
    <s v="00"/>
    <s v="UADD    "/>
    <x v="5491"/>
    <s v="2060"/>
    <s v="YV001"/>
    <x v="21"/>
    <s v="Elec Distribution 360-373"/>
    <s v="Programs"/>
  </r>
  <r>
    <s v="YV001"/>
    <x v="21"/>
    <x v="834"/>
    <x v="834"/>
    <s v="DIS-E Cap Blanket"/>
    <d v="2014-03-01T00:00:00"/>
    <x v="2"/>
    <n v="201502"/>
    <x v="0"/>
    <x v="0"/>
    <s v="365000"/>
    <s v="028                                "/>
    <s v="00"/>
    <s v="UADD    "/>
    <x v="5492"/>
    <s v="2060"/>
    <s v="YV001"/>
    <x v="21"/>
    <s v="Elec Distribution 360-373"/>
    <s v="Programs"/>
  </r>
  <r>
    <s v="YV001"/>
    <x v="21"/>
    <x v="835"/>
    <x v="835"/>
    <s v="DIS-E Cap Blanket"/>
    <d v="2014-03-01T00:00:00"/>
    <x v="2"/>
    <n v="201502"/>
    <x v="0"/>
    <x v="0"/>
    <s v="364000"/>
    <s v="028                                "/>
    <s v="00"/>
    <s v="UADD    "/>
    <x v="5493"/>
    <s v="2060"/>
    <s v="YV001"/>
    <x v="21"/>
    <s v="Elec Distribution 360-373"/>
    <s v="Programs"/>
  </r>
  <r>
    <s v="YV001"/>
    <x v="21"/>
    <x v="835"/>
    <x v="835"/>
    <s v="DIS-E Cap Blanket"/>
    <d v="2014-03-01T00:00:00"/>
    <x v="2"/>
    <n v="201502"/>
    <x v="0"/>
    <x v="0"/>
    <s v="365000"/>
    <s v="028                                "/>
    <s v="00"/>
    <s v="UADD    "/>
    <x v="5494"/>
    <s v="2060"/>
    <s v="YV001"/>
    <x v="21"/>
    <s v="Elec Distribution 360-373"/>
    <s v="Programs"/>
  </r>
  <r>
    <s v="YV001"/>
    <x v="21"/>
    <x v="835"/>
    <x v="835"/>
    <s v="DIS-E Cap Blanket"/>
    <d v="2014-03-01T00:00:00"/>
    <x v="2"/>
    <n v="201502"/>
    <x v="0"/>
    <x v="0"/>
    <s v="366000"/>
    <s v="028                                "/>
    <s v="00"/>
    <s v="UADD    "/>
    <x v="5495"/>
    <s v="2060"/>
    <s v="YV001"/>
    <x v="21"/>
    <s v="Elec Distribution 360-373"/>
    <s v="Programs"/>
  </r>
  <r>
    <s v="YV001"/>
    <x v="21"/>
    <x v="835"/>
    <x v="835"/>
    <s v="DIS-E Cap Blanket"/>
    <d v="2014-03-01T00:00:00"/>
    <x v="2"/>
    <n v="201502"/>
    <x v="0"/>
    <x v="0"/>
    <s v="367000"/>
    <s v="028                                "/>
    <s v="00"/>
    <s v="UADD    "/>
    <x v="5496"/>
    <s v="2060"/>
    <s v="YV001"/>
    <x v="21"/>
    <s v="Elec Distribution 360-373"/>
    <s v="Programs"/>
  </r>
  <r>
    <s v="YV001"/>
    <x v="21"/>
    <x v="835"/>
    <x v="835"/>
    <s v="DIS-E Cap Blanket"/>
    <d v="2014-03-01T00:00:00"/>
    <x v="2"/>
    <n v="201502"/>
    <x v="0"/>
    <x v="0"/>
    <s v="368000"/>
    <s v="028                                "/>
    <s v="00"/>
    <s v="UADD    "/>
    <x v="5497"/>
    <s v="2060"/>
    <s v="YV001"/>
    <x v="21"/>
    <s v="Elec Distribution 360-373"/>
    <s v="Programs"/>
  </r>
  <r>
    <s v="YV001"/>
    <x v="21"/>
    <x v="835"/>
    <x v="835"/>
    <s v="DIS-E Cap Blanket"/>
    <d v="2014-03-01T00:00:00"/>
    <x v="2"/>
    <n v="201502"/>
    <x v="0"/>
    <x v="0"/>
    <s v="369100"/>
    <s v="028                                "/>
    <s v="00"/>
    <s v="UADD    "/>
    <x v="5498"/>
    <s v="2060"/>
    <s v="YV001"/>
    <x v="21"/>
    <s v="Elec Distribution 360-373"/>
    <s v="Programs"/>
  </r>
  <r>
    <s v="YV001"/>
    <x v="21"/>
    <x v="835"/>
    <x v="835"/>
    <s v="DIS-E Cap Blanket"/>
    <d v="2014-03-01T00:00:00"/>
    <x v="2"/>
    <n v="201502"/>
    <x v="0"/>
    <x v="0"/>
    <s v="373400"/>
    <s v="028                                "/>
    <s v="00"/>
    <s v="UADD    "/>
    <x v="5499"/>
    <s v="2060"/>
    <s v="YV001"/>
    <x v="21"/>
    <s v="Elec Distribution 360-373"/>
    <s v="Programs"/>
  </r>
  <r>
    <s v="YV001"/>
    <x v="21"/>
    <x v="349"/>
    <x v="349"/>
    <s v="DIS-E Cap Blanket"/>
    <d v="2014-03-01T00:00:00"/>
    <x v="2"/>
    <n v="201502"/>
    <x v="0"/>
    <x v="0"/>
    <s v="364000"/>
    <s v="028                                "/>
    <s v="00"/>
    <s v="UADD    "/>
    <x v="5500"/>
    <s v="2060"/>
    <s v="YV001"/>
    <x v="21"/>
    <s v="Elec Distribution 360-373"/>
    <s v="Programs"/>
  </r>
  <r>
    <s v="YV001"/>
    <x v="21"/>
    <x v="349"/>
    <x v="349"/>
    <s v="DIS-E Cap Blanket"/>
    <d v="2014-03-01T00:00:00"/>
    <x v="2"/>
    <n v="201502"/>
    <x v="0"/>
    <x v="0"/>
    <s v="365000"/>
    <s v="028                                "/>
    <s v="00"/>
    <s v="UADD    "/>
    <x v="5501"/>
    <s v="2060"/>
    <s v="YV001"/>
    <x v="21"/>
    <s v="Elec Distribution 360-373"/>
    <s v="Programs"/>
  </r>
  <r>
    <s v="YV001"/>
    <x v="21"/>
    <x v="349"/>
    <x v="349"/>
    <s v="DIS-E Cap Blanket"/>
    <d v="2014-03-01T00:00:00"/>
    <x v="2"/>
    <n v="201502"/>
    <x v="0"/>
    <x v="0"/>
    <s v="368000"/>
    <s v="028                                "/>
    <s v="00"/>
    <s v="UADD    "/>
    <x v="5502"/>
    <s v="2060"/>
    <s v="YV001"/>
    <x v="21"/>
    <s v="Elec Distribution 360-373"/>
    <s v="Programs"/>
  </r>
  <r>
    <s v="YV001"/>
    <x v="21"/>
    <x v="350"/>
    <x v="350"/>
    <s v="DIS-E Cap Specific"/>
    <d v="2012-06-20T00:00:00"/>
    <x v="2"/>
    <n v="201502"/>
    <x v="0"/>
    <x v="0"/>
    <s v="364000"/>
    <s v="028                                "/>
    <s v="00"/>
    <s v="UADD    "/>
    <x v="5503"/>
    <s v="2060"/>
    <s v="YV001"/>
    <x v="21"/>
    <s v="Elec Distribution 360-373"/>
    <s v="Programs"/>
  </r>
  <r>
    <s v="YV001"/>
    <x v="21"/>
    <x v="350"/>
    <x v="350"/>
    <s v="DIS-E Cap Specific"/>
    <d v="2012-06-20T00:00:00"/>
    <x v="2"/>
    <n v="201502"/>
    <x v="0"/>
    <x v="0"/>
    <s v="365000"/>
    <s v="028                                "/>
    <s v="00"/>
    <s v="UADD    "/>
    <x v="5504"/>
    <s v="2060"/>
    <s v="YV001"/>
    <x v="21"/>
    <s v="Elec Distribution 360-373"/>
    <s v="Programs"/>
  </r>
  <r>
    <s v="YV001"/>
    <x v="21"/>
    <x v="350"/>
    <x v="350"/>
    <s v="DIS-E Cap Specific"/>
    <d v="2012-06-20T00:00:00"/>
    <x v="2"/>
    <n v="201502"/>
    <x v="0"/>
    <x v="0"/>
    <s v="368000"/>
    <s v="028                                "/>
    <s v="00"/>
    <s v="UADD    "/>
    <x v="5505"/>
    <s v="2060"/>
    <s v="YV001"/>
    <x v="21"/>
    <s v="Elec Distribution 360-373"/>
    <s v="Programs"/>
  </r>
  <r>
    <s v="YV001"/>
    <x v="21"/>
    <x v="351"/>
    <x v="351"/>
    <s v="DIS-E Cap Blanket"/>
    <d v="2014-08-01T00:00:00"/>
    <x v="2"/>
    <n v="201502"/>
    <x v="0"/>
    <x v="1"/>
    <s v="364000"/>
    <s v="038                                "/>
    <s v="00"/>
    <s v="UADD    "/>
    <x v="5506"/>
    <s v="2060"/>
    <s v="YV001"/>
    <x v="21"/>
    <s v="Elec Distribution 360-373"/>
    <s v="Programs"/>
  </r>
  <r>
    <s v="YV001"/>
    <x v="21"/>
    <x v="352"/>
    <x v="352"/>
    <s v="DIS-E Cap Blanket"/>
    <d v="2014-08-01T00:00:00"/>
    <x v="2"/>
    <n v="201502"/>
    <x v="0"/>
    <x v="1"/>
    <s v="364000"/>
    <s v="038                                "/>
    <s v="00"/>
    <s v="UADD    "/>
    <x v="5507"/>
    <s v="2060"/>
    <s v="YV001"/>
    <x v="21"/>
    <s v="Elec Distribution 360-373"/>
    <s v="Programs"/>
  </r>
  <r>
    <s v="YV001"/>
    <x v="21"/>
    <x v="352"/>
    <x v="352"/>
    <s v="DIS-E Cap Blanket"/>
    <d v="2014-08-01T00:00:00"/>
    <x v="2"/>
    <n v="201502"/>
    <x v="0"/>
    <x v="1"/>
    <s v="365000"/>
    <s v="038                                "/>
    <s v="00"/>
    <s v="UADD    "/>
    <x v="5507"/>
    <s v="2060"/>
    <s v="YV001"/>
    <x v="21"/>
    <s v="Elec Distribution 360-373"/>
    <s v="Programs"/>
  </r>
  <r>
    <s v="YV001"/>
    <x v="21"/>
    <x v="352"/>
    <x v="352"/>
    <s v="DIS-E Cap Blanket"/>
    <d v="2014-08-01T00:00:00"/>
    <x v="2"/>
    <n v="201502"/>
    <x v="0"/>
    <x v="1"/>
    <s v="368000"/>
    <s v="038                                "/>
    <s v="00"/>
    <s v="UADD    "/>
    <x v="5507"/>
    <s v="2060"/>
    <s v="YV001"/>
    <x v="21"/>
    <s v="Elec Distribution 360-373"/>
    <s v="Programs"/>
  </r>
  <r>
    <s v="YV001"/>
    <x v="21"/>
    <x v="353"/>
    <x v="353"/>
    <s v="DIS-E Cap Specific"/>
    <d v="2012-09-24T00:00:00"/>
    <x v="2"/>
    <n v="201502"/>
    <x v="0"/>
    <x v="1"/>
    <s v="364000"/>
    <s v="038                                "/>
    <s v="00"/>
    <s v="UADD    "/>
    <x v="5508"/>
    <s v="2060"/>
    <s v="YV001"/>
    <x v="21"/>
    <s v="Elec Distribution 360-373"/>
    <s v="Programs"/>
  </r>
  <r>
    <s v="YV001"/>
    <x v="21"/>
    <x v="353"/>
    <x v="353"/>
    <s v="DIS-E Cap Specific"/>
    <d v="2012-09-24T00:00:00"/>
    <x v="2"/>
    <n v="201502"/>
    <x v="0"/>
    <x v="1"/>
    <s v="365000"/>
    <s v="038                                "/>
    <s v="00"/>
    <s v="UADD    "/>
    <x v="5509"/>
    <s v="2060"/>
    <s v="YV001"/>
    <x v="21"/>
    <s v="Elec Distribution 360-373"/>
    <s v="Programs"/>
  </r>
  <r>
    <s v="YV001"/>
    <x v="21"/>
    <x v="354"/>
    <x v="354"/>
    <s v="DIS-E Cap Specific"/>
    <d v="2012-09-24T00:00:00"/>
    <x v="2"/>
    <n v="201502"/>
    <x v="0"/>
    <x v="1"/>
    <s v="364000"/>
    <s v="038                                "/>
    <s v="00"/>
    <s v="UADD    "/>
    <x v="5510"/>
    <s v="2060"/>
    <s v="YV001"/>
    <x v="21"/>
    <s v="Elec Distribution 360-373"/>
    <s v="Programs"/>
  </r>
  <r>
    <s v="YV001"/>
    <x v="21"/>
    <x v="354"/>
    <x v="354"/>
    <s v="DIS-E Cap Specific"/>
    <d v="2012-09-24T00:00:00"/>
    <x v="2"/>
    <n v="201502"/>
    <x v="0"/>
    <x v="1"/>
    <s v="365000"/>
    <s v="038                                "/>
    <s v="00"/>
    <s v="UADD    "/>
    <x v="5511"/>
    <s v="2060"/>
    <s v="YV001"/>
    <x v="21"/>
    <s v="Elec Distribution 360-373"/>
    <s v="Programs"/>
  </r>
  <r>
    <s v="YV001"/>
    <x v="21"/>
    <x v="354"/>
    <x v="354"/>
    <s v="DIS-E Cap Specific"/>
    <d v="2012-09-24T00:00:00"/>
    <x v="2"/>
    <n v="201502"/>
    <x v="0"/>
    <x v="1"/>
    <s v="368000"/>
    <s v="038                                "/>
    <s v="00"/>
    <s v="UADD    "/>
    <x v="5512"/>
    <s v="2060"/>
    <s v="YV001"/>
    <x v="21"/>
    <s v="Elec Distribution 360-373"/>
    <s v="Programs"/>
  </r>
  <r>
    <s v="YV001"/>
    <x v="21"/>
    <x v="836"/>
    <x v="836"/>
    <s v="DIS-E Cap Specific"/>
    <d v="2013-06-01T00:00:00"/>
    <x v="2"/>
    <n v="201502"/>
    <x v="0"/>
    <x v="0"/>
    <s v="364000"/>
    <s v="028                                "/>
    <s v="00"/>
    <s v="UADD    "/>
    <x v="5513"/>
    <s v="2060"/>
    <s v="YV001"/>
    <x v="21"/>
    <s v="Elec Distribution 360-373"/>
    <s v="Programs"/>
  </r>
  <r>
    <s v="YV001"/>
    <x v="21"/>
    <x v="836"/>
    <x v="836"/>
    <s v="DIS-E Cap Specific"/>
    <d v="2013-06-01T00:00:00"/>
    <x v="2"/>
    <n v="201502"/>
    <x v="0"/>
    <x v="0"/>
    <s v="365000"/>
    <s v="028                                "/>
    <s v="00"/>
    <s v="UADD    "/>
    <x v="5514"/>
    <s v="2060"/>
    <s v="YV001"/>
    <x v="21"/>
    <s v="Elec Distribution 360-373"/>
    <s v="Programs"/>
  </r>
  <r>
    <s v="YV001"/>
    <x v="21"/>
    <x v="836"/>
    <x v="836"/>
    <s v="DIS-E Cap Specific"/>
    <d v="2013-06-01T00:00:00"/>
    <x v="2"/>
    <n v="201502"/>
    <x v="0"/>
    <x v="0"/>
    <s v="368000"/>
    <s v="028                                "/>
    <s v="00"/>
    <s v="UADD    "/>
    <x v="5515"/>
    <s v="2060"/>
    <s v="YV001"/>
    <x v="21"/>
    <s v="Elec Distribution 360-373"/>
    <s v="Programs"/>
  </r>
  <r>
    <s v="YV001"/>
    <x v="21"/>
    <x v="355"/>
    <x v="355"/>
    <s v="DIS-E Cap Specific"/>
    <d v="2013-06-01T00:00:00"/>
    <x v="2"/>
    <n v="201502"/>
    <x v="0"/>
    <x v="0"/>
    <s v="364000"/>
    <s v="028                                "/>
    <s v="00"/>
    <s v="UADD    "/>
    <x v="5516"/>
    <s v="2060"/>
    <s v="YV001"/>
    <x v="21"/>
    <s v="Elec Distribution 360-373"/>
    <s v="Programs"/>
  </r>
  <r>
    <s v="YV001"/>
    <x v="21"/>
    <x v="355"/>
    <x v="355"/>
    <s v="DIS-E Cap Specific"/>
    <d v="2013-06-01T00:00:00"/>
    <x v="2"/>
    <n v="201502"/>
    <x v="0"/>
    <x v="0"/>
    <s v="365000"/>
    <s v="028                                "/>
    <s v="00"/>
    <s v="UADD    "/>
    <x v="5517"/>
    <s v="2060"/>
    <s v="YV001"/>
    <x v="21"/>
    <s v="Elec Distribution 360-373"/>
    <s v="Programs"/>
  </r>
  <r>
    <s v="YV001"/>
    <x v="21"/>
    <x v="355"/>
    <x v="355"/>
    <s v="DIS-E Cap Specific"/>
    <d v="2013-06-01T00:00:00"/>
    <x v="2"/>
    <n v="201502"/>
    <x v="0"/>
    <x v="0"/>
    <s v="368000"/>
    <s v="028                                "/>
    <s v="00"/>
    <s v="UADD    "/>
    <x v="5518"/>
    <s v="2060"/>
    <s v="YV001"/>
    <x v="21"/>
    <s v="Elec Distribution 360-373"/>
    <s v="Programs"/>
  </r>
  <r>
    <s v="YV001"/>
    <x v="21"/>
    <x v="356"/>
    <x v="356"/>
    <s v="DIS-E Cap Blanket"/>
    <d v="2013-07-01T00:00:00"/>
    <x v="2"/>
    <n v="201502"/>
    <x v="0"/>
    <x v="0"/>
    <s v="364000"/>
    <s v="028                                "/>
    <s v="00"/>
    <s v="UADD    "/>
    <x v="5519"/>
    <s v="2060"/>
    <s v="YV001"/>
    <x v="21"/>
    <s v="Elec Distribution 360-373"/>
    <s v="Programs"/>
  </r>
  <r>
    <s v="YV001"/>
    <x v="21"/>
    <x v="356"/>
    <x v="356"/>
    <s v="DIS-E Cap Blanket"/>
    <d v="2013-07-01T00:00:00"/>
    <x v="2"/>
    <n v="201502"/>
    <x v="0"/>
    <x v="0"/>
    <s v="365000"/>
    <s v="028                                "/>
    <s v="00"/>
    <s v="UADD    "/>
    <x v="5520"/>
    <s v="2060"/>
    <s v="YV001"/>
    <x v="21"/>
    <s v="Elec Distribution 360-373"/>
    <s v="Programs"/>
  </r>
  <r>
    <s v="YV001"/>
    <x v="21"/>
    <x v="356"/>
    <x v="356"/>
    <s v="DIS-E Cap Blanket"/>
    <d v="2013-07-01T00:00:00"/>
    <x v="2"/>
    <n v="201502"/>
    <x v="0"/>
    <x v="0"/>
    <s v="367000"/>
    <s v="028                                "/>
    <s v="00"/>
    <s v="UADD    "/>
    <x v="5521"/>
    <s v="2060"/>
    <s v="YV001"/>
    <x v="21"/>
    <s v="Elec Distribution 360-373"/>
    <s v="Programs"/>
  </r>
  <r>
    <s v="YV001"/>
    <x v="21"/>
    <x v="356"/>
    <x v="356"/>
    <s v="DIS-E Cap Blanket"/>
    <d v="2013-07-01T00:00:00"/>
    <x v="2"/>
    <n v="201502"/>
    <x v="0"/>
    <x v="0"/>
    <s v="368000"/>
    <s v="028                                "/>
    <s v="00"/>
    <s v="UADD    "/>
    <x v="5522"/>
    <s v="2060"/>
    <s v="YV001"/>
    <x v="21"/>
    <s v="Elec Distribution 360-373"/>
    <s v="Programs"/>
  </r>
  <r>
    <s v="YV001"/>
    <x v="21"/>
    <x v="356"/>
    <x v="356"/>
    <s v="DIS-E Cap Blanket"/>
    <d v="2013-07-01T00:00:00"/>
    <x v="2"/>
    <n v="201502"/>
    <x v="0"/>
    <x v="0"/>
    <s v="369100"/>
    <s v="028                                "/>
    <s v="00"/>
    <s v="UADD    "/>
    <x v="5523"/>
    <s v="2060"/>
    <s v="YV001"/>
    <x v="21"/>
    <s v="Elec Distribution 360-373"/>
    <s v="Programs"/>
  </r>
  <r>
    <s v="YV001"/>
    <x v="21"/>
    <x v="356"/>
    <x v="356"/>
    <s v="DIS-E Cap Blanket"/>
    <d v="2013-07-01T00:00:00"/>
    <x v="2"/>
    <n v="201502"/>
    <x v="0"/>
    <x v="0"/>
    <s v="369300"/>
    <s v="028                                "/>
    <s v="00"/>
    <s v="UADD    "/>
    <x v="5524"/>
    <s v="2060"/>
    <s v="YV001"/>
    <x v="21"/>
    <s v="Elec Distribution 360-373"/>
    <s v="Programs"/>
  </r>
  <r>
    <s v="YV001"/>
    <x v="21"/>
    <x v="357"/>
    <x v="357"/>
    <s v="DIS-E Cap Blanket"/>
    <d v="2013-07-01T00:00:00"/>
    <x v="2"/>
    <n v="201502"/>
    <x v="0"/>
    <x v="0"/>
    <s v="365000"/>
    <s v="028                                "/>
    <s v="00"/>
    <s v="UADD    "/>
    <x v="5525"/>
    <s v="2060"/>
    <s v="YV001"/>
    <x v="21"/>
    <s v="Elec Distribution 360-373"/>
    <s v="Programs"/>
  </r>
  <r>
    <s v="YV001"/>
    <x v="21"/>
    <x v="357"/>
    <x v="357"/>
    <s v="DIS-E Cap Blanket"/>
    <d v="2013-07-01T00:00:00"/>
    <x v="2"/>
    <n v="201502"/>
    <x v="0"/>
    <x v="0"/>
    <s v="369100"/>
    <s v="028                                "/>
    <s v="00"/>
    <s v="UADD    "/>
    <x v="5526"/>
    <s v="2060"/>
    <s v="YV001"/>
    <x v="21"/>
    <s v="Elec Distribution 360-373"/>
    <s v="Programs"/>
  </r>
  <r>
    <s v="YV001"/>
    <x v="21"/>
    <x v="358"/>
    <x v="358"/>
    <s v="DIS-E Cap Blanket"/>
    <d v="2013-07-01T00:00:00"/>
    <x v="2"/>
    <n v="201502"/>
    <x v="0"/>
    <x v="0"/>
    <s v="364000"/>
    <s v="028                                "/>
    <s v="00"/>
    <s v="UADD    "/>
    <x v="5527"/>
    <s v="2060"/>
    <s v="YV001"/>
    <x v="21"/>
    <s v="Elec Distribution 360-373"/>
    <s v="Programs"/>
  </r>
  <r>
    <s v="YV001"/>
    <x v="21"/>
    <x v="358"/>
    <x v="358"/>
    <s v="DIS-E Cap Blanket"/>
    <d v="2013-07-01T00:00:00"/>
    <x v="2"/>
    <n v="201502"/>
    <x v="0"/>
    <x v="0"/>
    <s v="365000"/>
    <s v="028                                "/>
    <s v="00"/>
    <s v="UADD    "/>
    <x v="5528"/>
    <s v="2060"/>
    <s v="YV001"/>
    <x v="21"/>
    <s v="Elec Distribution 360-373"/>
    <s v="Programs"/>
  </r>
  <r>
    <s v="YV001"/>
    <x v="21"/>
    <x v="358"/>
    <x v="358"/>
    <s v="DIS-E Cap Blanket"/>
    <d v="2013-07-01T00:00:00"/>
    <x v="2"/>
    <n v="201502"/>
    <x v="0"/>
    <x v="0"/>
    <s v="366000"/>
    <s v="028                                "/>
    <s v="00"/>
    <s v="UADD    "/>
    <x v="5529"/>
    <s v="2060"/>
    <s v="YV001"/>
    <x v="21"/>
    <s v="Elec Distribution 360-373"/>
    <s v="Programs"/>
  </r>
  <r>
    <s v="YV001"/>
    <x v="21"/>
    <x v="359"/>
    <x v="359"/>
    <s v="DIS-E Cap Specific"/>
    <d v="2012-09-24T00:00:00"/>
    <x v="2"/>
    <n v="201502"/>
    <x v="0"/>
    <x v="0"/>
    <s v="364000"/>
    <s v="028                                "/>
    <s v="00"/>
    <s v="UADD    "/>
    <x v="5530"/>
    <s v="2060"/>
    <s v="YV001"/>
    <x v="21"/>
    <s v="Elec Distribution 360-373"/>
    <s v="Programs"/>
  </r>
  <r>
    <s v="YV001"/>
    <x v="21"/>
    <x v="359"/>
    <x v="359"/>
    <s v="DIS-E Cap Specific"/>
    <d v="2012-09-24T00:00:00"/>
    <x v="2"/>
    <n v="201502"/>
    <x v="0"/>
    <x v="0"/>
    <s v="365000"/>
    <s v="028                                "/>
    <s v="00"/>
    <s v="UADD    "/>
    <x v="5531"/>
    <s v="2060"/>
    <s v="YV001"/>
    <x v="21"/>
    <s v="Elec Distribution 360-373"/>
    <s v="Programs"/>
  </r>
  <r>
    <s v="YV001"/>
    <x v="21"/>
    <x v="359"/>
    <x v="359"/>
    <s v="DIS-E Cap Specific"/>
    <d v="2012-09-24T00:00:00"/>
    <x v="2"/>
    <n v="201502"/>
    <x v="0"/>
    <x v="0"/>
    <s v="368000"/>
    <s v="028                                "/>
    <s v="00"/>
    <s v="UADD    "/>
    <x v="5532"/>
    <s v="2060"/>
    <s v="YV001"/>
    <x v="21"/>
    <s v="Elec Distribution 360-373"/>
    <s v="Programs"/>
  </r>
  <r>
    <s v="YV001"/>
    <x v="21"/>
    <x v="917"/>
    <x v="917"/>
    <s v="DIS-E Cap Blanket"/>
    <d v="2014-08-01T00:00:00"/>
    <x v="2"/>
    <n v="201502"/>
    <x v="0"/>
    <x v="0"/>
    <s v="364000"/>
    <s v="028                                "/>
    <s v="00"/>
    <s v="UADD    "/>
    <x v="5533"/>
    <s v="2060"/>
    <s v="YV001"/>
    <x v="21"/>
    <s v="Elec Distribution 360-373"/>
    <s v="Programs"/>
  </r>
  <r>
    <s v="YV001"/>
    <x v="21"/>
    <x v="917"/>
    <x v="917"/>
    <s v="DIS-E Cap Blanket"/>
    <d v="2014-08-01T00:00:00"/>
    <x v="2"/>
    <n v="201502"/>
    <x v="0"/>
    <x v="0"/>
    <s v="365000"/>
    <s v="028                                "/>
    <s v="00"/>
    <s v="UADD    "/>
    <x v="5534"/>
    <s v="2060"/>
    <s v="YV001"/>
    <x v="21"/>
    <s v="Elec Distribution 360-373"/>
    <s v="Programs"/>
  </r>
  <r>
    <s v="YV001"/>
    <x v="21"/>
    <x v="917"/>
    <x v="917"/>
    <s v="DIS-E Cap Blanket"/>
    <d v="2014-08-01T00:00:00"/>
    <x v="2"/>
    <n v="201502"/>
    <x v="0"/>
    <x v="0"/>
    <s v="368000"/>
    <s v="028                                "/>
    <s v="00"/>
    <s v="UADD    "/>
    <x v="5535"/>
    <s v="2060"/>
    <s v="YV001"/>
    <x v="21"/>
    <s v="Elec Distribution 360-373"/>
    <s v="Programs"/>
  </r>
  <r>
    <s v="YV001"/>
    <x v="21"/>
    <x v="362"/>
    <x v="362"/>
    <s v="DIS-E Cap Blanket"/>
    <d v="2014-10-01T00:00:00"/>
    <x v="2"/>
    <n v="201502"/>
    <x v="0"/>
    <x v="1"/>
    <s v="364000"/>
    <s v="038                                "/>
    <s v="00"/>
    <s v="UADD    "/>
    <x v="5536"/>
    <s v="2060"/>
    <s v="YV001"/>
    <x v="21"/>
    <s v="Elec Distribution 360-373"/>
    <s v="Programs"/>
  </r>
  <r>
    <s v="YV001"/>
    <x v="21"/>
    <x v="362"/>
    <x v="362"/>
    <s v="DIS-E Cap Blanket"/>
    <d v="2014-10-01T00:00:00"/>
    <x v="2"/>
    <n v="201502"/>
    <x v="0"/>
    <x v="1"/>
    <s v="365000"/>
    <s v="038                                "/>
    <s v="00"/>
    <s v="UADD    "/>
    <x v="5537"/>
    <s v="2060"/>
    <s v="YV001"/>
    <x v="21"/>
    <s v="Elec Distribution 360-373"/>
    <s v="Programs"/>
  </r>
  <r>
    <s v="YV001"/>
    <x v="21"/>
    <x v="362"/>
    <x v="362"/>
    <s v="DIS-E Cap Blanket"/>
    <d v="2014-10-01T00:00:00"/>
    <x v="2"/>
    <n v="201502"/>
    <x v="0"/>
    <x v="1"/>
    <s v="368000"/>
    <s v="038                                "/>
    <s v="00"/>
    <s v="UADD    "/>
    <x v="5538"/>
    <s v="2060"/>
    <s v="YV001"/>
    <x v="21"/>
    <s v="Elec Distribution 360-373"/>
    <s v="Programs"/>
  </r>
  <r>
    <s v="YV001"/>
    <x v="21"/>
    <x v="363"/>
    <x v="363"/>
    <s v="DIS-E Cap Blanket"/>
    <d v="2014-08-01T00:00:00"/>
    <x v="2"/>
    <n v="201502"/>
    <x v="0"/>
    <x v="0"/>
    <s v="364000"/>
    <s v="028                                "/>
    <s v="00"/>
    <s v="UADD    "/>
    <x v="5539"/>
    <s v="2060"/>
    <s v="YV001"/>
    <x v="21"/>
    <s v="Elec Distribution 360-373"/>
    <s v="Programs"/>
  </r>
  <r>
    <s v="YV001"/>
    <x v="21"/>
    <x v="363"/>
    <x v="363"/>
    <s v="DIS-E Cap Blanket"/>
    <d v="2014-08-01T00:00:00"/>
    <x v="2"/>
    <n v="201502"/>
    <x v="0"/>
    <x v="0"/>
    <s v="365000"/>
    <s v="028                                "/>
    <s v="00"/>
    <s v="UADD    "/>
    <x v="5540"/>
    <s v="2060"/>
    <s v="YV001"/>
    <x v="21"/>
    <s v="Elec Distribution 360-373"/>
    <s v="Programs"/>
  </r>
  <r>
    <s v="YV001"/>
    <x v="21"/>
    <x v="363"/>
    <x v="363"/>
    <s v="DIS-E Cap Blanket"/>
    <d v="2014-08-01T00:00:00"/>
    <x v="2"/>
    <n v="201502"/>
    <x v="0"/>
    <x v="0"/>
    <s v="368000"/>
    <s v="028                                "/>
    <s v="00"/>
    <s v="UADD    "/>
    <x v="5541"/>
    <s v="2060"/>
    <s v="YV001"/>
    <x v="21"/>
    <s v="Elec Distribution 360-373"/>
    <s v="Programs"/>
  </r>
  <r>
    <s v="YV001"/>
    <x v="21"/>
    <x v="364"/>
    <x v="364"/>
    <s v="DIS-E Cap Blanket"/>
    <d v="2014-08-01T00:00:00"/>
    <x v="2"/>
    <n v="201502"/>
    <x v="0"/>
    <x v="0"/>
    <s v="364000"/>
    <s v="028                                "/>
    <s v="00"/>
    <s v="UADD    "/>
    <x v="5542"/>
    <s v="2060"/>
    <s v="YV001"/>
    <x v="21"/>
    <s v="Elec Distribution 360-373"/>
    <s v="Programs"/>
  </r>
  <r>
    <s v="YV001"/>
    <x v="21"/>
    <x v="364"/>
    <x v="364"/>
    <s v="DIS-E Cap Blanket"/>
    <d v="2014-08-01T00:00:00"/>
    <x v="2"/>
    <n v="201502"/>
    <x v="0"/>
    <x v="0"/>
    <s v="365000"/>
    <s v="028                                "/>
    <s v="00"/>
    <s v="UADD    "/>
    <x v="5543"/>
    <s v="2060"/>
    <s v="YV001"/>
    <x v="21"/>
    <s v="Elec Distribution 360-373"/>
    <s v="Programs"/>
  </r>
  <r>
    <s v="YV001"/>
    <x v="21"/>
    <x v="364"/>
    <x v="364"/>
    <s v="DIS-E Cap Blanket"/>
    <d v="2014-08-01T00:00:00"/>
    <x v="2"/>
    <n v="201502"/>
    <x v="0"/>
    <x v="0"/>
    <s v="368000"/>
    <s v="028                                "/>
    <s v="00"/>
    <s v="UADD    "/>
    <x v="5544"/>
    <s v="2060"/>
    <s v="YV001"/>
    <x v="21"/>
    <s v="Elec Distribution 360-373"/>
    <s v="Programs"/>
  </r>
  <r>
    <s v="YV001"/>
    <x v="21"/>
    <x v="366"/>
    <x v="366"/>
    <s v="DIS-E Cap Blanket"/>
    <d v="2013-09-01T00:00:00"/>
    <x v="2"/>
    <n v="201502"/>
    <x v="0"/>
    <x v="0"/>
    <s v="364000"/>
    <s v="028                                "/>
    <s v="00"/>
    <s v="UADD    "/>
    <x v="5545"/>
    <s v="2060"/>
    <s v="YV001"/>
    <x v="21"/>
    <s v="Elec Distribution 360-373"/>
    <s v="Programs"/>
  </r>
  <r>
    <s v="YV001"/>
    <x v="21"/>
    <x v="366"/>
    <x v="366"/>
    <s v="DIS-E Cap Blanket"/>
    <d v="2013-09-01T00:00:00"/>
    <x v="2"/>
    <n v="201502"/>
    <x v="0"/>
    <x v="0"/>
    <s v="365000"/>
    <s v="028                                "/>
    <s v="00"/>
    <s v="UADD    "/>
    <x v="5545"/>
    <s v="2060"/>
    <s v="YV001"/>
    <x v="21"/>
    <s v="Elec Distribution 360-373"/>
    <s v="Programs"/>
  </r>
  <r>
    <s v="YV001"/>
    <x v="21"/>
    <x v="366"/>
    <x v="366"/>
    <s v="DIS-E Cap Blanket"/>
    <d v="2013-09-01T00:00:00"/>
    <x v="2"/>
    <n v="201502"/>
    <x v="0"/>
    <x v="0"/>
    <s v="367000"/>
    <s v="028                                "/>
    <s v="00"/>
    <s v="UADD    "/>
    <x v="5545"/>
    <s v="2060"/>
    <s v="YV001"/>
    <x v="21"/>
    <s v="Elec Distribution 360-373"/>
    <s v="Programs"/>
  </r>
  <r>
    <s v="YV001"/>
    <x v="21"/>
    <x v="366"/>
    <x v="366"/>
    <s v="DIS-E Cap Blanket"/>
    <d v="2013-09-01T00:00:00"/>
    <x v="2"/>
    <n v="201502"/>
    <x v="0"/>
    <x v="0"/>
    <s v="368000"/>
    <s v="028                                "/>
    <s v="00"/>
    <s v="UADD    "/>
    <x v="5545"/>
    <s v="2060"/>
    <s v="YV001"/>
    <x v="21"/>
    <s v="Elec Distribution 360-373"/>
    <s v="Programs"/>
  </r>
  <r>
    <s v="YV001"/>
    <x v="21"/>
    <x v="366"/>
    <x v="366"/>
    <s v="DIS-E Cap Blanket"/>
    <d v="2013-09-01T00:00:00"/>
    <x v="2"/>
    <n v="201502"/>
    <x v="0"/>
    <x v="0"/>
    <s v="369100"/>
    <s v="028                                "/>
    <s v="00"/>
    <s v="UADD    "/>
    <x v="5545"/>
    <s v="2060"/>
    <s v="YV001"/>
    <x v="21"/>
    <s v="Elec Distribution 360-373"/>
    <s v="Programs"/>
  </r>
  <r>
    <s v="YV001"/>
    <x v="21"/>
    <x v="366"/>
    <x v="366"/>
    <s v="DIS-E Cap Blanket"/>
    <d v="2013-09-01T00:00:00"/>
    <x v="2"/>
    <n v="201502"/>
    <x v="0"/>
    <x v="0"/>
    <s v="369300"/>
    <s v="028                                "/>
    <s v="00"/>
    <s v="UADD    "/>
    <x v="5545"/>
    <s v="2060"/>
    <s v="YV001"/>
    <x v="21"/>
    <s v="Elec Distribution 360-373"/>
    <s v="Programs"/>
  </r>
  <r>
    <s v="YV001"/>
    <x v="21"/>
    <x v="367"/>
    <x v="367"/>
    <s v="DIS-E Cap Blanket"/>
    <d v="2013-09-01T00:00:00"/>
    <x v="2"/>
    <n v="201502"/>
    <x v="0"/>
    <x v="1"/>
    <s v="364000"/>
    <s v="038                                "/>
    <s v="00"/>
    <s v="UADD    "/>
    <x v="5546"/>
    <s v="2060"/>
    <s v="YV001"/>
    <x v="21"/>
    <s v="Elec Distribution 360-373"/>
    <s v="Programs"/>
  </r>
  <r>
    <s v="YV001"/>
    <x v="21"/>
    <x v="367"/>
    <x v="367"/>
    <s v="DIS-E Cap Blanket"/>
    <d v="2013-09-01T00:00:00"/>
    <x v="2"/>
    <n v="201502"/>
    <x v="0"/>
    <x v="1"/>
    <s v="365000"/>
    <s v="038                                "/>
    <s v="00"/>
    <s v="UADD    "/>
    <x v="5547"/>
    <s v="2060"/>
    <s v="YV001"/>
    <x v="21"/>
    <s v="Elec Distribution 360-373"/>
    <s v="Programs"/>
  </r>
  <r>
    <s v="YV001"/>
    <x v="21"/>
    <x v="367"/>
    <x v="367"/>
    <s v="DIS-E Cap Blanket"/>
    <d v="2013-09-01T00:00:00"/>
    <x v="2"/>
    <n v="201502"/>
    <x v="0"/>
    <x v="1"/>
    <s v="366000"/>
    <s v="038                                "/>
    <s v="00"/>
    <s v="UADD    "/>
    <x v="239"/>
    <s v="2060"/>
    <s v="YV001"/>
    <x v="21"/>
    <s v="Elec Distribution 360-373"/>
    <s v="Programs"/>
  </r>
  <r>
    <s v="YV001"/>
    <x v="21"/>
    <x v="367"/>
    <x v="367"/>
    <s v="DIS-E Cap Blanket"/>
    <d v="2013-09-01T00:00:00"/>
    <x v="2"/>
    <n v="201502"/>
    <x v="0"/>
    <x v="1"/>
    <s v="367000"/>
    <s v="038                                "/>
    <s v="00"/>
    <s v="UADD    "/>
    <x v="239"/>
    <s v="2060"/>
    <s v="YV001"/>
    <x v="21"/>
    <s v="Elec Distribution 360-373"/>
    <s v="Programs"/>
  </r>
  <r>
    <s v="YV001"/>
    <x v="21"/>
    <x v="367"/>
    <x v="367"/>
    <s v="DIS-E Cap Blanket"/>
    <d v="2013-09-01T00:00:00"/>
    <x v="2"/>
    <n v="201502"/>
    <x v="0"/>
    <x v="1"/>
    <s v="368000"/>
    <s v="038                                "/>
    <s v="00"/>
    <s v="UADD    "/>
    <x v="5548"/>
    <s v="2060"/>
    <s v="YV001"/>
    <x v="21"/>
    <s v="Elec Distribution 360-373"/>
    <s v="Programs"/>
  </r>
  <r>
    <s v="YV001"/>
    <x v="21"/>
    <x v="367"/>
    <x v="367"/>
    <s v="DIS-E Cap Blanket"/>
    <d v="2013-09-01T00:00:00"/>
    <x v="2"/>
    <n v="201502"/>
    <x v="0"/>
    <x v="1"/>
    <s v="369300"/>
    <s v="038                                "/>
    <s v="00"/>
    <s v="UADD    "/>
    <x v="239"/>
    <s v="2060"/>
    <s v="YV001"/>
    <x v="21"/>
    <s v="Elec Distribution 360-373"/>
    <s v="Programs"/>
  </r>
  <r>
    <s v="YV001"/>
    <x v="21"/>
    <x v="368"/>
    <x v="368"/>
    <s v="DIS-E Cap Blanket"/>
    <d v="2014-10-01T00:00:00"/>
    <x v="2"/>
    <n v="201502"/>
    <x v="0"/>
    <x v="1"/>
    <s v="364000"/>
    <s v="038                                "/>
    <s v="00"/>
    <s v="UADD    "/>
    <x v="5549"/>
    <s v="2060"/>
    <s v="YV001"/>
    <x v="21"/>
    <s v="Elec Distribution 360-373"/>
    <s v="Programs"/>
  </r>
  <r>
    <s v="ZBW60"/>
    <x v="21"/>
    <x v="918"/>
    <x v="918"/>
    <s v="DIS-E Cap Blanket"/>
    <d v="2004-01-01T00:00:00"/>
    <x v="2"/>
    <n v="201502"/>
    <x v="0"/>
    <x v="0"/>
    <s v="364000"/>
    <s v="028                                "/>
    <s v="00"/>
    <s v="UADD    "/>
    <x v="5550"/>
    <s v="2060"/>
    <s v="ZBW60"/>
    <x v="21"/>
    <s v="Elec Distribution 360-373"/>
    <s v="Programs"/>
  </r>
  <r>
    <s v="ZBW60"/>
    <x v="21"/>
    <x v="918"/>
    <x v="918"/>
    <s v="DIS-E Cap Blanket"/>
    <d v="2004-01-01T00:00:00"/>
    <x v="2"/>
    <n v="201502"/>
    <x v="0"/>
    <x v="0"/>
    <s v="365000"/>
    <s v="028                                "/>
    <s v="00"/>
    <s v="UADD    "/>
    <x v="5551"/>
    <s v="2060"/>
    <s v="ZBW60"/>
    <x v="21"/>
    <s v="Elec Distribution 360-373"/>
    <s v="Programs"/>
  </r>
  <r>
    <s v="ZBW60"/>
    <x v="21"/>
    <x v="918"/>
    <x v="918"/>
    <s v="DIS-E Cap Blanket"/>
    <d v="2004-01-01T00:00:00"/>
    <x v="2"/>
    <n v="201502"/>
    <x v="0"/>
    <x v="0"/>
    <s v="366000"/>
    <s v="028                                "/>
    <s v="00"/>
    <s v="UADD    "/>
    <x v="5552"/>
    <s v="2060"/>
    <s v="ZBW60"/>
    <x v="21"/>
    <s v="Elec Distribution 360-373"/>
    <s v="Programs"/>
  </r>
  <r>
    <s v="ZBW60"/>
    <x v="21"/>
    <x v="918"/>
    <x v="918"/>
    <s v="DIS-E Cap Blanket"/>
    <d v="2004-01-01T00:00:00"/>
    <x v="2"/>
    <n v="201502"/>
    <x v="0"/>
    <x v="0"/>
    <s v="367000"/>
    <s v="028                                "/>
    <s v="00"/>
    <s v="UADD    "/>
    <x v="4941"/>
    <s v="2060"/>
    <s v="ZBW60"/>
    <x v="21"/>
    <s v="Elec Distribution 360-373"/>
    <s v="Programs"/>
  </r>
  <r>
    <s v="ZBW60"/>
    <x v="21"/>
    <x v="918"/>
    <x v="918"/>
    <s v="DIS-E Cap Blanket"/>
    <d v="2004-01-01T00:00:00"/>
    <x v="2"/>
    <n v="201502"/>
    <x v="0"/>
    <x v="0"/>
    <s v="368000"/>
    <s v="028                                "/>
    <s v="00"/>
    <s v="UADD    "/>
    <x v="306"/>
    <s v="2060"/>
    <s v="ZBW60"/>
    <x v="21"/>
    <s v="Elec Distribution 360-373"/>
    <s v="Programs"/>
  </r>
  <r>
    <s v="ZBW60"/>
    <x v="21"/>
    <x v="918"/>
    <x v="918"/>
    <s v="DIS-E Cap Blanket"/>
    <d v="2004-01-01T00:00:00"/>
    <x v="2"/>
    <n v="201502"/>
    <x v="0"/>
    <x v="0"/>
    <s v="369100"/>
    <s v="028                                "/>
    <s v="00"/>
    <s v="UADD    "/>
    <x v="5553"/>
    <s v="2060"/>
    <s v="ZBW60"/>
    <x v="21"/>
    <s v="Elec Distribution 360-373"/>
    <s v="Programs"/>
  </r>
  <r>
    <s v="ZBW60"/>
    <x v="21"/>
    <x v="918"/>
    <x v="918"/>
    <s v="DIS-E Cap Blanket"/>
    <d v="2004-01-01T00:00:00"/>
    <x v="2"/>
    <n v="201502"/>
    <x v="0"/>
    <x v="0"/>
    <s v="369300"/>
    <s v="028                                "/>
    <s v="00"/>
    <s v="UADD    "/>
    <x v="5554"/>
    <s v="2060"/>
    <s v="ZBW60"/>
    <x v="21"/>
    <s v="Elec Distribution 360-373"/>
    <s v="Programs"/>
  </r>
  <r>
    <s v="ZBW60"/>
    <x v="21"/>
    <x v="918"/>
    <x v="918"/>
    <s v="DIS-E Cap Blanket"/>
    <d v="2004-01-01T00:00:00"/>
    <x v="2"/>
    <n v="201502"/>
    <x v="0"/>
    <x v="0"/>
    <s v="373400"/>
    <s v="028                                "/>
    <s v="00"/>
    <s v="UADD    "/>
    <x v="46"/>
    <s v="2060"/>
    <s v="ZBW60"/>
    <x v="21"/>
    <s v="Elec Distribution 360-373"/>
    <s v="Programs"/>
  </r>
  <r>
    <s v="ZBC60"/>
    <x v="21"/>
    <x v="374"/>
    <x v="374"/>
    <s v="DIS-E Cap Blanket"/>
    <d v="2004-01-01T00:00:00"/>
    <x v="2"/>
    <n v="201502"/>
    <x v="0"/>
    <x v="0"/>
    <s v="364000"/>
    <s v="028                                "/>
    <s v="00"/>
    <s v="UADD    "/>
    <x v="5555"/>
    <s v="2060"/>
    <s v="ZBC60"/>
    <x v="21"/>
    <s v="Elec Distribution 360-373"/>
    <s v="Programs"/>
  </r>
  <r>
    <s v="ZBC60"/>
    <x v="21"/>
    <x v="374"/>
    <x v="374"/>
    <s v="DIS-E Cap Blanket"/>
    <d v="2004-01-01T00:00:00"/>
    <x v="2"/>
    <n v="201502"/>
    <x v="0"/>
    <x v="0"/>
    <s v="365000"/>
    <s v="028                                "/>
    <s v="00"/>
    <s v="UADD    "/>
    <x v="5556"/>
    <s v="2060"/>
    <s v="ZBC60"/>
    <x v="21"/>
    <s v="Elec Distribution 360-373"/>
    <s v="Programs"/>
  </r>
  <r>
    <s v="ZLL60"/>
    <x v="21"/>
    <x v="375"/>
    <x v="375"/>
    <s v="DIS-E Cap Blanket"/>
    <d v="2004-01-01T00:00:00"/>
    <x v="2"/>
    <n v="201502"/>
    <x v="0"/>
    <x v="1"/>
    <s v="364000"/>
    <s v="038                                "/>
    <s v="00"/>
    <s v="UADD    "/>
    <x v="5557"/>
    <s v="2060"/>
    <s v="ZLL60"/>
    <x v="21"/>
    <s v="Elec Distribution 360-373"/>
    <s v="Programs"/>
  </r>
  <r>
    <s v="ZPJ60"/>
    <x v="21"/>
    <x v="377"/>
    <x v="377"/>
    <s v="DIS-E Cap Blanket"/>
    <d v="2004-01-01T00:00:00"/>
    <x v="2"/>
    <n v="201502"/>
    <x v="0"/>
    <x v="0"/>
    <s v="364000"/>
    <s v="028                                "/>
    <s v="00"/>
    <s v="UADD    "/>
    <x v="5558"/>
    <s v="2060"/>
    <s v="ZPJ60"/>
    <x v="21"/>
    <s v="Elec Distribution 360-373"/>
    <s v="Programs"/>
  </r>
  <r>
    <s v="YV001"/>
    <x v="21"/>
    <x v="378"/>
    <x v="378"/>
    <s v="DIS-E Cap Blanket"/>
    <d v="2014-08-01T00:00:00"/>
    <x v="2"/>
    <n v="201502"/>
    <x v="0"/>
    <x v="0"/>
    <s v="364000"/>
    <s v="028                                "/>
    <s v="00"/>
    <s v="UADD    "/>
    <x v="5559"/>
    <s v="2060"/>
    <s v="YV001"/>
    <x v="21"/>
    <s v="Elec Distribution 360-373"/>
    <s v="Programs"/>
  </r>
  <r>
    <s v="YU002"/>
    <x v="21"/>
    <x v="383"/>
    <x v="383"/>
    <s v="DIS-E Cap Blanket"/>
    <d v="2010-12-01T00:00:00"/>
    <x v="2"/>
    <n v="201502"/>
    <x v="0"/>
    <x v="0"/>
    <s v="364000"/>
    <s v="028                                "/>
    <s v="00"/>
    <s v="UADD    "/>
    <x v="5560"/>
    <s v="2060"/>
    <s v="YU002"/>
    <x v="21"/>
    <s v="Elec Distribution 360-373"/>
    <s v="Programs"/>
  </r>
  <r>
    <s v="YU002"/>
    <x v="21"/>
    <x v="383"/>
    <x v="383"/>
    <s v="DIS-E Cap Blanket"/>
    <d v="2010-12-01T00:00:00"/>
    <x v="2"/>
    <n v="201502"/>
    <x v="0"/>
    <x v="0"/>
    <s v="365000"/>
    <s v="028                                "/>
    <s v="00"/>
    <s v="UADD    "/>
    <x v="5561"/>
    <s v="2060"/>
    <s v="YU002"/>
    <x v="21"/>
    <s v="Elec Distribution 360-373"/>
    <s v="Programs"/>
  </r>
  <r>
    <s v="YU002"/>
    <x v="21"/>
    <x v="383"/>
    <x v="383"/>
    <s v="DIS-E Cap Blanket"/>
    <d v="2010-12-01T00:00:00"/>
    <x v="2"/>
    <n v="201502"/>
    <x v="0"/>
    <x v="0"/>
    <s v="366000"/>
    <s v="028                                "/>
    <s v="00"/>
    <s v="UADD    "/>
    <x v="5562"/>
    <s v="2060"/>
    <s v="YU002"/>
    <x v="21"/>
    <s v="Elec Distribution 360-373"/>
    <s v="Programs"/>
  </r>
  <r>
    <s v="YU002"/>
    <x v="21"/>
    <x v="383"/>
    <x v="383"/>
    <s v="DIS-E Cap Blanket"/>
    <d v="2010-12-01T00:00:00"/>
    <x v="2"/>
    <n v="201502"/>
    <x v="0"/>
    <x v="0"/>
    <s v="367000"/>
    <s v="028                                "/>
    <s v="00"/>
    <s v="UADD    "/>
    <x v="5563"/>
    <s v="2060"/>
    <s v="YU002"/>
    <x v="21"/>
    <s v="Elec Distribution 360-373"/>
    <s v="Programs"/>
  </r>
  <r>
    <s v="YU002"/>
    <x v="21"/>
    <x v="383"/>
    <x v="383"/>
    <s v="DIS-E Cap Blanket"/>
    <d v="2010-12-01T00:00:00"/>
    <x v="2"/>
    <n v="201502"/>
    <x v="0"/>
    <x v="0"/>
    <s v="368000"/>
    <s v="028                                "/>
    <s v="00"/>
    <s v="UADD    "/>
    <x v="5564"/>
    <s v="2060"/>
    <s v="YU002"/>
    <x v="21"/>
    <s v="Elec Distribution 360-373"/>
    <s v="Programs"/>
  </r>
  <r>
    <s v="61A50"/>
    <x v="22"/>
    <x v="385"/>
    <x v="385"/>
    <s v="DIS-E Cap Blanket"/>
    <d v="2011-08-01T00:00:00"/>
    <x v="2"/>
    <n v="201502"/>
    <x v="0"/>
    <x v="0"/>
    <s v="364000"/>
    <s v="028                                "/>
    <s v="00"/>
    <s v="UADD    "/>
    <x v="5565"/>
    <s v="2061"/>
    <s v="61A50"/>
    <x v="22"/>
    <s v="Elec Distribution 360-373"/>
    <s v="Mandated"/>
  </r>
  <r>
    <s v="61A50"/>
    <x v="22"/>
    <x v="385"/>
    <x v="385"/>
    <s v="DIS-E Cap Blanket"/>
    <d v="2011-08-01T00:00:00"/>
    <x v="2"/>
    <n v="201502"/>
    <x v="0"/>
    <x v="0"/>
    <s v="365000"/>
    <s v="028                                "/>
    <s v="00"/>
    <s v="UADD    "/>
    <x v="5566"/>
    <s v="2061"/>
    <s v="61A50"/>
    <x v="22"/>
    <s v="Elec Distribution 360-373"/>
    <s v="Mandated"/>
  </r>
  <r>
    <s v="ST420"/>
    <x v="23"/>
    <x v="919"/>
    <x v="919"/>
    <s v="TRN-Cap Specific"/>
    <d v="2014-03-01T00:00:00"/>
    <x v="2"/>
    <n v="201502"/>
    <x v="0"/>
    <x v="3"/>
    <s v="355000"/>
    <s v="299                                "/>
    <s v="299T"/>
    <s v="UADD    "/>
    <x v="239"/>
    <s v="2070"/>
    <s v="ST420"/>
    <x v="23"/>
    <s v="Elec Transmission 350-359"/>
    <s v="Mandated"/>
  </r>
  <r>
    <s v="ST420"/>
    <x v="23"/>
    <x v="919"/>
    <x v="919"/>
    <s v="TRN-Cap Specific"/>
    <d v="2014-03-01T00:00:00"/>
    <x v="2"/>
    <n v="201502"/>
    <x v="0"/>
    <x v="3"/>
    <s v="356000"/>
    <s v="299                                "/>
    <s v="299T"/>
    <s v="UADD    "/>
    <x v="239"/>
    <s v="2070"/>
    <s v="ST420"/>
    <x v="23"/>
    <s v="Elec Transmission 350-359"/>
    <s v="Mandated"/>
  </r>
  <r>
    <s v="WD309"/>
    <x v="24"/>
    <x v="390"/>
    <x v="390"/>
    <s v="DIS-E Cap Blanket"/>
    <d v="2013-12-01T00:00:00"/>
    <x v="2"/>
    <n v="201502"/>
    <x v="0"/>
    <x v="1"/>
    <s v="370000"/>
    <s v="038                                "/>
    <s v="00"/>
    <s v="UADD    "/>
    <x v="5567"/>
    <s v="2073"/>
    <s v="WD309"/>
    <x v="24"/>
    <s v="Elec Distribution 360-373"/>
    <s v="Programs"/>
  </r>
  <r>
    <s v="WD309"/>
    <x v="24"/>
    <x v="391"/>
    <x v="391"/>
    <s v="DIS-E Cap Blanket"/>
    <d v="2013-12-01T00:00:00"/>
    <x v="2"/>
    <n v="201502"/>
    <x v="0"/>
    <x v="1"/>
    <s v="370000"/>
    <s v="038                                "/>
    <s v="00"/>
    <s v="UADD    "/>
    <x v="5568"/>
    <s v="2073"/>
    <s v="WD309"/>
    <x v="24"/>
    <s v="Elec Distribution 360-373"/>
    <s v="Programs"/>
  </r>
  <r>
    <s v="WD309"/>
    <x v="24"/>
    <x v="392"/>
    <x v="392"/>
    <s v="DIS-E Cap Blanket"/>
    <d v="2013-12-01T00:00:00"/>
    <x v="2"/>
    <n v="201502"/>
    <x v="0"/>
    <x v="0"/>
    <s v="370000"/>
    <s v="028                                "/>
    <s v="00"/>
    <s v="UADD    "/>
    <x v="5569"/>
    <s v="2073"/>
    <s v="WD309"/>
    <x v="24"/>
    <s v="Elec Distribution 360-373"/>
    <s v="Programs"/>
  </r>
  <r>
    <s v="WD309"/>
    <x v="24"/>
    <x v="394"/>
    <x v="394"/>
    <s v="DIS-E Cap Blanket"/>
    <d v="2013-12-01T00:00:00"/>
    <x v="2"/>
    <n v="201502"/>
    <x v="0"/>
    <x v="1"/>
    <s v="370000"/>
    <s v="038                                "/>
    <s v="00"/>
    <s v="UADD    "/>
    <x v="5570"/>
    <s v="2073"/>
    <s v="WD309"/>
    <x v="24"/>
    <s v="Elec Distribution 360-373"/>
    <s v="Programs"/>
  </r>
  <r>
    <s v="WD309"/>
    <x v="24"/>
    <x v="395"/>
    <x v="395"/>
    <s v="DIS-E Cap Blanket"/>
    <d v="2013-12-01T00:00:00"/>
    <x v="2"/>
    <n v="201502"/>
    <x v="0"/>
    <x v="1"/>
    <s v="370000"/>
    <s v="038                                "/>
    <s v="00"/>
    <s v="UADD    "/>
    <x v="5571"/>
    <s v="2073"/>
    <s v="WD309"/>
    <x v="24"/>
    <s v="Elec Distribution 360-373"/>
    <s v="Programs"/>
  </r>
  <r>
    <s v="WD309"/>
    <x v="24"/>
    <x v="396"/>
    <x v="396"/>
    <s v="DIS-E Cap Blanket"/>
    <d v="2013-12-01T00:00:00"/>
    <x v="2"/>
    <n v="201502"/>
    <x v="0"/>
    <x v="0"/>
    <s v="370000"/>
    <s v="028                                "/>
    <s v="00"/>
    <s v="UADD    "/>
    <x v="5572"/>
    <s v="2073"/>
    <s v="WD309"/>
    <x v="24"/>
    <s v="Elec Distribution 360-373"/>
    <s v="Programs"/>
  </r>
  <r>
    <s v="AMS08"/>
    <x v="103"/>
    <x v="840"/>
    <x v="840"/>
    <s v="SUBCOM-Cap Specific"/>
    <d v="2014-06-01T00:00:00"/>
    <x v="2"/>
    <n v="201502"/>
    <x v="0"/>
    <x v="3"/>
    <s v="393000"/>
    <s v="098                                "/>
    <s v="00"/>
    <s v="CFNU    "/>
    <x v="4330"/>
    <s v="2204"/>
    <s v="AMS08"/>
    <x v="103"/>
    <s v="Elec Distribution 360-373"/>
    <s v="Maintenance"/>
  </r>
  <r>
    <s v="AMS08"/>
    <x v="103"/>
    <x v="840"/>
    <x v="840"/>
    <s v="SUBCOM-Cap Specific"/>
    <d v="2014-06-01T00:00:00"/>
    <x v="2"/>
    <n v="201502"/>
    <x v="0"/>
    <x v="3"/>
    <s v="393000"/>
    <s v="098                                "/>
    <s v="00"/>
    <s v="NURV    "/>
    <x v="5573"/>
    <s v="2204"/>
    <s v="AMS08"/>
    <x v="103"/>
    <s v="Elec Distribution 360-373"/>
    <s v="Maintenance"/>
  </r>
  <r>
    <s v="XT801"/>
    <x v="25"/>
    <x v="400"/>
    <x v="400"/>
    <s v="TRN-Cap Blanket"/>
    <d v="2004-01-01T00:00:00"/>
    <x v="2"/>
    <n v="201502"/>
    <x v="0"/>
    <x v="3"/>
    <s v="352000"/>
    <s v="424                                "/>
    <s v="424T"/>
    <s v="UADD    "/>
    <x v="5574"/>
    <s v="2214"/>
    <s v="XT801"/>
    <x v="25"/>
    <s v="Elec Transmission 350-359"/>
    <s v="Programs"/>
  </r>
  <r>
    <s v="XT801"/>
    <x v="25"/>
    <x v="400"/>
    <x v="400"/>
    <s v="TRN-Cap Blanket"/>
    <d v="2004-01-01T00:00:00"/>
    <x v="2"/>
    <n v="201502"/>
    <x v="0"/>
    <x v="3"/>
    <s v="353000"/>
    <s v="424                                "/>
    <s v="424T"/>
    <s v="UADD    "/>
    <x v="5575"/>
    <s v="2214"/>
    <s v="XT801"/>
    <x v="25"/>
    <s v="Elec Transmission 350-359"/>
    <s v="Programs"/>
  </r>
  <r>
    <s v="XT801"/>
    <x v="25"/>
    <x v="400"/>
    <x v="400"/>
    <s v="TRN-Cap Blanket"/>
    <d v="2004-01-01T00:00:00"/>
    <x v="2"/>
    <n v="201502"/>
    <x v="0"/>
    <x v="3"/>
    <s v="354000"/>
    <s v="424                                "/>
    <s v="424T"/>
    <s v="UADD    "/>
    <x v="5576"/>
    <s v="2214"/>
    <s v="XT801"/>
    <x v="25"/>
    <s v="Elec Transmission 350-359"/>
    <s v="Programs"/>
  </r>
  <r>
    <s v="XT801"/>
    <x v="25"/>
    <x v="400"/>
    <x v="400"/>
    <s v="TRN-Cap Blanket"/>
    <d v="2004-01-01T00:00:00"/>
    <x v="2"/>
    <n v="201502"/>
    <x v="0"/>
    <x v="3"/>
    <s v="397000"/>
    <s v="424                                "/>
    <s v="424T"/>
    <s v="UADD    "/>
    <x v="5577"/>
    <s v="2214"/>
    <s v="XT801"/>
    <x v="25"/>
    <s v="Elec Transmission 350-359"/>
    <s v="Programs"/>
  </r>
  <r>
    <s v="SS802"/>
    <x v="27"/>
    <x v="402"/>
    <x v="402"/>
    <s v="TRN-Cap Specific"/>
    <d v="2009-10-28T00:00:00"/>
    <x v="2"/>
    <n v="201502"/>
    <x v="0"/>
    <x v="3"/>
    <s v="353000"/>
    <s v="028                                "/>
    <s v="3HT"/>
    <s v="UADD    "/>
    <x v="5578"/>
    <s v="2217"/>
    <s v="SS802"/>
    <x v="27"/>
    <s v="Elec Transmission 350-359"/>
    <s v="Projects"/>
  </r>
  <r>
    <s v="SS802"/>
    <x v="27"/>
    <x v="920"/>
    <x v="920"/>
    <s v="GP-Cap Specific"/>
    <d v="2009-10-28T00:00:00"/>
    <x v="2"/>
    <n v="201502"/>
    <x v="0"/>
    <x v="0"/>
    <s v="397000"/>
    <s v="028                                "/>
    <s v="3HT"/>
    <s v="UADD    "/>
    <x v="5579"/>
    <s v="2217"/>
    <s v="SS802"/>
    <x v="27"/>
    <s v="Elec Transmission 350-359"/>
    <s v="Projects"/>
  </r>
  <r>
    <s v="XS002"/>
    <x v="28"/>
    <x v="921"/>
    <x v="921"/>
    <s v="SUBCOM-Cap Specific"/>
    <d v="2014-04-01T00:00:00"/>
    <x v="2"/>
    <n v="201502"/>
    <x v="0"/>
    <x v="0"/>
    <s v="397000"/>
    <s v="028                                "/>
    <s v="DGP"/>
    <s v="UADD    "/>
    <x v="5580"/>
    <s v="2252"/>
    <s v="XS002"/>
    <x v="28"/>
    <s v="Elec Transmission 350-359"/>
    <s v="Programs"/>
  </r>
  <r>
    <s v="XS002"/>
    <x v="28"/>
    <x v="922"/>
    <x v="922"/>
    <s v="SUBCOM-Cap Specific"/>
    <d v="2014-04-01T00:00:00"/>
    <x v="2"/>
    <n v="201502"/>
    <x v="0"/>
    <x v="0"/>
    <s v="397000"/>
    <s v="028                                "/>
    <s v="LTLFLS"/>
    <s v="UADD    "/>
    <x v="5581"/>
    <s v="2252"/>
    <s v="XS002"/>
    <x v="28"/>
    <s v="Elec Transmission 350-359"/>
    <s v="Programs"/>
  </r>
  <r>
    <s v="XS801"/>
    <x v="29"/>
    <x v="923"/>
    <x v="923"/>
    <s v="SUBDIST-E Cap Specfc"/>
    <d v="2013-11-01T00:00:00"/>
    <x v="2"/>
    <n v="201502"/>
    <x v="0"/>
    <x v="0"/>
    <s v="362000"/>
    <s v="028                                "/>
    <s v="KET"/>
    <s v="UADD    "/>
    <x v="5582"/>
    <s v="2253"/>
    <s v="XS801"/>
    <x v="29"/>
    <s v="Elec Distribution 360-373"/>
    <s v="Programs"/>
  </r>
  <r>
    <s v="AMT10"/>
    <x v="30"/>
    <x v="924"/>
    <x v="924"/>
    <s v="TRN-Cap Specific"/>
    <d v="2013-12-01T00:00:00"/>
    <x v="2"/>
    <n v="201502"/>
    <x v="0"/>
    <x v="3"/>
    <s v="355000"/>
    <s v="299                                "/>
    <s v="299T"/>
    <s v="UADD    "/>
    <x v="5583"/>
    <s v="2254"/>
    <s v="AMT10"/>
    <x v="30"/>
    <s v="Elec Transmission 350-359"/>
    <s v="Programs"/>
  </r>
  <r>
    <s v="AMT10"/>
    <x v="30"/>
    <x v="924"/>
    <x v="924"/>
    <s v="TRN-Cap Specific"/>
    <d v="2013-12-01T00:00:00"/>
    <x v="2"/>
    <n v="201502"/>
    <x v="0"/>
    <x v="3"/>
    <s v="356000"/>
    <s v="299                                "/>
    <s v="299T"/>
    <s v="UADD    "/>
    <x v="5584"/>
    <s v="2254"/>
    <s v="AMT10"/>
    <x v="30"/>
    <s v="Elec Transmission 350-359"/>
    <s v="Programs"/>
  </r>
  <r>
    <s v="AMT10"/>
    <x v="30"/>
    <x v="925"/>
    <x v="925"/>
    <s v="TRN-Cap Specific"/>
    <d v="2012-02-27T00:00:00"/>
    <x v="2"/>
    <n v="201502"/>
    <x v="0"/>
    <x v="3"/>
    <s v="355000"/>
    <s v="299                                "/>
    <s v="299T"/>
    <s v="UADD    "/>
    <x v="5585"/>
    <s v="2254"/>
    <s v="AMT10"/>
    <x v="30"/>
    <s v="Elec Transmission 350-359"/>
    <s v="Programs"/>
  </r>
  <r>
    <s v="AMT10"/>
    <x v="30"/>
    <x v="925"/>
    <x v="925"/>
    <s v="TRN-Cap Specific"/>
    <d v="2012-02-27T00:00:00"/>
    <x v="2"/>
    <n v="201502"/>
    <x v="0"/>
    <x v="3"/>
    <s v="356000"/>
    <s v="299                                "/>
    <s v="299T"/>
    <s v="UADD    "/>
    <x v="5586"/>
    <s v="2254"/>
    <s v="AMT10"/>
    <x v="30"/>
    <s v="Elec Transmission 350-359"/>
    <s v="Programs"/>
  </r>
  <r>
    <s v="AMS82"/>
    <x v="113"/>
    <x v="926"/>
    <x v="926"/>
    <s v="TRN-Cap Specific"/>
    <d v="2012-12-03T00:00:00"/>
    <x v="2"/>
    <n v="201502"/>
    <x v="0"/>
    <x v="3"/>
    <s v="352000"/>
    <s v="038                                "/>
    <s v="NLW"/>
    <s v="UADD    "/>
    <x v="5587"/>
    <s v="2275"/>
    <s v="AMS82"/>
    <x v="113"/>
    <s v="Elec Distribution 360-373"/>
    <s v="Programs"/>
  </r>
  <r>
    <s v="AMS82"/>
    <x v="113"/>
    <x v="927"/>
    <x v="927"/>
    <s v="SUBDIST-E Cap Specfc"/>
    <d v="2014-07-01T00:00:00"/>
    <x v="2"/>
    <n v="201502"/>
    <x v="0"/>
    <x v="0"/>
    <s v="361000"/>
    <s v="028                                "/>
    <s v="WAK"/>
    <s v="UADD    "/>
    <x v="5588"/>
    <s v="2275"/>
    <s v="AMS82"/>
    <x v="113"/>
    <s v="Elec Distribution 360-373"/>
    <s v="Programs"/>
  </r>
  <r>
    <s v="ZU201"/>
    <x v="31"/>
    <x v="409"/>
    <x v="409"/>
    <s v="DIS-E Cap Blanket"/>
    <d v="2012-12-01T00:00:00"/>
    <x v="2"/>
    <n v="201502"/>
    <x v="0"/>
    <x v="0"/>
    <s v="364000"/>
    <s v="028                                "/>
    <s v="00"/>
    <s v="UADD    "/>
    <x v="5589"/>
    <s v="2276"/>
    <s v="ZU201"/>
    <x v="31"/>
    <s v="Elec Distribution 360-373"/>
    <s v="Programs"/>
  </r>
  <r>
    <s v="ZU201"/>
    <x v="31"/>
    <x v="409"/>
    <x v="409"/>
    <s v="DIS-E Cap Blanket"/>
    <d v="2012-12-01T00:00:00"/>
    <x v="2"/>
    <n v="201502"/>
    <x v="0"/>
    <x v="0"/>
    <s v="365000"/>
    <s v="028                                "/>
    <s v="00"/>
    <s v="UADD    "/>
    <x v="5590"/>
    <s v="2276"/>
    <s v="ZU201"/>
    <x v="31"/>
    <s v="Elec Distribution 360-373"/>
    <s v="Programs"/>
  </r>
  <r>
    <s v="ZU201"/>
    <x v="31"/>
    <x v="409"/>
    <x v="409"/>
    <s v="DIS-E Cap Blanket"/>
    <d v="2012-12-01T00:00:00"/>
    <x v="2"/>
    <n v="201502"/>
    <x v="0"/>
    <x v="0"/>
    <s v="368000"/>
    <s v="028                                "/>
    <s v="00"/>
    <s v="UADD    "/>
    <x v="5591"/>
    <s v="2276"/>
    <s v="ZU201"/>
    <x v="31"/>
    <s v="Elec Distribution 360-373"/>
    <s v="Programs"/>
  </r>
  <r>
    <s v="YQ301"/>
    <x v="32"/>
    <x v="411"/>
    <x v="411"/>
    <s v="GP-Cap Specific"/>
    <d v="2014-03-01T00:00:00"/>
    <x v="2"/>
    <n v="201502"/>
    <x v="1"/>
    <x v="4"/>
    <s v="303100"/>
    <s v="099                                "/>
    <s v="00"/>
    <s v="UADD    "/>
    <x v="5592"/>
    <s v="2277"/>
    <s v="YQ301"/>
    <x v="32"/>
    <s v="General 389-391 / 393-395 / 397-398"/>
    <s v="Programs"/>
  </r>
  <r>
    <s v="YQ301"/>
    <x v="32"/>
    <x v="416"/>
    <x v="416"/>
    <s v="GP-Cap Specific"/>
    <d v="2014-02-01T00:00:00"/>
    <x v="2"/>
    <n v="201502"/>
    <x v="2"/>
    <x v="4"/>
    <s v="391101"/>
    <s v="099                                "/>
    <s v="00"/>
    <s v="UADD    "/>
    <x v="5593"/>
    <s v="2277"/>
    <s v="YQ301"/>
    <x v="32"/>
    <s v="General 389-391 / 393-395 / 397-398"/>
    <s v="Programs"/>
  </r>
  <r>
    <s v="AMS83"/>
    <x v="114"/>
    <x v="928"/>
    <x v="928"/>
    <s v="DIS-E Cap Specific"/>
    <d v="2013-07-01T00:00:00"/>
    <x v="2"/>
    <n v="201502"/>
    <x v="0"/>
    <x v="0"/>
    <s v="362000"/>
    <s v="028                                "/>
    <s v="BEA"/>
    <s v="UADD    "/>
    <x v="5594"/>
    <s v="2278"/>
    <s v="AMS83"/>
    <x v="114"/>
    <s v="Elec Distribution 360-373"/>
    <s v="Programs"/>
  </r>
  <r>
    <s v="AMS83"/>
    <x v="114"/>
    <x v="929"/>
    <x v="929"/>
    <s v="GP-Cap Specific"/>
    <d v="2013-07-01T00:00:00"/>
    <x v="2"/>
    <n v="201502"/>
    <x v="0"/>
    <x v="3"/>
    <s v="397000"/>
    <s v="098                                "/>
    <s v="BEACOM"/>
    <s v="UADD    "/>
    <x v="5595"/>
    <s v="2278"/>
    <s v="AMS83"/>
    <x v="114"/>
    <s v="Elec Distribution 360-373"/>
    <s v="Programs"/>
  </r>
  <r>
    <s v="SS900"/>
    <x v="105"/>
    <x v="930"/>
    <x v="930"/>
    <s v="DIS-E Cap Specific"/>
    <d v="2011-01-10T00:00:00"/>
    <x v="2"/>
    <n v="201502"/>
    <x v="0"/>
    <x v="0"/>
    <s v="361000"/>
    <s v="028                                "/>
    <s v="MIL"/>
    <s v="UADD    "/>
    <x v="239"/>
    <s v="2283"/>
    <s v="SS900"/>
    <x v="105"/>
    <s v="Elec Distribution 360-373"/>
    <s v="Programs"/>
  </r>
  <r>
    <s v="SS900"/>
    <x v="105"/>
    <x v="930"/>
    <x v="930"/>
    <s v="DIS-E Cap Specific"/>
    <d v="2011-01-10T00:00:00"/>
    <x v="2"/>
    <n v="201502"/>
    <x v="0"/>
    <x v="0"/>
    <s v="362000"/>
    <s v="028                                "/>
    <s v="MIL"/>
    <s v="UADD    "/>
    <x v="162"/>
    <s v="2283"/>
    <s v="SS900"/>
    <x v="105"/>
    <s v="Elec Distribution 360-373"/>
    <s v="Programs"/>
  </r>
  <r>
    <s v="XS951"/>
    <x v="33"/>
    <x v="417"/>
    <x v="417"/>
    <s v="GP-Cap Specific"/>
    <d v="2012-06-21T00:00:00"/>
    <x v="2"/>
    <n v="201502"/>
    <x v="0"/>
    <x v="1"/>
    <s v="397000"/>
    <s v="038                                "/>
    <s v="HOL"/>
    <s v="UADD    "/>
    <x v="5596"/>
    <s v="2293"/>
    <s v="XS951"/>
    <x v="33"/>
    <s v="Elec Distribution 360-373"/>
    <s v="Programs"/>
  </r>
  <r>
    <s v="XS951"/>
    <x v="33"/>
    <x v="418"/>
    <x v="418"/>
    <s v="TRN-Cap Specific"/>
    <d v="2012-06-21T00:00:00"/>
    <x v="2"/>
    <n v="201502"/>
    <x v="0"/>
    <x v="3"/>
    <s v="353000"/>
    <s v="038                                "/>
    <s v="HOL"/>
    <s v="UADD    "/>
    <x v="5597"/>
    <s v="2293"/>
    <s v="XS951"/>
    <x v="33"/>
    <s v="Elec Distribution 360-373"/>
    <s v="Programs"/>
  </r>
  <r>
    <s v="XS951"/>
    <x v="33"/>
    <x v="419"/>
    <x v="419"/>
    <s v="DIS-E Cap Specific"/>
    <d v="2012-06-21T00:00:00"/>
    <x v="2"/>
    <n v="201502"/>
    <x v="0"/>
    <x v="3"/>
    <s v="362000"/>
    <s v="038                                "/>
    <s v="HOL"/>
    <s v="UADD    "/>
    <x v="5598"/>
    <s v="2293"/>
    <s v="XS951"/>
    <x v="33"/>
    <s v="Elec Distribution 360-373"/>
    <s v="Programs"/>
  </r>
  <r>
    <s v="XS951"/>
    <x v="33"/>
    <x v="420"/>
    <x v="420"/>
    <s v="GP-Cap Specific"/>
    <d v="2013-07-01T00:00:00"/>
    <x v="2"/>
    <n v="201502"/>
    <x v="0"/>
    <x v="0"/>
    <s v="397000"/>
    <s v="028                                "/>
    <s v="VAL"/>
    <s v="UADD    "/>
    <x v="5599"/>
    <s v="2293"/>
    <s v="XS951"/>
    <x v="33"/>
    <s v="Elec Distribution 360-373"/>
    <s v="Programs"/>
  </r>
  <r>
    <s v="AMS10"/>
    <x v="115"/>
    <x v="931"/>
    <x v="931"/>
    <s v="DIS-E Cap Specific"/>
    <d v="2012-12-01T00:00:00"/>
    <x v="2"/>
    <n v="201502"/>
    <x v="0"/>
    <x v="1"/>
    <s v="362000"/>
    <s v="038                                "/>
    <s v="M15"/>
    <s v="UADD    "/>
    <x v="5600"/>
    <s v="2294"/>
    <s v="AMS10"/>
    <x v="115"/>
    <s v="Elec Transmission 350-359"/>
    <s v="Programs"/>
  </r>
  <r>
    <s v="LT731"/>
    <x v="34"/>
    <x v="428"/>
    <x v="428"/>
    <s v="TRN-Cap Specific"/>
    <d v="2013-12-01T00:00:00"/>
    <x v="2"/>
    <n v="201502"/>
    <x v="0"/>
    <x v="3"/>
    <s v="350400"/>
    <s v="399                                "/>
    <s v="399T"/>
    <s v="UADD    "/>
    <x v="5601"/>
    <s v="2301"/>
    <s v="LT731"/>
    <x v="34"/>
    <s v="Elec Transmission 350-359"/>
    <s v="Mandated"/>
  </r>
  <r>
    <s v="XS206"/>
    <x v="116"/>
    <x v="932"/>
    <x v="932"/>
    <s v="SUBTRN-Cap Specific"/>
    <d v="2014-09-01T00:00:00"/>
    <x v="2"/>
    <n v="201502"/>
    <x v="0"/>
    <x v="3"/>
    <s v="352000"/>
    <s v="028                                "/>
    <s v="SHN"/>
    <s v="UADD    "/>
    <x v="5602"/>
    <s v="2343"/>
    <s v="XS206"/>
    <x v="116"/>
    <s v="Elec Distribution 360-373"/>
    <s v="Programs"/>
  </r>
  <r>
    <s v="CD902"/>
    <x v="36"/>
    <x v="433"/>
    <x v="433"/>
    <s v="DIS-E Cap Specific"/>
    <d v="2013-12-01T00:00:00"/>
    <x v="2"/>
    <n v="201502"/>
    <x v="0"/>
    <x v="1"/>
    <s v="364000"/>
    <s v="038                                "/>
    <s v="00"/>
    <s v="UADD    "/>
    <x v="5603"/>
    <s v="2414"/>
    <s v="CD902"/>
    <x v="36"/>
    <s v="Elec Distribution 360-373"/>
    <s v="Programs"/>
  </r>
  <r>
    <s v="CD902"/>
    <x v="36"/>
    <x v="433"/>
    <x v="433"/>
    <s v="DIS-E Cap Specific"/>
    <d v="2013-12-01T00:00:00"/>
    <x v="2"/>
    <n v="201502"/>
    <x v="0"/>
    <x v="1"/>
    <s v="365000"/>
    <s v="038                                "/>
    <s v="00"/>
    <s v="UADD    "/>
    <x v="5604"/>
    <s v="2414"/>
    <s v="CD902"/>
    <x v="36"/>
    <s v="Elec Distribution 360-373"/>
    <s v="Programs"/>
  </r>
  <r>
    <s v="CD902"/>
    <x v="36"/>
    <x v="433"/>
    <x v="433"/>
    <s v="DIS-E Cap Specific"/>
    <d v="2013-12-01T00:00:00"/>
    <x v="2"/>
    <n v="201502"/>
    <x v="0"/>
    <x v="1"/>
    <s v="366000"/>
    <s v="038                                "/>
    <s v="00"/>
    <s v="UADD    "/>
    <x v="5605"/>
    <s v="2414"/>
    <s v="CD902"/>
    <x v="36"/>
    <s v="Elec Distribution 360-373"/>
    <s v="Programs"/>
  </r>
  <r>
    <s v="CD902"/>
    <x v="36"/>
    <x v="433"/>
    <x v="433"/>
    <s v="DIS-E Cap Specific"/>
    <d v="2013-12-01T00:00:00"/>
    <x v="2"/>
    <n v="201502"/>
    <x v="0"/>
    <x v="1"/>
    <s v="367000"/>
    <s v="038                                "/>
    <s v="00"/>
    <s v="UADD    "/>
    <x v="5606"/>
    <s v="2414"/>
    <s v="CD902"/>
    <x v="36"/>
    <s v="Elec Distribution 360-373"/>
    <s v="Programs"/>
  </r>
  <r>
    <s v="CD902"/>
    <x v="36"/>
    <x v="433"/>
    <x v="433"/>
    <s v="DIS-E Cap Specific"/>
    <d v="2013-12-01T00:00:00"/>
    <x v="2"/>
    <n v="201502"/>
    <x v="0"/>
    <x v="1"/>
    <s v="368000"/>
    <s v="038                                "/>
    <s v="00"/>
    <s v="UADD    "/>
    <x v="1406"/>
    <s v="2414"/>
    <s v="CD902"/>
    <x v="36"/>
    <s v="Elec Distribution 360-373"/>
    <s v="Programs"/>
  </r>
  <r>
    <s v="AMS85"/>
    <x v="38"/>
    <x v="933"/>
    <x v="933"/>
    <s v="DIS-E Cap Specific"/>
    <d v="2013-06-01T00:00:00"/>
    <x v="2"/>
    <n v="201502"/>
    <x v="0"/>
    <x v="0"/>
    <s v="362000"/>
    <s v="028                                "/>
    <s v="BEA"/>
    <s v="UADD    "/>
    <x v="5607"/>
    <s v="2449"/>
    <s v="AMS85"/>
    <x v="38"/>
    <s v="Elec Transmission 350-359"/>
    <s v="Programs"/>
  </r>
  <r>
    <s v="WD307"/>
    <x v="40"/>
    <x v="441"/>
    <x v="441"/>
    <s v="DIS-E Cap Blanket"/>
    <d v="2013-01-01T00:00:00"/>
    <x v="2"/>
    <n v="201502"/>
    <x v="0"/>
    <x v="0"/>
    <s v="364000"/>
    <s v="028                                "/>
    <s v="00"/>
    <s v="UADD    "/>
    <x v="5608"/>
    <s v="2470"/>
    <s v="WD307"/>
    <x v="40"/>
    <s v="Elec Distribution 360-373"/>
    <s v="Programs"/>
  </r>
  <r>
    <s v="WD307"/>
    <x v="40"/>
    <x v="441"/>
    <x v="441"/>
    <s v="DIS-E Cap Blanket"/>
    <d v="2013-01-01T00:00:00"/>
    <x v="2"/>
    <n v="201502"/>
    <x v="0"/>
    <x v="0"/>
    <s v="365000"/>
    <s v="028                                "/>
    <s v="00"/>
    <s v="UADD    "/>
    <x v="5609"/>
    <s v="2470"/>
    <s v="WD307"/>
    <x v="40"/>
    <s v="Elec Distribution 360-373"/>
    <s v="Programs"/>
  </r>
  <r>
    <s v="WD307"/>
    <x v="40"/>
    <x v="441"/>
    <x v="441"/>
    <s v="DIS-E Cap Blanket"/>
    <d v="2013-01-01T00:00:00"/>
    <x v="2"/>
    <n v="201502"/>
    <x v="0"/>
    <x v="0"/>
    <s v="366000"/>
    <s v="028                                "/>
    <s v="00"/>
    <s v="UADD    "/>
    <x v="239"/>
    <s v="2470"/>
    <s v="WD307"/>
    <x v="40"/>
    <s v="Elec Distribution 360-373"/>
    <s v="Programs"/>
  </r>
  <r>
    <s v="WD307"/>
    <x v="40"/>
    <x v="441"/>
    <x v="441"/>
    <s v="DIS-E Cap Blanket"/>
    <d v="2013-01-01T00:00:00"/>
    <x v="2"/>
    <n v="201502"/>
    <x v="0"/>
    <x v="0"/>
    <s v="367000"/>
    <s v="028                                "/>
    <s v="00"/>
    <s v="UADD    "/>
    <x v="239"/>
    <s v="2470"/>
    <s v="WD307"/>
    <x v="40"/>
    <s v="Elec Distribution 360-373"/>
    <s v="Programs"/>
  </r>
  <r>
    <s v="WD307"/>
    <x v="40"/>
    <x v="441"/>
    <x v="441"/>
    <s v="DIS-E Cap Blanket"/>
    <d v="2013-01-01T00:00:00"/>
    <x v="2"/>
    <n v="201502"/>
    <x v="0"/>
    <x v="0"/>
    <s v="368000"/>
    <s v="028                                "/>
    <s v="00"/>
    <s v="UADD    "/>
    <x v="239"/>
    <s v="2470"/>
    <s v="WD307"/>
    <x v="40"/>
    <s v="Elec Distribution 360-373"/>
    <s v="Programs"/>
  </r>
  <r>
    <s v="WD307"/>
    <x v="40"/>
    <x v="441"/>
    <x v="441"/>
    <s v="DIS-E Cap Blanket"/>
    <d v="2013-01-01T00:00:00"/>
    <x v="2"/>
    <n v="201502"/>
    <x v="0"/>
    <x v="0"/>
    <s v="369100"/>
    <s v="028                                "/>
    <s v="00"/>
    <s v="UADD    "/>
    <x v="239"/>
    <s v="2470"/>
    <s v="WD307"/>
    <x v="40"/>
    <s v="Elec Distribution 360-373"/>
    <s v="Programs"/>
  </r>
  <r>
    <s v="WD307"/>
    <x v="40"/>
    <x v="441"/>
    <x v="441"/>
    <s v="DIS-E Cap Blanket"/>
    <d v="2013-01-01T00:00:00"/>
    <x v="2"/>
    <n v="201502"/>
    <x v="0"/>
    <x v="0"/>
    <s v="369300"/>
    <s v="028                                "/>
    <s v="00"/>
    <s v="UADD    "/>
    <x v="239"/>
    <s v="2470"/>
    <s v="WD307"/>
    <x v="40"/>
    <s v="Elec Distribution 360-373"/>
    <s v="Programs"/>
  </r>
  <r>
    <s v="WD307"/>
    <x v="40"/>
    <x v="441"/>
    <x v="441"/>
    <s v="DIS-E Cap Blanket"/>
    <d v="2013-01-01T00:00:00"/>
    <x v="2"/>
    <n v="201502"/>
    <x v="0"/>
    <x v="0"/>
    <s v="373400"/>
    <s v="028                                "/>
    <s v="00"/>
    <s v="UADD    "/>
    <x v="239"/>
    <s v="2470"/>
    <s v="WD307"/>
    <x v="40"/>
    <s v="Elec Distribution 360-373"/>
    <s v="Programs"/>
  </r>
  <r>
    <s v="BD201"/>
    <x v="40"/>
    <x v="442"/>
    <x v="442"/>
    <s v="DIS-E Cap Blanket"/>
    <d v="2012-05-11T00:00:00"/>
    <x v="2"/>
    <n v="201502"/>
    <x v="0"/>
    <x v="0"/>
    <s v="364000"/>
    <s v="028                                "/>
    <s v="00"/>
    <s v="UADD    "/>
    <x v="5610"/>
    <s v="2470"/>
    <s v="BD201"/>
    <x v="40"/>
    <s v="Elec Distribution 360-373"/>
    <s v="Programs"/>
  </r>
  <r>
    <s v="BD201"/>
    <x v="40"/>
    <x v="442"/>
    <x v="442"/>
    <s v="DIS-E Cap Blanket"/>
    <d v="2012-05-11T00:00:00"/>
    <x v="2"/>
    <n v="201502"/>
    <x v="0"/>
    <x v="0"/>
    <s v="365000"/>
    <s v="028                                "/>
    <s v="00"/>
    <s v="UADD    "/>
    <x v="5611"/>
    <s v="2470"/>
    <s v="BD201"/>
    <x v="40"/>
    <s v="Elec Distribution 360-373"/>
    <s v="Programs"/>
  </r>
  <r>
    <s v="BD201"/>
    <x v="40"/>
    <x v="442"/>
    <x v="442"/>
    <s v="DIS-E Cap Blanket"/>
    <d v="2012-05-11T00:00:00"/>
    <x v="2"/>
    <n v="201502"/>
    <x v="0"/>
    <x v="0"/>
    <s v="366000"/>
    <s v="028                                "/>
    <s v="00"/>
    <s v="UADD    "/>
    <x v="5612"/>
    <s v="2470"/>
    <s v="BD201"/>
    <x v="40"/>
    <s v="Elec Distribution 360-373"/>
    <s v="Programs"/>
  </r>
  <r>
    <s v="BD201"/>
    <x v="40"/>
    <x v="442"/>
    <x v="442"/>
    <s v="DIS-E Cap Blanket"/>
    <d v="2012-05-11T00:00:00"/>
    <x v="2"/>
    <n v="201502"/>
    <x v="0"/>
    <x v="0"/>
    <s v="367000"/>
    <s v="028                                "/>
    <s v="00"/>
    <s v="UADD    "/>
    <x v="5613"/>
    <s v="2470"/>
    <s v="BD201"/>
    <x v="40"/>
    <s v="Elec Distribution 360-373"/>
    <s v="Programs"/>
  </r>
  <r>
    <s v="BD201"/>
    <x v="40"/>
    <x v="442"/>
    <x v="442"/>
    <s v="DIS-E Cap Blanket"/>
    <d v="2012-05-11T00:00:00"/>
    <x v="2"/>
    <n v="201502"/>
    <x v="0"/>
    <x v="0"/>
    <s v="368000"/>
    <s v="028                                "/>
    <s v="00"/>
    <s v="UADD    "/>
    <x v="5614"/>
    <s v="2470"/>
    <s v="BD201"/>
    <x v="40"/>
    <s v="Elec Distribution 360-373"/>
    <s v="Programs"/>
  </r>
  <r>
    <s v="BD201"/>
    <x v="40"/>
    <x v="442"/>
    <x v="442"/>
    <s v="DIS-E Cap Blanket"/>
    <d v="2012-05-11T00:00:00"/>
    <x v="2"/>
    <n v="201502"/>
    <x v="0"/>
    <x v="0"/>
    <s v="369100"/>
    <s v="028                                "/>
    <s v="00"/>
    <s v="UADD    "/>
    <x v="5615"/>
    <s v="2470"/>
    <s v="BD201"/>
    <x v="40"/>
    <s v="Elec Distribution 360-373"/>
    <s v="Programs"/>
  </r>
  <r>
    <s v="BD201"/>
    <x v="40"/>
    <x v="442"/>
    <x v="442"/>
    <s v="DIS-E Cap Blanket"/>
    <d v="2012-05-11T00:00:00"/>
    <x v="2"/>
    <n v="201502"/>
    <x v="0"/>
    <x v="0"/>
    <s v="369300"/>
    <s v="028                                "/>
    <s v="00"/>
    <s v="UADD    "/>
    <x v="239"/>
    <s v="2470"/>
    <s v="BD201"/>
    <x v="40"/>
    <s v="Elec Distribution 360-373"/>
    <s v="Programs"/>
  </r>
  <r>
    <s v="BD201"/>
    <x v="40"/>
    <x v="442"/>
    <x v="442"/>
    <s v="DIS-E Cap Blanket"/>
    <d v="2012-05-11T00:00:00"/>
    <x v="2"/>
    <n v="201502"/>
    <x v="0"/>
    <x v="0"/>
    <s v="373400"/>
    <s v="028                                "/>
    <s v="00"/>
    <s v="UADD    "/>
    <x v="617"/>
    <s v="2470"/>
    <s v="BD201"/>
    <x v="40"/>
    <s v="Elec Distribution 360-373"/>
    <s v="Programs"/>
  </r>
  <r>
    <s v="XS102"/>
    <x v="41"/>
    <x v="443"/>
    <x v="443"/>
    <s v="TRN-Cap Specific"/>
    <d v="2012-05-22T00:00:00"/>
    <x v="2"/>
    <n v="201502"/>
    <x v="0"/>
    <x v="3"/>
    <s v="352000"/>
    <s v="028                                "/>
    <s v="ODS"/>
    <s v="UADD    "/>
    <x v="5616"/>
    <s v="2481"/>
    <s v="XS102"/>
    <x v="41"/>
    <s v="Elec Transmission 350-359"/>
    <s v="Programs"/>
  </r>
  <r>
    <s v="XS102"/>
    <x v="41"/>
    <x v="443"/>
    <x v="443"/>
    <s v="TRN-Cap Specific"/>
    <d v="2012-05-22T00:00:00"/>
    <x v="2"/>
    <n v="201502"/>
    <x v="0"/>
    <x v="3"/>
    <s v="353000"/>
    <s v="028                                "/>
    <s v="ODS"/>
    <s v="UADD    "/>
    <x v="4283"/>
    <s v="2481"/>
    <s v="XS102"/>
    <x v="41"/>
    <s v="Elec Transmission 350-359"/>
    <s v="Programs"/>
  </r>
  <r>
    <s v="XS102"/>
    <x v="41"/>
    <x v="934"/>
    <x v="934"/>
    <s v="GP-Cap Specific"/>
    <d v="2012-05-22T00:00:00"/>
    <x v="2"/>
    <n v="201502"/>
    <x v="0"/>
    <x v="0"/>
    <s v="397000"/>
    <s v="028                                "/>
    <s v="ODS"/>
    <s v="UADD    "/>
    <x v="5617"/>
    <s v="2481"/>
    <s v="XS102"/>
    <x v="41"/>
    <s v="Elec Transmission 350-359"/>
    <s v="Programs"/>
  </r>
  <r>
    <s v="DD500"/>
    <x v="43"/>
    <x v="449"/>
    <x v="449"/>
    <s v="DIS-E Cap Specific"/>
    <d v="2014-01-01T00:00:00"/>
    <x v="2"/>
    <n v="201502"/>
    <x v="0"/>
    <x v="0"/>
    <s v="364000"/>
    <s v="028                                "/>
    <s v="00"/>
    <s v="UADD    "/>
    <x v="5618"/>
    <s v="2514"/>
    <s v="DD500"/>
    <x v="43"/>
    <s v="Elec Distribution 360-373"/>
    <s v="Programs"/>
  </r>
  <r>
    <s v="DD500"/>
    <x v="43"/>
    <x v="449"/>
    <x v="449"/>
    <s v="DIS-E Cap Specific"/>
    <d v="2014-01-01T00:00:00"/>
    <x v="2"/>
    <n v="201502"/>
    <x v="0"/>
    <x v="0"/>
    <s v="365000"/>
    <s v="028                                "/>
    <s v="00"/>
    <s v="UADD    "/>
    <x v="5619"/>
    <s v="2514"/>
    <s v="DD500"/>
    <x v="43"/>
    <s v="Elec Distribution 360-373"/>
    <s v="Programs"/>
  </r>
  <r>
    <s v="DD500"/>
    <x v="43"/>
    <x v="449"/>
    <x v="449"/>
    <s v="DIS-E Cap Specific"/>
    <d v="2014-01-01T00:00:00"/>
    <x v="2"/>
    <n v="201502"/>
    <x v="0"/>
    <x v="0"/>
    <s v="366000"/>
    <s v="028                                "/>
    <s v="00"/>
    <s v="UADD    "/>
    <x v="5620"/>
    <s v="2514"/>
    <s v="DD500"/>
    <x v="43"/>
    <s v="Elec Distribution 360-373"/>
    <s v="Programs"/>
  </r>
  <r>
    <s v="DD500"/>
    <x v="43"/>
    <x v="449"/>
    <x v="449"/>
    <s v="DIS-E Cap Specific"/>
    <d v="2014-01-01T00:00:00"/>
    <x v="2"/>
    <n v="201502"/>
    <x v="0"/>
    <x v="0"/>
    <s v="367000"/>
    <s v="028                                "/>
    <s v="00"/>
    <s v="UADD    "/>
    <x v="5621"/>
    <s v="2514"/>
    <s v="DD500"/>
    <x v="43"/>
    <s v="Elec Distribution 360-373"/>
    <s v="Programs"/>
  </r>
  <r>
    <s v="DD500"/>
    <x v="43"/>
    <x v="449"/>
    <x v="449"/>
    <s v="DIS-E Cap Specific"/>
    <d v="2014-01-01T00:00:00"/>
    <x v="2"/>
    <n v="201502"/>
    <x v="0"/>
    <x v="0"/>
    <s v="368000"/>
    <s v="028                                "/>
    <s v="00"/>
    <s v="UADD    "/>
    <x v="5622"/>
    <s v="2514"/>
    <s v="DD500"/>
    <x v="43"/>
    <s v="Elec Distribution 360-373"/>
    <s v="Programs"/>
  </r>
  <r>
    <s v="FD101"/>
    <x v="43"/>
    <x v="451"/>
    <x v="451"/>
    <s v="DIS-E Cap Specific"/>
    <d v="2014-06-01T00:00:00"/>
    <x v="2"/>
    <n v="201502"/>
    <x v="0"/>
    <x v="0"/>
    <s v="364000"/>
    <s v="028                                "/>
    <s v="00"/>
    <s v="UADD    "/>
    <x v="5623"/>
    <s v="2514"/>
    <s v="FD101"/>
    <x v="43"/>
    <s v="Elec Distribution 360-373"/>
    <s v="Programs"/>
  </r>
  <r>
    <s v="FD101"/>
    <x v="43"/>
    <x v="451"/>
    <x v="451"/>
    <s v="DIS-E Cap Specific"/>
    <d v="2014-06-01T00:00:00"/>
    <x v="2"/>
    <n v="201502"/>
    <x v="0"/>
    <x v="0"/>
    <s v="365000"/>
    <s v="028                                "/>
    <s v="00"/>
    <s v="UADD    "/>
    <x v="5624"/>
    <s v="2514"/>
    <s v="FD101"/>
    <x v="43"/>
    <s v="Elec Distribution 360-373"/>
    <s v="Programs"/>
  </r>
  <r>
    <s v="FD301"/>
    <x v="43"/>
    <x v="452"/>
    <x v="452"/>
    <s v="DIS-E Cap Specific"/>
    <d v="2013-03-01T00:00:00"/>
    <x v="2"/>
    <n v="201502"/>
    <x v="0"/>
    <x v="0"/>
    <s v="364000"/>
    <s v="028                                "/>
    <s v="00"/>
    <s v="UADD    "/>
    <x v="5625"/>
    <s v="2514"/>
    <s v="FD301"/>
    <x v="43"/>
    <s v="Elec Distribution 360-373"/>
    <s v="Programs"/>
  </r>
  <r>
    <s v="FD301"/>
    <x v="43"/>
    <x v="452"/>
    <x v="452"/>
    <s v="DIS-E Cap Specific"/>
    <d v="2013-03-01T00:00:00"/>
    <x v="2"/>
    <n v="201502"/>
    <x v="0"/>
    <x v="0"/>
    <s v="365000"/>
    <s v="028                                "/>
    <s v="00"/>
    <s v="UADD    "/>
    <x v="5626"/>
    <s v="2514"/>
    <s v="FD301"/>
    <x v="43"/>
    <s v="Elec Distribution 360-373"/>
    <s v="Programs"/>
  </r>
  <r>
    <s v="FD301"/>
    <x v="43"/>
    <x v="452"/>
    <x v="452"/>
    <s v="DIS-E Cap Specific"/>
    <d v="2013-03-01T00:00:00"/>
    <x v="2"/>
    <n v="201502"/>
    <x v="0"/>
    <x v="0"/>
    <s v="366000"/>
    <s v="028                                "/>
    <s v="00"/>
    <s v="UADD    "/>
    <x v="5627"/>
    <s v="2514"/>
    <s v="FD301"/>
    <x v="43"/>
    <s v="Elec Distribution 360-373"/>
    <s v="Programs"/>
  </r>
  <r>
    <s v="FD301"/>
    <x v="43"/>
    <x v="452"/>
    <x v="452"/>
    <s v="DIS-E Cap Specific"/>
    <d v="2013-03-01T00:00:00"/>
    <x v="2"/>
    <n v="201502"/>
    <x v="0"/>
    <x v="0"/>
    <s v="367000"/>
    <s v="028                                "/>
    <s v="00"/>
    <s v="UADD    "/>
    <x v="5628"/>
    <s v="2514"/>
    <s v="FD301"/>
    <x v="43"/>
    <s v="Elec Distribution 360-373"/>
    <s v="Programs"/>
  </r>
  <r>
    <s v="FD301"/>
    <x v="43"/>
    <x v="452"/>
    <x v="452"/>
    <s v="DIS-E Cap Specific"/>
    <d v="2013-03-01T00:00:00"/>
    <x v="2"/>
    <n v="201502"/>
    <x v="0"/>
    <x v="0"/>
    <s v="369300"/>
    <s v="028                                "/>
    <s v="00"/>
    <s v="UADD    "/>
    <x v="5629"/>
    <s v="2514"/>
    <s v="FD301"/>
    <x v="43"/>
    <s v="Elec Distribution 360-373"/>
    <s v="Programs"/>
  </r>
  <r>
    <s v="CD404"/>
    <x v="44"/>
    <x v="453"/>
    <x v="453"/>
    <s v="DIS-E Cap Specific"/>
    <d v="2013-12-01T00:00:00"/>
    <x v="2"/>
    <n v="201502"/>
    <x v="0"/>
    <x v="1"/>
    <s v="364000"/>
    <s v="038                                "/>
    <s v="00"/>
    <s v="UADD    "/>
    <x v="5630"/>
    <s v="2515"/>
    <s v="CD404"/>
    <x v="44"/>
    <s v="Elec Distribution 360-373"/>
    <s v="Programs"/>
  </r>
  <r>
    <s v="CD404"/>
    <x v="44"/>
    <x v="453"/>
    <x v="453"/>
    <s v="DIS-E Cap Specific"/>
    <d v="2013-12-01T00:00:00"/>
    <x v="2"/>
    <n v="201502"/>
    <x v="0"/>
    <x v="1"/>
    <s v="365000"/>
    <s v="038                                "/>
    <s v="00"/>
    <s v="UADD    "/>
    <x v="5631"/>
    <s v="2515"/>
    <s v="CD404"/>
    <x v="44"/>
    <s v="Elec Distribution 360-373"/>
    <s v="Programs"/>
  </r>
  <r>
    <s v="CD404"/>
    <x v="44"/>
    <x v="453"/>
    <x v="453"/>
    <s v="DIS-E Cap Specific"/>
    <d v="2013-12-01T00:00:00"/>
    <x v="2"/>
    <n v="201502"/>
    <x v="0"/>
    <x v="1"/>
    <s v="366000"/>
    <s v="038                                "/>
    <s v="00"/>
    <s v="UADD    "/>
    <x v="5632"/>
    <s v="2515"/>
    <s v="CD404"/>
    <x v="44"/>
    <s v="Elec Distribution 360-373"/>
    <s v="Programs"/>
  </r>
  <r>
    <s v="CD404"/>
    <x v="44"/>
    <x v="453"/>
    <x v="453"/>
    <s v="DIS-E Cap Specific"/>
    <d v="2013-12-01T00:00:00"/>
    <x v="2"/>
    <n v="201502"/>
    <x v="0"/>
    <x v="1"/>
    <s v="367000"/>
    <s v="038                                "/>
    <s v="00"/>
    <s v="UADD    "/>
    <x v="5633"/>
    <s v="2515"/>
    <s v="CD404"/>
    <x v="44"/>
    <s v="Elec Distribution 360-373"/>
    <s v="Programs"/>
  </r>
  <r>
    <s v="CD404"/>
    <x v="44"/>
    <x v="453"/>
    <x v="453"/>
    <s v="DIS-E Cap Specific"/>
    <d v="2013-12-01T00:00:00"/>
    <x v="2"/>
    <n v="201502"/>
    <x v="0"/>
    <x v="1"/>
    <s v="368000"/>
    <s v="038                                "/>
    <s v="00"/>
    <s v="UADD    "/>
    <x v="5634"/>
    <s v="2515"/>
    <s v="CD404"/>
    <x v="44"/>
    <s v="Elec Distribution 360-373"/>
    <s v="Programs"/>
  </r>
  <r>
    <s v="CD404"/>
    <x v="44"/>
    <x v="453"/>
    <x v="453"/>
    <s v="DIS-E Cap Specific"/>
    <d v="2013-12-01T00:00:00"/>
    <x v="2"/>
    <n v="201502"/>
    <x v="0"/>
    <x v="1"/>
    <s v="369300"/>
    <s v="038                                "/>
    <s v="00"/>
    <s v="UADD    "/>
    <x v="5635"/>
    <s v="2515"/>
    <s v="CD404"/>
    <x v="44"/>
    <s v="Elec Distribution 360-373"/>
    <s v="Programs"/>
  </r>
  <r>
    <s v="PD007"/>
    <x v="45"/>
    <x v="935"/>
    <x v="935"/>
    <s v="GP-Cap Specific"/>
    <d v="2010-07-01T00:00:00"/>
    <x v="2"/>
    <n v="201502"/>
    <x v="0"/>
    <x v="0"/>
    <s v="303100"/>
    <s v="028                                "/>
    <s v="00"/>
    <s v="UADD    "/>
    <x v="5636"/>
    <s v="2530"/>
    <s v="PD007"/>
    <x v="45"/>
    <s v="Elec Distribution 360-373"/>
    <s v="Projects"/>
  </r>
  <r>
    <s v="PD010"/>
    <x v="45"/>
    <x v="936"/>
    <x v="936"/>
    <s v="GP-Cap Specific"/>
    <d v="2011-09-29T00:00:00"/>
    <x v="2"/>
    <n v="201502"/>
    <x v="0"/>
    <x v="0"/>
    <s v="303100"/>
    <s v="028                                "/>
    <s v="00"/>
    <s v="UADD    "/>
    <x v="5637"/>
    <s v="2530"/>
    <s v="PD010"/>
    <x v="45"/>
    <s v="Elec Distribution 360-373"/>
    <s v="Committed"/>
  </r>
  <r>
    <s v="PD009"/>
    <x v="45"/>
    <x v="937"/>
    <x v="937"/>
    <s v="GP-Cap Specific"/>
    <d v="2011-09-29T00:00:00"/>
    <x v="2"/>
    <n v="201502"/>
    <x v="0"/>
    <x v="0"/>
    <s v="303100"/>
    <s v="028                                "/>
    <s v="00"/>
    <s v="UADD    "/>
    <x v="4265"/>
    <s v="2530"/>
    <s v="PD009"/>
    <x v="45"/>
    <s v="Elec Distribution 360-373"/>
    <s v="Projects"/>
  </r>
  <r>
    <s v="PD009"/>
    <x v="45"/>
    <x v="938"/>
    <x v="938"/>
    <s v="GP-Cap Specific"/>
    <d v="2013-01-01T00:00:00"/>
    <x v="2"/>
    <n v="201502"/>
    <x v="0"/>
    <x v="0"/>
    <s v="395000"/>
    <s v="028                                "/>
    <s v="00"/>
    <s v="UADD    "/>
    <x v="5638"/>
    <s v="2530"/>
    <s v="PD009"/>
    <x v="45"/>
    <s v="Elec Distribution 360-373"/>
    <s v="Projects"/>
  </r>
  <r>
    <s v="PD010"/>
    <x v="45"/>
    <x v="939"/>
    <x v="939"/>
    <s v="GP-Cap Specific"/>
    <d v="2012-05-15T00:00:00"/>
    <x v="2"/>
    <n v="201502"/>
    <x v="0"/>
    <x v="0"/>
    <s v="303100"/>
    <s v="028                                "/>
    <s v="00"/>
    <s v="UADD    "/>
    <x v="5639"/>
    <s v="2530"/>
    <s v="PD010"/>
    <x v="45"/>
    <s v="Elec Distribution 360-373"/>
    <s v="Committed"/>
  </r>
  <r>
    <s v="PD010"/>
    <x v="45"/>
    <x v="454"/>
    <x v="454"/>
    <s v="GP-Cap Specific"/>
    <d v="2012-05-15T00:00:00"/>
    <x v="2"/>
    <n v="201502"/>
    <x v="0"/>
    <x v="0"/>
    <s v="303100"/>
    <s v="028                                "/>
    <s v="00"/>
    <s v="UADD    "/>
    <x v="5640"/>
    <s v="2530"/>
    <s v="PD010"/>
    <x v="45"/>
    <s v="Elec Distribution 360-373"/>
    <s v="Committed"/>
  </r>
  <r>
    <s v="PD010"/>
    <x v="45"/>
    <x v="940"/>
    <x v="940"/>
    <s v="GP-Cap Specific"/>
    <d v="2012-02-01T00:00:00"/>
    <x v="2"/>
    <n v="201502"/>
    <x v="0"/>
    <x v="0"/>
    <s v="303100"/>
    <s v="028                                "/>
    <s v="00"/>
    <s v="UADD    "/>
    <x v="5641"/>
    <s v="2530"/>
    <s v="PD010"/>
    <x v="45"/>
    <s v="Elec Distribution 360-373"/>
    <s v="Committed"/>
  </r>
  <r>
    <s v="PD010"/>
    <x v="45"/>
    <x v="455"/>
    <x v="455"/>
    <s v="GP-Cap Specific"/>
    <d v="2012-05-15T00:00:00"/>
    <x v="2"/>
    <n v="201502"/>
    <x v="0"/>
    <x v="0"/>
    <s v="303100"/>
    <s v="028                                "/>
    <s v="00"/>
    <s v="UADD    "/>
    <x v="5642"/>
    <s v="2530"/>
    <s v="PD010"/>
    <x v="45"/>
    <s v="Elec Distribution 360-373"/>
    <s v="Committed"/>
  </r>
  <r>
    <s v="PD007"/>
    <x v="45"/>
    <x v="941"/>
    <x v="941"/>
    <s v="GP-Cap Specific"/>
    <d v="2012-01-02T00:00:00"/>
    <x v="2"/>
    <n v="201502"/>
    <x v="0"/>
    <x v="0"/>
    <s v="391100"/>
    <s v="028                                "/>
    <s v="00"/>
    <s v="UADD    "/>
    <x v="5643"/>
    <s v="2530"/>
    <s v="PD007"/>
    <x v="45"/>
    <s v="Elec Distribution 360-373"/>
    <s v="Projects"/>
  </r>
  <r>
    <s v="PD006"/>
    <x v="45"/>
    <x v="942"/>
    <x v="942"/>
    <s v="GP-Cap Specific"/>
    <d v="2013-07-01T00:00:00"/>
    <x v="2"/>
    <n v="201502"/>
    <x v="0"/>
    <x v="0"/>
    <s v="391100"/>
    <s v="028                                "/>
    <s v="00"/>
    <s v="UADD    "/>
    <x v="5644"/>
    <s v="2530"/>
    <s v="PD006"/>
    <x v="45"/>
    <s v="Elec Distribution 360-373"/>
    <s v="Projects"/>
  </r>
  <r>
    <s v="PD006"/>
    <x v="45"/>
    <x v="942"/>
    <x v="942"/>
    <s v="GP-Cap Specific"/>
    <d v="2013-07-01T00:00:00"/>
    <x v="2"/>
    <n v="201502"/>
    <x v="0"/>
    <x v="0"/>
    <s v="397000"/>
    <s v="028                                "/>
    <s v="SGDCOM"/>
    <s v="UADD    "/>
    <x v="5645"/>
    <s v="2530"/>
    <s v="PD006"/>
    <x v="45"/>
    <s v="Elec Distribution 360-373"/>
    <s v="Projects"/>
  </r>
  <r>
    <s v="PD005"/>
    <x v="45"/>
    <x v="456"/>
    <x v="456"/>
    <s v="DIS-E Cap Specific"/>
    <d v="2013-07-01T00:00:00"/>
    <x v="2"/>
    <n v="201502"/>
    <x v="0"/>
    <x v="0"/>
    <s v="364000"/>
    <s v="028                                "/>
    <s v="00"/>
    <s v="UADD    "/>
    <x v="5646"/>
    <s v="2530"/>
    <s v="PD005"/>
    <x v="45"/>
    <s v="Elec Distribution 360-373"/>
    <s v="Projects"/>
  </r>
  <r>
    <s v="PD005"/>
    <x v="45"/>
    <x v="456"/>
    <x v="456"/>
    <s v="DIS-E Cap Specific"/>
    <d v="2013-07-01T00:00:00"/>
    <x v="2"/>
    <n v="201502"/>
    <x v="0"/>
    <x v="0"/>
    <s v="365000"/>
    <s v="028                                "/>
    <s v="00"/>
    <s v="UADD    "/>
    <x v="5647"/>
    <s v="2530"/>
    <s v="PD005"/>
    <x v="45"/>
    <s v="Elec Distribution 360-373"/>
    <s v="Projects"/>
  </r>
  <r>
    <s v="PD005"/>
    <x v="45"/>
    <x v="456"/>
    <x v="456"/>
    <s v="DIS-E Cap Specific"/>
    <d v="2013-07-01T00:00:00"/>
    <x v="2"/>
    <n v="201502"/>
    <x v="0"/>
    <x v="0"/>
    <s v="369100"/>
    <s v="028                                "/>
    <s v="00"/>
    <s v="UADD    "/>
    <x v="5648"/>
    <s v="2530"/>
    <s v="PD005"/>
    <x v="45"/>
    <s v="Elec Distribution 360-373"/>
    <s v="Projects"/>
  </r>
  <r>
    <s v="PD006"/>
    <x v="45"/>
    <x v="943"/>
    <x v="943"/>
    <s v="DIS-E Cap Specific"/>
    <d v="2011-08-22T00:00:00"/>
    <x v="2"/>
    <n v="201502"/>
    <x v="0"/>
    <x v="0"/>
    <s v="364000"/>
    <s v="028                                "/>
    <s v="00"/>
    <s v="UADD    "/>
    <x v="5649"/>
    <s v="2530"/>
    <s v="PD006"/>
    <x v="45"/>
    <s v="Elec Distribution 360-373"/>
    <s v="Projects"/>
  </r>
  <r>
    <s v="PD006"/>
    <x v="45"/>
    <x v="943"/>
    <x v="943"/>
    <s v="DIS-E Cap Specific"/>
    <d v="2011-08-22T00:00:00"/>
    <x v="2"/>
    <n v="201502"/>
    <x v="0"/>
    <x v="0"/>
    <s v="365000"/>
    <s v="028                                "/>
    <s v="00"/>
    <s v="UADD    "/>
    <x v="5650"/>
    <s v="2530"/>
    <s v="PD006"/>
    <x v="45"/>
    <s v="Elec Distribution 360-373"/>
    <s v="Projects"/>
  </r>
  <r>
    <s v="PD005"/>
    <x v="45"/>
    <x v="944"/>
    <x v="944"/>
    <s v="DIS-E Cap Specific"/>
    <d v="2011-09-19T00:00:00"/>
    <x v="2"/>
    <n v="201502"/>
    <x v="0"/>
    <x v="0"/>
    <s v="366000"/>
    <s v="028                                "/>
    <s v="00"/>
    <s v="UADD    "/>
    <x v="5651"/>
    <s v="2530"/>
    <s v="PD005"/>
    <x v="45"/>
    <s v="Elec Distribution 360-373"/>
    <s v="Projects"/>
  </r>
  <r>
    <s v="PD005"/>
    <x v="45"/>
    <x v="944"/>
    <x v="944"/>
    <s v="DIS-E Cap Specific"/>
    <d v="2011-09-19T00:00:00"/>
    <x v="2"/>
    <n v="201502"/>
    <x v="0"/>
    <x v="0"/>
    <s v="367000"/>
    <s v="028                                "/>
    <s v="00"/>
    <s v="UADD    "/>
    <x v="5652"/>
    <s v="2530"/>
    <s v="PD005"/>
    <x v="45"/>
    <s v="Elec Distribution 360-373"/>
    <s v="Projects"/>
  </r>
  <r>
    <s v="PD005"/>
    <x v="45"/>
    <x v="944"/>
    <x v="944"/>
    <s v="DIS-E Cap Specific"/>
    <d v="2011-09-19T00:00:00"/>
    <x v="2"/>
    <n v="201502"/>
    <x v="0"/>
    <x v="0"/>
    <s v="368000"/>
    <s v="028                                "/>
    <s v="00"/>
    <s v="UADD    "/>
    <x v="5653"/>
    <s v="2530"/>
    <s v="PD005"/>
    <x v="45"/>
    <s v="Elec Distribution 360-373"/>
    <s v="Projects"/>
  </r>
  <r>
    <s v="PD006"/>
    <x v="45"/>
    <x v="945"/>
    <x v="945"/>
    <s v="DIS-E Cap Specific"/>
    <d v="2012-05-30T00:00:00"/>
    <x v="2"/>
    <n v="201502"/>
    <x v="0"/>
    <x v="0"/>
    <s v="364000"/>
    <s v="028                                "/>
    <s v="00"/>
    <s v="UADD    "/>
    <x v="5654"/>
    <s v="2530"/>
    <s v="PD006"/>
    <x v="45"/>
    <s v="Elec Distribution 360-373"/>
    <s v="Projects"/>
  </r>
  <r>
    <s v="PD006"/>
    <x v="45"/>
    <x v="945"/>
    <x v="945"/>
    <s v="DIS-E Cap Specific"/>
    <d v="2012-05-30T00:00:00"/>
    <x v="2"/>
    <n v="201502"/>
    <x v="0"/>
    <x v="0"/>
    <s v="365000"/>
    <s v="028                                "/>
    <s v="00"/>
    <s v="UADD    "/>
    <x v="5655"/>
    <s v="2530"/>
    <s v="PD006"/>
    <x v="45"/>
    <s v="Elec Distribution 360-373"/>
    <s v="Projects"/>
  </r>
  <r>
    <s v="PD006"/>
    <x v="45"/>
    <x v="945"/>
    <x v="945"/>
    <s v="DIS-E Cap Specific"/>
    <d v="2012-05-30T00:00:00"/>
    <x v="2"/>
    <n v="201502"/>
    <x v="0"/>
    <x v="0"/>
    <s v="366000"/>
    <s v="028                                "/>
    <s v="00"/>
    <s v="UADD    "/>
    <x v="5656"/>
    <s v="2530"/>
    <s v="PD006"/>
    <x v="45"/>
    <s v="Elec Distribution 360-373"/>
    <s v="Projects"/>
  </r>
  <r>
    <s v="PD006"/>
    <x v="45"/>
    <x v="945"/>
    <x v="945"/>
    <s v="DIS-E Cap Specific"/>
    <d v="2012-05-30T00:00:00"/>
    <x v="2"/>
    <n v="201502"/>
    <x v="0"/>
    <x v="0"/>
    <s v="367000"/>
    <s v="028                                "/>
    <s v="00"/>
    <s v="UADD    "/>
    <x v="5657"/>
    <s v="2530"/>
    <s v="PD006"/>
    <x v="45"/>
    <s v="Elec Distribution 360-373"/>
    <s v="Projects"/>
  </r>
  <r>
    <s v="PD006"/>
    <x v="45"/>
    <x v="945"/>
    <x v="945"/>
    <s v="DIS-E Cap Specific"/>
    <d v="2012-05-30T00:00:00"/>
    <x v="2"/>
    <n v="201502"/>
    <x v="0"/>
    <x v="0"/>
    <s v="368000"/>
    <s v="028                                "/>
    <s v="00"/>
    <s v="UADD    "/>
    <x v="5658"/>
    <s v="2530"/>
    <s v="PD006"/>
    <x v="45"/>
    <s v="Elec Distribution 360-373"/>
    <s v="Projects"/>
  </r>
  <r>
    <s v="PD006"/>
    <x v="45"/>
    <x v="945"/>
    <x v="945"/>
    <s v="DIS-E Cap Specific"/>
    <d v="2012-05-30T00:00:00"/>
    <x v="2"/>
    <n v="201502"/>
    <x v="0"/>
    <x v="0"/>
    <s v="369300"/>
    <s v="028                                "/>
    <s v="00"/>
    <s v="UADD    "/>
    <x v="5659"/>
    <s v="2530"/>
    <s v="PD006"/>
    <x v="45"/>
    <s v="Elec Distribution 360-373"/>
    <s v="Projects"/>
  </r>
  <r>
    <s v="PD009"/>
    <x v="45"/>
    <x v="457"/>
    <x v="457"/>
    <s v="GP-Cap Specific"/>
    <d v="2013-04-01T00:00:00"/>
    <x v="2"/>
    <n v="201502"/>
    <x v="0"/>
    <x v="0"/>
    <s v="303100"/>
    <s v="028                                "/>
    <s v="00"/>
    <s v="UADD    "/>
    <x v="5660"/>
    <s v="2530"/>
    <s v="PD009"/>
    <x v="45"/>
    <s v="Elec Distribution 360-373"/>
    <s v="Projects"/>
  </r>
  <r>
    <s v="PD005"/>
    <x v="45"/>
    <x v="946"/>
    <x v="946"/>
    <s v="GP-Cap Specific"/>
    <d v="2011-09-01T00:00:00"/>
    <x v="2"/>
    <n v="201502"/>
    <x v="0"/>
    <x v="0"/>
    <s v="397000"/>
    <s v="028                                "/>
    <s v="MANCOM"/>
    <s v="UADD    "/>
    <x v="5661"/>
    <s v="2530"/>
    <s v="PD005"/>
    <x v="45"/>
    <s v="Elec Distribution 360-373"/>
    <s v="Projects"/>
  </r>
  <r>
    <s v="PD010"/>
    <x v="45"/>
    <x v="947"/>
    <x v="947"/>
    <s v="GP-Cap Specific"/>
    <d v="2011-12-20T00:00:00"/>
    <x v="2"/>
    <n v="201502"/>
    <x v="0"/>
    <x v="0"/>
    <s v="303100"/>
    <s v="028                                "/>
    <s v="00"/>
    <s v="UADD    "/>
    <x v="5662"/>
    <s v="2530"/>
    <s v="PD010"/>
    <x v="45"/>
    <s v="Elec Distribution 360-373"/>
    <s v="Committed"/>
  </r>
  <r>
    <s v="PD010"/>
    <x v="45"/>
    <x v="458"/>
    <x v="458"/>
    <s v="GP-Cap Specific"/>
    <d v="2011-03-29T00:00:00"/>
    <x v="2"/>
    <n v="201502"/>
    <x v="0"/>
    <x v="0"/>
    <s v="391100"/>
    <s v="028                                "/>
    <s v="00"/>
    <s v="UADD    "/>
    <x v="5663"/>
    <s v="2530"/>
    <s v="PD010"/>
    <x v="45"/>
    <s v="Elec Distribution 360-373"/>
    <s v="Committed"/>
  </r>
  <r>
    <s v="PD006"/>
    <x v="45"/>
    <x v="948"/>
    <x v="948"/>
    <s v="GP-Cap Specific"/>
    <d v="2012-04-10T00:00:00"/>
    <x v="2"/>
    <n v="201502"/>
    <x v="0"/>
    <x v="0"/>
    <s v="397000"/>
    <s v="028                                "/>
    <s v="SGDCOM"/>
    <s v="UADD    "/>
    <x v="5664"/>
    <s v="2530"/>
    <s v="PD006"/>
    <x v="45"/>
    <s v="Elec Distribution 360-373"/>
    <s v="Projects"/>
  </r>
  <r>
    <s v="PD006"/>
    <x v="45"/>
    <x v="949"/>
    <x v="949"/>
    <s v="GP-Cap Specific"/>
    <d v="2010-04-01T00:00:00"/>
    <x v="2"/>
    <n v="201502"/>
    <x v="0"/>
    <x v="0"/>
    <s v="397000"/>
    <s v="028                                "/>
    <s v="SGDCOM"/>
    <s v="UADD    "/>
    <x v="5665"/>
    <s v="2530"/>
    <s v="PD006"/>
    <x v="45"/>
    <s v="Elec Distribution 360-373"/>
    <s v="Projects"/>
  </r>
  <r>
    <s v="PD010"/>
    <x v="45"/>
    <x v="459"/>
    <x v="459"/>
    <s v="GP-Cap Specific"/>
    <d v="2013-08-01T00:00:00"/>
    <x v="2"/>
    <n v="201502"/>
    <x v="0"/>
    <x v="0"/>
    <s v="303100"/>
    <s v="028                                "/>
    <s v="MANCOM"/>
    <s v="UADD    "/>
    <x v="5666"/>
    <s v="2530"/>
    <s v="PD010"/>
    <x v="45"/>
    <s v="Elec Distribution 360-373"/>
    <s v="Committed"/>
  </r>
  <r>
    <s v="SD007"/>
    <x v="46"/>
    <x v="460"/>
    <x v="460"/>
    <s v="DIS-E Cap Blanket"/>
    <d v="2010-09-01T00:00:00"/>
    <x v="2"/>
    <n v="201502"/>
    <x v="0"/>
    <x v="1"/>
    <s v="364000"/>
    <s v="038                                "/>
    <s v="00"/>
    <s v="UADD    "/>
    <x v="5667"/>
    <s v="2535"/>
    <s v="SD007"/>
    <x v="46"/>
    <s v="Elec Distribution 360-373"/>
    <s v="Programs"/>
  </r>
  <r>
    <s v="SD007"/>
    <x v="46"/>
    <x v="460"/>
    <x v="460"/>
    <s v="DIS-E Cap Blanket"/>
    <d v="2010-09-01T00:00:00"/>
    <x v="2"/>
    <n v="201502"/>
    <x v="0"/>
    <x v="1"/>
    <s v="365000"/>
    <s v="038                                "/>
    <s v="00"/>
    <s v="UADD    "/>
    <x v="5668"/>
    <s v="2535"/>
    <s v="SD007"/>
    <x v="46"/>
    <s v="Elec Distribution 360-373"/>
    <s v="Programs"/>
  </r>
  <r>
    <s v="SD007"/>
    <x v="46"/>
    <x v="460"/>
    <x v="460"/>
    <s v="DIS-E Cap Blanket"/>
    <d v="2010-09-01T00:00:00"/>
    <x v="2"/>
    <n v="201502"/>
    <x v="0"/>
    <x v="1"/>
    <s v="367000"/>
    <s v="038                                "/>
    <s v="00"/>
    <s v="UADD    "/>
    <x v="5669"/>
    <s v="2535"/>
    <s v="SD007"/>
    <x v="46"/>
    <s v="Elec Distribution 360-373"/>
    <s v="Programs"/>
  </r>
  <r>
    <s v="SD007"/>
    <x v="46"/>
    <x v="460"/>
    <x v="460"/>
    <s v="DIS-E Cap Blanket"/>
    <d v="2010-09-01T00:00:00"/>
    <x v="2"/>
    <n v="201502"/>
    <x v="0"/>
    <x v="1"/>
    <s v="369100"/>
    <s v="038                                "/>
    <s v="00"/>
    <s v="UADD    "/>
    <x v="5670"/>
    <s v="2535"/>
    <s v="SD007"/>
    <x v="46"/>
    <s v="Elec Distribution 360-373"/>
    <s v="Programs"/>
  </r>
  <r>
    <s v="SD007"/>
    <x v="46"/>
    <x v="461"/>
    <x v="461"/>
    <s v="DIS-E Cap Blanket"/>
    <d v="2010-09-01T00:00:00"/>
    <x v="2"/>
    <n v="201502"/>
    <x v="0"/>
    <x v="0"/>
    <s v="364000"/>
    <s v="028                                "/>
    <s v="00"/>
    <s v="UADD    "/>
    <x v="5671"/>
    <s v="2535"/>
    <s v="SD007"/>
    <x v="46"/>
    <s v="Elec Distribution 360-373"/>
    <s v="Programs"/>
  </r>
  <r>
    <s v="SD007"/>
    <x v="46"/>
    <x v="461"/>
    <x v="461"/>
    <s v="DIS-E Cap Blanket"/>
    <d v="2010-09-01T00:00:00"/>
    <x v="2"/>
    <n v="201502"/>
    <x v="0"/>
    <x v="0"/>
    <s v="365000"/>
    <s v="028                                "/>
    <s v="00"/>
    <s v="UADD    "/>
    <x v="5672"/>
    <s v="2535"/>
    <s v="SD007"/>
    <x v="46"/>
    <s v="Elec Distribution 360-373"/>
    <s v="Programs"/>
  </r>
  <r>
    <s v="SD007"/>
    <x v="46"/>
    <x v="461"/>
    <x v="461"/>
    <s v="DIS-E Cap Blanket"/>
    <d v="2010-09-01T00:00:00"/>
    <x v="2"/>
    <n v="201502"/>
    <x v="0"/>
    <x v="0"/>
    <s v="366000"/>
    <s v="028                                "/>
    <s v="00"/>
    <s v="UADD    "/>
    <x v="5673"/>
    <s v="2535"/>
    <s v="SD007"/>
    <x v="46"/>
    <s v="Elec Distribution 360-373"/>
    <s v="Programs"/>
  </r>
  <r>
    <s v="SD007"/>
    <x v="46"/>
    <x v="461"/>
    <x v="461"/>
    <s v="DIS-E Cap Blanket"/>
    <d v="2010-09-01T00:00:00"/>
    <x v="2"/>
    <n v="201502"/>
    <x v="0"/>
    <x v="0"/>
    <s v="367000"/>
    <s v="028                                "/>
    <s v="00"/>
    <s v="UADD    "/>
    <x v="5674"/>
    <s v="2535"/>
    <s v="SD007"/>
    <x v="46"/>
    <s v="Elec Distribution 360-373"/>
    <s v="Programs"/>
  </r>
  <r>
    <s v="SD007"/>
    <x v="46"/>
    <x v="461"/>
    <x v="461"/>
    <s v="DIS-E Cap Blanket"/>
    <d v="2010-09-01T00:00:00"/>
    <x v="2"/>
    <n v="201502"/>
    <x v="0"/>
    <x v="0"/>
    <s v="368000"/>
    <s v="028                                "/>
    <s v="00"/>
    <s v="UADD    "/>
    <x v="5675"/>
    <s v="2535"/>
    <s v="SD007"/>
    <x v="46"/>
    <s v="Elec Distribution 360-373"/>
    <s v="Programs"/>
  </r>
  <r>
    <s v="SD007"/>
    <x v="46"/>
    <x v="461"/>
    <x v="461"/>
    <s v="DIS-E Cap Blanket"/>
    <d v="2010-09-01T00:00:00"/>
    <x v="2"/>
    <n v="201502"/>
    <x v="0"/>
    <x v="0"/>
    <s v="369100"/>
    <s v="028                                "/>
    <s v="00"/>
    <s v="UADD    "/>
    <x v="5676"/>
    <s v="2535"/>
    <s v="SD007"/>
    <x v="46"/>
    <s v="Elec Distribution 360-373"/>
    <s v="Programs"/>
  </r>
  <r>
    <s v="SD007"/>
    <x v="46"/>
    <x v="461"/>
    <x v="461"/>
    <s v="DIS-E Cap Blanket"/>
    <d v="2010-09-01T00:00:00"/>
    <x v="2"/>
    <n v="201502"/>
    <x v="0"/>
    <x v="0"/>
    <s v="369300"/>
    <s v="028                                "/>
    <s v="00"/>
    <s v="UADD    "/>
    <x v="5677"/>
    <s v="2535"/>
    <s v="SD007"/>
    <x v="46"/>
    <s v="Elec Distribution 360-373"/>
    <s v="Programs"/>
  </r>
  <r>
    <s v="CS100"/>
    <x v="47"/>
    <x v="462"/>
    <x v="462"/>
    <s v="DIS-E Cap Specific"/>
    <d v="2011-06-01T00:00:00"/>
    <x v="2"/>
    <n v="201502"/>
    <x v="0"/>
    <x v="1"/>
    <s v="361000"/>
    <s v="038                                "/>
    <s v="BLU"/>
    <s v="UADD    "/>
    <x v="5678"/>
    <s v="2546"/>
    <s v="CS100"/>
    <x v="47"/>
    <s v="Elec Distribution 360-373"/>
    <s v="Programs"/>
  </r>
  <r>
    <s v="CS100"/>
    <x v="47"/>
    <x v="462"/>
    <x v="462"/>
    <s v="DIS-E Cap Specific"/>
    <d v="2011-06-01T00:00:00"/>
    <x v="2"/>
    <n v="201502"/>
    <x v="0"/>
    <x v="1"/>
    <s v="362000"/>
    <s v="038                                "/>
    <s v="BLU"/>
    <s v="UADD    "/>
    <x v="5679"/>
    <s v="2546"/>
    <s v="CS100"/>
    <x v="47"/>
    <s v="Elec Distribution 360-373"/>
    <s v="Programs"/>
  </r>
  <r>
    <s v="SS204"/>
    <x v="117"/>
    <x v="950"/>
    <x v="950"/>
    <s v="TRN-Cap Specific"/>
    <d v="2013-01-01T00:00:00"/>
    <x v="2"/>
    <n v="201502"/>
    <x v="0"/>
    <x v="3"/>
    <s v="350200"/>
    <s v="028                                "/>
    <s v="OPT"/>
    <s v="UADD    "/>
    <x v="5680"/>
    <s v="2552"/>
    <s v="SS204"/>
    <x v="117"/>
    <s v="Elec Transmission 350-359"/>
    <s v="Projects"/>
  </r>
  <r>
    <s v="BS201"/>
    <x v="50"/>
    <x v="468"/>
    <x v="468"/>
    <s v="TRN-Cap Specific"/>
    <d v="2012-06-01T00:00:00"/>
    <x v="2"/>
    <n v="201502"/>
    <x v="0"/>
    <x v="3"/>
    <s v="352000"/>
    <s v="028                                "/>
    <s v="STR"/>
    <s v="UADD    "/>
    <x v="5681"/>
    <s v="2563"/>
    <s v="BS201"/>
    <x v="50"/>
    <s v="Elec Distribution 360-373"/>
    <s v="Programs"/>
  </r>
  <r>
    <s v="BS201"/>
    <x v="50"/>
    <x v="468"/>
    <x v="468"/>
    <s v="TRN-Cap Specific"/>
    <d v="2012-06-01T00:00:00"/>
    <x v="2"/>
    <n v="201502"/>
    <x v="0"/>
    <x v="3"/>
    <s v="353000"/>
    <s v="028                                "/>
    <s v="STR"/>
    <s v="UADD    "/>
    <x v="5682"/>
    <s v="2563"/>
    <s v="BS201"/>
    <x v="50"/>
    <s v="Elec Distribution 360-373"/>
    <s v="Programs"/>
  </r>
  <r>
    <s v="BS201"/>
    <x v="50"/>
    <x v="470"/>
    <x v="470"/>
    <s v="GP-Cap Specific"/>
    <d v="2012-06-01T00:00:00"/>
    <x v="2"/>
    <n v="201502"/>
    <x v="0"/>
    <x v="3"/>
    <s v="397000"/>
    <s v="098                                "/>
    <s v="STRCOM"/>
    <s v="UADD    "/>
    <x v="5683"/>
    <s v="2563"/>
    <s v="BS201"/>
    <x v="50"/>
    <s v="Elec Distribution 360-373"/>
    <s v="Programs"/>
  </r>
  <r>
    <s v="ST302"/>
    <x v="51"/>
    <x v="471"/>
    <x v="471"/>
    <s v="TRN-Cap Specific"/>
    <d v="2013-08-01T00:00:00"/>
    <x v="2"/>
    <n v="201502"/>
    <x v="0"/>
    <x v="3"/>
    <s v="355000"/>
    <s v="299                                "/>
    <s v="299T"/>
    <s v="UADD    "/>
    <x v="5684"/>
    <s v="2564"/>
    <s v="ST302"/>
    <x v="51"/>
    <s v="Elec Transmission 350-359"/>
    <s v="Projects"/>
  </r>
  <r>
    <s v="ST302"/>
    <x v="51"/>
    <x v="471"/>
    <x v="471"/>
    <s v="TRN-Cap Specific"/>
    <d v="2013-08-01T00:00:00"/>
    <x v="2"/>
    <n v="201502"/>
    <x v="0"/>
    <x v="3"/>
    <s v="356000"/>
    <s v="299                                "/>
    <s v="299T"/>
    <s v="UADD    "/>
    <x v="5685"/>
    <s v="2564"/>
    <s v="ST302"/>
    <x v="51"/>
    <s v="Elec Transmission 350-359"/>
    <s v="Projects"/>
  </r>
  <r>
    <s v="AD302"/>
    <x v="52"/>
    <x v="472"/>
    <x v="472"/>
    <s v="DIS-E Cap Specific"/>
    <d v="2013-01-01T00:00:00"/>
    <x v="2"/>
    <n v="201502"/>
    <x v="0"/>
    <x v="1"/>
    <s v="364000"/>
    <s v="038                                "/>
    <s v="00"/>
    <s v="UADD    "/>
    <x v="5686"/>
    <s v="2570"/>
    <s v="AD302"/>
    <x v="52"/>
    <s v="Elec Distribution 360-373"/>
    <s v="Projects"/>
  </r>
  <r>
    <s v="AD302"/>
    <x v="52"/>
    <x v="472"/>
    <x v="472"/>
    <s v="DIS-E Cap Specific"/>
    <d v="2013-01-01T00:00:00"/>
    <x v="2"/>
    <n v="201502"/>
    <x v="0"/>
    <x v="1"/>
    <s v="365000"/>
    <s v="038                                "/>
    <s v="00"/>
    <s v="UADD    "/>
    <x v="5687"/>
    <s v="2570"/>
    <s v="AD302"/>
    <x v="52"/>
    <s v="Elec Distribution 360-373"/>
    <s v="Projects"/>
  </r>
  <r>
    <s v="AD302"/>
    <x v="52"/>
    <x v="472"/>
    <x v="472"/>
    <s v="DIS-E Cap Specific"/>
    <d v="2013-01-01T00:00:00"/>
    <x v="2"/>
    <n v="201502"/>
    <x v="0"/>
    <x v="1"/>
    <s v="366000"/>
    <s v="038                                "/>
    <s v="00"/>
    <s v="UADD    "/>
    <x v="5688"/>
    <s v="2570"/>
    <s v="AD302"/>
    <x v="52"/>
    <s v="Elec Distribution 360-373"/>
    <s v="Projects"/>
  </r>
  <r>
    <s v="AD302"/>
    <x v="52"/>
    <x v="472"/>
    <x v="472"/>
    <s v="DIS-E Cap Specific"/>
    <d v="2013-01-01T00:00:00"/>
    <x v="2"/>
    <n v="201502"/>
    <x v="0"/>
    <x v="1"/>
    <s v="367000"/>
    <s v="038                                "/>
    <s v="00"/>
    <s v="UADD    "/>
    <x v="5689"/>
    <s v="2570"/>
    <s v="AD302"/>
    <x v="52"/>
    <s v="Elec Distribution 360-373"/>
    <s v="Projects"/>
  </r>
  <r>
    <s v="AD302"/>
    <x v="52"/>
    <x v="472"/>
    <x v="472"/>
    <s v="DIS-E Cap Specific"/>
    <d v="2013-01-01T00:00:00"/>
    <x v="2"/>
    <n v="201502"/>
    <x v="0"/>
    <x v="1"/>
    <s v="368000"/>
    <s v="038                                "/>
    <s v="00"/>
    <s v="UADD    "/>
    <x v="5690"/>
    <s v="2570"/>
    <s v="AD302"/>
    <x v="52"/>
    <s v="Elec Distribution 360-373"/>
    <s v="Projects"/>
  </r>
  <r>
    <s v="AD302"/>
    <x v="52"/>
    <x v="472"/>
    <x v="472"/>
    <s v="DIS-E Cap Specific"/>
    <d v="2013-01-01T00:00:00"/>
    <x v="2"/>
    <n v="201502"/>
    <x v="0"/>
    <x v="1"/>
    <s v="369100"/>
    <s v="038                                "/>
    <s v="00"/>
    <s v="UADD    "/>
    <x v="5691"/>
    <s v="2570"/>
    <s v="AD302"/>
    <x v="52"/>
    <s v="Elec Distribution 360-373"/>
    <s v="Projects"/>
  </r>
  <r>
    <s v="AD302"/>
    <x v="52"/>
    <x v="472"/>
    <x v="472"/>
    <s v="DIS-E Cap Specific"/>
    <d v="2013-01-01T00:00:00"/>
    <x v="2"/>
    <n v="201502"/>
    <x v="0"/>
    <x v="1"/>
    <s v="369300"/>
    <s v="038                                "/>
    <s v="00"/>
    <s v="UADD    "/>
    <x v="1927"/>
    <s v="2570"/>
    <s v="AD302"/>
    <x v="52"/>
    <s v="Elec Distribution 360-373"/>
    <s v="Projects"/>
  </r>
  <r>
    <s v="AD302"/>
    <x v="52"/>
    <x v="472"/>
    <x v="472"/>
    <s v="DIS-E Cap Specific"/>
    <d v="2013-01-01T00:00:00"/>
    <x v="2"/>
    <n v="201502"/>
    <x v="0"/>
    <x v="1"/>
    <s v="373400"/>
    <s v="038                                "/>
    <s v="00"/>
    <s v="UADD    "/>
    <x v="1949"/>
    <s v="2570"/>
    <s v="AD302"/>
    <x v="52"/>
    <s v="Elec Distribution 360-373"/>
    <s v="Projects"/>
  </r>
  <r>
    <s v="LS404"/>
    <x v="53"/>
    <x v="473"/>
    <x v="473"/>
    <s v="TRN-Cap Specific"/>
    <d v="2012-06-01T00:00:00"/>
    <x v="2"/>
    <n v="201502"/>
    <x v="0"/>
    <x v="3"/>
    <s v="352000"/>
    <s v="038                                "/>
    <s v="CLW"/>
    <s v="UADD    "/>
    <x v="5692"/>
    <s v="2571"/>
    <s v="LS404"/>
    <x v="53"/>
    <s v="Elec Transmission 350-359"/>
    <s v="Projects"/>
  </r>
  <r>
    <s v="LS404"/>
    <x v="53"/>
    <x v="473"/>
    <x v="473"/>
    <s v="TRN-Cap Specific"/>
    <d v="2012-06-01T00:00:00"/>
    <x v="2"/>
    <n v="201502"/>
    <x v="0"/>
    <x v="3"/>
    <s v="353000"/>
    <s v="038                                "/>
    <s v="CLW"/>
    <s v="UADD    "/>
    <x v="5693"/>
    <s v="2571"/>
    <s v="LS404"/>
    <x v="53"/>
    <s v="Elec Transmission 350-359"/>
    <s v="Projects"/>
  </r>
  <r>
    <s v="AS305"/>
    <x v="54"/>
    <x v="475"/>
    <x v="475"/>
    <s v="GP-Cap Specific"/>
    <d v="2013-05-01T00:00:00"/>
    <x v="2"/>
    <n v="201502"/>
    <x v="0"/>
    <x v="5"/>
    <s v="397000"/>
    <s v="048                                "/>
    <s v="NRC"/>
    <s v="UADD    "/>
    <x v="5694"/>
    <s v="2572"/>
    <s v="AS305"/>
    <x v="54"/>
    <s v="Elec Distribution 360-373"/>
    <s v="Programs"/>
  </r>
  <r>
    <s v="AS305"/>
    <x v="54"/>
    <x v="476"/>
    <x v="476"/>
    <s v="TRN-Cap Specific"/>
    <d v="2013-08-01T00:00:00"/>
    <x v="2"/>
    <n v="201502"/>
    <x v="0"/>
    <x v="3"/>
    <s v="353000"/>
    <s v="048                                "/>
    <s v="NRC"/>
    <s v="UADD    "/>
    <x v="5695"/>
    <s v="2572"/>
    <s v="AS305"/>
    <x v="54"/>
    <s v="Elec Distribution 360-373"/>
    <s v="Programs"/>
  </r>
  <r>
    <s v="AS305"/>
    <x v="54"/>
    <x v="477"/>
    <x v="477"/>
    <s v="DIS-E Cap Specific"/>
    <d v="2013-03-01T00:00:00"/>
    <x v="2"/>
    <n v="201502"/>
    <x v="0"/>
    <x v="5"/>
    <s v="362000"/>
    <s v="048                                "/>
    <s v="NRC"/>
    <s v="UADD    "/>
    <x v="5696"/>
    <s v="2572"/>
    <s v="AS305"/>
    <x v="54"/>
    <s v="Elec Distribution 360-373"/>
    <s v="Programs"/>
  </r>
  <r>
    <s v="MN409"/>
    <x v="58"/>
    <x v="487"/>
    <x v="487"/>
    <s v="DIS-G S Cap Blanket"/>
    <d v="2012-07-01T00:00:00"/>
    <x v="2"/>
    <n v="201502"/>
    <x v="1"/>
    <x v="2"/>
    <s v="376000"/>
    <s v="068                                "/>
    <s v="00"/>
    <s v="UADD    "/>
    <x v="5697"/>
    <s v="3001"/>
    <s v="MN409"/>
    <x v="58"/>
    <s v="Gas Distribution 374-387"/>
    <s v="Programs"/>
  </r>
  <r>
    <s v="MN410"/>
    <x v="58"/>
    <x v="488"/>
    <x v="488"/>
    <s v="DIS-G S Cap Blanket"/>
    <d v="2013-01-01T00:00:00"/>
    <x v="2"/>
    <n v="201502"/>
    <x v="1"/>
    <x v="2"/>
    <s v="376000"/>
    <s v="068                                "/>
    <s v="00"/>
    <s v="UADD    "/>
    <x v="5698"/>
    <s v="3001"/>
    <s v="MN410"/>
    <x v="58"/>
    <s v="Gas Distribution 374-387"/>
    <s v="Programs"/>
  </r>
  <r>
    <s v="MN407"/>
    <x v="58"/>
    <x v="489"/>
    <x v="489"/>
    <s v="DIS-G S Cap Blanket"/>
    <d v="2013-01-01T00:00:00"/>
    <x v="2"/>
    <n v="201502"/>
    <x v="1"/>
    <x v="2"/>
    <s v="376000"/>
    <s v="068                                "/>
    <s v="00"/>
    <s v="UADD    "/>
    <x v="5699"/>
    <s v="3001"/>
    <s v="MN407"/>
    <x v="58"/>
    <s v="Gas Distribution 374-387"/>
    <s v="Programs"/>
  </r>
  <r>
    <s v="MN302"/>
    <x v="58"/>
    <x v="849"/>
    <x v="849"/>
    <s v="DIS-G S Cap Blanket"/>
    <d v="2003-05-05T00:00:00"/>
    <x v="2"/>
    <n v="201502"/>
    <x v="1"/>
    <x v="2"/>
    <s v="376000"/>
    <s v="068                                "/>
    <s v="00"/>
    <s v="UADD    "/>
    <x v="5700"/>
    <s v="3001"/>
    <s v="MN302"/>
    <x v="58"/>
    <s v="Gas Distribution 374-387"/>
    <s v="Programs"/>
  </r>
  <r>
    <s v="MN419"/>
    <x v="59"/>
    <x v="951"/>
    <x v="951"/>
    <s v="DIS-G S Cap Specific"/>
    <d v="2011-08-08T00:00:00"/>
    <x v="2"/>
    <n v="201502"/>
    <x v="1"/>
    <x v="2"/>
    <s v="375000"/>
    <s v="068                                "/>
    <s v="8702"/>
    <s v="UADD    "/>
    <x v="5701"/>
    <s v="3002"/>
    <s v="MN419"/>
    <x v="59"/>
    <s v="Gas Distribution 374-387"/>
    <s v="Programs"/>
  </r>
  <r>
    <s v="MN419"/>
    <x v="59"/>
    <x v="951"/>
    <x v="951"/>
    <s v="DIS-G S Cap Specific"/>
    <d v="2011-08-08T00:00:00"/>
    <x v="2"/>
    <n v="201502"/>
    <x v="1"/>
    <x v="2"/>
    <s v="376000"/>
    <s v="068                                "/>
    <s v="8702"/>
    <s v="UADD    "/>
    <x v="5702"/>
    <s v="3002"/>
    <s v="MN419"/>
    <x v="59"/>
    <s v="Gas Distribution 374-387"/>
    <s v="Programs"/>
  </r>
  <r>
    <s v="MN419"/>
    <x v="59"/>
    <x v="951"/>
    <x v="951"/>
    <s v="DIS-G S Cap Specific"/>
    <d v="2011-08-08T00:00:00"/>
    <x v="2"/>
    <n v="201502"/>
    <x v="1"/>
    <x v="2"/>
    <s v="378000"/>
    <s v="068                                "/>
    <s v="8702"/>
    <s v="UADD    "/>
    <x v="5702"/>
    <s v="3002"/>
    <s v="MN419"/>
    <x v="59"/>
    <s v="Gas Distribution 374-387"/>
    <s v="Programs"/>
  </r>
  <r>
    <s v="MN419"/>
    <x v="59"/>
    <x v="952"/>
    <x v="952"/>
    <s v="DIS-G S Cap Specific"/>
    <d v="2014-05-01T00:00:00"/>
    <x v="2"/>
    <n v="201502"/>
    <x v="1"/>
    <x v="2"/>
    <s v="378000"/>
    <s v="068                                "/>
    <s v="2703"/>
    <s v="UADD    "/>
    <x v="5703"/>
    <s v="3002"/>
    <s v="MN419"/>
    <x v="59"/>
    <s v="Gas Distribution 374-387"/>
    <s v="Programs"/>
  </r>
  <r>
    <s v="MN403"/>
    <x v="60"/>
    <x v="499"/>
    <x v="499"/>
    <s v="DIS-G S Cap Blanket"/>
    <d v="2003-05-05T00:00:00"/>
    <x v="2"/>
    <n v="201502"/>
    <x v="1"/>
    <x v="2"/>
    <s v="376000"/>
    <s v="068                                "/>
    <s v="00"/>
    <s v="UADD    "/>
    <x v="5704"/>
    <s v="3003"/>
    <s v="MN403"/>
    <x v="60"/>
    <s v="Gas Distribution 374-387"/>
    <s v="Mandated"/>
  </r>
  <r>
    <s v="MN401"/>
    <x v="60"/>
    <x v="500"/>
    <x v="500"/>
    <s v="DIS-G S Cap Blanket"/>
    <d v="2003-05-05T00:00:00"/>
    <x v="2"/>
    <n v="201502"/>
    <x v="1"/>
    <x v="2"/>
    <s v="376000"/>
    <s v="068                                "/>
    <s v="00"/>
    <s v="UADD    "/>
    <x v="5705"/>
    <s v="3003"/>
    <s v="MN401"/>
    <x v="60"/>
    <s v="Gas Distribution 374-387"/>
    <s v="Mandated"/>
  </r>
  <r>
    <s v="MN401"/>
    <x v="60"/>
    <x v="500"/>
    <x v="500"/>
    <s v="DIS-G S Cap Blanket"/>
    <d v="2003-05-05T00:00:00"/>
    <x v="2"/>
    <n v="201502"/>
    <x v="1"/>
    <x v="2"/>
    <s v="380000"/>
    <s v="068                                "/>
    <s v="00"/>
    <s v="UADD    "/>
    <x v="5706"/>
    <s v="3003"/>
    <s v="MN401"/>
    <x v="60"/>
    <s v="Gas Distribution 374-387"/>
    <s v="Mandated"/>
  </r>
  <r>
    <s v="MN402"/>
    <x v="60"/>
    <x v="850"/>
    <x v="850"/>
    <s v="DIS-G S Cap Blanket"/>
    <d v="2003-05-05T00:00:00"/>
    <x v="2"/>
    <n v="201502"/>
    <x v="1"/>
    <x v="2"/>
    <s v="376000"/>
    <s v="068                                "/>
    <s v="00"/>
    <s v="UADD    "/>
    <x v="5707"/>
    <s v="3003"/>
    <s v="MN402"/>
    <x v="60"/>
    <s v="Gas Distribution 374-387"/>
    <s v="Mandated"/>
  </r>
  <r>
    <s v="ZPJ23"/>
    <x v="60"/>
    <x v="501"/>
    <x v="501"/>
    <s v="DIS-G N Cap Blanket"/>
    <d v="1951-01-01T00:00:00"/>
    <x v="2"/>
    <n v="201502"/>
    <x v="1"/>
    <x v="0"/>
    <s v="376000"/>
    <s v="028                                "/>
    <s v="00"/>
    <s v="UADD    "/>
    <x v="5708"/>
    <s v="3003"/>
    <s v="ZPJ23"/>
    <x v="60"/>
    <s v="Gas Distribution 374-387"/>
    <s v="Mandated"/>
  </r>
  <r>
    <s v="ZCJ23"/>
    <x v="60"/>
    <x v="502"/>
    <x v="502"/>
    <s v="DIS-G N Cap Blanket"/>
    <d v="1993-01-23T00:00:00"/>
    <x v="2"/>
    <n v="201502"/>
    <x v="1"/>
    <x v="1"/>
    <s v="376000"/>
    <s v="038                                "/>
    <s v="00"/>
    <s v="UADD    "/>
    <x v="5709"/>
    <s v="3003"/>
    <s v="ZCJ23"/>
    <x v="60"/>
    <s v="Gas Distribution 374-387"/>
    <s v="Mandated"/>
  </r>
  <r>
    <s v="MN404"/>
    <x v="60"/>
    <x v="507"/>
    <x v="507"/>
    <s v="DIS-G S Cap Blanket"/>
    <d v="2010-07-01T00:00:00"/>
    <x v="2"/>
    <n v="201502"/>
    <x v="1"/>
    <x v="2"/>
    <s v="380000"/>
    <s v="068                                "/>
    <s v="00"/>
    <s v="UADD    "/>
    <x v="5710"/>
    <s v="3003"/>
    <s v="MN404"/>
    <x v="60"/>
    <s v="Gas Distribution 374-387"/>
    <s v="Mandated"/>
  </r>
  <r>
    <s v="ZLG23"/>
    <x v="60"/>
    <x v="508"/>
    <x v="508"/>
    <s v="DIS-G N Cap Blanket"/>
    <d v="1993-01-23T00:00:00"/>
    <x v="2"/>
    <n v="201502"/>
    <x v="1"/>
    <x v="1"/>
    <s v="376000"/>
    <s v="038                                "/>
    <s v="00"/>
    <s v="UADD    "/>
    <x v="5711"/>
    <s v="3003"/>
    <s v="ZLG23"/>
    <x v="60"/>
    <s v="Gas Distribution 374-387"/>
    <s v="Mandated"/>
  </r>
  <r>
    <s v="MN401"/>
    <x v="60"/>
    <x v="509"/>
    <x v="509"/>
    <s v="DIS-G S Cap Blanket"/>
    <d v="2010-07-01T00:00:00"/>
    <x v="2"/>
    <n v="201502"/>
    <x v="1"/>
    <x v="2"/>
    <s v="376000"/>
    <s v="068                                "/>
    <s v="00"/>
    <s v="UADD    "/>
    <x v="5712"/>
    <s v="3003"/>
    <s v="MN401"/>
    <x v="60"/>
    <s v="Gas Distribution 374-387"/>
    <s v="Mandated"/>
  </r>
  <r>
    <s v="MN401"/>
    <x v="60"/>
    <x v="509"/>
    <x v="509"/>
    <s v="DIS-G S Cap Blanket"/>
    <d v="2010-07-01T00:00:00"/>
    <x v="2"/>
    <n v="201502"/>
    <x v="1"/>
    <x v="2"/>
    <s v="380000"/>
    <s v="068                                "/>
    <s v="00"/>
    <s v="UADD    "/>
    <x v="5713"/>
    <s v="3003"/>
    <s v="MN401"/>
    <x v="60"/>
    <s v="Gas Distribution 374-387"/>
    <s v="Mandated"/>
  </r>
  <r>
    <s v="MN402"/>
    <x v="60"/>
    <x v="510"/>
    <x v="510"/>
    <s v="DIS-G S Cap Blanket"/>
    <d v="2010-07-01T00:00:00"/>
    <x v="2"/>
    <n v="201502"/>
    <x v="1"/>
    <x v="2"/>
    <s v="380000"/>
    <s v="068                                "/>
    <s v="00"/>
    <s v="UADD    "/>
    <x v="5714"/>
    <s v="3003"/>
    <s v="MN402"/>
    <x v="60"/>
    <s v="Gas Distribution 374-387"/>
    <s v="Mandated"/>
  </r>
  <r>
    <s v="ZVG23"/>
    <x v="60"/>
    <x v="512"/>
    <x v="512"/>
    <s v="DIS-G N Cap Blanket"/>
    <d v="1993-01-23T00:00:00"/>
    <x v="2"/>
    <n v="201502"/>
    <x v="1"/>
    <x v="0"/>
    <s v="376000"/>
    <s v="028                                "/>
    <s v="00"/>
    <s v="UADD    "/>
    <x v="5046"/>
    <s v="3003"/>
    <s v="ZVG23"/>
    <x v="60"/>
    <s v="Gas Distribution 374-387"/>
    <s v="Mandated"/>
  </r>
  <r>
    <s v="ZVG23"/>
    <x v="60"/>
    <x v="512"/>
    <x v="512"/>
    <s v="DIS-G N Cap Blanket"/>
    <d v="1993-01-23T00:00:00"/>
    <x v="2"/>
    <n v="201502"/>
    <x v="1"/>
    <x v="0"/>
    <s v="380000"/>
    <s v="028                                "/>
    <s v="00"/>
    <s v="UADD    "/>
    <x v="5046"/>
    <s v="3003"/>
    <s v="ZVG23"/>
    <x v="60"/>
    <s v="Gas Distribution 374-387"/>
    <s v="Mandated"/>
  </r>
  <r>
    <s v="XE023"/>
    <x v="60"/>
    <x v="513"/>
    <x v="513"/>
    <s v="DIS-G N Cap Blanket"/>
    <d v="1994-08-26T00:00:00"/>
    <x v="2"/>
    <n v="201502"/>
    <x v="1"/>
    <x v="0"/>
    <s v="376000"/>
    <s v="028                                "/>
    <s v="00"/>
    <s v="UADD    "/>
    <x v="5715"/>
    <s v="3003"/>
    <s v="XE023"/>
    <x v="60"/>
    <s v="Gas Distribution 374-387"/>
    <s v="Mandated"/>
  </r>
  <r>
    <s v="ZVG23"/>
    <x v="60"/>
    <x v="514"/>
    <x v="514"/>
    <s v="DIS-G N Cap Blanket"/>
    <d v="2006-06-01T00:00:00"/>
    <x v="2"/>
    <n v="201502"/>
    <x v="1"/>
    <x v="0"/>
    <s v="376000"/>
    <s v="028                                "/>
    <s v="00"/>
    <s v="UADD    "/>
    <x v="5715"/>
    <s v="3003"/>
    <s v="ZVG23"/>
    <x v="60"/>
    <s v="Gas Distribution 374-387"/>
    <s v="Mandated"/>
  </r>
  <r>
    <s v="ZV721"/>
    <x v="61"/>
    <x v="519"/>
    <x v="519"/>
    <s v="DIS-G N Cap Blanket"/>
    <d v="1998-06-01T00:00:00"/>
    <x v="2"/>
    <n v="201502"/>
    <x v="1"/>
    <x v="0"/>
    <s v="376000"/>
    <s v="028                                "/>
    <s v="00"/>
    <s v="UADD    "/>
    <x v="5716"/>
    <s v="3004"/>
    <s v="ZV721"/>
    <x v="61"/>
    <s v="Gas Distribution 374-387"/>
    <s v="Mandated"/>
  </r>
  <r>
    <s v="ZCJ12"/>
    <x v="62"/>
    <x v="525"/>
    <x v="525"/>
    <s v="DIS-G N Cap Blanket"/>
    <d v="2004-01-01T00:00:00"/>
    <x v="2"/>
    <n v="201502"/>
    <x v="1"/>
    <x v="1"/>
    <s v="380000"/>
    <s v="038                                "/>
    <s v="00"/>
    <s v="UADD    "/>
    <x v="5717"/>
    <s v="3005"/>
    <s v="ZCJ12"/>
    <x v="62"/>
    <s v="Gas Distribution 374-387"/>
    <s v="Programs"/>
  </r>
  <r>
    <s v="ZLL12"/>
    <x v="62"/>
    <x v="526"/>
    <x v="526"/>
    <s v="DIS-G N Cap Blanket"/>
    <d v="2004-01-01T00:00:00"/>
    <x v="2"/>
    <n v="201502"/>
    <x v="1"/>
    <x v="0"/>
    <s v="376000"/>
    <s v="028                                "/>
    <s v="00"/>
    <s v="UADD    "/>
    <x v="5718"/>
    <s v="3005"/>
    <s v="ZLL12"/>
    <x v="62"/>
    <s v="Gas Distribution 374-387"/>
    <s v="Programs"/>
  </r>
  <r>
    <s v="ZLL12"/>
    <x v="62"/>
    <x v="526"/>
    <x v="526"/>
    <s v="DIS-G N Cap Blanket"/>
    <d v="2004-01-01T00:00:00"/>
    <x v="2"/>
    <n v="201502"/>
    <x v="1"/>
    <x v="0"/>
    <s v="380000"/>
    <s v="028                                "/>
    <s v="00"/>
    <s v="UADD    "/>
    <x v="5719"/>
    <s v="3005"/>
    <s v="ZLL12"/>
    <x v="62"/>
    <s v="Gas Distribution 374-387"/>
    <s v="Programs"/>
  </r>
  <r>
    <s v="ZBW12"/>
    <x v="62"/>
    <x v="527"/>
    <x v="527"/>
    <s v="DIS-G N Cap Blanket"/>
    <d v="2004-01-01T00:00:00"/>
    <x v="2"/>
    <n v="201502"/>
    <x v="1"/>
    <x v="0"/>
    <s v="376000"/>
    <s v="028                                "/>
    <s v="00"/>
    <s v="UADD    "/>
    <x v="5720"/>
    <s v="3005"/>
    <s v="ZBW12"/>
    <x v="62"/>
    <s v="Gas Distribution 374-387"/>
    <s v="Programs"/>
  </r>
  <r>
    <s v="ZBW12"/>
    <x v="62"/>
    <x v="527"/>
    <x v="527"/>
    <s v="DIS-G N Cap Blanket"/>
    <d v="2004-01-01T00:00:00"/>
    <x v="2"/>
    <n v="201502"/>
    <x v="1"/>
    <x v="0"/>
    <s v="380000"/>
    <s v="028                                "/>
    <s v="00"/>
    <s v="UADD    "/>
    <x v="5721"/>
    <s v="3005"/>
    <s v="ZBW12"/>
    <x v="62"/>
    <s v="Gas Distribution 374-387"/>
    <s v="Programs"/>
  </r>
  <r>
    <s v="ZCM12"/>
    <x v="62"/>
    <x v="529"/>
    <x v="529"/>
    <s v="DIS-G N Cap Blanket"/>
    <d v="2004-01-01T00:00:00"/>
    <x v="2"/>
    <n v="201502"/>
    <x v="1"/>
    <x v="1"/>
    <s v="376000"/>
    <s v="038                                "/>
    <s v="00"/>
    <s v="UADD    "/>
    <x v="5722"/>
    <s v="3005"/>
    <s v="ZCM12"/>
    <x v="62"/>
    <s v="Gas Distribution 374-387"/>
    <s v="Programs"/>
  </r>
  <r>
    <s v="ZCM12"/>
    <x v="62"/>
    <x v="529"/>
    <x v="529"/>
    <s v="DIS-G N Cap Blanket"/>
    <d v="2004-01-01T00:00:00"/>
    <x v="2"/>
    <n v="201502"/>
    <x v="1"/>
    <x v="1"/>
    <s v="380000"/>
    <s v="038                                "/>
    <s v="00"/>
    <s v="UADD    "/>
    <x v="5722"/>
    <s v="3005"/>
    <s v="ZCM12"/>
    <x v="62"/>
    <s v="Gas Distribution 374-387"/>
    <s v="Programs"/>
  </r>
  <r>
    <s v="ZLL12"/>
    <x v="62"/>
    <x v="530"/>
    <x v="530"/>
    <s v="DIS-G N Cap Blanket"/>
    <d v="2004-01-01T00:00:00"/>
    <x v="2"/>
    <n v="201502"/>
    <x v="1"/>
    <x v="1"/>
    <s v="376000"/>
    <s v="038                                "/>
    <s v="00"/>
    <s v="UADD    "/>
    <x v="5723"/>
    <s v="3005"/>
    <s v="ZLL12"/>
    <x v="62"/>
    <s v="Gas Distribution 374-387"/>
    <s v="Programs"/>
  </r>
  <r>
    <s v="ZLL12"/>
    <x v="62"/>
    <x v="530"/>
    <x v="530"/>
    <s v="DIS-G N Cap Blanket"/>
    <d v="2004-01-01T00:00:00"/>
    <x v="2"/>
    <n v="201502"/>
    <x v="1"/>
    <x v="1"/>
    <s v="380000"/>
    <s v="038                                "/>
    <s v="00"/>
    <s v="UADD    "/>
    <x v="5724"/>
    <s v="3005"/>
    <s v="ZLL12"/>
    <x v="62"/>
    <s v="Gas Distribution 374-387"/>
    <s v="Programs"/>
  </r>
  <r>
    <s v="ZPJ12"/>
    <x v="62"/>
    <x v="531"/>
    <x v="531"/>
    <s v="DIS-G N Cap Blanket"/>
    <d v="2004-01-01T00:00:00"/>
    <x v="2"/>
    <n v="201502"/>
    <x v="1"/>
    <x v="1"/>
    <s v="376000"/>
    <s v="038                                "/>
    <s v="00"/>
    <s v="UADD    "/>
    <x v="5725"/>
    <s v="3005"/>
    <s v="ZPJ12"/>
    <x v="62"/>
    <s v="Gas Distribution 374-387"/>
    <s v="Programs"/>
  </r>
  <r>
    <s v="ZPJ12"/>
    <x v="62"/>
    <x v="531"/>
    <x v="531"/>
    <s v="DIS-G N Cap Blanket"/>
    <d v="2004-01-01T00:00:00"/>
    <x v="2"/>
    <n v="201502"/>
    <x v="1"/>
    <x v="1"/>
    <s v="380000"/>
    <s v="038                                "/>
    <s v="00"/>
    <s v="UADD    "/>
    <x v="5726"/>
    <s v="3005"/>
    <s v="ZPJ12"/>
    <x v="62"/>
    <s v="Gas Distribution 374-387"/>
    <s v="Programs"/>
  </r>
  <r>
    <s v="ZPJ12"/>
    <x v="62"/>
    <x v="532"/>
    <x v="532"/>
    <s v="DIS-G N Cap Blanket"/>
    <d v="2004-01-01T00:00:00"/>
    <x v="2"/>
    <n v="201502"/>
    <x v="1"/>
    <x v="0"/>
    <s v="380000"/>
    <s v="028                                "/>
    <s v="00"/>
    <s v="UADD    "/>
    <x v="5727"/>
    <s v="3005"/>
    <s v="ZPJ12"/>
    <x v="62"/>
    <s v="Gas Distribution 374-387"/>
    <s v="Programs"/>
  </r>
  <r>
    <s v="ZBG12"/>
    <x v="62"/>
    <x v="533"/>
    <x v="533"/>
    <s v="DIS-G N Cap Blanket"/>
    <d v="1951-01-01T00:00:00"/>
    <x v="2"/>
    <n v="201502"/>
    <x v="1"/>
    <x v="0"/>
    <s v="376000"/>
    <s v="028                                "/>
    <s v="00"/>
    <s v="UADD    "/>
    <x v="5728"/>
    <s v="3005"/>
    <s v="ZBG12"/>
    <x v="62"/>
    <s v="Gas Distribution 374-387"/>
    <s v="Programs"/>
  </r>
  <r>
    <s v="ZBG12"/>
    <x v="62"/>
    <x v="533"/>
    <x v="533"/>
    <s v="DIS-G N Cap Blanket"/>
    <d v="1951-01-01T00:00:00"/>
    <x v="2"/>
    <n v="201502"/>
    <x v="1"/>
    <x v="0"/>
    <s v="380000"/>
    <s v="028                                "/>
    <s v="00"/>
    <s v="UADD    "/>
    <x v="5729"/>
    <s v="3005"/>
    <s v="ZBG12"/>
    <x v="62"/>
    <s v="Gas Distribution 374-387"/>
    <s v="Programs"/>
  </r>
  <r>
    <s v="ZCS12"/>
    <x v="62"/>
    <x v="534"/>
    <x v="534"/>
    <s v="DIS-G N Cap Blanket"/>
    <d v="2004-01-01T00:00:00"/>
    <x v="2"/>
    <n v="201502"/>
    <x v="1"/>
    <x v="1"/>
    <s v="376000"/>
    <s v="038                                "/>
    <s v="00"/>
    <s v="UADD    "/>
    <x v="5730"/>
    <s v="3005"/>
    <s v="ZCS12"/>
    <x v="62"/>
    <s v="Gas Distribution 374-387"/>
    <s v="Programs"/>
  </r>
  <r>
    <s v="ZCS12"/>
    <x v="62"/>
    <x v="534"/>
    <x v="534"/>
    <s v="DIS-G N Cap Blanket"/>
    <d v="2004-01-01T00:00:00"/>
    <x v="2"/>
    <n v="201502"/>
    <x v="1"/>
    <x v="1"/>
    <s v="380000"/>
    <s v="038                                "/>
    <s v="00"/>
    <s v="UADD    "/>
    <x v="5730"/>
    <s v="3005"/>
    <s v="ZCS12"/>
    <x v="62"/>
    <s v="Gas Distribution 374-387"/>
    <s v="Programs"/>
  </r>
  <r>
    <s v="ZBG12"/>
    <x v="62"/>
    <x v="535"/>
    <x v="535"/>
    <s v="DIS-G N Cap Blanket"/>
    <d v="2004-01-01T00:00:00"/>
    <x v="2"/>
    <n v="201502"/>
    <x v="1"/>
    <x v="0"/>
    <s v="376000"/>
    <s v="028                                "/>
    <s v="00"/>
    <s v="UADD    "/>
    <x v="5731"/>
    <s v="3005"/>
    <s v="ZBG12"/>
    <x v="62"/>
    <s v="Gas Distribution 374-387"/>
    <s v="Programs"/>
  </r>
  <r>
    <s v="ZBG12"/>
    <x v="62"/>
    <x v="535"/>
    <x v="535"/>
    <s v="DIS-G N Cap Blanket"/>
    <d v="2004-01-01T00:00:00"/>
    <x v="2"/>
    <n v="201502"/>
    <x v="1"/>
    <x v="0"/>
    <s v="380000"/>
    <s v="028                                "/>
    <s v="00"/>
    <s v="UADD    "/>
    <x v="5732"/>
    <s v="3005"/>
    <s v="ZBG12"/>
    <x v="62"/>
    <s v="Gas Distribution 374-387"/>
    <s v="Programs"/>
  </r>
  <r>
    <s v="MN206"/>
    <x v="62"/>
    <x v="538"/>
    <x v="538"/>
    <s v="DIS-G S Cap Blanket"/>
    <d v="2010-07-01T00:00:00"/>
    <x v="2"/>
    <n v="201502"/>
    <x v="1"/>
    <x v="2"/>
    <s v="376000"/>
    <s v="068                                "/>
    <s v="00"/>
    <s v="UADD    "/>
    <x v="5733"/>
    <s v="3005"/>
    <s v="MN206"/>
    <x v="62"/>
    <s v="Gas Distribution 374-387"/>
    <s v="Programs"/>
  </r>
  <r>
    <s v="MN206"/>
    <x v="62"/>
    <x v="538"/>
    <x v="538"/>
    <s v="DIS-G S Cap Blanket"/>
    <d v="2010-07-01T00:00:00"/>
    <x v="2"/>
    <n v="201502"/>
    <x v="1"/>
    <x v="2"/>
    <s v="380000"/>
    <s v="068                                "/>
    <s v="00"/>
    <s v="UADD    "/>
    <x v="5734"/>
    <s v="3005"/>
    <s v="MN206"/>
    <x v="62"/>
    <s v="Gas Distribution 374-387"/>
    <s v="Programs"/>
  </r>
  <r>
    <s v="ZPJ12"/>
    <x v="62"/>
    <x v="540"/>
    <x v="540"/>
    <s v="DIS-G N Cap Blanket"/>
    <d v="2004-01-01T00:00:00"/>
    <x v="2"/>
    <n v="201502"/>
    <x v="1"/>
    <x v="1"/>
    <s v="376000"/>
    <s v="038                                "/>
    <s v="00"/>
    <s v="UADD    "/>
    <x v="5735"/>
    <s v="3005"/>
    <s v="ZPJ12"/>
    <x v="62"/>
    <s v="Gas Distribution 374-387"/>
    <s v="Programs"/>
  </r>
  <r>
    <s v="ZPJ12"/>
    <x v="62"/>
    <x v="540"/>
    <x v="540"/>
    <s v="DIS-G N Cap Blanket"/>
    <d v="2004-01-01T00:00:00"/>
    <x v="2"/>
    <n v="201502"/>
    <x v="1"/>
    <x v="1"/>
    <s v="380000"/>
    <s v="038                                "/>
    <s v="00"/>
    <s v="UADD    "/>
    <x v="5736"/>
    <s v="3005"/>
    <s v="ZPJ12"/>
    <x v="62"/>
    <s v="Gas Distribution 374-387"/>
    <s v="Programs"/>
  </r>
  <r>
    <s v="ZCJ12"/>
    <x v="62"/>
    <x v="541"/>
    <x v="541"/>
    <s v="DIS-G N Cap Blanket"/>
    <d v="1993-01-23T00:00:00"/>
    <x v="2"/>
    <n v="201502"/>
    <x v="1"/>
    <x v="1"/>
    <s v="376000"/>
    <s v="038                                "/>
    <s v="00"/>
    <s v="UADD    "/>
    <x v="5737"/>
    <s v="3005"/>
    <s v="ZCJ12"/>
    <x v="62"/>
    <s v="Gas Distribution 374-387"/>
    <s v="Programs"/>
  </r>
  <r>
    <s v="ZCJ12"/>
    <x v="62"/>
    <x v="541"/>
    <x v="541"/>
    <s v="DIS-G N Cap Blanket"/>
    <d v="1993-01-23T00:00:00"/>
    <x v="2"/>
    <n v="201502"/>
    <x v="1"/>
    <x v="1"/>
    <s v="380000"/>
    <s v="038                                "/>
    <s v="00"/>
    <s v="UADD    "/>
    <x v="5738"/>
    <s v="3005"/>
    <s v="ZCJ12"/>
    <x v="62"/>
    <s v="Gas Distribution 374-387"/>
    <s v="Programs"/>
  </r>
  <r>
    <s v="ZLL12"/>
    <x v="62"/>
    <x v="542"/>
    <x v="542"/>
    <s v="DIS-G N Cap Blanket"/>
    <d v="1993-01-23T00:00:00"/>
    <x v="2"/>
    <n v="201502"/>
    <x v="1"/>
    <x v="0"/>
    <s v="376000"/>
    <s v="028                                "/>
    <s v="00"/>
    <s v="UADD    "/>
    <x v="5739"/>
    <s v="3005"/>
    <s v="ZLL12"/>
    <x v="62"/>
    <s v="Gas Distribution 374-387"/>
    <s v="Programs"/>
  </r>
  <r>
    <s v="ZLL12"/>
    <x v="62"/>
    <x v="542"/>
    <x v="542"/>
    <s v="DIS-G N Cap Blanket"/>
    <d v="1993-01-23T00:00:00"/>
    <x v="2"/>
    <n v="201502"/>
    <x v="1"/>
    <x v="0"/>
    <s v="380000"/>
    <s v="028                                "/>
    <s v="00"/>
    <s v="UADD    "/>
    <x v="5740"/>
    <s v="3005"/>
    <s v="ZLL12"/>
    <x v="62"/>
    <s v="Gas Distribution 374-387"/>
    <s v="Programs"/>
  </r>
  <r>
    <s v="ZBW12"/>
    <x v="62"/>
    <x v="543"/>
    <x v="543"/>
    <s v="DIS-G N Cap Blanket"/>
    <d v="1993-01-23T00:00:00"/>
    <x v="2"/>
    <n v="201502"/>
    <x v="1"/>
    <x v="0"/>
    <s v="376000"/>
    <s v="028                                "/>
    <s v="00"/>
    <s v="UADD    "/>
    <x v="5741"/>
    <s v="3005"/>
    <s v="ZBW12"/>
    <x v="62"/>
    <s v="Gas Distribution 374-387"/>
    <s v="Programs"/>
  </r>
  <r>
    <s v="ZBW12"/>
    <x v="62"/>
    <x v="543"/>
    <x v="543"/>
    <s v="DIS-G N Cap Blanket"/>
    <d v="1993-01-23T00:00:00"/>
    <x v="2"/>
    <n v="201502"/>
    <x v="1"/>
    <x v="0"/>
    <s v="380000"/>
    <s v="028                                "/>
    <s v="00"/>
    <s v="UADD    "/>
    <x v="5742"/>
    <s v="3005"/>
    <s v="ZBW12"/>
    <x v="62"/>
    <s v="Gas Distribution 374-387"/>
    <s v="Programs"/>
  </r>
  <r>
    <s v="ZLL12"/>
    <x v="62"/>
    <x v="545"/>
    <x v="545"/>
    <s v="DIS-G N Cap Blanket"/>
    <d v="1993-01-23T00:00:00"/>
    <x v="2"/>
    <n v="201502"/>
    <x v="1"/>
    <x v="1"/>
    <s v="376000"/>
    <s v="038                                "/>
    <s v="00"/>
    <s v="UADD    "/>
    <x v="5743"/>
    <s v="3005"/>
    <s v="ZLL12"/>
    <x v="62"/>
    <s v="Gas Distribution 374-387"/>
    <s v="Programs"/>
  </r>
  <r>
    <s v="ZLL12"/>
    <x v="62"/>
    <x v="545"/>
    <x v="545"/>
    <s v="DIS-G N Cap Blanket"/>
    <d v="1993-01-23T00:00:00"/>
    <x v="2"/>
    <n v="201502"/>
    <x v="1"/>
    <x v="1"/>
    <s v="380000"/>
    <s v="038                                "/>
    <s v="00"/>
    <s v="UADD    "/>
    <x v="5744"/>
    <s v="3005"/>
    <s v="ZLL12"/>
    <x v="62"/>
    <s v="Gas Distribution 374-387"/>
    <s v="Programs"/>
  </r>
  <r>
    <s v="ZPJ12"/>
    <x v="62"/>
    <x v="546"/>
    <x v="546"/>
    <s v="DIS-G N Cap Blanket"/>
    <d v="2004-01-01T00:00:00"/>
    <x v="2"/>
    <n v="201502"/>
    <x v="1"/>
    <x v="0"/>
    <s v="376000"/>
    <s v="028                                "/>
    <s v="00"/>
    <s v="UADD    "/>
    <x v="5745"/>
    <s v="3005"/>
    <s v="ZPJ12"/>
    <x v="62"/>
    <s v="Gas Distribution 374-387"/>
    <s v="Programs"/>
  </r>
  <r>
    <s v="ZPJ12"/>
    <x v="62"/>
    <x v="546"/>
    <x v="546"/>
    <s v="DIS-G N Cap Blanket"/>
    <d v="2004-01-01T00:00:00"/>
    <x v="2"/>
    <n v="201502"/>
    <x v="1"/>
    <x v="0"/>
    <s v="380000"/>
    <s v="028                                "/>
    <s v="00"/>
    <s v="UADD    "/>
    <x v="5746"/>
    <s v="3005"/>
    <s v="ZPJ12"/>
    <x v="62"/>
    <s v="Gas Distribution 374-387"/>
    <s v="Programs"/>
  </r>
  <r>
    <s v="ZBG12"/>
    <x v="62"/>
    <x v="547"/>
    <x v="547"/>
    <s v="DIS-G N Cap Blanket"/>
    <d v="1951-01-01T00:00:00"/>
    <x v="2"/>
    <n v="201502"/>
    <x v="1"/>
    <x v="0"/>
    <s v="376000"/>
    <s v="028                                "/>
    <s v="00"/>
    <s v="UADD    "/>
    <x v="5747"/>
    <s v="3005"/>
    <s v="ZBG12"/>
    <x v="62"/>
    <s v="Gas Distribution 374-387"/>
    <s v="Programs"/>
  </r>
  <r>
    <s v="ZBG12"/>
    <x v="62"/>
    <x v="547"/>
    <x v="547"/>
    <s v="DIS-G N Cap Blanket"/>
    <d v="1951-01-01T00:00:00"/>
    <x v="2"/>
    <n v="201502"/>
    <x v="1"/>
    <x v="0"/>
    <s v="380000"/>
    <s v="028                                "/>
    <s v="00"/>
    <s v="UADD    "/>
    <x v="5748"/>
    <s v="3005"/>
    <s v="ZBG12"/>
    <x v="62"/>
    <s v="Gas Distribution 374-387"/>
    <s v="Programs"/>
  </r>
  <r>
    <s v="ZCS12"/>
    <x v="62"/>
    <x v="548"/>
    <x v="548"/>
    <s v="DIS-G N Cap Blanket"/>
    <d v="1993-05-28T00:00:00"/>
    <x v="2"/>
    <n v="201502"/>
    <x v="1"/>
    <x v="1"/>
    <s v="376000"/>
    <s v="038                                "/>
    <s v="00"/>
    <s v="UADD    "/>
    <x v="306"/>
    <s v="3005"/>
    <s v="ZCS12"/>
    <x v="62"/>
    <s v="Gas Distribution 374-387"/>
    <s v="Programs"/>
  </r>
  <r>
    <s v="ZCS12"/>
    <x v="62"/>
    <x v="548"/>
    <x v="548"/>
    <s v="DIS-G N Cap Blanket"/>
    <d v="1993-05-28T00:00:00"/>
    <x v="2"/>
    <n v="201502"/>
    <x v="1"/>
    <x v="1"/>
    <s v="380000"/>
    <s v="038                                "/>
    <s v="00"/>
    <s v="UADD    "/>
    <x v="1912"/>
    <s v="3005"/>
    <s v="ZCS12"/>
    <x v="62"/>
    <s v="Gas Distribution 374-387"/>
    <s v="Programs"/>
  </r>
  <r>
    <s v="ZBG12"/>
    <x v="62"/>
    <x v="550"/>
    <x v="550"/>
    <s v="DIS-G N Cap Blanket"/>
    <d v="1993-01-23T00:00:00"/>
    <x v="2"/>
    <n v="201502"/>
    <x v="1"/>
    <x v="0"/>
    <s v="376000"/>
    <s v="028                                "/>
    <s v="00"/>
    <s v="UADD    "/>
    <x v="5749"/>
    <s v="3005"/>
    <s v="ZBG12"/>
    <x v="62"/>
    <s v="Gas Distribution 374-387"/>
    <s v="Programs"/>
  </r>
  <r>
    <s v="MN206"/>
    <x v="62"/>
    <x v="551"/>
    <x v="551"/>
    <s v="DIS-G S Cap Blanket"/>
    <d v="2010-01-01T00:00:00"/>
    <x v="2"/>
    <n v="201502"/>
    <x v="1"/>
    <x v="2"/>
    <s v="376000"/>
    <s v="068                                "/>
    <s v="00"/>
    <s v="UADD    "/>
    <x v="5750"/>
    <s v="3005"/>
    <s v="MN206"/>
    <x v="62"/>
    <s v="Gas Distribution 374-387"/>
    <s v="Programs"/>
  </r>
  <r>
    <s v="MN206"/>
    <x v="62"/>
    <x v="551"/>
    <x v="551"/>
    <s v="DIS-G S Cap Blanket"/>
    <d v="2010-01-01T00:00:00"/>
    <x v="2"/>
    <n v="201502"/>
    <x v="1"/>
    <x v="2"/>
    <s v="380000"/>
    <s v="068                                "/>
    <s v="00"/>
    <s v="UADD    "/>
    <x v="5751"/>
    <s v="3005"/>
    <s v="MN206"/>
    <x v="62"/>
    <s v="Gas Distribution 374-387"/>
    <s v="Programs"/>
  </r>
  <r>
    <s v="MN309"/>
    <x v="62"/>
    <x v="552"/>
    <x v="552"/>
    <s v="DIS-G S Cap Blanket"/>
    <d v="2010-01-01T00:00:00"/>
    <x v="2"/>
    <n v="201502"/>
    <x v="1"/>
    <x v="2"/>
    <s v="376000"/>
    <s v="068                                "/>
    <s v="00"/>
    <s v="UADD    "/>
    <x v="5752"/>
    <s v="3005"/>
    <s v="MN309"/>
    <x v="62"/>
    <s v="Gas Distribution 374-387"/>
    <s v="Programs"/>
  </r>
  <r>
    <s v="MN309"/>
    <x v="62"/>
    <x v="552"/>
    <x v="552"/>
    <s v="DIS-G S Cap Blanket"/>
    <d v="2010-01-01T00:00:00"/>
    <x v="2"/>
    <n v="201502"/>
    <x v="1"/>
    <x v="2"/>
    <s v="380000"/>
    <s v="068                                "/>
    <s v="00"/>
    <s v="UADD    "/>
    <x v="5753"/>
    <s v="3005"/>
    <s v="MN309"/>
    <x v="62"/>
    <s v="Gas Distribution 374-387"/>
    <s v="Programs"/>
  </r>
  <r>
    <s v="MN206"/>
    <x v="62"/>
    <x v="554"/>
    <x v="554"/>
    <s v="DIS-G S Cap Blanket"/>
    <d v="2010-01-01T00:00:00"/>
    <x v="2"/>
    <n v="201502"/>
    <x v="1"/>
    <x v="2"/>
    <s v="376000"/>
    <s v="068                                "/>
    <s v="00"/>
    <s v="UADD    "/>
    <x v="5754"/>
    <s v="3005"/>
    <s v="MN206"/>
    <x v="62"/>
    <s v="Gas Distribution 374-387"/>
    <s v="Programs"/>
  </r>
  <r>
    <s v="MN206"/>
    <x v="62"/>
    <x v="554"/>
    <x v="554"/>
    <s v="DIS-G S Cap Blanket"/>
    <d v="2010-01-01T00:00:00"/>
    <x v="2"/>
    <n v="201502"/>
    <x v="1"/>
    <x v="2"/>
    <s v="380000"/>
    <s v="068                                "/>
    <s v="00"/>
    <s v="UADD    "/>
    <x v="5755"/>
    <s v="3005"/>
    <s v="MN206"/>
    <x v="62"/>
    <s v="Gas Distribution 374-387"/>
    <s v="Programs"/>
  </r>
  <r>
    <s v="MN360"/>
    <x v="62"/>
    <x v="555"/>
    <x v="555"/>
    <s v="DIS-G S Cap Blanket"/>
    <d v="2010-01-01T00:00:00"/>
    <x v="2"/>
    <n v="201502"/>
    <x v="1"/>
    <x v="2"/>
    <s v="376000"/>
    <s v="068                                "/>
    <s v="00"/>
    <s v="UADD    "/>
    <x v="87"/>
    <s v="3005"/>
    <s v="MN360"/>
    <x v="62"/>
    <s v="Gas Distribution 374-387"/>
    <s v="Programs"/>
  </r>
  <r>
    <s v="MN360"/>
    <x v="62"/>
    <x v="555"/>
    <x v="555"/>
    <s v="DIS-G S Cap Blanket"/>
    <d v="2010-01-01T00:00:00"/>
    <x v="2"/>
    <n v="201502"/>
    <x v="1"/>
    <x v="2"/>
    <s v="380000"/>
    <s v="068                                "/>
    <s v="00"/>
    <s v="UADD    "/>
    <x v="5756"/>
    <s v="3005"/>
    <s v="MN360"/>
    <x v="62"/>
    <s v="Gas Distribution 374-387"/>
    <s v="Programs"/>
  </r>
  <r>
    <s v="14D83"/>
    <x v="62"/>
    <x v="556"/>
    <x v="556"/>
    <s v="DIS-G N Cap Blanket"/>
    <d v="2010-01-01T00:00:00"/>
    <x v="2"/>
    <n v="201502"/>
    <x v="1"/>
    <x v="0"/>
    <s v="376000"/>
    <s v="028                                "/>
    <s v="00"/>
    <s v="UADD    "/>
    <x v="5757"/>
    <s v="3005"/>
    <s v="14D83"/>
    <x v="62"/>
    <s v="Gas Distribution 374-387"/>
    <s v="Programs"/>
  </r>
  <r>
    <s v="MN206"/>
    <x v="62"/>
    <x v="953"/>
    <x v="953"/>
    <s v="DIS-G S Cap Blanket"/>
    <d v="1993-02-06T00:00:00"/>
    <x v="2"/>
    <n v="201502"/>
    <x v="1"/>
    <x v="2"/>
    <s v="376000"/>
    <s v="068                                "/>
    <s v="00"/>
    <s v="UADD    "/>
    <x v="5758"/>
    <s v="3005"/>
    <s v="MN206"/>
    <x v="62"/>
    <s v="Gas Distribution 374-387"/>
    <s v="Programs"/>
  </r>
  <r>
    <s v="MN206"/>
    <x v="62"/>
    <x v="953"/>
    <x v="953"/>
    <s v="DIS-G S Cap Blanket"/>
    <d v="1993-02-06T00:00:00"/>
    <x v="2"/>
    <n v="201502"/>
    <x v="1"/>
    <x v="2"/>
    <s v="380000"/>
    <s v="068                                "/>
    <s v="00"/>
    <s v="UADD    "/>
    <x v="5759"/>
    <s v="3005"/>
    <s v="MN206"/>
    <x v="62"/>
    <s v="Gas Distribution 374-387"/>
    <s v="Programs"/>
  </r>
  <r>
    <s v="ZCM12"/>
    <x v="62"/>
    <x v="557"/>
    <x v="557"/>
    <s v="DIS-G N Cap Blanket"/>
    <d v="1986-12-20T00:00:00"/>
    <x v="2"/>
    <n v="201502"/>
    <x v="1"/>
    <x v="1"/>
    <s v="376000"/>
    <s v="038                                "/>
    <s v="00"/>
    <s v="UADD    "/>
    <x v="5760"/>
    <s v="3005"/>
    <s v="ZCM12"/>
    <x v="62"/>
    <s v="Gas Distribution 374-387"/>
    <s v="Programs"/>
  </r>
  <r>
    <s v="ZCM12"/>
    <x v="62"/>
    <x v="557"/>
    <x v="557"/>
    <s v="DIS-G N Cap Blanket"/>
    <d v="1986-12-20T00:00:00"/>
    <x v="2"/>
    <n v="201502"/>
    <x v="1"/>
    <x v="1"/>
    <s v="380000"/>
    <s v="038                                "/>
    <s v="00"/>
    <s v="UADD    "/>
    <x v="5760"/>
    <s v="3005"/>
    <s v="ZCM12"/>
    <x v="62"/>
    <s v="Gas Distribution 374-387"/>
    <s v="Programs"/>
  </r>
  <r>
    <s v="ZCJ12"/>
    <x v="62"/>
    <x v="558"/>
    <x v="558"/>
    <s v="DIS-G N Cap Blanket"/>
    <d v="1986-06-30T00:00:00"/>
    <x v="2"/>
    <n v="201502"/>
    <x v="1"/>
    <x v="1"/>
    <s v="376000"/>
    <s v="038                                "/>
    <s v="00"/>
    <s v="UADD    "/>
    <x v="5761"/>
    <s v="3005"/>
    <s v="ZCJ12"/>
    <x v="62"/>
    <s v="Gas Distribution 374-387"/>
    <s v="Programs"/>
  </r>
  <r>
    <s v="ZCJ12"/>
    <x v="62"/>
    <x v="558"/>
    <x v="558"/>
    <s v="DIS-G N Cap Blanket"/>
    <d v="1986-06-30T00:00:00"/>
    <x v="2"/>
    <n v="201502"/>
    <x v="1"/>
    <x v="1"/>
    <s v="380000"/>
    <s v="038                                "/>
    <s v="00"/>
    <s v="UADD    "/>
    <x v="5762"/>
    <s v="3005"/>
    <s v="ZCJ12"/>
    <x v="62"/>
    <s v="Gas Distribution 374-387"/>
    <s v="Programs"/>
  </r>
  <r>
    <s v="ZLL12"/>
    <x v="62"/>
    <x v="559"/>
    <x v="559"/>
    <s v="DIS-G N Cap Blanket"/>
    <d v="1984-07-01T00:00:00"/>
    <x v="2"/>
    <n v="201502"/>
    <x v="1"/>
    <x v="0"/>
    <s v="376000"/>
    <s v="028                                "/>
    <s v="00"/>
    <s v="UADD    "/>
    <x v="5763"/>
    <s v="3005"/>
    <s v="ZLL12"/>
    <x v="62"/>
    <s v="Gas Distribution 374-387"/>
    <s v="Programs"/>
  </r>
  <r>
    <s v="ZLL12"/>
    <x v="62"/>
    <x v="559"/>
    <x v="559"/>
    <s v="DIS-G N Cap Blanket"/>
    <d v="1984-07-01T00:00:00"/>
    <x v="2"/>
    <n v="201502"/>
    <x v="1"/>
    <x v="0"/>
    <s v="380000"/>
    <s v="028                                "/>
    <s v="00"/>
    <s v="UADD    "/>
    <x v="5764"/>
    <s v="3005"/>
    <s v="ZLL12"/>
    <x v="62"/>
    <s v="Gas Distribution 374-387"/>
    <s v="Programs"/>
  </r>
  <r>
    <s v="ZBW12"/>
    <x v="62"/>
    <x v="560"/>
    <x v="560"/>
    <s v="DIS-G N Cap Blanket"/>
    <d v="1984-01-01T00:00:00"/>
    <x v="2"/>
    <n v="201502"/>
    <x v="1"/>
    <x v="0"/>
    <s v="376000"/>
    <s v="028                                "/>
    <s v="00"/>
    <s v="UADD    "/>
    <x v="5765"/>
    <s v="3005"/>
    <s v="ZBW12"/>
    <x v="62"/>
    <s v="Gas Distribution 374-387"/>
    <s v="Programs"/>
  </r>
  <r>
    <s v="ZBW12"/>
    <x v="62"/>
    <x v="560"/>
    <x v="560"/>
    <s v="DIS-G N Cap Blanket"/>
    <d v="1984-01-01T00:00:00"/>
    <x v="2"/>
    <n v="201502"/>
    <x v="1"/>
    <x v="0"/>
    <s v="380000"/>
    <s v="028                                "/>
    <s v="00"/>
    <s v="UADD    "/>
    <x v="5766"/>
    <s v="3005"/>
    <s v="ZBW12"/>
    <x v="62"/>
    <s v="Gas Distribution 374-387"/>
    <s v="Programs"/>
  </r>
  <r>
    <s v="ZLL12"/>
    <x v="62"/>
    <x v="562"/>
    <x v="562"/>
    <s v="DIS-G N Cap Blanket"/>
    <d v="1986-12-20T00:00:00"/>
    <x v="2"/>
    <n v="201502"/>
    <x v="1"/>
    <x v="1"/>
    <s v="376000"/>
    <s v="038                                "/>
    <s v="00"/>
    <s v="UADD    "/>
    <x v="5767"/>
    <s v="3005"/>
    <s v="ZLL12"/>
    <x v="62"/>
    <s v="Gas Distribution 374-387"/>
    <s v="Programs"/>
  </r>
  <r>
    <s v="ZLL12"/>
    <x v="62"/>
    <x v="562"/>
    <x v="562"/>
    <s v="DIS-G N Cap Blanket"/>
    <d v="1986-12-20T00:00:00"/>
    <x v="2"/>
    <n v="201502"/>
    <x v="1"/>
    <x v="1"/>
    <s v="380000"/>
    <s v="038                                "/>
    <s v="00"/>
    <s v="UADD    "/>
    <x v="5768"/>
    <s v="3005"/>
    <s v="ZLL12"/>
    <x v="62"/>
    <s v="Gas Distribution 374-387"/>
    <s v="Programs"/>
  </r>
  <r>
    <s v="ZPJ12"/>
    <x v="62"/>
    <x v="563"/>
    <x v="563"/>
    <s v="DIS-G N Cap Blanket"/>
    <d v="1993-01-22T00:00:00"/>
    <x v="2"/>
    <n v="201502"/>
    <x v="1"/>
    <x v="1"/>
    <s v="376000"/>
    <s v="038                                "/>
    <s v="00"/>
    <s v="UADD    "/>
    <x v="5769"/>
    <s v="3005"/>
    <s v="ZPJ12"/>
    <x v="62"/>
    <s v="Gas Distribution 374-387"/>
    <s v="Programs"/>
  </r>
  <r>
    <s v="ZPJ12"/>
    <x v="62"/>
    <x v="563"/>
    <x v="563"/>
    <s v="DIS-G N Cap Blanket"/>
    <d v="1993-01-22T00:00:00"/>
    <x v="2"/>
    <n v="201502"/>
    <x v="1"/>
    <x v="1"/>
    <s v="380000"/>
    <s v="038                                "/>
    <s v="00"/>
    <s v="UADD    "/>
    <x v="5770"/>
    <s v="3005"/>
    <s v="ZPJ12"/>
    <x v="62"/>
    <s v="Gas Distribution 374-387"/>
    <s v="Programs"/>
  </r>
  <r>
    <s v="ZPJ12"/>
    <x v="62"/>
    <x v="564"/>
    <x v="564"/>
    <s v="DIS-G N Cap Blanket"/>
    <d v="1984-07-01T00:00:00"/>
    <x v="2"/>
    <n v="201502"/>
    <x v="1"/>
    <x v="0"/>
    <s v="376000"/>
    <s v="028                                "/>
    <s v="00"/>
    <s v="UADD    "/>
    <x v="5771"/>
    <s v="3005"/>
    <s v="ZPJ12"/>
    <x v="62"/>
    <s v="Gas Distribution 374-387"/>
    <s v="Programs"/>
  </r>
  <r>
    <s v="ZBG12"/>
    <x v="62"/>
    <x v="567"/>
    <x v="567"/>
    <s v="DIS-G N Cap Blanket"/>
    <d v="1984-01-01T00:00:00"/>
    <x v="2"/>
    <n v="201502"/>
    <x v="1"/>
    <x v="0"/>
    <s v="376000"/>
    <s v="028                                "/>
    <s v="00"/>
    <s v="UADD    "/>
    <x v="5772"/>
    <s v="3005"/>
    <s v="ZBG12"/>
    <x v="62"/>
    <s v="Gas Distribution 374-387"/>
    <s v="Programs"/>
  </r>
  <r>
    <s v="ZBG12"/>
    <x v="62"/>
    <x v="567"/>
    <x v="567"/>
    <s v="DIS-G N Cap Blanket"/>
    <d v="1984-01-01T00:00:00"/>
    <x v="2"/>
    <n v="201502"/>
    <x v="1"/>
    <x v="0"/>
    <s v="380000"/>
    <s v="028                                "/>
    <s v="00"/>
    <s v="UADD    "/>
    <x v="239"/>
    <s v="3005"/>
    <s v="ZBG12"/>
    <x v="62"/>
    <s v="Gas Distribution 374-387"/>
    <s v="Programs"/>
  </r>
  <r>
    <s v="MN206"/>
    <x v="62"/>
    <x v="568"/>
    <x v="568"/>
    <s v="DIS-G S Cap Blanket"/>
    <d v="2010-01-01T00:00:00"/>
    <x v="2"/>
    <n v="201502"/>
    <x v="1"/>
    <x v="2"/>
    <s v="376000"/>
    <s v="068                                "/>
    <s v="00"/>
    <s v="UADD    "/>
    <x v="5773"/>
    <s v="3005"/>
    <s v="MN206"/>
    <x v="62"/>
    <s v="Gas Distribution 374-387"/>
    <s v="Programs"/>
  </r>
  <r>
    <s v="MN206"/>
    <x v="62"/>
    <x v="568"/>
    <x v="568"/>
    <s v="DIS-G S Cap Blanket"/>
    <d v="2010-01-01T00:00:00"/>
    <x v="2"/>
    <n v="201502"/>
    <x v="1"/>
    <x v="2"/>
    <s v="380000"/>
    <s v="068                                "/>
    <s v="00"/>
    <s v="UADD    "/>
    <x v="5774"/>
    <s v="3005"/>
    <s v="MN206"/>
    <x v="62"/>
    <s v="Gas Distribution 374-387"/>
    <s v="Programs"/>
  </r>
  <r>
    <s v="MN309"/>
    <x v="62"/>
    <x v="569"/>
    <x v="569"/>
    <s v="DIS-G S Cap Blanket"/>
    <d v="2010-01-01T00:00:00"/>
    <x v="2"/>
    <n v="201502"/>
    <x v="1"/>
    <x v="2"/>
    <s v="376000"/>
    <s v="068                                "/>
    <s v="00"/>
    <s v="UADD    "/>
    <x v="5775"/>
    <s v="3005"/>
    <s v="MN309"/>
    <x v="62"/>
    <s v="Gas Distribution 374-387"/>
    <s v="Programs"/>
  </r>
  <r>
    <s v="MN309"/>
    <x v="62"/>
    <x v="569"/>
    <x v="569"/>
    <s v="DIS-G S Cap Blanket"/>
    <d v="2010-01-01T00:00:00"/>
    <x v="2"/>
    <n v="201502"/>
    <x v="1"/>
    <x v="2"/>
    <s v="380000"/>
    <s v="068                                "/>
    <s v="00"/>
    <s v="UADD    "/>
    <x v="5775"/>
    <s v="3005"/>
    <s v="MN309"/>
    <x v="62"/>
    <s v="Gas Distribution 374-387"/>
    <s v="Programs"/>
  </r>
  <r>
    <s v="MN310"/>
    <x v="62"/>
    <x v="570"/>
    <x v="570"/>
    <s v="DIS-G S Cap Blanket"/>
    <d v="2010-01-01T00:00:00"/>
    <x v="2"/>
    <n v="201502"/>
    <x v="1"/>
    <x v="2"/>
    <s v="376000"/>
    <s v="068                                "/>
    <s v="00"/>
    <s v="UADD    "/>
    <x v="5776"/>
    <s v="3005"/>
    <s v="MN310"/>
    <x v="62"/>
    <s v="Gas Distribution 374-387"/>
    <s v="Programs"/>
  </r>
  <r>
    <s v="MN310"/>
    <x v="62"/>
    <x v="570"/>
    <x v="570"/>
    <s v="DIS-G S Cap Blanket"/>
    <d v="2010-01-01T00:00:00"/>
    <x v="2"/>
    <n v="201502"/>
    <x v="1"/>
    <x v="2"/>
    <s v="380000"/>
    <s v="068                                "/>
    <s v="00"/>
    <s v="UADD    "/>
    <x v="5777"/>
    <s v="3005"/>
    <s v="MN310"/>
    <x v="62"/>
    <s v="Gas Distribution 374-387"/>
    <s v="Programs"/>
  </r>
  <r>
    <s v="MN206"/>
    <x v="62"/>
    <x v="571"/>
    <x v="571"/>
    <s v="DIS-G S Cap Blanket"/>
    <d v="2010-01-01T00:00:00"/>
    <x v="2"/>
    <n v="201502"/>
    <x v="1"/>
    <x v="2"/>
    <s v="376000"/>
    <s v="068                                "/>
    <s v="00"/>
    <s v="UADD    "/>
    <x v="5778"/>
    <s v="3005"/>
    <s v="MN206"/>
    <x v="62"/>
    <s v="Gas Distribution 374-387"/>
    <s v="Programs"/>
  </r>
  <r>
    <s v="MN206"/>
    <x v="62"/>
    <x v="571"/>
    <x v="571"/>
    <s v="DIS-G S Cap Blanket"/>
    <d v="2010-01-01T00:00:00"/>
    <x v="2"/>
    <n v="201502"/>
    <x v="1"/>
    <x v="2"/>
    <s v="380000"/>
    <s v="068                                "/>
    <s v="00"/>
    <s v="UADD    "/>
    <x v="5779"/>
    <s v="3005"/>
    <s v="MN206"/>
    <x v="62"/>
    <s v="Gas Distribution 374-387"/>
    <s v="Programs"/>
  </r>
  <r>
    <s v="MN360"/>
    <x v="62"/>
    <x v="572"/>
    <x v="572"/>
    <s v="DIS-G S Cap Blanket"/>
    <d v="2010-01-01T00:00:00"/>
    <x v="2"/>
    <n v="201502"/>
    <x v="1"/>
    <x v="2"/>
    <s v="376000"/>
    <s v="068                                "/>
    <s v="00"/>
    <s v="UADD    "/>
    <x v="5780"/>
    <s v="3005"/>
    <s v="MN360"/>
    <x v="62"/>
    <s v="Gas Distribution 374-387"/>
    <s v="Programs"/>
  </r>
  <r>
    <s v="MN360"/>
    <x v="62"/>
    <x v="572"/>
    <x v="572"/>
    <s v="DIS-G S Cap Blanket"/>
    <d v="2010-01-01T00:00:00"/>
    <x v="2"/>
    <n v="201502"/>
    <x v="1"/>
    <x v="2"/>
    <s v="380000"/>
    <s v="068                                "/>
    <s v="00"/>
    <s v="UADD    "/>
    <x v="5781"/>
    <s v="3005"/>
    <s v="MN360"/>
    <x v="62"/>
    <s v="Gas Distribution 374-387"/>
    <s v="Programs"/>
  </r>
  <r>
    <s v="12A50"/>
    <x v="62"/>
    <x v="573"/>
    <x v="573"/>
    <s v="DIS-G N Cap Blanket"/>
    <d v="2014-10-01T00:00:00"/>
    <x v="2"/>
    <n v="201502"/>
    <x v="1"/>
    <x v="1"/>
    <s v="380000"/>
    <s v="038                                "/>
    <s v="00"/>
    <s v="UADD    "/>
    <x v="5782"/>
    <s v="3005"/>
    <s v="12A50"/>
    <x v="62"/>
    <s v="Gas Distribution 374-387"/>
    <s v="Programs"/>
  </r>
  <r>
    <s v="12A50"/>
    <x v="62"/>
    <x v="573"/>
    <x v="573"/>
    <s v="DIS-G N Cap Blanket"/>
    <d v="2014-10-01T00:00:00"/>
    <x v="2"/>
    <n v="201502"/>
    <x v="1"/>
    <x v="1"/>
    <s v="381000"/>
    <s v="038                                "/>
    <s v="00"/>
    <s v="UADD    "/>
    <x v="5783"/>
    <s v="3005"/>
    <s v="12A50"/>
    <x v="62"/>
    <s v="Gas Distribution 374-387"/>
    <s v="Programs"/>
  </r>
  <r>
    <s v="12A50"/>
    <x v="62"/>
    <x v="574"/>
    <x v="574"/>
    <s v="DIS-G N Cap Specific"/>
    <d v="2014-09-01T00:00:00"/>
    <x v="2"/>
    <n v="201502"/>
    <x v="1"/>
    <x v="1"/>
    <s v="380000"/>
    <s v="038                                "/>
    <s v="00"/>
    <s v="UADD    "/>
    <x v="5784"/>
    <s v="3005"/>
    <s v="12A50"/>
    <x v="62"/>
    <s v="Gas Distribution 374-387"/>
    <s v="Programs"/>
  </r>
  <r>
    <s v="MN206"/>
    <x v="62"/>
    <x v="575"/>
    <x v="575"/>
    <s v="DIS-G S Cap Blanket"/>
    <d v="2014-10-01T00:00:00"/>
    <x v="2"/>
    <n v="201502"/>
    <x v="1"/>
    <x v="2"/>
    <s v="381000"/>
    <s v="068                                "/>
    <s v="00"/>
    <s v="UADD    "/>
    <x v="5785"/>
    <s v="3005"/>
    <s v="MN206"/>
    <x v="62"/>
    <s v="Gas Distribution 374-387"/>
    <s v="Programs"/>
  </r>
  <r>
    <s v="MN310"/>
    <x v="62"/>
    <x v="576"/>
    <x v="576"/>
    <s v="DIS-G S Cap Specific"/>
    <d v="2014-04-01T00:00:00"/>
    <x v="2"/>
    <n v="201502"/>
    <x v="1"/>
    <x v="2"/>
    <s v="376000"/>
    <s v="068                                "/>
    <s v="00"/>
    <s v="UADD    "/>
    <x v="5786"/>
    <s v="3005"/>
    <s v="MN310"/>
    <x v="62"/>
    <s v="Gas Distribution 374-387"/>
    <s v="Programs"/>
  </r>
  <r>
    <s v="ZOR06"/>
    <x v="63"/>
    <x v="577"/>
    <x v="577"/>
    <s v="DIS-G S Cap Blanket"/>
    <d v="2013-01-01T00:00:00"/>
    <x v="2"/>
    <n v="201502"/>
    <x v="1"/>
    <x v="2"/>
    <s v="376000"/>
    <s v="068                                "/>
    <s v="00"/>
    <s v="UADD    "/>
    <x v="5787"/>
    <s v="3006"/>
    <s v="ZOR06"/>
    <x v="63"/>
    <s v="Gas Distribution 374-387"/>
    <s v="Mandated"/>
  </r>
  <r>
    <s v="ZOR06"/>
    <x v="63"/>
    <x v="578"/>
    <x v="578"/>
    <s v="DIS-G S Cap Blanket"/>
    <d v="2013-01-01T00:00:00"/>
    <x v="2"/>
    <n v="201502"/>
    <x v="1"/>
    <x v="2"/>
    <s v="376000"/>
    <s v="068                                "/>
    <s v="00"/>
    <s v="UADD    "/>
    <x v="5788"/>
    <s v="3006"/>
    <s v="ZOR06"/>
    <x v="63"/>
    <s v="Gas Distribution 374-387"/>
    <s v="Mandated"/>
  </r>
  <r>
    <s v="ZOR06"/>
    <x v="63"/>
    <x v="578"/>
    <x v="578"/>
    <s v="DIS-G S Cap Blanket"/>
    <d v="2013-01-01T00:00:00"/>
    <x v="2"/>
    <n v="201502"/>
    <x v="1"/>
    <x v="2"/>
    <s v="380000"/>
    <s v="068                                "/>
    <s v="00"/>
    <s v="UADD    "/>
    <x v="5789"/>
    <s v="3006"/>
    <s v="ZOR06"/>
    <x v="63"/>
    <s v="Gas Distribution 374-387"/>
    <s v="Mandated"/>
  </r>
  <r>
    <s v="ZOR06"/>
    <x v="63"/>
    <x v="579"/>
    <x v="579"/>
    <s v="DIS-G S Cap Blanket"/>
    <d v="2013-01-01T00:00:00"/>
    <x v="2"/>
    <n v="201502"/>
    <x v="1"/>
    <x v="2"/>
    <s v="376000"/>
    <s v="068                                "/>
    <s v="00"/>
    <s v="UADD    "/>
    <x v="5790"/>
    <s v="3006"/>
    <s v="ZOR06"/>
    <x v="63"/>
    <s v="Gas Distribution 374-387"/>
    <s v="Mandated"/>
  </r>
  <r>
    <s v="ZOR06"/>
    <x v="63"/>
    <x v="580"/>
    <x v="580"/>
    <s v="DIS-G S Cap Blanket"/>
    <d v="2013-01-01T00:00:00"/>
    <x v="2"/>
    <n v="201502"/>
    <x v="1"/>
    <x v="2"/>
    <s v="376000"/>
    <s v="068                                "/>
    <s v="00"/>
    <s v="UADD    "/>
    <x v="5791"/>
    <s v="3006"/>
    <s v="ZOR06"/>
    <x v="63"/>
    <s v="Gas Distribution 374-387"/>
    <s v="Mandated"/>
  </r>
  <r>
    <s v="ZCG07"/>
    <x v="64"/>
    <x v="585"/>
    <x v="585"/>
    <s v="DIS-G N Cap Blanket"/>
    <d v="2014-08-01T00:00:00"/>
    <x v="2"/>
    <n v="201502"/>
    <x v="1"/>
    <x v="1"/>
    <s v="376000"/>
    <s v="038                                "/>
    <s v="00"/>
    <s v="UADD    "/>
    <x v="5792"/>
    <s v="3007"/>
    <s v="ZCG07"/>
    <x v="64"/>
    <s v="Gas Distribution 374-387"/>
    <s v="Mandated"/>
  </r>
  <r>
    <s v="ZCG07"/>
    <x v="64"/>
    <x v="585"/>
    <x v="585"/>
    <s v="DIS-G N Cap Blanket"/>
    <d v="2014-08-01T00:00:00"/>
    <x v="2"/>
    <n v="201502"/>
    <x v="1"/>
    <x v="1"/>
    <s v="380000"/>
    <s v="038                                "/>
    <s v="00"/>
    <s v="UADD    "/>
    <x v="5793"/>
    <s v="3007"/>
    <s v="ZCG07"/>
    <x v="64"/>
    <s v="Gas Distribution 374-387"/>
    <s v="Mandated"/>
  </r>
  <r>
    <s v="MNG07"/>
    <x v="64"/>
    <x v="586"/>
    <x v="586"/>
    <s v="DIS-G S Cap Blanket"/>
    <d v="2014-08-01T00:00:00"/>
    <x v="2"/>
    <n v="201502"/>
    <x v="1"/>
    <x v="2"/>
    <s v="376000"/>
    <s v="068                                "/>
    <s v="00"/>
    <s v="UADD    "/>
    <x v="5794"/>
    <s v="3007"/>
    <s v="MNG07"/>
    <x v="64"/>
    <s v="Gas Distribution 374-387"/>
    <s v="Mandated"/>
  </r>
  <r>
    <s v="MNG07"/>
    <x v="64"/>
    <x v="586"/>
    <x v="586"/>
    <s v="DIS-G S Cap Blanket"/>
    <d v="2014-08-01T00:00:00"/>
    <x v="2"/>
    <n v="201502"/>
    <x v="1"/>
    <x v="2"/>
    <s v="380000"/>
    <s v="068                                "/>
    <s v="00"/>
    <s v="UADD    "/>
    <x v="5795"/>
    <s v="3007"/>
    <s v="MNG07"/>
    <x v="64"/>
    <s v="Gas Distribution 374-387"/>
    <s v="Mandated"/>
  </r>
  <r>
    <s v="ZBG07"/>
    <x v="64"/>
    <x v="587"/>
    <x v="587"/>
    <s v="DIS-G N Cap Blanket"/>
    <d v="2014-08-01T00:00:00"/>
    <x v="2"/>
    <n v="201502"/>
    <x v="1"/>
    <x v="0"/>
    <s v="376000"/>
    <s v="028                                "/>
    <s v="00"/>
    <s v="UADD    "/>
    <x v="5796"/>
    <s v="3007"/>
    <s v="ZBG07"/>
    <x v="64"/>
    <s v="Gas Distribution 374-387"/>
    <s v="Mandated"/>
  </r>
  <r>
    <s v="ZBG07"/>
    <x v="64"/>
    <x v="587"/>
    <x v="587"/>
    <s v="DIS-G N Cap Blanket"/>
    <d v="2014-08-01T00:00:00"/>
    <x v="2"/>
    <n v="201502"/>
    <x v="1"/>
    <x v="0"/>
    <s v="380000"/>
    <s v="028                                "/>
    <s v="00"/>
    <s v="UADD    "/>
    <x v="5797"/>
    <s v="3007"/>
    <s v="ZBG07"/>
    <x v="64"/>
    <s v="Gas Distribution 374-387"/>
    <s v="Mandated"/>
  </r>
  <r>
    <s v="GN216"/>
    <x v="65"/>
    <x v="590"/>
    <x v="590"/>
    <s v="DIS-G N Cap Blanket"/>
    <d v="2014-11-01T00:00:00"/>
    <x v="2"/>
    <n v="201502"/>
    <x v="1"/>
    <x v="1"/>
    <s v="376000"/>
    <s v="038                                "/>
    <s v="00"/>
    <s v="UADD    "/>
    <x v="5798"/>
    <s v="3008"/>
    <s v="GN216"/>
    <x v="65"/>
    <s v="Gas Distribution 374-387"/>
    <s v="Programs"/>
  </r>
  <r>
    <s v="GN217"/>
    <x v="65"/>
    <x v="592"/>
    <x v="592"/>
    <s v="DIS-G N Cap Blanket"/>
    <d v="2014-11-01T00:00:00"/>
    <x v="2"/>
    <n v="201502"/>
    <x v="1"/>
    <x v="1"/>
    <s v="380000"/>
    <s v="038                                "/>
    <s v="00"/>
    <s v="UADD    "/>
    <x v="5799"/>
    <s v="3008"/>
    <s v="GN217"/>
    <x v="65"/>
    <s v="Gas Distribution 374-387"/>
    <s v="Programs"/>
  </r>
  <r>
    <s v="GN313"/>
    <x v="65"/>
    <x v="595"/>
    <x v="595"/>
    <s v="DIS-G N Cap Blanket"/>
    <d v="2013-12-01T00:00:00"/>
    <x v="2"/>
    <n v="201502"/>
    <x v="1"/>
    <x v="1"/>
    <s v="380000"/>
    <s v="038                                "/>
    <s v="00"/>
    <s v="UADD    "/>
    <x v="5800"/>
    <s v="3008"/>
    <s v="GN313"/>
    <x v="65"/>
    <s v="Gas Distribution 374-387"/>
    <s v="Programs"/>
  </r>
  <r>
    <s v="GN313"/>
    <x v="65"/>
    <x v="596"/>
    <x v="596"/>
    <s v="DIS-G N Cap Blanket"/>
    <d v="2013-12-01T00:00:00"/>
    <x v="2"/>
    <n v="201502"/>
    <x v="1"/>
    <x v="1"/>
    <s v="380000"/>
    <s v="038                                "/>
    <s v="00"/>
    <s v="UADD    "/>
    <x v="5801"/>
    <s v="3008"/>
    <s v="GN313"/>
    <x v="65"/>
    <s v="Gas Distribution 374-387"/>
    <s v="Programs"/>
  </r>
  <r>
    <s v="GN216"/>
    <x v="65"/>
    <x v="597"/>
    <x v="597"/>
    <s v="DIS-G N Cap Blanket"/>
    <d v="2013-12-01T00:00:00"/>
    <x v="2"/>
    <n v="201502"/>
    <x v="1"/>
    <x v="1"/>
    <s v="376000"/>
    <s v="038                                "/>
    <s v="00"/>
    <s v="UADD    "/>
    <x v="5802"/>
    <s v="3008"/>
    <s v="GN216"/>
    <x v="65"/>
    <s v="Gas Distribution 374-387"/>
    <s v="Programs"/>
  </r>
  <r>
    <s v="GN310"/>
    <x v="65"/>
    <x v="598"/>
    <x v="598"/>
    <s v="DIS-G S Cap Blanket"/>
    <d v="2013-12-01T00:00:00"/>
    <x v="2"/>
    <n v="201502"/>
    <x v="1"/>
    <x v="2"/>
    <s v="376000"/>
    <s v="068                                "/>
    <s v="00"/>
    <s v="UADD    "/>
    <x v="5803"/>
    <s v="3008"/>
    <s v="GN310"/>
    <x v="65"/>
    <s v="Gas Distribution 374-387"/>
    <s v="Programs"/>
  </r>
  <r>
    <s v="GN310"/>
    <x v="65"/>
    <x v="600"/>
    <x v="600"/>
    <s v="DIS-G S Cap Blanket"/>
    <d v="2013-12-01T00:00:00"/>
    <x v="2"/>
    <n v="201502"/>
    <x v="1"/>
    <x v="2"/>
    <s v="376000"/>
    <s v="068                                "/>
    <s v="00"/>
    <s v="UADD    "/>
    <x v="5804"/>
    <s v="3008"/>
    <s v="GN310"/>
    <x v="65"/>
    <s v="Gas Distribution 374-387"/>
    <s v="Programs"/>
  </r>
  <r>
    <s v="GN214"/>
    <x v="65"/>
    <x v="602"/>
    <x v="602"/>
    <s v="DIS-G S Cap Blanket"/>
    <d v="2014-11-01T00:00:00"/>
    <x v="2"/>
    <n v="201502"/>
    <x v="1"/>
    <x v="2"/>
    <s v="376000"/>
    <s v="068                                "/>
    <s v="00"/>
    <s v="UADD    "/>
    <x v="5805"/>
    <s v="3008"/>
    <s v="GN214"/>
    <x v="65"/>
    <s v="Gas Distribution 374-387"/>
    <s v="Programs"/>
  </r>
  <r>
    <s v="GN215"/>
    <x v="65"/>
    <x v="860"/>
    <x v="860"/>
    <s v="DIS-G S Cap Blanket"/>
    <d v="2014-11-01T00:00:00"/>
    <x v="2"/>
    <n v="201502"/>
    <x v="1"/>
    <x v="2"/>
    <s v="380000"/>
    <s v="068                                "/>
    <s v="00"/>
    <s v="UADD    "/>
    <x v="5806"/>
    <s v="3008"/>
    <s v="GN215"/>
    <x v="65"/>
    <s v="Gas Distribution 374-387"/>
    <s v="Programs"/>
  </r>
  <r>
    <s v="GN311"/>
    <x v="65"/>
    <x v="861"/>
    <x v="861"/>
    <s v="DIS-G S Cap Blanket"/>
    <d v="2013-12-01T00:00:00"/>
    <x v="2"/>
    <n v="201502"/>
    <x v="1"/>
    <x v="2"/>
    <s v="380000"/>
    <s v="068                                "/>
    <s v="00"/>
    <s v="UADD    "/>
    <x v="5807"/>
    <s v="3008"/>
    <s v="GN311"/>
    <x v="65"/>
    <s v="Gas Distribution 374-387"/>
    <s v="Programs"/>
  </r>
  <r>
    <s v="GN311"/>
    <x v="65"/>
    <x v="954"/>
    <x v="954"/>
    <s v="DIS-G S Cap Blanket"/>
    <d v="2013-12-01T00:00:00"/>
    <x v="2"/>
    <n v="201502"/>
    <x v="1"/>
    <x v="2"/>
    <s v="380000"/>
    <s v="068                                "/>
    <s v="00"/>
    <s v="UADD    "/>
    <x v="5808"/>
    <s v="3008"/>
    <s v="GN311"/>
    <x v="65"/>
    <s v="Gas Distribution 374-387"/>
    <s v="Programs"/>
  </r>
  <r>
    <s v="GN311"/>
    <x v="65"/>
    <x v="603"/>
    <x v="603"/>
    <s v="DIS-G S Cap Blanket"/>
    <d v="2013-12-01T00:00:00"/>
    <x v="2"/>
    <n v="201502"/>
    <x v="1"/>
    <x v="2"/>
    <s v="380000"/>
    <s v="068                                "/>
    <s v="00"/>
    <s v="UADD    "/>
    <x v="5809"/>
    <s v="3008"/>
    <s v="GN311"/>
    <x v="65"/>
    <s v="Gas Distribution 374-387"/>
    <s v="Programs"/>
  </r>
  <r>
    <s v="GN311"/>
    <x v="65"/>
    <x v="955"/>
    <x v="955"/>
    <s v="DIS-G S Cap Blanket"/>
    <d v="2013-12-01T00:00:00"/>
    <x v="2"/>
    <n v="201502"/>
    <x v="1"/>
    <x v="2"/>
    <s v="380000"/>
    <s v="068                                "/>
    <s v="00"/>
    <s v="UADD    "/>
    <x v="5810"/>
    <s v="3008"/>
    <s v="GN311"/>
    <x v="65"/>
    <s v="Gas Distribution 374-387"/>
    <s v="Programs"/>
  </r>
  <r>
    <s v="GN215"/>
    <x v="65"/>
    <x v="862"/>
    <x v="862"/>
    <s v="DIS-G S Cap Blanket"/>
    <d v="2014-11-01T00:00:00"/>
    <x v="2"/>
    <n v="201502"/>
    <x v="1"/>
    <x v="2"/>
    <s v="380000"/>
    <s v="068                                "/>
    <s v="00"/>
    <s v="UADD    "/>
    <x v="5811"/>
    <s v="3008"/>
    <s v="GN215"/>
    <x v="65"/>
    <s v="Gas Distribution 374-387"/>
    <s v="Programs"/>
  </r>
  <r>
    <s v="GN214"/>
    <x v="65"/>
    <x v="606"/>
    <x v="606"/>
    <s v="DIS-G S Cap Blanket"/>
    <d v="2013-12-01T00:00:00"/>
    <x v="2"/>
    <n v="201502"/>
    <x v="1"/>
    <x v="2"/>
    <s v="376000"/>
    <s v="068                                "/>
    <s v="00"/>
    <s v="UADD    "/>
    <x v="239"/>
    <s v="3008"/>
    <s v="GN214"/>
    <x v="65"/>
    <s v="Gas Distribution 374-387"/>
    <s v="Programs"/>
  </r>
  <r>
    <s v="GN214"/>
    <x v="65"/>
    <x v="606"/>
    <x v="606"/>
    <s v="DIS-G S Cap Blanket"/>
    <d v="2013-12-01T00:00:00"/>
    <x v="2"/>
    <n v="201502"/>
    <x v="1"/>
    <x v="2"/>
    <s v="380000"/>
    <s v="068                                "/>
    <s v="00"/>
    <s v="UADD    "/>
    <x v="5812"/>
    <s v="3008"/>
    <s v="GN214"/>
    <x v="65"/>
    <s v="Gas Distribution 374-387"/>
    <s v="Programs"/>
  </r>
  <r>
    <s v="GN211"/>
    <x v="65"/>
    <x v="609"/>
    <x v="609"/>
    <s v="DIS-G N Cap Blanket"/>
    <d v="2013-12-01T00:00:00"/>
    <x v="2"/>
    <n v="201502"/>
    <x v="1"/>
    <x v="0"/>
    <s v="376000"/>
    <s v="028                                "/>
    <s v="00"/>
    <s v="UADD    "/>
    <x v="5813"/>
    <s v="3008"/>
    <s v="GN211"/>
    <x v="65"/>
    <s v="Gas Distribution 374-387"/>
    <s v="Programs"/>
  </r>
  <r>
    <s v="GN210"/>
    <x v="65"/>
    <x v="610"/>
    <x v="610"/>
    <s v="DIS-G N Cap Blanket"/>
    <d v="2014-11-01T00:00:00"/>
    <x v="2"/>
    <n v="201502"/>
    <x v="1"/>
    <x v="0"/>
    <s v="376000"/>
    <s v="028                                "/>
    <s v="00"/>
    <s v="UADD    "/>
    <x v="5814"/>
    <s v="3008"/>
    <s v="GN210"/>
    <x v="65"/>
    <s v="Gas Distribution 374-387"/>
    <s v="Programs"/>
  </r>
  <r>
    <s v="GN210"/>
    <x v="65"/>
    <x v="611"/>
    <x v="611"/>
    <s v="DIS-G N Cap Blanket"/>
    <d v="2014-11-01T00:00:00"/>
    <x v="2"/>
    <n v="201502"/>
    <x v="1"/>
    <x v="0"/>
    <s v="381000"/>
    <s v="028                                "/>
    <s v="00"/>
    <s v="UADD    "/>
    <x v="5815"/>
    <s v="3008"/>
    <s v="GN210"/>
    <x v="65"/>
    <s v="Gas Distribution 374-387"/>
    <s v="Programs"/>
  </r>
  <r>
    <s v="GN212"/>
    <x v="65"/>
    <x v="613"/>
    <x v="613"/>
    <s v="DIS-G N Cap Blanket"/>
    <d v="2014-11-01T00:00:00"/>
    <x v="2"/>
    <n v="201502"/>
    <x v="1"/>
    <x v="0"/>
    <s v="381000"/>
    <s v="028                                "/>
    <s v="00"/>
    <s v="UADD    "/>
    <x v="5816"/>
    <s v="3008"/>
    <s v="GN212"/>
    <x v="65"/>
    <s v="Gas Distribution 374-387"/>
    <s v="Programs"/>
  </r>
  <r>
    <s v="GN213"/>
    <x v="65"/>
    <x v="863"/>
    <x v="863"/>
    <s v="DIS-G N Cap Blanket"/>
    <d v="2013-12-01T00:00:00"/>
    <x v="2"/>
    <n v="201502"/>
    <x v="1"/>
    <x v="0"/>
    <s v="380000"/>
    <s v="028                                "/>
    <s v="00"/>
    <s v="UADD    "/>
    <x v="5817"/>
    <s v="3008"/>
    <s v="GN213"/>
    <x v="65"/>
    <s v="Gas Distribution 374-387"/>
    <s v="Programs"/>
  </r>
  <r>
    <s v="GN213"/>
    <x v="65"/>
    <x v="614"/>
    <x v="614"/>
    <s v="DIS-G N Cap Blanket"/>
    <d v="2013-12-01T00:00:00"/>
    <x v="2"/>
    <n v="201502"/>
    <x v="1"/>
    <x v="0"/>
    <s v="380000"/>
    <s v="028                                "/>
    <s v="00"/>
    <s v="UADD    "/>
    <x v="5818"/>
    <s v="3008"/>
    <s v="GN213"/>
    <x v="65"/>
    <s v="Gas Distribution 374-387"/>
    <s v="Programs"/>
  </r>
  <r>
    <s v="GN213"/>
    <x v="65"/>
    <x v="615"/>
    <x v="615"/>
    <s v="DIS-G N Cap Blanket"/>
    <d v="2013-12-01T00:00:00"/>
    <x v="2"/>
    <n v="201502"/>
    <x v="1"/>
    <x v="0"/>
    <s v="380000"/>
    <s v="028                                "/>
    <s v="00"/>
    <s v="UADD    "/>
    <x v="5819"/>
    <s v="3008"/>
    <s v="GN213"/>
    <x v="65"/>
    <s v="Gas Distribution 374-387"/>
    <s v="Programs"/>
  </r>
  <r>
    <s v="GN106"/>
    <x v="65"/>
    <x v="619"/>
    <x v="619"/>
    <s v="DIS-G N Cap Blanket"/>
    <d v="2011-05-01T00:00:00"/>
    <x v="2"/>
    <n v="201502"/>
    <x v="1"/>
    <x v="1"/>
    <s v="376000"/>
    <s v="038                                "/>
    <s v="00"/>
    <s v="UADD    "/>
    <x v="5820"/>
    <s v="3008"/>
    <s v="GN106"/>
    <x v="65"/>
    <s v="Gas Distribution 374-387"/>
    <s v="Programs"/>
  </r>
  <r>
    <s v="GN106"/>
    <x v="65"/>
    <x v="619"/>
    <x v="619"/>
    <s v="DIS-G N Cap Blanket"/>
    <d v="2011-05-01T00:00:00"/>
    <x v="2"/>
    <n v="201502"/>
    <x v="1"/>
    <x v="1"/>
    <s v="380000"/>
    <s v="038                                "/>
    <s v="00"/>
    <s v="UADD    "/>
    <x v="5821"/>
    <s v="3008"/>
    <s v="GN106"/>
    <x v="65"/>
    <s v="Gas Distribution 374-387"/>
    <s v="Programs"/>
  </r>
  <r>
    <s v="GN106"/>
    <x v="65"/>
    <x v="620"/>
    <x v="620"/>
    <s v="DIS-G S Cap Blanket"/>
    <d v="2011-05-01T00:00:00"/>
    <x v="2"/>
    <n v="201502"/>
    <x v="1"/>
    <x v="2"/>
    <s v="380000"/>
    <s v="068                                "/>
    <s v="00"/>
    <s v="UADD    "/>
    <x v="5822"/>
    <s v="3008"/>
    <s v="GN106"/>
    <x v="65"/>
    <s v="Gas Distribution 374-387"/>
    <s v="Programs"/>
  </r>
  <r>
    <s v="GN106"/>
    <x v="65"/>
    <x v="621"/>
    <x v="621"/>
    <s v="DIS-G N Cap Blanket"/>
    <d v="2011-05-01T00:00:00"/>
    <x v="2"/>
    <n v="201502"/>
    <x v="1"/>
    <x v="0"/>
    <s v="376000"/>
    <s v="028                                "/>
    <s v="00"/>
    <s v="UADD    "/>
    <x v="5823"/>
    <s v="3008"/>
    <s v="GN106"/>
    <x v="65"/>
    <s v="Gas Distribution 374-387"/>
    <s v="Programs"/>
  </r>
  <r>
    <s v="GN106"/>
    <x v="65"/>
    <x v="621"/>
    <x v="621"/>
    <s v="DIS-G N Cap Blanket"/>
    <d v="2011-05-01T00:00:00"/>
    <x v="2"/>
    <n v="201502"/>
    <x v="1"/>
    <x v="0"/>
    <s v="380000"/>
    <s v="028                                "/>
    <s v="00"/>
    <s v="UADD    "/>
    <x v="5824"/>
    <s v="3008"/>
    <s v="GN106"/>
    <x v="65"/>
    <s v="Gas Distribution 374-387"/>
    <s v="Programs"/>
  </r>
  <r>
    <s v="XID55"/>
    <x v="66"/>
    <x v="622"/>
    <x v="622"/>
    <s v="DIS-G N Cap Blanket"/>
    <d v="2013-11-01T00:00:00"/>
    <x v="2"/>
    <n v="201502"/>
    <x v="1"/>
    <x v="1"/>
    <s v="380000"/>
    <s v="038                                "/>
    <s v="00"/>
    <s v="UADD    "/>
    <x v="5825"/>
    <s v="3055"/>
    <s v="XID55"/>
    <x v="66"/>
    <s v="Gas Distribution 374-387"/>
    <s v="Programs"/>
  </r>
  <r>
    <s v="XID55"/>
    <x v="66"/>
    <x v="622"/>
    <x v="622"/>
    <s v="DIS-G N Cap Blanket"/>
    <d v="2013-11-01T00:00:00"/>
    <x v="2"/>
    <n v="201502"/>
    <x v="1"/>
    <x v="1"/>
    <s v="381000"/>
    <s v="038                                "/>
    <s v="00"/>
    <s v="UADD    "/>
    <x v="5826"/>
    <s v="3055"/>
    <s v="XID55"/>
    <x v="66"/>
    <s v="Gas Distribution 374-387"/>
    <s v="Programs"/>
  </r>
  <r>
    <s v="XID55"/>
    <x v="66"/>
    <x v="623"/>
    <x v="623"/>
    <s v="DIS-G N Cap Blanket"/>
    <d v="2013-11-01T00:00:00"/>
    <x v="2"/>
    <n v="201502"/>
    <x v="1"/>
    <x v="1"/>
    <s v="381000"/>
    <s v="038                                "/>
    <s v="00"/>
    <s v="UADD    "/>
    <x v="5827"/>
    <s v="3055"/>
    <s v="XID55"/>
    <x v="66"/>
    <s v="Gas Distribution 374-387"/>
    <s v="Programs"/>
  </r>
  <r>
    <s v="XWA55"/>
    <x v="66"/>
    <x v="625"/>
    <x v="625"/>
    <s v="DIS-G N Cap Blanket"/>
    <d v="2013-11-01T00:00:00"/>
    <x v="2"/>
    <n v="201502"/>
    <x v="1"/>
    <x v="0"/>
    <s v="381000"/>
    <s v="028                                "/>
    <s v="00"/>
    <s v="UADD    "/>
    <x v="5828"/>
    <s v="3055"/>
    <s v="XWA55"/>
    <x v="66"/>
    <s v="Gas Distribution 374-387"/>
    <s v="Programs"/>
  </r>
  <r>
    <s v="XID55"/>
    <x v="66"/>
    <x v="626"/>
    <x v="626"/>
    <s v="DIS-G N Cap Blanket"/>
    <d v="2013-11-01T00:00:00"/>
    <x v="2"/>
    <n v="201502"/>
    <x v="1"/>
    <x v="1"/>
    <s v="381000"/>
    <s v="038                                "/>
    <s v="00"/>
    <s v="UADD    "/>
    <x v="5829"/>
    <s v="3055"/>
    <s v="XID55"/>
    <x v="66"/>
    <s v="Gas Distribution 374-387"/>
    <s v="Programs"/>
  </r>
  <r>
    <s v="XID55"/>
    <x v="66"/>
    <x v="627"/>
    <x v="627"/>
    <s v="DIS-G N Cap Blanket"/>
    <d v="2013-11-01T00:00:00"/>
    <x v="2"/>
    <n v="201502"/>
    <x v="1"/>
    <x v="1"/>
    <s v="381000"/>
    <s v="038                                "/>
    <s v="00"/>
    <s v="UADD    "/>
    <x v="5830"/>
    <s v="3055"/>
    <s v="XID55"/>
    <x v="66"/>
    <s v="Gas Distribution 374-387"/>
    <s v="Programs"/>
  </r>
  <r>
    <s v="XWA55"/>
    <x v="66"/>
    <x v="629"/>
    <x v="629"/>
    <s v="DIS-G N Cap Blanket"/>
    <d v="2013-11-01T00:00:00"/>
    <x v="2"/>
    <n v="201502"/>
    <x v="1"/>
    <x v="0"/>
    <s v="380000"/>
    <s v="028                                "/>
    <s v="00"/>
    <s v="UADD    "/>
    <x v="5831"/>
    <s v="3055"/>
    <s v="XWA55"/>
    <x v="66"/>
    <s v="Gas Distribution 374-387"/>
    <s v="Programs"/>
  </r>
  <r>
    <s v="XWA55"/>
    <x v="66"/>
    <x v="629"/>
    <x v="629"/>
    <s v="DIS-G N Cap Blanket"/>
    <d v="2013-11-01T00:00:00"/>
    <x v="2"/>
    <n v="201502"/>
    <x v="1"/>
    <x v="0"/>
    <s v="381000"/>
    <s v="028                                "/>
    <s v="00"/>
    <s v="UADD    "/>
    <x v="5832"/>
    <s v="3055"/>
    <s v="XWA55"/>
    <x v="66"/>
    <s v="Gas Distribution 374-387"/>
    <s v="Programs"/>
  </r>
  <r>
    <s v="XWA55"/>
    <x v="66"/>
    <x v="956"/>
    <x v="956"/>
    <s v="DIS-G N Cap Blanket"/>
    <d v="2013-11-01T00:00:00"/>
    <x v="2"/>
    <n v="201502"/>
    <x v="1"/>
    <x v="0"/>
    <s v="381000"/>
    <s v="028                                "/>
    <s v="00"/>
    <s v="UADD    "/>
    <x v="5833"/>
    <s v="3055"/>
    <s v="XWA55"/>
    <x v="66"/>
    <s v="Gas Distribution 374-387"/>
    <s v="Programs"/>
  </r>
  <r>
    <s v="XOR55"/>
    <x v="66"/>
    <x v="632"/>
    <x v="632"/>
    <s v="DIS-G S Cap Blanket"/>
    <d v="2013-11-01T00:00:00"/>
    <x v="2"/>
    <n v="201502"/>
    <x v="1"/>
    <x v="2"/>
    <s v="381000"/>
    <s v="068                                "/>
    <s v="00"/>
    <s v="UADD    "/>
    <x v="5834"/>
    <s v="3055"/>
    <s v="XOR55"/>
    <x v="66"/>
    <s v="Gas Distribution 374-387"/>
    <s v="Programs"/>
  </r>
  <r>
    <s v="XOR55"/>
    <x v="66"/>
    <x v="633"/>
    <x v="633"/>
    <s v="DIS-G S Cap Blanket"/>
    <d v="2013-11-01T00:00:00"/>
    <x v="2"/>
    <n v="201502"/>
    <x v="1"/>
    <x v="2"/>
    <s v="381000"/>
    <s v="068                                "/>
    <s v="00"/>
    <s v="UADD    "/>
    <x v="5835"/>
    <s v="3055"/>
    <s v="XOR55"/>
    <x v="66"/>
    <s v="Gas Distribution 374-387"/>
    <s v="Programs"/>
  </r>
  <r>
    <s v="XOR55"/>
    <x v="66"/>
    <x v="634"/>
    <x v="634"/>
    <s v="DIS-G S Cap Blanket"/>
    <d v="2013-11-01T00:00:00"/>
    <x v="2"/>
    <n v="201502"/>
    <x v="1"/>
    <x v="2"/>
    <s v="381000"/>
    <s v="068                                "/>
    <s v="00"/>
    <s v="UADD    "/>
    <x v="5836"/>
    <s v="3055"/>
    <s v="XOR55"/>
    <x v="66"/>
    <s v="Gas Distribution 374-387"/>
    <s v="Programs"/>
  </r>
  <r>
    <s v="XOR55"/>
    <x v="66"/>
    <x v="636"/>
    <x v="636"/>
    <s v="DIS-G S Cap Blanket"/>
    <d v="2013-11-01T00:00:00"/>
    <x v="2"/>
    <n v="201502"/>
    <x v="1"/>
    <x v="2"/>
    <s v="381000"/>
    <s v="068                                "/>
    <s v="00"/>
    <s v="UADD    "/>
    <x v="5837"/>
    <s v="3055"/>
    <s v="XOR55"/>
    <x v="66"/>
    <s v="Gas Distribution 374-387"/>
    <s v="Programs"/>
  </r>
  <r>
    <s v="YN925"/>
    <x v="67"/>
    <x v="639"/>
    <x v="639"/>
    <s v="GP-Cap Specific"/>
    <d v="2014-06-01T00:00:00"/>
    <x v="2"/>
    <n v="201502"/>
    <x v="1"/>
    <x v="4"/>
    <s v="395000"/>
    <s v="099                                "/>
    <s v="00"/>
    <s v="UADD    "/>
    <x v="5838"/>
    <s v="3117"/>
    <s v="YN925"/>
    <x v="67"/>
    <s v="Gas Distribution 374-387"/>
    <s v="Mandated"/>
  </r>
  <r>
    <s v="GN806"/>
    <x v="68"/>
    <x v="642"/>
    <x v="642"/>
    <s v="DIS-G N Cap Specific"/>
    <d v="2013-02-01T00:00:00"/>
    <x v="2"/>
    <n v="201502"/>
    <x v="1"/>
    <x v="1"/>
    <s v="375000"/>
    <s v="038                                "/>
    <s v="CHASE"/>
    <s v="UADD    "/>
    <x v="5839"/>
    <s v="3246"/>
    <s v="GN806"/>
    <x v="68"/>
    <s v="Gas Distribution 374-387"/>
    <s v="Projects"/>
  </r>
  <r>
    <s v="GN806"/>
    <x v="68"/>
    <x v="642"/>
    <x v="642"/>
    <s v="DIS-G N Cap Specific"/>
    <d v="2013-02-01T00:00:00"/>
    <x v="2"/>
    <n v="201502"/>
    <x v="1"/>
    <x v="1"/>
    <s v="379000"/>
    <s v="038                                "/>
    <s v="CHASE"/>
    <s v="UADD    "/>
    <x v="5840"/>
    <s v="3246"/>
    <s v="GN806"/>
    <x v="68"/>
    <s v="Gas Distribution 374-387"/>
    <s v="Projects"/>
  </r>
  <r>
    <s v="GN806"/>
    <x v="68"/>
    <x v="957"/>
    <x v="957"/>
    <s v="DIS-G N Cap Specific"/>
    <d v="2011-08-22T00:00:00"/>
    <x v="2"/>
    <n v="201502"/>
    <x v="1"/>
    <x v="1"/>
    <s v="376000"/>
    <s v="038                                "/>
    <s v="CHASE"/>
    <s v="UADD    "/>
    <x v="5841"/>
    <s v="3246"/>
    <s v="GN806"/>
    <x v="68"/>
    <s v="Gas Distribution 374-387"/>
    <s v="Projects"/>
  </r>
  <r>
    <s v="GN806"/>
    <x v="68"/>
    <x v="957"/>
    <x v="957"/>
    <s v="DIS-G N Cap Specific"/>
    <d v="2011-08-22T00:00:00"/>
    <x v="2"/>
    <n v="201502"/>
    <x v="1"/>
    <x v="1"/>
    <s v="380000"/>
    <s v="038                                "/>
    <s v="CHASE"/>
    <s v="UADD    "/>
    <x v="5842"/>
    <s v="3246"/>
    <s v="GN806"/>
    <x v="68"/>
    <s v="Gas Distribution 374-387"/>
    <s v="Projects"/>
  </r>
  <r>
    <s v="GN806"/>
    <x v="68"/>
    <x v="958"/>
    <x v="958"/>
    <s v="DIS-G N Cap Specific"/>
    <d v="2013-03-01T00:00:00"/>
    <x v="2"/>
    <n v="201502"/>
    <x v="1"/>
    <x v="1"/>
    <s v="376000"/>
    <s v="038                                "/>
    <s v="00"/>
    <s v="UADD    "/>
    <x v="5843"/>
    <s v="3246"/>
    <s v="GN806"/>
    <x v="68"/>
    <s v="Gas Distribution 374-387"/>
    <s v="Projects"/>
  </r>
  <r>
    <s v="IG128"/>
    <x v="108"/>
    <x v="865"/>
    <x v="865"/>
    <s v="PRD-Cap Specific"/>
    <d v="2014-08-01T00:00:00"/>
    <x v="2"/>
    <n v="201502"/>
    <x v="0"/>
    <x v="3"/>
    <s v="345000"/>
    <s v="310                                "/>
    <s v="RCT"/>
    <s v="UADD    "/>
    <x v="5844"/>
    <s v="4108"/>
    <s v="IG128"/>
    <x v="108"/>
    <s v="Hydro 331-336"/>
    <s v="Programs"/>
  </r>
  <r>
    <s v="YK424"/>
    <x v="69"/>
    <x v="644"/>
    <x v="644"/>
    <s v="PRD-Cap Blanket"/>
    <d v="1984-01-01T00:00:00"/>
    <x v="2"/>
    <n v="201502"/>
    <x v="0"/>
    <x v="3"/>
    <s v="311000"/>
    <s v="410                                "/>
    <s v="COL3"/>
    <s v="UADD    "/>
    <x v="5845"/>
    <s v="4116"/>
    <s v="YK424"/>
    <x v="69"/>
    <s v="Thermal 311-316"/>
    <s v="Programs"/>
  </r>
  <r>
    <s v="YK424"/>
    <x v="69"/>
    <x v="644"/>
    <x v="644"/>
    <s v="PRD-Cap Blanket"/>
    <d v="1984-01-01T00:00:00"/>
    <x v="2"/>
    <n v="201502"/>
    <x v="0"/>
    <x v="3"/>
    <s v="312000"/>
    <s v="410                                "/>
    <s v="COL3"/>
    <s v="UADD    "/>
    <x v="5846"/>
    <s v="4116"/>
    <s v="YK424"/>
    <x v="69"/>
    <s v="Thermal 311-316"/>
    <s v="Programs"/>
  </r>
  <r>
    <s v="YK424"/>
    <x v="69"/>
    <x v="644"/>
    <x v="644"/>
    <s v="PRD-Cap Blanket"/>
    <d v="1984-01-01T00:00:00"/>
    <x v="2"/>
    <n v="201502"/>
    <x v="0"/>
    <x v="3"/>
    <s v="314000"/>
    <s v="410                                "/>
    <s v="COL3"/>
    <s v="UADD    "/>
    <x v="5847"/>
    <s v="4116"/>
    <s v="YK424"/>
    <x v="69"/>
    <s v="Thermal 311-316"/>
    <s v="Programs"/>
  </r>
  <r>
    <s v="YK424"/>
    <x v="69"/>
    <x v="644"/>
    <x v="644"/>
    <s v="PRD-Cap Blanket"/>
    <d v="1984-01-01T00:00:00"/>
    <x v="2"/>
    <n v="201502"/>
    <x v="0"/>
    <x v="3"/>
    <s v="315000"/>
    <s v="410                                "/>
    <s v="COL3"/>
    <s v="UADD    "/>
    <x v="5848"/>
    <s v="4116"/>
    <s v="YK424"/>
    <x v="69"/>
    <s v="Thermal 311-316"/>
    <s v="Programs"/>
  </r>
  <r>
    <s v="YK424"/>
    <x v="69"/>
    <x v="644"/>
    <x v="644"/>
    <s v="PRD-Cap Blanket"/>
    <d v="1984-01-01T00:00:00"/>
    <x v="2"/>
    <n v="201502"/>
    <x v="0"/>
    <x v="3"/>
    <s v="316000"/>
    <s v="410                                "/>
    <s v="COL3"/>
    <s v="UADD    "/>
    <x v="5849"/>
    <s v="4116"/>
    <s v="YK424"/>
    <x v="69"/>
    <s v="Thermal 311-316"/>
    <s v="Programs"/>
  </r>
  <r>
    <s v="YK424"/>
    <x v="69"/>
    <x v="644"/>
    <x v="644"/>
    <s v="PRD-Cap Blanket"/>
    <d v="1984-01-01T00:00:00"/>
    <x v="2"/>
    <n v="201502"/>
    <x v="0"/>
    <x v="3"/>
    <s v="392000"/>
    <s v="410                                "/>
    <s v="COL3"/>
    <s v="UADD    "/>
    <x v="5850"/>
    <s v="4116"/>
    <s v="YK424"/>
    <x v="69"/>
    <s v="Thermal 311-316"/>
    <s v="Programs"/>
  </r>
  <r>
    <s v="YK424"/>
    <x v="69"/>
    <x v="645"/>
    <x v="645"/>
    <s v="PRD-Cap Blanket"/>
    <d v="1986-02-21T00:00:00"/>
    <x v="2"/>
    <n v="201502"/>
    <x v="0"/>
    <x v="3"/>
    <s v="311000"/>
    <s v="411                                "/>
    <s v="COL4"/>
    <s v="UADD    "/>
    <x v="5851"/>
    <s v="4116"/>
    <s v="YK424"/>
    <x v="69"/>
    <s v="Thermal 311-316"/>
    <s v="Programs"/>
  </r>
  <r>
    <s v="YK424"/>
    <x v="69"/>
    <x v="645"/>
    <x v="645"/>
    <s v="PRD-Cap Blanket"/>
    <d v="1986-02-21T00:00:00"/>
    <x v="2"/>
    <n v="201502"/>
    <x v="0"/>
    <x v="3"/>
    <s v="312000"/>
    <s v="411                                "/>
    <s v="COL4"/>
    <s v="UADD    "/>
    <x v="5852"/>
    <s v="4116"/>
    <s v="YK424"/>
    <x v="69"/>
    <s v="Thermal 311-316"/>
    <s v="Programs"/>
  </r>
  <r>
    <s v="YK424"/>
    <x v="69"/>
    <x v="645"/>
    <x v="645"/>
    <s v="PRD-Cap Blanket"/>
    <d v="1986-02-21T00:00:00"/>
    <x v="2"/>
    <n v="201502"/>
    <x v="0"/>
    <x v="3"/>
    <s v="314000"/>
    <s v="411                                "/>
    <s v="COL4"/>
    <s v="UADD    "/>
    <x v="5853"/>
    <s v="4116"/>
    <s v="YK424"/>
    <x v="69"/>
    <s v="Thermal 311-316"/>
    <s v="Programs"/>
  </r>
  <r>
    <s v="YK424"/>
    <x v="69"/>
    <x v="645"/>
    <x v="645"/>
    <s v="PRD-Cap Blanket"/>
    <d v="1986-02-21T00:00:00"/>
    <x v="2"/>
    <n v="201502"/>
    <x v="0"/>
    <x v="3"/>
    <s v="316000"/>
    <s v="411                                "/>
    <s v="COL4"/>
    <s v="UADD    "/>
    <x v="5854"/>
    <s v="4116"/>
    <s v="YK424"/>
    <x v="69"/>
    <s v="Thermal 311-316"/>
    <s v="Programs"/>
  </r>
  <r>
    <s v="YK424"/>
    <x v="69"/>
    <x v="645"/>
    <x v="645"/>
    <s v="PRD-Cap Blanket"/>
    <d v="1986-02-21T00:00:00"/>
    <x v="2"/>
    <n v="201502"/>
    <x v="0"/>
    <x v="3"/>
    <s v="392000"/>
    <s v="411                                "/>
    <s v="COL4"/>
    <s v="UADD    "/>
    <x v="5855"/>
    <s v="4116"/>
    <s v="YK424"/>
    <x v="69"/>
    <s v="Thermal 311-316"/>
    <s v="Programs"/>
  </r>
  <r>
    <s v="GG811"/>
    <x v="70"/>
    <x v="646"/>
    <x v="646"/>
    <s v="TRN-Cap Specific"/>
    <d v="2014-06-01T00:00:00"/>
    <x v="2"/>
    <n v="201502"/>
    <x v="0"/>
    <x v="3"/>
    <s v="355000"/>
    <s v="299                                "/>
    <s v="299T"/>
    <s v="UADD    "/>
    <x v="5856"/>
    <s v="4140"/>
    <s v="GG811"/>
    <x v="70"/>
    <s v="Hydro 331-336"/>
    <s v="Projects"/>
  </r>
  <r>
    <s v="GG811"/>
    <x v="70"/>
    <x v="646"/>
    <x v="646"/>
    <s v="TRN-Cap Specific"/>
    <d v="2014-06-01T00:00:00"/>
    <x v="2"/>
    <n v="201502"/>
    <x v="0"/>
    <x v="3"/>
    <s v="356000"/>
    <s v="299                                "/>
    <s v="299T"/>
    <s v="UADD    "/>
    <x v="5857"/>
    <s v="4140"/>
    <s v="GG811"/>
    <x v="70"/>
    <s v="Hydro 331-336"/>
    <s v="Projects"/>
  </r>
  <r>
    <s v="GG811"/>
    <x v="70"/>
    <x v="866"/>
    <x v="866"/>
    <s v="PRD-Cap Specific"/>
    <d v="2010-01-01T00:00:00"/>
    <x v="2"/>
    <n v="201502"/>
    <x v="0"/>
    <x v="3"/>
    <s v="331000"/>
    <s v="207"/>
    <s v="9MINP"/>
    <s v="UADD    "/>
    <x v="5858"/>
    <s v="4140"/>
    <s v="GG811"/>
    <x v="70"/>
    <s v="Hydro 331-336"/>
    <s v="Projects"/>
  </r>
  <r>
    <s v="GG811"/>
    <x v="70"/>
    <x v="647"/>
    <x v="647"/>
    <s v="PRD-Cap Specific"/>
    <d v="2012-04-23T00:00:00"/>
    <x v="2"/>
    <n v="201502"/>
    <x v="0"/>
    <x v="3"/>
    <s v="333000"/>
    <s v="205                                "/>
    <s v="9MI"/>
    <s v="UADD    "/>
    <x v="5859"/>
    <s v="4140"/>
    <s v="GG811"/>
    <x v="70"/>
    <s v="Hydro 331-336"/>
    <s v="Projects"/>
  </r>
  <r>
    <s v="GG811"/>
    <x v="70"/>
    <x v="648"/>
    <x v="648"/>
    <s v="PRD-Cap Specific"/>
    <d v="2012-08-01T00:00:00"/>
    <x v="2"/>
    <n v="201502"/>
    <x v="0"/>
    <x v="3"/>
    <s v="331000"/>
    <s v="205                                "/>
    <s v="9MI"/>
    <s v="UADD    "/>
    <x v="5860"/>
    <s v="4140"/>
    <s v="GG811"/>
    <x v="70"/>
    <s v="Hydro 331-336"/>
    <s v="Projects"/>
  </r>
  <r>
    <s v="AG103"/>
    <x v="72"/>
    <x v="657"/>
    <x v="657"/>
    <s v="PRD-Cap Specific"/>
    <d v="2014-09-01T00:00:00"/>
    <x v="2"/>
    <n v="201502"/>
    <x v="0"/>
    <x v="3"/>
    <s v="331000"/>
    <s v="203                                "/>
    <s v="LL"/>
    <s v="UADD    "/>
    <x v="5861"/>
    <s v="4148"/>
    <s v="AG103"/>
    <x v="72"/>
    <s v="Hydro 331-336"/>
    <s v="Programs"/>
  </r>
  <r>
    <s v="AG103"/>
    <x v="72"/>
    <x v="658"/>
    <x v="658"/>
    <s v="PRD-Cap Specific"/>
    <d v="2011-03-01T00:00:00"/>
    <x v="2"/>
    <n v="201502"/>
    <x v="0"/>
    <x v="3"/>
    <s v="331000"/>
    <s v="402                                "/>
    <s v="NOXNP"/>
    <s v="UADD    "/>
    <x v="5862"/>
    <s v="4148"/>
    <s v="AG103"/>
    <x v="72"/>
    <s v="Hydro 331-336"/>
    <s v="Programs"/>
  </r>
  <r>
    <s v="AG201"/>
    <x v="73"/>
    <x v="661"/>
    <x v="661"/>
    <s v="PRD-Cap Blanket"/>
    <d v="2002-11-01T00:00:00"/>
    <x v="2"/>
    <n v="201502"/>
    <x v="0"/>
    <x v="3"/>
    <s v="341000"/>
    <s v="610                                "/>
    <s v="CS2"/>
    <s v="UADD    "/>
    <x v="5863"/>
    <s v="4149"/>
    <s v="AG201"/>
    <x v="73"/>
    <s v="Other Elec Production / Turbines 340-346"/>
    <s v="Programs"/>
  </r>
  <r>
    <s v="AG201"/>
    <x v="73"/>
    <x v="661"/>
    <x v="661"/>
    <s v="PRD-Cap Blanket"/>
    <d v="2002-11-01T00:00:00"/>
    <x v="2"/>
    <n v="201502"/>
    <x v="0"/>
    <x v="3"/>
    <s v="342000"/>
    <s v="610                                "/>
    <s v="CS2"/>
    <s v="UADD    "/>
    <x v="5864"/>
    <s v="4149"/>
    <s v="AG201"/>
    <x v="73"/>
    <s v="Other Elec Production / Turbines 340-346"/>
    <s v="Programs"/>
  </r>
  <r>
    <s v="AG201"/>
    <x v="73"/>
    <x v="661"/>
    <x v="661"/>
    <s v="PRD-Cap Blanket"/>
    <d v="2002-11-01T00:00:00"/>
    <x v="2"/>
    <n v="201502"/>
    <x v="0"/>
    <x v="3"/>
    <s v="344000"/>
    <s v="610                                "/>
    <s v="CS2"/>
    <s v="UADD    "/>
    <x v="5865"/>
    <s v="4149"/>
    <s v="AG201"/>
    <x v="73"/>
    <s v="Other Elec Production / Turbines 340-346"/>
    <s v="Programs"/>
  </r>
  <r>
    <s v="AG201"/>
    <x v="73"/>
    <x v="661"/>
    <x v="661"/>
    <s v="PRD-Cap Blanket"/>
    <d v="2002-11-01T00:00:00"/>
    <x v="2"/>
    <n v="201502"/>
    <x v="0"/>
    <x v="3"/>
    <s v="345000"/>
    <s v="610                                "/>
    <s v="CS2"/>
    <s v="UADD    "/>
    <x v="5866"/>
    <s v="4149"/>
    <s v="AG201"/>
    <x v="73"/>
    <s v="Other Elec Production / Turbines 340-346"/>
    <s v="Programs"/>
  </r>
  <r>
    <s v="AG201"/>
    <x v="73"/>
    <x v="661"/>
    <x v="661"/>
    <s v="PRD-Cap Blanket"/>
    <d v="2002-11-01T00:00:00"/>
    <x v="2"/>
    <n v="201502"/>
    <x v="0"/>
    <x v="3"/>
    <s v="346000"/>
    <s v="610                                "/>
    <s v="CS2"/>
    <s v="UADD    "/>
    <x v="5867"/>
    <s v="4149"/>
    <s v="AG201"/>
    <x v="73"/>
    <s v="Other Elec Production / Turbines 340-346"/>
    <s v="Programs"/>
  </r>
  <r>
    <s v="AG104"/>
    <x v="73"/>
    <x v="664"/>
    <x v="664"/>
    <s v="PRD-Cap Specific"/>
    <d v="2013-12-01T00:00:00"/>
    <x v="2"/>
    <n v="201502"/>
    <x v="0"/>
    <x v="3"/>
    <s v="315000"/>
    <s v="212                                "/>
    <s v="KFG"/>
    <s v="UADD    "/>
    <x v="5868"/>
    <s v="4149"/>
    <s v="AG104"/>
    <x v="73"/>
    <s v="Other Elec Production / Turbines 340-346"/>
    <s v="Programs"/>
  </r>
  <r>
    <s v="MG300"/>
    <x v="76"/>
    <x v="670"/>
    <x v="670"/>
    <s v="PRD-Cap Specific"/>
    <d v="2013-07-01T00:00:00"/>
    <x v="2"/>
    <n v="201502"/>
    <x v="0"/>
    <x v="3"/>
    <s v="312000"/>
    <s v="212                                "/>
    <s v="KFG"/>
    <s v="UADD    "/>
    <x v="5869"/>
    <s v="4168"/>
    <s v="MG300"/>
    <x v="76"/>
    <s v="Thermal 311-316"/>
    <s v="Projects"/>
  </r>
  <r>
    <s v="05P92"/>
    <x v="77"/>
    <x v="672"/>
    <x v="672"/>
    <s v="GP-Cap Specific"/>
    <d v="2012-04-24T00:00:00"/>
    <x v="2"/>
    <n v="201502"/>
    <x v="2"/>
    <x v="4"/>
    <s v="303100"/>
    <s v="099                                "/>
    <s v="00"/>
    <s v="UADD    "/>
    <x v="5870"/>
    <s v="5005"/>
    <s v="05P92"/>
    <x v="77"/>
    <s v="Software 303"/>
    <s v="Mandated"/>
  </r>
  <r>
    <s v="05P92"/>
    <x v="77"/>
    <x v="672"/>
    <x v="672"/>
    <s v="GP-Cap Specific"/>
    <d v="2012-04-24T00:00:00"/>
    <x v="2"/>
    <n v="201502"/>
    <x v="2"/>
    <x v="4"/>
    <s v="391100"/>
    <s v="099                                "/>
    <s v="00"/>
    <s v="UADD    "/>
    <x v="5871"/>
    <s v="5005"/>
    <s v="05P92"/>
    <x v="77"/>
    <s v="Software 303"/>
    <s v="Mandated"/>
  </r>
  <r>
    <s v="05P92"/>
    <x v="77"/>
    <x v="675"/>
    <x v="675"/>
    <s v="GP-Cap Blanket"/>
    <d v="2011-12-29T00:00:00"/>
    <x v="2"/>
    <n v="201502"/>
    <x v="2"/>
    <x v="4"/>
    <s v="391100"/>
    <s v="099                                "/>
    <s v="00"/>
    <s v="UADD    "/>
    <x v="5872"/>
    <s v="5005"/>
    <s v="05P92"/>
    <x v="77"/>
    <s v="Software 303"/>
    <s v="Mandated"/>
  </r>
  <r>
    <s v="05P94"/>
    <x v="77"/>
    <x v="676"/>
    <x v="676"/>
    <s v="GP-Cap Blanket"/>
    <d v="2009-01-16T00:00:00"/>
    <x v="2"/>
    <n v="201502"/>
    <x v="2"/>
    <x v="4"/>
    <s v="303100"/>
    <s v="099                                "/>
    <s v="00"/>
    <s v="UADD    "/>
    <x v="5873"/>
    <s v="5005"/>
    <s v="05P94"/>
    <x v="77"/>
    <s v="Software 303"/>
    <s v="Mandated"/>
  </r>
  <r>
    <s v="05P92"/>
    <x v="77"/>
    <x v="678"/>
    <x v="678"/>
    <s v="GP-Cap Blanket"/>
    <d v="2009-01-16T00:00:00"/>
    <x v="2"/>
    <n v="201502"/>
    <x v="2"/>
    <x v="4"/>
    <s v="397200"/>
    <s v="099                                "/>
    <s v="00"/>
    <s v="UADD    "/>
    <x v="5874"/>
    <s v="5005"/>
    <s v="05P92"/>
    <x v="77"/>
    <s v="Software 303"/>
    <s v="Mandated"/>
  </r>
  <r>
    <s v="05P96"/>
    <x v="77"/>
    <x v="959"/>
    <x v="959"/>
    <s v="GP-Cap Specific"/>
    <d v="2014-01-01T00:00:00"/>
    <x v="2"/>
    <n v="201502"/>
    <x v="2"/>
    <x v="4"/>
    <s v="397000"/>
    <s v="099                                "/>
    <s v="SYSNE"/>
    <s v="UADD    "/>
    <x v="5875"/>
    <s v="5005"/>
    <s v="05P96"/>
    <x v="77"/>
    <s v="Software 303"/>
    <s v="Mandated"/>
  </r>
  <r>
    <s v="05P96"/>
    <x v="77"/>
    <x v="679"/>
    <x v="679"/>
    <s v="GP-Cap Specific"/>
    <d v="2014-01-01T00:00:00"/>
    <x v="2"/>
    <n v="201502"/>
    <x v="0"/>
    <x v="3"/>
    <s v="397000"/>
    <s v="098                                "/>
    <s v="CGHCOM"/>
    <s v="UADD    "/>
    <x v="5876"/>
    <s v="5005"/>
    <s v="05P96"/>
    <x v="77"/>
    <s v="Software 303"/>
    <s v="Mandated"/>
  </r>
  <r>
    <s v="05P96"/>
    <x v="77"/>
    <x v="868"/>
    <x v="868"/>
    <s v="SUBCOM-Cap Specific"/>
    <d v="2014-01-01T00:00:00"/>
    <x v="2"/>
    <n v="201502"/>
    <x v="0"/>
    <x v="5"/>
    <s v="397000"/>
    <s v="048                                "/>
    <s v="NRC"/>
    <s v="UADD    "/>
    <x v="5877"/>
    <s v="5005"/>
    <s v="05P96"/>
    <x v="77"/>
    <s v="Software 303"/>
    <s v="Mandated"/>
  </r>
  <r>
    <s v="05P91"/>
    <x v="77"/>
    <x v="681"/>
    <x v="681"/>
    <s v="GP-Cap Blanket"/>
    <d v="2010-02-01T00:00:00"/>
    <x v="2"/>
    <n v="201502"/>
    <x v="2"/>
    <x v="4"/>
    <s v="391100"/>
    <s v="099                                "/>
    <s v="00"/>
    <s v="UADD    "/>
    <x v="5878"/>
    <s v="5005"/>
    <s v="05P91"/>
    <x v="77"/>
    <s v="Software 303"/>
    <s v="Mandated"/>
  </r>
  <r>
    <s v="05P91"/>
    <x v="77"/>
    <x v="682"/>
    <x v="682"/>
    <s v="GP-Cap Blanket"/>
    <d v="2009-01-16T00:00:00"/>
    <x v="2"/>
    <n v="201502"/>
    <x v="2"/>
    <x v="4"/>
    <s v="303110"/>
    <s v="099                                "/>
    <s v="00"/>
    <s v="UADD    "/>
    <x v="5879"/>
    <s v="5005"/>
    <s v="05P91"/>
    <x v="77"/>
    <s v="Software 303"/>
    <s v="Mandated"/>
  </r>
  <r>
    <s v="05P91"/>
    <x v="77"/>
    <x v="683"/>
    <x v="683"/>
    <s v="GP-Cap Blanket"/>
    <d v="2009-01-16T00:00:00"/>
    <x v="2"/>
    <n v="201502"/>
    <x v="2"/>
    <x v="4"/>
    <s v="303100"/>
    <s v="099                                "/>
    <s v="00"/>
    <s v="UADD    "/>
    <x v="5880"/>
    <s v="5005"/>
    <s v="05P91"/>
    <x v="77"/>
    <s v="Software 303"/>
    <s v="Mandated"/>
  </r>
  <r>
    <s v="05P91"/>
    <x v="77"/>
    <x v="684"/>
    <x v="684"/>
    <s v="GP-Cap Blanket"/>
    <d v="2009-01-16T00:00:00"/>
    <x v="2"/>
    <n v="201502"/>
    <x v="2"/>
    <x v="4"/>
    <s v="303110"/>
    <s v="099                                "/>
    <s v="00"/>
    <s v="UADD    "/>
    <x v="5881"/>
    <s v="5005"/>
    <s v="05P91"/>
    <x v="77"/>
    <s v="Software 303"/>
    <s v="Mandated"/>
  </r>
  <r>
    <s v="05P93"/>
    <x v="77"/>
    <x v="685"/>
    <x v="685"/>
    <s v="GP-Cap Specific"/>
    <d v="2012-03-05T00:00:00"/>
    <x v="2"/>
    <n v="201502"/>
    <x v="2"/>
    <x v="4"/>
    <s v="391100"/>
    <s v="099                                "/>
    <s v="00"/>
    <s v="UADD    "/>
    <x v="5882"/>
    <s v="5005"/>
    <s v="05P93"/>
    <x v="77"/>
    <s v="Software 303"/>
    <s v="Mandated"/>
  </r>
  <r>
    <s v="05P96"/>
    <x v="77"/>
    <x v="686"/>
    <x v="686"/>
    <s v="GP-Cap Specific"/>
    <d v="2014-01-01T00:00:00"/>
    <x v="2"/>
    <n v="201502"/>
    <x v="0"/>
    <x v="3"/>
    <s v="397000"/>
    <s v="098                                "/>
    <s v="DGPCOM"/>
    <s v="UADD    "/>
    <x v="5883"/>
    <s v="5005"/>
    <s v="05P96"/>
    <x v="77"/>
    <s v="Software 303"/>
    <s v="Mandated"/>
  </r>
  <r>
    <s v="05P96"/>
    <x v="77"/>
    <x v="687"/>
    <x v="687"/>
    <s v="SUBCOM-Cap Specific"/>
    <d v="2014-02-01T00:00:00"/>
    <x v="2"/>
    <n v="201502"/>
    <x v="0"/>
    <x v="0"/>
    <s v="397000"/>
    <s v="028                                "/>
    <s v="L&amp;R"/>
    <s v="UADD    "/>
    <x v="5884"/>
    <s v="5005"/>
    <s v="05P96"/>
    <x v="77"/>
    <s v="Software 303"/>
    <s v="Mandated"/>
  </r>
  <r>
    <s v="05P96"/>
    <x v="77"/>
    <x v="689"/>
    <x v="689"/>
    <s v="GP-Cap Specific"/>
    <d v="2014-01-01T00:00:00"/>
    <x v="2"/>
    <n v="201502"/>
    <x v="2"/>
    <x v="0"/>
    <s v="397000"/>
    <s v="028                                "/>
    <s v="3SPRA"/>
    <s v="CFNU    "/>
    <x v="5885"/>
    <s v="5005"/>
    <s v="05P96"/>
    <x v="77"/>
    <s v="Software 303"/>
    <s v="Mandated"/>
  </r>
  <r>
    <s v="05P96"/>
    <x v="77"/>
    <x v="689"/>
    <x v="689"/>
    <s v="GP-Cap Specific"/>
    <d v="2014-01-01T00:00:00"/>
    <x v="2"/>
    <n v="201502"/>
    <x v="2"/>
    <x v="0"/>
    <s v="397000"/>
    <s v="028                                "/>
    <s v="3SPRA"/>
    <s v="NURV    "/>
    <x v="5886"/>
    <s v="5005"/>
    <s v="05P96"/>
    <x v="77"/>
    <s v="Software 303"/>
    <s v="Mandated"/>
  </r>
  <r>
    <s v="05P97"/>
    <x v="77"/>
    <x v="690"/>
    <x v="690"/>
    <s v="GP-Cap Specific"/>
    <d v="2014-07-01T00:00:00"/>
    <x v="2"/>
    <n v="201502"/>
    <x v="2"/>
    <x v="4"/>
    <s v="303100"/>
    <s v="099                                "/>
    <s v="00"/>
    <s v="UADD    "/>
    <x v="5887"/>
    <s v="5005"/>
    <s v="05P97"/>
    <x v="77"/>
    <s v="Software 303"/>
    <s v="Mandated"/>
  </r>
  <r>
    <s v="05P93"/>
    <x v="77"/>
    <x v="691"/>
    <x v="691"/>
    <s v="GP-Cap Specific"/>
    <d v="2013-04-01T00:00:00"/>
    <x v="2"/>
    <n v="201502"/>
    <x v="2"/>
    <x v="4"/>
    <s v="397000"/>
    <s v="099                                "/>
    <s v="SYSNE"/>
    <s v="UADD    "/>
    <x v="5888"/>
    <s v="5005"/>
    <s v="05P93"/>
    <x v="77"/>
    <s v="Software 303"/>
    <s v="Mandated"/>
  </r>
  <r>
    <s v="05P93"/>
    <x v="77"/>
    <x v="694"/>
    <x v="694"/>
    <s v="GP-Cap Specific"/>
    <d v="2008-08-18T00:00:00"/>
    <x v="2"/>
    <n v="201502"/>
    <x v="2"/>
    <x v="4"/>
    <s v="303100"/>
    <s v="099                                "/>
    <s v="00"/>
    <s v="UADD    "/>
    <x v="5889"/>
    <s v="5005"/>
    <s v="05P93"/>
    <x v="77"/>
    <s v="Software 303"/>
    <s v="Mandated"/>
  </r>
  <r>
    <s v="05P93"/>
    <x v="77"/>
    <x v="694"/>
    <x v="694"/>
    <s v="GP-Cap Specific"/>
    <d v="2008-08-18T00:00:00"/>
    <x v="2"/>
    <n v="201502"/>
    <x v="2"/>
    <x v="4"/>
    <s v="391100"/>
    <s v="099                                "/>
    <s v="00"/>
    <s v="UADD    "/>
    <x v="5890"/>
    <s v="5005"/>
    <s v="05P93"/>
    <x v="77"/>
    <s v="Software 303"/>
    <s v="Mandated"/>
  </r>
  <r>
    <s v="05P96"/>
    <x v="77"/>
    <x v="695"/>
    <x v="695"/>
    <s v="GP-Cap Blanket"/>
    <d v="2009-08-25T00:00:00"/>
    <x v="2"/>
    <n v="201502"/>
    <x v="2"/>
    <x v="4"/>
    <s v="391100"/>
    <s v="099                                "/>
    <s v="00"/>
    <s v="UADD    "/>
    <x v="5891"/>
    <s v="5005"/>
    <s v="05P96"/>
    <x v="77"/>
    <s v="Software 303"/>
    <s v="Mandated"/>
  </r>
  <r>
    <s v="05P97"/>
    <x v="77"/>
    <x v="697"/>
    <x v="697"/>
    <s v="GP-Cap Blanket"/>
    <d v="2012-02-01T00:00:00"/>
    <x v="2"/>
    <n v="201502"/>
    <x v="2"/>
    <x v="4"/>
    <s v="303100"/>
    <s v="099                                "/>
    <s v="00"/>
    <s v="UADD    "/>
    <x v="5892"/>
    <s v="5005"/>
    <s v="05P97"/>
    <x v="77"/>
    <s v="Software 303"/>
    <s v="Mandated"/>
  </r>
  <r>
    <s v="05P92"/>
    <x v="77"/>
    <x v="960"/>
    <x v="960"/>
    <s v="GP-Cap Specific"/>
    <d v="2009-10-15T00:00:00"/>
    <x v="2"/>
    <n v="201502"/>
    <x v="2"/>
    <x v="4"/>
    <s v="303100"/>
    <s v="099                                "/>
    <s v="00"/>
    <s v="UTRT    "/>
    <x v="5893"/>
    <s v="5005"/>
    <s v="05P92"/>
    <x v="77"/>
    <s v="Software 303"/>
    <s v="Mandated"/>
  </r>
  <r>
    <s v="05P92"/>
    <x v="77"/>
    <x v="960"/>
    <x v="960"/>
    <s v="GP-Cap Specific"/>
    <d v="2009-10-15T00:00:00"/>
    <x v="2"/>
    <n v="201502"/>
    <x v="2"/>
    <x v="4"/>
    <s v="303100"/>
    <s v="099                                "/>
    <s v="SYSNE"/>
    <s v="UTRF    "/>
    <x v="5894"/>
    <s v="5005"/>
    <s v="05P92"/>
    <x v="77"/>
    <s v="Software 303"/>
    <s v="Mandated"/>
  </r>
  <r>
    <s v="05P97"/>
    <x v="77"/>
    <x v="699"/>
    <x v="699"/>
    <s v="GP-Cap Specific"/>
    <d v="2014-08-01T00:00:00"/>
    <x v="2"/>
    <n v="201502"/>
    <x v="2"/>
    <x v="4"/>
    <s v="303100"/>
    <s v="099                                "/>
    <s v="00"/>
    <s v="UADD    "/>
    <x v="5895"/>
    <s v="5005"/>
    <s v="05P97"/>
    <x v="77"/>
    <s v="Software 303"/>
    <s v="Mandated"/>
  </r>
  <r>
    <s v="05P91"/>
    <x v="77"/>
    <x v="700"/>
    <x v="700"/>
    <s v="GP-Cap Specific"/>
    <d v="2013-09-01T00:00:00"/>
    <x v="2"/>
    <n v="201502"/>
    <x v="2"/>
    <x v="4"/>
    <s v="303100"/>
    <s v="099                                "/>
    <s v="00"/>
    <s v="UADD    "/>
    <x v="5896"/>
    <s v="5005"/>
    <s v="05P91"/>
    <x v="77"/>
    <s v="Software 303"/>
    <s v="Mandated"/>
  </r>
  <r>
    <s v="05P91"/>
    <x v="77"/>
    <x v="701"/>
    <x v="701"/>
    <s v="GP-Cap Specific"/>
    <d v="2012-01-27T00:00:00"/>
    <x v="2"/>
    <n v="201502"/>
    <x v="2"/>
    <x v="4"/>
    <s v="303100"/>
    <s v="099                                "/>
    <s v="00"/>
    <s v="UADD    "/>
    <x v="5897"/>
    <s v="5005"/>
    <s v="05P91"/>
    <x v="77"/>
    <s v="Software 303"/>
    <s v="Mandated"/>
  </r>
  <r>
    <s v="05P91"/>
    <x v="77"/>
    <x v="701"/>
    <x v="701"/>
    <s v="GP-Cap Specific"/>
    <d v="2012-01-27T00:00:00"/>
    <x v="2"/>
    <n v="201502"/>
    <x v="2"/>
    <x v="4"/>
    <s v="391100"/>
    <s v="099                                "/>
    <s v="00"/>
    <s v="UADD    "/>
    <x v="5898"/>
    <s v="5005"/>
    <s v="05P91"/>
    <x v="77"/>
    <s v="Software 303"/>
    <s v="Mandated"/>
  </r>
  <r>
    <s v="06W95"/>
    <x v="78"/>
    <x v="702"/>
    <x v="702"/>
    <s v="GP-Cap Blanket"/>
    <d v="2012-02-01T00:00:00"/>
    <x v="2"/>
    <n v="201502"/>
    <x v="2"/>
    <x v="4"/>
    <s v="303100"/>
    <s v="099                                "/>
    <s v="00"/>
    <s v="UADD    "/>
    <x v="5899"/>
    <s v="5006"/>
    <s v="06W95"/>
    <x v="78"/>
    <s v="Software 303"/>
    <s v="Programs"/>
  </r>
  <r>
    <s v="06P95"/>
    <x v="78"/>
    <x v="703"/>
    <x v="703"/>
    <s v="GP-Cap Blanket"/>
    <d v="2009-01-16T00:00:00"/>
    <x v="2"/>
    <n v="201502"/>
    <x v="2"/>
    <x v="4"/>
    <s v="303100"/>
    <s v="099                                "/>
    <s v="00"/>
    <s v="UADD    "/>
    <x v="5900"/>
    <s v="5006"/>
    <s v="06P95"/>
    <x v="78"/>
    <s v="Software 303"/>
    <s v="Programs"/>
  </r>
  <r>
    <s v="06P92"/>
    <x v="78"/>
    <x v="704"/>
    <x v="704"/>
    <s v="GP-Cap Blanket"/>
    <d v="2011-12-29T00:00:00"/>
    <x v="2"/>
    <n v="201502"/>
    <x v="2"/>
    <x v="4"/>
    <s v="391100"/>
    <s v="099                                "/>
    <s v="00"/>
    <s v="UADD    "/>
    <x v="5901"/>
    <s v="5006"/>
    <s v="06P92"/>
    <x v="78"/>
    <s v="Software 303"/>
    <s v="Programs"/>
  </r>
  <r>
    <s v="06P92"/>
    <x v="78"/>
    <x v="705"/>
    <x v="705"/>
    <s v="GP-Cap Blanket"/>
    <d v="2009-01-16T00:00:00"/>
    <x v="2"/>
    <n v="201502"/>
    <x v="2"/>
    <x v="4"/>
    <s v="397200"/>
    <s v="099                                "/>
    <s v="00"/>
    <s v="UADD    "/>
    <x v="5902"/>
    <s v="5006"/>
    <s v="06P92"/>
    <x v="78"/>
    <s v="Software 303"/>
    <s v="Programs"/>
  </r>
  <r>
    <s v="06P94"/>
    <x v="78"/>
    <x v="706"/>
    <x v="706"/>
    <s v="GP-Cap Blanket"/>
    <d v="2009-05-01T00:00:00"/>
    <x v="2"/>
    <n v="201502"/>
    <x v="2"/>
    <x v="4"/>
    <s v="391100"/>
    <s v="099                                "/>
    <s v="00"/>
    <s v="UADD    "/>
    <x v="5903"/>
    <s v="5006"/>
    <s v="06P94"/>
    <x v="78"/>
    <s v="Software 303"/>
    <s v="Programs"/>
  </r>
  <r>
    <s v="06P91"/>
    <x v="78"/>
    <x v="709"/>
    <x v="709"/>
    <s v="GP-Cap Blanket"/>
    <d v="2009-01-16T00:00:00"/>
    <x v="2"/>
    <n v="201502"/>
    <x v="2"/>
    <x v="4"/>
    <s v="391100"/>
    <s v="099                                "/>
    <s v="00"/>
    <s v="UADD    "/>
    <x v="5904"/>
    <s v="5006"/>
    <s v="06P91"/>
    <x v="78"/>
    <s v="Software 303"/>
    <s v="Programs"/>
  </r>
  <r>
    <s v="06P91"/>
    <x v="78"/>
    <x v="710"/>
    <x v="710"/>
    <s v="GP-Cap Blanket"/>
    <d v="2009-01-16T00:00:00"/>
    <x v="2"/>
    <n v="201502"/>
    <x v="2"/>
    <x v="4"/>
    <s v="303110"/>
    <s v="099                                "/>
    <s v="00"/>
    <s v="UADD    "/>
    <x v="5905"/>
    <s v="5006"/>
    <s v="06P91"/>
    <x v="78"/>
    <s v="Software 303"/>
    <s v="Programs"/>
  </r>
  <r>
    <s v="06P91"/>
    <x v="78"/>
    <x v="711"/>
    <x v="711"/>
    <s v="GP-Cap Blanket"/>
    <d v="2009-01-16T00:00:00"/>
    <x v="2"/>
    <n v="201502"/>
    <x v="2"/>
    <x v="4"/>
    <s v="303100"/>
    <s v="099                                "/>
    <s v="00"/>
    <s v="UADD    "/>
    <x v="5906"/>
    <s v="5006"/>
    <s v="06P91"/>
    <x v="78"/>
    <s v="Software 303"/>
    <s v="Programs"/>
  </r>
  <r>
    <s v="06P91"/>
    <x v="78"/>
    <x v="712"/>
    <x v="712"/>
    <s v="GP-Cap Blanket"/>
    <d v="2009-01-16T00:00:00"/>
    <x v="2"/>
    <n v="201502"/>
    <x v="2"/>
    <x v="4"/>
    <s v="303110"/>
    <s v="099                                "/>
    <s v="00"/>
    <s v="UADD    "/>
    <x v="5907"/>
    <s v="5006"/>
    <s v="06P91"/>
    <x v="78"/>
    <s v="Software 303"/>
    <s v="Programs"/>
  </r>
  <r>
    <s v="06W93"/>
    <x v="78"/>
    <x v="713"/>
    <x v="713"/>
    <s v="GP-Cap Blanket"/>
    <d v="2009-07-01T00:00:00"/>
    <x v="2"/>
    <n v="201502"/>
    <x v="2"/>
    <x v="4"/>
    <s v="303100"/>
    <s v="099                                "/>
    <s v="00"/>
    <s v="UADD    "/>
    <x v="5908"/>
    <s v="5006"/>
    <s v="06W93"/>
    <x v="78"/>
    <s v="Software 303"/>
    <s v="Programs"/>
  </r>
  <r>
    <s v="06P93"/>
    <x v="78"/>
    <x v="714"/>
    <x v="714"/>
    <s v="GP-Cap Specific"/>
    <d v="2011-07-28T00:00:00"/>
    <x v="2"/>
    <n v="201502"/>
    <x v="0"/>
    <x v="3"/>
    <s v="397000"/>
    <s v="048                                "/>
    <s v="NRC"/>
    <s v="UADD    "/>
    <x v="5909"/>
    <s v="5006"/>
    <s v="06P93"/>
    <x v="78"/>
    <s v="Software 303"/>
    <s v="Programs"/>
  </r>
  <r>
    <s v="13P09"/>
    <x v="78"/>
    <x v="961"/>
    <x v="961"/>
    <s v="GP-Cap Blanket"/>
    <d v="2012-11-01T00:00:00"/>
    <x v="2"/>
    <n v="201502"/>
    <x v="2"/>
    <x v="1"/>
    <s v="397000"/>
    <s v="038                                "/>
    <s v="CDACOM"/>
    <s v="UADD    "/>
    <x v="5910"/>
    <s v="5006"/>
    <s v="13P09"/>
    <x v="78"/>
    <s v="Software 303"/>
    <s v="Programs"/>
  </r>
  <r>
    <s v="13P09"/>
    <x v="78"/>
    <x v="962"/>
    <x v="962"/>
    <s v="GP-Cap Blanket"/>
    <d v="2012-11-01T00:00:00"/>
    <x v="2"/>
    <n v="201502"/>
    <x v="2"/>
    <x v="4"/>
    <s v="397000"/>
    <s v="099                                "/>
    <s v="TRENT"/>
    <s v="UADD    "/>
    <x v="5911"/>
    <s v="5006"/>
    <s v="13P09"/>
    <x v="78"/>
    <s v="Software 303"/>
    <s v="Programs"/>
  </r>
  <r>
    <s v="13P09"/>
    <x v="78"/>
    <x v="715"/>
    <x v="715"/>
    <s v="GP-Cap Specific"/>
    <d v="2010-02-01T00:00:00"/>
    <x v="2"/>
    <n v="201502"/>
    <x v="2"/>
    <x v="4"/>
    <s v="397000"/>
    <s v="099                                "/>
    <s v="SPOTE"/>
    <s v="UADD    "/>
    <x v="5912"/>
    <s v="5006"/>
    <s v="13P09"/>
    <x v="78"/>
    <s v="Software 303"/>
    <s v="Programs"/>
  </r>
  <r>
    <s v="13P09"/>
    <x v="78"/>
    <x v="963"/>
    <x v="963"/>
    <s v="GP-Cap Blanket"/>
    <d v="2012-11-01T00:00:00"/>
    <x v="2"/>
    <n v="201502"/>
    <x v="2"/>
    <x v="3"/>
    <s v="397000"/>
    <s v="098                                "/>
    <s v="LEWCO"/>
    <s v="UADD    "/>
    <x v="5913"/>
    <s v="5006"/>
    <s v="13P09"/>
    <x v="78"/>
    <s v="Software 303"/>
    <s v="Programs"/>
  </r>
  <r>
    <s v="06P93"/>
    <x v="78"/>
    <x v="964"/>
    <x v="964"/>
    <s v="GP-Cap Specific"/>
    <d v="2010-09-20T00:00:00"/>
    <x v="2"/>
    <n v="201502"/>
    <x v="2"/>
    <x v="4"/>
    <s v="391101"/>
    <s v="099                                "/>
    <s v="00"/>
    <s v="UADD    "/>
    <x v="5914"/>
    <s v="5006"/>
    <s v="06P93"/>
    <x v="78"/>
    <s v="Software 303"/>
    <s v="Programs"/>
  </r>
  <r>
    <s v="06P93"/>
    <x v="78"/>
    <x v="964"/>
    <x v="964"/>
    <s v="GP-Cap Specific"/>
    <d v="2010-09-20T00:00:00"/>
    <x v="2"/>
    <n v="201502"/>
    <x v="2"/>
    <x v="4"/>
    <s v="397000"/>
    <s v="099                                "/>
    <s v="SYSNE"/>
    <s v="UADD    "/>
    <x v="5915"/>
    <s v="5006"/>
    <s v="06P93"/>
    <x v="78"/>
    <s v="Software 303"/>
    <s v="Programs"/>
  </r>
  <r>
    <s v="06W95"/>
    <x v="78"/>
    <x v="716"/>
    <x v="716"/>
    <s v="GP-Cap Blanket"/>
    <d v="2010-01-01T00:00:00"/>
    <x v="2"/>
    <n v="201502"/>
    <x v="2"/>
    <x v="4"/>
    <s v="303100"/>
    <s v="099                                "/>
    <s v="00"/>
    <s v="UADD    "/>
    <x v="2765"/>
    <s v="5006"/>
    <s v="06W95"/>
    <x v="78"/>
    <s v="Software 303"/>
    <s v="Programs"/>
  </r>
  <r>
    <s v="06P93"/>
    <x v="78"/>
    <x v="871"/>
    <x v="871"/>
    <s v="GP-Cap Specific"/>
    <d v="2011-05-26T00:00:00"/>
    <x v="2"/>
    <n v="201502"/>
    <x v="2"/>
    <x v="4"/>
    <s v="391101"/>
    <s v="099                                "/>
    <s v="00"/>
    <s v="UADD    "/>
    <x v="5916"/>
    <s v="5006"/>
    <s v="06P93"/>
    <x v="78"/>
    <s v="Software 303"/>
    <s v="Programs"/>
  </r>
  <r>
    <s v="06P93"/>
    <x v="78"/>
    <x v="871"/>
    <x v="871"/>
    <s v="GP-Cap Specific"/>
    <d v="2011-05-26T00:00:00"/>
    <x v="2"/>
    <n v="201502"/>
    <x v="2"/>
    <x v="4"/>
    <s v="397000"/>
    <s v="099                                "/>
    <s v="SYSNE"/>
    <s v="UADD    "/>
    <x v="5917"/>
    <s v="5006"/>
    <s v="06P93"/>
    <x v="78"/>
    <s v="Software 303"/>
    <s v="Programs"/>
  </r>
  <r>
    <s v="06W91"/>
    <x v="78"/>
    <x v="717"/>
    <x v="717"/>
    <s v="GP-Cap Blanket"/>
    <d v="2011-12-29T00:00:00"/>
    <x v="2"/>
    <n v="201502"/>
    <x v="2"/>
    <x v="4"/>
    <s v="303100"/>
    <s v="099                                "/>
    <s v="00"/>
    <s v="UADD    "/>
    <x v="5918"/>
    <s v="5006"/>
    <s v="06W91"/>
    <x v="78"/>
    <s v="Software 303"/>
    <s v="Programs"/>
  </r>
  <r>
    <s v="06W95"/>
    <x v="78"/>
    <x v="718"/>
    <x v="718"/>
    <s v="GP-Cap Specific"/>
    <d v="2013-03-01T00:00:00"/>
    <x v="2"/>
    <n v="201502"/>
    <x v="2"/>
    <x v="4"/>
    <s v="303100"/>
    <s v="099                                "/>
    <s v="00"/>
    <s v="UADD    "/>
    <x v="5919"/>
    <s v="5006"/>
    <s v="06W95"/>
    <x v="78"/>
    <s v="Software 303"/>
    <s v="Programs"/>
  </r>
  <r>
    <s v="06W95"/>
    <x v="78"/>
    <x v="719"/>
    <x v="719"/>
    <s v="GP-Cap Specific"/>
    <d v="2014-06-01T00:00:00"/>
    <x v="2"/>
    <n v="201502"/>
    <x v="0"/>
    <x v="3"/>
    <s v="303100"/>
    <s v="098                                "/>
    <s v="00"/>
    <s v="UADD    "/>
    <x v="5920"/>
    <s v="5006"/>
    <s v="06W95"/>
    <x v="78"/>
    <s v="Software 303"/>
    <s v="Programs"/>
  </r>
  <r>
    <s v="06W95"/>
    <x v="78"/>
    <x v="719"/>
    <x v="719"/>
    <s v="GP-Cap Specific"/>
    <d v="2014-06-01T00:00:00"/>
    <x v="2"/>
    <n v="201502"/>
    <x v="0"/>
    <x v="3"/>
    <s v="391101"/>
    <s v="098                                "/>
    <s v="00"/>
    <s v="UADD    "/>
    <x v="5921"/>
    <s v="5006"/>
    <s v="06W95"/>
    <x v="78"/>
    <s v="Software 303"/>
    <s v="Programs"/>
  </r>
  <r>
    <s v="06P98"/>
    <x v="79"/>
    <x v="721"/>
    <x v="721"/>
    <s v="PRD-Cap Specific"/>
    <d v="2014-09-01T00:00:00"/>
    <x v="2"/>
    <n v="201502"/>
    <x v="0"/>
    <x v="3"/>
    <s v="331000"/>
    <s v="307                                "/>
    <s v="CABNP"/>
    <s v="UADD    "/>
    <x v="5922"/>
    <s v="5014"/>
    <s v="06P98"/>
    <x v="79"/>
    <s v="General 389-391 / 393-395 / 397-398"/>
    <s v="Programs"/>
  </r>
  <r>
    <s v="05P95"/>
    <x v="79"/>
    <x v="965"/>
    <x v="965"/>
    <s v="GP-Cap Specific"/>
    <d v="2007-11-20T00:00:00"/>
    <x v="2"/>
    <n v="201502"/>
    <x v="2"/>
    <x v="4"/>
    <s v="391100"/>
    <s v="099                                "/>
    <s v="00"/>
    <s v="UTRF    "/>
    <x v="5923"/>
    <s v="5014"/>
    <s v="05P95"/>
    <x v="79"/>
    <s v="General 389-391 / 393-395 / 397-398"/>
    <s v="Programs"/>
  </r>
  <r>
    <s v="06P98"/>
    <x v="79"/>
    <x v="966"/>
    <x v="966"/>
    <s v="GP-Cap Specific"/>
    <d v="2014-10-01T00:00:00"/>
    <x v="2"/>
    <n v="201502"/>
    <x v="2"/>
    <x v="4"/>
    <s v="397000"/>
    <s v="099                                "/>
    <s v="SPOAL"/>
    <s v="UADD    "/>
    <x v="5924"/>
    <s v="5014"/>
    <s v="06P98"/>
    <x v="79"/>
    <s v="General 389-391 / 393-395 / 397-398"/>
    <s v="Programs"/>
  </r>
  <r>
    <s v="06P98"/>
    <x v="79"/>
    <x v="872"/>
    <x v="872"/>
    <s v="PRD-Cap Specific"/>
    <d v="2014-09-01T00:00:00"/>
    <x v="2"/>
    <n v="201502"/>
    <x v="0"/>
    <x v="3"/>
    <s v="331000"/>
    <s v="402                                "/>
    <s v="NOXNP"/>
    <s v="UADD    "/>
    <x v="5925"/>
    <s v="5014"/>
    <s v="06P98"/>
    <x v="79"/>
    <s v="General 389-391 / 393-395 / 397-398"/>
    <s v="Programs"/>
  </r>
  <r>
    <s v="21P09"/>
    <x v="81"/>
    <x v="723"/>
    <x v="723"/>
    <s v="GP-Cap Specific"/>
    <d v="2009-08-01T00:00:00"/>
    <x v="2"/>
    <n v="201502"/>
    <x v="0"/>
    <x v="3"/>
    <s v="391100"/>
    <s v="098                                "/>
    <s v="00"/>
    <s v="UADD    "/>
    <x v="5926"/>
    <s v="5121"/>
    <s v="21P09"/>
    <x v="81"/>
    <s v="General 389-391 / 393-395 / 397-398"/>
    <s v="Projects"/>
  </r>
  <r>
    <s v="21P09"/>
    <x v="81"/>
    <x v="723"/>
    <x v="723"/>
    <s v="GP-Cap Specific"/>
    <d v="2009-08-01T00:00:00"/>
    <x v="2"/>
    <n v="201502"/>
    <x v="0"/>
    <x v="3"/>
    <s v="397000"/>
    <s v="098                                "/>
    <s v="BLDCOM"/>
    <s v="UADD    "/>
    <x v="5927"/>
    <s v="5121"/>
    <s v="21P09"/>
    <x v="81"/>
    <s v="General 389-391 / 393-395 / 397-398"/>
    <s v="Projects"/>
  </r>
  <r>
    <s v="21P09"/>
    <x v="81"/>
    <x v="723"/>
    <x v="723"/>
    <s v="GP-Cap Specific"/>
    <d v="2009-08-01T00:00:00"/>
    <x v="2"/>
    <n v="201502"/>
    <x v="0"/>
    <x v="3"/>
    <s v="397000"/>
    <s v="098                                "/>
    <s v="HATCOM"/>
    <s v="UADD    "/>
    <x v="5928"/>
    <s v="5121"/>
    <s v="21P09"/>
    <x v="81"/>
    <s v="General 389-391 / 393-395 / 397-398"/>
    <s v="Projects"/>
  </r>
  <r>
    <s v="21P09"/>
    <x v="81"/>
    <x v="723"/>
    <x v="723"/>
    <s v="GP-Cap Specific"/>
    <d v="2009-08-01T00:00:00"/>
    <x v="2"/>
    <n v="201502"/>
    <x v="0"/>
    <x v="3"/>
    <s v="397000"/>
    <s v="098                                "/>
    <s v="LOLCOM"/>
    <s v="UADD    "/>
    <x v="5928"/>
    <s v="5121"/>
    <s v="21P09"/>
    <x v="81"/>
    <s v="General 389-391 / 393-395 / 397-398"/>
    <s v="Projects"/>
  </r>
  <r>
    <s v="21P09"/>
    <x v="81"/>
    <x v="723"/>
    <x v="723"/>
    <s v="GP-Cap Specific"/>
    <d v="2009-08-01T00:00:00"/>
    <x v="2"/>
    <n v="201502"/>
    <x v="0"/>
    <x v="3"/>
    <s v="397000"/>
    <s v="098                                "/>
    <s v="NLWCOM"/>
    <s v="UADD    "/>
    <x v="5929"/>
    <s v="5121"/>
    <s v="21P09"/>
    <x v="81"/>
    <s v="General 389-391 / 393-395 / 397-398"/>
    <s v="Projects"/>
  </r>
  <r>
    <s v="21P09"/>
    <x v="81"/>
    <x v="723"/>
    <x v="723"/>
    <s v="GP-Cap Specific"/>
    <d v="2009-08-01T00:00:00"/>
    <x v="2"/>
    <n v="201502"/>
    <x v="0"/>
    <x v="3"/>
    <s v="397000"/>
    <s v="098                                "/>
    <s v="SHNCOM"/>
    <s v="UADD    "/>
    <x v="5930"/>
    <s v="5121"/>
    <s v="21P09"/>
    <x v="81"/>
    <s v="General 389-391 / 393-395 / 397-398"/>
    <s v="Projects"/>
  </r>
  <r>
    <s v="21P09"/>
    <x v="81"/>
    <x v="723"/>
    <x v="723"/>
    <s v="GP-Cap Specific"/>
    <d v="2009-08-01T00:00:00"/>
    <x v="2"/>
    <n v="201502"/>
    <x v="0"/>
    <x v="3"/>
    <s v="397000"/>
    <s v="098                                "/>
    <s v="SYSOPR"/>
    <s v="UADD    "/>
    <x v="5931"/>
    <s v="5121"/>
    <s v="21P09"/>
    <x v="81"/>
    <s v="General 389-391 / 393-395 / 397-398"/>
    <s v="Projects"/>
  </r>
  <r>
    <s v="38N09"/>
    <x v="82"/>
    <x v="967"/>
    <x v="967"/>
    <s v="GP-Cap Specific"/>
    <d v="2012-03-23T00:00:00"/>
    <x v="2"/>
    <n v="201502"/>
    <x v="2"/>
    <x v="4"/>
    <s v="303100"/>
    <s v="099                                "/>
    <s v="00"/>
    <s v="UADD    "/>
    <x v="5932"/>
    <s v="5138"/>
    <s v="38N09"/>
    <x v="82"/>
    <s v="Software 303"/>
    <s v="Projects"/>
  </r>
  <r>
    <s v="38N09"/>
    <x v="82"/>
    <x v="967"/>
    <x v="967"/>
    <s v="GP-Cap Specific"/>
    <d v="2012-03-23T00:00:00"/>
    <x v="2"/>
    <n v="201502"/>
    <x v="2"/>
    <x v="4"/>
    <s v="391101"/>
    <s v="099                                "/>
    <s v="00"/>
    <s v="UADD    "/>
    <x v="5933"/>
    <s v="5138"/>
    <s v="38N09"/>
    <x v="82"/>
    <s v="Software 303"/>
    <s v="Projects"/>
  </r>
  <r>
    <s v="37N09"/>
    <x v="82"/>
    <x v="968"/>
    <x v="968"/>
    <s v="GP-Cap Specific"/>
    <d v="2012-06-01T00:00:00"/>
    <x v="2"/>
    <n v="201502"/>
    <x v="2"/>
    <x v="4"/>
    <s v="391101"/>
    <s v="099                                "/>
    <s v="00"/>
    <s v="UTRT    "/>
    <x v="5934"/>
    <s v="5138"/>
    <s v="37N09"/>
    <x v="82"/>
    <s v="Software 303"/>
    <s v="Projects"/>
  </r>
  <r>
    <s v="37N09"/>
    <x v="82"/>
    <x v="969"/>
    <x v="969"/>
    <s v="GP-Cap Specific"/>
    <d v="2012-06-01T00:00:00"/>
    <x v="2"/>
    <n v="201502"/>
    <x v="2"/>
    <x v="4"/>
    <s v="303100"/>
    <s v="099                                "/>
    <s v="00"/>
    <s v="UADD    "/>
    <x v="5935"/>
    <s v="5138"/>
    <s v="37N09"/>
    <x v="82"/>
    <s v="Software 303"/>
    <s v="Projects"/>
  </r>
  <r>
    <s v="37N09"/>
    <x v="82"/>
    <x v="969"/>
    <x v="969"/>
    <s v="GP-Cap Specific"/>
    <d v="2012-06-01T00:00:00"/>
    <x v="2"/>
    <n v="201502"/>
    <x v="2"/>
    <x v="4"/>
    <s v="391101"/>
    <s v="099                                "/>
    <s v="00"/>
    <s v="UADD    "/>
    <x v="5936"/>
    <s v="5138"/>
    <s v="37N09"/>
    <x v="82"/>
    <s v="Software 303"/>
    <s v="Projects"/>
  </r>
  <r>
    <s v="38W09"/>
    <x v="82"/>
    <x v="724"/>
    <x v="724"/>
    <s v="GP-Cap Specific"/>
    <d v="2014-02-01T00:00:00"/>
    <x v="2"/>
    <n v="201502"/>
    <x v="1"/>
    <x v="4"/>
    <s v="303100"/>
    <s v="099                                "/>
    <s v="00"/>
    <s v="UADD    "/>
    <x v="5937"/>
    <s v="5138"/>
    <s v="38W09"/>
    <x v="82"/>
    <s v="Software 303"/>
    <s v="Projects"/>
  </r>
  <r>
    <s v="43N09"/>
    <x v="84"/>
    <x v="727"/>
    <x v="727"/>
    <s v="GP-Cap Specific"/>
    <d v="2012-12-01T00:00:00"/>
    <x v="2"/>
    <n v="201502"/>
    <x v="2"/>
    <x v="4"/>
    <s v="303100"/>
    <s v="099                                "/>
    <s v="00"/>
    <s v="UADD    "/>
    <x v="5938"/>
    <s v="5143"/>
    <s v="43N09"/>
    <x v="84"/>
    <s v="Software 303"/>
    <s v="Projects"/>
  </r>
  <r>
    <s v="43N09"/>
    <x v="84"/>
    <x v="727"/>
    <x v="727"/>
    <s v="GP-Cap Specific"/>
    <d v="2012-12-01T00:00:00"/>
    <x v="2"/>
    <n v="201502"/>
    <x v="2"/>
    <x v="4"/>
    <s v="391101"/>
    <s v="099                                "/>
    <s v="00"/>
    <s v="UADD    "/>
    <x v="5939"/>
    <s v="5143"/>
    <s v="43N09"/>
    <x v="84"/>
    <s v="Software 303"/>
    <s v="Projects"/>
  </r>
  <r>
    <s v="44N09"/>
    <x v="85"/>
    <x v="728"/>
    <x v="728"/>
    <s v="GP-Cap Specific"/>
    <d v="2014-02-01T00:00:00"/>
    <x v="2"/>
    <n v="201502"/>
    <x v="1"/>
    <x v="4"/>
    <s v="303100"/>
    <s v="099                                "/>
    <s v="00"/>
    <s v="CFNU    "/>
    <x v="5940"/>
    <s v="5144"/>
    <s v="44N09"/>
    <x v="85"/>
    <s v="Software 303"/>
    <s v="Projects"/>
  </r>
  <r>
    <s v="44N09"/>
    <x v="85"/>
    <x v="728"/>
    <x v="728"/>
    <s v="GP-Cap Specific"/>
    <d v="2014-02-01T00:00:00"/>
    <x v="2"/>
    <n v="201502"/>
    <x v="1"/>
    <x v="4"/>
    <s v="303100"/>
    <s v="099                                "/>
    <s v="00"/>
    <s v="NURV    "/>
    <x v="5941"/>
    <s v="5144"/>
    <s v="44N09"/>
    <x v="85"/>
    <s v="Software 303"/>
    <s v="Projects"/>
  </r>
  <r>
    <s v="44N09"/>
    <x v="85"/>
    <x v="728"/>
    <x v="728"/>
    <s v="GP-Cap Specific"/>
    <d v="2014-02-01T00:00:00"/>
    <x v="2"/>
    <n v="201502"/>
    <x v="1"/>
    <x v="4"/>
    <s v="391100"/>
    <s v="099                                "/>
    <s v="00"/>
    <s v="NURV    "/>
    <x v="5942"/>
    <s v="5144"/>
    <s v="44N09"/>
    <x v="85"/>
    <s v="Software 303"/>
    <s v="Projects"/>
  </r>
  <r>
    <s v="44N09"/>
    <x v="85"/>
    <x v="728"/>
    <x v="728"/>
    <s v="GP-Cap Specific"/>
    <d v="2014-02-01T00:00:00"/>
    <x v="2"/>
    <n v="201502"/>
    <x v="1"/>
    <x v="4"/>
    <s v="391101"/>
    <s v="099                                "/>
    <s v="00"/>
    <s v="CFNU    "/>
    <x v="5943"/>
    <s v="5144"/>
    <s v="44N09"/>
    <x v="85"/>
    <s v="Software 303"/>
    <s v="Projects"/>
  </r>
  <r>
    <s v="YI996"/>
    <x v="88"/>
    <x v="732"/>
    <x v="732"/>
    <s v="GP-Cap Specific"/>
    <d v="2014-04-01T00:00:00"/>
    <x v="2"/>
    <n v="201502"/>
    <x v="0"/>
    <x v="3"/>
    <s v="392046"/>
    <s v="098                                "/>
    <s v="00"/>
    <s v="UADD    "/>
    <x v="5944"/>
    <s v="6103"/>
    <s v="YI996"/>
    <x v="88"/>
    <s v="Hydro 331-336"/>
    <s v="Mandated"/>
  </r>
  <r>
    <s v="YI994"/>
    <x v="88"/>
    <x v="733"/>
    <x v="733"/>
    <s v="GP-Cap Specific"/>
    <d v="2014-04-01T00:00:00"/>
    <x v="2"/>
    <n v="201502"/>
    <x v="0"/>
    <x v="3"/>
    <s v="392046"/>
    <s v="098                                "/>
    <s v="00"/>
    <s v="UADD    "/>
    <x v="5945"/>
    <s v="6103"/>
    <s v="YI994"/>
    <x v="88"/>
    <s v="Hydro 331-336"/>
    <s v="Mandated"/>
  </r>
  <r>
    <s v="YI996"/>
    <x v="88"/>
    <x v="734"/>
    <x v="734"/>
    <s v="GP-Cap Specific"/>
    <d v="2014-04-01T00:00:00"/>
    <x v="2"/>
    <n v="201502"/>
    <x v="0"/>
    <x v="3"/>
    <s v="392046"/>
    <s v="098                                "/>
    <s v="00"/>
    <s v="UADD    "/>
    <x v="5944"/>
    <s v="6103"/>
    <s v="YI996"/>
    <x v="88"/>
    <s v="Hydro 331-336"/>
    <s v="Mandated"/>
  </r>
  <r>
    <s v="YI996"/>
    <x v="88"/>
    <x v="744"/>
    <x v="744"/>
    <s v="PRD-Cap Specific"/>
    <d v="2013-05-01T00:00:00"/>
    <x v="2"/>
    <n v="201502"/>
    <x v="0"/>
    <x v="3"/>
    <s v="336000"/>
    <s v="307                                "/>
    <s v="CABNP"/>
    <s v="UADD    "/>
    <x v="5946"/>
    <s v="6103"/>
    <s v="YI996"/>
    <x v="88"/>
    <s v="Hydro 331-336"/>
    <s v="Mandated"/>
  </r>
  <r>
    <s v="SI621"/>
    <x v="89"/>
    <x v="746"/>
    <x v="746"/>
    <s v="PRD-Cap Blanket"/>
    <d v="2014-12-01T00:00:00"/>
    <x v="2"/>
    <n v="201502"/>
    <x v="0"/>
    <x v="3"/>
    <s v="331200"/>
    <s v="300                                "/>
    <s v="PF"/>
    <s v="UADD    "/>
    <x v="4781"/>
    <s v="6107"/>
    <s v="SI621"/>
    <x v="89"/>
    <s v="Hydro 331-336"/>
    <s v="Mandated"/>
  </r>
  <r>
    <s v="SI621"/>
    <x v="89"/>
    <x v="747"/>
    <x v="747"/>
    <s v="PRD-Cap Blanket"/>
    <d v="2014-12-01T00:00:00"/>
    <x v="2"/>
    <n v="201502"/>
    <x v="0"/>
    <x v="3"/>
    <s v="331200"/>
    <s v="300                                "/>
    <s v="PF"/>
    <s v="UADD    "/>
    <x v="4783"/>
    <s v="6107"/>
    <s v="SI621"/>
    <x v="89"/>
    <s v="Hydro 331-336"/>
    <s v="Mandated"/>
  </r>
  <r>
    <s v="SI621"/>
    <x v="89"/>
    <x v="750"/>
    <x v="750"/>
    <s v="PRD-Cap Specific"/>
    <d v="2012-06-01T00:00:00"/>
    <x v="2"/>
    <n v="201502"/>
    <x v="0"/>
    <x v="3"/>
    <s v="332100"/>
    <s v="300                                "/>
    <s v="PF"/>
    <s v="UADD    "/>
    <x v="5947"/>
    <s v="6107"/>
    <s v="SI621"/>
    <x v="89"/>
    <s v="Hydro 331-336"/>
    <s v="Mandated"/>
  </r>
  <r>
    <s v="80K51"/>
    <x v="90"/>
    <x v="970"/>
    <x v="970"/>
    <s v="GP-Cap Specific"/>
    <d v="2013-11-01T00:00:00"/>
    <x v="2"/>
    <n v="201502"/>
    <x v="1"/>
    <x v="0"/>
    <s v="392046"/>
    <s v="028                                "/>
    <s v="00"/>
    <s v="UADD    "/>
    <x v="5948"/>
    <s v="7000"/>
    <s v="80K51"/>
    <x v="90"/>
    <s v="Transportation and Tools 392 / 396"/>
    <s v="Programs"/>
  </r>
  <r>
    <s v="80K51"/>
    <x v="90"/>
    <x v="876"/>
    <x v="876"/>
    <s v="GP-Cap Specific"/>
    <d v="2014-04-01T00:00:00"/>
    <x v="2"/>
    <n v="201502"/>
    <x v="0"/>
    <x v="3"/>
    <s v="392046"/>
    <s v="098                                "/>
    <s v="00"/>
    <s v="UADD    "/>
    <x v="5949"/>
    <s v="7000"/>
    <s v="80K51"/>
    <x v="90"/>
    <s v="Transportation and Tools 392 / 396"/>
    <s v="Programs"/>
  </r>
  <r>
    <s v="80K51"/>
    <x v="90"/>
    <x v="756"/>
    <x v="756"/>
    <s v="GP-Cap Specific"/>
    <d v="2013-06-01T00:00:00"/>
    <x v="2"/>
    <n v="201502"/>
    <x v="1"/>
    <x v="3"/>
    <s v="392056"/>
    <s v="098                                "/>
    <s v="00"/>
    <s v="UADD    "/>
    <x v="5950"/>
    <s v="7000"/>
    <s v="80K51"/>
    <x v="90"/>
    <s v="Transportation and Tools 392 / 396"/>
    <s v="Programs"/>
  </r>
  <r>
    <s v="80K51"/>
    <x v="90"/>
    <x v="971"/>
    <x v="971"/>
    <s v="GP-Cap Specific"/>
    <d v="2014-04-01T00:00:00"/>
    <x v="2"/>
    <n v="201502"/>
    <x v="0"/>
    <x v="3"/>
    <s v="392056"/>
    <s v="098                                "/>
    <s v="00"/>
    <s v="UADD    "/>
    <x v="5951"/>
    <s v="7000"/>
    <s v="80K51"/>
    <x v="90"/>
    <s v="Transportation and Tools 392 / 396"/>
    <s v="Programs"/>
  </r>
  <r>
    <s v="80K51"/>
    <x v="90"/>
    <x v="972"/>
    <x v="972"/>
    <s v="GP-Cap Specific"/>
    <d v="2014-01-01T00:00:00"/>
    <x v="2"/>
    <n v="201502"/>
    <x v="0"/>
    <x v="0"/>
    <s v="392057"/>
    <s v="028                                "/>
    <s v="00"/>
    <s v="UADD    "/>
    <x v="5952"/>
    <s v="7000"/>
    <s v="80K51"/>
    <x v="90"/>
    <s v="Transportation and Tools 392 / 396"/>
    <s v="Programs"/>
  </r>
  <r>
    <s v="80K51"/>
    <x v="90"/>
    <x v="973"/>
    <x v="973"/>
    <s v="GP-Cap Specific"/>
    <d v="2014-03-01T00:00:00"/>
    <x v="2"/>
    <n v="201502"/>
    <x v="0"/>
    <x v="0"/>
    <s v="392000"/>
    <s v="028                                "/>
    <s v="00"/>
    <s v="UADD    "/>
    <x v="5953"/>
    <s v="7000"/>
    <s v="80K51"/>
    <x v="90"/>
    <s v="Transportation and Tools 392 / 396"/>
    <s v="Programs"/>
  </r>
  <r>
    <s v="80K51"/>
    <x v="90"/>
    <x v="974"/>
    <x v="974"/>
    <s v="GP-Cap Specific"/>
    <d v="2013-11-01T00:00:00"/>
    <x v="2"/>
    <n v="201502"/>
    <x v="1"/>
    <x v="1"/>
    <s v="392046"/>
    <s v="038                                "/>
    <s v="00"/>
    <s v="UADD    "/>
    <x v="5954"/>
    <s v="7000"/>
    <s v="80K51"/>
    <x v="90"/>
    <s v="Transportation and Tools 392 / 396"/>
    <s v="Programs"/>
  </r>
  <r>
    <s v="80K51"/>
    <x v="90"/>
    <x v="975"/>
    <x v="975"/>
    <s v="GP-Cap Specific"/>
    <d v="2013-11-01T00:00:00"/>
    <x v="2"/>
    <n v="201502"/>
    <x v="0"/>
    <x v="1"/>
    <s v="392046"/>
    <s v="038                                "/>
    <s v="00"/>
    <s v="CFNU    "/>
    <x v="5955"/>
    <s v="7000"/>
    <s v="80K51"/>
    <x v="90"/>
    <s v="Transportation and Tools 392 / 396"/>
    <s v="Programs"/>
  </r>
  <r>
    <s v="80K51"/>
    <x v="90"/>
    <x v="975"/>
    <x v="975"/>
    <s v="GP-Cap Specific"/>
    <d v="2013-11-01T00:00:00"/>
    <x v="2"/>
    <n v="201502"/>
    <x v="0"/>
    <x v="1"/>
    <s v="392046"/>
    <s v="038                                "/>
    <s v="00"/>
    <s v="NURV    "/>
    <x v="5956"/>
    <s v="7000"/>
    <s v="80K51"/>
    <x v="90"/>
    <s v="Transportation and Tools 392 / 396"/>
    <s v="Programs"/>
  </r>
  <r>
    <s v="80K51"/>
    <x v="90"/>
    <x v="882"/>
    <x v="882"/>
    <s v="GP-Cap Specific"/>
    <d v="2014-01-01T00:00:00"/>
    <x v="2"/>
    <n v="201502"/>
    <x v="2"/>
    <x v="0"/>
    <s v="392046"/>
    <s v="028                                "/>
    <s v="00"/>
    <s v="UADD    "/>
    <x v="5957"/>
    <s v="7000"/>
    <s v="80K51"/>
    <x v="90"/>
    <s v="Transportation and Tools 392 / 396"/>
    <s v="Programs"/>
  </r>
  <r>
    <s v="71H07"/>
    <x v="91"/>
    <x v="976"/>
    <x v="976"/>
    <s v="GP-Cap Specific"/>
    <d v="2012-01-02T00:00:00"/>
    <x v="2"/>
    <n v="201502"/>
    <x v="0"/>
    <x v="0"/>
    <s v="390100"/>
    <s v="028                                "/>
    <s v="OTHEL"/>
    <s v="CFNU    "/>
    <x v="5958"/>
    <s v="7001"/>
    <s v="71H07"/>
    <x v="91"/>
    <s v="General 389-391 / 393-395 / 397-398"/>
    <s v="Programs"/>
  </r>
  <r>
    <s v="71H07"/>
    <x v="91"/>
    <x v="976"/>
    <x v="976"/>
    <s v="GP-Cap Specific"/>
    <d v="2012-01-02T00:00:00"/>
    <x v="2"/>
    <n v="201502"/>
    <x v="0"/>
    <x v="0"/>
    <s v="390100"/>
    <s v="028                                "/>
    <s v="OTHEL"/>
    <s v="NURV    "/>
    <x v="5959"/>
    <s v="7001"/>
    <s v="71H07"/>
    <x v="91"/>
    <s v="General 389-391 / 393-395 / 397-398"/>
    <s v="Programs"/>
  </r>
  <r>
    <s v="71H07"/>
    <x v="91"/>
    <x v="977"/>
    <x v="977"/>
    <s v="GP-Cap Specific"/>
    <d v="2013-02-01T00:00:00"/>
    <x v="2"/>
    <n v="201502"/>
    <x v="2"/>
    <x v="1"/>
    <s v="390100"/>
    <s v="038                                "/>
    <s v="CDASE"/>
    <s v="UADD    "/>
    <x v="5960"/>
    <s v="7001"/>
    <s v="71H07"/>
    <x v="91"/>
    <s v="General 389-391 / 393-395 / 397-398"/>
    <s v="Programs"/>
  </r>
  <r>
    <s v="71H07"/>
    <x v="91"/>
    <x v="977"/>
    <x v="977"/>
    <s v="GP-Cap Specific"/>
    <d v="2013-02-01T00:00:00"/>
    <x v="2"/>
    <n v="201502"/>
    <x v="2"/>
    <x v="1"/>
    <s v="390100"/>
    <s v="099                                "/>
    <s v="CDASE"/>
    <s v="UADD    "/>
    <x v="239"/>
    <s v="7001"/>
    <s v="71H07"/>
    <x v="91"/>
    <s v="General 389-391 / 393-395 / 397-398"/>
    <s v="Programs"/>
  </r>
  <r>
    <s v="71H07"/>
    <x v="91"/>
    <x v="978"/>
    <x v="978"/>
    <s v="GP-Cap Specific"/>
    <d v="2014-12-01T00:00:00"/>
    <x v="2"/>
    <n v="201502"/>
    <x v="2"/>
    <x v="4"/>
    <s v="390100"/>
    <s v="099                                "/>
    <s v="CENTR"/>
    <s v="UADD    "/>
    <x v="5961"/>
    <s v="7001"/>
    <s v="71H07"/>
    <x v="91"/>
    <s v="General 389-391 / 393-395 / 397-398"/>
    <s v="Programs"/>
  </r>
  <r>
    <s v="71H07"/>
    <x v="91"/>
    <x v="979"/>
    <x v="979"/>
    <s v="GP-Cap Specific"/>
    <d v="2014-09-01T00:00:00"/>
    <x v="2"/>
    <n v="201502"/>
    <x v="2"/>
    <x v="4"/>
    <s v="390100"/>
    <s v="099                                "/>
    <s v="CENTR"/>
    <s v="UADD    "/>
    <x v="5962"/>
    <s v="7001"/>
    <s v="71H07"/>
    <x v="91"/>
    <s v="General 389-391 / 393-395 / 397-398"/>
    <s v="Programs"/>
  </r>
  <r>
    <s v="71H07"/>
    <x v="91"/>
    <x v="980"/>
    <x v="980"/>
    <s v="GP-Cap Specific"/>
    <d v="2014-03-01T00:00:00"/>
    <x v="2"/>
    <n v="201502"/>
    <x v="2"/>
    <x v="4"/>
    <s v="389200"/>
    <s v="099                                "/>
    <s v="NCR"/>
    <s v="UADD    "/>
    <x v="5963"/>
    <s v="7001"/>
    <s v="71H07"/>
    <x v="91"/>
    <s v="General 389-391 / 393-395 / 397-398"/>
    <s v="Programs"/>
  </r>
  <r>
    <s v="71H07"/>
    <x v="91"/>
    <x v="980"/>
    <x v="980"/>
    <s v="GP-Cap Specific"/>
    <d v="2014-03-01T00:00:00"/>
    <x v="2"/>
    <n v="201502"/>
    <x v="2"/>
    <x v="4"/>
    <s v="389200"/>
    <s v="099                                "/>
    <s v="ROSSCT"/>
    <s v="UADD    "/>
    <x v="5964"/>
    <s v="7001"/>
    <s v="71H07"/>
    <x v="91"/>
    <s v="General 389-391 / 393-395 / 397-398"/>
    <s v="Programs"/>
  </r>
  <r>
    <s v="71H07"/>
    <x v="91"/>
    <x v="782"/>
    <x v="782"/>
    <s v="GP-Cap Specific"/>
    <d v="2012-09-24T00:00:00"/>
    <x v="2"/>
    <n v="201502"/>
    <x v="0"/>
    <x v="1"/>
    <s v="390100"/>
    <s v="038                                "/>
    <s v="STMAS"/>
    <s v="UADD    "/>
    <x v="5965"/>
    <s v="7001"/>
    <s v="71H07"/>
    <x v="91"/>
    <s v="General 389-391 / 393-395 / 397-398"/>
    <s v="Programs"/>
  </r>
  <r>
    <s v="76H07"/>
    <x v="92"/>
    <x v="981"/>
    <x v="981"/>
    <s v="GP-Cap Blanket"/>
    <d v="2015-01-01T00:00:00"/>
    <x v="2"/>
    <n v="201502"/>
    <x v="2"/>
    <x v="4"/>
    <s v="391000"/>
    <s v="099                                "/>
    <s v="00"/>
    <s v="UADD    "/>
    <x v="5966"/>
    <s v="7003"/>
    <s v="76H07"/>
    <x v="92"/>
    <s v="General 389-391 / 393-395 / 397-398"/>
    <s v="Programs"/>
  </r>
  <r>
    <s v="85J51"/>
    <x v="93"/>
    <x v="784"/>
    <x v="784"/>
    <s v="GP-Cap Blanket"/>
    <d v="1999-06-10T00:00:00"/>
    <x v="2"/>
    <n v="201502"/>
    <x v="2"/>
    <x v="3"/>
    <s v="393000"/>
    <s v="098                                "/>
    <s v="00"/>
    <s v="UADD    "/>
    <x v="5967"/>
    <s v="7005"/>
    <s v="85J51"/>
    <x v="93"/>
    <s v="General 389-391 / 393-395 / 397-398"/>
    <s v="Programs"/>
  </r>
  <r>
    <s v="86D53"/>
    <x v="94"/>
    <x v="785"/>
    <x v="785"/>
    <s v="GP-Cap Blanket"/>
    <d v="1993-12-14T00:00:00"/>
    <x v="2"/>
    <n v="201502"/>
    <x v="2"/>
    <x v="4"/>
    <s v="394000"/>
    <s v="099                                "/>
    <s v="00"/>
    <s v="UADD    "/>
    <x v="5968"/>
    <s v="7006"/>
    <s v="86D53"/>
    <x v="94"/>
    <s v="General 389-391 / 393-395 / 397-398"/>
    <s v="Non-Construction"/>
  </r>
  <r>
    <s v="86B50"/>
    <x v="94"/>
    <x v="787"/>
    <x v="787"/>
    <s v="GP-Cap Blanket"/>
    <d v="1993-12-02T00:00:00"/>
    <x v="2"/>
    <n v="201502"/>
    <x v="1"/>
    <x v="4"/>
    <s v="394000"/>
    <s v="099                                "/>
    <s v="00"/>
    <s v="UADD    "/>
    <x v="5969"/>
    <s v="7006"/>
    <s v="86B50"/>
    <x v="94"/>
    <s v="General 389-391 / 393-395 / 397-398"/>
    <s v="Non-Construction"/>
  </r>
  <r>
    <s v="12E55"/>
    <x v="95"/>
    <x v="982"/>
    <x v="982"/>
    <s v="GP-Cap Specific"/>
    <d v="2012-03-14T00:00:00"/>
    <x v="2"/>
    <n v="201502"/>
    <x v="0"/>
    <x v="3"/>
    <s v="303100"/>
    <s v="098                                "/>
    <s v="00"/>
    <s v="UADD    "/>
    <x v="5970"/>
    <s v="7050"/>
    <s v="12E55"/>
    <x v="95"/>
    <s v="General 389-391 / 393-395 / 397-398"/>
    <s v="Productivity"/>
  </r>
  <r>
    <s v="12E55"/>
    <x v="95"/>
    <x v="982"/>
    <x v="982"/>
    <s v="GP-Cap Specific"/>
    <d v="2012-03-14T00:00:00"/>
    <x v="2"/>
    <n v="201502"/>
    <x v="0"/>
    <x v="3"/>
    <s v="391101"/>
    <s v="098                                "/>
    <s v="00"/>
    <s v="UADD    "/>
    <x v="5971"/>
    <s v="7050"/>
    <s v="12E55"/>
    <x v="95"/>
    <s v="General 389-391 / 393-395 / 397-398"/>
    <s v="Productivity"/>
  </r>
  <r>
    <s v="07H07"/>
    <x v="97"/>
    <x v="792"/>
    <x v="792"/>
    <s v="GP-Cap Specific"/>
    <d v="2011-03-01T00:00:00"/>
    <x v="2"/>
    <n v="201502"/>
    <x v="2"/>
    <x v="3"/>
    <s v="390100"/>
    <s v="098                                "/>
    <s v="DOLFLT"/>
    <s v="UADD    "/>
    <x v="5972"/>
    <s v="7107"/>
    <s v="07H07"/>
    <x v="97"/>
    <s v="General 389-391 / 393-395 / 397-398"/>
    <s v="Projects"/>
  </r>
  <r>
    <s v="26H07"/>
    <x v="111"/>
    <x v="983"/>
    <x v="983"/>
    <s v="GP-Cap Specific"/>
    <d v="2013-02-01T00:00:00"/>
    <x v="2"/>
    <n v="201502"/>
    <x v="2"/>
    <x v="4"/>
    <s v="397000"/>
    <s v="099                                "/>
    <s v="SPOSE"/>
    <s v="UADD    "/>
    <x v="5973"/>
    <s v="7126"/>
    <s v="26H07"/>
    <x v="111"/>
    <s v="General 389-391 / 393-395 / 397-398"/>
    <s v="Projects"/>
  </r>
  <r>
    <s v="27M54"/>
    <x v="99"/>
    <x v="984"/>
    <x v="984"/>
    <s v="GP-Cap Specific"/>
    <d v="2013-11-01T00:00:00"/>
    <x v="2"/>
    <n v="201502"/>
    <x v="1"/>
    <x v="0"/>
    <s v="392046"/>
    <s v="028                                "/>
    <s v="00"/>
    <s v="UADD    "/>
    <x v="5974"/>
    <s v="7127"/>
    <s v="27M54"/>
    <x v="99"/>
    <s v="Transportation and Tools 392 / 396"/>
    <s v="Projects"/>
  </r>
  <r>
    <s v="27M54"/>
    <x v="99"/>
    <x v="794"/>
    <x v="794"/>
    <s v="GP-Cap Specific"/>
    <d v="2014-01-01T00:00:00"/>
    <x v="2"/>
    <n v="201502"/>
    <x v="0"/>
    <x v="0"/>
    <s v="392046"/>
    <s v="028                                "/>
    <s v="00"/>
    <s v="UADD    "/>
    <x v="5975"/>
    <s v="7127"/>
    <s v="27M54"/>
    <x v="99"/>
    <s v="Transportation and Tools 392 / 396"/>
    <s v="Projects"/>
  </r>
  <r>
    <s v="27M54"/>
    <x v="99"/>
    <x v="985"/>
    <x v="985"/>
    <s v="GP-Cap Specific"/>
    <d v="2013-11-01T00:00:00"/>
    <x v="2"/>
    <n v="201502"/>
    <x v="1"/>
    <x v="1"/>
    <s v="392046"/>
    <s v="038                                "/>
    <s v="00"/>
    <s v="UADD    "/>
    <x v="5976"/>
    <s v="7127"/>
    <s v="27M54"/>
    <x v="99"/>
    <s v="Transportation and Tools 392 / 396"/>
    <s v="Projects"/>
  </r>
  <r>
    <s v="27M54"/>
    <x v="99"/>
    <x v="895"/>
    <x v="895"/>
    <s v="GP-Cap Specific"/>
    <d v="2014-01-01T00:00:00"/>
    <x v="2"/>
    <n v="201502"/>
    <x v="2"/>
    <x v="0"/>
    <s v="392046"/>
    <s v="028                                "/>
    <s v="00"/>
    <s v="UADD    "/>
    <x v="5977"/>
    <s v="7127"/>
    <s v="27M54"/>
    <x v="99"/>
    <s v="Transportation and Tools 392 / 396"/>
    <s v="Projects"/>
  </r>
  <r>
    <s v="29N09"/>
    <x v="100"/>
    <x v="795"/>
    <x v="795"/>
    <s v="GP-Cap Specific"/>
    <d v="2013-08-01T00:00:00"/>
    <x v="2"/>
    <n v="201502"/>
    <x v="2"/>
    <x v="4"/>
    <s v="303100"/>
    <s v="099                                "/>
    <s v="00"/>
    <s v="CFNU    "/>
    <x v="5978"/>
    <s v="7129"/>
    <s v="29N09"/>
    <x v="100"/>
    <s v="Software 303"/>
    <s v="Projects"/>
  </r>
  <r>
    <s v="29N09"/>
    <x v="100"/>
    <x v="795"/>
    <x v="795"/>
    <s v="GP-Cap Specific"/>
    <d v="2013-08-01T00:00:00"/>
    <x v="2"/>
    <n v="201502"/>
    <x v="2"/>
    <x v="4"/>
    <s v="303100"/>
    <s v="099                                "/>
    <s v="00"/>
    <s v="NURV    "/>
    <x v="5979"/>
    <s v="7129"/>
    <s v="29N09"/>
    <x v="100"/>
    <s v="Software 303"/>
    <s v="Projects"/>
  </r>
  <r>
    <s v="JN604"/>
    <x v="101"/>
    <x v="796"/>
    <x v="796"/>
    <s v="PRD-Cap Blanket"/>
    <d v="1998-05-10T00:00:00"/>
    <x v="2"/>
    <n v="201502"/>
    <x v="1"/>
    <x v="3"/>
    <s v="351100"/>
    <s v="545                                "/>
    <s v="JP"/>
    <s v="UADD    "/>
    <x v="5980"/>
    <s v="7201"/>
    <s v="JN604"/>
    <x v="101"/>
    <s v="Gas Underground Storage 350-357"/>
    <s v="Programs"/>
  </r>
  <r>
    <s v="JN604"/>
    <x v="101"/>
    <x v="796"/>
    <x v="796"/>
    <s v="PRD-Cap Blanket"/>
    <d v="1998-05-10T00:00:00"/>
    <x v="2"/>
    <n v="201502"/>
    <x v="1"/>
    <x v="3"/>
    <s v="352000"/>
    <s v="545                                "/>
    <s v="JP"/>
    <s v="UADD    "/>
    <x v="5980"/>
    <s v="7201"/>
    <s v="JN604"/>
    <x v="101"/>
    <s v="Gas Underground Storage 350-357"/>
    <s v="Programs"/>
  </r>
  <r>
    <s v="JN604"/>
    <x v="101"/>
    <x v="796"/>
    <x v="796"/>
    <s v="PRD-Cap Blanket"/>
    <d v="1998-05-10T00:00:00"/>
    <x v="2"/>
    <n v="201502"/>
    <x v="1"/>
    <x v="3"/>
    <s v="354000"/>
    <s v="545                                "/>
    <s v="JP"/>
    <s v="UADD    "/>
    <x v="5980"/>
    <s v="7201"/>
    <s v="JN604"/>
    <x v="101"/>
    <s v="Gas Underground Storage 350-357"/>
    <s v="Programs"/>
  </r>
  <r>
    <s v="JN604"/>
    <x v="101"/>
    <x v="796"/>
    <x v="796"/>
    <s v="PRD-Cap Blanket"/>
    <d v="1998-05-10T00:00:00"/>
    <x v="2"/>
    <n v="201502"/>
    <x v="1"/>
    <x v="3"/>
    <s v="355000"/>
    <s v="545                                "/>
    <s v="JP"/>
    <s v="UADD    "/>
    <x v="5980"/>
    <s v="7201"/>
    <s v="JN604"/>
    <x v="101"/>
    <s v="Gas Underground Storage 350-357"/>
    <s v="Programs"/>
  </r>
  <r>
    <s v="JN604"/>
    <x v="101"/>
    <x v="796"/>
    <x v="796"/>
    <s v="PRD-Cap Blanket"/>
    <d v="1998-05-10T00:00:00"/>
    <x v="2"/>
    <n v="201502"/>
    <x v="1"/>
    <x v="3"/>
    <s v="357000"/>
    <s v="545                                "/>
    <s v="JP"/>
    <s v="UADD    "/>
    <x v="5980"/>
    <s v="7201"/>
    <s v="JN604"/>
    <x v="101"/>
    <s v="Gas Underground Storage 350-357"/>
    <s v="Programs"/>
  </r>
  <r>
    <s v="JN001"/>
    <x v="101"/>
    <x v="797"/>
    <x v="797"/>
    <s v="GSTOR-Cap Blanket"/>
    <d v="2009-01-01T00:00:00"/>
    <x v="2"/>
    <n v="201502"/>
    <x v="1"/>
    <x v="2"/>
    <s v="351400"/>
    <s v="545                                "/>
    <s v="JP"/>
    <s v="UADD    "/>
    <x v="5981"/>
    <s v="7201"/>
    <s v="JN001"/>
    <x v="101"/>
    <s v="Gas Underground Storage 350-357"/>
    <s v="Programs"/>
  </r>
  <r>
    <s v="JN001"/>
    <x v="101"/>
    <x v="797"/>
    <x v="797"/>
    <s v="GSTOR-Cap Blanket"/>
    <d v="2009-01-01T00:00:00"/>
    <x v="2"/>
    <n v="201502"/>
    <x v="1"/>
    <x v="2"/>
    <s v="352000"/>
    <s v="545                                "/>
    <s v="JP"/>
    <s v="UADD    "/>
    <x v="5981"/>
    <s v="7201"/>
    <s v="JN001"/>
    <x v="101"/>
    <s v="Gas Underground Storage 350-357"/>
    <s v="Programs"/>
  </r>
  <r>
    <s v="JN001"/>
    <x v="101"/>
    <x v="797"/>
    <x v="797"/>
    <s v="GSTOR-Cap Blanket"/>
    <d v="2009-01-01T00:00:00"/>
    <x v="2"/>
    <n v="201502"/>
    <x v="1"/>
    <x v="2"/>
    <s v="354000"/>
    <s v="545                                "/>
    <s v="JP"/>
    <s v="UADD    "/>
    <x v="5981"/>
    <s v="7201"/>
    <s v="JN001"/>
    <x v="101"/>
    <s v="Gas Underground Storage 350-357"/>
    <s v="Programs"/>
  </r>
  <r>
    <s v="JN001"/>
    <x v="101"/>
    <x v="797"/>
    <x v="797"/>
    <s v="GSTOR-Cap Blanket"/>
    <d v="2009-01-01T00:00:00"/>
    <x v="2"/>
    <n v="201502"/>
    <x v="1"/>
    <x v="2"/>
    <s v="355000"/>
    <s v="545                                "/>
    <s v="JP"/>
    <s v="UADD    "/>
    <x v="5981"/>
    <s v="7201"/>
    <s v="JN001"/>
    <x v="101"/>
    <s v="Gas Underground Storage 350-357"/>
    <s v="Programs"/>
  </r>
  <r>
    <s v="JN001"/>
    <x v="101"/>
    <x v="797"/>
    <x v="797"/>
    <s v="GSTOR-Cap Blanket"/>
    <d v="2009-01-01T00:00:00"/>
    <x v="2"/>
    <n v="201502"/>
    <x v="1"/>
    <x v="2"/>
    <s v="357000"/>
    <s v="545                                "/>
    <s v="JP"/>
    <s v="UADD    "/>
    <x v="5982"/>
    <s v="7201"/>
    <s v="JN001"/>
    <x v="101"/>
    <s v="Gas Underground Storage 350-357"/>
    <s v="Programs"/>
  </r>
  <r>
    <s v="ZZZZZ"/>
    <x v="118"/>
    <x v="986"/>
    <x v="986"/>
    <s v="DIS-E Cap Specific"/>
    <d v="1951-01-01T00:00:00"/>
    <x v="2"/>
    <n v="201502"/>
    <x v="1"/>
    <x v="2"/>
    <s v="397000"/>
    <s v="068                                "/>
    <s v="2431"/>
    <s v="UTRT    "/>
    <x v="5983"/>
    <s v="8000"/>
    <s v="ZZZZZ"/>
    <x v="118"/>
    <s v="None"/>
    <s v="Programs"/>
  </r>
  <r>
    <s v="ZZZZZ"/>
    <x v="118"/>
    <x v="986"/>
    <x v="986"/>
    <s v="DIS-E Cap Specific"/>
    <d v="1951-01-01T00:00:00"/>
    <x v="2"/>
    <n v="201502"/>
    <x v="1"/>
    <x v="2"/>
    <s v="397000"/>
    <s v="068                                "/>
    <s v="PGTNPM"/>
    <s v="UTRF    "/>
    <x v="5984"/>
    <s v="8000"/>
    <s v="ZZZZZ"/>
    <x v="118"/>
    <s v="None"/>
    <s v="Programs"/>
  </r>
  <r>
    <s v="ZDP10"/>
    <x v="0"/>
    <x v="0"/>
    <x v="0"/>
    <s v="DIS-E Cap Blanket"/>
    <d v="2004-10-01T00:00:00"/>
    <x v="3"/>
    <n v="201503"/>
    <x v="0"/>
    <x v="0"/>
    <s v="364000"/>
    <s v="028                                "/>
    <s v="00"/>
    <s v="UADD    "/>
    <x v="5985"/>
    <s v="1000"/>
    <s v="ZDP10"/>
    <x v="0"/>
    <s v="Elec Distribution 360-373"/>
    <s v="Mandated"/>
  </r>
  <r>
    <s v="ZDP10"/>
    <x v="0"/>
    <x v="0"/>
    <x v="0"/>
    <s v="DIS-E Cap Blanket"/>
    <d v="2004-10-01T00:00:00"/>
    <x v="3"/>
    <n v="201503"/>
    <x v="0"/>
    <x v="0"/>
    <s v="365000"/>
    <s v="028                                "/>
    <s v="00"/>
    <s v="UADD    "/>
    <x v="5986"/>
    <s v="1000"/>
    <s v="ZDP10"/>
    <x v="0"/>
    <s v="Elec Distribution 360-373"/>
    <s v="Mandated"/>
  </r>
  <r>
    <s v="ZDP10"/>
    <x v="0"/>
    <x v="0"/>
    <x v="0"/>
    <s v="DIS-E Cap Blanket"/>
    <d v="2004-10-01T00:00:00"/>
    <x v="3"/>
    <n v="201503"/>
    <x v="0"/>
    <x v="0"/>
    <s v="366000"/>
    <s v="028                                "/>
    <s v="00"/>
    <s v="UADD    "/>
    <x v="5987"/>
    <s v="1000"/>
    <s v="ZDP10"/>
    <x v="0"/>
    <s v="Elec Distribution 360-373"/>
    <s v="Mandated"/>
  </r>
  <r>
    <s v="ZDP10"/>
    <x v="0"/>
    <x v="0"/>
    <x v="0"/>
    <s v="DIS-E Cap Blanket"/>
    <d v="2004-10-01T00:00:00"/>
    <x v="3"/>
    <n v="201503"/>
    <x v="0"/>
    <x v="0"/>
    <s v="367000"/>
    <s v="028                                "/>
    <s v="00"/>
    <s v="UADD    "/>
    <x v="5988"/>
    <s v="1000"/>
    <s v="ZDP10"/>
    <x v="0"/>
    <s v="Elec Distribution 360-373"/>
    <s v="Mandated"/>
  </r>
  <r>
    <s v="ZDP10"/>
    <x v="0"/>
    <x v="0"/>
    <x v="0"/>
    <s v="DIS-E Cap Blanket"/>
    <d v="2004-10-01T00:00:00"/>
    <x v="3"/>
    <n v="201503"/>
    <x v="0"/>
    <x v="0"/>
    <s v="368000"/>
    <s v="028                                "/>
    <s v="00"/>
    <s v="UADD    "/>
    <x v="5989"/>
    <s v="1000"/>
    <s v="ZDP10"/>
    <x v="0"/>
    <s v="Elec Distribution 360-373"/>
    <s v="Mandated"/>
  </r>
  <r>
    <s v="ZDP10"/>
    <x v="0"/>
    <x v="0"/>
    <x v="0"/>
    <s v="DIS-E Cap Blanket"/>
    <d v="2004-10-01T00:00:00"/>
    <x v="3"/>
    <n v="201503"/>
    <x v="0"/>
    <x v="0"/>
    <s v="369100"/>
    <s v="028                                "/>
    <s v="00"/>
    <s v="UADD    "/>
    <x v="5989"/>
    <s v="1000"/>
    <s v="ZDP10"/>
    <x v="0"/>
    <s v="Elec Distribution 360-373"/>
    <s v="Mandated"/>
  </r>
  <r>
    <s v="ZDP10"/>
    <x v="0"/>
    <x v="0"/>
    <x v="0"/>
    <s v="DIS-E Cap Blanket"/>
    <d v="2004-10-01T00:00:00"/>
    <x v="3"/>
    <n v="201503"/>
    <x v="0"/>
    <x v="0"/>
    <s v="369300"/>
    <s v="028                                "/>
    <s v="00"/>
    <s v="UADD    "/>
    <x v="5990"/>
    <s v="1000"/>
    <s v="ZDP10"/>
    <x v="0"/>
    <s v="Elec Distribution 360-373"/>
    <s v="Mandated"/>
  </r>
  <r>
    <s v="ZDP10"/>
    <x v="0"/>
    <x v="0"/>
    <x v="0"/>
    <s v="DIS-E Cap Blanket"/>
    <d v="2004-10-01T00:00:00"/>
    <x v="3"/>
    <n v="201503"/>
    <x v="0"/>
    <x v="0"/>
    <s v="373200"/>
    <s v="028                                "/>
    <s v="00"/>
    <s v="UADD    "/>
    <x v="5991"/>
    <s v="1000"/>
    <s v="ZDP10"/>
    <x v="0"/>
    <s v="Elec Distribution 360-373"/>
    <s v="Mandated"/>
  </r>
  <r>
    <s v="ZDP10"/>
    <x v="0"/>
    <x v="0"/>
    <x v="0"/>
    <s v="DIS-E Cap Blanket"/>
    <d v="2004-10-01T00:00:00"/>
    <x v="3"/>
    <n v="201503"/>
    <x v="0"/>
    <x v="0"/>
    <s v="373300"/>
    <s v="028                                "/>
    <s v="00"/>
    <s v="UADD    "/>
    <x v="5989"/>
    <s v="1000"/>
    <s v="ZDP10"/>
    <x v="0"/>
    <s v="Elec Distribution 360-373"/>
    <s v="Mandated"/>
  </r>
  <r>
    <s v="ZDP10"/>
    <x v="0"/>
    <x v="0"/>
    <x v="0"/>
    <s v="DIS-E Cap Blanket"/>
    <d v="2004-10-01T00:00:00"/>
    <x v="3"/>
    <n v="201503"/>
    <x v="0"/>
    <x v="0"/>
    <s v="373400"/>
    <s v="028                                "/>
    <s v="00"/>
    <s v="UADD    "/>
    <x v="5992"/>
    <s v="1000"/>
    <s v="ZDP10"/>
    <x v="0"/>
    <s v="Elec Distribution 360-373"/>
    <s v="Mandated"/>
  </r>
  <r>
    <s v="ZBC10"/>
    <x v="0"/>
    <x v="1"/>
    <x v="1"/>
    <s v="DIS-E Cap Blanket"/>
    <d v="2004-10-01T00:00:00"/>
    <x v="3"/>
    <n v="201503"/>
    <x v="0"/>
    <x v="0"/>
    <s v="364000"/>
    <s v="028                                "/>
    <s v="00"/>
    <s v="UADD    "/>
    <x v="5993"/>
    <s v="1000"/>
    <s v="ZBC10"/>
    <x v="0"/>
    <s v="Elec Distribution 360-373"/>
    <s v="Mandated"/>
  </r>
  <r>
    <s v="ZPJ10"/>
    <x v="0"/>
    <x v="897"/>
    <x v="897"/>
    <s v="DIS-E Cap Blanket"/>
    <d v="2004-10-01T00:00:00"/>
    <x v="3"/>
    <n v="201503"/>
    <x v="0"/>
    <x v="0"/>
    <s v="364000"/>
    <s v="028                                "/>
    <s v="00"/>
    <s v="UADD    "/>
    <x v="5994"/>
    <s v="1000"/>
    <s v="ZPJ10"/>
    <x v="0"/>
    <s v="Elec Distribution 360-373"/>
    <s v="Mandated"/>
  </r>
  <r>
    <s v="ZPJ10"/>
    <x v="0"/>
    <x v="897"/>
    <x v="897"/>
    <s v="DIS-E Cap Blanket"/>
    <d v="2004-10-01T00:00:00"/>
    <x v="3"/>
    <n v="201503"/>
    <x v="0"/>
    <x v="0"/>
    <s v="365000"/>
    <s v="028                                "/>
    <s v="00"/>
    <s v="UADD    "/>
    <x v="5995"/>
    <s v="1000"/>
    <s v="ZPJ10"/>
    <x v="0"/>
    <s v="Elec Distribution 360-373"/>
    <s v="Mandated"/>
  </r>
  <r>
    <s v="ZPJ10"/>
    <x v="0"/>
    <x v="897"/>
    <x v="897"/>
    <s v="DIS-E Cap Blanket"/>
    <d v="2004-10-01T00:00:00"/>
    <x v="3"/>
    <n v="201503"/>
    <x v="0"/>
    <x v="0"/>
    <s v="366000"/>
    <s v="028                                "/>
    <s v="00"/>
    <s v="UADD    "/>
    <x v="5996"/>
    <s v="1000"/>
    <s v="ZPJ10"/>
    <x v="0"/>
    <s v="Elec Distribution 360-373"/>
    <s v="Mandated"/>
  </r>
  <r>
    <s v="ZPJ10"/>
    <x v="0"/>
    <x v="897"/>
    <x v="897"/>
    <s v="DIS-E Cap Blanket"/>
    <d v="2004-10-01T00:00:00"/>
    <x v="3"/>
    <n v="201503"/>
    <x v="0"/>
    <x v="0"/>
    <s v="367000"/>
    <s v="028                                "/>
    <s v="00"/>
    <s v="UADD    "/>
    <x v="5997"/>
    <s v="1000"/>
    <s v="ZPJ10"/>
    <x v="0"/>
    <s v="Elec Distribution 360-373"/>
    <s v="Mandated"/>
  </r>
  <r>
    <s v="ZPJ10"/>
    <x v="0"/>
    <x v="897"/>
    <x v="897"/>
    <s v="DIS-E Cap Blanket"/>
    <d v="2004-10-01T00:00:00"/>
    <x v="3"/>
    <n v="201503"/>
    <x v="0"/>
    <x v="0"/>
    <s v="368000"/>
    <s v="028                                "/>
    <s v="00"/>
    <s v="UADD    "/>
    <x v="5998"/>
    <s v="1000"/>
    <s v="ZPJ10"/>
    <x v="0"/>
    <s v="Elec Distribution 360-373"/>
    <s v="Mandated"/>
  </r>
  <r>
    <s v="ZPJ10"/>
    <x v="0"/>
    <x v="897"/>
    <x v="897"/>
    <s v="DIS-E Cap Blanket"/>
    <d v="2004-10-01T00:00:00"/>
    <x v="3"/>
    <n v="201503"/>
    <x v="0"/>
    <x v="0"/>
    <s v="369100"/>
    <s v="028                                "/>
    <s v="00"/>
    <s v="UADD    "/>
    <x v="3467"/>
    <s v="1000"/>
    <s v="ZPJ10"/>
    <x v="0"/>
    <s v="Elec Distribution 360-373"/>
    <s v="Mandated"/>
  </r>
  <r>
    <s v="ZPJ10"/>
    <x v="0"/>
    <x v="897"/>
    <x v="897"/>
    <s v="DIS-E Cap Blanket"/>
    <d v="2004-10-01T00:00:00"/>
    <x v="3"/>
    <n v="201503"/>
    <x v="0"/>
    <x v="0"/>
    <s v="369300"/>
    <s v="028                                "/>
    <s v="00"/>
    <s v="UADD    "/>
    <x v="5242"/>
    <s v="1000"/>
    <s v="ZPJ10"/>
    <x v="0"/>
    <s v="Elec Distribution 360-373"/>
    <s v="Mandated"/>
  </r>
  <r>
    <s v="ZPJ10"/>
    <x v="0"/>
    <x v="897"/>
    <x v="897"/>
    <s v="DIS-E Cap Blanket"/>
    <d v="2004-10-01T00:00:00"/>
    <x v="3"/>
    <n v="201503"/>
    <x v="0"/>
    <x v="0"/>
    <s v="373200"/>
    <s v="028                                "/>
    <s v="00"/>
    <s v="UADD    "/>
    <x v="5616"/>
    <s v="1000"/>
    <s v="ZPJ10"/>
    <x v="0"/>
    <s v="Elec Distribution 360-373"/>
    <s v="Mandated"/>
  </r>
  <r>
    <s v="ZPJ10"/>
    <x v="0"/>
    <x v="897"/>
    <x v="897"/>
    <s v="DIS-E Cap Blanket"/>
    <d v="2004-10-01T00:00:00"/>
    <x v="3"/>
    <n v="201503"/>
    <x v="0"/>
    <x v="0"/>
    <s v="373300"/>
    <s v="028                                "/>
    <s v="00"/>
    <s v="UADD    "/>
    <x v="739"/>
    <s v="1000"/>
    <s v="ZPJ10"/>
    <x v="0"/>
    <s v="Elec Distribution 360-373"/>
    <s v="Mandated"/>
  </r>
  <r>
    <s v="ZPJ10"/>
    <x v="0"/>
    <x v="897"/>
    <x v="897"/>
    <s v="DIS-E Cap Blanket"/>
    <d v="2004-10-01T00:00:00"/>
    <x v="3"/>
    <n v="201503"/>
    <x v="0"/>
    <x v="0"/>
    <s v="373400"/>
    <s v="028                                "/>
    <s v="00"/>
    <s v="UADD    "/>
    <x v="5999"/>
    <s v="1000"/>
    <s v="ZPJ10"/>
    <x v="0"/>
    <s v="Elec Distribution 360-373"/>
    <s v="Mandated"/>
  </r>
  <r>
    <s v="ZCJ10"/>
    <x v="0"/>
    <x v="2"/>
    <x v="2"/>
    <s v="DIS-E Cap Blanket"/>
    <d v="1993-03-22T00:00:00"/>
    <x v="3"/>
    <n v="201503"/>
    <x v="0"/>
    <x v="1"/>
    <s v="364000"/>
    <s v="038                                "/>
    <s v="00"/>
    <s v="UADD    "/>
    <x v="6000"/>
    <s v="1000"/>
    <s v="ZCJ10"/>
    <x v="0"/>
    <s v="Elec Distribution 360-373"/>
    <s v="Mandated"/>
  </r>
  <r>
    <s v="ZCJ10"/>
    <x v="0"/>
    <x v="2"/>
    <x v="2"/>
    <s v="DIS-E Cap Blanket"/>
    <d v="1993-03-22T00:00:00"/>
    <x v="3"/>
    <n v="201503"/>
    <x v="0"/>
    <x v="1"/>
    <s v="365000"/>
    <s v="038                                "/>
    <s v="00"/>
    <s v="UADD    "/>
    <x v="6001"/>
    <s v="1000"/>
    <s v="ZCJ10"/>
    <x v="0"/>
    <s v="Elec Distribution 360-373"/>
    <s v="Mandated"/>
  </r>
  <r>
    <s v="ZCJ10"/>
    <x v="0"/>
    <x v="2"/>
    <x v="2"/>
    <s v="DIS-E Cap Blanket"/>
    <d v="1993-03-22T00:00:00"/>
    <x v="3"/>
    <n v="201503"/>
    <x v="0"/>
    <x v="1"/>
    <s v="366000"/>
    <s v="038                                "/>
    <s v="00"/>
    <s v="UADD    "/>
    <x v="6002"/>
    <s v="1000"/>
    <s v="ZCJ10"/>
    <x v="0"/>
    <s v="Elec Distribution 360-373"/>
    <s v="Mandated"/>
  </r>
  <r>
    <s v="ZCJ10"/>
    <x v="0"/>
    <x v="2"/>
    <x v="2"/>
    <s v="DIS-E Cap Blanket"/>
    <d v="1993-03-22T00:00:00"/>
    <x v="3"/>
    <n v="201503"/>
    <x v="0"/>
    <x v="1"/>
    <s v="367000"/>
    <s v="038                                "/>
    <s v="00"/>
    <s v="UADD    "/>
    <x v="6003"/>
    <s v="1000"/>
    <s v="ZCJ10"/>
    <x v="0"/>
    <s v="Elec Distribution 360-373"/>
    <s v="Mandated"/>
  </r>
  <r>
    <s v="ZCJ10"/>
    <x v="0"/>
    <x v="2"/>
    <x v="2"/>
    <s v="DIS-E Cap Blanket"/>
    <d v="1993-03-22T00:00:00"/>
    <x v="3"/>
    <n v="201503"/>
    <x v="0"/>
    <x v="1"/>
    <s v="369300"/>
    <s v="038                                "/>
    <s v="00"/>
    <s v="UADD    "/>
    <x v="6004"/>
    <s v="1000"/>
    <s v="ZCJ10"/>
    <x v="0"/>
    <s v="Elec Distribution 360-373"/>
    <s v="Mandated"/>
  </r>
  <r>
    <s v="ZLL10"/>
    <x v="0"/>
    <x v="3"/>
    <x v="3"/>
    <s v="DIS-E Cap Blanket"/>
    <d v="2004-10-01T00:00:00"/>
    <x v="3"/>
    <n v="201503"/>
    <x v="0"/>
    <x v="1"/>
    <s v="364000"/>
    <s v="038                                "/>
    <s v="00"/>
    <s v="UADD    "/>
    <x v="6005"/>
    <s v="1000"/>
    <s v="ZLL10"/>
    <x v="0"/>
    <s v="Elec Distribution 360-373"/>
    <s v="Mandated"/>
  </r>
  <r>
    <s v="ZLL10"/>
    <x v="0"/>
    <x v="3"/>
    <x v="3"/>
    <s v="DIS-E Cap Blanket"/>
    <d v="2004-10-01T00:00:00"/>
    <x v="3"/>
    <n v="201503"/>
    <x v="0"/>
    <x v="1"/>
    <s v="365000"/>
    <s v="038                                "/>
    <s v="00"/>
    <s v="UADD    "/>
    <x v="6006"/>
    <s v="1000"/>
    <s v="ZLL10"/>
    <x v="0"/>
    <s v="Elec Distribution 360-373"/>
    <s v="Mandated"/>
  </r>
  <r>
    <s v="ZLL10"/>
    <x v="0"/>
    <x v="3"/>
    <x v="3"/>
    <s v="DIS-E Cap Blanket"/>
    <d v="2004-10-01T00:00:00"/>
    <x v="3"/>
    <n v="201503"/>
    <x v="0"/>
    <x v="1"/>
    <s v="367000"/>
    <s v="038                                "/>
    <s v="00"/>
    <s v="UADD    "/>
    <x v="6007"/>
    <s v="1000"/>
    <s v="ZLL10"/>
    <x v="0"/>
    <s v="Elec Distribution 360-373"/>
    <s v="Mandated"/>
  </r>
  <r>
    <s v="ZLL10"/>
    <x v="0"/>
    <x v="3"/>
    <x v="3"/>
    <s v="DIS-E Cap Blanket"/>
    <d v="2004-10-01T00:00:00"/>
    <x v="3"/>
    <n v="201503"/>
    <x v="0"/>
    <x v="1"/>
    <s v="369100"/>
    <s v="038                                "/>
    <s v="00"/>
    <s v="UADD    "/>
    <x v="6008"/>
    <s v="1000"/>
    <s v="ZLL10"/>
    <x v="0"/>
    <s v="Elec Distribution 360-373"/>
    <s v="Mandated"/>
  </r>
  <r>
    <s v="ZBR10"/>
    <x v="0"/>
    <x v="4"/>
    <x v="4"/>
    <s v="DIS-E Cap Blanket"/>
    <d v="1993-03-22T00:00:00"/>
    <x v="3"/>
    <n v="201503"/>
    <x v="0"/>
    <x v="0"/>
    <s v="364000"/>
    <s v="028                                "/>
    <s v="00"/>
    <s v="UADD    "/>
    <x v="6009"/>
    <s v="1000"/>
    <s v="ZBR10"/>
    <x v="0"/>
    <s v="Elec Distribution 360-373"/>
    <s v="Mandated"/>
  </r>
  <r>
    <s v="ZBR10"/>
    <x v="0"/>
    <x v="4"/>
    <x v="4"/>
    <s v="DIS-E Cap Blanket"/>
    <d v="1993-03-22T00:00:00"/>
    <x v="3"/>
    <n v="201503"/>
    <x v="0"/>
    <x v="0"/>
    <s v="365000"/>
    <s v="028                                "/>
    <s v="00"/>
    <s v="UADD    "/>
    <x v="6010"/>
    <s v="1000"/>
    <s v="ZBR10"/>
    <x v="0"/>
    <s v="Elec Distribution 360-373"/>
    <s v="Mandated"/>
  </r>
  <r>
    <s v="ZBR10"/>
    <x v="0"/>
    <x v="4"/>
    <x v="4"/>
    <s v="DIS-E Cap Blanket"/>
    <d v="1993-03-22T00:00:00"/>
    <x v="3"/>
    <n v="201503"/>
    <x v="0"/>
    <x v="0"/>
    <s v="366000"/>
    <s v="028                                "/>
    <s v="00"/>
    <s v="UADD    "/>
    <x v="6011"/>
    <s v="1000"/>
    <s v="ZBR10"/>
    <x v="0"/>
    <s v="Elec Distribution 360-373"/>
    <s v="Mandated"/>
  </r>
  <r>
    <s v="ZBR10"/>
    <x v="0"/>
    <x v="4"/>
    <x v="4"/>
    <s v="DIS-E Cap Blanket"/>
    <d v="1993-03-22T00:00:00"/>
    <x v="3"/>
    <n v="201503"/>
    <x v="0"/>
    <x v="0"/>
    <s v="367000"/>
    <s v="028                                "/>
    <s v="00"/>
    <s v="UADD    "/>
    <x v="6012"/>
    <s v="1000"/>
    <s v="ZBR10"/>
    <x v="0"/>
    <s v="Elec Distribution 360-373"/>
    <s v="Mandated"/>
  </r>
  <r>
    <s v="ZBR10"/>
    <x v="0"/>
    <x v="4"/>
    <x v="4"/>
    <s v="DIS-E Cap Blanket"/>
    <d v="1993-03-22T00:00:00"/>
    <x v="3"/>
    <n v="201503"/>
    <x v="0"/>
    <x v="0"/>
    <s v="368000"/>
    <s v="028                                "/>
    <s v="00"/>
    <s v="UADD    "/>
    <x v="6013"/>
    <s v="1000"/>
    <s v="ZBR10"/>
    <x v="0"/>
    <s v="Elec Distribution 360-373"/>
    <s v="Mandated"/>
  </r>
  <r>
    <s v="ZBR10"/>
    <x v="0"/>
    <x v="4"/>
    <x v="4"/>
    <s v="DIS-E Cap Blanket"/>
    <d v="1993-03-22T00:00:00"/>
    <x v="3"/>
    <n v="201503"/>
    <x v="0"/>
    <x v="0"/>
    <s v="369300"/>
    <s v="028                                "/>
    <s v="00"/>
    <s v="UADD    "/>
    <x v="6014"/>
    <s v="1000"/>
    <s v="ZBR10"/>
    <x v="0"/>
    <s v="Elec Distribution 360-373"/>
    <s v="Mandated"/>
  </r>
  <r>
    <s v="ZLL10"/>
    <x v="0"/>
    <x v="6"/>
    <x v="6"/>
    <s v="DIS-E Cap Blanket"/>
    <d v="1993-03-22T00:00:00"/>
    <x v="3"/>
    <n v="201503"/>
    <x v="0"/>
    <x v="1"/>
    <s v="364000"/>
    <s v="038                                "/>
    <s v="00"/>
    <s v="UADD    "/>
    <x v="6015"/>
    <s v="1000"/>
    <s v="ZLL10"/>
    <x v="0"/>
    <s v="Elec Distribution 360-373"/>
    <s v="Mandated"/>
  </r>
  <r>
    <s v="ZLL10"/>
    <x v="0"/>
    <x v="6"/>
    <x v="6"/>
    <s v="DIS-E Cap Blanket"/>
    <d v="1993-03-22T00:00:00"/>
    <x v="3"/>
    <n v="201503"/>
    <x v="0"/>
    <x v="1"/>
    <s v="365000"/>
    <s v="038                                "/>
    <s v="00"/>
    <s v="UADD    "/>
    <x v="6015"/>
    <s v="1000"/>
    <s v="ZLL10"/>
    <x v="0"/>
    <s v="Elec Distribution 360-373"/>
    <s v="Mandated"/>
  </r>
  <r>
    <s v="ZLL10"/>
    <x v="0"/>
    <x v="6"/>
    <x v="6"/>
    <s v="DIS-E Cap Blanket"/>
    <d v="1993-03-22T00:00:00"/>
    <x v="3"/>
    <n v="201503"/>
    <x v="0"/>
    <x v="1"/>
    <s v="366000"/>
    <s v="038                                "/>
    <s v="00"/>
    <s v="UADD    "/>
    <x v="6015"/>
    <s v="1000"/>
    <s v="ZLL10"/>
    <x v="0"/>
    <s v="Elec Distribution 360-373"/>
    <s v="Mandated"/>
  </r>
  <r>
    <s v="ZLL10"/>
    <x v="0"/>
    <x v="6"/>
    <x v="6"/>
    <s v="DIS-E Cap Blanket"/>
    <d v="1993-03-22T00:00:00"/>
    <x v="3"/>
    <n v="201503"/>
    <x v="0"/>
    <x v="1"/>
    <s v="367000"/>
    <s v="038                                "/>
    <s v="00"/>
    <s v="UADD    "/>
    <x v="6016"/>
    <s v="1000"/>
    <s v="ZLL10"/>
    <x v="0"/>
    <s v="Elec Distribution 360-373"/>
    <s v="Mandated"/>
  </r>
  <r>
    <s v="ZLL10"/>
    <x v="0"/>
    <x v="6"/>
    <x v="6"/>
    <s v="DIS-E Cap Blanket"/>
    <d v="1993-03-22T00:00:00"/>
    <x v="3"/>
    <n v="201503"/>
    <x v="0"/>
    <x v="1"/>
    <s v="369300"/>
    <s v="038                                "/>
    <s v="00"/>
    <s v="UADD    "/>
    <x v="6015"/>
    <s v="1000"/>
    <s v="ZLL10"/>
    <x v="0"/>
    <s v="Elec Distribution 360-373"/>
    <s v="Mandated"/>
  </r>
  <r>
    <s v="ZPJ10"/>
    <x v="0"/>
    <x v="8"/>
    <x v="8"/>
    <s v="DIS-E Cap Blanket"/>
    <d v="2004-10-01T00:00:00"/>
    <x v="3"/>
    <n v="201503"/>
    <x v="0"/>
    <x v="0"/>
    <s v="364000"/>
    <s v="028                                "/>
    <s v="00"/>
    <s v="UADD    "/>
    <x v="6017"/>
    <s v="1000"/>
    <s v="ZPJ10"/>
    <x v="0"/>
    <s v="Elec Distribution 360-373"/>
    <s v="Mandated"/>
  </r>
  <r>
    <s v="ZPJ10"/>
    <x v="0"/>
    <x v="8"/>
    <x v="8"/>
    <s v="DIS-E Cap Blanket"/>
    <d v="2004-10-01T00:00:00"/>
    <x v="3"/>
    <n v="201503"/>
    <x v="0"/>
    <x v="0"/>
    <s v="365000"/>
    <s v="028                                "/>
    <s v="00"/>
    <s v="UADD    "/>
    <x v="6018"/>
    <s v="1000"/>
    <s v="ZPJ10"/>
    <x v="0"/>
    <s v="Elec Distribution 360-373"/>
    <s v="Mandated"/>
  </r>
  <r>
    <s v="ZPJ10"/>
    <x v="0"/>
    <x v="8"/>
    <x v="8"/>
    <s v="DIS-E Cap Blanket"/>
    <d v="2004-10-01T00:00:00"/>
    <x v="3"/>
    <n v="201503"/>
    <x v="0"/>
    <x v="0"/>
    <s v="366000"/>
    <s v="028                                "/>
    <s v="00"/>
    <s v="UADD    "/>
    <x v="6019"/>
    <s v="1000"/>
    <s v="ZPJ10"/>
    <x v="0"/>
    <s v="Elec Distribution 360-373"/>
    <s v="Mandated"/>
  </r>
  <r>
    <s v="ZPJ10"/>
    <x v="0"/>
    <x v="8"/>
    <x v="8"/>
    <s v="DIS-E Cap Blanket"/>
    <d v="2004-10-01T00:00:00"/>
    <x v="3"/>
    <n v="201503"/>
    <x v="0"/>
    <x v="0"/>
    <s v="367000"/>
    <s v="028                                "/>
    <s v="00"/>
    <s v="UADD    "/>
    <x v="6020"/>
    <s v="1000"/>
    <s v="ZPJ10"/>
    <x v="0"/>
    <s v="Elec Distribution 360-373"/>
    <s v="Mandated"/>
  </r>
  <r>
    <s v="ZPJ10"/>
    <x v="0"/>
    <x v="8"/>
    <x v="8"/>
    <s v="DIS-E Cap Blanket"/>
    <d v="2004-10-01T00:00:00"/>
    <x v="3"/>
    <n v="201503"/>
    <x v="0"/>
    <x v="0"/>
    <s v="368000"/>
    <s v="028                                "/>
    <s v="00"/>
    <s v="UADD    "/>
    <x v="6021"/>
    <s v="1000"/>
    <s v="ZPJ10"/>
    <x v="0"/>
    <s v="Elec Distribution 360-373"/>
    <s v="Mandated"/>
  </r>
  <r>
    <s v="ZPJ10"/>
    <x v="0"/>
    <x v="8"/>
    <x v="8"/>
    <s v="DIS-E Cap Blanket"/>
    <d v="2004-10-01T00:00:00"/>
    <x v="3"/>
    <n v="201503"/>
    <x v="0"/>
    <x v="0"/>
    <s v="369100"/>
    <s v="028                                "/>
    <s v="00"/>
    <s v="UADD    "/>
    <x v="4106"/>
    <s v="1000"/>
    <s v="ZPJ10"/>
    <x v="0"/>
    <s v="Elec Distribution 360-373"/>
    <s v="Mandated"/>
  </r>
  <r>
    <s v="ZPJ10"/>
    <x v="0"/>
    <x v="8"/>
    <x v="8"/>
    <s v="DIS-E Cap Blanket"/>
    <d v="2004-10-01T00:00:00"/>
    <x v="3"/>
    <n v="201503"/>
    <x v="0"/>
    <x v="0"/>
    <s v="369300"/>
    <s v="028                                "/>
    <s v="00"/>
    <s v="UADD    "/>
    <x v="6022"/>
    <s v="1000"/>
    <s v="ZPJ10"/>
    <x v="0"/>
    <s v="Elec Distribution 360-373"/>
    <s v="Mandated"/>
  </r>
  <r>
    <s v="ZPJ10"/>
    <x v="0"/>
    <x v="8"/>
    <x v="8"/>
    <s v="DIS-E Cap Blanket"/>
    <d v="2004-10-01T00:00:00"/>
    <x v="3"/>
    <n v="201503"/>
    <x v="0"/>
    <x v="0"/>
    <s v="373200"/>
    <s v="028                                "/>
    <s v="00"/>
    <s v="UADD    "/>
    <x v="5170"/>
    <s v="1000"/>
    <s v="ZPJ10"/>
    <x v="0"/>
    <s v="Elec Distribution 360-373"/>
    <s v="Mandated"/>
  </r>
  <r>
    <s v="ZPJ10"/>
    <x v="0"/>
    <x v="8"/>
    <x v="8"/>
    <s v="DIS-E Cap Blanket"/>
    <d v="2004-10-01T00:00:00"/>
    <x v="3"/>
    <n v="201503"/>
    <x v="0"/>
    <x v="0"/>
    <s v="373300"/>
    <s v="028                                "/>
    <s v="00"/>
    <s v="UADD    "/>
    <x v="6023"/>
    <s v="1000"/>
    <s v="ZPJ10"/>
    <x v="0"/>
    <s v="Elec Distribution 360-373"/>
    <s v="Mandated"/>
  </r>
  <r>
    <s v="ZPJ10"/>
    <x v="0"/>
    <x v="8"/>
    <x v="8"/>
    <s v="DIS-E Cap Blanket"/>
    <d v="2004-10-01T00:00:00"/>
    <x v="3"/>
    <n v="201503"/>
    <x v="0"/>
    <x v="0"/>
    <s v="373400"/>
    <s v="028                                "/>
    <s v="00"/>
    <s v="UADD    "/>
    <x v="6024"/>
    <s v="1000"/>
    <s v="ZPJ10"/>
    <x v="0"/>
    <s v="Elec Distribution 360-373"/>
    <s v="Mandated"/>
  </r>
  <r>
    <s v="ZCM10"/>
    <x v="0"/>
    <x v="898"/>
    <x v="898"/>
    <s v="DIS-E Cap Blanket"/>
    <d v="1993-03-22T00:00:00"/>
    <x v="3"/>
    <n v="201503"/>
    <x v="0"/>
    <x v="1"/>
    <s v="364000"/>
    <s v="038                                "/>
    <s v="00"/>
    <s v="UADD    "/>
    <x v="6025"/>
    <s v="1000"/>
    <s v="ZCM10"/>
    <x v="0"/>
    <s v="Elec Distribution 360-373"/>
    <s v="Mandated"/>
  </r>
  <r>
    <s v="ZCM10"/>
    <x v="0"/>
    <x v="898"/>
    <x v="898"/>
    <s v="DIS-E Cap Blanket"/>
    <d v="1993-03-22T00:00:00"/>
    <x v="3"/>
    <n v="201503"/>
    <x v="0"/>
    <x v="1"/>
    <s v="365000"/>
    <s v="038                                "/>
    <s v="00"/>
    <s v="UADD    "/>
    <x v="6026"/>
    <s v="1000"/>
    <s v="ZCM10"/>
    <x v="0"/>
    <s v="Elec Distribution 360-373"/>
    <s v="Mandated"/>
  </r>
  <r>
    <s v="ZCM10"/>
    <x v="0"/>
    <x v="898"/>
    <x v="898"/>
    <s v="DIS-E Cap Blanket"/>
    <d v="1993-03-22T00:00:00"/>
    <x v="3"/>
    <n v="201503"/>
    <x v="0"/>
    <x v="1"/>
    <s v="366000"/>
    <s v="038                                "/>
    <s v="00"/>
    <s v="UADD    "/>
    <x v="6027"/>
    <s v="1000"/>
    <s v="ZCM10"/>
    <x v="0"/>
    <s v="Elec Distribution 360-373"/>
    <s v="Mandated"/>
  </r>
  <r>
    <s v="ZCM10"/>
    <x v="0"/>
    <x v="898"/>
    <x v="898"/>
    <s v="DIS-E Cap Blanket"/>
    <d v="1993-03-22T00:00:00"/>
    <x v="3"/>
    <n v="201503"/>
    <x v="0"/>
    <x v="1"/>
    <s v="367000"/>
    <s v="038                                "/>
    <s v="00"/>
    <s v="UADD    "/>
    <x v="6028"/>
    <s v="1000"/>
    <s v="ZCM10"/>
    <x v="0"/>
    <s v="Elec Distribution 360-373"/>
    <s v="Mandated"/>
  </r>
  <r>
    <s v="ZCM10"/>
    <x v="0"/>
    <x v="898"/>
    <x v="898"/>
    <s v="DIS-E Cap Blanket"/>
    <d v="1993-03-22T00:00:00"/>
    <x v="3"/>
    <n v="201503"/>
    <x v="0"/>
    <x v="1"/>
    <s v="368000"/>
    <s v="038                                "/>
    <s v="00"/>
    <s v="UADD    "/>
    <x v="6029"/>
    <s v="1000"/>
    <s v="ZCM10"/>
    <x v="0"/>
    <s v="Elec Distribution 360-373"/>
    <s v="Mandated"/>
  </r>
  <r>
    <s v="ZCM10"/>
    <x v="0"/>
    <x v="898"/>
    <x v="898"/>
    <s v="DIS-E Cap Blanket"/>
    <d v="1993-03-22T00:00:00"/>
    <x v="3"/>
    <n v="201503"/>
    <x v="0"/>
    <x v="1"/>
    <s v="369100"/>
    <s v="038                                "/>
    <s v="00"/>
    <s v="UADD    "/>
    <x v="6030"/>
    <s v="1000"/>
    <s v="ZCM10"/>
    <x v="0"/>
    <s v="Elec Distribution 360-373"/>
    <s v="Mandated"/>
  </r>
  <r>
    <s v="ZCM10"/>
    <x v="0"/>
    <x v="898"/>
    <x v="898"/>
    <s v="DIS-E Cap Blanket"/>
    <d v="1993-03-22T00:00:00"/>
    <x v="3"/>
    <n v="201503"/>
    <x v="0"/>
    <x v="1"/>
    <s v="369300"/>
    <s v="038                                "/>
    <s v="00"/>
    <s v="UADD    "/>
    <x v="6031"/>
    <s v="1000"/>
    <s v="ZCM10"/>
    <x v="0"/>
    <s v="Elec Distribution 360-373"/>
    <s v="Mandated"/>
  </r>
  <r>
    <s v="ZCM10"/>
    <x v="0"/>
    <x v="898"/>
    <x v="898"/>
    <s v="DIS-E Cap Blanket"/>
    <d v="1993-03-22T00:00:00"/>
    <x v="3"/>
    <n v="201503"/>
    <x v="0"/>
    <x v="1"/>
    <s v="373200"/>
    <s v="038                                "/>
    <s v="00"/>
    <s v="UADD    "/>
    <x v="5655"/>
    <s v="1000"/>
    <s v="ZCM10"/>
    <x v="0"/>
    <s v="Elec Distribution 360-373"/>
    <s v="Mandated"/>
  </r>
  <r>
    <s v="ZCM10"/>
    <x v="0"/>
    <x v="898"/>
    <x v="898"/>
    <s v="DIS-E Cap Blanket"/>
    <d v="1993-03-22T00:00:00"/>
    <x v="3"/>
    <n v="201503"/>
    <x v="0"/>
    <x v="1"/>
    <s v="373300"/>
    <s v="038                                "/>
    <s v="00"/>
    <s v="UADD    "/>
    <x v="6032"/>
    <s v="1000"/>
    <s v="ZCM10"/>
    <x v="0"/>
    <s v="Elec Distribution 360-373"/>
    <s v="Mandated"/>
  </r>
  <r>
    <s v="ZCM10"/>
    <x v="0"/>
    <x v="898"/>
    <x v="898"/>
    <s v="DIS-E Cap Blanket"/>
    <d v="1993-03-22T00:00:00"/>
    <x v="3"/>
    <n v="201503"/>
    <x v="0"/>
    <x v="1"/>
    <s v="373400"/>
    <s v="038                                "/>
    <s v="00"/>
    <s v="UADD    "/>
    <x v="6033"/>
    <s v="1000"/>
    <s v="ZCM10"/>
    <x v="0"/>
    <s v="Elec Distribution 360-373"/>
    <s v="Mandated"/>
  </r>
  <r>
    <s v="ZBC10"/>
    <x v="0"/>
    <x v="10"/>
    <x v="10"/>
    <s v="DIS-E Cap Blanket"/>
    <d v="1993-03-22T00:00:00"/>
    <x v="3"/>
    <n v="201503"/>
    <x v="0"/>
    <x v="0"/>
    <s v="364000"/>
    <s v="028                                "/>
    <s v="00"/>
    <s v="UADD    "/>
    <x v="6034"/>
    <s v="1000"/>
    <s v="ZBC10"/>
    <x v="0"/>
    <s v="Elec Distribution 360-373"/>
    <s v="Mandated"/>
  </r>
  <r>
    <s v="ZBC10"/>
    <x v="0"/>
    <x v="10"/>
    <x v="10"/>
    <s v="DIS-E Cap Blanket"/>
    <d v="1993-03-22T00:00:00"/>
    <x v="3"/>
    <n v="201503"/>
    <x v="0"/>
    <x v="0"/>
    <s v="365000"/>
    <s v="028                                "/>
    <s v="00"/>
    <s v="UADD    "/>
    <x v="6034"/>
    <s v="1000"/>
    <s v="ZBC10"/>
    <x v="0"/>
    <s v="Elec Distribution 360-373"/>
    <s v="Mandated"/>
  </r>
  <r>
    <s v="ZBC10"/>
    <x v="0"/>
    <x v="10"/>
    <x v="10"/>
    <s v="DIS-E Cap Blanket"/>
    <d v="1993-03-22T00:00:00"/>
    <x v="3"/>
    <n v="201503"/>
    <x v="0"/>
    <x v="0"/>
    <s v="366000"/>
    <s v="028                                "/>
    <s v="00"/>
    <s v="UADD    "/>
    <x v="6034"/>
    <s v="1000"/>
    <s v="ZBC10"/>
    <x v="0"/>
    <s v="Elec Distribution 360-373"/>
    <s v="Mandated"/>
  </r>
  <r>
    <s v="ZBC10"/>
    <x v="0"/>
    <x v="10"/>
    <x v="10"/>
    <s v="DIS-E Cap Blanket"/>
    <d v="1993-03-22T00:00:00"/>
    <x v="3"/>
    <n v="201503"/>
    <x v="0"/>
    <x v="0"/>
    <s v="367000"/>
    <s v="028                                "/>
    <s v="00"/>
    <s v="UADD    "/>
    <x v="6034"/>
    <s v="1000"/>
    <s v="ZBC10"/>
    <x v="0"/>
    <s v="Elec Distribution 360-373"/>
    <s v="Mandated"/>
  </r>
  <r>
    <s v="ZBC10"/>
    <x v="0"/>
    <x v="10"/>
    <x v="10"/>
    <s v="DIS-E Cap Blanket"/>
    <d v="1993-03-22T00:00:00"/>
    <x v="3"/>
    <n v="201503"/>
    <x v="0"/>
    <x v="0"/>
    <s v="368000"/>
    <s v="028                                "/>
    <s v="00"/>
    <s v="UADD    "/>
    <x v="6034"/>
    <s v="1000"/>
    <s v="ZBC10"/>
    <x v="0"/>
    <s v="Elec Distribution 360-373"/>
    <s v="Mandated"/>
  </r>
  <r>
    <s v="ZBC10"/>
    <x v="0"/>
    <x v="10"/>
    <x v="10"/>
    <s v="DIS-E Cap Blanket"/>
    <d v="1993-03-22T00:00:00"/>
    <x v="3"/>
    <n v="201503"/>
    <x v="0"/>
    <x v="0"/>
    <s v="369100"/>
    <s v="028                                "/>
    <s v="00"/>
    <s v="UADD    "/>
    <x v="6034"/>
    <s v="1000"/>
    <s v="ZBC10"/>
    <x v="0"/>
    <s v="Elec Distribution 360-373"/>
    <s v="Mandated"/>
  </r>
  <r>
    <s v="ZBC10"/>
    <x v="0"/>
    <x v="10"/>
    <x v="10"/>
    <s v="DIS-E Cap Blanket"/>
    <d v="1993-03-22T00:00:00"/>
    <x v="3"/>
    <n v="201503"/>
    <x v="0"/>
    <x v="0"/>
    <s v="369300"/>
    <s v="028                                "/>
    <s v="00"/>
    <s v="UADD    "/>
    <x v="6035"/>
    <s v="1000"/>
    <s v="ZBC10"/>
    <x v="0"/>
    <s v="Elec Distribution 360-373"/>
    <s v="Mandated"/>
  </r>
  <r>
    <s v="ZLL10"/>
    <x v="0"/>
    <x v="11"/>
    <x v="11"/>
    <s v="DIS-E Cap Blanket"/>
    <d v="1993-03-22T00:00:00"/>
    <x v="3"/>
    <n v="201503"/>
    <x v="0"/>
    <x v="0"/>
    <s v="364000"/>
    <s v="028                                "/>
    <s v="00"/>
    <s v="UADD    "/>
    <x v="6036"/>
    <s v="1000"/>
    <s v="ZLL10"/>
    <x v="0"/>
    <s v="Elec Distribution 360-373"/>
    <s v="Mandated"/>
  </r>
  <r>
    <s v="ZLL10"/>
    <x v="0"/>
    <x v="11"/>
    <x v="11"/>
    <s v="DIS-E Cap Blanket"/>
    <d v="1993-03-22T00:00:00"/>
    <x v="3"/>
    <n v="201503"/>
    <x v="0"/>
    <x v="0"/>
    <s v="365000"/>
    <s v="028                                "/>
    <s v="00"/>
    <s v="UADD    "/>
    <x v="6036"/>
    <s v="1000"/>
    <s v="ZLL10"/>
    <x v="0"/>
    <s v="Elec Distribution 360-373"/>
    <s v="Mandated"/>
  </r>
  <r>
    <s v="ZLL10"/>
    <x v="0"/>
    <x v="11"/>
    <x v="11"/>
    <s v="DIS-E Cap Blanket"/>
    <d v="1993-03-22T00:00:00"/>
    <x v="3"/>
    <n v="201503"/>
    <x v="0"/>
    <x v="0"/>
    <s v="366000"/>
    <s v="028                                "/>
    <s v="00"/>
    <s v="UADD    "/>
    <x v="6036"/>
    <s v="1000"/>
    <s v="ZLL10"/>
    <x v="0"/>
    <s v="Elec Distribution 360-373"/>
    <s v="Mandated"/>
  </r>
  <r>
    <s v="ZLL10"/>
    <x v="0"/>
    <x v="11"/>
    <x v="11"/>
    <s v="DIS-E Cap Blanket"/>
    <d v="1993-03-22T00:00:00"/>
    <x v="3"/>
    <n v="201503"/>
    <x v="0"/>
    <x v="0"/>
    <s v="367000"/>
    <s v="028                                "/>
    <s v="00"/>
    <s v="UADD    "/>
    <x v="6037"/>
    <s v="1000"/>
    <s v="ZLL10"/>
    <x v="0"/>
    <s v="Elec Distribution 360-373"/>
    <s v="Mandated"/>
  </r>
  <r>
    <s v="ZLL10"/>
    <x v="0"/>
    <x v="11"/>
    <x v="11"/>
    <s v="DIS-E Cap Blanket"/>
    <d v="1993-03-22T00:00:00"/>
    <x v="3"/>
    <n v="201503"/>
    <x v="0"/>
    <x v="0"/>
    <s v="368000"/>
    <s v="028                                "/>
    <s v="00"/>
    <s v="UADD    "/>
    <x v="6036"/>
    <s v="1000"/>
    <s v="ZLL10"/>
    <x v="0"/>
    <s v="Elec Distribution 360-373"/>
    <s v="Mandated"/>
  </r>
  <r>
    <s v="ZLL10"/>
    <x v="0"/>
    <x v="11"/>
    <x v="11"/>
    <s v="DIS-E Cap Blanket"/>
    <d v="1993-03-22T00:00:00"/>
    <x v="3"/>
    <n v="201503"/>
    <x v="0"/>
    <x v="0"/>
    <s v="369100"/>
    <s v="028                                "/>
    <s v="00"/>
    <s v="UADD    "/>
    <x v="6036"/>
    <s v="1000"/>
    <s v="ZLL10"/>
    <x v="0"/>
    <s v="Elec Distribution 360-373"/>
    <s v="Mandated"/>
  </r>
  <r>
    <s v="ZLL10"/>
    <x v="0"/>
    <x v="11"/>
    <x v="11"/>
    <s v="DIS-E Cap Blanket"/>
    <d v="1993-03-22T00:00:00"/>
    <x v="3"/>
    <n v="201503"/>
    <x v="0"/>
    <x v="0"/>
    <s v="369300"/>
    <s v="028                                "/>
    <s v="00"/>
    <s v="UADD    "/>
    <x v="6036"/>
    <s v="1000"/>
    <s v="ZLL10"/>
    <x v="0"/>
    <s v="Elec Distribution 360-373"/>
    <s v="Mandated"/>
  </r>
  <r>
    <s v="ZPJ10"/>
    <x v="0"/>
    <x v="12"/>
    <x v="12"/>
    <s v="DIS-E Cap Blanket"/>
    <d v="1993-03-22T00:00:00"/>
    <x v="3"/>
    <n v="201503"/>
    <x v="0"/>
    <x v="0"/>
    <s v="364000"/>
    <s v="028                                "/>
    <s v="00"/>
    <s v="UADD    "/>
    <x v="6038"/>
    <s v="1000"/>
    <s v="ZPJ10"/>
    <x v="0"/>
    <s v="Elec Distribution 360-373"/>
    <s v="Mandated"/>
  </r>
  <r>
    <s v="ZPJ10"/>
    <x v="0"/>
    <x v="12"/>
    <x v="12"/>
    <s v="DIS-E Cap Blanket"/>
    <d v="1993-03-22T00:00:00"/>
    <x v="3"/>
    <n v="201503"/>
    <x v="0"/>
    <x v="0"/>
    <s v="365000"/>
    <s v="028                                "/>
    <s v="00"/>
    <s v="UADD    "/>
    <x v="6038"/>
    <s v="1000"/>
    <s v="ZPJ10"/>
    <x v="0"/>
    <s v="Elec Distribution 360-373"/>
    <s v="Mandated"/>
  </r>
  <r>
    <s v="ZPJ10"/>
    <x v="0"/>
    <x v="12"/>
    <x v="12"/>
    <s v="DIS-E Cap Blanket"/>
    <d v="1993-03-22T00:00:00"/>
    <x v="3"/>
    <n v="201503"/>
    <x v="0"/>
    <x v="0"/>
    <s v="366000"/>
    <s v="028                                "/>
    <s v="00"/>
    <s v="UADD    "/>
    <x v="6039"/>
    <s v="1000"/>
    <s v="ZPJ10"/>
    <x v="0"/>
    <s v="Elec Distribution 360-373"/>
    <s v="Mandated"/>
  </r>
  <r>
    <s v="ZPJ10"/>
    <x v="0"/>
    <x v="12"/>
    <x v="12"/>
    <s v="DIS-E Cap Blanket"/>
    <d v="1993-03-22T00:00:00"/>
    <x v="3"/>
    <n v="201503"/>
    <x v="0"/>
    <x v="0"/>
    <s v="367000"/>
    <s v="028                                "/>
    <s v="00"/>
    <s v="UADD    "/>
    <x v="6040"/>
    <s v="1000"/>
    <s v="ZPJ10"/>
    <x v="0"/>
    <s v="Elec Distribution 360-373"/>
    <s v="Mandated"/>
  </r>
  <r>
    <s v="ZPJ10"/>
    <x v="0"/>
    <x v="12"/>
    <x v="12"/>
    <s v="DIS-E Cap Blanket"/>
    <d v="1993-03-22T00:00:00"/>
    <x v="3"/>
    <n v="201503"/>
    <x v="0"/>
    <x v="0"/>
    <s v="368000"/>
    <s v="028                                "/>
    <s v="00"/>
    <s v="UADD    "/>
    <x v="6038"/>
    <s v="1000"/>
    <s v="ZPJ10"/>
    <x v="0"/>
    <s v="Elec Distribution 360-373"/>
    <s v="Mandated"/>
  </r>
  <r>
    <s v="ZPJ10"/>
    <x v="0"/>
    <x v="12"/>
    <x v="12"/>
    <s v="DIS-E Cap Blanket"/>
    <d v="1993-03-22T00:00:00"/>
    <x v="3"/>
    <n v="201503"/>
    <x v="0"/>
    <x v="0"/>
    <s v="369300"/>
    <s v="028                                "/>
    <s v="00"/>
    <s v="UADD    "/>
    <x v="6038"/>
    <s v="1000"/>
    <s v="ZPJ10"/>
    <x v="0"/>
    <s v="Elec Distribution 360-373"/>
    <s v="Mandated"/>
  </r>
  <r>
    <s v="ZBW10"/>
    <x v="0"/>
    <x v="13"/>
    <x v="13"/>
    <s v="DIS-E Cap Blanket"/>
    <d v="1993-03-22T00:00:00"/>
    <x v="3"/>
    <n v="201503"/>
    <x v="0"/>
    <x v="0"/>
    <s v="364000"/>
    <s v="028                                "/>
    <s v="00"/>
    <s v="UADD    "/>
    <x v="6041"/>
    <s v="1000"/>
    <s v="ZBW10"/>
    <x v="0"/>
    <s v="Elec Distribution 360-373"/>
    <s v="Mandated"/>
  </r>
  <r>
    <s v="ZBW10"/>
    <x v="0"/>
    <x v="13"/>
    <x v="13"/>
    <s v="DIS-E Cap Blanket"/>
    <d v="1993-03-22T00:00:00"/>
    <x v="3"/>
    <n v="201503"/>
    <x v="0"/>
    <x v="0"/>
    <s v="365000"/>
    <s v="028                                "/>
    <s v="00"/>
    <s v="UADD    "/>
    <x v="6042"/>
    <s v="1000"/>
    <s v="ZBW10"/>
    <x v="0"/>
    <s v="Elec Distribution 360-373"/>
    <s v="Mandated"/>
  </r>
  <r>
    <s v="ZBW10"/>
    <x v="0"/>
    <x v="13"/>
    <x v="13"/>
    <s v="DIS-E Cap Blanket"/>
    <d v="1993-03-22T00:00:00"/>
    <x v="3"/>
    <n v="201503"/>
    <x v="0"/>
    <x v="0"/>
    <s v="367000"/>
    <s v="028                                "/>
    <s v="00"/>
    <s v="UADD    "/>
    <x v="6043"/>
    <s v="1000"/>
    <s v="ZBW10"/>
    <x v="0"/>
    <s v="Elec Distribution 360-373"/>
    <s v="Mandated"/>
  </r>
  <r>
    <s v="ZBW10"/>
    <x v="0"/>
    <x v="13"/>
    <x v="13"/>
    <s v="DIS-E Cap Blanket"/>
    <d v="1993-03-22T00:00:00"/>
    <x v="3"/>
    <n v="201503"/>
    <x v="0"/>
    <x v="0"/>
    <s v="369300"/>
    <s v="028                                "/>
    <s v="00"/>
    <s v="UADD    "/>
    <x v="6044"/>
    <s v="1000"/>
    <s v="ZBW10"/>
    <x v="0"/>
    <s v="Elec Distribution 360-373"/>
    <s v="Mandated"/>
  </r>
  <r>
    <s v="ZCM10"/>
    <x v="0"/>
    <x v="16"/>
    <x v="16"/>
    <s v="DIS-E Cap Blanket"/>
    <d v="1993-03-22T00:00:00"/>
    <x v="3"/>
    <n v="201503"/>
    <x v="0"/>
    <x v="1"/>
    <s v="364000"/>
    <s v="038                                "/>
    <s v="00"/>
    <s v="UADD    "/>
    <x v="6045"/>
    <s v="1000"/>
    <s v="ZCM10"/>
    <x v="0"/>
    <s v="Elec Distribution 360-373"/>
    <s v="Mandated"/>
  </r>
  <r>
    <s v="ZCM10"/>
    <x v="0"/>
    <x v="16"/>
    <x v="16"/>
    <s v="DIS-E Cap Blanket"/>
    <d v="1993-03-22T00:00:00"/>
    <x v="3"/>
    <n v="201503"/>
    <x v="0"/>
    <x v="1"/>
    <s v="365000"/>
    <s v="038                                "/>
    <s v="00"/>
    <s v="UADD    "/>
    <x v="6046"/>
    <s v="1000"/>
    <s v="ZCM10"/>
    <x v="0"/>
    <s v="Elec Distribution 360-373"/>
    <s v="Mandated"/>
  </r>
  <r>
    <s v="ZCM10"/>
    <x v="0"/>
    <x v="16"/>
    <x v="16"/>
    <s v="DIS-E Cap Blanket"/>
    <d v="1993-03-22T00:00:00"/>
    <x v="3"/>
    <n v="201503"/>
    <x v="0"/>
    <x v="1"/>
    <s v="366000"/>
    <s v="038                                "/>
    <s v="00"/>
    <s v="UADD    "/>
    <x v="6047"/>
    <s v="1000"/>
    <s v="ZCM10"/>
    <x v="0"/>
    <s v="Elec Distribution 360-373"/>
    <s v="Mandated"/>
  </r>
  <r>
    <s v="ZCM10"/>
    <x v="0"/>
    <x v="16"/>
    <x v="16"/>
    <s v="DIS-E Cap Blanket"/>
    <d v="1993-03-22T00:00:00"/>
    <x v="3"/>
    <n v="201503"/>
    <x v="0"/>
    <x v="1"/>
    <s v="367000"/>
    <s v="038                                "/>
    <s v="00"/>
    <s v="UADD    "/>
    <x v="6048"/>
    <s v="1000"/>
    <s v="ZCM10"/>
    <x v="0"/>
    <s v="Elec Distribution 360-373"/>
    <s v="Mandated"/>
  </r>
  <r>
    <s v="ZCM10"/>
    <x v="0"/>
    <x v="16"/>
    <x v="16"/>
    <s v="DIS-E Cap Blanket"/>
    <d v="1993-03-22T00:00:00"/>
    <x v="3"/>
    <n v="201503"/>
    <x v="0"/>
    <x v="1"/>
    <s v="368000"/>
    <s v="038                                "/>
    <s v="00"/>
    <s v="UADD    "/>
    <x v="6049"/>
    <s v="1000"/>
    <s v="ZCM10"/>
    <x v="0"/>
    <s v="Elec Distribution 360-373"/>
    <s v="Mandated"/>
  </r>
  <r>
    <s v="ZCM10"/>
    <x v="0"/>
    <x v="16"/>
    <x v="16"/>
    <s v="DIS-E Cap Blanket"/>
    <d v="1993-03-22T00:00:00"/>
    <x v="3"/>
    <n v="201503"/>
    <x v="0"/>
    <x v="1"/>
    <s v="369100"/>
    <s v="038                                "/>
    <s v="00"/>
    <s v="UADD    "/>
    <x v="6050"/>
    <s v="1000"/>
    <s v="ZCM10"/>
    <x v="0"/>
    <s v="Elec Distribution 360-373"/>
    <s v="Mandated"/>
  </r>
  <r>
    <s v="ZCM10"/>
    <x v="0"/>
    <x v="16"/>
    <x v="16"/>
    <s v="DIS-E Cap Blanket"/>
    <d v="1993-03-22T00:00:00"/>
    <x v="3"/>
    <n v="201503"/>
    <x v="0"/>
    <x v="1"/>
    <s v="369300"/>
    <s v="038                                "/>
    <s v="00"/>
    <s v="UADD    "/>
    <x v="6051"/>
    <s v="1000"/>
    <s v="ZCM10"/>
    <x v="0"/>
    <s v="Elec Distribution 360-373"/>
    <s v="Mandated"/>
  </r>
  <r>
    <s v="ZLL10"/>
    <x v="0"/>
    <x v="17"/>
    <x v="17"/>
    <s v="DIS-E Cap Blanket"/>
    <d v="1993-03-22T00:00:00"/>
    <x v="3"/>
    <n v="201503"/>
    <x v="0"/>
    <x v="1"/>
    <s v="364000"/>
    <s v="038                                "/>
    <s v="00"/>
    <s v="UADD    "/>
    <x v="6052"/>
    <s v="1000"/>
    <s v="ZLL10"/>
    <x v="0"/>
    <s v="Elec Distribution 360-373"/>
    <s v="Mandated"/>
  </r>
  <r>
    <s v="ZLL10"/>
    <x v="0"/>
    <x v="17"/>
    <x v="17"/>
    <s v="DIS-E Cap Blanket"/>
    <d v="1993-03-22T00:00:00"/>
    <x v="3"/>
    <n v="201503"/>
    <x v="0"/>
    <x v="1"/>
    <s v="365000"/>
    <s v="038                                "/>
    <s v="00"/>
    <s v="UADD    "/>
    <x v="6053"/>
    <s v="1000"/>
    <s v="ZLL10"/>
    <x v="0"/>
    <s v="Elec Distribution 360-373"/>
    <s v="Mandated"/>
  </r>
  <r>
    <s v="ZLL10"/>
    <x v="0"/>
    <x v="17"/>
    <x v="17"/>
    <s v="DIS-E Cap Blanket"/>
    <d v="1993-03-22T00:00:00"/>
    <x v="3"/>
    <n v="201503"/>
    <x v="0"/>
    <x v="1"/>
    <s v="366000"/>
    <s v="038                                "/>
    <s v="00"/>
    <s v="UADD    "/>
    <x v="6054"/>
    <s v="1000"/>
    <s v="ZLL10"/>
    <x v="0"/>
    <s v="Elec Distribution 360-373"/>
    <s v="Mandated"/>
  </r>
  <r>
    <s v="ZBR10"/>
    <x v="0"/>
    <x v="18"/>
    <x v="18"/>
    <s v="DIS-E Cap Blanket"/>
    <d v="1951-01-01T00:00:00"/>
    <x v="3"/>
    <n v="201503"/>
    <x v="0"/>
    <x v="0"/>
    <s v="364000"/>
    <s v="028                                "/>
    <s v="00"/>
    <s v="UADD    "/>
    <x v="6055"/>
    <s v="1000"/>
    <s v="ZBR10"/>
    <x v="0"/>
    <s v="Elec Distribution 360-373"/>
    <s v="Mandated"/>
  </r>
  <r>
    <s v="ZBR10"/>
    <x v="0"/>
    <x v="18"/>
    <x v="18"/>
    <s v="DIS-E Cap Blanket"/>
    <d v="1951-01-01T00:00:00"/>
    <x v="3"/>
    <n v="201503"/>
    <x v="0"/>
    <x v="0"/>
    <s v="365000"/>
    <s v="028                                "/>
    <s v="00"/>
    <s v="UADD    "/>
    <x v="6056"/>
    <s v="1000"/>
    <s v="ZBR10"/>
    <x v="0"/>
    <s v="Elec Distribution 360-373"/>
    <s v="Mandated"/>
  </r>
  <r>
    <s v="ZPJ10"/>
    <x v="0"/>
    <x v="19"/>
    <x v="19"/>
    <s v="DIS-E Cap Blanket"/>
    <d v="1993-03-22T00:00:00"/>
    <x v="3"/>
    <n v="201503"/>
    <x v="0"/>
    <x v="1"/>
    <s v="364000"/>
    <s v="038                                "/>
    <s v="00"/>
    <s v="UADD    "/>
    <x v="6057"/>
    <s v="1000"/>
    <s v="ZPJ10"/>
    <x v="0"/>
    <s v="Elec Distribution 360-373"/>
    <s v="Mandated"/>
  </r>
  <r>
    <s v="ZPJ10"/>
    <x v="0"/>
    <x v="19"/>
    <x v="19"/>
    <s v="DIS-E Cap Blanket"/>
    <d v="1993-03-22T00:00:00"/>
    <x v="3"/>
    <n v="201503"/>
    <x v="0"/>
    <x v="1"/>
    <s v="365000"/>
    <s v="038                                "/>
    <s v="00"/>
    <s v="UADD    "/>
    <x v="6058"/>
    <s v="1000"/>
    <s v="ZPJ10"/>
    <x v="0"/>
    <s v="Elec Distribution 360-373"/>
    <s v="Mandated"/>
  </r>
  <r>
    <s v="ZPJ10"/>
    <x v="0"/>
    <x v="19"/>
    <x v="19"/>
    <s v="DIS-E Cap Blanket"/>
    <d v="1993-03-22T00:00:00"/>
    <x v="3"/>
    <n v="201503"/>
    <x v="0"/>
    <x v="1"/>
    <s v="366000"/>
    <s v="038                                "/>
    <s v="00"/>
    <s v="UADD    "/>
    <x v="6059"/>
    <s v="1000"/>
    <s v="ZPJ10"/>
    <x v="0"/>
    <s v="Elec Distribution 360-373"/>
    <s v="Mandated"/>
  </r>
  <r>
    <s v="ZPJ10"/>
    <x v="0"/>
    <x v="19"/>
    <x v="19"/>
    <s v="DIS-E Cap Blanket"/>
    <d v="1993-03-22T00:00:00"/>
    <x v="3"/>
    <n v="201503"/>
    <x v="0"/>
    <x v="1"/>
    <s v="367000"/>
    <s v="038                                "/>
    <s v="00"/>
    <s v="UADD    "/>
    <x v="6060"/>
    <s v="1000"/>
    <s v="ZPJ10"/>
    <x v="0"/>
    <s v="Elec Distribution 360-373"/>
    <s v="Mandated"/>
  </r>
  <r>
    <s v="ZPJ10"/>
    <x v="0"/>
    <x v="19"/>
    <x v="19"/>
    <s v="DIS-E Cap Blanket"/>
    <d v="1993-03-22T00:00:00"/>
    <x v="3"/>
    <n v="201503"/>
    <x v="0"/>
    <x v="1"/>
    <s v="369300"/>
    <s v="038                                "/>
    <s v="00"/>
    <s v="UADD    "/>
    <x v="6061"/>
    <s v="1000"/>
    <s v="ZPJ10"/>
    <x v="0"/>
    <s v="Elec Distribution 360-373"/>
    <s v="Mandated"/>
  </r>
  <r>
    <s v="ZBR10"/>
    <x v="0"/>
    <x v="802"/>
    <x v="802"/>
    <s v="DIS-E Cap Blanket"/>
    <d v="1951-01-01T00:00:00"/>
    <x v="3"/>
    <n v="201503"/>
    <x v="0"/>
    <x v="0"/>
    <s v="364000"/>
    <s v="028                                "/>
    <s v="00"/>
    <s v="UADD    "/>
    <x v="6062"/>
    <s v="1000"/>
    <s v="ZBR10"/>
    <x v="0"/>
    <s v="Elec Distribution 360-373"/>
    <s v="Mandated"/>
  </r>
  <r>
    <s v="ZBR10"/>
    <x v="0"/>
    <x v="802"/>
    <x v="802"/>
    <s v="DIS-E Cap Blanket"/>
    <d v="1951-01-01T00:00:00"/>
    <x v="3"/>
    <n v="201503"/>
    <x v="0"/>
    <x v="0"/>
    <s v="365000"/>
    <s v="028                                "/>
    <s v="00"/>
    <s v="UADD    "/>
    <x v="6062"/>
    <s v="1000"/>
    <s v="ZBR10"/>
    <x v="0"/>
    <s v="Elec Distribution 360-373"/>
    <s v="Mandated"/>
  </r>
  <r>
    <s v="ZBR10"/>
    <x v="0"/>
    <x v="802"/>
    <x v="802"/>
    <s v="DIS-E Cap Blanket"/>
    <d v="1951-01-01T00:00:00"/>
    <x v="3"/>
    <n v="201503"/>
    <x v="0"/>
    <x v="0"/>
    <s v="366000"/>
    <s v="028                                "/>
    <s v="00"/>
    <s v="UADD    "/>
    <x v="6063"/>
    <s v="1000"/>
    <s v="ZBR10"/>
    <x v="0"/>
    <s v="Elec Distribution 360-373"/>
    <s v="Mandated"/>
  </r>
  <r>
    <s v="ZBR10"/>
    <x v="0"/>
    <x v="802"/>
    <x v="802"/>
    <s v="DIS-E Cap Blanket"/>
    <d v="1951-01-01T00:00:00"/>
    <x v="3"/>
    <n v="201503"/>
    <x v="0"/>
    <x v="0"/>
    <s v="367000"/>
    <s v="028                                "/>
    <s v="00"/>
    <s v="UADD    "/>
    <x v="6062"/>
    <s v="1000"/>
    <s v="ZBR10"/>
    <x v="0"/>
    <s v="Elec Distribution 360-373"/>
    <s v="Mandated"/>
  </r>
  <r>
    <s v="ZBR10"/>
    <x v="0"/>
    <x v="802"/>
    <x v="802"/>
    <s v="DIS-E Cap Blanket"/>
    <d v="1951-01-01T00:00:00"/>
    <x v="3"/>
    <n v="201503"/>
    <x v="0"/>
    <x v="0"/>
    <s v="368000"/>
    <s v="028                                "/>
    <s v="00"/>
    <s v="UADD    "/>
    <x v="6062"/>
    <s v="1000"/>
    <s v="ZBR10"/>
    <x v="0"/>
    <s v="Elec Distribution 360-373"/>
    <s v="Mandated"/>
  </r>
  <r>
    <s v="ZBR10"/>
    <x v="0"/>
    <x v="802"/>
    <x v="802"/>
    <s v="DIS-E Cap Blanket"/>
    <d v="1951-01-01T00:00:00"/>
    <x v="3"/>
    <n v="201503"/>
    <x v="0"/>
    <x v="0"/>
    <s v="369300"/>
    <s v="028                                "/>
    <s v="00"/>
    <s v="UADD    "/>
    <x v="6062"/>
    <s v="1000"/>
    <s v="ZBR10"/>
    <x v="0"/>
    <s v="Elec Distribution 360-373"/>
    <s v="Mandated"/>
  </r>
  <r>
    <s v="ZBO10"/>
    <x v="0"/>
    <x v="21"/>
    <x v="21"/>
    <s v="DIS-E Cap Blanket"/>
    <d v="1993-03-22T00:00:00"/>
    <x v="3"/>
    <n v="201503"/>
    <x v="0"/>
    <x v="0"/>
    <s v="364000"/>
    <s v="028                                "/>
    <s v="00"/>
    <s v="UADD    "/>
    <x v="6064"/>
    <s v="1000"/>
    <s v="ZBO10"/>
    <x v="0"/>
    <s v="Elec Distribution 360-373"/>
    <s v="Mandated"/>
  </r>
  <r>
    <s v="ZBO10"/>
    <x v="0"/>
    <x v="21"/>
    <x v="21"/>
    <s v="DIS-E Cap Blanket"/>
    <d v="1993-03-22T00:00:00"/>
    <x v="3"/>
    <n v="201503"/>
    <x v="0"/>
    <x v="0"/>
    <s v="365000"/>
    <s v="028                                "/>
    <s v="00"/>
    <s v="UADD    "/>
    <x v="6065"/>
    <s v="1000"/>
    <s v="ZBO10"/>
    <x v="0"/>
    <s v="Elec Distribution 360-373"/>
    <s v="Mandated"/>
  </r>
  <r>
    <s v="ZBO10"/>
    <x v="0"/>
    <x v="21"/>
    <x v="21"/>
    <s v="DIS-E Cap Blanket"/>
    <d v="1993-03-22T00:00:00"/>
    <x v="3"/>
    <n v="201503"/>
    <x v="0"/>
    <x v="0"/>
    <s v="366000"/>
    <s v="028                                "/>
    <s v="00"/>
    <s v="UADD    "/>
    <x v="6066"/>
    <s v="1000"/>
    <s v="ZBO10"/>
    <x v="0"/>
    <s v="Elec Distribution 360-373"/>
    <s v="Mandated"/>
  </r>
  <r>
    <s v="ZBO10"/>
    <x v="0"/>
    <x v="21"/>
    <x v="21"/>
    <s v="DIS-E Cap Blanket"/>
    <d v="1993-03-22T00:00:00"/>
    <x v="3"/>
    <n v="201503"/>
    <x v="0"/>
    <x v="0"/>
    <s v="367000"/>
    <s v="028                                "/>
    <s v="00"/>
    <s v="UADD    "/>
    <x v="6067"/>
    <s v="1000"/>
    <s v="ZBO10"/>
    <x v="0"/>
    <s v="Elec Distribution 360-373"/>
    <s v="Mandated"/>
  </r>
  <r>
    <s v="ZPJ10"/>
    <x v="0"/>
    <x v="22"/>
    <x v="22"/>
    <s v="DIS-E Cap Blanket"/>
    <d v="1993-03-22T00:00:00"/>
    <x v="3"/>
    <n v="201503"/>
    <x v="0"/>
    <x v="0"/>
    <s v="364000"/>
    <s v="028                                "/>
    <s v="00"/>
    <s v="UADD    "/>
    <x v="6068"/>
    <s v="1000"/>
    <s v="ZPJ10"/>
    <x v="0"/>
    <s v="Elec Distribution 360-373"/>
    <s v="Mandated"/>
  </r>
  <r>
    <s v="ZPJ10"/>
    <x v="0"/>
    <x v="22"/>
    <x v="22"/>
    <s v="DIS-E Cap Blanket"/>
    <d v="1993-03-22T00:00:00"/>
    <x v="3"/>
    <n v="201503"/>
    <x v="0"/>
    <x v="0"/>
    <s v="365000"/>
    <s v="028                                "/>
    <s v="00"/>
    <s v="UADD    "/>
    <x v="6069"/>
    <s v="1000"/>
    <s v="ZPJ10"/>
    <x v="0"/>
    <s v="Elec Distribution 360-373"/>
    <s v="Mandated"/>
  </r>
  <r>
    <s v="ZPJ10"/>
    <x v="0"/>
    <x v="22"/>
    <x v="22"/>
    <s v="DIS-E Cap Blanket"/>
    <d v="1993-03-22T00:00:00"/>
    <x v="3"/>
    <n v="201503"/>
    <x v="0"/>
    <x v="0"/>
    <s v="367000"/>
    <s v="028                                "/>
    <s v="00"/>
    <s v="UADD    "/>
    <x v="6070"/>
    <s v="1000"/>
    <s v="ZPJ10"/>
    <x v="0"/>
    <s v="Elec Distribution 360-373"/>
    <s v="Mandated"/>
  </r>
  <r>
    <s v="ZPJ10"/>
    <x v="0"/>
    <x v="22"/>
    <x v="22"/>
    <s v="DIS-E Cap Blanket"/>
    <d v="1993-03-22T00:00:00"/>
    <x v="3"/>
    <n v="201503"/>
    <x v="0"/>
    <x v="0"/>
    <s v="369300"/>
    <s v="028                                "/>
    <s v="00"/>
    <s v="UADD    "/>
    <x v="6071"/>
    <s v="1000"/>
    <s v="ZPJ10"/>
    <x v="0"/>
    <s v="Elec Distribution 360-373"/>
    <s v="Mandated"/>
  </r>
  <r>
    <s v="ZBO10"/>
    <x v="0"/>
    <x v="23"/>
    <x v="23"/>
    <s v="DIS-E Cap Blanket"/>
    <d v="2005-01-01T00:00:00"/>
    <x v="3"/>
    <n v="201503"/>
    <x v="0"/>
    <x v="0"/>
    <s v="364000"/>
    <s v="028                                "/>
    <s v="00"/>
    <s v="UADD    "/>
    <x v="6072"/>
    <s v="1000"/>
    <s v="ZBO10"/>
    <x v="0"/>
    <s v="Elec Distribution 360-373"/>
    <s v="Mandated"/>
  </r>
  <r>
    <s v="ZBO10"/>
    <x v="0"/>
    <x v="23"/>
    <x v="23"/>
    <s v="DIS-E Cap Blanket"/>
    <d v="2005-01-01T00:00:00"/>
    <x v="3"/>
    <n v="201503"/>
    <x v="0"/>
    <x v="0"/>
    <s v="365000"/>
    <s v="028                                "/>
    <s v="00"/>
    <s v="UADD    "/>
    <x v="6073"/>
    <s v="1000"/>
    <s v="ZBO10"/>
    <x v="0"/>
    <s v="Elec Distribution 360-373"/>
    <s v="Mandated"/>
  </r>
  <r>
    <s v="ZBO10"/>
    <x v="0"/>
    <x v="23"/>
    <x v="23"/>
    <s v="DIS-E Cap Blanket"/>
    <d v="2005-01-01T00:00:00"/>
    <x v="3"/>
    <n v="201503"/>
    <x v="0"/>
    <x v="0"/>
    <s v="366000"/>
    <s v="028                                "/>
    <s v="00"/>
    <s v="UADD    "/>
    <x v="6074"/>
    <s v="1000"/>
    <s v="ZBO10"/>
    <x v="0"/>
    <s v="Elec Distribution 360-373"/>
    <s v="Mandated"/>
  </r>
  <r>
    <s v="ZBO10"/>
    <x v="0"/>
    <x v="23"/>
    <x v="23"/>
    <s v="DIS-E Cap Blanket"/>
    <d v="2005-01-01T00:00:00"/>
    <x v="3"/>
    <n v="201503"/>
    <x v="0"/>
    <x v="0"/>
    <s v="367000"/>
    <s v="028                                "/>
    <s v="00"/>
    <s v="UADD    "/>
    <x v="1211"/>
    <s v="1000"/>
    <s v="ZBO10"/>
    <x v="0"/>
    <s v="Elec Distribution 360-373"/>
    <s v="Mandated"/>
  </r>
  <r>
    <s v="ZBO10"/>
    <x v="0"/>
    <x v="23"/>
    <x v="23"/>
    <s v="DIS-E Cap Blanket"/>
    <d v="2005-01-01T00:00:00"/>
    <x v="3"/>
    <n v="201503"/>
    <x v="0"/>
    <x v="0"/>
    <s v="368000"/>
    <s v="028                                "/>
    <s v="00"/>
    <s v="UADD    "/>
    <x v="6072"/>
    <s v="1000"/>
    <s v="ZBO10"/>
    <x v="0"/>
    <s v="Elec Distribution 360-373"/>
    <s v="Mandated"/>
  </r>
  <r>
    <s v="ZBO10"/>
    <x v="0"/>
    <x v="23"/>
    <x v="23"/>
    <s v="DIS-E Cap Blanket"/>
    <d v="2005-01-01T00:00:00"/>
    <x v="3"/>
    <n v="201503"/>
    <x v="0"/>
    <x v="0"/>
    <s v="369300"/>
    <s v="028                                "/>
    <s v="00"/>
    <s v="UADD    "/>
    <x v="6072"/>
    <s v="1000"/>
    <s v="ZBO10"/>
    <x v="0"/>
    <s v="Elec Distribution 360-373"/>
    <s v="Mandated"/>
  </r>
  <r>
    <s v="ZCS10"/>
    <x v="0"/>
    <x v="24"/>
    <x v="24"/>
    <s v="DIS-E Cap Blanket"/>
    <d v="1994-09-02T00:00:00"/>
    <x v="3"/>
    <n v="201503"/>
    <x v="0"/>
    <x v="1"/>
    <s v="365000"/>
    <s v="038                                "/>
    <s v="00"/>
    <s v="UADD    "/>
    <x v="6075"/>
    <s v="1000"/>
    <s v="ZCS10"/>
    <x v="0"/>
    <s v="Elec Distribution 360-373"/>
    <s v="Mandated"/>
  </r>
  <r>
    <s v="ZCS10"/>
    <x v="0"/>
    <x v="24"/>
    <x v="24"/>
    <s v="DIS-E Cap Blanket"/>
    <d v="1994-09-02T00:00:00"/>
    <x v="3"/>
    <n v="201503"/>
    <x v="0"/>
    <x v="1"/>
    <s v="366000"/>
    <s v="038                                "/>
    <s v="00"/>
    <s v="UADD    "/>
    <x v="6076"/>
    <s v="1000"/>
    <s v="ZCS10"/>
    <x v="0"/>
    <s v="Elec Distribution 360-373"/>
    <s v="Mandated"/>
  </r>
  <r>
    <s v="ZCS10"/>
    <x v="0"/>
    <x v="24"/>
    <x v="24"/>
    <s v="DIS-E Cap Blanket"/>
    <d v="1994-09-02T00:00:00"/>
    <x v="3"/>
    <n v="201503"/>
    <x v="0"/>
    <x v="1"/>
    <s v="369300"/>
    <s v="038                                "/>
    <s v="00"/>
    <s v="UADD    "/>
    <x v="6077"/>
    <s v="1000"/>
    <s v="ZCS10"/>
    <x v="0"/>
    <s v="Elec Distribution 360-373"/>
    <s v="Mandated"/>
  </r>
  <r>
    <s v="ZBC10"/>
    <x v="0"/>
    <x v="25"/>
    <x v="25"/>
    <s v="DIS-E Cap Blanket"/>
    <d v="1993-03-22T00:00:00"/>
    <x v="3"/>
    <n v="201503"/>
    <x v="0"/>
    <x v="0"/>
    <s v="364000"/>
    <s v="028                                "/>
    <s v="00"/>
    <s v="UADD    "/>
    <x v="6078"/>
    <s v="1000"/>
    <s v="ZBC10"/>
    <x v="0"/>
    <s v="Elec Distribution 360-373"/>
    <s v="Mandated"/>
  </r>
  <r>
    <s v="ZBC10"/>
    <x v="0"/>
    <x v="25"/>
    <x v="25"/>
    <s v="DIS-E Cap Blanket"/>
    <d v="1993-03-22T00:00:00"/>
    <x v="3"/>
    <n v="201503"/>
    <x v="0"/>
    <x v="0"/>
    <s v="365000"/>
    <s v="028                                "/>
    <s v="00"/>
    <s v="UADD    "/>
    <x v="6079"/>
    <s v="1000"/>
    <s v="ZBC10"/>
    <x v="0"/>
    <s v="Elec Distribution 360-373"/>
    <s v="Mandated"/>
  </r>
  <r>
    <s v="ZBC10"/>
    <x v="0"/>
    <x v="25"/>
    <x v="25"/>
    <s v="DIS-E Cap Blanket"/>
    <d v="1993-03-22T00:00:00"/>
    <x v="3"/>
    <n v="201503"/>
    <x v="0"/>
    <x v="0"/>
    <s v="366000"/>
    <s v="028                                "/>
    <s v="00"/>
    <s v="UADD    "/>
    <x v="6080"/>
    <s v="1000"/>
    <s v="ZBC10"/>
    <x v="0"/>
    <s v="Elec Distribution 360-373"/>
    <s v="Mandated"/>
  </r>
  <r>
    <s v="ZBC10"/>
    <x v="0"/>
    <x v="25"/>
    <x v="25"/>
    <s v="DIS-E Cap Blanket"/>
    <d v="1993-03-22T00:00:00"/>
    <x v="3"/>
    <n v="201503"/>
    <x v="0"/>
    <x v="0"/>
    <s v="367000"/>
    <s v="028                                "/>
    <s v="00"/>
    <s v="UADD    "/>
    <x v="6081"/>
    <s v="1000"/>
    <s v="ZBC10"/>
    <x v="0"/>
    <s v="Elec Distribution 360-373"/>
    <s v="Mandated"/>
  </r>
  <r>
    <s v="ZBC10"/>
    <x v="0"/>
    <x v="25"/>
    <x v="25"/>
    <s v="DIS-E Cap Blanket"/>
    <d v="1993-03-22T00:00:00"/>
    <x v="3"/>
    <n v="201503"/>
    <x v="0"/>
    <x v="0"/>
    <s v="369100"/>
    <s v="028                                "/>
    <s v="00"/>
    <s v="UADD    "/>
    <x v="6082"/>
    <s v="1000"/>
    <s v="ZBC10"/>
    <x v="0"/>
    <s v="Elec Distribution 360-373"/>
    <s v="Mandated"/>
  </r>
  <r>
    <s v="ZBC10"/>
    <x v="0"/>
    <x v="25"/>
    <x v="25"/>
    <s v="DIS-E Cap Blanket"/>
    <d v="1993-03-22T00:00:00"/>
    <x v="3"/>
    <n v="201503"/>
    <x v="0"/>
    <x v="0"/>
    <s v="369300"/>
    <s v="028                                "/>
    <s v="00"/>
    <s v="UADD    "/>
    <x v="6083"/>
    <s v="1000"/>
    <s v="ZBC10"/>
    <x v="0"/>
    <s v="Elec Distribution 360-373"/>
    <s v="Mandated"/>
  </r>
  <r>
    <s v="ZBC10"/>
    <x v="0"/>
    <x v="25"/>
    <x v="25"/>
    <s v="DIS-E Cap Blanket"/>
    <d v="1993-03-22T00:00:00"/>
    <x v="3"/>
    <n v="201503"/>
    <x v="0"/>
    <x v="0"/>
    <s v="373400"/>
    <s v="028                                "/>
    <s v="00"/>
    <s v="UADD    "/>
    <x v="6084"/>
    <s v="1000"/>
    <s v="ZBC10"/>
    <x v="0"/>
    <s v="Elec Distribution 360-373"/>
    <s v="Mandated"/>
  </r>
  <r>
    <s v="ZDP10"/>
    <x v="0"/>
    <x v="27"/>
    <x v="27"/>
    <s v="DIS-E Cap Blanket"/>
    <d v="2004-01-01T00:00:00"/>
    <x v="3"/>
    <n v="201503"/>
    <x v="0"/>
    <x v="0"/>
    <s v="364000"/>
    <s v="028                                "/>
    <s v="00"/>
    <s v="UADD    "/>
    <x v="239"/>
    <s v="1000"/>
    <s v="ZDP10"/>
    <x v="0"/>
    <s v="Elec Distribution 360-373"/>
    <s v="Mandated"/>
  </r>
  <r>
    <s v="ZDP10"/>
    <x v="0"/>
    <x v="27"/>
    <x v="27"/>
    <s v="DIS-E Cap Blanket"/>
    <d v="2004-01-01T00:00:00"/>
    <x v="3"/>
    <n v="201503"/>
    <x v="0"/>
    <x v="0"/>
    <s v="365000"/>
    <s v="028                                "/>
    <s v="00"/>
    <s v="UADD    "/>
    <x v="239"/>
    <s v="1000"/>
    <s v="ZDP10"/>
    <x v="0"/>
    <s v="Elec Distribution 360-373"/>
    <s v="Mandated"/>
  </r>
  <r>
    <s v="ZDP10"/>
    <x v="0"/>
    <x v="27"/>
    <x v="27"/>
    <s v="DIS-E Cap Blanket"/>
    <d v="2004-01-01T00:00:00"/>
    <x v="3"/>
    <n v="201503"/>
    <x v="0"/>
    <x v="0"/>
    <s v="366000"/>
    <s v="028                                "/>
    <s v="00"/>
    <s v="UADD    "/>
    <x v="6085"/>
    <s v="1000"/>
    <s v="ZDP10"/>
    <x v="0"/>
    <s v="Elec Distribution 360-373"/>
    <s v="Mandated"/>
  </r>
  <r>
    <s v="ZDP10"/>
    <x v="0"/>
    <x v="27"/>
    <x v="27"/>
    <s v="DIS-E Cap Blanket"/>
    <d v="2004-01-01T00:00:00"/>
    <x v="3"/>
    <n v="201503"/>
    <x v="0"/>
    <x v="0"/>
    <s v="367000"/>
    <s v="028                                "/>
    <s v="00"/>
    <s v="UADD    "/>
    <x v="239"/>
    <s v="1000"/>
    <s v="ZDP10"/>
    <x v="0"/>
    <s v="Elec Distribution 360-373"/>
    <s v="Mandated"/>
  </r>
  <r>
    <s v="ZDP10"/>
    <x v="0"/>
    <x v="27"/>
    <x v="27"/>
    <s v="DIS-E Cap Blanket"/>
    <d v="2004-01-01T00:00:00"/>
    <x v="3"/>
    <n v="201503"/>
    <x v="0"/>
    <x v="0"/>
    <s v="368000"/>
    <s v="028                                "/>
    <s v="00"/>
    <s v="UADD    "/>
    <x v="239"/>
    <s v="1000"/>
    <s v="ZDP10"/>
    <x v="0"/>
    <s v="Elec Distribution 360-373"/>
    <s v="Mandated"/>
  </r>
  <r>
    <s v="ZDP10"/>
    <x v="0"/>
    <x v="27"/>
    <x v="27"/>
    <s v="DIS-E Cap Blanket"/>
    <d v="2004-01-01T00:00:00"/>
    <x v="3"/>
    <n v="201503"/>
    <x v="0"/>
    <x v="0"/>
    <s v="369100"/>
    <s v="028                                "/>
    <s v="00"/>
    <s v="UADD    "/>
    <x v="239"/>
    <s v="1000"/>
    <s v="ZDP10"/>
    <x v="0"/>
    <s v="Elec Distribution 360-373"/>
    <s v="Mandated"/>
  </r>
  <r>
    <s v="ZDP10"/>
    <x v="0"/>
    <x v="27"/>
    <x v="27"/>
    <s v="DIS-E Cap Blanket"/>
    <d v="2004-01-01T00:00:00"/>
    <x v="3"/>
    <n v="201503"/>
    <x v="0"/>
    <x v="0"/>
    <s v="369300"/>
    <s v="028                                "/>
    <s v="00"/>
    <s v="UADD    "/>
    <x v="239"/>
    <s v="1000"/>
    <s v="ZDP10"/>
    <x v="0"/>
    <s v="Elec Distribution 360-373"/>
    <s v="Mandated"/>
  </r>
  <r>
    <s v="ZDP10"/>
    <x v="0"/>
    <x v="27"/>
    <x v="27"/>
    <s v="DIS-E Cap Blanket"/>
    <d v="2004-01-01T00:00:00"/>
    <x v="3"/>
    <n v="201503"/>
    <x v="0"/>
    <x v="0"/>
    <s v="373200"/>
    <s v="028                                "/>
    <s v="00"/>
    <s v="UADD    "/>
    <x v="239"/>
    <s v="1000"/>
    <s v="ZDP10"/>
    <x v="0"/>
    <s v="Elec Distribution 360-373"/>
    <s v="Mandated"/>
  </r>
  <r>
    <s v="ZDP10"/>
    <x v="0"/>
    <x v="27"/>
    <x v="27"/>
    <s v="DIS-E Cap Blanket"/>
    <d v="2004-01-01T00:00:00"/>
    <x v="3"/>
    <n v="201503"/>
    <x v="0"/>
    <x v="0"/>
    <s v="373300"/>
    <s v="028                                "/>
    <s v="00"/>
    <s v="UADD    "/>
    <x v="239"/>
    <s v="1000"/>
    <s v="ZDP10"/>
    <x v="0"/>
    <s v="Elec Distribution 360-373"/>
    <s v="Mandated"/>
  </r>
  <r>
    <s v="ZDP10"/>
    <x v="0"/>
    <x v="27"/>
    <x v="27"/>
    <s v="DIS-E Cap Blanket"/>
    <d v="2004-01-01T00:00:00"/>
    <x v="3"/>
    <n v="201503"/>
    <x v="0"/>
    <x v="0"/>
    <s v="373400"/>
    <s v="028                                "/>
    <s v="00"/>
    <s v="UADD    "/>
    <x v="239"/>
    <s v="1000"/>
    <s v="ZDP10"/>
    <x v="0"/>
    <s v="Elec Distribution 360-373"/>
    <s v="Mandated"/>
  </r>
  <r>
    <s v="ZBC10"/>
    <x v="0"/>
    <x v="28"/>
    <x v="28"/>
    <s v="DIS-E Cap Blanket"/>
    <d v="2004-01-01T00:00:00"/>
    <x v="3"/>
    <n v="201503"/>
    <x v="0"/>
    <x v="0"/>
    <s v="367000"/>
    <s v="028                                "/>
    <s v="00"/>
    <s v="UADD    "/>
    <x v="6086"/>
    <s v="1000"/>
    <s v="ZBC10"/>
    <x v="0"/>
    <s v="Elec Distribution 360-373"/>
    <s v="Mandated"/>
  </r>
  <r>
    <s v="ZBC10"/>
    <x v="0"/>
    <x v="28"/>
    <x v="28"/>
    <s v="DIS-E Cap Blanket"/>
    <d v="2004-01-01T00:00:00"/>
    <x v="3"/>
    <n v="201503"/>
    <x v="0"/>
    <x v="0"/>
    <s v="369300"/>
    <s v="028                                "/>
    <s v="00"/>
    <s v="UADD    "/>
    <x v="6087"/>
    <s v="1000"/>
    <s v="ZBC10"/>
    <x v="0"/>
    <s v="Elec Distribution 360-373"/>
    <s v="Mandated"/>
  </r>
  <r>
    <s v="ZLL10"/>
    <x v="0"/>
    <x v="29"/>
    <x v="29"/>
    <s v="DIS-E Cap Blanket"/>
    <d v="2003-09-05T00:00:00"/>
    <x v="3"/>
    <n v="201503"/>
    <x v="0"/>
    <x v="0"/>
    <s v="367000"/>
    <s v="028                                "/>
    <s v="00"/>
    <s v="UADD    "/>
    <x v="6088"/>
    <s v="1000"/>
    <s v="ZLL10"/>
    <x v="0"/>
    <s v="Elec Distribution 360-373"/>
    <s v="Mandated"/>
  </r>
  <r>
    <s v="ZLL10"/>
    <x v="0"/>
    <x v="32"/>
    <x v="32"/>
    <s v="DIS-E Cap Blanket"/>
    <d v="2003-09-05T00:00:00"/>
    <x v="3"/>
    <n v="201503"/>
    <x v="0"/>
    <x v="1"/>
    <s v="364000"/>
    <s v="038                                "/>
    <s v="00"/>
    <s v="UADD    "/>
    <x v="6089"/>
    <s v="1000"/>
    <s v="ZLL10"/>
    <x v="0"/>
    <s v="Elec Distribution 360-373"/>
    <s v="Mandated"/>
  </r>
  <r>
    <s v="ZLL10"/>
    <x v="0"/>
    <x v="32"/>
    <x v="32"/>
    <s v="DIS-E Cap Blanket"/>
    <d v="2003-09-05T00:00:00"/>
    <x v="3"/>
    <n v="201503"/>
    <x v="0"/>
    <x v="1"/>
    <s v="365000"/>
    <s v="038                                "/>
    <s v="00"/>
    <s v="UADD    "/>
    <x v="6089"/>
    <s v="1000"/>
    <s v="ZLL10"/>
    <x v="0"/>
    <s v="Elec Distribution 360-373"/>
    <s v="Mandated"/>
  </r>
  <r>
    <s v="ZLL10"/>
    <x v="0"/>
    <x v="32"/>
    <x v="32"/>
    <s v="DIS-E Cap Blanket"/>
    <d v="2003-09-05T00:00:00"/>
    <x v="3"/>
    <n v="201503"/>
    <x v="0"/>
    <x v="1"/>
    <s v="366000"/>
    <s v="038                                "/>
    <s v="00"/>
    <s v="UADD    "/>
    <x v="6089"/>
    <s v="1000"/>
    <s v="ZLL10"/>
    <x v="0"/>
    <s v="Elec Distribution 360-373"/>
    <s v="Mandated"/>
  </r>
  <r>
    <s v="ZLL10"/>
    <x v="0"/>
    <x v="32"/>
    <x v="32"/>
    <s v="DIS-E Cap Blanket"/>
    <d v="2003-09-05T00:00:00"/>
    <x v="3"/>
    <n v="201503"/>
    <x v="0"/>
    <x v="1"/>
    <s v="367000"/>
    <s v="038                                "/>
    <s v="00"/>
    <s v="UADD    "/>
    <x v="6089"/>
    <s v="1000"/>
    <s v="ZLL10"/>
    <x v="0"/>
    <s v="Elec Distribution 360-373"/>
    <s v="Mandated"/>
  </r>
  <r>
    <s v="ZLL10"/>
    <x v="0"/>
    <x v="32"/>
    <x v="32"/>
    <s v="DIS-E Cap Blanket"/>
    <d v="2003-09-05T00:00:00"/>
    <x v="3"/>
    <n v="201503"/>
    <x v="0"/>
    <x v="1"/>
    <s v="368000"/>
    <s v="038                                "/>
    <s v="00"/>
    <s v="UADD    "/>
    <x v="6090"/>
    <s v="1000"/>
    <s v="ZLL10"/>
    <x v="0"/>
    <s v="Elec Distribution 360-373"/>
    <s v="Mandated"/>
  </r>
  <r>
    <s v="ZLL10"/>
    <x v="0"/>
    <x v="32"/>
    <x v="32"/>
    <s v="DIS-E Cap Blanket"/>
    <d v="2003-09-05T00:00:00"/>
    <x v="3"/>
    <n v="201503"/>
    <x v="0"/>
    <x v="1"/>
    <s v="369100"/>
    <s v="038                                "/>
    <s v="00"/>
    <s v="UADD    "/>
    <x v="6089"/>
    <s v="1000"/>
    <s v="ZLL10"/>
    <x v="0"/>
    <s v="Elec Distribution 360-373"/>
    <s v="Mandated"/>
  </r>
  <r>
    <s v="ZLL10"/>
    <x v="0"/>
    <x v="32"/>
    <x v="32"/>
    <s v="DIS-E Cap Blanket"/>
    <d v="2003-09-05T00:00:00"/>
    <x v="3"/>
    <n v="201503"/>
    <x v="0"/>
    <x v="1"/>
    <s v="369300"/>
    <s v="038                                "/>
    <s v="00"/>
    <s v="UADD    "/>
    <x v="6089"/>
    <s v="1000"/>
    <s v="ZLL10"/>
    <x v="0"/>
    <s v="Elec Distribution 360-373"/>
    <s v="Mandated"/>
  </r>
  <r>
    <s v="ZLL10"/>
    <x v="0"/>
    <x v="32"/>
    <x v="32"/>
    <s v="DIS-E Cap Blanket"/>
    <d v="2003-09-05T00:00:00"/>
    <x v="3"/>
    <n v="201503"/>
    <x v="0"/>
    <x v="1"/>
    <s v="373200"/>
    <s v="038                                "/>
    <s v="00"/>
    <s v="UADD    "/>
    <x v="6089"/>
    <s v="1000"/>
    <s v="ZLL10"/>
    <x v="0"/>
    <s v="Elec Distribution 360-373"/>
    <s v="Mandated"/>
  </r>
  <r>
    <s v="ZLL10"/>
    <x v="0"/>
    <x v="32"/>
    <x v="32"/>
    <s v="DIS-E Cap Blanket"/>
    <d v="2003-09-05T00:00:00"/>
    <x v="3"/>
    <n v="201503"/>
    <x v="0"/>
    <x v="1"/>
    <s v="373300"/>
    <s v="038                                "/>
    <s v="00"/>
    <s v="UADD    "/>
    <x v="6091"/>
    <s v="1000"/>
    <s v="ZLL10"/>
    <x v="0"/>
    <s v="Elec Distribution 360-373"/>
    <s v="Mandated"/>
  </r>
  <r>
    <s v="ZLL10"/>
    <x v="0"/>
    <x v="32"/>
    <x v="32"/>
    <s v="DIS-E Cap Blanket"/>
    <d v="2003-09-05T00:00:00"/>
    <x v="3"/>
    <n v="201503"/>
    <x v="0"/>
    <x v="1"/>
    <s v="373400"/>
    <s v="038                                "/>
    <s v="00"/>
    <s v="UADD    "/>
    <x v="6089"/>
    <s v="1000"/>
    <s v="ZLL10"/>
    <x v="0"/>
    <s v="Elec Distribution 360-373"/>
    <s v="Mandated"/>
  </r>
  <r>
    <s v="ZPJ10"/>
    <x v="0"/>
    <x v="33"/>
    <x v="33"/>
    <s v="DIS-E Cap Blanket"/>
    <d v="2003-09-05T00:00:00"/>
    <x v="3"/>
    <n v="201503"/>
    <x v="0"/>
    <x v="1"/>
    <s v="366000"/>
    <s v="038                                "/>
    <s v="00"/>
    <s v="UADD    "/>
    <x v="6092"/>
    <s v="1000"/>
    <s v="ZPJ10"/>
    <x v="0"/>
    <s v="Elec Distribution 360-373"/>
    <s v="Mandated"/>
  </r>
  <r>
    <s v="ZPJ10"/>
    <x v="0"/>
    <x v="34"/>
    <x v="34"/>
    <s v="DIS-E Cap Blanket"/>
    <d v="2003-09-05T00:00:00"/>
    <x v="3"/>
    <n v="201503"/>
    <x v="0"/>
    <x v="0"/>
    <s v="364000"/>
    <s v="028                                "/>
    <s v="00"/>
    <s v="UADD    "/>
    <x v="6093"/>
    <s v="1000"/>
    <s v="ZPJ10"/>
    <x v="0"/>
    <s v="Elec Distribution 360-373"/>
    <s v="Mandated"/>
  </r>
  <r>
    <s v="ZPJ10"/>
    <x v="0"/>
    <x v="34"/>
    <x v="34"/>
    <s v="DIS-E Cap Blanket"/>
    <d v="2003-09-05T00:00:00"/>
    <x v="3"/>
    <n v="201503"/>
    <x v="0"/>
    <x v="0"/>
    <s v="373400"/>
    <s v="028                                "/>
    <s v="00"/>
    <s v="UADD    "/>
    <x v="6094"/>
    <s v="1000"/>
    <s v="ZPJ10"/>
    <x v="0"/>
    <s v="Elec Distribution 360-373"/>
    <s v="Mandated"/>
  </r>
  <r>
    <s v="ZCS10"/>
    <x v="0"/>
    <x v="35"/>
    <x v="35"/>
    <s v="DIS-E Cap Blanket"/>
    <d v="2003-09-05T00:00:00"/>
    <x v="3"/>
    <n v="201503"/>
    <x v="0"/>
    <x v="1"/>
    <s v="365000"/>
    <s v="038                                "/>
    <s v="00"/>
    <s v="UADD    "/>
    <x v="6095"/>
    <s v="1000"/>
    <s v="ZCS10"/>
    <x v="0"/>
    <s v="Elec Distribution 360-373"/>
    <s v="Mandated"/>
  </r>
  <r>
    <s v="ZCS10"/>
    <x v="0"/>
    <x v="35"/>
    <x v="35"/>
    <s v="DIS-E Cap Blanket"/>
    <d v="2003-09-05T00:00:00"/>
    <x v="3"/>
    <n v="201503"/>
    <x v="0"/>
    <x v="1"/>
    <s v="366000"/>
    <s v="038                                "/>
    <s v="00"/>
    <s v="UADD    "/>
    <x v="6096"/>
    <s v="1000"/>
    <s v="ZCS10"/>
    <x v="0"/>
    <s v="Elec Distribution 360-373"/>
    <s v="Mandated"/>
  </r>
  <r>
    <s v="ZCS10"/>
    <x v="0"/>
    <x v="35"/>
    <x v="35"/>
    <s v="DIS-E Cap Blanket"/>
    <d v="2003-09-05T00:00:00"/>
    <x v="3"/>
    <n v="201503"/>
    <x v="0"/>
    <x v="1"/>
    <s v="367000"/>
    <s v="038                                "/>
    <s v="00"/>
    <s v="UADD    "/>
    <x v="6097"/>
    <s v="1000"/>
    <s v="ZCS10"/>
    <x v="0"/>
    <s v="Elec Distribution 360-373"/>
    <s v="Mandated"/>
  </r>
  <r>
    <s v="ZCS10"/>
    <x v="0"/>
    <x v="35"/>
    <x v="35"/>
    <s v="DIS-E Cap Blanket"/>
    <d v="2003-09-05T00:00:00"/>
    <x v="3"/>
    <n v="201503"/>
    <x v="0"/>
    <x v="1"/>
    <s v="369300"/>
    <s v="038                                "/>
    <s v="00"/>
    <s v="UADD    "/>
    <x v="6098"/>
    <s v="1000"/>
    <s v="ZCS10"/>
    <x v="0"/>
    <s v="Elec Distribution 360-373"/>
    <s v="Mandated"/>
  </r>
  <r>
    <s v="ZCJ10"/>
    <x v="0"/>
    <x v="36"/>
    <x v="36"/>
    <s v="DIS-E Cap Blanket"/>
    <d v="1951-01-01T00:00:00"/>
    <x v="3"/>
    <n v="201503"/>
    <x v="0"/>
    <x v="1"/>
    <s v="365000"/>
    <s v="038                                "/>
    <s v="00"/>
    <s v="UADD    "/>
    <x v="6099"/>
    <s v="1000"/>
    <s v="ZCJ10"/>
    <x v="0"/>
    <s v="Elec Distribution 360-373"/>
    <s v="Mandated"/>
  </r>
  <r>
    <s v="ZCJ10"/>
    <x v="0"/>
    <x v="36"/>
    <x v="36"/>
    <s v="DIS-E Cap Blanket"/>
    <d v="1951-01-01T00:00:00"/>
    <x v="3"/>
    <n v="201503"/>
    <x v="0"/>
    <x v="1"/>
    <s v="366000"/>
    <s v="038                                "/>
    <s v="00"/>
    <s v="UADD    "/>
    <x v="6100"/>
    <s v="1000"/>
    <s v="ZCJ10"/>
    <x v="0"/>
    <s v="Elec Distribution 360-373"/>
    <s v="Mandated"/>
  </r>
  <r>
    <s v="ZCJ10"/>
    <x v="0"/>
    <x v="36"/>
    <x v="36"/>
    <s v="DIS-E Cap Blanket"/>
    <d v="1951-01-01T00:00:00"/>
    <x v="3"/>
    <n v="201503"/>
    <x v="0"/>
    <x v="1"/>
    <s v="367000"/>
    <s v="038                                "/>
    <s v="00"/>
    <s v="UADD    "/>
    <x v="6101"/>
    <s v="1000"/>
    <s v="ZCJ10"/>
    <x v="0"/>
    <s v="Elec Distribution 360-373"/>
    <s v="Mandated"/>
  </r>
  <r>
    <s v="ZCJ10"/>
    <x v="0"/>
    <x v="36"/>
    <x v="36"/>
    <s v="DIS-E Cap Blanket"/>
    <d v="1951-01-01T00:00:00"/>
    <x v="3"/>
    <n v="201503"/>
    <x v="0"/>
    <x v="1"/>
    <s v="369300"/>
    <s v="038                                "/>
    <s v="00"/>
    <s v="UADD    "/>
    <x v="6102"/>
    <s v="1000"/>
    <s v="ZCJ10"/>
    <x v="0"/>
    <s v="Elec Distribution 360-373"/>
    <s v="Mandated"/>
  </r>
  <r>
    <s v="ZBW10"/>
    <x v="0"/>
    <x v="37"/>
    <x v="37"/>
    <s v="DIS-E Cap Blanket"/>
    <d v="2004-01-01T00:00:00"/>
    <x v="3"/>
    <n v="201503"/>
    <x v="0"/>
    <x v="0"/>
    <s v="364000"/>
    <s v="028                                "/>
    <s v="00"/>
    <s v="UADD    "/>
    <x v="6103"/>
    <s v="1000"/>
    <s v="ZBW10"/>
    <x v="0"/>
    <s v="Elec Distribution 360-373"/>
    <s v="Mandated"/>
  </r>
  <r>
    <s v="ZBW10"/>
    <x v="0"/>
    <x v="37"/>
    <x v="37"/>
    <s v="DIS-E Cap Blanket"/>
    <d v="2004-01-01T00:00:00"/>
    <x v="3"/>
    <n v="201503"/>
    <x v="0"/>
    <x v="0"/>
    <s v="365000"/>
    <s v="028                                "/>
    <s v="00"/>
    <s v="UADD    "/>
    <x v="6103"/>
    <s v="1000"/>
    <s v="ZBW10"/>
    <x v="0"/>
    <s v="Elec Distribution 360-373"/>
    <s v="Mandated"/>
  </r>
  <r>
    <s v="ZBW10"/>
    <x v="0"/>
    <x v="37"/>
    <x v="37"/>
    <s v="DIS-E Cap Blanket"/>
    <d v="2004-01-01T00:00:00"/>
    <x v="3"/>
    <n v="201503"/>
    <x v="0"/>
    <x v="0"/>
    <s v="366000"/>
    <s v="028                                "/>
    <s v="00"/>
    <s v="UADD    "/>
    <x v="6104"/>
    <s v="1000"/>
    <s v="ZBW10"/>
    <x v="0"/>
    <s v="Elec Distribution 360-373"/>
    <s v="Mandated"/>
  </r>
  <r>
    <s v="ZBW10"/>
    <x v="0"/>
    <x v="37"/>
    <x v="37"/>
    <s v="DIS-E Cap Blanket"/>
    <d v="2004-01-01T00:00:00"/>
    <x v="3"/>
    <n v="201503"/>
    <x v="0"/>
    <x v="0"/>
    <s v="367000"/>
    <s v="028                                "/>
    <s v="00"/>
    <s v="UADD    "/>
    <x v="6103"/>
    <s v="1000"/>
    <s v="ZBW10"/>
    <x v="0"/>
    <s v="Elec Distribution 360-373"/>
    <s v="Mandated"/>
  </r>
  <r>
    <s v="ZBW10"/>
    <x v="0"/>
    <x v="37"/>
    <x v="37"/>
    <s v="DIS-E Cap Blanket"/>
    <d v="2004-01-01T00:00:00"/>
    <x v="3"/>
    <n v="201503"/>
    <x v="0"/>
    <x v="0"/>
    <s v="368000"/>
    <s v="028                                "/>
    <s v="00"/>
    <s v="UADD    "/>
    <x v="6103"/>
    <s v="1000"/>
    <s v="ZBW10"/>
    <x v="0"/>
    <s v="Elec Distribution 360-373"/>
    <s v="Mandated"/>
  </r>
  <r>
    <s v="ZBW10"/>
    <x v="0"/>
    <x v="37"/>
    <x v="37"/>
    <s v="DIS-E Cap Blanket"/>
    <d v="2004-01-01T00:00:00"/>
    <x v="3"/>
    <n v="201503"/>
    <x v="0"/>
    <x v="0"/>
    <s v="369100"/>
    <s v="028                                "/>
    <s v="00"/>
    <s v="UADD    "/>
    <x v="6103"/>
    <s v="1000"/>
    <s v="ZBW10"/>
    <x v="0"/>
    <s v="Elec Distribution 360-373"/>
    <s v="Mandated"/>
  </r>
  <r>
    <s v="ZBW10"/>
    <x v="0"/>
    <x v="37"/>
    <x v="37"/>
    <s v="DIS-E Cap Blanket"/>
    <d v="2004-01-01T00:00:00"/>
    <x v="3"/>
    <n v="201503"/>
    <x v="0"/>
    <x v="0"/>
    <s v="369300"/>
    <s v="028                                "/>
    <s v="00"/>
    <s v="UADD    "/>
    <x v="6103"/>
    <s v="1000"/>
    <s v="ZBW10"/>
    <x v="0"/>
    <s v="Elec Distribution 360-373"/>
    <s v="Mandated"/>
  </r>
  <r>
    <s v="ZBW10"/>
    <x v="0"/>
    <x v="37"/>
    <x v="37"/>
    <s v="DIS-E Cap Blanket"/>
    <d v="2004-01-01T00:00:00"/>
    <x v="3"/>
    <n v="201503"/>
    <x v="0"/>
    <x v="0"/>
    <s v="373200"/>
    <s v="028                                "/>
    <s v="00"/>
    <s v="UADD    "/>
    <x v="6103"/>
    <s v="1000"/>
    <s v="ZBW10"/>
    <x v="0"/>
    <s v="Elec Distribution 360-373"/>
    <s v="Mandated"/>
  </r>
  <r>
    <s v="ZBW10"/>
    <x v="0"/>
    <x v="37"/>
    <x v="37"/>
    <s v="DIS-E Cap Blanket"/>
    <d v="2004-01-01T00:00:00"/>
    <x v="3"/>
    <n v="201503"/>
    <x v="0"/>
    <x v="0"/>
    <s v="373300"/>
    <s v="028                                "/>
    <s v="00"/>
    <s v="UADD    "/>
    <x v="6103"/>
    <s v="1000"/>
    <s v="ZBW10"/>
    <x v="0"/>
    <s v="Elec Distribution 360-373"/>
    <s v="Mandated"/>
  </r>
  <r>
    <s v="ZBW10"/>
    <x v="0"/>
    <x v="37"/>
    <x v="37"/>
    <s v="DIS-E Cap Blanket"/>
    <d v="2004-01-01T00:00:00"/>
    <x v="3"/>
    <n v="201503"/>
    <x v="0"/>
    <x v="0"/>
    <s v="373400"/>
    <s v="028                                "/>
    <s v="00"/>
    <s v="UADD    "/>
    <x v="6103"/>
    <s v="1000"/>
    <s v="ZBW10"/>
    <x v="0"/>
    <s v="Elec Distribution 360-373"/>
    <s v="Mandated"/>
  </r>
  <r>
    <s v="ZBC10"/>
    <x v="0"/>
    <x v="39"/>
    <x v="39"/>
    <s v="DIS-E Cap Blanket"/>
    <d v="2004-01-01T00:00:00"/>
    <x v="3"/>
    <n v="201503"/>
    <x v="0"/>
    <x v="0"/>
    <s v="364000"/>
    <s v="028                                "/>
    <s v="00"/>
    <s v="UADD    "/>
    <x v="6105"/>
    <s v="1000"/>
    <s v="ZBC10"/>
    <x v="0"/>
    <s v="Elec Distribution 360-373"/>
    <s v="Mandated"/>
  </r>
  <r>
    <s v="ZBC10"/>
    <x v="0"/>
    <x v="39"/>
    <x v="39"/>
    <s v="DIS-E Cap Blanket"/>
    <d v="2004-01-01T00:00:00"/>
    <x v="3"/>
    <n v="201503"/>
    <x v="0"/>
    <x v="0"/>
    <s v="366000"/>
    <s v="028                                "/>
    <s v="00"/>
    <s v="UADD    "/>
    <x v="6106"/>
    <s v="1000"/>
    <s v="ZBC10"/>
    <x v="0"/>
    <s v="Elec Distribution 360-373"/>
    <s v="Mandated"/>
  </r>
  <r>
    <s v="ZBC10"/>
    <x v="0"/>
    <x v="39"/>
    <x v="39"/>
    <s v="DIS-E Cap Blanket"/>
    <d v="2004-01-01T00:00:00"/>
    <x v="3"/>
    <n v="201503"/>
    <x v="0"/>
    <x v="0"/>
    <s v="367000"/>
    <s v="028                                "/>
    <s v="00"/>
    <s v="UADD    "/>
    <x v="6107"/>
    <s v="1000"/>
    <s v="ZBC10"/>
    <x v="0"/>
    <s v="Elec Distribution 360-373"/>
    <s v="Mandated"/>
  </r>
  <r>
    <s v="ZBC10"/>
    <x v="0"/>
    <x v="39"/>
    <x v="39"/>
    <s v="DIS-E Cap Blanket"/>
    <d v="2004-01-01T00:00:00"/>
    <x v="3"/>
    <n v="201503"/>
    <x v="0"/>
    <x v="0"/>
    <s v="369300"/>
    <s v="028                                "/>
    <s v="00"/>
    <s v="UADD    "/>
    <x v="6108"/>
    <s v="1000"/>
    <s v="ZBC10"/>
    <x v="0"/>
    <s v="Elec Distribution 360-373"/>
    <s v="Mandated"/>
  </r>
  <r>
    <s v="ZBR10"/>
    <x v="0"/>
    <x v="987"/>
    <x v="987"/>
    <s v="DIS-E Cap Blanket"/>
    <d v="1951-01-01T00:00:00"/>
    <x v="3"/>
    <n v="201503"/>
    <x v="0"/>
    <x v="0"/>
    <s v="364000"/>
    <s v="028                                "/>
    <s v="00"/>
    <s v="UADD    "/>
    <x v="6109"/>
    <s v="1000"/>
    <s v="ZBR10"/>
    <x v="0"/>
    <s v="Elec Distribution 360-373"/>
    <s v="Mandated"/>
  </r>
  <r>
    <s v="ZBR10"/>
    <x v="0"/>
    <x v="987"/>
    <x v="987"/>
    <s v="DIS-E Cap Blanket"/>
    <d v="1951-01-01T00:00:00"/>
    <x v="3"/>
    <n v="201503"/>
    <x v="0"/>
    <x v="0"/>
    <s v="365000"/>
    <s v="028                                "/>
    <s v="00"/>
    <s v="UADD    "/>
    <x v="3691"/>
    <s v="1000"/>
    <s v="ZBR10"/>
    <x v="0"/>
    <s v="Elec Distribution 360-373"/>
    <s v="Mandated"/>
  </r>
  <r>
    <s v="ZBR10"/>
    <x v="0"/>
    <x v="987"/>
    <x v="987"/>
    <s v="DIS-E Cap Blanket"/>
    <d v="1951-01-01T00:00:00"/>
    <x v="3"/>
    <n v="201503"/>
    <x v="0"/>
    <x v="0"/>
    <s v="366000"/>
    <s v="028                                "/>
    <s v="00"/>
    <s v="UADD    "/>
    <x v="6110"/>
    <s v="1000"/>
    <s v="ZBR10"/>
    <x v="0"/>
    <s v="Elec Distribution 360-373"/>
    <s v="Mandated"/>
  </r>
  <r>
    <s v="ZBR10"/>
    <x v="0"/>
    <x v="987"/>
    <x v="987"/>
    <s v="DIS-E Cap Blanket"/>
    <d v="1951-01-01T00:00:00"/>
    <x v="3"/>
    <n v="201503"/>
    <x v="0"/>
    <x v="0"/>
    <s v="367000"/>
    <s v="028                                "/>
    <s v="00"/>
    <s v="UADD    "/>
    <x v="6111"/>
    <s v="1000"/>
    <s v="ZBR10"/>
    <x v="0"/>
    <s v="Elec Distribution 360-373"/>
    <s v="Mandated"/>
  </r>
  <r>
    <s v="ZBR10"/>
    <x v="0"/>
    <x v="987"/>
    <x v="987"/>
    <s v="DIS-E Cap Blanket"/>
    <d v="1951-01-01T00:00:00"/>
    <x v="3"/>
    <n v="201503"/>
    <x v="0"/>
    <x v="0"/>
    <s v="368000"/>
    <s v="028                                "/>
    <s v="00"/>
    <s v="UADD    "/>
    <x v="6112"/>
    <s v="1000"/>
    <s v="ZBR10"/>
    <x v="0"/>
    <s v="Elec Distribution 360-373"/>
    <s v="Mandated"/>
  </r>
  <r>
    <s v="ZBR10"/>
    <x v="0"/>
    <x v="987"/>
    <x v="987"/>
    <s v="DIS-E Cap Blanket"/>
    <d v="1951-01-01T00:00:00"/>
    <x v="3"/>
    <n v="201503"/>
    <x v="0"/>
    <x v="0"/>
    <s v="369100"/>
    <s v="028                                "/>
    <s v="00"/>
    <s v="UADD    "/>
    <x v="6113"/>
    <s v="1000"/>
    <s v="ZBR10"/>
    <x v="0"/>
    <s v="Elec Distribution 360-373"/>
    <s v="Mandated"/>
  </r>
  <r>
    <s v="ZBR10"/>
    <x v="0"/>
    <x v="987"/>
    <x v="987"/>
    <s v="DIS-E Cap Blanket"/>
    <d v="1951-01-01T00:00:00"/>
    <x v="3"/>
    <n v="201503"/>
    <x v="0"/>
    <x v="0"/>
    <s v="369300"/>
    <s v="028                                "/>
    <s v="00"/>
    <s v="UADD    "/>
    <x v="6114"/>
    <s v="1000"/>
    <s v="ZBR10"/>
    <x v="0"/>
    <s v="Elec Distribution 360-373"/>
    <s v="Mandated"/>
  </r>
  <r>
    <s v="ZBR10"/>
    <x v="0"/>
    <x v="987"/>
    <x v="987"/>
    <s v="DIS-E Cap Blanket"/>
    <d v="1951-01-01T00:00:00"/>
    <x v="3"/>
    <n v="201503"/>
    <x v="0"/>
    <x v="0"/>
    <s v="373200"/>
    <s v="028                                "/>
    <s v="00"/>
    <s v="UADD    "/>
    <x v="6115"/>
    <s v="1000"/>
    <s v="ZBR10"/>
    <x v="0"/>
    <s v="Elec Distribution 360-373"/>
    <s v="Mandated"/>
  </r>
  <r>
    <s v="ZBR10"/>
    <x v="0"/>
    <x v="987"/>
    <x v="987"/>
    <s v="DIS-E Cap Blanket"/>
    <d v="1951-01-01T00:00:00"/>
    <x v="3"/>
    <n v="201503"/>
    <x v="0"/>
    <x v="0"/>
    <s v="373300"/>
    <s v="028                                "/>
    <s v="00"/>
    <s v="UADD    "/>
    <x v="6116"/>
    <s v="1000"/>
    <s v="ZBR10"/>
    <x v="0"/>
    <s v="Elec Distribution 360-373"/>
    <s v="Mandated"/>
  </r>
  <r>
    <s v="ZBR10"/>
    <x v="0"/>
    <x v="987"/>
    <x v="987"/>
    <s v="DIS-E Cap Blanket"/>
    <d v="1951-01-01T00:00:00"/>
    <x v="3"/>
    <n v="201503"/>
    <x v="0"/>
    <x v="0"/>
    <s v="373400"/>
    <s v="028                                "/>
    <s v="00"/>
    <s v="UADD    "/>
    <x v="5380"/>
    <s v="1000"/>
    <s v="ZBR10"/>
    <x v="0"/>
    <s v="Elec Distribution 360-373"/>
    <s v="Mandated"/>
  </r>
  <r>
    <s v="ZBC10"/>
    <x v="0"/>
    <x v="40"/>
    <x v="40"/>
    <s v="DIS-E Cap Blanket"/>
    <d v="2004-01-01T00:00:00"/>
    <x v="3"/>
    <n v="201503"/>
    <x v="0"/>
    <x v="0"/>
    <s v="367000"/>
    <s v="028                                "/>
    <s v="00"/>
    <s v="UADD    "/>
    <x v="6117"/>
    <s v="1000"/>
    <s v="ZBC10"/>
    <x v="0"/>
    <s v="Elec Distribution 360-373"/>
    <s v="Mandated"/>
  </r>
  <r>
    <s v="ZBC10"/>
    <x v="0"/>
    <x v="40"/>
    <x v="40"/>
    <s v="DIS-E Cap Blanket"/>
    <d v="2004-01-01T00:00:00"/>
    <x v="3"/>
    <n v="201503"/>
    <x v="0"/>
    <x v="0"/>
    <s v="369300"/>
    <s v="028                                "/>
    <s v="00"/>
    <s v="UADD    "/>
    <x v="6118"/>
    <s v="1000"/>
    <s v="ZBC10"/>
    <x v="0"/>
    <s v="Elec Distribution 360-373"/>
    <s v="Mandated"/>
  </r>
  <r>
    <s v="ZBC10"/>
    <x v="0"/>
    <x v="42"/>
    <x v="42"/>
    <s v="DIS-E Cap Specific"/>
    <d v="2010-08-31T00:00:00"/>
    <x v="3"/>
    <n v="201503"/>
    <x v="0"/>
    <x v="0"/>
    <s v="362000"/>
    <s v="028                                "/>
    <s v="00"/>
    <s v="NURV    "/>
    <x v="6119"/>
    <s v="1000"/>
    <s v="ZBC10"/>
    <x v="0"/>
    <s v="Elec Distribution 360-373"/>
    <s v="Mandated"/>
  </r>
  <r>
    <s v="ZBC10"/>
    <x v="0"/>
    <x v="42"/>
    <x v="42"/>
    <s v="DIS-E Cap Specific"/>
    <d v="2010-08-31T00:00:00"/>
    <x v="3"/>
    <n v="201503"/>
    <x v="0"/>
    <x v="0"/>
    <s v="364000"/>
    <s v="028                                "/>
    <s v="00"/>
    <s v="CFNU    "/>
    <x v="6120"/>
    <s v="1000"/>
    <s v="ZBC10"/>
    <x v="0"/>
    <s v="Elec Distribution 360-373"/>
    <s v="Mandated"/>
  </r>
  <r>
    <s v="ZBC10"/>
    <x v="0"/>
    <x v="42"/>
    <x v="42"/>
    <s v="DIS-E Cap Specific"/>
    <d v="2010-08-31T00:00:00"/>
    <x v="3"/>
    <n v="201503"/>
    <x v="0"/>
    <x v="0"/>
    <s v="364000"/>
    <s v="028                                "/>
    <s v="00"/>
    <s v="NURV    "/>
    <x v="6121"/>
    <s v="1000"/>
    <s v="ZBC10"/>
    <x v="0"/>
    <s v="Elec Distribution 360-373"/>
    <s v="Mandated"/>
  </r>
  <r>
    <s v="ZBC10"/>
    <x v="0"/>
    <x v="42"/>
    <x v="42"/>
    <s v="DIS-E Cap Specific"/>
    <d v="2010-08-31T00:00:00"/>
    <x v="3"/>
    <n v="201503"/>
    <x v="0"/>
    <x v="0"/>
    <s v="365000"/>
    <s v="028                                "/>
    <s v="00"/>
    <s v="CFNU    "/>
    <x v="6122"/>
    <s v="1000"/>
    <s v="ZBC10"/>
    <x v="0"/>
    <s v="Elec Distribution 360-373"/>
    <s v="Mandated"/>
  </r>
  <r>
    <s v="ZBC10"/>
    <x v="0"/>
    <x v="42"/>
    <x v="42"/>
    <s v="DIS-E Cap Specific"/>
    <d v="2010-08-31T00:00:00"/>
    <x v="3"/>
    <n v="201503"/>
    <x v="0"/>
    <x v="0"/>
    <s v="365000"/>
    <s v="028                                "/>
    <s v="00"/>
    <s v="NURV    "/>
    <x v="6123"/>
    <s v="1000"/>
    <s v="ZBC10"/>
    <x v="0"/>
    <s v="Elec Distribution 360-373"/>
    <s v="Mandated"/>
  </r>
  <r>
    <s v="ZBC10"/>
    <x v="0"/>
    <x v="42"/>
    <x v="42"/>
    <s v="DIS-E Cap Specific"/>
    <d v="2010-08-31T00:00:00"/>
    <x v="3"/>
    <n v="201503"/>
    <x v="0"/>
    <x v="0"/>
    <s v="366000"/>
    <s v="028                                "/>
    <s v="00"/>
    <s v="CFNU    "/>
    <x v="6124"/>
    <s v="1000"/>
    <s v="ZBC10"/>
    <x v="0"/>
    <s v="Elec Distribution 360-373"/>
    <s v="Mandated"/>
  </r>
  <r>
    <s v="ZBC10"/>
    <x v="0"/>
    <x v="42"/>
    <x v="42"/>
    <s v="DIS-E Cap Specific"/>
    <d v="2010-08-31T00:00:00"/>
    <x v="3"/>
    <n v="201503"/>
    <x v="0"/>
    <x v="0"/>
    <s v="366000"/>
    <s v="028                                "/>
    <s v="00"/>
    <s v="NURV    "/>
    <x v="6125"/>
    <s v="1000"/>
    <s v="ZBC10"/>
    <x v="0"/>
    <s v="Elec Distribution 360-373"/>
    <s v="Mandated"/>
  </r>
  <r>
    <s v="ZBC10"/>
    <x v="0"/>
    <x v="42"/>
    <x v="42"/>
    <s v="DIS-E Cap Specific"/>
    <d v="2010-08-31T00:00:00"/>
    <x v="3"/>
    <n v="201503"/>
    <x v="0"/>
    <x v="0"/>
    <s v="367000"/>
    <s v="028                                "/>
    <s v="00"/>
    <s v="CFNU    "/>
    <x v="6126"/>
    <s v="1000"/>
    <s v="ZBC10"/>
    <x v="0"/>
    <s v="Elec Distribution 360-373"/>
    <s v="Mandated"/>
  </r>
  <r>
    <s v="ZBC10"/>
    <x v="0"/>
    <x v="42"/>
    <x v="42"/>
    <s v="DIS-E Cap Specific"/>
    <d v="2010-08-31T00:00:00"/>
    <x v="3"/>
    <n v="201503"/>
    <x v="0"/>
    <x v="0"/>
    <s v="367000"/>
    <s v="028                                "/>
    <s v="00"/>
    <s v="NURV    "/>
    <x v="6127"/>
    <s v="1000"/>
    <s v="ZBC10"/>
    <x v="0"/>
    <s v="Elec Distribution 360-373"/>
    <s v="Mandated"/>
  </r>
  <r>
    <s v="ZBC10"/>
    <x v="0"/>
    <x v="44"/>
    <x v="44"/>
    <s v="DIS-E Cap Specific"/>
    <d v="2007-06-01T00:00:00"/>
    <x v="3"/>
    <n v="201503"/>
    <x v="0"/>
    <x v="0"/>
    <s v="366000"/>
    <s v="028                                "/>
    <s v="00"/>
    <s v="CFNU    "/>
    <x v="6128"/>
    <s v="1000"/>
    <s v="ZBC10"/>
    <x v="0"/>
    <s v="Elec Distribution 360-373"/>
    <s v="Mandated"/>
  </r>
  <r>
    <s v="ZBC10"/>
    <x v="0"/>
    <x v="44"/>
    <x v="44"/>
    <s v="DIS-E Cap Specific"/>
    <d v="2007-06-01T00:00:00"/>
    <x v="3"/>
    <n v="201503"/>
    <x v="0"/>
    <x v="0"/>
    <s v="366000"/>
    <s v="028                                "/>
    <s v="00"/>
    <s v="NURV    "/>
    <x v="6129"/>
    <s v="1000"/>
    <s v="ZBC10"/>
    <x v="0"/>
    <s v="Elec Distribution 360-373"/>
    <s v="Mandated"/>
  </r>
  <r>
    <s v="ZBC10"/>
    <x v="0"/>
    <x v="44"/>
    <x v="44"/>
    <s v="DIS-E Cap Specific"/>
    <d v="2007-06-01T00:00:00"/>
    <x v="3"/>
    <n v="201503"/>
    <x v="0"/>
    <x v="0"/>
    <s v="367000"/>
    <s v="028                                "/>
    <s v="00"/>
    <s v="CFNU    "/>
    <x v="6130"/>
    <s v="1000"/>
    <s v="ZBC10"/>
    <x v="0"/>
    <s v="Elec Distribution 360-373"/>
    <s v="Mandated"/>
  </r>
  <r>
    <s v="ZBC10"/>
    <x v="0"/>
    <x v="44"/>
    <x v="44"/>
    <s v="DIS-E Cap Specific"/>
    <d v="2007-06-01T00:00:00"/>
    <x v="3"/>
    <n v="201503"/>
    <x v="0"/>
    <x v="0"/>
    <s v="367000"/>
    <s v="028                                "/>
    <s v="00"/>
    <s v="NURV    "/>
    <x v="6131"/>
    <s v="1000"/>
    <s v="ZBC10"/>
    <x v="0"/>
    <s v="Elec Distribution 360-373"/>
    <s v="Mandated"/>
  </r>
  <r>
    <s v="ZBC10"/>
    <x v="0"/>
    <x v="44"/>
    <x v="44"/>
    <s v="DIS-E Cap Specific"/>
    <d v="2007-06-01T00:00:00"/>
    <x v="3"/>
    <n v="201503"/>
    <x v="0"/>
    <x v="0"/>
    <s v="369300"/>
    <s v="028                                "/>
    <s v="00"/>
    <s v="CFNU    "/>
    <x v="6132"/>
    <s v="1000"/>
    <s v="ZBC10"/>
    <x v="0"/>
    <s v="Elec Distribution 360-373"/>
    <s v="Mandated"/>
  </r>
  <r>
    <s v="ZBC10"/>
    <x v="0"/>
    <x v="44"/>
    <x v="44"/>
    <s v="DIS-E Cap Specific"/>
    <d v="2007-06-01T00:00:00"/>
    <x v="3"/>
    <n v="201503"/>
    <x v="0"/>
    <x v="0"/>
    <s v="369300"/>
    <s v="028                                "/>
    <s v="00"/>
    <s v="NURV    "/>
    <x v="6133"/>
    <s v="1000"/>
    <s v="ZBC10"/>
    <x v="0"/>
    <s v="Elec Distribution 360-373"/>
    <s v="Mandated"/>
  </r>
  <r>
    <s v="ZDP10"/>
    <x v="0"/>
    <x v="46"/>
    <x v="46"/>
    <s v="DIS-E Cap Blanket"/>
    <d v="2004-01-01T00:00:00"/>
    <x v="3"/>
    <n v="201503"/>
    <x v="0"/>
    <x v="0"/>
    <s v="364000"/>
    <s v="028                                "/>
    <s v="00"/>
    <s v="UADD    "/>
    <x v="6134"/>
    <s v="1000"/>
    <s v="ZDP10"/>
    <x v="0"/>
    <s v="Elec Distribution 360-373"/>
    <s v="Mandated"/>
  </r>
  <r>
    <s v="ZDP10"/>
    <x v="0"/>
    <x v="46"/>
    <x v="46"/>
    <s v="DIS-E Cap Blanket"/>
    <d v="2004-01-01T00:00:00"/>
    <x v="3"/>
    <n v="201503"/>
    <x v="0"/>
    <x v="0"/>
    <s v="365000"/>
    <s v="028                                "/>
    <s v="00"/>
    <s v="UADD    "/>
    <x v="6135"/>
    <s v="1000"/>
    <s v="ZDP10"/>
    <x v="0"/>
    <s v="Elec Distribution 360-373"/>
    <s v="Mandated"/>
  </r>
  <r>
    <s v="ZDP10"/>
    <x v="0"/>
    <x v="46"/>
    <x v="46"/>
    <s v="DIS-E Cap Blanket"/>
    <d v="2004-01-01T00:00:00"/>
    <x v="3"/>
    <n v="201503"/>
    <x v="0"/>
    <x v="0"/>
    <s v="367000"/>
    <s v="028                                "/>
    <s v="00"/>
    <s v="UADD    "/>
    <x v="6136"/>
    <s v="1000"/>
    <s v="ZDP10"/>
    <x v="0"/>
    <s v="Elec Distribution 360-373"/>
    <s v="Mandated"/>
  </r>
  <r>
    <s v="ZDP10"/>
    <x v="0"/>
    <x v="46"/>
    <x v="46"/>
    <s v="DIS-E Cap Blanket"/>
    <d v="2004-01-01T00:00:00"/>
    <x v="3"/>
    <n v="201503"/>
    <x v="0"/>
    <x v="0"/>
    <s v="369300"/>
    <s v="028                                "/>
    <s v="00"/>
    <s v="UADD    "/>
    <x v="6137"/>
    <s v="1000"/>
    <s v="ZDP10"/>
    <x v="0"/>
    <s v="Elec Distribution 360-373"/>
    <s v="Mandated"/>
  </r>
  <r>
    <s v="ZBC10"/>
    <x v="0"/>
    <x v="47"/>
    <x v="47"/>
    <s v="DIS-E Cap Blanket"/>
    <d v="2004-01-01T00:00:00"/>
    <x v="3"/>
    <n v="201503"/>
    <x v="0"/>
    <x v="0"/>
    <s v="364000"/>
    <s v="028                                "/>
    <s v="00"/>
    <s v="UADD    "/>
    <x v="239"/>
    <s v="1000"/>
    <s v="ZBC10"/>
    <x v="0"/>
    <s v="Elec Distribution 360-373"/>
    <s v="Mandated"/>
  </r>
  <r>
    <s v="ZBC10"/>
    <x v="0"/>
    <x v="47"/>
    <x v="47"/>
    <s v="DIS-E Cap Blanket"/>
    <d v="2004-01-01T00:00:00"/>
    <x v="3"/>
    <n v="201503"/>
    <x v="0"/>
    <x v="0"/>
    <s v="365000"/>
    <s v="028                                "/>
    <s v="00"/>
    <s v="UADD    "/>
    <x v="239"/>
    <s v="1000"/>
    <s v="ZBC10"/>
    <x v="0"/>
    <s v="Elec Distribution 360-373"/>
    <s v="Mandated"/>
  </r>
  <r>
    <s v="ZBC10"/>
    <x v="0"/>
    <x v="47"/>
    <x v="47"/>
    <s v="DIS-E Cap Blanket"/>
    <d v="2004-01-01T00:00:00"/>
    <x v="3"/>
    <n v="201503"/>
    <x v="0"/>
    <x v="0"/>
    <s v="366000"/>
    <s v="028                                "/>
    <s v="00"/>
    <s v="UADD    "/>
    <x v="239"/>
    <s v="1000"/>
    <s v="ZBC10"/>
    <x v="0"/>
    <s v="Elec Distribution 360-373"/>
    <s v="Mandated"/>
  </r>
  <r>
    <s v="ZBC10"/>
    <x v="0"/>
    <x v="47"/>
    <x v="47"/>
    <s v="DIS-E Cap Blanket"/>
    <d v="2004-01-01T00:00:00"/>
    <x v="3"/>
    <n v="201503"/>
    <x v="0"/>
    <x v="0"/>
    <s v="367000"/>
    <s v="028                                "/>
    <s v="00"/>
    <s v="UADD    "/>
    <x v="6138"/>
    <s v="1000"/>
    <s v="ZBC10"/>
    <x v="0"/>
    <s v="Elec Distribution 360-373"/>
    <s v="Mandated"/>
  </r>
  <r>
    <s v="ZBC10"/>
    <x v="0"/>
    <x v="47"/>
    <x v="47"/>
    <s v="DIS-E Cap Blanket"/>
    <d v="2004-01-01T00:00:00"/>
    <x v="3"/>
    <n v="201503"/>
    <x v="0"/>
    <x v="0"/>
    <s v="369100"/>
    <s v="028                                "/>
    <s v="00"/>
    <s v="UADD    "/>
    <x v="239"/>
    <s v="1000"/>
    <s v="ZBC10"/>
    <x v="0"/>
    <s v="Elec Distribution 360-373"/>
    <s v="Mandated"/>
  </r>
  <r>
    <s v="ZBC10"/>
    <x v="0"/>
    <x v="47"/>
    <x v="47"/>
    <s v="DIS-E Cap Blanket"/>
    <d v="2004-01-01T00:00:00"/>
    <x v="3"/>
    <n v="201503"/>
    <x v="0"/>
    <x v="0"/>
    <s v="369300"/>
    <s v="028                                "/>
    <s v="00"/>
    <s v="UADD    "/>
    <x v="239"/>
    <s v="1000"/>
    <s v="ZBC10"/>
    <x v="0"/>
    <s v="Elec Distribution 360-373"/>
    <s v="Mandated"/>
  </r>
  <r>
    <s v="ZBR10"/>
    <x v="0"/>
    <x v="48"/>
    <x v="48"/>
    <s v="DIS-E Cap Blanket"/>
    <d v="1984-01-01T00:00:00"/>
    <x v="3"/>
    <n v="201503"/>
    <x v="0"/>
    <x v="0"/>
    <s v="364000"/>
    <s v="028                                "/>
    <s v="00"/>
    <s v="UADD    "/>
    <x v="6139"/>
    <s v="1000"/>
    <s v="ZBR10"/>
    <x v="0"/>
    <s v="Elec Distribution 360-373"/>
    <s v="Mandated"/>
  </r>
  <r>
    <s v="ZBR10"/>
    <x v="0"/>
    <x v="48"/>
    <x v="48"/>
    <s v="DIS-E Cap Blanket"/>
    <d v="1984-01-01T00:00:00"/>
    <x v="3"/>
    <n v="201503"/>
    <x v="0"/>
    <x v="0"/>
    <s v="365000"/>
    <s v="028                                "/>
    <s v="00"/>
    <s v="UADD    "/>
    <x v="6140"/>
    <s v="1000"/>
    <s v="ZBR10"/>
    <x v="0"/>
    <s v="Elec Distribution 360-373"/>
    <s v="Mandated"/>
  </r>
  <r>
    <s v="ZBR10"/>
    <x v="0"/>
    <x v="48"/>
    <x v="48"/>
    <s v="DIS-E Cap Blanket"/>
    <d v="1984-01-01T00:00:00"/>
    <x v="3"/>
    <n v="201503"/>
    <x v="0"/>
    <x v="0"/>
    <s v="366000"/>
    <s v="028                                "/>
    <s v="00"/>
    <s v="UADD    "/>
    <x v="6141"/>
    <s v="1000"/>
    <s v="ZBR10"/>
    <x v="0"/>
    <s v="Elec Distribution 360-373"/>
    <s v="Mandated"/>
  </r>
  <r>
    <s v="ZBR10"/>
    <x v="0"/>
    <x v="48"/>
    <x v="48"/>
    <s v="DIS-E Cap Blanket"/>
    <d v="1984-01-01T00:00:00"/>
    <x v="3"/>
    <n v="201503"/>
    <x v="0"/>
    <x v="0"/>
    <s v="367000"/>
    <s v="028                                "/>
    <s v="00"/>
    <s v="UADD    "/>
    <x v="6142"/>
    <s v="1000"/>
    <s v="ZBR10"/>
    <x v="0"/>
    <s v="Elec Distribution 360-373"/>
    <s v="Mandated"/>
  </r>
  <r>
    <s v="ZLL10"/>
    <x v="0"/>
    <x v="50"/>
    <x v="50"/>
    <s v="DIS-E Cap Blanket"/>
    <d v="1984-07-01T00:00:00"/>
    <x v="3"/>
    <n v="201503"/>
    <x v="0"/>
    <x v="1"/>
    <s v="364000"/>
    <s v="038                                "/>
    <s v="00"/>
    <s v="UADD    "/>
    <x v="6143"/>
    <s v="1000"/>
    <s v="ZLL10"/>
    <x v="0"/>
    <s v="Elec Distribution 360-373"/>
    <s v="Mandated"/>
  </r>
  <r>
    <s v="ZLL10"/>
    <x v="0"/>
    <x v="50"/>
    <x v="50"/>
    <s v="DIS-E Cap Blanket"/>
    <d v="1984-07-01T00:00:00"/>
    <x v="3"/>
    <n v="201503"/>
    <x v="0"/>
    <x v="1"/>
    <s v="365000"/>
    <s v="038                                "/>
    <s v="00"/>
    <s v="UADD    "/>
    <x v="6144"/>
    <s v="1000"/>
    <s v="ZLL10"/>
    <x v="0"/>
    <s v="Elec Distribution 360-373"/>
    <s v="Mandated"/>
  </r>
  <r>
    <s v="ZLL10"/>
    <x v="0"/>
    <x v="50"/>
    <x v="50"/>
    <s v="DIS-E Cap Blanket"/>
    <d v="1984-07-01T00:00:00"/>
    <x v="3"/>
    <n v="201503"/>
    <x v="0"/>
    <x v="1"/>
    <s v="367000"/>
    <s v="038                                "/>
    <s v="00"/>
    <s v="UADD    "/>
    <x v="6145"/>
    <s v="1000"/>
    <s v="ZLL10"/>
    <x v="0"/>
    <s v="Elec Distribution 360-373"/>
    <s v="Mandated"/>
  </r>
  <r>
    <s v="ZLL10"/>
    <x v="0"/>
    <x v="50"/>
    <x v="50"/>
    <s v="DIS-E Cap Blanket"/>
    <d v="1984-07-01T00:00:00"/>
    <x v="3"/>
    <n v="201503"/>
    <x v="0"/>
    <x v="1"/>
    <s v="369100"/>
    <s v="038                                "/>
    <s v="00"/>
    <s v="UADD    "/>
    <x v="6146"/>
    <s v="1000"/>
    <s v="ZLL10"/>
    <x v="0"/>
    <s v="Elec Distribution 360-373"/>
    <s v="Mandated"/>
  </r>
  <r>
    <s v="ZPJ10"/>
    <x v="0"/>
    <x v="803"/>
    <x v="803"/>
    <s v="DIS-E Cap Blanket"/>
    <d v="2004-10-01T00:00:00"/>
    <x v="3"/>
    <n v="201503"/>
    <x v="0"/>
    <x v="1"/>
    <s v="364000"/>
    <s v="038                                "/>
    <s v="00"/>
    <s v="UADD    "/>
    <x v="6147"/>
    <s v="1000"/>
    <s v="ZPJ10"/>
    <x v="0"/>
    <s v="Elec Distribution 360-373"/>
    <s v="Mandated"/>
  </r>
  <r>
    <s v="ZPJ10"/>
    <x v="0"/>
    <x v="803"/>
    <x v="803"/>
    <s v="DIS-E Cap Blanket"/>
    <d v="2004-10-01T00:00:00"/>
    <x v="3"/>
    <n v="201503"/>
    <x v="0"/>
    <x v="1"/>
    <s v="365000"/>
    <s v="038                                "/>
    <s v="00"/>
    <s v="UADD    "/>
    <x v="6148"/>
    <s v="1000"/>
    <s v="ZPJ10"/>
    <x v="0"/>
    <s v="Elec Distribution 360-373"/>
    <s v="Mandated"/>
  </r>
  <r>
    <s v="ZPJ10"/>
    <x v="0"/>
    <x v="803"/>
    <x v="803"/>
    <s v="DIS-E Cap Blanket"/>
    <d v="2004-10-01T00:00:00"/>
    <x v="3"/>
    <n v="201503"/>
    <x v="0"/>
    <x v="1"/>
    <s v="366000"/>
    <s v="038                                "/>
    <s v="00"/>
    <s v="UADD    "/>
    <x v="6148"/>
    <s v="1000"/>
    <s v="ZPJ10"/>
    <x v="0"/>
    <s v="Elec Distribution 360-373"/>
    <s v="Mandated"/>
  </r>
  <r>
    <s v="ZPJ10"/>
    <x v="0"/>
    <x v="803"/>
    <x v="803"/>
    <s v="DIS-E Cap Blanket"/>
    <d v="2004-10-01T00:00:00"/>
    <x v="3"/>
    <n v="201503"/>
    <x v="0"/>
    <x v="1"/>
    <s v="367000"/>
    <s v="038                                "/>
    <s v="00"/>
    <s v="UADD    "/>
    <x v="6148"/>
    <s v="1000"/>
    <s v="ZPJ10"/>
    <x v="0"/>
    <s v="Elec Distribution 360-373"/>
    <s v="Mandated"/>
  </r>
  <r>
    <s v="ZPJ10"/>
    <x v="0"/>
    <x v="803"/>
    <x v="803"/>
    <s v="DIS-E Cap Blanket"/>
    <d v="2004-10-01T00:00:00"/>
    <x v="3"/>
    <n v="201503"/>
    <x v="0"/>
    <x v="1"/>
    <s v="368000"/>
    <s v="038                                "/>
    <s v="00"/>
    <s v="UADD    "/>
    <x v="6148"/>
    <s v="1000"/>
    <s v="ZPJ10"/>
    <x v="0"/>
    <s v="Elec Distribution 360-373"/>
    <s v="Mandated"/>
  </r>
  <r>
    <s v="ZPJ10"/>
    <x v="0"/>
    <x v="803"/>
    <x v="803"/>
    <s v="DIS-E Cap Blanket"/>
    <d v="2004-10-01T00:00:00"/>
    <x v="3"/>
    <n v="201503"/>
    <x v="0"/>
    <x v="1"/>
    <s v="369300"/>
    <s v="038                                "/>
    <s v="00"/>
    <s v="UADD    "/>
    <x v="6148"/>
    <s v="1000"/>
    <s v="ZPJ10"/>
    <x v="0"/>
    <s v="Elec Distribution 360-373"/>
    <s v="Mandated"/>
  </r>
  <r>
    <s v="ZCM10"/>
    <x v="0"/>
    <x v="899"/>
    <x v="899"/>
    <s v="DIS-E Cap Blanket"/>
    <d v="1986-06-30T00:00:00"/>
    <x v="3"/>
    <n v="201503"/>
    <x v="0"/>
    <x v="1"/>
    <s v="365000"/>
    <s v="038                                "/>
    <s v="00"/>
    <s v="UADD    "/>
    <x v="6149"/>
    <s v="1000"/>
    <s v="ZCM10"/>
    <x v="0"/>
    <s v="Elec Distribution 360-373"/>
    <s v="Mandated"/>
  </r>
  <r>
    <s v="ZCM10"/>
    <x v="0"/>
    <x v="899"/>
    <x v="899"/>
    <s v="DIS-E Cap Blanket"/>
    <d v="1986-06-30T00:00:00"/>
    <x v="3"/>
    <n v="201503"/>
    <x v="0"/>
    <x v="1"/>
    <s v="367000"/>
    <s v="038                                "/>
    <s v="00"/>
    <s v="UADD    "/>
    <x v="6150"/>
    <s v="1000"/>
    <s v="ZCM10"/>
    <x v="0"/>
    <s v="Elec Distribution 360-373"/>
    <s v="Mandated"/>
  </r>
  <r>
    <s v="ZCM10"/>
    <x v="0"/>
    <x v="899"/>
    <x v="899"/>
    <s v="DIS-E Cap Blanket"/>
    <d v="1986-06-30T00:00:00"/>
    <x v="3"/>
    <n v="201503"/>
    <x v="0"/>
    <x v="1"/>
    <s v="369100"/>
    <s v="038                                "/>
    <s v="00"/>
    <s v="UADD    "/>
    <x v="6151"/>
    <s v="1000"/>
    <s v="ZCM10"/>
    <x v="0"/>
    <s v="Elec Distribution 360-373"/>
    <s v="Mandated"/>
  </r>
  <r>
    <s v="ZBC10"/>
    <x v="0"/>
    <x v="54"/>
    <x v="54"/>
    <s v="DIS-E Cap Blanket"/>
    <d v="1991-12-31T00:00:00"/>
    <x v="3"/>
    <n v="201503"/>
    <x v="0"/>
    <x v="0"/>
    <s v="364000"/>
    <s v="028                                "/>
    <s v="00"/>
    <s v="UADD    "/>
    <x v="6152"/>
    <s v="1000"/>
    <s v="ZBC10"/>
    <x v="0"/>
    <s v="Elec Distribution 360-373"/>
    <s v="Mandated"/>
  </r>
  <r>
    <s v="ZBC10"/>
    <x v="0"/>
    <x v="54"/>
    <x v="54"/>
    <s v="DIS-E Cap Blanket"/>
    <d v="1991-12-31T00:00:00"/>
    <x v="3"/>
    <n v="201503"/>
    <x v="0"/>
    <x v="0"/>
    <s v="365000"/>
    <s v="028                                "/>
    <s v="00"/>
    <s v="UADD    "/>
    <x v="239"/>
    <s v="1000"/>
    <s v="ZBC10"/>
    <x v="0"/>
    <s v="Elec Distribution 360-373"/>
    <s v="Mandated"/>
  </r>
  <r>
    <s v="ZBC10"/>
    <x v="0"/>
    <x v="54"/>
    <x v="54"/>
    <s v="DIS-E Cap Blanket"/>
    <d v="1991-12-31T00:00:00"/>
    <x v="3"/>
    <n v="201503"/>
    <x v="0"/>
    <x v="0"/>
    <s v="373300"/>
    <s v="028                                "/>
    <s v="00"/>
    <s v="UADD    "/>
    <x v="239"/>
    <s v="1000"/>
    <s v="ZBC10"/>
    <x v="0"/>
    <s v="Elec Distribution 360-373"/>
    <s v="Mandated"/>
  </r>
  <r>
    <s v="ZBC10"/>
    <x v="0"/>
    <x v="54"/>
    <x v="54"/>
    <s v="DIS-E Cap Blanket"/>
    <d v="1991-12-31T00:00:00"/>
    <x v="3"/>
    <n v="201503"/>
    <x v="0"/>
    <x v="0"/>
    <s v="373400"/>
    <s v="028                                "/>
    <s v="00"/>
    <s v="UADD    "/>
    <x v="239"/>
    <s v="1000"/>
    <s v="ZBC10"/>
    <x v="0"/>
    <s v="Elec Distribution 360-373"/>
    <s v="Mandated"/>
  </r>
  <r>
    <s v="ZBC10"/>
    <x v="0"/>
    <x v="55"/>
    <x v="55"/>
    <s v="DIS-E Cap Blanket"/>
    <d v="1984-01-01T00:00:00"/>
    <x v="3"/>
    <n v="201503"/>
    <x v="0"/>
    <x v="0"/>
    <s v="364000"/>
    <s v="028                                "/>
    <s v="00"/>
    <s v="UADD    "/>
    <x v="6153"/>
    <s v="1000"/>
    <s v="ZBC10"/>
    <x v="0"/>
    <s v="Elec Distribution 360-373"/>
    <s v="Mandated"/>
  </r>
  <r>
    <s v="ZBC10"/>
    <x v="0"/>
    <x v="55"/>
    <x v="55"/>
    <s v="DIS-E Cap Blanket"/>
    <d v="1984-01-01T00:00:00"/>
    <x v="3"/>
    <n v="201503"/>
    <x v="0"/>
    <x v="0"/>
    <s v="365000"/>
    <s v="028                                "/>
    <s v="00"/>
    <s v="UADD    "/>
    <x v="6154"/>
    <s v="1000"/>
    <s v="ZBC10"/>
    <x v="0"/>
    <s v="Elec Distribution 360-373"/>
    <s v="Mandated"/>
  </r>
  <r>
    <s v="ZBC10"/>
    <x v="0"/>
    <x v="55"/>
    <x v="55"/>
    <s v="DIS-E Cap Blanket"/>
    <d v="1984-01-01T00:00:00"/>
    <x v="3"/>
    <n v="201503"/>
    <x v="0"/>
    <x v="0"/>
    <s v="366000"/>
    <s v="028                                "/>
    <s v="00"/>
    <s v="UADD    "/>
    <x v="6155"/>
    <s v="1000"/>
    <s v="ZBC10"/>
    <x v="0"/>
    <s v="Elec Distribution 360-373"/>
    <s v="Mandated"/>
  </r>
  <r>
    <s v="ZBC10"/>
    <x v="0"/>
    <x v="55"/>
    <x v="55"/>
    <s v="DIS-E Cap Blanket"/>
    <d v="1984-01-01T00:00:00"/>
    <x v="3"/>
    <n v="201503"/>
    <x v="0"/>
    <x v="0"/>
    <s v="367000"/>
    <s v="028                                "/>
    <s v="00"/>
    <s v="UADD    "/>
    <x v="6156"/>
    <s v="1000"/>
    <s v="ZBC10"/>
    <x v="0"/>
    <s v="Elec Distribution 360-373"/>
    <s v="Mandated"/>
  </r>
  <r>
    <s v="ZBC10"/>
    <x v="0"/>
    <x v="55"/>
    <x v="55"/>
    <s v="DIS-E Cap Blanket"/>
    <d v="1984-01-01T00:00:00"/>
    <x v="3"/>
    <n v="201503"/>
    <x v="0"/>
    <x v="0"/>
    <s v="369100"/>
    <s v="028                                "/>
    <s v="00"/>
    <s v="UADD    "/>
    <x v="6157"/>
    <s v="1000"/>
    <s v="ZBC10"/>
    <x v="0"/>
    <s v="Elec Distribution 360-373"/>
    <s v="Mandated"/>
  </r>
  <r>
    <s v="ZBC10"/>
    <x v="0"/>
    <x v="55"/>
    <x v="55"/>
    <s v="DIS-E Cap Blanket"/>
    <d v="1984-01-01T00:00:00"/>
    <x v="3"/>
    <n v="201503"/>
    <x v="0"/>
    <x v="0"/>
    <s v="369300"/>
    <s v="028                                "/>
    <s v="00"/>
    <s v="UADD    "/>
    <x v="6158"/>
    <s v="1000"/>
    <s v="ZBC10"/>
    <x v="0"/>
    <s v="Elec Distribution 360-373"/>
    <s v="Mandated"/>
  </r>
  <r>
    <s v="ZBC10"/>
    <x v="0"/>
    <x v="55"/>
    <x v="55"/>
    <s v="DIS-E Cap Blanket"/>
    <d v="1984-01-01T00:00:00"/>
    <x v="3"/>
    <n v="201503"/>
    <x v="0"/>
    <x v="0"/>
    <s v="373200"/>
    <s v="028                                "/>
    <s v="00"/>
    <s v="UADD    "/>
    <x v="6159"/>
    <s v="1000"/>
    <s v="ZBC10"/>
    <x v="0"/>
    <s v="Elec Distribution 360-373"/>
    <s v="Mandated"/>
  </r>
  <r>
    <s v="ZCJ10"/>
    <x v="0"/>
    <x v="56"/>
    <x v="56"/>
    <s v="DIS-E Cap Blanket"/>
    <d v="1986-06-30T00:00:00"/>
    <x v="3"/>
    <n v="201503"/>
    <x v="0"/>
    <x v="1"/>
    <s v="364000"/>
    <s v="038                                "/>
    <s v="00"/>
    <s v="UADD    "/>
    <x v="6160"/>
    <s v="1000"/>
    <s v="ZCJ10"/>
    <x v="0"/>
    <s v="Elec Distribution 360-373"/>
    <s v="Mandated"/>
  </r>
  <r>
    <s v="ZCJ10"/>
    <x v="0"/>
    <x v="56"/>
    <x v="56"/>
    <s v="DIS-E Cap Blanket"/>
    <d v="1986-06-30T00:00:00"/>
    <x v="3"/>
    <n v="201503"/>
    <x v="0"/>
    <x v="1"/>
    <s v="365000"/>
    <s v="038                                "/>
    <s v="00"/>
    <s v="UADD    "/>
    <x v="6161"/>
    <s v="1000"/>
    <s v="ZCJ10"/>
    <x v="0"/>
    <s v="Elec Distribution 360-373"/>
    <s v="Mandated"/>
  </r>
  <r>
    <s v="ZCJ10"/>
    <x v="0"/>
    <x v="56"/>
    <x v="56"/>
    <s v="DIS-E Cap Blanket"/>
    <d v="1986-06-30T00:00:00"/>
    <x v="3"/>
    <n v="201503"/>
    <x v="0"/>
    <x v="1"/>
    <s v="366000"/>
    <s v="038                                "/>
    <s v="00"/>
    <s v="UADD    "/>
    <x v="6162"/>
    <s v="1000"/>
    <s v="ZCJ10"/>
    <x v="0"/>
    <s v="Elec Distribution 360-373"/>
    <s v="Mandated"/>
  </r>
  <r>
    <s v="ZCJ10"/>
    <x v="0"/>
    <x v="56"/>
    <x v="56"/>
    <s v="DIS-E Cap Blanket"/>
    <d v="1986-06-30T00:00:00"/>
    <x v="3"/>
    <n v="201503"/>
    <x v="0"/>
    <x v="1"/>
    <s v="367000"/>
    <s v="038                                "/>
    <s v="00"/>
    <s v="UADD    "/>
    <x v="6163"/>
    <s v="1000"/>
    <s v="ZCJ10"/>
    <x v="0"/>
    <s v="Elec Distribution 360-373"/>
    <s v="Mandated"/>
  </r>
  <r>
    <s v="ZCJ10"/>
    <x v="0"/>
    <x v="56"/>
    <x v="56"/>
    <s v="DIS-E Cap Blanket"/>
    <d v="1986-06-30T00:00:00"/>
    <x v="3"/>
    <n v="201503"/>
    <x v="0"/>
    <x v="1"/>
    <s v="369300"/>
    <s v="038                                "/>
    <s v="00"/>
    <s v="UADD    "/>
    <x v="6164"/>
    <s v="1000"/>
    <s v="ZCJ10"/>
    <x v="0"/>
    <s v="Elec Distribution 360-373"/>
    <s v="Mandated"/>
  </r>
  <r>
    <s v="ZLL10"/>
    <x v="0"/>
    <x v="57"/>
    <x v="57"/>
    <s v="DIS-E Cap Blanket"/>
    <d v="1984-07-01T00:00:00"/>
    <x v="3"/>
    <n v="201503"/>
    <x v="0"/>
    <x v="0"/>
    <s v="365000"/>
    <s v="028                                "/>
    <s v="00"/>
    <s v="UADD    "/>
    <x v="6165"/>
    <s v="1000"/>
    <s v="ZLL10"/>
    <x v="0"/>
    <s v="Elec Distribution 360-373"/>
    <s v="Mandated"/>
  </r>
  <r>
    <s v="ZLL10"/>
    <x v="0"/>
    <x v="57"/>
    <x v="57"/>
    <s v="DIS-E Cap Blanket"/>
    <d v="1984-07-01T00:00:00"/>
    <x v="3"/>
    <n v="201503"/>
    <x v="0"/>
    <x v="0"/>
    <s v="366000"/>
    <s v="028                                "/>
    <s v="00"/>
    <s v="UADD    "/>
    <x v="6166"/>
    <s v="1000"/>
    <s v="ZLL10"/>
    <x v="0"/>
    <s v="Elec Distribution 360-373"/>
    <s v="Mandated"/>
  </r>
  <r>
    <s v="ZLL10"/>
    <x v="0"/>
    <x v="57"/>
    <x v="57"/>
    <s v="DIS-E Cap Blanket"/>
    <d v="1984-07-01T00:00:00"/>
    <x v="3"/>
    <n v="201503"/>
    <x v="0"/>
    <x v="0"/>
    <s v="367000"/>
    <s v="028                                "/>
    <s v="00"/>
    <s v="UADD    "/>
    <x v="6167"/>
    <s v="1000"/>
    <s v="ZLL10"/>
    <x v="0"/>
    <s v="Elec Distribution 360-373"/>
    <s v="Mandated"/>
  </r>
  <r>
    <s v="ZLL10"/>
    <x v="0"/>
    <x v="57"/>
    <x v="57"/>
    <s v="DIS-E Cap Blanket"/>
    <d v="1984-07-01T00:00:00"/>
    <x v="3"/>
    <n v="201503"/>
    <x v="0"/>
    <x v="0"/>
    <s v="369100"/>
    <s v="028                                "/>
    <s v="00"/>
    <s v="UADD    "/>
    <x v="6168"/>
    <s v="1000"/>
    <s v="ZLL10"/>
    <x v="0"/>
    <s v="Elec Distribution 360-373"/>
    <s v="Mandated"/>
  </r>
  <r>
    <s v="ZLL10"/>
    <x v="0"/>
    <x v="57"/>
    <x v="57"/>
    <s v="DIS-E Cap Blanket"/>
    <d v="1984-07-01T00:00:00"/>
    <x v="3"/>
    <n v="201503"/>
    <x v="0"/>
    <x v="0"/>
    <s v="369300"/>
    <s v="028                                "/>
    <s v="00"/>
    <s v="UADD    "/>
    <x v="6169"/>
    <s v="1000"/>
    <s v="ZLL10"/>
    <x v="0"/>
    <s v="Elec Distribution 360-373"/>
    <s v="Mandated"/>
  </r>
  <r>
    <s v="ZPJ10"/>
    <x v="0"/>
    <x v="58"/>
    <x v="58"/>
    <s v="DIS-E Cap Blanket"/>
    <d v="1986-12-20T00:00:00"/>
    <x v="3"/>
    <n v="201503"/>
    <x v="0"/>
    <x v="0"/>
    <s v="364000"/>
    <s v="028                                "/>
    <s v="00"/>
    <s v="UADD    "/>
    <x v="6170"/>
    <s v="1000"/>
    <s v="ZPJ10"/>
    <x v="0"/>
    <s v="Elec Distribution 360-373"/>
    <s v="Mandated"/>
  </r>
  <r>
    <s v="ZPJ10"/>
    <x v="0"/>
    <x v="58"/>
    <x v="58"/>
    <s v="DIS-E Cap Blanket"/>
    <d v="1986-12-20T00:00:00"/>
    <x v="3"/>
    <n v="201503"/>
    <x v="0"/>
    <x v="0"/>
    <s v="365000"/>
    <s v="028                                "/>
    <s v="00"/>
    <s v="UADD    "/>
    <x v="6171"/>
    <s v="1000"/>
    <s v="ZPJ10"/>
    <x v="0"/>
    <s v="Elec Distribution 360-373"/>
    <s v="Mandated"/>
  </r>
  <r>
    <s v="ZPJ10"/>
    <x v="0"/>
    <x v="58"/>
    <x v="58"/>
    <s v="DIS-E Cap Blanket"/>
    <d v="1986-12-20T00:00:00"/>
    <x v="3"/>
    <n v="201503"/>
    <x v="0"/>
    <x v="0"/>
    <s v="366000"/>
    <s v="028                                "/>
    <s v="00"/>
    <s v="UADD    "/>
    <x v="6172"/>
    <s v="1000"/>
    <s v="ZPJ10"/>
    <x v="0"/>
    <s v="Elec Distribution 360-373"/>
    <s v="Mandated"/>
  </r>
  <r>
    <s v="ZPJ10"/>
    <x v="0"/>
    <x v="58"/>
    <x v="58"/>
    <s v="DIS-E Cap Blanket"/>
    <d v="1986-12-20T00:00:00"/>
    <x v="3"/>
    <n v="201503"/>
    <x v="0"/>
    <x v="0"/>
    <s v="367000"/>
    <s v="028                                "/>
    <s v="00"/>
    <s v="UADD    "/>
    <x v="6173"/>
    <s v="1000"/>
    <s v="ZPJ10"/>
    <x v="0"/>
    <s v="Elec Distribution 360-373"/>
    <s v="Mandated"/>
  </r>
  <r>
    <s v="ZPJ10"/>
    <x v="0"/>
    <x v="58"/>
    <x v="58"/>
    <s v="DIS-E Cap Blanket"/>
    <d v="1986-12-20T00:00:00"/>
    <x v="3"/>
    <n v="201503"/>
    <x v="0"/>
    <x v="0"/>
    <s v="368000"/>
    <s v="028                                "/>
    <s v="00"/>
    <s v="UADD    "/>
    <x v="6174"/>
    <s v="1000"/>
    <s v="ZPJ10"/>
    <x v="0"/>
    <s v="Elec Distribution 360-373"/>
    <s v="Mandated"/>
  </r>
  <r>
    <s v="ZPJ10"/>
    <x v="0"/>
    <x v="58"/>
    <x v="58"/>
    <s v="DIS-E Cap Blanket"/>
    <d v="1986-12-20T00:00:00"/>
    <x v="3"/>
    <n v="201503"/>
    <x v="0"/>
    <x v="0"/>
    <s v="369100"/>
    <s v="028                                "/>
    <s v="00"/>
    <s v="UADD    "/>
    <x v="6175"/>
    <s v="1000"/>
    <s v="ZPJ10"/>
    <x v="0"/>
    <s v="Elec Distribution 360-373"/>
    <s v="Mandated"/>
  </r>
  <r>
    <s v="ZPJ10"/>
    <x v="0"/>
    <x v="58"/>
    <x v="58"/>
    <s v="DIS-E Cap Blanket"/>
    <d v="1986-12-20T00:00:00"/>
    <x v="3"/>
    <n v="201503"/>
    <x v="0"/>
    <x v="0"/>
    <s v="369300"/>
    <s v="028                                "/>
    <s v="00"/>
    <s v="UADD    "/>
    <x v="2353"/>
    <s v="1000"/>
    <s v="ZPJ10"/>
    <x v="0"/>
    <s v="Elec Distribution 360-373"/>
    <s v="Mandated"/>
  </r>
  <r>
    <s v="ZBW10"/>
    <x v="0"/>
    <x v="59"/>
    <x v="59"/>
    <s v="DIS-E Cap Blanket"/>
    <d v="1984-01-01T00:00:00"/>
    <x v="3"/>
    <n v="201503"/>
    <x v="0"/>
    <x v="0"/>
    <s v="365000"/>
    <s v="028                                "/>
    <s v="00"/>
    <s v="UADD    "/>
    <x v="6176"/>
    <s v="1000"/>
    <s v="ZBW10"/>
    <x v="0"/>
    <s v="Elec Distribution 360-373"/>
    <s v="Mandated"/>
  </r>
  <r>
    <s v="ZBW10"/>
    <x v="0"/>
    <x v="59"/>
    <x v="59"/>
    <s v="DIS-E Cap Blanket"/>
    <d v="1984-01-01T00:00:00"/>
    <x v="3"/>
    <n v="201503"/>
    <x v="0"/>
    <x v="0"/>
    <s v="366000"/>
    <s v="028                                "/>
    <s v="00"/>
    <s v="UADD    "/>
    <x v="6177"/>
    <s v="1000"/>
    <s v="ZBW10"/>
    <x v="0"/>
    <s v="Elec Distribution 360-373"/>
    <s v="Mandated"/>
  </r>
  <r>
    <s v="ZBW10"/>
    <x v="0"/>
    <x v="59"/>
    <x v="59"/>
    <s v="DIS-E Cap Blanket"/>
    <d v="1984-01-01T00:00:00"/>
    <x v="3"/>
    <n v="201503"/>
    <x v="0"/>
    <x v="0"/>
    <s v="367000"/>
    <s v="028                                "/>
    <s v="00"/>
    <s v="UADD    "/>
    <x v="6178"/>
    <s v="1000"/>
    <s v="ZBW10"/>
    <x v="0"/>
    <s v="Elec Distribution 360-373"/>
    <s v="Mandated"/>
  </r>
  <r>
    <s v="ZBW10"/>
    <x v="0"/>
    <x v="59"/>
    <x v="59"/>
    <s v="DIS-E Cap Blanket"/>
    <d v="1984-01-01T00:00:00"/>
    <x v="3"/>
    <n v="201503"/>
    <x v="0"/>
    <x v="0"/>
    <s v="369100"/>
    <s v="028                                "/>
    <s v="00"/>
    <s v="UADD    "/>
    <x v="6179"/>
    <s v="1000"/>
    <s v="ZBW10"/>
    <x v="0"/>
    <s v="Elec Distribution 360-373"/>
    <s v="Mandated"/>
  </r>
  <r>
    <s v="ZBW10"/>
    <x v="0"/>
    <x v="59"/>
    <x v="59"/>
    <s v="DIS-E Cap Blanket"/>
    <d v="1984-01-01T00:00:00"/>
    <x v="3"/>
    <n v="201503"/>
    <x v="0"/>
    <x v="0"/>
    <s v="369300"/>
    <s v="028                                "/>
    <s v="00"/>
    <s v="UADD    "/>
    <x v="6180"/>
    <s v="1000"/>
    <s v="ZBW10"/>
    <x v="0"/>
    <s v="Elec Distribution 360-373"/>
    <s v="Mandated"/>
  </r>
  <r>
    <s v="ZLL10"/>
    <x v="0"/>
    <x v="60"/>
    <x v="60"/>
    <s v="DIS-E Cap Blanket"/>
    <d v="2004-10-01T00:00:00"/>
    <x v="3"/>
    <n v="201503"/>
    <x v="0"/>
    <x v="1"/>
    <s v="364000"/>
    <s v="038                                "/>
    <s v="00"/>
    <s v="UADD    "/>
    <x v="6181"/>
    <s v="1000"/>
    <s v="ZLL10"/>
    <x v="0"/>
    <s v="Elec Distribution 360-373"/>
    <s v="Mandated"/>
  </r>
  <r>
    <s v="ZLL10"/>
    <x v="0"/>
    <x v="60"/>
    <x v="60"/>
    <s v="DIS-E Cap Blanket"/>
    <d v="2004-10-01T00:00:00"/>
    <x v="3"/>
    <n v="201503"/>
    <x v="0"/>
    <x v="1"/>
    <s v="365000"/>
    <s v="038                                "/>
    <s v="00"/>
    <s v="UADD    "/>
    <x v="6182"/>
    <s v="1000"/>
    <s v="ZLL10"/>
    <x v="0"/>
    <s v="Elec Distribution 360-373"/>
    <s v="Mandated"/>
  </r>
  <r>
    <s v="ZLL10"/>
    <x v="0"/>
    <x v="60"/>
    <x v="60"/>
    <s v="DIS-E Cap Blanket"/>
    <d v="2004-10-01T00:00:00"/>
    <x v="3"/>
    <n v="201503"/>
    <x v="0"/>
    <x v="1"/>
    <s v="366000"/>
    <s v="038                                "/>
    <s v="00"/>
    <s v="UADD    "/>
    <x v="6183"/>
    <s v="1000"/>
    <s v="ZLL10"/>
    <x v="0"/>
    <s v="Elec Distribution 360-373"/>
    <s v="Mandated"/>
  </r>
  <r>
    <s v="ZLL10"/>
    <x v="0"/>
    <x v="60"/>
    <x v="60"/>
    <s v="DIS-E Cap Blanket"/>
    <d v="2004-10-01T00:00:00"/>
    <x v="3"/>
    <n v="201503"/>
    <x v="0"/>
    <x v="1"/>
    <s v="367000"/>
    <s v="038                                "/>
    <s v="00"/>
    <s v="UADD    "/>
    <x v="6184"/>
    <s v="1000"/>
    <s v="ZLL10"/>
    <x v="0"/>
    <s v="Elec Distribution 360-373"/>
    <s v="Mandated"/>
  </r>
  <r>
    <s v="ZLL10"/>
    <x v="0"/>
    <x v="60"/>
    <x v="60"/>
    <s v="DIS-E Cap Blanket"/>
    <d v="2004-10-01T00:00:00"/>
    <x v="3"/>
    <n v="201503"/>
    <x v="0"/>
    <x v="1"/>
    <s v="368000"/>
    <s v="038                                "/>
    <s v="00"/>
    <s v="UADD    "/>
    <x v="162"/>
    <s v="1000"/>
    <s v="ZLL10"/>
    <x v="0"/>
    <s v="Elec Distribution 360-373"/>
    <s v="Mandated"/>
  </r>
  <r>
    <s v="ZLL10"/>
    <x v="0"/>
    <x v="60"/>
    <x v="60"/>
    <s v="DIS-E Cap Blanket"/>
    <d v="2004-10-01T00:00:00"/>
    <x v="3"/>
    <n v="201503"/>
    <x v="0"/>
    <x v="1"/>
    <s v="369300"/>
    <s v="038                                "/>
    <s v="00"/>
    <s v="UADD    "/>
    <x v="6185"/>
    <s v="1000"/>
    <s v="ZLL10"/>
    <x v="0"/>
    <s v="Elec Distribution 360-373"/>
    <s v="Mandated"/>
  </r>
  <r>
    <s v="ZPJ10"/>
    <x v="0"/>
    <x v="61"/>
    <x v="61"/>
    <s v="DIS-E Cap Blanket"/>
    <d v="1986-12-20T00:00:00"/>
    <x v="3"/>
    <n v="201503"/>
    <x v="0"/>
    <x v="1"/>
    <s v="364000"/>
    <s v="038                                "/>
    <s v="00"/>
    <s v="UADD    "/>
    <x v="6186"/>
    <s v="1000"/>
    <s v="ZPJ10"/>
    <x v="0"/>
    <s v="Elec Distribution 360-373"/>
    <s v="Mandated"/>
  </r>
  <r>
    <s v="ZPJ10"/>
    <x v="0"/>
    <x v="61"/>
    <x v="61"/>
    <s v="DIS-E Cap Blanket"/>
    <d v="1986-12-20T00:00:00"/>
    <x v="3"/>
    <n v="201503"/>
    <x v="0"/>
    <x v="1"/>
    <s v="365000"/>
    <s v="038                                "/>
    <s v="00"/>
    <s v="UADD    "/>
    <x v="137"/>
    <s v="1000"/>
    <s v="ZPJ10"/>
    <x v="0"/>
    <s v="Elec Distribution 360-373"/>
    <s v="Mandated"/>
  </r>
  <r>
    <s v="ZPJ10"/>
    <x v="0"/>
    <x v="61"/>
    <x v="61"/>
    <s v="DIS-E Cap Blanket"/>
    <d v="1986-12-20T00:00:00"/>
    <x v="3"/>
    <n v="201503"/>
    <x v="0"/>
    <x v="1"/>
    <s v="366000"/>
    <s v="038                                "/>
    <s v="00"/>
    <s v="UADD    "/>
    <x v="6187"/>
    <s v="1000"/>
    <s v="ZPJ10"/>
    <x v="0"/>
    <s v="Elec Distribution 360-373"/>
    <s v="Mandated"/>
  </r>
  <r>
    <s v="ZPJ10"/>
    <x v="0"/>
    <x v="61"/>
    <x v="61"/>
    <s v="DIS-E Cap Blanket"/>
    <d v="1986-12-20T00:00:00"/>
    <x v="3"/>
    <n v="201503"/>
    <x v="0"/>
    <x v="1"/>
    <s v="367000"/>
    <s v="038                                "/>
    <s v="00"/>
    <s v="UADD    "/>
    <x v="6188"/>
    <s v="1000"/>
    <s v="ZPJ10"/>
    <x v="0"/>
    <s v="Elec Distribution 360-373"/>
    <s v="Mandated"/>
  </r>
  <r>
    <s v="ZPJ10"/>
    <x v="0"/>
    <x v="61"/>
    <x v="61"/>
    <s v="DIS-E Cap Blanket"/>
    <d v="1986-12-20T00:00:00"/>
    <x v="3"/>
    <n v="201503"/>
    <x v="0"/>
    <x v="1"/>
    <s v="368000"/>
    <s v="038                                "/>
    <s v="00"/>
    <s v="UADD    "/>
    <x v="239"/>
    <s v="1000"/>
    <s v="ZPJ10"/>
    <x v="0"/>
    <s v="Elec Distribution 360-373"/>
    <s v="Mandated"/>
  </r>
  <r>
    <s v="ZPJ10"/>
    <x v="0"/>
    <x v="61"/>
    <x v="61"/>
    <s v="DIS-E Cap Blanket"/>
    <d v="1986-12-20T00:00:00"/>
    <x v="3"/>
    <n v="201503"/>
    <x v="0"/>
    <x v="1"/>
    <s v="369100"/>
    <s v="038                                "/>
    <s v="00"/>
    <s v="UADD    "/>
    <x v="6189"/>
    <s v="1000"/>
    <s v="ZPJ10"/>
    <x v="0"/>
    <s v="Elec Distribution 360-373"/>
    <s v="Mandated"/>
  </r>
  <r>
    <s v="ZPJ10"/>
    <x v="0"/>
    <x v="61"/>
    <x v="61"/>
    <s v="DIS-E Cap Blanket"/>
    <d v="1986-12-20T00:00:00"/>
    <x v="3"/>
    <n v="201503"/>
    <x v="0"/>
    <x v="1"/>
    <s v="369300"/>
    <s v="038                                "/>
    <s v="00"/>
    <s v="UADD    "/>
    <x v="6190"/>
    <s v="1000"/>
    <s v="ZPJ10"/>
    <x v="0"/>
    <s v="Elec Distribution 360-373"/>
    <s v="Mandated"/>
  </r>
  <r>
    <s v="ZPJ10"/>
    <x v="0"/>
    <x v="61"/>
    <x v="61"/>
    <s v="DIS-E Cap Blanket"/>
    <d v="1986-12-20T00:00:00"/>
    <x v="3"/>
    <n v="201503"/>
    <x v="0"/>
    <x v="1"/>
    <s v="373400"/>
    <s v="038                                "/>
    <s v="00"/>
    <s v="UADD    "/>
    <x v="6191"/>
    <s v="1000"/>
    <s v="ZPJ10"/>
    <x v="0"/>
    <s v="Elec Distribution 360-373"/>
    <s v="Mandated"/>
  </r>
  <r>
    <s v="ZLL10"/>
    <x v="0"/>
    <x v="62"/>
    <x v="62"/>
    <s v="DIS-E Cap Blanket"/>
    <d v="1951-01-01T00:00:00"/>
    <x v="3"/>
    <n v="201503"/>
    <x v="0"/>
    <x v="1"/>
    <s v="365000"/>
    <s v="038                                "/>
    <s v="00"/>
    <s v="UADD    "/>
    <x v="6192"/>
    <s v="1000"/>
    <s v="ZLL10"/>
    <x v="0"/>
    <s v="Elec Distribution 360-373"/>
    <s v="Mandated"/>
  </r>
  <r>
    <s v="ZLL10"/>
    <x v="0"/>
    <x v="62"/>
    <x v="62"/>
    <s v="DIS-E Cap Blanket"/>
    <d v="1951-01-01T00:00:00"/>
    <x v="3"/>
    <n v="201503"/>
    <x v="0"/>
    <x v="1"/>
    <s v="367000"/>
    <s v="038                                "/>
    <s v="00"/>
    <s v="UADD    "/>
    <x v="6193"/>
    <s v="1000"/>
    <s v="ZLL10"/>
    <x v="0"/>
    <s v="Elec Distribution 360-373"/>
    <s v="Mandated"/>
  </r>
  <r>
    <s v="ZLL10"/>
    <x v="0"/>
    <x v="63"/>
    <x v="63"/>
    <s v="DIS-E Cap Blanket"/>
    <d v="2004-10-01T00:00:00"/>
    <x v="3"/>
    <n v="201503"/>
    <x v="0"/>
    <x v="1"/>
    <s v="364000"/>
    <s v="038                                "/>
    <s v="00"/>
    <s v="UADD    "/>
    <x v="6194"/>
    <s v="1000"/>
    <s v="ZLL10"/>
    <x v="0"/>
    <s v="Elec Distribution 360-373"/>
    <s v="Mandated"/>
  </r>
  <r>
    <s v="ZLL10"/>
    <x v="0"/>
    <x v="63"/>
    <x v="63"/>
    <s v="DIS-E Cap Blanket"/>
    <d v="2004-10-01T00:00:00"/>
    <x v="3"/>
    <n v="201503"/>
    <x v="0"/>
    <x v="1"/>
    <s v="367000"/>
    <s v="038                                "/>
    <s v="00"/>
    <s v="UADD    "/>
    <x v="6195"/>
    <s v="1000"/>
    <s v="ZLL10"/>
    <x v="0"/>
    <s v="Elec Distribution 360-373"/>
    <s v="Mandated"/>
  </r>
  <r>
    <s v="ZCM10"/>
    <x v="0"/>
    <x v="64"/>
    <x v="64"/>
    <s v="DIS-E Cap Blanket"/>
    <d v="1986-06-30T00:00:00"/>
    <x v="3"/>
    <n v="201503"/>
    <x v="0"/>
    <x v="1"/>
    <s v="364000"/>
    <s v="038                                "/>
    <s v="00"/>
    <s v="UADD    "/>
    <x v="6196"/>
    <s v="1000"/>
    <s v="ZCM10"/>
    <x v="0"/>
    <s v="Elec Distribution 360-373"/>
    <s v="Mandated"/>
  </r>
  <r>
    <s v="ZCM10"/>
    <x v="0"/>
    <x v="64"/>
    <x v="64"/>
    <s v="DIS-E Cap Blanket"/>
    <d v="1986-06-30T00:00:00"/>
    <x v="3"/>
    <n v="201503"/>
    <x v="0"/>
    <x v="1"/>
    <s v="365000"/>
    <s v="038                                "/>
    <s v="00"/>
    <s v="UADD    "/>
    <x v="6197"/>
    <s v="1000"/>
    <s v="ZCM10"/>
    <x v="0"/>
    <s v="Elec Distribution 360-373"/>
    <s v="Mandated"/>
  </r>
  <r>
    <s v="ZCM10"/>
    <x v="0"/>
    <x v="64"/>
    <x v="64"/>
    <s v="DIS-E Cap Blanket"/>
    <d v="1986-06-30T00:00:00"/>
    <x v="3"/>
    <n v="201503"/>
    <x v="0"/>
    <x v="1"/>
    <s v="366000"/>
    <s v="038                                "/>
    <s v="00"/>
    <s v="UADD    "/>
    <x v="6198"/>
    <s v="1000"/>
    <s v="ZCM10"/>
    <x v="0"/>
    <s v="Elec Distribution 360-373"/>
    <s v="Mandated"/>
  </r>
  <r>
    <s v="ZCM10"/>
    <x v="0"/>
    <x v="64"/>
    <x v="64"/>
    <s v="DIS-E Cap Blanket"/>
    <d v="1986-06-30T00:00:00"/>
    <x v="3"/>
    <n v="201503"/>
    <x v="0"/>
    <x v="1"/>
    <s v="367000"/>
    <s v="038                                "/>
    <s v="00"/>
    <s v="UADD    "/>
    <x v="6199"/>
    <s v="1000"/>
    <s v="ZCM10"/>
    <x v="0"/>
    <s v="Elec Distribution 360-373"/>
    <s v="Mandated"/>
  </r>
  <r>
    <s v="ZCM10"/>
    <x v="0"/>
    <x v="64"/>
    <x v="64"/>
    <s v="DIS-E Cap Blanket"/>
    <d v="1986-06-30T00:00:00"/>
    <x v="3"/>
    <n v="201503"/>
    <x v="0"/>
    <x v="1"/>
    <s v="369100"/>
    <s v="038                                "/>
    <s v="00"/>
    <s v="UADD    "/>
    <x v="6200"/>
    <s v="1000"/>
    <s v="ZCM10"/>
    <x v="0"/>
    <s v="Elec Distribution 360-373"/>
    <s v="Mandated"/>
  </r>
  <r>
    <s v="ZCM10"/>
    <x v="0"/>
    <x v="64"/>
    <x v="64"/>
    <s v="DIS-E Cap Blanket"/>
    <d v="1986-06-30T00:00:00"/>
    <x v="3"/>
    <n v="201503"/>
    <x v="0"/>
    <x v="1"/>
    <s v="369300"/>
    <s v="038                                "/>
    <s v="00"/>
    <s v="UADD    "/>
    <x v="6201"/>
    <s v="1000"/>
    <s v="ZCM10"/>
    <x v="0"/>
    <s v="Elec Distribution 360-373"/>
    <s v="Mandated"/>
  </r>
  <r>
    <s v="ZLL10"/>
    <x v="0"/>
    <x v="65"/>
    <x v="65"/>
    <s v="DIS-E Cap Blanket"/>
    <d v="1984-07-01T00:00:00"/>
    <x v="3"/>
    <n v="201503"/>
    <x v="0"/>
    <x v="1"/>
    <s v="364000"/>
    <s v="038                                "/>
    <s v="00"/>
    <s v="UADD    "/>
    <x v="6202"/>
    <s v="1000"/>
    <s v="ZLL10"/>
    <x v="0"/>
    <s v="Elec Distribution 360-373"/>
    <s v="Mandated"/>
  </r>
  <r>
    <s v="ZLL10"/>
    <x v="0"/>
    <x v="65"/>
    <x v="65"/>
    <s v="DIS-E Cap Blanket"/>
    <d v="1984-07-01T00:00:00"/>
    <x v="3"/>
    <n v="201503"/>
    <x v="0"/>
    <x v="1"/>
    <s v="365000"/>
    <s v="038                                "/>
    <s v="00"/>
    <s v="UADD    "/>
    <x v="6203"/>
    <s v="1000"/>
    <s v="ZLL10"/>
    <x v="0"/>
    <s v="Elec Distribution 360-373"/>
    <s v="Mandated"/>
  </r>
  <r>
    <s v="ZLL10"/>
    <x v="0"/>
    <x v="65"/>
    <x v="65"/>
    <s v="DIS-E Cap Blanket"/>
    <d v="1984-07-01T00:00:00"/>
    <x v="3"/>
    <n v="201503"/>
    <x v="0"/>
    <x v="1"/>
    <s v="366000"/>
    <s v="038                                "/>
    <s v="00"/>
    <s v="UADD    "/>
    <x v="6204"/>
    <s v="1000"/>
    <s v="ZLL10"/>
    <x v="0"/>
    <s v="Elec Distribution 360-373"/>
    <s v="Mandated"/>
  </r>
  <r>
    <s v="ZLL10"/>
    <x v="0"/>
    <x v="65"/>
    <x v="65"/>
    <s v="DIS-E Cap Blanket"/>
    <d v="1984-07-01T00:00:00"/>
    <x v="3"/>
    <n v="201503"/>
    <x v="0"/>
    <x v="1"/>
    <s v="367000"/>
    <s v="038                                "/>
    <s v="00"/>
    <s v="UADD    "/>
    <x v="6205"/>
    <s v="1000"/>
    <s v="ZLL10"/>
    <x v="0"/>
    <s v="Elec Distribution 360-373"/>
    <s v="Mandated"/>
  </r>
  <r>
    <s v="ZLL10"/>
    <x v="0"/>
    <x v="65"/>
    <x v="65"/>
    <s v="DIS-E Cap Blanket"/>
    <d v="1984-07-01T00:00:00"/>
    <x v="3"/>
    <n v="201503"/>
    <x v="0"/>
    <x v="1"/>
    <s v="369100"/>
    <s v="038                                "/>
    <s v="00"/>
    <s v="UADD    "/>
    <x v="6206"/>
    <s v="1000"/>
    <s v="ZLL10"/>
    <x v="0"/>
    <s v="Elec Distribution 360-373"/>
    <s v="Mandated"/>
  </r>
  <r>
    <s v="ZLL10"/>
    <x v="0"/>
    <x v="65"/>
    <x v="65"/>
    <s v="DIS-E Cap Blanket"/>
    <d v="1984-07-01T00:00:00"/>
    <x v="3"/>
    <n v="201503"/>
    <x v="0"/>
    <x v="1"/>
    <s v="369300"/>
    <s v="038                                "/>
    <s v="00"/>
    <s v="UADD    "/>
    <x v="6207"/>
    <s v="1000"/>
    <s v="ZLL10"/>
    <x v="0"/>
    <s v="Elec Distribution 360-373"/>
    <s v="Mandated"/>
  </r>
  <r>
    <s v="ZBR10"/>
    <x v="0"/>
    <x v="66"/>
    <x v="66"/>
    <s v="DIS-E Cap Blanket"/>
    <d v="1951-01-01T00:00:00"/>
    <x v="3"/>
    <n v="201503"/>
    <x v="0"/>
    <x v="0"/>
    <s v="365000"/>
    <s v="028                                "/>
    <s v="00"/>
    <s v="UADD    "/>
    <x v="6208"/>
    <s v="1000"/>
    <s v="ZBR10"/>
    <x v="0"/>
    <s v="Elec Distribution 360-373"/>
    <s v="Mandated"/>
  </r>
  <r>
    <s v="ZBR10"/>
    <x v="0"/>
    <x v="66"/>
    <x v="66"/>
    <s v="DIS-E Cap Blanket"/>
    <d v="1951-01-01T00:00:00"/>
    <x v="3"/>
    <n v="201503"/>
    <x v="0"/>
    <x v="0"/>
    <s v="373400"/>
    <s v="028                                "/>
    <s v="00"/>
    <s v="UADD    "/>
    <x v="6209"/>
    <s v="1000"/>
    <s v="ZBR10"/>
    <x v="0"/>
    <s v="Elec Distribution 360-373"/>
    <s v="Mandated"/>
  </r>
  <r>
    <s v="ZPJ10"/>
    <x v="0"/>
    <x v="67"/>
    <x v="67"/>
    <s v="DIS-E Cap Blanket"/>
    <d v="1986-12-20T00:00:00"/>
    <x v="3"/>
    <n v="201503"/>
    <x v="0"/>
    <x v="1"/>
    <s v="365000"/>
    <s v="038                                "/>
    <s v="00"/>
    <s v="UADD    "/>
    <x v="6210"/>
    <s v="1000"/>
    <s v="ZPJ10"/>
    <x v="0"/>
    <s v="Elec Distribution 360-373"/>
    <s v="Mandated"/>
  </r>
  <r>
    <s v="ZPJ10"/>
    <x v="0"/>
    <x v="67"/>
    <x v="67"/>
    <s v="DIS-E Cap Blanket"/>
    <d v="1986-12-20T00:00:00"/>
    <x v="3"/>
    <n v="201503"/>
    <x v="0"/>
    <x v="1"/>
    <s v="367000"/>
    <s v="038                                "/>
    <s v="00"/>
    <s v="UADD    "/>
    <x v="6211"/>
    <s v="1000"/>
    <s v="ZPJ10"/>
    <x v="0"/>
    <s v="Elec Distribution 360-373"/>
    <s v="Mandated"/>
  </r>
  <r>
    <s v="ZPJ10"/>
    <x v="0"/>
    <x v="67"/>
    <x v="67"/>
    <s v="DIS-E Cap Blanket"/>
    <d v="1986-12-20T00:00:00"/>
    <x v="3"/>
    <n v="201503"/>
    <x v="0"/>
    <x v="1"/>
    <s v="369300"/>
    <s v="038                                "/>
    <s v="00"/>
    <s v="UADD    "/>
    <x v="6212"/>
    <s v="1000"/>
    <s v="ZPJ10"/>
    <x v="0"/>
    <s v="Elec Distribution 360-373"/>
    <s v="Mandated"/>
  </r>
  <r>
    <s v="ZBR10"/>
    <x v="0"/>
    <x v="68"/>
    <x v="68"/>
    <s v="DIS-E Cap Blanket"/>
    <d v="1951-01-01T00:00:00"/>
    <x v="3"/>
    <n v="201503"/>
    <x v="0"/>
    <x v="0"/>
    <s v="364000"/>
    <s v="028                                "/>
    <s v="00"/>
    <s v="UADD    "/>
    <x v="6213"/>
    <s v="1000"/>
    <s v="ZBR10"/>
    <x v="0"/>
    <s v="Elec Distribution 360-373"/>
    <s v="Mandated"/>
  </r>
  <r>
    <s v="ZBR10"/>
    <x v="0"/>
    <x v="68"/>
    <x v="68"/>
    <s v="DIS-E Cap Blanket"/>
    <d v="1951-01-01T00:00:00"/>
    <x v="3"/>
    <n v="201503"/>
    <x v="0"/>
    <x v="0"/>
    <s v="365000"/>
    <s v="028                                "/>
    <s v="00"/>
    <s v="UADD    "/>
    <x v="6214"/>
    <s v="1000"/>
    <s v="ZBR10"/>
    <x v="0"/>
    <s v="Elec Distribution 360-373"/>
    <s v="Mandated"/>
  </r>
  <r>
    <s v="ZBR10"/>
    <x v="0"/>
    <x v="68"/>
    <x v="68"/>
    <s v="DIS-E Cap Blanket"/>
    <d v="1951-01-01T00:00:00"/>
    <x v="3"/>
    <n v="201503"/>
    <x v="0"/>
    <x v="0"/>
    <s v="367000"/>
    <s v="028                                "/>
    <s v="00"/>
    <s v="UADD    "/>
    <x v="6215"/>
    <s v="1000"/>
    <s v="ZBR10"/>
    <x v="0"/>
    <s v="Elec Distribution 360-373"/>
    <s v="Mandated"/>
  </r>
  <r>
    <s v="ZLL10"/>
    <x v="0"/>
    <x v="69"/>
    <x v="69"/>
    <s v="DIS-E Cap Blanket"/>
    <d v="1984-07-01T00:00:00"/>
    <x v="3"/>
    <n v="201503"/>
    <x v="0"/>
    <x v="1"/>
    <s v="364000"/>
    <s v="038                                "/>
    <s v="00"/>
    <s v="UADD    "/>
    <x v="6216"/>
    <s v="1000"/>
    <s v="ZLL10"/>
    <x v="0"/>
    <s v="Elec Distribution 360-373"/>
    <s v="Mandated"/>
  </r>
  <r>
    <s v="ZLL10"/>
    <x v="0"/>
    <x v="69"/>
    <x v="69"/>
    <s v="DIS-E Cap Blanket"/>
    <d v="1984-07-01T00:00:00"/>
    <x v="3"/>
    <n v="201503"/>
    <x v="0"/>
    <x v="1"/>
    <s v="365000"/>
    <s v="038                                "/>
    <s v="00"/>
    <s v="UADD    "/>
    <x v="6217"/>
    <s v="1000"/>
    <s v="ZLL10"/>
    <x v="0"/>
    <s v="Elec Distribution 360-373"/>
    <s v="Mandated"/>
  </r>
  <r>
    <s v="ZLL10"/>
    <x v="0"/>
    <x v="69"/>
    <x v="69"/>
    <s v="DIS-E Cap Blanket"/>
    <d v="1984-07-01T00:00:00"/>
    <x v="3"/>
    <n v="201503"/>
    <x v="0"/>
    <x v="1"/>
    <s v="366000"/>
    <s v="038                                "/>
    <s v="00"/>
    <s v="UADD    "/>
    <x v="6218"/>
    <s v="1000"/>
    <s v="ZLL10"/>
    <x v="0"/>
    <s v="Elec Distribution 360-373"/>
    <s v="Mandated"/>
  </r>
  <r>
    <s v="ZLL10"/>
    <x v="0"/>
    <x v="69"/>
    <x v="69"/>
    <s v="DIS-E Cap Blanket"/>
    <d v="1984-07-01T00:00:00"/>
    <x v="3"/>
    <n v="201503"/>
    <x v="0"/>
    <x v="1"/>
    <s v="367000"/>
    <s v="038                                "/>
    <s v="00"/>
    <s v="UADD    "/>
    <x v="6219"/>
    <s v="1000"/>
    <s v="ZLL10"/>
    <x v="0"/>
    <s v="Elec Distribution 360-373"/>
    <s v="Mandated"/>
  </r>
  <r>
    <s v="ZLL10"/>
    <x v="0"/>
    <x v="69"/>
    <x v="69"/>
    <s v="DIS-E Cap Blanket"/>
    <d v="1984-07-01T00:00:00"/>
    <x v="3"/>
    <n v="201503"/>
    <x v="0"/>
    <x v="1"/>
    <s v="369100"/>
    <s v="038                                "/>
    <s v="00"/>
    <s v="UADD    "/>
    <x v="6220"/>
    <s v="1000"/>
    <s v="ZLL10"/>
    <x v="0"/>
    <s v="Elec Distribution 360-373"/>
    <s v="Mandated"/>
  </r>
  <r>
    <s v="ZLL10"/>
    <x v="0"/>
    <x v="69"/>
    <x v="69"/>
    <s v="DIS-E Cap Blanket"/>
    <d v="1984-07-01T00:00:00"/>
    <x v="3"/>
    <n v="201503"/>
    <x v="0"/>
    <x v="1"/>
    <s v="369300"/>
    <s v="038                                "/>
    <s v="00"/>
    <s v="UADD    "/>
    <x v="6221"/>
    <s v="1000"/>
    <s v="ZLL10"/>
    <x v="0"/>
    <s v="Elec Distribution 360-373"/>
    <s v="Mandated"/>
  </r>
  <r>
    <s v="ZBO10"/>
    <x v="0"/>
    <x v="70"/>
    <x v="70"/>
    <s v="DIS-E Cap Blanket"/>
    <d v="1984-01-01T00:00:00"/>
    <x v="3"/>
    <n v="201503"/>
    <x v="0"/>
    <x v="0"/>
    <s v="365000"/>
    <s v="028                                "/>
    <s v="00"/>
    <s v="UADD    "/>
    <x v="6222"/>
    <s v="1000"/>
    <s v="ZBO10"/>
    <x v="0"/>
    <s v="Elec Distribution 360-373"/>
    <s v="Mandated"/>
  </r>
  <r>
    <s v="ZBO10"/>
    <x v="0"/>
    <x v="70"/>
    <x v="70"/>
    <s v="DIS-E Cap Blanket"/>
    <d v="1984-01-01T00:00:00"/>
    <x v="3"/>
    <n v="201503"/>
    <x v="0"/>
    <x v="0"/>
    <s v="366000"/>
    <s v="028                                "/>
    <s v="00"/>
    <s v="UADD    "/>
    <x v="6223"/>
    <s v="1000"/>
    <s v="ZBO10"/>
    <x v="0"/>
    <s v="Elec Distribution 360-373"/>
    <s v="Mandated"/>
  </r>
  <r>
    <s v="ZBO10"/>
    <x v="0"/>
    <x v="70"/>
    <x v="70"/>
    <s v="DIS-E Cap Blanket"/>
    <d v="1984-01-01T00:00:00"/>
    <x v="3"/>
    <n v="201503"/>
    <x v="0"/>
    <x v="0"/>
    <s v="367000"/>
    <s v="028                                "/>
    <s v="00"/>
    <s v="UADD    "/>
    <x v="6224"/>
    <s v="1000"/>
    <s v="ZBO10"/>
    <x v="0"/>
    <s v="Elec Distribution 360-373"/>
    <s v="Mandated"/>
  </r>
  <r>
    <s v="ZBO10"/>
    <x v="0"/>
    <x v="70"/>
    <x v="70"/>
    <s v="DIS-E Cap Blanket"/>
    <d v="1984-01-01T00:00:00"/>
    <x v="3"/>
    <n v="201503"/>
    <x v="0"/>
    <x v="0"/>
    <s v="368000"/>
    <s v="028                                "/>
    <s v="00"/>
    <s v="UADD    "/>
    <x v="6225"/>
    <s v="1000"/>
    <s v="ZBO10"/>
    <x v="0"/>
    <s v="Elec Distribution 360-373"/>
    <s v="Mandated"/>
  </r>
  <r>
    <s v="ZPJ10"/>
    <x v="0"/>
    <x v="71"/>
    <x v="71"/>
    <s v="DIS-E Cap Blanket"/>
    <d v="1986-12-20T00:00:00"/>
    <x v="3"/>
    <n v="201503"/>
    <x v="0"/>
    <x v="0"/>
    <s v="364000"/>
    <s v="028                                "/>
    <s v="00"/>
    <s v="UADD    "/>
    <x v="6226"/>
    <s v="1000"/>
    <s v="ZPJ10"/>
    <x v="0"/>
    <s v="Elec Distribution 360-373"/>
    <s v="Mandated"/>
  </r>
  <r>
    <s v="ZPJ10"/>
    <x v="0"/>
    <x v="71"/>
    <x v="71"/>
    <s v="DIS-E Cap Blanket"/>
    <d v="1986-12-20T00:00:00"/>
    <x v="3"/>
    <n v="201503"/>
    <x v="0"/>
    <x v="0"/>
    <s v="365000"/>
    <s v="028                                "/>
    <s v="00"/>
    <s v="UADD    "/>
    <x v="6227"/>
    <s v="1000"/>
    <s v="ZPJ10"/>
    <x v="0"/>
    <s v="Elec Distribution 360-373"/>
    <s v="Mandated"/>
  </r>
  <r>
    <s v="ZPJ10"/>
    <x v="0"/>
    <x v="71"/>
    <x v="71"/>
    <s v="DIS-E Cap Blanket"/>
    <d v="1986-12-20T00:00:00"/>
    <x v="3"/>
    <n v="201503"/>
    <x v="0"/>
    <x v="0"/>
    <s v="366000"/>
    <s v="028                                "/>
    <s v="00"/>
    <s v="UADD    "/>
    <x v="6228"/>
    <s v="1000"/>
    <s v="ZPJ10"/>
    <x v="0"/>
    <s v="Elec Distribution 360-373"/>
    <s v="Mandated"/>
  </r>
  <r>
    <s v="ZPJ10"/>
    <x v="0"/>
    <x v="71"/>
    <x v="71"/>
    <s v="DIS-E Cap Blanket"/>
    <d v="1986-12-20T00:00:00"/>
    <x v="3"/>
    <n v="201503"/>
    <x v="0"/>
    <x v="0"/>
    <s v="367000"/>
    <s v="028                                "/>
    <s v="00"/>
    <s v="UADD    "/>
    <x v="6229"/>
    <s v="1000"/>
    <s v="ZPJ10"/>
    <x v="0"/>
    <s v="Elec Distribution 360-373"/>
    <s v="Mandated"/>
  </r>
  <r>
    <s v="ZPJ10"/>
    <x v="0"/>
    <x v="71"/>
    <x v="71"/>
    <s v="DIS-E Cap Blanket"/>
    <d v="1986-12-20T00:00:00"/>
    <x v="3"/>
    <n v="201503"/>
    <x v="0"/>
    <x v="0"/>
    <s v="369100"/>
    <s v="028                                "/>
    <s v="00"/>
    <s v="UADD    "/>
    <x v="6230"/>
    <s v="1000"/>
    <s v="ZPJ10"/>
    <x v="0"/>
    <s v="Elec Distribution 360-373"/>
    <s v="Mandated"/>
  </r>
  <r>
    <s v="ZBO10"/>
    <x v="0"/>
    <x v="72"/>
    <x v="72"/>
    <s v="DIS-E Cap Blanket"/>
    <d v="2005-01-01T00:00:00"/>
    <x v="3"/>
    <n v="201503"/>
    <x v="0"/>
    <x v="0"/>
    <s v="364000"/>
    <s v="028                                "/>
    <s v="00"/>
    <s v="UADD    "/>
    <x v="6231"/>
    <s v="1000"/>
    <s v="ZBO10"/>
    <x v="0"/>
    <s v="Elec Distribution 360-373"/>
    <s v="Mandated"/>
  </r>
  <r>
    <s v="ZBO10"/>
    <x v="0"/>
    <x v="72"/>
    <x v="72"/>
    <s v="DIS-E Cap Blanket"/>
    <d v="2005-01-01T00:00:00"/>
    <x v="3"/>
    <n v="201503"/>
    <x v="0"/>
    <x v="0"/>
    <s v="365000"/>
    <s v="028                                "/>
    <s v="00"/>
    <s v="UADD    "/>
    <x v="6232"/>
    <s v="1000"/>
    <s v="ZBO10"/>
    <x v="0"/>
    <s v="Elec Distribution 360-373"/>
    <s v="Mandated"/>
  </r>
  <r>
    <s v="ZBO10"/>
    <x v="0"/>
    <x v="72"/>
    <x v="72"/>
    <s v="DIS-E Cap Blanket"/>
    <d v="2005-01-01T00:00:00"/>
    <x v="3"/>
    <n v="201503"/>
    <x v="0"/>
    <x v="0"/>
    <s v="366000"/>
    <s v="028                                "/>
    <s v="00"/>
    <s v="UADD    "/>
    <x v="6233"/>
    <s v="1000"/>
    <s v="ZBO10"/>
    <x v="0"/>
    <s v="Elec Distribution 360-373"/>
    <s v="Mandated"/>
  </r>
  <r>
    <s v="ZBO10"/>
    <x v="0"/>
    <x v="72"/>
    <x v="72"/>
    <s v="DIS-E Cap Blanket"/>
    <d v="2005-01-01T00:00:00"/>
    <x v="3"/>
    <n v="201503"/>
    <x v="0"/>
    <x v="0"/>
    <s v="367000"/>
    <s v="028                                "/>
    <s v="00"/>
    <s v="UADD    "/>
    <x v="6234"/>
    <s v="1000"/>
    <s v="ZBO10"/>
    <x v="0"/>
    <s v="Elec Distribution 360-373"/>
    <s v="Mandated"/>
  </r>
  <r>
    <s v="ZBO10"/>
    <x v="0"/>
    <x v="72"/>
    <x v="72"/>
    <s v="DIS-E Cap Blanket"/>
    <d v="2005-01-01T00:00:00"/>
    <x v="3"/>
    <n v="201503"/>
    <x v="0"/>
    <x v="0"/>
    <s v="368000"/>
    <s v="028                                "/>
    <s v="00"/>
    <s v="UADD    "/>
    <x v="6235"/>
    <s v="1000"/>
    <s v="ZBO10"/>
    <x v="0"/>
    <s v="Elec Distribution 360-373"/>
    <s v="Mandated"/>
  </r>
  <r>
    <s v="ZBO10"/>
    <x v="0"/>
    <x v="72"/>
    <x v="72"/>
    <s v="DIS-E Cap Blanket"/>
    <d v="2005-01-01T00:00:00"/>
    <x v="3"/>
    <n v="201503"/>
    <x v="0"/>
    <x v="0"/>
    <s v="369100"/>
    <s v="028                                "/>
    <s v="00"/>
    <s v="UADD    "/>
    <x v="6236"/>
    <s v="1000"/>
    <s v="ZBO10"/>
    <x v="0"/>
    <s v="Elec Distribution 360-373"/>
    <s v="Mandated"/>
  </r>
  <r>
    <s v="ZBO10"/>
    <x v="0"/>
    <x v="72"/>
    <x v="72"/>
    <s v="DIS-E Cap Blanket"/>
    <d v="2005-01-01T00:00:00"/>
    <x v="3"/>
    <n v="201503"/>
    <x v="0"/>
    <x v="0"/>
    <s v="369300"/>
    <s v="028                                "/>
    <s v="00"/>
    <s v="UADD    "/>
    <x v="6237"/>
    <s v="1000"/>
    <s v="ZBO10"/>
    <x v="0"/>
    <s v="Elec Distribution 360-373"/>
    <s v="Mandated"/>
  </r>
  <r>
    <s v="ZBO10"/>
    <x v="0"/>
    <x v="72"/>
    <x v="72"/>
    <s v="DIS-E Cap Blanket"/>
    <d v="2005-01-01T00:00:00"/>
    <x v="3"/>
    <n v="201503"/>
    <x v="0"/>
    <x v="0"/>
    <s v="373200"/>
    <s v="028                                "/>
    <s v="00"/>
    <s v="UADD    "/>
    <x v="6238"/>
    <s v="1000"/>
    <s v="ZBO10"/>
    <x v="0"/>
    <s v="Elec Distribution 360-373"/>
    <s v="Mandated"/>
  </r>
  <r>
    <s v="ZBO10"/>
    <x v="0"/>
    <x v="72"/>
    <x v="72"/>
    <s v="DIS-E Cap Blanket"/>
    <d v="2005-01-01T00:00:00"/>
    <x v="3"/>
    <n v="201503"/>
    <x v="0"/>
    <x v="0"/>
    <s v="373300"/>
    <s v="028                                "/>
    <s v="00"/>
    <s v="UADD    "/>
    <x v="6238"/>
    <s v="1000"/>
    <s v="ZBO10"/>
    <x v="0"/>
    <s v="Elec Distribution 360-373"/>
    <s v="Mandated"/>
  </r>
  <r>
    <s v="ZBO10"/>
    <x v="0"/>
    <x v="72"/>
    <x v="72"/>
    <s v="DIS-E Cap Blanket"/>
    <d v="2005-01-01T00:00:00"/>
    <x v="3"/>
    <n v="201503"/>
    <x v="0"/>
    <x v="0"/>
    <s v="373400"/>
    <s v="028                                "/>
    <s v="00"/>
    <s v="UADD    "/>
    <x v="6239"/>
    <s v="1000"/>
    <s v="ZBO10"/>
    <x v="0"/>
    <s v="Elec Distribution 360-373"/>
    <s v="Mandated"/>
  </r>
  <r>
    <s v="ZCS10"/>
    <x v="0"/>
    <x v="73"/>
    <x v="73"/>
    <s v="DIS-E Cap Blanket"/>
    <d v="1994-09-02T00:00:00"/>
    <x v="3"/>
    <n v="201503"/>
    <x v="0"/>
    <x v="1"/>
    <s v="364000"/>
    <s v="038                                "/>
    <s v="00"/>
    <s v="UADD    "/>
    <x v="6240"/>
    <s v="1000"/>
    <s v="ZCS10"/>
    <x v="0"/>
    <s v="Elec Distribution 360-373"/>
    <s v="Mandated"/>
  </r>
  <r>
    <s v="ZCS10"/>
    <x v="0"/>
    <x v="73"/>
    <x v="73"/>
    <s v="DIS-E Cap Blanket"/>
    <d v="1994-09-02T00:00:00"/>
    <x v="3"/>
    <n v="201503"/>
    <x v="0"/>
    <x v="1"/>
    <s v="365000"/>
    <s v="038                                "/>
    <s v="00"/>
    <s v="UADD    "/>
    <x v="6241"/>
    <s v="1000"/>
    <s v="ZCS10"/>
    <x v="0"/>
    <s v="Elec Distribution 360-373"/>
    <s v="Mandated"/>
  </r>
  <r>
    <s v="ZCS10"/>
    <x v="0"/>
    <x v="73"/>
    <x v="73"/>
    <s v="DIS-E Cap Blanket"/>
    <d v="1994-09-02T00:00:00"/>
    <x v="3"/>
    <n v="201503"/>
    <x v="0"/>
    <x v="1"/>
    <s v="366000"/>
    <s v="038                                "/>
    <s v="00"/>
    <s v="UADD    "/>
    <x v="6242"/>
    <s v="1000"/>
    <s v="ZCS10"/>
    <x v="0"/>
    <s v="Elec Distribution 360-373"/>
    <s v="Mandated"/>
  </r>
  <r>
    <s v="ZCS10"/>
    <x v="0"/>
    <x v="73"/>
    <x v="73"/>
    <s v="DIS-E Cap Blanket"/>
    <d v="1994-09-02T00:00:00"/>
    <x v="3"/>
    <n v="201503"/>
    <x v="0"/>
    <x v="1"/>
    <s v="367000"/>
    <s v="038                                "/>
    <s v="00"/>
    <s v="UADD    "/>
    <x v="1918"/>
    <s v="1000"/>
    <s v="ZCS10"/>
    <x v="0"/>
    <s v="Elec Distribution 360-373"/>
    <s v="Mandated"/>
  </r>
  <r>
    <s v="ZCS10"/>
    <x v="0"/>
    <x v="73"/>
    <x v="73"/>
    <s v="DIS-E Cap Blanket"/>
    <d v="1994-09-02T00:00:00"/>
    <x v="3"/>
    <n v="201503"/>
    <x v="0"/>
    <x v="1"/>
    <s v="368000"/>
    <s v="038                                "/>
    <s v="00"/>
    <s v="UADD    "/>
    <x v="6243"/>
    <s v="1000"/>
    <s v="ZCS10"/>
    <x v="0"/>
    <s v="Elec Distribution 360-373"/>
    <s v="Mandated"/>
  </r>
  <r>
    <s v="ZCS10"/>
    <x v="0"/>
    <x v="73"/>
    <x v="73"/>
    <s v="DIS-E Cap Blanket"/>
    <d v="1994-09-02T00:00:00"/>
    <x v="3"/>
    <n v="201503"/>
    <x v="0"/>
    <x v="1"/>
    <s v="369100"/>
    <s v="038                                "/>
    <s v="00"/>
    <s v="UADD    "/>
    <x v="6244"/>
    <s v="1000"/>
    <s v="ZCS10"/>
    <x v="0"/>
    <s v="Elec Distribution 360-373"/>
    <s v="Mandated"/>
  </r>
  <r>
    <s v="ZCS10"/>
    <x v="0"/>
    <x v="73"/>
    <x v="73"/>
    <s v="DIS-E Cap Blanket"/>
    <d v="1994-09-02T00:00:00"/>
    <x v="3"/>
    <n v="201503"/>
    <x v="0"/>
    <x v="1"/>
    <s v="369300"/>
    <s v="038                                "/>
    <s v="00"/>
    <s v="UADD    "/>
    <x v="6245"/>
    <s v="1000"/>
    <s v="ZCS10"/>
    <x v="0"/>
    <s v="Elec Distribution 360-373"/>
    <s v="Mandated"/>
  </r>
  <r>
    <s v="ZLL11"/>
    <x v="1"/>
    <x v="75"/>
    <x v="75"/>
    <s v="DIS-G N Cap Blanket"/>
    <d v="2004-01-01T00:00:00"/>
    <x v="3"/>
    <n v="201503"/>
    <x v="1"/>
    <x v="0"/>
    <s v="376000"/>
    <s v="028                                "/>
    <s v="00"/>
    <s v="UADD    "/>
    <x v="6246"/>
    <s v="1001"/>
    <s v="ZLL11"/>
    <x v="1"/>
    <s v="Gas Distribution 374-387"/>
    <s v="Mandated"/>
  </r>
  <r>
    <s v="ZLL11"/>
    <x v="1"/>
    <x v="75"/>
    <x v="75"/>
    <s v="DIS-G N Cap Blanket"/>
    <d v="2004-01-01T00:00:00"/>
    <x v="3"/>
    <n v="201503"/>
    <x v="1"/>
    <x v="0"/>
    <s v="380000"/>
    <s v="028                                "/>
    <s v="00"/>
    <s v="UADD    "/>
    <x v="6247"/>
    <s v="1001"/>
    <s v="ZLL11"/>
    <x v="1"/>
    <s v="Gas Distribution 374-387"/>
    <s v="Mandated"/>
  </r>
  <r>
    <s v="ZBG11"/>
    <x v="1"/>
    <x v="77"/>
    <x v="77"/>
    <s v="DIS-G N Cap Blanket"/>
    <d v="2004-01-01T00:00:00"/>
    <x v="3"/>
    <n v="201503"/>
    <x v="1"/>
    <x v="0"/>
    <s v="376000"/>
    <s v="028                                "/>
    <s v="00"/>
    <s v="UADD    "/>
    <x v="6248"/>
    <s v="1001"/>
    <s v="ZBG11"/>
    <x v="1"/>
    <s v="Gas Distribution 374-387"/>
    <s v="Mandated"/>
  </r>
  <r>
    <s v="ZBG11"/>
    <x v="1"/>
    <x v="77"/>
    <x v="77"/>
    <s v="DIS-G N Cap Blanket"/>
    <d v="2004-01-01T00:00:00"/>
    <x v="3"/>
    <n v="201503"/>
    <x v="1"/>
    <x v="0"/>
    <s v="380000"/>
    <s v="028                                "/>
    <s v="00"/>
    <s v="UADD    "/>
    <x v="6248"/>
    <s v="1001"/>
    <s v="ZBG11"/>
    <x v="1"/>
    <s v="Gas Distribution 374-387"/>
    <s v="Mandated"/>
  </r>
  <r>
    <s v="ZLL11"/>
    <x v="1"/>
    <x v="78"/>
    <x v="78"/>
    <s v="DIS-G N Cap Blanket"/>
    <d v="2004-01-01T00:00:00"/>
    <x v="3"/>
    <n v="201503"/>
    <x v="1"/>
    <x v="1"/>
    <s v="376000"/>
    <s v="038                                "/>
    <s v="00"/>
    <s v="UADD    "/>
    <x v="6249"/>
    <s v="1001"/>
    <s v="ZLL11"/>
    <x v="1"/>
    <s v="Gas Distribution 374-387"/>
    <s v="Mandated"/>
  </r>
  <r>
    <s v="ZLL11"/>
    <x v="1"/>
    <x v="78"/>
    <x v="78"/>
    <s v="DIS-G N Cap Blanket"/>
    <d v="2004-01-01T00:00:00"/>
    <x v="3"/>
    <n v="201503"/>
    <x v="1"/>
    <x v="1"/>
    <s v="380000"/>
    <s v="038                                "/>
    <s v="00"/>
    <s v="UADD    "/>
    <x v="6250"/>
    <s v="1001"/>
    <s v="ZLL11"/>
    <x v="1"/>
    <s v="Gas Distribution 374-387"/>
    <s v="Mandated"/>
  </r>
  <r>
    <s v="ZPJ11"/>
    <x v="1"/>
    <x v="79"/>
    <x v="79"/>
    <s v="DIS-G N Cap Blanket"/>
    <d v="2004-01-01T00:00:00"/>
    <x v="3"/>
    <n v="201503"/>
    <x v="1"/>
    <x v="1"/>
    <s v="376000"/>
    <s v="038                                "/>
    <s v="00"/>
    <s v="UADD    "/>
    <x v="6251"/>
    <s v="1001"/>
    <s v="ZPJ11"/>
    <x v="1"/>
    <s v="Gas Distribution 374-387"/>
    <s v="Mandated"/>
  </r>
  <r>
    <s v="ZPJ11"/>
    <x v="1"/>
    <x v="79"/>
    <x v="79"/>
    <s v="DIS-G N Cap Blanket"/>
    <d v="2004-01-01T00:00:00"/>
    <x v="3"/>
    <n v="201503"/>
    <x v="1"/>
    <x v="1"/>
    <s v="380000"/>
    <s v="038                                "/>
    <s v="00"/>
    <s v="UADD    "/>
    <x v="6252"/>
    <s v="1001"/>
    <s v="ZPJ11"/>
    <x v="1"/>
    <s v="Gas Distribution 374-387"/>
    <s v="Mandated"/>
  </r>
  <r>
    <s v="ZPJ11"/>
    <x v="1"/>
    <x v="81"/>
    <x v="81"/>
    <s v="DIS-G N Cap Blanket"/>
    <d v="2004-01-01T00:00:00"/>
    <x v="3"/>
    <n v="201503"/>
    <x v="1"/>
    <x v="0"/>
    <s v="376000"/>
    <s v="028                                "/>
    <s v="00"/>
    <s v="UADD    "/>
    <x v="6253"/>
    <s v="1001"/>
    <s v="ZPJ11"/>
    <x v="1"/>
    <s v="Gas Distribution 374-387"/>
    <s v="Mandated"/>
  </r>
  <r>
    <s v="ZPJ11"/>
    <x v="1"/>
    <x v="81"/>
    <x v="81"/>
    <s v="DIS-G N Cap Blanket"/>
    <d v="2004-01-01T00:00:00"/>
    <x v="3"/>
    <n v="201503"/>
    <x v="1"/>
    <x v="0"/>
    <s v="380000"/>
    <s v="028                                "/>
    <s v="00"/>
    <s v="UADD    "/>
    <x v="6254"/>
    <s v="1001"/>
    <s v="ZPJ11"/>
    <x v="1"/>
    <s v="Gas Distribution 374-387"/>
    <s v="Mandated"/>
  </r>
  <r>
    <s v="ZBG11"/>
    <x v="1"/>
    <x v="82"/>
    <x v="82"/>
    <s v="DIS-G N Cap Blanket"/>
    <d v="1951-01-01T00:00:00"/>
    <x v="3"/>
    <n v="201503"/>
    <x v="1"/>
    <x v="0"/>
    <s v="380000"/>
    <s v="028                                "/>
    <s v="00"/>
    <s v="UADD    "/>
    <x v="6255"/>
    <s v="1001"/>
    <s v="ZBG11"/>
    <x v="1"/>
    <s v="Gas Distribution 374-387"/>
    <s v="Mandated"/>
  </r>
  <r>
    <s v="ZCS11"/>
    <x v="1"/>
    <x v="83"/>
    <x v="83"/>
    <s v="DIS-G N Cap Blanket"/>
    <d v="2004-01-01T00:00:00"/>
    <x v="3"/>
    <n v="201503"/>
    <x v="1"/>
    <x v="1"/>
    <s v="381000"/>
    <s v="038                                "/>
    <s v="00"/>
    <s v="UADD    "/>
    <x v="6256"/>
    <s v="1001"/>
    <s v="ZCS11"/>
    <x v="1"/>
    <s v="Gas Distribution 374-387"/>
    <s v="Mandated"/>
  </r>
  <r>
    <s v="ZBG11"/>
    <x v="1"/>
    <x v="84"/>
    <x v="84"/>
    <s v="DIS-G N Cap Blanket"/>
    <d v="2004-01-01T00:00:00"/>
    <x v="3"/>
    <n v="201503"/>
    <x v="1"/>
    <x v="0"/>
    <s v="376000"/>
    <s v="028                                "/>
    <s v="00"/>
    <s v="UADD    "/>
    <x v="5551"/>
    <s v="1001"/>
    <s v="ZBG11"/>
    <x v="1"/>
    <s v="Gas Distribution 374-387"/>
    <s v="Mandated"/>
  </r>
  <r>
    <s v="ZBG11"/>
    <x v="1"/>
    <x v="84"/>
    <x v="84"/>
    <s v="DIS-G N Cap Blanket"/>
    <d v="2004-01-01T00:00:00"/>
    <x v="3"/>
    <n v="201503"/>
    <x v="1"/>
    <x v="0"/>
    <s v="380000"/>
    <s v="028                                "/>
    <s v="00"/>
    <s v="UADD    "/>
    <x v="5551"/>
    <s v="1001"/>
    <s v="ZBG11"/>
    <x v="1"/>
    <s v="Gas Distribution 374-387"/>
    <s v="Mandated"/>
  </r>
  <r>
    <s v="ZBG11"/>
    <x v="1"/>
    <x v="85"/>
    <x v="85"/>
    <s v="DIS-G N Cap Blanket"/>
    <d v="2004-01-01T00:00:00"/>
    <x v="3"/>
    <n v="201503"/>
    <x v="1"/>
    <x v="0"/>
    <s v="376000"/>
    <s v="028                                "/>
    <s v="00"/>
    <s v="UADD    "/>
    <x v="6257"/>
    <s v="1001"/>
    <s v="ZBG11"/>
    <x v="1"/>
    <s v="Gas Distribution 374-387"/>
    <s v="Mandated"/>
  </r>
  <r>
    <s v="ZBG11"/>
    <x v="1"/>
    <x v="85"/>
    <x v="85"/>
    <s v="DIS-G N Cap Blanket"/>
    <d v="2004-01-01T00:00:00"/>
    <x v="3"/>
    <n v="201503"/>
    <x v="1"/>
    <x v="0"/>
    <s v="380000"/>
    <s v="028                                "/>
    <s v="00"/>
    <s v="UADD    "/>
    <x v="6258"/>
    <s v="1001"/>
    <s v="ZBG11"/>
    <x v="1"/>
    <s v="Gas Distribution 374-387"/>
    <s v="Mandated"/>
  </r>
  <r>
    <s v="ZCJ11"/>
    <x v="1"/>
    <x v="87"/>
    <x v="87"/>
    <s v="DIS-G N Cap Blanket"/>
    <d v="2004-01-01T00:00:00"/>
    <x v="3"/>
    <n v="201503"/>
    <x v="1"/>
    <x v="1"/>
    <s v="376000"/>
    <s v="038                                "/>
    <s v="00"/>
    <s v="UADD    "/>
    <x v="6259"/>
    <s v="1001"/>
    <s v="ZCJ11"/>
    <x v="1"/>
    <s v="Gas Distribution 374-387"/>
    <s v="Mandated"/>
  </r>
  <r>
    <s v="ZCJ11"/>
    <x v="1"/>
    <x v="87"/>
    <x v="87"/>
    <s v="DIS-G N Cap Blanket"/>
    <d v="2004-01-01T00:00:00"/>
    <x v="3"/>
    <n v="201503"/>
    <x v="1"/>
    <x v="1"/>
    <s v="380000"/>
    <s v="038                                "/>
    <s v="00"/>
    <s v="UADD    "/>
    <x v="6260"/>
    <s v="1001"/>
    <s v="ZCJ11"/>
    <x v="1"/>
    <s v="Gas Distribution 374-387"/>
    <s v="Mandated"/>
  </r>
  <r>
    <s v="ZLL11"/>
    <x v="1"/>
    <x v="92"/>
    <x v="92"/>
    <s v="DIS-G N Cap Blanket"/>
    <d v="2003-09-05T00:00:00"/>
    <x v="3"/>
    <n v="201503"/>
    <x v="1"/>
    <x v="0"/>
    <s v="376000"/>
    <s v="028                                "/>
    <s v="00"/>
    <s v="UADD    "/>
    <x v="6261"/>
    <s v="1001"/>
    <s v="ZLL11"/>
    <x v="1"/>
    <s v="Gas Distribution 374-387"/>
    <s v="Mandated"/>
  </r>
  <r>
    <s v="ZLL11"/>
    <x v="1"/>
    <x v="92"/>
    <x v="92"/>
    <s v="DIS-G N Cap Blanket"/>
    <d v="2003-09-05T00:00:00"/>
    <x v="3"/>
    <n v="201503"/>
    <x v="1"/>
    <x v="0"/>
    <s v="380000"/>
    <s v="028                                "/>
    <s v="00"/>
    <s v="UADD    "/>
    <x v="6262"/>
    <s v="1001"/>
    <s v="ZLL11"/>
    <x v="1"/>
    <s v="Gas Distribution 374-387"/>
    <s v="Mandated"/>
  </r>
  <r>
    <s v="ZPJ11"/>
    <x v="1"/>
    <x v="95"/>
    <x v="95"/>
    <s v="DIS-G N Cap Blanket"/>
    <d v="1993-03-22T00:00:00"/>
    <x v="3"/>
    <n v="201503"/>
    <x v="1"/>
    <x v="1"/>
    <s v="376000"/>
    <s v="038                                "/>
    <s v="00"/>
    <s v="UADD    "/>
    <x v="6263"/>
    <s v="1001"/>
    <s v="ZPJ11"/>
    <x v="1"/>
    <s v="Gas Distribution 374-387"/>
    <s v="Mandated"/>
  </r>
  <r>
    <s v="ZPJ11"/>
    <x v="1"/>
    <x v="95"/>
    <x v="95"/>
    <s v="DIS-G N Cap Blanket"/>
    <d v="1993-03-22T00:00:00"/>
    <x v="3"/>
    <n v="201503"/>
    <x v="1"/>
    <x v="1"/>
    <s v="380000"/>
    <s v="038                                "/>
    <s v="00"/>
    <s v="UADD    "/>
    <x v="6264"/>
    <s v="1001"/>
    <s v="ZPJ11"/>
    <x v="1"/>
    <s v="Gas Distribution 374-387"/>
    <s v="Mandated"/>
  </r>
  <r>
    <s v="ZPJ11"/>
    <x v="1"/>
    <x v="96"/>
    <x v="96"/>
    <s v="DIS-G N Cap Blanket"/>
    <d v="2003-09-05T00:00:00"/>
    <x v="3"/>
    <n v="201503"/>
    <x v="1"/>
    <x v="0"/>
    <s v="376000"/>
    <s v="028                                "/>
    <s v="00"/>
    <s v="UADD    "/>
    <x v="6265"/>
    <s v="1001"/>
    <s v="ZPJ11"/>
    <x v="1"/>
    <s v="Gas Distribution 374-387"/>
    <s v="Mandated"/>
  </r>
  <r>
    <s v="ZPJ11"/>
    <x v="1"/>
    <x v="96"/>
    <x v="96"/>
    <s v="DIS-G N Cap Blanket"/>
    <d v="2003-09-05T00:00:00"/>
    <x v="3"/>
    <n v="201503"/>
    <x v="1"/>
    <x v="0"/>
    <s v="380000"/>
    <s v="028                                "/>
    <s v="00"/>
    <s v="UADD    "/>
    <x v="6266"/>
    <s v="1001"/>
    <s v="ZPJ11"/>
    <x v="1"/>
    <s v="Gas Distribution 374-387"/>
    <s v="Mandated"/>
  </r>
  <r>
    <s v="ZCS11"/>
    <x v="1"/>
    <x v="97"/>
    <x v="97"/>
    <s v="DIS-G N Cap Blanket"/>
    <d v="1993-03-22T00:00:00"/>
    <x v="3"/>
    <n v="201503"/>
    <x v="1"/>
    <x v="1"/>
    <s v="376000"/>
    <s v="038                                "/>
    <s v="00"/>
    <s v="UADD    "/>
    <x v="6267"/>
    <s v="1001"/>
    <s v="ZCS11"/>
    <x v="1"/>
    <s v="Gas Distribution 374-387"/>
    <s v="Mandated"/>
  </r>
  <r>
    <s v="ZCS11"/>
    <x v="1"/>
    <x v="97"/>
    <x v="97"/>
    <s v="DIS-G N Cap Blanket"/>
    <d v="1993-03-22T00:00:00"/>
    <x v="3"/>
    <n v="201503"/>
    <x v="1"/>
    <x v="1"/>
    <s v="380000"/>
    <s v="038                                "/>
    <s v="00"/>
    <s v="UADD    "/>
    <x v="6267"/>
    <s v="1001"/>
    <s v="ZCS11"/>
    <x v="1"/>
    <s v="Gas Distribution 374-387"/>
    <s v="Mandated"/>
  </r>
  <r>
    <s v="ZBG11"/>
    <x v="1"/>
    <x v="98"/>
    <x v="98"/>
    <s v="DIS-G N Cap Blanket"/>
    <d v="1993-03-22T00:00:00"/>
    <x v="3"/>
    <n v="201503"/>
    <x v="1"/>
    <x v="0"/>
    <s v="376000"/>
    <s v="028                                "/>
    <s v="00"/>
    <s v="UADD    "/>
    <x v="6268"/>
    <s v="1001"/>
    <s v="ZBG11"/>
    <x v="1"/>
    <s v="Gas Distribution 374-387"/>
    <s v="Mandated"/>
  </r>
  <r>
    <s v="ZBG11"/>
    <x v="1"/>
    <x v="98"/>
    <x v="98"/>
    <s v="DIS-G N Cap Blanket"/>
    <d v="1993-03-22T00:00:00"/>
    <x v="3"/>
    <n v="201503"/>
    <x v="1"/>
    <x v="0"/>
    <s v="380000"/>
    <s v="028                                "/>
    <s v="00"/>
    <s v="UADD    "/>
    <x v="6268"/>
    <s v="1001"/>
    <s v="ZBG11"/>
    <x v="1"/>
    <s v="Gas Distribution 374-387"/>
    <s v="Mandated"/>
  </r>
  <r>
    <s v="ZCJ11"/>
    <x v="1"/>
    <x v="100"/>
    <x v="100"/>
    <s v="DIS-G N Cap Blanket"/>
    <d v="2003-09-05T00:00:00"/>
    <x v="3"/>
    <n v="201503"/>
    <x v="1"/>
    <x v="1"/>
    <s v="376000"/>
    <s v="038                                "/>
    <s v="00"/>
    <s v="UADD    "/>
    <x v="6269"/>
    <s v="1001"/>
    <s v="ZCJ11"/>
    <x v="1"/>
    <s v="Gas Distribution 374-387"/>
    <s v="Mandated"/>
  </r>
  <r>
    <s v="ZCJ11"/>
    <x v="1"/>
    <x v="100"/>
    <x v="100"/>
    <s v="DIS-G N Cap Blanket"/>
    <d v="2003-09-05T00:00:00"/>
    <x v="3"/>
    <n v="201503"/>
    <x v="1"/>
    <x v="1"/>
    <s v="380000"/>
    <s v="038                                "/>
    <s v="00"/>
    <s v="UADD    "/>
    <x v="6270"/>
    <s v="1001"/>
    <s v="ZCJ11"/>
    <x v="1"/>
    <s v="Gas Distribution 374-387"/>
    <s v="Mandated"/>
  </r>
  <r>
    <s v="ZCJ11"/>
    <x v="1"/>
    <x v="103"/>
    <x v="103"/>
    <s v="DIS-G N Cap Blanket"/>
    <d v="2006-01-01T00:00:00"/>
    <x v="3"/>
    <n v="201503"/>
    <x v="1"/>
    <x v="1"/>
    <s v="376000"/>
    <s v="038                                "/>
    <s v="00"/>
    <s v="UADD    "/>
    <x v="6271"/>
    <s v="1001"/>
    <s v="ZCJ11"/>
    <x v="1"/>
    <s v="Gas Distribution 374-387"/>
    <s v="Mandated"/>
  </r>
  <r>
    <s v="ZCJ11"/>
    <x v="1"/>
    <x v="103"/>
    <x v="103"/>
    <s v="DIS-G N Cap Blanket"/>
    <d v="2006-01-01T00:00:00"/>
    <x v="3"/>
    <n v="201503"/>
    <x v="1"/>
    <x v="1"/>
    <s v="380000"/>
    <s v="038                                "/>
    <s v="00"/>
    <s v="UADD    "/>
    <x v="6272"/>
    <s v="1001"/>
    <s v="ZCJ11"/>
    <x v="1"/>
    <s v="Gas Distribution 374-387"/>
    <s v="Mandated"/>
  </r>
  <r>
    <s v="ZCM11"/>
    <x v="1"/>
    <x v="104"/>
    <x v="104"/>
    <s v="DIS-G N Cap Blanket"/>
    <d v="2006-01-01T00:00:00"/>
    <x v="3"/>
    <n v="201503"/>
    <x v="1"/>
    <x v="1"/>
    <s v="376000"/>
    <s v="038                                "/>
    <s v="00"/>
    <s v="UADD    "/>
    <x v="6273"/>
    <s v="1001"/>
    <s v="ZCM11"/>
    <x v="1"/>
    <s v="Gas Distribution 374-387"/>
    <s v="Mandated"/>
  </r>
  <r>
    <s v="ZCM11"/>
    <x v="1"/>
    <x v="104"/>
    <x v="104"/>
    <s v="DIS-G N Cap Blanket"/>
    <d v="2006-01-01T00:00:00"/>
    <x v="3"/>
    <n v="201503"/>
    <x v="1"/>
    <x v="1"/>
    <s v="380000"/>
    <s v="038                                "/>
    <s v="00"/>
    <s v="UADD    "/>
    <x v="6274"/>
    <s v="1001"/>
    <s v="ZCM11"/>
    <x v="1"/>
    <s v="Gas Distribution 374-387"/>
    <s v="Mandated"/>
  </r>
  <r>
    <s v="ZPJ11"/>
    <x v="1"/>
    <x v="105"/>
    <x v="105"/>
    <s v="DIS-G N Cap Blanket"/>
    <d v="2006-01-01T00:00:00"/>
    <x v="3"/>
    <n v="201503"/>
    <x v="1"/>
    <x v="0"/>
    <s v="376000"/>
    <s v="028                                "/>
    <s v="00"/>
    <s v="UADD    "/>
    <x v="6275"/>
    <s v="1001"/>
    <s v="ZPJ11"/>
    <x v="1"/>
    <s v="Gas Distribution 374-387"/>
    <s v="Mandated"/>
  </r>
  <r>
    <s v="ZPJ11"/>
    <x v="1"/>
    <x v="105"/>
    <x v="105"/>
    <s v="DIS-G N Cap Blanket"/>
    <d v="2006-01-01T00:00:00"/>
    <x v="3"/>
    <n v="201503"/>
    <x v="1"/>
    <x v="0"/>
    <s v="380000"/>
    <s v="028                                "/>
    <s v="00"/>
    <s v="UADD    "/>
    <x v="6275"/>
    <s v="1001"/>
    <s v="ZPJ11"/>
    <x v="1"/>
    <s v="Gas Distribution 374-387"/>
    <s v="Mandated"/>
  </r>
  <r>
    <s v="ZLL11"/>
    <x v="1"/>
    <x v="808"/>
    <x v="808"/>
    <s v="DIS-G N Cap Blanket"/>
    <d v="2006-01-01T00:00:00"/>
    <x v="3"/>
    <n v="201503"/>
    <x v="1"/>
    <x v="1"/>
    <s v="376000"/>
    <s v="038                                "/>
    <s v="00"/>
    <s v="UADD    "/>
    <x v="6276"/>
    <s v="1001"/>
    <s v="ZLL11"/>
    <x v="1"/>
    <s v="Gas Distribution 374-387"/>
    <s v="Mandated"/>
  </r>
  <r>
    <s v="ZLL11"/>
    <x v="1"/>
    <x v="808"/>
    <x v="808"/>
    <s v="DIS-G N Cap Blanket"/>
    <d v="2006-01-01T00:00:00"/>
    <x v="3"/>
    <n v="201503"/>
    <x v="1"/>
    <x v="1"/>
    <s v="380000"/>
    <s v="038                                "/>
    <s v="00"/>
    <s v="UADD    "/>
    <x v="6277"/>
    <s v="1001"/>
    <s v="ZLL11"/>
    <x v="1"/>
    <s v="Gas Distribution 374-387"/>
    <s v="Mandated"/>
  </r>
  <r>
    <s v="ZPJ11"/>
    <x v="1"/>
    <x v="809"/>
    <x v="809"/>
    <s v="DIS-G N Cap Blanket"/>
    <d v="2006-01-01T00:00:00"/>
    <x v="3"/>
    <n v="201503"/>
    <x v="1"/>
    <x v="1"/>
    <s v="380000"/>
    <s v="038                                "/>
    <s v="00"/>
    <s v="UADD    "/>
    <x v="6278"/>
    <s v="1001"/>
    <s v="ZPJ11"/>
    <x v="1"/>
    <s v="Gas Distribution 374-387"/>
    <s v="Mandated"/>
  </r>
  <r>
    <s v="ZBG11"/>
    <x v="1"/>
    <x v="107"/>
    <x v="107"/>
    <s v="DIS-G N Cap Blanket"/>
    <d v="2006-01-01T00:00:00"/>
    <x v="3"/>
    <n v="201503"/>
    <x v="1"/>
    <x v="0"/>
    <s v="376000"/>
    <s v="028                                "/>
    <s v="00"/>
    <s v="UADD    "/>
    <x v="6279"/>
    <s v="1001"/>
    <s v="ZBG11"/>
    <x v="1"/>
    <s v="Gas Distribution 374-387"/>
    <s v="Mandated"/>
  </r>
  <r>
    <s v="ZBG11"/>
    <x v="1"/>
    <x v="108"/>
    <x v="108"/>
    <s v="DIS-G N Cap Blanket"/>
    <d v="2006-01-01T00:00:00"/>
    <x v="3"/>
    <n v="201503"/>
    <x v="1"/>
    <x v="0"/>
    <s v="376000"/>
    <s v="028                                "/>
    <s v="00"/>
    <s v="UADD    "/>
    <x v="6280"/>
    <s v="1001"/>
    <s v="ZBG11"/>
    <x v="1"/>
    <s v="Gas Distribution 374-387"/>
    <s v="Mandated"/>
  </r>
  <r>
    <s v="ZBG11"/>
    <x v="1"/>
    <x v="108"/>
    <x v="108"/>
    <s v="DIS-G N Cap Blanket"/>
    <d v="2006-01-01T00:00:00"/>
    <x v="3"/>
    <n v="201503"/>
    <x v="1"/>
    <x v="0"/>
    <s v="380000"/>
    <s v="028                                "/>
    <s v="00"/>
    <s v="UADD    "/>
    <x v="6281"/>
    <s v="1001"/>
    <s v="ZBG11"/>
    <x v="1"/>
    <s v="Gas Distribution 374-387"/>
    <s v="Mandated"/>
  </r>
  <r>
    <s v="ZBW11"/>
    <x v="1"/>
    <x v="109"/>
    <x v="109"/>
    <s v="DIS-G N Cap Blanket"/>
    <d v="2006-01-01T00:00:00"/>
    <x v="3"/>
    <n v="201503"/>
    <x v="1"/>
    <x v="0"/>
    <s v="376000"/>
    <s v="028                                "/>
    <s v="00"/>
    <s v="UADD    "/>
    <x v="6282"/>
    <s v="1001"/>
    <s v="ZBW11"/>
    <x v="1"/>
    <s v="Gas Distribution 374-387"/>
    <s v="Mandated"/>
  </r>
  <r>
    <s v="ZBW11"/>
    <x v="1"/>
    <x v="109"/>
    <x v="109"/>
    <s v="DIS-G N Cap Blanket"/>
    <d v="2006-01-01T00:00:00"/>
    <x v="3"/>
    <n v="201503"/>
    <x v="1"/>
    <x v="0"/>
    <s v="380000"/>
    <s v="028                                "/>
    <s v="00"/>
    <s v="UADD    "/>
    <x v="6283"/>
    <s v="1001"/>
    <s v="ZBW11"/>
    <x v="1"/>
    <s v="Gas Distribution 374-387"/>
    <s v="Mandated"/>
  </r>
  <r>
    <s v="ZBG11"/>
    <x v="1"/>
    <x v="110"/>
    <x v="110"/>
    <s v="DIS-G N Cap Blanket"/>
    <d v="2006-01-01T00:00:00"/>
    <x v="3"/>
    <n v="201503"/>
    <x v="1"/>
    <x v="0"/>
    <s v="380000"/>
    <s v="028                                "/>
    <s v="00"/>
    <s v="UADD    "/>
    <x v="3693"/>
    <s v="1001"/>
    <s v="ZBG11"/>
    <x v="1"/>
    <s v="Gas Distribution 374-387"/>
    <s v="Mandated"/>
  </r>
  <r>
    <s v="MN306"/>
    <x v="1"/>
    <x v="988"/>
    <x v="988"/>
    <s v="DIS-G S Cap Blanket"/>
    <d v="2010-01-01T00:00:00"/>
    <x v="3"/>
    <n v="201503"/>
    <x v="1"/>
    <x v="2"/>
    <s v="376000"/>
    <s v="068                                "/>
    <s v="00"/>
    <s v="UADD    "/>
    <x v="6284"/>
    <s v="1001"/>
    <s v="MN306"/>
    <x v="1"/>
    <s v="Gas Distribution 374-387"/>
    <s v="Mandated"/>
  </r>
  <r>
    <s v="MN306"/>
    <x v="1"/>
    <x v="988"/>
    <x v="988"/>
    <s v="DIS-G S Cap Blanket"/>
    <d v="2010-01-01T00:00:00"/>
    <x v="3"/>
    <n v="201503"/>
    <x v="1"/>
    <x v="2"/>
    <s v="380000"/>
    <s v="068                                "/>
    <s v="00"/>
    <s v="UADD    "/>
    <x v="5475"/>
    <s v="1001"/>
    <s v="MN306"/>
    <x v="1"/>
    <s v="Gas Distribution 374-387"/>
    <s v="Mandated"/>
  </r>
  <r>
    <s v="MN304"/>
    <x v="1"/>
    <x v="811"/>
    <x v="811"/>
    <s v="DIS-G S Cap Blanket"/>
    <d v="1991-07-15T00:00:00"/>
    <x v="3"/>
    <n v="201503"/>
    <x v="1"/>
    <x v="2"/>
    <s v="376000"/>
    <s v="068                                "/>
    <s v="00"/>
    <s v="UADD    "/>
    <x v="6285"/>
    <s v="1001"/>
    <s v="MN304"/>
    <x v="1"/>
    <s v="Gas Distribution 374-387"/>
    <s v="Mandated"/>
  </r>
  <r>
    <s v="MN304"/>
    <x v="1"/>
    <x v="811"/>
    <x v="811"/>
    <s v="DIS-G S Cap Blanket"/>
    <d v="1991-07-15T00:00:00"/>
    <x v="3"/>
    <n v="201503"/>
    <x v="1"/>
    <x v="2"/>
    <s v="380000"/>
    <s v="068                                "/>
    <s v="00"/>
    <s v="UADD    "/>
    <x v="6286"/>
    <s v="1001"/>
    <s v="MN304"/>
    <x v="1"/>
    <s v="Gas Distribution 374-387"/>
    <s v="Mandated"/>
  </r>
  <r>
    <s v="MN307"/>
    <x v="1"/>
    <x v="114"/>
    <x v="114"/>
    <s v="DIS-G S Cap Blanket"/>
    <d v="2010-01-01T00:00:00"/>
    <x v="3"/>
    <n v="201503"/>
    <x v="1"/>
    <x v="2"/>
    <s v="376000"/>
    <s v="068                                "/>
    <s v="00"/>
    <s v="UADD    "/>
    <x v="6287"/>
    <s v="1001"/>
    <s v="MN307"/>
    <x v="1"/>
    <s v="Gas Distribution 374-387"/>
    <s v="Mandated"/>
  </r>
  <r>
    <s v="MN307"/>
    <x v="1"/>
    <x v="114"/>
    <x v="114"/>
    <s v="DIS-G S Cap Blanket"/>
    <d v="2010-01-01T00:00:00"/>
    <x v="3"/>
    <n v="201503"/>
    <x v="1"/>
    <x v="2"/>
    <s v="380000"/>
    <s v="068                                "/>
    <s v="00"/>
    <s v="UADD    "/>
    <x v="6288"/>
    <s v="1001"/>
    <s v="MN307"/>
    <x v="1"/>
    <s v="Gas Distribution 374-387"/>
    <s v="Mandated"/>
  </r>
  <r>
    <s v="MN304"/>
    <x v="1"/>
    <x v="115"/>
    <x v="115"/>
    <s v="DIS-G S Cap Blanket"/>
    <d v="2010-01-01T00:00:00"/>
    <x v="3"/>
    <n v="201503"/>
    <x v="1"/>
    <x v="2"/>
    <s v="376000"/>
    <s v="068                                "/>
    <s v="00"/>
    <s v="UADD    "/>
    <x v="6289"/>
    <s v="1001"/>
    <s v="MN304"/>
    <x v="1"/>
    <s v="Gas Distribution 374-387"/>
    <s v="Mandated"/>
  </r>
  <r>
    <s v="MN304"/>
    <x v="1"/>
    <x v="115"/>
    <x v="115"/>
    <s v="DIS-G S Cap Blanket"/>
    <d v="2010-01-01T00:00:00"/>
    <x v="3"/>
    <n v="201503"/>
    <x v="1"/>
    <x v="2"/>
    <s v="380000"/>
    <s v="068                                "/>
    <s v="00"/>
    <s v="UADD    "/>
    <x v="6290"/>
    <s v="1001"/>
    <s v="MN304"/>
    <x v="1"/>
    <s v="Gas Distribution 374-387"/>
    <s v="Mandated"/>
  </r>
  <r>
    <s v="MN305"/>
    <x v="1"/>
    <x v="116"/>
    <x v="116"/>
    <s v="DIS-G S Cap Blanket"/>
    <d v="2010-01-01T00:00:00"/>
    <x v="3"/>
    <n v="201503"/>
    <x v="1"/>
    <x v="2"/>
    <s v="376000"/>
    <s v="068                                "/>
    <s v="00"/>
    <s v="UADD    "/>
    <x v="6291"/>
    <s v="1001"/>
    <s v="MN305"/>
    <x v="1"/>
    <s v="Gas Distribution 374-387"/>
    <s v="Mandated"/>
  </r>
  <r>
    <s v="MN305"/>
    <x v="1"/>
    <x v="116"/>
    <x v="116"/>
    <s v="DIS-G S Cap Blanket"/>
    <d v="2010-01-01T00:00:00"/>
    <x v="3"/>
    <n v="201503"/>
    <x v="1"/>
    <x v="2"/>
    <s v="380000"/>
    <s v="068                                "/>
    <s v="00"/>
    <s v="UADD    "/>
    <x v="6292"/>
    <s v="1001"/>
    <s v="MN305"/>
    <x v="1"/>
    <s v="Gas Distribution 374-387"/>
    <s v="Mandated"/>
  </r>
  <r>
    <s v="MN304"/>
    <x v="1"/>
    <x v="117"/>
    <x v="117"/>
    <s v="DIS-G S Cap Blanket"/>
    <d v="2010-01-01T00:00:00"/>
    <x v="3"/>
    <n v="201503"/>
    <x v="1"/>
    <x v="2"/>
    <s v="376000"/>
    <s v="068                                "/>
    <s v="00"/>
    <s v="UADD    "/>
    <x v="6293"/>
    <s v="1001"/>
    <s v="MN304"/>
    <x v="1"/>
    <s v="Gas Distribution 374-387"/>
    <s v="Mandated"/>
  </r>
  <r>
    <s v="MN304"/>
    <x v="1"/>
    <x v="117"/>
    <x v="117"/>
    <s v="DIS-G S Cap Blanket"/>
    <d v="2010-01-01T00:00:00"/>
    <x v="3"/>
    <n v="201503"/>
    <x v="1"/>
    <x v="2"/>
    <s v="380000"/>
    <s v="068                                "/>
    <s v="00"/>
    <s v="UADD    "/>
    <x v="6294"/>
    <s v="1001"/>
    <s v="MN304"/>
    <x v="1"/>
    <s v="Gas Distribution 374-387"/>
    <s v="Mandated"/>
  </r>
  <r>
    <s v="MN306"/>
    <x v="1"/>
    <x v="118"/>
    <x v="118"/>
    <s v="DIS-G S Cap Blanket"/>
    <d v="2010-01-01T00:00:00"/>
    <x v="3"/>
    <n v="201503"/>
    <x v="1"/>
    <x v="2"/>
    <s v="376000"/>
    <s v="068                                "/>
    <s v="00"/>
    <s v="UADD    "/>
    <x v="6295"/>
    <s v="1001"/>
    <s v="MN306"/>
    <x v="1"/>
    <s v="Gas Distribution 374-387"/>
    <s v="Mandated"/>
  </r>
  <r>
    <s v="MN306"/>
    <x v="1"/>
    <x v="118"/>
    <x v="118"/>
    <s v="DIS-G S Cap Blanket"/>
    <d v="2010-01-01T00:00:00"/>
    <x v="3"/>
    <n v="201503"/>
    <x v="1"/>
    <x v="2"/>
    <s v="380000"/>
    <s v="068                                "/>
    <s v="00"/>
    <s v="UADD    "/>
    <x v="6296"/>
    <s v="1001"/>
    <s v="MN306"/>
    <x v="1"/>
    <s v="Gas Distribution 374-387"/>
    <s v="Mandated"/>
  </r>
  <r>
    <s v="13D83"/>
    <x v="1"/>
    <x v="901"/>
    <x v="901"/>
    <s v="DIS-G N Cap Blanket"/>
    <d v="2010-01-01T00:00:00"/>
    <x v="3"/>
    <n v="201503"/>
    <x v="1"/>
    <x v="0"/>
    <s v="376000"/>
    <s v="028                                "/>
    <s v="00"/>
    <s v="UADD    "/>
    <x v="6297"/>
    <s v="1001"/>
    <s v="13D83"/>
    <x v="1"/>
    <s v="Gas Distribution 374-387"/>
    <s v="Mandated"/>
  </r>
  <r>
    <s v="13D83"/>
    <x v="1"/>
    <x v="901"/>
    <x v="901"/>
    <s v="DIS-G N Cap Blanket"/>
    <d v="2010-01-01T00:00:00"/>
    <x v="3"/>
    <n v="201503"/>
    <x v="1"/>
    <x v="0"/>
    <s v="380000"/>
    <s v="028                                "/>
    <s v="00"/>
    <s v="UADD    "/>
    <x v="6298"/>
    <s v="1001"/>
    <s v="13D83"/>
    <x v="1"/>
    <s v="Gas Distribution 374-387"/>
    <s v="Mandated"/>
  </r>
  <r>
    <s v="MN304"/>
    <x v="1"/>
    <x v="119"/>
    <x v="119"/>
    <s v="DIS-G S Cap Blanket"/>
    <d v="2010-01-01T00:00:00"/>
    <x v="3"/>
    <n v="201503"/>
    <x v="1"/>
    <x v="2"/>
    <s v="376000"/>
    <s v="068                                "/>
    <s v="00"/>
    <s v="UADD    "/>
    <x v="6299"/>
    <s v="1001"/>
    <s v="MN304"/>
    <x v="1"/>
    <s v="Gas Distribution 374-387"/>
    <s v="Mandated"/>
  </r>
  <r>
    <s v="MN304"/>
    <x v="1"/>
    <x v="119"/>
    <x v="119"/>
    <s v="DIS-G S Cap Blanket"/>
    <d v="2010-01-01T00:00:00"/>
    <x v="3"/>
    <n v="201503"/>
    <x v="1"/>
    <x v="2"/>
    <s v="380000"/>
    <s v="068                                "/>
    <s v="00"/>
    <s v="UADD    "/>
    <x v="6300"/>
    <s v="1001"/>
    <s v="MN304"/>
    <x v="1"/>
    <s v="Gas Distribution 374-387"/>
    <s v="Mandated"/>
  </r>
  <r>
    <s v="MN306"/>
    <x v="1"/>
    <x v="120"/>
    <x v="120"/>
    <s v="DIS-G S Cap Blanket"/>
    <d v="2010-01-01T00:00:00"/>
    <x v="3"/>
    <n v="201503"/>
    <x v="1"/>
    <x v="2"/>
    <s v="376000"/>
    <s v="068                                "/>
    <s v="00"/>
    <s v="UADD    "/>
    <x v="6301"/>
    <s v="1001"/>
    <s v="MN306"/>
    <x v="1"/>
    <s v="Gas Distribution 374-387"/>
    <s v="Mandated"/>
  </r>
  <r>
    <s v="MN306"/>
    <x v="1"/>
    <x v="120"/>
    <x v="120"/>
    <s v="DIS-G S Cap Blanket"/>
    <d v="2010-01-01T00:00:00"/>
    <x v="3"/>
    <n v="201503"/>
    <x v="1"/>
    <x v="2"/>
    <s v="380000"/>
    <s v="068                                "/>
    <s v="00"/>
    <s v="UADD    "/>
    <x v="6302"/>
    <s v="1001"/>
    <s v="MN306"/>
    <x v="1"/>
    <s v="Gas Distribution 374-387"/>
    <s v="Mandated"/>
  </r>
  <r>
    <s v="MN307"/>
    <x v="1"/>
    <x v="121"/>
    <x v="121"/>
    <s v="DIS-G S Cap Blanket"/>
    <d v="2010-01-01T00:00:00"/>
    <x v="3"/>
    <n v="201503"/>
    <x v="1"/>
    <x v="2"/>
    <s v="376000"/>
    <s v="068                                "/>
    <s v="00"/>
    <s v="UADD    "/>
    <x v="6303"/>
    <s v="1001"/>
    <s v="MN307"/>
    <x v="1"/>
    <s v="Gas Distribution 374-387"/>
    <s v="Mandated"/>
  </r>
  <r>
    <s v="MN307"/>
    <x v="1"/>
    <x v="121"/>
    <x v="121"/>
    <s v="DIS-G S Cap Blanket"/>
    <d v="2010-01-01T00:00:00"/>
    <x v="3"/>
    <n v="201503"/>
    <x v="1"/>
    <x v="2"/>
    <s v="380000"/>
    <s v="068                                "/>
    <s v="00"/>
    <s v="UADD    "/>
    <x v="6304"/>
    <s v="1001"/>
    <s v="MN307"/>
    <x v="1"/>
    <s v="Gas Distribution 374-387"/>
    <s v="Mandated"/>
  </r>
  <r>
    <s v="MN304"/>
    <x v="1"/>
    <x v="122"/>
    <x v="122"/>
    <s v="DIS-G S Cap Blanket"/>
    <d v="2010-01-01T00:00:00"/>
    <x v="3"/>
    <n v="201503"/>
    <x v="1"/>
    <x v="2"/>
    <s v="376000"/>
    <s v="068                                "/>
    <s v="00"/>
    <s v="UADD    "/>
    <x v="6305"/>
    <s v="1001"/>
    <s v="MN304"/>
    <x v="1"/>
    <s v="Gas Distribution 374-387"/>
    <s v="Mandated"/>
  </r>
  <r>
    <s v="MN304"/>
    <x v="1"/>
    <x v="122"/>
    <x v="122"/>
    <s v="DIS-G S Cap Blanket"/>
    <d v="2010-01-01T00:00:00"/>
    <x v="3"/>
    <n v="201503"/>
    <x v="1"/>
    <x v="2"/>
    <s v="380000"/>
    <s v="068                                "/>
    <s v="00"/>
    <s v="UADD    "/>
    <x v="6306"/>
    <s v="1001"/>
    <s v="MN304"/>
    <x v="1"/>
    <s v="Gas Distribution 374-387"/>
    <s v="Mandated"/>
  </r>
  <r>
    <s v="MN305"/>
    <x v="1"/>
    <x v="123"/>
    <x v="123"/>
    <s v="DIS-G S Cap Blanket"/>
    <d v="2010-01-01T00:00:00"/>
    <x v="3"/>
    <n v="201503"/>
    <x v="1"/>
    <x v="2"/>
    <s v="376000"/>
    <s v="068                                "/>
    <s v="00"/>
    <s v="UADD    "/>
    <x v="6307"/>
    <s v="1001"/>
    <s v="MN305"/>
    <x v="1"/>
    <s v="Gas Distribution 374-387"/>
    <s v="Mandated"/>
  </r>
  <r>
    <s v="MN305"/>
    <x v="1"/>
    <x v="123"/>
    <x v="123"/>
    <s v="DIS-G S Cap Blanket"/>
    <d v="2010-01-01T00:00:00"/>
    <x v="3"/>
    <n v="201503"/>
    <x v="1"/>
    <x v="2"/>
    <s v="380000"/>
    <s v="068                                "/>
    <s v="00"/>
    <s v="UADD    "/>
    <x v="6308"/>
    <s v="1001"/>
    <s v="MN305"/>
    <x v="1"/>
    <s v="Gas Distribution 374-387"/>
    <s v="Mandated"/>
  </r>
  <r>
    <s v="MN304"/>
    <x v="1"/>
    <x v="124"/>
    <x v="124"/>
    <s v="DIS-G S Cap Blanket"/>
    <d v="1991-07-15T00:00:00"/>
    <x v="3"/>
    <n v="201503"/>
    <x v="1"/>
    <x v="2"/>
    <s v="376000"/>
    <s v="068                                "/>
    <s v="00"/>
    <s v="UADD    "/>
    <x v="6309"/>
    <s v="1001"/>
    <s v="MN304"/>
    <x v="1"/>
    <s v="Gas Distribution 374-387"/>
    <s v="Mandated"/>
  </r>
  <r>
    <s v="MN304"/>
    <x v="1"/>
    <x v="124"/>
    <x v="124"/>
    <s v="DIS-G S Cap Blanket"/>
    <d v="1991-07-15T00:00:00"/>
    <x v="3"/>
    <n v="201503"/>
    <x v="1"/>
    <x v="2"/>
    <s v="380000"/>
    <s v="068                                "/>
    <s v="00"/>
    <s v="UADD    "/>
    <x v="6310"/>
    <s v="1001"/>
    <s v="MN304"/>
    <x v="1"/>
    <s v="Gas Distribution 374-387"/>
    <s v="Mandated"/>
  </r>
  <r>
    <s v="13D83"/>
    <x v="1"/>
    <x v="125"/>
    <x v="125"/>
    <s v="DIS-G N Cap Blanket"/>
    <d v="2010-01-01T00:00:00"/>
    <x v="3"/>
    <n v="201503"/>
    <x v="1"/>
    <x v="0"/>
    <s v="376000"/>
    <s v="028                                "/>
    <s v="00"/>
    <s v="UADD    "/>
    <x v="6311"/>
    <s v="1001"/>
    <s v="13D83"/>
    <x v="1"/>
    <s v="Gas Distribution 374-387"/>
    <s v="Mandated"/>
  </r>
  <r>
    <s v="13D83"/>
    <x v="1"/>
    <x v="125"/>
    <x v="125"/>
    <s v="DIS-G N Cap Blanket"/>
    <d v="2010-01-01T00:00:00"/>
    <x v="3"/>
    <n v="201503"/>
    <x v="1"/>
    <x v="0"/>
    <s v="380000"/>
    <s v="028                                "/>
    <s v="00"/>
    <s v="UADD    "/>
    <x v="6311"/>
    <s v="1001"/>
    <s v="13D83"/>
    <x v="1"/>
    <s v="Gas Distribution 374-387"/>
    <s v="Mandated"/>
  </r>
  <r>
    <s v="MN304"/>
    <x v="1"/>
    <x v="126"/>
    <x v="126"/>
    <s v="DIS-G S Cap Blanket"/>
    <d v="2010-01-01T00:00:00"/>
    <x v="3"/>
    <n v="201503"/>
    <x v="1"/>
    <x v="2"/>
    <s v="376000"/>
    <s v="068                                "/>
    <s v="00"/>
    <s v="UADD    "/>
    <x v="6312"/>
    <s v="1001"/>
    <s v="MN304"/>
    <x v="1"/>
    <s v="Gas Distribution 374-387"/>
    <s v="Mandated"/>
  </r>
  <r>
    <s v="MN304"/>
    <x v="1"/>
    <x v="126"/>
    <x v="126"/>
    <s v="DIS-G S Cap Blanket"/>
    <d v="2010-01-01T00:00:00"/>
    <x v="3"/>
    <n v="201503"/>
    <x v="1"/>
    <x v="2"/>
    <s v="380000"/>
    <s v="068                                "/>
    <s v="00"/>
    <s v="UADD    "/>
    <x v="6313"/>
    <s v="1001"/>
    <s v="MN304"/>
    <x v="1"/>
    <s v="Gas Distribution 374-387"/>
    <s v="Mandated"/>
  </r>
  <r>
    <s v="MN306"/>
    <x v="1"/>
    <x v="127"/>
    <x v="127"/>
    <s v="DIS-G S Cap Blanket"/>
    <d v="2010-01-01T00:00:00"/>
    <x v="3"/>
    <n v="201503"/>
    <x v="1"/>
    <x v="2"/>
    <s v="376000"/>
    <s v="068                                "/>
    <s v="00"/>
    <s v="UADD    "/>
    <x v="6314"/>
    <s v="1001"/>
    <s v="MN306"/>
    <x v="1"/>
    <s v="Gas Distribution 374-387"/>
    <s v="Mandated"/>
  </r>
  <r>
    <s v="MN306"/>
    <x v="1"/>
    <x v="127"/>
    <x v="127"/>
    <s v="DIS-G S Cap Blanket"/>
    <d v="2010-01-01T00:00:00"/>
    <x v="3"/>
    <n v="201503"/>
    <x v="1"/>
    <x v="2"/>
    <s v="380000"/>
    <s v="068                                "/>
    <s v="00"/>
    <s v="UADD    "/>
    <x v="6315"/>
    <s v="1001"/>
    <s v="MN306"/>
    <x v="1"/>
    <s v="Gas Distribution 374-387"/>
    <s v="Mandated"/>
  </r>
  <r>
    <s v="MN307"/>
    <x v="1"/>
    <x v="128"/>
    <x v="128"/>
    <s v="DIS-G S Cap Blanket"/>
    <d v="2010-01-01T00:00:00"/>
    <x v="3"/>
    <n v="201503"/>
    <x v="1"/>
    <x v="2"/>
    <s v="376000"/>
    <s v="068                                "/>
    <s v="00"/>
    <s v="UADD    "/>
    <x v="6316"/>
    <s v="1001"/>
    <s v="MN307"/>
    <x v="1"/>
    <s v="Gas Distribution 374-387"/>
    <s v="Mandated"/>
  </r>
  <r>
    <s v="MN307"/>
    <x v="1"/>
    <x v="128"/>
    <x v="128"/>
    <s v="DIS-G S Cap Blanket"/>
    <d v="2010-01-01T00:00:00"/>
    <x v="3"/>
    <n v="201503"/>
    <x v="1"/>
    <x v="2"/>
    <s v="380000"/>
    <s v="068                                "/>
    <s v="00"/>
    <s v="UADD    "/>
    <x v="6317"/>
    <s v="1001"/>
    <s v="MN307"/>
    <x v="1"/>
    <s v="Gas Distribution 374-387"/>
    <s v="Mandated"/>
  </r>
  <r>
    <s v="MN304"/>
    <x v="1"/>
    <x v="129"/>
    <x v="129"/>
    <s v="DIS-G S Cap Blanket"/>
    <d v="2010-01-01T00:00:00"/>
    <x v="3"/>
    <n v="201503"/>
    <x v="1"/>
    <x v="2"/>
    <s v="380000"/>
    <s v="068                                "/>
    <s v="00"/>
    <s v="UADD    "/>
    <x v="6318"/>
    <s v="1001"/>
    <s v="MN304"/>
    <x v="1"/>
    <s v="Gas Distribution 374-387"/>
    <s v="Mandated"/>
  </r>
  <r>
    <s v="MN305"/>
    <x v="1"/>
    <x v="130"/>
    <x v="130"/>
    <s v="DIS-G S Cap Blanket"/>
    <d v="2010-01-01T00:00:00"/>
    <x v="3"/>
    <n v="201503"/>
    <x v="1"/>
    <x v="2"/>
    <s v="376000"/>
    <s v="068                                "/>
    <s v="00"/>
    <s v="UADD    "/>
    <x v="6319"/>
    <s v="1001"/>
    <s v="MN305"/>
    <x v="1"/>
    <s v="Gas Distribution 374-387"/>
    <s v="Mandated"/>
  </r>
  <r>
    <s v="MN305"/>
    <x v="1"/>
    <x v="130"/>
    <x v="130"/>
    <s v="DIS-G S Cap Blanket"/>
    <d v="2010-01-01T00:00:00"/>
    <x v="3"/>
    <n v="201503"/>
    <x v="1"/>
    <x v="2"/>
    <s v="380000"/>
    <s v="068                                "/>
    <s v="00"/>
    <s v="UADD    "/>
    <x v="6320"/>
    <s v="1001"/>
    <s v="MN305"/>
    <x v="1"/>
    <s v="Gas Distribution 374-387"/>
    <s v="Mandated"/>
  </r>
  <r>
    <s v="MN307"/>
    <x v="1"/>
    <x v="132"/>
    <x v="132"/>
    <s v="DIS-G S Cap Blanket"/>
    <d v="1991-07-15T00:00:00"/>
    <x v="3"/>
    <n v="201503"/>
    <x v="1"/>
    <x v="2"/>
    <s v="376000"/>
    <s v="068                                "/>
    <s v="00"/>
    <s v="UADD    "/>
    <x v="6321"/>
    <s v="1001"/>
    <s v="MN307"/>
    <x v="1"/>
    <s v="Gas Distribution 374-387"/>
    <s v="Mandated"/>
  </r>
  <r>
    <s v="MN307"/>
    <x v="1"/>
    <x v="132"/>
    <x v="132"/>
    <s v="DIS-G S Cap Blanket"/>
    <d v="1991-07-15T00:00:00"/>
    <x v="3"/>
    <n v="201503"/>
    <x v="1"/>
    <x v="2"/>
    <s v="380000"/>
    <s v="068                                "/>
    <s v="00"/>
    <s v="UADD    "/>
    <x v="6322"/>
    <s v="1001"/>
    <s v="MN307"/>
    <x v="1"/>
    <s v="Gas Distribution 374-387"/>
    <s v="Mandated"/>
  </r>
  <r>
    <s v="ZPJ11"/>
    <x v="1"/>
    <x v="905"/>
    <x v="905"/>
    <s v="DIS-G N Cap Blanket"/>
    <d v="2004-01-01T00:00:00"/>
    <x v="3"/>
    <n v="201503"/>
    <x v="1"/>
    <x v="1"/>
    <s v="376000"/>
    <s v="038                                "/>
    <s v="00"/>
    <s v="UADD    "/>
    <x v="6323"/>
    <s v="1001"/>
    <s v="ZPJ11"/>
    <x v="1"/>
    <s v="Gas Distribution 374-387"/>
    <s v="Mandated"/>
  </r>
  <r>
    <s v="ZPJ11"/>
    <x v="1"/>
    <x v="905"/>
    <x v="905"/>
    <s v="DIS-G N Cap Blanket"/>
    <d v="2004-01-01T00:00:00"/>
    <x v="3"/>
    <n v="201503"/>
    <x v="1"/>
    <x v="1"/>
    <s v="380000"/>
    <s v="038                                "/>
    <s v="00"/>
    <s v="UADD    "/>
    <x v="6324"/>
    <s v="1001"/>
    <s v="ZPJ11"/>
    <x v="1"/>
    <s v="Gas Distribution 374-387"/>
    <s v="Mandated"/>
  </r>
  <r>
    <s v="ZPJ11"/>
    <x v="1"/>
    <x v="989"/>
    <x v="989"/>
    <s v="DIS-G N Cap Blanket"/>
    <d v="2004-01-01T00:00:00"/>
    <x v="3"/>
    <n v="201503"/>
    <x v="1"/>
    <x v="0"/>
    <s v="376000"/>
    <s v="028                                "/>
    <s v="00"/>
    <s v="UADD    "/>
    <x v="6325"/>
    <s v="1001"/>
    <s v="ZPJ11"/>
    <x v="1"/>
    <s v="Gas Distribution 374-387"/>
    <s v="Mandated"/>
  </r>
  <r>
    <s v="ZPJ11"/>
    <x v="1"/>
    <x v="989"/>
    <x v="989"/>
    <s v="DIS-G N Cap Blanket"/>
    <d v="2004-01-01T00:00:00"/>
    <x v="3"/>
    <n v="201503"/>
    <x v="1"/>
    <x v="0"/>
    <s v="380000"/>
    <s v="028                                "/>
    <s v="00"/>
    <s v="UADD    "/>
    <x v="6326"/>
    <s v="1001"/>
    <s v="ZPJ11"/>
    <x v="1"/>
    <s v="Gas Distribution 374-387"/>
    <s v="Mandated"/>
  </r>
  <r>
    <s v="ZBG11"/>
    <x v="1"/>
    <x v="136"/>
    <x v="136"/>
    <s v="DIS-G N Cap Blanket"/>
    <d v="2004-01-01T00:00:00"/>
    <x v="3"/>
    <n v="201503"/>
    <x v="1"/>
    <x v="0"/>
    <s v="376000"/>
    <s v="028                                "/>
    <s v="00"/>
    <s v="UADD    "/>
    <x v="6327"/>
    <s v="1001"/>
    <s v="ZBG11"/>
    <x v="1"/>
    <s v="Gas Distribution 374-387"/>
    <s v="Mandated"/>
  </r>
  <r>
    <s v="ZBG11"/>
    <x v="1"/>
    <x v="136"/>
    <x v="136"/>
    <s v="DIS-G N Cap Blanket"/>
    <d v="2004-01-01T00:00:00"/>
    <x v="3"/>
    <n v="201503"/>
    <x v="1"/>
    <x v="0"/>
    <s v="380000"/>
    <s v="028                                "/>
    <s v="00"/>
    <s v="UADD    "/>
    <x v="6328"/>
    <s v="1001"/>
    <s v="ZBG11"/>
    <x v="1"/>
    <s v="Gas Distribution 374-387"/>
    <s v="Mandated"/>
  </r>
  <r>
    <s v="ZBG11"/>
    <x v="1"/>
    <x v="136"/>
    <x v="136"/>
    <s v="DIS-G N Cap Blanket"/>
    <d v="2004-01-01T00:00:00"/>
    <x v="3"/>
    <n v="201503"/>
    <x v="1"/>
    <x v="0"/>
    <s v="385000"/>
    <s v="028                                "/>
    <s v="00"/>
    <s v="UADD    "/>
    <x v="6329"/>
    <s v="1001"/>
    <s v="ZBG11"/>
    <x v="1"/>
    <s v="Gas Distribution 374-387"/>
    <s v="Mandated"/>
  </r>
  <r>
    <s v="ZBG11"/>
    <x v="1"/>
    <x v="990"/>
    <x v="990"/>
    <s v="DIS-G N Cap Specific"/>
    <d v="2010-03-29T00:00:00"/>
    <x v="3"/>
    <n v="201503"/>
    <x v="1"/>
    <x v="0"/>
    <s v="376000"/>
    <s v="028                                "/>
    <s v="00"/>
    <s v="CFNU    "/>
    <x v="6330"/>
    <s v="1001"/>
    <s v="ZBG11"/>
    <x v="1"/>
    <s v="Gas Distribution 374-387"/>
    <s v="Mandated"/>
  </r>
  <r>
    <s v="ZBG11"/>
    <x v="1"/>
    <x v="990"/>
    <x v="990"/>
    <s v="DIS-G N Cap Specific"/>
    <d v="2010-03-29T00:00:00"/>
    <x v="3"/>
    <n v="201503"/>
    <x v="1"/>
    <x v="0"/>
    <s v="376000"/>
    <s v="028                                "/>
    <s v="00"/>
    <s v="NURV    "/>
    <x v="6331"/>
    <s v="1001"/>
    <s v="ZBG11"/>
    <x v="1"/>
    <s v="Gas Distribution 374-387"/>
    <s v="Mandated"/>
  </r>
  <r>
    <s v="ZBG11"/>
    <x v="1"/>
    <x v="990"/>
    <x v="990"/>
    <s v="DIS-G N Cap Specific"/>
    <d v="2010-03-29T00:00:00"/>
    <x v="3"/>
    <n v="201503"/>
    <x v="1"/>
    <x v="0"/>
    <s v="380000"/>
    <s v="028                                "/>
    <s v="00"/>
    <s v="CFNU    "/>
    <x v="6332"/>
    <s v="1001"/>
    <s v="ZBG11"/>
    <x v="1"/>
    <s v="Gas Distribution 374-387"/>
    <s v="Mandated"/>
  </r>
  <r>
    <s v="ZBG11"/>
    <x v="1"/>
    <x v="990"/>
    <x v="990"/>
    <s v="DIS-G N Cap Specific"/>
    <d v="2010-03-29T00:00:00"/>
    <x v="3"/>
    <n v="201503"/>
    <x v="1"/>
    <x v="0"/>
    <s v="380000"/>
    <s v="028                                "/>
    <s v="00"/>
    <s v="NURV    "/>
    <x v="6333"/>
    <s v="1001"/>
    <s v="ZBG11"/>
    <x v="1"/>
    <s v="Gas Distribution 374-387"/>
    <s v="Mandated"/>
  </r>
  <r>
    <s v="ZBG11"/>
    <x v="1"/>
    <x v="991"/>
    <x v="991"/>
    <s v="DIS-G N Cap Specific"/>
    <d v="2010-03-29T00:00:00"/>
    <x v="3"/>
    <n v="201503"/>
    <x v="1"/>
    <x v="0"/>
    <s v="376000"/>
    <s v="028                                "/>
    <s v="00"/>
    <s v="CFNU    "/>
    <x v="6334"/>
    <s v="1001"/>
    <s v="ZBG11"/>
    <x v="1"/>
    <s v="Gas Distribution 374-387"/>
    <s v="Mandated"/>
  </r>
  <r>
    <s v="ZBG11"/>
    <x v="1"/>
    <x v="991"/>
    <x v="991"/>
    <s v="DIS-G N Cap Specific"/>
    <d v="2010-03-29T00:00:00"/>
    <x v="3"/>
    <n v="201503"/>
    <x v="1"/>
    <x v="0"/>
    <s v="376000"/>
    <s v="028                                "/>
    <s v="00"/>
    <s v="NURV    "/>
    <x v="6335"/>
    <s v="1001"/>
    <s v="ZBG11"/>
    <x v="1"/>
    <s v="Gas Distribution 374-387"/>
    <s v="Mandated"/>
  </r>
  <r>
    <s v="ZBG11"/>
    <x v="1"/>
    <x v="991"/>
    <x v="991"/>
    <s v="DIS-G N Cap Specific"/>
    <d v="2010-03-29T00:00:00"/>
    <x v="3"/>
    <n v="201503"/>
    <x v="1"/>
    <x v="0"/>
    <s v="380000"/>
    <s v="028                                "/>
    <s v="00"/>
    <s v="CFNU    "/>
    <x v="6336"/>
    <s v="1001"/>
    <s v="ZBG11"/>
    <x v="1"/>
    <s v="Gas Distribution 374-387"/>
    <s v="Mandated"/>
  </r>
  <r>
    <s v="ZBG11"/>
    <x v="1"/>
    <x v="991"/>
    <x v="991"/>
    <s v="DIS-G N Cap Specific"/>
    <d v="2010-03-29T00:00:00"/>
    <x v="3"/>
    <n v="201503"/>
    <x v="1"/>
    <x v="0"/>
    <s v="380000"/>
    <s v="028                                "/>
    <s v="00"/>
    <s v="NURV    "/>
    <x v="6337"/>
    <s v="1001"/>
    <s v="ZBG11"/>
    <x v="1"/>
    <s v="Gas Distribution 374-387"/>
    <s v="Mandated"/>
  </r>
  <r>
    <s v="ZBG11"/>
    <x v="1"/>
    <x v="139"/>
    <x v="139"/>
    <s v="DIS-G N Cap Blanket"/>
    <d v="1951-01-01T00:00:00"/>
    <x v="3"/>
    <n v="201503"/>
    <x v="1"/>
    <x v="0"/>
    <s v="376000"/>
    <s v="028                                "/>
    <s v="00"/>
    <s v="UADD    "/>
    <x v="6338"/>
    <s v="1001"/>
    <s v="ZBG11"/>
    <x v="1"/>
    <s v="Gas Distribution 374-387"/>
    <s v="Mandated"/>
  </r>
  <r>
    <s v="ZBG11"/>
    <x v="1"/>
    <x v="139"/>
    <x v="139"/>
    <s v="DIS-G N Cap Blanket"/>
    <d v="1951-01-01T00:00:00"/>
    <x v="3"/>
    <n v="201503"/>
    <x v="1"/>
    <x v="0"/>
    <s v="380000"/>
    <s v="028                                "/>
    <s v="00"/>
    <s v="UADD    "/>
    <x v="6339"/>
    <s v="1001"/>
    <s v="ZBG11"/>
    <x v="1"/>
    <s v="Gas Distribution 374-387"/>
    <s v="Mandated"/>
  </r>
  <r>
    <s v="ZLL11"/>
    <x v="1"/>
    <x v="141"/>
    <x v="141"/>
    <s v="DIS-G N Cap Blanket"/>
    <d v="1984-07-01T00:00:00"/>
    <x v="3"/>
    <n v="201503"/>
    <x v="1"/>
    <x v="0"/>
    <s v="376000"/>
    <s v="028                                "/>
    <s v="00"/>
    <s v="UADD    "/>
    <x v="6340"/>
    <s v="1001"/>
    <s v="ZLL11"/>
    <x v="1"/>
    <s v="Gas Distribution 374-387"/>
    <s v="Mandated"/>
  </r>
  <r>
    <s v="ZLL11"/>
    <x v="1"/>
    <x v="141"/>
    <x v="141"/>
    <s v="DIS-G N Cap Blanket"/>
    <d v="1984-07-01T00:00:00"/>
    <x v="3"/>
    <n v="201503"/>
    <x v="1"/>
    <x v="0"/>
    <s v="380000"/>
    <s v="028                                "/>
    <s v="00"/>
    <s v="UADD    "/>
    <x v="6341"/>
    <s v="1001"/>
    <s v="ZLL11"/>
    <x v="1"/>
    <s v="Gas Distribution 374-387"/>
    <s v="Mandated"/>
  </r>
  <r>
    <s v="ZBR11"/>
    <x v="1"/>
    <x v="142"/>
    <x v="142"/>
    <s v="DIS-G N Cap Blanket"/>
    <d v="1984-01-01T00:00:00"/>
    <x v="3"/>
    <n v="201503"/>
    <x v="1"/>
    <x v="0"/>
    <s v="376000"/>
    <s v="028                                "/>
    <s v="00"/>
    <s v="UADD    "/>
    <x v="3458"/>
    <s v="1001"/>
    <s v="ZBR11"/>
    <x v="1"/>
    <s v="Gas Distribution 374-387"/>
    <s v="Mandated"/>
  </r>
  <r>
    <s v="ZBR11"/>
    <x v="1"/>
    <x v="142"/>
    <x v="142"/>
    <s v="DIS-G N Cap Blanket"/>
    <d v="1984-01-01T00:00:00"/>
    <x v="3"/>
    <n v="201503"/>
    <x v="1"/>
    <x v="0"/>
    <s v="380000"/>
    <s v="028                                "/>
    <s v="00"/>
    <s v="UADD    "/>
    <x v="89"/>
    <s v="1001"/>
    <s v="ZBR11"/>
    <x v="1"/>
    <s v="Gas Distribution 374-387"/>
    <s v="Mandated"/>
  </r>
  <r>
    <s v="ZCS11"/>
    <x v="1"/>
    <x v="144"/>
    <x v="144"/>
    <s v="DIS-G N Cap Blanket"/>
    <d v="1993-01-22T00:00:00"/>
    <x v="3"/>
    <n v="201503"/>
    <x v="1"/>
    <x v="1"/>
    <s v="376000"/>
    <s v="038                                "/>
    <s v="00"/>
    <s v="UADD    "/>
    <x v="6342"/>
    <s v="1001"/>
    <s v="ZCS11"/>
    <x v="1"/>
    <s v="Gas Distribution 374-387"/>
    <s v="Mandated"/>
  </r>
  <r>
    <s v="ZCS11"/>
    <x v="1"/>
    <x v="144"/>
    <x v="144"/>
    <s v="DIS-G N Cap Blanket"/>
    <d v="1993-01-22T00:00:00"/>
    <x v="3"/>
    <n v="201503"/>
    <x v="1"/>
    <x v="1"/>
    <s v="380000"/>
    <s v="038                                "/>
    <s v="00"/>
    <s v="UADD    "/>
    <x v="6343"/>
    <s v="1001"/>
    <s v="ZCS11"/>
    <x v="1"/>
    <s v="Gas Distribution 374-387"/>
    <s v="Mandated"/>
  </r>
  <r>
    <s v="ZCJ11"/>
    <x v="1"/>
    <x v="146"/>
    <x v="146"/>
    <s v="DIS-G N Cap Blanket"/>
    <d v="1993-03-22T00:00:00"/>
    <x v="3"/>
    <n v="201503"/>
    <x v="1"/>
    <x v="1"/>
    <s v="376000"/>
    <s v="038                                "/>
    <s v="00"/>
    <s v="UADD    "/>
    <x v="6344"/>
    <s v="1001"/>
    <s v="ZCJ11"/>
    <x v="1"/>
    <s v="Gas Distribution 374-387"/>
    <s v="Mandated"/>
  </r>
  <r>
    <s v="ZBW11"/>
    <x v="1"/>
    <x v="147"/>
    <x v="147"/>
    <s v="DIS-G N Cap Blanket"/>
    <d v="1984-01-01T00:00:00"/>
    <x v="3"/>
    <n v="201503"/>
    <x v="1"/>
    <x v="0"/>
    <s v="376000"/>
    <s v="028                                "/>
    <s v="00"/>
    <s v="UADD    "/>
    <x v="6345"/>
    <s v="1001"/>
    <s v="ZBW11"/>
    <x v="1"/>
    <s v="Gas Distribution 374-387"/>
    <s v="Mandated"/>
  </r>
  <r>
    <s v="ZBW11"/>
    <x v="1"/>
    <x v="147"/>
    <x v="147"/>
    <s v="DIS-G N Cap Blanket"/>
    <d v="1984-01-01T00:00:00"/>
    <x v="3"/>
    <n v="201503"/>
    <x v="1"/>
    <x v="0"/>
    <s v="380000"/>
    <s v="028                                "/>
    <s v="00"/>
    <s v="UADD    "/>
    <x v="6346"/>
    <s v="1001"/>
    <s v="ZBW11"/>
    <x v="1"/>
    <s v="Gas Distribution 374-387"/>
    <s v="Mandated"/>
  </r>
  <r>
    <s v="ZCM11"/>
    <x v="1"/>
    <x v="148"/>
    <x v="148"/>
    <s v="DIS-G N Cap Blanket"/>
    <d v="1986-06-30T00:00:00"/>
    <x v="3"/>
    <n v="201503"/>
    <x v="1"/>
    <x v="1"/>
    <s v="376000"/>
    <s v="038                                "/>
    <s v="00"/>
    <s v="UADD    "/>
    <x v="6347"/>
    <s v="1001"/>
    <s v="ZCM11"/>
    <x v="1"/>
    <s v="Gas Distribution 374-387"/>
    <s v="Mandated"/>
  </r>
  <r>
    <s v="ZCM11"/>
    <x v="1"/>
    <x v="148"/>
    <x v="148"/>
    <s v="DIS-G N Cap Blanket"/>
    <d v="1986-06-30T00:00:00"/>
    <x v="3"/>
    <n v="201503"/>
    <x v="1"/>
    <x v="1"/>
    <s v="380000"/>
    <s v="038                                "/>
    <s v="00"/>
    <s v="UADD    "/>
    <x v="6348"/>
    <s v="1001"/>
    <s v="ZCM11"/>
    <x v="1"/>
    <s v="Gas Distribution 374-387"/>
    <s v="Mandated"/>
  </r>
  <r>
    <s v="ZLL11"/>
    <x v="1"/>
    <x v="149"/>
    <x v="149"/>
    <s v="DIS-G N Cap Blanket"/>
    <d v="1984-07-01T00:00:00"/>
    <x v="3"/>
    <n v="201503"/>
    <x v="1"/>
    <x v="1"/>
    <s v="376000"/>
    <s v="038                                "/>
    <s v="00"/>
    <s v="UADD    "/>
    <x v="6349"/>
    <s v="1001"/>
    <s v="ZLL11"/>
    <x v="1"/>
    <s v="Gas Distribution 374-387"/>
    <s v="Mandated"/>
  </r>
  <r>
    <s v="ZPJ11"/>
    <x v="1"/>
    <x v="150"/>
    <x v="150"/>
    <s v="DIS-G N Cap Blanket"/>
    <d v="1993-01-22T00:00:00"/>
    <x v="3"/>
    <n v="201503"/>
    <x v="1"/>
    <x v="1"/>
    <s v="376000"/>
    <s v="038                                "/>
    <s v="00"/>
    <s v="UADD    "/>
    <x v="6350"/>
    <s v="1001"/>
    <s v="ZPJ11"/>
    <x v="1"/>
    <s v="Gas Distribution 374-387"/>
    <s v="Mandated"/>
  </r>
  <r>
    <s v="ZPJ11"/>
    <x v="1"/>
    <x v="150"/>
    <x v="150"/>
    <s v="DIS-G N Cap Blanket"/>
    <d v="1993-01-22T00:00:00"/>
    <x v="3"/>
    <n v="201503"/>
    <x v="1"/>
    <x v="1"/>
    <s v="380000"/>
    <s v="038                                "/>
    <s v="00"/>
    <s v="UADD    "/>
    <x v="6351"/>
    <s v="1001"/>
    <s v="ZPJ11"/>
    <x v="1"/>
    <s v="Gas Distribution 374-387"/>
    <s v="Mandated"/>
  </r>
  <r>
    <s v="ZPJ11"/>
    <x v="1"/>
    <x v="151"/>
    <x v="151"/>
    <s v="DIS-G N Cap Blanket"/>
    <d v="1984-07-01T00:00:00"/>
    <x v="3"/>
    <n v="201503"/>
    <x v="1"/>
    <x v="0"/>
    <s v="376000"/>
    <s v="028                                "/>
    <s v="00"/>
    <s v="UADD    "/>
    <x v="6352"/>
    <s v="1001"/>
    <s v="ZPJ11"/>
    <x v="1"/>
    <s v="Gas Distribution 374-387"/>
    <s v="Mandated"/>
  </r>
  <r>
    <s v="ZPJ11"/>
    <x v="1"/>
    <x v="151"/>
    <x v="151"/>
    <s v="DIS-G N Cap Blanket"/>
    <d v="1984-07-01T00:00:00"/>
    <x v="3"/>
    <n v="201503"/>
    <x v="1"/>
    <x v="0"/>
    <s v="380000"/>
    <s v="028                                "/>
    <s v="00"/>
    <s v="UADD    "/>
    <x v="6353"/>
    <s v="1001"/>
    <s v="ZPJ11"/>
    <x v="1"/>
    <s v="Gas Distribution 374-387"/>
    <s v="Mandated"/>
  </r>
  <r>
    <s v="ZBG11"/>
    <x v="1"/>
    <x v="152"/>
    <x v="152"/>
    <s v="DIS-G N Cap Blanket"/>
    <d v="1984-01-01T00:00:00"/>
    <x v="3"/>
    <n v="201503"/>
    <x v="1"/>
    <x v="0"/>
    <s v="376000"/>
    <s v="028                                "/>
    <s v="00"/>
    <s v="UADD    "/>
    <x v="6354"/>
    <s v="1001"/>
    <s v="ZBG11"/>
    <x v="1"/>
    <s v="Gas Distribution 374-387"/>
    <s v="Mandated"/>
  </r>
  <r>
    <s v="ZPJ11"/>
    <x v="1"/>
    <x v="992"/>
    <x v="992"/>
    <s v="DIS-G N Cap Blanket"/>
    <d v="2004-01-01T00:00:00"/>
    <x v="3"/>
    <n v="201503"/>
    <x v="1"/>
    <x v="0"/>
    <s v="376000"/>
    <s v="028                                "/>
    <s v="00"/>
    <s v="UADD    "/>
    <x v="6355"/>
    <s v="1001"/>
    <s v="ZPJ11"/>
    <x v="1"/>
    <s v="Gas Distribution 374-387"/>
    <s v="Mandated"/>
  </r>
  <r>
    <s v="ZPJ11"/>
    <x v="1"/>
    <x v="992"/>
    <x v="992"/>
    <s v="DIS-G N Cap Blanket"/>
    <d v="2004-01-01T00:00:00"/>
    <x v="3"/>
    <n v="201503"/>
    <x v="1"/>
    <x v="0"/>
    <s v="380000"/>
    <s v="028                                "/>
    <s v="00"/>
    <s v="UADD    "/>
    <x v="6356"/>
    <s v="1001"/>
    <s v="ZPJ11"/>
    <x v="1"/>
    <s v="Gas Distribution 374-387"/>
    <s v="Mandated"/>
  </r>
  <r>
    <s v="ZLL11"/>
    <x v="1"/>
    <x v="154"/>
    <x v="154"/>
    <s v="DIS-G N Cap Blanket"/>
    <d v="2004-01-01T00:00:00"/>
    <x v="3"/>
    <n v="201503"/>
    <x v="1"/>
    <x v="0"/>
    <s v="380000"/>
    <s v="028                                "/>
    <s v="00"/>
    <s v="UADD    "/>
    <x v="6357"/>
    <s v="1001"/>
    <s v="ZLL11"/>
    <x v="1"/>
    <s v="Gas Distribution 374-387"/>
    <s v="Mandated"/>
  </r>
  <r>
    <s v="ZBW11"/>
    <x v="1"/>
    <x v="155"/>
    <x v="155"/>
    <s v="DIS-G N Cap Blanket"/>
    <d v="2004-01-01T00:00:00"/>
    <x v="3"/>
    <n v="201503"/>
    <x v="1"/>
    <x v="0"/>
    <s v="380000"/>
    <s v="028                                "/>
    <s v="00"/>
    <s v="UADD    "/>
    <x v="6358"/>
    <s v="1001"/>
    <s v="ZBW11"/>
    <x v="1"/>
    <s v="Gas Distribution 374-387"/>
    <s v="Mandated"/>
  </r>
  <r>
    <s v="ZBR11"/>
    <x v="1"/>
    <x v="156"/>
    <x v="156"/>
    <s v="DIS-G N Cap Blanket"/>
    <d v="2004-01-01T00:00:00"/>
    <x v="3"/>
    <n v="201503"/>
    <x v="1"/>
    <x v="0"/>
    <s v="376000"/>
    <s v="028                                "/>
    <s v="00"/>
    <s v="UADD    "/>
    <x v="6359"/>
    <s v="1001"/>
    <s v="ZBR11"/>
    <x v="1"/>
    <s v="Gas Distribution 374-387"/>
    <s v="Mandated"/>
  </r>
  <r>
    <s v="ZBR11"/>
    <x v="1"/>
    <x v="156"/>
    <x v="156"/>
    <s v="DIS-G N Cap Blanket"/>
    <d v="2004-01-01T00:00:00"/>
    <x v="3"/>
    <n v="201503"/>
    <x v="1"/>
    <x v="0"/>
    <s v="380000"/>
    <s v="028                                "/>
    <s v="00"/>
    <s v="UADD    "/>
    <x v="6360"/>
    <s v="1001"/>
    <s v="ZBR11"/>
    <x v="1"/>
    <s v="Gas Distribution 374-387"/>
    <s v="Mandated"/>
  </r>
  <r>
    <s v="ZBG11"/>
    <x v="1"/>
    <x v="157"/>
    <x v="157"/>
    <s v="DIS-G N Cap Blanket"/>
    <d v="2004-01-01T00:00:00"/>
    <x v="3"/>
    <n v="201503"/>
    <x v="1"/>
    <x v="0"/>
    <s v="376000"/>
    <s v="028                                "/>
    <s v="00"/>
    <s v="UADD    "/>
    <x v="6361"/>
    <s v="1001"/>
    <s v="ZBG11"/>
    <x v="1"/>
    <s v="Gas Distribution 374-387"/>
    <s v="Mandated"/>
  </r>
  <r>
    <s v="ZBG11"/>
    <x v="1"/>
    <x v="157"/>
    <x v="157"/>
    <s v="DIS-G N Cap Blanket"/>
    <d v="2004-01-01T00:00:00"/>
    <x v="3"/>
    <n v="201503"/>
    <x v="1"/>
    <x v="0"/>
    <s v="380000"/>
    <s v="028                                "/>
    <s v="00"/>
    <s v="UADD    "/>
    <x v="6362"/>
    <s v="1001"/>
    <s v="ZBG11"/>
    <x v="1"/>
    <s v="Gas Distribution 374-387"/>
    <s v="Mandated"/>
  </r>
  <r>
    <s v="ZCM11"/>
    <x v="1"/>
    <x v="158"/>
    <x v="158"/>
    <s v="DIS-G N Cap Blanket"/>
    <d v="2004-01-01T00:00:00"/>
    <x v="3"/>
    <n v="201503"/>
    <x v="1"/>
    <x v="1"/>
    <s v="376000"/>
    <s v="038                                "/>
    <s v="00"/>
    <s v="UADD    "/>
    <x v="6363"/>
    <s v="1001"/>
    <s v="ZCM11"/>
    <x v="1"/>
    <s v="Gas Distribution 374-387"/>
    <s v="Mandated"/>
  </r>
  <r>
    <s v="ZCM11"/>
    <x v="1"/>
    <x v="158"/>
    <x v="158"/>
    <s v="DIS-G N Cap Blanket"/>
    <d v="2004-01-01T00:00:00"/>
    <x v="3"/>
    <n v="201503"/>
    <x v="1"/>
    <x v="1"/>
    <s v="380000"/>
    <s v="038                                "/>
    <s v="00"/>
    <s v="UADD    "/>
    <x v="6364"/>
    <s v="1001"/>
    <s v="ZCM11"/>
    <x v="1"/>
    <s v="Gas Distribution 374-387"/>
    <s v="Mandated"/>
  </r>
  <r>
    <s v="ZLL11"/>
    <x v="1"/>
    <x v="159"/>
    <x v="159"/>
    <s v="DIS-G N Cap Blanket"/>
    <d v="2004-01-01T00:00:00"/>
    <x v="3"/>
    <n v="201503"/>
    <x v="1"/>
    <x v="1"/>
    <s v="380000"/>
    <s v="038                                "/>
    <s v="00"/>
    <s v="UADD    "/>
    <x v="6365"/>
    <s v="1001"/>
    <s v="ZLL11"/>
    <x v="1"/>
    <s v="Gas Distribution 374-387"/>
    <s v="Mandated"/>
  </r>
  <r>
    <s v="ZPJ11"/>
    <x v="1"/>
    <x v="160"/>
    <x v="160"/>
    <s v="DIS-G N Cap Blanket"/>
    <d v="2004-01-01T00:00:00"/>
    <x v="3"/>
    <n v="201503"/>
    <x v="1"/>
    <x v="1"/>
    <s v="380000"/>
    <s v="038                                "/>
    <s v="00"/>
    <s v="UADD    "/>
    <x v="6366"/>
    <s v="1001"/>
    <s v="ZPJ11"/>
    <x v="1"/>
    <s v="Gas Distribution 374-387"/>
    <s v="Mandated"/>
  </r>
  <r>
    <s v="ZPJ11"/>
    <x v="1"/>
    <x v="162"/>
    <x v="162"/>
    <s v="DIS-G N Cap Blanket"/>
    <d v="2004-01-01T00:00:00"/>
    <x v="3"/>
    <n v="201503"/>
    <x v="1"/>
    <x v="0"/>
    <s v="380000"/>
    <s v="028                                "/>
    <s v="00"/>
    <s v="UADD    "/>
    <x v="6367"/>
    <s v="1001"/>
    <s v="ZPJ11"/>
    <x v="1"/>
    <s v="Gas Distribution 374-387"/>
    <s v="Mandated"/>
  </r>
  <r>
    <s v="ZBG11"/>
    <x v="1"/>
    <x v="163"/>
    <x v="163"/>
    <s v="DIS-G N Cap Blanket"/>
    <d v="1951-01-01T00:00:00"/>
    <x v="3"/>
    <n v="201503"/>
    <x v="1"/>
    <x v="0"/>
    <s v="380000"/>
    <s v="028                                "/>
    <s v="00"/>
    <s v="UADD    "/>
    <x v="6368"/>
    <s v="1001"/>
    <s v="ZBG11"/>
    <x v="1"/>
    <s v="Gas Distribution 374-387"/>
    <s v="Mandated"/>
  </r>
  <r>
    <s v="ZCS11"/>
    <x v="1"/>
    <x v="164"/>
    <x v="164"/>
    <s v="DIS-G N Cap Blanket"/>
    <d v="2004-01-01T00:00:00"/>
    <x v="3"/>
    <n v="201503"/>
    <x v="1"/>
    <x v="1"/>
    <s v="376000"/>
    <s v="038                                "/>
    <s v="00"/>
    <s v="UADD    "/>
    <x v="239"/>
    <s v="1001"/>
    <s v="ZCS11"/>
    <x v="1"/>
    <s v="Gas Distribution 374-387"/>
    <s v="Mandated"/>
  </r>
  <r>
    <s v="ZCS11"/>
    <x v="1"/>
    <x v="164"/>
    <x v="164"/>
    <s v="DIS-G N Cap Blanket"/>
    <d v="2004-01-01T00:00:00"/>
    <x v="3"/>
    <n v="201503"/>
    <x v="1"/>
    <x v="1"/>
    <s v="380000"/>
    <s v="038                                "/>
    <s v="00"/>
    <s v="UADD    "/>
    <x v="6369"/>
    <s v="1001"/>
    <s v="ZCS11"/>
    <x v="1"/>
    <s v="Gas Distribution 374-387"/>
    <s v="Mandated"/>
  </r>
  <r>
    <s v="ZBG11"/>
    <x v="1"/>
    <x v="165"/>
    <x v="165"/>
    <s v="DIS-G N Cap Blanket"/>
    <d v="2004-01-01T00:00:00"/>
    <x v="3"/>
    <n v="201503"/>
    <x v="1"/>
    <x v="0"/>
    <s v="376000"/>
    <s v="028                                "/>
    <s v="00"/>
    <s v="UADD    "/>
    <x v="6370"/>
    <s v="1001"/>
    <s v="ZBG11"/>
    <x v="1"/>
    <s v="Gas Distribution 374-387"/>
    <s v="Mandated"/>
  </r>
  <r>
    <s v="ZBG11"/>
    <x v="1"/>
    <x v="165"/>
    <x v="165"/>
    <s v="DIS-G N Cap Blanket"/>
    <d v="2004-01-01T00:00:00"/>
    <x v="3"/>
    <n v="201503"/>
    <x v="1"/>
    <x v="0"/>
    <s v="380000"/>
    <s v="028                                "/>
    <s v="00"/>
    <s v="UADD    "/>
    <x v="6371"/>
    <s v="1001"/>
    <s v="ZBG11"/>
    <x v="1"/>
    <s v="Gas Distribution 374-387"/>
    <s v="Mandated"/>
  </r>
  <r>
    <s v="ZBG11"/>
    <x v="1"/>
    <x v="166"/>
    <x v="166"/>
    <s v="DIS-G N Cap Blanket"/>
    <d v="2004-01-01T00:00:00"/>
    <x v="3"/>
    <n v="201503"/>
    <x v="1"/>
    <x v="0"/>
    <s v="380000"/>
    <s v="028                                "/>
    <s v="00"/>
    <s v="UADD    "/>
    <x v="6372"/>
    <s v="1001"/>
    <s v="ZBG11"/>
    <x v="1"/>
    <s v="Gas Distribution 374-387"/>
    <s v="Mandated"/>
  </r>
  <r>
    <s v="ZCJ11"/>
    <x v="1"/>
    <x v="168"/>
    <x v="168"/>
    <s v="DIS-G N Cap Blanket"/>
    <d v="2004-01-01T00:00:00"/>
    <x v="3"/>
    <n v="201503"/>
    <x v="1"/>
    <x v="1"/>
    <s v="380000"/>
    <s v="038                                "/>
    <s v="00"/>
    <s v="UADD    "/>
    <x v="6373"/>
    <s v="1001"/>
    <s v="ZCJ11"/>
    <x v="1"/>
    <s v="Gas Distribution 374-387"/>
    <s v="Mandated"/>
  </r>
  <r>
    <s v="XE020"/>
    <x v="2"/>
    <x v="907"/>
    <x v="907"/>
    <s v="DIS-Pur Blanket"/>
    <d v="2015-01-01T00:00:00"/>
    <x v="3"/>
    <n v="201503"/>
    <x v="0"/>
    <x v="0"/>
    <s v="370000"/>
    <s v="028                                "/>
    <s v="00"/>
    <s v="UADD    "/>
    <x v="6374"/>
    <s v="1002"/>
    <s v="XE020"/>
    <x v="2"/>
    <s v="Elec Distribution 360-373"/>
    <s v="Mandated"/>
  </r>
  <r>
    <s v="XE020"/>
    <x v="2"/>
    <x v="170"/>
    <x v="170"/>
    <s v="DIS-Pur Blanket"/>
    <d v="1984-01-27T00:00:00"/>
    <x v="3"/>
    <n v="201503"/>
    <x v="0"/>
    <x v="0"/>
    <s v="370000"/>
    <s v="028                                "/>
    <s v="00"/>
    <s v="UADD    "/>
    <x v="6375"/>
    <s v="1002"/>
    <s v="XE020"/>
    <x v="2"/>
    <s v="Elec Distribution 360-373"/>
    <s v="Mandated"/>
  </r>
  <r>
    <s v="YA125"/>
    <x v="3"/>
    <x v="812"/>
    <x v="812"/>
    <s v="DIS-Pur Blanket"/>
    <d v="1984-01-27T00:00:00"/>
    <x v="3"/>
    <n v="201503"/>
    <x v="0"/>
    <x v="1"/>
    <s v="365000"/>
    <s v="038                                "/>
    <s v="00"/>
    <s v="UADD    "/>
    <x v="6376"/>
    <s v="1003"/>
    <s v="YA125"/>
    <x v="3"/>
    <s v="Elec Distribution 360-373"/>
    <s v="Mandated"/>
  </r>
  <r>
    <s v="YA125"/>
    <x v="3"/>
    <x v="812"/>
    <x v="812"/>
    <s v="DIS-Pur Blanket"/>
    <d v="1984-01-27T00:00:00"/>
    <x v="3"/>
    <n v="201503"/>
    <x v="0"/>
    <x v="1"/>
    <s v="367000"/>
    <s v="038                                "/>
    <s v="00"/>
    <s v="UADD    "/>
    <x v="6377"/>
    <s v="1003"/>
    <s v="YA125"/>
    <x v="3"/>
    <s v="Elec Distribution 360-373"/>
    <s v="Mandated"/>
  </r>
  <r>
    <s v="YA125"/>
    <x v="3"/>
    <x v="172"/>
    <x v="172"/>
    <s v="DIS-Pur Blanket"/>
    <d v="2013-01-01T00:00:00"/>
    <x v="3"/>
    <n v="201503"/>
    <x v="0"/>
    <x v="1"/>
    <s v="368000"/>
    <s v="038                                "/>
    <s v="00"/>
    <s v="UADD    "/>
    <x v="6378"/>
    <s v="1003"/>
    <s v="YA125"/>
    <x v="3"/>
    <s v="Elec Distribution 360-373"/>
    <s v="Mandated"/>
  </r>
  <r>
    <s v="YA125"/>
    <x v="3"/>
    <x v="173"/>
    <x v="173"/>
    <s v="DIS-Pur Blanket"/>
    <d v="2013-01-01T00:00:00"/>
    <x v="3"/>
    <n v="201503"/>
    <x v="0"/>
    <x v="0"/>
    <s v="368000"/>
    <s v="028                                "/>
    <s v="00"/>
    <s v="UADD    "/>
    <x v="6379"/>
    <s v="1003"/>
    <s v="YA125"/>
    <x v="3"/>
    <s v="Elec Distribution 360-373"/>
    <s v="Mandated"/>
  </r>
  <r>
    <s v="ZBC30"/>
    <x v="4"/>
    <x v="176"/>
    <x v="176"/>
    <s v="DIS-E Cap Blanket"/>
    <d v="1991-12-31T00:00:00"/>
    <x v="3"/>
    <n v="201503"/>
    <x v="0"/>
    <x v="0"/>
    <s v="364000"/>
    <s v="028                                "/>
    <s v="00"/>
    <s v="UADD    "/>
    <x v="6380"/>
    <s v="1004"/>
    <s v="ZBC30"/>
    <x v="4"/>
    <s v="Elec Distribution 360-373"/>
    <s v="Mandated"/>
  </r>
  <r>
    <s v="ZBC30"/>
    <x v="4"/>
    <x v="176"/>
    <x v="176"/>
    <s v="DIS-E Cap Blanket"/>
    <d v="1991-12-31T00:00:00"/>
    <x v="3"/>
    <n v="201503"/>
    <x v="0"/>
    <x v="0"/>
    <s v="365000"/>
    <s v="028                                "/>
    <s v="00"/>
    <s v="UADD    "/>
    <x v="490"/>
    <s v="1004"/>
    <s v="ZBC30"/>
    <x v="4"/>
    <s v="Elec Distribution 360-373"/>
    <s v="Mandated"/>
  </r>
  <r>
    <s v="ZBC30"/>
    <x v="4"/>
    <x v="176"/>
    <x v="176"/>
    <s v="DIS-E Cap Blanket"/>
    <d v="1991-12-31T00:00:00"/>
    <x v="3"/>
    <n v="201503"/>
    <x v="0"/>
    <x v="0"/>
    <s v="366000"/>
    <s v="028                                "/>
    <s v="00"/>
    <s v="UADD    "/>
    <x v="6381"/>
    <s v="1004"/>
    <s v="ZBC30"/>
    <x v="4"/>
    <s v="Elec Distribution 360-373"/>
    <s v="Mandated"/>
  </r>
  <r>
    <s v="ZBC30"/>
    <x v="4"/>
    <x v="176"/>
    <x v="176"/>
    <s v="DIS-E Cap Blanket"/>
    <d v="1991-12-31T00:00:00"/>
    <x v="3"/>
    <n v="201503"/>
    <x v="0"/>
    <x v="0"/>
    <s v="367000"/>
    <s v="028                                "/>
    <s v="00"/>
    <s v="UADD    "/>
    <x v="1950"/>
    <s v="1004"/>
    <s v="ZBC30"/>
    <x v="4"/>
    <s v="Elec Distribution 360-373"/>
    <s v="Mandated"/>
  </r>
  <r>
    <s v="ZBC30"/>
    <x v="4"/>
    <x v="176"/>
    <x v="176"/>
    <s v="DIS-E Cap Blanket"/>
    <d v="1991-12-31T00:00:00"/>
    <x v="3"/>
    <n v="201503"/>
    <x v="0"/>
    <x v="0"/>
    <s v="369100"/>
    <s v="028                                "/>
    <s v="00"/>
    <s v="UADD    "/>
    <x v="4866"/>
    <s v="1004"/>
    <s v="ZBC30"/>
    <x v="4"/>
    <s v="Elec Distribution 360-373"/>
    <s v="Mandated"/>
  </r>
  <r>
    <s v="ZBC30"/>
    <x v="4"/>
    <x v="176"/>
    <x v="176"/>
    <s v="DIS-E Cap Blanket"/>
    <d v="1991-12-31T00:00:00"/>
    <x v="3"/>
    <n v="201503"/>
    <x v="0"/>
    <x v="0"/>
    <s v="369300"/>
    <s v="028                                "/>
    <s v="00"/>
    <s v="UADD    "/>
    <x v="6382"/>
    <s v="1004"/>
    <s v="ZBC30"/>
    <x v="4"/>
    <s v="Elec Distribution 360-373"/>
    <s v="Mandated"/>
  </r>
  <r>
    <s v="ZBC30"/>
    <x v="4"/>
    <x v="176"/>
    <x v="176"/>
    <s v="DIS-E Cap Blanket"/>
    <d v="1991-12-31T00:00:00"/>
    <x v="3"/>
    <n v="201503"/>
    <x v="0"/>
    <x v="0"/>
    <s v="373200"/>
    <s v="028                                "/>
    <s v="00"/>
    <s v="UADD    "/>
    <x v="6383"/>
    <s v="1004"/>
    <s v="ZBC30"/>
    <x v="4"/>
    <s v="Elec Distribution 360-373"/>
    <s v="Mandated"/>
  </r>
  <r>
    <s v="ZBC30"/>
    <x v="4"/>
    <x v="176"/>
    <x v="176"/>
    <s v="DIS-E Cap Blanket"/>
    <d v="1991-12-31T00:00:00"/>
    <x v="3"/>
    <n v="201503"/>
    <x v="0"/>
    <x v="0"/>
    <s v="373300"/>
    <s v="028                                "/>
    <s v="00"/>
    <s v="UADD    "/>
    <x v="6384"/>
    <s v="1004"/>
    <s v="ZBC30"/>
    <x v="4"/>
    <s v="Elec Distribution 360-373"/>
    <s v="Mandated"/>
  </r>
  <r>
    <s v="ZBC30"/>
    <x v="4"/>
    <x v="176"/>
    <x v="176"/>
    <s v="DIS-E Cap Blanket"/>
    <d v="1991-12-31T00:00:00"/>
    <x v="3"/>
    <n v="201503"/>
    <x v="0"/>
    <x v="0"/>
    <s v="373400"/>
    <s v="028                                "/>
    <s v="00"/>
    <s v="UADD    "/>
    <x v="6385"/>
    <s v="1004"/>
    <s v="ZBC30"/>
    <x v="4"/>
    <s v="Elec Distribution 360-373"/>
    <s v="Mandated"/>
  </r>
  <r>
    <s v="ZLL30"/>
    <x v="4"/>
    <x v="177"/>
    <x v="177"/>
    <s v="DIS-E Cap Blanket"/>
    <d v="1984-07-01T00:00:00"/>
    <x v="3"/>
    <n v="201503"/>
    <x v="0"/>
    <x v="0"/>
    <s v="373400"/>
    <s v="028                                "/>
    <s v="00"/>
    <s v="UADD    "/>
    <x v="6386"/>
    <s v="1004"/>
    <s v="ZLL30"/>
    <x v="4"/>
    <s v="Elec Distribution 360-373"/>
    <s v="Mandated"/>
  </r>
  <r>
    <s v="ZBW30"/>
    <x v="4"/>
    <x v="179"/>
    <x v="179"/>
    <s v="DIS-E Cap Blanket"/>
    <d v="1986-12-20T00:00:00"/>
    <x v="3"/>
    <n v="201503"/>
    <x v="0"/>
    <x v="0"/>
    <s v="373400"/>
    <s v="028                                "/>
    <s v="00"/>
    <s v="UADD    "/>
    <x v="6387"/>
    <s v="1004"/>
    <s v="ZBW30"/>
    <x v="4"/>
    <s v="Elec Distribution 360-373"/>
    <s v="Mandated"/>
  </r>
  <r>
    <s v="ZLL30"/>
    <x v="4"/>
    <x v="993"/>
    <x v="993"/>
    <s v="DIS-E Cap Blanket"/>
    <d v="2004-10-01T00:00:00"/>
    <x v="3"/>
    <n v="201503"/>
    <x v="0"/>
    <x v="1"/>
    <s v="364000"/>
    <s v="038                                "/>
    <s v="00"/>
    <s v="UADD    "/>
    <x v="6388"/>
    <s v="1004"/>
    <s v="ZLL30"/>
    <x v="4"/>
    <s v="Elec Distribution 360-373"/>
    <s v="Mandated"/>
  </r>
  <r>
    <s v="ZLL30"/>
    <x v="4"/>
    <x v="993"/>
    <x v="993"/>
    <s v="DIS-E Cap Blanket"/>
    <d v="2004-10-01T00:00:00"/>
    <x v="3"/>
    <n v="201503"/>
    <x v="0"/>
    <x v="1"/>
    <s v="373300"/>
    <s v="038                                "/>
    <s v="00"/>
    <s v="UADD    "/>
    <x v="6389"/>
    <s v="1004"/>
    <s v="ZLL30"/>
    <x v="4"/>
    <s v="Elec Distribution 360-373"/>
    <s v="Mandated"/>
  </r>
  <r>
    <s v="ZLL30"/>
    <x v="4"/>
    <x v="993"/>
    <x v="993"/>
    <s v="DIS-E Cap Blanket"/>
    <d v="2004-10-01T00:00:00"/>
    <x v="3"/>
    <n v="201503"/>
    <x v="0"/>
    <x v="1"/>
    <s v="373400"/>
    <s v="038                                "/>
    <s v="00"/>
    <s v="UADD    "/>
    <x v="6390"/>
    <s v="1004"/>
    <s v="ZLL30"/>
    <x v="4"/>
    <s v="Elec Distribution 360-373"/>
    <s v="Mandated"/>
  </r>
  <r>
    <s v="ZDP30"/>
    <x v="4"/>
    <x v="181"/>
    <x v="181"/>
    <s v="DIS-E Cap Blanket"/>
    <d v="1984-11-01T00:00:00"/>
    <x v="3"/>
    <n v="201503"/>
    <x v="0"/>
    <x v="0"/>
    <s v="364000"/>
    <s v="028                                "/>
    <s v="00"/>
    <s v="UADD    "/>
    <x v="239"/>
    <s v="1004"/>
    <s v="ZDP30"/>
    <x v="4"/>
    <s v="Elec Distribution 360-373"/>
    <s v="Mandated"/>
  </r>
  <r>
    <s v="ZDP30"/>
    <x v="4"/>
    <x v="181"/>
    <x v="181"/>
    <s v="DIS-E Cap Blanket"/>
    <d v="1984-11-01T00:00:00"/>
    <x v="3"/>
    <n v="201503"/>
    <x v="0"/>
    <x v="0"/>
    <s v="367000"/>
    <s v="028                                "/>
    <s v="00"/>
    <s v="UADD    "/>
    <x v="239"/>
    <s v="1004"/>
    <s v="ZDP30"/>
    <x v="4"/>
    <s v="Elec Distribution 360-373"/>
    <s v="Mandated"/>
  </r>
  <r>
    <s v="ZDP30"/>
    <x v="4"/>
    <x v="181"/>
    <x v="181"/>
    <s v="DIS-E Cap Blanket"/>
    <d v="1984-11-01T00:00:00"/>
    <x v="3"/>
    <n v="201503"/>
    <x v="0"/>
    <x v="0"/>
    <s v="369300"/>
    <s v="028                                "/>
    <s v="00"/>
    <s v="UADD    "/>
    <x v="6391"/>
    <s v="1004"/>
    <s v="ZDP30"/>
    <x v="4"/>
    <s v="Elec Distribution 360-373"/>
    <s v="Mandated"/>
  </r>
  <r>
    <s v="ZDP30"/>
    <x v="4"/>
    <x v="181"/>
    <x v="181"/>
    <s v="DIS-E Cap Blanket"/>
    <d v="1984-11-01T00:00:00"/>
    <x v="3"/>
    <n v="201503"/>
    <x v="0"/>
    <x v="0"/>
    <s v="373200"/>
    <s v="028                                "/>
    <s v="00"/>
    <s v="UADD    "/>
    <x v="239"/>
    <s v="1004"/>
    <s v="ZDP30"/>
    <x v="4"/>
    <s v="Elec Distribution 360-373"/>
    <s v="Mandated"/>
  </r>
  <r>
    <s v="ZDP30"/>
    <x v="4"/>
    <x v="181"/>
    <x v="181"/>
    <s v="DIS-E Cap Blanket"/>
    <d v="1984-11-01T00:00:00"/>
    <x v="3"/>
    <n v="201503"/>
    <x v="0"/>
    <x v="0"/>
    <s v="373300"/>
    <s v="028                                "/>
    <s v="00"/>
    <s v="UADD    "/>
    <x v="239"/>
    <s v="1004"/>
    <s v="ZDP30"/>
    <x v="4"/>
    <s v="Elec Distribution 360-373"/>
    <s v="Mandated"/>
  </r>
  <r>
    <s v="ZDP30"/>
    <x v="4"/>
    <x v="181"/>
    <x v="181"/>
    <s v="DIS-E Cap Blanket"/>
    <d v="1984-11-01T00:00:00"/>
    <x v="3"/>
    <n v="201503"/>
    <x v="0"/>
    <x v="0"/>
    <s v="373400"/>
    <s v="028                                "/>
    <s v="00"/>
    <s v="UADD    "/>
    <x v="6392"/>
    <s v="1004"/>
    <s v="ZDP30"/>
    <x v="4"/>
    <s v="Elec Distribution 360-373"/>
    <s v="Mandated"/>
  </r>
  <r>
    <s v="ZLL30"/>
    <x v="4"/>
    <x v="182"/>
    <x v="182"/>
    <s v="DIS-E Cap Blanket"/>
    <d v="2004-10-01T00:00:00"/>
    <x v="3"/>
    <n v="201503"/>
    <x v="0"/>
    <x v="1"/>
    <s v="364000"/>
    <s v="038                                "/>
    <s v="00"/>
    <s v="UADD    "/>
    <x v="6393"/>
    <s v="1004"/>
    <s v="ZLL30"/>
    <x v="4"/>
    <s v="Elec Distribution 360-373"/>
    <s v="Mandated"/>
  </r>
  <r>
    <s v="ZLL30"/>
    <x v="4"/>
    <x v="182"/>
    <x v="182"/>
    <s v="DIS-E Cap Blanket"/>
    <d v="2004-10-01T00:00:00"/>
    <x v="3"/>
    <n v="201503"/>
    <x v="0"/>
    <x v="1"/>
    <s v="365000"/>
    <s v="038                                "/>
    <s v="00"/>
    <s v="UADD    "/>
    <x v="6174"/>
    <s v="1004"/>
    <s v="ZLL30"/>
    <x v="4"/>
    <s v="Elec Distribution 360-373"/>
    <s v="Mandated"/>
  </r>
  <r>
    <s v="ZLL30"/>
    <x v="4"/>
    <x v="182"/>
    <x v="182"/>
    <s v="DIS-E Cap Blanket"/>
    <d v="2004-10-01T00:00:00"/>
    <x v="3"/>
    <n v="201503"/>
    <x v="0"/>
    <x v="1"/>
    <s v="366000"/>
    <s v="038                                "/>
    <s v="00"/>
    <s v="UADD    "/>
    <x v="1721"/>
    <s v="1004"/>
    <s v="ZLL30"/>
    <x v="4"/>
    <s v="Elec Distribution 360-373"/>
    <s v="Mandated"/>
  </r>
  <r>
    <s v="ZLL30"/>
    <x v="4"/>
    <x v="182"/>
    <x v="182"/>
    <s v="DIS-E Cap Blanket"/>
    <d v="2004-10-01T00:00:00"/>
    <x v="3"/>
    <n v="201503"/>
    <x v="0"/>
    <x v="1"/>
    <s v="367000"/>
    <s v="038                                "/>
    <s v="00"/>
    <s v="UADD    "/>
    <x v="3458"/>
    <s v="1004"/>
    <s v="ZLL30"/>
    <x v="4"/>
    <s v="Elec Distribution 360-373"/>
    <s v="Mandated"/>
  </r>
  <r>
    <s v="ZLL30"/>
    <x v="4"/>
    <x v="182"/>
    <x v="182"/>
    <s v="DIS-E Cap Blanket"/>
    <d v="2004-10-01T00:00:00"/>
    <x v="3"/>
    <n v="201503"/>
    <x v="0"/>
    <x v="1"/>
    <s v="369100"/>
    <s v="038                                "/>
    <s v="00"/>
    <s v="UADD    "/>
    <x v="4866"/>
    <s v="1004"/>
    <s v="ZLL30"/>
    <x v="4"/>
    <s v="Elec Distribution 360-373"/>
    <s v="Mandated"/>
  </r>
  <r>
    <s v="ZLL30"/>
    <x v="4"/>
    <x v="182"/>
    <x v="182"/>
    <s v="DIS-E Cap Blanket"/>
    <d v="2004-10-01T00:00:00"/>
    <x v="3"/>
    <n v="201503"/>
    <x v="0"/>
    <x v="1"/>
    <s v="369300"/>
    <s v="038                                "/>
    <s v="00"/>
    <s v="UADD    "/>
    <x v="6394"/>
    <s v="1004"/>
    <s v="ZLL30"/>
    <x v="4"/>
    <s v="Elec Distribution 360-373"/>
    <s v="Mandated"/>
  </r>
  <r>
    <s v="ZLL30"/>
    <x v="4"/>
    <x v="182"/>
    <x v="182"/>
    <s v="DIS-E Cap Blanket"/>
    <d v="2004-10-01T00:00:00"/>
    <x v="3"/>
    <n v="201503"/>
    <x v="0"/>
    <x v="1"/>
    <s v="373200"/>
    <s v="038                                "/>
    <s v="00"/>
    <s v="UADD    "/>
    <x v="6395"/>
    <s v="1004"/>
    <s v="ZLL30"/>
    <x v="4"/>
    <s v="Elec Distribution 360-373"/>
    <s v="Mandated"/>
  </r>
  <r>
    <s v="ZLL30"/>
    <x v="4"/>
    <x v="182"/>
    <x v="182"/>
    <s v="DIS-E Cap Blanket"/>
    <d v="2004-10-01T00:00:00"/>
    <x v="3"/>
    <n v="201503"/>
    <x v="0"/>
    <x v="1"/>
    <s v="373300"/>
    <s v="038                                "/>
    <s v="00"/>
    <s v="UADD    "/>
    <x v="6396"/>
    <s v="1004"/>
    <s v="ZLL30"/>
    <x v="4"/>
    <s v="Elec Distribution 360-373"/>
    <s v="Mandated"/>
  </r>
  <r>
    <s v="ZLL30"/>
    <x v="4"/>
    <x v="182"/>
    <x v="182"/>
    <s v="DIS-E Cap Blanket"/>
    <d v="2004-10-01T00:00:00"/>
    <x v="3"/>
    <n v="201503"/>
    <x v="0"/>
    <x v="1"/>
    <s v="373400"/>
    <s v="038                                "/>
    <s v="00"/>
    <s v="UADD    "/>
    <x v="6397"/>
    <s v="1004"/>
    <s v="ZLL30"/>
    <x v="4"/>
    <s v="Elec Distribution 360-373"/>
    <s v="Mandated"/>
  </r>
  <r>
    <s v="ZCM30"/>
    <x v="4"/>
    <x v="183"/>
    <x v="183"/>
    <s v="DIS-E Cap Blanket"/>
    <d v="1986-06-30T00:00:00"/>
    <x v="3"/>
    <n v="201503"/>
    <x v="0"/>
    <x v="1"/>
    <s v="373400"/>
    <s v="038                                "/>
    <s v="00"/>
    <s v="UADD    "/>
    <x v="6398"/>
    <s v="1004"/>
    <s v="ZCM30"/>
    <x v="4"/>
    <s v="Elec Distribution 360-373"/>
    <s v="Mandated"/>
  </r>
  <r>
    <s v="ZLL30"/>
    <x v="4"/>
    <x v="184"/>
    <x v="184"/>
    <s v="DIS-E Cap Blanket"/>
    <d v="1984-07-01T00:00:00"/>
    <x v="3"/>
    <n v="201503"/>
    <x v="0"/>
    <x v="1"/>
    <s v="373400"/>
    <s v="038                                "/>
    <s v="00"/>
    <s v="UADD    "/>
    <x v="6399"/>
    <s v="1004"/>
    <s v="ZLL30"/>
    <x v="4"/>
    <s v="Elec Distribution 360-373"/>
    <s v="Mandated"/>
  </r>
  <r>
    <s v="ZPJ30"/>
    <x v="4"/>
    <x v="185"/>
    <x v="185"/>
    <s v="DIS-E Cap Blanket"/>
    <d v="1986-12-20T00:00:00"/>
    <x v="3"/>
    <n v="201503"/>
    <x v="0"/>
    <x v="1"/>
    <s v="373400"/>
    <s v="038                                "/>
    <s v="00"/>
    <s v="UADD    "/>
    <x v="6400"/>
    <s v="1004"/>
    <s v="ZPJ30"/>
    <x v="4"/>
    <s v="Elec Distribution 360-373"/>
    <s v="Mandated"/>
  </r>
  <r>
    <s v="ZBR30"/>
    <x v="4"/>
    <x v="186"/>
    <x v="186"/>
    <s v="DIS-E Cap Blanket"/>
    <d v="1951-01-01T00:00:00"/>
    <x v="3"/>
    <n v="201503"/>
    <x v="0"/>
    <x v="0"/>
    <s v="373400"/>
    <s v="028                                "/>
    <s v="00"/>
    <s v="UADD    "/>
    <x v="6401"/>
    <s v="1004"/>
    <s v="ZBR30"/>
    <x v="4"/>
    <s v="Elec Distribution 360-373"/>
    <s v="Mandated"/>
  </r>
  <r>
    <s v="ZBO30"/>
    <x v="4"/>
    <x v="188"/>
    <x v="188"/>
    <s v="DIS-E Cap Blanket"/>
    <d v="1986-12-20T00:00:00"/>
    <x v="3"/>
    <n v="201503"/>
    <x v="0"/>
    <x v="0"/>
    <s v="364000"/>
    <s v="028                                "/>
    <s v="00"/>
    <s v="UADD    "/>
    <x v="6402"/>
    <s v="1004"/>
    <s v="ZBO30"/>
    <x v="4"/>
    <s v="Elec Distribution 360-373"/>
    <s v="Mandated"/>
  </r>
  <r>
    <s v="ZBO30"/>
    <x v="4"/>
    <x v="188"/>
    <x v="188"/>
    <s v="DIS-E Cap Blanket"/>
    <d v="1986-12-20T00:00:00"/>
    <x v="3"/>
    <n v="201503"/>
    <x v="0"/>
    <x v="0"/>
    <s v="365000"/>
    <s v="028                                "/>
    <s v="00"/>
    <s v="UADD    "/>
    <x v="6403"/>
    <s v="1004"/>
    <s v="ZBO30"/>
    <x v="4"/>
    <s v="Elec Distribution 360-373"/>
    <s v="Mandated"/>
  </r>
  <r>
    <s v="ZBO30"/>
    <x v="4"/>
    <x v="188"/>
    <x v="188"/>
    <s v="DIS-E Cap Blanket"/>
    <d v="1986-12-20T00:00:00"/>
    <x v="3"/>
    <n v="201503"/>
    <x v="0"/>
    <x v="0"/>
    <s v="366000"/>
    <s v="028                                "/>
    <s v="00"/>
    <s v="UADD    "/>
    <x v="6404"/>
    <s v="1004"/>
    <s v="ZBO30"/>
    <x v="4"/>
    <s v="Elec Distribution 360-373"/>
    <s v="Mandated"/>
  </r>
  <r>
    <s v="ZBO30"/>
    <x v="4"/>
    <x v="188"/>
    <x v="188"/>
    <s v="DIS-E Cap Blanket"/>
    <d v="1986-12-20T00:00:00"/>
    <x v="3"/>
    <n v="201503"/>
    <x v="0"/>
    <x v="0"/>
    <s v="373200"/>
    <s v="028                                "/>
    <s v="00"/>
    <s v="UADD    "/>
    <x v="6405"/>
    <s v="1004"/>
    <s v="ZBO30"/>
    <x v="4"/>
    <s v="Elec Distribution 360-373"/>
    <s v="Mandated"/>
  </r>
  <r>
    <s v="ZBO30"/>
    <x v="4"/>
    <x v="188"/>
    <x v="188"/>
    <s v="DIS-E Cap Blanket"/>
    <d v="1986-12-20T00:00:00"/>
    <x v="3"/>
    <n v="201503"/>
    <x v="0"/>
    <x v="0"/>
    <s v="373300"/>
    <s v="028                                "/>
    <s v="00"/>
    <s v="UADD    "/>
    <x v="6406"/>
    <s v="1004"/>
    <s v="ZBO30"/>
    <x v="4"/>
    <s v="Elec Distribution 360-373"/>
    <s v="Mandated"/>
  </r>
  <r>
    <s v="ZBO30"/>
    <x v="4"/>
    <x v="188"/>
    <x v="188"/>
    <s v="DIS-E Cap Blanket"/>
    <d v="1986-12-20T00:00:00"/>
    <x v="3"/>
    <n v="201503"/>
    <x v="0"/>
    <x v="0"/>
    <s v="373400"/>
    <s v="028                                "/>
    <s v="00"/>
    <s v="UADD    "/>
    <x v="6407"/>
    <s v="1004"/>
    <s v="ZBO30"/>
    <x v="4"/>
    <s v="Elec Distribution 360-373"/>
    <s v="Mandated"/>
  </r>
  <r>
    <s v="ZPJ30"/>
    <x v="4"/>
    <x v="189"/>
    <x v="189"/>
    <s v="DIS-E Cap Blanket"/>
    <d v="1986-12-20T00:00:00"/>
    <x v="3"/>
    <n v="201503"/>
    <x v="0"/>
    <x v="0"/>
    <s v="373300"/>
    <s v="028                                "/>
    <s v="00"/>
    <s v="UADD    "/>
    <x v="6408"/>
    <s v="1004"/>
    <s v="ZPJ30"/>
    <x v="4"/>
    <s v="Elec Distribution 360-373"/>
    <s v="Mandated"/>
  </r>
  <r>
    <s v="ZPJ30"/>
    <x v="4"/>
    <x v="189"/>
    <x v="189"/>
    <s v="DIS-E Cap Blanket"/>
    <d v="1986-12-20T00:00:00"/>
    <x v="3"/>
    <n v="201503"/>
    <x v="0"/>
    <x v="0"/>
    <s v="373400"/>
    <s v="028                                "/>
    <s v="00"/>
    <s v="UADD    "/>
    <x v="6409"/>
    <s v="1004"/>
    <s v="ZPJ30"/>
    <x v="4"/>
    <s v="Elec Distribution 360-373"/>
    <s v="Mandated"/>
  </r>
  <r>
    <s v="ZBO30"/>
    <x v="4"/>
    <x v="190"/>
    <x v="190"/>
    <s v="DIS-E Cap Blanket"/>
    <d v="2005-01-01T00:00:00"/>
    <x v="3"/>
    <n v="201503"/>
    <x v="0"/>
    <x v="0"/>
    <s v="373400"/>
    <s v="028                                "/>
    <s v="00"/>
    <s v="UADD    "/>
    <x v="6410"/>
    <s v="1004"/>
    <s v="ZBO30"/>
    <x v="4"/>
    <s v="Elec Distribution 360-373"/>
    <s v="Mandated"/>
  </r>
  <r>
    <s v="ZCS30"/>
    <x v="4"/>
    <x v="191"/>
    <x v="191"/>
    <s v="DIS-E Cap Blanket"/>
    <d v="1994-09-02T00:00:00"/>
    <x v="3"/>
    <n v="201503"/>
    <x v="0"/>
    <x v="1"/>
    <s v="366000"/>
    <s v="038                                "/>
    <s v="00"/>
    <s v="UADD    "/>
    <x v="6411"/>
    <s v="1004"/>
    <s v="ZCS30"/>
    <x v="4"/>
    <s v="Elec Distribution 360-373"/>
    <s v="Mandated"/>
  </r>
  <r>
    <s v="ZCS30"/>
    <x v="4"/>
    <x v="191"/>
    <x v="191"/>
    <s v="DIS-E Cap Blanket"/>
    <d v="1994-09-02T00:00:00"/>
    <x v="3"/>
    <n v="201503"/>
    <x v="0"/>
    <x v="1"/>
    <s v="369100"/>
    <s v="038                                "/>
    <s v="00"/>
    <s v="UADD    "/>
    <x v="1768"/>
    <s v="1004"/>
    <s v="ZCS30"/>
    <x v="4"/>
    <s v="Elec Distribution 360-373"/>
    <s v="Mandated"/>
  </r>
  <r>
    <s v="ZCS30"/>
    <x v="4"/>
    <x v="191"/>
    <x v="191"/>
    <s v="DIS-E Cap Blanket"/>
    <d v="1994-09-02T00:00:00"/>
    <x v="3"/>
    <n v="201503"/>
    <x v="0"/>
    <x v="1"/>
    <s v="369300"/>
    <s v="038                                "/>
    <s v="00"/>
    <s v="UADD    "/>
    <x v="6412"/>
    <s v="1004"/>
    <s v="ZCS30"/>
    <x v="4"/>
    <s v="Elec Distribution 360-373"/>
    <s v="Mandated"/>
  </r>
  <r>
    <s v="ZCS30"/>
    <x v="4"/>
    <x v="191"/>
    <x v="191"/>
    <s v="DIS-E Cap Blanket"/>
    <d v="1994-09-02T00:00:00"/>
    <x v="3"/>
    <n v="201503"/>
    <x v="0"/>
    <x v="1"/>
    <s v="373200"/>
    <s v="038                                "/>
    <s v="00"/>
    <s v="UADD    "/>
    <x v="6413"/>
    <s v="1004"/>
    <s v="ZCS30"/>
    <x v="4"/>
    <s v="Elec Distribution 360-373"/>
    <s v="Mandated"/>
  </r>
  <r>
    <s v="ZCS30"/>
    <x v="4"/>
    <x v="191"/>
    <x v="191"/>
    <s v="DIS-E Cap Blanket"/>
    <d v="1994-09-02T00:00:00"/>
    <x v="3"/>
    <n v="201503"/>
    <x v="0"/>
    <x v="1"/>
    <s v="373300"/>
    <s v="038                                "/>
    <s v="00"/>
    <s v="UADD    "/>
    <x v="6414"/>
    <s v="1004"/>
    <s v="ZCS30"/>
    <x v="4"/>
    <s v="Elec Distribution 360-373"/>
    <s v="Mandated"/>
  </r>
  <r>
    <s v="ZCS30"/>
    <x v="4"/>
    <x v="191"/>
    <x v="191"/>
    <s v="DIS-E Cap Blanket"/>
    <d v="1994-09-02T00:00:00"/>
    <x v="3"/>
    <n v="201503"/>
    <x v="0"/>
    <x v="1"/>
    <s v="373400"/>
    <s v="038                                "/>
    <s v="00"/>
    <s v="UADD    "/>
    <x v="6415"/>
    <s v="1004"/>
    <s v="ZCS30"/>
    <x v="4"/>
    <s v="Elec Distribution 360-373"/>
    <s v="Mandated"/>
  </r>
  <r>
    <s v="ZBC30"/>
    <x v="4"/>
    <x v="192"/>
    <x v="192"/>
    <s v="DIS-E Cap Blanket"/>
    <d v="1984-11-01T00:00:00"/>
    <x v="3"/>
    <n v="201503"/>
    <x v="0"/>
    <x v="0"/>
    <s v="373300"/>
    <s v="028                                "/>
    <s v="00"/>
    <s v="UADD    "/>
    <x v="6416"/>
    <s v="1004"/>
    <s v="ZBC30"/>
    <x v="4"/>
    <s v="Elec Distribution 360-373"/>
    <s v="Mandated"/>
  </r>
  <r>
    <s v="ZBC30"/>
    <x v="4"/>
    <x v="192"/>
    <x v="192"/>
    <s v="DIS-E Cap Blanket"/>
    <d v="1984-11-01T00:00:00"/>
    <x v="3"/>
    <n v="201503"/>
    <x v="0"/>
    <x v="0"/>
    <s v="373400"/>
    <s v="028                                "/>
    <s v="00"/>
    <s v="UADD    "/>
    <x v="6417"/>
    <s v="1004"/>
    <s v="ZBC30"/>
    <x v="4"/>
    <s v="Elec Distribution 360-373"/>
    <s v="Mandated"/>
  </r>
  <r>
    <s v="ZCJ30"/>
    <x v="4"/>
    <x v="196"/>
    <x v="196"/>
    <s v="DIS-E Cap Blanket"/>
    <d v="1986-06-30T00:00:00"/>
    <x v="3"/>
    <n v="201503"/>
    <x v="0"/>
    <x v="1"/>
    <s v="364000"/>
    <s v="038                                "/>
    <s v="00"/>
    <s v="UADD    "/>
    <x v="239"/>
    <s v="1004"/>
    <s v="ZCJ30"/>
    <x v="4"/>
    <s v="Elec Distribution 360-373"/>
    <s v="Mandated"/>
  </r>
  <r>
    <s v="ZCJ30"/>
    <x v="4"/>
    <x v="196"/>
    <x v="196"/>
    <s v="DIS-E Cap Blanket"/>
    <d v="1986-06-30T00:00:00"/>
    <x v="3"/>
    <n v="201503"/>
    <x v="0"/>
    <x v="1"/>
    <s v="365000"/>
    <s v="038                                "/>
    <s v="00"/>
    <s v="UADD    "/>
    <x v="239"/>
    <s v="1004"/>
    <s v="ZCJ30"/>
    <x v="4"/>
    <s v="Elec Distribution 360-373"/>
    <s v="Mandated"/>
  </r>
  <r>
    <s v="ZCJ30"/>
    <x v="4"/>
    <x v="196"/>
    <x v="196"/>
    <s v="DIS-E Cap Blanket"/>
    <d v="1986-06-30T00:00:00"/>
    <x v="3"/>
    <n v="201503"/>
    <x v="0"/>
    <x v="1"/>
    <s v="366000"/>
    <s v="038                                "/>
    <s v="00"/>
    <s v="UADD    "/>
    <x v="239"/>
    <s v="1004"/>
    <s v="ZCJ30"/>
    <x v="4"/>
    <s v="Elec Distribution 360-373"/>
    <s v="Mandated"/>
  </r>
  <r>
    <s v="ZCJ30"/>
    <x v="4"/>
    <x v="196"/>
    <x v="196"/>
    <s v="DIS-E Cap Blanket"/>
    <d v="1986-06-30T00:00:00"/>
    <x v="3"/>
    <n v="201503"/>
    <x v="0"/>
    <x v="1"/>
    <s v="369100"/>
    <s v="038                                "/>
    <s v="00"/>
    <s v="UADD    "/>
    <x v="239"/>
    <s v="1004"/>
    <s v="ZCJ30"/>
    <x v="4"/>
    <s v="Elec Distribution 360-373"/>
    <s v="Mandated"/>
  </r>
  <r>
    <s v="ZCJ30"/>
    <x v="4"/>
    <x v="196"/>
    <x v="196"/>
    <s v="DIS-E Cap Blanket"/>
    <d v="1986-06-30T00:00:00"/>
    <x v="3"/>
    <n v="201503"/>
    <x v="0"/>
    <x v="1"/>
    <s v="369300"/>
    <s v="038                                "/>
    <s v="00"/>
    <s v="UADD    "/>
    <x v="239"/>
    <s v="1004"/>
    <s v="ZCJ30"/>
    <x v="4"/>
    <s v="Elec Distribution 360-373"/>
    <s v="Mandated"/>
  </r>
  <r>
    <s v="ZCJ30"/>
    <x v="4"/>
    <x v="196"/>
    <x v="196"/>
    <s v="DIS-E Cap Blanket"/>
    <d v="1986-06-30T00:00:00"/>
    <x v="3"/>
    <n v="201503"/>
    <x v="0"/>
    <x v="1"/>
    <s v="373200"/>
    <s v="038                                "/>
    <s v="00"/>
    <s v="UADD    "/>
    <x v="239"/>
    <s v="1004"/>
    <s v="ZCJ30"/>
    <x v="4"/>
    <s v="Elec Distribution 360-373"/>
    <s v="Mandated"/>
  </r>
  <r>
    <s v="ZCJ30"/>
    <x v="4"/>
    <x v="196"/>
    <x v="196"/>
    <s v="DIS-E Cap Blanket"/>
    <d v="1986-06-30T00:00:00"/>
    <x v="3"/>
    <n v="201503"/>
    <x v="0"/>
    <x v="1"/>
    <s v="373300"/>
    <s v="038                                "/>
    <s v="00"/>
    <s v="UADD    "/>
    <x v="239"/>
    <s v="1004"/>
    <s v="ZCJ30"/>
    <x v="4"/>
    <s v="Elec Distribution 360-373"/>
    <s v="Mandated"/>
  </r>
  <r>
    <s v="ZCJ30"/>
    <x v="4"/>
    <x v="196"/>
    <x v="196"/>
    <s v="DIS-E Cap Blanket"/>
    <d v="1986-06-30T00:00:00"/>
    <x v="3"/>
    <n v="201503"/>
    <x v="0"/>
    <x v="1"/>
    <s v="373400"/>
    <s v="038                                "/>
    <s v="00"/>
    <s v="UADD    "/>
    <x v="6418"/>
    <s v="1004"/>
    <s v="ZCJ30"/>
    <x v="4"/>
    <s v="Elec Distribution 360-373"/>
    <s v="Mandated"/>
  </r>
  <r>
    <s v="ZLL37"/>
    <x v="5"/>
    <x v="994"/>
    <x v="994"/>
    <s v="DIS-E Cap Blanket"/>
    <d v="1984-07-01T00:00:00"/>
    <x v="3"/>
    <n v="201503"/>
    <x v="0"/>
    <x v="1"/>
    <s v="364000"/>
    <s v="038                                "/>
    <s v="00"/>
    <s v="UADD    "/>
    <x v="1236"/>
    <s v="1005"/>
    <s v="ZLL37"/>
    <x v="5"/>
    <s v="Elec Distribution 360-373"/>
    <s v="Mandated"/>
  </r>
  <r>
    <s v="ZLL37"/>
    <x v="5"/>
    <x v="994"/>
    <x v="994"/>
    <s v="DIS-E Cap Blanket"/>
    <d v="1984-07-01T00:00:00"/>
    <x v="3"/>
    <n v="201503"/>
    <x v="0"/>
    <x v="1"/>
    <s v="365000"/>
    <s v="038                                "/>
    <s v="00"/>
    <s v="UADD    "/>
    <x v="89"/>
    <s v="1005"/>
    <s v="ZLL37"/>
    <x v="5"/>
    <s v="Elec Distribution 360-373"/>
    <s v="Mandated"/>
  </r>
  <r>
    <s v="ZLL37"/>
    <x v="5"/>
    <x v="994"/>
    <x v="994"/>
    <s v="DIS-E Cap Blanket"/>
    <d v="1984-07-01T00:00:00"/>
    <x v="3"/>
    <n v="201503"/>
    <x v="0"/>
    <x v="1"/>
    <s v="366000"/>
    <s v="038                                "/>
    <s v="00"/>
    <s v="UADD    "/>
    <x v="6419"/>
    <s v="1005"/>
    <s v="ZLL37"/>
    <x v="5"/>
    <s v="Elec Distribution 360-373"/>
    <s v="Mandated"/>
  </r>
  <r>
    <s v="ZLL37"/>
    <x v="5"/>
    <x v="994"/>
    <x v="994"/>
    <s v="DIS-E Cap Blanket"/>
    <d v="1984-07-01T00:00:00"/>
    <x v="3"/>
    <n v="201503"/>
    <x v="0"/>
    <x v="1"/>
    <s v="367000"/>
    <s v="038                                "/>
    <s v="00"/>
    <s v="UADD    "/>
    <x v="89"/>
    <s v="1005"/>
    <s v="ZLL37"/>
    <x v="5"/>
    <s v="Elec Distribution 360-373"/>
    <s v="Mandated"/>
  </r>
  <r>
    <s v="ZLL37"/>
    <x v="5"/>
    <x v="994"/>
    <x v="994"/>
    <s v="DIS-E Cap Blanket"/>
    <d v="1984-07-01T00:00:00"/>
    <x v="3"/>
    <n v="201503"/>
    <x v="0"/>
    <x v="1"/>
    <s v="369300"/>
    <s v="038                                "/>
    <s v="00"/>
    <s v="UADD    "/>
    <x v="6115"/>
    <s v="1005"/>
    <s v="ZLL37"/>
    <x v="5"/>
    <s v="Elec Distribution 360-373"/>
    <s v="Mandated"/>
  </r>
  <r>
    <s v="ZLL37"/>
    <x v="5"/>
    <x v="994"/>
    <x v="994"/>
    <s v="DIS-E Cap Blanket"/>
    <d v="1984-07-01T00:00:00"/>
    <x v="3"/>
    <n v="201503"/>
    <x v="0"/>
    <x v="1"/>
    <s v="373200"/>
    <s v="038                                "/>
    <s v="00"/>
    <s v="UADD    "/>
    <x v="1406"/>
    <s v="1005"/>
    <s v="ZLL37"/>
    <x v="5"/>
    <s v="Elec Distribution 360-373"/>
    <s v="Mandated"/>
  </r>
  <r>
    <s v="ZLL37"/>
    <x v="5"/>
    <x v="994"/>
    <x v="994"/>
    <s v="DIS-E Cap Blanket"/>
    <d v="1984-07-01T00:00:00"/>
    <x v="3"/>
    <n v="201503"/>
    <x v="0"/>
    <x v="1"/>
    <s v="373300"/>
    <s v="038                                "/>
    <s v="00"/>
    <s v="UADD    "/>
    <x v="5605"/>
    <s v="1005"/>
    <s v="ZLL37"/>
    <x v="5"/>
    <s v="Elec Distribution 360-373"/>
    <s v="Mandated"/>
  </r>
  <r>
    <s v="ZLL37"/>
    <x v="5"/>
    <x v="994"/>
    <x v="994"/>
    <s v="DIS-E Cap Blanket"/>
    <d v="1984-07-01T00:00:00"/>
    <x v="3"/>
    <n v="201503"/>
    <x v="0"/>
    <x v="1"/>
    <s v="373400"/>
    <s v="038                                "/>
    <s v="00"/>
    <s v="UADD    "/>
    <x v="6420"/>
    <s v="1005"/>
    <s v="ZLL37"/>
    <x v="5"/>
    <s v="Elec Distribution 360-373"/>
    <s v="Mandated"/>
  </r>
  <r>
    <s v="ZCJ37"/>
    <x v="5"/>
    <x v="198"/>
    <x v="198"/>
    <s v="DIS-E Cap Blanket"/>
    <d v="1986-06-30T00:00:00"/>
    <x v="3"/>
    <n v="201503"/>
    <x v="0"/>
    <x v="1"/>
    <s v="364000"/>
    <s v="038                                "/>
    <s v="00"/>
    <s v="UADD    "/>
    <x v="616"/>
    <s v="1005"/>
    <s v="ZCJ37"/>
    <x v="5"/>
    <s v="Elec Distribution 360-373"/>
    <s v="Mandated"/>
  </r>
  <r>
    <s v="ZCJ37"/>
    <x v="5"/>
    <x v="198"/>
    <x v="198"/>
    <s v="DIS-E Cap Blanket"/>
    <d v="1986-06-30T00:00:00"/>
    <x v="3"/>
    <n v="201503"/>
    <x v="0"/>
    <x v="1"/>
    <s v="369100"/>
    <s v="038                                "/>
    <s v="00"/>
    <s v="UADD    "/>
    <x v="6421"/>
    <s v="1005"/>
    <s v="ZCJ37"/>
    <x v="5"/>
    <s v="Elec Distribution 360-373"/>
    <s v="Mandated"/>
  </r>
  <r>
    <s v="ZCJ37"/>
    <x v="5"/>
    <x v="198"/>
    <x v="198"/>
    <s v="DIS-E Cap Blanket"/>
    <d v="1986-06-30T00:00:00"/>
    <x v="3"/>
    <n v="201503"/>
    <x v="0"/>
    <x v="1"/>
    <s v="373400"/>
    <s v="038                                "/>
    <s v="00"/>
    <s v="UADD    "/>
    <x v="6422"/>
    <s v="1005"/>
    <s v="ZCJ37"/>
    <x v="5"/>
    <s v="Elec Distribution 360-373"/>
    <s v="Mandated"/>
  </r>
  <r>
    <s v="ZLL37"/>
    <x v="5"/>
    <x v="199"/>
    <x v="199"/>
    <s v="DIS-E Cap Blanket"/>
    <d v="1984-07-01T00:00:00"/>
    <x v="3"/>
    <n v="201503"/>
    <x v="0"/>
    <x v="0"/>
    <s v="373400"/>
    <s v="028                                "/>
    <s v="00"/>
    <s v="UADD    "/>
    <x v="6423"/>
    <s v="1005"/>
    <s v="ZLL37"/>
    <x v="5"/>
    <s v="Elec Distribution 360-373"/>
    <s v="Mandated"/>
  </r>
  <r>
    <s v="ZBW37"/>
    <x v="5"/>
    <x v="200"/>
    <x v="200"/>
    <s v="DIS-E Cap Blanket"/>
    <d v="1986-12-20T00:00:00"/>
    <x v="3"/>
    <n v="201503"/>
    <x v="0"/>
    <x v="0"/>
    <s v="364000"/>
    <s v="028                                "/>
    <s v="00"/>
    <s v="UADD    "/>
    <x v="97"/>
    <s v="1005"/>
    <s v="ZBW37"/>
    <x v="5"/>
    <s v="Elec Distribution 360-373"/>
    <s v="Mandated"/>
  </r>
  <r>
    <s v="ZBW37"/>
    <x v="5"/>
    <x v="200"/>
    <x v="200"/>
    <s v="DIS-E Cap Blanket"/>
    <d v="1986-12-20T00:00:00"/>
    <x v="3"/>
    <n v="201503"/>
    <x v="0"/>
    <x v="0"/>
    <s v="373400"/>
    <s v="028                                "/>
    <s v="00"/>
    <s v="UADD    "/>
    <x v="6424"/>
    <s v="1005"/>
    <s v="ZBW37"/>
    <x v="5"/>
    <s v="Elec Distribution 360-373"/>
    <s v="Mandated"/>
  </r>
  <r>
    <s v="ZBR37"/>
    <x v="5"/>
    <x v="201"/>
    <x v="201"/>
    <s v="DIS-E Cap Blanket"/>
    <d v="1986-12-20T00:00:00"/>
    <x v="3"/>
    <n v="201503"/>
    <x v="0"/>
    <x v="0"/>
    <s v="364000"/>
    <s v="028                                "/>
    <s v="00"/>
    <s v="UADD    "/>
    <x v="239"/>
    <s v="1005"/>
    <s v="ZBR37"/>
    <x v="5"/>
    <s v="Elec Distribution 360-373"/>
    <s v="Mandated"/>
  </r>
  <r>
    <s v="ZBR37"/>
    <x v="5"/>
    <x v="201"/>
    <x v="201"/>
    <s v="DIS-E Cap Blanket"/>
    <d v="1986-12-20T00:00:00"/>
    <x v="3"/>
    <n v="201503"/>
    <x v="0"/>
    <x v="0"/>
    <s v="365000"/>
    <s v="028                                "/>
    <s v="00"/>
    <s v="UADD    "/>
    <x v="239"/>
    <s v="1005"/>
    <s v="ZBR37"/>
    <x v="5"/>
    <s v="Elec Distribution 360-373"/>
    <s v="Mandated"/>
  </r>
  <r>
    <s v="ZBR37"/>
    <x v="5"/>
    <x v="201"/>
    <x v="201"/>
    <s v="DIS-E Cap Blanket"/>
    <d v="1986-12-20T00:00:00"/>
    <x v="3"/>
    <n v="201503"/>
    <x v="0"/>
    <x v="0"/>
    <s v="373400"/>
    <s v="028                                "/>
    <s v="00"/>
    <s v="UADD    "/>
    <x v="6425"/>
    <s v="1005"/>
    <s v="ZBR37"/>
    <x v="5"/>
    <s v="Elec Distribution 360-373"/>
    <s v="Mandated"/>
  </r>
  <r>
    <s v="ZCM37"/>
    <x v="5"/>
    <x v="205"/>
    <x v="205"/>
    <s v="DIS-E Cap Blanket"/>
    <d v="1986-06-30T00:00:00"/>
    <x v="3"/>
    <n v="201503"/>
    <x v="0"/>
    <x v="1"/>
    <s v="373400"/>
    <s v="038                                "/>
    <s v="00"/>
    <s v="UADD    "/>
    <x v="6426"/>
    <s v="1005"/>
    <s v="ZCM37"/>
    <x v="5"/>
    <s v="Elec Distribution 360-373"/>
    <s v="Mandated"/>
  </r>
  <r>
    <s v="ZLL37"/>
    <x v="5"/>
    <x v="206"/>
    <x v="206"/>
    <s v="DIS-E Cap Blanket"/>
    <d v="1984-07-01T00:00:00"/>
    <x v="3"/>
    <n v="201503"/>
    <x v="0"/>
    <x v="1"/>
    <s v="364000"/>
    <s v="038                                "/>
    <s v="00"/>
    <s v="UADD    "/>
    <x v="6427"/>
    <s v="1005"/>
    <s v="ZLL37"/>
    <x v="5"/>
    <s v="Elec Distribution 360-373"/>
    <s v="Mandated"/>
  </r>
  <r>
    <s v="ZLL37"/>
    <x v="5"/>
    <x v="206"/>
    <x v="206"/>
    <s v="DIS-E Cap Blanket"/>
    <d v="1984-07-01T00:00:00"/>
    <x v="3"/>
    <n v="201503"/>
    <x v="0"/>
    <x v="1"/>
    <s v="373400"/>
    <s v="038                                "/>
    <s v="00"/>
    <s v="UADD    "/>
    <x v="6428"/>
    <s v="1005"/>
    <s v="ZLL37"/>
    <x v="5"/>
    <s v="Elec Distribution 360-373"/>
    <s v="Mandated"/>
  </r>
  <r>
    <s v="ZBR37"/>
    <x v="5"/>
    <x v="816"/>
    <x v="816"/>
    <s v="DIS-E Cap Blanket"/>
    <d v="1951-01-01T00:00:00"/>
    <x v="3"/>
    <n v="201503"/>
    <x v="0"/>
    <x v="0"/>
    <s v="364000"/>
    <s v="028                                "/>
    <s v="00"/>
    <s v="UADD    "/>
    <x v="6429"/>
    <s v="1005"/>
    <s v="ZBR37"/>
    <x v="5"/>
    <s v="Elec Distribution 360-373"/>
    <s v="Mandated"/>
  </r>
  <r>
    <s v="ZBR37"/>
    <x v="5"/>
    <x v="816"/>
    <x v="816"/>
    <s v="DIS-E Cap Blanket"/>
    <d v="1951-01-01T00:00:00"/>
    <x v="3"/>
    <n v="201503"/>
    <x v="0"/>
    <x v="0"/>
    <s v="365000"/>
    <s v="028                                "/>
    <s v="00"/>
    <s v="UADD    "/>
    <x v="6430"/>
    <s v="1005"/>
    <s v="ZBR37"/>
    <x v="5"/>
    <s v="Elec Distribution 360-373"/>
    <s v="Mandated"/>
  </r>
  <r>
    <s v="ZBR37"/>
    <x v="5"/>
    <x v="816"/>
    <x v="816"/>
    <s v="DIS-E Cap Blanket"/>
    <d v="1951-01-01T00:00:00"/>
    <x v="3"/>
    <n v="201503"/>
    <x v="0"/>
    <x v="0"/>
    <s v="366000"/>
    <s v="028                                "/>
    <s v="00"/>
    <s v="UADD    "/>
    <x v="6431"/>
    <s v="1005"/>
    <s v="ZBR37"/>
    <x v="5"/>
    <s v="Elec Distribution 360-373"/>
    <s v="Mandated"/>
  </r>
  <r>
    <s v="ZBR37"/>
    <x v="5"/>
    <x v="816"/>
    <x v="816"/>
    <s v="DIS-E Cap Blanket"/>
    <d v="1951-01-01T00:00:00"/>
    <x v="3"/>
    <n v="201503"/>
    <x v="0"/>
    <x v="0"/>
    <s v="367000"/>
    <s v="028                                "/>
    <s v="00"/>
    <s v="UADD    "/>
    <x v="6432"/>
    <s v="1005"/>
    <s v="ZBR37"/>
    <x v="5"/>
    <s v="Elec Distribution 360-373"/>
    <s v="Mandated"/>
  </r>
  <r>
    <s v="ZBR37"/>
    <x v="5"/>
    <x v="816"/>
    <x v="816"/>
    <s v="DIS-E Cap Blanket"/>
    <d v="1951-01-01T00:00:00"/>
    <x v="3"/>
    <n v="201503"/>
    <x v="0"/>
    <x v="0"/>
    <s v="369300"/>
    <s v="028                                "/>
    <s v="00"/>
    <s v="UADD    "/>
    <x v="6431"/>
    <s v="1005"/>
    <s v="ZBR37"/>
    <x v="5"/>
    <s v="Elec Distribution 360-373"/>
    <s v="Mandated"/>
  </r>
  <r>
    <s v="ZBR37"/>
    <x v="5"/>
    <x v="816"/>
    <x v="816"/>
    <s v="DIS-E Cap Blanket"/>
    <d v="1951-01-01T00:00:00"/>
    <x v="3"/>
    <n v="201503"/>
    <x v="0"/>
    <x v="0"/>
    <s v="373200"/>
    <s v="028                                "/>
    <s v="00"/>
    <s v="UADD    "/>
    <x v="6433"/>
    <s v="1005"/>
    <s v="ZBR37"/>
    <x v="5"/>
    <s v="Elec Distribution 360-373"/>
    <s v="Mandated"/>
  </r>
  <r>
    <s v="ZBR37"/>
    <x v="5"/>
    <x v="816"/>
    <x v="816"/>
    <s v="DIS-E Cap Blanket"/>
    <d v="1951-01-01T00:00:00"/>
    <x v="3"/>
    <n v="201503"/>
    <x v="0"/>
    <x v="0"/>
    <s v="373300"/>
    <s v="028                                "/>
    <s v="00"/>
    <s v="UADD    "/>
    <x v="6431"/>
    <s v="1005"/>
    <s v="ZBR37"/>
    <x v="5"/>
    <s v="Elec Distribution 360-373"/>
    <s v="Mandated"/>
  </r>
  <r>
    <s v="ZBR37"/>
    <x v="5"/>
    <x v="816"/>
    <x v="816"/>
    <s v="DIS-E Cap Blanket"/>
    <d v="1951-01-01T00:00:00"/>
    <x v="3"/>
    <n v="201503"/>
    <x v="0"/>
    <x v="0"/>
    <s v="373400"/>
    <s v="028                                "/>
    <s v="00"/>
    <s v="UADD    "/>
    <x v="6434"/>
    <s v="1005"/>
    <s v="ZBR37"/>
    <x v="5"/>
    <s v="Elec Distribution 360-373"/>
    <s v="Mandated"/>
  </r>
  <r>
    <s v="ZPJ37"/>
    <x v="5"/>
    <x v="207"/>
    <x v="207"/>
    <s v="DIS-E Cap Blanket"/>
    <d v="1986-12-20T00:00:00"/>
    <x v="3"/>
    <n v="201503"/>
    <x v="0"/>
    <x v="1"/>
    <s v="373400"/>
    <s v="038                                "/>
    <s v="00"/>
    <s v="UADD    "/>
    <x v="6435"/>
    <s v="1005"/>
    <s v="ZPJ37"/>
    <x v="5"/>
    <s v="Elec Distribution 360-373"/>
    <s v="Mandated"/>
  </r>
  <r>
    <s v="ZLL37"/>
    <x v="5"/>
    <x v="209"/>
    <x v="209"/>
    <s v="DIS-E Cap Blanket"/>
    <d v="1984-07-01T00:00:00"/>
    <x v="3"/>
    <n v="201503"/>
    <x v="0"/>
    <x v="1"/>
    <s v="373400"/>
    <s v="038                                "/>
    <s v="00"/>
    <s v="UADD    "/>
    <x v="6436"/>
    <s v="1005"/>
    <s v="ZLL37"/>
    <x v="5"/>
    <s v="Elec Distribution 360-373"/>
    <s v="Mandated"/>
  </r>
  <r>
    <s v="ZPJ37"/>
    <x v="5"/>
    <x v="211"/>
    <x v="211"/>
    <s v="DIS-E Cap Blanket"/>
    <d v="1986-12-20T00:00:00"/>
    <x v="3"/>
    <n v="201503"/>
    <x v="0"/>
    <x v="0"/>
    <s v="373400"/>
    <s v="028                                "/>
    <s v="00"/>
    <s v="UADD    "/>
    <x v="6437"/>
    <s v="1005"/>
    <s v="ZPJ37"/>
    <x v="5"/>
    <s v="Elec Distribution 360-373"/>
    <s v="Mandated"/>
  </r>
  <r>
    <s v="ZBO37"/>
    <x v="5"/>
    <x v="212"/>
    <x v="212"/>
    <s v="DIS-E Cap Blanket"/>
    <d v="2005-01-01T00:00:00"/>
    <x v="3"/>
    <n v="201503"/>
    <x v="0"/>
    <x v="0"/>
    <s v="365000"/>
    <s v="028                                "/>
    <s v="00"/>
    <s v="UADD    "/>
    <x v="6438"/>
    <s v="1005"/>
    <s v="ZBO37"/>
    <x v="5"/>
    <s v="Elec Distribution 360-373"/>
    <s v="Mandated"/>
  </r>
  <r>
    <s v="ZBO37"/>
    <x v="5"/>
    <x v="212"/>
    <x v="212"/>
    <s v="DIS-E Cap Blanket"/>
    <d v="2005-01-01T00:00:00"/>
    <x v="3"/>
    <n v="201503"/>
    <x v="0"/>
    <x v="0"/>
    <s v="373400"/>
    <s v="028                                "/>
    <s v="00"/>
    <s v="UADD    "/>
    <x v="6439"/>
    <s v="1005"/>
    <s v="ZBO37"/>
    <x v="5"/>
    <s v="Elec Distribution 360-373"/>
    <s v="Mandated"/>
  </r>
  <r>
    <s v="ZCS37"/>
    <x v="5"/>
    <x v="213"/>
    <x v="213"/>
    <s v="DIS-E Cap Blanket"/>
    <d v="1994-09-02T00:00:00"/>
    <x v="3"/>
    <n v="201503"/>
    <x v="0"/>
    <x v="1"/>
    <s v="373400"/>
    <s v="038                                "/>
    <s v="00"/>
    <s v="UADD    "/>
    <x v="6440"/>
    <s v="1005"/>
    <s v="ZCS37"/>
    <x v="5"/>
    <s v="Elec Distribution 360-373"/>
    <s v="Mandated"/>
  </r>
  <r>
    <s v="ZBC37"/>
    <x v="5"/>
    <x v="214"/>
    <x v="214"/>
    <s v="DIS-E Cap Blanket"/>
    <d v="1984-10-01T00:00:00"/>
    <x v="3"/>
    <n v="201503"/>
    <x v="0"/>
    <x v="0"/>
    <s v="373400"/>
    <s v="028                                "/>
    <s v="00"/>
    <s v="UADD    "/>
    <x v="6441"/>
    <s v="1005"/>
    <s v="ZBC37"/>
    <x v="5"/>
    <s v="Elec Distribution 360-373"/>
    <s v="Mandated"/>
  </r>
  <r>
    <s v="MN207"/>
    <x v="8"/>
    <x v="217"/>
    <x v="217"/>
    <s v="DIS-Pur Blanket"/>
    <d v="1991-09-30T00:00:00"/>
    <x v="3"/>
    <n v="201503"/>
    <x v="1"/>
    <x v="2"/>
    <s v="381000"/>
    <s v="068                                "/>
    <s v="00"/>
    <s v="UADD    "/>
    <x v="6442"/>
    <s v="1050"/>
    <s v="MN207"/>
    <x v="8"/>
    <s v="Gas Distribution 374-387"/>
    <s v="Mandated"/>
  </r>
  <r>
    <s v="XE021"/>
    <x v="8"/>
    <x v="218"/>
    <x v="218"/>
    <s v="DIS-Pur Blanket"/>
    <d v="1986-11-30T00:00:00"/>
    <x v="3"/>
    <n v="201503"/>
    <x v="1"/>
    <x v="0"/>
    <s v="381000"/>
    <s v="028                                "/>
    <s v="00"/>
    <s v="UADD    "/>
    <x v="6443"/>
    <s v="1050"/>
    <s v="XE021"/>
    <x v="8"/>
    <s v="Gas Distribution 374-387"/>
    <s v="Mandated"/>
  </r>
  <r>
    <s v="MN207"/>
    <x v="8"/>
    <x v="995"/>
    <x v="995"/>
    <s v="DIS-Pur Blanket"/>
    <d v="2015-01-01T00:00:00"/>
    <x v="3"/>
    <n v="201503"/>
    <x v="1"/>
    <x v="2"/>
    <s v="381000"/>
    <s v="068                                "/>
    <s v="00"/>
    <s v="UADD    "/>
    <x v="6444"/>
    <s v="1050"/>
    <s v="MN207"/>
    <x v="8"/>
    <s v="Gas Distribution 374-387"/>
    <s v="Mandated"/>
  </r>
  <r>
    <s v="XE021"/>
    <x v="8"/>
    <x v="910"/>
    <x v="910"/>
    <s v="DIS-Pur Blanket"/>
    <d v="2015-01-01T00:00:00"/>
    <x v="3"/>
    <n v="201503"/>
    <x v="1"/>
    <x v="0"/>
    <s v="381000"/>
    <s v="028                                "/>
    <s v="00"/>
    <s v="UADD    "/>
    <x v="6445"/>
    <s v="1050"/>
    <s v="XE021"/>
    <x v="8"/>
    <s v="Gas Distribution 374-387"/>
    <s v="Mandated"/>
  </r>
  <r>
    <s v="XE022"/>
    <x v="9"/>
    <x v="817"/>
    <x v="817"/>
    <s v="DIS-Pur Blanket"/>
    <d v="1986-11-30T00:00:00"/>
    <x v="3"/>
    <n v="201503"/>
    <x v="1"/>
    <x v="0"/>
    <s v="381000"/>
    <s v="028                                "/>
    <s v="00"/>
    <s v="UADD    "/>
    <x v="6446"/>
    <s v="1051"/>
    <s v="XE022"/>
    <x v="9"/>
    <s v="Gas Distribution 374-387"/>
    <s v="Mandated"/>
  </r>
  <r>
    <s v="MN508"/>
    <x v="9"/>
    <x v="219"/>
    <x v="219"/>
    <s v="DIS-Pur Blanket"/>
    <d v="2005-01-01T00:00:00"/>
    <x v="3"/>
    <n v="201503"/>
    <x v="1"/>
    <x v="2"/>
    <s v="381000"/>
    <s v="068                                "/>
    <s v="00"/>
    <s v="UADD    "/>
    <x v="6447"/>
    <s v="1051"/>
    <s v="MN508"/>
    <x v="9"/>
    <s v="Gas Distribution 374-387"/>
    <s v="Mandated"/>
  </r>
  <r>
    <s v="MN320"/>
    <x v="10"/>
    <x v="911"/>
    <x v="911"/>
    <s v="DIS-Pur Blanket"/>
    <d v="2015-01-01T00:00:00"/>
    <x v="3"/>
    <n v="201503"/>
    <x v="1"/>
    <x v="2"/>
    <s v="381000"/>
    <s v="068                                "/>
    <s v="00"/>
    <s v="UADD    "/>
    <x v="6448"/>
    <s v="1053"/>
    <s v="MN320"/>
    <x v="10"/>
    <s v="Gas Distribution 374-387"/>
    <s v="Mandated"/>
  </r>
  <r>
    <s v="29B51"/>
    <x v="10"/>
    <x v="912"/>
    <x v="912"/>
    <s v="DIS-Pur Blanket"/>
    <d v="2015-01-01T00:00:00"/>
    <x v="3"/>
    <n v="201503"/>
    <x v="1"/>
    <x v="0"/>
    <s v="381000"/>
    <s v="028                                "/>
    <s v="00"/>
    <s v="UADD    "/>
    <x v="6449"/>
    <s v="1053"/>
    <s v="29B51"/>
    <x v="10"/>
    <s v="Gas Distribution 374-387"/>
    <s v="Mandated"/>
  </r>
  <r>
    <s v="LS204"/>
    <x v="11"/>
    <x v="221"/>
    <x v="221"/>
    <s v="DIS-E Cap Specific"/>
    <d v="2012-02-01T00:00:00"/>
    <x v="3"/>
    <n v="201503"/>
    <x v="0"/>
    <x v="1"/>
    <s v="361000"/>
    <s v="038                                "/>
    <s v="LMR"/>
    <s v="UADD    "/>
    <x v="6450"/>
    <s v="1107"/>
    <s v="LS204"/>
    <x v="11"/>
    <s v="Elec Distribution 360-373"/>
    <s v="Projects"/>
  </r>
  <r>
    <s v="LS204"/>
    <x v="11"/>
    <x v="221"/>
    <x v="221"/>
    <s v="DIS-E Cap Specific"/>
    <d v="2012-02-01T00:00:00"/>
    <x v="3"/>
    <n v="201503"/>
    <x v="0"/>
    <x v="1"/>
    <s v="362000"/>
    <s v="038                                "/>
    <s v="LMR"/>
    <s v="UADD    "/>
    <x v="6451"/>
    <s v="1107"/>
    <s v="LS204"/>
    <x v="11"/>
    <s v="Elec Distribution 360-373"/>
    <s v="Projects"/>
  </r>
  <r>
    <s v="LS204"/>
    <x v="11"/>
    <x v="222"/>
    <x v="222"/>
    <s v="TRN-Cap Specific"/>
    <d v="2012-07-01T00:00:00"/>
    <x v="3"/>
    <n v="201503"/>
    <x v="0"/>
    <x v="3"/>
    <s v="353000"/>
    <s v="028                                "/>
    <s v="LMR"/>
    <s v="UADD    "/>
    <x v="6452"/>
    <s v="1107"/>
    <s v="LS204"/>
    <x v="11"/>
    <s v="Elec Distribution 360-373"/>
    <s v="Projects"/>
  </r>
  <r>
    <s v="XS006"/>
    <x v="12"/>
    <x v="224"/>
    <x v="224"/>
    <s v="TRN-Pur Blanket"/>
    <d v="1987-04-07T00:00:00"/>
    <x v="3"/>
    <n v="201503"/>
    <x v="0"/>
    <x v="3"/>
    <s v="353000"/>
    <s v="028                                "/>
    <s v="TRFSPK"/>
    <s v="UADD    "/>
    <x v="6453"/>
    <s v="2000"/>
    <s v="XS006"/>
    <x v="12"/>
    <s v="Elec Transmission 350-359"/>
    <s v="Programs"/>
  </r>
  <r>
    <s v="XS007"/>
    <x v="13"/>
    <x v="226"/>
    <x v="226"/>
    <s v="TRN-Pur Blanket"/>
    <d v="1988-11-14T00:00:00"/>
    <x v="3"/>
    <n v="201503"/>
    <x v="0"/>
    <x v="3"/>
    <s v="353000"/>
    <s v="028                                "/>
    <s v="OCBSPK"/>
    <s v="UADD    "/>
    <x v="6454"/>
    <s v="2001"/>
    <s v="XS007"/>
    <x v="13"/>
    <s v="Elec Transmission 350-359"/>
    <s v="Programs"/>
  </r>
  <r>
    <s v="LS005"/>
    <x v="14"/>
    <x v="227"/>
    <x v="227"/>
    <s v="TRN-Cap Blanket"/>
    <d v="1986-06-30T00:00:00"/>
    <x v="3"/>
    <n v="201503"/>
    <x v="0"/>
    <x v="3"/>
    <s v="355000"/>
    <s v="399                                "/>
    <s v="399T"/>
    <s v="UADD    "/>
    <x v="6455"/>
    <s v="2051"/>
    <s v="LS005"/>
    <x v="14"/>
    <s v="Elec Transmission 350-359"/>
    <s v="Programs"/>
  </r>
  <r>
    <s v="LS005"/>
    <x v="14"/>
    <x v="227"/>
    <x v="227"/>
    <s v="TRN-Cap Blanket"/>
    <d v="1986-06-30T00:00:00"/>
    <x v="3"/>
    <n v="201503"/>
    <x v="0"/>
    <x v="3"/>
    <s v="356000"/>
    <s v="399                                "/>
    <s v="399T"/>
    <s v="UADD    "/>
    <x v="6456"/>
    <s v="2051"/>
    <s v="LS005"/>
    <x v="14"/>
    <s v="Elec Transmission 350-359"/>
    <s v="Programs"/>
  </r>
  <r>
    <s v="LS005"/>
    <x v="14"/>
    <x v="228"/>
    <x v="228"/>
    <s v="TRN-Cap Blanket"/>
    <d v="1986-06-30T00:00:00"/>
    <x v="3"/>
    <n v="201503"/>
    <x v="0"/>
    <x v="3"/>
    <s v="355000"/>
    <s v="299                                "/>
    <s v="299T"/>
    <s v="UADD    "/>
    <x v="6457"/>
    <s v="2051"/>
    <s v="LS005"/>
    <x v="14"/>
    <s v="Elec Transmission 350-359"/>
    <s v="Programs"/>
  </r>
  <r>
    <s v="LS005"/>
    <x v="14"/>
    <x v="228"/>
    <x v="228"/>
    <s v="TRN-Cap Blanket"/>
    <d v="1986-06-30T00:00:00"/>
    <x v="3"/>
    <n v="201503"/>
    <x v="0"/>
    <x v="3"/>
    <s v="356000"/>
    <s v="299                                "/>
    <s v="299T"/>
    <s v="UADD    "/>
    <x v="6458"/>
    <s v="2051"/>
    <s v="LS005"/>
    <x v="14"/>
    <s v="Elec Transmission 350-359"/>
    <s v="Programs"/>
  </r>
  <r>
    <s v="ZLL33"/>
    <x v="15"/>
    <x v="232"/>
    <x v="232"/>
    <s v="DIS-E Cap Blanket"/>
    <d v="1984-01-01T00:00:00"/>
    <x v="3"/>
    <n v="201503"/>
    <x v="0"/>
    <x v="0"/>
    <s v="366000"/>
    <s v="028                                "/>
    <s v="00"/>
    <s v="UADD    "/>
    <x v="6088"/>
    <s v="2054"/>
    <s v="ZLL33"/>
    <x v="15"/>
    <s v="Elec Distribution 360-373"/>
    <s v="Projects"/>
  </r>
  <r>
    <s v="ZBW33"/>
    <x v="15"/>
    <x v="233"/>
    <x v="233"/>
    <s v="DIS-E Cap Blanket"/>
    <d v="1984-01-01T00:00:00"/>
    <x v="3"/>
    <n v="201503"/>
    <x v="0"/>
    <x v="0"/>
    <s v="364000"/>
    <s v="028                                "/>
    <s v="00"/>
    <s v="UADD    "/>
    <x v="6459"/>
    <s v="2054"/>
    <s v="ZBW33"/>
    <x v="15"/>
    <s v="Elec Distribution 360-373"/>
    <s v="Projects"/>
  </r>
  <r>
    <s v="ZBW33"/>
    <x v="15"/>
    <x v="233"/>
    <x v="233"/>
    <s v="DIS-E Cap Blanket"/>
    <d v="1984-01-01T00:00:00"/>
    <x v="3"/>
    <n v="201503"/>
    <x v="0"/>
    <x v="0"/>
    <s v="365000"/>
    <s v="028                                "/>
    <s v="00"/>
    <s v="UADD    "/>
    <x v="6460"/>
    <s v="2054"/>
    <s v="ZBW33"/>
    <x v="15"/>
    <s v="Elec Distribution 360-373"/>
    <s v="Projects"/>
  </r>
  <r>
    <s v="ZBW33"/>
    <x v="15"/>
    <x v="233"/>
    <x v="233"/>
    <s v="DIS-E Cap Blanket"/>
    <d v="1984-01-01T00:00:00"/>
    <x v="3"/>
    <n v="201503"/>
    <x v="0"/>
    <x v="0"/>
    <s v="366000"/>
    <s v="028                                "/>
    <s v="00"/>
    <s v="UADD    "/>
    <x v="6461"/>
    <s v="2054"/>
    <s v="ZBW33"/>
    <x v="15"/>
    <s v="Elec Distribution 360-373"/>
    <s v="Projects"/>
  </r>
  <r>
    <s v="ZBW33"/>
    <x v="15"/>
    <x v="233"/>
    <x v="233"/>
    <s v="DIS-E Cap Blanket"/>
    <d v="1984-01-01T00:00:00"/>
    <x v="3"/>
    <n v="201503"/>
    <x v="0"/>
    <x v="0"/>
    <s v="367000"/>
    <s v="028                                "/>
    <s v="00"/>
    <s v="UADD    "/>
    <x v="6462"/>
    <s v="2054"/>
    <s v="ZBW33"/>
    <x v="15"/>
    <s v="Elec Distribution 360-373"/>
    <s v="Projects"/>
  </r>
  <r>
    <s v="ZBW33"/>
    <x v="15"/>
    <x v="233"/>
    <x v="233"/>
    <s v="DIS-E Cap Blanket"/>
    <d v="1984-01-01T00:00:00"/>
    <x v="3"/>
    <n v="201503"/>
    <x v="0"/>
    <x v="0"/>
    <s v="368000"/>
    <s v="028                                "/>
    <s v="00"/>
    <s v="UADD    "/>
    <x v="6461"/>
    <s v="2054"/>
    <s v="ZBW33"/>
    <x v="15"/>
    <s v="Elec Distribution 360-373"/>
    <s v="Projects"/>
  </r>
  <r>
    <s v="ZBW33"/>
    <x v="15"/>
    <x v="233"/>
    <x v="233"/>
    <s v="DIS-E Cap Blanket"/>
    <d v="1984-01-01T00:00:00"/>
    <x v="3"/>
    <n v="201503"/>
    <x v="0"/>
    <x v="0"/>
    <s v="369100"/>
    <s v="028                                "/>
    <s v="00"/>
    <s v="UADD    "/>
    <x v="6463"/>
    <s v="2054"/>
    <s v="ZBW33"/>
    <x v="15"/>
    <s v="Elec Distribution 360-373"/>
    <s v="Projects"/>
  </r>
  <r>
    <s v="ZBW33"/>
    <x v="15"/>
    <x v="233"/>
    <x v="233"/>
    <s v="DIS-E Cap Blanket"/>
    <d v="1984-01-01T00:00:00"/>
    <x v="3"/>
    <n v="201503"/>
    <x v="0"/>
    <x v="0"/>
    <s v="369300"/>
    <s v="028                                "/>
    <s v="00"/>
    <s v="UADD    "/>
    <x v="6464"/>
    <s v="2054"/>
    <s v="ZBW33"/>
    <x v="15"/>
    <s v="Elec Distribution 360-373"/>
    <s v="Projects"/>
  </r>
  <r>
    <s v="ZBW33"/>
    <x v="15"/>
    <x v="233"/>
    <x v="233"/>
    <s v="DIS-E Cap Blanket"/>
    <d v="1984-01-01T00:00:00"/>
    <x v="3"/>
    <n v="201503"/>
    <x v="0"/>
    <x v="0"/>
    <s v="373200"/>
    <s v="028                                "/>
    <s v="00"/>
    <s v="UADD    "/>
    <x v="6464"/>
    <s v="2054"/>
    <s v="ZBW33"/>
    <x v="15"/>
    <s v="Elec Distribution 360-373"/>
    <s v="Projects"/>
  </r>
  <r>
    <s v="ZLL33"/>
    <x v="15"/>
    <x v="996"/>
    <x v="996"/>
    <s v="DIS-E Cap Blanket"/>
    <d v="1984-07-01T00:00:00"/>
    <x v="3"/>
    <n v="201503"/>
    <x v="0"/>
    <x v="1"/>
    <s v="364000"/>
    <s v="038                                "/>
    <s v="00"/>
    <s v="UADD    "/>
    <x v="5213"/>
    <s v="2054"/>
    <s v="ZLL33"/>
    <x v="15"/>
    <s v="Elec Distribution 360-373"/>
    <s v="Projects"/>
  </r>
  <r>
    <s v="ZLL33"/>
    <x v="15"/>
    <x v="996"/>
    <x v="996"/>
    <s v="DIS-E Cap Blanket"/>
    <d v="1984-07-01T00:00:00"/>
    <x v="3"/>
    <n v="201503"/>
    <x v="0"/>
    <x v="1"/>
    <s v="365000"/>
    <s v="038                                "/>
    <s v="00"/>
    <s v="UADD    "/>
    <x v="6465"/>
    <s v="2054"/>
    <s v="ZLL33"/>
    <x v="15"/>
    <s v="Elec Distribution 360-373"/>
    <s v="Projects"/>
  </r>
  <r>
    <s v="ZLL33"/>
    <x v="15"/>
    <x v="996"/>
    <x v="996"/>
    <s v="DIS-E Cap Blanket"/>
    <d v="1984-07-01T00:00:00"/>
    <x v="3"/>
    <n v="201503"/>
    <x v="0"/>
    <x v="1"/>
    <s v="366000"/>
    <s v="038                                "/>
    <s v="00"/>
    <s v="UADD    "/>
    <x v="6466"/>
    <s v="2054"/>
    <s v="ZLL33"/>
    <x v="15"/>
    <s v="Elec Distribution 360-373"/>
    <s v="Projects"/>
  </r>
  <r>
    <s v="ZLL33"/>
    <x v="15"/>
    <x v="996"/>
    <x v="996"/>
    <s v="DIS-E Cap Blanket"/>
    <d v="1984-07-01T00:00:00"/>
    <x v="3"/>
    <n v="201503"/>
    <x v="0"/>
    <x v="1"/>
    <s v="367000"/>
    <s v="038                                "/>
    <s v="00"/>
    <s v="UADD    "/>
    <x v="6467"/>
    <s v="2054"/>
    <s v="ZLL33"/>
    <x v="15"/>
    <s v="Elec Distribution 360-373"/>
    <s v="Projects"/>
  </r>
  <r>
    <s v="ZLL33"/>
    <x v="15"/>
    <x v="996"/>
    <x v="996"/>
    <s v="DIS-E Cap Blanket"/>
    <d v="1984-07-01T00:00:00"/>
    <x v="3"/>
    <n v="201503"/>
    <x v="0"/>
    <x v="1"/>
    <s v="368000"/>
    <s v="038                                "/>
    <s v="00"/>
    <s v="UADD    "/>
    <x v="1922"/>
    <s v="2054"/>
    <s v="ZLL33"/>
    <x v="15"/>
    <s v="Elec Distribution 360-373"/>
    <s v="Projects"/>
  </r>
  <r>
    <s v="ZLL33"/>
    <x v="15"/>
    <x v="996"/>
    <x v="996"/>
    <s v="DIS-E Cap Blanket"/>
    <d v="1984-07-01T00:00:00"/>
    <x v="3"/>
    <n v="201503"/>
    <x v="0"/>
    <x v="1"/>
    <s v="369100"/>
    <s v="038                                "/>
    <s v="00"/>
    <s v="UADD    "/>
    <x v="6468"/>
    <s v="2054"/>
    <s v="ZLL33"/>
    <x v="15"/>
    <s v="Elec Distribution 360-373"/>
    <s v="Projects"/>
  </r>
  <r>
    <s v="ZLL33"/>
    <x v="15"/>
    <x v="996"/>
    <x v="996"/>
    <s v="DIS-E Cap Blanket"/>
    <d v="1984-07-01T00:00:00"/>
    <x v="3"/>
    <n v="201503"/>
    <x v="0"/>
    <x v="1"/>
    <s v="369300"/>
    <s v="038                                "/>
    <s v="00"/>
    <s v="UADD    "/>
    <x v="4009"/>
    <s v="2054"/>
    <s v="ZLL33"/>
    <x v="15"/>
    <s v="Elec Distribution 360-373"/>
    <s v="Projects"/>
  </r>
  <r>
    <s v="ZLL33"/>
    <x v="15"/>
    <x v="996"/>
    <x v="996"/>
    <s v="DIS-E Cap Blanket"/>
    <d v="1984-07-01T00:00:00"/>
    <x v="3"/>
    <n v="201503"/>
    <x v="0"/>
    <x v="1"/>
    <s v="373200"/>
    <s v="038                                "/>
    <s v="00"/>
    <s v="UADD    "/>
    <x v="6469"/>
    <s v="2054"/>
    <s v="ZLL33"/>
    <x v="15"/>
    <s v="Elec Distribution 360-373"/>
    <s v="Projects"/>
  </r>
  <r>
    <s v="ZLL33"/>
    <x v="15"/>
    <x v="235"/>
    <x v="235"/>
    <s v="DIS-E Cap Blanket"/>
    <d v="2004-10-01T00:00:00"/>
    <x v="3"/>
    <n v="201503"/>
    <x v="0"/>
    <x v="1"/>
    <s v="367000"/>
    <s v="038                                "/>
    <s v="00"/>
    <s v="UADD    "/>
    <x v="6470"/>
    <s v="2054"/>
    <s v="ZLL33"/>
    <x v="15"/>
    <s v="Elec Distribution 360-373"/>
    <s v="Projects"/>
  </r>
  <r>
    <s v="ZCM33"/>
    <x v="15"/>
    <x v="236"/>
    <x v="236"/>
    <s v="DIS-E Cap Blanket"/>
    <d v="1986-06-30T00:00:00"/>
    <x v="3"/>
    <n v="201503"/>
    <x v="0"/>
    <x v="1"/>
    <s v="365000"/>
    <s v="038                                "/>
    <s v="00"/>
    <s v="UADD    "/>
    <x v="6471"/>
    <s v="2054"/>
    <s v="ZCM33"/>
    <x v="15"/>
    <s v="Elec Distribution 360-373"/>
    <s v="Projects"/>
  </r>
  <r>
    <s v="ZCM33"/>
    <x v="15"/>
    <x v="236"/>
    <x v="236"/>
    <s v="DIS-E Cap Blanket"/>
    <d v="1986-06-30T00:00:00"/>
    <x v="3"/>
    <n v="201503"/>
    <x v="0"/>
    <x v="1"/>
    <s v="366000"/>
    <s v="038                                "/>
    <s v="00"/>
    <s v="UADD    "/>
    <x v="6472"/>
    <s v="2054"/>
    <s v="ZCM33"/>
    <x v="15"/>
    <s v="Elec Distribution 360-373"/>
    <s v="Projects"/>
  </r>
  <r>
    <s v="ZCM33"/>
    <x v="15"/>
    <x v="236"/>
    <x v="236"/>
    <s v="DIS-E Cap Blanket"/>
    <d v="1986-06-30T00:00:00"/>
    <x v="3"/>
    <n v="201503"/>
    <x v="0"/>
    <x v="1"/>
    <s v="367000"/>
    <s v="038                                "/>
    <s v="00"/>
    <s v="UADD    "/>
    <x v="6473"/>
    <s v="2054"/>
    <s v="ZCM33"/>
    <x v="15"/>
    <s v="Elec Distribution 360-373"/>
    <s v="Projects"/>
  </r>
  <r>
    <s v="ZCM33"/>
    <x v="15"/>
    <x v="236"/>
    <x v="236"/>
    <s v="DIS-E Cap Blanket"/>
    <d v="1986-06-30T00:00:00"/>
    <x v="3"/>
    <n v="201503"/>
    <x v="0"/>
    <x v="1"/>
    <s v="369300"/>
    <s v="038                                "/>
    <s v="00"/>
    <s v="UADD    "/>
    <x v="6474"/>
    <s v="2054"/>
    <s v="ZCM33"/>
    <x v="15"/>
    <s v="Elec Distribution 360-373"/>
    <s v="Projects"/>
  </r>
  <r>
    <s v="ZLL33"/>
    <x v="15"/>
    <x v="819"/>
    <x v="819"/>
    <s v="DIS-E Cap Blanket"/>
    <d v="1984-01-01T00:00:00"/>
    <x v="3"/>
    <n v="201503"/>
    <x v="0"/>
    <x v="1"/>
    <s v="366000"/>
    <s v="038                                "/>
    <s v="00"/>
    <s v="UADD    "/>
    <x v="6475"/>
    <s v="2054"/>
    <s v="ZLL33"/>
    <x v="15"/>
    <s v="Elec Distribution 360-373"/>
    <s v="Projects"/>
  </r>
  <r>
    <s v="ZLL33"/>
    <x v="15"/>
    <x v="819"/>
    <x v="819"/>
    <s v="DIS-E Cap Blanket"/>
    <d v="1984-01-01T00:00:00"/>
    <x v="3"/>
    <n v="201503"/>
    <x v="0"/>
    <x v="1"/>
    <s v="367000"/>
    <s v="038                                "/>
    <s v="00"/>
    <s v="UADD    "/>
    <x v="6476"/>
    <s v="2054"/>
    <s v="ZLL33"/>
    <x v="15"/>
    <s v="Elec Distribution 360-373"/>
    <s v="Projects"/>
  </r>
  <r>
    <s v="ZCS33"/>
    <x v="15"/>
    <x v="237"/>
    <x v="237"/>
    <s v="DIS-E Cap Blanket"/>
    <d v="1994-09-02T00:00:00"/>
    <x v="3"/>
    <n v="201503"/>
    <x v="0"/>
    <x v="1"/>
    <s v="364000"/>
    <s v="038                                "/>
    <s v="00"/>
    <s v="UADD    "/>
    <x v="6477"/>
    <s v="2054"/>
    <s v="ZCS33"/>
    <x v="15"/>
    <s v="Elec Distribution 360-373"/>
    <s v="Projects"/>
  </r>
  <r>
    <s v="ZCS33"/>
    <x v="15"/>
    <x v="237"/>
    <x v="237"/>
    <s v="DIS-E Cap Blanket"/>
    <d v="1994-09-02T00:00:00"/>
    <x v="3"/>
    <n v="201503"/>
    <x v="0"/>
    <x v="1"/>
    <s v="365000"/>
    <s v="038                                "/>
    <s v="00"/>
    <s v="UADD    "/>
    <x v="6478"/>
    <s v="2054"/>
    <s v="ZCS33"/>
    <x v="15"/>
    <s v="Elec Distribution 360-373"/>
    <s v="Projects"/>
  </r>
  <r>
    <s v="ZCS33"/>
    <x v="15"/>
    <x v="237"/>
    <x v="237"/>
    <s v="DIS-E Cap Blanket"/>
    <d v="1994-09-02T00:00:00"/>
    <x v="3"/>
    <n v="201503"/>
    <x v="0"/>
    <x v="1"/>
    <s v="367000"/>
    <s v="038                                "/>
    <s v="00"/>
    <s v="UADD    "/>
    <x v="6479"/>
    <s v="2054"/>
    <s v="ZCS33"/>
    <x v="15"/>
    <s v="Elec Distribution 360-373"/>
    <s v="Projects"/>
  </r>
  <r>
    <s v="ZCS33"/>
    <x v="15"/>
    <x v="237"/>
    <x v="237"/>
    <s v="DIS-E Cap Blanket"/>
    <d v="1994-09-02T00:00:00"/>
    <x v="3"/>
    <n v="201503"/>
    <x v="0"/>
    <x v="1"/>
    <s v="369300"/>
    <s v="038                                "/>
    <s v="00"/>
    <s v="UADD    "/>
    <x v="6480"/>
    <s v="2054"/>
    <s v="ZCS33"/>
    <x v="15"/>
    <s v="Elec Distribution 360-373"/>
    <s v="Projects"/>
  </r>
  <r>
    <s v="ZBC33"/>
    <x v="15"/>
    <x v="238"/>
    <x v="238"/>
    <s v="DIS-E Cap Blanket"/>
    <d v="1984-01-01T00:00:00"/>
    <x v="3"/>
    <n v="201503"/>
    <x v="0"/>
    <x v="0"/>
    <s v="364000"/>
    <s v="028                                "/>
    <s v="00"/>
    <s v="UADD    "/>
    <x v="6481"/>
    <s v="2054"/>
    <s v="ZBC33"/>
    <x v="15"/>
    <s v="Elec Distribution 360-373"/>
    <s v="Projects"/>
  </r>
  <r>
    <s v="ZBC33"/>
    <x v="15"/>
    <x v="238"/>
    <x v="238"/>
    <s v="DIS-E Cap Blanket"/>
    <d v="1984-01-01T00:00:00"/>
    <x v="3"/>
    <n v="201503"/>
    <x v="0"/>
    <x v="0"/>
    <s v="366000"/>
    <s v="028                                "/>
    <s v="00"/>
    <s v="UADD    "/>
    <x v="6482"/>
    <s v="2054"/>
    <s v="ZBC33"/>
    <x v="15"/>
    <s v="Elec Distribution 360-373"/>
    <s v="Projects"/>
  </r>
  <r>
    <s v="ZBC33"/>
    <x v="15"/>
    <x v="238"/>
    <x v="238"/>
    <s v="DIS-E Cap Blanket"/>
    <d v="1984-01-01T00:00:00"/>
    <x v="3"/>
    <n v="201503"/>
    <x v="0"/>
    <x v="0"/>
    <s v="367000"/>
    <s v="028                                "/>
    <s v="00"/>
    <s v="UADD    "/>
    <x v="6483"/>
    <s v="2054"/>
    <s v="ZBC33"/>
    <x v="15"/>
    <s v="Elec Distribution 360-373"/>
    <s v="Projects"/>
  </r>
  <r>
    <s v="ZBC33"/>
    <x v="15"/>
    <x v="238"/>
    <x v="238"/>
    <s v="DIS-E Cap Blanket"/>
    <d v="1984-01-01T00:00:00"/>
    <x v="3"/>
    <n v="201503"/>
    <x v="0"/>
    <x v="0"/>
    <s v="369300"/>
    <s v="028                                "/>
    <s v="00"/>
    <s v="UADD    "/>
    <x v="6484"/>
    <s v="2054"/>
    <s v="ZBC33"/>
    <x v="15"/>
    <s v="Elec Distribution 360-373"/>
    <s v="Projects"/>
  </r>
  <r>
    <s v="ZBC33"/>
    <x v="15"/>
    <x v="238"/>
    <x v="238"/>
    <s v="DIS-E Cap Blanket"/>
    <d v="1984-01-01T00:00:00"/>
    <x v="3"/>
    <n v="201503"/>
    <x v="0"/>
    <x v="0"/>
    <s v="373400"/>
    <s v="028                                "/>
    <s v="00"/>
    <s v="UADD    "/>
    <x v="6485"/>
    <s v="2054"/>
    <s v="ZBC33"/>
    <x v="15"/>
    <s v="Elec Distribution 360-373"/>
    <s v="Projects"/>
  </r>
  <r>
    <s v="ZBC33"/>
    <x v="15"/>
    <x v="239"/>
    <x v="239"/>
    <s v="DIS-E Cap Blanket"/>
    <d v="1991-12-31T00:00:00"/>
    <x v="3"/>
    <n v="201503"/>
    <x v="0"/>
    <x v="0"/>
    <s v="364000"/>
    <s v="028                                "/>
    <s v="00"/>
    <s v="UADD    "/>
    <x v="6486"/>
    <s v="2054"/>
    <s v="ZBC33"/>
    <x v="15"/>
    <s v="Elec Distribution 360-373"/>
    <s v="Projects"/>
  </r>
  <r>
    <s v="ZBC33"/>
    <x v="15"/>
    <x v="239"/>
    <x v="239"/>
    <s v="DIS-E Cap Blanket"/>
    <d v="1991-12-31T00:00:00"/>
    <x v="3"/>
    <n v="201503"/>
    <x v="0"/>
    <x v="0"/>
    <s v="365000"/>
    <s v="028                                "/>
    <s v="00"/>
    <s v="UADD    "/>
    <x v="5830"/>
    <s v="2054"/>
    <s v="ZBC33"/>
    <x v="15"/>
    <s v="Elec Distribution 360-373"/>
    <s v="Projects"/>
  </r>
  <r>
    <s v="ZBC33"/>
    <x v="15"/>
    <x v="239"/>
    <x v="239"/>
    <s v="DIS-E Cap Blanket"/>
    <d v="1991-12-31T00:00:00"/>
    <x v="3"/>
    <n v="201503"/>
    <x v="0"/>
    <x v="0"/>
    <s v="366000"/>
    <s v="028                                "/>
    <s v="00"/>
    <s v="UADD    "/>
    <x v="6487"/>
    <s v="2054"/>
    <s v="ZBC33"/>
    <x v="15"/>
    <s v="Elec Distribution 360-373"/>
    <s v="Projects"/>
  </r>
  <r>
    <s v="ZBC33"/>
    <x v="15"/>
    <x v="239"/>
    <x v="239"/>
    <s v="DIS-E Cap Blanket"/>
    <d v="1991-12-31T00:00:00"/>
    <x v="3"/>
    <n v="201503"/>
    <x v="0"/>
    <x v="0"/>
    <s v="367000"/>
    <s v="028                                "/>
    <s v="00"/>
    <s v="UADD    "/>
    <x v="6488"/>
    <s v="2054"/>
    <s v="ZBC33"/>
    <x v="15"/>
    <s v="Elec Distribution 360-373"/>
    <s v="Projects"/>
  </r>
  <r>
    <s v="ZBC33"/>
    <x v="15"/>
    <x v="239"/>
    <x v="239"/>
    <s v="DIS-E Cap Blanket"/>
    <d v="1991-12-31T00:00:00"/>
    <x v="3"/>
    <n v="201503"/>
    <x v="0"/>
    <x v="0"/>
    <s v="368000"/>
    <s v="028                                "/>
    <s v="00"/>
    <s v="UADD    "/>
    <x v="6489"/>
    <s v="2054"/>
    <s v="ZBC33"/>
    <x v="15"/>
    <s v="Elec Distribution 360-373"/>
    <s v="Projects"/>
  </r>
  <r>
    <s v="ZBC33"/>
    <x v="15"/>
    <x v="239"/>
    <x v="239"/>
    <s v="DIS-E Cap Blanket"/>
    <d v="1991-12-31T00:00:00"/>
    <x v="3"/>
    <n v="201503"/>
    <x v="0"/>
    <x v="0"/>
    <s v="369100"/>
    <s v="028                                "/>
    <s v="00"/>
    <s v="UADD    "/>
    <x v="6490"/>
    <s v="2054"/>
    <s v="ZBC33"/>
    <x v="15"/>
    <s v="Elec Distribution 360-373"/>
    <s v="Projects"/>
  </r>
  <r>
    <s v="ZBC33"/>
    <x v="15"/>
    <x v="239"/>
    <x v="239"/>
    <s v="DIS-E Cap Blanket"/>
    <d v="1991-12-31T00:00:00"/>
    <x v="3"/>
    <n v="201503"/>
    <x v="0"/>
    <x v="0"/>
    <s v="369300"/>
    <s v="028                                "/>
    <s v="00"/>
    <s v="UADD    "/>
    <x v="1142"/>
    <s v="2054"/>
    <s v="ZBC33"/>
    <x v="15"/>
    <s v="Elec Distribution 360-373"/>
    <s v="Projects"/>
  </r>
  <r>
    <s v="ZBC33"/>
    <x v="15"/>
    <x v="239"/>
    <x v="239"/>
    <s v="DIS-E Cap Blanket"/>
    <d v="1991-12-31T00:00:00"/>
    <x v="3"/>
    <n v="201503"/>
    <x v="0"/>
    <x v="0"/>
    <s v="373200"/>
    <s v="028                                "/>
    <s v="00"/>
    <s v="UADD    "/>
    <x v="6491"/>
    <s v="2054"/>
    <s v="ZBC33"/>
    <x v="15"/>
    <s v="Elec Distribution 360-373"/>
    <s v="Projects"/>
  </r>
  <r>
    <s v="ZCJ33"/>
    <x v="15"/>
    <x v="241"/>
    <x v="241"/>
    <s v="DIS-E Cap Blanket"/>
    <d v="1984-01-01T00:00:00"/>
    <x v="3"/>
    <n v="201503"/>
    <x v="0"/>
    <x v="1"/>
    <s v="364000"/>
    <s v="038                                "/>
    <s v="00"/>
    <s v="UADD    "/>
    <x v="6492"/>
    <s v="2054"/>
    <s v="ZCJ33"/>
    <x v="15"/>
    <s v="Elec Distribution 360-373"/>
    <s v="Projects"/>
  </r>
  <r>
    <s v="ZCJ33"/>
    <x v="15"/>
    <x v="241"/>
    <x v="241"/>
    <s v="DIS-E Cap Blanket"/>
    <d v="1984-01-01T00:00:00"/>
    <x v="3"/>
    <n v="201503"/>
    <x v="0"/>
    <x v="1"/>
    <s v="365000"/>
    <s v="038                                "/>
    <s v="00"/>
    <s v="UADD    "/>
    <x v="6493"/>
    <s v="2054"/>
    <s v="ZCJ33"/>
    <x v="15"/>
    <s v="Elec Distribution 360-373"/>
    <s v="Projects"/>
  </r>
  <r>
    <s v="ZCJ33"/>
    <x v="15"/>
    <x v="241"/>
    <x v="241"/>
    <s v="DIS-E Cap Blanket"/>
    <d v="1984-01-01T00:00:00"/>
    <x v="3"/>
    <n v="201503"/>
    <x v="0"/>
    <x v="1"/>
    <s v="366000"/>
    <s v="038                                "/>
    <s v="00"/>
    <s v="UADD    "/>
    <x v="6494"/>
    <s v="2054"/>
    <s v="ZCJ33"/>
    <x v="15"/>
    <s v="Elec Distribution 360-373"/>
    <s v="Projects"/>
  </r>
  <r>
    <s v="ZCJ33"/>
    <x v="15"/>
    <x v="241"/>
    <x v="241"/>
    <s v="DIS-E Cap Blanket"/>
    <d v="1984-01-01T00:00:00"/>
    <x v="3"/>
    <n v="201503"/>
    <x v="0"/>
    <x v="1"/>
    <s v="367000"/>
    <s v="038                                "/>
    <s v="00"/>
    <s v="UADD    "/>
    <x v="6495"/>
    <s v="2054"/>
    <s v="ZCJ33"/>
    <x v="15"/>
    <s v="Elec Distribution 360-373"/>
    <s v="Projects"/>
  </r>
  <r>
    <s v="ZCJ33"/>
    <x v="15"/>
    <x v="241"/>
    <x v="241"/>
    <s v="DIS-E Cap Blanket"/>
    <d v="1984-01-01T00:00:00"/>
    <x v="3"/>
    <n v="201503"/>
    <x v="0"/>
    <x v="1"/>
    <s v="368000"/>
    <s v="038                                "/>
    <s v="00"/>
    <s v="UADD    "/>
    <x v="6496"/>
    <s v="2054"/>
    <s v="ZCJ33"/>
    <x v="15"/>
    <s v="Elec Distribution 360-373"/>
    <s v="Projects"/>
  </r>
  <r>
    <s v="ZCJ33"/>
    <x v="15"/>
    <x v="241"/>
    <x v="241"/>
    <s v="DIS-E Cap Blanket"/>
    <d v="1984-01-01T00:00:00"/>
    <x v="3"/>
    <n v="201503"/>
    <x v="0"/>
    <x v="1"/>
    <s v="369100"/>
    <s v="038                                "/>
    <s v="00"/>
    <s v="UADD    "/>
    <x v="6496"/>
    <s v="2054"/>
    <s v="ZCJ33"/>
    <x v="15"/>
    <s v="Elec Distribution 360-373"/>
    <s v="Projects"/>
  </r>
  <r>
    <s v="ZCJ33"/>
    <x v="15"/>
    <x v="241"/>
    <x v="241"/>
    <s v="DIS-E Cap Blanket"/>
    <d v="1984-01-01T00:00:00"/>
    <x v="3"/>
    <n v="201503"/>
    <x v="0"/>
    <x v="1"/>
    <s v="369300"/>
    <s v="038                                "/>
    <s v="00"/>
    <s v="UADD    "/>
    <x v="6496"/>
    <s v="2054"/>
    <s v="ZCJ33"/>
    <x v="15"/>
    <s v="Elec Distribution 360-373"/>
    <s v="Projects"/>
  </r>
  <r>
    <s v="ZCJ33"/>
    <x v="15"/>
    <x v="241"/>
    <x v="241"/>
    <s v="DIS-E Cap Blanket"/>
    <d v="1984-01-01T00:00:00"/>
    <x v="3"/>
    <n v="201503"/>
    <x v="0"/>
    <x v="1"/>
    <s v="373200"/>
    <s v="038                                "/>
    <s v="00"/>
    <s v="UADD    "/>
    <x v="6496"/>
    <s v="2054"/>
    <s v="ZCJ33"/>
    <x v="15"/>
    <s v="Elec Distribution 360-373"/>
    <s v="Projects"/>
  </r>
  <r>
    <s v="ZCJ33"/>
    <x v="15"/>
    <x v="241"/>
    <x v="241"/>
    <s v="DIS-E Cap Blanket"/>
    <d v="1984-01-01T00:00:00"/>
    <x v="3"/>
    <n v="201503"/>
    <x v="0"/>
    <x v="1"/>
    <s v="373400"/>
    <s v="038                                "/>
    <s v="00"/>
    <s v="UADD    "/>
    <x v="6497"/>
    <s v="2054"/>
    <s v="ZCJ33"/>
    <x v="15"/>
    <s v="Elec Distribution 360-373"/>
    <s v="Projects"/>
  </r>
  <r>
    <s v="ZBC34"/>
    <x v="16"/>
    <x v="242"/>
    <x v="242"/>
    <s v="DIS-E Cap Blanket"/>
    <d v="2010-01-01T00:00:00"/>
    <x v="3"/>
    <n v="201503"/>
    <x v="0"/>
    <x v="0"/>
    <s v="364000"/>
    <s v="028                                "/>
    <s v="00"/>
    <s v="UADD    "/>
    <x v="6498"/>
    <s v="2055"/>
    <s v="ZBC34"/>
    <x v="16"/>
    <s v="Elec Distribution 360-373"/>
    <s v="Programs"/>
  </r>
  <r>
    <s v="ZBC34"/>
    <x v="16"/>
    <x v="242"/>
    <x v="242"/>
    <s v="DIS-E Cap Blanket"/>
    <d v="2010-01-01T00:00:00"/>
    <x v="3"/>
    <n v="201503"/>
    <x v="0"/>
    <x v="0"/>
    <s v="365000"/>
    <s v="028                                "/>
    <s v="00"/>
    <s v="UADD    "/>
    <x v="6498"/>
    <s v="2055"/>
    <s v="ZBC34"/>
    <x v="16"/>
    <s v="Elec Distribution 360-373"/>
    <s v="Programs"/>
  </r>
  <r>
    <s v="ZBC34"/>
    <x v="16"/>
    <x v="242"/>
    <x v="242"/>
    <s v="DIS-E Cap Blanket"/>
    <d v="2010-01-01T00:00:00"/>
    <x v="3"/>
    <n v="201503"/>
    <x v="0"/>
    <x v="0"/>
    <s v="366000"/>
    <s v="028                                "/>
    <s v="00"/>
    <s v="UADD    "/>
    <x v="6498"/>
    <s v="2055"/>
    <s v="ZBC34"/>
    <x v="16"/>
    <s v="Elec Distribution 360-373"/>
    <s v="Programs"/>
  </r>
  <r>
    <s v="ZBC34"/>
    <x v="16"/>
    <x v="242"/>
    <x v="242"/>
    <s v="DIS-E Cap Blanket"/>
    <d v="2010-01-01T00:00:00"/>
    <x v="3"/>
    <n v="201503"/>
    <x v="0"/>
    <x v="0"/>
    <s v="367000"/>
    <s v="028                                "/>
    <s v="00"/>
    <s v="UADD    "/>
    <x v="6498"/>
    <s v="2055"/>
    <s v="ZBC34"/>
    <x v="16"/>
    <s v="Elec Distribution 360-373"/>
    <s v="Programs"/>
  </r>
  <r>
    <s v="ZBC34"/>
    <x v="16"/>
    <x v="242"/>
    <x v="242"/>
    <s v="DIS-E Cap Blanket"/>
    <d v="2010-01-01T00:00:00"/>
    <x v="3"/>
    <n v="201503"/>
    <x v="0"/>
    <x v="0"/>
    <s v="368000"/>
    <s v="028                                "/>
    <s v="00"/>
    <s v="UADD    "/>
    <x v="6498"/>
    <s v="2055"/>
    <s v="ZBC34"/>
    <x v="16"/>
    <s v="Elec Distribution 360-373"/>
    <s v="Programs"/>
  </r>
  <r>
    <s v="ZBC34"/>
    <x v="16"/>
    <x v="242"/>
    <x v="242"/>
    <s v="DIS-E Cap Blanket"/>
    <d v="2010-01-01T00:00:00"/>
    <x v="3"/>
    <n v="201503"/>
    <x v="0"/>
    <x v="0"/>
    <s v="369100"/>
    <s v="028                                "/>
    <s v="00"/>
    <s v="UADD    "/>
    <x v="6498"/>
    <s v="2055"/>
    <s v="ZBC34"/>
    <x v="16"/>
    <s v="Elec Distribution 360-373"/>
    <s v="Programs"/>
  </r>
  <r>
    <s v="ZBC34"/>
    <x v="16"/>
    <x v="242"/>
    <x v="242"/>
    <s v="DIS-E Cap Blanket"/>
    <d v="2010-01-01T00:00:00"/>
    <x v="3"/>
    <n v="201503"/>
    <x v="0"/>
    <x v="0"/>
    <s v="369300"/>
    <s v="028                                "/>
    <s v="00"/>
    <s v="UADD    "/>
    <x v="6498"/>
    <s v="2055"/>
    <s v="ZBC34"/>
    <x v="16"/>
    <s v="Elec Distribution 360-373"/>
    <s v="Programs"/>
  </r>
  <r>
    <s v="ZBC34"/>
    <x v="16"/>
    <x v="242"/>
    <x v="242"/>
    <s v="DIS-E Cap Blanket"/>
    <d v="2010-01-01T00:00:00"/>
    <x v="3"/>
    <n v="201503"/>
    <x v="0"/>
    <x v="0"/>
    <s v="373300"/>
    <s v="028                                "/>
    <s v="00"/>
    <s v="UADD    "/>
    <x v="1403"/>
    <s v="2055"/>
    <s v="ZBC34"/>
    <x v="16"/>
    <s v="Elec Distribution 360-373"/>
    <s v="Programs"/>
  </r>
  <r>
    <s v="ZBC34"/>
    <x v="16"/>
    <x v="242"/>
    <x v="242"/>
    <s v="DIS-E Cap Blanket"/>
    <d v="2010-01-01T00:00:00"/>
    <x v="3"/>
    <n v="201503"/>
    <x v="0"/>
    <x v="0"/>
    <s v="373400"/>
    <s v="028                                "/>
    <s v="00"/>
    <s v="UADD    "/>
    <x v="6498"/>
    <s v="2055"/>
    <s v="ZBC34"/>
    <x v="16"/>
    <s v="Elec Distribution 360-373"/>
    <s v="Programs"/>
  </r>
  <r>
    <s v="ZBW34"/>
    <x v="16"/>
    <x v="243"/>
    <x v="243"/>
    <s v="DIS-E Cap Blanket"/>
    <d v="1984-01-01T00:00:00"/>
    <x v="3"/>
    <n v="201503"/>
    <x v="0"/>
    <x v="0"/>
    <s v="364000"/>
    <s v="028                                "/>
    <s v="00"/>
    <s v="UADD    "/>
    <x v="6499"/>
    <s v="2055"/>
    <s v="ZBW34"/>
    <x v="16"/>
    <s v="Elec Distribution 360-373"/>
    <s v="Programs"/>
  </r>
  <r>
    <s v="ZBW34"/>
    <x v="16"/>
    <x v="243"/>
    <x v="243"/>
    <s v="DIS-E Cap Blanket"/>
    <d v="1984-01-01T00:00:00"/>
    <x v="3"/>
    <n v="201503"/>
    <x v="0"/>
    <x v="0"/>
    <s v="365000"/>
    <s v="028                                "/>
    <s v="00"/>
    <s v="UADD    "/>
    <x v="6500"/>
    <s v="2055"/>
    <s v="ZBW34"/>
    <x v="16"/>
    <s v="Elec Distribution 360-373"/>
    <s v="Programs"/>
  </r>
  <r>
    <s v="ZBW34"/>
    <x v="16"/>
    <x v="243"/>
    <x v="243"/>
    <s v="DIS-E Cap Blanket"/>
    <d v="1984-01-01T00:00:00"/>
    <x v="3"/>
    <n v="201503"/>
    <x v="0"/>
    <x v="0"/>
    <s v="366000"/>
    <s v="028                                "/>
    <s v="00"/>
    <s v="UADD    "/>
    <x v="6501"/>
    <s v="2055"/>
    <s v="ZBW34"/>
    <x v="16"/>
    <s v="Elec Distribution 360-373"/>
    <s v="Programs"/>
  </r>
  <r>
    <s v="ZBW34"/>
    <x v="16"/>
    <x v="243"/>
    <x v="243"/>
    <s v="DIS-E Cap Blanket"/>
    <d v="1984-01-01T00:00:00"/>
    <x v="3"/>
    <n v="201503"/>
    <x v="0"/>
    <x v="0"/>
    <s v="367000"/>
    <s v="028                                "/>
    <s v="00"/>
    <s v="UADD    "/>
    <x v="6502"/>
    <s v="2055"/>
    <s v="ZBW34"/>
    <x v="16"/>
    <s v="Elec Distribution 360-373"/>
    <s v="Programs"/>
  </r>
  <r>
    <s v="ZBW34"/>
    <x v="16"/>
    <x v="243"/>
    <x v="243"/>
    <s v="DIS-E Cap Blanket"/>
    <d v="1984-01-01T00:00:00"/>
    <x v="3"/>
    <n v="201503"/>
    <x v="0"/>
    <x v="0"/>
    <s v="368000"/>
    <s v="028                                "/>
    <s v="00"/>
    <s v="UADD    "/>
    <x v="6503"/>
    <s v="2055"/>
    <s v="ZBW34"/>
    <x v="16"/>
    <s v="Elec Distribution 360-373"/>
    <s v="Programs"/>
  </r>
  <r>
    <s v="ZBW34"/>
    <x v="16"/>
    <x v="243"/>
    <x v="243"/>
    <s v="DIS-E Cap Blanket"/>
    <d v="1984-01-01T00:00:00"/>
    <x v="3"/>
    <n v="201503"/>
    <x v="0"/>
    <x v="0"/>
    <s v="369100"/>
    <s v="028                                "/>
    <s v="00"/>
    <s v="UADD    "/>
    <x v="6504"/>
    <s v="2055"/>
    <s v="ZBW34"/>
    <x v="16"/>
    <s v="Elec Distribution 360-373"/>
    <s v="Programs"/>
  </r>
  <r>
    <s v="ZBW34"/>
    <x v="16"/>
    <x v="243"/>
    <x v="243"/>
    <s v="DIS-E Cap Blanket"/>
    <d v="1984-01-01T00:00:00"/>
    <x v="3"/>
    <n v="201503"/>
    <x v="0"/>
    <x v="0"/>
    <s v="369300"/>
    <s v="028                                "/>
    <s v="00"/>
    <s v="UADD    "/>
    <x v="6505"/>
    <s v="2055"/>
    <s v="ZBW34"/>
    <x v="16"/>
    <s v="Elec Distribution 360-373"/>
    <s v="Programs"/>
  </r>
  <r>
    <s v="ZBW34"/>
    <x v="16"/>
    <x v="243"/>
    <x v="243"/>
    <s v="DIS-E Cap Blanket"/>
    <d v="1984-01-01T00:00:00"/>
    <x v="3"/>
    <n v="201503"/>
    <x v="0"/>
    <x v="0"/>
    <s v="373300"/>
    <s v="028                                "/>
    <s v="00"/>
    <s v="UADD    "/>
    <x v="6506"/>
    <s v="2055"/>
    <s v="ZBW34"/>
    <x v="16"/>
    <s v="Elec Distribution 360-373"/>
    <s v="Programs"/>
  </r>
  <r>
    <s v="ZBW34"/>
    <x v="16"/>
    <x v="243"/>
    <x v="243"/>
    <s v="DIS-E Cap Blanket"/>
    <d v="1984-01-01T00:00:00"/>
    <x v="3"/>
    <n v="201503"/>
    <x v="0"/>
    <x v="0"/>
    <s v="373400"/>
    <s v="028                                "/>
    <s v="00"/>
    <s v="UADD    "/>
    <x v="6507"/>
    <s v="2055"/>
    <s v="ZBW34"/>
    <x v="16"/>
    <s v="Elec Distribution 360-373"/>
    <s v="Programs"/>
  </r>
  <r>
    <s v="ZBC34"/>
    <x v="16"/>
    <x v="244"/>
    <x v="244"/>
    <s v="DIS-E Cap Blanket"/>
    <d v="1984-01-01T00:00:00"/>
    <x v="3"/>
    <n v="201503"/>
    <x v="0"/>
    <x v="0"/>
    <s v="364000"/>
    <s v="028                                "/>
    <s v="00"/>
    <s v="UADD    "/>
    <x v="6508"/>
    <s v="2055"/>
    <s v="ZBC34"/>
    <x v="16"/>
    <s v="Elec Distribution 360-373"/>
    <s v="Programs"/>
  </r>
  <r>
    <s v="ZBC34"/>
    <x v="16"/>
    <x v="244"/>
    <x v="244"/>
    <s v="DIS-E Cap Blanket"/>
    <d v="1984-01-01T00:00:00"/>
    <x v="3"/>
    <n v="201503"/>
    <x v="0"/>
    <x v="0"/>
    <s v="365000"/>
    <s v="028                                "/>
    <s v="00"/>
    <s v="UADD    "/>
    <x v="6508"/>
    <s v="2055"/>
    <s v="ZBC34"/>
    <x v="16"/>
    <s v="Elec Distribution 360-373"/>
    <s v="Programs"/>
  </r>
  <r>
    <s v="ZBC34"/>
    <x v="16"/>
    <x v="244"/>
    <x v="244"/>
    <s v="DIS-E Cap Blanket"/>
    <d v="1984-01-01T00:00:00"/>
    <x v="3"/>
    <n v="201503"/>
    <x v="0"/>
    <x v="0"/>
    <s v="366000"/>
    <s v="028                                "/>
    <s v="00"/>
    <s v="UADD    "/>
    <x v="6508"/>
    <s v="2055"/>
    <s v="ZBC34"/>
    <x v="16"/>
    <s v="Elec Distribution 360-373"/>
    <s v="Programs"/>
  </r>
  <r>
    <s v="ZBC34"/>
    <x v="16"/>
    <x v="244"/>
    <x v="244"/>
    <s v="DIS-E Cap Blanket"/>
    <d v="1984-01-01T00:00:00"/>
    <x v="3"/>
    <n v="201503"/>
    <x v="0"/>
    <x v="0"/>
    <s v="367000"/>
    <s v="028                                "/>
    <s v="00"/>
    <s v="UADD    "/>
    <x v="6508"/>
    <s v="2055"/>
    <s v="ZBC34"/>
    <x v="16"/>
    <s v="Elec Distribution 360-373"/>
    <s v="Programs"/>
  </r>
  <r>
    <s v="ZBC34"/>
    <x v="16"/>
    <x v="244"/>
    <x v="244"/>
    <s v="DIS-E Cap Blanket"/>
    <d v="1984-01-01T00:00:00"/>
    <x v="3"/>
    <n v="201503"/>
    <x v="0"/>
    <x v="0"/>
    <s v="368000"/>
    <s v="028                                "/>
    <s v="00"/>
    <s v="UADD    "/>
    <x v="6508"/>
    <s v="2055"/>
    <s v="ZBC34"/>
    <x v="16"/>
    <s v="Elec Distribution 360-373"/>
    <s v="Programs"/>
  </r>
  <r>
    <s v="ZBC34"/>
    <x v="16"/>
    <x v="244"/>
    <x v="244"/>
    <s v="DIS-E Cap Blanket"/>
    <d v="1984-01-01T00:00:00"/>
    <x v="3"/>
    <n v="201503"/>
    <x v="0"/>
    <x v="0"/>
    <s v="369100"/>
    <s v="028                                "/>
    <s v="00"/>
    <s v="UADD    "/>
    <x v="6508"/>
    <s v="2055"/>
    <s v="ZBC34"/>
    <x v="16"/>
    <s v="Elec Distribution 360-373"/>
    <s v="Programs"/>
  </r>
  <r>
    <s v="ZBC34"/>
    <x v="16"/>
    <x v="244"/>
    <x v="244"/>
    <s v="DIS-E Cap Blanket"/>
    <d v="1984-01-01T00:00:00"/>
    <x v="3"/>
    <n v="201503"/>
    <x v="0"/>
    <x v="0"/>
    <s v="369300"/>
    <s v="028                                "/>
    <s v="00"/>
    <s v="UADD    "/>
    <x v="6509"/>
    <s v="2055"/>
    <s v="ZBC34"/>
    <x v="16"/>
    <s v="Elec Distribution 360-373"/>
    <s v="Programs"/>
  </r>
  <r>
    <s v="ZBC34"/>
    <x v="16"/>
    <x v="244"/>
    <x v="244"/>
    <s v="DIS-E Cap Blanket"/>
    <d v="1984-01-01T00:00:00"/>
    <x v="3"/>
    <n v="201503"/>
    <x v="0"/>
    <x v="0"/>
    <s v="373300"/>
    <s v="028                                "/>
    <s v="00"/>
    <s v="UADD    "/>
    <x v="6508"/>
    <s v="2055"/>
    <s v="ZBC34"/>
    <x v="16"/>
    <s v="Elec Distribution 360-373"/>
    <s v="Programs"/>
  </r>
  <r>
    <s v="ZBC34"/>
    <x v="16"/>
    <x v="244"/>
    <x v="244"/>
    <s v="DIS-E Cap Blanket"/>
    <d v="1984-01-01T00:00:00"/>
    <x v="3"/>
    <n v="201503"/>
    <x v="0"/>
    <x v="0"/>
    <s v="373400"/>
    <s v="028                                "/>
    <s v="00"/>
    <s v="UADD    "/>
    <x v="6508"/>
    <s v="2055"/>
    <s v="ZBC34"/>
    <x v="16"/>
    <s v="Elec Distribution 360-373"/>
    <s v="Programs"/>
  </r>
  <r>
    <s v="ZCJ34"/>
    <x v="16"/>
    <x v="245"/>
    <x v="245"/>
    <s v="DIS-E Cap Blanket"/>
    <d v="2010-01-01T00:00:00"/>
    <x v="3"/>
    <n v="201503"/>
    <x v="0"/>
    <x v="1"/>
    <s v="364000"/>
    <s v="038                                "/>
    <s v="00"/>
    <s v="UADD    "/>
    <x v="6510"/>
    <s v="2055"/>
    <s v="ZCJ34"/>
    <x v="16"/>
    <s v="Elec Distribution 360-373"/>
    <s v="Programs"/>
  </r>
  <r>
    <s v="ZCJ34"/>
    <x v="16"/>
    <x v="245"/>
    <x v="245"/>
    <s v="DIS-E Cap Blanket"/>
    <d v="2010-01-01T00:00:00"/>
    <x v="3"/>
    <n v="201503"/>
    <x v="0"/>
    <x v="1"/>
    <s v="365000"/>
    <s v="038                                "/>
    <s v="00"/>
    <s v="UADD    "/>
    <x v="6511"/>
    <s v="2055"/>
    <s v="ZCJ34"/>
    <x v="16"/>
    <s v="Elec Distribution 360-373"/>
    <s v="Programs"/>
  </r>
  <r>
    <s v="ZCJ34"/>
    <x v="16"/>
    <x v="245"/>
    <x v="245"/>
    <s v="DIS-E Cap Blanket"/>
    <d v="2010-01-01T00:00:00"/>
    <x v="3"/>
    <n v="201503"/>
    <x v="0"/>
    <x v="1"/>
    <s v="366000"/>
    <s v="038                                "/>
    <s v="00"/>
    <s v="UADD    "/>
    <x v="6512"/>
    <s v="2055"/>
    <s v="ZCJ34"/>
    <x v="16"/>
    <s v="Elec Distribution 360-373"/>
    <s v="Programs"/>
  </r>
  <r>
    <s v="ZCJ34"/>
    <x v="16"/>
    <x v="245"/>
    <x v="245"/>
    <s v="DIS-E Cap Blanket"/>
    <d v="2010-01-01T00:00:00"/>
    <x v="3"/>
    <n v="201503"/>
    <x v="0"/>
    <x v="1"/>
    <s v="367000"/>
    <s v="038                                "/>
    <s v="00"/>
    <s v="UADD    "/>
    <x v="6513"/>
    <s v="2055"/>
    <s v="ZCJ34"/>
    <x v="16"/>
    <s v="Elec Distribution 360-373"/>
    <s v="Programs"/>
  </r>
  <r>
    <s v="ZCJ34"/>
    <x v="16"/>
    <x v="245"/>
    <x v="245"/>
    <s v="DIS-E Cap Blanket"/>
    <d v="2010-01-01T00:00:00"/>
    <x v="3"/>
    <n v="201503"/>
    <x v="0"/>
    <x v="1"/>
    <s v="369100"/>
    <s v="038                                "/>
    <s v="00"/>
    <s v="UADD    "/>
    <x v="6514"/>
    <s v="2055"/>
    <s v="ZCJ34"/>
    <x v="16"/>
    <s v="Elec Distribution 360-373"/>
    <s v="Programs"/>
  </r>
  <r>
    <s v="ZCM34"/>
    <x v="16"/>
    <x v="246"/>
    <x v="246"/>
    <s v="DIS-E Cap Blanket"/>
    <d v="2010-01-01T00:00:00"/>
    <x v="3"/>
    <n v="201503"/>
    <x v="0"/>
    <x v="1"/>
    <s v="364000"/>
    <s v="038                                "/>
    <s v="00"/>
    <s v="UADD    "/>
    <x v="6515"/>
    <s v="2055"/>
    <s v="ZCM34"/>
    <x v="16"/>
    <s v="Elec Distribution 360-373"/>
    <s v="Programs"/>
  </r>
  <r>
    <s v="ZCM34"/>
    <x v="16"/>
    <x v="246"/>
    <x v="246"/>
    <s v="DIS-E Cap Blanket"/>
    <d v="2010-01-01T00:00:00"/>
    <x v="3"/>
    <n v="201503"/>
    <x v="0"/>
    <x v="1"/>
    <s v="365000"/>
    <s v="038                                "/>
    <s v="00"/>
    <s v="UADD    "/>
    <x v="6516"/>
    <s v="2055"/>
    <s v="ZCM34"/>
    <x v="16"/>
    <s v="Elec Distribution 360-373"/>
    <s v="Programs"/>
  </r>
  <r>
    <s v="ZCM34"/>
    <x v="16"/>
    <x v="247"/>
    <x v="247"/>
    <s v="DIS-E Cap Blanket"/>
    <d v="2010-01-01T00:00:00"/>
    <x v="3"/>
    <n v="201503"/>
    <x v="0"/>
    <x v="1"/>
    <s v="364000"/>
    <s v="038                                "/>
    <s v="00"/>
    <s v="UADD    "/>
    <x v="6517"/>
    <s v="2055"/>
    <s v="ZCM34"/>
    <x v="16"/>
    <s v="Elec Distribution 360-373"/>
    <s v="Programs"/>
  </r>
  <r>
    <s v="ZCM34"/>
    <x v="16"/>
    <x v="247"/>
    <x v="247"/>
    <s v="DIS-E Cap Blanket"/>
    <d v="2010-01-01T00:00:00"/>
    <x v="3"/>
    <n v="201503"/>
    <x v="0"/>
    <x v="1"/>
    <s v="365000"/>
    <s v="038                                "/>
    <s v="00"/>
    <s v="UADD    "/>
    <x v="6518"/>
    <s v="2055"/>
    <s v="ZCM34"/>
    <x v="16"/>
    <s v="Elec Distribution 360-373"/>
    <s v="Programs"/>
  </r>
  <r>
    <s v="ZCM34"/>
    <x v="16"/>
    <x v="247"/>
    <x v="247"/>
    <s v="DIS-E Cap Blanket"/>
    <d v="2010-01-01T00:00:00"/>
    <x v="3"/>
    <n v="201503"/>
    <x v="0"/>
    <x v="1"/>
    <s v="366000"/>
    <s v="038                                "/>
    <s v="00"/>
    <s v="UADD    "/>
    <x v="6519"/>
    <s v="2055"/>
    <s v="ZCM34"/>
    <x v="16"/>
    <s v="Elec Distribution 360-373"/>
    <s v="Programs"/>
  </r>
  <r>
    <s v="ZCM34"/>
    <x v="16"/>
    <x v="247"/>
    <x v="247"/>
    <s v="DIS-E Cap Blanket"/>
    <d v="2010-01-01T00:00:00"/>
    <x v="3"/>
    <n v="201503"/>
    <x v="0"/>
    <x v="1"/>
    <s v="373400"/>
    <s v="038                                "/>
    <s v="00"/>
    <s v="UADD    "/>
    <x v="6520"/>
    <s v="2055"/>
    <s v="ZCM34"/>
    <x v="16"/>
    <s v="Elec Distribution 360-373"/>
    <s v="Programs"/>
  </r>
  <r>
    <s v="ZLL34"/>
    <x v="16"/>
    <x v="248"/>
    <x v="248"/>
    <s v="DIS-E Cap Blanket"/>
    <d v="2010-01-01T00:00:00"/>
    <x v="3"/>
    <n v="201503"/>
    <x v="0"/>
    <x v="1"/>
    <s v="364000"/>
    <s v="038                                "/>
    <s v="00"/>
    <s v="UADD    "/>
    <x v="6521"/>
    <s v="2055"/>
    <s v="ZLL34"/>
    <x v="16"/>
    <s v="Elec Distribution 360-373"/>
    <s v="Programs"/>
  </r>
  <r>
    <s v="ZLL34"/>
    <x v="16"/>
    <x v="248"/>
    <x v="248"/>
    <s v="DIS-E Cap Blanket"/>
    <d v="2010-01-01T00:00:00"/>
    <x v="3"/>
    <n v="201503"/>
    <x v="0"/>
    <x v="1"/>
    <s v="365000"/>
    <s v="038                                "/>
    <s v="00"/>
    <s v="UADD    "/>
    <x v="6522"/>
    <s v="2055"/>
    <s v="ZLL34"/>
    <x v="16"/>
    <s v="Elec Distribution 360-373"/>
    <s v="Programs"/>
  </r>
  <r>
    <s v="ZLL34"/>
    <x v="16"/>
    <x v="249"/>
    <x v="249"/>
    <s v="DIS-E Cap Blanket"/>
    <d v="2010-01-01T00:00:00"/>
    <x v="3"/>
    <n v="201503"/>
    <x v="0"/>
    <x v="1"/>
    <s v="364000"/>
    <s v="038                                "/>
    <s v="00"/>
    <s v="UADD    "/>
    <x v="6523"/>
    <s v="2055"/>
    <s v="ZLL34"/>
    <x v="16"/>
    <s v="Elec Distribution 360-373"/>
    <s v="Programs"/>
  </r>
  <r>
    <s v="ZLL34"/>
    <x v="16"/>
    <x v="249"/>
    <x v="249"/>
    <s v="DIS-E Cap Blanket"/>
    <d v="2010-01-01T00:00:00"/>
    <x v="3"/>
    <n v="201503"/>
    <x v="0"/>
    <x v="1"/>
    <s v="365000"/>
    <s v="038                                "/>
    <s v="00"/>
    <s v="UADD    "/>
    <x v="6524"/>
    <s v="2055"/>
    <s v="ZLL34"/>
    <x v="16"/>
    <s v="Elec Distribution 360-373"/>
    <s v="Programs"/>
  </r>
  <r>
    <s v="ZLL34"/>
    <x v="16"/>
    <x v="249"/>
    <x v="249"/>
    <s v="DIS-E Cap Blanket"/>
    <d v="2010-01-01T00:00:00"/>
    <x v="3"/>
    <n v="201503"/>
    <x v="0"/>
    <x v="1"/>
    <s v="368000"/>
    <s v="038                                "/>
    <s v="00"/>
    <s v="UADD    "/>
    <x v="6525"/>
    <s v="2055"/>
    <s v="ZLL34"/>
    <x v="16"/>
    <s v="Elec Distribution 360-373"/>
    <s v="Programs"/>
  </r>
  <r>
    <s v="ZLL34"/>
    <x v="16"/>
    <x v="249"/>
    <x v="249"/>
    <s v="DIS-E Cap Blanket"/>
    <d v="2010-01-01T00:00:00"/>
    <x v="3"/>
    <n v="201503"/>
    <x v="0"/>
    <x v="1"/>
    <s v="373400"/>
    <s v="038                                "/>
    <s v="00"/>
    <s v="UADD    "/>
    <x v="6526"/>
    <s v="2055"/>
    <s v="ZLL34"/>
    <x v="16"/>
    <s v="Elec Distribution 360-373"/>
    <s v="Programs"/>
  </r>
  <r>
    <s v="ZLL34"/>
    <x v="16"/>
    <x v="250"/>
    <x v="250"/>
    <s v="DIS-E Cap Blanket"/>
    <d v="2010-01-01T00:00:00"/>
    <x v="3"/>
    <n v="201503"/>
    <x v="0"/>
    <x v="1"/>
    <s v="364000"/>
    <s v="038                                "/>
    <s v="00"/>
    <s v="UADD    "/>
    <x v="6527"/>
    <s v="2055"/>
    <s v="ZLL34"/>
    <x v="16"/>
    <s v="Elec Distribution 360-373"/>
    <s v="Programs"/>
  </r>
  <r>
    <s v="ZLL34"/>
    <x v="16"/>
    <x v="251"/>
    <x v="251"/>
    <s v="DIS-E Cap Blanket"/>
    <d v="2010-01-01T00:00:00"/>
    <x v="3"/>
    <n v="201503"/>
    <x v="0"/>
    <x v="1"/>
    <s v="364000"/>
    <s v="038                                "/>
    <s v="00"/>
    <s v="UADD    "/>
    <x v="6528"/>
    <s v="2055"/>
    <s v="ZLL34"/>
    <x v="16"/>
    <s v="Elec Distribution 360-373"/>
    <s v="Programs"/>
  </r>
  <r>
    <s v="ZLL34"/>
    <x v="16"/>
    <x v="251"/>
    <x v="251"/>
    <s v="DIS-E Cap Blanket"/>
    <d v="2010-01-01T00:00:00"/>
    <x v="3"/>
    <n v="201503"/>
    <x v="0"/>
    <x v="1"/>
    <s v="365000"/>
    <s v="038                                "/>
    <s v="00"/>
    <s v="UADD    "/>
    <x v="6529"/>
    <s v="2055"/>
    <s v="ZLL34"/>
    <x v="16"/>
    <s v="Elec Distribution 360-373"/>
    <s v="Programs"/>
  </r>
  <r>
    <s v="ZLL34"/>
    <x v="16"/>
    <x v="251"/>
    <x v="251"/>
    <s v="DIS-E Cap Blanket"/>
    <d v="2010-01-01T00:00:00"/>
    <x v="3"/>
    <n v="201503"/>
    <x v="0"/>
    <x v="1"/>
    <s v="367000"/>
    <s v="038                                "/>
    <s v="00"/>
    <s v="UADD    "/>
    <x v="6530"/>
    <s v="2055"/>
    <s v="ZLL34"/>
    <x v="16"/>
    <s v="Elec Distribution 360-373"/>
    <s v="Programs"/>
  </r>
  <r>
    <s v="ZLL34"/>
    <x v="16"/>
    <x v="253"/>
    <x v="253"/>
    <s v="DIS-E Cap Blanket"/>
    <d v="2010-01-01T00:00:00"/>
    <x v="3"/>
    <n v="201503"/>
    <x v="0"/>
    <x v="0"/>
    <s v="364000"/>
    <s v="028                                "/>
    <s v="00"/>
    <s v="UADD    "/>
    <x v="6531"/>
    <s v="2055"/>
    <s v="ZLL34"/>
    <x v="16"/>
    <s v="Elec Distribution 360-373"/>
    <s v="Programs"/>
  </r>
  <r>
    <s v="ZLL34"/>
    <x v="16"/>
    <x v="253"/>
    <x v="253"/>
    <s v="DIS-E Cap Blanket"/>
    <d v="2010-01-01T00:00:00"/>
    <x v="3"/>
    <n v="201503"/>
    <x v="0"/>
    <x v="0"/>
    <s v="365000"/>
    <s v="028                                "/>
    <s v="00"/>
    <s v="UADD    "/>
    <x v="6532"/>
    <s v="2055"/>
    <s v="ZLL34"/>
    <x v="16"/>
    <s v="Elec Distribution 360-373"/>
    <s v="Programs"/>
  </r>
  <r>
    <s v="ZLL34"/>
    <x v="16"/>
    <x v="253"/>
    <x v="253"/>
    <s v="DIS-E Cap Blanket"/>
    <d v="2010-01-01T00:00:00"/>
    <x v="3"/>
    <n v="201503"/>
    <x v="0"/>
    <x v="0"/>
    <s v="367000"/>
    <s v="028                                "/>
    <s v="00"/>
    <s v="UADD    "/>
    <x v="6533"/>
    <s v="2055"/>
    <s v="ZLL34"/>
    <x v="16"/>
    <s v="Elec Distribution 360-373"/>
    <s v="Programs"/>
  </r>
  <r>
    <s v="ZLL34"/>
    <x v="16"/>
    <x v="253"/>
    <x v="253"/>
    <s v="DIS-E Cap Blanket"/>
    <d v="2010-01-01T00:00:00"/>
    <x v="3"/>
    <n v="201503"/>
    <x v="0"/>
    <x v="0"/>
    <s v="368000"/>
    <s v="028                                "/>
    <s v="00"/>
    <s v="UADD    "/>
    <x v="6534"/>
    <s v="2055"/>
    <s v="ZLL34"/>
    <x v="16"/>
    <s v="Elec Distribution 360-373"/>
    <s v="Programs"/>
  </r>
  <r>
    <s v="ZLL34"/>
    <x v="16"/>
    <x v="253"/>
    <x v="253"/>
    <s v="DIS-E Cap Blanket"/>
    <d v="2010-01-01T00:00:00"/>
    <x v="3"/>
    <n v="201503"/>
    <x v="0"/>
    <x v="0"/>
    <s v="369300"/>
    <s v="028                                "/>
    <s v="00"/>
    <s v="UADD    "/>
    <x v="6535"/>
    <s v="2055"/>
    <s v="ZLL34"/>
    <x v="16"/>
    <s v="Elec Distribution 360-373"/>
    <s v="Programs"/>
  </r>
  <r>
    <s v="ZPJ34"/>
    <x v="16"/>
    <x v="254"/>
    <x v="254"/>
    <s v="DIS-E Cap Blanket"/>
    <d v="2010-01-01T00:00:00"/>
    <x v="3"/>
    <n v="201503"/>
    <x v="0"/>
    <x v="0"/>
    <s v="364000"/>
    <s v="028                                "/>
    <s v="00"/>
    <s v="UADD    "/>
    <x v="6536"/>
    <s v="2055"/>
    <s v="ZPJ34"/>
    <x v="16"/>
    <s v="Elec Distribution 360-373"/>
    <s v="Programs"/>
  </r>
  <r>
    <s v="ZPJ34"/>
    <x v="16"/>
    <x v="254"/>
    <x v="254"/>
    <s v="DIS-E Cap Blanket"/>
    <d v="2010-01-01T00:00:00"/>
    <x v="3"/>
    <n v="201503"/>
    <x v="0"/>
    <x v="0"/>
    <s v="365000"/>
    <s v="028                                "/>
    <s v="00"/>
    <s v="UADD    "/>
    <x v="6537"/>
    <s v="2055"/>
    <s v="ZPJ34"/>
    <x v="16"/>
    <s v="Elec Distribution 360-373"/>
    <s v="Programs"/>
  </r>
  <r>
    <s v="ZPJ34"/>
    <x v="16"/>
    <x v="254"/>
    <x v="254"/>
    <s v="DIS-E Cap Blanket"/>
    <d v="2010-01-01T00:00:00"/>
    <x v="3"/>
    <n v="201503"/>
    <x v="0"/>
    <x v="0"/>
    <s v="366000"/>
    <s v="028                                "/>
    <s v="00"/>
    <s v="UADD    "/>
    <x v="6538"/>
    <s v="2055"/>
    <s v="ZPJ34"/>
    <x v="16"/>
    <s v="Elec Distribution 360-373"/>
    <s v="Programs"/>
  </r>
  <r>
    <s v="ZPJ34"/>
    <x v="16"/>
    <x v="254"/>
    <x v="254"/>
    <s v="DIS-E Cap Blanket"/>
    <d v="2010-01-01T00:00:00"/>
    <x v="3"/>
    <n v="201503"/>
    <x v="0"/>
    <x v="0"/>
    <s v="368000"/>
    <s v="028                                "/>
    <s v="00"/>
    <s v="UADD    "/>
    <x v="6539"/>
    <s v="2055"/>
    <s v="ZPJ34"/>
    <x v="16"/>
    <s v="Elec Distribution 360-373"/>
    <s v="Programs"/>
  </r>
  <r>
    <s v="ZCS34"/>
    <x v="16"/>
    <x v="257"/>
    <x v="257"/>
    <s v="DIS-E Cap Blanket"/>
    <d v="2010-01-01T00:00:00"/>
    <x v="3"/>
    <n v="201503"/>
    <x v="0"/>
    <x v="1"/>
    <s v="364000"/>
    <s v="038                                "/>
    <s v="00"/>
    <s v="UADD    "/>
    <x v="6540"/>
    <s v="2055"/>
    <s v="ZCS34"/>
    <x v="16"/>
    <s v="Elec Distribution 360-373"/>
    <s v="Programs"/>
  </r>
  <r>
    <s v="ZCS34"/>
    <x v="16"/>
    <x v="257"/>
    <x v="257"/>
    <s v="DIS-E Cap Blanket"/>
    <d v="2010-01-01T00:00:00"/>
    <x v="3"/>
    <n v="201503"/>
    <x v="0"/>
    <x v="1"/>
    <s v="365000"/>
    <s v="038                                "/>
    <s v="00"/>
    <s v="UADD    "/>
    <x v="6541"/>
    <s v="2055"/>
    <s v="ZCS34"/>
    <x v="16"/>
    <s v="Elec Distribution 360-373"/>
    <s v="Programs"/>
  </r>
  <r>
    <s v="ZCS34"/>
    <x v="16"/>
    <x v="257"/>
    <x v="257"/>
    <s v="DIS-E Cap Blanket"/>
    <d v="2010-01-01T00:00:00"/>
    <x v="3"/>
    <n v="201503"/>
    <x v="0"/>
    <x v="1"/>
    <s v="366000"/>
    <s v="038                                "/>
    <s v="00"/>
    <s v="UADD    "/>
    <x v="6542"/>
    <s v="2055"/>
    <s v="ZCS34"/>
    <x v="16"/>
    <s v="Elec Distribution 360-373"/>
    <s v="Programs"/>
  </r>
  <r>
    <s v="ZCS34"/>
    <x v="16"/>
    <x v="257"/>
    <x v="257"/>
    <s v="DIS-E Cap Blanket"/>
    <d v="2010-01-01T00:00:00"/>
    <x v="3"/>
    <n v="201503"/>
    <x v="0"/>
    <x v="1"/>
    <s v="367000"/>
    <s v="038                                "/>
    <s v="00"/>
    <s v="UADD    "/>
    <x v="6543"/>
    <s v="2055"/>
    <s v="ZCS34"/>
    <x v="16"/>
    <s v="Elec Distribution 360-373"/>
    <s v="Programs"/>
  </r>
  <r>
    <s v="ZCS34"/>
    <x v="16"/>
    <x v="257"/>
    <x v="257"/>
    <s v="DIS-E Cap Blanket"/>
    <d v="2010-01-01T00:00:00"/>
    <x v="3"/>
    <n v="201503"/>
    <x v="0"/>
    <x v="1"/>
    <s v="369300"/>
    <s v="038                                "/>
    <s v="00"/>
    <s v="UADD    "/>
    <x v="6544"/>
    <s v="2055"/>
    <s v="ZCS34"/>
    <x v="16"/>
    <s v="Elec Distribution 360-373"/>
    <s v="Programs"/>
  </r>
  <r>
    <s v="ZCS34"/>
    <x v="16"/>
    <x v="257"/>
    <x v="257"/>
    <s v="DIS-E Cap Blanket"/>
    <d v="2010-01-01T00:00:00"/>
    <x v="3"/>
    <n v="201503"/>
    <x v="0"/>
    <x v="1"/>
    <s v="373400"/>
    <s v="038                                "/>
    <s v="00"/>
    <s v="UADD    "/>
    <x v="6545"/>
    <s v="2055"/>
    <s v="ZCS34"/>
    <x v="16"/>
    <s v="Elec Distribution 360-373"/>
    <s v="Programs"/>
  </r>
  <r>
    <s v="ZLL34"/>
    <x v="16"/>
    <x v="258"/>
    <x v="258"/>
    <s v="DIS-E Cap Blanket"/>
    <d v="2010-01-01T00:00:00"/>
    <x v="3"/>
    <n v="201503"/>
    <x v="0"/>
    <x v="1"/>
    <s v="364000"/>
    <s v="038                                "/>
    <s v="00"/>
    <s v="UADD    "/>
    <x v="6546"/>
    <s v="2055"/>
    <s v="ZLL34"/>
    <x v="16"/>
    <s v="Elec Distribution 360-373"/>
    <s v="Programs"/>
  </r>
  <r>
    <s v="ZLL34"/>
    <x v="16"/>
    <x v="258"/>
    <x v="258"/>
    <s v="DIS-E Cap Blanket"/>
    <d v="2010-01-01T00:00:00"/>
    <x v="3"/>
    <n v="201503"/>
    <x v="0"/>
    <x v="1"/>
    <s v="365000"/>
    <s v="038                                "/>
    <s v="00"/>
    <s v="UADD    "/>
    <x v="6547"/>
    <s v="2055"/>
    <s v="ZLL34"/>
    <x v="16"/>
    <s v="Elec Distribution 360-373"/>
    <s v="Programs"/>
  </r>
  <r>
    <s v="ZLL34"/>
    <x v="16"/>
    <x v="258"/>
    <x v="258"/>
    <s v="DIS-E Cap Blanket"/>
    <d v="2010-01-01T00:00:00"/>
    <x v="3"/>
    <n v="201503"/>
    <x v="0"/>
    <x v="1"/>
    <s v="367000"/>
    <s v="038                                "/>
    <s v="00"/>
    <s v="UADD    "/>
    <x v="6548"/>
    <s v="2055"/>
    <s v="ZLL34"/>
    <x v="16"/>
    <s v="Elec Distribution 360-373"/>
    <s v="Programs"/>
  </r>
  <r>
    <s v="ZLL34"/>
    <x v="16"/>
    <x v="258"/>
    <x v="258"/>
    <s v="DIS-E Cap Blanket"/>
    <d v="2010-01-01T00:00:00"/>
    <x v="3"/>
    <n v="201503"/>
    <x v="0"/>
    <x v="1"/>
    <s v="369100"/>
    <s v="038                                "/>
    <s v="00"/>
    <s v="UADD    "/>
    <x v="6549"/>
    <s v="2055"/>
    <s v="ZLL34"/>
    <x v="16"/>
    <s v="Elec Distribution 360-373"/>
    <s v="Programs"/>
  </r>
  <r>
    <s v="ZPJ34"/>
    <x v="16"/>
    <x v="259"/>
    <x v="259"/>
    <s v="DIS-E Cap Blanket"/>
    <d v="2010-01-01T00:00:00"/>
    <x v="3"/>
    <n v="201503"/>
    <x v="0"/>
    <x v="1"/>
    <s v="364000"/>
    <s v="038                                "/>
    <s v="00"/>
    <s v="UADD    "/>
    <x v="6550"/>
    <s v="2055"/>
    <s v="ZPJ34"/>
    <x v="16"/>
    <s v="Elec Distribution 360-373"/>
    <s v="Programs"/>
  </r>
  <r>
    <s v="ZPJ34"/>
    <x v="16"/>
    <x v="259"/>
    <x v="259"/>
    <s v="DIS-E Cap Blanket"/>
    <d v="2010-01-01T00:00:00"/>
    <x v="3"/>
    <n v="201503"/>
    <x v="0"/>
    <x v="1"/>
    <s v="365000"/>
    <s v="038                                "/>
    <s v="00"/>
    <s v="UADD    "/>
    <x v="6551"/>
    <s v="2055"/>
    <s v="ZPJ34"/>
    <x v="16"/>
    <s v="Elec Distribution 360-373"/>
    <s v="Programs"/>
  </r>
  <r>
    <s v="ZPJ34"/>
    <x v="16"/>
    <x v="259"/>
    <x v="259"/>
    <s v="DIS-E Cap Blanket"/>
    <d v="2010-01-01T00:00:00"/>
    <x v="3"/>
    <n v="201503"/>
    <x v="0"/>
    <x v="1"/>
    <s v="366000"/>
    <s v="038                                "/>
    <s v="00"/>
    <s v="UADD    "/>
    <x v="6552"/>
    <s v="2055"/>
    <s v="ZPJ34"/>
    <x v="16"/>
    <s v="Elec Distribution 360-373"/>
    <s v="Programs"/>
  </r>
  <r>
    <s v="ZPJ34"/>
    <x v="16"/>
    <x v="259"/>
    <x v="259"/>
    <s v="DIS-E Cap Blanket"/>
    <d v="2010-01-01T00:00:00"/>
    <x v="3"/>
    <n v="201503"/>
    <x v="0"/>
    <x v="1"/>
    <s v="367000"/>
    <s v="038                                "/>
    <s v="00"/>
    <s v="UADD    "/>
    <x v="6553"/>
    <s v="2055"/>
    <s v="ZPJ34"/>
    <x v="16"/>
    <s v="Elec Distribution 360-373"/>
    <s v="Programs"/>
  </r>
  <r>
    <s v="ZPJ34"/>
    <x v="16"/>
    <x v="259"/>
    <x v="259"/>
    <s v="DIS-E Cap Blanket"/>
    <d v="2010-01-01T00:00:00"/>
    <x v="3"/>
    <n v="201503"/>
    <x v="0"/>
    <x v="1"/>
    <s v="368000"/>
    <s v="038                                "/>
    <s v="00"/>
    <s v="UADD    "/>
    <x v="6554"/>
    <s v="2055"/>
    <s v="ZPJ34"/>
    <x v="16"/>
    <s v="Elec Distribution 360-373"/>
    <s v="Programs"/>
  </r>
  <r>
    <s v="ZPJ34"/>
    <x v="16"/>
    <x v="259"/>
    <x v="259"/>
    <s v="DIS-E Cap Blanket"/>
    <d v="2010-01-01T00:00:00"/>
    <x v="3"/>
    <n v="201503"/>
    <x v="0"/>
    <x v="1"/>
    <s v="369100"/>
    <s v="038                                "/>
    <s v="00"/>
    <s v="UADD    "/>
    <x v="6555"/>
    <s v="2055"/>
    <s v="ZPJ34"/>
    <x v="16"/>
    <s v="Elec Distribution 360-373"/>
    <s v="Programs"/>
  </r>
  <r>
    <s v="ZPJ34"/>
    <x v="16"/>
    <x v="259"/>
    <x v="259"/>
    <s v="DIS-E Cap Blanket"/>
    <d v="2010-01-01T00:00:00"/>
    <x v="3"/>
    <n v="201503"/>
    <x v="0"/>
    <x v="1"/>
    <s v="369300"/>
    <s v="038                                "/>
    <s v="00"/>
    <s v="UADD    "/>
    <x v="6556"/>
    <s v="2055"/>
    <s v="ZPJ34"/>
    <x v="16"/>
    <s v="Elec Distribution 360-373"/>
    <s v="Programs"/>
  </r>
  <r>
    <s v="ZPJ34"/>
    <x v="16"/>
    <x v="259"/>
    <x v="259"/>
    <s v="DIS-E Cap Blanket"/>
    <d v="2010-01-01T00:00:00"/>
    <x v="3"/>
    <n v="201503"/>
    <x v="0"/>
    <x v="1"/>
    <s v="373400"/>
    <s v="038                                "/>
    <s v="00"/>
    <s v="UADD    "/>
    <x v="617"/>
    <s v="2055"/>
    <s v="ZPJ34"/>
    <x v="16"/>
    <s v="Elec Distribution 360-373"/>
    <s v="Programs"/>
  </r>
  <r>
    <s v="ZPJ34"/>
    <x v="16"/>
    <x v="997"/>
    <x v="997"/>
    <s v="DIS-E Cap Blanket"/>
    <d v="2010-01-01T00:00:00"/>
    <x v="3"/>
    <n v="201503"/>
    <x v="0"/>
    <x v="0"/>
    <s v="364000"/>
    <s v="028                                "/>
    <s v="00"/>
    <s v="UADD    "/>
    <x v="6557"/>
    <s v="2055"/>
    <s v="ZPJ34"/>
    <x v="16"/>
    <s v="Elec Distribution 360-373"/>
    <s v="Programs"/>
  </r>
  <r>
    <s v="ZPJ34"/>
    <x v="16"/>
    <x v="997"/>
    <x v="997"/>
    <s v="DIS-E Cap Blanket"/>
    <d v="2010-01-01T00:00:00"/>
    <x v="3"/>
    <n v="201503"/>
    <x v="0"/>
    <x v="0"/>
    <s v="365000"/>
    <s v="028                                "/>
    <s v="00"/>
    <s v="UADD    "/>
    <x v="6557"/>
    <s v="2055"/>
    <s v="ZPJ34"/>
    <x v="16"/>
    <s v="Elec Distribution 360-373"/>
    <s v="Programs"/>
  </r>
  <r>
    <s v="ZPJ34"/>
    <x v="16"/>
    <x v="997"/>
    <x v="997"/>
    <s v="DIS-E Cap Blanket"/>
    <d v="2010-01-01T00:00:00"/>
    <x v="3"/>
    <n v="201503"/>
    <x v="0"/>
    <x v="0"/>
    <s v="366000"/>
    <s v="028                                "/>
    <s v="00"/>
    <s v="UADD    "/>
    <x v="6558"/>
    <s v="2055"/>
    <s v="ZPJ34"/>
    <x v="16"/>
    <s v="Elec Distribution 360-373"/>
    <s v="Programs"/>
  </r>
  <r>
    <s v="ZPJ34"/>
    <x v="16"/>
    <x v="997"/>
    <x v="997"/>
    <s v="DIS-E Cap Blanket"/>
    <d v="2010-01-01T00:00:00"/>
    <x v="3"/>
    <n v="201503"/>
    <x v="0"/>
    <x v="0"/>
    <s v="367000"/>
    <s v="028                                "/>
    <s v="00"/>
    <s v="UADD    "/>
    <x v="6557"/>
    <s v="2055"/>
    <s v="ZPJ34"/>
    <x v="16"/>
    <s v="Elec Distribution 360-373"/>
    <s v="Programs"/>
  </r>
  <r>
    <s v="ZPJ34"/>
    <x v="16"/>
    <x v="997"/>
    <x v="997"/>
    <s v="DIS-E Cap Blanket"/>
    <d v="2010-01-01T00:00:00"/>
    <x v="3"/>
    <n v="201503"/>
    <x v="0"/>
    <x v="0"/>
    <s v="369100"/>
    <s v="028                                "/>
    <s v="00"/>
    <s v="UADD    "/>
    <x v="6557"/>
    <s v="2055"/>
    <s v="ZPJ34"/>
    <x v="16"/>
    <s v="Elec Distribution 360-373"/>
    <s v="Programs"/>
  </r>
  <r>
    <s v="ZPJ34"/>
    <x v="16"/>
    <x v="997"/>
    <x v="997"/>
    <s v="DIS-E Cap Blanket"/>
    <d v="2010-01-01T00:00:00"/>
    <x v="3"/>
    <n v="201503"/>
    <x v="0"/>
    <x v="0"/>
    <s v="369300"/>
    <s v="028                                "/>
    <s v="00"/>
    <s v="UADD    "/>
    <x v="6557"/>
    <s v="2055"/>
    <s v="ZPJ34"/>
    <x v="16"/>
    <s v="Elec Distribution 360-373"/>
    <s v="Programs"/>
  </r>
  <r>
    <s v="ZDP34"/>
    <x v="16"/>
    <x v="262"/>
    <x v="262"/>
    <s v="DIS-E Cap Blanket"/>
    <d v="2010-01-01T00:00:00"/>
    <x v="3"/>
    <n v="201503"/>
    <x v="0"/>
    <x v="0"/>
    <s v="364000"/>
    <s v="028                                "/>
    <s v="00"/>
    <s v="UADD    "/>
    <x v="6559"/>
    <s v="2055"/>
    <s v="ZDP34"/>
    <x v="16"/>
    <s v="Elec Distribution 360-373"/>
    <s v="Programs"/>
  </r>
  <r>
    <s v="ZDP34"/>
    <x v="16"/>
    <x v="262"/>
    <x v="262"/>
    <s v="DIS-E Cap Blanket"/>
    <d v="2010-01-01T00:00:00"/>
    <x v="3"/>
    <n v="201503"/>
    <x v="0"/>
    <x v="0"/>
    <s v="365000"/>
    <s v="028                                "/>
    <s v="00"/>
    <s v="UADD    "/>
    <x v="6560"/>
    <s v="2055"/>
    <s v="ZDP34"/>
    <x v="16"/>
    <s v="Elec Distribution 360-373"/>
    <s v="Programs"/>
  </r>
  <r>
    <s v="ZDP34"/>
    <x v="16"/>
    <x v="262"/>
    <x v="262"/>
    <s v="DIS-E Cap Blanket"/>
    <d v="2010-01-01T00:00:00"/>
    <x v="3"/>
    <n v="201503"/>
    <x v="0"/>
    <x v="0"/>
    <s v="369300"/>
    <s v="028                                "/>
    <s v="00"/>
    <s v="UADD    "/>
    <x v="6561"/>
    <s v="2055"/>
    <s v="ZDP34"/>
    <x v="16"/>
    <s v="Elec Distribution 360-373"/>
    <s v="Programs"/>
  </r>
  <r>
    <s v="ZBC34"/>
    <x v="16"/>
    <x v="264"/>
    <x v="264"/>
    <s v="DIS-E Cap Blanket"/>
    <d v="2010-01-01T00:00:00"/>
    <x v="3"/>
    <n v="201503"/>
    <x v="0"/>
    <x v="0"/>
    <s v="364000"/>
    <s v="028                                "/>
    <s v="00"/>
    <s v="UADD    "/>
    <x v="6562"/>
    <s v="2055"/>
    <s v="ZBC34"/>
    <x v="16"/>
    <s v="Elec Distribution 360-373"/>
    <s v="Programs"/>
  </r>
  <r>
    <s v="ZBC34"/>
    <x v="16"/>
    <x v="264"/>
    <x v="264"/>
    <s v="DIS-E Cap Blanket"/>
    <d v="2010-01-01T00:00:00"/>
    <x v="3"/>
    <n v="201503"/>
    <x v="0"/>
    <x v="0"/>
    <s v="365000"/>
    <s v="028                                "/>
    <s v="00"/>
    <s v="UADD    "/>
    <x v="6563"/>
    <s v="2055"/>
    <s v="ZBC34"/>
    <x v="16"/>
    <s v="Elec Distribution 360-373"/>
    <s v="Programs"/>
  </r>
  <r>
    <s v="ZBC34"/>
    <x v="16"/>
    <x v="264"/>
    <x v="264"/>
    <s v="DIS-E Cap Blanket"/>
    <d v="2010-01-01T00:00:00"/>
    <x v="3"/>
    <n v="201503"/>
    <x v="0"/>
    <x v="0"/>
    <s v="366000"/>
    <s v="028                                "/>
    <s v="00"/>
    <s v="UADD    "/>
    <x v="6564"/>
    <s v="2055"/>
    <s v="ZBC34"/>
    <x v="16"/>
    <s v="Elec Distribution 360-373"/>
    <s v="Programs"/>
  </r>
  <r>
    <s v="ZBC34"/>
    <x v="16"/>
    <x v="264"/>
    <x v="264"/>
    <s v="DIS-E Cap Blanket"/>
    <d v="2010-01-01T00:00:00"/>
    <x v="3"/>
    <n v="201503"/>
    <x v="0"/>
    <x v="0"/>
    <s v="367000"/>
    <s v="028                                "/>
    <s v="00"/>
    <s v="UADD    "/>
    <x v="6565"/>
    <s v="2055"/>
    <s v="ZBC34"/>
    <x v="16"/>
    <s v="Elec Distribution 360-373"/>
    <s v="Programs"/>
  </r>
  <r>
    <s v="ZBC34"/>
    <x v="16"/>
    <x v="264"/>
    <x v="264"/>
    <s v="DIS-E Cap Blanket"/>
    <d v="2010-01-01T00:00:00"/>
    <x v="3"/>
    <n v="201503"/>
    <x v="0"/>
    <x v="0"/>
    <s v="368000"/>
    <s v="028                                "/>
    <s v="00"/>
    <s v="UADD    "/>
    <x v="6566"/>
    <s v="2055"/>
    <s v="ZBC34"/>
    <x v="16"/>
    <s v="Elec Distribution 360-373"/>
    <s v="Programs"/>
  </r>
  <r>
    <s v="ZBC34"/>
    <x v="16"/>
    <x v="264"/>
    <x v="264"/>
    <s v="DIS-E Cap Blanket"/>
    <d v="2010-01-01T00:00:00"/>
    <x v="3"/>
    <n v="201503"/>
    <x v="0"/>
    <x v="0"/>
    <s v="369300"/>
    <s v="028                                "/>
    <s v="00"/>
    <s v="UADD    "/>
    <x v="6567"/>
    <s v="2055"/>
    <s v="ZBC34"/>
    <x v="16"/>
    <s v="Elec Distribution 360-373"/>
    <s v="Programs"/>
  </r>
  <r>
    <s v="ZBC34"/>
    <x v="16"/>
    <x v="264"/>
    <x v="264"/>
    <s v="DIS-E Cap Blanket"/>
    <d v="2010-01-01T00:00:00"/>
    <x v="3"/>
    <n v="201503"/>
    <x v="0"/>
    <x v="0"/>
    <s v="373400"/>
    <s v="028                                "/>
    <s v="00"/>
    <s v="UADD    "/>
    <x v="6568"/>
    <s v="2055"/>
    <s v="ZBC34"/>
    <x v="16"/>
    <s v="Elec Distribution 360-373"/>
    <s v="Programs"/>
  </r>
  <r>
    <s v="ZBC34"/>
    <x v="16"/>
    <x v="265"/>
    <x v="265"/>
    <s v="DIS-E Cap Blanket"/>
    <d v="2010-01-01T00:00:00"/>
    <x v="3"/>
    <n v="201503"/>
    <x v="0"/>
    <x v="0"/>
    <s v="364000"/>
    <s v="028                                "/>
    <s v="00"/>
    <s v="UADD    "/>
    <x v="6569"/>
    <s v="2055"/>
    <s v="ZBC34"/>
    <x v="16"/>
    <s v="Elec Distribution 360-373"/>
    <s v="Programs"/>
  </r>
  <r>
    <s v="ZBC34"/>
    <x v="16"/>
    <x v="265"/>
    <x v="265"/>
    <s v="DIS-E Cap Blanket"/>
    <d v="2010-01-01T00:00:00"/>
    <x v="3"/>
    <n v="201503"/>
    <x v="0"/>
    <x v="0"/>
    <s v="365000"/>
    <s v="028                                "/>
    <s v="00"/>
    <s v="UADD    "/>
    <x v="6569"/>
    <s v="2055"/>
    <s v="ZBC34"/>
    <x v="16"/>
    <s v="Elec Distribution 360-373"/>
    <s v="Programs"/>
  </r>
  <r>
    <s v="ZBC34"/>
    <x v="16"/>
    <x v="265"/>
    <x v="265"/>
    <s v="DIS-E Cap Blanket"/>
    <d v="2010-01-01T00:00:00"/>
    <x v="3"/>
    <n v="201503"/>
    <x v="0"/>
    <x v="0"/>
    <s v="367000"/>
    <s v="028                                "/>
    <s v="00"/>
    <s v="UADD    "/>
    <x v="6570"/>
    <s v="2055"/>
    <s v="ZBC34"/>
    <x v="16"/>
    <s v="Elec Distribution 360-373"/>
    <s v="Programs"/>
  </r>
  <r>
    <s v="ZBC34"/>
    <x v="16"/>
    <x v="265"/>
    <x v="265"/>
    <s v="DIS-E Cap Blanket"/>
    <d v="2010-01-01T00:00:00"/>
    <x v="3"/>
    <n v="201503"/>
    <x v="0"/>
    <x v="0"/>
    <s v="368000"/>
    <s v="028                                "/>
    <s v="00"/>
    <s v="UADD    "/>
    <x v="6569"/>
    <s v="2055"/>
    <s v="ZBC34"/>
    <x v="16"/>
    <s v="Elec Distribution 360-373"/>
    <s v="Programs"/>
  </r>
  <r>
    <s v="ZBC34"/>
    <x v="16"/>
    <x v="265"/>
    <x v="265"/>
    <s v="DIS-E Cap Blanket"/>
    <d v="2010-01-01T00:00:00"/>
    <x v="3"/>
    <n v="201503"/>
    <x v="0"/>
    <x v="0"/>
    <s v="369300"/>
    <s v="028                                "/>
    <s v="00"/>
    <s v="UADD    "/>
    <x v="6569"/>
    <s v="2055"/>
    <s v="ZBC34"/>
    <x v="16"/>
    <s v="Elec Distribution 360-373"/>
    <s v="Programs"/>
  </r>
  <r>
    <s v="ZBW34"/>
    <x v="16"/>
    <x v="266"/>
    <x v="266"/>
    <s v="DIS-E Cap Blanket"/>
    <d v="2010-01-01T00:00:00"/>
    <x v="3"/>
    <n v="201503"/>
    <x v="0"/>
    <x v="0"/>
    <s v="364000"/>
    <s v="028                                "/>
    <s v="00"/>
    <s v="UADD    "/>
    <x v="6571"/>
    <s v="2055"/>
    <s v="ZBW34"/>
    <x v="16"/>
    <s v="Elec Distribution 360-373"/>
    <s v="Programs"/>
  </r>
  <r>
    <s v="ZBW34"/>
    <x v="16"/>
    <x v="266"/>
    <x v="266"/>
    <s v="DIS-E Cap Blanket"/>
    <d v="2010-01-01T00:00:00"/>
    <x v="3"/>
    <n v="201503"/>
    <x v="0"/>
    <x v="0"/>
    <s v="365000"/>
    <s v="028                                "/>
    <s v="00"/>
    <s v="UADD    "/>
    <x v="6572"/>
    <s v="2055"/>
    <s v="ZBW34"/>
    <x v="16"/>
    <s v="Elec Distribution 360-373"/>
    <s v="Programs"/>
  </r>
  <r>
    <s v="ZBW34"/>
    <x v="16"/>
    <x v="266"/>
    <x v="266"/>
    <s v="DIS-E Cap Blanket"/>
    <d v="2010-01-01T00:00:00"/>
    <x v="3"/>
    <n v="201503"/>
    <x v="0"/>
    <x v="0"/>
    <s v="367000"/>
    <s v="028                                "/>
    <s v="00"/>
    <s v="UADD    "/>
    <x v="6573"/>
    <s v="2055"/>
    <s v="ZBW34"/>
    <x v="16"/>
    <s v="Elec Distribution 360-373"/>
    <s v="Programs"/>
  </r>
  <r>
    <s v="ZBW34"/>
    <x v="16"/>
    <x v="266"/>
    <x v="266"/>
    <s v="DIS-E Cap Blanket"/>
    <d v="2010-01-01T00:00:00"/>
    <x v="3"/>
    <n v="201503"/>
    <x v="0"/>
    <x v="0"/>
    <s v="369100"/>
    <s v="028                                "/>
    <s v="00"/>
    <s v="UADD    "/>
    <x v="6574"/>
    <s v="2055"/>
    <s v="ZBW34"/>
    <x v="16"/>
    <s v="Elec Distribution 360-373"/>
    <s v="Programs"/>
  </r>
  <r>
    <s v="ZBO34"/>
    <x v="16"/>
    <x v="267"/>
    <x v="267"/>
    <s v="DIS-E Cap Blanket"/>
    <d v="2010-01-01T00:00:00"/>
    <x v="3"/>
    <n v="201503"/>
    <x v="0"/>
    <x v="0"/>
    <s v="364000"/>
    <s v="028                                "/>
    <s v="00"/>
    <s v="UADD    "/>
    <x v="6575"/>
    <s v="2055"/>
    <s v="ZBO34"/>
    <x v="16"/>
    <s v="Elec Distribution 360-373"/>
    <s v="Programs"/>
  </r>
  <r>
    <s v="ZBO34"/>
    <x v="16"/>
    <x v="268"/>
    <x v="268"/>
    <s v="DIS-E Cap Blanket"/>
    <d v="2010-01-01T00:00:00"/>
    <x v="3"/>
    <n v="201503"/>
    <x v="0"/>
    <x v="0"/>
    <s v="364000"/>
    <s v="028                                "/>
    <s v="00"/>
    <s v="UADD    "/>
    <x v="6576"/>
    <s v="2055"/>
    <s v="ZBO34"/>
    <x v="16"/>
    <s v="Elec Distribution 360-373"/>
    <s v="Programs"/>
  </r>
  <r>
    <s v="ZBO34"/>
    <x v="16"/>
    <x v="268"/>
    <x v="268"/>
    <s v="DIS-E Cap Blanket"/>
    <d v="2010-01-01T00:00:00"/>
    <x v="3"/>
    <n v="201503"/>
    <x v="0"/>
    <x v="0"/>
    <s v="365000"/>
    <s v="028                                "/>
    <s v="00"/>
    <s v="UADD    "/>
    <x v="6577"/>
    <s v="2055"/>
    <s v="ZBO34"/>
    <x v="16"/>
    <s v="Elec Distribution 360-373"/>
    <s v="Programs"/>
  </r>
  <r>
    <s v="ZBO34"/>
    <x v="16"/>
    <x v="268"/>
    <x v="268"/>
    <s v="DIS-E Cap Blanket"/>
    <d v="2010-01-01T00:00:00"/>
    <x v="3"/>
    <n v="201503"/>
    <x v="0"/>
    <x v="0"/>
    <s v="367000"/>
    <s v="028                                "/>
    <s v="00"/>
    <s v="UADD    "/>
    <x v="6578"/>
    <s v="2055"/>
    <s v="ZBO34"/>
    <x v="16"/>
    <s v="Elec Distribution 360-373"/>
    <s v="Programs"/>
  </r>
  <r>
    <s v="ZBO34"/>
    <x v="16"/>
    <x v="268"/>
    <x v="268"/>
    <s v="DIS-E Cap Blanket"/>
    <d v="2010-01-01T00:00:00"/>
    <x v="3"/>
    <n v="201503"/>
    <x v="0"/>
    <x v="0"/>
    <s v="368000"/>
    <s v="028                                "/>
    <s v="00"/>
    <s v="UADD    "/>
    <x v="6579"/>
    <s v="2055"/>
    <s v="ZBO34"/>
    <x v="16"/>
    <s v="Elec Distribution 360-373"/>
    <s v="Programs"/>
  </r>
  <r>
    <s v="ZBO34"/>
    <x v="16"/>
    <x v="268"/>
    <x v="268"/>
    <s v="DIS-E Cap Blanket"/>
    <d v="2010-01-01T00:00:00"/>
    <x v="3"/>
    <n v="201503"/>
    <x v="0"/>
    <x v="0"/>
    <s v="369300"/>
    <s v="028                                "/>
    <s v="00"/>
    <s v="UADD    "/>
    <x v="6580"/>
    <s v="2055"/>
    <s v="ZBO34"/>
    <x v="16"/>
    <s v="Elec Distribution 360-373"/>
    <s v="Programs"/>
  </r>
  <r>
    <s v="ZBR34"/>
    <x v="16"/>
    <x v="269"/>
    <x v="269"/>
    <s v="DIS-E Cap Blanket"/>
    <d v="2010-01-01T00:00:00"/>
    <x v="3"/>
    <n v="201503"/>
    <x v="0"/>
    <x v="0"/>
    <s v="364000"/>
    <s v="028                                "/>
    <s v="00"/>
    <s v="UADD    "/>
    <x v="6581"/>
    <s v="2055"/>
    <s v="ZBR34"/>
    <x v="16"/>
    <s v="Elec Distribution 360-373"/>
    <s v="Programs"/>
  </r>
  <r>
    <s v="ZBR34"/>
    <x v="16"/>
    <x v="269"/>
    <x v="269"/>
    <s v="DIS-E Cap Blanket"/>
    <d v="2010-01-01T00:00:00"/>
    <x v="3"/>
    <n v="201503"/>
    <x v="0"/>
    <x v="0"/>
    <s v="365000"/>
    <s v="028                                "/>
    <s v="00"/>
    <s v="UADD    "/>
    <x v="6582"/>
    <s v="2055"/>
    <s v="ZBR34"/>
    <x v="16"/>
    <s v="Elec Distribution 360-373"/>
    <s v="Programs"/>
  </r>
  <r>
    <s v="ZBR34"/>
    <x v="16"/>
    <x v="269"/>
    <x v="269"/>
    <s v="DIS-E Cap Blanket"/>
    <d v="2010-01-01T00:00:00"/>
    <x v="3"/>
    <n v="201503"/>
    <x v="0"/>
    <x v="0"/>
    <s v="367000"/>
    <s v="028                                "/>
    <s v="00"/>
    <s v="UADD    "/>
    <x v="6583"/>
    <s v="2055"/>
    <s v="ZBR34"/>
    <x v="16"/>
    <s v="Elec Distribution 360-373"/>
    <s v="Programs"/>
  </r>
  <r>
    <s v="ZBR34"/>
    <x v="16"/>
    <x v="820"/>
    <x v="820"/>
    <s v="DIS-E Cap Blanket"/>
    <d v="2010-01-01T00:00:00"/>
    <x v="3"/>
    <n v="201503"/>
    <x v="0"/>
    <x v="0"/>
    <s v="364000"/>
    <s v="028                                "/>
    <s v="00"/>
    <s v="UADD    "/>
    <x v="6584"/>
    <s v="2055"/>
    <s v="ZBR34"/>
    <x v="16"/>
    <s v="Elec Distribution 360-373"/>
    <s v="Programs"/>
  </r>
  <r>
    <s v="ZBR34"/>
    <x v="16"/>
    <x v="820"/>
    <x v="820"/>
    <s v="DIS-E Cap Blanket"/>
    <d v="2010-01-01T00:00:00"/>
    <x v="3"/>
    <n v="201503"/>
    <x v="0"/>
    <x v="0"/>
    <s v="365000"/>
    <s v="028                                "/>
    <s v="00"/>
    <s v="UADD    "/>
    <x v="6585"/>
    <s v="2055"/>
    <s v="ZBR34"/>
    <x v="16"/>
    <s v="Elec Distribution 360-373"/>
    <s v="Programs"/>
  </r>
  <r>
    <s v="ZBR34"/>
    <x v="16"/>
    <x v="820"/>
    <x v="820"/>
    <s v="DIS-E Cap Blanket"/>
    <d v="2010-01-01T00:00:00"/>
    <x v="3"/>
    <n v="201503"/>
    <x v="0"/>
    <x v="0"/>
    <s v="366000"/>
    <s v="028                                "/>
    <s v="00"/>
    <s v="UADD    "/>
    <x v="6586"/>
    <s v="2055"/>
    <s v="ZBR34"/>
    <x v="16"/>
    <s v="Elec Distribution 360-373"/>
    <s v="Programs"/>
  </r>
  <r>
    <s v="ZBR34"/>
    <x v="16"/>
    <x v="820"/>
    <x v="820"/>
    <s v="DIS-E Cap Blanket"/>
    <d v="2010-01-01T00:00:00"/>
    <x v="3"/>
    <n v="201503"/>
    <x v="0"/>
    <x v="0"/>
    <s v="367000"/>
    <s v="028                                "/>
    <s v="00"/>
    <s v="UADD    "/>
    <x v="6587"/>
    <s v="2055"/>
    <s v="ZBR34"/>
    <x v="16"/>
    <s v="Elec Distribution 360-373"/>
    <s v="Programs"/>
  </r>
  <r>
    <s v="ZBR34"/>
    <x v="16"/>
    <x v="820"/>
    <x v="820"/>
    <s v="DIS-E Cap Blanket"/>
    <d v="2010-01-01T00:00:00"/>
    <x v="3"/>
    <n v="201503"/>
    <x v="0"/>
    <x v="0"/>
    <s v="368000"/>
    <s v="028                                "/>
    <s v="00"/>
    <s v="UADD    "/>
    <x v="6588"/>
    <s v="2055"/>
    <s v="ZBR34"/>
    <x v="16"/>
    <s v="Elec Distribution 360-373"/>
    <s v="Programs"/>
  </r>
  <r>
    <s v="ZCJ34"/>
    <x v="16"/>
    <x v="270"/>
    <x v="270"/>
    <s v="DIS-E Cap Blanket"/>
    <d v="2010-01-01T00:00:00"/>
    <x v="3"/>
    <n v="201503"/>
    <x v="0"/>
    <x v="1"/>
    <s v="364000"/>
    <s v="038                                "/>
    <s v="00"/>
    <s v="UADD    "/>
    <x v="6589"/>
    <s v="2055"/>
    <s v="ZCJ34"/>
    <x v="16"/>
    <s v="Elec Distribution 360-373"/>
    <s v="Programs"/>
  </r>
  <r>
    <s v="ZCJ34"/>
    <x v="16"/>
    <x v="270"/>
    <x v="270"/>
    <s v="DIS-E Cap Blanket"/>
    <d v="2010-01-01T00:00:00"/>
    <x v="3"/>
    <n v="201503"/>
    <x v="0"/>
    <x v="1"/>
    <s v="365000"/>
    <s v="038                                "/>
    <s v="00"/>
    <s v="UADD    "/>
    <x v="239"/>
    <s v="2055"/>
    <s v="ZCJ34"/>
    <x v="16"/>
    <s v="Elec Distribution 360-373"/>
    <s v="Programs"/>
  </r>
  <r>
    <s v="ZCJ34"/>
    <x v="16"/>
    <x v="270"/>
    <x v="270"/>
    <s v="DIS-E Cap Blanket"/>
    <d v="2010-01-01T00:00:00"/>
    <x v="3"/>
    <n v="201503"/>
    <x v="0"/>
    <x v="1"/>
    <s v="366000"/>
    <s v="038                                "/>
    <s v="00"/>
    <s v="UADD    "/>
    <x v="6590"/>
    <s v="2055"/>
    <s v="ZCJ34"/>
    <x v="16"/>
    <s v="Elec Distribution 360-373"/>
    <s v="Programs"/>
  </r>
  <r>
    <s v="ZCJ34"/>
    <x v="16"/>
    <x v="270"/>
    <x v="270"/>
    <s v="DIS-E Cap Blanket"/>
    <d v="2010-01-01T00:00:00"/>
    <x v="3"/>
    <n v="201503"/>
    <x v="0"/>
    <x v="1"/>
    <s v="367000"/>
    <s v="038                                "/>
    <s v="00"/>
    <s v="UADD    "/>
    <x v="239"/>
    <s v="2055"/>
    <s v="ZCJ34"/>
    <x v="16"/>
    <s v="Elec Distribution 360-373"/>
    <s v="Programs"/>
  </r>
  <r>
    <s v="ZCJ34"/>
    <x v="16"/>
    <x v="270"/>
    <x v="270"/>
    <s v="DIS-E Cap Blanket"/>
    <d v="2010-01-01T00:00:00"/>
    <x v="3"/>
    <n v="201503"/>
    <x v="0"/>
    <x v="1"/>
    <s v="368000"/>
    <s v="038                                "/>
    <s v="00"/>
    <s v="UADD    "/>
    <x v="239"/>
    <s v="2055"/>
    <s v="ZCJ34"/>
    <x v="16"/>
    <s v="Elec Distribution 360-373"/>
    <s v="Programs"/>
  </r>
  <r>
    <s v="ZCJ34"/>
    <x v="16"/>
    <x v="270"/>
    <x v="270"/>
    <s v="DIS-E Cap Blanket"/>
    <d v="2010-01-01T00:00:00"/>
    <x v="3"/>
    <n v="201503"/>
    <x v="0"/>
    <x v="1"/>
    <s v="369100"/>
    <s v="038                                "/>
    <s v="00"/>
    <s v="UADD    "/>
    <x v="239"/>
    <s v="2055"/>
    <s v="ZCJ34"/>
    <x v="16"/>
    <s v="Elec Distribution 360-373"/>
    <s v="Programs"/>
  </r>
  <r>
    <s v="ZCJ34"/>
    <x v="16"/>
    <x v="270"/>
    <x v="270"/>
    <s v="DIS-E Cap Blanket"/>
    <d v="2010-01-01T00:00:00"/>
    <x v="3"/>
    <n v="201503"/>
    <x v="0"/>
    <x v="1"/>
    <s v="369300"/>
    <s v="038                                "/>
    <s v="00"/>
    <s v="UADD    "/>
    <x v="239"/>
    <s v="2055"/>
    <s v="ZCJ34"/>
    <x v="16"/>
    <s v="Elec Distribution 360-373"/>
    <s v="Programs"/>
  </r>
  <r>
    <s v="ZCJ34"/>
    <x v="16"/>
    <x v="270"/>
    <x v="270"/>
    <s v="DIS-E Cap Blanket"/>
    <d v="2010-01-01T00:00:00"/>
    <x v="3"/>
    <n v="201503"/>
    <x v="0"/>
    <x v="1"/>
    <s v="373400"/>
    <s v="038                                "/>
    <s v="00"/>
    <s v="UADD    "/>
    <x v="239"/>
    <s v="2055"/>
    <s v="ZCJ34"/>
    <x v="16"/>
    <s v="Elec Distribution 360-373"/>
    <s v="Programs"/>
  </r>
  <r>
    <s v="ZPJ34"/>
    <x v="16"/>
    <x v="273"/>
    <x v="273"/>
    <s v="DIS-E Cap Blanket"/>
    <d v="2010-01-01T00:00:00"/>
    <x v="3"/>
    <n v="201503"/>
    <x v="0"/>
    <x v="0"/>
    <s v="364000"/>
    <s v="028                                "/>
    <s v="00"/>
    <s v="UADD    "/>
    <x v="6591"/>
    <s v="2055"/>
    <s v="ZPJ34"/>
    <x v="16"/>
    <s v="Elec Distribution 360-373"/>
    <s v="Programs"/>
  </r>
  <r>
    <s v="ZPJ34"/>
    <x v="16"/>
    <x v="273"/>
    <x v="273"/>
    <s v="DIS-E Cap Blanket"/>
    <d v="2010-01-01T00:00:00"/>
    <x v="3"/>
    <n v="201503"/>
    <x v="0"/>
    <x v="0"/>
    <s v="365000"/>
    <s v="028                                "/>
    <s v="00"/>
    <s v="UADD    "/>
    <x v="6592"/>
    <s v="2055"/>
    <s v="ZPJ34"/>
    <x v="16"/>
    <s v="Elec Distribution 360-373"/>
    <s v="Programs"/>
  </r>
  <r>
    <s v="ZPJ34"/>
    <x v="16"/>
    <x v="273"/>
    <x v="273"/>
    <s v="DIS-E Cap Blanket"/>
    <d v="2010-01-01T00:00:00"/>
    <x v="3"/>
    <n v="201503"/>
    <x v="0"/>
    <x v="0"/>
    <s v="366000"/>
    <s v="028                                "/>
    <s v="00"/>
    <s v="UADD    "/>
    <x v="6593"/>
    <s v="2055"/>
    <s v="ZPJ34"/>
    <x v="16"/>
    <s v="Elec Distribution 360-373"/>
    <s v="Programs"/>
  </r>
  <r>
    <s v="ZPJ34"/>
    <x v="16"/>
    <x v="273"/>
    <x v="273"/>
    <s v="DIS-E Cap Blanket"/>
    <d v="2010-01-01T00:00:00"/>
    <x v="3"/>
    <n v="201503"/>
    <x v="0"/>
    <x v="0"/>
    <s v="367000"/>
    <s v="028                                "/>
    <s v="00"/>
    <s v="UADD    "/>
    <x v="6592"/>
    <s v="2055"/>
    <s v="ZPJ34"/>
    <x v="16"/>
    <s v="Elec Distribution 360-373"/>
    <s v="Programs"/>
  </r>
  <r>
    <s v="ZPJ34"/>
    <x v="16"/>
    <x v="273"/>
    <x v="273"/>
    <s v="DIS-E Cap Blanket"/>
    <d v="2010-01-01T00:00:00"/>
    <x v="3"/>
    <n v="201503"/>
    <x v="0"/>
    <x v="0"/>
    <s v="368000"/>
    <s v="028                                "/>
    <s v="00"/>
    <s v="UADD    "/>
    <x v="6592"/>
    <s v="2055"/>
    <s v="ZPJ34"/>
    <x v="16"/>
    <s v="Elec Distribution 360-373"/>
    <s v="Programs"/>
  </r>
  <r>
    <s v="ZPJ34"/>
    <x v="16"/>
    <x v="273"/>
    <x v="273"/>
    <s v="DIS-E Cap Blanket"/>
    <d v="2010-01-01T00:00:00"/>
    <x v="3"/>
    <n v="201503"/>
    <x v="0"/>
    <x v="0"/>
    <s v="369100"/>
    <s v="028                                "/>
    <s v="00"/>
    <s v="UADD    "/>
    <x v="6592"/>
    <s v="2055"/>
    <s v="ZPJ34"/>
    <x v="16"/>
    <s v="Elec Distribution 360-373"/>
    <s v="Programs"/>
  </r>
  <r>
    <s v="ZPJ34"/>
    <x v="16"/>
    <x v="273"/>
    <x v="273"/>
    <s v="DIS-E Cap Blanket"/>
    <d v="2010-01-01T00:00:00"/>
    <x v="3"/>
    <n v="201503"/>
    <x v="0"/>
    <x v="0"/>
    <s v="369300"/>
    <s v="028                                "/>
    <s v="00"/>
    <s v="UADD    "/>
    <x v="6594"/>
    <s v="2055"/>
    <s v="ZPJ34"/>
    <x v="16"/>
    <s v="Elec Distribution 360-373"/>
    <s v="Programs"/>
  </r>
  <r>
    <s v="ZPJ34"/>
    <x v="16"/>
    <x v="273"/>
    <x v="273"/>
    <s v="DIS-E Cap Blanket"/>
    <d v="2010-01-01T00:00:00"/>
    <x v="3"/>
    <n v="201503"/>
    <x v="0"/>
    <x v="0"/>
    <s v="373300"/>
    <s v="028                                "/>
    <s v="00"/>
    <s v="UADD    "/>
    <x v="6592"/>
    <s v="2055"/>
    <s v="ZPJ34"/>
    <x v="16"/>
    <s v="Elec Distribution 360-373"/>
    <s v="Programs"/>
  </r>
  <r>
    <s v="ZPJ34"/>
    <x v="16"/>
    <x v="273"/>
    <x v="273"/>
    <s v="DIS-E Cap Blanket"/>
    <d v="2010-01-01T00:00:00"/>
    <x v="3"/>
    <n v="201503"/>
    <x v="0"/>
    <x v="0"/>
    <s v="373400"/>
    <s v="028                                "/>
    <s v="00"/>
    <s v="UADD    "/>
    <x v="6592"/>
    <s v="2055"/>
    <s v="ZPJ34"/>
    <x v="16"/>
    <s v="Elec Distribution 360-373"/>
    <s v="Programs"/>
  </r>
  <r>
    <s v="ZCS34"/>
    <x v="16"/>
    <x v="274"/>
    <x v="274"/>
    <s v="DIS-E Cap Blanket"/>
    <d v="2010-01-01T00:00:00"/>
    <x v="3"/>
    <n v="201503"/>
    <x v="0"/>
    <x v="1"/>
    <s v="364000"/>
    <s v="038                                "/>
    <s v="00"/>
    <s v="UADD    "/>
    <x v="6595"/>
    <s v="2055"/>
    <s v="ZCS34"/>
    <x v="16"/>
    <s v="Elec Distribution 360-373"/>
    <s v="Programs"/>
  </r>
  <r>
    <s v="ZCS34"/>
    <x v="16"/>
    <x v="274"/>
    <x v="274"/>
    <s v="DIS-E Cap Blanket"/>
    <d v="2010-01-01T00:00:00"/>
    <x v="3"/>
    <n v="201503"/>
    <x v="0"/>
    <x v="1"/>
    <s v="365000"/>
    <s v="038                                "/>
    <s v="00"/>
    <s v="UADD    "/>
    <x v="6596"/>
    <s v="2055"/>
    <s v="ZCS34"/>
    <x v="16"/>
    <s v="Elec Distribution 360-373"/>
    <s v="Programs"/>
  </r>
  <r>
    <s v="ZCS34"/>
    <x v="16"/>
    <x v="274"/>
    <x v="274"/>
    <s v="DIS-E Cap Blanket"/>
    <d v="2010-01-01T00:00:00"/>
    <x v="3"/>
    <n v="201503"/>
    <x v="0"/>
    <x v="1"/>
    <s v="366000"/>
    <s v="038                                "/>
    <s v="00"/>
    <s v="UADD    "/>
    <x v="6597"/>
    <s v="2055"/>
    <s v="ZCS34"/>
    <x v="16"/>
    <s v="Elec Distribution 360-373"/>
    <s v="Programs"/>
  </r>
  <r>
    <s v="ZCS34"/>
    <x v="16"/>
    <x v="274"/>
    <x v="274"/>
    <s v="DIS-E Cap Blanket"/>
    <d v="2010-01-01T00:00:00"/>
    <x v="3"/>
    <n v="201503"/>
    <x v="0"/>
    <x v="1"/>
    <s v="367000"/>
    <s v="038                                "/>
    <s v="00"/>
    <s v="UADD    "/>
    <x v="6598"/>
    <s v="2055"/>
    <s v="ZCS34"/>
    <x v="16"/>
    <s v="Elec Distribution 360-373"/>
    <s v="Programs"/>
  </r>
  <r>
    <s v="ZCS34"/>
    <x v="16"/>
    <x v="274"/>
    <x v="274"/>
    <s v="DIS-E Cap Blanket"/>
    <d v="2010-01-01T00:00:00"/>
    <x v="3"/>
    <n v="201503"/>
    <x v="0"/>
    <x v="1"/>
    <s v="368000"/>
    <s v="038                                "/>
    <s v="00"/>
    <s v="UADD    "/>
    <x v="6599"/>
    <s v="2055"/>
    <s v="ZCS34"/>
    <x v="16"/>
    <s v="Elec Distribution 360-373"/>
    <s v="Programs"/>
  </r>
  <r>
    <s v="ZCS34"/>
    <x v="16"/>
    <x v="274"/>
    <x v="274"/>
    <s v="DIS-E Cap Blanket"/>
    <d v="2010-01-01T00:00:00"/>
    <x v="3"/>
    <n v="201503"/>
    <x v="0"/>
    <x v="1"/>
    <s v="369100"/>
    <s v="038                                "/>
    <s v="00"/>
    <s v="UADD    "/>
    <x v="6600"/>
    <s v="2055"/>
    <s v="ZCS34"/>
    <x v="16"/>
    <s v="Elec Distribution 360-373"/>
    <s v="Programs"/>
  </r>
  <r>
    <s v="ZCS34"/>
    <x v="16"/>
    <x v="274"/>
    <x v="274"/>
    <s v="DIS-E Cap Blanket"/>
    <d v="2010-01-01T00:00:00"/>
    <x v="3"/>
    <n v="201503"/>
    <x v="0"/>
    <x v="1"/>
    <s v="369300"/>
    <s v="038                                "/>
    <s v="00"/>
    <s v="UADD    "/>
    <x v="6601"/>
    <s v="2055"/>
    <s v="ZCS34"/>
    <x v="16"/>
    <s v="Elec Distribution 360-373"/>
    <s v="Programs"/>
  </r>
  <r>
    <s v="ZCS34"/>
    <x v="16"/>
    <x v="274"/>
    <x v="274"/>
    <s v="DIS-E Cap Blanket"/>
    <d v="2010-01-01T00:00:00"/>
    <x v="3"/>
    <n v="201503"/>
    <x v="0"/>
    <x v="1"/>
    <s v="373300"/>
    <s v="038                                "/>
    <s v="00"/>
    <s v="UADD    "/>
    <x v="6602"/>
    <s v="2055"/>
    <s v="ZCS34"/>
    <x v="16"/>
    <s v="Elec Distribution 360-373"/>
    <s v="Programs"/>
  </r>
  <r>
    <s v="ZCS34"/>
    <x v="16"/>
    <x v="274"/>
    <x v="274"/>
    <s v="DIS-E Cap Blanket"/>
    <d v="2010-01-01T00:00:00"/>
    <x v="3"/>
    <n v="201503"/>
    <x v="0"/>
    <x v="1"/>
    <s v="373400"/>
    <s v="038                                "/>
    <s v="00"/>
    <s v="UADD    "/>
    <x v="6603"/>
    <s v="2055"/>
    <s v="ZCS34"/>
    <x v="16"/>
    <s v="Elec Distribution 360-373"/>
    <s v="Programs"/>
  </r>
  <r>
    <s v="ZBC34"/>
    <x v="16"/>
    <x v="277"/>
    <x v="277"/>
    <s v="DIS-E Cap Blanket"/>
    <d v="2010-01-01T00:00:00"/>
    <x v="3"/>
    <n v="201503"/>
    <x v="0"/>
    <x v="0"/>
    <s v="364000"/>
    <s v="028                                "/>
    <s v="00"/>
    <s v="UADD    "/>
    <x v="6604"/>
    <s v="2055"/>
    <s v="ZBC34"/>
    <x v="16"/>
    <s v="Elec Distribution 360-373"/>
    <s v="Programs"/>
  </r>
  <r>
    <s v="ZBC34"/>
    <x v="16"/>
    <x v="277"/>
    <x v="277"/>
    <s v="DIS-E Cap Blanket"/>
    <d v="2010-01-01T00:00:00"/>
    <x v="3"/>
    <n v="201503"/>
    <x v="0"/>
    <x v="0"/>
    <s v="373400"/>
    <s v="028                                "/>
    <s v="00"/>
    <s v="UADD    "/>
    <x v="6605"/>
    <s v="2055"/>
    <s v="ZBC34"/>
    <x v="16"/>
    <s v="Elec Distribution 360-373"/>
    <s v="Programs"/>
  </r>
  <r>
    <s v="ZCJ34"/>
    <x v="16"/>
    <x v="279"/>
    <x v="279"/>
    <s v="DIS-E Cap Blanket"/>
    <d v="2010-01-01T00:00:00"/>
    <x v="3"/>
    <n v="201503"/>
    <x v="0"/>
    <x v="1"/>
    <s v="364000"/>
    <s v="038                                "/>
    <s v="00"/>
    <s v="UADD    "/>
    <x v="6606"/>
    <s v="2055"/>
    <s v="ZCJ34"/>
    <x v="16"/>
    <s v="Elec Distribution 360-373"/>
    <s v="Programs"/>
  </r>
  <r>
    <s v="ZCM34"/>
    <x v="16"/>
    <x v="998"/>
    <x v="998"/>
    <s v="DIS-E Cap Blanket"/>
    <d v="2010-01-01T00:00:00"/>
    <x v="3"/>
    <n v="201503"/>
    <x v="0"/>
    <x v="1"/>
    <s v="364000"/>
    <s v="038                                "/>
    <s v="00"/>
    <s v="UADD    "/>
    <x v="6607"/>
    <s v="2055"/>
    <s v="ZCM34"/>
    <x v="16"/>
    <s v="Elec Distribution 360-373"/>
    <s v="Programs"/>
  </r>
  <r>
    <s v="ZCM34"/>
    <x v="16"/>
    <x v="998"/>
    <x v="998"/>
    <s v="DIS-E Cap Blanket"/>
    <d v="2010-01-01T00:00:00"/>
    <x v="3"/>
    <n v="201503"/>
    <x v="0"/>
    <x v="1"/>
    <s v="365000"/>
    <s v="038                                "/>
    <s v="00"/>
    <s v="UADD    "/>
    <x v="6608"/>
    <s v="2055"/>
    <s v="ZCM34"/>
    <x v="16"/>
    <s v="Elec Distribution 360-373"/>
    <s v="Programs"/>
  </r>
  <r>
    <s v="ZCM34"/>
    <x v="16"/>
    <x v="998"/>
    <x v="998"/>
    <s v="DIS-E Cap Blanket"/>
    <d v="2010-01-01T00:00:00"/>
    <x v="3"/>
    <n v="201503"/>
    <x v="0"/>
    <x v="1"/>
    <s v="366000"/>
    <s v="038                                "/>
    <s v="00"/>
    <s v="UADD    "/>
    <x v="6609"/>
    <s v="2055"/>
    <s v="ZCM34"/>
    <x v="16"/>
    <s v="Elec Distribution 360-373"/>
    <s v="Programs"/>
  </r>
  <r>
    <s v="ZCM34"/>
    <x v="16"/>
    <x v="998"/>
    <x v="998"/>
    <s v="DIS-E Cap Blanket"/>
    <d v="2010-01-01T00:00:00"/>
    <x v="3"/>
    <n v="201503"/>
    <x v="0"/>
    <x v="1"/>
    <s v="367000"/>
    <s v="038                                "/>
    <s v="00"/>
    <s v="UADD    "/>
    <x v="6610"/>
    <s v="2055"/>
    <s v="ZCM34"/>
    <x v="16"/>
    <s v="Elec Distribution 360-373"/>
    <s v="Programs"/>
  </r>
  <r>
    <s v="ZCM34"/>
    <x v="16"/>
    <x v="998"/>
    <x v="998"/>
    <s v="DIS-E Cap Blanket"/>
    <d v="2010-01-01T00:00:00"/>
    <x v="3"/>
    <n v="201503"/>
    <x v="0"/>
    <x v="1"/>
    <s v="368000"/>
    <s v="038                                "/>
    <s v="00"/>
    <s v="UADD    "/>
    <x v="6611"/>
    <s v="2055"/>
    <s v="ZCM34"/>
    <x v="16"/>
    <s v="Elec Distribution 360-373"/>
    <s v="Programs"/>
  </r>
  <r>
    <s v="ZCM34"/>
    <x v="16"/>
    <x v="998"/>
    <x v="998"/>
    <s v="DIS-E Cap Blanket"/>
    <d v="2010-01-01T00:00:00"/>
    <x v="3"/>
    <n v="201503"/>
    <x v="0"/>
    <x v="1"/>
    <s v="369100"/>
    <s v="038                                "/>
    <s v="00"/>
    <s v="UADD    "/>
    <x v="6612"/>
    <s v="2055"/>
    <s v="ZCM34"/>
    <x v="16"/>
    <s v="Elec Distribution 360-373"/>
    <s v="Programs"/>
  </r>
  <r>
    <s v="ZCM34"/>
    <x v="16"/>
    <x v="998"/>
    <x v="998"/>
    <s v="DIS-E Cap Blanket"/>
    <d v="2010-01-01T00:00:00"/>
    <x v="3"/>
    <n v="201503"/>
    <x v="0"/>
    <x v="1"/>
    <s v="369300"/>
    <s v="038                                "/>
    <s v="00"/>
    <s v="UADD    "/>
    <x v="6613"/>
    <s v="2055"/>
    <s v="ZCM34"/>
    <x v="16"/>
    <s v="Elec Distribution 360-373"/>
    <s v="Programs"/>
  </r>
  <r>
    <s v="ZCM34"/>
    <x v="16"/>
    <x v="998"/>
    <x v="998"/>
    <s v="DIS-E Cap Blanket"/>
    <d v="2010-01-01T00:00:00"/>
    <x v="3"/>
    <n v="201503"/>
    <x v="0"/>
    <x v="1"/>
    <s v="373300"/>
    <s v="038                                "/>
    <s v="00"/>
    <s v="UADD    "/>
    <x v="415"/>
    <s v="2055"/>
    <s v="ZCM34"/>
    <x v="16"/>
    <s v="Elec Distribution 360-373"/>
    <s v="Programs"/>
  </r>
  <r>
    <s v="ZCM34"/>
    <x v="16"/>
    <x v="998"/>
    <x v="998"/>
    <s v="DIS-E Cap Blanket"/>
    <d v="2010-01-01T00:00:00"/>
    <x v="3"/>
    <n v="201503"/>
    <x v="0"/>
    <x v="1"/>
    <s v="373400"/>
    <s v="038                                "/>
    <s v="00"/>
    <s v="UADD    "/>
    <x v="6614"/>
    <s v="2055"/>
    <s v="ZCM34"/>
    <x v="16"/>
    <s v="Elec Distribution 360-373"/>
    <s v="Programs"/>
  </r>
  <r>
    <s v="ZCM34"/>
    <x v="16"/>
    <x v="280"/>
    <x v="280"/>
    <s v="DIS-E Cap Blanket"/>
    <d v="2010-01-01T00:00:00"/>
    <x v="3"/>
    <n v="201503"/>
    <x v="0"/>
    <x v="1"/>
    <s v="364000"/>
    <s v="038                                "/>
    <s v="00"/>
    <s v="UADD    "/>
    <x v="6615"/>
    <s v="2055"/>
    <s v="ZCM34"/>
    <x v="16"/>
    <s v="Elec Distribution 360-373"/>
    <s v="Programs"/>
  </r>
  <r>
    <s v="ZCM34"/>
    <x v="16"/>
    <x v="280"/>
    <x v="280"/>
    <s v="DIS-E Cap Blanket"/>
    <d v="2010-01-01T00:00:00"/>
    <x v="3"/>
    <n v="201503"/>
    <x v="0"/>
    <x v="1"/>
    <s v="365000"/>
    <s v="038                                "/>
    <s v="00"/>
    <s v="UADD    "/>
    <x v="6616"/>
    <s v="2055"/>
    <s v="ZCM34"/>
    <x v="16"/>
    <s v="Elec Distribution 360-373"/>
    <s v="Programs"/>
  </r>
  <r>
    <s v="ZCM34"/>
    <x v="16"/>
    <x v="280"/>
    <x v="280"/>
    <s v="DIS-E Cap Blanket"/>
    <d v="2010-01-01T00:00:00"/>
    <x v="3"/>
    <n v="201503"/>
    <x v="0"/>
    <x v="1"/>
    <s v="367000"/>
    <s v="038                                "/>
    <s v="00"/>
    <s v="UADD    "/>
    <x v="6617"/>
    <s v="2055"/>
    <s v="ZCM34"/>
    <x v="16"/>
    <s v="Elec Distribution 360-373"/>
    <s v="Programs"/>
  </r>
  <r>
    <s v="ZLL34"/>
    <x v="16"/>
    <x v="281"/>
    <x v="281"/>
    <s v="DIS-E Cap Blanket"/>
    <d v="2010-01-01T00:00:00"/>
    <x v="3"/>
    <n v="201503"/>
    <x v="0"/>
    <x v="1"/>
    <s v="364000"/>
    <s v="038                                "/>
    <s v="00"/>
    <s v="UADD    "/>
    <x v="6618"/>
    <s v="2055"/>
    <s v="ZLL34"/>
    <x v="16"/>
    <s v="Elec Distribution 360-373"/>
    <s v="Programs"/>
  </r>
  <r>
    <s v="ZLL34"/>
    <x v="16"/>
    <x v="281"/>
    <x v="281"/>
    <s v="DIS-E Cap Blanket"/>
    <d v="2010-01-01T00:00:00"/>
    <x v="3"/>
    <n v="201503"/>
    <x v="0"/>
    <x v="1"/>
    <s v="365000"/>
    <s v="038                                "/>
    <s v="00"/>
    <s v="UADD    "/>
    <x v="6619"/>
    <s v="2055"/>
    <s v="ZLL34"/>
    <x v="16"/>
    <s v="Elec Distribution 360-373"/>
    <s v="Programs"/>
  </r>
  <r>
    <s v="ZLL34"/>
    <x v="16"/>
    <x v="281"/>
    <x v="281"/>
    <s v="DIS-E Cap Blanket"/>
    <d v="2010-01-01T00:00:00"/>
    <x v="3"/>
    <n v="201503"/>
    <x v="0"/>
    <x v="1"/>
    <s v="367000"/>
    <s v="038                                "/>
    <s v="00"/>
    <s v="UADD    "/>
    <x v="6618"/>
    <s v="2055"/>
    <s v="ZLL34"/>
    <x v="16"/>
    <s v="Elec Distribution 360-373"/>
    <s v="Programs"/>
  </r>
  <r>
    <s v="ZLL34"/>
    <x v="16"/>
    <x v="282"/>
    <x v="282"/>
    <s v="DIS-E Cap Blanket"/>
    <d v="2010-01-01T00:00:00"/>
    <x v="3"/>
    <n v="201503"/>
    <x v="0"/>
    <x v="1"/>
    <s v="364000"/>
    <s v="038                                "/>
    <s v="00"/>
    <s v="UADD    "/>
    <x v="6620"/>
    <s v="2055"/>
    <s v="ZLL34"/>
    <x v="16"/>
    <s v="Elec Distribution 360-373"/>
    <s v="Programs"/>
  </r>
  <r>
    <s v="ZLL34"/>
    <x v="16"/>
    <x v="282"/>
    <x v="282"/>
    <s v="DIS-E Cap Blanket"/>
    <d v="2010-01-01T00:00:00"/>
    <x v="3"/>
    <n v="201503"/>
    <x v="0"/>
    <x v="1"/>
    <s v="365000"/>
    <s v="038                                "/>
    <s v="00"/>
    <s v="UADD    "/>
    <x v="6621"/>
    <s v="2055"/>
    <s v="ZLL34"/>
    <x v="16"/>
    <s v="Elec Distribution 360-373"/>
    <s v="Programs"/>
  </r>
  <r>
    <s v="ZLL34"/>
    <x v="16"/>
    <x v="282"/>
    <x v="282"/>
    <s v="DIS-E Cap Blanket"/>
    <d v="2010-01-01T00:00:00"/>
    <x v="3"/>
    <n v="201503"/>
    <x v="0"/>
    <x v="1"/>
    <s v="366000"/>
    <s v="038                                "/>
    <s v="00"/>
    <s v="UADD    "/>
    <x v="6622"/>
    <s v="2055"/>
    <s v="ZLL34"/>
    <x v="16"/>
    <s v="Elec Distribution 360-373"/>
    <s v="Programs"/>
  </r>
  <r>
    <s v="ZLL34"/>
    <x v="16"/>
    <x v="282"/>
    <x v="282"/>
    <s v="DIS-E Cap Blanket"/>
    <d v="2010-01-01T00:00:00"/>
    <x v="3"/>
    <n v="201503"/>
    <x v="0"/>
    <x v="1"/>
    <s v="367000"/>
    <s v="038                                "/>
    <s v="00"/>
    <s v="UADD    "/>
    <x v="6623"/>
    <s v="2055"/>
    <s v="ZLL34"/>
    <x v="16"/>
    <s v="Elec Distribution 360-373"/>
    <s v="Programs"/>
  </r>
  <r>
    <s v="ZLL34"/>
    <x v="16"/>
    <x v="285"/>
    <x v="285"/>
    <s v="DIS-E Cap Blanket"/>
    <d v="2010-01-01T00:00:00"/>
    <x v="3"/>
    <n v="201503"/>
    <x v="0"/>
    <x v="1"/>
    <s v="364000"/>
    <s v="038                                "/>
    <s v="00"/>
    <s v="UADD    "/>
    <x v="6624"/>
    <s v="2055"/>
    <s v="ZLL34"/>
    <x v="16"/>
    <s v="Elec Distribution 360-373"/>
    <s v="Programs"/>
  </r>
  <r>
    <s v="ZLL34"/>
    <x v="16"/>
    <x v="285"/>
    <x v="285"/>
    <s v="DIS-E Cap Blanket"/>
    <d v="2010-01-01T00:00:00"/>
    <x v="3"/>
    <n v="201503"/>
    <x v="0"/>
    <x v="1"/>
    <s v="365000"/>
    <s v="038                                "/>
    <s v="00"/>
    <s v="UADD    "/>
    <x v="6625"/>
    <s v="2055"/>
    <s v="ZLL34"/>
    <x v="16"/>
    <s v="Elec Distribution 360-373"/>
    <s v="Programs"/>
  </r>
  <r>
    <s v="ZPJ34"/>
    <x v="16"/>
    <x v="286"/>
    <x v="286"/>
    <s v="DIS-E Cap Blanket"/>
    <d v="2010-01-01T00:00:00"/>
    <x v="3"/>
    <n v="201503"/>
    <x v="0"/>
    <x v="1"/>
    <s v="364000"/>
    <s v="038                                "/>
    <s v="00"/>
    <s v="UADD    "/>
    <x v="2215"/>
    <s v="2055"/>
    <s v="ZPJ34"/>
    <x v="16"/>
    <s v="Elec Distribution 360-373"/>
    <s v="Programs"/>
  </r>
  <r>
    <s v="ZLL34"/>
    <x v="16"/>
    <x v="287"/>
    <x v="287"/>
    <s v="DIS-E Cap Blanket"/>
    <d v="2010-01-01T00:00:00"/>
    <x v="3"/>
    <n v="201503"/>
    <x v="0"/>
    <x v="0"/>
    <s v="367000"/>
    <s v="028                                "/>
    <s v="00"/>
    <s v="UADD    "/>
    <x v="6626"/>
    <s v="2055"/>
    <s v="ZLL34"/>
    <x v="16"/>
    <s v="Elec Distribution 360-373"/>
    <s v="Programs"/>
  </r>
  <r>
    <s v="ZPJ34"/>
    <x v="16"/>
    <x v="288"/>
    <x v="288"/>
    <s v="DIS-E Cap Blanket"/>
    <d v="2010-01-01T00:00:00"/>
    <x v="3"/>
    <n v="201503"/>
    <x v="0"/>
    <x v="0"/>
    <s v="364000"/>
    <s v="028                                "/>
    <s v="00"/>
    <s v="UADD    "/>
    <x v="239"/>
    <s v="2055"/>
    <s v="ZPJ34"/>
    <x v="16"/>
    <s v="Elec Distribution 360-373"/>
    <s v="Programs"/>
  </r>
  <r>
    <s v="ZPJ34"/>
    <x v="16"/>
    <x v="288"/>
    <x v="288"/>
    <s v="DIS-E Cap Blanket"/>
    <d v="2010-01-01T00:00:00"/>
    <x v="3"/>
    <n v="201503"/>
    <x v="0"/>
    <x v="0"/>
    <s v="365000"/>
    <s v="028                                "/>
    <s v="00"/>
    <s v="UADD    "/>
    <x v="239"/>
    <s v="2055"/>
    <s v="ZPJ34"/>
    <x v="16"/>
    <s v="Elec Distribution 360-373"/>
    <s v="Programs"/>
  </r>
  <r>
    <s v="ZPJ34"/>
    <x v="16"/>
    <x v="288"/>
    <x v="288"/>
    <s v="DIS-E Cap Blanket"/>
    <d v="2010-01-01T00:00:00"/>
    <x v="3"/>
    <n v="201503"/>
    <x v="0"/>
    <x v="0"/>
    <s v="366000"/>
    <s v="028                                "/>
    <s v="00"/>
    <s v="UADD    "/>
    <x v="239"/>
    <s v="2055"/>
    <s v="ZPJ34"/>
    <x v="16"/>
    <s v="Elec Distribution 360-373"/>
    <s v="Programs"/>
  </r>
  <r>
    <s v="ZPJ34"/>
    <x v="16"/>
    <x v="288"/>
    <x v="288"/>
    <s v="DIS-E Cap Blanket"/>
    <d v="2010-01-01T00:00:00"/>
    <x v="3"/>
    <n v="201503"/>
    <x v="0"/>
    <x v="0"/>
    <s v="367000"/>
    <s v="028                                "/>
    <s v="00"/>
    <s v="UADD    "/>
    <x v="239"/>
    <s v="2055"/>
    <s v="ZPJ34"/>
    <x v="16"/>
    <s v="Elec Distribution 360-373"/>
    <s v="Programs"/>
  </r>
  <r>
    <s v="ZPJ34"/>
    <x v="16"/>
    <x v="288"/>
    <x v="288"/>
    <s v="DIS-E Cap Blanket"/>
    <d v="2010-01-01T00:00:00"/>
    <x v="3"/>
    <n v="201503"/>
    <x v="0"/>
    <x v="0"/>
    <s v="368000"/>
    <s v="028                                "/>
    <s v="00"/>
    <s v="UADD    "/>
    <x v="239"/>
    <s v="2055"/>
    <s v="ZPJ34"/>
    <x v="16"/>
    <s v="Elec Distribution 360-373"/>
    <s v="Programs"/>
  </r>
  <r>
    <s v="ZPJ34"/>
    <x v="16"/>
    <x v="288"/>
    <x v="288"/>
    <s v="DIS-E Cap Blanket"/>
    <d v="2010-01-01T00:00:00"/>
    <x v="3"/>
    <n v="201503"/>
    <x v="0"/>
    <x v="0"/>
    <s v="369300"/>
    <s v="028                                "/>
    <s v="00"/>
    <s v="UADD    "/>
    <x v="239"/>
    <s v="2055"/>
    <s v="ZPJ34"/>
    <x v="16"/>
    <s v="Elec Distribution 360-373"/>
    <s v="Programs"/>
  </r>
  <r>
    <s v="ZPJ34"/>
    <x v="16"/>
    <x v="288"/>
    <x v="288"/>
    <s v="DIS-E Cap Blanket"/>
    <d v="2010-01-01T00:00:00"/>
    <x v="3"/>
    <n v="201503"/>
    <x v="0"/>
    <x v="0"/>
    <s v="373400"/>
    <s v="028                                "/>
    <s v="00"/>
    <s v="UADD    "/>
    <x v="6627"/>
    <s v="2055"/>
    <s v="ZPJ34"/>
    <x v="16"/>
    <s v="Elec Distribution 360-373"/>
    <s v="Programs"/>
  </r>
  <r>
    <s v="ZPJ34"/>
    <x v="16"/>
    <x v="289"/>
    <x v="289"/>
    <s v="DIS-E Cap Blanket"/>
    <d v="2010-01-01T00:00:00"/>
    <x v="3"/>
    <n v="201503"/>
    <x v="0"/>
    <x v="0"/>
    <s v="364000"/>
    <s v="028                                "/>
    <s v="00"/>
    <s v="UADD    "/>
    <x v="6628"/>
    <s v="2055"/>
    <s v="ZPJ34"/>
    <x v="16"/>
    <s v="Elec Distribution 360-373"/>
    <s v="Programs"/>
  </r>
  <r>
    <s v="ZPJ34"/>
    <x v="16"/>
    <x v="289"/>
    <x v="289"/>
    <s v="DIS-E Cap Blanket"/>
    <d v="2010-01-01T00:00:00"/>
    <x v="3"/>
    <n v="201503"/>
    <x v="0"/>
    <x v="0"/>
    <s v="365000"/>
    <s v="028                                "/>
    <s v="00"/>
    <s v="UADD    "/>
    <x v="2226"/>
    <s v="2055"/>
    <s v="ZPJ34"/>
    <x v="16"/>
    <s v="Elec Distribution 360-373"/>
    <s v="Programs"/>
  </r>
  <r>
    <s v="ZPJ34"/>
    <x v="16"/>
    <x v="289"/>
    <x v="289"/>
    <s v="DIS-E Cap Blanket"/>
    <d v="2010-01-01T00:00:00"/>
    <x v="3"/>
    <n v="201503"/>
    <x v="0"/>
    <x v="0"/>
    <s v="366000"/>
    <s v="028                                "/>
    <s v="00"/>
    <s v="UADD    "/>
    <x v="6629"/>
    <s v="2055"/>
    <s v="ZPJ34"/>
    <x v="16"/>
    <s v="Elec Distribution 360-373"/>
    <s v="Programs"/>
  </r>
  <r>
    <s v="ZPJ34"/>
    <x v="16"/>
    <x v="289"/>
    <x v="289"/>
    <s v="DIS-E Cap Blanket"/>
    <d v="2010-01-01T00:00:00"/>
    <x v="3"/>
    <n v="201503"/>
    <x v="0"/>
    <x v="0"/>
    <s v="367000"/>
    <s v="028                                "/>
    <s v="00"/>
    <s v="UADD    "/>
    <x v="6630"/>
    <s v="2055"/>
    <s v="ZPJ34"/>
    <x v="16"/>
    <s v="Elec Distribution 360-373"/>
    <s v="Programs"/>
  </r>
  <r>
    <s v="ZPJ34"/>
    <x v="16"/>
    <x v="289"/>
    <x v="289"/>
    <s v="DIS-E Cap Blanket"/>
    <d v="2010-01-01T00:00:00"/>
    <x v="3"/>
    <n v="201503"/>
    <x v="0"/>
    <x v="0"/>
    <s v="368000"/>
    <s v="028                                "/>
    <s v="00"/>
    <s v="UADD    "/>
    <x v="6631"/>
    <s v="2055"/>
    <s v="ZPJ34"/>
    <x v="16"/>
    <s v="Elec Distribution 360-373"/>
    <s v="Programs"/>
  </r>
  <r>
    <s v="ZPJ34"/>
    <x v="16"/>
    <x v="289"/>
    <x v="289"/>
    <s v="DIS-E Cap Blanket"/>
    <d v="2010-01-01T00:00:00"/>
    <x v="3"/>
    <n v="201503"/>
    <x v="0"/>
    <x v="0"/>
    <s v="369100"/>
    <s v="028                                "/>
    <s v="00"/>
    <s v="UADD    "/>
    <x v="6629"/>
    <s v="2055"/>
    <s v="ZPJ34"/>
    <x v="16"/>
    <s v="Elec Distribution 360-373"/>
    <s v="Programs"/>
  </r>
  <r>
    <s v="ZPJ34"/>
    <x v="16"/>
    <x v="289"/>
    <x v="289"/>
    <s v="DIS-E Cap Blanket"/>
    <d v="2010-01-01T00:00:00"/>
    <x v="3"/>
    <n v="201503"/>
    <x v="0"/>
    <x v="0"/>
    <s v="369300"/>
    <s v="028                                "/>
    <s v="00"/>
    <s v="UADD    "/>
    <x v="6629"/>
    <s v="2055"/>
    <s v="ZPJ34"/>
    <x v="16"/>
    <s v="Elec Distribution 360-373"/>
    <s v="Programs"/>
  </r>
  <r>
    <s v="ZPJ34"/>
    <x v="16"/>
    <x v="289"/>
    <x v="289"/>
    <s v="DIS-E Cap Blanket"/>
    <d v="2010-01-01T00:00:00"/>
    <x v="3"/>
    <n v="201503"/>
    <x v="0"/>
    <x v="0"/>
    <s v="373300"/>
    <s v="028                                "/>
    <s v="00"/>
    <s v="UADD    "/>
    <x v="6632"/>
    <s v="2055"/>
    <s v="ZPJ34"/>
    <x v="16"/>
    <s v="Elec Distribution 360-373"/>
    <s v="Programs"/>
  </r>
  <r>
    <s v="ZPJ34"/>
    <x v="16"/>
    <x v="289"/>
    <x v="289"/>
    <s v="DIS-E Cap Blanket"/>
    <d v="2010-01-01T00:00:00"/>
    <x v="3"/>
    <n v="201503"/>
    <x v="0"/>
    <x v="0"/>
    <s v="373400"/>
    <s v="028                                "/>
    <s v="00"/>
    <s v="UADD    "/>
    <x v="6633"/>
    <s v="2055"/>
    <s v="ZPJ34"/>
    <x v="16"/>
    <s v="Elec Distribution 360-373"/>
    <s v="Programs"/>
  </r>
  <r>
    <s v="ZCS34"/>
    <x v="16"/>
    <x v="291"/>
    <x v="291"/>
    <s v="DIS-E Cap Blanket"/>
    <d v="2010-01-01T00:00:00"/>
    <x v="3"/>
    <n v="201503"/>
    <x v="0"/>
    <x v="1"/>
    <s v="364000"/>
    <s v="038                                "/>
    <s v="00"/>
    <s v="UADD    "/>
    <x v="6634"/>
    <s v="2055"/>
    <s v="ZCS34"/>
    <x v="16"/>
    <s v="Elec Distribution 360-373"/>
    <s v="Programs"/>
  </r>
  <r>
    <s v="ZCS34"/>
    <x v="16"/>
    <x v="291"/>
    <x v="291"/>
    <s v="DIS-E Cap Blanket"/>
    <d v="2010-01-01T00:00:00"/>
    <x v="3"/>
    <n v="201503"/>
    <x v="0"/>
    <x v="1"/>
    <s v="365000"/>
    <s v="038                                "/>
    <s v="00"/>
    <s v="UADD    "/>
    <x v="6634"/>
    <s v="2055"/>
    <s v="ZCS34"/>
    <x v="16"/>
    <s v="Elec Distribution 360-373"/>
    <s v="Programs"/>
  </r>
  <r>
    <s v="ZCS34"/>
    <x v="16"/>
    <x v="291"/>
    <x v="291"/>
    <s v="DIS-E Cap Blanket"/>
    <d v="2010-01-01T00:00:00"/>
    <x v="3"/>
    <n v="201503"/>
    <x v="0"/>
    <x v="1"/>
    <s v="366000"/>
    <s v="038                                "/>
    <s v="00"/>
    <s v="UADD    "/>
    <x v="6634"/>
    <s v="2055"/>
    <s v="ZCS34"/>
    <x v="16"/>
    <s v="Elec Distribution 360-373"/>
    <s v="Programs"/>
  </r>
  <r>
    <s v="ZCS34"/>
    <x v="16"/>
    <x v="291"/>
    <x v="291"/>
    <s v="DIS-E Cap Blanket"/>
    <d v="2010-01-01T00:00:00"/>
    <x v="3"/>
    <n v="201503"/>
    <x v="0"/>
    <x v="1"/>
    <s v="367000"/>
    <s v="038                                "/>
    <s v="00"/>
    <s v="UADD    "/>
    <x v="6634"/>
    <s v="2055"/>
    <s v="ZCS34"/>
    <x v="16"/>
    <s v="Elec Distribution 360-373"/>
    <s v="Programs"/>
  </r>
  <r>
    <s v="ZCS34"/>
    <x v="16"/>
    <x v="291"/>
    <x v="291"/>
    <s v="DIS-E Cap Blanket"/>
    <d v="2010-01-01T00:00:00"/>
    <x v="3"/>
    <n v="201503"/>
    <x v="0"/>
    <x v="1"/>
    <s v="369300"/>
    <s v="038                                "/>
    <s v="00"/>
    <s v="UADD    "/>
    <x v="6634"/>
    <s v="2055"/>
    <s v="ZCS34"/>
    <x v="16"/>
    <s v="Elec Distribution 360-373"/>
    <s v="Programs"/>
  </r>
  <r>
    <s v="ZLL34"/>
    <x v="16"/>
    <x v="292"/>
    <x v="292"/>
    <s v="DIS-E Cap Blanket"/>
    <d v="2010-01-01T00:00:00"/>
    <x v="3"/>
    <n v="201503"/>
    <x v="0"/>
    <x v="1"/>
    <s v="365000"/>
    <s v="038                                "/>
    <s v="00"/>
    <s v="UADD    "/>
    <x v="6635"/>
    <s v="2055"/>
    <s v="ZLL34"/>
    <x v="16"/>
    <s v="Elec Distribution 360-373"/>
    <s v="Programs"/>
  </r>
  <r>
    <s v="ZPJ34"/>
    <x v="16"/>
    <x v="293"/>
    <x v="293"/>
    <s v="DIS-E Cap Blanket"/>
    <d v="2010-01-01T00:00:00"/>
    <x v="3"/>
    <n v="201503"/>
    <x v="0"/>
    <x v="1"/>
    <s v="364000"/>
    <s v="038                                "/>
    <s v="00"/>
    <s v="UADD    "/>
    <x v="6636"/>
    <s v="2055"/>
    <s v="ZPJ34"/>
    <x v="16"/>
    <s v="Elec Distribution 360-373"/>
    <s v="Programs"/>
  </r>
  <r>
    <s v="ZPJ34"/>
    <x v="16"/>
    <x v="293"/>
    <x v="293"/>
    <s v="DIS-E Cap Blanket"/>
    <d v="2010-01-01T00:00:00"/>
    <x v="3"/>
    <n v="201503"/>
    <x v="0"/>
    <x v="1"/>
    <s v="365000"/>
    <s v="038                                "/>
    <s v="00"/>
    <s v="UADD    "/>
    <x v="6637"/>
    <s v="2055"/>
    <s v="ZPJ34"/>
    <x v="16"/>
    <s v="Elec Distribution 360-373"/>
    <s v="Programs"/>
  </r>
  <r>
    <s v="ZPJ34"/>
    <x v="16"/>
    <x v="293"/>
    <x v="293"/>
    <s v="DIS-E Cap Blanket"/>
    <d v="2010-01-01T00:00:00"/>
    <x v="3"/>
    <n v="201503"/>
    <x v="0"/>
    <x v="1"/>
    <s v="366000"/>
    <s v="038                                "/>
    <s v="00"/>
    <s v="UADD    "/>
    <x v="6638"/>
    <s v="2055"/>
    <s v="ZPJ34"/>
    <x v="16"/>
    <s v="Elec Distribution 360-373"/>
    <s v="Programs"/>
  </r>
  <r>
    <s v="ZPJ34"/>
    <x v="16"/>
    <x v="293"/>
    <x v="293"/>
    <s v="DIS-E Cap Blanket"/>
    <d v="2010-01-01T00:00:00"/>
    <x v="3"/>
    <n v="201503"/>
    <x v="0"/>
    <x v="1"/>
    <s v="367000"/>
    <s v="038                                "/>
    <s v="00"/>
    <s v="UADD    "/>
    <x v="6639"/>
    <s v="2055"/>
    <s v="ZPJ34"/>
    <x v="16"/>
    <s v="Elec Distribution 360-373"/>
    <s v="Programs"/>
  </r>
  <r>
    <s v="ZPJ34"/>
    <x v="16"/>
    <x v="293"/>
    <x v="293"/>
    <s v="DIS-E Cap Blanket"/>
    <d v="2010-01-01T00:00:00"/>
    <x v="3"/>
    <n v="201503"/>
    <x v="0"/>
    <x v="1"/>
    <s v="368000"/>
    <s v="038                                "/>
    <s v="00"/>
    <s v="UADD    "/>
    <x v="6640"/>
    <s v="2055"/>
    <s v="ZPJ34"/>
    <x v="16"/>
    <s v="Elec Distribution 360-373"/>
    <s v="Programs"/>
  </r>
  <r>
    <s v="ZPJ34"/>
    <x v="16"/>
    <x v="293"/>
    <x v="293"/>
    <s v="DIS-E Cap Blanket"/>
    <d v="2010-01-01T00:00:00"/>
    <x v="3"/>
    <n v="201503"/>
    <x v="0"/>
    <x v="1"/>
    <s v="369300"/>
    <s v="038                                "/>
    <s v="00"/>
    <s v="UADD    "/>
    <x v="6641"/>
    <s v="2055"/>
    <s v="ZPJ34"/>
    <x v="16"/>
    <s v="Elec Distribution 360-373"/>
    <s v="Programs"/>
  </r>
  <r>
    <s v="ZPJ34"/>
    <x v="16"/>
    <x v="295"/>
    <x v="295"/>
    <s v="DIS-E Cap Blanket"/>
    <d v="2010-01-01T00:00:00"/>
    <x v="3"/>
    <n v="201503"/>
    <x v="0"/>
    <x v="1"/>
    <s v="364000"/>
    <s v="038                                "/>
    <s v="00"/>
    <s v="UADD    "/>
    <x v="6642"/>
    <s v="2055"/>
    <s v="ZPJ34"/>
    <x v="16"/>
    <s v="Elec Distribution 360-373"/>
    <s v="Programs"/>
  </r>
  <r>
    <s v="ZPJ34"/>
    <x v="16"/>
    <x v="295"/>
    <x v="295"/>
    <s v="DIS-E Cap Blanket"/>
    <d v="2010-01-01T00:00:00"/>
    <x v="3"/>
    <n v="201503"/>
    <x v="0"/>
    <x v="1"/>
    <s v="365000"/>
    <s v="038                                "/>
    <s v="00"/>
    <s v="UADD    "/>
    <x v="6643"/>
    <s v="2055"/>
    <s v="ZPJ34"/>
    <x v="16"/>
    <s v="Elec Distribution 360-373"/>
    <s v="Programs"/>
  </r>
  <r>
    <s v="ZPJ34"/>
    <x v="16"/>
    <x v="295"/>
    <x v="295"/>
    <s v="DIS-E Cap Blanket"/>
    <d v="2010-01-01T00:00:00"/>
    <x v="3"/>
    <n v="201503"/>
    <x v="0"/>
    <x v="1"/>
    <s v="366000"/>
    <s v="038                                "/>
    <s v="00"/>
    <s v="UADD    "/>
    <x v="6644"/>
    <s v="2055"/>
    <s v="ZPJ34"/>
    <x v="16"/>
    <s v="Elec Distribution 360-373"/>
    <s v="Programs"/>
  </r>
  <r>
    <s v="ZPJ34"/>
    <x v="16"/>
    <x v="295"/>
    <x v="295"/>
    <s v="DIS-E Cap Blanket"/>
    <d v="2010-01-01T00:00:00"/>
    <x v="3"/>
    <n v="201503"/>
    <x v="0"/>
    <x v="1"/>
    <s v="367000"/>
    <s v="038                                "/>
    <s v="00"/>
    <s v="UADD    "/>
    <x v="6645"/>
    <s v="2055"/>
    <s v="ZPJ34"/>
    <x v="16"/>
    <s v="Elec Distribution 360-373"/>
    <s v="Programs"/>
  </r>
  <r>
    <s v="ZPJ34"/>
    <x v="16"/>
    <x v="295"/>
    <x v="295"/>
    <s v="DIS-E Cap Blanket"/>
    <d v="2010-01-01T00:00:00"/>
    <x v="3"/>
    <n v="201503"/>
    <x v="0"/>
    <x v="1"/>
    <s v="368000"/>
    <s v="038                                "/>
    <s v="00"/>
    <s v="UADD    "/>
    <x v="6646"/>
    <s v="2055"/>
    <s v="ZPJ34"/>
    <x v="16"/>
    <s v="Elec Distribution 360-373"/>
    <s v="Programs"/>
  </r>
  <r>
    <s v="ZPJ34"/>
    <x v="16"/>
    <x v="295"/>
    <x v="295"/>
    <s v="DIS-E Cap Blanket"/>
    <d v="2010-01-01T00:00:00"/>
    <x v="3"/>
    <n v="201503"/>
    <x v="0"/>
    <x v="1"/>
    <s v="369100"/>
    <s v="038                                "/>
    <s v="00"/>
    <s v="UADD    "/>
    <x v="6647"/>
    <s v="2055"/>
    <s v="ZPJ34"/>
    <x v="16"/>
    <s v="Elec Distribution 360-373"/>
    <s v="Programs"/>
  </r>
  <r>
    <s v="ZPJ34"/>
    <x v="16"/>
    <x v="295"/>
    <x v="295"/>
    <s v="DIS-E Cap Blanket"/>
    <d v="2010-01-01T00:00:00"/>
    <x v="3"/>
    <n v="201503"/>
    <x v="0"/>
    <x v="1"/>
    <s v="369300"/>
    <s v="038                                "/>
    <s v="00"/>
    <s v="UADD    "/>
    <x v="6648"/>
    <s v="2055"/>
    <s v="ZPJ34"/>
    <x v="16"/>
    <s v="Elec Distribution 360-373"/>
    <s v="Programs"/>
  </r>
  <r>
    <s v="ZPJ34"/>
    <x v="16"/>
    <x v="295"/>
    <x v="295"/>
    <s v="DIS-E Cap Blanket"/>
    <d v="2010-01-01T00:00:00"/>
    <x v="3"/>
    <n v="201503"/>
    <x v="0"/>
    <x v="1"/>
    <s v="373300"/>
    <s v="038                                "/>
    <s v="00"/>
    <s v="UADD    "/>
    <x v="6647"/>
    <s v="2055"/>
    <s v="ZPJ34"/>
    <x v="16"/>
    <s v="Elec Distribution 360-373"/>
    <s v="Programs"/>
  </r>
  <r>
    <s v="ZPJ34"/>
    <x v="16"/>
    <x v="295"/>
    <x v="295"/>
    <s v="DIS-E Cap Blanket"/>
    <d v="2010-01-01T00:00:00"/>
    <x v="3"/>
    <n v="201503"/>
    <x v="0"/>
    <x v="1"/>
    <s v="373400"/>
    <s v="038                                "/>
    <s v="00"/>
    <s v="UADD    "/>
    <x v="6647"/>
    <s v="2055"/>
    <s v="ZPJ34"/>
    <x v="16"/>
    <s v="Elec Distribution 360-373"/>
    <s v="Programs"/>
  </r>
  <r>
    <s v="ZPJ34"/>
    <x v="16"/>
    <x v="296"/>
    <x v="296"/>
    <s v="DIS-E Cap Blanket"/>
    <d v="2010-01-01T00:00:00"/>
    <x v="3"/>
    <n v="201503"/>
    <x v="0"/>
    <x v="0"/>
    <s v="364000"/>
    <s v="028                                "/>
    <s v="00"/>
    <s v="UADD    "/>
    <x v="6649"/>
    <s v="2055"/>
    <s v="ZPJ34"/>
    <x v="16"/>
    <s v="Elec Distribution 360-373"/>
    <s v="Programs"/>
  </r>
  <r>
    <s v="ZPJ34"/>
    <x v="16"/>
    <x v="296"/>
    <x v="296"/>
    <s v="DIS-E Cap Blanket"/>
    <d v="2010-01-01T00:00:00"/>
    <x v="3"/>
    <n v="201503"/>
    <x v="0"/>
    <x v="0"/>
    <s v="365000"/>
    <s v="028                                "/>
    <s v="00"/>
    <s v="UADD    "/>
    <x v="6649"/>
    <s v="2055"/>
    <s v="ZPJ34"/>
    <x v="16"/>
    <s v="Elec Distribution 360-373"/>
    <s v="Programs"/>
  </r>
  <r>
    <s v="ZPJ34"/>
    <x v="16"/>
    <x v="296"/>
    <x v="296"/>
    <s v="DIS-E Cap Blanket"/>
    <d v="2010-01-01T00:00:00"/>
    <x v="3"/>
    <n v="201503"/>
    <x v="0"/>
    <x v="0"/>
    <s v="366000"/>
    <s v="028                                "/>
    <s v="00"/>
    <s v="UADD    "/>
    <x v="6649"/>
    <s v="2055"/>
    <s v="ZPJ34"/>
    <x v="16"/>
    <s v="Elec Distribution 360-373"/>
    <s v="Programs"/>
  </r>
  <r>
    <s v="ZPJ34"/>
    <x v="16"/>
    <x v="296"/>
    <x v="296"/>
    <s v="DIS-E Cap Blanket"/>
    <d v="2010-01-01T00:00:00"/>
    <x v="3"/>
    <n v="201503"/>
    <x v="0"/>
    <x v="0"/>
    <s v="367000"/>
    <s v="028                                "/>
    <s v="00"/>
    <s v="UADD    "/>
    <x v="6650"/>
    <s v="2055"/>
    <s v="ZPJ34"/>
    <x v="16"/>
    <s v="Elec Distribution 360-373"/>
    <s v="Programs"/>
  </r>
  <r>
    <s v="ZPJ34"/>
    <x v="16"/>
    <x v="296"/>
    <x v="296"/>
    <s v="DIS-E Cap Blanket"/>
    <d v="2010-01-01T00:00:00"/>
    <x v="3"/>
    <n v="201503"/>
    <x v="0"/>
    <x v="0"/>
    <s v="368000"/>
    <s v="028                                "/>
    <s v="00"/>
    <s v="UADD    "/>
    <x v="6649"/>
    <s v="2055"/>
    <s v="ZPJ34"/>
    <x v="16"/>
    <s v="Elec Distribution 360-373"/>
    <s v="Programs"/>
  </r>
  <r>
    <s v="ZPJ34"/>
    <x v="16"/>
    <x v="296"/>
    <x v="296"/>
    <s v="DIS-E Cap Blanket"/>
    <d v="2010-01-01T00:00:00"/>
    <x v="3"/>
    <n v="201503"/>
    <x v="0"/>
    <x v="0"/>
    <s v="369100"/>
    <s v="028                                "/>
    <s v="00"/>
    <s v="UADD    "/>
    <x v="6649"/>
    <s v="2055"/>
    <s v="ZPJ34"/>
    <x v="16"/>
    <s v="Elec Distribution 360-373"/>
    <s v="Programs"/>
  </r>
  <r>
    <s v="ZPJ34"/>
    <x v="16"/>
    <x v="296"/>
    <x v="296"/>
    <s v="DIS-E Cap Blanket"/>
    <d v="2010-01-01T00:00:00"/>
    <x v="3"/>
    <n v="201503"/>
    <x v="0"/>
    <x v="0"/>
    <s v="369300"/>
    <s v="028                                "/>
    <s v="00"/>
    <s v="UADD    "/>
    <x v="6649"/>
    <s v="2055"/>
    <s v="ZPJ34"/>
    <x v="16"/>
    <s v="Elec Distribution 360-373"/>
    <s v="Programs"/>
  </r>
  <r>
    <s v="ZPJ34"/>
    <x v="16"/>
    <x v="296"/>
    <x v="296"/>
    <s v="DIS-E Cap Blanket"/>
    <d v="2010-01-01T00:00:00"/>
    <x v="3"/>
    <n v="201503"/>
    <x v="0"/>
    <x v="0"/>
    <s v="373300"/>
    <s v="028                                "/>
    <s v="00"/>
    <s v="UADD    "/>
    <x v="6649"/>
    <s v="2055"/>
    <s v="ZPJ34"/>
    <x v="16"/>
    <s v="Elec Distribution 360-373"/>
    <s v="Programs"/>
  </r>
  <r>
    <s v="ZPJ34"/>
    <x v="16"/>
    <x v="296"/>
    <x v="296"/>
    <s v="DIS-E Cap Blanket"/>
    <d v="2010-01-01T00:00:00"/>
    <x v="3"/>
    <n v="201503"/>
    <x v="0"/>
    <x v="0"/>
    <s v="373400"/>
    <s v="028                                "/>
    <s v="00"/>
    <s v="UADD    "/>
    <x v="6649"/>
    <s v="2055"/>
    <s v="ZPJ34"/>
    <x v="16"/>
    <s v="Elec Distribution 360-373"/>
    <s v="Programs"/>
  </r>
  <r>
    <s v="ZPJ34"/>
    <x v="16"/>
    <x v="297"/>
    <x v="297"/>
    <s v="DIS-E Cap Blanket"/>
    <d v="2010-01-01T00:00:00"/>
    <x v="3"/>
    <n v="201503"/>
    <x v="0"/>
    <x v="0"/>
    <s v="364000"/>
    <s v="028                                "/>
    <s v="00"/>
    <s v="UADD    "/>
    <x v="6651"/>
    <s v="2055"/>
    <s v="ZPJ34"/>
    <x v="16"/>
    <s v="Elec Distribution 360-373"/>
    <s v="Programs"/>
  </r>
  <r>
    <s v="ZPJ34"/>
    <x v="16"/>
    <x v="297"/>
    <x v="297"/>
    <s v="DIS-E Cap Blanket"/>
    <d v="2010-01-01T00:00:00"/>
    <x v="3"/>
    <n v="201503"/>
    <x v="0"/>
    <x v="0"/>
    <s v="365000"/>
    <s v="028                                "/>
    <s v="00"/>
    <s v="UADD    "/>
    <x v="6652"/>
    <s v="2055"/>
    <s v="ZPJ34"/>
    <x v="16"/>
    <s v="Elec Distribution 360-373"/>
    <s v="Programs"/>
  </r>
  <r>
    <s v="ZPJ34"/>
    <x v="16"/>
    <x v="297"/>
    <x v="297"/>
    <s v="DIS-E Cap Blanket"/>
    <d v="2010-01-01T00:00:00"/>
    <x v="3"/>
    <n v="201503"/>
    <x v="0"/>
    <x v="0"/>
    <s v="366000"/>
    <s v="028                                "/>
    <s v="00"/>
    <s v="UADD    "/>
    <x v="6653"/>
    <s v="2055"/>
    <s v="ZPJ34"/>
    <x v="16"/>
    <s v="Elec Distribution 360-373"/>
    <s v="Programs"/>
  </r>
  <r>
    <s v="ZPJ34"/>
    <x v="16"/>
    <x v="297"/>
    <x v="297"/>
    <s v="DIS-E Cap Blanket"/>
    <d v="2010-01-01T00:00:00"/>
    <x v="3"/>
    <n v="201503"/>
    <x v="0"/>
    <x v="0"/>
    <s v="367000"/>
    <s v="028                                "/>
    <s v="00"/>
    <s v="UADD    "/>
    <x v="6654"/>
    <s v="2055"/>
    <s v="ZPJ34"/>
    <x v="16"/>
    <s v="Elec Distribution 360-373"/>
    <s v="Programs"/>
  </r>
  <r>
    <s v="ZPJ34"/>
    <x v="16"/>
    <x v="297"/>
    <x v="297"/>
    <s v="DIS-E Cap Blanket"/>
    <d v="2010-01-01T00:00:00"/>
    <x v="3"/>
    <n v="201503"/>
    <x v="0"/>
    <x v="0"/>
    <s v="368000"/>
    <s v="028                                "/>
    <s v="00"/>
    <s v="UADD    "/>
    <x v="6655"/>
    <s v="2055"/>
    <s v="ZPJ34"/>
    <x v="16"/>
    <s v="Elec Distribution 360-373"/>
    <s v="Programs"/>
  </r>
  <r>
    <s v="ZPJ34"/>
    <x v="16"/>
    <x v="297"/>
    <x v="297"/>
    <s v="DIS-E Cap Blanket"/>
    <d v="2010-01-01T00:00:00"/>
    <x v="3"/>
    <n v="201503"/>
    <x v="0"/>
    <x v="0"/>
    <s v="369100"/>
    <s v="028                                "/>
    <s v="00"/>
    <s v="UADD    "/>
    <x v="6656"/>
    <s v="2055"/>
    <s v="ZPJ34"/>
    <x v="16"/>
    <s v="Elec Distribution 360-373"/>
    <s v="Programs"/>
  </r>
  <r>
    <s v="ZPJ34"/>
    <x v="16"/>
    <x v="297"/>
    <x v="297"/>
    <s v="DIS-E Cap Blanket"/>
    <d v="2010-01-01T00:00:00"/>
    <x v="3"/>
    <n v="201503"/>
    <x v="0"/>
    <x v="0"/>
    <s v="369300"/>
    <s v="028                                "/>
    <s v="00"/>
    <s v="UADD    "/>
    <x v="6657"/>
    <s v="2055"/>
    <s v="ZPJ34"/>
    <x v="16"/>
    <s v="Elec Distribution 360-373"/>
    <s v="Programs"/>
  </r>
  <r>
    <s v="ZPJ34"/>
    <x v="16"/>
    <x v="297"/>
    <x v="297"/>
    <s v="DIS-E Cap Blanket"/>
    <d v="2010-01-01T00:00:00"/>
    <x v="3"/>
    <n v="201503"/>
    <x v="0"/>
    <x v="0"/>
    <s v="373400"/>
    <s v="028                                "/>
    <s v="00"/>
    <s v="UADD    "/>
    <x v="6658"/>
    <s v="2055"/>
    <s v="ZPJ34"/>
    <x v="16"/>
    <s v="Elec Distribution 360-373"/>
    <s v="Programs"/>
  </r>
  <r>
    <s v="ZDP34"/>
    <x v="16"/>
    <x v="298"/>
    <x v="298"/>
    <s v="DIS-E Cap Blanket"/>
    <d v="2010-01-01T00:00:00"/>
    <x v="3"/>
    <n v="201503"/>
    <x v="0"/>
    <x v="0"/>
    <s v="364000"/>
    <s v="028                                "/>
    <s v="00"/>
    <s v="UADD    "/>
    <x v="6659"/>
    <s v="2055"/>
    <s v="ZDP34"/>
    <x v="16"/>
    <s v="Elec Distribution 360-373"/>
    <s v="Programs"/>
  </r>
  <r>
    <s v="ZDP34"/>
    <x v="16"/>
    <x v="298"/>
    <x v="298"/>
    <s v="DIS-E Cap Blanket"/>
    <d v="2010-01-01T00:00:00"/>
    <x v="3"/>
    <n v="201503"/>
    <x v="0"/>
    <x v="0"/>
    <s v="365000"/>
    <s v="028                                "/>
    <s v="00"/>
    <s v="UADD    "/>
    <x v="6660"/>
    <s v="2055"/>
    <s v="ZDP34"/>
    <x v="16"/>
    <s v="Elec Distribution 360-373"/>
    <s v="Programs"/>
  </r>
  <r>
    <s v="ZBC34"/>
    <x v="16"/>
    <x v="299"/>
    <x v="299"/>
    <s v="DIS-E Cap Blanket"/>
    <d v="2010-01-01T00:00:00"/>
    <x v="3"/>
    <n v="201503"/>
    <x v="0"/>
    <x v="0"/>
    <s v="364000"/>
    <s v="028                                "/>
    <s v="00"/>
    <s v="UADD    "/>
    <x v="6661"/>
    <s v="2055"/>
    <s v="ZBC34"/>
    <x v="16"/>
    <s v="Elec Distribution 360-373"/>
    <s v="Programs"/>
  </r>
  <r>
    <s v="ZBC34"/>
    <x v="16"/>
    <x v="299"/>
    <x v="299"/>
    <s v="DIS-E Cap Blanket"/>
    <d v="2010-01-01T00:00:00"/>
    <x v="3"/>
    <n v="201503"/>
    <x v="0"/>
    <x v="0"/>
    <s v="365000"/>
    <s v="028                                "/>
    <s v="00"/>
    <s v="UADD    "/>
    <x v="6662"/>
    <s v="2055"/>
    <s v="ZBC34"/>
    <x v="16"/>
    <s v="Elec Distribution 360-373"/>
    <s v="Programs"/>
  </r>
  <r>
    <s v="ZBC34"/>
    <x v="16"/>
    <x v="299"/>
    <x v="299"/>
    <s v="DIS-E Cap Blanket"/>
    <d v="2010-01-01T00:00:00"/>
    <x v="3"/>
    <n v="201503"/>
    <x v="0"/>
    <x v="0"/>
    <s v="366000"/>
    <s v="028                                "/>
    <s v="00"/>
    <s v="UADD    "/>
    <x v="6661"/>
    <s v="2055"/>
    <s v="ZBC34"/>
    <x v="16"/>
    <s v="Elec Distribution 360-373"/>
    <s v="Programs"/>
  </r>
  <r>
    <s v="ZBC34"/>
    <x v="16"/>
    <x v="299"/>
    <x v="299"/>
    <s v="DIS-E Cap Blanket"/>
    <d v="2010-01-01T00:00:00"/>
    <x v="3"/>
    <n v="201503"/>
    <x v="0"/>
    <x v="0"/>
    <s v="367000"/>
    <s v="028                                "/>
    <s v="00"/>
    <s v="UADD    "/>
    <x v="6663"/>
    <s v="2055"/>
    <s v="ZBC34"/>
    <x v="16"/>
    <s v="Elec Distribution 360-373"/>
    <s v="Programs"/>
  </r>
  <r>
    <s v="ZBC34"/>
    <x v="16"/>
    <x v="299"/>
    <x v="299"/>
    <s v="DIS-E Cap Blanket"/>
    <d v="2010-01-01T00:00:00"/>
    <x v="3"/>
    <n v="201503"/>
    <x v="0"/>
    <x v="0"/>
    <s v="368000"/>
    <s v="028                                "/>
    <s v="00"/>
    <s v="UADD    "/>
    <x v="6661"/>
    <s v="2055"/>
    <s v="ZBC34"/>
    <x v="16"/>
    <s v="Elec Distribution 360-373"/>
    <s v="Programs"/>
  </r>
  <r>
    <s v="ZBC34"/>
    <x v="16"/>
    <x v="299"/>
    <x v="299"/>
    <s v="DIS-E Cap Blanket"/>
    <d v="2010-01-01T00:00:00"/>
    <x v="3"/>
    <n v="201503"/>
    <x v="0"/>
    <x v="0"/>
    <s v="369100"/>
    <s v="028                                "/>
    <s v="00"/>
    <s v="UADD    "/>
    <x v="6661"/>
    <s v="2055"/>
    <s v="ZBC34"/>
    <x v="16"/>
    <s v="Elec Distribution 360-373"/>
    <s v="Programs"/>
  </r>
  <r>
    <s v="ZBC34"/>
    <x v="16"/>
    <x v="299"/>
    <x v="299"/>
    <s v="DIS-E Cap Blanket"/>
    <d v="2010-01-01T00:00:00"/>
    <x v="3"/>
    <n v="201503"/>
    <x v="0"/>
    <x v="0"/>
    <s v="369300"/>
    <s v="028                                "/>
    <s v="00"/>
    <s v="UADD    "/>
    <x v="6661"/>
    <s v="2055"/>
    <s v="ZBC34"/>
    <x v="16"/>
    <s v="Elec Distribution 360-373"/>
    <s v="Programs"/>
  </r>
  <r>
    <s v="ZBC34"/>
    <x v="16"/>
    <x v="299"/>
    <x v="299"/>
    <s v="DIS-E Cap Blanket"/>
    <d v="2010-01-01T00:00:00"/>
    <x v="3"/>
    <n v="201503"/>
    <x v="0"/>
    <x v="0"/>
    <s v="373300"/>
    <s v="028                                "/>
    <s v="00"/>
    <s v="UADD    "/>
    <x v="6661"/>
    <s v="2055"/>
    <s v="ZBC34"/>
    <x v="16"/>
    <s v="Elec Distribution 360-373"/>
    <s v="Programs"/>
  </r>
  <r>
    <s v="ZBC34"/>
    <x v="16"/>
    <x v="299"/>
    <x v="299"/>
    <s v="DIS-E Cap Blanket"/>
    <d v="2010-01-01T00:00:00"/>
    <x v="3"/>
    <n v="201503"/>
    <x v="0"/>
    <x v="0"/>
    <s v="373400"/>
    <s v="028                                "/>
    <s v="00"/>
    <s v="UADD    "/>
    <x v="6661"/>
    <s v="2055"/>
    <s v="ZBC34"/>
    <x v="16"/>
    <s v="Elec Distribution 360-373"/>
    <s v="Programs"/>
  </r>
  <r>
    <s v="ZBC34"/>
    <x v="16"/>
    <x v="300"/>
    <x v="300"/>
    <s v="DIS-E Cap Blanket"/>
    <d v="2010-01-01T00:00:00"/>
    <x v="3"/>
    <n v="201503"/>
    <x v="0"/>
    <x v="0"/>
    <s v="364000"/>
    <s v="028                                "/>
    <s v="00"/>
    <s v="UADD    "/>
    <x v="6664"/>
    <s v="2055"/>
    <s v="ZBC34"/>
    <x v="16"/>
    <s v="Elec Distribution 360-373"/>
    <s v="Programs"/>
  </r>
  <r>
    <s v="ZBC34"/>
    <x v="16"/>
    <x v="300"/>
    <x v="300"/>
    <s v="DIS-E Cap Blanket"/>
    <d v="2010-01-01T00:00:00"/>
    <x v="3"/>
    <n v="201503"/>
    <x v="0"/>
    <x v="0"/>
    <s v="365000"/>
    <s v="028                                "/>
    <s v="00"/>
    <s v="UADD    "/>
    <x v="239"/>
    <s v="2055"/>
    <s v="ZBC34"/>
    <x v="16"/>
    <s v="Elec Distribution 360-373"/>
    <s v="Programs"/>
  </r>
  <r>
    <s v="ZBC34"/>
    <x v="16"/>
    <x v="300"/>
    <x v="300"/>
    <s v="DIS-E Cap Blanket"/>
    <d v="2010-01-01T00:00:00"/>
    <x v="3"/>
    <n v="201503"/>
    <x v="0"/>
    <x v="0"/>
    <s v="366000"/>
    <s v="028                                "/>
    <s v="00"/>
    <s v="UADD    "/>
    <x v="239"/>
    <s v="2055"/>
    <s v="ZBC34"/>
    <x v="16"/>
    <s v="Elec Distribution 360-373"/>
    <s v="Programs"/>
  </r>
  <r>
    <s v="ZBC34"/>
    <x v="16"/>
    <x v="300"/>
    <x v="300"/>
    <s v="DIS-E Cap Blanket"/>
    <d v="2010-01-01T00:00:00"/>
    <x v="3"/>
    <n v="201503"/>
    <x v="0"/>
    <x v="0"/>
    <s v="367000"/>
    <s v="028                                "/>
    <s v="00"/>
    <s v="UADD    "/>
    <x v="239"/>
    <s v="2055"/>
    <s v="ZBC34"/>
    <x v="16"/>
    <s v="Elec Distribution 360-373"/>
    <s v="Programs"/>
  </r>
  <r>
    <s v="ZBC34"/>
    <x v="16"/>
    <x v="300"/>
    <x v="300"/>
    <s v="DIS-E Cap Blanket"/>
    <d v="2010-01-01T00:00:00"/>
    <x v="3"/>
    <n v="201503"/>
    <x v="0"/>
    <x v="0"/>
    <s v="369300"/>
    <s v="028                                "/>
    <s v="00"/>
    <s v="UADD    "/>
    <x v="239"/>
    <s v="2055"/>
    <s v="ZBC34"/>
    <x v="16"/>
    <s v="Elec Distribution 360-373"/>
    <s v="Programs"/>
  </r>
  <r>
    <s v="ZBC34"/>
    <x v="16"/>
    <x v="300"/>
    <x v="300"/>
    <s v="DIS-E Cap Blanket"/>
    <d v="2010-01-01T00:00:00"/>
    <x v="3"/>
    <n v="201503"/>
    <x v="0"/>
    <x v="0"/>
    <s v="373300"/>
    <s v="028                                "/>
    <s v="00"/>
    <s v="UADD    "/>
    <x v="239"/>
    <s v="2055"/>
    <s v="ZBC34"/>
    <x v="16"/>
    <s v="Elec Distribution 360-373"/>
    <s v="Programs"/>
  </r>
  <r>
    <s v="ZBC34"/>
    <x v="16"/>
    <x v="300"/>
    <x v="300"/>
    <s v="DIS-E Cap Blanket"/>
    <d v="2010-01-01T00:00:00"/>
    <x v="3"/>
    <n v="201503"/>
    <x v="0"/>
    <x v="0"/>
    <s v="373400"/>
    <s v="028                                "/>
    <s v="00"/>
    <s v="UADD    "/>
    <x v="239"/>
    <s v="2055"/>
    <s v="ZBC34"/>
    <x v="16"/>
    <s v="Elec Distribution 360-373"/>
    <s v="Programs"/>
  </r>
  <r>
    <s v="ZBW34"/>
    <x v="16"/>
    <x v="302"/>
    <x v="302"/>
    <s v="DIS-E Cap Blanket"/>
    <d v="2010-01-01T00:00:00"/>
    <x v="3"/>
    <n v="201503"/>
    <x v="0"/>
    <x v="0"/>
    <s v="364000"/>
    <s v="028                                "/>
    <s v="00"/>
    <s v="UADD    "/>
    <x v="6665"/>
    <s v="2055"/>
    <s v="ZBW34"/>
    <x v="16"/>
    <s v="Elec Distribution 360-373"/>
    <s v="Programs"/>
  </r>
  <r>
    <s v="ZBW34"/>
    <x v="16"/>
    <x v="302"/>
    <x v="302"/>
    <s v="DIS-E Cap Blanket"/>
    <d v="2010-01-01T00:00:00"/>
    <x v="3"/>
    <n v="201503"/>
    <x v="0"/>
    <x v="0"/>
    <s v="365000"/>
    <s v="028                                "/>
    <s v="00"/>
    <s v="UADD    "/>
    <x v="6666"/>
    <s v="2055"/>
    <s v="ZBW34"/>
    <x v="16"/>
    <s v="Elec Distribution 360-373"/>
    <s v="Programs"/>
  </r>
  <r>
    <s v="ZBW34"/>
    <x v="16"/>
    <x v="302"/>
    <x v="302"/>
    <s v="DIS-E Cap Blanket"/>
    <d v="2010-01-01T00:00:00"/>
    <x v="3"/>
    <n v="201503"/>
    <x v="0"/>
    <x v="0"/>
    <s v="368000"/>
    <s v="028                                "/>
    <s v="00"/>
    <s v="UADD    "/>
    <x v="6667"/>
    <s v="2055"/>
    <s v="ZBW34"/>
    <x v="16"/>
    <s v="Elec Distribution 360-373"/>
    <s v="Programs"/>
  </r>
  <r>
    <s v="ZBO34"/>
    <x v="16"/>
    <x v="303"/>
    <x v="303"/>
    <s v="DIS-E Cap Blanket"/>
    <d v="2010-01-01T00:00:00"/>
    <x v="3"/>
    <n v="201503"/>
    <x v="0"/>
    <x v="0"/>
    <s v="364000"/>
    <s v="028                                "/>
    <s v="00"/>
    <s v="UADD    "/>
    <x v="6668"/>
    <s v="2055"/>
    <s v="ZBO34"/>
    <x v="16"/>
    <s v="Elec Distribution 360-373"/>
    <s v="Programs"/>
  </r>
  <r>
    <s v="ZBO34"/>
    <x v="16"/>
    <x v="303"/>
    <x v="303"/>
    <s v="DIS-E Cap Blanket"/>
    <d v="2010-01-01T00:00:00"/>
    <x v="3"/>
    <n v="201503"/>
    <x v="0"/>
    <x v="0"/>
    <s v="365000"/>
    <s v="028                                "/>
    <s v="00"/>
    <s v="UADD    "/>
    <x v="6668"/>
    <s v="2055"/>
    <s v="ZBO34"/>
    <x v="16"/>
    <s v="Elec Distribution 360-373"/>
    <s v="Programs"/>
  </r>
  <r>
    <s v="ZBO34"/>
    <x v="16"/>
    <x v="303"/>
    <x v="303"/>
    <s v="DIS-E Cap Blanket"/>
    <d v="2010-01-01T00:00:00"/>
    <x v="3"/>
    <n v="201503"/>
    <x v="0"/>
    <x v="0"/>
    <s v="366000"/>
    <s v="028                                "/>
    <s v="00"/>
    <s v="UADD    "/>
    <x v="6669"/>
    <s v="2055"/>
    <s v="ZBO34"/>
    <x v="16"/>
    <s v="Elec Distribution 360-373"/>
    <s v="Programs"/>
  </r>
  <r>
    <s v="ZBO34"/>
    <x v="16"/>
    <x v="303"/>
    <x v="303"/>
    <s v="DIS-E Cap Blanket"/>
    <d v="2010-01-01T00:00:00"/>
    <x v="3"/>
    <n v="201503"/>
    <x v="0"/>
    <x v="0"/>
    <s v="367000"/>
    <s v="028                                "/>
    <s v="00"/>
    <s v="UADD    "/>
    <x v="6668"/>
    <s v="2055"/>
    <s v="ZBO34"/>
    <x v="16"/>
    <s v="Elec Distribution 360-373"/>
    <s v="Programs"/>
  </r>
  <r>
    <s v="ZBO34"/>
    <x v="16"/>
    <x v="303"/>
    <x v="303"/>
    <s v="DIS-E Cap Blanket"/>
    <d v="2010-01-01T00:00:00"/>
    <x v="3"/>
    <n v="201503"/>
    <x v="0"/>
    <x v="0"/>
    <s v="368000"/>
    <s v="028                                "/>
    <s v="00"/>
    <s v="UADD    "/>
    <x v="6668"/>
    <s v="2055"/>
    <s v="ZBO34"/>
    <x v="16"/>
    <s v="Elec Distribution 360-373"/>
    <s v="Programs"/>
  </r>
  <r>
    <s v="ZBO34"/>
    <x v="16"/>
    <x v="303"/>
    <x v="303"/>
    <s v="DIS-E Cap Blanket"/>
    <d v="2010-01-01T00:00:00"/>
    <x v="3"/>
    <n v="201503"/>
    <x v="0"/>
    <x v="0"/>
    <s v="369300"/>
    <s v="028                                "/>
    <s v="00"/>
    <s v="UADD    "/>
    <x v="6668"/>
    <s v="2055"/>
    <s v="ZBO34"/>
    <x v="16"/>
    <s v="Elec Distribution 360-373"/>
    <s v="Programs"/>
  </r>
  <r>
    <s v="ZBO34"/>
    <x v="16"/>
    <x v="303"/>
    <x v="303"/>
    <s v="DIS-E Cap Blanket"/>
    <d v="2010-01-01T00:00:00"/>
    <x v="3"/>
    <n v="201503"/>
    <x v="0"/>
    <x v="0"/>
    <s v="373400"/>
    <s v="028                                "/>
    <s v="00"/>
    <s v="UADD    "/>
    <x v="6668"/>
    <s v="2055"/>
    <s v="ZBO34"/>
    <x v="16"/>
    <s v="Elec Distribution 360-373"/>
    <s v="Programs"/>
  </r>
  <r>
    <s v="ZBR34"/>
    <x v="16"/>
    <x v="305"/>
    <x v="305"/>
    <s v="DIS-E Cap Blanket"/>
    <d v="2010-01-01T00:00:00"/>
    <x v="3"/>
    <n v="201503"/>
    <x v="0"/>
    <x v="0"/>
    <s v="364000"/>
    <s v="028                                "/>
    <s v="00"/>
    <s v="UADD    "/>
    <x v="6670"/>
    <s v="2055"/>
    <s v="ZBR34"/>
    <x v="16"/>
    <s v="Elec Distribution 360-373"/>
    <s v="Programs"/>
  </r>
  <r>
    <s v="ZBR34"/>
    <x v="16"/>
    <x v="305"/>
    <x v="305"/>
    <s v="DIS-E Cap Blanket"/>
    <d v="2010-01-01T00:00:00"/>
    <x v="3"/>
    <n v="201503"/>
    <x v="0"/>
    <x v="0"/>
    <s v="365000"/>
    <s v="028                                "/>
    <s v="00"/>
    <s v="UADD    "/>
    <x v="6671"/>
    <s v="2055"/>
    <s v="ZBR34"/>
    <x v="16"/>
    <s v="Elec Distribution 360-373"/>
    <s v="Programs"/>
  </r>
  <r>
    <s v="ZBR34"/>
    <x v="16"/>
    <x v="305"/>
    <x v="305"/>
    <s v="DIS-E Cap Blanket"/>
    <d v="2010-01-01T00:00:00"/>
    <x v="3"/>
    <n v="201503"/>
    <x v="0"/>
    <x v="0"/>
    <s v="366000"/>
    <s v="028                                "/>
    <s v="00"/>
    <s v="UADD    "/>
    <x v="6672"/>
    <s v="2055"/>
    <s v="ZBR34"/>
    <x v="16"/>
    <s v="Elec Distribution 360-373"/>
    <s v="Programs"/>
  </r>
  <r>
    <s v="ZBR34"/>
    <x v="16"/>
    <x v="305"/>
    <x v="305"/>
    <s v="DIS-E Cap Blanket"/>
    <d v="2010-01-01T00:00:00"/>
    <x v="3"/>
    <n v="201503"/>
    <x v="0"/>
    <x v="0"/>
    <s v="367000"/>
    <s v="028                                "/>
    <s v="00"/>
    <s v="UADD    "/>
    <x v="6673"/>
    <s v="2055"/>
    <s v="ZBR34"/>
    <x v="16"/>
    <s v="Elec Distribution 360-373"/>
    <s v="Programs"/>
  </r>
  <r>
    <s v="ZBR34"/>
    <x v="16"/>
    <x v="305"/>
    <x v="305"/>
    <s v="DIS-E Cap Blanket"/>
    <d v="2010-01-01T00:00:00"/>
    <x v="3"/>
    <n v="201503"/>
    <x v="0"/>
    <x v="0"/>
    <s v="368000"/>
    <s v="028                                "/>
    <s v="00"/>
    <s v="UADD    "/>
    <x v="6674"/>
    <s v="2055"/>
    <s v="ZBR34"/>
    <x v="16"/>
    <s v="Elec Distribution 360-373"/>
    <s v="Programs"/>
  </r>
  <r>
    <s v="ZBR34"/>
    <x v="16"/>
    <x v="305"/>
    <x v="305"/>
    <s v="DIS-E Cap Blanket"/>
    <d v="2010-01-01T00:00:00"/>
    <x v="3"/>
    <n v="201503"/>
    <x v="0"/>
    <x v="0"/>
    <s v="369100"/>
    <s v="028                                "/>
    <s v="00"/>
    <s v="UADD    "/>
    <x v="6675"/>
    <s v="2055"/>
    <s v="ZBR34"/>
    <x v="16"/>
    <s v="Elec Distribution 360-373"/>
    <s v="Programs"/>
  </r>
  <r>
    <s v="ZBR34"/>
    <x v="16"/>
    <x v="305"/>
    <x v="305"/>
    <s v="DIS-E Cap Blanket"/>
    <d v="2010-01-01T00:00:00"/>
    <x v="3"/>
    <n v="201503"/>
    <x v="0"/>
    <x v="0"/>
    <s v="369300"/>
    <s v="028                                "/>
    <s v="00"/>
    <s v="UADD    "/>
    <x v="6238"/>
    <s v="2055"/>
    <s v="ZBR34"/>
    <x v="16"/>
    <s v="Elec Distribution 360-373"/>
    <s v="Programs"/>
  </r>
  <r>
    <s v="ZBR34"/>
    <x v="16"/>
    <x v="305"/>
    <x v="305"/>
    <s v="DIS-E Cap Blanket"/>
    <d v="2010-01-01T00:00:00"/>
    <x v="3"/>
    <n v="201503"/>
    <x v="0"/>
    <x v="0"/>
    <s v="373300"/>
    <s v="028                                "/>
    <s v="00"/>
    <s v="UADD    "/>
    <x v="2131"/>
    <s v="2055"/>
    <s v="ZBR34"/>
    <x v="16"/>
    <s v="Elec Distribution 360-373"/>
    <s v="Programs"/>
  </r>
  <r>
    <s v="ZBR34"/>
    <x v="16"/>
    <x v="305"/>
    <x v="305"/>
    <s v="DIS-E Cap Blanket"/>
    <d v="2010-01-01T00:00:00"/>
    <x v="3"/>
    <n v="201503"/>
    <x v="0"/>
    <x v="0"/>
    <s v="373400"/>
    <s v="028                                "/>
    <s v="00"/>
    <s v="UADD    "/>
    <x v="6676"/>
    <s v="2055"/>
    <s v="ZBR34"/>
    <x v="16"/>
    <s v="Elec Distribution 360-373"/>
    <s v="Programs"/>
  </r>
  <r>
    <s v="ZBR34"/>
    <x v="16"/>
    <x v="306"/>
    <x v="306"/>
    <s v="DIS-E Cap Blanket"/>
    <d v="2010-01-01T00:00:00"/>
    <x v="3"/>
    <n v="201503"/>
    <x v="0"/>
    <x v="0"/>
    <s v="360105"/>
    <s v="028                                "/>
    <s v="00"/>
    <s v="UADD    "/>
    <x v="6677"/>
    <s v="2055"/>
    <s v="ZBR34"/>
    <x v="16"/>
    <s v="Elec Distribution 360-373"/>
    <s v="Programs"/>
  </r>
  <r>
    <s v="ZBR34"/>
    <x v="16"/>
    <x v="306"/>
    <x v="306"/>
    <s v="DIS-E Cap Blanket"/>
    <d v="2010-01-01T00:00:00"/>
    <x v="3"/>
    <n v="201503"/>
    <x v="0"/>
    <x v="0"/>
    <s v="365000"/>
    <s v="028                                "/>
    <s v="00"/>
    <s v="UADD    "/>
    <x v="6678"/>
    <s v="2055"/>
    <s v="ZBR34"/>
    <x v="16"/>
    <s v="Elec Distribution 360-373"/>
    <s v="Programs"/>
  </r>
  <r>
    <s v="ZBR34"/>
    <x v="16"/>
    <x v="306"/>
    <x v="306"/>
    <s v="DIS-E Cap Blanket"/>
    <d v="2010-01-01T00:00:00"/>
    <x v="3"/>
    <n v="201503"/>
    <x v="0"/>
    <x v="0"/>
    <s v="366000"/>
    <s v="028                                "/>
    <s v="00"/>
    <s v="UADD    "/>
    <x v="6679"/>
    <s v="2055"/>
    <s v="ZBR34"/>
    <x v="16"/>
    <s v="Elec Distribution 360-373"/>
    <s v="Programs"/>
  </r>
  <r>
    <s v="ZBR34"/>
    <x v="16"/>
    <x v="306"/>
    <x v="306"/>
    <s v="DIS-E Cap Blanket"/>
    <d v="2010-01-01T00:00:00"/>
    <x v="3"/>
    <n v="201503"/>
    <x v="0"/>
    <x v="0"/>
    <s v="367000"/>
    <s v="028                                "/>
    <s v="00"/>
    <s v="UADD    "/>
    <x v="6680"/>
    <s v="2055"/>
    <s v="ZBR34"/>
    <x v="16"/>
    <s v="Elec Distribution 360-373"/>
    <s v="Programs"/>
  </r>
  <r>
    <s v="ZBR34"/>
    <x v="16"/>
    <x v="306"/>
    <x v="306"/>
    <s v="DIS-E Cap Blanket"/>
    <d v="2010-01-01T00:00:00"/>
    <x v="3"/>
    <n v="201503"/>
    <x v="0"/>
    <x v="0"/>
    <s v="368000"/>
    <s v="028                                "/>
    <s v="00"/>
    <s v="UADD    "/>
    <x v="6681"/>
    <s v="2055"/>
    <s v="ZBR34"/>
    <x v="16"/>
    <s v="Elec Distribution 360-373"/>
    <s v="Programs"/>
  </r>
  <r>
    <s v="ZBR34"/>
    <x v="16"/>
    <x v="306"/>
    <x v="306"/>
    <s v="DIS-E Cap Blanket"/>
    <d v="2010-01-01T00:00:00"/>
    <x v="3"/>
    <n v="201503"/>
    <x v="0"/>
    <x v="0"/>
    <s v="369100"/>
    <s v="028                                "/>
    <s v="00"/>
    <s v="UADD    "/>
    <x v="6682"/>
    <s v="2055"/>
    <s v="ZBR34"/>
    <x v="16"/>
    <s v="Elec Distribution 360-373"/>
    <s v="Programs"/>
  </r>
  <r>
    <s v="ZBR34"/>
    <x v="16"/>
    <x v="306"/>
    <x v="306"/>
    <s v="DIS-E Cap Blanket"/>
    <d v="2010-01-01T00:00:00"/>
    <x v="3"/>
    <n v="201503"/>
    <x v="0"/>
    <x v="0"/>
    <s v="369300"/>
    <s v="028                                "/>
    <s v="00"/>
    <s v="UADD    "/>
    <x v="6683"/>
    <s v="2055"/>
    <s v="ZBR34"/>
    <x v="16"/>
    <s v="Elec Distribution 360-373"/>
    <s v="Programs"/>
  </r>
  <r>
    <s v="ZBR34"/>
    <x v="16"/>
    <x v="306"/>
    <x v="306"/>
    <s v="DIS-E Cap Blanket"/>
    <d v="2010-01-01T00:00:00"/>
    <x v="3"/>
    <n v="201503"/>
    <x v="0"/>
    <x v="0"/>
    <s v="373300"/>
    <s v="028                                "/>
    <s v="00"/>
    <s v="UADD    "/>
    <x v="6684"/>
    <s v="2055"/>
    <s v="ZBR34"/>
    <x v="16"/>
    <s v="Elec Distribution 360-373"/>
    <s v="Programs"/>
  </r>
  <r>
    <s v="ZBR34"/>
    <x v="16"/>
    <x v="306"/>
    <x v="306"/>
    <s v="DIS-E Cap Blanket"/>
    <d v="2010-01-01T00:00:00"/>
    <x v="3"/>
    <n v="201503"/>
    <x v="0"/>
    <x v="0"/>
    <s v="373400"/>
    <s v="028                                "/>
    <s v="00"/>
    <s v="UADD    "/>
    <x v="6685"/>
    <s v="2055"/>
    <s v="ZBR34"/>
    <x v="16"/>
    <s v="Elec Distribution 360-373"/>
    <s v="Programs"/>
  </r>
  <r>
    <s v="ZCJ34"/>
    <x v="16"/>
    <x v="307"/>
    <x v="307"/>
    <s v="DIS-E Cap Blanket"/>
    <d v="2013-05-01T00:00:00"/>
    <x v="3"/>
    <n v="201503"/>
    <x v="0"/>
    <x v="1"/>
    <s v="365000"/>
    <s v="038                                "/>
    <s v="00"/>
    <s v="UADD    "/>
    <x v="6686"/>
    <s v="2055"/>
    <s v="ZCJ34"/>
    <x v="16"/>
    <s v="Elec Distribution 360-373"/>
    <s v="Programs"/>
  </r>
  <r>
    <s v="ZCM34"/>
    <x v="16"/>
    <x v="308"/>
    <x v="308"/>
    <s v="DIS-E Cap Blanket"/>
    <d v="2013-05-01T00:00:00"/>
    <x v="3"/>
    <n v="201503"/>
    <x v="0"/>
    <x v="1"/>
    <s v="364000"/>
    <s v="038                                "/>
    <s v="00"/>
    <s v="UADD    "/>
    <x v="6687"/>
    <s v="2055"/>
    <s v="ZCM34"/>
    <x v="16"/>
    <s v="Elec Distribution 360-373"/>
    <s v="Programs"/>
  </r>
  <r>
    <s v="ZCM34"/>
    <x v="16"/>
    <x v="308"/>
    <x v="308"/>
    <s v="DIS-E Cap Blanket"/>
    <d v="2013-05-01T00:00:00"/>
    <x v="3"/>
    <n v="201503"/>
    <x v="0"/>
    <x v="1"/>
    <s v="365000"/>
    <s v="038                                "/>
    <s v="00"/>
    <s v="UADD    "/>
    <x v="6688"/>
    <s v="2055"/>
    <s v="ZCM34"/>
    <x v="16"/>
    <s v="Elec Distribution 360-373"/>
    <s v="Programs"/>
  </r>
  <r>
    <s v="ZCM34"/>
    <x v="16"/>
    <x v="308"/>
    <x v="308"/>
    <s v="DIS-E Cap Blanket"/>
    <d v="2013-05-01T00:00:00"/>
    <x v="3"/>
    <n v="201503"/>
    <x v="0"/>
    <x v="1"/>
    <s v="366000"/>
    <s v="038                                "/>
    <s v="00"/>
    <s v="UADD    "/>
    <x v="6689"/>
    <s v="2055"/>
    <s v="ZCM34"/>
    <x v="16"/>
    <s v="Elec Distribution 360-373"/>
    <s v="Programs"/>
  </r>
  <r>
    <s v="ZCM34"/>
    <x v="16"/>
    <x v="308"/>
    <x v="308"/>
    <s v="DIS-E Cap Blanket"/>
    <d v="2013-05-01T00:00:00"/>
    <x v="3"/>
    <n v="201503"/>
    <x v="0"/>
    <x v="1"/>
    <s v="367000"/>
    <s v="038                                "/>
    <s v="00"/>
    <s v="UADD    "/>
    <x v="2372"/>
    <s v="2055"/>
    <s v="ZCM34"/>
    <x v="16"/>
    <s v="Elec Distribution 360-373"/>
    <s v="Programs"/>
  </r>
  <r>
    <s v="ZCM34"/>
    <x v="16"/>
    <x v="308"/>
    <x v="308"/>
    <s v="DIS-E Cap Blanket"/>
    <d v="2013-05-01T00:00:00"/>
    <x v="3"/>
    <n v="201503"/>
    <x v="0"/>
    <x v="1"/>
    <s v="368000"/>
    <s v="038                                "/>
    <s v="00"/>
    <s v="UADD    "/>
    <x v="822"/>
    <s v="2055"/>
    <s v="ZCM34"/>
    <x v="16"/>
    <s v="Elec Distribution 360-373"/>
    <s v="Programs"/>
  </r>
  <r>
    <s v="ZCM34"/>
    <x v="16"/>
    <x v="308"/>
    <x v="308"/>
    <s v="DIS-E Cap Blanket"/>
    <d v="2013-05-01T00:00:00"/>
    <x v="3"/>
    <n v="201503"/>
    <x v="0"/>
    <x v="1"/>
    <s v="369100"/>
    <s v="038                                "/>
    <s v="00"/>
    <s v="UADD    "/>
    <x v="231"/>
    <s v="2055"/>
    <s v="ZCM34"/>
    <x v="16"/>
    <s v="Elec Distribution 360-373"/>
    <s v="Programs"/>
  </r>
  <r>
    <s v="ZCM34"/>
    <x v="16"/>
    <x v="308"/>
    <x v="308"/>
    <s v="DIS-E Cap Blanket"/>
    <d v="2013-05-01T00:00:00"/>
    <x v="3"/>
    <n v="201503"/>
    <x v="0"/>
    <x v="1"/>
    <s v="369300"/>
    <s v="038                                "/>
    <s v="00"/>
    <s v="UADD    "/>
    <x v="6690"/>
    <s v="2055"/>
    <s v="ZCM34"/>
    <x v="16"/>
    <s v="Elec Distribution 360-373"/>
    <s v="Programs"/>
  </r>
  <r>
    <s v="ZCM34"/>
    <x v="16"/>
    <x v="308"/>
    <x v="308"/>
    <s v="DIS-E Cap Blanket"/>
    <d v="2013-05-01T00:00:00"/>
    <x v="3"/>
    <n v="201503"/>
    <x v="0"/>
    <x v="1"/>
    <s v="373300"/>
    <s v="038                                "/>
    <s v="00"/>
    <s v="UADD    "/>
    <x v="4867"/>
    <s v="2055"/>
    <s v="ZCM34"/>
    <x v="16"/>
    <s v="Elec Distribution 360-373"/>
    <s v="Programs"/>
  </r>
  <r>
    <s v="ZCM34"/>
    <x v="16"/>
    <x v="308"/>
    <x v="308"/>
    <s v="DIS-E Cap Blanket"/>
    <d v="2013-05-01T00:00:00"/>
    <x v="3"/>
    <n v="201503"/>
    <x v="0"/>
    <x v="1"/>
    <s v="373400"/>
    <s v="038                                "/>
    <s v="00"/>
    <s v="UADD    "/>
    <x v="1201"/>
    <s v="2055"/>
    <s v="ZCM34"/>
    <x v="16"/>
    <s v="Elec Distribution 360-373"/>
    <s v="Programs"/>
  </r>
  <r>
    <s v="ZBC34"/>
    <x v="16"/>
    <x v="825"/>
    <x v="825"/>
    <s v="DIS-E Cap Blanket"/>
    <d v="2012-12-30T00:00:00"/>
    <x v="3"/>
    <n v="201503"/>
    <x v="0"/>
    <x v="0"/>
    <s v="364000"/>
    <s v="028                                "/>
    <s v="00"/>
    <s v="UADD    "/>
    <x v="6691"/>
    <s v="2055"/>
    <s v="ZBC34"/>
    <x v="16"/>
    <s v="Elec Distribution 360-373"/>
    <s v="Programs"/>
  </r>
  <r>
    <s v="ZBC34"/>
    <x v="16"/>
    <x v="825"/>
    <x v="825"/>
    <s v="DIS-E Cap Blanket"/>
    <d v="2012-12-30T00:00:00"/>
    <x v="3"/>
    <n v="201503"/>
    <x v="0"/>
    <x v="0"/>
    <s v="365000"/>
    <s v="028                                "/>
    <s v="00"/>
    <s v="UADD    "/>
    <x v="6692"/>
    <s v="2055"/>
    <s v="ZBC34"/>
    <x v="16"/>
    <s v="Elec Distribution 360-373"/>
    <s v="Programs"/>
  </r>
  <r>
    <s v="ZBC34"/>
    <x v="16"/>
    <x v="825"/>
    <x v="825"/>
    <s v="DIS-E Cap Blanket"/>
    <d v="2012-12-30T00:00:00"/>
    <x v="3"/>
    <n v="201503"/>
    <x v="0"/>
    <x v="0"/>
    <s v="366000"/>
    <s v="028                                "/>
    <s v="00"/>
    <s v="UADD    "/>
    <x v="1283"/>
    <s v="2055"/>
    <s v="ZBC34"/>
    <x v="16"/>
    <s v="Elec Distribution 360-373"/>
    <s v="Programs"/>
  </r>
  <r>
    <s v="ZBC34"/>
    <x v="16"/>
    <x v="825"/>
    <x v="825"/>
    <s v="DIS-E Cap Blanket"/>
    <d v="2012-12-30T00:00:00"/>
    <x v="3"/>
    <n v="201503"/>
    <x v="0"/>
    <x v="0"/>
    <s v="367000"/>
    <s v="028                                "/>
    <s v="00"/>
    <s v="UADD    "/>
    <x v="6693"/>
    <s v="2055"/>
    <s v="ZBC34"/>
    <x v="16"/>
    <s v="Elec Distribution 360-373"/>
    <s v="Programs"/>
  </r>
  <r>
    <s v="ZBC34"/>
    <x v="16"/>
    <x v="825"/>
    <x v="825"/>
    <s v="DIS-E Cap Blanket"/>
    <d v="2012-12-30T00:00:00"/>
    <x v="3"/>
    <n v="201503"/>
    <x v="0"/>
    <x v="0"/>
    <s v="368000"/>
    <s v="028                                "/>
    <s v="00"/>
    <s v="UADD    "/>
    <x v="6694"/>
    <s v="2055"/>
    <s v="ZBC34"/>
    <x v="16"/>
    <s v="Elec Distribution 360-373"/>
    <s v="Programs"/>
  </r>
  <r>
    <s v="ZBC34"/>
    <x v="16"/>
    <x v="825"/>
    <x v="825"/>
    <s v="DIS-E Cap Blanket"/>
    <d v="2012-12-30T00:00:00"/>
    <x v="3"/>
    <n v="201503"/>
    <x v="0"/>
    <x v="0"/>
    <s v="369100"/>
    <s v="028                                "/>
    <s v="00"/>
    <s v="UADD    "/>
    <x v="6695"/>
    <s v="2055"/>
    <s v="ZBC34"/>
    <x v="16"/>
    <s v="Elec Distribution 360-373"/>
    <s v="Programs"/>
  </r>
  <r>
    <s v="ZBC34"/>
    <x v="16"/>
    <x v="825"/>
    <x v="825"/>
    <s v="DIS-E Cap Blanket"/>
    <d v="2012-12-30T00:00:00"/>
    <x v="3"/>
    <n v="201503"/>
    <x v="0"/>
    <x v="0"/>
    <s v="369300"/>
    <s v="028                                "/>
    <s v="00"/>
    <s v="UADD    "/>
    <x v="6696"/>
    <s v="2055"/>
    <s v="ZBC34"/>
    <x v="16"/>
    <s v="Elec Distribution 360-373"/>
    <s v="Programs"/>
  </r>
  <r>
    <s v="ZBC34"/>
    <x v="16"/>
    <x v="825"/>
    <x v="825"/>
    <s v="DIS-E Cap Blanket"/>
    <d v="2012-12-30T00:00:00"/>
    <x v="3"/>
    <n v="201503"/>
    <x v="0"/>
    <x v="0"/>
    <s v="373300"/>
    <s v="028                                "/>
    <s v="00"/>
    <s v="UADD    "/>
    <x v="1169"/>
    <s v="2055"/>
    <s v="ZBC34"/>
    <x v="16"/>
    <s v="Elec Distribution 360-373"/>
    <s v="Programs"/>
  </r>
  <r>
    <s v="ZBC34"/>
    <x v="16"/>
    <x v="825"/>
    <x v="825"/>
    <s v="DIS-E Cap Blanket"/>
    <d v="2012-12-30T00:00:00"/>
    <x v="3"/>
    <n v="201503"/>
    <x v="0"/>
    <x v="0"/>
    <s v="373400"/>
    <s v="028                                "/>
    <s v="00"/>
    <s v="UADD    "/>
    <x v="739"/>
    <s v="2055"/>
    <s v="ZBC34"/>
    <x v="16"/>
    <s v="Elec Distribution 360-373"/>
    <s v="Programs"/>
  </r>
  <r>
    <s v="ZLL35"/>
    <x v="17"/>
    <x v="311"/>
    <x v="311"/>
    <s v="DIS-E Cap Blanket"/>
    <d v="1984-01-01T00:00:00"/>
    <x v="3"/>
    <n v="201503"/>
    <x v="0"/>
    <x v="0"/>
    <s v="364000"/>
    <s v="028                                "/>
    <s v="00"/>
    <s v="UADD    "/>
    <x v="6697"/>
    <s v="2056"/>
    <s v="ZLL35"/>
    <x v="17"/>
    <s v="Elec Distribution 360-373"/>
    <s v="Mandated"/>
  </r>
  <r>
    <s v="ZLL35"/>
    <x v="17"/>
    <x v="311"/>
    <x v="311"/>
    <s v="DIS-E Cap Blanket"/>
    <d v="1984-01-01T00:00:00"/>
    <x v="3"/>
    <n v="201503"/>
    <x v="0"/>
    <x v="0"/>
    <s v="365000"/>
    <s v="028                                "/>
    <s v="00"/>
    <s v="UADD    "/>
    <x v="6698"/>
    <s v="2056"/>
    <s v="ZLL35"/>
    <x v="17"/>
    <s v="Elec Distribution 360-373"/>
    <s v="Mandated"/>
  </r>
  <r>
    <s v="ZLL35"/>
    <x v="17"/>
    <x v="311"/>
    <x v="311"/>
    <s v="DIS-E Cap Blanket"/>
    <d v="1984-01-01T00:00:00"/>
    <x v="3"/>
    <n v="201503"/>
    <x v="0"/>
    <x v="0"/>
    <s v="366000"/>
    <s v="028                                "/>
    <s v="00"/>
    <s v="UADD    "/>
    <x v="4310"/>
    <s v="2056"/>
    <s v="ZLL35"/>
    <x v="17"/>
    <s v="Elec Distribution 360-373"/>
    <s v="Mandated"/>
  </r>
  <r>
    <s v="ZLL35"/>
    <x v="17"/>
    <x v="311"/>
    <x v="311"/>
    <s v="DIS-E Cap Blanket"/>
    <d v="1984-01-01T00:00:00"/>
    <x v="3"/>
    <n v="201503"/>
    <x v="0"/>
    <x v="0"/>
    <s v="367000"/>
    <s v="028                                "/>
    <s v="00"/>
    <s v="UADD    "/>
    <x v="6699"/>
    <s v="2056"/>
    <s v="ZLL35"/>
    <x v="17"/>
    <s v="Elec Distribution 360-373"/>
    <s v="Mandated"/>
  </r>
  <r>
    <s v="ZLL35"/>
    <x v="17"/>
    <x v="311"/>
    <x v="311"/>
    <s v="DIS-E Cap Blanket"/>
    <d v="1984-01-01T00:00:00"/>
    <x v="3"/>
    <n v="201503"/>
    <x v="0"/>
    <x v="0"/>
    <s v="368000"/>
    <s v="028                                "/>
    <s v="00"/>
    <s v="UADD    "/>
    <x v="1405"/>
    <s v="2056"/>
    <s v="ZLL35"/>
    <x v="17"/>
    <s v="Elec Distribution 360-373"/>
    <s v="Mandated"/>
  </r>
  <r>
    <s v="ZLL35"/>
    <x v="17"/>
    <x v="311"/>
    <x v="311"/>
    <s v="DIS-E Cap Blanket"/>
    <d v="1984-01-01T00:00:00"/>
    <x v="3"/>
    <n v="201503"/>
    <x v="0"/>
    <x v="0"/>
    <s v="369100"/>
    <s v="028                                "/>
    <s v="00"/>
    <s v="UADD    "/>
    <x v="1950"/>
    <s v="2056"/>
    <s v="ZLL35"/>
    <x v="17"/>
    <s v="Elec Distribution 360-373"/>
    <s v="Mandated"/>
  </r>
  <r>
    <s v="ZLL35"/>
    <x v="17"/>
    <x v="311"/>
    <x v="311"/>
    <s v="DIS-E Cap Blanket"/>
    <d v="1984-01-01T00:00:00"/>
    <x v="3"/>
    <n v="201503"/>
    <x v="0"/>
    <x v="0"/>
    <s v="369300"/>
    <s v="028                                "/>
    <s v="00"/>
    <s v="UADD    "/>
    <x v="1917"/>
    <s v="2056"/>
    <s v="ZLL35"/>
    <x v="17"/>
    <s v="Elec Distribution 360-373"/>
    <s v="Mandated"/>
  </r>
  <r>
    <s v="ZLL35"/>
    <x v="17"/>
    <x v="311"/>
    <x v="311"/>
    <s v="DIS-E Cap Blanket"/>
    <d v="1984-01-01T00:00:00"/>
    <x v="3"/>
    <n v="201503"/>
    <x v="0"/>
    <x v="0"/>
    <s v="373400"/>
    <s v="028                                "/>
    <s v="00"/>
    <s v="UADD    "/>
    <x v="3884"/>
    <s v="2056"/>
    <s v="ZLL35"/>
    <x v="17"/>
    <s v="Elec Distribution 360-373"/>
    <s v="Mandated"/>
  </r>
  <r>
    <s v="ZBW35"/>
    <x v="17"/>
    <x v="312"/>
    <x v="312"/>
    <s v="DIS-E Cap Blanket"/>
    <d v="1984-01-01T00:00:00"/>
    <x v="3"/>
    <n v="201503"/>
    <x v="0"/>
    <x v="0"/>
    <s v="364000"/>
    <s v="028                                "/>
    <s v="00"/>
    <s v="UADD    "/>
    <x v="6700"/>
    <s v="2056"/>
    <s v="ZBW35"/>
    <x v="17"/>
    <s v="Elec Distribution 360-373"/>
    <s v="Mandated"/>
  </r>
  <r>
    <s v="ZBW35"/>
    <x v="17"/>
    <x v="312"/>
    <x v="312"/>
    <s v="DIS-E Cap Blanket"/>
    <d v="1984-01-01T00:00:00"/>
    <x v="3"/>
    <n v="201503"/>
    <x v="0"/>
    <x v="0"/>
    <s v="365000"/>
    <s v="028                                "/>
    <s v="00"/>
    <s v="UADD    "/>
    <x v="6700"/>
    <s v="2056"/>
    <s v="ZBW35"/>
    <x v="17"/>
    <s v="Elec Distribution 360-373"/>
    <s v="Mandated"/>
  </r>
  <r>
    <s v="ZBW35"/>
    <x v="17"/>
    <x v="312"/>
    <x v="312"/>
    <s v="DIS-E Cap Blanket"/>
    <d v="1984-01-01T00:00:00"/>
    <x v="3"/>
    <n v="201503"/>
    <x v="0"/>
    <x v="0"/>
    <s v="367000"/>
    <s v="028                                "/>
    <s v="00"/>
    <s v="UADD    "/>
    <x v="6700"/>
    <s v="2056"/>
    <s v="ZBW35"/>
    <x v="17"/>
    <s v="Elec Distribution 360-373"/>
    <s v="Mandated"/>
  </r>
  <r>
    <s v="ZBW35"/>
    <x v="17"/>
    <x v="312"/>
    <x v="312"/>
    <s v="DIS-E Cap Blanket"/>
    <d v="1984-01-01T00:00:00"/>
    <x v="3"/>
    <n v="201503"/>
    <x v="0"/>
    <x v="0"/>
    <s v="368000"/>
    <s v="028                                "/>
    <s v="00"/>
    <s v="UADD    "/>
    <x v="6701"/>
    <s v="2056"/>
    <s v="ZBW35"/>
    <x v="17"/>
    <s v="Elec Distribution 360-373"/>
    <s v="Mandated"/>
  </r>
  <r>
    <s v="ZBW35"/>
    <x v="17"/>
    <x v="312"/>
    <x v="312"/>
    <s v="DIS-E Cap Blanket"/>
    <d v="1984-01-01T00:00:00"/>
    <x v="3"/>
    <n v="201503"/>
    <x v="0"/>
    <x v="0"/>
    <s v="369100"/>
    <s v="028                                "/>
    <s v="00"/>
    <s v="UADD    "/>
    <x v="6702"/>
    <s v="2056"/>
    <s v="ZBW35"/>
    <x v="17"/>
    <s v="Elec Distribution 360-373"/>
    <s v="Mandated"/>
  </r>
  <r>
    <s v="ZDP35"/>
    <x v="17"/>
    <x v="314"/>
    <x v="314"/>
    <s v="DIS-E Cap Blanket"/>
    <d v="2004-10-01T00:00:00"/>
    <x v="3"/>
    <n v="201503"/>
    <x v="0"/>
    <x v="0"/>
    <s v="364000"/>
    <s v="028                                "/>
    <s v="00"/>
    <s v="UADD    "/>
    <x v="6703"/>
    <s v="2056"/>
    <s v="ZDP35"/>
    <x v="17"/>
    <s v="Elec Distribution 360-373"/>
    <s v="Mandated"/>
  </r>
  <r>
    <s v="ZDP35"/>
    <x v="17"/>
    <x v="314"/>
    <x v="314"/>
    <s v="DIS-E Cap Blanket"/>
    <d v="2004-10-01T00:00:00"/>
    <x v="3"/>
    <n v="201503"/>
    <x v="0"/>
    <x v="0"/>
    <s v="365000"/>
    <s v="028                                "/>
    <s v="00"/>
    <s v="UADD    "/>
    <x v="6704"/>
    <s v="2056"/>
    <s v="ZDP35"/>
    <x v="17"/>
    <s v="Elec Distribution 360-373"/>
    <s v="Mandated"/>
  </r>
  <r>
    <s v="ZDP35"/>
    <x v="17"/>
    <x v="314"/>
    <x v="314"/>
    <s v="DIS-E Cap Blanket"/>
    <d v="2004-10-01T00:00:00"/>
    <x v="3"/>
    <n v="201503"/>
    <x v="0"/>
    <x v="0"/>
    <s v="366000"/>
    <s v="028                                "/>
    <s v="00"/>
    <s v="UADD    "/>
    <x v="6705"/>
    <s v="2056"/>
    <s v="ZDP35"/>
    <x v="17"/>
    <s v="Elec Distribution 360-373"/>
    <s v="Mandated"/>
  </r>
  <r>
    <s v="ZDP35"/>
    <x v="17"/>
    <x v="314"/>
    <x v="314"/>
    <s v="DIS-E Cap Blanket"/>
    <d v="2004-10-01T00:00:00"/>
    <x v="3"/>
    <n v="201503"/>
    <x v="0"/>
    <x v="0"/>
    <s v="367000"/>
    <s v="028                                "/>
    <s v="00"/>
    <s v="UADD    "/>
    <x v="6706"/>
    <s v="2056"/>
    <s v="ZDP35"/>
    <x v="17"/>
    <s v="Elec Distribution 360-373"/>
    <s v="Mandated"/>
  </r>
  <r>
    <s v="ZDP35"/>
    <x v="17"/>
    <x v="314"/>
    <x v="314"/>
    <s v="DIS-E Cap Blanket"/>
    <d v="2004-10-01T00:00:00"/>
    <x v="3"/>
    <n v="201503"/>
    <x v="0"/>
    <x v="0"/>
    <s v="368000"/>
    <s v="028                                "/>
    <s v="00"/>
    <s v="UADD    "/>
    <x v="6707"/>
    <s v="2056"/>
    <s v="ZDP35"/>
    <x v="17"/>
    <s v="Elec Distribution 360-373"/>
    <s v="Mandated"/>
  </r>
  <r>
    <s v="ZDP35"/>
    <x v="17"/>
    <x v="314"/>
    <x v="314"/>
    <s v="DIS-E Cap Blanket"/>
    <d v="2004-10-01T00:00:00"/>
    <x v="3"/>
    <n v="201503"/>
    <x v="0"/>
    <x v="0"/>
    <s v="369100"/>
    <s v="028                                "/>
    <s v="00"/>
    <s v="UADD    "/>
    <x v="6708"/>
    <s v="2056"/>
    <s v="ZDP35"/>
    <x v="17"/>
    <s v="Elec Distribution 360-373"/>
    <s v="Mandated"/>
  </r>
  <r>
    <s v="ZDP35"/>
    <x v="17"/>
    <x v="314"/>
    <x v="314"/>
    <s v="DIS-E Cap Blanket"/>
    <d v="2004-10-01T00:00:00"/>
    <x v="3"/>
    <n v="201503"/>
    <x v="0"/>
    <x v="0"/>
    <s v="369300"/>
    <s v="028                                "/>
    <s v="00"/>
    <s v="UADD    "/>
    <x v="6709"/>
    <s v="2056"/>
    <s v="ZDP35"/>
    <x v="17"/>
    <s v="Elec Distribution 360-373"/>
    <s v="Mandated"/>
  </r>
  <r>
    <s v="ZDP35"/>
    <x v="17"/>
    <x v="314"/>
    <x v="314"/>
    <s v="DIS-E Cap Blanket"/>
    <d v="2004-10-01T00:00:00"/>
    <x v="3"/>
    <n v="201503"/>
    <x v="0"/>
    <x v="0"/>
    <s v="373400"/>
    <s v="028                                "/>
    <s v="00"/>
    <s v="UADD    "/>
    <x v="6710"/>
    <s v="2056"/>
    <s v="ZDP35"/>
    <x v="17"/>
    <s v="Elec Distribution 360-373"/>
    <s v="Mandated"/>
  </r>
  <r>
    <s v="ZLL35"/>
    <x v="17"/>
    <x v="315"/>
    <x v="315"/>
    <s v="DIS-E Cap Blanket"/>
    <d v="1986-12-20T00:00:00"/>
    <x v="3"/>
    <n v="201503"/>
    <x v="0"/>
    <x v="1"/>
    <s v="364000"/>
    <s v="038                                "/>
    <s v="00"/>
    <s v="UADD    "/>
    <x v="6711"/>
    <s v="2056"/>
    <s v="ZLL35"/>
    <x v="17"/>
    <s v="Elec Distribution 360-373"/>
    <s v="Mandated"/>
  </r>
  <r>
    <s v="ZLL35"/>
    <x v="17"/>
    <x v="315"/>
    <x v="315"/>
    <s v="DIS-E Cap Blanket"/>
    <d v="1986-12-20T00:00:00"/>
    <x v="3"/>
    <n v="201503"/>
    <x v="0"/>
    <x v="1"/>
    <s v="365000"/>
    <s v="038                                "/>
    <s v="00"/>
    <s v="UADD    "/>
    <x v="6712"/>
    <s v="2056"/>
    <s v="ZLL35"/>
    <x v="17"/>
    <s v="Elec Distribution 360-373"/>
    <s v="Mandated"/>
  </r>
  <r>
    <s v="ZLL35"/>
    <x v="17"/>
    <x v="315"/>
    <x v="315"/>
    <s v="DIS-E Cap Blanket"/>
    <d v="1986-12-20T00:00:00"/>
    <x v="3"/>
    <n v="201503"/>
    <x v="0"/>
    <x v="1"/>
    <s v="367000"/>
    <s v="038                                "/>
    <s v="00"/>
    <s v="UADD    "/>
    <x v="6713"/>
    <s v="2056"/>
    <s v="ZLL35"/>
    <x v="17"/>
    <s v="Elec Distribution 360-373"/>
    <s v="Mandated"/>
  </r>
  <r>
    <s v="ZLL35"/>
    <x v="17"/>
    <x v="315"/>
    <x v="315"/>
    <s v="DIS-E Cap Blanket"/>
    <d v="1986-12-20T00:00:00"/>
    <x v="3"/>
    <n v="201503"/>
    <x v="0"/>
    <x v="1"/>
    <s v="368000"/>
    <s v="038                                "/>
    <s v="00"/>
    <s v="UADD    "/>
    <x v="6714"/>
    <s v="2056"/>
    <s v="ZLL35"/>
    <x v="17"/>
    <s v="Elec Distribution 360-373"/>
    <s v="Mandated"/>
  </r>
  <r>
    <s v="ZBR35"/>
    <x v="17"/>
    <x v="999"/>
    <x v="999"/>
    <s v="DIS-E Cap Blanket"/>
    <d v="1951-01-01T00:00:00"/>
    <x v="3"/>
    <n v="201503"/>
    <x v="0"/>
    <x v="0"/>
    <s v="364000"/>
    <s v="028                                "/>
    <s v="00"/>
    <s v="UADD    "/>
    <x v="6715"/>
    <s v="2056"/>
    <s v="ZBR35"/>
    <x v="17"/>
    <s v="Elec Distribution 360-373"/>
    <s v="Mandated"/>
  </r>
  <r>
    <s v="ZBR35"/>
    <x v="17"/>
    <x v="999"/>
    <x v="999"/>
    <s v="DIS-E Cap Blanket"/>
    <d v="1951-01-01T00:00:00"/>
    <x v="3"/>
    <n v="201503"/>
    <x v="0"/>
    <x v="0"/>
    <s v="365000"/>
    <s v="028                                "/>
    <s v="00"/>
    <s v="UADD    "/>
    <x v="6716"/>
    <s v="2056"/>
    <s v="ZBR35"/>
    <x v="17"/>
    <s v="Elec Distribution 360-373"/>
    <s v="Mandated"/>
  </r>
  <r>
    <s v="ZBR35"/>
    <x v="17"/>
    <x v="999"/>
    <x v="999"/>
    <s v="DIS-E Cap Blanket"/>
    <d v="1951-01-01T00:00:00"/>
    <x v="3"/>
    <n v="201503"/>
    <x v="0"/>
    <x v="0"/>
    <s v="366000"/>
    <s v="028                                "/>
    <s v="00"/>
    <s v="UADD    "/>
    <x v="6717"/>
    <s v="2056"/>
    <s v="ZBR35"/>
    <x v="17"/>
    <s v="Elec Distribution 360-373"/>
    <s v="Mandated"/>
  </r>
  <r>
    <s v="ZBR35"/>
    <x v="17"/>
    <x v="999"/>
    <x v="999"/>
    <s v="DIS-E Cap Blanket"/>
    <d v="1951-01-01T00:00:00"/>
    <x v="3"/>
    <n v="201503"/>
    <x v="0"/>
    <x v="0"/>
    <s v="367000"/>
    <s v="028                                "/>
    <s v="00"/>
    <s v="UADD    "/>
    <x v="6718"/>
    <s v="2056"/>
    <s v="ZBR35"/>
    <x v="17"/>
    <s v="Elec Distribution 360-373"/>
    <s v="Mandated"/>
  </r>
  <r>
    <s v="ZBR35"/>
    <x v="17"/>
    <x v="999"/>
    <x v="999"/>
    <s v="DIS-E Cap Blanket"/>
    <d v="1951-01-01T00:00:00"/>
    <x v="3"/>
    <n v="201503"/>
    <x v="0"/>
    <x v="0"/>
    <s v="368000"/>
    <s v="028                                "/>
    <s v="00"/>
    <s v="UADD    "/>
    <x v="5622"/>
    <s v="2056"/>
    <s v="ZBR35"/>
    <x v="17"/>
    <s v="Elec Distribution 360-373"/>
    <s v="Mandated"/>
  </r>
  <r>
    <s v="ZBR35"/>
    <x v="17"/>
    <x v="999"/>
    <x v="999"/>
    <s v="DIS-E Cap Blanket"/>
    <d v="1951-01-01T00:00:00"/>
    <x v="3"/>
    <n v="201503"/>
    <x v="0"/>
    <x v="0"/>
    <s v="369100"/>
    <s v="028                                "/>
    <s v="00"/>
    <s v="UADD    "/>
    <x v="1204"/>
    <s v="2056"/>
    <s v="ZBR35"/>
    <x v="17"/>
    <s v="Elec Distribution 360-373"/>
    <s v="Mandated"/>
  </r>
  <r>
    <s v="ZBR35"/>
    <x v="17"/>
    <x v="999"/>
    <x v="999"/>
    <s v="DIS-E Cap Blanket"/>
    <d v="1951-01-01T00:00:00"/>
    <x v="3"/>
    <n v="201503"/>
    <x v="0"/>
    <x v="0"/>
    <s v="369300"/>
    <s v="028                                "/>
    <s v="00"/>
    <s v="UADD    "/>
    <x v="1917"/>
    <s v="2056"/>
    <s v="ZBR35"/>
    <x v="17"/>
    <s v="Elec Distribution 360-373"/>
    <s v="Mandated"/>
  </r>
  <r>
    <s v="ZBR35"/>
    <x v="17"/>
    <x v="999"/>
    <x v="999"/>
    <s v="DIS-E Cap Blanket"/>
    <d v="1951-01-01T00:00:00"/>
    <x v="3"/>
    <n v="201503"/>
    <x v="0"/>
    <x v="0"/>
    <s v="373400"/>
    <s v="028                                "/>
    <s v="00"/>
    <s v="UADD    "/>
    <x v="6719"/>
    <s v="2056"/>
    <s v="ZBR35"/>
    <x v="17"/>
    <s v="Elec Distribution 360-373"/>
    <s v="Mandated"/>
  </r>
  <r>
    <s v="ZPJ35"/>
    <x v="17"/>
    <x v="317"/>
    <x v="317"/>
    <s v="DIS-E Cap Blanket"/>
    <d v="1984-01-01T00:00:00"/>
    <x v="3"/>
    <n v="201503"/>
    <x v="0"/>
    <x v="0"/>
    <s v="364000"/>
    <s v="028                                "/>
    <s v="00"/>
    <s v="UADD    "/>
    <x v="6720"/>
    <s v="2056"/>
    <s v="ZPJ35"/>
    <x v="17"/>
    <s v="Elec Distribution 360-373"/>
    <s v="Mandated"/>
  </r>
  <r>
    <s v="ZPJ35"/>
    <x v="17"/>
    <x v="317"/>
    <x v="317"/>
    <s v="DIS-E Cap Blanket"/>
    <d v="1984-01-01T00:00:00"/>
    <x v="3"/>
    <n v="201503"/>
    <x v="0"/>
    <x v="0"/>
    <s v="365000"/>
    <s v="028                                "/>
    <s v="00"/>
    <s v="UADD    "/>
    <x v="6721"/>
    <s v="2056"/>
    <s v="ZPJ35"/>
    <x v="17"/>
    <s v="Elec Distribution 360-373"/>
    <s v="Mandated"/>
  </r>
  <r>
    <s v="ZPJ35"/>
    <x v="17"/>
    <x v="317"/>
    <x v="317"/>
    <s v="DIS-E Cap Blanket"/>
    <d v="1984-01-01T00:00:00"/>
    <x v="3"/>
    <n v="201503"/>
    <x v="0"/>
    <x v="0"/>
    <s v="367000"/>
    <s v="028                                "/>
    <s v="00"/>
    <s v="UADD    "/>
    <x v="6722"/>
    <s v="2056"/>
    <s v="ZPJ35"/>
    <x v="17"/>
    <s v="Elec Distribution 360-373"/>
    <s v="Mandated"/>
  </r>
  <r>
    <s v="ZBC35"/>
    <x v="17"/>
    <x v="319"/>
    <x v="319"/>
    <s v="DIS-E Cap Blanket"/>
    <d v="1984-01-01T00:00:00"/>
    <x v="3"/>
    <n v="201503"/>
    <x v="0"/>
    <x v="0"/>
    <s v="364000"/>
    <s v="028                                "/>
    <s v="00"/>
    <s v="UADD    "/>
    <x v="6723"/>
    <s v="2056"/>
    <s v="ZBC35"/>
    <x v="17"/>
    <s v="Elec Distribution 360-373"/>
    <s v="Mandated"/>
  </r>
  <r>
    <s v="ZBC35"/>
    <x v="17"/>
    <x v="319"/>
    <x v="319"/>
    <s v="DIS-E Cap Blanket"/>
    <d v="1984-01-01T00:00:00"/>
    <x v="3"/>
    <n v="201503"/>
    <x v="0"/>
    <x v="0"/>
    <s v="365000"/>
    <s v="028                                "/>
    <s v="00"/>
    <s v="UADD    "/>
    <x v="6724"/>
    <s v="2056"/>
    <s v="ZBC35"/>
    <x v="17"/>
    <s v="Elec Distribution 360-373"/>
    <s v="Mandated"/>
  </r>
  <r>
    <s v="ZBC35"/>
    <x v="17"/>
    <x v="319"/>
    <x v="319"/>
    <s v="DIS-E Cap Blanket"/>
    <d v="1984-01-01T00:00:00"/>
    <x v="3"/>
    <n v="201503"/>
    <x v="0"/>
    <x v="0"/>
    <s v="373400"/>
    <s v="028                                "/>
    <s v="00"/>
    <s v="UADD    "/>
    <x v="6725"/>
    <s v="2056"/>
    <s v="ZBC35"/>
    <x v="17"/>
    <s v="Elec Distribution 360-373"/>
    <s v="Mandated"/>
  </r>
  <r>
    <s v="ZBC35"/>
    <x v="17"/>
    <x v="320"/>
    <x v="320"/>
    <s v="DIS-E Cap Blanket"/>
    <d v="2004-10-01T00:00:00"/>
    <x v="3"/>
    <n v="201503"/>
    <x v="0"/>
    <x v="0"/>
    <s v="364000"/>
    <s v="028                                "/>
    <s v="00"/>
    <s v="UADD    "/>
    <x v="6726"/>
    <s v="2056"/>
    <s v="ZBC35"/>
    <x v="17"/>
    <s v="Elec Distribution 360-373"/>
    <s v="Mandated"/>
  </r>
  <r>
    <s v="ZBC35"/>
    <x v="17"/>
    <x v="320"/>
    <x v="320"/>
    <s v="DIS-E Cap Blanket"/>
    <d v="2004-10-01T00:00:00"/>
    <x v="3"/>
    <n v="201503"/>
    <x v="0"/>
    <x v="0"/>
    <s v="365000"/>
    <s v="028                                "/>
    <s v="00"/>
    <s v="UADD    "/>
    <x v="6727"/>
    <s v="2056"/>
    <s v="ZBC35"/>
    <x v="17"/>
    <s v="Elec Distribution 360-373"/>
    <s v="Mandated"/>
  </r>
  <r>
    <s v="ZBC35"/>
    <x v="17"/>
    <x v="320"/>
    <x v="320"/>
    <s v="DIS-E Cap Blanket"/>
    <d v="2004-10-01T00:00:00"/>
    <x v="3"/>
    <n v="201503"/>
    <x v="0"/>
    <x v="0"/>
    <s v="366000"/>
    <s v="028                                "/>
    <s v="00"/>
    <s v="UADD    "/>
    <x v="6728"/>
    <s v="2056"/>
    <s v="ZBC35"/>
    <x v="17"/>
    <s v="Elec Distribution 360-373"/>
    <s v="Mandated"/>
  </r>
  <r>
    <s v="ZBC35"/>
    <x v="17"/>
    <x v="320"/>
    <x v="320"/>
    <s v="DIS-E Cap Blanket"/>
    <d v="2004-10-01T00:00:00"/>
    <x v="3"/>
    <n v="201503"/>
    <x v="0"/>
    <x v="0"/>
    <s v="367000"/>
    <s v="028                                "/>
    <s v="00"/>
    <s v="UADD    "/>
    <x v="6729"/>
    <s v="2056"/>
    <s v="ZBC35"/>
    <x v="17"/>
    <s v="Elec Distribution 360-373"/>
    <s v="Mandated"/>
  </r>
  <r>
    <s v="ZBC35"/>
    <x v="17"/>
    <x v="320"/>
    <x v="320"/>
    <s v="DIS-E Cap Blanket"/>
    <d v="2004-10-01T00:00:00"/>
    <x v="3"/>
    <n v="201503"/>
    <x v="0"/>
    <x v="0"/>
    <s v="369300"/>
    <s v="028                                "/>
    <s v="00"/>
    <s v="UADD    "/>
    <x v="6730"/>
    <s v="2056"/>
    <s v="ZBC35"/>
    <x v="17"/>
    <s v="Elec Distribution 360-373"/>
    <s v="Mandated"/>
  </r>
  <r>
    <s v="ZBC35"/>
    <x v="17"/>
    <x v="320"/>
    <x v="320"/>
    <s v="DIS-E Cap Blanket"/>
    <d v="2004-10-01T00:00:00"/>
    <x v="3"/>
    <n v="201503"/>
    <x v="0"/>
    <x v="0"/>
    <s v="373400"/>
    <s v="028                                "/>
    <s v="00"/>
    <s v="UADD    "/>
    <x v="6731"/>
    <s v="2056"/>
    <s v="ZBC35"/>
    <x v="17"/>
    <s v="Elec Distribution 360-373"/>
    <s v="Mandated"/>
  </r>
  <r>
    <s v="ZCJ35"/>
    <x v="17"/>
    <x v="321"/>
    <x v="321"/>
    <s v="DIS-E Cap Blanket"/>
    <d v="1984-01-01T00:00:00"/>
    <x v="3"/>
    <n v="201503"/>
    <x v="0"/>
    <x v="1"/>
    <s v="364000"/>
    <s v="038                                "/>
    <s v="00"/>
    <s v="UADD    "/>
    <x v="6732"/>
    <s v="2056"/>
    <s v="ZCJ35"/>
    <x v="17"/>
    <s v="Elec Distribution 360-373"/>
    <s v="Mandated"/>
  </r>
  <r>
    <s v="ZCJ35"/>
    <x v="17"/>
    <x v="321"/>
    <x v="321"/>
    <s v="DIS-E Cap Blanket"/>
    <d v="1984-01-01T00:00:00"/>
    <x v="3"/>
    <n v="201503"/>
    <x v="0"/>
    <x v="1"/>
    <s v="365000"/>
    <s v="038                                "/>
    <s v="00"/>
    <s v="UADD    "/>
    <x v="6733"/>
    <s v="2056"/>
    <s v="ZCJ35"/>
    <x v="17"/>
    <s v="Elec Distribution 360-373"/>
    <s v="Mandated"/>
  </r>
  <r>
    <s v="ZCJ35"/>
    <x v="17"/>
    <x v="321"/>
    <x v="321"/>
    <s v="DIS-E Cap Blanket"/>
    <d v="1984-01-01T00:00:00"/>
    <x v="3"/>
    <n v="201503"/>
    <x v="0"/>
    <x v="1"/>
    <s v="367000"/>
    <s v="038                                "/>
    <s v="00"/>
    <s v="UADD    "/>
    <x v="6734"/>
    <s v="2056"/>
    <s v="ZCJ35"/>
    <x v="17"/>
    <s v="Elec Distribution 360-373"/>
    <s v="Mandated"/>
  </r>
  <r>
    <s v="ZCJ35"/>
    <x v="17"/>
    <x v="321"/>
    <x v="321"/>
    <s v="DIS-E Cap Blanket"/>
    <d v="1984-01-01T00:00:00"/>
    <x v="3"/>
    <n v="201503"/>
    <x v="0"/>
    <x v="1"/>
    <s v="368000"/>
    <s v="038                                "/>
    <s v="00"/>
    <s v="UADD    "/>
    <x v="6735"/>
    <s v="2056"/>
    <s v="ZCJ35"/>
    <x v="17"/>
    <s v="Elec Distribution 360-373"/>
    <s v="Mandated"/>
  </r>
  <r>
    <s v="AMT12"/>
    <x v="18"/>
    <x v="324"/>
    <x v="324"/>
    <s v="TRN-Cap Specific"/>
    <d v="2013-11-01T00:00:00"/>
    <x v="3"/>
    <n v="201503"/>
    <x v="0"/>
    <x v="3"/>
    <s v="355000"/>
    <s v="299                                "/>
    <s v="299T"/>
    <s v="UADD    "/>
    <x v="6736"/>
    <s v="2057"/>
    <s v="AMT12"/>
    <x v="18"/>
    <s v="Elec Transmission 350-359"/>
    <s v="Programs"/>
  </r>
  <r>
    <s v="AMT12"/>
    <x v="18"/>
    <x v="324"/>
    <x v="324"/>
    <s v="TRN-Cap Specific"/>
    <d v="2013-11-01T00:00:00"/>
    <x v="3"/>
    <n v="201503"/>
    <x v="0"/>
    <x v="3"/>
    <s v="356000"/>
    <s v="299                                "/>
    <s v="299T"/>
    <s v="UADD    "/>
    <x v="6737"/>
    <s v="2057"/>
    <s v="AMT12"/>
    <x v="18"/>
    <s v="Elec Transmission 350-359"/>
    <s v="Programs"/>
  </r>
  <r>
    <s v="AMT12"/>
    <x v="18"/>
    <x v="327"/>
    <x v="327"/>
    <s v="TRN-Cap Specific"/>
    <d v="2013-11-01T00:00:00"/>
    <x v="3"/>
    <n v="201503"/>
    <x v="0"/>
    <x v="3"/>
    <s v="355000"/>
    <s v="261                                "/>
    <s v="261T"/>
    <s v="UADD    "/>
    <x v="6738"/>
    <s v="2057"/>
    <s v="AMT12"/>
    <x v="18"/>
    <s v="Elec Transmission 350-359"/>
    <s v="Programs"/>
  </r>
  <r>
    <s v="AMT12"/>
    <x v="18"/>
    <x v="327"/>
    <x v="327"/>
    <s v="TRN-Cap Specific"/>
    <d v="2013-11-01T00:00:00"/>
    <x v="3"/>
    <n v="201503"/>
    <x v="0"/>
    <x v="3"/>
    <s v="356000"/>
    <s v="261                                "/>
    <s v="261T"/>
    <s v="UADD    "/>
    <x v="6739"/>
    <s v="2057"/>
    <s v="AMT12"/>
    <x v="18"/>
    <s v="Elec Transmission 350-359"/>
    <s v="Programs"/>
  </r>
  <r>
    <s v="XD902"/>
    <x v="19"/>
    <x v="328"/>
    <x v="328"/>
    <s v="DIS-E Cap Blanket"/>
    <d v="2009-10-01T00:00:00"/>
    <x v="3"/>
    <n v="201503"/>
    <x v="0"/>
    <x v="0"/>
    <s v="366000"/>
    <s v="028                                "/>
    <s v="00"/>
    <s v="UADD    "/>
    <x v="6740"/>
    <s v="2058"/>
    <s v="XD902"/>
    <x v="19"/>
    <s v="Elec Distribution 360-373"/>
    <s v="Programs"/>
  </r>
  <r>
    <s v="ZV139"/>
    <x v="19"/>
    <x v="329"/>
    <x v="329"/>
    <s v="DIS-E Cap Blanket"/>
    <d v="1951-01-01T00:00:00"/>
    <x v="3"/>
    <n v="201503"/>
    <x v="0"/>
    <x v="0"/>
    <s v="369300"/>
    <s v="028                                "/>
    <s v="00"/>
    <s v="UADD    "/>
    <x v="6741"/>
    <s v="2058"/>
    <s v="ZV139"/>
    <x v="19"/>
    <s v="Elec Distribution 360-373"/>
    <s v="Programs"/>
  </r>
  <r>
    <s v="ZV539"/>
    <x v="19"/>
    <x v="330"/>
    <x v="330"/>
    <s v="DIS-E Cap Blanket"/>
    <d v="1951-10-10T00:00:00"/>
    <x v="3"/>
    <n v="201503"/>
    <x v="0"/>
    <x v="0"/>
    <s v="367000"/>
    <s v="028                                "/>
    <s v="00"/>
    <s v="UADD    "/>
    <x v="6742"/>
    <s v="2058"/>
    <s v="ZV539"/>
    <x v="19"/>
    <s v="Elec Distribution 360-373"/>
    <s v="Programs"/>
  </r>
  <r>
    <s v="ZV539"/>
    <x v="19"/>
    <x v="330"/>
    <x v="330"/>
    <s v="DIS-E Cap Blanket"/>
    <d v="1951-10-10T00:00:00"/>
    <x v="3"/>
    <n v="201503"/>
    <x v="0"/>
    <x v="0"/>
    <s v="369300"/>
    <s v="028                                "/>
    <s v="00"/>
    <s v="UADD    "/>
    <x v="6743"/>
    <s v="2058"/>
    <s v="ZV539"/>
    <x v="19"/>
    <s v="Elec Distribution 360-373"/>
    <s v="Programs"/>
  </r>
  <r>
    <s v="ZCJ52"/>
    <x v="20"/>
    <x v="332"/>
    <x v="332"/>
    <s v="DIS-E Cap Blanket"/>
    <d v="1990-04-30T00:00:00"/>
    <x v="3"/>
    <n v="201503"/>
    <x v="0"/>
    <x v="1"/>
    <s v="369100"/>
    <s v="038                                "/>
    <s v="00"/>
    <s v="UADD    "/>
    <x v="6744"/>
    <s v="2059"/>
    <s v="ZCJ52"/>
    <x v="20"/>
    <s v="Elec Distribution 360-373"/>
    <s v="Programs"/>
  </r>
  <r>
    <s v="ZLL52"/>
    <x v="20"/>
    <x v="1000"/>
    <x v="1000"/>
    <s v="DIS-E Cap Blanket"/>
    <d v="1990-04-30T00:00:00"/>
    <x v="3"/>
    <n v="201503"/>
    <x v="0"/>
    <x v="0"/>
    <s v="364000"/>
    <s v="028                                "/>
    <s v="00"/>
    <s v="UADD    "/>
    <x v="6745"/>
    <s v="2059"/>
    <s v="ZLL52"/>
    <x v="20"/>
    <s v="Elec Distribution 360-373"/>
    <s v="Programs"/>
  </r>
  <r>
    <s v="ZLL52"/>
    <x v="20"/>
    <x v="1000"/>
    <x v="1000"/>
    <s v="DIS-E Cap Blanket"/>
    <d v="1990-04-30T00:00:00"/>
    <x v="3"/>
    <n v="201503"/>
    <x v="0"/>
    <x v="0"/>
    <s v="365000"/>
    <s v="028                                "/>
    <s v="00"/>
    <s v="UADD    "/>
    <x v="6746"/>
    <s v="2059"/>
    <s v="ZLL52"/>
    <x v="20"/>
    <s v="Elec Distribution 360-373"/>
    <s v="Programs"/>
  </r>
  <r>
    <s v="ZLL52"/>
    <x v="20"/>
    <x v="1000"/>
    <x v="1000"/>
    <s v="DIS-E Cap Blanket"/>
    <d v="1990-04-30T00:00:00"/>
    <x v="3"/>
    <n v="201503"/>
    <x v="0"/>
    <x v="0"/>
    <s v="369100"/>
    <s v="028                                "/>
    <s v="00"/>
    <s v="UADD    "/>
    <x v="1718"/>
    <s v="2059"/>
    <s v="ZLL52"/>
    <x v="20"/>
    <s v="Elec Distribution 360-373"/>
    <s v="Programs"/>
  </r>
  <r>
    <s v="ZBW52"/>
    <x v="20"/>
    <x v="333"/>
    <x v="333"/>
    <s v="DIS-E Cap Blanket"/>
    <d v="2004-01-01T00:00:00"/>
    <x v="3"/>
    <n v="201503"/>
    <x v="0"/>
    <x v="0"/>
    <s v="364000"/>
    <s v="028                                "/>
    <s v="00"/>
    <s v="UADD    "/>
    <x v="6747"/>
    <s v="2059"/>
    <s v="ZBW52"/>
    <x v="20"/>
    <s v="Elec Distribution 360-373"/>
    <s v="Programs"/>
  </r>
  <r>
    <s v="ZBW52"/>
    <x v="20"/>
    <x v="333"/>
    <x v="333"/>
    <s v="DIS-E Cap Blanket"/>
    <d v="2004-01-01T00:00:00"/>
    <x v="3"/>
    <n v="201503"/>
    <x v="0"/>
    <x v="0"/>
    <s v="365000"/>
    <s v="028                                "/>
    <s v="00"/>
    <s v="UADD    "/>
    <x v="6748"/>
    <s v="2059"/>
    <s v="ZBW52"/>
    <x v="20"/>
    <s v="Elec Distribution 360-373"/>
    <s v="Programs"/>
  </r>
  <r>
    <s v="ZBW52"/>
    <x v="20"/>
    <x v="333"/>
    <x v="333"/>
    <s v="DIS-E Cap Blanket"/>
    <d v="2004-01-01T00:00:00"/>
    <x v="3"/>
    <n v="201503"/>
    <x v="0"/>
    <x v="0"/>
    <s v="367000"/>
    <s v="028                                "/>
    <s v="00"/>
    <s v="UADD    "/>
    <x v="239"/>
    <s v="2059"/>
    <s v="ZBW52"/>
    <x v="20"/>
    <s v="Elec Distribution 360-373"/>
    <s v="Programs"/>
  </r>
  <r>
    <s v="ZBW52"/>
    <x v="20"/>
    <x v="333"/>
    <x v="333"/>
    <s v="DIS-E Cap Blanket"/>
    <d v="2004-01-01T00:00:00"/>
    <x v="3"/>
    <n v="201503"/>
    <x v="0"/>
    <x v="0"/>
    <s v="368000"/>
    <s v="028                                "/>
    <s v="00"/>
    <s v="UADD    "/>
    <x v="6749"/>
    <s v="2059"/>
    <s v="ZBW52"/>
    <x v="20"/>
    <s v="Elec Distribution 360-373"/>
    <s v="Programs"/>
  </r>
  <r>
    <s v="ZBW52"/>
    <x v="20"/>
    <x v="333"/>
    <x v="333"/>
    <s v="DIS-E Cap Blanket"/>
    <d v="2004-01-01T00:00:00"/>
    <x v="3"/>
    <n v="201503"/>
    <x v="0"/>
    <x v="0"/>
    <s v="369100"/>
    <s v="028                                "/>
    <s v="00"/>
    <s v="UADD    "/>
    <x v="239"/>
    <s v="2059"/>
    <s v="ZBW52"/>
    <x v="20"/>
    <s v="Elec Distribution 360-373"/>
    <s v="Programs"/>
  </r>
  <r>
    <s v="ZBW52"/>
    <x v="20"/>
    <x v="333"/>
    <x v="333"/>
    <s v="DIS-E Cap Blanket"/>
    <d v="2004-01-01T00:00:00"/>
    <x v="3"/>
    <n v="201503"/>
    <x v="0"/>
    <x v="0"/>
    <s v="373400"/>
    <s v="028                                "/>
    <s v="00"/>
    <s v="UADD    "/>
    <x v="239"/>
    <s v="2059"/>
    <s v="ZBW52"/>
    <x v="20"/>
    <s v="Elec Distribution 360-373"/>
    <s v="Programs"/>
  </r>
  <r>
    <s v="ZDP52"/>
    <x v="20"/>
    <x v="336"/>
    <x v="336"/>
    <s v="DIS-E Cap Blanket"/>
    <d v="1990-04-30T00:00:00"/>
    <x v="3"/>
    <n v="201503"/>
    <x v="0"/>
    <x v="0"/>
    <s v="364000"/>
    <s v="028                                "/>
    <s v="00"/>
    <s v="UADD    "/>
    <x v="6750"/>
    <s v="2059"/>
    <s v="ZDP52"/>
    <x v="20"/>
    <s v="Elec Distribution 360-373"/>
    <s v="Programs"/>
  </r>
  <r>
    <s v="ZDP52"/>
    <x v="20"/>
    <x v="336"/>
    <x v="336"/>
    <s v="DIS-E Cap Blanket"/>
    <d v="1990-04-30T00:00:00"/>
    <x v="3"/>
    <n v="201503"/>
    <x v="0"/>
    <x v="0"/>
    <s v="365000"/>
    <s v="028                                "/>
    <s v="00"/>
    <s v="UADD    "/>
    <x v="6750"/>
    <s v="2059"/>
    <s v="ZDP52"/>
    <x v="20"/>
    <s v="Elec Distribution 360-373"/>
    <s v="Programs"/>
  </r>
  <r>
    <s v="ZDP52"/>
    <x v="20"/>
    <x v="336"/>
    <x v="336"/>
    <s v="DIS-E Cap Blanket"/>
    <d v="1990-04-30T00:00:00"/>
    <x v="3"/>
    <n v="201503"/>
    <x v="0"/>
    <x v="0"/>
    <s v="366000"/>
    <s v="028                                "/>
    <s v="00"/>
    <s v="UADD    "/>
    <x v="6750"/>
    <s v="2059"/>
    <s v="ZDP52"/>
    <x v="20"/>
    <s v="Elec Distribution 360-373"/>
    <s v="Programs"/>
  </r>
  <r>
    <s v="ZDP52"/>
    <x v="20"/>
    <x v="336"/>
    <x v="336"/>
    <s v="DIS-E Cap Blanket"/>
    <d v="1990-04-30T00:00:00"/>
    <x v="3"/>
    <n v="201503"/>
    <x v="0"/>
    <x v="0"/>
    <s v="367000"/>
    <s v="028                                "/>
    <s v="00"/>
    <s v="UADD    "/>
    <x v="6750"/>
    <s v="2059"/>
    <s v="ZDP52"/>
    <x v="20"/>
    <s v="Elec Distribution 360-373"/>
    <s v="Programs"/>
  </r>
  <r>
    <s v="ZDP52"/>
    <x v="20"/>
    <x v="336"/>
    <x v="336"/>
    <s v="DIS-E Cap Blanket"/>
    <d v="1990-04-30T00:00:00"/>
    <x v="3"/>
    <n v="201503"/>
    <x v="0"/>
    <x v="0"/>
    <s v="368000"/>
    <s v="028                                "/>
    <s v="00"/>
    <s v="UADD    "/>
    <x v="6750"/>
    <s v="2059"/>
    <s v="ZDP52"/>
    <x v="20"/>
    <s v="Elec Distribution 360-373"/>
    <s v="Programs"/>
  </r>
  <r>
    <s v="ZDP52"/>
    <x v="20"/>
    <x v="336"/>
    <x v="336"/>
    <s v="DIS-E Cap Blanket"/>
    <d v="1990-04-30T00:00:00"/>
    <x v="3"/>
    <n v="201503"/>
    <x v="0"/>
    <x v="0"/>
    <s v="369100"/>
    <s v="028                                "/>
    <s v="00"/>
    <s v="UADD    "/>
    <x v="6750"/>
    <s v="2059"/>
    <s v="ZDP52"/>
    <x v="20"/>
    <s v="Elec Distribution 360-373"/>
    <s v="Programs"/>
  </r>
  <r>
    <s v="ZDP52"/>
    <x v="20"/>
    <x v="336"/>
    <x v="336"/>
    <s v="DIS-E Cap Blanket"/>
    <d v="1990-04-30T00:00:00"/>
    <x v="3"/>
    <n v="201503"/>
    <x v="0"/>
    <x v="0"/>
    <s v="369300"/>
    <s v="028                                "/>
    <s v="00"/>
    <s v="UADD    "/>
    <x v="6750"/>
    <s v="2059"/>
    <s v="ZDP52"/>
    <x v="20"/>
    <s v="Elec Distribution 360-373"/>
    <s v="Programs"/>
  </r>
  <r>
    <s v="ZDP52"/>
    <x v="20"/>
    <x v="336"/>
    <x v="336"/>
    <s v="DIS-E Cap Blanket"/>
    <d v="1990-04-30T00:00:00"/>
    <x v="3"/>
    <n v="201503"/>
    <x v="0"/>
    <x v="0"/>
    <s v="373400"/>
    <s v="028                                "/>
    <s v="00"/>
    <s v="UADD    "/>
    <x v="6750"/>
    <s v="2059"/>
    <s v="ZDP52"/>
    <x v="20"/>
    <s v="Elec Distribution 360-373"/>
    <s v="Programs"/>
  </r>
  <r>
    <s v="ZLL52"/>
    <x v="20"/>
    <x v="1001"/>
    <x v="1001"/>
    <s v="DIS-E Cap Blanket"/>
    <d v="1990-04-30T00:00:00"/>
    <x v="3"/>
    <n v="201503"/>
    <x v="0"/>
    <x v="1"/>
    <s v="364000"/>
    <s v="038                                "/>
    <s v="00"/>
    <s v="UADD    "/>
    <x v="6751"/>
    <s v="2059"/>
    <s v="ZLL52"/>
    <x v="20"/>
    <s v="Elec Distribution 360-373"/>
    <s v="Programs"/>
  </r>
  <r>
    <s v="ZLL52"/>
    <x v="20"/>
    <x v="1001"/>
    <x v="1001"/>
    <s v="DIS-E Cap Blanket"/>
    <d v="1990-04-30T00:00:00"/>
    <x v="3"/>
    <n v="201503"/>
    <x v="0"/>
    <x v="1"/>
    <s v="365000"/>
    <s v="038                                "/>
    <s v="00"/>
    <s v="UADD    "/>
    <x v="6752"/>
    <s v="2059"/>
    <s v="ZLL52"/>
    <x v="20"/>
    <s v="Elec Distribution 360-373"/>
    <s v="Programs"/>
  </r>
  <r>
    <s v="ZCM52"/>
    <x v="20"/>
    <x v="339"/>
    <x v="339"/>
    <s v="DIS-E Cap Blanket"/>
    <d v="1990-04-30T00:00:00"/>
    <x v="3"/>
    <n v="201503"/>
    <x v="0"/>
    <x v="1"/>
    <s v="364000"/>
    <s v="038                                "/>
    <s v="00"/>
    <s v="UADD    "/>
    <x v="6753"/>
    <s v="2059"/>
    <s v="ZCM52"/>
    <x v="20"/>
    <s v="Elec Distribution 360-373"/>
    <s v="Programs"/>
  </r>
  <r>
    <s v="ZCM52"/>
    <x v="20"/>
    <x v="339"/>
    <x v="339"/>
    <s v="DIS-E Cap Blanket"/>
    <d v="1990-04-30T00:00:00"/>
    <x v="3"/>
    <n v="201503"/>
    <x v="0"/>
    <x v="1"/>
    <s v="365000"/>
    <s v="038                                "/>
    <s v="00"/>
    <s v="UADD    "/>
    <x v="6754"/>
    <s v="2059"/>
    <s v="ZCM52"/>
    <x v="20"/>
    <s v="Elec Distribution 360-373"/>
    <s v="Programs"/>
  </r>
  <r>
    <s v="ZCM52"/>
    <x v="20"/>
    <x v="339"/>
    <x v="339"/>
    <s v="DIS-E Cap Blanket"/>
    <d v="1990-04-30T00:00:00"/>
    <x v="3"/>
    <n v="201503"/>
    <x v="0"/>
    <x v="1"/>
    <s v="367000"/>
    <s v="038                                "/>
    <s v="00"/>
    <s v="UADD    "/>
    <x v="239"/>
    <s v="2059"/>
    <s v="ZCM52"/>
    <x v="20"/>
    <s v="Elec Distribution 360-373"/>
    <s v="Programs"/>
  </r>
  <r>
    <s v="ZCM52"/>
    <x v="20"/>
    <x v="339"/>
    <x v="339"/>
    <s v="DIS-E Cap Blanket"/>
    <d v="1990-04-30T00:00:00"/>
    <x v="3"/>
    <n v="201503"/>
    <x v="0"/>
    <x v="1"/>
    <s v="368000"/>
    <s v="038                                "/>
    <s v="00"/>
    <s v="UADD    "/>
    <x v="239"/>
    <s v="2059"/>
    <s v="ZCM52"/>
    <x v="20"/>
    <s v="Elec Distribution 360-373"/>
    <s v="Programs"/>
  </r>
  <r>
    <s v="ZLL52"/>
    <x v="20"/>
    <x v="340"/>
    <x v="340"/>
    <s v="DIS-E Cap Blanket"/>
    <d v="1990-04-30T00:00:00"/>
    <x v="3"/>
    <n v="201503"/>
    <x v="0"/>
    <x v="1"/>
    <s v="364000"/>
    <s v="038                                "/>
    <s v="00"/>
    <s v="UADD    "/>
    <x v="6755"/>
    <s v="2059"/>
    <s v="ZLL52"/>
    <x v="20"/>
    <s v="Elec Distribution 360-373"/>
    <s v="Programs"/>
  </r>
  <r>
    <s v="ZLL52"/>
    <x v="20"/>
    <x v="340"/>
    <x v="340"/>
    <s v="DIS-E Cap Blanket"/>
    <d v="1990-04-30T00:00:00"/>
    <x v="3"/>
    <n v="201503"/>
    <x v="0"/>
    <x v="1"/>
    <s v="365000"/>
    <s v="038                                "/>
    <s v="00"/>
    <s v="UADD    "/>
    <x v="239"/>
    <s v="2059"/>
    <s v="ZLL52"/>
    <x v="20"/>
    <s v="Elec Distribution 360-373"/>
    <s v="Programs"/>
  </r>
  <r>
    <s v="ZLL52"/>
    <x v="20"/>
    <x v="340"/>
    <x v="340"/>
    <s v="DIS-E Cap Blanket"/>
    <d v="1990-04-30T00:00:00"/>
    <x v="3"/>
    <n v="201503"/>
    <x v="0"/>
    <x v="1"/>
    <s v="366000"/>
    <s v="038                                "/>
    <s v="00"/>
    <s v="UADD    "/>
    <x v="239"/>
    <s v="2059"/>
    <s v="ZLL52"/>
    <x v="20"/>
    <s v="Elec Distribution 360-373"/>
    <s v="Programs"/>
  </r>
  <r>
    <s v="ZLL52"/>
    <x v="20"/>
    <x v="340"/>
    <x v="340"/>
    <s v="DIS-E Cap Blanket"/>
    <d v="1990-04-30T00:00:00"/>
    <x v="3"/>
    <n v="201503"/>
    <x v="0"/>
    <x v="1"/>
    <s v="367000"/>
    <s v="038                                "/>
    <s v="00"/>
    <s v="UADD    "/>
    <x v="239"/>
    <s v="2059"/>
    <s v="ZLL52"/>
    <x v="20"/>
    <s v="Elec Distribution 360-373"/>
    <s v="Programs"/>
  </r>
  <r>
    <s v="ZLL52"/>
    <x v="20"/>
    <x v="340"/>
    <x v="340"/>
    <s v="DIS-E Cap Blanket"/>
    <d v="1990-04-30T00:00:00"/>
    <x v="3"/>
    <n v="201503"/>
    <x v="0"/>
    <x v="1"/>
    <s v="368000"/>
    <s v="038                                "/>
    <s v="00"/>
    <s v="UADD    "/>
    <x v="239"/>
    <s v="2059"/>
    <s v="ZLL52"/>
    <x v="20"/>
    <s v="Elec Distribution 360-373"/>
    <s v="Programs"/>
  </r>
  <r>
    <s v="ZLL52"/>
    <x v="20"/>
    <x v="340"/>
    <x v="340"/>
    <s v="DIS-E Cap Blanket"/>
    <d v="1990-04-30T00:00:00"/>
    <x v="3"/>
    <n v="201503"/>
    <x v="0"/>
    <x v="1"/>
    <s v="369100"/>
    <s v="038                                "/>
    <s v="00"/>
    <s v="UADD    "/>
    <x v="239"/>
    <s v="2059"/>
    <s v="ZLL52"/>
    <x v="20"/>
    <s v="Elec Distribution 360-373"/>
    <s v="Programs"/>
  </r>
  <r>
    <s v="ZLL52"/>
    <x v="20"/>
    <x v="340"/>
    <x v="340"/>
    <s v="DIS-E Cap Blanket"/>
    <d v="1990-04-30T00:00:00"/>
    <x v="3"/>
    <n v="201503"/>
    <x v="0"/>
    <x v="1"/>
    <s v="373400"/>
    <s v="038                                "/>
    <s v="00"/>
    <s v="UADD    "/>
    <x v="239"/>
    <s v="2059"/>
    <s v="ZLL52"/>
    <x v="20"/>
    <s v="Elec Distribution 360-373"/>
    <s v="Programs"/>
  </r>
  <r>
    <s v="ZPJ52"/>
    <x v="20"/>
    <x v="341"/>
    <x v="341"/>
    <s v="DIS-E Cap Blanket"/>
    <d v="1990-04-30T00:00:00"/>
    <x v="3"/>
    <n v="201503"/>
    <x v="0"/>
    <x v="1"/>
    <s v="364000"/>
    <s v="038                                "/>
    <s v="00"/>
    <s v="UADD    "/>
    <x v="6756"/>
    <s v="2059"/>
    <s v="ZPJ52"/>
    <x v="20"/>
    <s v="Elec Distribution 360-373"/>
    <s v="Programs"/>
  </r>
  <r>
    <s v="ZPJ52"/>
    <x v="20"/>
    <x v="341"/>
    <x v="341"/>
    <s v="DIS-E Cap Blanket"/>
    <d v="1990-04-30T00:00:00"/>
    <x v="3"/>
    <n v="201503"/>
    <x v="0"/>
    <x v="1"/>
    <s v="365000"/>
    <s v="038                                "/>
    <s v="00"/>
    <s v="UADD    "/>
    <x v="6757"/>
    <s v="2059"/>
    <s v="ZPJ52"/>
    <x v="20"/>
    <s v="Elec Distribution 360-373"/>
    <s v="Programs"/>
  </r>
  <r>
    <s v="ZPJ52"/>
    <x v="20"/>
    <x v="341"/>
    <x v="341"/>
    <s v="DIS-E Cap Blanket"/>
    <d v="1990-04-30T00:00:00"/>
    <x v="3"/>
    <n v="201503"/>
    <x v="0"/>
    <x v="1"/>
    <s v="366000"/>
    <s v="038                                "/>
    <s v="00"/>
    <s v="UADD    "/>
    <x v="6758"/>
    <s v="2059"/>
    <s v="ZPJ52"/>
    <x v="20"/>
    <s v="Elec Distribution 360-373"/>
    <s v="Programs"/>
  </r>
  <r>
    <s v="ZPJ52"/>
    <x v="20"/>
    <x v="341"/>
    <x v="341"/>
    <s v="DIS-E Cap Blanket"/>
    <d v="1990-04-30T00:00:00"/>
    <x v="3"/>
    <n v="201503"/>
    <x v="0"/>
    <x v="1"/>
    <s v="367000"/>
    <s v="038                                "/>
    <s v="00"/>
    <s v="UADD    "/>
    <x v="6759"/>
    <s v="2059"/>
    <s v="ZPJ52"/>
    <x v="20"/>
    <s v="Elec Distribution 360-373"/>
    <s v="Programs"/>
  </r>
  <r>
    <s v="ZPJ52"/>
    <x v="20"/>
    <x v="341"/>
    <x v="341"/>
    <s v="DIS-E Cap Blanket"/>
    <d v="1990-04-30T00:00:00"/>
    <x v="3"/>
    <n v="201503"/>
    <x v="0"/>
    <x v="1"/>
    <s v="368000"/>
    <s v="038                                "/>
    <s v="00"/>
    <s v="UADD    "/>
    <x v="6760"/>
    <s v="2059"/>
    <s v="ZPJ52"/>
    <x v="20"/>
    <s v="Elec Distribution 360-373"/>
    <s v="Programs"/>
  </r>
  <r>
    <s v="ZPJ52"/>
    <x v="20"/>
    <x v="341"/>
    <x v="341"/>
    <s v="DIS-E Cap Blanket"/>
    <d v="1990-04-30T00:00:00"/>
    <x v="3"/>
    <n v="201503"/>
    <x v="0"/>
    <x v="1"/>
    <s v="369100"/>
    <s v="038                                "/>
    <s v="00"/>
    <s v="UADD    "/>
    <x v="6420"/>
    <s v="2059"/>
    <s v="ZPJ52"/>
    <x v="20"/>
    <s v="Elec Distribution 360-373"/>
    <s v="Programs"/>
  </r>
  <r>
    <s v="ZPJ52"/>
    <x v="20"/>
    <x v="341"/>
    <x v="341"/>
    <s v="DIS-E Cap Blanket"/>
    <d v="1990-04-30T00:00:00"/>
    <x v="3"/>
    <n v="201503"/>
    <x v="0"/>
    <x v="1"/>
    <s v="373400"/>
    <s v="038                                "/>
    <s v="00"/>
    <s v="UADD    "/>
    <x v="1914"/>
    <s v="2059"/>
    <s v="ZPJ52"/>
    <x v="20"/>
    <s v="Elec Distribution 360-373"/>
    <s v="Programs"/>
  </r>
  <r>
    <s v="ZPJ52"/>
    <x v="20"/>
    <x v="343"/>
    <x v="343"/>
    <s v="DIS-E Cap Blanket"/>
    <d v="1990-04-30T00:00:00"/>
    <x v="3"/>
    <n v="201503"/>
    <x v="0"/>
    <x v="0"/>
    <s v="364000"/>
    <s v="028                                "/>
    <s v="00"/>
    <s v="UADD    "/>
    <x v="6761"/>
    <s v="2059"/>
    <s v="ZPJ52"/>
    <x v="20"/>
    <s v="Elec Distribution 360-373"/>
    <s v="Programs"/>
  </r>
  <r>
    <s v="ZPJ52"/>
    <x v="20"/>
    <x v="343"/>
    <x v="343"/>
    <s v="DIS-E Cap Blanket"/>
    <d v="1990-04-30T00:00:00"/>
    <x v="3"/>
    <n v="201503"/>
    <x v="0"/>
    <x v="0"/>
    <s v="365000"/>
    <s v="028                                "/>
    <s v="00"/>
    <s v="UADD    "/>
    <x v="6762"/>
    <s v="2059"/>
    <s v="ZPJ52"/>
    <x v="20"/>
    <s v="Elec Distribution 360-373"/>
    <s v="Programs"/>
  </r>
  <r>
    <s v="ZPJ52"/>
    <x v="20"/>
    <x v="343"/>
    <x v="343"/>
    <s v="DIS-E Cap Blanket"/>
    <d v="1990-04-30T00:00:00"/>
    <x v="3"/>
    <n v="201503"/>
    <x v="0"/>
    <x v="0"/>
    <s v="366000"/>
    <s v="028                                "/>
    <s v="00"/>
    <s v="UADD    "/>
    <x v="6022"/>
    <s v="2059"/>
    <s v="ZPJ52"/>
    <x v="20"/>
    <s v="Elec Distribution 360-373"/>
    <s v="Programs"/>
  </r>
  <r>
    <s v="ZPJ52"/>
    <x v="20"/>
    <x v="343"/>
    <x v="343"/>
    <s v="DIS-E Cap Blanket"/>
    <d v="1990-04-30T00:00:00"/>
    <x v="3"/>
    <n v="201503"/>
    <x v="0"/>
    <x v="0"/>
    <s v="367000"/>
    <s v="028                                "/>
    <s v="00"/>
    <s v="UADD    "/>
    <x v="6763"/>
    <s v="2059"/>
    <s v="ZPJ52"/>
    <x v="20"/>
    <s v="Elec Distribution 360-373"/>
    <s v="Programs"/>
  </r>
  <r>
    <s v="ZPJ52"/>
    <x v="20"/>
    <x v="343"/>
    <x v="343"/>
    <s v="DIS-E Cap Blanket"/>
    <d v="1990-04-30T00:00:00"/>
    <x v="3"/>
    <n v="201503"/>
    <x v="0"/>
    <x v="0"/>
    <s v="368000"/>
    <s v="028                                "/>
    <s v="00"/>
    <s v="UADD    "/>
    <x v="6022"/>
    <s v="2059"/>
    <s v="ZPJ52"/>
    <x v="20"/>
    <s v="Elec Distribution 360-373"/>
    <s v="Programs"/>
  </r>
  <r>
    <s v="ZPJ52"/>
    <x v="20"/>
    <x v="343"/>
    <x v="343"/>
    <s v="DIS-E Cap Blanket"/>
    <d v="1990-04-30T00:00:00"/>
    <x v="3"/>
    <n v="201503"/>
    <x v="0"/>
    <x v="0"/>
    <s v="369100"/>
    <s v="028                                "/>
    <s v="00"/>
    <s v="UADD    "/>
    <x v="6764"/>
    <s v="2059"/>
    <s v="ZPJ52"/>
    <x v="20"/>
    <s v="Elec Distribution 360-373"/>
    <s v="Programs"/>
  </r>
  <r>
    <s v="ZCS52"/>
    <x v="20"/>
    <x v="344"/>
    <x v="344"/>
    <s v="DIS-E Cap Blanket"/>
    <d v="1994-09-02T00:00:00"/>
    <x v="3"/>
    <n v="201503"/>
    <x v="0"/>
    <x v="1"/>
    <s v="364000"/>
    <s v="038                                "/>
    <s v="00"/>
    <s v="UADD    "/>
    <x v="6765"/>
    <s v="2059"/>
    <s v="ZCS52"/>
    <x v="20"/>
    <s v="Elec Distribution 360-373"/>
    <s v="Programs"/>
  </r>
  <r>
    <s v="ZCS52"/>
    <x v="20"/>
    <x v="344"/>
    <x v="344"/>
    <s v="DIS-E Cap Blanket"/>
    <d v="1994-09-02T00:00:00"/>
    <x v="3"/>
    <n v="201503"/>
    <x v="0"/>
    <x v="1"/>
    <s v="365000"/>
    <s v="038                                "/>
    <s v="00"/>
    <s v="UADD    "/>
    <x v="6766"/>
    <s v="2059"/>
    <s v="ZCS52"/>
    <x v="20"/>
    <s v="Elec Distribution 360-373"/>
    <s v="Programs"/>
  </r>
  <r>
    <s v="ZCS52"/>
    <x v="20"/>
    <x v="344"/>
    <x v="344"/>
    <s v="DIS-E Cap Blanket"/>
    <d v="1994-09-02T00:00:00"/>
    <x v="3"/>
    <n v="201503"/>
    <x v="0"/>
    <x v="1"/>
    <s v="366000"/>
    <s v="038                                "/>
    <s v="00"/>
    <s v="UADD    "/>
    <x v="239"/>
    <s v="2059"/>
    <s v="ZCS52"/>
    <x v="20"/>
    <s v="Elec Distribution 360-373"/>
    <s v="Programs"/>
  </r>
  <r>
    <s v="ZCS52"/>
    <x v="20"/>
    <x v="344"/>
    <x v="344"/>
    <s v="DIS-E Cap Blanket"/>
    <d v="1994-09-02T00:00:00"/>
    <x v="3"/>
    <n v="201503"/>
    <x v="0"/>
    <x v="1"/>
    <s v="367000"/>
    <s v="038                                "/>
    <s v="00"/>
    <s v="UADD    "/>
    <x v="239"/>
    <s v="2059"/>
    <s v="ZCS52"/>
    <x v="20"/>
    <s v="Elec Distribution 360-373"/>
    <s v="Programs"/>
  </r>
  <r>
    <s v="ZCS52"/>
    <x v="20"/>
    <x v="344"/>
    <x v="344"/>
    <s v="DIS-E Cap Blanket"/>
    <d v="1994-09-02T00:00:00"/>
    <x v="3"/>
    <n v="201503"/>
    <x v="0"/>
    <x v="1"/>
    <s v="368000"/>
    <s v="038                                "/>
    <s v="00"/>
    <s v="UADD    "/>
    <x v="6767"/>
    <s v="2059"/>
    <s v="ZCS52"/>
    <x v="20"/>
    <s v="Elec Distribution 360-373"/>
    <s v="Programs"/>
  </r>
  <r>
    <s v="ZCS52"/>
    <x v="20"/>
    <x v="344"/>
    <x v="344"/>
    <s v="DIS-E Cap Blanket"/>
    <d v="1994-09-02T00:00:00"/>
    <x v="3"/>
    <n v="201503"/>
    <x v="0"/>
    <x v="1"/>
    <s v="369100"/>
    <s v="038                                "/>
    <s v="00"/>
    <s v="UADD    "/>
    <x v="6768"/>
    <s v="2059"/>
    <s v="ZCS52"/>
    <x v="20"/>
    <s v="Elec Distribution 360-373"/>
    <s v="Programs"/>
  </r>
  <r>
    <s v="ZCS52"/>
    <x v="20"/>
    <x v="344"/>
    <x v="344"/>
    <s v="DIS-E Cap Blanket"/>
    <d v="1994-09-02T00:00:00"/>
    <x v="3"/>
    <n v="201503"/>
    <x v="0"/>
    <x v="1"/>
    <s v="369300"/>
    <s v="038                                "/>
    <s v="00"/>
    <s v="UADD    "/>
    <x v="239"/>
    <s v="2059"/>
    <s v="ZCS52"/>
    <x v="20"/>
    <s v="Elec Distribution 360-373"/>
    <s v="Programs"/>
  </r>
  <r>
    <s v="ZCS52"/>
    <x v="20"/>
    <x v="344"/>
    <x v="344"/>
    <s v="DIS-E Cap Blanket"/>
    <d v="1994-09-02T00:00:00"/>
    <x v="3"/>
    <n v="201503"/>
    <x v="0"/>
    <x v="1"/>
    <s v="373400"/>
    <s v="038                                "/>
    <s v="00"/>
    <s v="UADD    "/>
    <x v="239"/>
    <s v="2059"/>
    <s v="ZCS52"/>
    <x v="20"/>
    <s v="Elec Distribution 360-373"/>
    <s v="Programs"/>
  </r>
  <r>
    <s v="ZBC52"/>
    <x v="20"/>
    <x v="345"/>
    <x v="345"/>
    <s v="DIS-E Cap Blanket"/>
    <d v="1990-04-30T00:00:00"/>
    <x v="3"/>
    <n v="201503"/>
    <x v="0"/>
    <x v="0"/>
    <s v="364000"/>
    <s v="028                                "/>
    <s v="00"/>
    <s v="UADD    "/>
    <x v="6769"/>
    <s v="2059"/>
    <s v="ZBC52"/>
    <x v="20"/>
    <s v="Elec Distribution 360-373"/>
    <s v="Programs"/>
  </r>
  <r>
    <s v="ZBC52"/>
    <x v="20"/>
    <x v="345"/>
    <x v="345"/>
    <s v="DIS-E Cap Blanket"/>
    <d v="1990-04-30T00:00:00"/>
    <x v="3"/>
    <n v="201503"/>
    <x v="0"/>
    <x v="0"/>
    <s v="365000"/>
    <s v="028                                "/>
    <s v="00"/>
    <s v="UADD    "/>
    <x v="6770"/>
    <s v="2059"/>
    <s v="ZBC52"/>
    <x v="20"/>
    <s v="Elec Distribution 360-373"/>
    <s v="Programs"/>
  </r>
  <r>
    <s v="ZBC52"/>
    <x v="20"/>
    <x v="345"/>
    <x v="345"/>
    <s v="DIS-E Cap Blanket"/>
    <d v="1990-04-30T00:00:00"/>
    <x v="3"/>
    <n v="201503"/>
    <x v="0"/>
    <x v="0"/>
    <s v="366000"/>
    <s v="028                                "/>
    <s v="00"/>
    <s v="UADD    "/>
    <x v="6771"/>
    <s v="2059"/>
    <s v="ZBC52"/>
    <x v="20"/>
    <s v="Elec Distribution 360-373"/>
    <s v="Programs"/>
  </r>
  <r>
    <s v="ZBC52"/>
    <x v="20"/>
    <x v="345"/>
    <x v="345"/>
    <s v="DIS-E Cap Blanket"/>
    <d v="1990-04-30T00:00:00"/>
    <x v="3"/>
    <n v="201503"/>
    <x v="0"/>
    <x v="0"/>
    <s v="367000"/>
    <s v="028                                "/>
    <s v="00"/>
    <s v="UADD    "/>
    <x v="6771"/>
    <s v="2059"/>
    <s v="ZBC52"/>
    <x v="20"/>
    <s v="Elec Distribution 360-373"/>
    <s v="Programs"/>
  </r>
  <r>
    <s v="ZBC52"/>
    <x v="20"/>
    <x v="345"/>
    <x v="345"/>
    <s v="DIS-E Cap Blanket"/>
    <d v="1990-04-30T00:00:00"/>
    <x v="3"/>
    <n v="201503"/>
    <x v="0"/>
    <x v="0"/>
    <s v="368000"/>
    <s v="028                                "/>
    <s v="00"/>
    <s v="UADD    "/>
    <x v="6771"/>
    <s v="2059"/>
    <s v="ZBC52"/>
    <x v="20"/>
    <s v="Elec Distribution 360-373"/>
    <s v="Programs"/>
  </r>
  <r>
    <s v="ZBC52"/>
    <x v="20"/>
    <x v="345"/>
    <x v="345"/>
    <s v="DIS-E Cap Blanket"/>
    <d v="1990-04-30T00:00:00"/>
    <x v="3"/>
    <n v="201503"/>
    <x v="0"/>
    <x v="0"/>
    <s v="369100"/>
    <s v="028                                "/>
    <s v="00"/>
    <s v="UADD    "/>
    <x v="6771"/>
    <s v="2059"/>
    <s v="ZBC52"/>
    <x v="20"/>
    <s v="Elec Distribution 360-373"/>
    <s v="Programs"/>
  </r>
  <r>
    <s v="ZBC52"/>
    <x v="20"/>
    <x v="345"/>
    <x v="345"/>
    <s v="DIS-E Cap Blanket"/>
    <d v="1990-04-30T00:00:00"/>
    <x v="3"/>
    <n v="201503"/>
    <x v="0"/>
    <x v="0"/>
    <s v="369300"/>
    <s v="028                                "/>
    <s v="00"/>
    <s v="UADD    "/>
    <x v="6771"/>
    <s v="2059"/>
    <s v="ZBC52"/>
    <x v="20"/>
    <s v="Elec Distribution 360-373"/>
    <s v="Programs"/>
  </r>
  <r>
    <s v="ZBC52"/>
    <x v="20"/>
    <x v="345"/>
    <x v="345"/>
    <s v="DIS-E Cap Blanket"/>
    <d v="1990-04-30T00:00:00"/>
    <x v="3"/>
    <n v="201503"/>
    <x v="0"/>
    <x v="0"/>
    <s v="373400"/>
    <s v="028                                "/>
    <s v="00"/>
    <s v="UADD    "/>
    <x v="6772"/>
    <s v="2059"/>
    <s v="ZBC52"/>
    <x v="20"/>
    <s v="Elec Distribution 360-373"/>
    <s v="Programs"/>
  </r>
  <r>
    <s v="ZCM52"/>
    <x v="20"/>
    <x v="1002"/>
    <x v="1002"/>
    <s v="DIS-E Cap Blanket"/>
    <d v="2015-01-01T00:00:00"/>
    <x v="3"/>
    <n v="201503"/>
    <x v="0"/>
    <x v="1"/>
    <s v="364000"/>
    <s v="038                                "/>
    <s v="00"/>
    <s v="UADD    "/>
    <x v="6773"/>
    <s v="2059"/>
    <s v="ZCM52"/>
    <x v="20"/>
    <s v="Elec Distribution 360-373"/>
    <s v="Programs"/>
  </r>
  <r>
    <s v="ZCM52"/>
    <x v="20"/>
    <x v="1002"/>
    <x v="1002"/>
    <s v="DIS-E Cap Blanket"/>
    <d v="2015-01-01T00:00:00"/>
    <x v="3"/>
    <n v="201503"/>
    <x v="0"/>
    <x v="1"/>
    <s v="365000"/>
    <s v="038                                "/>
    <s v="00"/>
    <s v="UADD    "/>
    <x v="6774"/>
    <s v="2059"/>
    <s v="ZCM52"/>
    <x v="20"/>
    <s v="Elec Distribution 360-373"/>
    <s v="Programs"/>
  </r>
  <r>
    <s v="ZCM52"/>
    <x v="20"/>
    <x v="1002"/>
    <x v="1002"/>
    <s v="DIS-E Cap Blanket"/>
    <d v="2015-01-01T00:00:00"/>
    <x v="3"/>
    <n v="201503"/>
    <x v="0"/>
    <x v="1"/>
    <s v="366000"/>
    <s v="038                                "/>
    <s v="00"/>
    <s v="UADD    "/>
    <x v="6658"/>
    <s v="2059"/>
    <s v="ZCM52"/>
    <x v="20"/>
    <s v="Elec Distribution 360-373"/>
    <s v="Programs"/>
  </r>
  <r>
    <s v="ZCM52"/>
    <x v="20"/>
    <x v="1002"/>
    <x v="1002"/>
    <s v="DIS-E Cap Blanket"/>
    <d v="2015-01-01T00:00:00"/>
    <x v="3"/>
    <n v="201503"/>
    <x v="0"/>
    <x v="1"/>
    <s v="367000"/>
    <s v="038                                "/>
    <s v="00"/>
    <s v="UADD    "/>
    <x v="6775"/>
    <s v="2059"/>
    <s v="ZCM52"/>
    <x v="20"/>
    <s v="Elec Distribution 360-373"/>
    <s v="Programs"/>
  </r>
  <r>
    <s v="ZCM52"/>
    <x v="20"/>
    <x v="1002"/>
    <x v="1002"/>
    <s v="DIS-E Cap Blanket"/>
    <d v="2015-01-01T00:00:00"/>
    <x v="3"/>
    <n v="201503"/>
    <x v="0"/>
    <x v="1"/>
    <s v="368000"/>
    <s v="038                                "/>
    <s v="00"/>
    <s v="UADD    "/>
    <x v="5436"/>
    <s v="2059"/>
    <s v="ZCM52"/>
    <x v="20"/>
    <s v="Elec Distribution 360-373"/>
    <s v="Programs"/>
  </r>
  <r>
    <s v="ZCM52"/>
    <x v="20"/>
    <x v="1002"/>
    <x v="1002"/>
    <s v="DIS-E Cap Blanket"/>
    <d v="2015-01-01T00:00:00"/>
    <x v="3"/>
    <n v="201503"/>
    <x v="0"/>
    <x v="1"/>
    <s v="369100"/>
    <s v="038                                "/>
    <s v="00"/>
    <s v="UADD    "/>
    <x v="6112"/>
    <s v="2059"/>
    <s v="ZCM52"/>
    <x v="20"/>
    <s v="Elec Distribution 360-373"/>
    <s v="Programs"/>
  </r>
  <r>
    <s v="ZCM52"/>
    <x v="20"/>
    <x v="1002"/>
    <x v="1002"/>
    <s v="DIS-E Cap Blanket"/>
    <d v="2015-01-01T00:00:00"/>
    <x v="3"/>
    <n v="201503"/>
    <x v="0"/>
    <x v="1"/>
    <s v="373400"/>
    <s v="038                                "/>
    <s v="00"/>
    <s v="UADD    "/>
    <x v="97"/>
    <s v="2059"/>
    <s v="ZCM52"/>
    <x v="20"/>
    <s v="Elec Distribution 360-373"/>
    <s v="Programs"/>
  </r>
  <r>
    <s v="ZBC52"/>
    <x v="20"/>
    <x v="348"/>
    <x v="348"/>
    <s v="DIS-E Cap Blanket"/>
    <d v="1992-01-28T00:00:00"/>
    <x v="3"/>
    <n v="201503"/>
    <x v="0"/>
    <x v="0"/>
    <s v="364000"/>
    <s v="028                                "/>
    <s v="00"/>
    <s v="UADD    "/>
    <x v="6776"/>
    <s v="2059"/>
    <s v="ZBC52"/>
    <x v="20"/>
    <s v="Elec Distribution 360-373"/>
    <s v="Programs"/>
  </r>
  <r>
    <s v="ZBC52"/>
    <x v="20"/>
    <x v="348"/>
    <x v="348"/>
    <s v="DIS-E Cap Blanket"/>
    <d v="1992-01-28T00:00:00"/>
    <x v="3"/>
    <n v="201503"/>
    <x v="0"/>
    <x v="0"/>
    <s v="365000"/>
    <s v="028                                "/>
    <s v="00"/>
    <s v="UADD    "/>
    <x v="6777"/>
    <s v="2059"/>
    <s v="ZBC52"/>
    <x v="20"/>
    <s v="Elec Distribution 360-373"/>
    <s v="Programs"/>
  </r>
  <r>
    <s v="ZBC52"/>
    <x v="20"/>
    <x v="348"/>
    <x v="348"/>
    <s v="DIS-E Cap Blanket"/>
    <d v="1992-01-28T00:00:00"/>
    <x v="3"/>
    <n v="201503"/>
    <x v="0"/>
    <x v="0"/>
    <s v="366000"/>
    <s v="028                                "/>
    <s v="00"/>
    <s v="UADD    "/>
    <x v="6778"/>
    <s v="2059"/>
    <s v="ZBC52"/>
    <x v="20"/>
    <s v="Elec Distribution 360-373"/>
    <s v="Programs"/>
  </r>
  <r>
    <s v="ZBC52"/>
    <x v="20"/>
    <x v="348"/>
    <x v="348"/>
    <s v="DIS-E Cap Blanket"/>
    <d v="1992-01-28T00:00:00"/>
    <x v="3"/>
    <n v="201503"/>
    <x v="0"/>
    <x v="0"/>
    <s v="367000"/>
    <s v="028                                "/>
    <s v="00"/>
    <s v="UADD    "/>
    <x v="6779"/>
    <s v="2059"/>
    <s v="ZBC52"/>
    <x v="20"/>
    <s v="Elec Distribution 360-373"/>
    <s v="Programs"/>
  </r>
  <r>
    <s v="ZBC52"/>
    <x v="20"/>
    <x v="348"/>
    <x v="348"/>
    <s v="DIS-E Cap Blanket"/>
    <d v="1992-01-28T00:00:00"/>
    <x v="3"/>
    <n v="201503"/>
    <x v="0"/>
    <x v="0"/>
    <s v="368000"/>
    <s v="028                                "/>
    <s v="00"/>
    <s v="UADD    "/>
    <x v="6780"/>
    <s v="2059"/>
    <s v="ZBC52"/>
    <x v="20"/>
    <s v="Elec Distribution 360-373"/>
    <s v="Programs"/>
  </r>
  <r>
    <s v="ZBC52"/>
    <x v="20"/>
    <x v="348"/>
    <x v="348"/>
    <s v="DIS-E Cap Blanket"/>
    <d v="1992-01-28T00:00:00"/>
    <x v="3"/>
    <n v="201503"/>
    <x v="0"/>
    <x v="0"/>
    <s v="369100"/>
    <s v="028                                "/>
    <s v="00"/>
    <s v="UADD    "/>
    <x v="4085"/>
    <s v="2059"/>
    <s v="ZBC52"/>
    <x v="20"/>
    <s v="Elec Distribution 360-373"/>
    <s v="Programs"/>
  </r>
  <r>
    <s v="ZBC52"/>
    <x v="20"/>
    <x v="348"/>
    <x v="348"/>
    <s v="DIS-E Cap Blanket"/>
    <d v="1992-01-28T00:00:00"/>
    <x v="3"/>
    <n v="201503"/>
    <x v="0"/>
    <x v="0"/>
    <s v="373400"/>
    <s v="028                                "/>
    <s v="00"/>
    <s v="UADD    "/>
    <x v="2126"/>
    <s v="2059"/>
    <s v="ZBC52"/>
    <x v="20"/>
    <s v="Elec Distribution 360-373"/>
    <s v="Programs"/>
  </r>
  <r>
    <s v="YV001"/>
    <x v="21"/>
    <x v="834"/>
    <x v="834"/>
    <s v="DIS-E Cap Blanket"/>
    <d v="2014-03-01T00:00:00"/>
    <x v="3"/>
    <n v="201503"/>
    <x v="0"/>
    <x v="0"/>
    <s v="364000"/>
    <s v="028                                "/>
    <s v="00"/>
    <s v="UADD    "/>
    <x v="6781"/>
    <s v="2060"/>
    <s v="YV001"/>
    <x v="21"/>
    <s v="Elec Distribution 360-373"/>
    <s v="Programs"/>
  </r>
  <r>
    <s v="YV001"/>
    <x v="21"/>
    <x v="834"/>
    <x v="834"/>
    <s v="DIS-E Cap Blanket"/>
    <d v="2014-03-01T00:00:00"/>
    <x v="3"/>
    <n v="201503"/>
    <x v="0"/>
    <x v="0"/>
    <s v="365000"/>
    <s v="028                                "/>
    <s v="00"/>
    <s v="UADD    "/>
    <x v="6782"/>
    <s v="2060"/>
    <s v="YV001"/>
    <x v="21"/>
    <s v="Elec Distribution 360-373"/>
    <s v="Programs"/>
  </r>
  <r>
    <s v="YV001"/>
    <x v="21"/>
    <x v="834"/>
    <x v="834"/>
    <s v="DIS-E Cap Blanket"/>
    <d v="2014-03-01T00:00:00"/>
    <x v="3"/>
    <n v="201503"/>
    <x v="0"/>
    <x v="0"/>
    <s v="366000"/>
    <s v="028                                "/>
    <s v="00"/>
    <s v="UADD    "/>
    <x v="6783"/>
    <s v="2060"/>
    <s v="YV001"/>
    <x v="21"/>
    <s v="Elec Distribution 360-373"/>
    <s v="Programs"/>
  </r>
  <r>
    <s v="YV001"/>
    <x v="21"/>
    <x v="834"/>
    <x v="834"/>
    <s v="DIS-E Cap Blanket"/>
    <d v="2014-03-01T00:00:00"/>
    <x v="3"/>
    <n v="201503"/>
    <x v="0"/>
    <x v="0"/>
    <s v="367000"/>
    <s v="028                                "/>
    <s v="00"/>
    <s v="UADD    "/>
    <x v="6784"/>
    <s v="2060"/>
    <s v="YV001"/>
    <x v="21"/>
    <s v="Elec Distribution 360-373"/>
    <s v="Programs"/>
  </r>
  <r>
    <s v="YV001"/>
    <x v="21"/>
    <x v="834"/>
    <x v="834"/>
    <s v="DIS-E Cap Blanket"/>
    <d v="2014-03-01T00:00:00"/>
    <x v="3"/>
    <n v="201503"/>
    <x v="0"/>
    <x v="0"/>
    <s v="373400"/>
    <s v="028                                "/>
    <s v="00"/>
    <s v="UADD    "/>
    <x v="6785"/>
    <s v="2060"/>
    <s v="YV001"/>
    <x v="21"/>
    <s v="Elec Distribution 360-373"/>
    <s v="Programs"/>
  </r>
  <r>
    <s v="YV001"/>
    <x v="21"/>
    <x v="835"/>
    <x v="835"/>
    <s v="DIS-E Cap Blanket"/>
    <d v="2014-03-01T00:00:00"/>
    <x v="3"/>
    <n v="201503"/>
    <x v="0"/>
    <x v="0"/>
    <s v="364000"/>
    <s v="028                                "/>
    <s v="00"/>
    <s v="UADD    "/>
    <x v="6786"/>
    <s v="2060"/>
    <s v="YV001"/>
    <x v="21"/>
    <s v="Elec Distribution 360-373"/>
    <s v="Programs"/>
  </r>
  <r>
    <s v="YV001"/>
    <x v="21"/>
    <x v="835"/>
    <x v="835"/>
    <s v="DIS-E Cap Blanket"/>
    <d v="2014-03-01T00:00:00"/>
    <x v="3"/>
    <n v="201503"/>
    <x v="0"/>
    <x v="0"/>
    <s v="365000"/>
    <s v="028                                "/>
    <s v="00"/>
    <s v="UADD    "/>
    <x v="6787"/>
    <s v="2060"/>
    <s v="YV001"/>
    <x v="21"/>
    <s v="Elec Distribution 360-373"/>
    <s v="Programs"/>
  </r>
  <r>
    <s v="YV001"/>
    <x v="21"/>
    <x v="835"/>
    <x v="835"/>
    <s v="DIS-E Cap Blanket"/>
    <d v="2014-03-01T00:00:00"/>
    <x v="3"/>
    <n v="201503"/>
    <x v="0"/>
    <x v="0"/>
    <s v="366000"/>
    <s v="028                                "/>
    <s v="00"/>
    <s v="UADD    "/>
    <x v="6788"/>
    <s v="2060"/>
    <s v="YV001"/>
    <x v="21"/>
    <s v="Elec Distribution 360-373"/>
    <s v="Programs"/>
  </r>
  <r>
    <s v="YV001"/>
    <x v="21"/>
    <x v="350"/>
    <x v="350"/>
    <s v="DIS-E Cap Specific"/>
    <d v="2012-06-20T00:00:00"/>
    <x v="3"/>
    <n v="201503"/>
    <x v="0"/>
    <x v="0"/>
    <s v="364000"/>
    <s v="028                                "/>
    <s v="00"/>
    <s v="UADD    "/>
    <x v="6789"/>
    <s v="2060"/>
    <s v="YV001"/>
    <x v="21"/>
    <s v="Elec Distribution 360-373"/>
    <s v="Programs"/>
  </r>
  <r>
    <s v="YV001"/>
    <x v="21"/>
    <x v="350"/>
    <x v="350"/>
    <s v="DIS-E Cap Specific"/>
    <d v="2012-06-20T00:00:00"/>
    <x v="3"/>
    <n v="201503"/>
    <x v="0"/>
    <x v="0"/>
    <s v="365000"/>
    <s v="028                                "/>
    <s v="00"/>
    <s v="UADD    "/>
    <x v="6790"/>
    <s v="2060"/>
    <s v="YV001"/>
    <x v="21"/>
    <s v="Elec Distribution 360-373"/>
    <s v="Programs"/>
  </r>
  <r>
    <s v="YV001"/>
    <x v="21"/>
    <x v="350"/>
    <x v="350"/>
    <s v="DIS-E Cap Specific"/>
    <d v="2012-06-20T00:00:00"/>
    <x v="3"/>
    <n v="201503"/>
    <x v="0"/>
    <x v="0"/>
    <s v="368000"/>
    <s v="028                                "/>
    <s v="00"/>
    <s v="UADD    "/>
    <x v="6791"/>
    <s v="2060"/>
    <s v="YV001"/>
    <x v="21"/>
    <s v="Elec Distribution 360-373"/>
    <s v="Programs"/>
  </r>
  <r>
    <s v="YV001"/>
    <x v="21"/>
    <x v="351"/>
    <x v="351"/>
    <s v="DIS-E Cap Blanket"/>
    <d v="2014-08-01T00:00:00"/>
    <x v="3"/>
    <n v="201503"/>
    <x v="0"/>
    <x v="1"/>
    <s v="364000"/>
    <s v="038                                "/>
    <s v="00"/>
    <s v="UADD    "/>
    <x v="6792"/>
    <s v="2060"/>
    <s v="YV001"/>
    <x v="21"/>
    <s v="Elec Distribution 360-373"/>
    <s v="Programs"/>
  </r>
  <r>
    <s v="YV001"/>
    <x v="21"/>
    <x v="352"/>
    <x v="352"/>
    <s v="DIS-E Cap Blanket"/>
    <d v="2014-08-01T00:00:00"/>
    <x v="3"/>
    <n v="201503"/>
    <x v="0"/>
    <x v="1"/>
    <s v="364000"/>
    <s v="038                                "/>
    <s v="00"/>
    <s v="UADD    "/>
    <x v="6793"/>
    <s v="2060"/>
    <s v="YV001"/>
    <x v="21"/>
    <s v="Elec Distribution 360-373"/>
    <s v="Programs"/>
  </r>
  <r>
    <s v="YV001"/>
    <x v="21"/>
    <x v="352"/>
    <x v="352"/>
    <s v="DIS-E Cap Blanket"/>
    <d v="2014-08-01T00:00:00"/>
    <x v="3"/>
    <n v="201503"/>
    <x v="0"/>
    <x v="1"/>
    <s v="365000"/>
    <s v="038                                "/>
    <s v="00"/>
    <s v="UADD    "/>
    <x v="6793"/>
    <s v="2060"/>
    <s v="YV001"/>
    <x v="21"/>
    <s v="Elec Distribution 360-373"/>
    <s v="Programs"/>
  </r>
  <r>
    <s v="YV001"/>
    <x v="21"/>
    <x v="352"/>
    <x v="352"/>
    <s v="DIS-E Cap Blanket"/>
    <d v="2014-08-01T00:00:00"/>
    <x v="3"/>
    <n v="201503"/>
    <x v="0"/>
    <x v="1"/>
    <s v="368000"/>
    <s v="038                                "/>
    <s v="00"/>
    <s v="UADD    "/>
    <x v="6793"/>
    <s v="2060"/>
    <s v="YV001"/>
    <x v="21"/>
    <s v="Elec Distribution 360-373"/>
    <s v="Programs"/>
  </r>
  <r>
    <s v="YV001"/>
    <x v="21"/>
    <x v="353"/>
    <x v="353"/>
    <s v="DIS-E Cap Specific"/>
    <d v="2012-09-24T00:00:00"/>
    <x v="3"/>
    <n v="201503"/>
    <x v="0"/>
    <x v="1"/>
    <s v="364000"/>
    <s v="038                                "/>
    <s v="00"/>
    <s v="UADD    "/>
    <x v="6794"/>
    <s v="2060"/>
    <s v="YV001"/>
    <x v="21"/>
    <s v="Elec Distribution 360-373"/>
    <s v="Programs"/>
  </r>
  <r>
    <s v="YV001"/>
    <x v="21"/>
    <x v="353"/>
    <x v="353"/>
    <s v="DIS-E Cap Specific"/>
    <d v="2012-09-24T00:00:00"/>
    <x v="3"/>
    <n v="201503"/>
    <x v="0"/>
    <x v="1"/>
    <s v="365000"/>
    <s v="038                                "/>
    <s v="00"/>
    <s v="UADD    "/>
    <x v="6795"/>
    <s v="2060"/>
    <s v="YV001"/>
    <x v="21"/>
    <s v="Elec Distribution 360-373"/>
    <s v="Programs"/>
  </r>
  <r>
    <s v="YV001"/>
    <x v="21"/>
    <x v="354"/>
    <x v="354"/>
    <s v="DIS-E Cap Specific"/>
    <d v="2012-09-24T00:00:00"/>
    <x v="3"/>
    <n v="201503"/>
    <x v="0"/>
    <x v="1"/>
    <s v="364000"/>
    <s v="038                                "/>
    <s v="00"/>
    <s v="UADD    "/>
    <x v="6796"/>
    <s v="2060"/>
    <s v="YV001"/>
    <x v="21"/>
    <s v="Elec Distribution 360-373"/>
    <s v="Programs"/>
  </r>
  <r>
    <s v="YV001"/>
    <x v="21"/>
    <x v="354"/>
    <x v="354"/>
    <s v="DIS-E Cap Specific"/>
    <d v="2012-09-24T00:00:00"/>
    <x v="3"/>
    <n v="201503"/>
    <x v="0"/>
    <x v="1"/>
    <s v="365000"/>
    <s v="038                                "/>
    <s v="00"/>
    <s v="UADD    "/>
    <x v="6797"/>
    <s v="2060"/>
    <s v="YV001"/>
    <x v="21"/>
    <s v="Elec Distribution 360-373"/>
    <s v="Programs"/>
  </r>
  <r>
    <s v="YV001"/>
    <x v="21"/>
    <x v="354"/>
    <x v="354"/>
    <s v="DIS-E Cap Specific"/>
    <d v="2012-09-24T00:00:00"/>
    <x v="3"/>
    <n v="201503"/>
    <x v="0"/>
    <x v="1"/>
    <s v="368000"/>
    <s v="038                                "/>
    <s v="00"/>
    <s v="UADD    "/>
    <x v="6798"/>
    <s v="2060"/>
    <s v="YV001"/>
    <x v="21"/>
    <s v="Elec Distribution 360-373"/>
    <s v="Programs"/>
  </r>
  <r>
    <s v="YV001"/>
    <x v="21"/>
    <x v="836"/>
    <x v="836"/>
    <s v="DIS-E Cap Specific"/>
    <d v="2013-06-01T00:00:00"/>
    <x v="3"/>
    <n v="201503"/>
    <x v="0"/>
    <x v="0"/>
    <s v="364000"/>
    <s v="028                                "/>
    <s v="00"/>
    <s v="UADD    "/>
    <x v="6799"/>
    <s v="2060"/>
    <s v="YV001"/>
    <x v="21"/>
    <s v="Elec Distribution 360-373"/>
    <s v="Programs"/>
  </r>
  <r>
    <s v="YV001"/>
    <x v="21"/>
    <x v="836"/>
    <x v="836"/>
    <s v="DIS-E Cap Specific"/>
    <d v="2013-06-01T00:00:00"/>
    <x v="3"/>
    <n v="201503"/>
    <x v="0"/>
    <x v="0"/>
    <s v="365000"/>
    <s v="028                                "/>
    <s v="00"/>
    <s v="UADD    "/>
    <x v="6800"/>
    <s v="2060"/>
    <s v="YV001"/>
    <x v="21"/>
    <s v="Elec Distribution 360-373"/>
    <s v="Programs"/>
  </r>
  <r>
    <s v="YV001"/>
    <x v="21"/>
    <x v="836"/>
    <x v="836"/>
    <s v="DIS-E Cap Specific"/>
    <d v="2013-06-01T00:00:00"/>
    <x v="3"/>
    <n v="201503"/>
    <x v="0"/>
    <x v="0"/>
    <s v="368000"/>
    <s v="028                                "/>
    <s v="00"/>
    <s v="UADD    "/>
    <x v="6801"/>
    <s v="2060"/>
    <s v="YV001"/>
    <x v="21"/>
    <s v="Elec Distribution 360-373"/>
    <s v="Programs"/>
  </r>
  <r>
    <s v="YV001"/>
    <x v="21"/>
    <x v="355"/>
    <x v="355"/>
    <s v="DIS-E Cap Specific"/>
    <d v="2013-06-01T00:00:00"/>
    <x v="3"/>
    <n v="201503"/>
    <x v="0"/>
    <x v="0"/>
    <s v="364000"/>
    <s v="028                                "/>
    <s v="00"/>
    <s v="UADD    "/>
    <x v="6802"/>
    <s v="2060"/>
    <s v="YV001"/>
    <x v="21"/>
    <s v="Elec Distribution 360-373"/>
    <s v="Programs"/>
  </r>
  <r>
    <s v="YV001"/>
    <x v="21"/>
    <x v="355"/>
    <x v="355"/>
    <s v="DIS-E Cap Specific"/>
    <d v="2013-06-01T00:00:00"/>
    <x v="3"/>
    <n v="201503"/>
    <x v="0"/>
    <x v="0"/>
    <s v="365000"/>
    <s v="028                                "/>
    <s v="00"/>
    <s v="UADD    "/>
    <x v="6803"/>
    <s v="2060"/>
    <s v="YV001"/>
    <x v="21"/>
    <s v="Elec Distribution 360-373"/>
    <s v="Programs"/>
  </r>
  <r>
    <s v="YV001"/>
    <x v="21"/>
    <x v="355"/>
    <x v="355"/>
    <s v="DIS-E Cap Specific"/>
    <d v="2013-06-01T00:00:00"/>
    <x v="3"/>
    <n v="201503"/>
    <x v="0"/>
    <x v="0"/>
    <s v="368000"/>
    <s v="028                                "/>
    <s v="00"/>
    <s v="UADD    "/>
    <x v="6804"/>
    <s v="2060"/>
    <s v="YV001"/>
    <x v="21"/>
    <s v="Elec Distribution 360-373"/>
    <s v="Programs"/>
  </r>
  <r>
    <s v="YV001"/>
    <x v="21"/>
    <x v="357"/>
    <x v="357"/>
    <s v="DIS-E Cap Blanket"/>
    <d v="2013-07-01T00:00:00"/>
    <x v="3"/>
    <n v="201503"/>
    <x v="0"/>
    <x v="0"/>
    <s v="365000"/>
    <s v="028                                "/>
    <s v="00"/>
    <s v="UADD    "/>
    <x v="6805"/>
    <s v="2060"/>
    <s v="YV001"/>
    <x v="21"/>
    <s v="Elec Distribution 360-373"/>
    <s v="Programs"/>
  </r>
  <r>
    <s v="YV001"/>
    <x v="21"/>
    <x v="358"/>
    <x v="358"/>
    <s v="DIS-E Cap Blanket"/>
    <d v="2013-07-01T00:00:00"/>
    <x v="3"/>
    <n v="201503"/>
    <x v="0"/>
    <x v="0"/>
    <s v="364000"/>
    <s v="028                                "/>
    <s v="00"/>
    <s v="UADD    "/>
    <x v="6806"/>
    <s v="2060"/>
    <s v="YV001"/>
    <x v="21"/>
    <s v="Elec Distribution 360-373"/>
    <s v="Programs"/>
  </r>
  <r>
    <s v="YV001"/>
    <x v="21"/>
    <x v="358"/>
    <x v="358"/>
    <s v="DIS-E Cap Blanket"/>
    <d v="2013-07-01T00:00:00"/>
    <x v="3"/>
    <n v="201503"/>
    <x v="0"/>
    <x v="0"/>
    <s v="365000"/>
    <s v="028                                "/>
    <s v="00"/>
    <s v="UADD    "/>
    <x v="6807"/>
    <s v="2060"/>
    <s v="YV001"/>
    <x v="21"/>
    <s v="Elec Distribution 360-373"/>
    <s v="Programs"/>
  </r>
  <r>
    <s v="YV001"/>
    <x v="21"/>
    <x v="358"/>
    <x v="358"/>
    <s v="DIS-E Cap Blanket"/>
    <d v="2013-07-01T00:00:00"/>
    <x v="3"/>
    <n v="201503"/>
    <x v="0"/>
    <x v="0"/>
    <s v="368000"/>
    <s v="028                                "/>
    <s v="00"/>
    <s v="UADD    "/>
    <x v="6808"/>
    <s v="2060"/>
    <s v="YV001"/>
    <x v="21"/>
    <s v="Elec Distribution 360-373"/>
    <s v="Programs"/>
  </r>
  <r>
    <s v="YV001"/>
    <x v="21"/>
    <x v="358"/>
    <x v="358"/>
    <s v="DIS-E Cap Blanket"/>
    <d v="2013-07-01T00:00:00"/>
    <x v="3"/>
    <n v="201503"/>
    <x v="0"/>
    <x v="0"/>
    <s v="369100"/>
    <s v="028                                "/>
    <s v="00"/>
    <s v="UADD    "/>
    <x v="6809"/>
    <s v="2060"/>
    <s v="YV001"/>
    <x v="21"/>
    <s v="Elec Distribution 360-373"/>
    <s v="Programs"/>
  </r>
  <r>
    <s v="YV001"/>
    <x v="21"/>
    <x v="359"/>
    <x v="359"/>
    <s v="DIS-E Cap Specific"/>
    <d v="2012-09-24T00:00:00"/>
    <x v="3"/>
    <n v="201503"/>
    <x v="0"/>
    <x v="0"/>
    <s v="364000"/>
    <s v="028                                "/>
    <s v="00"/>
    <s v="UADD    "/>
    <x v="6810"/>
    <s v="2060"/>
    <s v="YV001"/>
    <x v="21"/>
    <s v="Elec Distribution 360-373"/>
    <s v="Programs"/>
  </r>
  <r>
    <s v="YV001"/>
    <x v="21"/>
    <x v="359"/>
    <x v="359"/>
    <s v="DIS-E Cap Specific"/>
    <d v="2012-09-24T00:00:00"/>
    <x v="3"/>
    <n v="201503"/>
    <x v="0"/>
    <x v="0"/>
    <s v="365000"/>
    <s v="028                                "/>
    <s v="00"/>
    <s v="UADD    "/>
    <x v="6811"/>
    <s v="2060"/>
    <s v="YV001"/>
    <x v="21"/>
    <s v="Elec Distribution 360-373"/>
    <s v="Programs"/>
  </r>
  <r>
    <s v="YV001"/>
    <x v="21"/>
    <x v="359"/>
    <x v="359"/>
    <s v="DIS-E Cap Specific"/>
    <d v="2012-09-24T00:00:00"/>
    <x v="3"/>
    <n v="201503"/>
    <x v="0"/>
    <x v="0"/>
    <s v="368000"/>
    <s v="028                                "/>
    <s v="00"/>
    <s v="UADD    "/>
    <x v="6812"/>
    <s v="2060"/>
    <s v="YV001"/>
    <x v="21"/>
    <s v="Elec Distribution 360-373"/>
    <s v="Programs"/>
  </r>
  <r>
    <s v="YV001"/>
    <x v="21"/>
    <x v="1003"/>
    <x v="1003"/>
    <s v="DIS-E Cap Blanket"/>
    <d v="2014-10-01T00:00:00"/>
    <x v="3"/>
    <n v="201503"/>
    <x v="0"/>
    <x v="0"/>
    <s v="364000"/>
    <s v="028                                "/>
    <s v="00"/>
    <s v="UADD    "/>
    <x v="6813"/>
    <s v="2060"/>
    <s v="YV001"/>
    <x v="21"/>
    <s v="Elec Distribution 360-373"/>
    <s v="Programs"/>
  </r>
  <r>
    <s v="YV001"/>
    <x v="21"/>
    <x v="1003"/>
    <x v="1003"/>
    <s v="DIS-E Cap Blanket"/>
    <d v="2014-10-01T00:00:00"/>
    <x v="3"/>
    <n v="201503"/>
    <x v="0"/>
    <x v="0"/>
    <s v="365000"/>
    <s v="028                                "/>
    <s v="00"/>
    <s v="UADD    "/>
    <x v="6814"/>
    <s v="2060"/>
    <s v="YV001"/>
    <x v="21"/>
    <s v="Elec Distribution 360-373"/>
    <s v="Programs"/>
  </r>
  <r>
    <s v="YV001"/>
    <x v="21"/>
    <x v="1003"/>
    <x v="1003"/>
    <s v="DIS-E Cap Blanket"/>
    <d v="2014-10-01T00:00:00"/>
    <x v="3"/>
    <n v="201503"/>
    <x v="0"/>
    <x v="0"/>
    <s v="368000"/>
    <s v="028                                "/>
    <s v="00"/>
    <s v="UADD    "/>
    <x v="6815"/>
    <s v="2060"/>
    <s v="YV001"/>
    <x v="21"/>
    <s v="Elec Distribution 360-373"/>
    <s v="Programs"/>
  </r>
  <r>
    <s v="YV001"/>
    <x v="21"/>
    <x v="917"/>
    <x v="917"/>
    <s v="DIS-E Cap Blanket"/>
    <d v="2014-08-01T00:00:00"/>
    <x v="3"/>
    <n v="201503"/>
    <x v="0"/>
    <x v="0"/>
    <s v="364000"/>
    <s v="028                                "/>
    <s v="00"/>
    <s v="UADD    "/>
    <x v="6816"/>
    <s v="2060"/>
    <s v="YV001"/>
    <x v="21"/>
    <s v="Elec Distribution 360-373"/>
    <s v="Programs"/>
  </r>
  <r>
    <s v="YV001"/>
    <x v="21"/>
    <x v="917"/>
    <x v="917"/>
    <s v="DIS-E Cap Blanket"/>
    <d v="2014-08-01T00:00:00"/>
    <x v="3"/>
    <n v="201503"/>
    <x v="0"/>
    <x v="0"/>
    <s v="365000"/>
    <s v="028                                "/>
    <s v="00"/>
    <s v="UADD    "/>
    <x v="6817"/>
    <s v="2060"/>
    <s v="YV001"/>
    <x v="21"/>
    <s v="Elec Distribution 360-373"/>
    <s v="Programs"/>
  </r>
  <r>
    <s v="YV001"/>
    <x v="21"/>
    <x v="917"/>
    <x v="917"/>
    <s v="DIS-E Cap Blanket"/>
    <d v="2014-08-01T00:00:00"/>
    <x v="3"/>
    <n v="201503"/>
    <x v="0"/>
    <x v="0"/>
    <s v="368000"/>
    <s v="028                                "/>
    <s v="00"/>
    <s v="UADD    "/>
    <x v="6818"/>
    <s v="2060"/>
    <s v="YV001"/>
    <x v="21"/>
    <s v="Elec Distribution 360-373"/>
    <s v="Programs"/>
  </r>
  <r>
    <s v="YV001"/>
    <x v="21"/>
    <x v="362"/>
    <x v="362"/>
    <s v="DIS-E Cap Blanket"/>
    <d v="2014-10-01T00:00:00"/>
    <x v="3"/>
    <n v="201503"/>
    <x v="0"/>
    <x v="1"/>
    <s v="364000"/>
    <s v="038                                "/>
    <s v="00"/>
    <s v="UADD    "/>
    <x v="6819"/>
    <s v="2060"/>
    <s v="YV001"/>
    <x v="21"/>
    <s v="Elec Distribution 360-373"/>
    <s v="Programs"/>
  </r>
  <r>
    <s v="YV001"/>
    <x v="21"/>
    <x v="363"/>
    <x v="363"/>
    <s v="DIS-E Cap Blanket"/>
    <d v="2014-08-01T00:00:00"/>
    <x v="3"/>
    <n v="201503"/>
    <x v="0"/>
    <x v="0"/>
    <s v="364000"/>
    <s v="028                                "/>
    <s v="00"/>
    <s v="UADD    "/>
    <x v="6820"/>
    <s v="2060"/>
    <s v="YV001"/>
    <x v="21"/>
    <s v="Elec Distribution 360-373"/>
    <s v="Programs"/>
  </r>
  <r>
    <s v="YV001"/>
    <x v="21"/>
    <x v="363"/>
    <x v="363"/>
    <s v="DIS-E Cap Blanket"/>
    <d v="2014-08-01T00:00:00"/>
    <x v="3"/>
    <n v="201503"/>
    <x v="0"/>
    <x v="0"/>
    <s v="365000"/>
    <s v="028                                "/>
    <s v="00"/>
    <s v="UADD    "/>
    <x v="6821"/>
    <s v="2060"/>
    <s v="YV001"/>
    <x v="21"/>
    <s v="Elec Distribution 360-373"/>
    <s v="Programs"/>
  </r>
  <r>
    <s v="YV001"/>
    <x v="21"/>
    <x v="363"/>
    <x v="363"/>
    <s v="DIS-E Cap Blanket"/>
    <d v="2014-08-01T00:00:00"/>
    <x v="3"/>
    <n v="201503"/>
    <x v="0"/>
    <x v="0"/>
    <s v="368000"/>
    <s v="028                                "/>
    <s v="00"/>
    <s v="UADD    "/>
    <x v="6822"/>
    <s v="2060"/>
    <s v="YV001"/>
    <x v="21"/>
    <s v="Elec Distribution 360-373"/>
    <s v="Programs"/>
  </r>
  <r>
    <s v="YV001"/>
    <x v="21"/>
    <x v="367"/>
    <x v="367"/>
    <s v="DIS-E Cap Blanket"/>
    <d v="2013-09-01T00:00:00"/>
    <x v="3"/>
    <n v="201503"/>
    <x v="0"/>
    <x v="1"/>
    <s v="367000"/>
    <s v="038                                "/>
    <s v="00"/>
    <s v="UADD    "/>
    <x v="6823"/>
    <s v="2060"/>
    <s v="YV001"/>
    <x v="21"/>
    <s v="Elec Distribution 360-373"/>
    <s v="Programs"/>
  </r>
  <r>
    <s v="YV001"/>
    <x v="21"/>
    <x v="368"/>
    <x v="368"/>
    <s v="DIS-E Cap Blanket"/>
    <d v="2014-10-01T00:00:00"/>
    <x v="3"/>
    <n v="201503"/>
    <x v="0"/>
    <x v="1"/>
    <s v="364000"/>
    <s v="038                                "/>
    <s v="00"/>
    <s v="UADD    "/>
    <x v="6824"/>
    <s v="2060"/>
    <s v="YV001"/>
    <x v="21"/>
    <s v="Elec Distribution 360-373"/>
    <s v="Programs"/>
  </r>
  <r>
    <s v="YV001"/>
    <x v="21"/>
    <x v="368"/>
    <x v="368"/>
    <s v="DIS-E Cap Blanket"/>
    <d v="2014-10-01T00:00:00"/>
    <x v="3"/>
    <n v="201503"/>
    <x v="0"/>
    <x v="1"/>
    <s v="365000"/>
    <s v="038                                "/>
    <s v="00"/>
    <s v="UADD    "/>
    <x v="6825"/>
    <s v="2060"/>
    <s v="YV001"/>
    <x v="21"/>
    <s v="Elec Distribution 360-373"/>
    <s v="Programs"/>
  </r>
  <r>
    <s v="YV001"/>
    <x v="21"/>
    <x v="368"/>
    <x v="368"/>
    <s v="DIS-E Cap Blanket"/>
    <d v="2014-10-01T00:00:00"/>
    <x v="3"/>
    <n v="201503"/>
    <x v="0"/>
    <x v="1"/>
    <s v="368000"/>
    <s v="038                                "/>
    <s v="00"/>
    <s v="UADD    "/>
    <x v="6826"/>
    <s v="2060"/>
    <s v="YV001"/>
    <x v="21"/>
    <s v="Elec Distribution 360-373"/>
    <s v="Programs"/>
  </r>
  <r>
    <s v="ZCJ60"/>
    <x v="21"/>
    <x v="369"/>
    <x v="369"/>
    <s v="DIS-E Cap Blanket"/>
    <d v="2004-01-01T00:00:00"/>
    <x v="3"/>
    <n v="201503"/>
    <x v="0"/>
    <x v="1"/>
    <s v="364000"/>
    <s v="038                                "/>
    <s v="00"/>
    <s v="UADD    "/>
    <x v="6827"/>
    <s v="2060"/>
    <s v="ZCJ60"/>
    <x v="21"/>
    <s v="Elec Distribution 360-373"/>
    <s v="Programs"/>
  </r>
  <r>
    <s v="ZCJ60"/>
    <x v="21"/>
    <x v="369"/>
    <x v="369"/>
    <s v="DIS-E Cap Blanket"/>
    <d v="2004-01-01T00:00:00"/>
    <x v="3"/>
    <n v="201503"/>
    <x v="0"/>
    <x v="1"/>
    <s v="365000"/>
    <s v="038                                "/>
    <s v="00"/>
    <s v="UADD    "/>
    <x v="6828"/>
    <s v="2060"/>
    <s v="ZCJ60"/>
    <x v="21"/>
    <s v="Elec Distribution 360-373"/>
    <s v="Programs"/>
  </r>
  <r>
    <s v="ZCJ60"/>
    <x v="21"/>
    <x v="369"/>
    <x v="369"/>
    <s v="DIS-E Cap Blanket"/>
    <d v="2004-01-01T00:00:00"/>
    <x v="3"/>
    <n v="201503"/>
    <x v="0"/>
    <x v="1"/>
    <s v="366000"/>
    <s v="038                                "/>
    <s v="00"/>
    <s v="UADD    "/>
    <x v="4092"/>
    <s v="2060"/>
    <s v="ZCJ60"/>
    <x v="21"/>
    <s v="Elec Distribution 360-373"/>
    <s v="Programs"/>
  </r>
  <r>
    <s v="ZCJ60"/>
    <x v="21"/>
    <x v="369"/>
    <x v="369"/>
    <s v="DIS-E Cap Blanket"/>
    <d v="2004-01-01T00:00:00"/>
    <x v="3"/>
    <n v="201503"/>
    <x v="0"/>
    <x v="1"/>
    <s v="367000"/>
    <s v="038                                "/>
    <s v="00"/>
    <s v="UADD    "/>
    <x v="6829"/>
    <s v="2060"/>
    <s v="ZCJ60"/>
    <x v="21"/>
    <s v="Elec Distribution 360-373"/>
    <s v="Programs"/>
  </r>
  <r>
    <s v="ZCJ60"/>
    <x v="21"/>
    <x v="369"/>
    <x v="369"/>
    <s v="DIS-E Cap Blanket"/>
    <d v="2004-01-01T00:00:00"/>
    <x v="3"/>
    <n v="201503"/>
    <x v="0"/>
    <x v="1"/>
    <s v="368000"/>
    <s v="038                                "/>
    <s v="00"/>
    <s v="UADD    "/>
    <x v="6830"/>
    <s v="2060"/>
    <s v="ZCJ60"/>
    <x v="21"/>
    <s v="Elec Distribution 360-373"/>
    <s v="Programs"/>
  </r>
  <r>
    <s v="ZCJ60"/>
    <x v="21"/>
    <x v="369"/>
    <x v="369"/>
    <s v="DIS-E Cap Blanket"/>
    <d v="2004-01-01T00:00:00"/>
    <x v="3"/>
    <n v="201503"/>
    <x v="0"/>
    <x v="1"/>
    <s v="369100"/>
    <s v="038                                "/>
    <s v="00"/>
    <s v="UADD    "/>
    <x v="6831"/>
    <s v="2060"/>
    <s v="ZCJ60"/>
    <x v="21"/>
    <s v="Elec Distribution 360-373"/>
    <s v="Programs"/>
  </r>
  <r>
    <s v="ZCJ60"/>
    <x v="21"/>
    <x v="369"/>
    <x v="369"/>
    <s v="DIS-E Cap Blanket"/>
    <d v="2004-01-01T00:00:00"/>
    <x v="3"/>
    <n v="201503"/>
    <x v="0"/>
    <x v="1"/>
    <s v="369300"/>
    <s v="038                                "/>
    <s v="00"/>
    <s v="UADD    "/>
    <x v="6832"/>
    <s v="2060"/>
    <s v="ZCJ60"/>
    <x v="21"/>
    <s v="Elec Distribution 360-373"/>
    <s v="Programs"/>
  </r>
  <r>
    <s v="ZCJ60"/>
    <x v="21"/>
    <x v="369"/>
    <x v="369"/>
    <s v="DIS-E Cap Blanket"/>
    <d v="2004-01-01T00:00:00"/>
    <x v="3"/>
    <n v="201503"/>
    <x v="0"/>
    <x v="1"/>
    <s v="373400"/>
    <s v="038                                "/>
    <s v="00"/>
    <s v="UADD    "/>
    <x v="1720"/>
    <s v="2060"/>
    <s v="ZCJ60"/>
    <x v="21"/>
    <s v="Elec Distribution 360-373"/>
    <s v="Programs"/>
  </r>
  <r>
    <s v="ZBW60"/>
    <x v="21"/>
    <x v="918"/>
    <x v="918"/>
    <s v="DIS-E Cap Blanket"/>
    <d v="2004-01-01T00:00:00"/>
    <x v="3"/>
    <n v="201503"/>
    <x v="0"/>
    <x v="0"/>
    <s v="364000"/>
    <s v="028                                "/>
    <s v="00"/>
    <s v="UADD    "/>
    <x v="6833"/>
    <s v="2060"/>
    <s v="ZBW60"/>
    <x v="21"/>
    <s v="Elec Distribution 360-373"/>
    <s v="Programs"/>
  </r>
  <r>
    <s v="ZBW60"/>
    <x v="21"/>
    <x v="918"/>
    <x v="918"/>
    <s v="DIS-E Cap Blanket"/>
    <d v="2004-01-01T00:00:00"/>
    <x v="3"/>
    <n v="201503"/>
    <x v="0"/>
    <x v="0"/>
    <s v="365000"/>
    <s v="028                                "/>
    <s v="00"/>
    <s v="UADD    "/>
    <x v="6834"/>
    <s v="2060"/>
    <s v="ZBW60"/>
    <x v="21"/>
    <s v="Elec Distribution 360-373"/>
    <s v="Programs"/>
  </r>
  <r>
    <s v="ZBW60"/>
    <x v="21"/>
    <x v="918"/>
    <x v="918"/>
    <s v="DIS-E Cap Blanket"/>
    <d v="2004-01-01T00:00:00"/>
    <x v="3"/>
    <n v="201503"/>
    <x v="0"/>
    <x v="0"/>
    <s v="366000"/>
    <s v="028                                "/>
    <s v="00"/>
    <s v="UADD    "/>
    <x v="6835"/>
    <s v="2060"/>
    <s v="ZBW60"/>
    <x v="21"/>
    <s v="Elec Distribution 360-373"/>
    <s v="Programs"/>
  </r>
  <r>
    <s v="ZBW60"/>
    <x v="21"/>
    <x v="918"/>
    <x v="918"/>
    <s v="DIS-E Cap Blanket"/>
    <d v="2004-01-01T00:00:00"/>
    <x v="3"/>
    <n v="201503"/>
    <x v="0"/>
    <x v="0"/>
    <s v="367000"/>
    <s v="028                                "/>
    <s v="00"/>
    <s v="UADD    "/>
    <x v="6836"/>
    <s v="2060"/>
    <s v="ZBW60"/>
    <x v="21"/>
    <s v="Elec Distribution 360-373"/>
    <s v="Programs"/>
  </r>
  <r>
    <s v="ZBW60"/>
    <x v="21"/>
    <x v="918"/>
    <x v="918"/>
    <s v="DIS-E Cap Blanket"/>
    <d v="2004-01-01T00:00:00"/>
    <x v="3"/>
    <n v="201503"/>
    <x v="0"/>
    <x v="0"/>
    <s v="368000"/>
    <s v="028                                "/>
    <s v="00"/>
    <s v="UADD    "/>
    <x v="3457"/>
    <s v="2060"/>
    <s v="ZBW60"/>
    <x v="21"/>
    <s v="Elec Distribution 360-373"/>
    <s v="Programs"/>
  </r>
  <r>
    <s v="ZBW60"/>
    <x v="21"/>
    <x v="918"/>
    <x v="918"/>
    <s v="DIS-E Cap Blanket"/>
    <d v="2004-01-01T00:00:00"/>
    <x v="3"/>
    <n v="201503"/>
    <x v="0"/>
    <x v="0"/>
    <s v="369100"/>
    <s v="028                                "/>
    <s v="00"/>
    <s v="UADD    "/>
    <x v="3453"/>
    <s v="2060"/>
    <s v="ZBW60"/>
    <x v="21"/>
    <s v="Elec Distribution 360-373"/>
    <s v="Programs"/>
  </r>
  <r>
    <s v="ZBW60"/>
    <x v="21"/>
    <x v="918"/>
    <x v="918"/>
    <s v="DIS-E Cap Blanket"/>
    <d v="2004-01-01T00:00:00"/>
    <x v="3"/>
    <n v="201503"/>
    <x v="0"/>
    <x v="0"/>
    <s v="369300"/>
    <s v="028                                "/>
    <s v="00"/>
    <s v="UADD    "/>
    <x v="6837"/>
    <s v="2060"/>
    <s v="ZBW60"/>
    <x v="21"/>
    <s v="Elec Distribution 360-373"/>
    <s v="Programs"/>
  </r>
  <r>
    <s v="ZBW60"/>
    <x v="21"/>
    <x v="918"/>
    <x v="918"/>
    <s v="DIS-E Cap Blanket"/>
    <d v="2004-01-01T00:00:00"/>
    <x v="3"/>
    <n v="201503"/>
    <x v="0"/>
    <x v="0"/>
    <s v="373400"/>
    <s v="028                                "/>
    <s v="00"/>
    <s v="UADD    "/>
    <x v="6838"/>
    <s v="2060"/>
    <s v="ZBW60"/>
    <x v="21"/>
    <s v="Elec Distribution 360-373"/>
    <s v="Programs"/>
  </r>
  <r>
    <s v="ZDP60"/>
    <x v="21"/>
    <x v="371"/>
    <x v="371"/>
    <s v="DIS-E Cap Blanket"/>
    <d v="2004-01-01T00:00:00"/>
    <x v="3"/>
    <n v="201503"/>
    <x v="0"/>
    <x v="0"/>
    <s v="364000"/>
    <s v="028                                "/>
    <s v="00"/>
    <s v="UADD    "/>
    <x v="6839"/>
    <s v="2060"/>
    <s v="ZDP60"/>
    <x v="21"/>
    <s v="Elec Distribution 360-373"/>
    <s v="Programs"/>
  </r>
  <r>
    <s v="ZDP60"/>
    <x v="21"/>
    <x v="371"/>
    <x v="371"/>
    <s v="DIS-E Cap Blanket"/>
    <d v="2004-01-01T00:00:00"/>
    <x v="3"/>
    <n v="201503"/>
    <x v="0"/>
    <x v="0"/>
    <s v="365000"/>
    <s v="028                                "/>
    <s v="00"/>
    <s v="UADD    "/>
    <x v="6840"/>
    <s v="2060"/>
    <s v="ZDP60"/>
    <x v="21"/>
    <s v="Elec Distribution 360-373"/>
    <s v="Programs"/>
  </r>
  <r>
    <s v="ZDP60"/>
    <x v="21"/>
    <x v="371"/>
    <x v="371"/>
    <s v="DIS-E Cap Blanket"/>
    <d v="2004-01-01T00:00:00"/>
    <x v="3"/>
    <n v="201503"/>
    <x v="0"/>
    <x v="0"/>
    <s v="366000"/>
    <s v="028                                "/>
    <s v="00"/>
    <s v="UADD    "/>
    <x v="6841"/>
    <s v="2060"/>
    <s v="ZDP60"/>
    <x v="21"/>
    <s v="Elec Distribution 360-373"/>
    <s v="Programs"/>
  </r>
  <r>
    <s v="ZDP60"/>
    <x v="21"/>
    <x v="371"/>
    <x v="371"/>
    <s v="DIS-E Cap Blanket"/>
    <d v="2004-01-01T00:00:00"/>
    <x v="3"/>
    <n v="201503"/>
    <x v="0"/>
    <x v="0"/>
    <s v="367000"/>
    <s v="028                                "/>
    <s v="00"/>
    <s v="UADD    "/>
    <x v="6842"/>
    <s v="2060"/>
    <s v="ZDP60"/>
    <x v="21"/>
    <s v="Elec Distribution 360-373"/>
    <s v="Programs"/>
  </r>
  <r>
    <s v="ZDP60"/>
    <x v="21"/>
    <x v="371"/>
    <x v="371"/>
    <s v="DIS-E Cap Blanket"/>
    <d v="2004-01-01T00:00:00"/>
    <x v="3"/>
    <n v="201503"/>
    <x v="0"/>
    <x v="0"/>
    <s v="368000"/>
    <s v="028                                "/>
    <s v="00"/>
    <s v="UADD    "/>
    <x v="883"/>
    <s v="2060"/>
    <s v="ZDP60"/>
    <x v="21"/>
    <s v="Elec Distribution 360-373"/>
    <s v="Programs"/>
  </r>
  <r>
    <s v="ZDP60"/>
    <x v="21"/>
    <x v="371"/>
    <x v="371"/>
    <s v="DIS-E Cap Blanket"/>
    <d v="2004-01-01T00:00:00"/>
    <x v="3"/>
    <n v="201503"/>
    <x v="0"/>
    <x v="0"/>
    <s v="369100"/>
    <s v="028                                "/>
    <s v="00"/>
    <s v="UADD    "/>
    <x v="6843"/>
    <s v="2060"/>
    <s v="ZDP60"/>
    <x v="21"/>
    <s v="Elec Distribution 360-373"/>
    <s v="Programs"/>
  </r>
  <r>
    <s v="ZDP60"/>
    <x v="21"/>
    <x v="371"/>
    <x v="371"/>
    <s v="DIS-E Cap Blanket"/>
    <d v="2004-01-01T00:00:00"/>
    <x v="3"/>
    <n v="201503"/>
    <x v="0"/>
    <x v="0"/>
    <s v="369300"/>
    <s v="028                                "/>
    <s v="00"/>
    <s v="UADD    "/>
    <x v="6844"/>
    <s v="2060"/>
    <s v="ZDP60"/>
    <x v="21"/>
    <s v="Elec Distribution 360-373"/>
    <s v="Programs"/>
  </r>
  <r>
    <s v="ZDP60"/>
    <x v="21"/>
    <x v="371"/>
    <x v="371"/>
    <s v="DIS-E Cap Blanket"/>
    <d v="2004-01-01T00:00:00"/>
    <x v="3"/>
    <n v="201503"/>
    <x v="0"/>
    <x v="0"/>
    <s v="373400"/>
    <s v="028                                "/>
    <s v="00"/>
    <s v="UADD    "/>
    <x v="6845"/>
    <s v="2060"/>
    <s v="ZDP60"/>
    <x v="21"/>
    <s v="Elec Distribution 360-373"/>
    <s v="Programs"/>
  </r>
  <r>
    <s v="ZBC60"/>
    <x v="21"/>
    <x v="374"/>
    <x v="374"/>
    <s v="DIS-E Cap Blanket"/>
    <d v="2004-01-01T00:00:00"/>
    <x v="3"/>
    <n v="201503"/>
    <x v="0"/>
    <x v="0"/>
    <s v="364000"/>
    <s v="028                                "/>
    <s v="00"/>
    <s v="UADD    "/>
    <x v="6846"/>
    <s v="2060"/>
    <s v="ZBC60"/>
    <x v="21"/>
    <s v="Elec Distribution 360-373"/>
    <s v="Programs"/>
  </r>
  <r>
    <s v="ZLL60"/>
    <x v="21"/>
    <x v="375"/>
    <x v="375"/>
    <s v="DIS-E Cap Blanket"/>
    <d v="2004-01-01T00:00:00"/>
    <x v="3"/>
    <n v="201503"/>
    <x v="0"/>
    <x v="1"/>
    <s v="364000"/>
    <s v="038                                "/>
    <s v="00"/>
    <s v="UADD    "/>
    <x v="6847"/>
    <s v="2060"/>
    <s v="ZLL60"/>
    <x v="21"/>
    <s v="Elec Distribution 360-373"/>
    <s v="Programs"/>
  </r>
  <r>
    <s v="ZLL60"/>
    <x v="21"/>
    <x v="375"/>
    <x v="375"/>
    <s v="DIS-E Cap Blanket"/>
    <d v="2004-01-01T00:00:00"/>
    <x v="3"/>
    <n v="201503"/>
    <x v="0"/>
    <x v="1"/>
    <s v="365000"/>
    <s v="038                                "/>
    <s v="00"/>
    <s v="UADD    "/>
    <x v="6848"/>
    <s v="2060"/>
    <s v="ZLL60"/>
    <x v="21"/>
    <s v="Elec Distribution 360-373"/>
    <s v="Programs"/>
  </r>
  <r>
    <s v="ZLL60"/>
    <x v="21"/>
    <x v="375"/>
    <x v="375"/>
    <s v="DIS-E Cap Blanket"/>
    <d v="2004-01-01T00:00:00"/>
    <x v="3"/>
    <n v="201503"/>
    <x v="0"/>
    <x v="1"/>
    <s v="367000"/>
    <s v="038                                "/>
    <s v="00"/>
    <s v="UADD    "/>
    <x v="6849"/>
    <s v="2060"/>
    <s v="ZLL60"/>
    <x v="21"/>
    <s v="Elec Distribution 360-373"/>
    <s v="Programs"/>
  </r>
  <r>
    <s v="ZLL60"/>
    <x v="21"/>
    <x v="375"/>
    <x v="375"/>
    <s v="DIS-E Cap Blanket"/>
    <d v="2004-01-01T00:00:00"/>
    <x v="3"/>
    <n v="201503"/>
    <x v="0"/>
    <x v="1"/>
    <s v="373400"/>
    <s v="038                                "/>
    <s v="00"/>
    <s v="UADD    "/>
    <x v="6850"/>
    <s v="2060"/>
    <s v="ZLL60"/>
    <x v="21"/>
    <s v="Elec Distribution 360-373"/>
    <s v="Programs"/>
  </r>
  <r>
    <s v="ZPJ60"/>
    <x v="21"/>
    <x v="377"/>
    <x v="377"/>
    <s v="DIS-E Cap Blanket"/>
    <d v="2004-01-01T00:00:00"/>
    <x v="3"/>
    <n v="201503"/>
    <x v="0"/>
    <x v="0"/>
    <s v="364000"/>
    <s v="028                                "/>
    <s v="00"/>
    <s v="UADD    "/>
    <x v="6851"/>
    <s v="2060"/>
    <s v="ZPJ60"/>
    <x v="21"/>
    <s v="Elec Distribution 360-373"/>
    <s v="Programs"/>
  </r>
  <r>
    <s v="YV001"/>
    <x v="21"/>
    <x v="378"/>
    <x v="378"/>
    <s v="DIS-E Cap Blanket"/>
    <d v="2014-08-01T00:00:00"/>
    <x v="3"/>
    <n v="201503"/>
    <x v="0"/>
    <x v="0"/>
    <s v="364000"/>
    <s v="028                                "/>
    <s v="00"/>
    <s v="UADD    "/>
    <x v="6852"/>
    <s v="2060"/>
    <s v="YV001"/>
    <x v="21"/>
    <s v="Elec Distribution 360-373"/>
    <s v="Programs"/>
  </r>
  <r>
    <s v="YV001"/>
    <x v="21"/>
    <x v="378"/>
    <x v="378"/>
    <s v="DIS-E Cap Blanket"/>
    <d v="2014-08-01T00:00:00"/>
    <x v="3"/>
    <n v="201503"/>
    <x v="0"/>
    <x v="0"/>
    <s v="365000"/>
    <s v="028                                "/>
    <s v="00"/>
    <s v="UADD    "/>
    <x v="6853"/>
    <s v="2060"/>
    <s v="YV001"/>
    <x v="21"/>
    <s v="Elec Distribution 360-373"/>
    <s v="Programs"/>
  </r>
  <r>
    <s v="YV001"/>
    <x v="21"/>
    <x v="378"/>
    <x v="378"/>
    <s v="DIS-E Cap Blanket"/>
    <d v="2014-08-01T00:00:00"/>
    <x v="3"/>
    <n v="201503"/>
    <x v="0"/>
    <x v="0"/>
    <s v="366000"/>
    <s v="028                                "/>
    <s v="00"/>
    <s v="UADD    "/>
    <x v="6854"/>
    <s v="2060"/>
    <s v="YV001"/>
    <x v="21"/>
    <s v="Elec Distribution 360-373"/>
    <s v="Programs"/>
  </r>
  <r>
    <s v="YV001"/>
    <x v="21"/>
    <x v="378"/>
    <x v="378"/>
    <s v="DIS-E Cap Blanket"/>
    <d v="2014-08-01T00:00:00"/>
    <x v="3"/>
    <n v="201503"/>
    <x v="0"/>
    <x v="0"/>
    <s v="367000"/>
    <s v="028                                "/>
    <s v="00"/>
    <s v="UADD    "/>
    <x v="6855"/>
    <s v="2060"/>
    <s v="YV001"/>
    <x v="21"/>
    <s v="Elec Distribution 360-373"/>
    <s v="Programs"/>
  </r>
  <r>
    <s v="YV001"/>
    <x v="21"/>
    <x v="378"/>
    <x v="378"/>
    <s v="DIS-E Cap Blanket"/>
    <d v="2014-08-01T00:00:00"/>
    <x v="3"/>
    <n v="201503"/>
    <x v="0"/>
    <x v="0"/>
    <s v="368000"/>
    <s v="028                                "/>
    <s v="00"/>
    <s v="UADD    "/>
    <x v="6856"/>
    <s v="2060"/>
    <s v="YV001"/>
    <x v="21"/>
    <s v="Elec Distribution 360-373"/>
    <s v="Programs"/>
  </r>
  <r>
    <s v="YV001"/>
    <x v="21"/>
    <x v="378"/>
    <x v="378"/>
    <s v="DIS-E Cap Blanket"/>
    <d v="2014-08-01T00:00:00"/>
    <x v="3"/>
    <n v="201503"/>
    <x v="0"/>
    <x v="0"/>
    <s v="369100"/>
    <s v="028                                "/>
    <s v="00"/>
    <s v="UADD    "/>
    <x v="6857"/>
    <s v="2060"/>
    <s v="YV001"/>
    <x v="21"/>
    <s v="Elec Distribution 360-373"/>
    <s v="Programs"/>
  </r>
  <r>
    <s v="YV001"/>
    <x v="21"/>
    <x v="378"/>
    <x v="378"/>
    <s v="DIS-E Cap Blanket"/>
    <d v="2014-08-01T00:00:00"/>
    <x v="3"/>
    <n v="201503"/>
    <x v="0"/>
    <x v="0"/>
    <s v="373400"/>
    <s v="028                                "/>
    <s v="00"/>
    <s v="UADD    "/>
    <x v="6858"/>
    <s v="2060"/>
    <s v="YV001"/>
    <x v="21"/>
    <s v="Elec Distribution 360-373"/>
    <s v="Programs"/>
  </r>
  <r>
    <s v="YV001"/>
    <x v="21"/>
    <x v="379"/>
    <x v="379"/>
    <s v="DIS-E Cap Blanket"/>
    <d v="2014-08-01T00:00:00"/>
    <x v="3"/>
    <n v="201503"/>
    <x v="0"/>
    <x v="0"/>
    <s v="364000"/>
    <s v="028                                "/>
    <s v="00"/>
    <s v="UADD    "/>
    <x v="6859"/>
    <s v="2060"/>
    <s v="YV001"/>
    <x v="21"/>
    <s v="Elec Distribution 360-373"/>
    <s v="Programs"/>
  </r>
  <r>
    <s v="YV001"/>
    <x v="21"/>
    <x v="380"/>
    <x v="380"/>
    <s v="DIS-E Cap Blanket"/>
    <d v="2014-08-01T00:00:00"/>
    <x v="3"/>
    <n v="201503"/>
    <x v="0"/>
    <x v="0"/>
    <s v="364000"/>
    <s v="028                                "/>
    <s v="00"/>
    <s v="UADD    "/>
    <x v="6860"/>
    <s v="2060"/>
    <s v="YV001"/>
    <x v="21"/>
    <s v="Elec Distribution 360-373"/>
    <s v="Programs"/>
  </r>
  <r>
    <s v="YU002"/>
    <x v="21"/>
    <x v="383"/>
    <x v="383"/>
    <s v="DIS-E Cap Blanket"/>
    <d v="2010-12-01T00:00:00"/>
    <x v="3"/>
    <n v="201503"/>
    <x v="0"/>
    <x v="0"/>
    <s v="364000"/>
    <s v="028                                "/>
    <s v="00"/>
    <s v="UADD    "/>
    <x v="6861"/>
    <s v="2060"/>
    <s v="YU002"/>
    <x v="21"/>
    <s v="Elec Distribution 360-373"/>
    <s v="Programs"/>
  </r>
  <r>
    <s v="YU002"/>
    <x v="21"/>
    <x v="383"/>
    <x v="383"/>
    <s v="DIS-E Cap Blanket"/>
    <d v="2010-12-01T00:00:00"/>
    <x v="3"/>
    <n v="201503"/>
    <x v="0"/>
    <x v="0"/>
    <s v="365000"/>
    <s v="028                                "/>
    <s v="00"/>
    <s v="UADD    "/>
    <x v="6862"/>
    <s v="2060"/>
    <s v="YU002"/>
    <x v="21"/>
    <s v="Elec Distribution 360-373"/>
    <s v="Programs"/>
  </r>
  <r>
    <s v="YU002"/>
    <x v="21"/>
    <x v="383"/>
    <x v="383"/>
    <s v="DIS-E Cap Blanket"/>
    <d v="2010-12-01T00:00:00"/>
    <x v="3"/>
    <n v="201503"/>
    <x v="0"/>
    <x v="0"/>
    <s v="366000"/>
    <s v="028                                "/>
    <s v="00"/>
    <s v="UADD    "/>
    <x v="6863"/>
    <s v="2060"/>
    <s v="YU002"/>
    <x v="21"/>
    <s v="Elec Distribution 360-373"/>
    <s v="Programs"/>
  </r>
  <r>
    <s v="YU002"/>
    <x v="21"/>
    <x v="383"/>
    <x v="383"/>
    <s v="DIS-E Cap Blanket"/>
    <d v="2010-12-01T00:00:00"/>
    <x v="3"/>
    <n v="201503"/>
    <x v="0"/>
    <x v="0"/>
    <s v="367000"/>
    <s v="028                                "/>
    <s v="00"/>
    <s v="UADD    "/>
    <x v="6864"/>
    <s v="2060"/>
    <s v="YU002"/>
    <x v="21"/>
    <s v="Elec Distribution 360-373"/>
    <s v="Programs"/>
  </r>
  <r>
    <s v="YU002"/>
    <x v="21"/>
    <x v="383"/>
    <x v="383"/>
    <s v="DIS-E Cap Blanket"/>
    <d v="2010-12-01T00:00:00"/>
    <x v="3"/>
    <n v="201503"/>
    <x v="0"/>
    <x v="0"/>
    <s v="368000"/>
    <s v="028                                "/>
    <s v="00"/>
    <s v="UADD    "/>
    <x v="6865"/>
    <s v="2060"/>
    <s v="YU002"/>
    <x v="21"/>
    <s v="Elec Distribution 360-373"/>
    <s v="Programs"/>
  </r>
  <r>
    <s v="61A50"/>
    <x v="22"/>
    <x v="385"/>
    <x v="385"/>
    <s v="DIS-E Cap Blanket"/>
    <d v="2011-08-01T00:00:00"/>
    <x v="3"/>
    <n v="201503"/>
    <x v="0"/>
    <x v="0"/>
    <s v="364000"/>
    <s v="028                                "/>
    <s v="00"/>
    <s v="UADD    "/>
    <x v="6866"/>
    <s v="2061"/>
    <s v="61A50"/>
    <x v="22"/>
    <s v="Elec Distribution 360-373"/>
    <s v="Mandated"/>
  </r>
  <r>
    <s v="61A50"/>
    <x v="22"/>
    <x v="385"/>
    <x v="385"/>
    <s v="DIS-E Cap Blanket"/>
    <d v="2011-08-01T00:00:00"/>
    <x v="3"/>
    <n v="201503"/>
    <x v="0"/>
    <x v="0"/>
    <s v="365000"/>
    <s v="028                                "/>
    <s v="00"/>
    <s v="UADD    "/>
    <x v="6867"/>
    <s v="2061"/>
    <s v="61A50"/>
    <x v="22"/>
    <s v="Elec Distribution 360-373"/>
    <s v="Mandated"/>
  </r>
  <r>
    <s v="WD309"/>
    <x v="24"/>
    <x v="390"/>
    <x v="390"/>
    <s v="DIS-E Cap Blanket"/>
    <d v="2013-12-01T00:00:00"/>
    <x v="3"/>
    <n v="201503"/>
    <x v="0"/>
    <x v="1"/>
    <s v="370000"/>
    <s v="038                                "/>
    <s v="00"/>
    <s v="UADD    "/>
    <x v="6868"/>
    <s v="2073"/>
    <s v="WD309"/>
    <x v="24"/>
    <s v="Elec Distribution 360-373"/>
    <s v="Programs"/>
  </r>
  <r>
    <s v="WD309"/>
    <x v="24"/>
    <x v="391"/>
    <x v="391"/>
    <s v="DIS-E Cap Blanket"/>
    <d v="2013-12-01T00:00:00"/>
    <x v="3"/>
    <n v="201503"/>
    <x v="0"/>
    <x v="1"/>
    <s v="370000"/>
    <s v="038                                "/>
    <s v="00"/>
    <s v="UADD    "/>
    <x v="6869"/>
    <s v="2073"/>
    <s v="WD309"/>
    <x v="24"/>
    <s v="Elec Distribution 360-373"/>
    <s v="Programs"/>
  </r>
  <r>
    <s v="WD309"/>
    <x v="24"/>
    <x v="392"/>
    <x v="392"/>
    <s v="DIS-E Cap Blanket"/>
    <d v="2013-12-01T00:00:00"/>
    <x v="3"/>
    <n v="201503"/>
    <x v="0"/>
    <x v="0"/>
    <s v="370000"/>
    <s v="028                                "/>
    <s v="00"/>
    <s v="UADD    "/>
    <x v="6870"/>
    <s v="2073"/>
    <s v="WD309"/>
    <x v="24"/>
    <s v="Elec Distribution 360-373"/>
    <s v="Programs"/>
  </r>
  <r>
    <s v="WD309"/>
    <x v="24"/>
    <x v="394"/>
    <x v="394"/>
    <s v="DIS-E Cap Blanket"/>
    <d v="2013-12-01T00:00:00"/>
    <x v="3"/>
    <n v="201503"/>
    <x v="0"/>
    <x v="1"/>
    <s v="370000"/>
    <s v="038                                "/>
    <s v="00"/>
    <s v="UADD    "/>
    <x v="6871"/>
    <s v="2073"/>
    <s v="WD309"/>
    <x v="24"/>
    <s v="Elec Distribution 360-373"/>
    <s v="Programs"/>
  </r>
  <r>
    <s v="WD309"/>
    <x v="24"/>
    <x v="395"/>
    <x v="395"/>
    <s v="DIS-E Cap Blanket"/>
    <d v="2013-12-01T00:00:00"/>
    <x v="3"/>
    <n v="201503"/>
    <x v="0"/>
    <x v="1"/>
    <s v="370000"/>
    <s v="038                                "/>
    <s v="00"/>
    <s v="UADD    "/>
    <x v="6872"/>
    <s v="2073"/>
    <s v="WD309"/>
    <x v="24"/>
    <s v="Elec Distribution 360-373"/>
    <s v="Programs"/>
  </r>
  <r>
    <s v="WD309"/>
    <x v="24"/>
    <x v="396"/>
    <x v="396"/>
    <s v="DIS-E Cap Blanket"/>
    <d v="2013-12-01T00:00:00"/>
    <x v="3"/>
    <n v="201503"/>
    <x v="0"/>
    <x v="0"/>
    <s v="370000"/>
    <s v="028                                "/>
    <s v="00"/>
    <s v="UADD    "/>
    <x v="6873"/>
    <s v="2073"/>
    <s v="WD309"/>
    <x v="24"/>
    <s v="Elec Distribution 360-373"/>
    <s v="Programs"/>
  </r>
  <r>
    <s v="WD309"/>
    <x v="24"/>
    <x v="399"/>
    <x v="399"/>
    <s v="DIS-E Cap Blanket"/>
    <d v="2013-12-01T00:00:00"/>
    <x v="3"/>
    <n v="201503"/>
    <x v="0"/>
    <x v="0"/>
    <s v="370000"/>
    <s v="028                                "/>
    <s v="00"/>
    <s v="UADD    "/>
    <x v="6874"/>
    <s v="2073"/>
    <s v="WD309"/>
    <x v="24"/>
    <s v="Elec Distribution 360-373"/>
    <s v="Programs"/>
  </r>
  <r>
    <s v="XT801"/>
    <x v="25"/>
    <x v="400"/>
    <x v="400"/>
    <s v="TRN-Cap Blanket"/>
    <d v="2004-01-01T00:00:00"/>
    <x v="3"/>
    <n v="201503"/>
    <x v="0"/>
    <x v="3"/>
    <s v="352000"/>
    <s v="424                                "/>
    <s v="424T"/>
    <s v="UADD    "/>
    <x v="6875"/>
    <s v="2214"/>
    <s v="XT801"/>
    <x v="25"/>
    <s v="Elec Transmission 350-359"/>
    <s v="Programs"/>
  </r>
  <r>
    <s v="XT801"/>
    <x v="25"/>
    <x v="400"/>
    <x v="400"/>
    <s v="TRN-Cap Blanket"/>
    <d v="2004-01-01T00:00:00"/>
    <x v="3"/>
    <n v="201503"/>
    <x v="0"/>
    <x v="3"/>
    <s v="353000"/>
    <s v="424                                "/>
    <s v="424T"/>
    <s v="UADD    "/>
    <x v="6876"/>
    <s v="2214"/>
    <s v="XT801"/>
    <x v="25"/>
    <s v="Elec Transmission 350-359"/>
    <s v="Programs"/>
  </r>
  <r>
    <s v="XT801"/>
    <x v="25"/>
    <x v="400"/>
    <x v="400"/>
    <s v="TRN-Cap Blanket"/>
    <d v="2004-01-01T00:00:00"/>
    <x v="3"/>
    <n v="201503"/>
    <x v="0"/>
    <x v="3"/>
    <s v="354000"/>
    <s v="424                                "/>
    <s v="424T"/>
    <s v="UADD    "/>
    <x v="6877"/>
    <s v="2214"/>
    <s v="XT801"/>
    <x v="25"/>
    <s v="Elec Transmission 350-359"/>
    <s v="Programs"/>
  </r>
  <r>
    <s v="XT801"/>
    <x v="25"/>
    <x v="400"/>
    <x v="400"/>
    <s v="TRN-Cap Blanket"/>
    <d v="2004-01-01T00:00:00"/>
    <x v="3"/>
    <n v="201503"/>
    <x v="0"/>
    <x v="3"/>
    <s v="397000"/>
    <s v="424                                "/>
    <s v="424T"/>
    <s v="UADD    "/>
    <x v="6878"/>
    <s v="2214"/>
    <s v="XT801"/>
    <x v="25"/>
    <s v="Elec Transmission 350-359"/>
    <s v="Programs"/>
  </r>
  <r>
    <s v="SS802"/>
    <x v="27"/>
    <x v="920"/>
    <x v="920"/>
    <s v="GP-Cap Specific"/>
    <d v="2009-10-28T00:00:00"/>
    <x v="3"/>
    <n v="201503"/>
    <x v="0"/>
    <x v="0"/>
    <s v="397000"/>
    <s v="028                                "/>
    <s v="3HT"/>
    <s v="UADD    "/>
    <x v="6879"/>
    <s v="2217"/>
    <s v="SS802"/>
    <x v="27"/>
    <s v="Elec Transmission 350-359"/>
    <s v="Projects"/>
  </r>
  <r>
    <s v="XS801"/>
    <x v="29"/>
    <x v="1004"/>
    <x v="1004"/>
    <s v="SUBTRN-Cap Specific"/>
    <d v="2015-02-01T00:00:00"/>
    <x v="3"/>
    <n v="201503"/>
    <x v="0"/>
    <x v="3"/>
    <s v="353000"/>
    <s v="038                                "/>
    <s v="NLW"/>
    <s v="UADD    "/>
    <x v="6880"/>
    <s v="2253"/>
    <s v="XS801"/>
    <x v="29"/>
    <s v="Elec Distribution 360-373"/>
    <s v="Programs"/>
  </r>
  <r>
    <s v="AMS81"/>
    <x v="119"/>
    <x v="1005"/>
    <x v="1005"/>
    <s v="SUBDIST-E Cap Specfc"/>
    <d v="2014-03-01T00:00:00"/>
    <x v="3"/>
    <n v="201503"/>
    <x v="0"/>
    <x v="1"/>
    <s v="365000"/>
    <s v="038                                "/>
    <s v="00"/>
    <s v="UADD    "/>
    <x v="6881"/>
    <s v="2260"/>
    <s v="AMS81"/>
    <x v="119"/>
    <s v="Elec Transmission 350-359"/>
    <s v="Programs"/>
  </r>
  <r>
    <s v="AMS81"/>
    <x v="119"/>
    <x v="1006"/>
    <x v="1006"/>
    <s v="TRN-Cap Specific"/>
    <d v="2014-03-01T00:00:00"/>
    <x v="3"/>
    <n v="201503"/>
    <x v="0"/>
    <x v="3"/>
    <s v="353000"/>
    <s v="038                                "/>
    <s v="LKV"/>
    <s v="UADD    "/>
    <x v="6882"/>
    <s v="2260"/>
    <s v="AMS81"/>
    <x v="119"/>
    <s v="Elec Transmission 350-359"/>
    <s v="Programs"/>
  </r>
  <r>
    <s v="AMS82"/>
    <x v="113"/>
    <x v="926"/>
    <x v="926"/>
    <s v="TRN-Cap Specific"/>
    <d v="2012-12-03T00:00:00"/>
    <x v="3"/>
    <n v="201503"/>
    <x v="0"/>
    <x v="3"/>
    <s v="352000"/>
    <s v="038                                "/>
    <s v="NLW"/>
    <s v="UADD    "/>
    <x v="6883"/>
    <s v="2275"/>
    <s v="AMS82"/>
    <x v="113"/>
    <s v="Elec Distribution 360-373"/>
    <s v="Programs"/>
  </r>
  <r>
    <s v="ZU201"/>
    <x v="31"/>
    <x v="409"/>
    <x v="409"/>
    <s v="DIS-E Cap Blanket"/>
    <d v="2012-12-01T00:00:00"/>
    <x v="3"/>
    <n v="201503"/>
    <x v="0"/>
    <x v="0"/>
    <s v="364000"/>
    <s v="028                                "/>
    <s v="00"/>
    <s v="UADD    "/>
    <x v="6884"/>
    <s v="2276"/>
    <s v="ZU201"/>
    <x v="31"/>
    <s v="Elec Distribution 360-373"/>
    <s v="Programs"/>
  </r>
  <r>
    <s v="ZU201"/>
    <x v="31"/>
    <x v="409"/>
    <x v="409"/>
    <s v="DIS-E Cap Blanket"/>
    <d v="2012-12-01T00:00:00"/>
    <x v="3"/>
    <n v="201503"/>
    <x v="0"/>
    <x v="0"/>
    <s v="365000"/>
    <s v="028                                "/>
    <s v="00"/>
    <s v="UADD    "/>
    <x v="6885"/>
    <s v="2276"/>
    <s v="ZU201"/>
    <x v="31"/>
    <s v="Elec Distribution 360-373"/>
    <s v="Programs"/>
  </r>
  <r>
    <s v="ZU201"/>
    <x v="31"/>
    <x v="409"/>
    <x v="409"/>
    <s v="DIS-E Cap Blanket"/>
    <d v="2012-12-01T00:00:00"/>
    <x v="3"/>
    <n v="201503"/>
    <x v="0"/>
    <x v="0"/>
    <s v="367000"/>
    <s v="028                                "/>
    <s v="00"/>
    <s v="UADD    "/>
    <x v="6886"/>
    <s v="2276"/>
    <s v="ZU201"/>
    <x v="31"/>
    <s v="Elec Distribution 360-373"/>
    <s v="Programs"/>
  </r>
  <r>
    <s v="ZU201"/>
    <x v="31"/>
    <x v="409"/>
    <x v="409"/>
    <s v="DIS-E Cap Blanket"/>
    <d v="2012-12-01T00:00:00"/>
    <x v="3"/>
    <n v="201503"/>
    <x v="0"/>
    <x v="0"/>
    <s v="368000"/>
    <s v="028                                "/>
    <s v="00"/>
    <s v="UADD    "/>
    <x v="6887"/>
    <s v="2276"/>
    <s v="ZU201"/>
    <x v="31"/>
    <s v="Elec Distribution 360-373"/>
    <s v="Programs"/>
  </r>
  <r>
    <s v="XS951"/>
    <x v="33"/>
    <x v="417"/>
    <x v="417"/>
    <s v="GP-Cap Specific"/>
    <d v="2012-06-21T00:00:00"/>
    <x v="3"/>
    <n v="201503"/>
    <x v="0"/>
    <x v="1"/>
    <s v="397000"/>
    <s v="038                                "/>
    <s v="HOL"/>
    <s v="UADD    "/>
    <x v="6888"/>
    <s v="2293"/>
    <s v="XS951"/>
    <x v="33"/>
    <s v="Elec Distribution 360-373"/>
    <s v="Programs"/>
  </r>
  <r>
    <s v="AMS10"/>
    <x v="115"/>
    <x v="931"/>
    <x v="931"/>
    <s v="DIS-E Cap Specific"/>
    <d v="2012-12-01T00:00:00"/>
    <x v="3"/>
    <n v="201503"/>
    <x v="0"/>
    <x v="1"/>
    <s v="362000"/>
    <s v="038                                "/>
    <s v="M15"/>
    <s v="UADD    "/>
    <x v="6889"/>
    <s v="2294"/>
    <s v="AMS10"/>
    <x v="115"/>
    <s v="Elec Transmission 350-359"/>
    <s v="Programs"/>
  </r>
  <r>
    <s v="LT731"/>
    <x v="34"/>
    <x v="428"/>
    <x v="428"/>
    <s v="TRN-Cap Specific"/>
    <d v="2013-12-01T00:00:00"/>
    <x v="3"/>
    <n v="201503"/>
    <x v="0"/>
    <x v="3"/>
    <s v="350400"/>
    <s v="399                                "/>
    <s v="399T"/>
    <s v="UADD    "/>
    <x v="6890"/>
    <s v="2301"/>
    <s v="LT731"/>
    <x v="34"/>
    <s v="Elec Transmission 350-359"/>
    <s v="Mandated"/>
  </r>
  <r>
    <s v="XS502"/>
    <x v="35"/>
    <x v="1007"/>
    <x v="1007"/>
    <s v="SUBTRN-Cap Specific"/>
    <d v="2014-08-01T00:00:00"/>
    <x v="3"/>
    <n v="201503"/>
    <x v="0"/>
    <x v="3"/>
    <s v="353000"/>
    <s v="028                                "/>
    <s v="BEA"/>
    <s v="UADD    "/>
    <x v="6891"/>
    <s v="2336"/>
    <s v="XS502"/>
    <x v="35"/>
    <s v="Elec Distribution 360-373"/>
    <s v="Programs"/>
  </r>
  <r>
    <s v="XS206"/>
    <x v="116"/>
    <x v="1008"/>
    <x v="1008"/>
    <s v="SUBTRN-Cap Specific"/>
    <d v="2014-07-01T00:00:00"/>
    <x v="3"/>
    <n v="201503"/>
    <x v="0"/>
    <x v="3"/>
    <s v="352000"/>
    <s v="038                                "/>
    <s v="BUR"/>
    <s v="UADD    "/>
    <x v="6892"/>
    <s v="2343"/>
    <s v="XS206"/>
    <x v="116"/>
    <s v="Elec Distribution 360-373"/>
    <s v="Programs"/>
  </r>
  <r>
    <s v="XS206"/>
    <x v="116"/>
    <x v="1009"/>
    <x v="1009"/>
    <s v="SUBTRN-Cap Specific"/>
    <d v="2014-07-01T00:00:00"/>
    <x v="3"/>
    <n v="201503"/>
    <x v="0"/>
    <x v="3"/>
    <s v="352000"/>
    <s v="205                                "/>
    <s v="9MI"/>
    <s v="UADD    "/>
    <x v="6893"/>
    <s v="2343"/>
    <s v="XS206"/>
    <x v="116"/>
    <s v="Elec Distribution 360-373"/>
    <s v="Programs"/>
  </r>
  <r>
    <s v="FD300"/>
    <x v="36"/>
    <x v="1010"/>
    <x v="1010"/>
    <s v="DIS-E Cap Specific"/>
    <d v="2013-03-01T00:00:00"/>
    <x v="3"/>
    <n v="201503"/>
    <x v="0"/>
    <x v="0"/>
    <s v="364000"/>
    <s v="028                                "/>
    <s v="00"/>
    <s v="CFNU    "/>
    <x v="6894"/>
    <s v="2414"/>
    <s v="FD300"/>
    <x v="36"/>
    <s v="Elec Distribution 360-373"/>
    <s v="Programs"/>
  </r>
  <r>
    <s v="FD300"/>
    <x v="36"/>
    <x v="1010"/>
    <x v="1010"/>
    <s v="DIS-E Cap Specific"/>
    <d v="2013-03-01T00:00:00"/>
    <x v="3"/>
    <n v="201503"/>
    <x v="0"/>
    <x v="0"/>
    <s v="364000"/>
    <s v="028                                "/>
    <s v="00"/>
    <s v="NURV    "/>
    <x v="6895"/>
    <s v="2414"/>
    <s v="FD300"/>
    <x v="36"/>
    <s v="Elec Distribution 360-373"/>
    <s v="Programs"/>
  </r>
  <r>
    <s v="FD300"/>
    <x v="36"/>
    <x v="1010"/>
    <x v="1010"/>
    <s v="DIS-E Cap Specific"/>
    <d v="2013-03-01T00:00:00"/>
    <x v="3"/>
    <n v="201503"/>
    <x v="0"/>
    <x v="0"/>
    <s v="365000"/>
    <s v="028                                "/>
    <s v="00"/>
    <s v="CFNU    "/>
    <x v="6896"/>
    <s v="2414"/>
    <s v="FD300"/>
    <x v="36"/>
    <s v="Elec Distribution 360-373"/>
    <s v="Programs"/>
  </r>
  <r>
    <s v="FD300"/>
    <x v="36"/>
    <x v="1010"/>
    <x v="1010"/>
    <s v="DIS-E Cap Specific"/>
    <d v="2013-03-01T00:00:00"/>
    <x v="3"/>
    <n v="201503"/>
    <x v="0"/>
    <x v="0"/>
    <s v="365000"/>
    <s v="028                                "/>
    <s v="00"/>
    <s v="NURV    "/>
    <x v="6897"/>
    <s v="2414"/>
    <s v="FD300"/>
    <x v="36"/>
    <s v="Elec Distribution 360-373"/>
    <s v="Programs"/>
  </r>
  <r>
    <s v="CD902"/>
    <x v="36"/>
    <x v="433"/>
    <x v="433"/>
    <s v="DIS-E Cap Specific"/>
    <d v="2013-12-01T00:00:00"/>
    <x v="3"/>
    <n v="201503"/>
    <x v="0"/>
    <x v="1"/>
    <s v="364000"/>
    <s v="038                                "/>
    <s v="00"/>
    <s v="UADD    "/>
    <x v="6898"/>
    <s v="2414"/>
    <s v="CD902"/>
    <x v="36"/>
    <s v="Elec Distribution 360-373"/>
    <s v="Programs"/>
  </r>
  <r>
    <s v="CD902"/>
    <x v="36"/>
    <x v="433"/>
    <x v="433"/>
    <s v="DIS-E Cap Specific"/>
    <d v="2013-12-01T00:00:00"/>
    <x v="3"/>
    <n v="201503"/>
    <x v="0"/>
    <x v="1"/>
    <s v="365000"/>
    <s v="038                                "/>
    <s v="00"/>
    <s v="UADD    "/>
    <x v="3696"/>
    <s v="2414"/>
    <s v="CD902"/>
    <x v="36"/>
    <s v="Elec Distribution 360-373"/>
    <s v="Programs"/>
  </r>
  <r>
    <s v="CD902"/>
    <x v="36"/>
    <x v="433"/>
    <x v="433"/>
    <s v="DIS-E Cap Specific"/>
    <d v="2013-12-01T00:00:00"/>
    <x v="3"/>
    <n v="201503"/>
    <x v="0"/>
    <x v="1"/>
    <s v="366000"/>
    <s v="038                                "/>
    <s v="00"/>
    <s v="UADD    "/>
    <x v="6899"/>
    <s v="2414"/>
    <s v="CD902"/>
    <x v="36"/>
    <s v="Elec Distribution 360-373"/>
    <s v="Programs"/>
  </r>
  <r>
    <s v="CD902"/>
    <x v="36"/>
    <x v="433"/>
    <x v="433"/>
    <s v="DIS-E Cap Specific"/>
    <d v="2013-12-01T00:00:00"/>
    <x v="3"/>
    <n v="201503"/>
    <x v="0"/>
    <x v="1"/>
    <s v="367000"/>
    <s v="038                                "/>
    <s v="00"/>
    <s v="UADD    "/>
    <x v="6900"/>
    <s v="2414"/>
    <s v="CD902"/>
    <x v="36"/>
    <s v="Elec Distribution 360-373"/>
    <s v="Programs"/>
  </r>
  <r>
    <s v="CD902"/>
    <x v="36"/>
    <x v="433"/>
    <x v="433"/>
    <s v="DIS-E Cap Specific"/>
    <d v="2013-12-01T00:00:00"/>
    <x v="3"/>
    <n v="201503"/>
    <x v="0"/>
    <x v="1"/>
    <s v="368000"/>
    <s v="038                                "/>
    <s v="00"/>
    <s v="UADD    "/>
    <x v="3870"/>
    <s v="2414"/>
    <s v="CD902"/>
    <x v="36"/>
    <s v="Elec Distribution 360-373"/>
    <s v="Programs"/>
  </r>
  <r>
    <s v="SD109"/>
    <x v="37"/>
    <x v="434"/>
    <x v="434"/>
    <s v="DIS-E Cap Specific"/>
    <d v="2013-03-01T00:00:00"/>
    <x v="3"/>
    <n v="201503"/>
    <x v="0"/>
    <x v="0"/>
    <s v="364000"/>
    <s v="028                                "/>
    <s v="00"/>
    <s v="UADD    "/>
    <x v="6901"/>
    <s v="2443"/>
    <s v="SD109"/>
    <x v="37"/>
    <s v="Elec Distribution 360-373"/>
    <s v="Programs"/>
  </r>
  <r>
    <s v="SD109"/>
    <x v="37"/>
    <x v="434"/>
    <x v="434"/>
    <s v="DIS-E Cap Specific"/>
    <d v="2013-03-01T00:00:00"/>
    <x v="3"/>
    <n v="201503"/>
    <x v="0"/>
    <x v="0"/>
    <s v="365000"/>
    <s v="028                                "/>
    <s v="00"/>
    <s v="UADD    "/>
    <x v="6902"/>
    <s v="2443"/>
    <s v="SD109"/>
    <x v="37"/>
    <s v="Elec Distribution 360-373"/>
    <s v="Programs"/>
  </r>
  <r>
    <s v="SD109"/>
    <x v="37"/>
    <x v="434"/>
    <x v="434"/>
    <s v="DIS-E Cap Specific"/>
    <d v="2013-03-01T00:00:00"/>
    <x v="3"/>
    <n v="201503"/>
    <x v="0"/>
    <x v="0"/>
    <s v="366000"/>
    <s v="028                                "/>
    <s v="00"/>
    <s v="UADD    "/>
    <x v="6903"/>
    <s v="2443"/>
    <s v="SD109"/>
    <x v="37"/>
    <s v="Elec Distribution 360-373"/>
    <s v="Programs"/>
  </r>
  <r>
    <s v="SD109"/>
    <x v="37"/>
    <x v="434"/>
    <x v="434"/>
    <s v="DIS-E Cap Specific"/>
    <d v="2013-03-01T00:00:00"/>
    <x v="3"/>
    <n v="201503"/>
    <x v="0"/>
    <x v="0"/>
    <s v="367000"/>
    <s v="028                                "/>
    <s v="00"/>
    <s v="UADD    "/>
    <x v="6904"/>
    <s v="2443"/>
    <s v="SD109"/>
    <x v="37"/>
    <s v="Elec Distribution 360-373"/>
    <s v="Programs"/>
  </r>
  <r>
    <s v="SD109"/>
    <x v="37"/>
    <x v="434"/>
    <x v="434"/>
    <s v="DIS-E Cap Specific"/>
    <d v="2013-03-01T00:00:00"/>
    <x v="3"/>
    <n v="201503"/>
    <x v="0"/>
    <x v="0"/>
    <s v="368000"/>
    <s v="028                                "/>
    <s v="00"/>
    <s v="UADD    "/>
    <x v="6905"/>
    <s v="2443"/>
    <s v="SD109"/>
    <x v="37"/>
    <s v="Elec Distribution 360-373"/>
    <s v="Programs"/>
  </r>
  <r>
    <s v="SD109"/>
    <x v="37"/>
    <x v="434"/>
    <x v="434"/>
    <s v="DIS-E Cap Specific"/>
    <d v="2013-03-01T00:00:00"/>
    <x v="3"/>
    <n v="201503"/>
    <x v="0"/>
    <x v="0"/>
    <s v="369300"/>
    <s v="028                                "/>
    <s v="00"/>
    <s v="UADD    "/>
    <x v="6906"/>
    <s v="2443"/>
    <s v="SD109"/>
    <x v="37"/>
    <s v="Elec Distribution 360-373"/>
    <s v="Programs"/>
  </r>
  <r>
    <s v="SS904"/>
    <x v="120"/>
    <x v="1011"/>
    <x v="1011"/>
    <s v="TRN-Cap Specific"/>
    <d v="2013-07-01T00:00:00"/>
    <x v="3"/>
    <n v="201503"/>
    <x v="0"/>
    <x v="3"/>
    <s v="350200"/>
    <s v="028                                "/>
    <s v="IRV"/>
    <s v="UADD    "/>
    <x v="6907"/>
    <s v="2446"/>
    <s v="SS904"/>
    <x v="120"/>
    <s v="Elec Transmission 350-359"/>
    <s v="Projects"/>
  </r>
  <r>
    <s v="AMS85"/>
    <x v="38"/>
    <x v="1012"/>
    <x v="1012"/>
    <s v="SUBDIST-E Cap Specfc"/>
    <d v="2014-03-01T00:00:00"/>
    <x v="3"/>
    <n v="201503"/>
    <x v="0"/>
    <x v="1"/>
    <s v="362000"/>
    <s v="038                                "/>
    <s v="DAL"/>
    <s v="UADD    "/>
    <x v="6908"/>
    <s v="2449"/>
    <s v="AMS85"/>
    <x v="38"/>
    <s v="Elec Transmission 350-359"/>
    <s v="Programs"/>
  </r>
  <r>
    <s v="AMS85"/>
    <x v="38"/>
    <x v="1013"/>
    <x v="1013"/>
    <s v="DIS-E Cap Specific"/>
    <d v="2014-08-01T00:00:00"/>
    <x v="3"/>
    <n v="201503"/>
    <x v="0"/>
    <x v="1"/>
    <s v="362000"/>
    <s v="038                                "/>
    <s v="OSB"/>
    <s v="UADD    "/>
    <x v="6909"/>
    <s v="2449"/>
    <s v="AMS85"/>
    <x v="38"/>
    <s v="Elec Transmission 350-359"/>
    <s v="Programs"/>
  </r>
  <r>
    <s v="WD307"/>
    <x v="40"/>
    <x v="441"/>
    <x v="441"/>
    <s v="DIS-E Cap Blanket"/>
    <d v="2013-01-01T00:00:00"/>
    <x v="3"/>
    <n v="201503"/>
    <x v="0"/>
    <x v="0"/>
    <s v="364000"/>
    <s v="028                                "/>
    <s v="00"/>
    <s v="UADD    "/>
    <x v="6910"/>
    <s v="2470"/>
    <s v="WD307"/>
    <x v="40"/>
    <s v="Elec Distribution 360-373"/>
    <s v="Programs"/>
  </r>
  <r>
    <s v="WD307"/>
    <x v="40"/>
    <x v="441"/>
    <x v="441"/>
    <s v="DIS-E Cap Blanket"/>
    <d v="2013-01-01T00:00:00"/>
    <x v="3"/>
    <n v="201503"/>
    <x v="0"/>
    <x v="0"/>
    <s v="365000"/>
    <s v="028                                "/>
    <s v="00"/>
    <s v="UADD    "/>
    <x v="6911"/>
    <s v="2470"/>
    <s v="WD307"/>
    <x v="40"/>
    <s v="Elec Distribution 360-373"/>
    <s v="Programs"/>
  </r>
  <r>
    <s v="WD307"/>
    <x v="40"/>
    <x v="441"/>
    <x v="441"/>
    <s v="DIS-E Cap Blanket"/>
    <d v="2013-01-01T00:00:00"/>
    <x v="3"/>
    <n v="201503"/>
    <x v="0"/>
    <x v="0"/>
    <s v="366000"/>
    <s v="028                                "/>
    <s v="00"/>
    <s v="UADD    "/>
    <x v="239"/>
    <s v="2470"/>
    <s v="WD307"/>
    <x v="40"/>
    <s v="Elec Distribution 360-373"/>
    <s v="Programs"/>
  </r>
  <r>
    <s v="WD307"/>
    <x v="40"/>
    <x v="441"/>
    <x v="441"/>
    <s v="DIS-E Cap Blanket"/>
    <d v="2013-01-01T00:00:00"/>
    <x v="3"/>
    <n v="201503"/>
    <x v="0"/>
    <x v="0"/>
    <s v="367000"/>
    <s v="028                                "/>
    <s v="00"/>
    <s v="UADD    "/>
    <x v="239"/>
    <s v="2470"/>
    <s v="WD307"/>
    <x v="40"/>
    <s v="Elec Distribution 360-373"/>
    <s v="Programs"/>
  </r>
  <r>
    <s v="WD307"/>
    <x v="40"/>
    <x v="441"/>
    <x v="441"/>
    <s v="DIS-E Cap Blanket"/>
    <d v="2013-01-01T00:00:00"/>
    <x v="3"/>
    <n v="201503"/>
    <x v="0"/>
    <x v="0"/>
    <s v="368000"/>
    <s v="028                                "/>
    <s v="00"/>
    <s v="UADD    "/>
    <x v="239"/>
    <s v="2470"/>
    <s v="WD307"/>
    <x v="40"/>
    <s v="Elec Distribution 360-373"/>
    <s v="Programs"/>
  </r>
  <r>
    <s v="WD307"/>
    <x v="40"/>
    <x v="441"/>
    <x v="441"/>
    <s v="DIS-E Cap Blanket"/>
    <d v="2013-01-01T00:00:00"/>
    <x v="3"/>
    <n v="201503"/>
    <x v="0"/>
    <x v="0"/>
    <s v="369100"/>
    <s v="028                                "/>
    <s v="00"/>
    <s v="UADD    "/>
    <x v="239"/>
    <s v="2470"/>
    <s v="WD307"/>
    <x v="40"/>
    <s v="Elec Distribution 360-373"/>
    <s v="Programs"/>
  </r>
  <r>
    <s v="WD307"/>
    <x v="40"/>
    <x v="441"/>
    <x v="441"/>
    <s v="DIS-E Cap Blanket"/>
    <d v="2013-01-01T00:00:00"/>
    <x v="3"/>
    <n v="201503"/>
    <x v="0"/>
    <x v="0"/>
    <s v="369300"/>
    <s v="028                                "/>
    <s v="00"/>
    <s v="UADD    "/>
    <x v="239"/>
    <s v="2470"/>
    <s v="WD307"/>
    <x v="40"/>
    <s v="Elec Distribution 360-373"/>
    <s v="Programs"/>
  </r>
  <r>
    <s v="WD307"/>
    <x v="40"/>
    <x v="441"/>
    <x v="441"/>
    <s v="DIS-E Cap Blanket"/>
    <d v="2013-01-01T00:00:00"/>
    <x v="3"/>
    <n v="201503"/>
    <x v="0"/>
    <x v="0"/>
    <s v="373400"/>
    <s v="028                                "/>
    <s v="00"/>
    <s v="UADD    "/>
    <x v="239"/>
    <s v="2470"/>
    <s v="WD307"/>
    <x v="40"/>
    <s v="Elec Distribution 360-373"/>
    <s v="Programs"/>
  </r>
  <r>
    <s v="BD201"/>
    <x v="40"/>
    <x v="442"/>
    <x v="442"/>
    <s v="DIS-E Cap Blanket"/>
    <d v="2012-05-11T00:00:00"/>
    <x v="3"/>
    <n v="201503"/>
    <x v="0"/>
    <x v="0"/>
    <s v="364000"/>
    <s v="028                                "/>
    <s v="00"/>
    <s v="UADD    "/>
    <x v="6912"/>
    <s v="2470"/>
    <s v="BD201"/>
    <x v="40"/>
    <s v="Elec Distribution 360-373"/>
    <s v="Programs"/>
  </r>
  <r>
    <s v="BD201"/>
    <x v="40"/>
    <x v="442"/>
    <x v="442"/>
    <s v="DIS-E Cap Blanket"/>
    <d v="2012-05-11T00:00:00"/>
    <x v="3"/>
    <n v="201503"/>
    <x v="0"/>
    <x v="0"/>
    <s v="365000"/>
    <s v="028                                "/>
    <s v="00"/>
    <s v="UADD    "/>
    <x v="6913"/>
    <s v="2470"/>
    <s v="BD201"/>
    <x v="40"/>
    <s v="Elec Distribution 360-373"/>
    <s v="Programs"/>
  </r>
  <r>
    <s v="BD201"/>
    <x v="40"/>
    <x v="442"/>
    <x v="442"/>
    <s v="DIS-E Cap Blanket"/>
    <d v="2012-05-11T00:00:00"/>
    <x v="3"/>
    <n v="201503"/>
    <x v="0"/>
    <x v="0"/>
    <s v="366000"/>
    <s v="028                                "/>
    <s v="00"/>
    <s v="UADD    "/>
    <x v="6914"/>
    <s v="2470"/>
    <s v="BD201"/>
    <x v="40"/>
    <s v="Elec Distribution 360-373"/>
    <s v="Programs"/>
  </r>
  <r>
    <s v="XS102"/>
    <x v="41"/>
    <x v="443"/>
    <x v="443"/>
    <s v="TRN-Cap Specific"/>
    <d v="2012-05-22T00:00:00"/>
    <x v="3"/>
    <n v="201503"/>
    <x v="0"/>
    <x v="3"/>
    <s v="352000"/>
    <s v="028                                "/>
    <s v="ODS"/>
    <s v="UADD    "/>
    <x v="6915"/>
    <s v="2481"/>
    <s v="XS102"/>
    <x v="41"/>
    <s v="Elec Transmission 350-359"/>
    <s v="Programs"/>
  </r>
  <r>
    <s v="XS102"/>
    <x v="41"/>
    <x v="443"/>
    <x v="443"/>
    <s v="TRN-Cap Specific"/>
    <d v="2012-05-22T00:00:00"/>
    <x v="3"/>
    <n v="201503"/>
    <x v="0"/>
    <x v="3"/>
    <s v="353000"/>
    <s v="028                                "/>
    <s v="ODS"/>
    <s v="UADD    "/>
    <x v="6916"/>
    <s v="2481"/>
    <s v="XS102"/>
    <x v="41"/>
    <s v="Elec Transmission 350-359"/>
    <s v="Programs"/>
  </r>
  <r>
    <s v="XS102"/>
    <x v="41"/>
    <x v="1014"/>
    <x v="1014"/>
    <s v="DIS-E Cap Specific"/>
    <d v="2012-05-22T00:00:00"/>
    <x v="3"/>
    <n v="201503"/>
    <x v="0"/>
    <x v="0"/>
    <s v="364000"/>
    <s v="028                                "/>
    <s v="ODS"/>
    <s v="UADD    "/>
    <x v="6917"/>
    <s v="2481"/>
    <s v="XS102"/>
    <x v="41"/>
    <s v="Elec Transmission 350-359"/>
    <s v="Programs"/>
  </r>
  <r>
    <s v="XS102"/>
    <x v="41"/>
    <x v="1014"/>
    <x v="1014"/>
    <s v="DIS-E Cap Specific"/>
    <d v="2012-05-22T00:00:00"/>
    <x v="3"/>
    <n v="201503"/>
    <x v="0"/>
    <x v="0"/>
    <s v="365000"/>
    <s v="028                                "/>
    <s v="ODS"/>
    <s v="UADD    "/>
    <x v="6918"/>
    <s v="2481"/>
    <s v="XS102"/>
    <x v="41"/>
    <s v="Elec Transmission 350-359"/>
    <s v="Programs"/>
  </r>
  <r>
    <s v="XS102"/>
    <x v="41"/>
    <x v="1014"/>
    <x v="1014"/>
    <s v="DIS-E Cap Specific"/>
    <d v="2012-05-22T00:00:00"/>
    <x v="3"/>
    <n v="201503"/>
    <x v="0"/>
    <x v="0"/>
    <s v="366000"/>
    <s v="028                                "/>
    <s v="ODS"/>
    <s v="UADD    "/>
    <x v="6919"/>
    <s v="2481"/>
    <s v="XS102"/>
    <x v="41"/>
    <s v="Elec Transmission 350-359"/>
    <s v="Programs"/>
  </r>
  <r>
    <s v="XS102"/>
    <x v="41"/>
    <x v="1014"/>
    <x v="1014"/>
    <s v="DIS-E Cap Specific"/>
    <d v="2012-05-22T00:00:00"/>
    <x v="3"/>
    <n v="201503"/>
    <x v="0"/>
    <x v="0"/>
    <s v="367000"/>
    <s v="028                                "/>
    <s v="ODS"/>
    <s v="UADD    "/>
    <x v="6920"/>
    <s v="2481"/>
    <s v="XS102"/>
    <x v="41"/>
    <s v="Elec Transmission 350-359"/>
    <s v="Programs"/>
  </r>
  <r>
    <s v="XS102"/>
    <x v="41"/>
    <x v="1014"/>
    <x v="1014"/>
    <s v="DIS-E Cap Specific"/>
    <d v="2012-05-22T00:00:00"/>
    <x v="3"/>
    <n v="201503"/>
    <x v="0"/>
    <x v="0"/>
    <s v="369300"/>
    <s v="028                                "/>
    <s v="ODS"/>
    <s v="UADD    "/>
    <x v="6921"/>
    <s v="2481"/>
    <s v="XS102"/>
    <x v="41"/>
    <s v="Elec Transmission 350-359"/>
    <s v="Programs"/>
  </r>
  <r>
    <s v="PS002"/>
    <x v="42"/>
    <x v="445"/>
    <x v="445"/>
    <s v="TRN-Cap Specific"/>
    <d v="2010-02-15T00:00:00"/>
    <x v="3"/>
    <n v="201503"/>
    <x v="0"/>
    <x v="3"/>
    <s v="352000"/>
    <s v="038                                "/>
    <s v="M23"/>
    <s v="UADD    "/>
    <x v="3457"/>
    <s v="2484"/>
    <s v="PS002"/>
    <x v="42"/>
    <s v="Elec Transmission 350-359"/>
    <s v="Projects"/>
  </r>
  <r>
    <s v="PS002"/>
    <x v="42"/>
    <x v="445"/>
    <x v="445"/>
    <s v="TRN-Cap Specific"/>
    <d v="2010-02-15T00:00:00"/>
    <x v="3"/>
    <n v="201503"/>
    <x v="0"/>
    <x v="3"/>
    <s v="353000"/>
    <s v="038                                "/>
    <s v="M23"/>
    <s v="UADD    "/>
    <x v="6922"/>
    <s v="2484"/>
    <s v="PS002"/>
    <x v="42"/>
    <s v="Elec Transmission 350-359"/>
    <s v="Projects"/>
  </r>
  <r>
    <s v="XS904"/>
    <x v="121"/>
    <x v="1015"/>
    <x v="1015"/>
    <s v="SUBDIST-E Cap Specfc"/>
    <d v="2015-01-01T00:00:00"/>
    <x v="3"/>
    <n v="201503"/>
    <x v="0"/>
    <x v="0"/>
    <s v="362000"/>
    <s v="028                                "/>
    <s v="AIR"/>
    <s v="UADD    "/>
    <x v="6923"/>
    <s v="2493"/>
    <s v="XS904"/>
    <x v="121"/>
    <s v="Elec Distribution 360-373"/>
    <s v="Programs"/>
  </r>
  <r>
    <s v="XS904"/>
    <x v="121"/>
    <x v="1016"/>
    <x v="1016"/>
    <s v="SUBDIST-E Cap Specfc"/>
    <d v="2014-07-01T00:00:00"/>
    <x v="3"/>
    <n v="201503"/>
    <x v="0"/>
    <x v="0"/>
    <s v="362000"/>
    <s v="028                                "/>
    <s v="GLN"/>
    <s v="UADD    "/>
    <x v="6924"/>
    <s v="2493"/>
    <s v="XS904"/>
    <x v="121"/>
    <s v="Elec Distribution 360-373"/>
    <s v="Programs"/>
  </r>
  <r>
    <s v="XS904"/>
    <x v="121"/>
    <x v="1017"/>
    <x v="1017"/>
    <s v="SUBDIST-E Cap Specfc"/>
    <d v="2014-07-01T00:00:00"/>
    <x v="3"/>
    <n v="201503"/>
    <x v="0"/>
    <x v="1"/>
    <s v="362000"/>
    <s v="038                                "/>
    <s v="JUL"/>
    <s v="UADD    "/>
    <x v="6925"/>
    <s v="2493"/>
    <s v="XS904"/>
    <x v="121"/>
    <s v="Elec Distribution 360-373"/>
    <s v="Programs"/>
  </r>
  <r>
    <s v="XS904"/>
    <x v="121"/>
    <x v="1018"/>
    <x v="1018"/>
    <s v="SUBDIST-E Cap Specfc"/>
    <d v="2014-12-01T00:00:00"/>
    <x v="3"/>
    <n v="201503"/>
    <x v="0"/>
    <x v="1"/>
    <s v="362000"/>
    <s v="038                                "/>
    <s v="M15"/>
    <s v="UADD    "/>
    <x v="6926"/>
    <s v="2493"/>
    <s v="XS904"/>
    <x v="121"/>
    <s v="Elec Distribution 360-373"/>
    <s v="Programs"/>
  </r>
  <r>
    <s v="XS904"/>
    <x v="121"/>
    <x v="1019"/>
    <x v="1019"/>
    <s v="SUBDIST-E Cap Specfc"/>
    <d v="2015-01-01T00:00:00"/>
    <x v="3"/>
    <n v="201503"/>
    <x v="0"/>
    <x v="1"/>
    <s v="362000"/>
    <s v="038                                "/>
    <s v="OSB"/>
    <s v="UADD    "/>
    <x v="6927"/>
    <s v="2493"/>
    <s v="XS904"/>
    <x v="121"/>
    <s v="Elec Distribution 360-373"/>
    <s v="Programs"/>
  </r>
  <r>
    <s v="XS904"/>
    <x v="121"/>
    <x v="1020"/>
    <x v="1020"/>
    <s v="SUBDIST-E Cap Specfc"/>
    <d v="2014-08-01T00:00:00"/>
    <x v="3"/>
    <n v="201503"/>
    <x v="0"/>
    <x v="0"/>
    <s v="362000"/>
    <s v="028                                "/>
    <s v="SPU"/>
    <s v="UADD    "/>
    <x v="6928"/>
    <s v="2493"/>
    <s v="XS904"/>
    <x v="121"/>
    <s v="Elec Distribution 360-373"/>
    <s v="Programs"/>
  </r>
  <r>
    <s v="SD507"/>
    <x v="43"/>
    <x v="1021"/>
    <x v="1021"/>
    <s v="DIS-E Cap Specific"/>
    <d v="2012-12-01T00:00:00"/>
    <x v="3"/>
    <n v="201503"/>
    <x v="0"/>
    <x v="0"/>
    <s v="364000"/>
    <s v="028                                "/>
    <s v="00"/>
    <s v="CFNU    "/>
    <x v="6929"/>
    <s v="2514"/>
    <s v="SD507"/>
    <x v="43"/>
    <s v="Elec Distribution 360-373"/>
    <s v="Maintenance"/>
  </r>
  <r>
    <s v="SD507"/>
    <x v="43"/>
    <x v="1021"/>
    <x v="1021"/>
    <s v="DIS-E Cap Specific"/>
    <d v="2012-12-01T00:00:00"/>
    <x v="3"/>
    <n v="201503"/>
    <x v="0"/>
    <x v="0"/>
    <s v="364000"/>
    <s v="028                                "/>
    <s v="00"/>
    <s v="NURV    "/>
    <x v="6930"/>
    <s v="2514"/>
    <s v="SD507"/>
    <x v="43"/>
    <s v="Elec Distribution 360-373"/>
    <s v="Maintenance"/>
  </r>
  <r>
    <s v="SD507"/>
    <x v="43"/>
    <x v="1021"/>
    <x v="1021"/>
    <s v="DIS-E Cap Specific"/>
    <d v="2012-12-01T00:00:00"/>
    <x v="3"/>
    <n v="201503"/>
    <x v="0"/>
    <x v="0"/>
    <s v="365000"/>
    <s v="028                                "/>
    <s v="00"/>
    <s v="CFNU    "/>
    <x v="6931"/>
    <s v="2514"/>
    <s v="SD507"/>
    <x v="43"/>
    <s v="Elec Distribution 360-373"/>
    <s v="Maintenance"/>
  </r>
  <r>
    <s v="SD507"/>
    <x v="43"/>
    <x v="1021"/>
    <x v="1021"/>
    <s v="DIS-E Cap Specific"/>
    <d v="2012-12-01T00:00:00"/>
    <x v="3"/>
    <n v="201503"/>
    <x v="0"/>
    <x v="0"/>
    <s v="365000"/>
    <s v="028                                "/>
    <s v="00"/>
    <s v="NURV    "/>
    <x v="6932"/>
    <s v="2514"/>
    <s v="SD507"/>
    <x v="43"/>
    <s v="Elec Distribution 360-373"/>
    <s v="Maintenance"/>
  </r>
  <r>
    <s v="SD507"/>
    <x v="43"/>
    <x v="1021"/>
    <x v="1021"/>
    <s v="DIS-E Cap Specific"/>
    <d v="2012-12-01T00:00:00"/>
    <x v="3"/>
    <n v="201503"/>
    <x v="0"/>
    <x v="0"/>
    <s v="368000"/>
    <s v="028                                "/>
    <s v="00"/>
    <s v="CFNU    "/>
    <x v="6933"/>
    <s v="2514"/>
    <s v="SD507"/>
    <x v="43"/>
    <s v="Elec Distribution 360-373"/>
    <s v="Maintenance"/>
  </r>
  <r>
    <s v="SD507"/>
    <x v="43"/>
    <x v="1021"/>
    <x v="1021"/>
    <s v="DIS-E Cap Specific"/>
    <d v="2012-12-01T00:00:00"/>
    <x v="3"/>
    <n v="201503"/>
    <x v="0"/>
    <x v="0"/>
    <s v="368000"/>
    <s v="028                                "/>
    <s v="00"/>
    <s v="NURV    "/>
    <x v="6934"/>
    <s v="2514"/>
    <s v="SD507"/>
    <x v="43"/>
    <s v="Elec Distribution 360-373"/>
    <s v="Maintenance"/>
  </r>
  <r>
    <s v="SD314"/>
    <x v="43"/>
    <x v="1022"/>
    <x v="1022"/>
    <s v="DIS-E Cap Specific"/>
    <d v="2013-10-01T00:00:00"/>
    <x v="3"/>
    <n v="201503"/>
    <x v="0"/>
    <x v="0"/>
    <s v="364000"/>
    <s v="028                                "/>
    <s v="00"/>
    <s v="UADD    "/>
    <x v="6935"/>
    <s v="2514"/>
    <s v="SD314"/>
    <x v="43"/>
    <s v="Elec Distribution 360-373"/>
    <s v="Programs"/>
  </r>
  <r>
    <s v="SD314"/>
    <x v="43"/>
    <x v="1022"/>
    <x v="1022"/>
    <s v="DIS-E Cap Specific"/>
    <d v="2013-10-01T00:00:00"/>
    <x v="3"/>
    <n v="201503"/>
    <x v="0"/>
    <x v="0"/>
    <s v="365000"/>
    <s v="028                                "/>
    <s v="00"/>
    <s v="UADD    "/>
    <x v="6936"/>
    <s v="2514"/>
    <s v="SD314"/>
    <x v="43"/>
    <s v="Elec Distribution 360-373"/>
    <s v="Programs"/>
  </r>
  <r>
    <s v="SD314"/>
    <x v="43"/>
    <x v="1022"/>
    <x v="1022"/>
    <s v="DIS-E Cap Specific"/>
    <d v="2013-10-01T00:00:00"/>
    <x v="3"/>
    <n v="201503"/>
    <x v="0"/>
    <x v="0"/>
    <s v="366000"/>
    <s v="028                                "/>
    <s v="00"/>
    <s v="UADD    "/>
    <x v="6937"/>
    <s v="2514"/>
    <s v="SD314"/>
    <x v="43"/>
    <s v="Elec Distribution 360-373"/>
    <s v="Programs"/>
  </r>
  <r>
    <s v="SD314"/>
    <x v="43"/>
    <x v="1022"/>
    <x v="1022"/>
    <s v="DIS-E Cap Specific"/>
    <d v="2013-10-01T00:00:00"/>
    <x v="3"/>
    <n v="201503"/>
    <x v="0"/>
    <x v="0"/>
    <s v="367000"/>
    <s v="028                                "/>
    <s v="00"/>
    <s v="UADD    "/>
    <x v="6938"/>
    <s v="2514"/>
    <s v="SD314"/>
    <x v="43"/>
    <s v="Elec Distribution 360-373"/>
    <s v="Programs"/>
  </r>
  <r>
    <s v="SD314"/>
    <x v="43"/>
    <x v="1022"/>
    <x v="1022"/>
    <s v="DIS-E Cap Specific"/>
    <d v="2013-10-01T00:00:00"/>
    <x v="3"/>
    <n v="201503"/>
    <x v="0"/>
    <x v="0"/>
    <s v="368000"/>
    <s v="028                                "/>
    <s v="00"/>
    <s v="UADD    "/>
    <x v="6939"/>
    <s v="2514"/>
    <s v="SD314"/>
    <x v="43"/>
    <s v="Elec Distribution 360-373"/>
    <s v="Programs"/>
  </r>
  <r>
    <s v="SD314"/>
    <x v="43"/>
    <x v="1022"/>
    <x v="1022"/>
    <s v="DIS-E Cap Specific"/>
    <d v="2013-10-01T00:00:00"/>
    <x v="3"/>
    <n v="201503"/>
    <x v="0"/>
    <x v="0"/>
    <s v="369300"/>
    <s v="028                                "/>
    <s v="00"/>
    <s v="UADD    "/>
    <x v="6940"/>
    <s v="2514"/>
    <s v="SD314"/>
    <x v="43"/>
    <s v="Elec Distribution 360-373"/>
    <s v="Programs"/>
  </r>
  <r>
    <s v="FD101"/>
    <x v="43"/>
    <x v="451"/>
    <x v="451"/>
    <s v="DIS-E Cap Specific"/>
    <d v="2014-06-01T00:00:00"/>
    <x v="3"/>
    <n v="201503"/>
    <x v="0"/>
    <x v="0"/>
    <s v="364000"/>
    <s v="028                                "/>
    <s v="00"/>
    <s v="UADD    "/>
    <x v="6941"/>
    <s v="2514"/>
    <s v="FD101"/>
    <x v="43"/>
    <s v="Elec Distribution 360-373"/>
    <s v="Programs"/>
  </r>
  <r>
    <s v="FD101"/>
    <x v="43"/>
    <x v="451"/>
    <x v="451"/>
    <s v="DIS-E Cap Specific"/>
    <d v="2014-06-01T00:00:00"/>
    <x v="3"/>
    <n v="201503"/>
    <x v="0"/>
    <x v="0"/>
    <s v="365000"/>
    <s v="028                                "/>
    <s v="00"/>
    <s v="UADD    "/>
    <x v="6942"/>
    <s v="2514"/>
    <s v="FD101"/>
    <x v="43"/>
    <s v="Elec Distribution 360-373"/>
    <s v="Programs"/>
  </r>
  <r>
    <s v="FD301"/>
    <x v="43"/>
    <x v="452"/>
    <x v="452"/>
    <s v="DIS-E Cap Specific"/>
    <d v="2013-03-01T00:00:00"/>
    <x v="3"/>
    <n v="201503"/>
    <x v="0"/>
    <x v="0"/>
    <s v="364000"/>
    <s v="028                                "/>
    <s v="00"/>
    <s v="UADD    "/>
    <x v="6943"/>
    <s v="2514"/>
    <s v="FD301"/>
    <x v="43"/>
    <s v="Elec Distribution 360-373"/>
    <s v="Programs"/>
  </r>
  <r>
    <s v="FD301"/>
    <x v="43"/>
    <x v="452"/>
    <x v="452"/>
    <s v="DIS-E Cap Specific"/>
    <d v="2013-03-01T00:00:00"/>
    <x v="3"/>
    <n v="201503"/>
    <x v="0"/>
    <x v="0"/>
    <s v="365000"/>
    <s v="028                                "/>
    <s v="00"/>
    <s v="UADD    "/>
    <x v="6944"/>
    <s v="2514"/>
    <s v="FD301"/>
    <x v="43"/>
    <s v="Elec Distribution 360-373"/>
    <s v="Programs"/>
  </r>
  <r>
    <s v="FD301"/>
    <x v="43"/>
    <x v="452"/>
    <x v="452"/>
    <s v="DIS-E Cap Specific"/>
    <d v="2013-03-01T00:00:00"/>
    <x v="3"/>
    <n v="201503"/>
    <x v="0"/>
    <x v="0"/>
    <s v="366000"/>
    <s v="028                                "/>
    <s v="00"/>
    <s v="UADD    "/>
    <x v="6945"/>
    <s v="2514"/>
    <s v="FD301"/>
    <x v="43"/>
    <s v="Elec Distribution 360-373"/>
    <s v="Programs"/>
  </r>
  <r>
    <s v="FD301"/>
    <x v="43"/>
    <x v="452"/>
    <x v="452"/>
    <s v="DIS-E Cap Specific"/>
    <d v="2013-03-01T00:00:00"/>
    <x v="3"/>
    <n v="201503"/>
    <x v="0"/>
    <x v="0"/>
    <s v="367000"/>
    <s v="028                                "/>
    <s v="00"/>
    <s v="UADD    "/>
    <x v="6946"/>
    <s v="2514"/>
    <s v="FD301"/>
    <x v="43"/>
    <s v="Elec Distribution 360-373"/>
    <s v="Programs"/>
  </r>
  <r>
    <s v="FD301"/>
    <x v="43"/>
    <x v="452"/>
    <x v="452"/>
    <s v="DIS-E Cap Specific"/>
    <d v="2013-03-01T00:00:00"/>
    <x v="3"/>
    <n v="201503"/>
    <x v="0"/>
    <x v="0"/>
    <s v="369300"/>
    <s v="028                                "/>
    <s v="00"/>
    <s v="UADD    "/>
    <x v="4867"/>
    <s v="2514"/>
    <s v="FD301"/>
    <x v="43"/>
    <s v="Elec Distribution 360-373"/>
    <s v="Programs"/>
  </r>
  <r>
    <s v="SD211"/>
    <x v="43"/>
    <x v="1023"/>
    <x v="1023"/>
    <s v="DIS-E Cap Specific"/>
    <d v="2012-10-16T00:00:00"/>
    <x v="3"/>
    <n v="201503"/>
    <x v="0"/>
    <x v="0"/>
    <s v="365000"/>
    <s v="028                                "/>
    <s v="00"/>
    <s v="CFNU    "/>
    <x v="6947"/>
    <s v="2514"/>
    <s v="SD211"/>
    <x v="43"/>
    <s v="Elec Distribution 360-373"/>
    <s v="Programs"/>
  </r>
  <r>
    <s v="SD211"/>
    <x v="43"/>
    <x v="1023"/>
    <x v="1023"/>
    <s v="DIS-E Cap Specific"/>
    <d v="2012-10-16T00:00:00"/>
    <x v="3"/>
    <n v="201503"/>
    <x v="0"/>
    <x v="0"/>
    <s v="365000"/>
    <s v="028                                "/>
    <s v="00"/>
    <s v="NURV    "/>
    <x v="6948"/>
    <s v="2514"/>
    <s v="SD211"/>
    <x v="43"/>
    <s v="Elec Distribution 360-373"/>
    <s v="Programs"/>
  </r>
  <r>
    <s v="SD211"/>
    <x v="43"/>
    <x v="1023"/>
    <x v="1023"/>
    <s v="DIS-E Cap Specific"/>
    <d v="2012-10-16T00:00:00"/>
    <x v="3"/>
    <n v="201503"/>
    <x v="0"/>
    <x v="0"/>
    <s v="367000"/>
    <s v="028                                "/>
    <s v="00"/>
    <s v="CFNU    "/>
    <x v="6949"/>
    <s v="2514"/>
    <s v="SD211"/>
    <x v="43"/>
    <s v="Elec Distribution 360-373"/>
    <s v="Programs"/>
  </r>
  <r>
    <s v="SD211"/>
    <x v="43"/>
    <x v="1023"/>
    <x v="1023"/>
    <s v="DIS-E Cap Specific"/>
    <d v="2012-10-16T00:00:00"/>
    <x v="3"/>
    <n v="201503"/>
    <x v="0"/>
    <x v="0"/>
    <s v="367000"/>
    <s v="028                                "/>
    <s v="00"/>
    <s v="NURV    "/>
    <x v="6950"/>
    <s v="2514"/>
    <s v="SD211"/>
    <x v="43"/>
    <s v="Elec Distribution 360-373"/>
    <s v="Programs"/>
  </r>
  <r>
    <s v="SD211"/>
    <x v="43"/>
    <x v="1023"/>
    <x v="1023"/>
    <s v="DIS-E Cap Specific"/>
    <d v="2012-10-16T00:00:00"/>
    <x v="3"/>
    <n v="201503"/>
    <x v="0"/>
    <x v="0"/>
    <s v="369300"/>
    <s v="028                                "/>
    <s v="00"/>
    <s v="CFNU    "/>
    <x v="6951"/>
    <s v="2514"/>
    <s v="SD211"/>
    <x v="43"/>
    <s v="Elec Distribution 360-373"/>
    <s v="Programs"/>
  </r>
  <r>
    <s v="SD211"/>
    <x v="43"/>
    <x v="1023"/>
    <x v="1023"/>
    <s v="DIS-E Cap Specific"/>
    <d v="2012-10-16T00:00:00"/>
    <x v="3"/>
    <n v="201503"/>
    <x v="0"/>
    <x v="0"/>
    <s v="369300"/>
    <s v="028                                "/>
    <s v="00"/>
    <s v="NURV    "/>
    <x v="6952"/>
    <s v="2514"/>
    <s v="SD211"/>
    <x v="43"/>
    <s v="Elec Distribution 360-373"/>
    <s v="Programs"/>
  </r>
  <r>
    <s v="CD404"/>
    <x v="44"/>
    <x v="453"/>
    <x v="453"/>
    <s v="DIS-E Cap Specific"/>
    <d v="2013-12-01T00:00:00"/>
    <x v="3"/>
    <n v="201503"/>
    <x v="0"/>
    <x v="1"/>
    <s v="364000"/>
    <s v="038                                "/>
    <s v="00"/>
    <s v="UADD    "/>
    <x v="6953"/>
    <s v="2515"/>
    <s v="CD404"/>
    <x v="44"/>
    <s v="Elec Distribution 360-373"/>
    <s v="Programs"/>
  </r>
  <r>
    <s v="CD404"/>
    <x v="44"/>
    <x v="453"/>
    <x v="453"/>
    <s v="DIS-E Cap Specific"/>
    <d v="2013-12-01T00:00:00"/>
    <x v="3"/>
    <n v="201503"/>
    <x v="0"/>
    <x v="1"/>
    <s v="365000"/>
    <s v="038                                "/>
    <s v="00"/>
    <s v="UADD    "/>
    <x v="6954"/>
    <s v="2515"/>
    <s v="CD404"/>
    <x v="44"/>
    <s v="Elec Distribution 360-373"/>
    <s v="Programs"/>
  </r>
  <r>
    <s v="CD404"/>
    <x v="44"/>
    <x v="453"/>
    <x v="453"/>
    <s v="DIS-E Cap Specific"/>
    <d v="2013-12-01T00:00:00"/>
    <x v="3"/>
    <n v="201503"/>
    <x v="0"/>
    <x v="1"/>
    <s v="366000"/>
    <s v="038                                "/>
    <s v="00"/>
    <s v="UADD    "/>
    <x v="6955"/>
    <s v="2515"/>
    <s v="CD404"/>
    <x v="44"/>
    <s v="Elec Distribution 360-373"/>
    <s v="Programs"/>
  </r>
  <r>
    <s v="CD404"/>
    <x v="44"/>
    <x v="453"/>
    <x v="453"/>
    <s v="DIS-E Cap Specific"/>
    <d v="2013-12-01T00:00:00"/>
    <x v="3"/>
    <n v="201503"/>
    <x v="0"/>
    <x v="1"/>
    <s v="367000"/>
    <s v="038                                "/>
    <s v="00"/>
    <s v="UADD    "/>
    <x v="6956"/>
    <s v="2515"/>
    <s v="CD404"/>
    <x v="44"/>
    <s v="Elec Distribution 360-373"/>
    <s v="Programs"/>
  </r>
  <r>
    <s v="CD404"/>
    <x v="44"/>
    <x v="453"/>
    <x v="453"/>
    <s v="DIS-E Cap Specific"/>
    <d v="2013-12-01T00:00:00"/>
    <x v="3"/>
    <n v="201503"/>
    <x v="0"/>
    <x v="1"/>
    <s v="368000"/>
    <s v="038                                "/>
    <s v="00"/>
    <s v="UADD    "/>
    <x v="6698"/>
    <s v="2515"/>
    <s v="CD404"/>
    <x v="44"/>
    <s v="Elec Distribution 360-373"/>
    <s v="Programs"/>
  </r>
  <r>
    <s v="CD404"/>
    <x v="44"/>
    <x v="453"/>
    <x v="453"/>
    <s v="DIS-E Cap Specific"/>
    <d v="2013-12-01T00:00:00"/>
    <x v="3"/>
    <n v="201503"/>
    <x v="0"/>
    <x v="1"/>
    <s v="369300"/>
    <s v="038                                "/>
    <s v="00"/>
    <s v="UADD    "/>
    <x v="6957"/>
    <s v="2515"/>
    <s v="CD404"/>
    <x v="44"/>
    <s v="Elec Distribution 360-373"/>
    <s v="Programs"/>
  </r>
  <r>
    <s v="LD102"/>
    <x v="122"/>
    <x v="1024"/>
    <x v="1024"/>
    <s v="DIS-E Cap Specific"/>
    <d v="2012-11-01T00:00:00"/>
    <x v="3"/>
    <n v="201503"/>
    <x v="0"/>
    <x v="1"/>
    <s v="364000"/>
    <s v="038                                "/>
    <s v="00"/>
    <s v="CFNU    "/>
    <x v="6958"/>
    <s v="2516"/>
    <s v="LD102"/>
    <x v="122"/>
    <s v="Elec Distribution 360-373"/>
    <s v="Maintenance"/>
  </r>
  <r>
    <s v="LD102"/>
    <x v="122"/>
    <x v="1024"/>
    <x v="1024"/>
    <s v="DIS-E Cap Specific"/>
    <d v="2012-11-01T00:00:00"/>
    <x v="3"/>
    <n v="201503"/>
    <x v="0"/>
    <x v="1"/>
    <s v="364000"/>
    <s v="038                                "/>
    <s v="00"/>
    <s v="NURV    "/>
    <x v="6959"/>
    <s v="2516"/>
    <s v="LD102"/>
    <x v="122"/>
    <s v="Elec Distribution 360-373"/>
    <s v="Maintenance"/>
  </r>
  <r>
    <s v="LD102"/>
    <x v="122"/>
    <x v="1024"/>
    <x v="1024"/>
    <s v="DIS-E Cap Specific"/>
    <d v="2012-11-01T00:00:00"/>
    <x v="3"/>
    <n v="201503"/>
    <x v="0"/>
    <x v="1"/>
    <s v="365000"/>
    <s v="038                                "/>
    <s v="00"/>
    <s v="CFNU    "/>
    <x v="6960"/>
    <s v="2516"/>
    <s v="LD102"/>
    <x v="122"/>
    <s v="Elec Distribution 360-373"/>
    <s v="Maintenance"/>
  </r>
  <r>
    <s v="LD102"/>
    <x v="122"/>
    <x v="1024"/>
    <x v="1024"/>
    <s v="DIS-E Cap Specific"/>
    <d v="2012-11-01T00:00:00"/>
    <x v="3"/>
    <n v="201503"/>
    <x v="0"/>
    <x v="1"/>
    <s v="365000"/>
    <s v="038                                "/>
    <s v="00"/>
    <s v="NURV    "/>
    <x v="6961"/>
    <s v="2516"/>
    <s v="LD102"/>
    <x v="122"/>
    <s v="Elec Distribution 360-373"/>
    <s v="Maintenance"/>
  </r>
  <r>
    <s v="LD102"/>
    <x v="122"/>
    <x v="1024"/>
    <x v="1024"/>
    <s v="DIS-E Cap Specific"/>
    <d v="2012-11-01T00:00:00"/>
    <x v="3"/>
    <n v="201503"/>
    <x v="0"/>
    <x v="1"/>
    <s v="366000"/>
    <s v="038                                "/>
    <s v="00"/>
    <s v="CFNU    "/>
    <x v="6962"/>
    <s v="2516"/>
    <s v="LD102"/>
    <x v="122"/>
    <s v="Elec Distribution 360-373"/>
    <s v="Maintenance"/>
  </r>
  <r>
    <s v="LD102"/>
    <x v="122"/>
    <x v="1024"/>
    <x v="1024"/>
    <s v="DIS-E Cap Specific"/>
    <d v="2012-11-01T00:00:00"/>
    <x v="3"/>
    <n v="201503"/>
    <x v="0"/>
    <x v="1"/>
    <s v="366000"/>
    <s v="038                                "/>
    <s v="00"/>
    <s v="NURV    "/>
    <x v="6963"/>
    <s v="2516"/>
    <s v="LD102"/>
    <x v="122"/>
    <s v="Elec Distribution 360-373"/>
    <s v="Maintenance"/>
  </r>
  <r>
    <s v="LD102"/>
    <x v="122"/>
    <x v="1024"/>
    <x v="1024"/>
    <s v="DIS-E Cap Specific"/>
    <d v="2012-11-01T00:00:00"/>
    <x v="3"/>
    <n v="201503"/>
    <x v="0"/>
    <x v="1"/>
    <s v="367000"/>
    <s v="038                                "/>
    <s v="00"/>
    <s v="CFNU    "/>
    <x v="6964"/>
    <s v="2516"/>
    <s v="LD102"/>
    <x v="122"/>
    <s v="Elec Distribution 360-373"/>
    <s v="Maintenance"/>
  </r>
  <r>
    <s v="LD102"/>
    <x v="122"/>
    <x v="1024"/>
    <x v="1024"/>
    <s v="DIS-E Cap Specific"/>
    <d v="2012-11-01T00:00:00"/>
    <x v="3"/>
    <n v="201503"/>
    <x v="0"/>
    <x v="1"/>
    <s v="367000"/>
    <s v="038                                "/>
    <s v="00"/>
    <s v="NURV    "/>
    <x v="6965"/>
    <s v="2516"/>
    <s v="LD102"/>
    <x v="122"/>
    <s v="Elec Distribution 360-373"/>
    <s v="Maintenance"/>
  </r>
  <r>
    <s v="LD102"/>
    <x v="122"/>
    <x v="1024"/>
    <x v="1024"/>
    <s v="DIS-E Cap Specific"/>
    <d v="2012-11-01T00:00:00"/>
    <x v="3"/>
    <n v="201503"/>
    <x v="0"/>
    <x v="1"/>
    <s v="368000"/>
    <s v="038                                "/>
    <s v="00"/>
    <s v="CFNU    "/>
    <x v="6966"/>
    <s v="2516"/>
    <s v="LD102"/>
    <x v="122"/>
    <s v="Elec Distribution 360-373"/>
    <s v="Maintenance"/>
  </r>
  <r>
    <s v="LD102"/>
    <x v="122"/>
    <x v="1024"/>
    <x v="1024"/>
    <s v="DIS-E Cap Specific"/>
    <d v="2012-11-01T00:00:00"/>
    <x v="3"/>
    <n v="201503"/>
    <x v="0"/>
    <x v="1"/>
    <s v="368000"/>
    <s v="038                                "/>
    <s v="00"/>
    <s v="NURV    "/>
    <x v="6967"/>
    <s v="2516"/>
    <s v="LD102"/>
    <x v="122"/>
    <s v="Elec Distribution 360-373"/>
    <s v="Maintenance"/>
  </r>
  <r>
    <s v="LD102"/>
    <x v="122"/>
    <x v="1024"/>
    <x v="1024"/>
    <s v="DIS-E Cap Specific"/>
    <d v="2012-11-01T00:00:00"/>
    <x v="3"/>
    <n v="201503"/>
    <x v="0"/>
    <x v="1"/>
    <s v="369300"/>
    <s v="038                                "/>
    <s v="00"/>
    <s v="CFNU    "/>
    <x v="6968"/>
    <s v="2516"/>
    <s v="LD102"/>
    <x v="122"/>
    <s v="Elec Distribution 360-373"/>
    <s v="Maintenance"/>
  </r>
  <r>
    <s v="LD102"/>
    <x v="122"/>
    <x v="1024"/>
    <x v="1024"/>
    <s v="DIS-E Cap Specific"/>
    <d v="2012-11-01T00:00:00"/>
    <x v="3"/>
    <n v="201503"/>
    <x v="0"/>
    <x v="1"/>
    <s v="369300"/>
    <s v="038                                "/>
    <s v="00"/>
    <s v="NURV    "/>
    <x v="6969"/>
    <s v="2516"/>
    <s v="LD102"/>
    <x v="122"/>
    <s v="Elec Distribution 360-373"/>
    <s v="Maintenance"/>
  </r>
  <r>
    <s v="LD102"/>
    <x v="122"/>
    <x v="1024"/>
    <x v="1024"/>
    <s v="DIS-E Cap Specific"/>
    <d v="2012-11-01T00:00:00"/>
    <x v="3"/>
    <n v="201503"/>
    <x v="0"/>
    <x v="1"/>
    <s v="373400"/>
    <s v="038                                "/>
    <s v="00"/>
    <s v="CFNU    "/>
    <x v="6970"/>
    <s v="2516"/>
    <s v="LD102"/>
    <x v="122"/>
    <s v="Elec Distribution 360-373"/>
    <s v="Maintenance"/>
  </r>
  <r>
    <s v="LD102"/>
    <x v="122"/>
    <x v="1024"/>
    <x v="1024"/>
    <s v="DIS-E Cap Specific"/>
    <d v="2012-11-01T00:00:00"/>
    <x v="3"/>
    <n v="201503"/>
    <x v="0"/>
    <x v="1"/>
    <s v="373400"/>
    <s v="038                                "/>
    <s v="00"/>
    <s v="NURV    "/>
    <x v="6971"/>
    <s v="2516"/>
    <s v="LD102"/>
    <x v="122"/>
    <s v="Elec Distribution 360-373"/>
    <s v="Maintenance"/>
  </r>
  <r>
    <s v="PD007"/>
    <x v="45"/>
    <x v="935"/>
    <x v="935"/>
    <s v="GP-Cap Specific"/>
    <d v="2010-07-01T00:00:00"/>
    <x v="3"/>
    <n v="201503"/>
    <x v="0"/>
    <x v="0"/>
    <s v="303100"/>
    <s v="028                                "/>
    <s v="00"/>
    <s v="CFNU    "/>
    <x v="6972"/>
    <s v="2530"/>
    <s v="PD007"/>
    <x v="45"/>
    <s v="Elec Distribution 360-373"/>
    <s v="Projects"/>
  </r>
  <r>
    <s v="PD007"/>
    <x v="45"/>
    <x v="935"/>
    <x v="935"/>
    <s v="GP-Cap Specific"/>
    <d v="2010-07-01T00:00:00"/>
    <x v="3"/>
    <n v="201503"/>
    <x v="0"/>
    <x v="0"/>
    <s v="303100"/>
    <s v="028                                "/>
    <s v="00"/>
    <s v="NURV    "/>
    <x v="6973"/>
    <s v="2530"/>
    <s v="PD007"/>
    <x v="45"/>
    <s v="Elec Distribution 360-373"/>
    <s v="Projects"/>
  </r>
  <r>
    <s v="PD010"/>
    <x v="45"/>
    <x v="936"/>
    <x v="936"/>
    <s v="GP-Cap Specific"/>
    <d v="2011-09-29T00:00:00"/>
    <x v="3"/>
    <n v="201503"/>
    <x v="0"/>
    <x v="0"/>
    <s v="303100"/>
    <s v="028                                "/>
    <s v="00"/>
    <s v="CFNU    "/>
    <x v="6974"/>
    <s v="2530"/>
    <s v="PD010"/>
    <x v="45"/>
    <s v="Elec Distribution 360-373"/>
    <s v="Committed"/>
  </r>
  <r>
    <s v="PD010"/>
    <x v="45"/>
    <x v="936"/>
    <x v="936"/>
    <s v="GP-Cap Specific"/>
    <d v="2011-09-29T00:00:00"/>
    <x v="3"/>
    <n v="201503"/>
    <x v="0"/>
    <x v="0"/>
    <s v="303100"/>
    <s v="028                                "/>
    <s v="00"/>
    <s v="NURV    "/>
    <x v="6975"/>
    <s v="2530"/>
    <s v="PD010"/>
    <x v="45"/>
    <s v="Elec Distribution 360-373"/>
    <s v="Committed"/>
  </r>
  <r>
    <s v="PD010"/>
    <x v="45"/>
    <x v="1025"/>
    <x v="1025"/>
    <s v="GP-Cap Specific"/>
    <d v="2011-09-29T00:00:00"/>
    <x v="3"/>
    <n v="201503"/>
    <x v="0"/>
    <x v="0"/>
    <s v="303100"/>
    <s v="028                                "/>
    <s v="00"/>
    <s v="CFNU    "/>
    <x v="6976"/>
    <s v="2530"/>
    <s v="PD010"/>
    <x v="45"/>
    <s v="Elec Distribution 360-373"/>
    <s v="Committed"/>
  </r>
  <r>
    <s v="PD010"/>
    <x v="45"/>
    <x v="1025"/>
    <x v="1025"/>
    <s v="GP-Cap Specific"/>
    <d v="2011-09-29T00:00:00"/>
    <x v="3"/>
    <n v="201503"/>
    <x v="0"/>
    <x v="0"/>
    <s v="303100"/>
    <s v="028                                "/>
    <s v="00"/>
    <s v="NURV    "/>
    <x v="6977"/>
    <s v="2530"/>
    <s v="PD010"/>
    <x v="45"/>
    <s v="Elec Distribution 360-373"/>
    <s v="Committed"/>
  </r>
  <r>
    <s v="PD009"/>
    <x v="45"/>
    <x v="1026"/>
    <x v="1026"/>
    <s v="GP-Cap Specific"/>
    <d v="2010-09-15T00:00:00"/>
    <x v="3"/>
    <n v="201503"/>
    <x v="0"/>
    <x v="0"/>
    <s v="303100"/>
    <s v="028                                "/>
    <s v="00"/>
    <s v="CFNU    "/>
    <x v="6978"/>
    <s v="2530"/>
    <s v="PD009"/>
    <x v="45"/>
    <s v="Elec Distribution 360-373"/>
    <s v="Projects"/>
  </r>
  <r>
    <s v="PD009"/>
    <x v="45"/>
    <x v="1026"/>
    <x v="1026"/>
    <s v="GP-Cap Specific"/>
    <d v="2010-09-15T00:00:00"/>
    <x v="3"/>
    <n v="201503"/>
    <x v="0"/>
    <x v="0"/>
    <s v="303100"/>
    <s v="028                                "/>
    <s v="00"/>
    <s v="NURV    "/>
    <x v="6979"/>
    <s v="2530"/>
    <s v="PD009"/>
    <x v="45"/>
    <s v="Elec Distribution 360-373"/>
    <s v="Projects"/>
  </r>
  <r>
    <s v="PD009"/>
    <x v="45"/>
    <x v="937"/>
    <x v="937"/>
    <s v="GP-Cap Specific"/>
    <d v="2011-09-29T00:00:00"/>
    <x v="3"/>
    <n v="201503"/>
    <x v="0"/>
    <x v="0"/>
    <s v="303100"/>
    <s v="028                                "/>
    <s v="00"/>
    <s v="CFNU    "/>
    <x v="6980"/>
    <s v="2530"/>
    <s v="PD009"/>
    <x v="45"/>
    <s v="Elec Distribution 360-373"/>
    <s v="Projects"/>
  </r>
  <r>
    <s v="PD009"/>
    <x v="45"/>
    <x v="937"/>
    <x v="937"/>
    <s v="GP-Cap Specific"/>
    <d v="2011-09-29T00:00:00"/>
    <x v="3"/>
    <n v="201503"/>
    <x v="0"/>
    <x v="0"/>
    <s v="303100"/>
    <s v="028                                "/>
    <s v="00"/>
    <s v="NURV    "/>
    <x v="6981"/>
    <s v="2530"/>
    <s v="PD009"/>
    <x v="45"/>
    <s v="Elec Distribution 360-373"/>
    <s v="Projects"/>
  </r>
  <r>
    <s v="PD009"/>
    <x v="45"/>
    <x v="1027"/>
    <x v="1027"/>
    <s v="GP-Cap Specific"/>
    <d v="2010-08-01T00:00:00"/>
    <x v="3"/>
    <n v="201503"/>
    <x v="0"/>
    <x v="0"/>
    <s v="303100"/>
    <s v="028                                "/>
    <s v="00"/>
    <s v="CFNU    "/>
    <x v="6982"/>
    <s v="2530"/>
    <s v="PD009"/>
    <x v="45"/>
    <s v="Elec Distribution 360-373"/>
    <s v="Projects"/>
  </r>
  <r>
    <s v="PD009"/>
    <x v="45"/>
    <x v="1027"/>
    <x v="1027"/>
    <s v="GP-Cap Specific"/>
    <d v="2010-08-01T00:00:00"/>
    <x v="3"/>
    <n v="201503"/>
    <x v="0"/>
    <x v="0"/>
    <s v="303100"/>
    <s v="028                                "/>
    <s v="00"/>
    <s v="NURV    "/>
    <x v="6983"/>
    <s v="2530"/>
    <s v="PD009"/>
    <x v="45"/>
    <s v="Elec Distribution 360-373"/>
    <s v="Projects"/>
  </r>
  <r>
    <s v="PD009"/>
    <x v="45"/>
    <x v="1028"/>
    <x v="1028"/>
    <s v="GP-Cap Specific"/>
    <d v="2010-09-15T00:00:00"/>
    <x v="3"/>
    <n v="201503"/>
    <x v="0"/>
    <x v="0"/>
    <s v="303100"/>
    <s v="028                                "/>
    <s v="00"/>
    <s v="CFNU    "/>
    <x v="6984"/>
    <s v="2530"/>
    <s v="PD009"/>
    <x v="45"/>
    <s v="Elec Distribution 360-373"/>
    <s v="Projects"/>
  </r>
  <r>
    <s v="PD009"/>
    <x v="45"/>
    <x v="1028"/>
    <x v="1028"/>
    <s v="GP-Cap Specific"/>
    <d v="2010-09-15T00:00:00"/>
    <x v="3"/>
    <n v="201503"/>
    <x v="0"/>
    <x v="0"/>
    <s v="303100"/>
    <s v="028                                "/>
    <s v="00"/>
    <s v="NURV    "/>
    <x v="6985"/>
    <s v="2530"/>
    <s v="PD009"/>
    <x v="45"/>
    <s v="Elec Distribution 360-373"/>
    <s v="Projects"/>
  </r>
  <r>
    <s v="PD009"/>
    <x v="45"/>
    <x v="1029"/>
    <x v="1029"/>
    <s v="GP-Cap Specific"/>
    <d v="2010-09-15T00:00:00"/>
    <x v="3"/>
    <n v="201503"/>
    <x v="0"/>
    <x v="0"/>
    <s v="303100"/>
    <s v="028                                "/>
    <s v="00"/>
    <s v="CFNU    "/>
    <x v="6986"/>
    <s v="2530"/>
    <s v="PD009"/>
    <x v="45"/>
    <s v="Elec Distribution 360-373"/>
    <s v="Projects"/>
  </r>
  <r>
    <s v="PD009"/>
    <x v="45"/>
    <x v="1029"/>
    <x v="1029"/>
    <s v="GP-Cap Specific"/>
    <d v="2010-09-15T00:00:00"/>
    <x v="3"/>
    <n v="201503"/>
    <x v="0"/>
    <x v="0"/>
    <s v="303100"/>
    <s v="028                                "/>
    <s v="00"/>
    <s v="NURV    "/>
    <x v="6987"/>
    <s v="2530"/>
    <s v="PD009"/>
    <x v="45"/>
    <s v="Elec Distribution 360-373"/>
    <s v="Projects"/>
  </r>
  <r>
    <s v="PD010"/>
    <x v="45"/>
    <x v="939"/>
    <x v="939"/>
    <s v="GP-Cap Specific"/>
    <d v="2012-05-15T00:00:00"/>
    <x v="3"/>
    <n v="201503"/>
    <x v="0"/>
    <x v="0"/>
    <s v="303100"/>
    <s v="028                                "/>
    <s v="00"/>
    <s v="CFNU    "/>
    <x v="6988"/>
    <s v="2530"/>
    <s v="PD010"/>
    <x v="45"/>
    <s v="Elec Distribution 360-373"/>
    <s v="Committed"/>
  </r>
  <r>
    <s v="PD010"/>
    <x v="45"/>
    <x v="939"/>
    <x v="939"/>
    <s v="GP-Cap Specific"/>
    <d v="2012-05-15T00:00:00"/>
    <x v="3"/>
    <n v="201503"/>
    <x v="0"/>
    <x v="0"/>
    <s v="303100"/>
    <s v="028                                "/>
    <s v="00"/>
    <s v="NURV    "/>
    <x v="6989"/>
    <s v="2530"/>
    <s v="PD010"/>
    <x v="45"/>
    <s v="Elec Distribution 360-373"/>
    <s v="Committed"/>
  </r>
  <r>
    <s v="PD010"/>
    <x v="45"/>
    <x v="454"/>
    <x v="454"/>
    <s v="GP-Cap Specific"/>
    <d v="2012-05-15T00:00:00"/>
    <x v="3"/>
    <n v="201503"/>
    <x v="0"/>
    <x v="0"/>
    <s v="303100"/>
    <s v="028                                "/>
    <s v="00"/>
    <s v="CFNU    "/>
    <x v="6990"/>
    <s v="2530"/>
    <s v="PD010"/>
    <x v="45"/>
    <s v="Elec Distribution 360-373"/>
    <s v="Committed"/>
  </r>
  <r>
    <s v="PD010"/>
    <x v="45"/>
    <x v="454"/>
    <x v="454"/>
    <s v="GP-Cap Specific"/>
    <d v="2012-05-15T00:00:00"/>
    <x v="3"/>
    <n v="201503"/>
    <x v="0"/>
    <x v="0"/>
    <s v="303100"/>
    <s v="028                                "/>
    <s v="00"/>
    <s v="NURV    "/>
    <x v="6991"/>
    <s v="2530"/>
    <s v="PD010"/>
    <x v="45"/>
    <s v="Elec Distribution 360-373"/>
    <s v="Committed"/>
  </r>
  <r>
    <s v="PD010"/>
    <x v="45"/>
    <x v="940"/>
    <x v="940"/>
    <s v="GP-Cap Specific"/>
    <d v="2012-02-01T00:00:00"/>
    <x v="3"/>
    <n v="201503"/>
    <x v="0"/>
    <x v="0"/>
    <s v="303100"/>
    <s v="028                                "/>
    <s v="00"/>
    <s v="CFNU    "/>
    <x v="6992"/>
    <s v="2530"/>
    <s v="PD010"/>
    <x v="45"/>
    <s v="Elec Distribution 360-373"/>
    <s v="Committed"/>
  </r>
  <r>
    <s v="PD010"/>
    <x v="45"/>
    <x v="940"/>
    <x v="940"/>
    <s v="GP-Cap Specific"/>
    <d v="2012-02-01T00:00:00"/>
    <x v="3"/>
    <n v="201503"/>
    <x v="0"/>
    <x v="0"/>
    <s v="303100"/>
    <s v="028                                "/>
    <s v="00"/>
    <s v="NURV    "/>
    <x v="6993"/>
    <s v="2530"/>
    <s v="PD010"/>
    <x v="45"/>
    <s v="Elec Distribution 360-373"/>
    <s v="Committed"/>
  </r>
  <r>
    <s v="PD006"/>
    <x v="45"/>
    <x v="1030"/>
    <x v="1030"/>
    <s v="GP-Cap Specific"/>
    <d v="2012-11-30T00:00:00"/>
    <x v="3"/>
    <n v="201503"/>
    <x v="0"/>
    <x v="0"/>
    <s v="303100"/>
    <s v="028                                "/>
    <s v="00"/>
    <s v="CFNU    "/>
    <x v="6994"/>
    <s v="2530"/>
    <s v="PD006"/>
    <x v="45"/>
    <s v="Elec Distribution 360-373"/>
    <s v="Projects"/>
  </r>
  <r>
    <s v="PD006"/>
    <x v="45"/>
    <x v="1030"/>
    <x v="1030"/>
    <s v="GP-Cap Specific"/>
    <d v="2012-11-30T00:00:00"/>
    <x v="3"/>
    <n v="201503"/>
    <x v="0"/>
    <x v="0"/>
    <s v="303100"/>
    <s v="028                                "/>
    <s v="00"/>
    <s v="NURV    "/>
    <x v="6995"/>
    <s v="2530"/>
    <s v="PD006"/>
    <x v="45"/>
    <s v="Elec Distribution 360-373"/>
    <s v="Projects"/>
  </r>
  <r>
    <s v="PD010"/>
    <x v="45"/>
    <x v="1031"/>
    <x v="1031"/>
    <s v="GP-Cap Specific"/>
    <d v="2011-05-10T00:00:00"/>
    <x v="3"/>
    <n v="201503"/>
    <x v="0"/>
    <x v="0"/>
    <s v="303100"/>
    <s v="028                                "/>
    <s v="00"/>
    <s v="CFNU    "/>
    <x v="6996"/>
    <s v="2530"/>
    <s v="PD010"/>
    <x v="45"/>
    <s v="Elec Distribution 360-373"/>
    <s v="Committed"/>
  </r>
  <r>
    <s v="PD010"/>
    <x v="45"/>
    <x v="1031"/>
    <x v="1031"/>
    <s v="GP-Cap Specific"/>
    <d v="2011-05-10T00:00:00"/>
    <x v="3"/>
    <n v="201503"/>
    <x v="0"/>
    <x v="0"/>
    <s v="303100"/>
    <s v="028                                "/>
    <s v="00"/>
    <s v="NURV    "/>
    <x v="6997"/>
    <s v="2530"/>
    <s v="PD010"/>
    <x v="45"/>
    <s v="Elec Distribution 360-373"/>
    <s v="Committed"/>
  </r>
  <r>
    <s v="PD010"/>
    <x v="45"/>
    <x v="1031"/>
    <x v="1031"/>
    <s v="GP-Cap Specific"/>
    <d v="2011-05-10T00:00:00"/>
    <x v="3"/>
    <n v="201503"/>
    <x v="0"/>
    <x v="0"/>
    <s v="391100"/>
    <s v="028                                "/>
    <s v="00"/>
    <s v="CFNU    "/>
    <x v="6998"/>
    <s v="2530"/>
    <s v="PD010"/>
    <x v="45"/>
    <s v="Elec Distribution 360-373"/>
    <s v="Committed"/>
  </r>
  <r>
    <s v="PD010"/>
    <x v="45"/>
    <x v="1031"/>
    <x v="1031"/>
    <s v="GP-Cap Specific"/>
    <d v="2011-05-10T00:00:00"/>
    <x v="3"/>
    <n v="201503"/>
    <x v="0"/>
    <x v="0"/>
    <s v="391100"/>
    <s v="028                                "/>
    <s v="00"/>
    <s v="NURV    "/>
    <x v="6999"/>
    <s v="2530"/>
    <s v="PD010"/>
    <x v="45"/>
    <s v="Elec Distribution 360-373"/>
    <s v="Committed"/>
  </r>
  <r>
    <s v="PD006"/>
    <x v="45"/>
    <x v="945"/>
    <x v="945"/>
    <s v="DIS-E Cap Specific"/>
    <d v="2012-05-30T00:00:00"/>
    <x v="3"/>
    <n v="201503"/>
    <x v="0"/>
    <x v="0"/>
    <s v="364000"/>
    <s v="028                                "/>
    <s v="00"/>
    <s v="CFNU    "/>
    <x v="7000"/>
    <s v="2530"/>
    <s v="PD006"/>
    <x v="45"/>
    <s v="Elec Distribution 360-373"/>
    <s v="Projects"/>
  </r>
  <r>
    <s v="PD006"/>
    <x v="45"/>
    <x v="945"/>
    <x v="945"/>
    <s v="DIS-E Cap Specific"/>
    <d v="2012-05-30T00:00:00"/>
    <x v="3"/>
    <n v="201503"/>
    <x v="0"/>
    <x v="0"/>
    <s v="364000"/>
    <s v="028                                "/>
    <s v="00"/>
    <s v="NURV    "/>
    <x v="7001"/>
    <s v="2530"/>
    <s v="PD006"/>
    <x v="45"/>
    <s v="Elec Distribution 360-373"/>
    <s v="Projects"/>
  </r>
  <r>
    <s v="PD006"/>
    <x v="45"/>
    <x v="945"/>
    <x v="945"/>
    <s v="DIS-E Cap Specific"/>
    <d v="2012-05-30T00:00:00"/>
    <x v="3"/>
    <n v="201503"/>
    <x v="0"/>
    <x v="0"/>
    <s v="365000"/>
    <s v="028                                "/>
    <s v="00"/>
    <s v="CFNU    "/>
    <x v="7002"/>
    <s v="2530"/>
    <s v="PD006"/>
    <x v="45"/>
    <s v="Elec Distribution 360-373"/>
    <s v="Projects"/>
  </r>
  <r>
    <s v="PD006"/>
    <x v="45"/>
    <x v="945"/>
    <x v="945"/>
    <s v="DIS-E Cap Specific"/>
    <d v="2012-05-30T00:00:00"/>
    <x v="3"/>
    <n v="201503"/>
    <x v="0"/>
    <x v="0"/>
    <s v="365000"/>
    <s v="028                                "/>
    <s v="00"/>
    <s v="NURV    "/>
    <x v="7003"/>
    <s v="2530"/>
    <s v="PD006"/>
    <x v="45"/>
    <s v="Elec Distribution 360-373"/>
    <s v="Projects"/>
  </r>
  <r>
    <s v="PD006"/>
    <x v="45"/>
    <x v="945"/>
    <x v="945"/>
    <s v="DIS-E Cap Specific"/>
    <d v="2012-05-30T00:00:00"/>
    <x v="3"/>
    <n v="201503"/>
    <x v="0"/>
    <x v="0"/>
    <s v="366000"/>
    <s v="028                                "/>
    <s v="00"/>
    <s v="CFNU    "/>
    <x v="7004"/>
    <s v="2530"/>
    <s v="PD006"/>
    <x v="45"/>
    <s v="Elec Distribution 360-373"/>
    <s v="Projects"/>
  </r>
  <r>
    <s v="PD006"/>
    <x v="45"/>
    <x v="945"/>
    <x v="945"/>
    <s v="DIS-E Cap Specific"/>
    <d v="2012-05-30T00:00:00"/>
    <x v="3"/>
    <n v="201503"/>
    <x v="0"/>
    <x v="0"/>
    <s v="366000"/>
    <s v="028                                "/>
    <s v="00"/>
    <s v="NURV    "/>
    <x v="7005"/>
    <s v="2530"/>
    <s v="PD006"/>
    <x v="45"/>
    <s v="Elec Distribution 360-373"/>
    <s v="Projects"/>
  </r>
  <r>
    <s v="PD006"/>
    <x v="45"/>
    <x v="945"/>
    <x v="945"/>
    <s v="DIS-E Cap Specific"/>
    <d v="2012-05-30T00:00:00"/>
    <x v="3"/>
    <n v="201503"/>
    <x v="0"/>
    <x v="0"/>
    <s v="367000"/>
    <s v="028                                "/>
    <s v="00"/>
    <s v="CFNU    "/>
    <x v="7006"/>
    <s v="2530"/>
    <s v="PD006"/>
    <x v="45"/>
    <s v="Elec Distribution 360-373"/>
    <s v="Projects"/>
  </r>
  <r>
    <s v="PD006"/>
    <x v="45"/>
    <x v="945"/>
    <x v="945"/>
    <s v="DIS-E Cap Specific"/>
    <d v="2012-05-30T00:00:00"/>
    <x v="3"/>
    <n v="201503"/>
    <x v="0"/>
    <x v="0"/>
    <s v="367000"/>
    <s v="028                                "/>
    <s v="00"/>
    <s v="NURV    "/>
    <x v="7007"/>
    <s v="2530"/>
    <s v="PD006"/>
    <x v="45"/>
    <s v="Elec Distribution 360-373"/>
    <s v="Projects"/>
  </r>
  <r>
    <s v="PD006"/>
    <x v="45"/>
    <x v="945"/>
    <x v="945"/>
    <s v="DIS-E Cap Specific"/>
    <d v="2012-05-30T00:00:00"/>
    <x v="3"/>
    <n v="201503"/>
    <x v="0"/>
    <x v="0"/>
    <s v="368000"/>
    <s v="028                                "/>
    <s v="00"/>
    <s v="CFNU    "/>
    <x v="7008"/>
    <s v="2530"/>
    <s v="PD006"/>
    <x v="45"/>
    <s v="Elec Distribution 360-373"/>
    <s v="Projects"/>
  </r>
  <r>
    <s v="PD006"/>
    <x v="45"/>
    <x v="945"/>
    <x v="945"/>
    <s v="DIS-E Cap Specific"/>
    <d v="2012-05-30T00:00:00"/>
    <x v="3"/>
    <n v="201503"/>
    <x v="0"/>
    <x v="0"/>
    <s v="368000"/>
    <s v="028                                "/>
    <s v="00"/>
    <s v="NURV    "/>
    <x v="7009"/>
    <s v="2530"/>
    <s v="PD006"/>
    <x v="45"/>
    <s v="Elec Distribution 360-373"/>
    <s v="Projects"/>
  </r>
  <r>
    <s v="PD006"/>
    <x v="45"/>
    <x v="945"/>
    <x v="945"/>
    <s v="DIS-E Cap Specific"/>
    <d v="2012-05-30T00:00:00"/>
    <x v="3"/>
    <n v="201503"/>
    <x v="0"/>
    <x v="0"/>
    <s v="369300"/>
    <s v="028                                "/>
    <s v="00"/>
    <s v="CFNU    "/>
    <x v="7010"/>
    <s v="2530"/>
    <s v="PD006"/>
    <x v="45"/>
    <s v="Elec Distribution 360-373"/>
    <s v="Projects"/>
  </r>
  <r>
    <s v="PD006"/>
    <x v="45"/>
    <x v="945"/>
    <x v="945"/>
    <s v="DIS-E Cap Specific"/>
    <d v="2012-05-30T00:00:00"/>
    <x v="3"/>
    <n v="201503"/>
    <x v="0"/>
    <x v="0"/>
    <s v="369300"/>
    <s v="028                                "/>
    <s v="00"/>
    <s v="NURV    "/>
    <x v="7011"/>
    <s v="2530"/>
    <s v="PD006"/>
    <x v="45"/>
    <s v="Elec Distribution 360-373"/>
    <s v="Projects"/>
  </r>
  <r>
    <s v="PD010"/>
    <x v="45"/>
    <x v="947"/>
    <x v="947"/>
    <s v="GP-Cap Specific"/>
    <d v="2011-12-20T00:00:00"/>
    <x v="3"/>
    <n v="201503"/>
    <x v="0"/>
    <x v="0"/>
    <s v="303100"/>
    <s v="028                                "/>
    <s v="00"/>
    <s v="CFNU    "/>
    <x v="7012"/>
    <s v="2530"/>
    <s v="PD010"/>
    <x v="45"/>
    <s v="Elec Distribution 360-373"/>
    <s v="Committed"/>
  </r>
  <r>
    <s v="PD010"/>
    <x v="45"/>
    <x v="947"/>
    <x v="947"/>
    <s v="GP-Cap Specific"/>
    <d v="2011-12-20T00:00:00"/>
    <x v="3"/>
    <n v="201503"/>
    <x v="0"/>
    <x v="0"/>
    <s v="303100"/>
    <s v="028                                "/>
    <s v="00"/>
    <s v="NURV    "/>
    <x v="7013"/>
    <s v="2530"/>
    <s v="PD010"/>
    <x v="45"/>
    <s v="Elec Distribution 360-373"/>
    <s v="Committed"/>
  </r>
  <r>
    <s v="PD010"/>
    <x v="45"/>
    <x v="458"/>
    <x v="458"/>
    <s v="GP-Cap Specific"/>
    <d v="2011-03-29T00:00:00"/>
    <x v="3"/>
    <n v="201503"/>
    <x v="0"/>
    <x v="0"/>
    <s v="391100"/>
    <s v="028                                "/>
    <s v="00"/>
    <s v="CFNU    "/>
    <x v="7014"/>
    <s v="2530"/>
    <s v="PD010"/>
    <x v="45"/>
    <s v="Elec Distribution 360-373"/>
    <s v="Committed"/>
  </r>
  <r>
    <s v="PD010"/>
    <x v="45"/>
    <x v="458"/>
    <x v="458"/>
    <s v="GP-Cap Specific"/>
    <d v="2011-03-29T00:00:00"/>
    <x v="3"/>
    <n v="201503"/>
    <x v="0"/>
    <x v="0"/>
    <s v="391100"/>
    <s v="028                                "/>
    <s v="00"/>
    <s v="NURV    "/>
    <x v="7015"/>
    <s v="2530"/>
    <s v="PD010"/>
    <x v="45"/>
    <s v="Elec Distribution 360-373"/>
    <s v="Committed"/>
  </r>
  <r>
    <s v="SD007"/>
    <x v="46"/>
    <x v="460"/>
    <x v="460"/>
    <s v="DIS-E Cap Blanket"/>
    <d v="2010-09-01T00:00:00"/>
    <x v="3"/>
    <n v="201503"/>
    <x v="0"/>
    <x v="1"/>
    <s v="364000"/>
    <s v="038                                "/>
    <s v="00"/>
    <s v="UADD    "/>
    <x v="7016"/>
    <s v="2535"/>
    <s v="SD007"/>
    <x v="46"/>
    <s v="Elec Distribution 360-373"/>
    <s v="Programs"/>
  </r>
  <r>
    <s v="SD007"/>
    <x v="46"/>
    <x v="460"/>
    <x v="460"/>
    <s v="DIS-E Cap Blanket"/>
    <d v="2010-09-01T00:00:00"/>
    <x v="3"/>
    <n v="201503"/>
    <x v="0"/>
    <x v="1"/>
    <s v="365000"/>
    <s v="038                                "/>
    <s v="00"/>
    <s v="UADD    "/>
    <x v="7017"/>
    <s v="2535"/>
    <s v="SD007"/>
    <x v="46"/>
    <s v="Elec Distribution 360-373"/>
    <s v="Programs"/>
  </r>
  <r>
    <s v="SD007"/>
    <x v="46"/>
    <x v="460"/>
    <x v="460"/>
    <s v="DIS-E Cap Blanket"/>
    <d v="2010-09-01T00:00:00"/>
    <x v="3"/>
    <n v="201503"/>
    <x v="0"/>
    <x v="1"/>
    <s v="367000"/>
    <s v="038                                "/>
    <s v="00"/>
    <s v="UADD    "/>
    <x v="7018"/>
    <s v="2535"/>
    <s v="SD007"/>
    <x v="46"/>
    <s v="Elec Distribution 360-373"/>
    <s v="Programs"/>
  </r>
  <r>
    <s v="SD007"/>
    <x v="46"/>
    <x v="461"/>
    <x v="461"/>
    <s v="DIS-E Cap Blanket"/>
    <d v="2010-09-01T00:00:00"/>
    <x v="3"/>
    <n v="201503"/>
    <x v="0"/>
    <x v="0"/>
    <s v="364000"/>
    <s v="028                                "/>
    <s v="00"/>
    <s v="UADD    "/>
    <x v="7019"/>
    <s v="2535"/>
    <s v="SD007"/>
    <x v="46"/>
    <s v="Elec Distribution 360-373"/>
    <s v="Programs"/>
  </r>
  <r>
    <s v="SD007"/>
    <x v="46"/>
    <x v="461"/>
    <x v="461"/>
    <s v="DIS-E Cap Blanket"/>
    <d v="2010-09-01T00:00:00"/>
    <x v="3"/>
    <n v="201503"/>
    <x v="0"/>
    <x v="0"/>
    <s v="365000"/>
    <s v="028                                "/>
    <s v="00"/>
    <s v="UADD    "/>
    <x v="7020"/>
    <s v="2535"/>
    <s v="SD007"/>
    <x v="46"/>
    <s v="Elec Distribution 360-373"/>
    <s v="Programs"/>
  </r>
  <r>
    <s v="SD007"/>
    <x v="46"/>
    <x v="461"/>
    <x v="461"/>
    <s v="DIS-E Cap Blanket"/>
    <d v="2010-09-01T00:00:00"/>
    <x v="3"/>
    <n v="201503"/>
    <x v="0"/>
    <x v="0"/>
    <s v="366000"/>
    <s v="028                                "/>
    <s v="00"/>
    <s v="UADD    "/>
    <x v="7021"/>
    <s v="2535"/>
    <s v="SD007"/>
    <x v="46"/>
    <s v="Elec Distribution 360-373"/>
    <s v="Programs"/>
  </r>
  <r>
    <s v="SD007"/>
    <x v="46"/>
    <x v="461"/>
    <x v="461"/>
    <s v="DIS-E Cap Blanket"/>
    <d v="2010-09-01T00:00:00"/>
    <x v="3"/>
    <n v="201503"/>
    <x v="0"/>
    <x v="0"/>
    <s v="367000"/>
    <s v="028                                "/>
    <s v="00"/>
    <s v="UADD    "/>
    <x v="7022"/>
    <s v="2535"/>
    <s v="SD007"/>
    <x v="46"/>
    <s v="Elec Distribution 360-373"/>
    <s v="Programs"/>
  </r>
  <r>
    <s v="SD007"/>
    <x v="46"/>
    <x v="461"/>
    <x v="461"/>
    <s v="DIS-E Cap Blanket"/>
    <d v="2010-09-01T00:00:00"/>
    <x v="3"/>
    <n v="201503"/>
    <x v="0"/>
    <x v="0"/>
    <s v="368000"/>
    <s v="028                                "/>
    <s v="00"/>
    <s v="UADD    "/>
    <x v="7023"/>
    <s v="2535"/>
    <s v="SD007"/>
    <x v="46"/>
    <s v="Elec Distribution 360-373"/>
    <s v="Programs"/>
  </r>
  <r>
    <s v="SD007"/>
    <x v="46"/>
    <x v="461"/>
    <x v="461"/>
    <s v="DIS-E Cap Blanket"/>
    <d v="2010-09-01T00:00:00"/>
    <x v="3"/>
    <n v="201503"/>
    <x v="0"/>
    <x v="0"/>
    <s v="369100"/>
    <s v="028                                "/>
    <s v="00"/>
    <s v="UADD    "/>
    <x v="7024"/>
    <s v="2535"/>
    <s v="SD007"/>
    <x v="46"/>
    <s v="Elec Distribution 360-373"/>
    <s v="Programs"/>
  </r>
  <r>
    <s v="SD007"/>
    <x v="46"/>
    <x v="461"/>
    <x v="461"/>
    <s v="DIS-E Cap Blanket"/>
    <d v="2010-09-01T00:00:00"/>
    <x v="3"/>
    <n v="201503"/>
    <x v="0"/>
    <x v="0"/>
    <s v="369300"/>
    <s v="028                                "/>
    <s v="00"/>
    <s v="UADD    "/>
    <x v="7025"/>
    <s v="2535"/>
    <s v="SD007"/>
    <x v="46"/>
    <s v="Elec Distribution 360-373"/>
    <s v="Programs"/>
  </r>
  <r>
    <s v="CS100"/>
    <x v="47"/>
    <x v="462"/>
    <x v="462"/>
    <s v="DIS-E Cap Specific"/>
    <d v="2011-06-01T00:00:00"/>
    <x v="3"/>
    <n v="201503"/>
    <x v="0"/>
    <x v="1"/>
    <s v="361000"/>
    <s v="038                                "/>
    <s v="BLU"/>
    <s v="UADD    "/>
    <x v="7026"/>
    <s v="2546"/>
    <s v="CS100"/>
    <x v="47"/>
    <s v="Elec Distribution 360-373"/>
    <s v="Programs"/>
  </r>
  <r>
    <s v="CS100"/>
    <x v="47"/>
    <x v="462"/>
    <x v="462"/>
    <s v="DIS-E Cap Specific"/>
    <d v="2011-06-01T00:00:00"/>
    <x v="3"/>
    <n v="201503"/>
    <x v="0"/>
    <x v="1"/>
    <s v="362000"/>
    <s v="038                                "/>
    <s v="BLU"/>
    <s v="UADD    "/>
    <x v="7027"/>
    <s v="2546"/>
    <s v="CS100"/>
    <x v="47"/>
    <s v="Elec Distribution 360-373"/>
    <s v="Programs"/>
  </r>
  <r>
    <s v="CT101"/>
    <x v="48"/>
    <x v="466"/>
    <x v="466"/>
    <s v="TRN-Cap Specific"/>
    <d v="2014-01-01T00:00:00"/>
    <x v="3"/>
    <n v="201503"/>
    <x v="0"/>
    <x v="3"/>
    <s v="355000"/>
    <s v="399                                "/>
    <s v="399T"/>
    <s v="UADD    "/>
    <x v="7028"/>
    <s v="2550"/>
    <s v="CT101"/>
    <x v="48"/>
    <s v="Elec Transmission 350-359"/>
    <s v="Programs"/>
  </r>
  <r>
    <s v="CT101"/>
    <x v="48"/>
    <x v="466"/>
    <x v="466"/>
    <s v="TRN-Cap Specific"/>
    <d v="2014-01-01T00:00:00"/>
    <x v="3"/>
    <n v="201503"/>
    <x v="0"/>
    <x v="3"/>
    <s v="356000"/>
    <s v="399                                "/>
    <s v="399T"/>
    <s v="UADD    "/>
    <x v="7029"/>
    <s v="2550"/>
    <s v="CT101"/>
    <x v="48"/>
    <s v="Elec Transmission 350-359"/>
    <s v="Programs"/>
  </r>
  <r>
    <s v="BS201"/>
    <x v="50"/>
    <x v="468"/>
    <x v="468"/>
    <s v="TRN-Cap Specific"/>
    <d v="2012-06-01T00:00:00"/>
    <x v="3"/>
    <n v="201503"/>
    <x v="0"/>
    <x v="3"/>
    <s v="352000"/>
    <s v="028                                "/>
    <s v="STR"/>
    <s v="UADD    "/>
    <x v="7030"/>
    <s v="2563"/>
    <s v="BS201"/>
    <x v="50"/>
    <s v="Elec Distribution 360-373"/>
    <s v="Programs"/>
  </r>
  <r>
    <s v="BS201"/>
    <x v="50"/>
    <x v="468"/>
    <x v="468"/>
    <s v="TRN-Cap Specific"/>
    <d v="2012-06-01T00:00:00"/>
    <x v="3"/>
    <n v="201503"/>
    <x v="0"/>
    <x v="3"/>
    <s v="353000"/>
    <s v="028                                "/>
    <s v="STR"/>
    <s v="UADD    "/>
    <x v="7031"/>
    <s v="2563"/>
    <s v="BS201"/>
    <x v="50"/>
    <s v="Elec Distribution 360-373"/>
    <s v="Programs"/>
  </r>
  <r>
    <s v="ST302"/>
    <x v="51"/>
    <x v="471"/>
    <x v="471"/>
    <s v="TRN-Cap Specific"/>
    <d v="2013-08-01T00:00:00"/>
    <x v="3"/>
    <n v="201503"/>
    <x v="0"/>
    <x v="3"/>
    <s v="355000"/>
    <s v="299                                "/>
    <s v="299T"/>
    <s v="UADD    "/>
    <x v="7032"/>
    <s v="2564"/>
    <s v="ST302"/>
    <x v="51"/>
    <s v="Elec Transmission 350-359"/>
    <s v="Projects"/>
  </r>
  <r>
    <s v="ST302"/>
    <x v="51"/>
    <x v="471"/>
    <x v="471"/>
    <s v="TRN-Cap Specific"/>
    <d v="2013-08-01T00:00:00"/>
    <x v="3"/>
    <n v="201503"/>
    <x v="0"/>
    <x v="3"/>
    <s v="356000"/>
    <s v="299                                "/>
    <s v="299T"/>
    <s v="UADD    "/>
    <x v="7033"/>
    <s v="2564"/>
    <s v="ST302"/>
    <x v="51"/>
    <s v="Elec Transmission 350-359"/>
    <s v="Projects"/>
  </r>
  <r>
    <s v="AS304"/>
    <x v="52"/>
    <x v="1032"/>
    <x v="1032"/>
    <s v="DIS-E Cap Specific"/>
    <d v="2013-05-01T00:00:00"/>
    <x v="3"/>
    <n v="201503"/>
    <x v="0"/>
    <x v="1"/>
    <s v="362000"/>
    <s v="038                                "/>
    <s v="ODN"/>
    <s v="UADD    "/>
    <x v="7034"/>
    <s v="2570"/>
    <s v="AS304"/>
    <x v="52"/>
    <s v="Elec Distribution 360-373"/>
    <s v="Projects"/>
  </r>
  <r>
    <s v="AS304"/>
    <x v="52"/>
    <x v="1033"/>
    <x v="1033"/>
    <s v="GP-Cap Specific"/>
    <d v="2013-05-01T00:00:00"/>
    <x v="3"/>
    <n v="201503"/>
    <x v="0"/>
    <x v="1"/>
    <s v="397000"/>
    <s v="038                                "/>
    <s v="ODN"/>
    <s v="UADD    "/>
    <x v="7035"/>
    <s v="2570"/>
    <s v="AS304"/>
    <x v="52"/>
    <s v="Elec Distribution 360-373"/>
    <s v="Projects"/>
  </r>
  <r>
    <s v="AS302"/>
    <x v="52"/>
    <x v="1034"/>
    <x v="1034"/>
    <s v="GP-Cap Specific"/>
    <d v="2013-05-01T00:00:00"/>
    <x v="3"/>
    <n v="201503"/>
    <x v="0"/>
    <x v="1"/>
    <s v="397000"/>
    <s v="038                                "/>
    <s v="SAG"/>
    <s v="UADD    "/>
    <x v="7036"/>
    <s v="2570"/>
    <s v="AS302"/>
    <x v="52"/>
    <s v="Elec Distribution 360-373"/>
    <s v="Projects"/>
  </r>
  <r>
    <s v="AS303"/>
    <x v="52"/>
    <x v="1035"/>
    <x v="1035"/>
    <s v="GP-Cap Specific"/>
    <d v="2013-05-01T00:00:00"/>
    <x v="3"/>
    <n v="201503"/>
    <x v="0"/>
    <x v="1"/>
    <s v="397000"/>
    <s v="038                                "/>
    <s v="SPT"/>
    <s v="UADD    "/>
    <x v="7037"/>
    <s v="2570"/>
    <s v="AS303"/>
    <x v="52"/>
    <s v="Elec Distribution 360-373"/>
    <s v="Projects"/>
  </r>
  <r>
    <s v="AD302"/>
    <x v="52"/>
    <x v="472"/>
    <x v="472"/>
    <s v="DIS-E Cap Specific"/>
    <d v="2013-01-01T00:00:00"/>
    <x v="3"/>
    <n v="201503"/>
    <x v="0"/>
    <x v="1"/>
    <s v="364000"/>
    <s v="038                                "/>
    <s v="00"/>
    <s v="UADD    "/>
    <x v="7038"/>
    <s v="2570"/>
    <s v="AD302"/>
    <x v="52"/>
    <s v="Elec Distribution 360-373"/>
    <s v="Projects"/>
  </r>
  <r>
    <s v="AD302"/>
    <x v="52"/>
    <x v="472"/>
    <x v="472"/>
    <s v="DIS-E Cap Specific"/>
    <d v="2013-01-01T00:00:00"/>
    <x v="3"/>
    <n v="201503"/>
    <x v="0"/>
    <x v="1"/>
    <s v="365000"/>
    <s v="038                                "/>
    <s v="00"/>
    <s v="UADD    "/>
    <x v="7039"/>
    <s v="2570"/>
    <s v="AD302"/>
    <x v="52"/>
    <s v="Elec Distribution 360-373"/>
    <s v="Projects"/>
  </r>
  <r>
    <s v="AD302"/>
    <x v="52"/>
    <x v="472"/>
    <x v="472"/>
    <s v="DIS-E Cap Specific"/>
    <d v="2013-01-01T00:00:00"/>
    <x v="3"/>
    <n v="201503"/>
    <x v="0"/>
    <x v="1"/>
    <s v="366000"/>
    <s v="038                                "/>
    <s v="00"/>
    <s v="UADD    "/>
    <x v="3890"/>
    <s v="2570"/>
    <s v="AD302"/>
    <x v="52"/>
    <s v="Elec Distribution 360-373"/>
    <s v="Projects"/>
  </r>
  <r>
    <s v="AD302"/>
    <x v="52"/>
    <x v="472"/>
    <x v="472"/>
    <s v="DIS-E Cap Specific"/>
    <d v="2013-01-01T00:00:00"/>
    <x v="3"/>
    <n v="201503"/>
    <x v="0"/>
    <x v="1"/>
    <s v="367000"/>
    <s v="038                                "/>
    <s v="00"/>
    <s v="UADD    "/>
    <x v="7040"/>
    <s v="2570"/>
    <s v="AD302"/>
    <x v="52"/>
    <s v="Elec Distribution 360-373"/>
    <s v="Projects"/>
  </r>
  <r>
    <s v="AD302"/>
    <x v="52"/>
    <x v="472"/>
    <x v="472"/>
    <s v="DIS-E Cap Specific"/>
    <d v="2013-01-01T00:00:00"/>
    <x v="3"/>
    <n v="201503"/>
    <x v="0"/>
    <x v="1"/>
    <s v="368000"/>
    <s v="038                                "/>
    <s v="00"/>
    <s v="UADD    "/>
    <x v="7041"/>
    <s v="2570"/>
    <s v="AD302"/>
    <x v="52"/>
    <s v="Elec Distribution 360-373"/>
    <s v="Projects"/>
  </r>
  <r>
    <s v="AD302"/>
    <x v="52"/>
    <x v="472"/>
    <x v="472"/>
    <s v="DIS-E Cap Specific"/>
    <d v="2013-01-01T00:00:00"/>
    <x v="3"/>
    <n v="201503"/>
    <x v="0"/>
    <x v="1"/>
    <s v="369100"/>
    <s v="038                                "/>
    <s v="00"/>
    <s v="UADD    "/>
    <x v="7042"/>
    <s v="2570"/>
    <s v="AD302"/>
    <x v="52"/>
    <s v="Elec Distribution 360-373"/>
    <s v="Projects"/>
  </r>
  <r>
    <s v="AD302"/>
    <x v="52"/>
    <x v="472"/>
    <x v="472"/>
    <s v="DIS-E Cap Specific"/>
    <d v="2013-01-01T00:00:00"/>
    <x v="3"/>
    <n v="201503"/>
    <x v="0"/>
    <x v="1"/>
    <s v="369300"/>
    <s v="038                                "/>
    <s v="00"/>
    <s v="UADD    "/>
    <x v="6419"/>
    <s v="2570"/>
    <s v="AD302"/>
    <x v="52"/>
    <s v="Elec Distribution 360-373"/>
    <s v="Projects"/>
  </r>
  <r>
    <s v="AD302"/>
    <x v="52"/>
    <x v="472"/>
    <x v="472"/>
    <s v="DIS-E Cap Specific"/>
    <d v="2013-01-01T00:00:00"/>
    <x v="3"/>
    <n v="201503"/>
    <x v="0"/>
    <x v="1"/>
    <s v="373400"/>
    <s v="038                                "/>
    <s v="00"/>
    <s v="UADD    "/>
    <x v="89"/>
    <s v="2570"/>
    <s v="AD302"/>
    <x v="52"/>
    <s v="Elec Distribution 360-373"/>
    <s v="Projects"/>
  </r>
  <r>
    <s v="LS404"/>
    <x v="53"/>
    <x v="473"/>
    <x v="473"/>
    <s v="TRN-Cap Specific"/>
    <d v="2012-06-01T00:00:00"/>
    <x v="3"/>
    <n v="201503"/>
    <x v="0"/>
    <x v="3"/>
    <s v="352000"/>
    <s v="038                                "/>
    <s v="CLW"/>
    <s v="UADD    "/>
    <x v="7043"/>
    <s v="2571"/>
    <s v="LS404"/>
    <x v="53"/>
    <s v="Elec Transmission 350-359"/>
    <s v="Projects"/>
  </r>
  <r>
    <s v="LS404"/>
    <x v="53"/>
    <x v="473"/>
    <x v="473"/>
    <s v="TRN-Cap Specific"/>
    <d v="2012-06-01T00:00:00"/>
    <x v="3"/>
    <n v="201503"/>
    <x v="0"/>
    <x v="3"/>
    <s v="353000"/>
    <s v="038                                "/>
    <s v="CLW"/>
    <s v="UADD    "/>
    <x v="7044"/>
    <s v="2571"/>
    <s v="LS404"/>
    <x v="53"/>
    <s v="Elec Transmission 350-359"/>
    <s v="Projects"/>
  </r>
  <r>
    <s v="AS305"/>
    <x v="54"/>
    <x v="477"/>
    <x v="477"/>
    <s v="DIS-E Cap Specific"/>
    <d v="2013-03-01T00:00:00"/>
    <x v="3"/>
    <n v="201503"/>
    <x v="0"/>
    <x v="5"/>
    <s v="362000"/>
    <s v="048                                "/>
    <s v="NRC"/>
    <s v="UADD    "/>
    <x v="7045"/>
    <s v="2572"/>
    <s v="AS305"/>
    <x v="54"/>
    <s v="Elec Distribution 360-373"/>
    <s v="Programs"/>
  </r>
  <r>
    <s v="XS400"/>
    <x v="123"/>
    <x v="1036"/>
    <x v="1036"/>
    <s v="SUBCOM-Cap Specific"/>
    <d v="2014-01-01T00:00:00"/>
    <x v="3"/>
    <n v="201503"/>
    <x v="0"/>
    <x v="3"/>
    <s v="397000"/>
    <s v="098                                "/>
    <s v="MO2COM"/>
    <s v="UADD    "/>
    <x v="7046"/>
    <s v="2589"/>
    <s v="XS400"/>
    <x v="123"/>
    <s v="Elec Distribution 360-373"/>
    <s v="Programs"/>
  </r>
  <r>
    <s v="XS400"/>
    <x v="123"/>
    <x v="1037"/>
    <x v="1037"/>
    <s v="SUBDIST-E Cap Specfc"/>
    <d v="2014-01-01T00:00:00"/>
    <x v="3"/>
    <n v="201503"/>
    <x v="0"/>
    <x v="3"/>
    <s v="362000"/>
    <s v="098                                "/>
    <s v="MO2"/>
    <s v="UADD    "/>
    <x v="7047"/>
    <s v="2589"/>
    <s v="XS400"/>
    <x v="123"/>
    <s v="Elec Distribution 360-373"/>
    <s v="Programs"/>
  </r>
  <r>
    <s v="XS400"/>
    <x v="123"/>
    <x v="1038"/>
    <x v="1038"/>
    <s v="SUBTRN-Cap Specific"/>
    <d v="2014-01-01T00:00:00"/>
    <x v="3"/>
    <n v="201503"/>
    <x v="0"/>
    <x v="3"/>
    <s v="353000"/>
    <s v="098                                "/>
    <s v="MO2"/>
    <s v="UADD    "/>
    <x v="7048"/>
    <s v="2589"/>
    <s v="XS400"/>
    <x v="123"/>
    <s v="Elec Distribution 360-373"/>
    <s v="Programs"/>
  </r>
  <r>
    <s v="XS400"/>
    <x v="123"/>
    <x v="1039"/>
    <x v="1039"/>
    <s v="SUBCOM-Cap Specific"/>
    <d v="2014-01-01T00:00:00"/>
    <x v="3"/>
    <n v="201503"/>
    <x v="0"/>
    <x v="3"/>
    <s v="392000"/>
    <s v="098                                "/>
    <s v="00"/>
    <s v="UADD    "/>
    <x v="7049"/>
    <s v="2589"/>
    <s v="XS400"/>
    <x v="123"/>
    <s v="Elec Distribution 360-373"/>
    <s v="Programs"/>
  </r>
  <r>
    <s v="MN409"/>
    <x v="58"/>
    <x v="487"/>
    <x v="487"/>
    <s v="DIS-G S Cap Blanket"/>
    <d v="2012-07-01T00:00:00"/>
    <x v="3"/>
    <n v="201503"/>
    <x v="1"/>
    <x v="2"/>
    <s v="376000"/>
    <s v="068                                "/>
    <s v="00"/>
    <s v="UADD    "/>
    <x v="7050"/>
    <s v="3001"/>
    <s v="MN409"/>
    <x v="58"/>
    <s v="Gas Distribution 374-387"/>
    <s v="Programs"/>
  </r>
  <r>
    <s v="MN410"/>
    <x v="58"/>
    <x v="488"/>
    <x v="488"/>
    <s v="DIS-G S Cap Blanket"/>
    <d v="2013-01-01T00:00:00"/>
    <x v="3"/>
    <n v="201503"/>
    <x v="1"/>
    <x v="2"/>
    <s v="376000"/>
    <s v="068                                "/>
    <s v="00"/>
    <s v="UADD    "/>
    <x v="7051"/>
    <s v="3001"/>
    <s v="MN410"/>
    <x v="58"/>
    <s v="Gas Distribution 374-387"/>
    <s v="Programs"/>
  </r>
  <r>
    <s v="MN410"/>
    <x v="58"/>
    <x v="488"/>
    <x v="488"/>
    <s v="DIS-G S Cap Blanket"/>
    <d v="2013-01-01T00:00:00"/>
    <x v="3"/>
    <n v="201503"/>
    <x v="1"/>
    <x v="2"/>
    <s v="380000"/>
    <s v="068                                "/>
    <s v="00"/>
    <s v="UADD    "/>
    <x v="239"/>
    <s v="3001"/>
    <s v="MN410"/>
    <x v="58"/>
    <s v="Gas Distribution 374-387"/>
    <s v="Programs"/>
  </r>
  <r>
    <s v="MN407"/>
    <x v="58"/>
    <x v="489"/>
    <x v="489"/>
    <s v="DIS-G S Cap Blanket"/>
    <d v="2013-01-01T00:00:00"/>
    <x v="3"/>
    <n v="201503"/>
    <x v="1"/>
    <x v="2"/>
    <s v="376000"/>
    <s v="068                                "/>
    <s v="00"/>
    <s v="UADD    "/>
    <x v="7052"/>
    <s v="3001"/>
    <s v="MN407"/>
    <x v="58"/>
    <s v="Gas Distribution 374-387"/>
    <s v="Programs"/>
  </r>
  <r>
    <s v="MN302"/>
    <x v="58"/>
    <x v="849"/>
    <x v="849"/>
    <s v="DIS-G S Cap Blanket"/>
    <d v="2003-05-05T00:00:00"/>
    <x v="3"/>
    <n v="201503"/>
    <x v="1"/>
    <x v="2"/>
    <s v="376000"/>
    <s v="068                                "/>
    <s v="00"/>
    <s v="UADD    "/>
    <x v="7053"/>
    <s v="3001"/>
    <s v="MN302"/>
    <x v="58"/>
    <s v="Gas Distribution 374-387"/>
    <s v="Programs"/>
  </r>
  <r>
    <s v="MN401"/>
    <x v="60"/>
    <x v="1040"/>
    <x v="1040"/>
    <s v="DIS-G S Cap Specific"/>
    <d v="2014-09-01T00:00:00"/>
    <x v="3"/>
    <n v="201503"/>
    <x v="1"/>
    <x v="2"/>
    <s v="376000"/>
    <s v="068                                "/>
    <s v="00"/>
    <s v="UADD    "/>
    <x v="7054"/>
    <s v="3003"/>
    <s v="MN401"/>
    <x v="60"/>
    <s v="Gas Distribution 374-387"/>
    <s v="Mandated"/>
  </r>
  <r>
    <s v="MN401"/>
    <x v="60"/>
    <x v="1040"/>
    <x v="1040"/>
    <s v="DIS-G S Cap Specific"/>
    <d v="2014-09-01T00:00:00"/>
    <x v="3"/>
    <n v="201503"/>
    <x v="1"/>
    <x v="2"/>
    <s v="380000"/>
    <s v="068                                "/>
    <s v="00"/>
    <s v="UADD    "/>
    <x v="7055"/>
    <s v="3003"/>
    <s v="MN401"/>
    <x v="60"/>
    <s v="Gas Distribution 374-387"/>
    <s v="Mandated"/>
  </r>
  <r>
    <s v="MN403"/>
    <x v="60"/>
    <x v="499"/>
    <x v="499"/>
    <s v="DIS-G S Cap Blanket"/>
    <d v="2003-05-05T00:00:00"/>
    <x v="3"/>
    <n v="201503"/>
    <x v="1"/>
    <x v="2"/>
    <s v="376000"/>
    <s v="068                                "/>
    <s v="00"/>
    <s v="UADD    "/>
    <x v="7056"/>
    <s v="3003"/>
    <s v="MN403"/>
    <x v="60"/>
    <s v="Gas Distribution 374-387"/>
    <s v="Mandated"/>
  </r>
  <r>
    <s v="MN401"/>
    <x v="60"/>
    <x v="500"/>
    <x v="500"/>
    <s v="DIS-G S Cap Blanket"/>
    <d v="2003-05-05T00:00:00"/>
    <x v="3"/>
    <n v="201503"/>
    <x v="1"/>
    <x v="2"/>
    <s v="376000"/>
    <s v="068                                "/>
    <s v="00"/>
    <s v="UADD    "/>
    <x v="7057"/>
    <s v="3003"/>
    <s v="MN401"/>
    <x v="60"/>
    <s v="Gas Distribution 374-387"/>
    <s v="Mandated"/>
  </r>
  <r>
    <s v="MN401"/>
    <x v="60"/>
    <x v="500"/>
    <x v="500"/>
    <s v="DIS-G S Cap Blanket"/>
    <d v="2003-05-05T00:00:00"/>
    <x v="3"/>
    <n v="201503"/>
    <x v="1"/>
    <x v="2"/>
    <s v="380000"/>
    <s v="068                                "/>
    <s v="00"/>
    <s v="UADD    "/>
    <x v="7058"/>
    <s v="3003"/>
    <s v="MN401"/>
    <x v="60"/>
    <s v="Gas Distribution 374-387"/>
    <s v="Mandated"/>
  </r>
  <r>
    <s v="MN402"/>
    <x v="60"/>
    <x v="850"/>
    <x v="850"/>
    <s v="DIS-G S Cap Blanket"/>
    <d v="2003-05-05T00:00:00"/>
    <x v="3"/>
    <n v="201503"/>
    <x v="1"/>
    <x v="2"/>
    <s v="376000"/>
    <s v="068                                "/>
    <s v="00"/>
    <s v="UADD    "/>
    <x v="7059"/>
    <s v="3003"/>
    <s v="MN402"/>
    <x v="60"/>
    <s v="Gas Distribution 374-387"/>
    <s v="Mandated"/>
  </r>
  <r>
    <s v="ZPJ23"/>
    <x v="60"/>
    <x v="501"/>
    <x v="501"/>
    <s v="DIS-G N Cap Blanket"/>
    <d v="1951-01-01T00:00:00"/>
    <x v="3"/>
    <n v="201503"/>
    <x v="1"/>
    <x v="0"/>
    <s v="376000"/>
    <s v="028                                "/>
    <s v="00"/>
    <s v="UADD    "/>
    <x v="7060"/>
    <s v="3003"/>
    <s v="ZPJ23"/>
    <x v="60"/>
    <s v="Gas Distribution 374-387"/>
    <s v="Mandated"/>
  </r>
  <r>
    <s v="ZCJ23"/>
    <x v="60"/>
    <x v="502"/>
    <x v="502"/>
    <s v="DIS-G N Cap Blanket"/>
    <d v="1993-01-23T00:00:00"/>
    <x v="3"/>
    <n v="201503"/>
    <x v="1"/>
    <x v="1"/>
    <s v="376000"/>
    <s v="038                                "/>
    <s v="00"/>
    <s v="UADD    "/>
    <x v="7061"/>
    <s v="3003"/>
    <s v="ZCJ23"/>
    <x v="60"/>
    <s v="Gas Distribution 374-387"/>
    <s v="Mandated"/>
  </r>
  <r>
    <s v="MN404"/>
    <x v="60"/>
    <x v="507"/>
    <x v="507"/>
    <s v="DIS-G S Cap Blanket"/>
    <d v="2010-07-01T00:00:00"/>
    <x v="3"/>
    <n v="201503"/>
    <x v="1"/>
    <x v="2"/>
    <s v="380000"/>
    <s v="068                                "/>
    <s v="00"/>
    <s v="UADD    "/>
    <x v="7062"/>
    <s v="3003"/>
    <s v="MN404"/>
    <x v="60"/>
    <s v="Gas Distribution 374-387"/>
    <s v="Mandated"/>
  </r>
  <r>
    <s v="ZLG23"/>
    <x v="60"/>
    <x v="508"/>
    <x v="508"/>
    <s v="DIS-G N Cap Blanket"/>
    <d v="1993-01-23T00:00:00"/>
    <x v="3"/>
    <n v="201503"/>
    <x v="1"/>
    <x v="1"/>
    <s v="376000"/>
    <s v="038                                "/>
    <s v="00"/>
    <s v="UADD    "/>
    <x v="7063"/>
    <s v="3003"/>
    <s v="ZLG23"/>
    <x v="60"/>
    <s v="Gas Distribution 374-387"/>
    <s v="Mandated"/>
  </r>
  <r>
    <s v="MN401"/>
    <x v="60"/>
    <x v="509"/>
    <x v="509"/>
    <s v="DIS-G S Cap Blanket"/>
    <d v="2010-07-01T00:00:00"/>
    <x v="3"/>
    <n v="201503"/>
    <x v="1"/>
    <x v="2"/>
    <s v="376000"/>
    <s v="068                                "/>
    <s v="00"/>
    <s v="UADD    "/>
    <x v="7064"/>
    <s v="3003"/>
    <s v="MN401"/>
    <x v="60"/>
    <s v="Gas Distribution 374-387"/>
    <s v="Mandated"/>
  </r>
  <r>
    <s v="MN401"/>
    <x v="60"/>
    <x v="509"/>
    <x v="509"/>
    <s v="DIS-G S Cap Blanket"/>
    <d v="2010-07-01T00:00:00"/>
    <x v="3"/>
    <n v="201503"/>
    <x v="1"/>
    <x v="2"/>
    <s v="380000"/>
    <s v="068                                "/>
    <s v="00"/>
    <s v="UADD    "/>
    <x v="7065"/>
    <s v="3003"/>
    <s v="MN401"/>
    <x v="60"/>
    <s v="Gas Distribution 374-387"/>
    <s v="Mandated"/>
  </r>
  <r>
    <s v="MN402"/>
    <x v="60"/>
    <x v="510"/>
    <x v="510"/>
    <s v="DIS-G S Cap Blanket"/>
    <d v="2010-07-01T00:00:00"/>
    <x v="3"/>
    <n v="201503"/>
    <x v="1"/>
    <x v="2"/>
    <s v="376000"/>
    <s v="068                                "/>
    <s v="00"/>
    <s v="UADD    "/>
    <x v="7066"/>
    <s v="3003"/>
    <s v="MN402"/>
    <x v="60"/>
    <s v="Gas Distribution 374-387"/>
    <s v="Mandated"/>
  </r>
  <r>
    <s v="MN402"/>
    <x v="60"/>
    <x v="510"/>
    <x v="510"/>
    <s v="DIS-G S Cap Blanket"/>
    <d v="2010-07-01T00:00:00"/>
    <x v="3"/>
    <n v="201503"/>
    <x v="1"/>
    <x v="2"/>
    <s v="380000"/>
    <s v="068                                "/>
    <s v="00"/>
    <s v="UADD    "/>
    <x v="7067"/>
    <s v="3003"/>
    <s v="MN402"/>
    <x v="60"/>
    <s v="Gas Distribution 374-387"/>
    <s v="Mandated"/>
  </r>
  <r>
    <s v="ZVG23"/>
    <x v="60"/>
    <x v="512"/>
    <x v="512"/>
    <s v="DIS-G N Cap Blanket"/>
    <d v="1993-01-23T00:00:00"/>
    <x v="3"/>
    <n v="201503"/>
    <x v="1"/>
    <x v="0"/>
    <s v="376000"/>
    <s v="028                                "/>
    <s v="00"/>
    <s v="UADD    "/>
    <x v="7068"/>
    <s v="3003"/>
    <s v="ZVG23"/>
    <x v="60"/>
    <s v="Gas Distribution 374-387"/>
    <s v="Mandated"/>
  </r>
  <r>
    <s v="ZVG23"/>
    <x v="60"/>
    <x v="512"/>
    <x v="512"/>
    <s v="DIS-G N Cap Blanket"/>
    <d v="1993-01-23T00:00:00"/>
    <x v="3"/>
    <n v="201503"/>
    <x v="1"/>
    <x v="0"/>
    <s v="380000"/>
    <s v="028                                "/>
    <s v="00"/>
    <s v="UADD    "/>
    <x v="7069"/>
    <s v="3003"/>
    <s v="ZVG23"/>
    <x v="60"/>
    <s v="Gas Distribution 374-387"/>
    <s v="Mandated"/>
  </r>
  <r>
    <s v="XE023"/>
    <x v="60"/>
    <x v="513"/>
    <x v="513"/>
    <s v="DIS-G N Cap Blanket"/>
    <d v="1994-08-26T00:00:00"/>
    <x v="3"/>
    <n v="201503"/>
    <x v="1"/>
    <x v="0"/>
    <s v="376000"/>
    <s v="028                                "/>
    <s v="00"/>
    <s v="UADD    "/>
    <x v="7070"/>
    <s v="3003"/>
    <s v="XE023"/>
    <x v="60"/>
    <s v="Gas Distribution 374-387"/>
    <s v="Mandated"/>
  </r>
  <r>
    <s v="MN402"/>
    <x v="60"/>
    <x v="1041"/>
    <x v="1041"/>
    <s v="DIS-G S Cap Specific"/>
    <d v="2012-08-01T00:00:00"/>
    <x v="3"/>
    <n v="201503"/>
    <x v="1"/>
    <x v="2"/>
    <s v="376000"/>
    <s v="068                                "/>
    <s v="00"/>
    <s v="UADD    "/>
    <x v="7071"/>
    <s v="3003"/>
    <s v="MN402"/>
    <x v="60"/>
    <s v="Gas Distribution 374-387"/>
    <s v="Mandated"/>
  </r>
  <r>
    <s v="MN401"/>
    <x v="60"/>
    <x v="1042"/>
    <x v="1042"/>
    <s v="DIS-G S Cap Specific"/>
    <d v="2014-09-01T00:00:00"/>
    <x v="3"/>
    <n v="201503"/>
    <x v="1"/>
    <x v="2"/>
    <s v="376000"/>
    <s v="068                                "/>
    <s v="00"/>
    <s v="UADD    "/>
    <x v="7072"/>
    <s v="3003"/>
    <s v="MN401"/>
    <x v="60"/>
    <s v="Gas Distribution 374-387"/>
    <s v="Mandated"/>
  </r>
  <r>
    <s v="MN401"/>
    <x v="60"/>
    <x v="1042"/>
    <x v="1042"/>
    <s v="DIS-G S Cap Specific"/>
    <d v="2014-09-01T00:00:00"/>
    <x v="3"/>
    <n v="201503"/>
    <x v="1"/>
    <x v="2"/>
    <s v="380000"/>
    <s v="068                                "/>
    <s v="00"/>
    <s v="UADD    "/>
    <x v="7073"/>
    <s v="3003"/>
    <s v="MN401"/>
    <x v="60"/>
    <s v="Gas Distribution 374-387"/>
    <s v="Mandated"/>
  </r>
  <r>
    <s v="MN401"/>
    <x v="60"/>
    <x v="1043"/>
    <x v="1043"/>
    <s v="DIS-G S Cap Specific"/>
    <d v="2014-09-01T00:00:00"/>
    <x v="3"/>
    <n v="201503"/>
    <x v="1"/>
    <x v="2"/>
    <s v="374400"/>
    <s v="068                                "/>
    <s v="OREASE"/>
    <s v="UADD    "/>
    <x v="7074"/>
    <s v="3003"/>
    <s v="MN401"/>
    <x v="60"/>
    <s v="Gas Distribution 374-387"/>
    <s v="Mandated"/>
  </r>
  <r>
    <s v="ZVG23"/>
    <x v="60"/>
    <x v="514"/>
    <x v="514"/>
    <s v="DIS-G N Cap Blanket"/>
    <d v="2006-06-01T00:00:00"/>
    <x v="3"/>
    <n v="201503"/>
    <x v="1"/>
    <x v="0"/>
    <s v="376000"/>
    <s v="028                                "/>
    <s v="00"/>
    <s v="UADD    "/>
    <x v="7070"/>
    <s v="3003"/>
    <s v="ZVG23"/>
    <x v="60"/>
    <s v="Gas Distribution 374-387"/>
    <s v="Mandated"/>
  </r>
  <r>
    <s v="ZPJ23"/>
    <x v="60"/>
    <x v="516"/>
    <x v="516"/>
    <s v="DIS-G N Cap Specific"/>
    <d v="2014-06-01T00:00:00"/>
    <x v="3"/>
    <n v="201503"/>
    <x v="1"/>
    <x v="0"/>
    <s v="376000"/>
    <s v="028                                "/>
    <s v="00"/>
    <s v="UADD    "/>
    <x v="7075"/>
    <s v="3003"/>
    <s v="ZPJ23"/>
    <x v="60"/>
    <s v="Gas Distribution 374-387"/>
    <s v="Mandated"/>
  </r>
  <r>
    <s v="ZV721"/>
    <x v="61"/>
    <x v="519"/>
    <x v="519"/>
    <s v="DIS-G N Cap Blanket"/>
    <d v="1998-06-01T00:00:00"/>
    <x v="3"/>
    <n v="201503"/>
    <x v="1"/>
    <x v="0"/>
    <s v="376000"/>
    <s v="028                                "/>
    <s v="00"/>
    <s v="UADD    "/>
    <x v="7076"/>
    <s v="3004"/>
    <s v="ZV721"/>
    <x v="61"/>
    <s v="Gas Distribution 374-387"/>
    <s v="Mandated"/>
  </r>
  <r>
    <s v="ZV721"/>
    <x v="61"/>
    <x v="1044"/>
    <x v="1044"/>
    <s v="DIS-G N Cap Specific"/>
    <d v="2014-04-01T00:00:00"/>
    <x v="3"/>
    <n v="201503"/>
    <x v="1"/>
    <x v="0"/>
    <s v="376000"/>
    <s v="028                                "/>
    <s v="00"/>
    <s v="UADD    "/>
    <x v="7077"/>
    <s v="3004"/>
    <s v="ZV721"/>
    <x v="61"/>
    <s v="Gas Distribution 374-387"/>
    <s v="Mandated"/>
  </r>
  <r>
    <s v="ZV721"/>
    <x v="61"/>
    <x v="1045"/>
    <x v="1045"/>
    <s v="DIS-G N Cap Specific"/>
    <d v="2014-09-01T00:00:00"/>
    <x v="3"/>
    <n v="201503"/>
    <x v="1"/>
    <x v="0"/>
    <s v="376000"/>
    <s v="028                                "/>
    <s v="00"/>
    <s v="UADD    "/>
    <x v="7078"/>
    <s v="3004"/>
    <s v="ZV721"/>
    <x v="61"/>
    <s v="Gas Distribution 374-387"/>
    <s v="Mandated"/>
  </r>
  <r>
    <s v="ZV721"/>
    <x v="61"/>
    <x v="1046"/>
    <x v="1046"/>
    <s v="DIS-G N Cap Specific"/>
    <d v="2014-09-01T00:00:00"/>
    <x v="3"/>
    <n v="201503"/>
    <x v="1"/>
    <x v="0"/>
    <s v="376000"/>
    <s v="028                                "/>
    <s v="00"/>
    <s v="UADD    "/>
    <x v="7079"/>
    <s v="3004"/>
    <s v="ZV721"/>
    <x v="61"/>
    <s v="Gas Distribution 374-387"/>
    <s v="Mandated"/>
  </r>
  <r>
    <s v="ZV721"/>
    <x v="61"/>
    <x v="1047"/>
    <x v="1047"/>
    <s v="DIS-G N Cap Specific"/>
    <d v="2014-09-01T00:00:00"/>
    <x v="3"/>
    <n v="201503"/>
    <x v="1"/>
    <x v="0"/>
    <s v="376000"/>
    <s v="028                                "/>
    <s v="00"/>
    <s v="UADD    "/>
    <x v="7080"/>
    <s v="3004"/>
    <s v="ZV721"/>
    <x v="61"/>
    <s v="Gas Distribution 374-387"/>
    <s v="Mandated"/>
  </r>
  <r>
    <s v="MN206"/>
    <x v="62"/>
    <x v="1048"/>
    <x v="1048"/>
    <s v="DIS-G S Cap Specific"/>
    <d v="2015-01-01T00:00:00"/>
    <x v="3"/>
    <n v="201503"/>
    <x v="1"/>
    <x v="2"/>
    <s v="376000"/>
    <s v="068                                "/>
    <s v="00"/>
    <s v="UADD    "/>
    <x v="7081"/>
    <s v="3005"/>
    <s v="MN206"/>
    <x v="62"/>
    <s v="Gas Distribution 374-387"/>
    <s v="Programs"/>
  </r>
  <r>
    <s v="ZCJ12"/>
    <x v="62"/>
    <x v="525"/>
    <x v="525"/>
    <s v="DIS-G N Cap Blanket"/>
    <d v="2004-01-01T00:00:00"/>
    <x v="3"/>
    <n v="201503"/>
    <x v="1"/>
    <x v="1"/>
    <s v="380000"/>
    <s v="038                                "/>
    <s v="00"/>
    <s v="UADD    "/>
    <x v="7082"/>
    <s v="3005"/>
    <s v="ZCJ12"/>
    <x v="62"/>
    <s v="Gas Distribution 374-387"/>
    <s v="Programs"/>
  </r>
  <r>
    <s v="ZLL12"/>
    <x v="62"/>
    <x v="526"/>
    <x v="526"/>
    <s v="DIS-G N Cap Blanket"/>
    <d v="2004-01-01T00:00:00"/>
    <x v="3"/>
    <n v="201503"/>
    <x v="1"/>
    <x v="0"/>
    <s v="376000"/>
    <s v="028                                "/>
    <s v="00"/>
    <s v="UADD    "/>
    <x v="7083"/>
    <s v="3005"/>
    <s v="ZLL12"/>
    <x v="62"/>
    <s v="Gas Distribution 374-387"/>
    <s v="Programs"/>
  </r>
  <r>
    <s v="ZLL12"/>
    <x v="62"/>
    <x v="526"/>
    <x v="526"/>
    <s v="DIS-G N Cap Blanket"/>
    <d v="2004-01-01T00:00:00"/>
    <x v="3"/>
    <n v="201503"/>
    <x v="1"/>
    <x v="0"/>
    <s v="380000"/>
    <s v="028                                "/>
    <s v="00"/>
    <s v="UADD    "/>
    <x v="7084"/>
    <s v="3005"/>
    <s v="ZLL12"/>
    <x v="62"/>
    <s v="Gas Distribution 374-387"/>
    <s v="Programs"/>
  </r>
  <r>
    <s v="ZBW12"/>
    <x v="62"/>
    <x v="527"/>
    <x v="527"/>
    <s v="DIS-G N Cap Blanket"/>
    <d v="2004-01-01T00:00:00"/>
    <x v="3"/>
    <n v="201503"/>
    <x v="1"/>
    <x v="0"/>
    <s v="376000"/>
    <s v="028                                "/>
    <s v="00"/>
    <s v="UADD    "/>
    <x v="7085"/>
    <s v="3005"/>
    <s v="ZBW12"/>
    <x v="62"/>
    <s v="Gas Distribution 374-387"/>
    <s v="Programs"/>
  </r>
  <r>
    <s v="ZBW12"/>
    <x v="62"/>
    <x v="527"/>
    <x v="527"/>
    <s v="DIS-G N Cap Blanket"/>
    <d v="2004-01-01T00:00:00"/>
    <x v="3"/>
    <n v="201503"/>
    <x v="1"/>
    <x v="0"/>
    <s v="380000"/>
    <s v="028                                "/>
    <s v="00"/>
    <s v="UADD    "/>
    <x v="7086"/>
    <s v="3005"/>
    <s v="ZBW12"/>
    <x v="62"/>
    <s v="Gas Distribution 374-387"/>
    <s v="Programs"/>
  </r>
  <r>
    <s v="ZBG12"/>
    <x v="62"/>
    <x v="528"/>
    <x v="528"/>
    <s v="DIS-G N Cap Blanket"/>
    <d v="2004-01-01T00:00:00"/>
    <x v="3"/>
    <n v="201503"/>
    <x v="1"/>
    <x v="0"/>
    <s v="376000"/>
    <s v="028                                "/>
    <s v="00"/>
    <s v="UADD    "/>
    <x v="7087"/>
    <s v="3005"/>
    <s v="ZBG12"/>
    <x v="62"/>
    <s v="Gas Distribution 374-387"/>
    <s v="Programs"/>
  </r>
  <r>
    <s v="ZBG12"/>
    <x v="62"/>
    <x v="528"/>
    <x v="528"/>
    <s v="DIS-G N Cap Blanket"/>
    <d v="2004-01-01T00:00:00"/>
    <x v="3"/>
    <n v="201503"/>
    <x v="1"/>
    <x v="0"/>
    <s v="380000"/>
    <s v="028                                "/>
    <s v="00"/>
    <s v="UADD    "/>
    <x v="7087"/>
    <s v="3005"/>
    <s v="ZBG12"/>
    <x v="62"/>
    <s v="Gas Distribution 374-387"/>
    <s v="Programs"/>
  </r>
  <r>
    <s v="ZCM12"/>
    <x v="62"/>
    <x v="529"/>
    <x v="529"/>
    <s v="DIS-G N Cap Blanket"/>
    <d v="2004-01-01T00:00:00"/>
    <x v="3"/>
    <n v="201503"/>
    <x v="1"/>
    <x v="1"/>
    <s v="376000"/>
    <s v="038                                "/>
    <s v="00"/>
    <s v="UADD    "/>
    <x v="2165"/>
    <s v="3005"/>
    <s v="ZCM12"/>
    <x v="62"/>
    <s v="Gas Distribution 374-387"/>
    <s v="Programs"/>
  </r>
  <r>
    <s v="ZCM12"/>
    <x v="62"/>
    <x v="529"/>
    <x v="529"/>
    <s v="DIS-G N Cap Blanket"/>
    <d v="2004-01-01T00:00:00"/>
    <x v="3"/>
    <n v="201503"/>
    <x v="1"/>
    <x v="1"/>
    <s v="380000"/>
    <s v="038                                "/>
    <s v="00"/>
    <s v="UADD    "/>
    <x v="2165"/>
    <s v="3005"/>
    <s v="ZCM12"/>
    <x v="62"/>
    <s v="Gas Distribution 374-387"/>
    <s v="Programs"/>
  </r>
  <r>
    <s v="ZLL12"/>
    <x v="62"/>
    <x v="530"/>
    <x v="530"/>
    <s v="DIS-G N Cap Blanket"/>
    <d v="2004-01-01T00:00:00"/>
    <x v="3"/>
    <n v="201503"/>
    <x v="1"/>
    <x v="1"/>
    <s v="376000"/>
    <s v="038                                "/>
    <s v="00"/>
    <s v="UADD    "/>
    <x v="7088"/>
    <s v="3005"/>
    <s v="ZLL12"/>
    <x v="62"/>
    <s v="Gas Distribution 374-387"/>
    <s v="Programs"/>
  </r>
  <r>
    <s v="ZLL12"/>
    <x v="62"/>
    <x v="530"/>
    <x v="530"/>
    <s v="DIS-G N Cap Blanket"/>
    <d v="2004-01-01T00:00:00"/>
    <x v="3"/>
    <n v="201503"/>
    <x v="1"/>
    <x v="1"/>
    <s v="380000"/>
    <s v="038                                "/>
    <s v="00"/>
    <s v="UADD    "/>
    <x v="7089"/>
    <s v="3005"/>
    <s v="ZLL12"/>
    <x v="62"/>
    <s v="Gas Distribution 374-387"/>
    <s v="Programs"/>
  </r>
  <r>
    <s v="ZPJ12"/>
    <x v="62"/>
    <x v="531"/>
    <x v="531"/>
    <s v="DIS-G N Cap Blanket"/>
    <d v="2004-01-01T00:00:00"/>
    <x v="3"/>
    <n v="201503"/>
    <x v="1"/>
    <x v="1"/>
    <s v="376000"/>
    <s v="038                                "/>
    <s v="00"/>
    <s v="UADD    "/>
    <x v="7090"/>
    <s v="3005"/>
    <s v="ZPJ12"/>
    <x v="62"/>
    <s v="Gas Distribution 374-387"/>
    <s v="Programs"/>
  </r>
  <r>
    <s v="ZPJ12"/>
    <x v="62"/>
    <x v="531"/>
    <x v="531"/>
    <s v="DIS-G N Cap Blanket"/>
    <d v="2004-01-01T00:00:00"/>
    <x v="3"/>
    <n v="201503"/>
    <x v="1"/>
    <x v="1"/>
    <s v="380000"/>
    <s v="038                                "/>
    <s v="00"/>
    <s v="UADD    "/>
    <x v="7091"/>
    <s v="3005"/>
    <s v="ZPJ12"/>
    <x v="62"/>
    <s v="Gas Distribution 374-387"/>
    <s v="Programs"/>
  </r>
  <r>
    <s v="ZPJ12"/>
    <x v="62"/>
    <x v="532"/>
    <x v="532"/>
    <s v="DIS-G N Cap Blanket"/>
    <d v="2004-01-01T00:00:00"/>
    <x v="3"/>
    <n v="201503"/>
    <x v="1"/>
    <x v="0"/>
    <s v="380000"/>
    <s v="028                                "/>
    <s v="00"/>
    <s v="UADD    "/>
    <x v="7092"/>
    <s v="3005"/>
    <s v="ZPJ12"/>
    <x v="62"/>
    <s v="Gas Distribution 374-387"/>
    <s v="Programs"/>
  </r>
  <r>
    <s v="ZBG12"/>
    <x v="62"/>
    <x v="533"/>
    <x v="533"/>
    <s v="DIS-G N Cap Blanket"/>
    <d v="1951-01-01T00:00:00"/>
    <x v="3"/>
    <n v="201503"/>
    <x v="1"/>
    <x v="0"/>
    <s v="376000"/>
    <s v="028                                "/>
    <s v="00"/>
    <s v="UADD    "/>
    <x v="7093"/>
    <s v="3005"/>
    <s v="ZBG12"/>
    <x v="62"/>
    <s v="Gas Distribution 374-387"/>
    <s v="Programs"/>
  </r>
  <r>
    <s v="ZBG12"/>
    <x v="62"/>
    <x v="533"/>
    <x v="533"/>
    <s v="DIS-G N Cap Blanket"/>
    <d v="1951-01-01T00:00:00"/>
    <x v="3"/>
    <n v="201503"/>
    <x v="1"/>
    <x v="0"/>
    <s v="380000"/>
    <s v="028                                "/>
    <s v="00"/>
    <s v="UADD    "/>
    <x v="7094"/>
    <s v="3005"/>
    <s v="ZBG12"/>
    <x v="62"/>
    <s v="Gas Distribution 374-387"/>
    <s v="Programs"/>
  </r>
  <r>
    <s v="ZCS12"/>
    <x v="62"/>
    <x v="534"/>
    <x v="534"/>
    <s v="DIS-G N Cap Blanket"/>
    <d v="2004-01-01T00:00:00"/>
    <x v="3"/>
    <n v="201503"/>
    <x v="1"/>
    <x v="1"/>
    <s v="376000"/>
    <s v="038                                "/>
    <s v="00"/>
    <s v="UADD    "/>
    <x v="7095"/>
    <s v="3005"/>
    <s v="ZCS12"/>
    <x v="62"/>
    <s v="Gas Distribution 374-387"/>
    <s v="Programs"/>
  </r>
  <r>
    <s v="ZCS12"/>
    <x v="62"/>
    <x v="534"/>
    <x v="534"/>
    <s v="DIS-G N Cap Blanket"/>
    <d v="2004-01-01T00:00:00"/>
    <x v="3"/>
    <n v="201503"/>
    <x v="1"/>
    <x v="1"/>
    <s v="380000"/>
    <s v="038                                "/>
    <s v="00"/>
    <s v="UADD    "/>
    <x v="7096"/>
    <s v="3005"/>
    <s v="ZCS12"/>
    <x v="62"/>
    <s v="Gas Distribution 374-387"/>
    <s v="Programs"/>
  </r>
  <r>
    <s v="ZBG12"/>
    <x v="62"/>
    <x v="1049"/>
    <x v="1049"/>
    <s v="DIS-G N Cap Blanket"/>
    <d v="2005-07-01T00:00:00"/>
    <x v="3"/>
    <n v="201503"/>
    <x v="1"/>
    <x v="0"/>
    <s v="376000"/>
    <s v="028                                "/>
    <s v="00"/>
    <s v="UADD    "/>
    <x v="7097"/>
    <s v="3005"/>
    <s v="ZBG12"/>
    <x v="62"/>
    <s v="Gas Distribution 374-387"/>
    <s v="Programs"/>
  </r>
  <r>
    <s v="ZBG12"/>
    <x v="62"/>
    <x v="1049"/>
    <x v="1049"/>
    <s v="DIS-G N Cap Blanket"/>
    <d v="2005-07-01T00:00:00"/>
    <x v="3"/>
    <n v="201503"/>
    <x v="1"/>
    <x v="0"/>
    <s v="380000"/>
    <s v="028                                "/>
    <s v="00"/>
    <s v="UADD    "/>
    <x v="7098"/>
    <s v="3005"/>
    <s v="ZBG12"/>
    <x v="62"/>
    <s v="Gas Distribution 374-387"/>
    <s v="Programs"/>
  </r>
  <r>
    <s v="ZBG12"/>
    <x v="62"/>
    <x v="535"/>
    <x v="535"/>
    <s v="DIS-G N Cap Blanket"/>
    <d v="2004-01-01T00:00:00"/>
    <x v="3"/>
    <n v="201503"/>
    <x v="1"/>
    <x v="0"/>
    <s v="380000"/>
    <s v="028                                "/>
    <s v="00"/>
    <s v="UADD    "/>
    <x v="7099"/>
    <s v="3005"/>
    <s v="ZBG12"/>
    <x v="62"/>
    <s v="Gas Distribution 374-387"/>
    <s v="Programs"/>
  </r>
  <r>
    <s v="MN309"/>
    <x v="62"/>
    <x v="536"/>
    <x v="536"/>
    <s v="DIS-G S Cap Blanket"/>
    <d v="2010-07-01T00:00:00"/>
    <x v="3"/>
    <n v="201503"/>
    <x v="1"/>
    <x v="2"/>
    <s v="376000"/>
    <s v="068                                "/>
    <s v="00"/>
    <s v="UADD    "/>
    <x v="7100"/>
    <s v="3005"/>
    <s v="MN309"/>
    <x v="62"/>
    <s v="Gas Distribution 374-387"/>
    <s v="Programs"/>
  </r>
  <r>
    <s v="MN309"/>
    <x v="62"/>
    <x v="536"/>
    <x v="536"/>
    <s v="DIS-G S Cap Blanket"/>
    <d v="2010-07-01T00:00:00"/>
    <x v="3"/>
    <n v="201503"/>
    <x v="1"/>
    <x v="2"/>
    <s v="380000"/>
    <s v="068                                "/>
    <s v="00"/>
    <s v="UADD    "/>
    <x v="7101"/>
    <s v="3005"/>
    <s v="MN309"/>
    <x v="62"/>
    <s v="Gas Distribution 374-387"/>
    <s v="Programs"/>
  </r>
  <r>
    <s v="MN206"/>
    <x v="62"/>
    <x v="538"/>
    <x v="538"/>
    <s v="DIS-G S Cap Blanket"/>
    <d v="2010-07-01T00:00:00"/>
    <x v="3"/>
    <n v="201503"/>
    <x v="1"/>
    <x v="2"/>
    <s v="376000"/>
    <s v="068                                "/>
    <s v="00"/>
    <s v="UADD    "/>
    <x v="5547"/>
    <s v="3005"/>
    <s v="MN206"/>
    <x v="62"/>
    <s v="Gas Distribution 374-387"/>
    <s v="Programs"/>
  </r>
  <r>
    <s v="MN206"/>
    <x v="62"/>
    <x v="538"/>
    <x v="538"/>
    <s v="DIS-G S Cap Blanket"/>
    <d v="2010-07-01T00:00:00"/>
    <x v="3"/>
    <n v="201503"/>
    <x v="1"/>
    <x v="2"/>
    <s v="380000"/>
    <s v="068                                "/>
    <s v="00"/>
    <s v="UADD    "/>
    <x v="7102"/>
    <s v="3005"/>
    <s v="MN206"/>
    <x v="62"/>
    <s v="Gas Distribution 374-387"/>
    <s v="Programs"/>
  </r>
  <r>
    <s v="MN360"/>
    <x v="62"/>
    <x v="539"/>
    <x v="539"/>
    <s v="DIS-G S Cap Blanket"/>
    <d v="2010-07-01T00:00:00"/>
    <x v="3"/>
    <n v="201503"/>
    <x v="1"/>
    <x v="2"/>
    <s v="376000"/>
    <s v="068                                "/>
    <s v="00"/>
    <s v="UADD    "/>
    <x v="7103"/>
    <s v="3005"/>
    <s v="MN360"/>
    <x v="62"/>
    <s v="Gas Distribution 374-387"/>
    <s v="Programs"/>
  </r>
  <r>
    <s v="MN360"/>
    <x v="62"/>
    <x v="539"/>
    <x v="539"/>
    <s v="DIS-G S Cap Blanket"/>
    <d v="2010-07-01T00:00:00"/>
    <x v="3"/>
    <n v="201503"/>
    <x v="1"/>
    <x v="2"/>
    <s v="380000"/>
    <s v="068                                "/>
    <s v="00"/>
    <s v="UADD    "/>
    <x v="7104"/>
    <s v="3005"/>
    <s v="MN360"/>
    <x v="62"/>
    <s v="Gas Distribution 374-387"/>
    <s v="Programs"/>
  </r>
  <r>
    <s v="ZPJ12"/>
    <x v="62"/>
    <x v="540"/>
    <x v="540"/>
    <s v="DIS-G N Cap Blanket"/>
    <d v="2004-01-01T00:00:00"/>
    <x v="3"/>
    <n v="201503"/>
    <x v="1"/>
    <x v="1"/>
    <s v="376000"/>
    <s v="038                                "/>
    <s v="00"/>
    <s v="UADD    "/>
    <x v="7105"/>
    <s v="3005"/>
    <s v="ZPJ12"/>
    <x v="62"/>
    <s v="Gas Distribution 374-387"/>
    <s v="Programs"/>
  </r>
  <r>
    <s v="ZPJ12"/>
    <x v="62"/>
    <x v="540"/>
    <x v="540"/>
    <s v="DIS-G N Cap Blanket"/>
    <d v="2004-01-01T00:00:00"/>
    <x v="3"/>
    <n v="201503"/>
    <x v="1"/>
    <x v="1"/>
    <s v="380000"/>
    <s v="038                                "/>
    <s v="00"/>
    <s v="UADD    "/>
    <x v="7106"/>
    <s v="3005"/>
    <s v="ZPJ12"/>
    <x v="62"/>
    <s v="Gas Distribution 374-387"/>
    <s v="Programs"/>
  </r>
  <r>
    <s v="ZCJ12"/>
    <x v="62"/>
    <x v="541"/>
    <x v="541"/>
    <s v="DIS-G N Cap Blanket"/>
    <d v="1993-01-23T00:00:00"/>
    <x v="3"/>
    <n v="201503"/>
    <x v="1"/>
    <x v="1"/>
    <s v="376000"/>
    <s v="038                                "/>
    <s v="00"/>
    <s v="UADD    "/>
    <x v="7107"/>
    <s v="3005"/>
    <s v="ZCJ12"/>
    <x v="62"/>
    <s v="Gas Distribution 374-387"/>
    <s v="Programs"/>
  </r>
  <r>
    <s v="ZCJ12"/>
    <x v="62"/>
    <x v="541"/>
    <x v="541"/>
    <s v="DIS-G N Cap Blanket"/>
    <d v="1993-01-23T00:00:00"/>
    <x v="3"/>
    <n v="201503"/>
    <x v="1"/>
    <x v="1"/>
    <s v="380000"/>
    <s v="038                                "/>
    <s v="00"/>
    <s v="UADD    "/>
    <x v="7108"/>
    <s v="3005"/>
    <s v="ZCJ12"/>
    <x v="62"/>
    <s v="Gas Distribution 374-387"/>
    <s v="Programs"/>
  </r>
  <r>
    <s v="ZLL12"/>
    <x v="62"/>
    <x v="542"/>
    <x v="542"/>
    <s v="DIS-G N Cap Blanket"/>
    <d v="1993-01-23T00:00:00"/>
    <x v="3"/>
    <n v="201503"/>
    <x v="1"/>
    <x v="0"/>
    <s v="376000"/>
    <s v="028                                "/>
    <s v="00"/>
    <s v="UADD    "/>
    <x v="7109"/>
    <s v="3005"/>
    <s v="ZLL12"/>
    <x v="62"/>
    <s v="Gas Distribution 374-387"/>
    <s v="Programs"/>
  </r>
  <r>
    <s v="ZLL12"/>
    <x v="62"/>
    <x v="542"/>
    <x v="542"/>
    <s v="DIS-G N Cap Blanket"/>
    <d v="1993-01-23T00:00:00"/>
    <x v="3"/>
    <n v="201503"/>
    <x v="1"/>
    <x v="0"/>
    <s v="380000"/>
    <s v="028                                "/>
    <s v="00"/>
    <s v="UADD    "/>
    <x v="7110"/>
    <s v="3005"/>
    <s v="ZLL12"/>
    <x v="62"/>
    <s v="Gas Distribution 374-387"/>
    <s v="Programs"/>
  </r>
  <r>
    <s v="ZBW12"/>
    <x v="62"/>
    <x v="543"/>
    <x v="543"/>
    <s v="DIS-G N Cap Blanket"/>
    <d v="1993-01-23T00:00:00"/>
    <x v="3"/>
    <n v="201503"/>
    <x v="1"/>
    <x v="0"/>
    <s v="376000"/>
    <s v="028                                "/>
    <s v="00"/>
    <s v="UADD    "/>
    <x v="7111"/>
    <s v="3005"/>
    <s v="ZBW12"/>
    <x v="62"/>
    <s v="Gas Distribution 374-387"/>
    <s v="Programs"/>
  </r>
  <r>
    <s v="ZBW12"/>
    <x v="62"/>
    <x v="543"/>
    <x v="543"/>
    <s v="DIS-G N Cap Blanket"/>
    <d v="1993-01-23T00:00:00"/>
    <x v="3"/>
    <n v="201503"/>
    <x v="1"/>
    <x v="0"/>
    <s v="380000"/>
    <s v="028                                "/>
    <s v="00"/>
    <s v="UADD    "/>
    <x v="7112"/>
    <s v="3005"/>
    <s v="ZBW12"/>
    <x v="62"/>
    <s v="Gas Distribution 374-387"/>
    <s v="Programs"/>
  </r>
  <r>
    <s v="ZLL12"/>
    <x v="62"/>
    <x v="545"/>
    <x v="545"/>
    <s v="DIS-G N Cap Blanket"/>
    <d v="1993-01-23T00:00:00"/>
    <x v="3"/>
    <n v="201503"/>
    <x v="1"/>
    <x v="1"/>
    <s v="376000"/>
    <s v="038                                "/>
    <s v="00"/>
    <s v="UADD    "/>
    <x v="7113"/>
    <s v="3005"/>
    <s v="ZLL12"/>
    <x v="62"/>
    <s v="Gas Distribution 374-387"/>
    <s v="Programs"/>
  </r>
  <r>
    <s v="ZLL12"/>
    <x v="62"/>
    <x v="545"/>
    <x v="545"/>
    <s v="DIS-G N Cap Blanket"/>
    <d v="1993-01-23T00:00:00"/>
    <x v="3"/>
    <n v="201503"/>
    <x v="1"/>
    <x v="1"/>
    <s v="380000"/>
    <s v="038                                "/>
    <s v="00"/>
    <s v="UADD    "/>
    <x v="7114"/>
    <s v="3005"/>
    <s v="ZLL12"/>
    <x v="62"/>
    <s v="Gas Distribution 374-387"/>
    <s v="Programs"/>
  </r>
  <r>
    <s v="ZPJ12"/>
    <x v="62"/>
    <x v="546"/>
    <x v="546"/>
    <s v="DIS-G N Cap Blanket"/>
    <d v="2004-01-01T00:00:00"/>
    <x v="3"/>
    <n v="201503"/>
    <x v="1"/>
    <x v="0"/>
    <s v="376000"/>
    <s v="028                                "/>
    <s v="00"/>
    <s v="UADD    "/>
    <x v="7115"/>
    <s v="3005"/>
    <s v="ZPJ12"/>
    <x v="62"/>
    <s v="Gas Distribution 374-387"/>
    <s v="Programs"/>
  </r>
  <r>
    <s v="ZPJ12"/>
    <x v="62"/>
    <x v="546"/>
    <x v="546"/>
    <s v="DIS-G N Cap Blanket"/>
    <d v="2004-01-01T00:00:00"/>
    <x v="3"/>
    <n v="201503"/>
    <x v="1"/>
    <x v="0"/>
    <s v="380000"/>
    <s v="028                                "/>
    <s v="00"/>
    <s v="UADD    "/>
    <x v="7115"/>
    <s v="3005"/>
    <s v="ZPJ12"/>
    <x v="62"/>
    <s v="Gas Distribution 374-387"/>
    <s v="Programs"/>
  </r>
  <r>
    <s v="ZBG12"/>
    <x v="62"/>
    <x v="547"/>
    <x v="547"/>
    <s v="DIS-G N Cap Blanket"/>
    <d v="1951-01-01T00:00:00"/>
    <x v="3"/>
    <n v="201503"/>
    <x v="1"/>
    <x v="0"/>
    <s v="376000"/>
    <s v="028                                "/>
    <s v="00"/>
    <s v="UADD    "/>
    <x v="7116"/>
    <s v="3005"/>
    <s v="ZBG12"/>
    <x v="62"/>
    <s v="Gas Distribution 374-387"/>
    <s v="Programs"/>
  </r>
  <r>
    <s v="ZBG12"/>
    <x v="62"/>
    <x v="547"/>
    <x v="547"/>
    <s v="DIS-G N Cap Blanket"/>
    <d v="1951-01-01T00:00:00"/>
    <x v="3"/>
    <n v="201503"/>
    <x v="1"/>
    <x v="0"/>
    <s v="380000"/>
    <s v="028                                "/>
    <s v="00"/>
    <s v="UADD    "/>
    <x v="7117"/>
    <s v="3005"/>
    <s v="ZBG12"/>
    <x v="62"/>
    <s v="Gas Distribution 374-387"/>
    <s v="Programs"/>
  </r>
  <r>
    <s v="ZCS12"/>
    <x v="62"/>
    <x v="548"/>
    <x v="548"/>
    <s v="DIS-G N Cap Blanket"/>
    <d v="1993-05-28T00:00:00"/>
    <x v="3"/>
    <n v="201503"/>
    <x v="1"/>
    <x v="1"/>
    <s v="376000"/>
    <s v="038                                "/>
    <s v="00"/>
    <s v="UADD    "/>
    <x v="7118"/>
    <s v="3005"/>
    <s v="ZCS12"/>
    <x v="62"/>
    <s v="Gas Distribution 374-387"/>
    <s v="Programs"/>
  </r>
  <r>
    <s v="ZCS12"/>
    <x v="62"/>
    <x v="548"/>
    <x v="548"/>
    <s v="DIS-G N Cap Blanket"/>
    <d v="1993-05-28T00:00:00"/>
    <x v="3"/>
    <n v="201503"/>
    <x v="1"/>
    <x v="1"/>
    <s v="380000"/>
    <s v="038                                "/>
    <s v="00"/>
    <s v="UADD    "/>
    <x v="7119"/>
    <s v="3005"/>
    <s v="ZCS12"/>
    <x v="62"/>
    <s v="Gas Distribution 374-387"/>
    <s v="Programs"/>
  </r>
  <r>
    <s v="ZBG12"/>
    <x v="62"/>
    <x v="549"/>
    <x v="549"/>
    <s v="DIS-G N Cap Blanket"/>
    <d v="1993-01-23T00:00:00"/>
    <x v="3"/>
    <n v="201503"/>
    <x v="1"/>
    <x v="0"/>
    <s v="376000"/>
    <s v="028                                "/>
    <s v="00"/>
    <s v="UADD    "/>
    <x v="7120"/>
    <s v="3005"/>
    <s v="ZBG12"/>
    <x v="62"/>
    <s v="Gas Distribution 374-387"/>
    <s v="Programs"/>
  </r>
  <r>
    <s v="ZBG12"/>
    <x v="62"/>
    <x v="549"/>
    <x v="549"/>
    <s v="DIS-G N Cap Blanket"/>
    <d v="1993-01-23T00:00:00"/>
    <x v="3"/>
    <n v="201503"/>
    <x v="1"/>
    <x v="0"/>
    <s v="380000"/>
    <s v="028                                "/>
    <s v="00"/>
    <s v="UADD    "/>
    <x v="7121"/>
    <s v="3005"/>
    <s v="ZBG12"/>
    <x v="62"/>
    <s v="Gas Distribution 374-387"/>
    <s v="Programs"/>
  </r>
  <r>
    <s v="ZBG12"/>
    <x v="62"/>
    <x v="550"/>
    <x v="550"/>
    <s v="DIS-G N Cap Blanket"/>
    <d v="1993-01-23T00:00:00"/>
    <x v="3"/>
    <n v="201503"/>
    <x v="1"/>
    <x v="0"/>
    <s v="376000"/>
    <s v="028                                "/>
    <s v="00"/>
    <s v="UADD    "/>
    <x v="7122"/>
    <s v="3005"/>
    <s v="ZBG12"/>
    <x v="62"/>
    <s v="Gas Distribution 374-387"/>
    <s v="Programs"/>
  </r>
  <r>
    <s v="MN206"/>
    <x v="62"/>
    <x v="551"/>
    <x v="551"/>
    <s v="DIS-G S Cap Blanket"/>
    <d v="2010-01-01T00:00:00"/>
    <x v="3"/>
    <n v="201503"/>
    <x v="1"/>
    <x v="2"/>
    <s v="376000"/>
    <s v="068                                "/>
    <s v="00"/>
    <s v="UADD    "/>
    <x v="7123"/>
    <s v="3005"/>
    <s v="MN206"/>
    <x v="62"/>
    <s v="Gas Distribution 374-387"/>
    <s v="Programs"/>
  </r>
  <r>
    <s v="MN206"/>
    <x v="62"/>
    <x v="551"/>
    <x v="551"/>
    <s v="DIS-G S Cap Blanket"/>
    <d v="2010-01-01T00:00:00"/>
    <x v="3"/>
    <n v="201503"/>
    <x v="1"/>
    <x v="2"/>
    <s v="380000"/>
    <s v="068                                "/>
    <s v="00"/>
    <s v="UADD    "/>
    <x v="7124"/>
    <s v="3005"/>
    <s v="MN206"/>
    <x v="62"/>
    <s v="Gas Distribution 374-387"/>
    <s v="Programs"/>
  </r>
  <r>
    <s v="MN309"/>
    <x v="62"/>
    <x v="552"/>
    <x v="552"/>
    <s v="DIS-G S Cap Blanket"/>
    <d v="2010-01-01T00:00:00"/>
    <x v="3"/>
    <n v="201503"/>
    <x v="1"/>
    <x v="2"/>
    <s v="376000"/>
    <s v="068                                "/>
    <s v="00"/>
    <s v="UADD    "/>
    <x v="7125"/>
    <s v="3005"/>
    <s v="MN309"/>
    <x v="62"/>
    <s v="Gas Distribution 374-387"/>
    <s v="Programs"/>
  </r>
  <r>
    <s v="MN309"/>
    <x v="62"/>
    <x v="552"/>
    <x v="552"/>
    <s v="DIS-G S Cap Blanket"/>
    <d v="2010-01-01T00:00:00"/>
    <x v="3"/>
    <n v="201503"/>
    <x v="1"/>
    <x v="2"/>
    <s v="380000"/>
    <s v="068                                "/>
    <s v="00"/>
    <s v="UADD    "/>
    <x v="7126"/>
    <s v="3005"/>
    <s v="MN309"/>
    <x v="62"/>
    <s v="Gas Distribution 374-387"/>
    <s v="Programs"/>
  </r>
  <r>
    <s v="MN206"/>
    <x v="62"/>
    <x v="554"/>
    <x v="554"/>
    <s v="DIS-G S Cap Blanket"/>
    <d v="2010-01-01T00:00:00"/>
    <x v="3"/>
    <n v="201503"/>
    <x v="1"/>
    <x v="2"/>
    <s v="376000"/>
    <s v="068                                "/>
    <s v="00"/>
    <s v="UADD    "/>
    <x v="7127"/>
    <s v="3005"/>
    <s v="MN206"/>
    <x v="62"/>
    <s v="Gas Distribution 374-387"/>
    <s v="Programs"/>
  </r>
  <r>
    <s v="MN206"/>
    <x v="62"/>
    <x v="554"/>
    <x v="554"/>
    <s v="DIS-G S Cap Blanket"/>
    <d v="2010-01-01T00:00:00"/>
    <x v="3"/>
    <n v="201503"/>
    <x v="1"/>
    <x v="2"/>
    <s v="380000"/>
    <s v="068                                "/>
    <s v="00"/>
    <s v="UADD    "/>
    <x v="7128"/>
    <s v="3005"/>
    <s v="MN206"/>
    <x v="62"/>
    <s v="Gas Distribution 374-387"/>
    <s v="Programs"/>
  </r>
  <r>
    <s v="MN360"/>
    <x v="62"/>
    <x v="555"/>
    <x v="555"/>
    <s v="DIS-G S Cap Blanket"/>
    <d v="2010-01-01T00:00:00"/>
    <x v="3"/>
    <n v="201503"/>
    <x v="1"/>
    <x v="2"/>
    <s v="376000"/>
    <s v="068                                "/>
    <s v="00"/>
    <s v="UADD    "/>
    <x v="7129"/>
    <s v="3005"/>
    <s v="MN360"/>
    <x v="62"/>
    <s v="Gas Distribution 374-387"/>
    <s v="Programs"/>
  </r>
  <r>
    <s v="MN360"/>
    <x v="62"/>
    <x v="555"/>
    <x v="555"/>
    <s v="DIS-G S Cap Blanket"/>
    <d v="2010-01-01T00:00:00"/>
    <x v="3"/>
    <n v="201503"/>
    <x v="1"/>
    <x v="2"/>
    <s v="380000"/>
    <s v="068                                "/>
    <s v="00"/>
    <s v="UADD    "/>
    <x v="7130"/>
    <s v="3005"/>
    <s v="MN360"/>
    <x v="62"/>
    <s v="Gas Distribution 374-387"/>
    <s v="Programs"/>
  </r>
  <r>
    <s v="14D83"/>
    <x v="62"/>
    <x v="556"/>
    <x v="556"/>
    <s v="DIS-G N Cap Blanket"/>
    <d v="2010-01-01T00:00:00"/>
    <x v="3"/>
    <n v="201503"/>
    <x v="1"/>
    <x v="0"/>
    <s v="376000"/>
    <s v="028                                "/>
    <s v="00"/>
    <s v="UADD    "/>
    <x v="7131"/>
    <s v="3005"/>
    <s v="14D83"/>
    <x v="62"/>
    <s v="Gas Distribution 374-387"/>
    <s v="Programs"/>
  </r>
  <r>
    <s v="ZCM12"/>
    <x v="62"/>
    <x v="557"/>
    <x v="557"/>
    <s v="DIS-G N Cap Blanket"/>
    <d v="1986-12-20T00:00:00"/>
    <x v="3"/>
    <n v="201503"/>
    <x v="1"/>
    <x v="1"/>
    <s v="376000"/>
    <s v="038                                "/>
    <s v="00"/>
    <s v="UADD    "/>
    <x v="7132"/>
    <s v="3005"/>
    <s v="ZCM12"/>
    <x v="62"/>
    <s v="Gas Distribution 374-387"/>
    <s v="Programs"/>
  </r>
  <r>
    <s v="ZCM12"/>
    <x v="62"/>
    <x v="557"/>
    <x v="557"/>
    <s v="DIS-G N Cap Blanket"/>
    <d v="1986-12-20T00:00:00"/>
    <x v="3"/>
    <n v="201503"/>
    <x v="1"/>
    <x v="1"/>
    <s v="380000"/>
    <s v="038                                "/>
    <s v="00"/>
    <s v="UADD    "/>
    <x v="7133"/>
    <s v="3005"/>
    <s v="ZCM12"/>
    <x v="62"/>
    <s v="Gas Distribution 374-387"/>
    <s v="Programs"/>
  </r>
  <r>
    <s v="ZCJ12"/>
    <x v="62"/>
    <x v="558"/>
    <x v="558"/>
    <s v="DIS-G N Cap Blanket"/>
    <d v="1986-06-30T00:00:00"/>
    <x v="3"/>
    <n v="201503"/>
    <x v="1"/>
    <x v="1"/>
    <s v="376000"/>
    <s v="038                                "/>
    <s v="00"/>
    <s v="UADD    "/>
    <x v="7134"/>
    <s v="3005"/>
    <s v="ZCJ12"/>
    <x v="62"/>
    <s v="Gas Distribution 374-387"/>
    <s v="Programs"/>
  </r>
  <r>
    <s v="ZCJ12"/>
    <x v="62"/>
    <x v="558"/>
    <x v="558"/>
    <s v="DIS-G N Cap Blanket"/>
    <d v="1986-06-30T00:00:00"/>
    <x v="3"/>
    <n v="201503"/>
    <x v="1"/>
    <x v="1"/>
    <s v="380000"/>
    <s v="038                                "/>
    <s v="00"/>
    <s v="UADD    "/>
    <x v="7135"/>
    <s v="3005"/>
    <s v="ZCJ12"/>
    <x v="62"/>
    <s v="Gas Distribution 374-387"/>
    <s v="Programs"/>
  </r>
  <r>
    <s v="ZLL12"/>
    <x v="62"/>
    <x v="559"/>
    <x v="559"/>
    <s v="DIS-G N Cap Blanket"/>
    <d v="1984-07-01T00:00:00"/>
    <x v="3"/>
    <n v="201503"/>
    <x v="1"/>
    <x v="0"/>
    <s v="376000"/>
    <s v="028                                "/>
    <s v="00"/>
    <s v="UADD    "/>
    <x v="7136"/>
    <s v="3005"/>
    <s v="ZLL12"/>
    <x v="62"/>
    <s v="Gas Distribution 374-387"/>
    <s v="Programs"/>
  </r>
  <r>
    <s v="ZBW12"/>
    <x v="62"/>
    <x v="560"/>
    <x v="560"/>
    <s v="DIS-G N Cap Blanket"/>
    <d v="1984-01-01T00:00:00"/>
    <x v="3"/>
    <n v="201503"/>
    <x v="1"/>
    <x v="0"/>
    <s v="376000"/>
    <s v="028                                "/>
    <s v="00"/>
    <s v="UADD    "/>
    <x v="7137"/>
    <s v="3005"/>
    <s v="ZBW12"/>
    <x v="62"/>
    <s v="Gas Distribution 374-387"/>
    <s v="Programs"/>
  </r>
  <r>
    <s v="ZBW12"/>
    <x v="62"/>
    <x v="560"/>
    <x v="560"/>
    <s v="DIS-G N Cap Blanket"/>
    <d v="1984-01-01T00:00:00"/>
    <x v="3"/>
    <n v="201503"/>
    <x v="1"/>
    <x v="0"/>
    <s v="380000"/>
    <s v="028                                "/>
    <s v="00"/>
    <s v="UADD    "/>
    <x v="7138"/>
    <s v="3005"/>
    <s v="ZBW12"/>
    <x v="62"/>
    <s v="Gas Distribution 374-387"/>
    <s v="Programs"/>
  </r>
  <r>
    <s v="ZLL12"/>
    <x v="62"/>
    <x v="562"/>
    <x v="562"/>
    <s v="DIS-G N Cap Blanket"/>
    <d v="1986-12-20T00:00:00"/>
    <x v="3"/>
    <n v="201503"/>
    <x v="1"/>
    <x v="1"/>
    <s v="376000"/>
    <s v="038                                "/>
    <s v="00"/>
    <s v="UADD    "/>
    <x v="7139"/>
    <s v="3005"/>
    <s v="ZLL12"/>
    <x v="62"/>
    <s v="Gas Distribution 374-387"/>
    <s v="Programs"/>
  </r>
  <r>
    <s v="ZLL12"/>
    <x v="62"/>
    <x v="562"/>
    <x v="562"/>
    <s v="DIS-G N Cap Blanket"/>
    <d v="1986-12-20T00:00:00"/>
    <x v="3"/>
    <n v="201503"/>
    <x v="1"/>
    <x v="1"/>
    <s v="380000"/>
    <s v="038                                "/>
    <s v="00"/>
    <s v="UADD    "/>
    <x v="7140"/>
    <s v="3005"/>
    <s v="ZLL12"/>
    <x v="62"/>
    <s v="Gas Distribution 374-387"/>
    <s v="Programs"/>
  </r>
  <r>
    <s v="ZPJ12"/>
    <x v="62"/>
    <x v="563"/>
    <x v="563"/>
    <s v="DIS-G N Cap Blanket"/>
    <d v="1993-01-22T00:00:00"/>
    <x v="3"/>
    <n v="201503"/>
    <x v="1"/>
    <x v="1"/>
    <s v="376000"/>
    <s v="038                                "/>
    <s v="00"/>
    <s v="UADD    "/>
    <x v="7141"/>
    <s v="3005"/>
    <s v="ZPJ12"/>
    <x v="62"/>
    <s v="Gas Distribution 374-387"/>
    <s v="Programs"/>
  </r>
  <r>
    <s v="ZPJ12"/>
    <x v="62"/>
    <x v="563"/>
    <x v="563"/>
    <s v="DIS-G N Cap Blanket"/>
    <d v="1993-01-22T00:00:00"/>
    <x v="3"/>
    <n v="201503"/>
    <x v="1"/>
    <x v="1"/>
    <s v="380000"/>
    <s v="038                                "/>
    <s v="00"/>
    <s v="UADD    "/>
    <x v="7142"/>
    <s v="3005"/>
    <s v="ZPJ12"/>
    <x v="62"/>
    <s v="Gas Distribution 374-387"/>
    <s v="Programs"/>
  </r>
  <r>
    <s v="ZPJ12"/>
    <x v="62"/>
    <x v="564"/>
    <x v="564"/>
    <s v="DIS-G N Cap Blanket"/>
    <d v="1984-07-01T00:00:00"/>
    <x v="3"/>
    <n v="201503"/>
    <x v="1"/>
    <x v="0"/>
    <s v="376000"/>
    <s v="028                                "/>
    <s v="00"/>
    <s v="UADD    "/>
    <x v="7143"/>
    <s v="3005"/>
    <s v="ZPJ12"/>
    <x v="62"/>
    <s v="Gas Distribution 374-387"/>
    <s v="Programs"/>
  </r>
  <r>
    <s v="ZBG12"/>
    <x v="62"/>
    <x v="567"/>
    <x v="567"/>
    <s v="DIS-G N Cap Blanket"/>
    <d v="1984-01-01T00:00:00"/>
    <x v="3"/>
    <n v="201503"/>
    <x v="1"/>
    <x v="0"/>
    <s v="376000"/>
    <s v="028                                "/>
    <s v="00"/>
    <s v="UADD    "/>
    <x v="7144"/>
    <s v="3005"/>
    <s v="ZBG12"/>
    <x v="62"/>
    <s v="Gas Distribution 374-387"/>
    <s v="Programs"/>
  </r>
  <r>
    <s v="ZBG12"/>
    <x v="62"/>
    <x v="567"/>
    <x v="567"/>
    <s v="DIS-G N Cap Blanket"/>
    <d v="1984-01-01T00:00:00"/>
    <x v="3"/>
    <n v="201503"/>
    <x v="1"/>
    <x v="0"/>
    <s v="380000"/>
    <s v="028                                "/>
    <s v="00"/>
    <s v="UADD    "/>
    <x v="239"/>
    <s v="3005"/>
    <s v="ZBG12"/>
    <x v="62"/>
    <s v="Gas Distribution 374-387"/>
    <s v="Programs"/>
  </r>
  <r>
    <s v="MN206"/>
    <x v="62"/>
    <x v="568"/>
    <x v="568"/>
    <s v="DIS-G S Cap Blanket"/>
    <d v="2010-01-01T00:00:00"/>
    <x v="3"/>
    <n v="201503"/>
    <x v="1"/>
    <x v="2"/>
    <s v="376000"/>
    <s v="068                                "/>
    <s v="00"/>
    <s v="UADD    "/>
    <x v="7145"/>
    <s v="3005"/>
    <s v="MN206"/>
    <x v="62"/>
    <s v="Gas Distribution 374-387"/>
    <s v="Programs"/>
  </r>
  <r>
    <s v="MN206"/>
    <x v="62"/>
    <x v="568"/>
    <x v="568"/>
    <s v="DIS-G S Cap Blanket"/>
    <d v="2010-01-01T00:00:00"/>
    <x v="3"/>
    <n v="201503"/>
    <x v="1"/>
    <x v="2"/>
    <s v="380000"/>
    <s v="068                                "/>
    <s v="00"/>
    <s v="UADD    "/>
    <x v="7146"/>
    <s v="3005"/>
    <s v="MN206"/>
    <x v="62"/>
    <s v="Gas Distribution 374-387"/>
    <s v="Programs"/>
  </r>
  <r>
    <s v="MN309"/>
    <x v="62"/>
    <x v="569"/>
    <x v="569"/>
    <s v="DIS-G S Cap Blanket"/>
    <d v="2010-01-01T00:00:00"/>
    <x v="3"/>
    <n v="201503"/>
    <x v="1"/>
    <x v="2"/>
    <s v="376000"/>
    <s v="068                                "/>
    <s v="00"/>
    <s v="UADD    "/>
    <x v="7147"/>
    <s v="3005"/>
    <s v="MN309"/>
    <x v="62"/>
    <s v="Gas Distribution 374-387"/>
    <s v="Programs"/>
  </r>
  <r>
    <s v="MN309"/>
    <x v="62"/>
    <x v="569"/>
    <x v="569"/>
    <s v="DIS-G S Cap Blanket"/>
    <d v="2010-01-01T00:00:00"/>
    <x v="3"/>
    <n v="201503"/>
    <x v="1"/>
    <x v="2"/>
    <s v="380000"/>
    <s v="068                                "/>
    <s v="00"/>
    <s v="UADD    "/>
    <x v="7147"/>
    <s v="3005"/>
    <s v="MN309"/>
    <x v="62"/>
    <s v="Gas Distribution 374-387"/>
    <s v="Programs"/>
  </r>
  <r>
    <s v="MN310"/>
    <x v="62"/>
    <x v="570"/>
    <x v="570"/>
    <s v="DIS-G S Cap Blanket"/>
    <d v="2010-01-01T00:00:00"/>
    <x v="3"/>
    <n v="201503"/>
    <x v="1"/>
    <x v="2"/>
    <s v="376000"/>
    <s v="068                                "/>
    <s v="00"/>
    <s v="UADD    "/>
    <x v="7148"/>
    <s v="3005"/>
    <s v="MN310"/>
    <x v="62"/>
    <s v="Gas Distribution 374-387"/>
    <s v="Programs"/>
  </r>
  <r>
    <s v="MN310"/>
    <x v="62"/>
    <x v="570"/>
    <x v="570"/>
    <s v="DIS-G S Cap Blanket"/>
    <d v="2010-01-01T00:00:00"/>
    <x v="3"/>
    <n v="201503"/>
    <x v="1"/>
    <x v="2"/>
    <s v="380000"/>
    <s v="068                                "/>
    <s v="00"/>
    <s v="UADD    "/>
    <x v="7148"/>
    <s v="3005"/>
    <s v="MN310"/>
    <x v="62"/>
    <s v="Gas Distribution 374-387"/>
    <s v="Programs"/>
  </r>
  <r>
    <s v="MN206"/>
    <x v="62"/>
    <x v="571"/>
    <x v="571"/>
    <s v="DIS-G S Cap Blanket"/>
    <d v="2010-01-01T00:00:00"/>
    <x v="3"/>
    <n v="201503"/>
    <x v="1"/>
    <x v="2"/>
    <s v="376000"/>
    <s v="068                                "/>
    <s v="00"/>
    <s v="UADD    "/>
    <x v="7149"/>
    <s v="3005"/>
    <s v="MN206"/>
    <x v="62"/>
    <s v="Gas Distribution 374-387"/>
    <s v="Programs"/>
  </r>
  <r>
    <s v="MN206"/>
    <x v="62"/>
    <x v="571"/>
    <x v="571"/>
    <s v="DIS-G S Cap Blanket"/>
    <d v="2010-01-01T00:00:00"/>
    <x v="3"/>
    <n v="201503"/>
    <x v="1"/>
    <x v="2"/>
    <s v="380000"/>
    <s v="068                                "/>
    <s v="00"/>
    <s v="UADD    "/>
    <x v="7150"/>
    <s v="3005"/>
    <s v="MN206"/>
    <x v="62"/>
    <s v="Gas Distribution 374-387"/>
    <s v="Programs"/>
  </r>
  <r>
    <s v="MN360"/>
    <x v="62"/>
    <x v="572"/>
    <x v="572"/>
    <s v="DIS-G S Cap Blanket"/>
    <d v="2010-01-01T00:00:00"/>
    <x v="3"/>
    <n v="201503"/>
    <x v="1"/>
    <x v="2"/>
    <s v="376000"/>
    <s v="068                                "/>
    <s v="00"/>
    <s v="UADD    "/>
    <x v="7151"/>
    <s v="3005"/>
    <s v="MN360"/>
    <x v="62"/>
    <s v="Gas Distribution 374-387"/>
    <s v="Programs"/>
  </r>
  <r>
    <s v="MN360"/>
    <x v="62"/>
    <x v="572"/>
    <x v="572"/>
    <s v="DIS-G S Cap Blanket"/>
    <d v="2010-01-01T00:00:00"/>
    <x v="3"/>
    <n v="201503"/>
    <x v="1"/>
    <x v="2"/>
    <s v="380000"/>
    <s v="068                                "/>
    <s v="00"/>
    <s v="UADD    "/>
    <x v="7152"/>
    <s v="3005"/>
    <s v="MN360"/>
    <x v="62"/>
    <s v="Gas Distribution 374-387"/>
    <s v="Programs"/>
  </r>
  <r>
    <s v="14D83"/>
    <x v="62"/>
    <x v="1050"/>
    <x v="1050"/>
    <s v="DIS-G N Cap Specific"/>
    <d v="2012-01-03T00:00:00"/>
    <x v="3"/>
    <n v="201503"/>
    <x v="1"/>
    <x v="0"/>
    <s v="376000"/>
    <s v="028                                "/>
    <s v="00"/>
    <s v="CFNU    "/>
    <x v="7153"/>
    <s v="3005"/>
    <s v="14D83"/>
    <x v="62"/>
    <s v="Gas Distribution 374-387"/>
    <s v="Programs"/>
  </r>
  <r>
    <s v="14D83"/>
    <x v="62"/>
    <x v="1050"/>
    <x v="1050"/>
    <s v="DIS-G N Cap Specific"/>
    <d v="2012-01-03T00:00:00"/>
    <x v="3"/>
    <n v="201503"/>
    <x v="1"/>
    <x v="0"/>
    <s v="376000"/>
    <s v="028                                "/>
    <s v="00"/>
    <s v="NURV    "/>
    <x v="7154"/>
    <s v="3005"/>
    <s v="14D83"/>
    <x v="62"/>
    <s v="Gas Distribution 374-387"/>
    <s v="Programs"/>
  </r>
  <r>
    <s v="12A50"/>
    <x v="62"/>
    <x v="573"/>
    <x v="573"/>
    <s v="DIS-G N Cap Blanket"/>
    <d v="2014-10-01T00:00:00"/>
    <x v="3"/>
    <n v="201503"/>
    <x v="1"/>
    <x v="1"/>
    <s v="380000"/>
    <s v="038                                "/>
    <s v="00"/>
    <s v="UADD    "/>
    <x v="7155"/>
    <s v="3005"/>
    <s v="12A50"/>
    <x v="62"/>
    <s v="Gas Distribution 374-387"/>
    <s v="Programs"/>
  </r>
  <r>
    <s v="12A50"/>
    <x v="62"/>
    <x v="573"/>
    <x v="573"/>
    <s v="DIS-G N Cap Blanket"/>
    <d v="2014-10-01T00:00:00"/>
    <x v="3"/>
    <n v="201503"/>
    <x v="1"/>
    <x v="1"/>
    <s v="381000"/>
    <s v="038                                "/>
    <s v="00"/>
    <s v="UADD    "/>
    <x v="7156"/>
    <s v="3005"/>
    <s v="12A50"/>
    <x v="62"/>
    <s v="Gas Distribution 374-387"/>
    <s v="Programs"/>
  </r>
  <r>
    <s v="12A50"/>
    <x v="62"/>
    <x v="574"/>
    <x v="574"/>
    <s v="DIS-G N Cap Specific"/>
    <d v="2014-09-01T00:00:00"/>
    <x v="3"/>
    <n v="201503"/>
    <x v="1"/>
    <x v="1"/>
    <s v="380000"/>
    <s v="038                                "/>
    <s v="00"/>
    <s v="UADD    "/>
    <x v="7157"/>
    <s v="3005"/>
    <s v="12A50"/>
    <x v="62"/>
    <s v="Gas Distribution 374-387"/>
    <s v="Programs"/>
  </r>
  <r>
    <s v="MN206"/>
    <x v="62"/>
    <x v="575"/>
    <x v="575"/>
    <s v="DIS-G S Cap Blanket"/>
    <d v="2014-10-01T00:00:00"/>
    <x v="3"/>
    <n v="201503"/>
    <x v="1"/>
    <x v="2"/>
    <s v="381000"/>
    <s v="068                                "/>
    <s v="00"/>
    <s v="UADD    "/>
    <x v="7158"/>
    <s v="3005"/>
    <s v="MN206"/>
    <x v="62"/>
    <s v="Gas Distribution 374-387"/>
    <s v="Programs"/>
  </r>
  <r>
    <s v="ZOR06"/>
    <x v="63"/>
    <x v="577"/>
    <x v="577"/>
    <s v="DIS-G S Cap Blanket"/>
    <d v="2013-01-01T00:00:00"/>
    <x v="3"/>
    <n v="201503"/>
    <x v="1"/>
    <x v="2"/>
    <s v="376000"/>
    <s v="068                                "/>
    <s v="00"/>
    <s v="UADD    "/>
    <x v="7159"/>
    <s v="3006"/>
    <s v="ZOR06"/>
    <x v="63"/>
    <s v="Gas Distribution 374-387"/>
    <s v="Mandated"/>
  </r>
  <r>
    <s v="ZOR06"/>
    <x v="63"/>
    <x v="578"/>
    <x v="578"/>
    <s v="DIS-G S Cap Blanket"/>
    <d v="2013-01-01T00:00:00"/>
    <x v="3"/>
    <n v="201503"/>
    <x v="1"/>
    <x v="2"/>
    <s v="376000"/>
    <s v="068                                "/>
    <s v="00"/>
    <s v="UADD    "/>
    <x v="7160"/>
    <s v="3006"/>
    <s v="ZOR06"/>
    <x v="63"/>
    <s v="Gas Distribution 374-387"/>
    <s v="Mandated"/>
  </r>
  <r>
    <s v="ZOR06"/>
    <x v="63"/>
    <x v="578"/>
    <x v="578"/>
    <s v="DIS-G S Cap Blanket"/>
    <d v="2013-01-01T00:00:00"/>
    <x v="3"/>
    <n v="201503"/>
    <x v="1"/>
    <x v="2"/>
    <s v="380000"/>
    <s v="068                                "/>
    <s v="00"/>
    <s v="UADD    "/>
    <x v="7161"/>
    <s v="3006"/>
    <s v="ZOR06"/>
    <x v="63"/>
    <s v="Gas Distribution 374-387"/>
    <s v="Mandated"/>
  </r>
  <r>
    <s v="ZOR06"/>
    <x v="63"/>
    <x v="579"/>
    <x v="579"/>
    <s v="DIS-G S Cap Blanket"/>
    <d v="2013-01-01T00:00:00"/>
    <x v="3"/>
    <n v="201503"/>
    <x v="1"/>
    <x v="2"/>
    <s v="376000"/>
    <s v="068                                "/>
    <s v="00"/>
    <s v="UADD    "/>
    <x v="7162"/>
    <s v="3006"/>
    <s v="ZOR06"/>
    <x v="63"/>
    <s v="Gas Distribution 374-387"/>
    <s v="Mandated"/>
  </r>
  <r>
    <s v="ZOR06"/>
    <x v="63"/>
    <x v="580"/>
    <x v="580"/>
    <s v="DIS-G S Cap Blanket"/>
    <d v="2013-01-01T00:00:00"/>
    <x v="3"/>
    <n v="201503"/>
    <x v="1"/>
    <x v="2"/>
    <s v="376000"/>
    <s v="068                                "/>
    <s v="00"/>
    <s v="UADD    "/>
    <x v="7163"/>
    <s v="3006"/>
    <s v="ZOR06"/>
    <x v="63"/>
    <s v="Gas Distribution 374-387"/>
    <s v="Mandated"/>
  </r>
  <r>
    <s v="ZOR06"/>
    <x v="63"/>
    <x v="856"/>
    <x v="856"/>
    <s v="DIS-G S Cap Specific"/>
    <d v="2011-01-26T00:00:00"/>
    <x v="3"/>
    <n v="201503"/>
    <x v="1"/>
    <x v="2"/>
    <s v="376000"/>
    <s v="068                                "/>
    <s v="00"/>
    <s v="CFNU    "/>
    <x v="7164"/>
    <s v="3006"/>
    <s v="ZOR06"/>
    <x v="63"/>
    <s v="Gas Distribution 374-387"/>
    <s v="Mandated"/>
  </r>
  <r>
    <s v="ZOR06"/>
    <x v="63"/>
    <x v="856"/>
    <x v="856"/>
    <s v="DIS-G S Cap Specific"/>
    <d v="2011-01-26T00:00:00"/>
    <x v="3"/>
    <n v="201503"/>
    <x v="1"/>
    <x v="2"/>
    <s v="376000"/>
    <s v="068                                "/>
    <s v="00"/>
    <s v="NURV    "/>
    <x v="7165"/>
    <s v="3006"/>
    <s v="ZOR06"/>
    <x v="63"/>
    <s v="Gas Distribution 374-387"/>
    <s v="Mandated"/>
  </r>
  <r>
    <s v="ZOR06"/>
    <x v="63"/>
    <x v="856"/>
    <x v="856"/>
    <s v="DIS-G S Cap Specific"/>
    <d v="2011-01-26T00:00:00"/>
    <x v="3"/>
    <n v="201503"/>
    <x v="1"/>
    <x v="2"/>
    <s v="380000"/>
    <s v="068                                "/>
    <s v="00"/>
    <s v="CFNU    "/>
    <x v="7166"/>
    <s v="3006"/>
    <s v="ZOR06"/>
    <x v="63"/>
    <s v="Gas Distribution 374-387"/>
    <s v="Mandated"/>
  </r>
  <r>
    <s v="ZOR06"/>
    <x v="63"/>
    <x v="856"/>
    <x v="856"/>
    <s v="DIS-G S Cap Specific"/>
    <d v="2011-01-26T00:00:00"/>
    <x v="3"/>
    <n v="201503"/>
    <x v="1"/>
    <x v="2"/>
    <s v="380000"/>
    <s v="068                                "/>
    <s v="00"/>
    <s v="NURV    "/>
    <x v="7167"/>
    <s v="3006"/>
    <s v="ZOR06"/>
    <x v="63"/>
    <s v="Gas Distribution 374-387"/>
    <s v="Mandated"/>
  </r>
  <r>
    <s v="ZCG07"/>
    <x v="64"/>
    <x v="585"/>
    <x v="585"/>
    <s v="DIS-G N Cap Blanket"/>
    <d v="2014-08-01T00:00:00"/>
    <x v="3"/>
    <n v="201503"/>
    <x v="1"/>
    <x v="1"/>
    <s v="376000"/>
    <s v="038                                "/>
    <s v="00"/>
    <s v="UADD    "/>
    <x v="7168"/>
    <s v="3007"/>
    <s v="ZCG07"/>
    <x v="64"/>
    <s v="Gas Distribution 374-387"/>
    <s v="Mandated"/>
  </r>
  <r>
    <s v="ZCG07"/>
    <x v="64"/>
    <x v="585"/>
    <x v="585"/>
    <s v="DIS-G N Cap Blanket"/>
    <d v="2014-08-01T00:00:00"/>
    <x v="3"/>
    <n v="201503"/>
    <x v="1"/>
    <x v="1"/>
    <s v="380000"/>
    <s v="038                                "/>
    <s v="00"/>
    <s v="UADD    "/>
    <x v="7169"/>
    <s v="3007"/>
    <s v="ZCG07"/>
    <x v="64"/>
    <s v="Gas Distribution 374-387"/>
    <s v="Mandated"/>
  </r>
  <r>
    <s v="MNG07"/>
    <x v="64"/>
    <x v="586"/>
    <x v="586"/>
    <s v="DIS-G S Cap Blanket"/>
    <d v="2014-08-01T00:00:00"/>
    <x v="3"/>
    <n v="201503"/>
    <x v="1"/>
    <x v="2"/>
    <s v="376000"/>
    <s v="068                                "/>
    <s v="00"/>
    <s v="UADD    "/>
    <x v="7170"/>
    <s v="3007"/>
    <s v="MNG07"/>
    <x v="64"/>
    <s v="Gas Distribution 374-387"/>
    <s v="Mandated"/>
  </r>
  <r>
    <s v="MNG07"/>
    <x v="64"/>
    <x v="586"/>
    <x v="586"/>
    <s v="DIS-G S Cap Blanket"/>
    <d v="2014-08-01T00:00:00"/>
    <x v="3"/>
    <n v="201503"/>
    <x v="1"/>
    <x v="2"/>
    <s v="380000"/>
    <s v="068                                "/>
    <s v="00"/>
    <s v="UADD    "/>
    <x v="7171"/>
    <s v="3007"/>
    <s v="MNG07"/>
    <x v="64"/>
    <s v="Gas Distribution 374-387"/>
    <s v="Mandated"/>
  </r>
  <r>
    <s v="ZBG07"/>
    <x v="64"/>
    <x v="587"/>
    <x v="587"/>
    <s v="DIS-G N Cap Blanket"/>
    <d v="2014-08-01T00:00:00"/>
    <x v="3"/>
    <n v="201503"/>
    <x v="1"/>
    <x v="0"/>
    <s v="376000"/>
    <s v="028                                "/>
    <s v="00"/>
    <s v="UADD    "/>
    <x v="7172"/>
    <s v="3007"/>
    <s v="ZBG07"/>
    <x v="64"/>
    <s v="Gas Distribution 374-387"/>
    <s v="Mandated"/>
  </r>
  <r>
    <s v="ZBG07"/>
    <x v="64"/>
    <x v="587"/>
    <x v="587"/>
    <s v="DIS-G N Cap Blanket"/>
    <d v="2014-08-01T00:00:00"/>
    <x v="3"/>
    <n v="201503"/>
    <x v="1"/>
    <x v="0"/>
    <s v="380000"/>
    <s v="028                                "/>
    <s v="00"/>
    <s v="UADD    "/>
    <x v="7173"/>
    <s v="3007"/>
    <s v="ZBG07"/>
    <x v="64"/>
    <s v="Gas Distribution 374-387"/>
    <s v="Mandated"/>
  </r>
  <r>
    <s v="GN312"/>
    <x v="65"/>
    <x v="858"/>
    <x v="858"/>
    <s v="DIS-G N Cap Blanket"/>
    <d v="2013-12-01T00:00:00"/>
    <x v="3"/>
    <n v="201503"/>
    <x v="1"/>
    <x v="1"/>
    <s v="376000"/>
    <s v="038                                "/>
    <s v="00"/>
    <s v="UADD    "/>
    <x v="7174"/>
    <s v="3008"/>
    <s v="GN312"/>
    <x v="65"/>
    <s v="Gas Distribution 374-387"/>
    <s v="Programs"/>
  </r>
  <r>
    <s v="GN216"/>
    <x v="65"/>
    <x v="590"/>
    <x v="590"/>
    <s v="DIS-G N Cap Blanket"/>
    <d v="2014-11-01T00:00:00"/>
    <x v="3"/>
    <n v="201503"/>
    <x v="1"/>
    <x v="1"/>
    <s v="376000"/>
    <s v="038                                "/>
    <s v="00"/>
    <s v="UADD    "/>
    <x v="7175"/>
    <s v="3008"/>
    <s v="GN216"/>
    <x v="65"/>
    <s v="Gas Distribution 374-387"/>
    <s v="Programs"/>
  </r>
  <r>
    <s v="GN217"/>
    <x v="65"/>
    <x v="591"/>
    <x v="591"/>
    <s v="DIS-G N Cap Blanket"/>
    <d v="2013-12-01T00:00:00"/>
    <x v="3"/>
    <n v="201503"/>
    <x v="1"/>
    <x v="1"/>
    <s v="380000"/>
    <s v="038                                "/>
    <s v="00"/>
    <s v="UADD    "/>
    <x v="7176"/>
    <s v="3008"/>
    <s v="GN217"/>
    <x v="65"/>
    <s v="Gas Distribution 374-387"/>
    <s v="Programs"/>
  </r>
  <r>
    <s v="GN217"/>
    <x v="65"/>
    <x v="592"/>
    <x v="592"/>
    <s v="DIS-G N Cap Blanket"/>
    <d v="2014-11-01T00:00:00"/>
    <x v="3"/>
    <n v="201503"/>
    <x v="1"/>
    <x v="1"/>
    <s v="380000"/>
    <s v="038                                "/>
    <s v="00"/>
    <s v="UADD    "/>
    <x v="7177"/>
    <s v="3008"/>
    <s v="GN217"/>
    <x v="65"/>
    <s v="Gas Distribution 374-387"/>
    <s v="Programs"/>
  </r>
  <r>
    <s v="GN313"/>
    <x v="65"/>
    <x v="593"/>
    <x v="593"/>
    <s v="DIS-G N Cap Blanket"/>
    <d v="2013-12-01T00:00:00"/>
    <x v="3"/>
    <n v="201503"/>
    <x v="1"/>
    <x v="1"/>
    <s v="380000"/>
    <s v="038                                "/>
    <s v="00"/>
    <s v="UADD    "/>
    <x v="7178"/>
    <s v="3008"/>
    <s v="GN313"/>
    <x v="65"/>
    <s v="Gas Distribution 374-387"/>
    <s v="Programs"/>
  </r>
  <r>
    <s v="GN313"/>
    <x v="65"/>
    <x v="594"/>
    <x v="594"/>
    <s v="DIS-G N Cap Blanket"/>
    <d v="2013-12-01T00:00:00"/>
    <x v="3"/>
    <n v="201503"/>
    <x v="1"/>
    <x v="1"/>
    <s v="380000"/>
    <s v="038                                "/>
    <s v="00"/>
    <s v="UADD    "/>
    <x v="7179"/>
    <s v="3008"/>
    <s v="GN313"/>
    <x v="65"/>
    <s v="Gas Distribution 374-387"/>
    <s v="Programs"/>
  </r>
  <r>
    <s v="GN313"/>
    <x v="65"/>
    <x v="595"/>
    <x v="595"/>
    <s v="DIS-G N Cap Blanket"/>
    <d v="2013-12-01T00:00:00"/>
    <x v="3"/>
    <n v="201503"/>
    <x v="1"/>
    <x v="1"/>
    <s v="380000"/>
    <s v="038                                "/>
    <s v="00"/>
    <s v="UADD    "/>
    <x v="7180"/>
    <s v="3008"/>
    <s v="GN313"/>
    <x v="65"/>
    <s v="Gas Distribution 374-387"/>
    <s v="Programs"/>
  </r>
  <r>
    <s v="GN313"/>
    <x v="65"/>
    <x v="596"/>
    <x v="596"/>
    <s v="DIS-G N Cap Blanket"/>
    <d v="2013-12-01T00:00:00"/>
    <x v="3"/>
    <n v="201503"/>
    <x v="1"/>
    <x v="1"/>
    <s v="380000"/>
    <s v="038                                "/>
    <s v="00"/>
    <s v="UADD    "/>
    <x v="7181"/>
    <s v="3008"/>
    <s v="GN313"/>
    <x v="65"/>
    <s v="Gas Distribution 374-387"/>
    <s v="Programs"/>
  </r>
  <r>
    <s v="GN313"/>
    <x v="65"/>
    <x v="1051"/>
    <x v="1051"/>
    <s v="DIS-G N Cap Blanket"/>
    <d v="2013-12-01T00:00:00"/>
    <x v="3"/>
    <n v="201503"/>
    <x v="1"/>
    <x v="1"/>
    <s v="380000"/>
    <s v="038                                "/>
    <s v="00"/>
    <s v="UADD    "/>
    <x v="7182"/>
    <s v="3008"/>
    <s v="GN313"/>
    <x v="65"/>
    <s v="Gas Distribution 374-387"/>
    <s v="Programs"/>
  </r>
  <r>
    <s v="GN310"/>
    <x v="65"/>
    <x v="598"/>
    <x v="598"/>
    <s v="DIS-G S Cap Blanket"/>
    <d v="2013-12-01T00:00:00"/>
    <x v="3"/>
    <n v="201503"/>
    <x v="1"/>
    <x v="2"/>
    <s v="376000"/>
    <s v="068                                "/>
    <s v="00"/>
    <s v="UADD    "/>
    <x v="7183"/>
    <s v="3008"/>
    <s v="GN310"/>
    <x v="65"/>
    <s v="Gas Distribution 374-387"/>
    <s v="Programs"/>
  </r>
  <r>
    <s v="GN310"/>
    <x v="65"/>
    <x v="1052"/>
    <x v="1052"/>
    <s v="DIS-G S Cap Blanket"/>
    <d v="2013-12-01T00:00:00"/>
    <x v="3"/>
    <n v="201503"/>
    <x v="1"/>
    <x v="2"/>
    <s v="376000"/>
    <s v="068                                "/>
    <s v="00"/>
    <s v="UADD    "/>
    <x v="6801"/>
    <s v="3008"/>
    <s v="GN310"/>
    <x v="65"/>
    <s v="Gas Distribution 374-387"/>
    <s v="Programs"/>
  </r>
  <r>
    <s v="GN310"/>
    <x v="65"/>
    <x v="599"/>
    <x v="599"/>
    <s v="DIS-G S Cap Blanket"/>
    <d v="2013-12-01T00:00:00"/>
    <x v="3"/>
    <n v="201503"/>
    <x v="1"/>
    <x v="2"/>
    <s v="376000"/>
    <s v="068                                "/>
    <s v="00"/>
    <s v="UADD    "/>
    <x v="7184"/>
    <s v="3008"/>
    <s v="GN310"/>
    <x v="65"/>
    <s v="Gas Distribution 374-387"/>
    <s v="Programs"/>
  </r>
  <r>
    <s v="GN310"/>
    <x v="65"/>
    <x v="600"/>
    <x v="600"/>
    <s v="DIS-G S Cap Blanket"/>
    <d v="2013-12-01T00:00:00"/>
    <x v="3"/>
    <n v="201503"/>
    <x v="1"/>
    <x v="2"/>
    <s v="376000"/>
    <s v="068                                "/>
    <s v="00"/>
    <s v="UADD    "/>
    <x v="7185"/>
    <s v="3008"/>
    <s v="GN310"/>
    <x v="65"/>
    <s v="Gas Distribution 374-387"/>
    <s v="Programs"/>
  </r>
  <r>
    <s v="GN214"/>
    <x v="65"/>
    <x v="602"/>
    <x v="602"/>
    <s v="DIS-G S Cap Blanket"/>
    <d v="2014-11-01T00:00:00"/>
    <x v="3"/>
    <n v="201503"/>
    <x v="1"/>
    <x v="2"/>
    <s v="376000"/>
    <s v="068                                "/>
    <s v="00"/>
    <s v="UADD    "/>
    <x v="7186"/>
    <s v="3008"/>
    <s v="GN214"/>
    <x v="65"/>
    <s v="Gas Distribution 374-387"/>
    <s v="Programs"/>
  </r>
  <r>
    <s v="GN215"/>
    <x v="65"/>
    <x v="860"/>
    <x v="860"/>
    <s v="DIS-G S Cap Blanket"/>
    <d v="2014-11-01T00:00:00"/>
    <x v="3"/>
    <n v="201503"/>
    <x v="1"/>
    <x v="2"/>
    <s v="380000"/>
    <s v="068                                "/>
    <s v="00"/>
    <s v="UADD    "/>
    <x v="7187"/>
    <s v="3008"/>
    <s v="GN215"/>
    <x v="65"/>
    <s v="Gas Distribution 374-387"/>
    <s v="Programs"/>
  </r>
  <r>
    <s v="GN311"/>
    <x v="65"/>
    <x v="861"/>
    <x v="861"/>
    <s v="DIS-G S Cap Blanket"/>
    <d v="2013-12-01T00:00:00"/>
    <x v="3"/>
    <n v="201503"/>
    <x v="1"/>
    <x v="2"/>
    <s v="380000"/>
    <s v="068                                "/>
    <s v="00"/>
    <s v="UADD    "/>
    <x v="7188"/>
    <s v="3008"/>
    <s v="GN311"/>
    <x v="65"/>
    <s v="Gas Distribution 374-387"/>
    <s v="Programs"/>
  </r>
  <r>
    <s v="GN311"/>
    <x v="65"/>
    <x v="954"/>
    <x v="954"/>
    <s v="DIS-G S Cap Blanket"/>
    <d v="2013-12-01T00:00:00"/>
    <x v="3"/>
    <n v="201503"/>
    <x v="1"/>
    <x v="2"/>
    <s v="380000"/>
    <s v="068                                "/>
    <s v="00"/>
    <s v="UADD    "/>
    <x v="7189"/>
    <s v="3008"/>
    <s v="GN311"/>
    <x v="65"/>
    <s v="Gas Distribution 374-387"/>
    <s v="Programs"/>
  </r>
  <r>
    <s v="GN311"/>
    <x v="65"/>
    <x v="603"/>
    <x v="603"/>
    <s v="DIS-G S Cap Blanket"/>
    <d v="2013-12-01T00:00:00"/>
    <x v="3"/>
    <n v="201503"/>
    <x v="1"/>
    <x v="2"/>
    <s v="380000"/>
    <s v="068                                "/>
    <s v="00"/>
    <s v="UADD    "/>
    <x v="7190"/>
    <s v="3008"/>
    <s v="GN311"/>
    <x v="65"/>
    <s v="Gas Distribution 374-387"/>
    <s v="Programs"/>
  </r>
  <r>
    <s v="GN215"/>
    <x v="65"/>
    <x v="862"/>
    <x v="862"/>
    <s v="DIS-G S Cap Blanket"/>
    <d v="2014-11-01T00:00:00"/>
    <x v="3"/>
    <n v="201503"/>
    <x v="1"/>
    <x v="2"/>
    <s v="380000"/>
    <s v="068                                "/>
    <s v="00"/>
    <s v="UADD    "/>
    <x v="7191"/>
    <s v="3008"/>
    <s v="GN215"/>
    <x v="65"/>
    <s v="Gas Distribution 374-387"/>
    <s v="Programs"/>
  </r>
  <r>
    <s v="GN214"/>
    <x v="65"/>
    <x v="606"/>
    <x v="606"/>
    <s v="DIS-G S Cap Blanket"/>
    <d v="2013-12-01T00:00:00"/>
    <x v="3"/>
    <n v="201503"/>
    <x v="1"/>
    <x v="2"/>
    <s v="376000"/>
    <s v="068                                "/>
    <s v="00"/>
    <s v="UADD    "/>
    <x v="239"/>
    <s v="3008"/>
    <s v="GN214"/>
    <x v="65"/>
    <s v="Gas Distribution 374-387"/>
    <s v="Programs"/>
  </r>
  <r>
    <s v="GN214"/>
    <x v="65"/>
    <x v="606"/>
    <x v="606"/>
    <s v="DIS-G S Cap Blanket"/>
    <d v="2013-12-01T00:00:00"/>
    <x v="3"/>
    <n v="201503"/>
    <x v="1"/>
    <x v="2"/>
    <s v="380000"/>
    <s v="068                                "/>
    <s v="00"/>
    <s v="UADD    "/>
    <x v="7192"/>
    <s v="3008"/>
    <s v="GN214"/>
    <x v="65"/>
    <s v="Gas Distribution 374-387"/>
    <s v="Programs"/>
  </r>
  <r>
    <s v="GN210"/>
    <x v="65"/>
    <x v="607"/>
    <x v="607"/>
    <s v="DIS-G N Cap Blanket"/>
    <d v="2012-09-01T00:00:00"/>
    <x v="3"/>
    <n v="201503"/>
    <x v="1"/>
    <x v="0"/>
    <s v="376000"/>
    <s v="028                                "/>
    <s v="00"/>
    <s v="UADD    "/>
    <x v="7193"/>
    <s v="3008"/>
    <s v="GN210"/>
    <x v="65"/>
    <s v="Gas Distribution 374-387"/>
    <s v="Programs"/>
  </r>
  <r>
    <s v="GN210"/>
    <x v="65"/>
    <x v="607"/>
    <x v="607"/>
    <s v="DIS-G N Cap Blanket"/>
    <d v="2012-09-01T00:00:00"/>
    <x v="3"/>
    <n v="201503"/>
    <x v="1"/>
    <x v="0"/>
    <s v="380000"/>
    <s v="028                                "/>
    <s v="00"/>
    <s v="UADD    "/>
    <x v="7194"/>
    <s v="3008"/>
    <s v="GN210"/>
    <x v="65"/>
    <s v="Gas Distribution 374-387"/>
    <s v="Programs"/>
  </r>
  <r>
    <s v="GN211"/>
    <x v="65"/>
    <x v="608"/>
    <x v="608"/>
    <s v="DIS-G N Cap Blanket"/>
    <d v="2013-04-01T00:00:00"/>
    <x v="3"/>
    <n v="201503"/>
    <x v="1"/>
    <x v="0"/>
    <s v="376000"/>
    <s v="028                                "/>
    <s v="00"/>
    <s v="UADD    "/>
    <x v="7195"/>
    <s v="3008"/>
    <s v="GN211"/>
    <x v="65"/>
    <s v="Gas Distribution 374-387"/>
    <s v="Programs"/>
  </r>
  <r>
    <s v="GN210"/>
    <x v="65"/>
    <x v="610"/>
    <x v="610"/>
    <s v="DIS-G N Cap Blanket"/>
    <d v="2014-11-01T00:00:00"/>
    <x v="3"/>
    <n v="201503"/>
    <x v="1"/>
    <x v="0"/>
    <s v="376000"/>
    <s v="028                                "/>
    <s v="00"/>
    <s v="UADD    "/>
    <x v="7196"/>
    <s v="3008"/>
    <s v="GN210"/>
    <x v="65"/>
    <s v="Gas Distribution 374-387"/>
    <s v="Programs"/>
  </r>
  <r>
    <s v="GN210"/>
    <x v="65"/>
    <x v="611"/>
    <x v="611"/>
    <s v="DIS-G N Cap Blanket"/>
    <d v="2014-11-01T00:00:00"/>
    <x v="3"/>
    <n v="201503"/>
    <x v="1"/>
    <x v="0"/>
    <s v="381000"/>
    <s v="028                                "/>
    <s v="00"/>
    <s v="UADD    "/>
    <x v="7197"/>
    <s v="3008"/>
    <s v="GN210"/>
    <x v="65"/>
    <s v="Gas Distribution 374-387"/>
    <s v="Programs"/>
  </r>
  <r>
    <s v="GN212"/>
    <x v="65"/>
    <x v="613"/>
    <x v="613"/>
    <s v="DIS-G N Cap Blanket"/>
    <d v="2014-11-01T00:00:00"/>
    <x v="3"/>
    <n v="201503"/>
    <x v="1"/>
    <x v="0"/>
    <s v="381000"/>
    <s v="028                                "/>
    <s v="00"/>
    <s v="UADD    "/>
    <x v="7198"/>
    <s v="3008"/>
    <s v="GN212"/>
    <x v="65"/>
    <s v="Gas Distribution 374-387"/>
    <s v="Programs"/>
  </r>
  <r>
    <s v="GN213"/>
    <x v="65"/>
    <x v="863"/>
    <x v="863"/>
    <s v="DIS-G N Cap Blanket"/>
    <d v="2013-12-01T00:00:00"/>
    <x v="3"/>
    <n v="201503"/>
    <x v="1"/>
    <x v="0"/>
    <s v="380000"/>
    <s v="028                                "/>
    <s v="00"/>
    <s v="UADD    "/>
    <x v="7199"/>
    <s v="3008"/>
    <s v="GN213"/>
    <x v="65"/>
    <s v="Gas Distribution 374-387"/>
    <s v="Programs"/>
  </r>
  <r>
    <s v="GN213"/>
    <x v="65"/>
    <x v="614"/>
    <x v="614"/>
    <s v="DIS-G N Cap Blanket"/>
    <d v="2013-12-01T00:00:00"/>
    <x v="3"/>
    <n v="201503"/>
    <x v="1"/>
    <x v="0"/>
    <s v="380000"/>
    <s v="028                                "/>
    <s v="00"/>
    <s v="UADD    "/>
    <x v="7200"/>
    <s v="3008"/>
    <s v="GN213"/>
    <x v="65"/>
    <s v="Gas Distribution 374-387"/>
    <s v="Programs"/>
  </r>
  <r>
    <s v="GN213"/>
    <x v="65"/>
    <x v="615"/>
    <x v="615"/>
    <s v="DIS-G N Cap Blanket"/>
    <d v="2013-12-01T00:00:00"/>
    <x v="3"/>
    <n v="201503"/>
    <x v="1"/>
    <x v="0"/>
    <s v="380000"/>
    <s v="028                                "/>
    <s v="00"/>
    <s v="UADD    "/>
    <x v="7201"/>
    <s v="3008"/>
    <s v="GN213"/>
    <x v="65"/>
    <s v="Gas Distribution 374-387"/>
    <s v="Programs"/>
  </r>
  <r>
    <s v="GN213"/>
    <x v="65"/>
    <x v="616"/>
    <x v="616"/>
    <s v="DIS-G N Cap Blanket"/>
    <d v="2013-12-01T00:00:00"/>
    <x v="3"/>
    <n v="201503"/>
    <x v="1"/>
    <x v="0"/>
    <s v="380000"/>
    <s v="028                                "/>
    <s v="00"/>
    <s v="UADD    "/>
    <x v="7202"/>
    <s v="3008"/>
    <s v="GN213"/>
    <x v="65"/>
    <s v="Gas Distribution 374-387"/>
    <s v="Programs"/>
  </r>
  <r>
    <s v="GN213"/>
    <x v="65"/>
    <x v="617"/>
    <x v="617"/>
    <s v="DIS-G N Cap Blanket"/>
    <d v="2013-12-01T00:00:00"/>
    <x v="3"/>
    <n v="201503"/>
    <x v="1"/>
    <x v="0"/>
    <s v="380000"/>
    <s v="028                                "/>
    <s v="00"/>
    <s v="UADD    "/>
    <x v="7203"/>
    <s v="3008"/>
    <s v="GN213"/>
    <x v="65"/>
    <s v="Gas Distribution 374-387"/>
    <s v="Programs"/>
  </r>
  <r>
    <s v="GN106"/>
    <x v="65"/>
    <x v="619"/>
    <x v="619"/>
    <s v="DIS-G N Cap Blanket"/>
    <d v="2011-05-01T00:00:00"/>
    <x v="3"/>
    <n v="201503"/>
    <x v="1"/>
    <x v="1"/>
    <s v="376000"/>
    <s v="038                                "/>
    <s v="00"/>
    <s v="UADD    "/>
    <x v="7204"/>
    <s v="3008"/>
    <s v="GN106"/>
    <x v="65"/>
    <s v="Gas Distribution 374-387"/>
    <s v="Programs"/>
  </r>
  <r>
    <s v="GN106"/>
    <x v="65"/>
    <x v="620"/>
    <x v="620"/>
    <s v="DIS-G S Cap Blanket"/>
    <d v="2011-05-01T00:00:00"/>
    <x v="3"/>
    <n v="201503"/>
    <x v="1"/>
    <x v="2"/>
    <s v="380000"/>
    <s v="068                                "/>
    <s v="00"/>
    <s v="UADD    "/>
    <x v="7205"/>
    <s v="3008"/>
    <s v="GN106"/>
    <x v="65"/>
    <s v="Gas Distribution 374-387"/>
    <s v="Programs"/>
  </r>
  <r>
    <s v="GN106"/>
    <x v="65"/>
    <x v="621"/>
    <x v="621"/>
    <s v="DIS-G N Cap Blanket"/>
    <d v="2011-05-01T00:00:00"/>
    <x v="3"/>
    <n v="201503"/>
    <x v="1"/>
    <x v="0"/>
    <s v="376000"/>
    <s v="028                                "/>
    <s v="00"/>
    <s v="UADD    "/>
    <x v="7206"/>
    <s v="3008"/>
    <s v="GN106"/>
    <x v="65"/>
    <s v="Gas Distribution 374-387"/>
    <s v="Programs"/>
  </r>
  <r>
    <s v="XID55"/>
    <x v="66"/>
    <x v="622"/>
    <x v="622"/>
    <s v="DIS-G N Cap Blanket"/>
    <d v="2013-11-01T00:00:00"/>
    <x v="3"/>
    <n v="201503"/>
    <x v="1"/>
    <x v="1"/>
    <s v="380000"/>
    <s v="038                                "/>
    <s v="00"/>
    <s v="UADD    "/>
    <x v="7207"/>
    <s v="3055"/>
    <s v="XID55"/>
    <x v="66"/>
    <s v="Gas Distribution 374-387"/>
    <s v="Programs"/>
  </r>
  <r>
    <s v="XID55"/>
    <x v="66"/>
    <x v="622"/>
    <x v="622"/>
    <s v="DIS-G N Cap Blanket"/>
    <d v="2013-11-01T00:00:00"/>
    <x v="3"/>
    <n v="201503"/>
    <x v="1"/>
    <x v="1"/>
    <s v="381000"/>
    <s v="038                                "/>
    <s v="00"/>
    <s v="UADD    "/>
    <x v="7208"/>
    <s v="3055"/>
    <s v="XID55"/>
    <x v="66"/>
    <s v="Gas Distribution 374-387"/>
    <s v="Programs"/>
  </r>
  <r>
    <s v="XID55"/>
    <x v="66"/>
    <x v="623"/>
    <x v="623"/>
    <s v="DIS-G N Cap Blanket"/>
    <d v="2013-11-01T00:00:00"/>
    <x v="3"/>
    <n v="201503"/>
    <x v="1"/>
    <x v="1"/>
    <s v="381000"/>
    <s v="038                                "/>
    <s v="00"/>
    <s v="UADD    "/>
    <x v="7209"/>
    <s v="3055"/>
    <s v="XID55"/>
    <x v="66"/>
    <s v="Gas Distribution 374-387"/>
    <s v="Programs"/>
  </r>
  <r>
    <s v="XWA55"/>
    <x v="66"/>
    <x v="624"/>
    <x v="624"/>
    <s v="DIS-G N Cap Blanket"/>
    <d v="2013-11-01T00:00:00"/>
    <x v="3"/>
    <n v="201503"/>
    <x v="1"/>
    <x v="0"/>
    <s v="381000"/>
    <s v="028                                "/>
    <s v="00"/>
    <s v="UADD    "/>
    <x v="7210"/>
    <s v="3055"/>
    <s v="XWA55"/>
    <x v="66"/>
    <s v="Gas Distribution 374-387"/>
    <s v="Programs"/>
  </r>
  <r>
    <s v="XWA55"/>
    <x v="66"/>
    <x v="625"/>
    <x v="625"/>
    <s v="DIS-G N Cap Blanket"/>
    <d v="2013-11-01T00:00:00"/>
    <x v="3"/>
    <n v="201503"/>
    <x v="1"/>
    <x v="0"/>
    <s v="381000"/>
    <s v="028                                "/>
    <s v="00"/>
    <s v="UADD    "/>
    <x v="7211"/>
    <s v="3055"/>
    <s v="XWA55"/>
    <x v="66"/>
    <s v="Gas Distribution 374-387"/>
    <s v="Programs"/>
  </r>
  <r>
    <s v="XID55"/>
    <x v="66"/>
    <x v="626"/>
    <x v="626"/>
    <s v="DIS-G N Cap Blanket"/>
    <d v="2013-11-01T00:00:00"/>
    <x v="3"/>
    <n v="201503"/>
    <x v="1"/>
    <x v="1"/>
    <s v="381000"/>
    <s v="038                                "/>
    <s v="00"/>
    <s v="UADD    "/>
    <x v="7212"/>
    <s v="3055"/>
    <s v="XID55"/>
    <x v="66"/>
    <s v="Gas Distribution 374-387"/>
    <s v="Programs"/>
  </r>
  <r>
    <s v="XID55"/>
    <x v="66"/>
    <x v="627"/>
    <x v="627"/>
    <s v="DIS-G N Cap Blanket"/>
    <d v="2013-11-01T00:00:00"/>
    <x v="3"/>
    <n v="201503"/>
    <x v="1"/>
    <x v="1"/>
    <s v="381000"/>
    <s v="038                                "/>
    <s v="00"/>
    <s v="UADD    "/>
    <x v="7213"/>
    <s v="3055"/>
    <s v="XID55"/>
    <x v="66"/>
    <s v="Gas Distribution 374-387"/>
    <s v="Programs"/>
  </r>
  <r>
    <s v="XWA55"/>
    <x v="66"/>
    <x v="629"/>
    <x v="629"/>
    <s v="DIS-G N Cap Blanket"/>
    <d v="2013-11-01T00:00:00"/>
    <x v="3"/>
    <n v="201503"/>
    <x v="1"/>
    <x v="0"/>
    <s v="380000"/>
    <s v="028                                "/>
    <s v="00"/>
    <s v="UADD    "/>
    <x v="7214"/>
    <s v="3055"/>
    <s v="XWA55"/>
    <x v="66"/>
    <s v="Gas Distribution 374-387"/>
    <s v="Programs"/>
  </r>
  <r>
    <s v="XWA55"/>
    <x v="66"/>
    <x v="629"/>
    <x v="629"/>
    <s v="DIS-G N Cap Blanket"/>
    <d v="2013-11-01T00:00:00"/>
    <x v="3"/>
    <n v="201503"/>
    <x v="1"/>
    <x v="0"/>
    <s v="381000"/>
    <s v="028                                "/>
    <s v="00"/>
    <s v="UADD    "/>
    <x v="7215"/>
    <s v="3055"/>
    <s v="XWA55"/>
    <x v="66"/>
    <s v="Gas Distribution 374-387"/>
    <s v="Programs"/>
  </r>
  <r>
    <s v="XWA55"/>
    <x v="66"/>
    <x v="631"/>
    <x v="631"/>
    <s v="DIS-G N Cap Blanket"/>
    <d v="2013-11-01T00:00:00"/>
    <x v="3"/>
    <n v="201503"/>
    <x v="1"/>
    <x v="0"/>
    <s v="381000"/>
    <s v="028                                "/>
    <s v="00"/>
    <s v="UADD    "/>
    <x v="7216"/>
    <s v="3055"/>
    <s v="XWA55"/>
    <x v="66"/>
    <s v="Gas Distribution 374-387"/>
    <s v="Programs"/>
  </r>
  <r>
    <s v="XWA55"/>
    <x v="66"/>
    <x v="956"/>
    <x v="956"/>
    <s v="DIS-G N Cap Blanket"/>
    <d v="2013-11-01T00:00:00"/>
    <x v="3"/>
    <n v="201503"/>
    <x v="1"/>
    <x v="0"/>
    <s v="381000"/>
    <s v="028                                "/>
    <s v="00"/>
    <s v="UADD    "/>
    <x v="7217"/>
    <s v="3055"/>
    <s v="XWA55"/>
    <x v="66"/>
    <s v="Gas Distribution 374-387"/>
    <s v="Programs"/>
  </r>
  <r>
    <s v="XOR55"/>
    <x v="66"/>
    <x v="632"/>
    <x v="632"/>
    <s v="DIS-G S Cap Blanket"/>
    <d v="2013-11-01T00:00:00"/>
    <x v="3"/>
    <n v="201503"/>
    <x v="1"/>
    <x v="2"/>
    <s v="381000"/>
    <s v="068                                "/>
    <s v="00"/>
    <s v="UADD    "/>
    <x v="7218"/>
    <s v="3055"/>
    <s v="XOR55"/>
    <x v="66"/>
    <s v="Gas Distribution 374-387"/>
    <s v="Programs"/>
  </r>
  <r>
    <s v="XOR55"/>
    <x v="66"/>
    <x v="633"/>
    <x v="633"/>
    <s v="DIS-G S Cap Blanket"/>
    <d v="2013-11-01T00:00:00"/>
    <x v="3"/>
    <n v="201503"/>
    <x v="1"/>
    <x v="2"/>
    <s v="381000"/>
    <s v="068                                "/>
    <s v="00"/>
    <s v="UADD    "/>
    <x v="7219"/>
    <s v="3055"/>
    <s v="XOR55"/>
    <x v="66"/>
    <s v="Gas Distribution 374-387"/>
    <s v="Programs"/>
  </r>
  <r>
    <s v="XOR55"/>
    <x v="66"/>
    <x v="634"/>
    <x v="634"/>
    <s v="DIS-G S Cap Blanket"/>
    <d v="2013-11-01T00:00:00"/>
    <x v="3"/>
    <n v="201503"/>
    <x v="1"/>
    <x v="2"/>
    <s v="381000"/>
    <s v="068                                "/>
    <s v="00"/>
    <s v="UADD    "/>
    <x v="7220"/>
    <s v="3055"/>
    <s v="XOR55"/>
    <x v="66"/>
    <s v="Gas Distribution 374-387"/>
    <s v="Programs"/>
  </r>
  <r>
    <s v="XOR55"/>
    <x v="66"/>
    <x v="635"/>
    <x v="635"/>
    <s v="DIS-G S Cap Blanket"/>
    <d v="2013-11-01T00:00:00"/>
    <x v="3"/>
    <n v="201503"/>
    <x v="1"/>
    <x v="2"/>
    <s v="381000"/>
    <s v="068                                "/>
    <s v="00"/>
    <s v="UADD    "/>
    <x v="7221"/>
    <s v="3055"/>
    <s v="XOR55"/>
    <x v="66"/>
    <s v="Gas Distribution 374-387"/>
    <s v="Programs"/>
  </r>
  <r>
    <s v="XOR55"/>
    <x v="66"/>
    <x v="636"/>
    <x v="636"/>
    <s v="DIS-G S Cap Blanket"/>
    <d v="2013-11-01T00:00:00"/>
    <x v="3"/>
    <n v="201503"/>
    <x v="1"/>
    <x v="2"/>
    <s v="381000"/>
    <s v="068                                "/>
    <s v="00"/>
    <s v="UADD    "/>
    <x v="7222"/>
    <s v="3055"/>
    <s v="XOR55"/>
    <x v="66"/>
    <s v="Gas Distribution 374-387"/>
    <s v="Programs"/>
  </r>
  <r>
    <s v="YN925"/>
    <x v="67"/>
    <x v="639"/>
    <x v="639"/>
    <s v="GP-Cap Specific"/>
    <d v="2014-06-01T00:00:00"/>
    <x v="3"/>
    <n v="201503"/>
    <x v="1"/>
    <x v="4"/>
    <s v="395000"/>
    <s v="099                                "/>
    <s v="00"/>
    <s v="UADD    "/>
    <x v="7223"/>
    <s v="3117"/>
    <s v="YN925"/>
    <x v="67"/>
    <s v="Gas Distribution 374-387"/>
    <s v="Mandated"/>
  </r>
  <r>
    <s v="GN806"/>
    <x v="68"/>
    <x v="642"/>
    <x v="642"/>
    <s v="DIS-G N Cap Specific"/>
    <d v="2013-02-01T00:00:00"/>
    <x v="3"/>
    <n v="201503"/>
    <x v="1"/>
    <x v="1"/>
    <s v="375000"/>
    <s v="038                                "/>
    <s v="CHASE"/>
    <s v="UADD    "/>
    <x v="7224"/>
    <s v="3246"/>
    <s v="GN806"/>
    <x v="68"/>
    <s v="Gas Distribution 374-387"/>
    <s v="Projects"/>
  </r>
  <r>
    <s v="GN806"/>
    <x v="68"/>
    <x v="642"/>
    <x v="642"/>
    <s v="DIS-G N Cap Specific"/>
    <d v="2013-02-01T00:00:00"/>
    <x v="3"/>
    <n v="201503"/>
    <x v="1"/>
    <x v="1"/>
    <s v="379000"/>
    <s v="038                                "/>
    <s v="CHASE"/>
    <s v="UADD    "/>
    <x v="7225"/>
    <s v="3246"/>
    <s v="GN806"/>
    <x v="68"/>
    <s v="Gas Distribution 374-387"/>
    <s v="Projects"/>
  </r>
  <r>
    <s v="GN806"/>
    <x v="68"/>
    <x v="957"/>
    <x v="957"/>
    <s v="DIS-G N Cap Specific"/>
    <d v="2011-08-22T00:00:00"/>
    <x v="3"/>
    <n v="201503"/>
    <x v="1"/>
    <x v="1"/>
    <s v="376000"/>
    <s v="038                                "/>
    <s v="CHASE"/>
    <s v="UADD    "/>
    <x v="7226"/>
    <s v="3246"/>
    <s v="GN806"/>
    <x v="68"/>
    <s v="Gas Distribution 374-387"/>
    <s v="Projects"/>
  </r>
  <r>
    <s v="GN806"/>
    <x v="68"/>
    <x v="957"/>
    <x v="957"/>
    <s v="DIS-G N Cap Specific"/>
    <d v="2011-08-22T00:00:00"/>
    <x v="3"/>
    <n v="201503"/>
    <x v="1"/>
    <x v="1"/>
    <s v="380000"/>
    <s v="038                                "/>
    <s v="CHASE"/>
    <s v="UADD    "/>
    <x v="1768"/>
    <s v="3246"/>
    <s v="GN806"/>
    <x v="68"/>
    <s v="Gas Distribution 374-387"/>
    <s v="Projects"/>
  </r>
  <r>
    <s v="IG128"/>
    <x v="108"/>
    <x v="865"/>
    <x v="865"/>
    <s v="PRD-Cap Specific"/>
    <d v="2014-08-01T00:00:00"/>
    <x v="3"/>
    <n v="201503"/>
    <x v="0"/>
    <x v="3"/>
    <s v="345000"/>
    <s v="310                                "/>
    <s v="RCT"/>
    <s v="UADD    "/>
    <x v="7227"/>
    <s v="4108"/>
    <s v="IG128"/>
    <x v="108"/>
    <s v="Hydro 331-336"/>
    <s v="Programs"/>
  </r>
  <r>
    <s v="YK424"/>
    <x v="69"/>
    <x v="644"/>
    <x v="644"/>
    <s v="PRD-Cap Blanket"/>
    <d v="1984-01-01T00:00:00"/>
    <x v="3"/>
    <n v="201503"/>
    <x v="0"/>
    <x v="3"/>
    <s v="311000"/>
    <s v="410                                "/>
    <s v="COL3"/>
    <s v="UADD    "/>
    <x v="7228"/>
    <s v="4116"/>
    <s v="YK424"/>
    <x v="69"/>
    <s v="Thermal 311-316"/>
    <s v="Programs"/>
  </r>
  <r>
    <s v="YK424"/>
    <x v="69"/>
    <x v="644"/>
    <x v="644"/>
    <s v="PRD-Cap Blanket"/>
    <d v="1984-01-01T00:00:00"/>
    <x v="3"/>
    <n v="201503"/>
    <x v="0"/>
    <x v="3"/>
    <s v="312000"/>
    <s v="410                                "/>
    <s v="COL3"/>
    <s v="UADD    "/>
    <x v="7229"/>
    <s v="4116"/>
    <s v="YK424"/>
    <x v="69"/>
    <s v="Thermal 311-316"/>
    <s v="Programs"/>
  </r>
  <r>
    <s v="YK424"/>
    <x v="69"/>
    <x v="644"/>
    <x v="644"/>
    <s v="PRD-Cap Blanket"/>
    <d v="1984-01-01T00:00:00"/>
    <x v="3"/>
    <n v="201503"/>
    <x v="0"/>
    <x v="3"/>
    <s v="314000"/>
    <s v="410                                "/>
    <s v="COL3"/>
    <s v="UADD    "/>
    <x v="7230"/>
    <s v="4116"/>
    <s v="YK424"/>
    <x v="69"/>
    <s v="Thermal 311-316"/>
    <s v="Programs"/>
  </r>
  <r>
    <s v="YK424"/>
    <x v="69"/>
    <x v="644"/>
    <x v="644"/>
    <s v="PRD-Cap Blanket"/>
    <d v="1984-01-01T00:00:00"/>
    <x v="3"/>
    <n v="201503"/>
    <x v="0"/>
    <x v="3"/>
    <s v="315000"/>
    <s v="410                                "/>
    <s v="COL3"/>
    <s v="UADD    "/>
    <x v="7231"/>
    <s v="4116"/>
    <s v="YK424"/>
    <x v="69"/>
    <s v="Thermal 311-316"/>
    <s v="Programs"/>
  </r>
  <r>
    <s v="YK424"/>
    <x v="69"/>
    <x v="644"/>
    <x v="644"/>
    <s v="PRD-Cap Blanket"/>
    <d v="1984-01-01T00:00:00"/>
    <x v="3"/>
    <n v="201503"/>
    <x v="0"/>
    <x v="3"/>
    <s v="316000"/>
    <s v="410                                "/>
    <s v="COL3"/>
    <s v="UADD    "/>
    <x v="7232"/>
    <s v="4116"/>
    <s v="YK424"/>
    <x v="69"/>
    <s v="Thermal 311-316"/>
    <s v="Programs"/>
  </r>
  <r>
    <s v="YK424"/>
    <x v="69"/>
    <x v="644"/>
    <x v="644"/>
    <s v="PRD-Cap Blanket"/>
    <d v="1984-01-01T00:00:00"/>
    <x v="3"/>
    <n v="201503"/>
    <x v="0"/>
    <x v="3"/>
    <s v="392000"/>
    <s v="410                                "/>
    <s v="COL3"/>
    <s v="UADD    "/>
    <x v="3522"/>
    <s v="4116"/>
    <s v="YK424"/>
    <x v="69"/>
    <s v="Thermal 311-316"/>
    <s v="Programs"/>
  </r>
  <r>
    <s v="YK424"/>
    <x v="69"/>
    <x v="645"/>
    <x v="645"/>
    <s v="PRD-Cap Blanket"/>
    <d v="1986-02-21T00:00:00"/>
    <x v="3"/>
    <n v="201503"/>
    <x v="0"/>
    <x v="3"/>
    <s v="311000"/>
    <s v="411                                "/>
    <s v="COL4"/>
    <s v="UADD    "/>
    <x v="7233"/>
    <s v="4116"/>
    <s v="YK424"/>
    <x v="69"/>
    <s v="Thermal 311-316"/>
    <s v="Programs"/>
  </r>
  <r>
    <s v="YK424"/>
    <x v="69"/>
    <x v="645"/>
    <x v="645"/>
    <s v="PRD-Cap Blanket"/>
    <d v="1986-02-21T00:00:00"/>
    <x v="3"/>
    <n v="201503"/>
    <x v="0"/>
    <x v="3"/>
    <s v="312000"/>
    <s v="411                                "/>
    <s v="COL4"/>
    <s v="UADD    "/>
    <x v="7234"/>
    <s v="4116"/>
    <s v="YK424"/>
    <x v="69"/>
    <s v="Thermal 311-316"/>
    <s v="Programs"/>
  </r>
  <r>
    <s v="YK424"/>
    <x v="69"/>
    <x v="645"/>
    <x v="645"/>
    <s v="PRD-Cap Blanket"/>
    <d v="1986-02-21T00:00:00"/>
    <x v="3"/>
    <n v="201503"/>
    <x v="0"/>
    <x v="3"/>
    <s v="314000"/>
    <s v="411                                "/>
    <s v="COL4"/>
    <s v="UADD    "/>
    <x v="7235"/>
    <s v="4116"/>
    <s v="YK424"/>
    <x v="69"/>
    <s v="Thermal 311-316"/>
    <s v="Programs"/>
  </r>
  <r>
    <s v="YK424"/>
    <x v="69"/>
    <x v="645"/>
    <x v="645"/>
    <s v="PRD-Cap Blanket"/>
    <d v="1986-02-21T00:00:00"/>
    <x v="3"/>
    <n v="201503"/>
    <x v="0"/>
    <x v="3"/>
    <s v="316000"/>
    <s v="411                                "/>
    <s v="COL4"/>
    <s v="UADD    "/>
    <x v="7236"/>
    <s v="4116"/>
    <s v="YK424"/>
    <x v="69"/>
    <s v="Thermal 311-316"/>
    <s v="Programs"/>
  </r>
  <r>
    <s v="YK424"/>
    <x v="69"/>
    <x v="645"/>
    <x v="645"/>
    <s v="PRD-Cap Blanket"/>
    <d v="1986-02-21T00:00:00"/>
    <x v="3"/>
    <n v="201503"/>
    <x v="0"/>
    <x v="3"/>
    <s v="392000"/>
    <s v="411                                "/>
    <s v="COL4"/>
    <s v="UADD    "/>
    <x v="7237"/>
    <s v="4116"/>
    <s v="YK424"/>
    <x v="69"/>
    <s v="Thermal 311-316"/>
    <s v="Programs"/>
  </r>
  <r>
    <s v="GG811"/>
    <x v="70"/>
    <x v="866"/>
    <x v="866"/>
    <s v="PRD-Cap Specific"/>
    <d v="2010-01-01T00:00:00"/>
    <x v="3"/>
    <n v="201503"/>
    <x v="0"/>
    <x v="3"/>
    <s v="331000"/>
    <s v="207"/>
    <s v="9MINP"/>
    <s v="UADD    "/>
    <x v="7238"/>
    <s v="4140"/>
    <s v="GG811"/>
    <x v="70"/>
    <s v="Hydro 331-336"/>
    <s v="Projects"/>
  </r>
  <r>
    <s v="GG811"/>
    <x v="70"/>
    <x v="1053"/>
    <x v="1053"/>
    <s v="PRD-Cap Specific"/>
    <d v="2014-01-01T00:00:00"/>
    <x v="3"/>
    <n v="201503"/>
    <x v="0"/>
    <x v="3"/>
    <s v="332000"/>
    <s v="205                                "/>
    <s v="9MI"/>
    <s v="UADD    "/>
    <x v="7239"/>
    <s v="4140"/>
    <s v="GG811"/>
    <x v="70"/>
    <s v="Hydro 331-336"/>
    <s v="Projects"/>
  </r>
  <r>
    <s v="GG811"/>
    <x v="70"/>
    <x v="647"/>
    <x v="647"/>
    <s v="PRD-Cap Specific"/>
    <d v="2012-04-23T00:00:00"/>
    <x v="3"/>
    <n v="201503"/>
    <x v="0"/>
    <x v="3"/>
    <s v="333000"/>
    <s v="205                                "/>
    <s v="9MI"/>
    <s v="UADD    "/>
    <x v="7240"/>
    <s v="4140"/>
    <s v="GG811"/>
    <x v="70"/>
    <s v="Hydro 331-336"/>
    <s v="Projects"/>
  </r>
  <r>
    <s v="GG811"/>
    <x v="70"/>
    <x v="648"/>
    <x v="648"/>
    <s v="PRD-Cap Specific"/>
    <d v="2012-08-01T00:00:00"/>
    <x v="3"/>
    <n v="201503"/>
    <x v="0"/>
    <x v="3"/>
    <s v="331000"/>
    <s v="205                                "/>
    <s v="9MI"/>
    <s v="UADD    "/>
    <x v="7241"/>
    <s v="4140"/>
    <s v="GG811"/>
    <x v="70"/>
    <s v="Hydro 331-336"/>
    <s v="Projects"/>
  </r>
  <r>
    <s v="AG102"/>
    <x v="71"/>
    <x v="1054"/>
    <x v="1054"/>
    <s v="GP-Cap Specific"/>
    <d v="2011-10-24T00:00:00"/>
    <x v="3"/>
    <n v="201503"/>
    <x v="0"/>
    <x v="3"/>
    <s v="391100"/>
    <s v="098                                "/>
    <s v="00"/>
    <s v="UADD    "/>
    <x v="7242"/>
    <s v="4147"/>
    <s v="AG102"/>
    <x v="71"/>
    <s v="Hydro 331-336"/>
    <s v="Programs"/>
  </r>
  <r>
    <s v="AG103"/>
    <x v="72"/>
    <x v="1055"/>
    <x v="1055"/>
    <s v="GP-Cap Specific"/>
    <d v="2014-10-01T00:00:00"/>
    <x v="3"/>
    <n v="201503"/>
    <x v="0"/>
    <x v="3"/>
    <s v="391101"/>
    <s v="098                                "/>
    <s v="00"/>
    <s v="UADD    "/>
    <x v="7243"/>
    <s v="4148"/>
    <s v="AG103"/>
    <x v="72"/>
    <s v="Hydro 331-336"/>
    <s v="Programs"/>
  </r>
  <r>
    <s v="AG103"/>
    <x v="72"/>
    <x v="1056"/>
    <x v="1056"/>
    <s v="PRD-Cap Specific"/>
    <d v="2014-12-01T00:00:00"/>
    <x v="3"/>
    <n v="201503"/>
    <x v="0"/>
    <x v="3"/>
    <s v="333000"/>
    <s v="202                                "/>
    <s v="LF"/>
    <s v="UADD    "/>
    <x v="7244"/>
    <s v="4148"/>
    <s v="AG103"/>
    <x v="72"/>
    <s v="Hydro 331-336"/>
    <s v="Programs"/>
  </r>
  <r>
    <s v="AG103"/>
    <x v="72"/>
    <x v="658"/>
    <x v="658"/>
    <s v="PRD-Cap Specific"/>
    <d v="2011-03-01T00:00:00"/>
    <x v="3"/>
    <n v="201503"/>
    <x v="0"/>
    <x v="3"/>
    <s v="331000"/>
    <s v="402                                "/>
    <s v="NOXNP"/>
    <s v="UADD    "/>
    <x v="7245"/>
    <s v="4148"/>
    <s v="AG103"/>
    <x v="72"/>
    <s v="Hydro 331-336"/>
    <s v="Programs"/>
  </r>
  <r>
    <s v="AG103"/>
    <x v="72"/>
    <x v="1057"/>
    <x v="1057"/>
    <s v="PRD-Cap Specific"/>
    <d v="2014-08-01T00:00:00"/>
    <x v="3"/>
    <n v="201503"/>
    <x v="0"/>
    <x v="3"/>
    <s v="333000"/>
    <s v="401                                "/>
    <s v="NOX"/>
    <s v="UADD    "/>
    <x v="7246"/>
    <s v="4148"/>
    <s v="AG103"/>
    <x v="72"/>
    <s v="Hydro 331-336"/>
    <s v="Programs"/>
  </r>
  <r>
    <s v="AG103"/>
    <x v="72"/>
    <x v="1058"/>
    <x v="1058"/>
    <s v="PRD-Cap Specific"/>
    <d v="2014-01-01T00:00:00"/>
    <x v="3"/>
    <n v="201503"/>
    <x v="0"/>
    <x v="3"/>
    <s v="331000"/>
    <s v="401                                "/>
    <s v="NOX"/>
    <s v="UADD    "/>
    <x v="7247"/>
    <s v="4148"/>
    <s v="AG103"/>
    <x v="72"/>
    <s v="Hydro 331-336"/>
    <s v="Programs"/>
  </r>
  <r>
    <s v="AG201"/>
    <x v="73"/>
    <x v="661"/>
    <x v="661"/>
    <s v="PRD-Cap Blanket"/>
    <d v="2002-11-01T00:00:00"/>
    <x v="3"/>
    <n v="201503"/>
    <x v="0"/>
    <x v="3"/>
    <s v="341000"/>
    <s v="610                                "/>
    <s v="CS2"/>
    <s v="UADD    "/>
    <x v="7248"/>
    <s v="4149"/>
    <s v="AG201"/>
    <x v="73"/>
    <s v="Other Elec Production / Turbines 340-346"/>
    <s v="Programs"/>
  </r>
  <r>
    <s v="AG201"/>
    <x v="73"/>
    <x v="661"/>
    <x v="661"/>
    <s v="PRD-Cap Blanket"/>
    <d v="2002-11-01T00:00:00"/>
    <x v="3"/>
    <n v="201503"/>
    <x v="0"/>
    <x v="3"/>
    <s v="342000"/>
    <s v="610                                "/>
    <s v="CS2"/>
    <s v="UADD    "/>
    <x v="2353"/>
    <s v="4149"/>
    <s v="AG201"/>
    <x v="73"/>
    <s v="Other Elec Production / Turbines 340-346"/>
    <s v="Programs"/>
  </r>
  <r>
    <s v="AG201"/>
    <x v="73"/>
    <x v="661"/>
    <x v="661"/>
    <s v="PRD-Cap Blanket"/>
    <d v="2002-11-01T00:00:00"/>
    <x v="3"/>
    <n v="201503"/>
    <x v="0"/>
    <x v="3"/>
    <s v="344000"/>
    <s v="610                                "/>
    <s v="CS2"/>
    <s v="UADD    "/>
    <x v="7249"/>
    <s v="4149"/>
    <s v="AG201"/>
    <x v="73"/>
    <s v="Other Elec Production / Turbines 340-346"/>
    <s v="Programs"/>
  </r>
  <r>
    <s v="AG201"/>
    <x v="73"/>
    <x v="661"/>
    <x v="661"/>
    <s v="PRD-Cap Blanket"/>
    <d v="2002-11-01T00:00:00"/>
    <x v="3"/>
    <n v="201503"/>
    <x v="0"/>
    <x v="3"/>
    <s v="345000"/>
    <s v="610                                "/>
    <s v="CS2"/>
    <s v="UADD    "/>
    <x v="3870"/>
    <s v="4149"/>
    <s v="AG201"/>
    <x v="73"/>
    <s v="Other Elec Production / Turbines 340-346"/>
    <s v="Programs"/>
  </r>
  <r>
    <s v="AG201"/>
    <x v="73"/>
    <x v="661"/>
    <x v="661"/>
    <s v="PRD-Cap Blanket"/>
    <d v="2002-11-01T00:00:00"/>
    <x v="3"/>
    <n v="201503"/>
    <x v="0"/>
    <x v="3"/>
    <s v="346000"/>
    <s v="610                                "/>
    <s v="CS2"/>
    <s v="UADD    "/>
    <x v="7250"/>
    <s v="4149"/>
    <s v="AG201"/>
    <x v="73"/>
    <s v="Other Elec Production / Turbines 340-346"/>
    <s v="Programs"/>
  </r>
  <r>
    <s v="AG104"/>
    <x v="73"/>
    <x v="1059"/>
    <x v="1059"/>
    <s v="PRD-Cap Specific"/>
    <d v="2014-09-01T00:00:00"/>
    <x v="3"/>
    <n v="201503"/>
    <x v="0"/>
    <x v="3"/>
    <s v="311000"/>
    <s v="212                                "/>
    <s v="KFG"/>
    <s v="UADD    "/>
    <x v="7251"/>
    <s v="4149"/>
    <s v="AG104"/>
    <x v="73"/>
    <s v="Other Elec Production / Turbines 340-346"/>
    <s v="Programs"/>
  </r>
  <r>
    <s v="AG104"/>
    <x v="73"/>
    <x v="664"/>
    <x v="664"/>
    <s v="PRD-Cap Specific"/>
    <d v="2013-12-01T00:00:00"/>
    <x v="3"/>
    <n v="201503"/>
    <x v="0"/>
    <x v="3"/>
    <s v="315000"/>
    <s v="212                                "/>
    <s v="KFG"/>
    <s v="UADD    "/>
    <x v="6793"/>
    <s v="4149"/>
    <s v="AG104"/>
    <x v="73"/>
    <s v="Other Elec Production / Turbines 340-346"/>
    <s v="Programs"/>
  </r>
  <r>
    <s v="AG104"/>
    <x v="73"/>
    <x v="665"/>
    <x v="665"/>
    <s v="PRD-Cap Blanket"/>
    <d v="1999-02-26T00:00:00"/>
    <x v="3"/>
    <n v="201503"/>
    <x v="0"/>
    <x v="3"/>
    <s v="312000"/>
    <s v="212                                "/>
    <s v="KFG"/>
    <s v="UADD    "/>
    <x v="7252"/>
    <s v="4149"/>
    <s v="AG104"/>
    <x v="73"/>
    <s v="Other Elec Production / Turbines 340-346"/>
    <s v="Programs"/>
  </r>
  <r>
    <s v="AG109"/>
    <x v="75"/>
    <x v="1060"/>
    <x v="1060"/>
    <s v="PRD-Cap Specific"/>
    <d v="2010-09-01T00:00:00"/>
    <x v="3"/>
    <n v="201503"/>
    <x v="0"/>
    <x v="3"/>
    <s v="311000"/>
    <s v="212                                "/>
    <s v="KFG"/>
    <s v="UADD    "/>
    <x v="7253"/>
    <s v="4151"/>
    <s v="AG109"/>
    <x v="75"/>
    <s v="Thermal 311-316"/>
    <s v="Projects"/>
  </r>
  <r>
    <s v="DG100"/>
    <x v="124"/>
    <x v="1061"/>
    <x v="1061"/>
    <s v="PRD-Cap Specific"/>
    <d v="2011-01-21T00:00:00"/>
    <x v="3"/>
    <n v="201503"/>
    <x v="0"/>
    <x v="3"/>
    <s v="334000"/>
    <s v="202                                "/>
    <s v="LF"/>
    <s v="UADD    "/>
    <x v="7254"/>
    <s v="4152"/>
    <s v="DG100"/>
    <x v="124"/>
    <s v="Hydro 331-336"/>
    <s v="Projects"/>
  </r>
  <r>
    <s v="JG300"/>
    <x v="125"/>
    <x v="1062"/>
    <x v="1062"/>
    <s v="PRD-Cap Specific"/>
    <d v="2014-02-01T00:00:00"/>
    <x v="3"/>
    <n v="201503"/>
    <x v="0"/>
    <x v="3"/>
    <s v="334000"/>
    <s v="401                                "/>
    <s v="NOX"/>
    <s v="UADD    "/>
    <x v="7255"/>
    <s v="4166"/>
    <s v="JG300"/>
    <x v="125"/>
    <s v="Hydro 331-336"/>
    <s v="Projects"/>
  </r>
  <r>
    <s v="05P92"/>
    <x v="77"/>
    <x v="1063"/>
    <x v="1063"/>
    <s v="GP-Cap Specific"/>
    <d v="2013-04-01T00:00:00"/>
    <x v="3"/>
    <n v="201503"/>
    <x v="2"/>
    <x v="4"/>
    <s v="303100"/>
    <s v="099                                "/>
    <s v="00"/>
    <s v="UADD    "/>
    <x v="7256"/>
    <s v="5005"/>
    <s v="05P92"/>
    <x v="77"/>
    <s v="Software 303"/>
    <s v="Mandated"/>
  </r>
  <r>
    <s v="05P92"/>
    <x v="77"/>
    <x v="1063"/>
    <x v="1063"/>
    <s v="GP-Cap Specific"/>
    <d v="2013-04-01T00:00:00"/>
    <x v="3"/>
    <n v="201503"/>
    <x v="2"/>
    <x v="4"/>
    <s v="391101"/>
    <s v="099                                "/>
    <s v="00"/>
    <s v="UADD    "/>
    <x v="7257"/>
    <s v="5005"/>
    <s v="05P92"/>
    <x v="77"/>
    <s v="Software 303"/>
    <s v="Mandated"/>
  </r>
  <r>
    <s v="05P92"/>
    <x v="77"/>
    <x v="672"/>
    <x v="672"/>
    <s v="GP-Cap Specific"/>
    <d v="2012-04-24T00:00:00"/>
    <x v="3"/>
    <n v="201503"/>
    <x v="2"/>
    <x v="4"/>
    <s v="303100"/>
    <s v="099                                "/>
    <s v="00"/>
    <s v="UADD    "/>
    <x v="7258"/>
    <s v="5005"/>
    <s v="05P92"/>
    <x v="77"/>
    <s v="Software 303"/>
    <s v="Mandated"/>
  </r>
  <r>
    <s v="05P92"/>
    <x v="77"/>
    <x v="672"/>
    <x v="672"/>
    <s v="GP-Cap Specific"/>
    <d v="2012-04-24T00:00:00"/>
    <x v="3"/>
    <n v="201503"/>
    <x v="2"/>
    <x v="4"/>
    <s v="391100"/>
    <s v="099                                "/>
    <s v="00"/>
    <s v="UADD    "/>
    <x v="7259"/>
    <s v="5005"/>
    <s v="05P92"/>
    <x v="77"/>
    <s v="Software 303"/>
    <s v="Mandated"/>
  </r>
  <r>
    <s v="05P92"/>
    <x v="77"/>
    <x v="675"/>
    <x v="675"/>
    <s v="GP-Cap Blanket"/>
    <d v="2011-12-29T00:00:00"/>
    <x v="3"/>
    <n v="201503"/>
    <x v="2"/>
    <x v="4"/>
    <s v="391100"/>
    <s v="099                                "/>
    <s v="00"/>
    <s v="UADD    "/>
    <x v="7260"/>
    <s v="5005"/>
    <s v="05P92"/>
    <x v="77"/>
    <s v="Software 303"/>
    <s v="Mandated"/>
  </r>
  <r>
    <s v="05P94"/>
    <x v="77"/>
    <x v="676"/>
    <x v="676"/>
    <s v="GP-Cap Blanket"/>
    <d v="2009-01-16T00:00:00"/>
    <x v="3"/>
    <n v="201503"/>
    <x v="2"/>
    <x v="4"/>
    <s v="303100"/>
    <s v="099                                "/>
    <s v="00"/>
    <s v="UADD    "/>
    <x v="7261"/>
    <s v="5005"/>
    <s v="05P94"/>
    <x v="77"/>
    <s v="Software 303"/>
    <s v="Mandated"/>
  </r>
  <r>
    <s v="05P92"/>
    <x v="77"/>
    <x v="678"/>
    <x v="678"/>
    <s v="GP-Cap Blanket"/>
    <d v="2009-01-16T00:00:00"/>
    <x v="3"/>
    <n v="201503"/>
    <x v="2"/>
    <x v="4"/>
    <s v="397200"/>
    <s v="099                                "/>
    <s v="00"/>
    <s v="UADD    "/>
    <x v="7262"/>
    <s v="5005"/>
    <s v="05P92"/>
    <x v="77"/>
    <s v="Software 303"/>
    <s v="Mandated"/>
  </r>
  <r>
    <s v="05P96"/>
    <x v="77"/>
    <x v="959"/>
    <x v="959"/>
    <s v="GP-Cap Specific"/>
    <d v="2014-01-01T00:00:00"/>
    <x v="3"/>
    <n v="201503"/>
    <x v="2"/>
    <x v="4"/>
    <s v="397000"/>
    <s v="099                                "/>
    <s v="SYSNE"/>
    <s v="UADD    "/>
    <x v="7263"/>
    <s v="5005"/>
    <s v="05P96"/>
    <x v="77"/>
    <s v="Software 303"/>
    <s v="Mandated"/>
  </r>
  <r>
    <s v="05P96"/>
    <x v="77"/>
    <x v="1064"/>
    <x v="1064"/>
    <s v="GP-Cap Specific"/>
    <d v="2014-01-01T00:00:00"/>
    <x v="3"/>
    <n v="201503"/>
    <x v="0"/>
    <x v="3"/>
    <s v="397000"/>
    <s v="098                                "/>
    <s v="CGCCOM"/>
    <s v="UADD    "/>
    <x v="7264"/>
    <s v="5005"/>
    <s v="05P96"/>
    <x v="77"/>
    <s v="Software 303"/>
    <s v="Mandated"/>
  </r>
  <r>
    <s v="05P96"/>
    <x v="77"/>
    <x v="868"/>
    <x v="868"/>
    <s v="SUBCOM-Cap Specific"/>
    <d v="2014-01-01T00:00:00"/>
    <x v="3"/>
    <n v="201503"/>
    <x v="0"/>
    <x v="5"/>
    <s v="397000"/>
    <s v="048                                "/>
    <s v="NRC"/>
    <s v="UADD    "/>
    <x v="7265"/>
    <s v="5005"/>
    <s v="05P96"/>
    <x v="77"/>
    <s v="Software 303"/>
    <s v="Mandated"/>
  </r>
  <r>
    <s v="05P91"/>
    <x v="77"/>
    <x v="681"/>
    <x v="681"/>
    <s v="GP-Cap Blanket"/>
    <d v="2010-02-01T00:00:00"/>
    <x v="3"/>
    <n v="201503"/>
    <x v="2"/>
    <x v="4"/>
    <s v="391100"/>
    <s v="099                                "/>
    <s v="00"/>
    <s v="UADD    "/>
    <x v="7266"/>
    <s v="5005"/>
    <s v="05P91"/>
    <x v="77"/>
    <s v="Software 303"/>
    <s v="Mandated"/>
  </r>
  <r>
    <s v="05P91"/>
    <x v="77"/>
    <x v="682"/>
    <x v="682"/>
    <s v="GP-Cap Blanket"/>
    <d v="2009-01-16T00:00:00"/>
    <x v="3"/>
    <n v="201503"/>
    <x v="2"/>
    <x v="4"/>
    <s v="303110"/>
    <s v="099                                "/>
    <s v="00"/>
    <s v="UADD    "/>
    <x v="7267"/>
    <s v="5005"/>
    <s v="05P91"/>
    <x v="77"/>
    <s v="Software 303"/>
    <s v="Mandated"/>
  </r>
  <r>
    <s v="05P91"/>
    <x v="77"/>
    <x v="683"/>
    <x v="683"/>
    <s v="GP-Cap Blanket"/>
    <d v="2009-01-16T00:00:00"/>
    <x v="3"/>
    <n v="201503"/>
    <x v="2"/>
    <x v="4"/>
    <s v="303100"/>
    <s v="099                                "/>
    <s v="00"/>
    <s v="UADD    "/>
    <x v="7268"/>
    <s v="5005"/>
    <s v="05P91"/>
    <x v="77"/>
    <s v="Software 303"/>
    <s v="Mandated"/>
  </r>
  <r>
    <s v="05P93"/>
    <x v="77"/>
    <x v="685"/>
    <x v="685"/>
    <s v="GP-Cap Specific"/>
    <d v="2012-03-05T00:00:00"/>
    <x v="3"/>
    <n v="201503"/>
    <x v="2"/>
    <x v="4"/>
    <s v="391100"/>
    <s v="099                                "/>
    <s v="00"/>
    <s v="UADD    "/>
    <x v="7269"/>
    <s v="5005"/>
    <s v="05P93"/>
    <x v="77"/>
    <s v="Software 303"/>
    <s v="Mandated"/>
  </r>
  <r>
    <s v="05P93"/>
    <x v="77"/>
    <x v="1065"/>
    <x v="1065"/>
    <s v="GP-Cap Specific"/>
    <d v="2013-05-01T00:00:00"/>
    <x v="3"/>
    <n v="201503"/>
    <x v="2"/>
    <x v="4"/>
    <s v="391101"/>
    <s v="099                                "/>
    <s v="00"/>
    <s v="UADD    "/>
    <x v="7270"/>
    <s v="5005"/>
    <s v="05P93"/>
    <x v="77"/>
    <s v="Software 303"/>
    <s v="Mandated"/>
  </r>
  <r>
    <s v="05P92"/>
    <x v="77"/>
    <x v="1066"/>
    <x v="1066"/>
    <s v="GP-Cap Specific"/>
    <d v="2014-08-01T00:00:00"/>
    <x v="3"/>
    <n v="201503"/>
    <x v="2"/>
    <x v="4"/>
    <s v="391101"/>
    <s v="099                                "/>
    <s v="00"/>
    <s v="UADD    "/>
    <x v="7271"/>
    <s v="5005"/>
    <s v="05P92"/>
    <x v="77"/>
    <s v="Software 303"/>
    <s v="Mandated"/>
  </r>
  <r>
    <s v="05P96"/>
    <x v="77"/>
    <x v="686"/>
    <x v="686"/>
    <s v="GP-Cap Specific"/>
    <d v="2014-01-01T00:00:00"/>
    <x v="3"/>
    <n v="201503"/>
    <x v="0"/>
    <x v="3"/>
    <s v="397000"/>
    <s v="098                                "/>
    <s v="DGPCOM"/>
    <s v="CFNU    "/>
    <x v="7272"/>
    <s v="5005"/>
    <s v="05P96"/>
    <x v="77"/>
    <s v="Software 303"/>
    <s v="Mandated"/>
  </r>
  <r>
    <s v="05P96"/>
    <x v="77"/>
    <x v="686"/>
    <x v="686"/>
    <s v="GP-Cap Specific"/>
    <d v="2014-01-01T00:00:00"/>
    <x v="3"/>
    <n v="201503"/>
    <x v="0"/>
    <x v="3"/>
    <s v="397000"/>
    <s v="098                                "/>
    <s v="DGPCOM"/>
    <s v="NURV    "/>
    <x v="7273"/>
    <s v="5005"/>
    <s v="05P96"/>
    <x v="77"/>
    <s v="Software 303"/>
    <s v="Mandated"/>
  </r>
  <r>
    <s v="05P96"/>
    <x v="77"/>
    <x v="687"/>
    <x v="687"/>
    <s v="SUBCOM-Cap Specific"/>
    <d v="2014-02-01T00:00:00"/>
    <x v="3"/>
    <n v="201503"/>
    <x v="0"/>
    <x v="0"/>
    <s v="397000"/>
    <s v="028                                "/>
    <s v="L&amp;R"/>
    <s v="CFNU    "/>
    <x v="7274"/>
    <s v="5005"/>
    <s v="05P96"/>
    <x v="77"/>
    <s v="Software 303"/>
    <s v="Mandated"/>
  </r>
  <r>
    <s v="05P96"/>
    <x v="77"/>
    <x v="687"/>
    <x v="687"/>
    <s v="SUBCOM-Cap Specific"/>
    <d v="2014-02-01T00:00:00"/>
    <x v="3"/>
    <n v="201503"/>
    <x v="0"/>
    <x v="0"/>
    <s v="397000"/>
    <s v="028                                "/>
    <s v="L&amp;R"/>
    <s v="NURV    "/>
    <x v="7275"/>
    <s v="5005"/>
    <s v="05P96"/>
    <x v="77"/>
    <s v="Software 303"/>
    <s v="Mandated"/>
  </r>
  <r>
    <s v="05P93"/>
    <x v="77"/>
    <x v="691"/>
    <x v="691"/>
    <s v="GP-Cap Specific"/>
    <d v="2013-04-01T00:00:00"/>
    <x v="3"/>
    <n v="201503"/>
    <x v="2"/>
    <x v="4"/>
    <s v="397000"/>
    <s v="099                                "/>
    <s v="SYSNE"/>
    <s v="UADD    "/>
    <x v="7276"/>
    <s v="5005"/>
    <s v="05P93"/>
    <x v="77"/>
    <s v="Software 303"/>
    <s v="Mandated"/>
  </r>
  <r>
    <s v="05P93"/>
    <x v="77"/>
    <x v="694"/>
    <x v="694"/>
    <s v="GP-Cap Specific"/>
    <d v="2008-08-18T00:00:00"/>
    <x v="3"/>
    <n v="201503"/>
    <x v="2"/>
    <x v="4"/>
    <s v="303100"/>
    <s v="099                                "/>
    <s v="00"/>
    <s v="UADD    "/>
    <x v="7277"/>
    <s v="5005"/>
    <s v="05P93"/>
    <x v="77"/>
    <s v="Software 303"/>
    <s v="Mandated"/>
  </r>
  <r>
    <s v="05P93"/>
    <x v="77"/>
    <x v="694"/>
    <x v="694"/>
    <s v="GP-Cap Specific"/>
    <d v="2008-08-18T00:00:00"/>
    <x v="3"/>
    <n v="201503"/>
    <x v="2"/>
    <x v="4"/>
    <s v="391100"/>
    <s v="099                                "/>
    <s v="00"/>
    <s v="UADD    "/>
    <x v="7278"/>
    <s v="5005"/>
    <s v="05P93"/>
    <x v="77"/>
    <s v="Software 303"/>
    <s v="Mandated"/>
  </r>
  <r>
    <s v="05P96"/>
    <x v="77"/>
    <x v="695"/>
    <x v="695"/>
    <s v="GP-Cap Blanket"/>
    <d v="2009-08-25T00:00:00"/>
    <x v="3"/>
    <n v="201503"/>
    <x v="2"/>
    <x v="4"/>
    <s v="391100"/>
    <s v="099                                "/>
    <s v="00"/>
    <s v="UADD    "/>
    <x v="7279"/>
    <s v="5005"/>
    <s v="05P96"/>
    <x v="77"/>
    <s v="Software 303"/>
    <s v="Mandated"/>
  </r>
  <r>
    <s v="05P93"/>
    <x v="77"/>
    <x v="1067"/>
    <x v="1067"/>
    <s v="GP-Cap Specific"/>
    <d v="2014-02-01T00:00:00"/>
    <x v="3"/>
    <n v="201503"/>
    <x v="2"/>
    <x v="4"/>
    <s v="391101"/>
    <s v="099                                "/>
    <s v="00"/>
    <s v="UADD    "/>
    <x v="7280"/>
    <s v="5005"/>
    <s v="05P93"/>
    <x v="77"/>
    <s v="Software 303"/>
    <s v="Mandated"/>
  </r>
  <r>
    <s v="05P93"/>
    <x v="77"/>
    <x v="1068"/>
    <x v="1068"/>
    <s v="GP-Cap Specific"/>
    <d v="2011-07-21T00:00:00"/>
    <x v="3"/>
    <n v="201503"/>
    <x v="2"/>
    <x v="4"/>
    <s v="391101"/>
    <s v="099                                "/>
    <s v="00"/>
    <s v="UADD    "/>
    <x v="7281"/>
    <s v="5005"/>
    <s v="05P93"/>
    <x v="77"/>
    <s v="Software 303"/>
    <s v="Mandated"/>
  </r>
  <r>
    <s v="05P97"/>
    <x v="77"/>
    <x v="697"/>
    <x v="697"/>
    <s v="GP-Cap Blanket"/>
    <d v="2012-02-01T00:00:00"/>
    <x v="3"/>
    <n v="201503"/>
    <x v="2"/>
    <x v="4"/>
    <s v="303100"/>
    <s v="099                                "/>
    <s v="00"/>
    <s v="UADD    "/>
    <x v="7282"/>
    <s v="5005"/>
    <s v="05P97"/>
    <x v="77"/>
    <s v="Software 303"/>
    <s v="Mandated"/>
  </r>
  <r>
    <s v="05P97"/>
    <x v="77"/>
    <x v="699"/>
    <x v="699"/>
    <s v="GP-Cap Specific"/>
    <d v="2014-08-01T00:00:00"/>
    <x v="3"/>
    <n v="201503"/>
    <x v="2"/>
    <x v="4"/>
    <s v="303100"/>
    <s v="099                                "/>
    <s v="00"/>
    <s v="CFNU    "/>
    <x v="7283"/>
    <s v="5005"/>
    <s v="05P97"/>
    <x v="77"/>
    <s v="Software 303"/>
    <s v="Mandated"/>
  </r>
  <r>
    <s v="05P97"/>
    <x v="77"/>
    <x v="699"/>
    <x v="699"/>
    <s v="GP-Cap Specific"/>
    <d v="2014-08-01T00:00:00"/>
    <x v="3"/>
    <n v="201503"/>
    <x v="2"/>
    <x v="4"/>
    <s v="303100"/>
    <s v="099                                "/>
    <s v="00"/>
    <s v="NURV    "/>
    <x v="7284"/>
    <s v="5005"/>
    <s v="05P97"/>
    <x v="77"/>
    <s v="Software 303"/>
    <s v="Mandated"/>
  </r>
  <r>
    <s v="05P91"/>
    <x v="77"/>
    <x v="700"/>
    <x v="700"/>
    <s v="GP-Cap Specific"/>
    <d v="2013-09-01T00:00:00"/>
    <x v="3"/>
    <n v="201503"/>
    <x v="2"/>
    <x v="4"/>
    <s v="303100"/>
    <s v="099                                "/>
    <s v="00"/>
    <s v="UADD    "/>
    <x v="7285"/>
    <s v="5005"/>
    <s v="05P91"/>
    <x v="77"/>
    <s v="Software 303"/>
    <s v="Mandated"/>
  </r>
  <r>
    <s v="05P91"/>
    <x v="77"/>
    <x v="701"/>
    <x v="701"/>
    <s v="GP-Cap Specific"/>
    <d v="2012-01-27T00:00:00"/>
    <x v="3"/>
    <n v="201503"/>
    <x v="2"/>
    <x v="4"/>
    <s v="303100"/>
    <s v="099                                "/>
    <s v="00"/>
    <s v="CFNU    "/>
    <x v="7286"/>
    <s v="5005"/>
    <s v="05P91"/>
    <x v="77"/>
    <s v="Software 303"/>
    <s v="Mandated"/>
  </r>
  <r>
    <s v="05P91"/>
    <x v="77"/>
    <x v="701"/>
    <x v="701"/>
    <s v="GP-Cap Specific"/>
    <d v="2012-01-27T00:00:00"/>
    <x v="3"/>
    <n v="201503"/>
    <x v="2"/>
    <x v="4"/>
    <s v="303100"/>
    <s v="099                                "/>
    <s v="00"/>
    <s v="NURV    "/>
    <x v="7287"/>
    <s v="5005"/>
    <s v="05P91"/>
    <x v="77"/>
    <s v="Software 303"/>
    <s v="Mandated"/>
  </r>
  <r>
    <s v="05P91"/>
    <x v="77"/>
    <x v="701"/>
    <x v="701"/>
    <s v="GP-Cap Specific"/>
    <d v="2012-01-27T00:00:00"/>
    <x v="3"/>
    <n v="201503"/>
    <x v="2"/>
    <x v="4"/>
    <s v="391100"/>
    <s v="099                                "/>
    <s v="00"/>
    <s v="NURV    "/>
    <x v="7288"/>
    <s v="5005"/>
    <s v="05P91"/>
    <x v="77"/>
    <s v="Software 303"/>
    <s v="Mandated"/>
  </r>
  <r>
    <s v="05P91"/>
    <x v="77"/>
    <x v="701"/>
    <x v="701"/>
    <s v="GP-Cap Specific"/>
    <d v="2012-01-27T00:00:00"/>
    <x v="3"/>
    <n v="201503"/>
    <x v="2"/>
    <x v="4"/>
    <s v="391101"/>
    <s v="099                                "/>
    <s v="00"/>
    <s v="CFNU    "/>
    <x v="7289"/>
    <s v="5005"/>
    <s v="05P91"/>
    <x v="77"/>
    <s v="Software 303"/>
    <s v="Mandated"/>
  </r>
  <r>
    <s v="06P93"/>
    <x v="78"/>
    <x v="1069"/>
    <x v="1069"/>
    <s v="GP-Cap Specific"/>
    <d v="2014-02-01T00:00:00"/>
    <x v="3"/>
    <n v="201503"/>
    <x v="2"/>
    <x v="4"/>
    <s v="391101"/>
    <s v="099                                "/>
    <s v="00"/>
    <s v="UADD    "/>
    <x v="7290"/>
    <s v="5006"/>
    <s v="06P93"/>
    <x v="78"/>
    <s v="Software 303"/>
    <s v="Programs"/>
  </r>
  <r>
    <s v="06W95"/>
    <x v="78"/>
    <x v="702"/>
    <x v="702"/>
    <s v="GP-Cap Blanket"/>
    <d v="2012-02-01T00:00:00"/>
    <x v="3"/>
    <n v="201503"/>
    <x v="2"/>
    <x v="4"/>
    <s v="303100"/>
    <s v="099                                "/>
    <s v="00"/>
    <s v="UADD    "/>
    <x v="7291"/>
    <s v="5006"/>
    <s v="06W95"/>
    <x v="78"/>
    <s v="Software 303"/>
    <s v="Programs"/>
  </r>
  <r>
    <s v="06P95"/>
    <x v="78"/>
    <x v="703"/>
    <x v="703"/>
    <s v="GP-Cap Blanket"/>
    <d v="2009-01-16T00:00:00"/>
    <x v="3"/>
    <n v="201503"/>
    <x v="2"/>
    <x v="4"/>
    <s v="303100"/>
    <s v="099                                "/>
    <s v="00"/>
    <s v="UADD    "/>
    <x v="7292"/>
    <s v="5006"/>
    <s v="06P95"/>
    <x v="78"/>
    <s v="Software 303"/>
    <s v="Programs"/>
  </r>
  <r>
    <s v="06W95"/>
    <x v="78"/>
    <x v="1070"/>
    <x v="1070"/>
    <s v="GP-Cap Specific"/>
    <d v="2013-12-01T00:00:00"/>
    <x v="3"/>
    <n v="201503"/>
    <x v="2"/>
    <x v="4"/>
    <s v="303100"/>
    <s v="099                                "/>
    <s v="00"/>
    <s v="UADD    "/>
    <x v="7293"/>
    <s v="5006"/>
    <s v="06W95"/>
    <x v="78"/>
    <s v="Software 303"/>
    <s v="Programs"/>
  </r>
  <r>
    <s v="06P92"/>
    <x v="78"/>
    <x v="704"/>
    <x v="704"/>
    <s v="GP-Cap Blanket"/>
    <d v="2011-12-29T00:00:00"/>
    <x v="3"/>
    <n v="201503"/>
    <x v="2"/>
    <x v="4"/>
    <s v="391100"/>
    <s v="099                                "/>
    <s v="00"/>
    <s v="UADD    "/>
    <x v="7294"/>
    <s v="5006"/>
    <s v="06P92"/>
    <x v="78"/>
    <s v="Software 303"/>
    <s v="Programs"/>
  </r>
  <r>
    <s v="06P92"/>
    <x v="78"/>
    <x v="705"/>
    <x v="705"/>
    <s v="GP-Cap Blanket"/>
    <d v="2009-01-16T00:00:00"/>
    <x v="3"/>
    <n v="201503"/>
    <x v="2"/>
    <x v="4"/>
    <s v="397200"/>
    <s v="099                                "/>
    <s v="00"/>
    <s v="UADD    "/>
    <x v="7295"/>
    <s v="5006"/>
    <s v="06P92"/>
    <x v="78"/>
    <s v="Software 303"/>
    <s v="Programs"/>
  </r>
  <r>
    <s v="06P94"/>
    <x v="78"/>
    <x v="706"/>
    <x v="706"/>
    <s v="GP-Cap Blanket"/>
    <d v="2009-05-01T00:00:00"/>
    <x v="3"/>
    <n v="201503"/>
    <x v="2"/>
    <x v="4"/>
    <s v="391100"/>
    <s v="099                                "/>
    <s v="00"/>
    <s v="UADD    "/>
    <x v="7296"/>
    <s v="5006"/>
    <s v="06P94"/>
    <x v="78"/>
    <s v="Software 303"/>
    <s v="Programs"/>
  </r>
  <r>
    <s v="06P91"/>
    <x v="78"/>
    <x v="709"/>
    <x v="709"/>
    <s v="GP-Cap Blanket"/>
    <d v="2009-01-16T00:00:00"/>
    <x v="3"/>
    <n v="201503"/>
    <x v="2"/>
    <x v="4"/>
    <s v="391100"/>
    <s v="099                                "/>
    <s v="00"/>
    <s v="UADD    "/>
    <x v="7297"/>
    <s v="5006"/>
    <s v="06P91"/>
    <x v="78"/>
    <s v="Software 303"/>
    <s v="Programs"/>
  </r>
  <r>
    <s v="06P91"/>
    <x v="78"/>
    <x v="710"/>
    <x v="710"/>
    <s v="GP-Cap Blanket"/>
    <d v="2009-01-16T00:00:00"/>
    <x v="3"/>
    <n v="201503"/>
    <x v="2"/>
    <x v="4"/>
    <s v="303110"/>
    <s v="099                                "/>
    <s v="00"/>
    <s v="UADD    "/>
    <x v="7298"/>
    <s v="5006"/>
    <s v="06P91"/>
    <x v="78"/>
    <s v="Software 303"/>
    <s v="Programs"/>
  </r>
  <r>
    <s v="06P91"/>
    <x v="78"/>
    <x v="711"/>
    <x v="711"/>
    <s v="GP-Cap Blanket"/>
    <d v="2009-01-16T00:00:00"/>
    <x v="3"/>
    <n v="201503"/>
    <x v="2"/>
    <x v="4"/>
    <s v="303100"/>
    <s v="099                                "/>
    <s v="00"/>
    <s v="UADD    "/>
    <x v="7299"/>
    <s v="5006"/>
    <s v="06P91"/>
    <x v="78"/>
    <s v="Software 303"/>
    <s v="Programs"/>
  </r>
  <r>
    <s v="06P91"/>
    <x v="78"/>
    <x v="712"/>
    <x v="712"/>
    <s v="GP-Cap Blanket"/>
    <d v="2009-01-16T00:00:00"/>
    <x v="3"/>
    <n v="201503"/>
    <x v="2"/>
    <x v="4"/>
    <s v="303110"/>
    <s v="099                                "/>
    <s v="00"/>
    <s v="UADD    "/>
    <x v="7300"/>
    <s v="5006"/>
    <s v="06P91"/>
    <x v="78"/>
    <s v="Software 303"/>
    <s v="Programs"/>
  </r>
  <r>
    <s v="06P92"/>
    <x v="78"/>
    <x v="1071"/>
    <x v="1071"/>
    <s v="GP-Cap Specific"/>
    <d v="2014-01-01T00:00:00"/>
    <x v="3"/>
    <n v="201503"/>
    <x v="2"/>
    <x v="1"/>
    <s v="303100"/>
    <s v="038                                "/>
    <s v="00"/>
    <s v="UADD    "/>
    <x v="7301"/>
    <s v="5006"/>
    <s v="06P92"/>
    <x v="78"/>
    <s v="Software 303"/>
    <s v="Programs"/>
  </r>
  <r>
    <s v="06P92"/>
    <x v="78"/>
    <x v="1071"/>
    <x v="1071"/>
    <s v="GP-Cap Specific"/>
    <d v="2014-01-01T00:00:00"/>
    <x v="3"/>
    <n v="201503"/>
    <x v="2"/>
    <x v="1"/>
    <s v="391101"/>
    <s v="038                                "/>
    <s v="00"/>
    <s v="UADD    "/>
    <x v="7302"/>
    <s v="5006"/>
    <s v="06P92"/>
    <x v="78"/>
    <s v="Software 303"/>
    <s v="Programs"/>
  </r>
  <r>
    <s v="06P92"/>
    <x v="78"/>
    <x v="1072"/>
    <x v="1072"/>
    <s v="GP-Cap Specific"/>
    <d v="2014-05-01T00:00:00"/>
    <x v="3"/>
    <n v="201503"/>
    <x v="2"/>
    <x v="4"/>
    <s v="303100"/>
    <s v="099                                "/>
    <s v="00"/>
    <s v="UADD    "/>
    <x v="7303"/>
    <s v="5006"/>
    <s v="06P92"/>
    <x v="78"/>
    <s v="Software 303"/>
    <s v="Programs"/>
  </r>
  <r>
    <s v="06P92"/>
    <x v="78"/>
    <x v="1072"/>
    <x v="1072"/>
    <s v="GP-Cap Specific"/>
    <d v="2014-05-01T00:00:00"/>
    <x v="3"/>
    <n v="201503"/>
    <x v="2"/>
    <x v="4"/>
    <s v="391101"/>
    <s v="099                                "/>
    <s v="00"/>
    <s v="UADD    "/>
    <x v="7304"/>
    <s v="5006"/>
    <s v="06P92"/>
    <x v="78"/>
    <s v="Software 303"/>
    <s v="Programs"/>
  </r>
  <r>
    <s v="06W93"/>
    <x v="78"/>
    <x v="713"/>
    <x v="713"/>
    <s v="GP-Cap Blanket"/>
    <d v="2009-07-01T00:00:00"/>
    <x v="3"/>
    <n v="201503"/>
    <x v="2"/>
    <x v="4"/>
    <s v="303100"/>
    <s v="099                                "/>
    <s v="00"/>
    <s v="UADD    "/>
    <x v="7305"/>
    <s v="5006"/>
    <s v="06W93"/>
    <x v="78"/>
    <s v="Software 303"/>
    <s v="Programs"/>
  </r>
  <r>
    <s v="06P93"/>
    <x v="78"/>
    <x v="714"/>
    <x v="714"/>
    <s v="GP-Cap Specific"/>
    <d v="2011-07-28T00:00:00"/>
    <x v="3"/>
    <n v="201503"/>
    <x v="0"/>
    <x v="3"/>
    <s v="397000"/>
    <s v="048                                "/>
    <s v="NRC"/>
    <s v="UADD    "/>
    <x v="7306"/>
    <s v="5006"/>
    <s v="06P93"/>
    <x v="78"/>
    <s v="Software 303"/>
    <s v="Programs"/>
  </r>
  <r>
    <s v="13P09"/>
    <x v="78"/>
    <x v="715"/>
    <x v="715"/>
    <s v="GP-Cap Specific"/>
    <d v="2010-02-01T00:00:00"/>
    <x v="3"/>
    <n v="201503"/>
    <x v="2"/>
    <x v="4"/>
    <s v="397000"/>
    <s v="099                                "/>
    <s v="SPOTE"/>
    <s v="UADD    "/>
    <x v="7307"/>
    <s v="5006"/>
    <s v="13P09"/>
    <x v="78"/>
    <s v="Software 303"/>
    <s v="Programs"/>
  </r>
  <r>
    <s v="06P93"/>
    <x v="78"/>
    <x v="964"/>
    <x v="964"/>
    <s v="GP-Cap Specific"/>
    <d v="2010-09-20T00:00:00"/>
    <x v="3"/>
    <n v="201503"/>
    <x v="2"/>
    <x v="4"/>
    <s v="391101"/>
    <s v="099                                "/>
    <s v="00"/>
    <s v="UADD    "/>
    <x v="7308"/>
    <s v="5006"/>
    <s v="06P93"/>
    <x v="78"/>
    <s v="Software 303"/>
    <s v="Programs"/>
  </r>
  <r>
    <s v="06P93"/>
    <x v="78"/>
    <x v="964"/>
    <x v="964"/>
    <s v="GP-Cap Specific"/>
    <d v="2010-09-20T00:00:00"/>
    <x v="3"/>
    <n v="201503"/>
    <x v="2"/>
    <x v="4"/>
    <s v="397000"/>
    <s v="099                                "/>
    <s v="SYSNE"/>
    <s v="UADD    "/>
    <x v="7309"/>
    <s v="5006"/>
    <s v="06P93"/>
    <x v="78"/>
    <s v="Software 303"/>
    <s v="Programs"/>
  </r>
  <r>
    <s v="06W95"/>
    <x v="78"/>
    <x v="716"/>
    <x v="716"/>
    <s v="GP-Cap Blanket"/>
    <d v="2010-01-01T00:00:00"/>
    <x v="3"/>
    <n v="201503"/>
    <x v="2"/>
    <x v="4"/>
    <s v="303100"/>
    <s v="099                                "/>
    <s v="00"/>
    <s v="UADD    "/>
    <x v="7310"/>
    <s v="5006"/>
    <s v="06W95"/>
    <x v="78"/>
    <s v="Software 303"/>
    <s v="Programs"/>
  </r>
  <r>
    <s v="06P93"/>
    <x v="78"/>
    <x v="871"/>
    <x v="871"/>
    <s v="GP-Cap Specific"/>
    <d v="2011-05-26T00:00:00"/>
    <x v="3"/>
    <n v="201503"/>
    <x v="2"/>
    <x v="4"/>
    <s v="391101"/>
    <s v="099                                "/>
    <s v="00"/>
    <s v="UADD    "/>
    <x v="7311"/>
    <s v="5006"/>
    <s v="06P93"/>
    <x v="78"/>
    <s v="Software 303"/>
    <s v="Programs"/>
  </r>
  <r>
    <s v="06P93"/>
    <x v="78"/>
    <x v="871"/>
    <x v="871"/>
    <s v="GP-Cap Specific"/>
    <d v="2011-05-26T00:00:00"/>
    <x v="3"/>
    <n v="201503"/>
    <x v="2"/>
    <x v="4"/>
    <s v="397000"/>
    <s v="099                                "/>
    <s v="SYSNE"/>
    <s v="UADD    "/>
    <x v="7312"/>
    <s v="5006"/>
    <s v="06P93"/>
    <x v="78"/>
    <s v="Software 303"/>
    <s v="Programs"/>
  </r>
  <r>
    <s v="06W91"/>
    <x v="78"/>
    <x v="717"/>
    <x v="717"/>
    <s v="GP-Cap Blanket"/>
    <d v="2011-12-29T00:00:00"/>
    <x v="3"/>
    <n v="201503"/>
    <x v="2"/>
    <x v="4"/>
    <s v="303100"/>
    <s v="099                                "/>
    <s v="00"/>
    <s v="UADD    "/>
    <x v="7313"/>
    <s v="5006"/>
    <s v="06W91"/>
    <x v="78"/>
    <s v="Software 303"/>
    <s v="Programs"/>
  </r>
  <r>
    <s v="06W95"/>
    <x v="78"/>
    <x v="718"/>
    <x v="718"/>
    <s v="GP-Cap Specific"/>
    <d v="2013-03-01T00:00:00"/>
    <x v="3"/>
    <n v="201503"/>
    <x v="2"/>
    <x v="4"/>
    <s v="303100"/>
    <s v="099                                "/>
    <s v="00"/>
    <s v="UADD    "/>
    <x v="7314"/>
    <s v="5006"/>
    <s v="06W95"/>
    <x v="78"/>
    <s v="Software 303"/>
    <s v="Programs"/>
  </r>
  <r>
    <s v="06W95"/>
    <x v="78"/>
    <x v="719"/>
    <x v="719"/>
    <s v="GP-Cap Specific"/>
    <d v="2014-06-01T00:00:00"/>
    <x v="3"/>
    <n v="201503"/>
    <x v="0"/>
    <x v="3"/>
    <s v="303100"/>
    <s v="098                                "/>
    <s v="00"/>
    <s v="UADD    "/>
    <x v="7315"/>
    <s v="5006"/>
    <s v="06W95"/>
    <x v="78"/>
    <s v="Software 303"/>
    <s v="Programs"/>
  </r>
  <r>
    <s v="06W95"/>
    <x v="78"/>
    <x v="719"/>
    <x v="719"/>
    <s v="GP-Cap Specific"/>
    <d v="2014-06-01T00:00:00"/>
    <x v="3"/>
    <n v="201503"/>
    <x v="0"/>
    <x v="3"/>
    <s v="391101"/>
    <s v="098                                "/>
    <s v="00"/>
    <s v="UADD    "/>
    <x v="7316"/>
    <s v="5006"/>
    <s v="06W95"/>
    <x v="78"/>
    <s v="Software 303"/>
    <s v="Programs"/>
  </r>
  <r>
    <s v="10W09"/>
    <x v="126"/>
    <x v="1073"/>
    <x v="1073"/>
    <s v="GP-Cap Specific"/>
    <d v="2012-12-01T00:00:00"/>
    <x v="3"/>
    <n v="201503"/>
    <x v="2"/>
    <x v="4"/>
    <s v="391100"/>
    <s v="099                                "/>
    <s v="00"/>
    <s v="UADD    "/>
    <x v="7317"/>
    <s v="5010"/>
    <s v="10W09"/>
    <x v="126"/>
    <s v="Software 303"/>
    <s v="Programs"/>
  </r>
  <r>
    <s v="06P98"/>
    <x v="79"/>
    <x v="721"/>
    <x v="721"/>
    <s v="PRD-Cap Specific"/>
    <d v="2014-09-01T00:00:00"/>
    <x v="3"/>
    <n v="201503"/>
    <x v="0"/>
    <x v="3"/>
    <s v="331000"/>
    <s v="307                                "/>
    <s v="CABNP"/>
    <s v="UADD    "/>
    <x v="7318"/>
    <s v="5014"/>
    <s v="06P98"/>
    <x v="79"/>
    <s v="General 389-391 / 393-395 / 397-398"/>
    <s v="Programs"/>
  </r>
  <r>
    <s v="06P98"/>
    <x v="79"/>
    <x v="872"/>
    <x v="872"/>
    <s v="PRD-Cap Specific"/>
    <d v="2014-09-01T00:00:00"/>
    <x v="3"/>
    <n v="201503"/>
    <x v="0"/>
    <x v="3"/>
    <s v="331000"/>
    <s v="402                                "/>
    <s v="NOXNP"/>
    <s v="UADD    "/>
    <x v="7319"/>
    <s v="5014"/>
    <s v="06P98"/>
    <x v="79"/>
    <s v="General 389-391 / 393-395 / 397-398"/>
    <s v="Programs"/>
  </r>
  <r>
    <s v="06P98"/>
    <x v="79"/>
    <x v="1074"/>
    <x v="1074"/>
    <s v="GP-Cap Specific"/>
    <d v="2014-05-01T00:00:00"/>
    <x v="3"/>
    <n v="201503"/>
    <x v="2"/>
    <x v="4"/>
    <s v="303100"/>
    <s v="099                                "/>
    <s v="00"/>
    <s v="UADD    "/>
    <x v="7320"/>
    <s v="5014"/>
    <s v="06P98"/>
    <x v="79"/>
    <s v="General 389-391 / 393-395 / 397-398"/>
    <s v="Programs"/>
  </r>
  <r>
    <s v="06P98"/>
    <x v="79"/>
    <x v="1074"/>
    <x v="1074"/>
    <s v="GP-Cap Specific"/>
    <d v="2014-05-01T00:00:00"/>
    <x v="3"/>
    <n v="201503"/>
    <x v="2"/>
    <x v="4"/>
    <s v="391101"/>
    <s v="099                                "/>
    <s v="00"/>
    <s v="UADD    "/>
    <x v="7321"/>
    <s v="5014"/>
    <s v="06P98"/>
    <x v="79"/>
    <s v="General 389-391 / 393-395 / 397-398"/>
    <s v="Programs"/>
  </r>
  <r>
    <s v="05P95"/>
    <x v="79"/>
    <x v="1075"/>
    <x v="1075"/>
    <s v="GP-Cap Specific"/>
    <d v="2014-01-01T00:00:00"/>
    <x v="3"/>
    <n v="201503"/>
    <x v="2"/>
    <x v="4"/>
    <s v="303100"/>
    <s v="099                                "/>
    <s v="00"/>
    <s v="UADD    "/>
    <x v="7322"/>
    <s v="5014"/>
    <s v="05P95"/>
    <x v="79"/>
    <s v="General 389-391 / 393-395 / 397-398"/>
    <s v="Programs"/>
  </r>
  <r>
    <s v="05P95"/>
    <x v="79"/>
    <x v="1075"/>
    <x v="1075"/>
    <s v="GP-Cap Specific"/>
    <d v="2014-01-01T00:00:00"/>
    <x v="3"/>
    <n v="201503"/>
    <x v="2"/>
    <x v="4"/>
    <s v="391101"/>
    <s v="099                                "/>
    <s v="00"/>
    <s v="UADD    "/>
    <x v="7323"/>
    <s v="5014"/>
    <s v="05P95"/>
    <x v="79"/>
    <s v="General 389-391 / 393-395 / 397-398"/>
    <s v="Programs"/>
  </r>
  <r>
    <s v="21P09"/>
    <x v="81"/>
    <x v="723"/>
    <x v="723"/>
    <s v="GP-Cap Specific"/>
    <d v="2009-08-01T00:00:00"/>
    <x v="3"/>
    <n v="201503"/>
    <x v="0"/>
    <x v="3"/>
    <s v="391100"/>
    <s v="098                                "/>
    <s v="00"/>
    <s v="UADD    "/>
    <x v="7324"/>
    <s v="5121"/>
    <s v="21P09"/>
    <x v="81"/>
    <s v="General 389-391 / 393-395 / 397-398"/>
    <s v="Projects"/>
  </r>
  <r>
    <s v="21P09"/>
    <x v="81"/>
    <x v="723"/>
    <x v="723"/>
    <s v="GP-Cap Specific"/>
    <d v="2009-08-01T00:00:00"/>
    <x v="3"/>
    <n v="201503"/>
    <x v="0"/>
    <x v="3"/>
    <s v="397000"/>
    <s v="098                                "/>
    <s v="BLDCOM"/>
    <s v="UADD    "/>
    <x v="7325"/>
    <s v="5121"/>
    <s v="21P09"/>
    <x v="81"/>
    <s v="General 389-391 / 393-395 / 397-398"/>
    <s v="Projects"/>
  </r>
  <r>
    <s v="21P09"/>
    <x v="81"/>
    <x v="723"/>
    <x v="723"/>
    <s v="GP-Cap Specific"/>
    <d v="2009-08-01T00:00:00"/>
    <x v="3"/>
    <n v="201503"/>
    <x v="0"/>
    <x v="3"/>
    <s v="397000"/>
    <s v="098                                "/>
    <s v="HATCOM"/>
    <s v="UADD    "/>
    <x v="7326"/>
    <s v="5121"/>
    <s v="21P09"/>
    <x v="81"/>
    <s v="General 389-391 / 393-395 / 397-398"/>
    <s v="Projects"/>
  </r>
  <r>
    <s v="21P09"/>
    <x v="81"/>
    <x v="723"/>
    <x v="723"/>
    <s v="GP-Cap Specific"/>
    <d v="2009-08-01T00:00:00"/>
    <x v="3"/>
    <n v="201503"/>
    <x v="0"/>
    <x v="3"/>
    <s v="397000"/>
    <s v="098                                "/>
    <s v="LOLCOM"/>
    <s v="UADD    "/>
    <x v="7327"/>
    <s v="5121"/>
    <s v="21P09"/>
    <x v="81"/>
    <s v="General 389-391 / 393-395 / 397-398"/>
    <s v="Projects"/>
  </r>
  <r>
    <s v="21P09"/>
    <x v="81"/>
    <x v="723"/>
    <x v="723"/>
    <s v="GP-Cap Specific"/>
    <d v="2009-08-01T00:00:00"/>
    <x v="3"/>
    <n v="201503"/>
    <x v="0"/>
    <x v="3"/>
    <s v="397000"/>
    <s v="098                                "/>
    <s v="NLWCOM"/>
    <s v="UADD    "/>
    <x v="7328"/>
    <s v="5121"/>
    <s v="21P09"/>
    <x v="81"/>
    <s v="General 389-391 / 393-395 / 397-398"/>
    <s v="Projects"/>
  </r>
  <r>
    <s v="21P09"/>
    <x v="81"/>
    <x v="723"/>
    <x v="723"/>
    <s v="GP-Cap Specific"/>
    <d v="2009-08-01T00:00:00"/>
    <x v="3"/>
    <n v="201503"/>
    <x v="0"/>
    <x v="3"/>
    <s v="397000"/>
    <s v="098                                "/>
    <s v="SHNCOM"/>
    <s v="UADD    "/>
    <x v="7329"/>
    <s v="5121"/>
    <s v="21P09"/>
    <x v="81"/>
    <s v="General 389-391 / 393-395 / 397-398"/>
    <s v="Projects"/>
  </r>
  <r>
    <s v="21P09"/>
    <x v="81"/>
    <x v="723"/>
    <x v="723"/>
    <s v="GP-Cap Specific"/>
    <d v="2009-08-01T00:00:00"/>
    <x v="3"/>
    <n v="201503"/>
    <x v="0"/>
    <x v="3"/>
    <s v="397000"/>
    <s v="098                                "/>
    <s v="SYSOPR"/>
    <s v="UADD    "/>
    <x v="7330"/>
    <s v="5121"/>
    <s v="21P09"/>
    <x v="81"/>
    <s v="General 389-391 / 393-395 / 397-398"/>
    <s v="Projects"/>
  </r>
  <r>
    <s v="38N09"/>
    <x v="82"/>
    <x v="967"/>
    <x v="967"/>
    <s v="GP-Cap Specific"/>
    <d v="2012-03-23T00:00:00"/>
    <x v="3"/>
    <n v="201503"/>
    <x v="2"/>
    <x v="4"/>
    <s v="303100"/>
    <s v="099                                "/>
    <s v="00"/>
    <s v="UADD    "/>
    <x v="7331"/>
    <s v="5138"/>
    <s v="38N09"/>
    <x v="82"/>
    <s v="Software 303"/>
    <s v="Projects"/>
  </r>
  <r>
    <s v="38N09"/>
    <x v="82"/>
    <x v="967"/>
    <x v="967"/>
    <s v="GP-Cap Specific"/>
    <d v="2012-03-23T00:00:00"/>
    <x v="3"/>
    <n v="201503"/>
    <x v="2"/>
    <x v="4"/>
    <s v="391101"/>
    <s v="099                                "/>
    <s v="00"/>
    <s v="UADD    "/>
    <x v="7332"/>
    <s v="5138"/>
    <s v="38N09"/>
    <x v="82"/>
    <s v="Software 303"/>
    <s v="Projects"/>
  </r>
  <r>
    <s v="37N09"/>
    <x v="82"/>
    <x v="969"/>
    <x v="969"/>
    <s v="GP-Cap Specific"/>
    <d v="2012-06-01T00:00:00"/>
    <x v="3"/>
    <n v="201503"/>
    <x v="2"/>
    <x v="4"/>
    <s v="303100"/>
    <s v="099                                "/>
    <s v="00"/>
    <s v="UADD    "/>
    <x v="7333"/>
    <s v="5138"/>
    <s v="37N09"/>
    <x v="82"/>
    <s v="Software 303"/>
    <s v="Projects"/>
  </r>
  <r>
    <s v="37N09"/>
    <x v="82"/>
    <x v="969"/>
    <x v="969"/>
    <s v="GP-Cap Specific"/>
    <d v="2012-06-01T00:00:00"/>
    <x v="3"/>
    <n v="201503"/>
    <x v="2"/>
    <x v="4"/>
    <s v="391101"/>
    <s v="099                                "/>
    <s v="00"/>
    <s v="UADD    "/>
    <x v="7334"/>
    <s v="5138"/>
    <s v="37N09"/>
    <x v="82"/>
    <s v="Software 303"/>
    <s v="Projects"/>
  </r>
  <r>
    <s v="38W09"/>
    <x v="82"/>
    <x v="724"/>
    <x v="724"/>
    <s v="GP-Cap Specific"/>
    <d v="2014-02-01T00:00:00"/>
    <x v="3"/>
    <n v="201503"/>
    <x v="1"/>
    <x v="4"/>
    <s v="303100"/>
    <s v="099                                "/>
    <s v="00"/>
    <s v="UADD    "/>
    <x v="7335"/>
    <s v="5138"/>
    <s v="38W09"/>
    <x v="82"/>
    <s v="Software 303"/>
    <s v="Projects"/>
  </r>
  <r>
    <s v="42P09"/>
    <x v="83"/>
    <x v="1076"/>
    <x v="1076"/>
    <s v="GP-Cap Specific"/>
    <d v="2011-01-01T00:00:00"/>
    <x v="3"/>
    <n v="201503"/>
    <x v="0"/>
    <x v="0"/>
    <s v="397000"/>
    <s v="028                                "/>
    <s v="MEA"/>
    <s v="UADD    "/>
    <x v="7336"/>
    <s v="5142"/>
    <s v="42P09"/>
    <x v="83"/>
    <s v="General 389-391 / 393-395 / 397-398"/>
    <s v="Projects"/>
  </r>
  <r>
    <s v="42P09"/>
    <x v="83"/>
    <x v="1077"/>
    <x v="1077"/>
    <s v="GP-Cap Specific"/>
    <d v="2013-12-01T00:00:00"/>
    <x v="3"/>
    <n v="201503"/>
    <x v="0"/>
    <x v="1"/>
    <s v="397000"/>
    <s v="038                                "/>
    <s v="WOR"/>
    <s v="UADD    "/>
    <x v="7337"/>
    <s v="5142"/>
    <s v="42P09"/>
    <x v="83"/>
    <s v="General 389-391 / 393-395 / 397-398"/>
    <s v="Projects"/>
  </r>
  <r>
    <s v="43N09"/>
    <x v="84"/>
    <x v="727"/>
    <x v="727"/>
    <s v="GP-Cap Specific"/>
    <d v="2012-12-01T00:00:00"/>
    <x v="3"/>
    <n v="201503"/>
    <x v="2"/>
    <x v="4"/>
    <s v="303100"/>
    <s v="099                                "/>
    <s v="00"/>
    <s v="UADD    "/>
    <x v="7338"/>
    <s v="5143"/>
    <s v="43N09"/>
    <x v="84"/>
    <s v="Software 303"/>
    <s v="Projects"/>
  </r>
  <r>
    <s v="43N09"/>
    <x v="84"/>
    <x v="727"/>
    <x v="727"/>
    <s v="GP-Cap Specific"/>
    <d v="2012-12-01T00:00:00"/>
    <x v="3"/>
    <n v="201503"/>
    <x v="2"/>
    <x v="4"/>
    <s v="391101"/>
    <s v="099                                "/>
    <s v="00"/>
    <s v="UADD    "/>
    <x v="7339"/>
    <s v="5143"/>
    <s v="43N09"/>
    <x v="84"/>
    <s v="Software 303"/>
    <s v="Projects"/>
  </r>
  <r>
    <s v="YI681"/>
    <x v="88"/>
    <x v="735"/>
    <x v="735"/>
    <s v="GP-Cap Specific"/>
    <d v="2014-02-01T00:00:00"/>
    <x v="3"/>
    <n v="201503"/>
    <x v="0"/>
    <x v="3"/>
    <s v="392046"/>
    <s v="098                                "/>
    <s v="00"/>
    <s v="UADD    "/>
    <x v="7340"/>
    <s v="6103"/>
    <s v="YI681"/>
    <x v="88"/>
    <s v="Hydro 331-336"/>
    <s v="Mandated"/>
  </r>
  <r>
    <s v="YI104"/>
    <x v="88"/>
    <x v="738"/>
    <x v="738"/>
    <s v="GP-Cap Specific"/>
    <d v="2014-09-01T00:00:00"/>
    <x v="3"/>
    <n v="201503"/>
    <x v="0"/>
    <x v="3"/>
    <s v="303000"/>
    <s v="307                                "/>
    <s v="CABNP"/>
    <s v="UADD    "/>
    <x v="7341"/>
    <s v="6103"/>
    <s v="YI104"/>
    <x v="88"/>
    <s v="Hydro 331-336"/>
    <s v="Mandated"/>
  </r>
  <r>
    <s v="YI996"/>
    <x v="88"/>
    <x v="744"/>
    <x v="744"/>
    <s v="PRD-Cap Specific"/>
    <d v="2013-05-01T00:00:00"/>
    <x v="3"/>
    <n v="201503"/>
    <x v="0"/>
    <x v="3"/>
    <s v="336000"/>
    <s v="307                                "/>
    <s v="CABNP"/>
    <s v="UADD    "/>
    <x v="7342"/>
    <s v="6103"/>
    <s v="YI996"/>
    <x v="88"/>
    <s v="Hydro 331-336"/>
    <s v="Mandated"/>
  </r>
  <r>
    <s v="YI998"/>
    <x v="88"/>
    <x v="1078"/>
    <x v="1078"/>
    <s v="PRD-Cap Specific"/>
    <d v="2014-12-01T00:00:00"/>
    <x v="3"/>
    <n v="201503"/>
    <x v="0"/>
    <x v="3"/>
    <s v="330400"/>
    <s v="401                                "/>
    <s v="NOX"/>
    <s v="UADD    "/>
    <x v="7343"/>
    <s v="6103"/>
    <s v="YI998"/>
    <x v="88"/>
    <s v="Hydro 331-336"/>
    <s v="Mandated"/>
  </r>
  <r>
    <s v="SI621"/>
    <x v="89"/>
    <x v="746"/>
    <x v="746"/>
    <s v="PRD-Cap Blanket"/>
    <d v="2014-12-01T00:00:00"/>
    <x v="3"/>
    <n v="201503"/>
    <x v="0"/>
    <x v="3"/>
    <s v="331200"/>
    <s v="300                                "/>
    <s v="PF"/>
    <s v="UADD    "/>
    <x v="4781"/>
    <s v="6107"/>
    <s v="SI621"/>
    <x v="89"/>
    <s v="Hydro 331-336"/>
    <s v="Mandated"/>
  </r>
  <r>
    <s v="SI621"/>
    <x v="89"/>
    <x v="747"/>
    <x v="747"/>
    <s v="PRD-Cap Blanket"/>
    <d v="2014-12-01T00:00:00"/>
    <x v="3"/>
    <n v="201503"/>
    <x v="0"/>
    <x v="3"/>
    <s v="331200"/>
    <s v="300                                "/>
    <s v="PF"/>
    <s v="UADD    "/>
    <x v="4783"/>
    <s v="6107"/>
    <s v="SI621"/>
    <x v="89"/>
    <s v="Hydro 331-336"/>
    <s v="Mandated"/>
  </r>
  <r>
    <s v="SI621"/>
    <x v="89"/>
    <x v="1079"/>
    <x v="1079"/>
    <s v="GP-Cap Specific"/>
    <d v="2012-04-01T00:00:00"/>
    <x v="3"/>
    <n v="201503"/>
    <x v="0"/>
    <x v="3"/>
    <s v="392000"/>
    <s v="098                                "/>
    <s v="00"/>
    <s v="CFNU    "/>
    <x v="7344"/>
    <s v="6107"/>
    <s v="SI621"/>
    <x v="89"/>
    <s v="Hydro 331-336"/>
    <s v="Mandated"/>
  </r>
  <r>
    <s v="SI621"/>
    <x v="89"/>
    <x v="1079"/>
    <x v="1079"/>
    <s v="GP-Cap Specific"/>
    <d v="2012-04-01T00:00:00"/>
    <x v="3"/>
    <n v="201503"/>
    <x v="0"/>
    <x v="3"/>
    <s v="392000"/>
    <s v="098                                "/>
    <s v="00"/>
    <s v="NURV    "/>
    <x v="7345"/>
    <s v="6107"/>
    <s v="SI621"/>
    <x v="89"/>
    <s v="Hydro 331-336"/>
    <s v="Mandated"/>
  </r>
  <r>
    <s v="SI621"/>
    <x v="89"/>
    <x v="750"/>
    <x v="750"/>
    <s v="PRD-Cap Specific"/>
    <d v="2012-06-01T00:00:00"/>
    <x v="3"/>
    <n v="201503"/>
    <x v="0"/>
    <x v="3"/>
    <s v="332100"/>
    <s v="300                                "/>
    <s v="PF"/>
    <s v="UADD    "/>
    <x v="7346"/>
    <s v="6107"/>
    <s v="SI621"/>
    <x v="89"/>
    <s v="Hydro 331-336"/>
    <s v="Mandated"/>
  </r>
  <r>
    <s v="80K51"/>
    <x v="90"/>
    <x v="752"/>
    <x v="752"/>
    <s v="GP-Cap Specific"/>
    <d v="2014-01-01T00:00:00"/>
    <x v="3"/>
    <n v="201503"/>
    <x v="0"/>
    <x v="0"/>
    <s v="392046"/>
    <s v="028                                "/>
    <s v="00"/>
    <s v="CFNU    "/>
    <x v="7347"/>
    <s v="7000"/>
    <s v="80K51"/>
    <x v="90"/>
    <s v="Transportation and Tools 392 / 396"/>
    <s v="Programs"/>
  </r>
  <r>
    <s v="80K51"/>
    <x v="90"/>
    <x v="752"/>
    <x v="752"/>
    <s v="GP-Cap Specific"/>
    <d v="2014-01-01T00:00:00"/>
    <x v="3"/>
    <n v="201503"/>
    <x v="0"/>
    <x v="0"/>
    <s v="392046"/>
    <s v="028                                "/>
    <s v="00"/>
    <s v="NURV    "/>
    <x v="7348"/>
    <s v="7000"/>
    <s v="80K51"/>
    <x v="90"/>
    <s v="Transportation and Tools 392 / 396"/>
    <s v="Programs"/>
  </r>
  <r>
    <s v="80K51"/>
    <x v="90"/>
    <x v="1080"/>
    <x v="1080"/>
    <s v="GP-Cap Specific"/>
    <d v="2014-02-01T00:00:00"/>
    <x v="3"/>
    <n v="201503"/>
    <x v="1"/>
    <x v="0"/>
    <s v="392046"/>
    <s v="028                                "/>
    <s v="00"/>
    <s v="UADD    "/>
    <x v="7349"/>
    <s v="7000"/>
    <s v="80K51"/>
    <x v="90"/>
    <s v="Transportation and Tools 392 / 396"/>
    <s v="Programs"/>
  </r>
  <r>
    <s v="80K51"/>
    <x v="90"/>
    <x v="1081"/>
    <x v="1081"/>
    <s v="GP-Cap Specific"/>
    <d v="2014-01-01T00:00:00"/>
    <x v="3"/>
    <n v="201503"/>
    <x v="1"/>
    <x v="2"/>
    <s v="392047"/>
    <s v="068                                "/>
    <s v="00"/>
    <s v="UADD    "/>
    <x v="7350"/>
    <s v="7000"/>
    <s v="80K51"/>
    <x v="90"/>
    <s v="Transportation and Tools 392 / 396"/>
    <s v="Programs"/>
  </r>
  <r>
    <s v="80K51"/>
    <x v="90"/>
    <x v="1082"/>
    <x v="1082"/>
    <s v="GP-Cap Specific"/>
    <d v="2013-11-01T00:00:00"/>
    <x v="3"/>
    <n v="201503"/>
    <x v="0"/>
    <x v="3"/>
    <s v="392048"/>
    <s v="098                                "/>
    <s v="00"/>
    <s v="CFNU    "/>
    <x v="7351"/>
    <s v="7000"/>
    <s v="80K51"/>
    <x v="90"/>
    <s v="Transportation and Tools 392 / 396"/>
    <s v="Programs"/>
  </r>
  <r>
    <s v="80K51"/>
    <x v="90"/>
    <x v="1082"/>
    <x v="1082"/>
    <s v="GP-Cap Specific"/>
    <d v="2013-11-01T00:00:00"/>
    <x v="3"/>
    <n v="201503"/>
    <x v="0"/>
    <x v="3"/>
    <s v="392048"/>
    <s v="098                                "/>
    <s v="00"/>
    <s v="NURV    "/>
    <x v="7352"/>
    <s v="7000"/>
    <s v="80K51"/>
    <x v="90"/>
    <s v="Transportation and Tools 392 / 396"/>
    <s v="Programs"/>
  </r>
  <r>
    <s v="80K51"/>
    <x v="90"/>
    <x v="1083"/>
    <x v="1083"/>
    <s v="GP-Cap Specific"/>
    <d v="2013-11-01T00:00:00"/>
    <x v="3"/>
    <n v="201503"/>
    <x v="1"/>
    <x v="2"/>
    <s v="392056"/>
    <s v="068                                "/>
    <s v="00"/>
    <s v="UADD    "/>
    <x v="7353"/>
    <s v="7000"/>
    <s v="80K51"/>
    <x v="90"/>
    <s v="Transportation and Tools 392 / 396"/>
    <s v="Programs"/>
  </r>
  <r>
    <s v="80K51"/>
    <x v="90"/>
    <x v="1084"/>
    <x v="1084"/>
    <s v="GP-Cap Specific"/>
    <d v="2013-11-01T00:00:00"/>
    <x v="3"/>
    <n v="201503"/>
    <x v="0"/>
    <x v="3"/>
    <s v="392056"/>
    <s v="098                                "/>
    <s v="00"/>
    <s v="CFNU    "/>
    <x v="7354"/>
    <s v="7000"/>
    <s v="80K51"/>
    <x v="90"/>
    <s v="Transportation and Tools 392 / 396"/>
    <s v="Programs"/>
  </r>
  <r>
    <s v="80K51"/>
    <x v="90"/>
    <x v="1084"/>
    <x v="1084"/>
    <s v="GP-Cap Specific"/>
    <d v="2013-11-01T00:00:00"/>
    <x v="3"/>
    <n v="201503"/>
    <x v="0"/>
    <x v="3"/>
    <s v="392056"/>
    <s v="098                                "/>
    <s v="00"/>
    <s v="NURV    "/>
    <x v="7355"/>
    <s v="7000"/>
    <s v="80K51"/>
    <x v="90"/>
    <s v="Transportation and Tools 392 / 396"/>
    <s v="Programs"/>
  </r>
  <r>
    <s v="80K51"/>
    <x v="90"/>
    <x v="1085"/>
    <x v="1085"/>
    <s v="GP-Cap Specific"/>
    <d v="2013-11-01T00:00:00"/>
    <x v="3"/>
    <n v="201503"/>
    <x v="0"/>
    <x v="3"/>
    <s v="392056"/>
    <s v="098                                "/>
    <s v="00"/>
    <s v="UADD    "/>
    <x v="7356"/>
    <s v="7000"/>
    <s v="80K51"/>
    <x v="90"/>
    <s v="Transportation and Tools 392 / 396"/>
    <s v="Programs"/>
  </r>
  <r>
    <s v="80K51"/>
    <x v="90"/>
    <x v="1086"/>
    <x v="1086"/>
    <s v="GP-Cap Specific"/>
    <d v="2014-02-01T00:00:00"/>
    <x v="3"/>
    <n v="201503"/>
    <x v="0"/>
    <x v="3"/>
    <s v="392056"/>
    <s v="098                                "/>
    <s v="00"/>
    <s v="UADD    "/>
    <x v="7357"/>
    <s v="7000"/>
    <s v="80K51"/>
    <x v="90"/>
    <s v="Transportation and Tools 392 / 396"/>
    <s v="Programs"/>
  </r>
  <r>
    <s v="80K51"/>
    <x v="90"/>
    <x v="1087"/>
    <x v="1087"/>
    <s v="GP-Cap Specific"/>
    <d v="2014-03-01T00:00:00"/>
    <x v="3"/>
    <n v="201503"/>
    <x v="1"/>
    <x v="0"/>
    <s v="392000"/>
    <s v="028                                "/>
    <s v="00"/>
    <s v="UADD    "/>
    <x v="7358"/>
    <s v="7000"/>
    <s v="80K51"/>
    <x v="90"/>
    <s v="Transportation and Tools 392 / 396"/>
    <s v="Programs"/>
  </r>
  <r>
    <s v="80K51"/>
    <x v="90"/>
    <x v="1088"/>
    <x v="1088"/>
    <s v="GP-Cap Specific"/>
    <d v="2013-06-01T00:00:00"/>
    <x v="3"/>
    <n v="201503"/>
    <x v="0"/>
    <x v="0"/>
    <s v="392066"/>
    <s v="028                                "/>
    <s v="00"/>
    <s v="CFNU    "/>
    <x v="7359"/>
    <s v="7000"/>
    <s v="80K51"/>
    <x v="90"/>
    <s v="Transportation and Tools 392 / 396"/>
    <s v="Programs"/>
  </r>
  <r>
    <s v="80K51"/>
    <x v="90"/>
    <x v="1088"/>
    <x v="1088"/>
    <s v="GP-Cap Specific"/>
    <d v="2013-06-01T00:00:00"/>
    <x v="3"/>
    <n v="201503"/>
    <x v="0"/>
    <x v="0"/>
    <s v="392066"/>
    <s v="028                                "/>
    <s v="00"/>
    <s v="NURV    "/>
    <x v="7360"/>
    <s v="7000"/>
    <s v="80K51"/>
    <x v="90"/>
    <s v="Transportation and Tools 392 / 396"/>
    <s v="Programs"/>
  </r>
  <r>
    <s v="80K51"/>
    <x v="90"/>
    <x v="1089"/>
    <x v="1089"/>
    <s v="GP-Cap Specific"/>
    <d v="2014-12-01T00:00:00"/>
    <x v="3"/>
    <n v="201503"/>
    <x v="2"/>
    <x v="3"/>
    <s v="396000"/>
    <s v="098                                "/>
    <s v="00"/>
    <s v="UADD    "/>
    <x v="7361"/>
    <s v="7000"/>
    <s v="80K51"/>
    <x v="90"/>
    <s v="Transportation and Tools 392 / 396"/>
    <s v="Programs"/>
  </r>
  <r>
    <s v="80K51"/>
    <x v="90"/>
    <x v="1090"/>
    <x v="1090"/>
    <s v="GP-Cap Specific"/>
    <d v="2014-03-01T00:00:00"/>
    <x v="3"/>
    <n v="201503"/>
    <x v="0"/>
    <x v="0"/>
    <s v="392000"/>
    <s v="028                                "/>
    <s v="00"/>
    <s v="CFNU    "/>
    <x v="7362"/>
    <s v="7000"/>
    <s v="80K51"/>
    <x v="90"/>
    <s v="Transportation and Tools 392 / 396"/>
    <s v="Programs"/>
  </r>
  <r>
    <s v="80K51"/>
    <x v="90"/>
    <x v="1090"/>
    <x v="1090"/>
    <s v="GP-Cap Specific"/>
    <d v="2014-03-01T00:00:00"/>
    <x v="3"/>
    <n v="201503"/>
    <x v="0"/>
    <x v="0"/>
    <s v="392000"/>
    <s v="028                                "/>
    <s v="00"/>
    <s v="NURV    "/>
    <x v="7363"/>
    <s v="7000"/>
    <s v="80K51"/>
    <x v="90"/>
    <s v="Transportation and Tools 392 / 396"/>
    <s v="Programs"/>
  </r>
  <r>
    <s v="80K51"/>
    <x v="90"/>
    <x v="1091"/>
    <x v="1091"/>
    <s v="GP-Cap Specific"/>
    <d v="2014-03-01T00:00:00"/>
    <x v="3"/>
    <n v="201503"/>
    <x v="0"/>
    <x v="1"/>
    <s v="392000"/>
    <s v="038                                "/>
    <s v="00"/>
    <s v="CFNU    "/>
    <x v="7364"/>
    <s v="7000"/>
    <s v="80K51"/>
    <x v="90"/>
    <s v="Transportation and Tools 392 / 396"/>
    <s v="Programs"/>
  </r>
  <r>
    <s v="80K51"/>
    <x v="90"/>
    <x v="1091"/>
    <x v="1091"/>
    <s v="GP-Cap Specific"/>
    <d v="2014-03-01T00:00:00"/>
    <x v="3"/>
    <n v="201503"/>
    <x v="0"/>
    <x v="1"/>
    <s v="392000"/>
    <s v="038                                "/>
    <s v="00"/>
    <s v="NURV    "/>
    <x v="7365"/>
    <s v="7000"/>
    <s v="80K51"/>
    <x v="90"/>
    <s v="Transportation and Tools 392 / 396"/>
    <s v="Programs"/>
  </r>
  <r>
    <s v="80K51"/>
    <x v="90"/>
    <x v="1092"/>
    <x v="1092"/>
    <s v="GP-Cap Specific"/>
    <d v="2014-12-01T00:00:00"/>
    <x v="3"/>
    <n v="201503"/>
    <x v="2"/>
    <x v="3"/>
    <s v="392000"/>
    <s v="098                                "/>
    <s v="00"/>
    <s v="UADD    "/>
    <x v="7366"/>
    <s v="7000"/>
    <s v="80K51"/>
    <x v="90"/>
    <s v="Transportation and Tools 392 / 396"/>
    <s v="Programs"/>
  </r>
  <r>
    <s v="80K51"/>
    <x v="90"/>
    <x v="1093"/>
    <x v="1093"/>
    <s v="GP-Cap Specific"/>
    <d v="2014-10-01T00:00:00"/>
    <x v="3"/>
    <n v="201503"/>
    <x v="2"/>
    <x v="1"/>
    <s v="392000"/>
    <s v="038                                "/>
    <s v="00"/>
    <s v="UADD    "/>
    <x v="7367"/>
    <s v="7000"/>
    <s v="80K51"/>
    <x v="90"/>
    <s v="Transportation and Tools 392 / 396"/>
    <s v="Programs"/>
  </r>
  <r>
    <s v="80K51"/>
    <x v="90"/>
    <x v="1094"/>
    <x v="1094"/>
    <s v="GP-Cap Specific"/>
    <d v="2014-04-01T00:00:00"/>
    <x v="3"/>
    <n v="201503"/>
    <x v="1"/>
    <x v="0"/>
    <s v="392000"/>
    <s v="028                                "/>
    <s v="00"/>
    <s v="UADD    "/>
    <x v="7368"/>
    <s v="7000"/>
    <s v="80K51"/>
    <x v="90"/>
    <s v="Transportation and Tools 392 / 396"/>
    <s v="Programs"/>
  </r>
  <r>
    <s v="80K51"/>
    <x v="90"/>
    <x v="1095"/>
    <x v="1095"/>
    <s v="GP-Cap Specific"/>
    <d v="2013-11-01T00:00:00"/>
    <x v="3"/>
    <n v="201503"/>
    <x v="1"/>
    <x v="1"/>
    <s v="392046"/>
    <s v="038                                "/>
    <s v="00"/>
    <s v="UADD    "/>
    <x v="7369"/>
    <s v="7000"/>
    <s v="80K51"/>
    <x v="90"/>
    <s v="Transportation and Tools 392 / 396"/>
    <s v="Programs"/>
  </r>
  <r>
    <s v="80K51"/>
    <x v="90"/>
    <x v="1096"/>
    <x v="1096"/>
    <s v="GP-Cap Specific"/>
    <d v="2013-11-01T00:00:00"/>
    <x v="3"/>
    <n v="201503"/>
    <x v="1"/>
    <x v="1"/>
    <s v="392046"/>
    <s v="038                                "/>
    <s v="00"/>
    <s v="UADD    "/>
    <x v="7370"/>
    <s v="7000"/>
    <s v="80K51"/>
    <x v="90"/>
    <s v="Transportation and Tools 392 / 396"/>
    <s v="Programs"/>
  </r>
  <r>
    <s v="80K51"/>
    <x v="90"/>
    <x v="1097"/>
    <x v="1097"/>
    <s v="GP-Cap Specific"/>
    <d v="2013-11-01T00:00:00"/>
    <x v="3"/>
    <n v="201503"/>
    <x v="1"/>
    <x v="1"/>
    <s v="392046"/>
    <s v="038                                "/>
    <s v="00"/>
    <s v="UADD    "/>
    <x v="7371"/>
    <s v="7000"/>
    <s v="80K51"/>
    <x v="90"/>
    <s v="Transportation and Tools 392 / 396"/>
    <s v="Programs"/>
  </r>
  <r>
    <s v="80K51"/>
    <x v="90"/>
    <x v="974"/>
    <x v="974"/>
    <s v="GP-Cap Specific"/>
    <d v="2013-11-01T00:00:00"/>
    <x v="3"/>
    <n v="201503"/>
    <x v="1"/>
    <x v="1"/>
    <s v="392046"/>
    <s v="038                                "/>
    <s v="00"/>
    <s v="UADD    "/>
    <x v="7372"/>
    <s v="7000"/>
    <s v="80K51"/>
    <x v="90"/>
    <s v="Transportation and Tools 392 / 396"/>
    <s v="Programs"/>
  </r>
  <r>
    <s v="80K51"/>
    <x v="90"/>
    <x v="1098"/>
    <x v="1098"/>
    <s v="GP-Cap Specific"/>
    <d v="2013-11-01T00:00:00"/>
    <x v="3"/>
    <n v="201503"/>
    <x v="0"/>
    <x v="0"/>
    <s v="392046"/>
    <s v="028                                "/>
    <s v="00"/>
    <s v="UADD    "/>
    <x v="7373"/>
    <s v="7000"/>
    <s v="80K51"/>
    <x v="90"/>
    <s v="Transportation and Tools 392 / 396"/>
    <s v="Programs"/>
  </r>
  <r>
    <s v="80K51"/>
    <x v="90"/>
    <x v="1099"/>
    <x v="1099"/>
    <s v="GP-Cap Specific"/>
    <d v="2013-11-01T00:00:00"/>
    <x v="3"/>
    <n v="201503"/>
    <x v="2"/>
    <x v="0"/>
    <s v="392046"/>
    <s v="028                                "/>
    <s v="00"/>
    <s v="UADD    "/>
    <x v="7374"/>
    <s v="7000"/>
    <s v="80K51"/>
    <x v="90"/>
    <s v="Transportation and Tools 392 / 396"/>
    <s v="Programs"/>
  </r>
  <r>
    <s v="80K51"/>
    <x v="90"/>
    <x v="1100"/>
    <x v="1100"/>
    <s v="GP-Cap Specific"/>
    <d v="2013-11-01T00:00:00"/>
    <x v="3"/>
    <n v="201503"/>
    <x v="0"/>
    <x v="3"/>
    <s v="392048"/>
    <s v="098                                "/>
    <s v="00"/>
    <s v="CFNU    "/>
    <x v="7375"/>
    <s v="7000"/>
    <s v="80K51"/>
    <x v="90"/>
    <s v="Transportation and Tools 392 / 396"/>
    <s v="Programs"/>
  </r>
  <r>
    <s v="80K51"/>
    <x v="90"/>
    <x v="1100"/>
    <x v="1100"/>
    <s v="GP-Cap Specific"/>
    <d v="2013-11-01T00:00:00"/>
    <x v="3"/>
    <n v="201503"/>
    <x v="0"/>
    <x v="3"/>
    <s v="392048"/>
    <s v="098                                "/>
    <s v="00"/>
    <s v="NURV    "/>
    <x v="7376"/>
    <s v="7000"/>
    <s v="80K51"/>
    <x v="90"/>
    <s v="Transportation and Tools 392 / 396"/>
    <s v="Programs"/>
  </r>
  <r>
    <s v="80K51"/>
    <x v="90"/>
    <x v="1101"/>
    <x v="1101"/>
    <s v="GP-Cap Specific"/>
    <d v="2013-06-01T00:00:00"/>
    <x v="3"/>
    <n v="201503"/>
    <x v="1"/>
    <x v="0"/>
    <s v="392056"/>
    <s v="028                                "/>
    <s v="00"/>
    <s v="CFNU    "/>
    <x v="7377"/>
    <s v="7000"/>
    <s v="80K51"/>
    <x v="90"/>
    <s v="Transportation and Tools 392 / 396"/>
    <s v="Programs"/>
  </r>
  <r>
    <s v="80K51"/>
    <x v="90"/>
    <x v="1101"/>
    <x v="1101"/>
    <s v="GP-Cap Specific"/>
    <d v="2013-06-01T00:00:00"/>
    <x v="3"/>
    <n v="201503"/>
    <x v="1"/>
    <x v="0"/>
    <s v="392056"/>
    <s v="028                                "/>
    <s v="00"/>
    <s v="NURV    "/>
    <x v="7378"/>
    <s v="7000"/>
    <s v="80K51"/>
    <x v="90"/>
    <s v="Transportation and Tools 392 / 396"/>
    <s v="Programs"/>
  </r>
  <r>
    <s v="80K51"/>
    <x v="90"/>
    <x v="1102"/>
    <x v="1102"/>
    <s v="GP-Cap Specific"/>
    <d v="2013-11-01T00:00:00"/>
    <x v="3"/>
    <n v="201503"/>
    <x v="0"/>
    <x v="3"/>
    <s v="392000"/>
    <s v="098                                "/>
    <s v="00"/>
    <s v="CFNU    "/>
    <x v="7379"/>
    <s v="7000"/>
    <s v="80K51"/>
    <x v="90"/>
    <s v="Transportation and Tools 392 / 396"/>
    <s v="Programs"/>
  </r>
  <r>
    <s v="80K51"/>
    <x v="90"/>
    <x v="1102"/>
    <x v="1102"/>
    <s v="GP-Cap Specific"/>
    <d v="2013-11-01T00:00:00"/>
    <x v="3"/>
    <n v="201503"/>
    <x v="0"/>
    <x v="3"/>
    <s v="392000"/>
    <s v="098                                "/>
    <s v="00"/>
    <s v="NURV    "/>
    <x v="7380"/>
    <s v="7000"/>
    <s v="80K51"/>
    <x v="90"/>
    <s v="Transportation and Tools 392 / 396"/>
    <s v="Programs"/>
  </r>
  <r>
    <s v="71H07"/>
    <x v="91"/>
    <x v="1103"/>
    <x v="1103"/>
    <s v="GP-Cap Specific"/>
    <d v="2014-10-01T00:00:00"/>
    <x v="3"/>
    <n v="201503"/>
    <x v="2"/>
    <x v="0"/>
    <s v="390100"/>
    <s v="028                                "/>
    <s v="COLGA"/>
    <s v="UADD    "/>
    <x v="7381"/>
    <s v="7001"/>
    <s v="71H07"/>
    <x v="91"/>
    <s v="General 389-391 / 393-395 / 397-398"/>
    <s v="Programs"/>
  </r>
  <r>
    <s v="71H07"/>
    <x v="91"/>
    <x v="1104"/>
    <x v="1104"/>
    <s v="GP-Cap Specific"/>
    <d v="2015-02-01T00:00:00"/>
    <x v="3"/>
    <n v="201503"/>
    <x v="1"/>
    <x v="0"/>
    <s v="390100"/>
    <s v="028                                "/>
    <s v="DOLLWA"/>
    <s v="UADD    "/>
    <x v="7382"/>
    <s v="7001"/>
    <s v="71H07"/>
    <x v="91"/>
    <s v="General 389-391 / 393-395 / 397-398"/>
    <s v="Programs"/>
  </r>
  <r>
    <s v="71H07"/>
    <x v="91"/>
    <x v="980"/>
    <x v="980"/>
    <s v="GP-Cap Specific"/>
    <d v="2014-03-01T00:00:00"/>
    <x v="3"/>
    <n v="201503"/>
    <x v="2"/>
    <x v="4"/>
    <s v="389200"/>
    <s v="099                                "/>
    <s v="NCR"/>
    <s v="UADD    "/>
    <x v="7383"/>
    <s v="7001"/>
    <s v="71H07"/>
    <x v="91"/>
    <s v="General 389-391 / 393-395 / 397-398"/>
    <s v="Programs"/>
  </r>
  <r>
    <s v="71H07"/>
    <x v="91"/>
    <x v="980"/>
    <x v="980"/>
    <s v="GP-Cap Specific"/>
    <d v="2014-03-01T00:00:00"/>
    <x v="3"/>
    <n v="201503"/>
    <x v="2"/>
    <x v="4"/>
    <s v="389200"/>
    <s v="099                                "/>
    <s v="ROSSCT"/>
    <s v="UADD    "/>
    <x v="7384"/>
    <s v="7001"/>
    <s v="71H07"/>
    <x v="91"/>
    <s v="General 389-391 / 393-395 / 397-398"/>
    <s v="Programs"/>
  </r>
  <r>
    <s v="71H07"/>
    <x v="91"/>
    <x v="1105"/>
    <x v="1105"/>
    <s v="GP-Cap Specific"/>
    <d v="2014-05-01T00:00:00"/>
    <x v="3"/>
    <n v="201503"/>
    <x v="2"/>
    <x v="4"/>
    <s v="390100"/>
    <s v="099                                "/>
    <s v="CENTR"/>
    <s v="UADD    "/>
    <x v="7385"/>
    <s v="7001"/>
    <s v="71H07"/>
    <x v="91"/>
    <s v="General 389-391 / 393-395 / 397-398"/>
    <s v="Programs"/>
  </r>
  <r>
    <s v="76H07"/>
    <x v="92"/>
    <x v="981"/>
    <x v="981"/>
    <s v="GP-Cap Blanket"/>
    <d v="2015-01-01T00:00:00"/>
    <x v="3"/>
    <n v="201503"/>
    <x v="2"/>
    <x v="4"/>
    <s v="391000"/>
    <s v="099                                "/>
    <s v="00"/>
    <s v="UADD    "/>
    <x v="7386"/>
    <s v="7003"/>
    <s v="76H07"/>
    <x v="92"/>
    <s v="General 389-391 / 393-395 / 397-398"/>
    <s v="Programs"/>
  </r>
  <r>
    <s v="85J51"/>
    <x v="93"/>
    <x v="784"/>
    <x v="784"/>
    <s v="GP-Cap Blanket"/>
    <d v="1999-06-10T00:00:00"/>
    <x v="3"/>
    <n v="201503"/>
    <x v="2"/>
    <x v="3"/>
    <s v="393000"/>
    <s v="098                                "/>
    <s v="00"/>
    <s v="UADD    "/>
    <x v="7387"/>
    <s v="7005"/>
    <s v="85J51"/>
    <x v="93"/>
    <s v="General 389-391 / 393-395 / 397-398"/>
    <s v="Programs"/>
  </r>
  <r>
    <s v="86D53"/>
    <x v="94"/>
    <x v="785"/>
    <x v="785"/>
    <s v="GP-Cap Blanket"/>
    <d v="1993-12-14T00:00:00"/>
    <x v="3"/>
    <n v="201503"/>
    <x v="2"/>
    <x v="4"/>
    <s v="394000"/>
    <s v="099                                "/>
    <s v="00"/>
    <s v="UADD    "/>
    <x v="7388"/>
    <s v="7006"/>
    <s v="86D53"/>
    <x v="94"/>
    <s v="General 389-391 / 393-395 / 397-398"/>
    <s v="Non-Construction"/>
  </r>
  <r>
    <s v="12E55"/>
    <x v="95"/>
    <x v="982"/>
    <x v="982"/>
    <s v="GP-Cap Specific"/>
    <d v="2012-03-14T00:00:00"/>
    <x v="3"/>
    <n v="201503"/>
    <x v="0"/>
    <x v="3"/>
    <s v="303100"/>
    <s v="098                                "/>
    <s v="00"/>
    <s v="CFNU    "/>
    <x v="7389"/>
    <s v="7050"/>
    <s v="12E55"/>
    <x v="95"/>
    <s v="General 389-391 / 393-395 / 397-398"/>
    <s v="Productivity"/>
  </r>
  <r>
    <s v="12E55"/>
    <x v="95"/>
    <x v="982"/>
    <x v="982"/>
    <s v="GP-Cap Specific"/>
    <d v="2012-03-14T00:00:00"/>
    <x v="3"/>
    <n v="201503"/>
    <x v="0"/>
    <x v="3"/>
    <s v="303100"/>
    <s v="098                                "/>
    <s v="00"/>
    <s v="NURV    "/>
    <x v="7390"/>
    <s v="7050"/>
    <s v="12E55"/>
    <x v="95"/>
    <s v="General 389-391 / 393-395 / 397-398"/>
    <s v="Productivity"/>
  </r>
  <r>
    <s v="12E55"/>
    <x v="95"/>
    <x v="982"/>
    <x v="982"/>
    <s v="GP-Cap Specific"/>
    <d v="2012-03-14T00:00:00"/>
    <x v="3"/>
    <n v="201503"/>
    <x v="0"/>
    <x v="3"/>
    <s v="391101"/>
    <s v="098                                "/>
    <s v="00"/>
    <s v="NURV    "/>
    <x v="7391"/>
    <s v="7050"/>
    <s v="12E55"/>
    <x v="95"/>
    <s v="General 389-391 / 393-395 / 397-398"/>
    <s v="Productivity"/>
  </r>
  <r>
    <s v="30Z08"/>
    <x v="95"/>
    <x v="1106"/>
    <x v="1106"/>
    <s v="DIS-E Cap Specific"/>
    <d v="2013-09-01T00:00:00"/>
    <x v="3"/>
    <n v="201503"/>
    <x v="0"/>
    <x v="1"/>
    <s v="370000"/>
    <s v="038                                "/>
    <s v="00"/>
    <s v="UADD    "/>
    <x v="7392"/>
    <s v="7050"/>
    <s v="30Z08"/>
    <x v="95"/>
    <s v="General 389-391 / 393-395 / 397-398"/>
    <s v="Productivity"/>
  </r>
  <r>
    <s v="16N09"/>
    <x v="95"/>
    <x v="1107"/>
    <x v="1107"/>
    <s v="GP-Cap Specific"/>
    <d v="2014-02-01T00:00:00"/>
    <x v="3"/>
    <n v="201503"/>
    <x v="1"/>
    <x v="4"/>
    <s v="303100"/>
    <s v="099                                "/>
    <s v="00"/>
    <s v="UADD    "/>
    <x v="7393"/>
    <s v="7050"/>
    <s v="16N09"/>
    <x v="95"/>
    <s v="General 389-391 / 393-395 / 397-398"/>
    <s v="Productivity"/>
  </r>
  <r>
    <s v="07H07"/>
    <x v="97"/>
    <x v="792"/>
    <x v="792"/>
    <s v="GP-Cap Specific"/>
    <d v="2011-03-01T00:00:00"/>
    <x v="3"/>
    <n v="201503"/>
    <x v="2"/>
    <x v="3"/>
    <s v="390100"/>
    <s v="098                                "/>
    <s v="DOLFLT"/>
    <s v="UADD    "/>
    <x v="3409"/>
    <s v="7107"/>
    <s v="07H07"/>
    <x v="97"/>
    <s v="General 389-391 / 393-395 / 397-398"/>
    <s v="Projects"/>
  </r>
  <r>
    <s v="27M54"/>
    <x v="99"/>
    <x v="1108"/>
    <x v="1108"/>
    <s v="GP-Cap Specific"/>
    <d v="2014-04-01T00:00:00"/>
    <x v="3"/>
    <n v="201503"/>
    <x v="0"/>
    <x v="0"/>
    <s v="392046"/>
    <s v="028                                "/>
    <s v="00"/>
    <s v="UADD    "/>
    <x v="7394"/>
    <s v="7127"/>
    <s v="27M54"/>
    <x v="99"/>
    <s v="Transportation and Tools 392 / 396"/>
    <s v="Projects"/>
  </r>
  <r>
    <s v="27M54"/>
    <x v="99"/>
    <x v="1109"/>
    <x v="1109"/>
    <s v="GP-Cap Specific"/>
    <d v="2014-02-01T00:00:00"/>
    <x v="3"/>
    <n v="201503"/>
    <x v="1"/>
    <x v="0"/>
    <s v="392046"/>
    <s v="028                                "/>
    <s v="00"/>
    <s v="UADD    "/>
    <x v="7395"/>
    <s v="7127"/>
    <s v="27M54"/>
    <x v="99"/>
    <s v="Transportation and Tools 392 / 396"/>
    <s v="Projects"/>
  </r>
  <r>
    <s v="27M54"/>
    <x v="99"/>
    <x v="1110"/>
    <x v="1110"/>
    <s v="GP-Cap Specific"/>
    <d v="2013-11-01T00:00:00"/>
    <x v="3"/>
    <n v="201503"/>
    <x v="1"/>
    <x v="1"/>
    <s v="392046"/>
    <s v="038                                "/>
    <s v="00"/>
    <s v="UADD    "/>
    <x v="7396"/>
    <s v="7127"/>
    <s v="27M54"/>
    <x v="99"/>
    <s v="Transportation and Tools 392 / 396"/>
    <s v="Projects"/>
  </r>
  <r>
    <s v="27M54"/>
    <x v="99"/>
    <x v="1111"/>
    <x v="1111"/>
    <s v="GP-Cap Specific"/>
    <d v="2013-11-01T00:00:00"/>
    <x v="3"/>
    <n v="201503"/>
    <x v="1"/>
    <x v="1"/>
    <s v="392046"/>
    <s v="038                                "/>
    <s v="00"/>
    <s v="UADD    "/>
    <x v="7397"/>
    <s v="7127"/>
    <s v="27M54"/>
    <x v="99"/>
    <s v="Transportation and Tools 392 / 396"/>
    <s v="Projects"/>
  </r>
  <r>
    <s v="27M54"/>
    <x v="99"/>
    <x v="1112"/>
    <x v="1112"/>
    <s v="GP-Cap Specific"/>
    <d v="2013-11-01T00:00:00"/>
    <x v="3"/>
    <n v="201503"/>
    <x v="1"/>
    <x v="1"/>
    <s v="392046"/>
    <s v="038                                "/>
    <s v="00"/>
    <s v="UADD    "/>
    <x v="7398"/>
    <s v="7127"/>
    <s v="27M54"/>
    <x v="99"/>
    <s v="Transportation and Tools 392 / 396"/>
    <s v="Projects"/>
  </r>
  <r>
    <s v="27M54"/>
    <x v="99"/>
    <x v="1113"/>
    <x v="1113"/>
    <s v="GP-Cap Specific"/>
    <d v="2011-12-09T00:00:00"/>
    <x v="3"/>
    <n v="201503"/>
    <x v="2"/>
    <x v="1"/>
    <s v="394000"/>
    <s v="038                                "/>
    <s v="00"/>
    <s v="CFNU    "/>
    <x v="7399"/>
    <s v="7127"/>
    <s v="27M54"/>
    <x v="99"/>
    <s v="Transportation and Tools 392 / 396"/>
    <s v="Projects"/>
  </r>
  <r>
    <s v="27M54"/>
    <x v="99"/>
    <x v="1113"/>
    <x v="1113"/>
    <s v="GP-Cap Specific"/>
    <d v="2011-12-09T00:00:00"/>
    <x v="3"/>
    <n v="201503"/>
    <x v="2"/>
    <x v="1"/>
    <s v="394000"/>
    <s v="038                                "/>
    <s v="00"/>
    <s v="NURV    "/>
    <x v="7400"/>
    <s v="7127"/>
    <s v="27M54"/>
    <x v="99"/>
    <s v="Transportation and Tools 392 / 396"/>
    <s v="Projects"/>
  </r>
  <r>
    <s v="JN604"/>
    <x v="101"/>
    <x v="796"/>
    <x v="796"/>
    <s v="PRD-Cap Blanket"/>
    <d v="1998-05-10T00:00:00"/>
    <x v="3"/>
    <n v="201503"/>
    <x v="1"/>
    <x v="3"/>
    <s v="351100"/>
    <s v="545                                "/>
    <s v="JP"/>
    <s v="UADD    "/>
    <x v="7401"/>
    <s v="7201"/>
    <s v="JN604"/>
    <x v="101"/>
    <s v="Gas Underground Storage 350-357"/>
    <s v="Programs"/>
  </r>
  <r>
    <s v="JN604"/>
    <x v="101"/>
    <x v="796"/>
    <x v="796"/>
    <s v="PRD-Cap Blanket"/>
    <d v="1998-05-10T00:00:00"/>
    <x v="3"/>
    <n v="201503"/>
    <x v="1"/>
    <x v="3"/>
    <s v="352000"/>
    <s v="545                                "/>
    <s v="JP"/>
    <s v="UADD    "/>
    <x v="7402"/>
    <s v="7201"/>
    <s v="JN604"/>
    <x v="101"/>
    <s v="Gas Underground Storage 350-357"/>
    <s v="Programs"/>
  </r>
  <r>
    <s v="JN604"/>
    <x v="101"/>
    <x v="796"/>
    <x v="796"/>
    <s v="PRD-Cap Blanket"/>
    <d v="1998-05-10T00:00:00"/>
    <x v="3"/>
    <n v="201503"/>
    <x v="1"/>
    <x v="3"/>
    <s v="354000"/>
    <s v="545                                "/>
    <s v="JP"/>
    <s v="UADD    "/>
    <x v="7403"/>
    <s v="7201"/>
    <s v="JN604"/>
    <x v="101"/>
    <s v="Gas Underground Storage 350-357"/>
    <s v="Programs"/>
  </r>
  <r>
    <s v="JN604"/>
    <x v="101"/>
    <x v="796"/>
    <x v="796"/>
    <s v="PRD-Cap Blanket"/>
    <d v="1998-05-10T00:00:00"/>
    <x v="3"/>
    <n v="201503"/>
    <x v="1"/>
    <x v="3"/>
    <s v="355000"/>
    <s v="545                                "/>
    <s v="JP"/>
    <s v="UADD    "/>
    <x v="7403"/>
    <s v="7201"/>
    <s v="JN604"/>
    <x v="101"/>
    <s v="Gas Underground Storage 350-357"/>
    <s v="Programs"/>
  </r>
  <r>
    <s v="JN604"/>
    <x v="101"/>
    <x v="796"/>
    <x v="796"/>
    <s v="PRD-Cap Blanket"/>
    <d v="1998-05-10T00:00:00"/>
    <x v="3"/>
    <n v="201503"/>
    <x v="1"/>
    <x v="3"/>
    <s v="357000"/>
    <s v="545                                "/>
    <s v="JP"/>
    <s v="UADD    "/>
    <x v="7404"/>
    <s v="7201"/>
    <s v="JN604"/>
    <x v="101"/>
    <s v="Gas Underground Storage 350-357"/>
    <s v="Programs"/>
  </r>
  <r>
    <s v="JN001"/>
    <x v="101"/>
    <x v="797"/>
    <x v="797"/>
    <s v="GSTOR-Cap Blanket"/>
    <d v="2009-01-01T00:00:00"/>
    <x v="3"/>
    <n v="201503"/>
    <x v="1"/>
    <x v="2"/>
    <s v="351400"/>
    <s v="545                                "/>
    <s v="JP"/>
    <s v="UADD    "/>
    <x v="7405"/>
    <s v="7201"/>
    <s v="JN001"/>
    <x v="101"/>
    <s v="Gas Underground Storage 350-357"/>
    <s v="Programs"/>
  </r>
  <r>
    <s v="JN001"/>
    <x v="101"/>
    <x v="797"/>
    <x v="797"/>
    <s v="GSTOR-Cap Blanket"/>
    <d v="2009-01-01T00:00:00"/>
    <x v="3"/>
    <n v="201503"/>
    <x v="1"/>
    <x v="2"/>
    <s v="352000"/>
    <s v="545                                "/>
    <s v="JP"/>
    <s v="UADD    "/>
    <x v="7405"/>
    <s v="7201"/>
    <s v="JN001"/>
    <x v="101"/>
    <s v="Gas Underground Storage 350-357"/>
    <s v="Programs"/>
  </r>
  <r>
    <s v="JN001"/>
    <x v="101"/>
    <x v="797"/>
    <x v="797"/>
    <s v="GSTOR-Cap Blanket"/>
    <d v="2009-01-01T00:00:00"/>
    <x v="3"/>
    <n v="201503"/>
    <x v="1"/>
    <x v="2"/>
    <s v="354000"/>
    <s v="545                                "/>
    <s v="JP"/>
    <s v="UADD    "/>
    <x v="7405"/>
    <s v="7201"/>
    <s v="JN001"/>
    <x v="101"/>
    <s v="Gas Underground Storage 350-357"/>
    <s v="Programs"/>
  </r>
  <r>
    <s v="JN001"/>
    <x v="101"/>
    <x v="797"/>
    <x v="797"/>
    <s v="GSTOR-Cap Blanket"/>
    <d v="2009-01-01T00:00:00"/>
    <x v="3"/>
    <n v="201503"/>
    <x v="1"/>
    <x v="2"/>
    <s v="355000"/>
    <s v="545                                "/>
    <s v="JP"/>
    <s v="UADD    "/>
    <x v="7405"/>
    <s v="7201"/>
    <s v="JN001"/>
    <x v="101"/>
    <s v="Gas Underground Storage 350-357"/>
    <s v="Programs"/>
  </r>
  <r>
    <s v="JN001"/>
    <x v="101"/>
    <x v="797"/>
    <x v="797"/>
    <s v="GSTOR-Cap Blanket"/>
    <d v="2009-01-01T00:00:00"/>
    <x v="3"/>
    <n v="201503"/>
    <x v="1"/>
    <x v="2"/>
    <s v="357000"/>
    <s v="545                                "/>
    <s v="JP"/>
    <s v="UADD    "/>
    <x v="7406"/>
    <s v="7201"/>
    <s v="JN001"/>
    <x v="101"/>
    <s v="Gas Underground Storage 350-357"/>
    <s v="Programs"/>
  </r>
  <r>
    <s v="ZDP10"/>
    <x v="0"/>
    <x v="0"/>
    <x v="0"/>
    <s v="DIS-E Cap Blanket"/>
    <d v="2004-10-01T00:00:00"/>
    <x v="4"/>
    <n v="201504"/>
    <x v="0"/>
    <x v="0"/>
    <s v="365000"/>
    <s v="028                                "/>
    <s v="00"/>
    <s v="UADD    "/>
    <x v="7407"/>
    <s v="1000"/>
    <s v="ZDP10"/>
    <x v="0"/>
    <s v="Elec Distribution 360-373"/>
    <s v="Mandated"/>
  </r>
  <r>
    <s v="ZDP10"/>
    <x v="0"/>
    <x v="0"/>
    <x v="0"/>
    <s v="DIS-E Cap Blanket"/>
    <d v="2004-10-01T00:00:00"/>
    <x v="4"/>
    <n v="201504"/>
    <x v="0"/>
    <x v="0"/>
    <s v="366000"/>
    <s v="028                                "/>
    <s v="00"/>
    <s v="UADD    "/>
    <x v="7408"/>
    <s v="1000"/>
    <s v="ZDP10"/>
    <x v="0"/>
    <s v="Elec Distribution 360-373"/>
    <s v="Mandated"/>
  </r>
  <r>
    <s v="ZDP10"/>
    <x v="0"/>
    <x v="0"/>
    <x v="0"/>
    <s v="DIS-E Cap Blanket"/>
    <d v="2004-10-01T00:00:00"/>
    <x v="4"/>
    <n v="201504"/>
    <x v="0"/>
    <x v="0"/>
    <s v="369100"/>
    <s v="028                                "/>
    <s v="00"/>
    <s v="UADD    "/>
    <x v="7409"/>
    <s v="1000"/>
    <s v="ZDP10"/>
    <x v="0"/>
    <s v="Elec Distribution 360-373"/>
    <s v="Mandated"/>
  </r>
  <r>
    <s v="ZBC10"/>
    <x v="0"/>
    <x v="1"/>
    <x v="1"/>
    <s v="DIS-E Cap Blanket"/>
    <d v="2004-10-01T00:00:00"/>
    <x v="4"/>
    <n v="201504"/>
    <x v="0"/>
    <x v="0"/>
    <s v="365000"/>
    <s v="028                                "/>
    <s v="00"/>
    <s v="UADD    "/>
    <x v="7410"/>
    <s v="1000"/>
    <s v="ZBC10"/>
    <x v="0"/>
    <s v="Elec Distribution 360-373"/>
    <s v="Mandated"/>
  </r>
  <r>
    <s v="ZBC10"/>
    <x v="0"/>
    <x v="1"/>
    <x v="1"/>
    <s v="DIS-E Cap Blanket"/>
    <d v="2004-10-01T00:00:00"/>
    <x v="4"/>
    <n v="201504"/>
    <x v="0"/>
    <x v="0"/>
    <s v="366000"/>
    <s v="028                                "/>
    <s v="00"/>
    <s v="UADD    "/>
    <x v="7411"/>
    <s v="1000"/>
    <s v="ZBC10"/>
    <x v="0"/>
    <s v="Elec Distribution 360-373"/>
    <s v="Mandated"/>
  </r>
  <r>
    <s v="ZCJ10"/>
    <x v="0"/>
    <x v="2"/>
    <x v="2"/>
    <s v="DIS-E Cap Blanket"/>
    <d v="1993-03-22T00:00:00"/>
    <x v="4"/>
    <n v="201504"/>
    <x v="0"/>
    <x v="1"/>
    <s v="364000"/>
    <s v="038                                "/>
    <s v="00"/>
    <s v="UADD    "/>
    <x v="7412"/>
    <s v="1000"/>
    <s v="ZCJ10"/>
    <x v="0"/>
    <s v="Elec Distribution 360-373"/>
    <s v="Mandated"/>
  </r>
  <r>
    <s v="ZCJ10"/>
    <x v="0"/>
    <x v="2"/>
    <x v="2"/>
    <s v="DIS-E Cap Blanket"/>
    <d v="1993-03-22T00:00:00"/>
    <x v="4"/>
    <n v="201504"/>
    <x v="0"/>
    <x v="1"/>
    <s v="365000"/>
    <s v="038                                "/>
    <s v="00"/>
    <s v="UADD    "/>
    <x v="7413"/>
    <s v="1000"/>
    <s v="ZCJ10"/>
    <x v="0"/>
    <s v="Elec Distribution 360-373"/>
    <s v="Mandated"/>
  </r>
  <r>
    <s v="ZCJ10"/>
    <x v="0"/>
    <x v="2"/>
    <x v="2"/>
    <s v="DIS-E Cap Blanket"/>
    <d v="1993-03-22T00:00:00"/>
    <x v="4"/>
    <n v="201504"/>
    <x v="0"/>
    <x v="1"/>
    <s v="366000"/>
    <s v="038                                "/>
    <s v="00"/>
    <s v="UADD    "/>
    <x v="7414"/>
    <s v="1000"/>
    <s v="ZCJ10"/>
    <x v="0"/>
    <s v="Elec Distribution 360-373"/>
    <s v="Mandated"/>
  </r>
  <r>
    <s v="ZCJ10"/>
    <x v="0"/>
    <x v="2"/>
    <x v="2"/>
    <s v="DIS-E Cap Blanket"/>
    <d v="1993-03-22T00:00:00"/>
    <x v="4"/>
    <n v="201504"/>
    <x v="0"/>
    <x v="1"/>
    <s v="367000"/>
    <s v="038                                "/>
    <s v="00"/>
    <s v="UADD    "/>
    <x v="7415"/>
    <s v="1000"/>
    <s v="ZCJ10"/>
    <x v="0"/>
    <s v="Elec Distribution 360-373"/>
    <s v="Mandated"/>
  </r>
  <r>
    <s v="ZCJ10"/>
    <x v="0"/>
    <x v="2"/>
    <x v="2"/>
    <s v="DIS-E Cap Blanket"/>
    <d v="1993-03-22T00:00:00"/>
    <x v="4"/>
    <n v="201504"/>
    <x v="0"/>
    <x v="1"/>
    <s v="368000"/>
    <s v="038                                "/>
    <s v="00"/>
    <s v="UADD    "/>
    <x v="7416"/>
    <s v="1000"/>
    <s v="ZCJ10"/>
    <x v="0"/>
    <s v="Elec Distribution 360-373"/>
    <s v="Mandated"/>
  </r>
  <r>
    <s v="ZLL10"/>
    <x v="0"/>
    <x v="3"/>
    <x v="3"/>
    <s v="DIS-E Cap Blanket"/>
    <d v="2004-10-01T00:00:00"/>
    <x v="4"/>
    <n v="201504"/>
    <x v="0"/>
    <x v="1"/>
    <s v="364000"/>
    <s v="038                                "/>
    <s v="00"/>
    <s v="UADD    "/>
    <x v="7417"/>
    <s v="1000"/>
    <s v="ZLL10"/>
    <x v="0"/>
    <s v="Elec Distribution 360-373"/>
    <s v="Mandated"/>
  </r>
  <r>
    <s v="ZLL10"/>
    <x v="0"/>
    <x v="3"/>
    <x v="3"/>
    <s v="DIS-E Cap Blanket"/>
    <d v="2004-10-01T00:00:00"/>
    <x v="4"/>
    <n v="201504"/>
    <x v="0"/>
    <x v="1"/>
    <s v="365000"/>
    <s v="038                                "/>
    <s v="00"/>
    <s v="UADD    "/>
    <x v="7418"/>
    <s v="1000"/>
    <s v="ZLL10"/>
    <x v="0"/>
    <s v="Elec Distribution 360-373"/>
    <s v="Mandated"/>
  </r>
  <r>
    <s v="ZLL10"/>
    <x v="0"/>
    <x v="3"/>
    <x v="3"/>
    <s v="DIS-E Cap Blanket"/>
    <d v="2004-10-01T00:00:00"/>
    <x v="4"/>
    <n v="201504"/>
    <x v="0"/>
    <x v="1"/>
    <s v="367000"/>
    <s v="038                                "/>
    <s v="00"/>
    <s v="UADD    "/>
    <x v="7419"/>
    <s v="1000"/>
    <s v="ZLL10"/>
    <x v="0"/>
    <s v="Elec Distribution 360-373"/>
    <s v="Mandated"/>
  </r>
  <r>
    <s v="ZLL10"/>
    <x v="0"/>
    <x v="3"/>
    <x v="3"/>
    <s v="DIS-E Cap Blanket"/>
    <d v="2004-10-01T00:00:00"/>
    <x v="4"/>
    <n v="201504"/>
    <x v="0"/>
    <x v="1"/>
    <s v="369100"/>
    <s v="038                                "/>
    <s v="00"/>
    <s v="UADD    "/>
    <x v="7420"/>
    <s v="1000"/>
    <s v="ZLL10"/>
    <x v="0"/>
    <s v="Elec Distribution 360-373"/>
    <s v="Mandated"/>
  </r>
  <r>
    <s v="ZBR10"/>
    <x v="0"/>
    <x v="4"/>
    <x v="4"/>
    <s v="DIS-E Cap Blanket"/>
    <d v="1993-03-22T00:00:00"/>
    <x v="4"/>
    <n v="201504"/>
    <x v="0"/>
    <x v="0"/>
    <s v="367000"/>
    <s v="028                                "/>
    <s v="00"/>
    <s v="UADD    "/>
    <x v="7421"/>
    <s v="1000"/>
    <s v="ZBR10"/>
    <x v="0"/>
    <s v="Elec Distribution 360-373"/>
    <s v="Mandated"/>
  </r>
  <r>
    <s v="ZLL10"/>
    <x v="0"/>
    <x v="6"/>
    <x v="6"/>
    <s v="DIS-E Cap Blanket"/>
    <d v="1993-03-22T00:00:00"/>
    <x v="4"/>
    <n v="201504"/>
    <x v="0"/>
    <x v="1"/>
    <s v="364000"/>
    <s v="038                                "/>
    <s v="00"/>
    <s v="UADD    "/>
    <x v="7422"/>
    <s v="1000"/>
    <s v="ZLL10"/>
    <x v="0"/>
    <s v="Elec Distribution 360-373"/>
    <s v="Mandated"/>
  </r>
  <r>
    <s v="ZLL10"/>
    <x v="0"/>
    <x v="6"/>
    <x v="6"/>
    <s v="DIS-E Cap Blanket"/>
    <d v="1993-03-22T00:00:00"/>
    <x v="4"/>
    <n v="201504"/>
    <x v="0"/>
    <x v="1"/>
    <s v="365000"/>
    <s v="038                                "/>
    <s v="00"/>
    <s v="UADD    "/>
    <x v="7422"/>
    <s v="1000"/>
    <s v="ZLL10"/>
    <x v="0"/>
    <s v="Elec Distribution 360-373"/>
    <s v="Mandated"/>
  </r>
  <r>
    <s v="ZLL10"/>
    <x v="0"/>
    <x v="6"/>
    <x v="6"/>
    <s v="DIS-E Cap Blanket"/>
    <d v="1993-03-22T00:00:00"/>
    <x v="4"/>
    <n v="201504"/>
    <x v="0"/>
    <x v="1"/>
    <s v="366000"/>
    <s v="038                                "/>
    <s v="00"/>
    <s v="UADD    "/>
    <x v="7422"/>
    <s v="1000"/>
    <s v="ZLL10"/>
    <x v="0"/>
    <s v="Elec Distribution 360-373"/>
    <s v="Mandated"/>
  </r>
  <r>
    <s v="ZLL10"/>
    <x v="0"/>
    <x v="6"/>
    <x v="6"/>
    <s v="DIS-E Cap Blanket"/>
    <d v="1993-03-22T00:00:00"/>
    <x v="4"/>
    <n v="201504"/>
    <x v="0"/>
    <x v="1"/>
    <s v="367000"/>
    <s v="038                                "/>
    <s v="00"/>
    <s v="UADD    "/>
    <x v="7423"/>
    <s v="1000"/>
    <s v="ZLL10"/>
    <x v="0"/>
    <s v="Elec Distribution 360-373"/>
    <s v="Mandated"/>
  </r>
  <r>
    <s v="ZLL10"/>
    <x v="0"/>
    <x v="6"/>
    <x v="6"/>
    <s v="DIS-E Cap Blanket"/>
    <d v="1993-03-22T00:00:00"/>
    <x v="4"/>
    <n v="201504"/>
    <x v="0"/>
    <x v="1"/>
    <s v="369300"/>
    <s v="038                                "/>
    <s v="00"/>
    <s v="UADD    "/>
    <x v="7422"/>
    <s v="1000"/>
    <s v="ZLL10"/>
    <x v="0"/>
    <s v="Elec Distribution 360-373"/>
    <s v="Mandated"/>
  </r>
  <r>
    <s v="ZCM10"/>
    <x v="0"/>
    <x v="898"/>
    <x v="898"/>
    <s v="DIS-E Cap Blanket"/>
    <d v="1993-03-22T00:00:00"/>
    <x v="4"/>
    <n v="201504"/>
    <x v="0"/>
    <x v="1"/>
    <s v="364000"/>
    <s v="038                                "/>
    <s v="00"/>
    <s v="UADD    "/>
    <x v="7424"/>
    <s v="1000"/>
    <s v="ZCM10"/>
    <x v="0"/>
    <s v="Elec Distribution 360-373"/>
    <s v="Mandated"/>
  </r>
  <r>
    <s v="ZCM10"/>
    <x v="0"/>
    <x v="898"/>
    <x v="898"/>
    <s v="DIS-E Cap Blanket"/>
    <d v="1993-03-22T00:00:00"/>
    <x v="4"/>
    <n v="201504"/>
    <x v="0"/>
    <x v="1"/>
    <s v="365000"/>
    <s v="038                                "/>
    <s v="00"/>
    <s v="UADD    "/>
    <x v="7425"/>
    <s v="1000"/>
    <s v="ZCM10"/>
    <x v="0"/>
    <s v="Elec Distribution 360-373"/>
    <s v="Mandated"/>
  </r>
  <r>
    <s v="ZCM10"/>
    <x v="0"/>
    <x v="898"/>
    <x v="898"/>
    <s v="DIS-E Cap Blanket"/>
    <d v="1993-03-22T00:00:00"/>
    <x v="4"/>
    <n v="201504"/>
    <x v="0"/>
    <x v="1"/>
    <s v="367000"/>
    <s v="038                                "/>
    <s v="00"/>
    <s v="UADD    "/>
    <x v="7426"/>
    <s v="1000"/>
    <s v="ZCM10"/>
    <x v="0"/>
    <s v="Elec Distribution 360-373"/>
    <s v="Mandated"/>
  </r>
  <r>
    <s v="ZCM10"/>
    <x v="0"/>
    <x v="898"/>
    <x v="898"/>
    <s v="DIS-E Cap Blanket"/>
    <d v="1993-03-22T00:00:00"/>
    <x v="4"/>
    <n v="201504"/>
    <x v="0"/>
    <x v="1"/>
    <s v="369100"/>
    <s v="038                                "/>
    <s v="00"/>
    <s v="UADD    "/>
    <x v="7427"/>
    <s v="1000"/>
    <s v="ZCM10"/>
    <x v="0"/>
    <s v="Elec Distribution 360-373"/>
    <s v="Mandated"/>
  </r>
  <r>
    <s v="ZPJ10"/>
    <x v="0"/>
    <x v="800"/>
    <x v="800"/>
    <s v="DIS-E Cap Blanket"/>
    <d v="2004-10-01T00:00:00"/>
    <x v="4"/>
    <n v="201504"/>
    <x v="0"/>
    <x v="0"/>
    <s v="364000"/>
    <s v="028                                "/>
    <s v="00"/>
    <s v="UADD    "/>
    <x v="7428"/>
    <s v="1000"/>
    <s v="ZPJ10"/>
    <x v="0"/>
    <s v="Elec Distribution 360-373"/>
    <s v="Mandated"/>
  </r>
  <r>
    <s v="ZPJ10"/>
    <x v="0"/>
    <x v="800"/>
    <x v="800"/>
    <s v="DIS-E Cap Blanket"/>
    <d v="2004-10-01T00:00:00"/>
    <x v="4"/>
    <n v="201504"/>
    <x v="0"/>
    <x v="0"/>
    <s v="365000"/>
    <s v="028                                "/>
    <s v="00"/>
    <s v="UADD    "/>
    <x v="7429"/>
    <s v="1000"/>
    <s v="ZPJ10"/>
    <x v="0"/>
    <s v="Elec Distribution 360-373"/>
    <s v="Mandated"/>
  </r>
  <r>
    <s v="ZPJ10"/>
    <x v="0"/>
    <x v="800"/>
    <x v="800"/>
    <s v="DIS-E Cap Blanket"/>
    <d v="2004-10-01T00:00:00"/>
    <x v="4"/>
    <n v="201504"/>
    <x v="0"/>
    <x v="0"/>
    <s v="366000"/>
    <s v="028                                "/>
    <s v="00"/>
    <s v="UADD    "/>
    <x v="7428"/>
    <s v="1000"/>
    <s v="ZPJ10"/>
    <x v="0"/>
    <s v="Elec Distribution 360-373"/>
    <s v="Mandated"/>
  </r>
  <r>
    <s v="ZPJ10"/>
    <x v="0"/>
    <x v="800"/>
    <x v="800"/>
    <s v="DIS-E Cap Blanket"/>
    <d v="2004-10-01T00:00:00"/>
    <x v="4"/>
    <n v="201504"/>
    <x v="0"/>
    <x v="0"/>
    <s v="367000"/>
    <s v="028                                "/>
    <s v="00"/>
    <s v="UADD    "/>
    <x v="7428"/>
    <s v="1000"/>
    <s v="ZPJ10"/>
    <x v="0"/>
    <s v="Elec Distribution 360-373"/>
    <s v="Mandated"/>
  </r>
  <r>
    <s v="ZPJ10"/>
    <x v="0"/>
    <x v="800"/>
    <x v="800"/>
    <s v="DIS-E Cap Blanket"/>
    <d v="2004-10-01T00:00:00"/>
    <x v="4"/>
    <n v="201504"/>
    <x v="0"/>
    <x v="0"/>
    <s v="368000"/>
    <s v="028                                "/>
    <s v="00"/>
    <s v="UADD    "/>
    <x v="7428"/>
    <s v="1000"/>
    <s v="ZPJ10"/>
    <x v="0"/>
    <s v="Elec Distribution 360-373"/>
    <s v="Mandated"/>
  </r>
  <r>
    <s v="ZPJ10"/>
    <x v="0"/>
    <x v="800"/>
    <x v="800"/>
    <s v="DIS-E Cap Blanket"/>
    <d v="2004-10-01T00:00:00"/>
    <x v="4"/>
    <n v="201504"/>
    <x v="0"/>
    <x v="0"/>
    <s v="369100"/>
    <s v="028                                "/>
    <s v="00"/>
    <s v="UADD    "/>
    <x v="7428"/>
    <s v="1000"/>
    <s v="ZPJ10"/>
    <x v="0"/>
    <s v="Elec Distribution 360-373"/>
    <s v="Mandated"/>
  </r>
  <r>
    <s v="ZPJ10"/>
    <x v="0"/>
    <x v="800"/>
    <x v="800"/>
    <s v="DIS-E Cap Blanket"/>
    <d v="2004-10-01T00:00:00"/>
    <x v="4"/>
    <n v="201504"/>
    <x v="0"/>
    <x v="0"/>
    <s v="369300"/>
    <s v="028                                "/>
    <s v="00"/>
    <s v="UADD    "/>
    <x v="7428"/>
    <s v="1000"/>
    <s v="ZPJ10"/>
    <x v="0"/>
    <s v="Elec Distribution 360-373"/>
    <s v="Mandated"/>
  </r>
  <r>
    <s v="ZPJ10"/>
    <x v="0"/>
    <x v="800"/>
    <x v="800"/>
    <s v="DIS-E Cap Blanket"/>
    <d v="2004-10-01T00:00:00"/>
    <x v="4"/>
    <n v="201504"/>
    <x v="0"/>
    <x v="0"/>
    <s v="373200"/>
    <s v="028                                "/>
    <s v="00"/>
    <s v="UADD    "/>
    <x v="7428"/>
    <s v="1000"/>
    <s v="ZPJ10"/>
    <x v="0"/>
    <s v="Elec Distribution 360-373"/>
    <s v="Mandated"/>
  </r>
  <r>
    <s v="ZPJ10"/>
    <x v="0"/>
    <x v="800"/>
    <x v="800"/>
    <s v="DIS-E Cap Blanket"/>
    <d v="2004-10-01T00:00:00"/>
    <x v="4"/>
    <n v="201504"/>
    <x v="0"/>
    <x v="0"/>
    <s v="373300"/>
    <s v="028                                "/>
    <s v="00"/>
    <s v="UADD    "/>
    <x v="7428"/>
    <s v="1000"/>
    <s v="ZPJ10"/>
    <x v="0"/>
    <s v="Elec Distribution 360-373"/>
    <s v="Mandated"/>
  </r>
  <r>
    <s v="ZPJ10"/>
    <x v="0"/>
    <x v="800"/>
    <x v="800"/>
    <s v="DIS-E Cap Blanket"/>
    <d v="2004-10-01T00:00:00"/>
    <x v="4"/>
    <n v="201504"/>
    <x v="0"/>
    <x v="0"/>
    <s v="373400"/>
    <s v="028                                "/>
    <s v="00"/>
    <s v="UADD    "/>
    <x v="7428"/>
    <s v="1000"/>
    <s v="ZPJ10"/>
    <x v="0"/>
    <s v="Elec Distribution 360-373"/>
    <s v="Mandated"/>
  </r>
  <r>
    <s v="ZBC10"/>
    <x v="0"/>
    <x v="10"/>
    <x v="10"/>
    <s v="DIS-E Cap Blanket"/>
    <d v="1993-03-22T00:00:00"/>
    <x v="4"/>
    <n v="201504"/>
    <x v="0"/>
    <x v="0"/>
    <s v="364000"/>
    <s v="028                                "/>
    <s v="00"/>
    <s v="UADD    "/>
    <x v="7430"/>
    <s v="1000"/>
    <s v="ZBC10"/>
    <x v="0"/>
    <s v="Elec Distribution 360-373"/>
    <s v="Mandated"/>
  </r>
  <r>
    <s v="ZBC10"/>
    <x v="0"/>
    <x v="10"/>
    <x v="10"/>
    <s v="DIS-E Cap Blanket"/>
    <d v="1993-03-22T00:00:00"/>
    <x v="4"/>
    <n v="201504"/>
    <x v="0"/>
    <x v="0"/>
    <s v="365000"/>
    <s v="028                                "/>
    <s v="00"/>
    <s v="UADD    "/>
    <x v="7430"/>
    <s v="1000"/>
    <s v="ZBC10"/>
    <x v="0"/>
    <s v="Elec Distribution 360-373"/>
    <s v="Mandated"/>
  </r>
  <r>
    <s v="ZBC10"/>
    <x v="0"/>
    <x v="10"/>
    <x v="10"/>
    <s v="DIS-E Cap Blanket"/>
    <d v="1993-03-22T00:00:00"/>
    <x v="4"/>
    <n v="201504"/>
    <x v="0"/>
    <x v="0"/>
    <s v="366000"/>
    <s v="028                                "/>
    <s v="00"/>
    <s v="UADD    "/>
    <x v="7430"/>
    <s v="1000"/>
    <s v="ZBC10"/>
    <x v="0"/>
    <s v="Elec Distribution 360-373"/>
    <s v="Mandated"/>
  </r>
  <r>
    <s v="ZBC10"/>
    <x v="0"/>
    <x v="10"/>
    <x v="10"/>
    <s v="DIS-E Cap Blanket"/>
    <d v="1993-03-22T00:00:00"/>
    <x v="4"/>
    <n v="201504"/>
    <x v="0"/>
    <x v="0"/>
    <s v="367000"/>
    <s v="028                                "/>
    <s v="00"/>
    <s v="UADD    "/>
    <x v="7430"/>
    <s v="1000"/>
    <s v="ZBC10"/>
    <x v="0"/>
    <s v="Elec Distribution 360-373"/>
    <s v="Mandated"/>
  </r>
  <r>
    <s v="ZBC10"/>
    <x v="0"/>
    <x v="10"/>
    <x v="10"/>
    <s v="DIS-E Cap Blanket"/>
    <d v="1993-03-22T00:00:00"/>
    <x v="4"/>
    <n v="201504"/>
    <x v="0"/>
    <x v="0"/>
    <s v="368000"/>
    <s v="028                                "/>
    <s v="00"/>
    <s v="UADD    "/>
    <x v="7430"/>
    <s v="1000"/>
    <s v="ZBC10"/>
    <x v="0"/>
    <s v="Elec Distribution 360-373"/>
    <s v="Mandated"/>
  </r>
  <r>
    <s v="ZBC10"/>
    <x v="0"/>
    <x v="10"/>
    <x v="10"/>
    <s v="DIS-E Cap Blanket"/>
    <d v="1993-03-22T00:00:00"/>
    <x v="4"/>
    <n v="201504"/>
    <x v="0"/>
    <x v="0"/>
    <s v="369100"/>
    <s v="028                                "/>
    <s v="00"/>
    <s v="UADD    "/>
    <x v="7430"/>
    <s v="1000"/>
    <s v="ZBC10"/>
    <x v="0"/>
    <s v="Elec Distribution 360-373"/>
    <s v="Mandated"/>
  </r>
  <r>
    <s v="ZBC10"/>
    <x v="0"/>
    <x v="10"/>
    <x v="10"/>
    <s v="DIS-E Cap Blanket"/>
    <d v="1993-03-22T00:00:00"/>
    <x v="4"/>
    <n v="201504"/>
    <x v="0"/>
    <x v="0"/>
    <s v="369300"/>
    <s v="028                                "/>
    <s v="00"/>
    <s v="UADD    "/>
    <x v="7431"/>
    <s v="1000"/>
    <s v="ZBC10"/>
    <x v="0"/>
    <s v="Elec Distribution 360-373"/>
    <s v="Mandated"/>
  </r>
  <r>
    <s v="ZLL10"/>
    <x v="0"/>
    <x v="11"/>
    <x v="11"/>
    <s v="DIS-E Cap Blanket"/>
    <d v="1993-03-22T00:00:00"/>
    <x v="4"/>
    <n v="201504"/>
    <x v="0"/>
    <x v="0"/>
    <s v="364000"/>
    <s v="028                                "/>
    <s v="00"/>
    <s v="UADD    "/>
    <x v="7432"/>
    <s v="1000"/>
    <s v="ZLL10"/>
    <x v="0"/>
    <s v="Elec Distribution 360-373"/>
    <s v="Mandated"/>
  </r>
  <r>
    <s v="ZLL10"/>
    <x v="0"/>
    <x v="11"/>
    <x v="11"/>
    <s v="DIS-E Cap Blanket"/>
    <d v="1993-03-22T00:00:00"/>
    <x v="4"/>
    <n v="201504"/>
    <x v="0"/>
    <x v="0"/>
    <s v="365000"/>
    <s v="028                                "/>
    <s v="00"/>
    <s v="UADD    "/>
    <x v="7432"/>
    <s v="1000"/>
    <s v="ZLL10"/>
    <x v="0"/>
    <s v="Elec Distribution 360-373"/>
    <s v="Mandated"/>
  </r>
  <r>
    <s v="ZLL10"/>
    <x v="0"/>
    <x v="11"/>
    <x v="11"/>
    <s v="DIS-E Cap Blanket"/>
    <d v="1993-03-22T00:00:00"/>
    <x v="4"/>
    <n v="201504"/>
    <x v="0"/>
    <x v="0"/>
    <s v="366000"/>
    <s v="028                                "/>
    <s v="00"/>
    <s v="UADD    "/>
    <x v="7432"/>
    <s v="1000"/>
    <s v="ZLL10"/>
    <x v="0"/>
    <s v="Elec Distribution 360-373"/>
    <s v="Mandated"/>
  </r>
  <r>
    <s v="ZLL10"/>
    <x v="0"/>
    <x v="11"/>
    <x v="11"/>
    <s v="DIS-E Cap Blanket"/>
    <d v="1993-03-22T00:00:00"/>
    <x v="4"/>
    <n v="201504"/>
    <x v="0"/>
    <x v="0"/>
    <s v="367000"/>
    <s v="028                                "/>
    <s v="00"/>
    <s v="UADD    "/>
    <x v="7433"/>
    <s v="1000"/>
    <s v="ZLL10"/>
    <x v="0"/>
    <s v="Elec Distribution 360-373"/>
    <s v="Mandated"/>
  </r>
  <r>
    <s v="ZLL10"/>
    <x v="0"/>
    <x v="11"/>
    <x v="11"/>
    <s v="DIS-E Cap Blanket"/>
    <d v="1993-03-22T00:00:00"/>
    <x v="4"/>
    <n v="201504"/>
    <x v="0"/>
    <x v="0"/>
    <s v="368000"/>
    <s v="028                                "/>
    <s v="00"/>
    <s v="UADD    "/>
    <x v="7432"/>
    <s v="1000"/>
    <s v="ZLL10"/>
    <x v="0"/>
    <s v="Elec Distribution 360-373"/>
    <s v="Mandated"/>
  </r>
  <r>
    <s v="ZLL10"/>
    <x v="0"/>
    <x v="11"/>
    <x v="11"/>
    <s v="DIS-E Cap Blanket"/>
    <d v="1993-03-22T00:00:00"/>
    <x v="4"/>
    <n v="201504"/>
    <x v="0"/>
    <x v="0"/>
    <s v="369100"/>
    <s v="028                                "/>
    <s v="00"/>
    <s v="UADD    "/>
    <x v="7432"/>
    <s v="1000"/>
    <s v="ZLL10"/>
    <x v="0"/>
    <s v="Elec Distribution 360-373"/>
    <s v="Mandated"/>
  </r>
  <r>
    <s v="ZLL10"/>
    <x v="0"/>
    <x v="11"/>
    <x v="11"/>
    <s v="DIS-E Cap Blanket"/>
    <d v="1993-03-22T00:00:00"/>
    <x v="4"/>
    <n v="201504"/>
    <x v="0"/>
    <x v="0"/>
    <s v="369300"/>
    <s v="028                                "/>
    <s v="00"/>
    <s v="UADD    "/>
    <x v="7432"/>
    <s v="1000"/>
    <s v="ZLL10"/>
    <x v="0"/>
    <s v="Elec Distribution 360-373"/>
    <s v="Mandated"/>
  </r>
  <r>
    <s v="ZBW10"/>
    <x v="0"/>
    <x v="13"/>
    <x v="13"/>
    <s v="DIS-E Cap Blanket"/>
    <d v="1993-03-22T00:00:00"/>
    <x v="4"/>
    <n v="201504"/>
    <x v="0"/>
    <x v="0"/>
    <s v="364000"/>
    <s v="028                                "/>
    <s v="00"/>
    <s v="UADD    "/>
    <x v="7434"/>
    <s v="1000"/>
    <s v="ZBW10"/>
    <x v="0"/>
    <s v="Elec Distribution 360-373"/>
    <s v="Mandated"/>
  </r>
  <r>
    <s v="ZBW10"/>
    <x v="0"/>
    <x v="13"/>
    <x v="13"/>
    <s v="DIS-E Cap Blanket"/>
    <d v="1993-03-22T00:00:00"/>
    <x v="4"/>
    <n v="201504"/>
    <x v="0"/>
    <x v="0"/>
    <s v="365000"/>
    <s v="028                                "/>
    <s v="00"/>
    <s v="UADD    "/>
    <x v="7434"/>
    <s v="1000"/>
    <s v="ZBW10"/>
    <x v="0"/>
    <s v="Elec Distribution 360-373"/>
    <s v="Mandated"/>
  </r>
  <r>
    <s v="ZBW10"/>
    <x v="0"/>
    <x v="13"/>
    <x v="13"/>
    <s v="DIS-E Cap Blanket"/>
    <d v="1993-03-22T00:00:00"/>
    <x v="4"/>
    <n v="201504"/>
    <x v="0"/>
    <x v="0"/>
    <s v="366000"/>
    <s v="028                                "/>
    <s v="00"/>
    <s v="UADD    "/>
    <x v="7434"/>
    <s v="1000"/>
    <s v="ZBW10"/>
    <x v="0"/>
    <s v="Elec Distribution 360-373"/>
    <s v="Mandated"/>
  </r>
  <r>
    <s v="ZBW10"/>
    <x v="0"/>
    <x v="13"/>
    <x v="13"/>
    <s v="DIS-E Cap Blanket"/>
    <d v="1993-03-22T00:00:00"/>
    <x v="4"/>
    <n v="201504"/>
    <x v="0"/>
    <x v="0"/>
    <s v="367000"/>
    <s v="028                                "/>
    <s v="00"/>
    <s v="UADD    "/>
    <x v="7434"/>
    <s v="1000"/>
    <s v="ZBW10"/>
    <x v="0"/>
    <s v="Elec Distribution 360-373"/>
    <s v="Mandated"/>
  </r>
  <r>
    <s v="ZBW10"/>
    <x v="0"/>
    <x v="13"/>
    <x v="13"/>
    <s v="DIS-E Cap Blanket"/>
    <d v="1993-03-22T00:00:00"/>
    <x v="4"/>
    <n v="201504"/>
    <x v="0"/>
    <x v="0"/>
    <s v="368000"/>
    <s v="028                                "/>
    <s v="00"/>
    <s v="UADD    "/>
    <x v="7434"/>
    <s v="1000"/>
    <s v="ZBW10"/>
    <x v="0"/>
    <s v="Elec Distribution 360-373"/>
    <s v="Mandated"/>
  </r>
  <r>
    <s v="ZBW10"/>
    <x v="0"/>
    <x v="13"/>
    <x v="13"/>
    <s v="DIS-E Cap Blanket"/>
    <d v="1993-03-22T00:00:00"/>
    <x v="4"/>
    <n v="201504"/>
    <x v="0"/>
    <x v="0"/>
    <s v="369300"/>
    <s v="028                                "/>
    <s v="00"/>
    <s v="UADD    "/>
    <x v="7434"/>
    <s v="1000"/>
    <s v="ZBW10"/>
    <x v="0"/>
    <s v="Elec Distribution 360-373"/>
    <s v="Mandated"/>
  </r>
  <r>
    <s v="ZBW10"/>
    <x v="0"/>
    <x v="13"/>
    <x v="13"/>
    <s v="DIS-E Cap Blanket"/>
    <d v="1993-03-22T00:00:00"/>
    <x v="4"/>
    <n v="201504"/>
    <x v="0"/>
    <x v="0"/>
    <s v="373400"/>
    <s v="028                                "/>
    <s v="00"/>
    <s v="UADD    "/>
    <x v="7435"/>
    <s v="1000"/>
    <s v="ZBW10"/>
    <x v="0"/>
    <s v="Elec Distribution 360-373"/>
    <s v="Mandated"/>
  </r>
  <r>
    <s v="ZLL10"/>
    <x v="0"/>
    <x v="801"/>
    <x v="801"/>
    <s v="DIS-E Cap Blanket"/>
    <d v="2004-10-01T00:00:00"/>
    <x v="4"/>
    <n v="201504"/>
    <x v="0"/>
    <x v="1"/>
    <s v="368000"/>
    <s v="038                                "/>
    <s v="00"/>
    <s v="UADD    "/>
    <x v="7436"/>
    <s v="1000"/>
    <s v="ZLL10"/>
    <x v="0"/>
    <s v="Elec Distribution 360-373"/>
    <s v="Mandated"/>
  </r>
  <r>
    <s v="ZCM10"/>
    <x v="0"/>
    <x v="16"/>
    <x v="16"/>
    <s v="DIS-E Cap Blanket"/>
    <d v="1993-03-22T00:00:00"/>
    <x v="4"/>
    <n v="201504"/>
    <x v="0"/>
    <x v="1"/>
    <s v="367000"/>
    <s v="038                                "/>
    <s v="00"/>
    <s v="UADD    "/>
    <x v="7437"/>
    <s v="1000"/>
    <s v="ZCM10"/>
    <x v="0"/>
    <s v="Elec Distribution 360-373"/>
    <s v="Mandated"/>
  </r>
  <r>
    <s v="ZCM10"/>
    <x v="0"/>
    <x v="16"/>
    <x v="16"/>
    <s v="DIS-E Cap Blanket"/>
    <d v="1993-03-22T00:00:00"/>
    <x v="4"/>
    <n v="201504"/>
    <x v="0"/>
    <x v="1"/>
    <s v="369300"/>
    <s v="038                                "/>
    <s v="00"/>
    <s v="UADD    "/>
    <x v="7438"/>
    <s v="1000"/>
    <s v="ZCM10"/>
    <x v="0"/>
    <s v="Elec Distribution 360-373"/>
    <s v="Mandated"/>
  </r>
  <r>
    <s v="ZLL10"/>
    <x v="0"/>
    <x v="17"/>
    <x v="17"/>
    <s v="DIS-E Cap Blanket"/>
    <d v="1993-03-22T00:00:00"/>
    <x v="4"/>
    <n v="201504"/>
    <x v="0"/>
    <x v="1"/>
    <s v="364000"/>
    <s v="038                                "/>
    <s v="00"/>
    <s v="UADD    "/>
    <x v="7439"/>
    <s v="1000"/>
    <s v="ZLL10"/>
    <x v="0"/>
    <s v="Elec Distribution 360-373"/>
    <s v="Mandated"/>
  </r>
  <r>
    <s v="ZLL10"/>
    <x v="0"/>
    <x v="17"/>
    <x v="17"/>
    <s v="DIS-E Cap Blanket"/>
    <d v="1993-03-22T00:00:00"/>
    <x v="4"/>
    <n v="201504"/>
    <x v="0"/>
    <x v="1"/>
    <s v="365000"/>
    <s v="038                                "/>
    <s v="00"/>
    <s v="UADD    "/>
    <x v="7440"/>
    <s v="1000"/>
    <s v="ZLL10"/>
    <x v="0"/>
    <s v="Elec Distribution 360-373"/>
    <s v="Mandated"/>
  </r>
  <r>
    <s v="ZLL10"/>
    <x v="0"/>
    <x v="17"/>
    <x v="17"/>
    <s v="DIS-E Cap Blanket"/>
    <d v="1993-03-22T00:00:00"/>
    <x v="4"/>
    <n v="201504"/>
    <x v="0"/>
    <x v="1"/>
    <s v="366000"/>
    <s v="038                                "/>
    <s v="00"/>
    <s v="UADD    "/>
    <x v="7441"/>
    <s v="1000"/>
    <s v="ZLL10"/>
    <x v="0"/>
    <s v="Elec Distribution 360-373"/>
    <s v="Mandated"/>
  </r>
  <r>
    <s v="ZLL10"/>
    <x v="0"/>
    <x v="17"/>
    <x v="17"/>
    <s v="DIS-E Cap Blanket"/>
    <d v="1993-03-22T00:00:00"/>
    <x v="4"/>
    <n v="201504"/>
    <x v="0"/>
    <x v="1"/>
    <s v="367000"/>
    <s v="038                                "/>
    <s v="00"/>
    <s v="UADD    "/>
    <x v="7442"/>
    <s v="1000"/>
    <s v="ZLL10"/>
    <x v="0"/>
    <s v="Elec Distribution 360-373"/>
    <s v="Mandated"/>
  </r>
  <r>
    <s v="ZLL10"/>
    <x v="0"/>
    <x v="17"/>
    <x v="17"/>
    <s v="DIS-E Cap Blanket"/>
    <d v="1993-03-22T00:00:00"/>
    <x v="4"/>
    <n v="201504"/>
    <x v="0"/>
    <x v="1"/>
    <s v="369100"/>
    <s v="038                                "/>
    <s v="00"/>
    <s v="UADD    "/>
    <x v="7443"/>
    <s v="1000"/>
    <s v="ZLL10"/>
    <x v="0"/>
    <s v="Elec Distribution 360-373"/>
    <s v="Mandated"/>
  </r>
  <r>
    <s v="ZBR10"/>
    <x v="0"/>
    <x v="18"/>
    <x v="18"/>
    <s v="DIS-E Cap Blanket"/>
    <d v="1951-01-01T00:00:00"/>
    <x v="4"/>
    <n v="201504"/>
    <x v="0"/>
    <x v="0"/>
    <s v="364000"/>
    <s v="028                                "/>
    <s v="00"/>
    <s v="UADD    "/>
    <x v="7444"/>
    <s v="1000"/>
    <s v="ZBR10"/>
    <x v="0"/>
    <s v="Elec Distribution 360-373"/>
    <s v="Mandated"/>
  </r>
  <r>
    <s v="ZBR10"/>
    <x v="0"/>
    <x v="18"/>
    <x v="18"/>
    <s v="DIS-E Cap Blanket"/>
    <d v="1951-01-01T00:00:00"/>
    <x v="4"/>
    <n v="201504"/>
    <x v="0"/>
    <x v="0"/>
    <s v="365000"/>
    <s v="028                                "/>
    <s v="00"/>
    <s v="UADD    "/>
    <x v="7445"/>
    <s v="1000"/>
    <s v="ZBR10"/>
    <x v="0"/>
    <s v="Elec Distribution 360-373"/>
    <s v="Mandated"/>
  </r>
  <r>
    <s v="ZBR10"/>
    <x v="0"/>
    <x v="18"/>
    <x v="18"/>
    <s v="DIS-E Cap Blanket"/>
    <d v="1951-01-01T00:00:00"/>
    <x v="4"/>
    <n v="201504"/>
    <x v="0"/>
    <x v="0"/>
    <s v="366000"/>
    <s v="028                                "/>
    <s v="00"/>
    <s v="UADD    "/>
    <x v="239"/>
    <s v="1000"/>
    <s v="ZBR10"/>
    <x v="0"/>
    <s v="Elec Distribution 360-373"/>
    <s v="Mandated"/>
  </r>
  <r>
    <s v="ZBR10"/>
    <x v="0"/>
    <x v="18"/>
    <x v="18"/>
    <s v="DIS-E Cap Blanket"/>
    <d v="1951-01-01T00:00:00"/>
    <x v="4"/>
    <n v="201504"/>
    <x v="0"/>
    <x v="0"/>
    <s v="367000"/>
    <s v="028                                "/>
    <s v="00"/>
    <s v="UADD    "/>
    <x v="239"/>
    <s v="1000"/>
    <s v="ZBR10"/>
    <x v="0"/>
    <s v="Elec Distribution 360-373"/>
    <s v="Mandated"/>
  </r>
  <r>
    <s v="ZBR10"/>
    <x v="0"/>
    <x v="18"/>
    <x v="18"/>
    <s v="DIS-E Cap Blanket"/>
    <d v="1951-01-01T00:00:00"/>
    <x v="4"/>
    <n v="201504"/>
    <x v="0"/>
    <x v="0"/>
    <s v="368000"/>
    <s v="028                                "/>
    <s v="00"/>
    <s v="UADD    "/>
    <x v="239"/>
    <s v="1000"/>
    <s v="ZBR10"/>
    <x v="0"/>
    <s v="Elec Distribution 360-373"/>
    <s v="Mandated"/>
  </r>
  <r>
    <s v="ZBR10"/>
    <x v="0"/>
    <x v="18"/>
    <x v="18"/>
    <s v="DIS-E Cap Blanket"/>
    <d v="1951-01-01T00:00:00"/>
    <x v="4"/>
    <n v="201504"/>
    <x v="0"/>
    <x v="0"/>
    <s v="369100"/>
    <s v="028                                "/>
    <s v="00"/>
    <s v="UADD    "/>
    <x v="239"/>
    <s v="1000"/>
    <s v="ZBR10"/>
    <x v="0"/>
    <s v="Elec Distribution 360-373"/>
    <s v="Mandated"/>
  </r>
  <r>
    <s v="ZBR10"/>
    <x v="0"/>
    <x v="18"/>
    <x v="18"/>
    <s v="DIS-E Cap Blanket"/>
    <d v="1951-01-01T00:00:00"/>
    <x v="4"/>
    <n v="201504"/>
    <x v="0"/>
    <x v="0"/>
    <s v="369300"/>
    <s v="028                                "/>
    <s v="00"/>
    <s v="UADD    "/>
    <x v="239"/>
    <s v="1000"/>
    <s v="ZBR10"/>
    <x v="0"/>
    <s v="Elec Distribution 360-373"/>
    <s v="Mandated"/>
  </r>
  <r>
    <s v="ZBR10"/>
    <x v="0"/>
    <x v="18"/>
    <x v="18"/>
    <s v="DIS-E Cap Blanket"/>
    <d v="1951-01-01T00:00:00"/>
    <x v="4"/>
    <n v="201504"/>
    <x v="0"/>
    <x v="0"/>
    <s v="373200"/>
    <s v="028                                "/>
    <s v="00"/>
    <s v="UADD    "/>
    <x v="239"/>
    <s v="1000"/>
    <s v="ZBR10"/>
    <x v="0"/>
    <s v="Elec Distribution 360-373"/>
    <s v="Mandated"/>
  </r>
  <r>
    <s v="ZBR10"/>
    <x v="0"/>
    <x v="18"/>
    <x v="18"/>
    <s v="DIS-E Cap Blanket"/>
    <d v="1951-01-01T00:00:00"/>
    <x v="4"/>
    <n v="201504"/>
    <x v="0"/>
    <x v="0"/>
    <s v="373300"/>
    <s v="028                                "/>
    <s v="00"/>
    <s v="UADD    "/>
    <x v="239"/>
    <s v="1000"/>
    <s v="ZBR10"/>
    <x v="0"/>
    <s v="Elec Distribution 360-373"/>
    <s v="Mandated"/>
  </r>
  <r>
    <s v="ZBR10"/>
    <x v="0"/>
    <x v="18"/>
    <x v="18"/>
    <s v="DIS-E Cap Blanket"/>
    <d v="1951-01-01T00:00:00"/>
    <x v="4"/>
    <n v="201504"/>
    <x v="0"/>
    <x v="0"/>
    <s v="373400"/>
    <s v="028                                "/>
    <s v="00"/>
    <s v="UADD    "/>
    <x v="239"/>
    <s v="1000"/>
    <s v="ZBR10"/>
    <x v="0"/>
    <s v="Elec Distribution 360-373"/>
    <s v="Mandated"/>
  </r>
  <r>
    <s v="ZPJ10"/>
    <x v="0"/>
    <x v="19"/>
    <x v="19"/>
    <s v="DIS-E Cap Blanket"/>
    <d v="1993-03-22T00:00:00"/>
    <x v="4"/>
    <n v="201504"/>
    <x v="0"/>
    <x v="1"/>
    <s v="364000"/>
    <s v="038                                "/>
    <s v="00"/>
    <s v="UADD    "/>
    <x v="7446"/>
    <s v="1000"/>
    <s v="ZPJ10"/>
    <x v="0"/>
    <s v="Elec Distribution 360-373"/>
    <s v="Mandated"/>
  </r>
  <r>
    <s v="ZPJ10"/>
    <x v="0"/>
    <x v="19"/>
    <x v="19"/>
    <s v="DIS-E Cap Blanket"/>
    <d v="1993-03-22T00:00:00"/>
    <x v="4"/>
    <n v="201504"/>
    <x v="0"/>
    <x v="1"/>
    <s v="365000"/>
    <s v="038                                "/>
    <s v="00"/>
    <s v="UADD    "/>
    <x v="7447"/>
    <s v="1000"/>
    <s v="ZPJ10"/>
    <x v="0"/>
    <s v="Elec Distribution 360-373"/>
    <s v="Mandated"/>
  </r>
  <r>
    <s v="ZPJ10"/>
    <x v="0"/>
    <x v="19"/>
    <x v="19"/>
    <s v="DIS-E Cap Blanket"/>
    <d v="1993-03-22T00:00:00"/>
    <x v="4"/>
    <n v="201504"/>
    <x v="0"/>
    <x v="1"/>
    <s v="366000"/>
    <s v="038                                "/>
    <s v="00"/>
    <s v="UADD    "/>
    <x v="7448"/>
    <s v="1000"/>
    <s v="ZPJ10"/>
    <x v="0"/>
    <s v="Elec Distribution 360-373"/>
    <s v="Mandated"/>
  </r>
  <r>
    <s v="ZPJ10"/>
    <x v="0"/>
    <x v="19"/>
    <x v="19"/>
    <s v="DIS-E Cap Blanket"/>
    <d v="1993-03-22T00:00:00"/>
    <x v="4"/>
    <n v="201504"/>
    <x v="0"/>
    <x v="1"/>
    <s v="367000"/>
    <s v="038                                "/>
    <s v="00"/>
    <s v="UADD    "/>
    <x v="7449"/>
    <s v="1000"/>
    <s v="ZPJ10"/>
    <x v="0"/>
    <s v="Elec Distribution 360-373"/>
    <s v="Mandated"/>
  </r>
  <r>
    <s v="ZPJ10"/>
    <x v="0"/>
    <x v="19"/>
    <x v="19"/>
    <s v="DIS-E Cap Blanket"/>
    <d v="1993-03-22T00:00:00"/>
    <x v="4"/>
    <n v="201504"/>
    <x v="0"/>
    <x v="1"/>
    <s v="369300"/>
    <s v="038                                "/>
    <s v="00"/>
    <s v="UADD    "/>
    <x v="7450"/>
    <s v="1000"/>
    <s v="ZPJ10"/>
    <x v="0"/>
    <s v="Elec Distribution 360-373"/>
    <s v="Mandated"/>
  </r>
  <r>
    <s v="ZBR10"/>
    <x v="0"/>
    <x v="802"/>
    <x v="802"/>
    <s v="DIS-E Cap Blanket"/>
    <d v="1951-01-01T00:00:00"/>
    <x v="4"/>
    <n v="201504"/>
    <x v="0"/>
    <x v="0"/>
    <s v="364000"/>
    <s v="028                                "/>
    <s v="00"/>
    <s v="UADD    "/>
    <x v="7451"/>
    <s v="1000"/>
    <s v="ZBR10"/>
    <x v="0"/>
    <s v="Elec Distribution 360-373"/>
    <s v="Mandated"/>
  </r>
  <r>
    <s v="ZBR10"/>
    <x v="0"/>
    <x v="802"/>
    <x v="802"/>
    <s v="DIS-E Cap Blanket"/>
    <d v="1951-01-01T00:00:00"/>
    <x v="4"/>
    <n v="201504"/>
    <x v="0"/>
    <x v="0"/>
    <s v="365000"/>
    <s v="028                                "/>
    <s v="00"/>
    <s v="UADD    "/>
    <x v="7452"/>
    <s v="1000"/>
    <s v="ZBR10"/>
    <x v="0"/>
    <s v="Elec Distribution 360-373"/>
    <s v="Mandated"/>
  </r>
  <r>
    <s v="ZBR10"/>
    <x v="0"/>
    <x v="802"/>
    <x v="802"/>
    <s v="DIS-E Cap Blanket"/>
    <d v="1951-01-01T00:00:00"/>
    <x v="4"/>
    <n v="201504"/>
    <x v="0"/>
    <x v="0"/>
    <s v="366000"/>
    <s v="028                                "/>
    <s v="00"/>
    <s v="UADD    "/>
    <x v="7451"/>
    <s v="1000"/>
    <s v="ZBR10"/>
    <x v="0"/>
    <s v="Elec Distribution 360-373"/>
    <s v="Mandated"/>
  </r>
  <r>
    <s v="ZBR10"/>
    <x v="0"/>
    <x v="802"/>
    <x v="802"/>
    <s v="DIS-E Cap Blanket"/>
    <d v="1951-01-01T00:00:00"/>
    <x v="4"/>
    <n v="201504"/>
    <x v="0"/>
    <x v="0"/>
    <s v="367000"/>
    <s v="028                                "/>
    <s v="00"/>
    <s v="UADD    "/>
    <x v="7451"/>
    <s v="1000"/>
    <s v="ZBR10"/>
    <x v="0"/>
    <s v="Elec Distribution 360-373"/>
    <s v="Mandated"/>
  </r>
  <r>
    <s v="ZBR10"/>
    <x v="0"/>
    <x v="802"/>
    <x v="802"/>
    <s v="DIS-E Cap Blanket"/>
    <d v="1951-01-01T00:00:00"/>
    <x v="4"/>
    <n v="201504"/>
    <x v="0"/>
    <x v="0"/>
    <s v="368000"/>
    <s v="028                                "/>
    <s v="00"/>
    <s v="UADD    "/>
    <x v="7451"/>
    <s v="1000"/>
    <s v="ZBR10"/>
    <x v="0"/>
    <s v="Elec Distribution 360-373"/>
    <s v="Mandated"/>
  </r>
  <r>
    <s v="ZBR10"/>
    <x v="0"/>
    <x v="802"/>
    <x v="802"/>
    <s v="DIS-E Cap Blanket"/>
    <d v="1951-01-01T00:00:00"/>
    <x v="4"/>
    <n v="201504"/>
    <x v="0"/>
    <x v="0"/>
    <s v="369300"/>
    <s v="028                                "/>
    <s v="00"/>
    <s v="UADD    "/>
    <x v="7451"/>
    <s v="1000"/>
    <s v="ZBR10"/>
    <x v="0"/>
    <s v="Elec Distribution 360-373"/>
    <s v="Mandated"/>
  </r>
  <r>
    <s v="ZBO10"/>
    <x v="0"/>
    <x v="21"/>
    <x v="21"/>
    <s v="DIS-E Cap Blanket"/>
    <d v="1993-03-22T00:00:00"/>
    <x v="4"/>
    <n v="201504"/>
    <x v="0"/>
    <x v="0"/>
    <s v="364000"/>
    <s v="028                                "/>
    <s v="00"/>
    <s v="UADD    "/>
    <x v="7453"/>
    <s v="1000"/>
    <s v="ZBO10"/>
    <x v="0"/>
    <s v="Elec Distribution 360-373"/>
    <s v="Mandated"/>
  </r>
  <r>
    <s v="ZBO10"/>
    <x v="0"/>
    <x v="21"/>
    <x v="21"/>
    <s v="DIS-E Cap Blanket"/>
    <d v="1993-03-22T00:00:00"/>
    <x v="4"/>
    <n v="201504"/>
    <x v="0"/>
    <x v="0"/>
    <s v="365000"/>
    <s v="028                                "/>
    <s v="00"/>
    <s v="UADD    "/>
    <x v="7454"/>
    <s v="1000"/>
    <s v="ZBO10"/>
    <x v="0"/>
    <s v="Elec Distribution 360-373"/>
    <s v="Mandated"/>
  </r>
  <r>
    <s v="ZBO10"/>
    <x v="0"/>
    <x v="21"/>
    <x v="21"/>
    <s v="DIS-E Cap Blanket"/>
    <d v="1993-03-22T00:00:00"/>
    <x v="4"/>
    <n v="201504"/>
    <x v="0"/>
    <x v="0"/>
    <s v="366000"/>
    <s v="028                                "/>
    <s v="00"/>
    <s v="UADD    "/>
    <x v="7455"/>
    <s v="1000"/>
    <s v="ZBO10"/>
    <x v="0"/>
    <s v="Elec Distribution 360-373"/>
    <s v="Mandated"/>
  </r>
  <r>
    <s v="ZBO10"/>
    <x v="0"/>
    <x v="21"/>
    <x v="21"/>
    <s v="DIS-E Cap Blanket"/>
    <d v="1993-03-22T00:00:00"/>
    <x v="4"/>
    <n v="201504"/>
    <x v="0"/>
    <x v="0"/>
    <s v="367000"/>
    <s v="028                                "/>
    <s v="00"/>
    <s v="UADD    "/>
    <x v="7456"/>
    <s v="1000"/>
    <s v="ZBO10"/>
    <x v="0"/>
    <s v="Elec Distribution 360-373"/>
    <s v="Mandated"/>
  </r>
  <r>
    <s v="ZBO10"/>
    <x v="0"/>
    <x v="21"/>
    <x v="21"/>
    <s v="DIS-E Cap Blanket"/>
    <d v="1993-03-22T00:00:00"/>
    <x v="4"/>
    <n v="201504"/>
    <x v="0"/>
    <x v="0"/>
    <s v="369300"/>
    <s v="028                                "/>
    <s v="00"/>
    <s v="UADD    "/>
    <x v="7457"/>
    <s v="1000"/>
    <s v="ZBO10"/>
    <x v="0"/>
    <s v="Elec Distribution 360-373"/>
    <s v="Mandated"/>
  </r>
  <r>
    <s v="ZPJ10"/>
    <x v="0"/>
    <x v="22"/>
    <x v="22"/>
    <s v="DIS-E Cap Blanket"/>
    <d v="1993-03-22T00:00:00"/>
    <x v="4"/>
    <n v="201504"/>
    <x v="0"/>
    <x v="0"/>
    <s v="364000"/>
    <s v="028                                "/>
    <s v="00"/>
    <s v="UADD    "/>
    <x v="7458"/>
    <s v="1000"/>
    <s v="ZPJ10"/>
    <x v="0"/>
    <s v="Elec Distribution 360-373"/>
    <s v="Mandated"/>
  </r>
  <r>
    <s v="ZPJ10"/>
    <x v="0"/>
    <x v="22"/>
    <x v="22"/>
    <s v="DIS-E Cap Blanket"/>
    <d v="1993-03-22T00:00:00"/>
    <x v="4"/>
    <n v="201504"/>
    <x v="0"/>
    <x v="0"/>
    <s v="365000"/>
    <s v="028                                "/>
    <s v="00"/>
    <s v="UADD    "/>
    <x v="7459"/>
    <s v="1000"/>
    <s v="ZPJ10"/>
    <x v="0"/>
    <s v="Elec Distribution 360-373"/>
    <s v="Mandated"/>
  </r>
  <r>
    <s v="ZPJ10"/>
    <x v="0"/>
    <x v="22"/>
    <x v="22"/>
    <s v="DIS-E Cap Blanket"/>
    <d v="1993-03-22T00:00:00"/>
    <x v="4"/>
    <n v="201504"/>
    <x v="0"/>
    <x v="0"/>
    <s v="366000"/>
    <s v="028                                "/>
    <s v="00"/>
    <s v="UADD    "/>
    <x v="7460"/>
    <s v="1000"/>
    <s v="ZPJ10"/>
    <x v="0"/>
    <s v="Elec Distribution 360-373"/>
    <s v="Mandated"/>
  </r>
  <r>
    <s v="ZPJ10"/>
    <x v="0"/>
    <x v="22"/>
    <x v="22"/>
    <s v="DIS-E Cap Blanket"/>
    <d v="1993-03-22T00:00:00"/>
    <x v="4"/>
    <n v="201504"/>
    <x v="0"/>
    <x v="0"/>
    <s v="367000"/>
    <s v="028                                "/>
    <s v="00"/>
    <s v="UADD    "/>
    <x v="7461"/>
    <s v="1000"/>
    <s v="ZPJ10"/>
    <x v="0"/>
    <s v="Elec Distribution 360-373"/>
    <s v="Mandated"/>
  </r>
  <r>
    <s v="ZPJ10"/>
    <x v="0"/>
    <x v="22"/>
    <x v="22"/>
    <s v="DIS-E Cap Blanket"/>
    <d v="1993-03-22T00:00:00"/>
    <x v="4"/>
    <n v="201504"/>
    <x v="0"/>
    <x v="0"/>
    <s v="369300"/>
    <s v="028                                "/>
    <s v="00"/>
    <s v="UADD    "/>
    <x v="7462"/>
    <s v="1000"/>
    <s v="ZPJ10"/>
    <x v="0"/>
    <s v="Elec Distribution 360-373"/>
    <s v="Mandated"/>
  </r>
  <r>
    <s v="ZPJ10"/>
    <x v="0"/>
    <x v="22"/>
    <x v="22"/>
    <s v="DIS-E Cap Blanket"/>
    <d v="1993-03-22T00:00:00"/>
    <x v="4"/>
    <n v="201504"/>
    <x v="0"/>
    <x v="0"/>
    <s v="373400"/>
    <s v="028                                "/>
    <s v="00"/>
    <s v="UADD    "/>
    <x v="7463"/>
    <s v="1000"/>
    <s v="ZPJ10"/>
    <x v="0"/>
    <s v="Elec Distribution 360-373"/>
    <s v="Mandated"/>
  </r>
  <r>
    <s v="ZBO10"/>
    <x v="0"/>
    <x v="23"/>
    <x v="23"/>
    <s v="DIS-E Cap Blanket"/>
    <d v="2005-01-01T00:00:00"/>
    <x v="4"/>
    <n v="201504"/>
    <x v="0"/>
    <x v="0"/>
    <s v="364000"/>
    <s v="028                                "/>
    <s v="00"/>
    <s v="UADD    "/>
    <x v="7464"/>
    <s v="1000"/>
    <s v="ZBO10"/>
    <x v="0"/>
    <s v="Elec Distribution 360-373"/>
    <s v="Mandated"/>
  </r>
  <r>
    <s v="ZBO10"/>
    <x v="0"/>
    <x v="23"/>
    <x v="23"/>
    <s v="DIS-E Cap Blanket"/>
    <d v="2005-01-01T00:00:00"/>
    <x v="4"/>
    <n v="201504"/>
    <x v="0"/>
    <x v="0"/>
    <s v="365000"/>
    <s v="028                                "/>
    <s v="00"/>
    <s v="UADD    "/>
    <x v="7465"/>
    <s v="1000"/>
    <s v="ZBO10"/>
    <x v="0"/>
    <s v="Elec Distribution 360-373"/>
    <s v="Mandated"/>
  </r>
  <r>
    <s v="ZBO10"/>
    <x v="0"/>
    <x v="23"/>
    <x v="23"/>
    <s v="DIS-E Cap Blanket"/>
    <d v="2005-01-01T00:00:00"/>
    <x v="4"/>
    <n v="201504"/>
    <x v="0"/>
    <x v="0"/>
    <s v="366000"/>
    <s v="028                                "/>
    <s v="00"/>
    <s v="UADD    "/>
    <x v="7466"/>
    <s v="1000"/>
    <s v="ZBO10"/>
    <x v="0"/>
    <s v="Elec Distribution 360-373"/>
    <s v="Mandated"/>
  </r>
  <r>
    <s v="ZBO10"/>
    <x v="0"/>
    <x v="23"/>
    <x v="23"/>
    <s v="DIS-E Cap Blanket"/>
    <d v="2005-01-01T00:00:00"/>
    <x v="4"/>
    <n v="201504"/>
    <x v="0"/>
    <x v="0"/>
    <s v="367000"/>
    <s v="028                                "/>
    <s v="00"/>
    <s v="UADD    "/>
    <x v="7467"/>
    <s v="1000"/>
    <s v="ZBO10"/>
    <x v="0"/>
    <s v="Elec Distribution 360-373"/>
    <s v="Mandated"/>
  </r>
  <r>
    <s v="ZBO10"/>
    <x v="0"/>
    <x v="23"/>
    <x v="23"/>
    <s v="DIS-E Cap Blanket"/>
    <d v="2005-01-01T00:00:00"/>
    <x v="4"/>
    <n v="201504"/>
    <x v="0"/>
    <x v="0"/>
    <s v="368000"/>
    <s v="028                                "/>
    <s v="00"/>
    <s v="UADD    "/>
    <x v="7468"/>
    <s v="1000"/>
    <s v="ZBO10"/>
    <x v="0"/>
    <s v="Elec Distribution 360-373"/>
    <s v="Mandated"/>
  </r>
  <r>
    <s v="ZBO10"/>
    <x v="0"/>
    <x v="23"/>
    <x v="23"/>
    <s v="DIS-E Cap Blanket"/>
    <d v="2005-01-01T00:00:00"/>
    <x v="4"/>
    <n v="201504"/>
    <x v="0"/>
    <x v="0"/>
    <s v="369300"/>
    <s v="028                                "/>
    <s v="00"/>
    <s v="UADD    "/>
    <x v="7469"/>
    <s v="1000"/>
    <s v="ZBO10"/>
    <x v="0"/>
    <s v="Elec Distribution 360-373"/>
    <s v="Mandated"/>
  </r>
  <r>
    <s v="ZCS10"/>
    <x v="0"/>
    <x v="24"/>
    <x v="24"/>
    <s v="DIS-E Cap Blanket"/>
    <d v="1994-09-02T00:00:00"/>
    <x v="4"/>
    <n v="201504"/>
    <x v="0"/>
    <x v="1"/>
    <s v="364000"/>
    <s v="038                                "/>
    <s v="00"/>
    <s v="UADD    "/>
    <x v="7470"/>
    <s v="1000"/>
    <s v="ZCS10"/>
    <x v="0"/>
    <s v="Elec Distribution 360-373"/>
    <s v="Mandated"/>
  </r>
  <r>
    <s v="ZCS10"/>
    <x v="0"/>
    <x v="24"/>
    <x v="24"/>
    <s v="DIS-E Cap Blanket"/>
    <d v="1994-09-02T00:00:00"/>
    <x v="4"/>
    <n v="201504"/>
    <x v="0"/>
    <x v="1"/>
    <s v="365000"/>
    <s v="038                                "/>
    <s v="00"/>
    <s v="UADD    "/>
    <x v="7471"/>
    <s v="1000"/>
    <s v="ZCS10"/>
    <x v="0"/>
    <s v="Elec Distribution 360-373"/>
    <s v="Mandated"/>
  </r>
  <r>
    <s v="ZCS10"/>
    <x v="0"/>
    <x v="24"/>
    <x v="24"/>
    <s v="DIS-E Cap Blanket"/>
    <d v="1994-09-02T00:00:00"/>
    <x v="4"/>
    <n v="201504"/>
    <x v="0"/>
    <x v="1"/>
    <s v="366000"/>
    <s v="038                                "/>
    <s v="00"/>
    <s v="UADD    "/>
    <x v="7472"/>
    <s v="1000"/>
    <s v="ZCS10"/>
    <x v="0"/>
    <s v="Elec Distribution 360-373"/>
    <s v="Mandated"/>
  </r>
  <r>
    <s v="ZCS10"/>
    <x v="0"/>
    <x v="24"/>
    <x v="24"/>
    <s v="DIS-E Cap Blanket"/>
    <d v="1994-09-02T00:00:00"/>
    <x v="4"/>
    <n v="201504"/>
    <x v="0"/>
    <x v="1"/>
    <s v="367000"/>
    <s v="038                                "/>
    <s v="00"/>
    <s v="UADD    "/>
    <x v="7473"/>
    <s v="1000"/>
    <s v="ZCS10"/>
    <x v="0"/>
    <s v="Elec Distribution 360-373"/>
    <s v="Mandated"/>
  </r>
  <r>
    <s v="ZCS10"/>
    <x v="0"/>
    <x v="24"/>
    <x v="24"/>
    <s v="DIS-E Cap Blanket"/>
    <d v="1994-09-02T00:00:00"/>
    <x v="4"/>
    <n v="201504"/>
    <x v="0"/>
    <x v="1"/>
    <s v="369300"/>
    <s v="038                                "/>
    <s v="00"/>
    <s v="UADD    "/>
    <x v="7474"/>
    <s v="1000"/>
    <s v="ZCS10"/>
    <x v="0"/>
    <s v="Elec Distribution 360-373"/>
    <s v="Mandated"/>
  </r>
  <r>
    <s v="ZBC10"/>
    <x v="0"/>
    <x v="25"/>
    <x v="25"/>
    <s v="DIS-E Cap Blanket"/>
    <d v="1993-03-22T00:00:00"/>
    <x v="4"/>
    <n v="201504"/>
    <x v="0"/>
    <x v="0"/>
    <s v="364000"/>
    <s v="028                                "/>
    <s v="00"/>
    <s v="UADD    "/>
    <x v="7475"/>
    <s v="1000"/>
    <s v="ZBC10"/>
    <x v="0"/>
    <s v="Elec Distribution 360-373"/>
    <s v="Mandated"/>
  </r>
  <r>
    <s v="ZBC10"/>
    <x v="0"/>
    <x v="25"/>
    <x v="25"/>
    <s v="DIS-E Cap Blanket"/>
    <d v="1993-03-22T00:00:00"/>
    <x v="4"/>
    <n v="201504"/>
    <x v="0"/>
    <x v="0"/>
    <s v="365000"/>
    <s v="028                                "/>
    <s v="00"/>
    <s v="UADD    "/>
    <x v="7476"/>
    <s v="1000"/>
    <s v="ZBC10"/>
    <x v="0"/>
    <s v="Elec Distribution 360-373"/>
    <s v="Mandated"/>
  </r>
  <r>
    <s v="ZBC10"/>
    <x v="0"/>
    <x v="25"/>
    <x v="25"/>
    <s v="DIS-E Cap Blanket"/>
    <d v="1993-03-22T00:00:00"/>
    <x v="4"/>
    <n v="201504"/>
    <x v="0"/>
    <x v="0"/>
    <s v="366000"/>
    <s v="028                                "/>
    <s v="00"/>
    <s v="UADD    "/>
    <x v="7477"/>
    <s v="1000"/>
    <s v="ZBC10"/>
    <x v="0"/>
    <s v="Elec Distribution 360-373"/>
    <s v="Mandated"/>
  </r>
  <r>
    <s v="ZBC10"/>
    <x v="0"/>
    <x v="25"/>
    <x v="25"/>
    <s v="DIS-E Cap Blanket"/>
    <d v="1993-03-22T00:00:00"/>
    <x v="4"/>
    <n v="201504"/>
    <x v="0"/>
    <x v="0"/>
    <s v="367000"/>
    <s v="028                                "/>
    <s v="00"/>
    <s v="UADD    "/>
    <x v="7478"/>
    <s v="1000"/>
    <s v="ZBC10"/>
    <x v="0"/>
    <s v="Elec Distribution 360-373"/>
    <s v="Mandated"/>
  </r>
  <r>
    <s v="ZBC10"/>
    <x v="0"/>
    <x v="25"/>
    <x v="25"/>
    <s v="DIS-E Cap Blanket"/>
    <d v="1993-03-22T00:00:00"/>
    <x v="4"/>
    <n v="201504"/>
    <x v="0"/>
    <x v="0"/>
    <s v="368000"/>
    <s v="028                                "/>
    <s v="00"/>
    <s v="UADD    "/>
    <x v="162"/>
    <s v="1000"/>
    <s v="ZBC10"/>
    <x v="0"/>
    <s v="Elec Distribution 360-373"/>
    <s v="Mandated"/>
  </r>
  <r>
    <s v="ZBC10"/>
    <x v="0"/>
    <x v="25"/>
    <x v="25"/>
    <s v="DIS-E Cap Blanket"/>
    <d v="1993-03-22T00:00:00"/>
    <x v="4"/>
    <n v="201504"/>
    <x v="0"/>
    <x v="0"/>
    <s v="369100"/>
    <s v="028                                "/>
    <s v="00"/>
    <s v="UADD    "/>
    <x v="7479"/>
    <s v="1000"/>
    <s v="ZBC10"/>
    <x v="0"/>
    <s v="Elec Distribution 360-373"/>
    <s v="Mandated"/>
  </r>
  <r>
    <s v="ZBC10"/>
    <x v="0"/>
    <x v="25"/>
    <x v="25"/>
    <s v="DIS-E Cap Blanket"/>
    <d v="1993-03-22T00:00:00"/>
    <x v="4"/>
    <n v="201504"/>
    <x v="0"/>
    <x v="0"/>
    <s v="369300"/>
    <s v="028                                "/>
    <s v="00"/>
    <s v="UADD    "/>
    <x v="7480"/>
    <s v="1000"/>
    <s v="ZBC10"/>
    <x v="0"/>
    <s v="Elec Distribution 360-373"/>
    <s v="Mandated"/>
  </r>
  <r>
    <s v="ZBC10"/>
    <x v="0"/>
    <x v="25"/>
    <x v="25"/>
    <s v="DIS-E Cap Blanket"/>
    <d v="1993-03-22T00:00:00"/>
    <x v="4"/>
    <n v="201504"/>
    <x v="0"/>
    <x v="0"/>
    <s v="373200"/>
    <s v="028                                "/>
    <s v="00"/>
    <s v="UADD    "/>
    <x v="7481"/>
    <s v="1000"/>
    <s v="ZBC10"/>
    <x v="0"/>
    <s v="Elec Distribution 360-373"/>
    <s v="Mandated"/>
  </r>
  <r>
    <s v="ZBC10"/>
    <x v="0"/>
    <x v="25"/>
    <x v="25"/>
    <s v="DIS-E Cap Blanket"/>
    <d v="1993-03-22T00:00:00"/>
    <x v="4"/>
    <n v="201504"/>
    <x v="0"/>
    <x v="0"/>
    <s v="373400"/>
    <s v="028                                "/>
    <s v="00"/>
    <s v="UADD    "/>
    <x v="7482"/>
    <s v="1000"/>
    <s v="ZBC10"/>
    <x v="0"/>
    <s v="Elec Distribution 360-373"/>
    <s v="Mandated"/>
  </r>
  <r>
    <s v="ZPJ10"/>
    <x v="0"/>
    <x v="26"/>
    <x v="26"/>
    <s v="DIS-E Cap Blanket"/>
    <d v="2003-09-05T00:00:00"/>
    <x v="4"/>
    <n v="201504"/>
    <x v="0"/>
    <x v="0"/>
    <s v="364000"/>
    <s v="028                                "/>
    <s v="00"/>
    <s v="UADD    "/>
    <x v="7483"/>
    <s v="1000"/>
    <s v="ZPJ10"/>
    <x v="0"/>
    <s v="Elec Distribution 360-373"/>
    <s v="Mandated"/>
  </r>
  <r>
    <s v="ZPJ10"/>
    <x v="0"/>
    <x v="26"/>
    <x v="26"/>
    <s v="DIS-E Cap Blanket"/>
    <d v="2003-09-05T00:00:00"/>
    <x v="4"/>
    <n v="201504"/>
    <x v="0"/>
    <x v="0"/>
    <s v="365000"/>
    <s v="028                                "/>
    <s v="00"/>
    <s v="UADD    "/>
    <x v="7483"/>
    <s v="1000"/>
    <s v="ZPJ10"/>
    <x v="0"/>
    <s v="Elec Distribution 360-373"/>
    <s v="Mandated"/>
  </r>
  <r>
    <s v="ZPJ10"/>
    <x v="0"/>
    <x v="26"/>
    <x v="26"/>
    <s v="DIS-E Cap Blanket"/>
    <d v="2003-09-05T00:00:00"/>
    <x v="4"/>
    <n v="201504"/>
    <x v="0"/>
    <x v="0"/>
    <s v="366000"/>
    <s v="028                                "/>
    <s v="00"/>
    <s v="UADD    "/>
    <x v="7484"/>
    <s v="1000"/>
    <s v="ZPJ10"/>
    <x v="0"/>
    <s v="Elec Distribution 360-373"/>
    <s v="Mandated"/>
  </r>
  <r>
    <s v="ZPJ10"/>
    <x v="0"/>
    <x v="26"/>
    <x v="26"/>
    <s v="DIS-E Cap Blanket"/>
    <d v="2003-09-05T00:00:00"/>
    <x v="4"/>
    <n v="201504"/>
    <x v="0"/>
    <x v="0"/>
    <s v="367000"/>
    <s v="028                                "/>
    <s v="00"/>
    <s v="UADD    "/>
    <x v="7483"/>
    <s v="1000"/>
    <s v="ZPJ10"/>
    <x v="0"/>
    <s v="Elec Distribution 360-373"/>
    <s v="Mandated"/>
  </r>
  <r>
    <s v="ZPJ10"/>
    <x v="0"/>
    <x v="26"/>
    <x v="26"/>
    <s v="DIS-E Cap Blanket"/>
    <d v="2003-09-05T00:00:00"/>
    <x v="4"/>
    <n v="201504"/>
    <x v="0"/>
    <x v="0"/>
    <s v="368000"/>
    <s v="028                                "/>
    <s v="00"/>
    <s v="UADD    "/>
    <x v="7483"/>
    <s v="1000"/>
    <s v="ZPJ10"/>
    <x v="0"/>
    <s v="Elec Distribution 360-373"/>
    <s v="Mandated"/>
  </r>
  <r>
    <s v="ZPJ10"/>
    <x v="0"/>
    <x v="26"/>
    <x v="26"/>
    <s v="DIS-E Cap Blanket"/>
    <d v="2003-09-05T00:00:00"/>
    <x v="4"/>
    <n v="201504"/>
    <x v="0"/>
    <x v="0"/>
    <s v="369100"/>
    <s v="028                                "/>
    <s v="00"/>
    <s v="UADD    "/>
    <x v="7483"/>
    <s v="1000"/>
    <s v="ZPJ10"/>
    <x v="0"/>
    <s v="Elec Distribution 360-373"/>
    <s v="Mandated"/>
  </r>
  <r>
    <s v="ZPJ10"/>
    <x v="0"/>
    <x v="26"/>
    <x v="26"/>
    <s v="DIS-E Cap Blanket"/>
    <d v="2003-09-05T00:00:00"/>
    <x v="4"/>
    <n v="201504"/>
    <x v="0"/>
    <x v="0"/>
    <s v="369300"/>
    <s v="028                                "/>
    <s v="00"/>
    <s v="UADD    "/>
    <x v="7483"/>
    <s v="1000"/>
    <s v="ZPJ10"/>
    <x v="0"/>
    <s v="Elec Distribution 360-373"/>
    <s v="Mandated"/>
  </r>
  <r>
    <s v="ZPJ10"/>
    <x v="0"/>
    <x v="26"/>
    <x v="26"/>
    <s v="DIS-E Cap Blanket"/>
    <d v="2003-09-05T00:00:00"/>
    <x v="4"/>
    <n v="201504"/>
    <x v="0"/>
    <x v="0"/>
    <s v="373200"/>
    <s v="028                                "/>
    <s v="00"/>
    <s v="UADD    "/>
    <x v="7483"/>
    <s v="1000"/>
    <s v="ZPJ10"/>
    <x v="0"/>
    <s v="Elec Distribution 360-373"/>
    <s v="Mandated"/>
  </r>
  <r>
    <s v="ZPJ10"/>
    <x v="0"/>
    <x v="26"/>
    <x v="26"/>
    <s v="DIS-E Cap Blanket"/>
    <d v="2003-09-05T00:00:00"/>
    <x v="4"/>
    <n v="201504"/>
    <x v="0"/>
    <x v="0"/>
    <s v="373300"/>
    <s v="028                                "/>
    <s v="00"/>
    <s v="UADD    "/>
    <x v="7483"/>
    <s v="1000"/>
    <s v="ZPJ10"/>
    <x v="0"/>
    <s v="Elec Distribution 360-373"/>
    <s v="Mandated"/>
  </r>
  <r>
    <s v="ZPJ10"/>
    <x v="0"/>
    <x v="26"/>
    <x v="26"/>
    <s v="DIS-E Cap Blanket"/>
    <d v="2003-09-05T00:00:00"/>
    <x v="4"/>
    <n v="201504"/>
    <x v="0"/>
    <x v="0"/>
    <s v="373400"/>
    <s v="028                                "/>
    <s v="00"/>
    <s v="UADD    "/>
    <x v="7483"/>
    <s v="1000"/>
    <s v="ZPJ10"/>
    <x v="0"/>
    <s v="Elec Distribution 360-373"/>
    <s v="Mandated"/>
  </r>
  <r>
    <s v="ZPJ10"/>
    <x v="0"/>
    <x v="1114"/>
    <x v="1114"/>
    <s v="DIS-E Cap Blanket"/>
    <d v="2003-09-05T00:00:00"/>
    <x v="4"/>
    <n v="201504"/>
    <x v="0"/>
    <x v="0"/>
    <s v="365000"/>
    <s v="028                                "/>
    <s v="00"/>
    <s v="UADD    "/>
    <x v="7485"/>
    <s v="1000"/>
    <s v="ZPJ10"/>
    <x v="0"/>
    <s v="Elec Distribution 360-373"/>
    <s v="Mandated"/>
  </r>
  <r>
    <s v="ZPJ10"/>
    <x v="0"/>
    <x v="1114"/>
    <x v="1114"/>
    <s v="DIS-E Cap Blanket"/>
    <d v="2003-09-05T00:00:00"/>
    <x v="4"/>
    <n v="201504"/>
    <x v="0"/>
    <x v="0"/>
    <s v="369300"/>
    <s v="028                                "/>
    <s v="00"/>
    <s v="UADD    "/>
    <x v="7486"/>
    <s v="1000"/>
    <s v="ZPJ10"/>
    <x v="0"/>
    <s v="Elec Distribution 360-373"/>
    <s v="Mandated"/>
  </r>
  <r>
    <s v="ZDP10"/>
    <x v="0"/>
    <x v="27"/>
    <x v="27"/>
    <s v="DIS-E Cap Blanket"/>
    <d v="2004-01-01T00:00:00"/>
    <x v="4"/>
    <n v="201504"/>
    <x v="0"/>
    <x v="0"/>
    <s v="364000"/>
    <s v="028                                "/>
    <s v="00"/>
    <s v="UADD    "/>
    <x v="7487"/>
    <s v="1000"/>
    <s v="ZDP10"/>
    <x v="0"/>
    <s v="Elec Distribution 360-373"/>
    <s v="Mandated"/>
  </r>
  <r>
    <s v="ZDP10"/>
    <x v="0"/>
    <x v="27"/>
    <x v="27"/>
    <s v="DIS-E Cap Blanket"/>
    <d v="2004-01-01T00:00:00"/>
    <x v="4"/>
    <n v="201504"/>
    <x v="0"/>
    <x v="0"/>
    <s v="365000"/>
    <s v="028                                "/>
    <s v="00"/>
    <s v="UADD    "/>
    <x v="7488"/>
    <s v="1000"/>
    <s v="ZDP10"/>
    <x v="0"/>
    <s v="Elec Distribution 360-373"/>
    <s v="Mandated"/>
  </r>
  <r>
    <s v="ZBC10"/>
    <x v="0"/>
    <x v="28"/>
    <x v="28"/>
    <s v="DIS-E Cap Blanket"/>
    <d v="2004-01-01T00:00:00"/>
    <x v="4"/>
    <n v="201504"/>
    <x v="0"/>
    <x v="0"/>
    <s v="364000"/>
    <s v="028                                "/>
    <s v="00"/>
    <s v="UADD    "/>
    <x v="239"/>
    <s v="1000"/>
    <s v="ZBC10"/>
    <x v="0"/>
    <s v="Elec Distribution 360-373"/>
    <s v="Mandated"/>
  </r>
  <r>
    <s v="ZBC10"/>
    <x v="0"/>
    <x v="28"/>
    <x v="28"/>
    <s v="DIS-E Cap Blanket"/>
    <d v="2004-01-01T00:00:00"/>
    <x v="4"/>
    <n v="201504"/>
    <x v="0"/>
    <x v="0"/>
    <s v="365000"/>
    <s v="028                                "/>
    <s v="00"/>
    <s v="UADD    "/>
    <x v="239"/>
    <s v="1000"/>
    <s v="ZBC10"/>
    <x v="0"/>
    <s v="Elec Distribution 360-373"/>
    <s v="Mandated"/>
  </r>
  <r>
    <s v="ZBC10"/>
    <x v="0"/>
    <x v="28"/>
    <x v="28"/>
    <s v="DIS-E Cap Blanket"/>
    <d v="2004-01-01T00:00:00"/>
    <x v="4"/>
    <n v="201504"/>
    <x v="0"/>
    <x v="0"/>
    <s v="366000"/>
    <s v="028                                "/>
    <s v="00"/>
    <s v="UADD    "/>
    <x v="239"/>
    <s v="1000"/>
    <s v="ZBC10"/>
    <x v="0"/>
    <s v="Elec Distribution 360-373"/>
    <s v="Mandated"/>
  </r>
  <r>
    <s v="ZBC10"/>
    <x v="0"/>
    <x v="28"/>
    <x v="28"/>
    <s v="DIS-E Cap Blanket"/>
    <d v="2004-01-01T00:00:00"/>
    <x v="4"/>
    <n v="201504"/>
    <x v="0"/>
    <x v="0"/>
    <s v="367000"/>
    <s v="028                                "/>
    <s v="00"/>
    <s v="UADD    "/>
    <x v="7489"/>
    <s v="1000"/>
    <s v="ZBC10"/>
    <x v="0"/>
    <s v="Elec Distribution 360-373"/>
    <s v="Mandated"/>
  </r>
  <r>
    <s v="ZBC10"/>
    <x v="0"/>
    <x v="28"/>
    <x v="28"/>
    <s v="DIS-E Cap Blanket"/>
    <d v="2004-01-01T00:00:00"/>
    <x v="4"/>
    <n v="201504"/>
    <x v="0"/>
    <x v="0"/>
    <s v="369300"/>
    <s v="028                                "/>
    <s v="00"/>
    <s v="UADD    "/>
    <x v="7490"/>
    <s v="1000"/>
    <s v="ZBC10"/>
    <x v="0"/>
    <s v="Elec Distribution 360-373"/>
    <s v="Mandated"/>
  </r>
  <r>
    <s v="ZBC10"/>
    <x v="0"/>
    <x v="28"/>
    <x v="28"/>
    <s v="DIS-E Cap Blanket"/>
    <d v="2004-01-01T00:00:00"/>
    <x v="4"/>
    <n v="201504"/>
    <x v="0"/>
    <x v="0"/>
    <s v="373200"/>
    <s v="028                                "/>
    <s v="00"/>
    <s v="UADD    "/>
    <x v="239"/>
    <s v="1000"/>
    <s v="ZBC10"/>
    <x v="0"/>
    <s v="Elec Distribution 360-373"/>
    <s v="Mandated"/>
  </r>
  <r>
    <s v="ZBC10"/>
    <x v="0"/>
    <x v="28"/>
    <x v="28"/>
    <s v="DIS-E Cap Blanket"/>
    <d v="2004-01-01T00:00:00"/>
    <x v="4"/>
    <n v="201504"/>
    <x v="0"/>
    <x v="0"/>
    <s v="373300"/>
    <s v="028                                "/>
    <s v="00"/>
    <s v="UADD    "/>
    <x v="7491"/>
    <s v="1000"/>
    <s v="ZBC10"/>
    <x v="0"/>
    <s v="Elec Distribution 360-373"/>
    <s v="Mandated"/>
  </r>
  <r>
    <s v="ZBC10"/>
    <x v="0"/>
    <x v="28"/>
    <x v="28"/>
    <s v="DIS-E Cap Blanket"/>
    <d v="2004-01-01T00:00:00"/>
    <x v="4"/>
    <n v="201504"/>
    <x v="0"/>
    <x v="0"/>
    <s v="373400"/>
    <s v="028                                "/>
    <s v="00"/>
    <s v="UADD    "/>
    <x v="7492"/>
    <s v="1000"/>
    <s v="ZBC10"/>
    <x v="0"/>
    <s v="Elec Distribution 360-373"/>
    <s v="Mandated"/>
  </r>
  <r>
    <s v="ZLL10"/>
    <x v="0"/>
    <x v="29"/>
    <x v="29"/>
    <s v="DIS-E Cap Blanket"/>
    <d v="2003-09-05T00:00:00"/>
    <x v="4"/>
    <n v="201504"/>
    <x v="0"/>
    <x v="0"/>
    <s v="367000"/>
    <s v="028                                "/>
    <s v="00"/>
    <s v="UADD    "/>
    <x v="7493"/>
    <s v="1000"/>
    <s v="ZLL10"/>
    <x v="0"/>
    <s v="Elec Distribution 360-373"/>
    <s v="Mandated"/>
  </r>
  <r>
    <s v="ZLL10"/>
    <x v="0"/>
    <x v="32"/>
    <x v="32"/>
    <s v="DIS-E Cap Blanket"/>
    <d v="2003-09-05T00:00:00"/>
    <x v="4"/>
    <n v="201504"/>
    <x v="0"/>
    <x v="1"/>
    <s v="364000"/>
    <s v="038                                "/>
    <s v="00"/>
    <s v="UADD    "/>
    <x v="7494"/>
    <s v="1000"/>
    <s v="ZLL10"/>
    <x v="0"/>
    <s v="Elec Distribution 360-373"/>
    <s v="Mandated"/>
  </r>
  <r>
    <s v="ZLL10"/>
    <x v="0"/>
    <x v="32"/>
    <x v="32"/>
    <s v="DIS-E Cap Blanket"/>
    <d v="2003-09-05T00:00:00"/>
    <x v="4"/>
    <n v="201504"/>
    <x v="0"/>
    <x v="1"/>
    <s v="365000"/>
    <s v="038                                "/>
    <s v="00"/>
    <s v="UADD    "/>
    <x v="7494"/>
    <s v="1000"/>
    <s v="ZLL10"/>
    <x v="0"/>
    <s v="Elec Distribution 360-373"/>
    <s v="Mandated"/>
  </r>
  <r>
    <s v="ZLL10"/>
    <x v="0"/>
    <x v="32"/>
    <x v="32"/>
    <s v="DIS-E Cap Blanket"/>
    <d v="2003-09-05T00:00:00"/>
    <x v="4"/>
    <n v="201504"/>
    <x v="0"/>
    <x v="1"/>
    <s v="366000"/>
    <s v="038                                "/>
    <s v="00"/>
    <s v="UADD    "/>
    <x v="7494"/>
    <s v="1000"/>
    <s v="ZLL10"/>
    <x v="0"/>
    <s v="Elec Distribution 360-373"/>
    <s v="Mandated"/>
  </r>
  <r>
    <s v="ZLL10"/>
    <x v="0"/>
    <x v="32"/>
    <x v="32"/>
    <s v="DIS-E Cap Blanket"/>
    <d v="2003-09-05T00:00:00"/>
    <x v="4"/>
    <n v="201504"/>
    <x v="0"/>
    <x v="1"/>
    <s v="367000"/>
    <s v="038                                "/>
    <s v="00"/>
    <s v="UADD    "/>
    <x v="7494"/>
    <s v="1000"/>
    <s v="ZLL10"/>
    <x v="0"/>
    <s v="Elec Distribution 360-373"/>
    <s v="Mandated"/>
  </r>
  <r>
    <s v="ZLL10"/>
    <x v="0"/>
    <x v="32"/>
    <x v="32"/>
    <s v="DIS-E Cap Blanket"/>
    <d v="2003-09-05T00:00:00"/>
    <x v="4"/>
    <n v="201504"/>
    <x v="0"/>
    <x v="1"/>
    <s v="368000"/>
    <s v="038                                "/>
    <s v="00"/>
    <s v="UADD    "/>
    <x v="4288"/>
    <s v="1000"/>
    <s v="ZLL10"/>
    <x v="0"/>
    <s v="Elec Distribution 360-373"/>
    <s v="Mandated"/>
  </r>
  <r>
    <s v="ZLL10"/>
    <x v="0"/>
    <x v="32"/>
    <x v="32"/>
    <s v="DIS-E Cap Blanket"/>
    <d v="2003-09-05T00:00:00"/>
    <x v="4"/>
    <n v="201504"/>
    <x v="0"/>
    <x v="1"/>
    <s v="369100"/>
    <s v="038                                "/>
    <s v="00"/>
    <s v="UADD    "/>
    <x v="7494"/>
    <s v="1000"/>
    <s v="ZLL10"/>
    <x v="0"/>
    <s v="Elec Distribution 360-373"/>
    <s v="Mandated"/>
  </r>
  <r>
    <s v="ZLL10"/>
    <x v="0"/>
    <x v="32"/>
    <x v="32"/>
    <s v="DIS-E Cap Blanket"/>
    <d v="2003-09-05T00:00:00"/>
    <x v="4"/>
    <n v="201504"/>
    <x v="0"/>
    <x v="1"/>
    <s v="369300"/>
    <s v="038                                "/>
    <s v="00"/>
    <s v="UADD    "/>
    <x v="7494"/>
    <s v="1000"/>
    <s v="ZLL10"/>
    <x v="0"/>
    <s v="Elec Distribution 360-373"/>
    <s v="Mandated"/>
  </r>
  <r>
    <s v="ZLL10"/>
    <x v="0"/>
    <x v="32"/>
    <x v="32"/>
    <s v="DIS-E Cap Blanket"/>
    <d v="2003-09-05T00:00:00"/>
    <x v="4"/>
    <n v="201504"/>
    <x v="0"/>
    <x v="1"/>
    <s v="373200"/>
    <s v="038                                "/>
    <s v="00"/>
    <s v="UADD    "/>
    <x v="7494"/>
    <s v="1000"/>
    <s v="ZLL10"/>
    <x v="0"/>
    <s v="Elec Distribution 360-373"/>
    <s v="Mandated"/>
  </r>
  <r>
    <s v="ZLL10"/>
    <x v="0"/>
    <x v="32"/>
    <x v="32"/>
    <s v="DIS-E Cap Blanket"/>
    <d v="2003-09-05T00:00:00"/>
    <x v="4"/>
    <n v="201504"/>
    <x v="0"/>
    <x v="1"/>
    <s v="373300"/>
    <s v="038                                "/>
    <s v="00"/>
    <s v="UADD    "/>
    <x v="7495"/>
    <s v="1000"/>
    <s v="ZLL10"/>
    <x v="0"/>
    <s v="Elec Distribution 360-373"/>
    <s v="Mandated"/>
  </r>
  <r>
    <s v="ZLL10"/>
    <x v="0"/>
    <x v="32"/>
    <x v="32"/>
    <s v="DIS-E Cap Blanket"/>
    <d v="2003-09-05T00:00:00"/>
    <x v="4"/>
    <n v="201504"/>
    <x v="0"/>
    <x v="1"/>
    <s v="373400"/>
    <s v="038                                "/>
    <s v="00"/>
    <s v="UADD    "/>
    <x v="7494"/>
    <s v="1000"/>
    <s v="ZLL10"/>
    <x v="0"/>
    <s v="Elec Distribution 360-373"/>
    <s v="Mandated"/>
  </r>
  <r>
    <s v="ZPJ10"/>
    <x v="0"/>
    <x v="33"/>
    <x v="33"/>
    <s v="DIS-E Cap Blanket"/>
    <d v="2003-09-05T00:00:00"/>
    <x v="4"/>
    <n v="201504"/>
    <x v="0"/>
    <x v="1"/>
    <s v="365000"/>
    <s v="038                                "/>
    <s v="00"/>
    <s v="UADD    "/>
    <x v="7496"/>
    <s v="1000"/>
    <s v="ZPJ10"/>
    <x v="0"/>
    <s v="Elec Distribution 360-373"/>
    <s v="Mandated"/>
  </r>
  <r>
    <s v="ZPJ10"/>
    <x v="0"/>
    <x v="33"/>
    <x v="33"/>
    <s v="DIS-E Cap Blanket"/>
    <d v="2003-09-05T00:00:00"/>
    <x v="4"/>
    <n v="201504"/>
    <x v="0"/>
    <x v="1"/>
    <s v="369300"/>
    <s v="038                                "/>
    <s v="00"/>
    <s v="UADD    "/>
    <x v="7497"/>
    <s v="1000"/>
    <s v="ZPJ10"/>
    <x v="0"/>
    <s v="Elec Distribution 360-373"/>
    <s v="Mandated"/>
  </r>
  <r>
    <s v="ZPJ10"/>
    <x v="0"/>
    <x v="34"/>
    <x v="34"/>
    <s v="DIS-E Cap Blanket"/>
    <d v="2003-09-05T00:00:00"/>
    <x v="4"/>
    <n v="201504"/>
    <x v="0"/>
    <x v="0"/>
    <s v="364000"/>
    <s v="028                                "/>
    <s v="00"/>
    <s v="UADD    "/>
    <x v="7498"/>
    <s v="1000"/>
    <s v="ZPJ10"/>
    <x v="0"/>
    <s v="Elec Distribution 360-373"/>
    <s v="Mandated"/>
  </r>
  <r>
    <s v="ZPJ10"/>
    <x v="0"/>
    <x v="34"/>
    <x v="34"/>
    <s v="DIS-E Cap Blanket"/>
    <d v="2003-09-05T00:00:00"/>
    <x v="4"/>
    <n v="201504"/>
    <x v="0"/>
    <x v="0"/>
    <s v="367000"/>
    <s v="028                                "/>
    <s v="00"/>
    <s v="UADD    "/>
    <x v="7499"/>
    <s v="1000"/>
    <s v="ZPJ10"/>
    <x v="0"/>
    <s v="Elec Distribution 360-373"/>
    <s v="Mandated"/>
  </r>
  <r>
    <s v="ZPJ10"/>
    <x v="0"/>
    <x v="34"/>
    <x v="34"/>
    <s v="DIS-E Cap Blanket"/>
    <d v="2003-09-05T00:00:00"/>
    <x v="4"/>
    <n v="201504"/>
    <x v="0"/>
    <x v="0"/>
    <s v="369100"/>
    <s v="028                                "/>
    <s v="00"/>
    <s v="UADD    "/>
    <x v="7500"/>
    <s v="1000"/>
    <s v="ZPJ10"/>
    <x v="0"/>
    <s v="Elec Distribution 360-373"/>
    <s v="Mandated"/>
  </r>
  <r>
    <s v="ZPJ10"/>
    <x v="0"/>
    <x v="34"/>
    <x v="34"/>
    <s v="DIS-E Cap Blanket"/>
    <d v="2003-09-05T00:00:00"/>
    <x v="4"/>
    <n v="201504"/>
    <x v="0"/>
    <x v="0"/>
    <s v="369300"/>
    <s v="028                                "/>
    <s v="00"/>
    <s v="UADD    "/>
    <x v="7501"/>
    <s v="1000"/>
    <s v="ZPJ10"/>
    <x v="0"/>
    <s v="Elec Distribution 360-373"/>
    <s v="Mandated"/>
  </r>
  <r>
    <s v="ZCS10"/>
    <x v="0"/>
    <x v="35"/>
    <x v="35"/>
    <s v="DIS-E Cap Blanket"/>
    <d v="2003-09-05T00:00:00"/>
    <x v="4"/>
    <n v="201504"/>
    <x v="0"/>
    <x v="1"/>
    <s v="365000"/>
    <s v="038                                "/>
    <s v="00"/>
    <s v="UADD    "/>
    <x v="7502"/>
    <s v="1000"/>
    <s v="ZCS10"/>
    <x v="0"/>
    <s v="Elec Distribution 360-373"/>
    <s v="Mandated"/>
  </r>
  <r>
    <s v="ZCS10"/>
    <x v="0"/>
    <x v="35"/>
    <x v="35"/>
    <s v="DIS-E Cap Blanket"/>
    <d v="2003-09-05T00:00:00"/>
    <x v="4"/>
    <n v="201504"/>
    <x v="0"/>
    <x v="1"/>
    <s v="366000"/>
    <s v="038                                "/>
    <s v="00"/>
    <s v="UADD    "/>
    <x v="7503"/>
    <s v="1000"/>
    <s v="ZCS10"/>
    <x v="0"/>
    <s v="Elec Distribution 360-373"/>
    <s v="Mandated"/>
  </r>
  <r>
    <s v="ZCS10"/>
    <x v="0"/>
    <x v="35"/>
    <x v="35"/>
    <s v="DIS-E Cap Blanket"/>
    <d v="2003-09-05T00:00:00"/>
    <x v="4"/>
    <n v="201504"/>
    <x v="0"/>
    <x v="1"/>
    <s v="367000"/>
    <s v="038                                "/>
    <s v="00"/>
    <s v="UADD    "/>
    <x v="7504"/>
    <s v="1000"/>
    <s v="ZCS10"/>
    <x v="0"/>
    <s v="Elec Distribution 360-373"/>
    <s v="Mandated"/>
  </r>
  <r>
    <s v="ZCS10"/>
    <x v="0"/>
    <x v="35"/>
    <x v="35"/>
    <s v="DIS-E Cap Blanket"/>
    <d v="2003-09-05T00:00:00"/>
    <x v="4"/>
    <n v="201504"/>
    <x v="0"/>
    <x v="1"/>
    <s v="369300"/>
    <s v="038                                "/>
    <s v="00"/>
    <s v="UADD    "/>
    <x v="7505"/>
    <s v="1000"/>
    <s v="ZCS10"/>
    <x v="0"/>
    <s v="Elec Distribution 360-373"/>
    <s v="Mandated"/>
  </r>
  <r>
    <s v="ZCJ10"/>
    <x v="0"/>
    <x v="36"/>
    <x v="36"/>
    <s v="DIS-E Cap Blanket"/>
    <d v="1951-01-01T00:00:00"/>
    <x v="4"/>
    <n v="201504"/>
    <x v="0"/>
    <x v="1"/>
    <s v="365000"/>
    <s v="038                                "/>
    <s v="00"/>
    <s v="UADD    "/>
    <x v="7506"/>
    <s v="1000"/>
    <s v="ZCJ10"/>
    <x v="0"/>
    <s v="Elec Distribution 360-373"/>
    <s v="Mandated"/>
  </r>
  <r>
    <s v="ZCJ10"/>
    <x v="0"/>
    <x v="36"/>
    <x v="36"/>
    <s v="DIS-E Cap Blanket"/>
    <d v="1951-01-01T00:00:00"/>
    <x v="4"/>
    <n v="201504"/>
    <x v="0"/>
    <x v="1"/>
    <s v="366000"/>
    <s v="038                                "/>
    <s v="00"/>
    <s v="UADD    "/>
    <x v="7507"/>
    <s v="1000"/>
    <s v="ZCJ10"/>
    <x v="0"/>
    <s v="Elec Distribution 360-373"/>
    <s v="Mandated"/>
  </r>
  <r>
    <s v="ZCJ10"/>
    <x v="0"/>
    <x v="36"/>
    <x v="36"/>
    <s v="DIS-E Cap Blanket"/>
    <d v="1951-01-01T00:00:00"/>
    <x v="4"/>
    <n v="201504"/>
    <x v="0"/>
    <x v="1"/>
    <s v="367000"/>
    <s v="038                                "/>
    <s v="00"/>
    <s v="UADD    "/>
    <x v="7508"/>
    <s v="1000"/>
    <s v="ZCJ10"/>
    <x v="0"/>
    <s v="Elec Distribution 360-373"/>
    <s v="Mandated"/>
  </r>
  <r>
    <s v="ZCJ10"/>
    <x v="0"/>
    <x v="36"/>
    <x v="36"/>
    <s v="DIS-E Cap Blanket"/>
    <d v="1951-01-01T00:00:00"/>
    <x v="4"/>
    <n v="201504"/>
    <x v="0"/>
    <x v="1"/>
    <s v="369300"/>
    <s v="038                                "/>
    <s v="00"/>
    <s v="UADD    "/>
    <x v="7509"/>
    <s v="1000"/>
    <s v="ZCJ10"/>
    <x v="0"/>
    <s v="Elec Distribution 360-373"/>
    <s v="Mandated"/>
  </r>
  <r>
    <s v="ZCJ10"/>
    <x v="0"/>
    <x v="36"/>
    <x v="36"/>
    <s v="DIS-E Cap Blanket"/>
    <d v="1951-01-01T00:00:00"/>
    <x v="4"/>
    <n v="201504"/>
    <x v="0"/>
    <x v="1"/>
    <s v="373300"/>
    <s v="038                                "/>
    <s v="00"/>
    <s v="UADD    "/>
    <x v="7510"/>
    <s v="1000"/>
    <s v="ZCJ10"/>
    <x v="0"/>
    <s v="Elec Distribution 360-373"/>
    <s v="Mandated"/>
  </r>
  <r>
    <s v="ZCJ10"/>
    <x v="0"/>
    <x v="36"/>
    <x v="36"/>
    <s v="DIS-E Cap Blanket"/>
    <d v="1951-01-01T00:00:00"/>
    <x v="4"/>
    <n v="201504"/>
    <x v="0"/>
    <x v="1"/>
    <s v="373400"/>
    <s v="038                                "/>
    <s v="00"/>
    <s v="UADD    "/>
    <x v="7511"/>
    <s v="1000"/>
    <s v="ZCJ10"/>
    <x v="0"/>
    <s v="Elec Distribution 360-373"/>
    <s v="Mandated"/>
  </r>
  <r>
    <s v="ZBW10"/>
    <x v="0"/>
    <x v="37"/>
    <x v="37"/>
    <s v="DIS-E Cap Blanket"/>
    <d v="2004-01-01T00:00:00"/>
    <x v="4"/>
    <n v="201504"/>
    <x v="0"/>
    <x v="0"/>
    <s v="364000"/>
    <s v="028                                "/>
    <s v="00"/>
    <s v="UADD    "/>
    <x v="7512"/>
    <s v="1000"/>
    <s v="ZBW10"/>
    <x v="0"/>
    <s v="Elec Distribution 360-373"/>
    <s v="Mandated"/>
  </r>
  <r>
    <s v="ZBW10"/>
    <x v="0"/>
    <x v="37"/>
    <x v="37"/>
    <s v="DIS-E Cap Blanket"/>
    <d v="2004-01-01T00:00:00"/>
    <x v="4"/>
    <n v="201504"/>
    <x v="0"/>
    <x v="0"/>
    <s v="365000"/>
    <s v="028                                "/>
    <s v="00"/>
    <s v="UADD    "/>
    <x v="7512"/>
    <s v="1000"/>
    <s v="ZBW10"/>
    <x v="0"/>
    <s v="Elec Distribution 360-373"/>
    <s v="Mandated"/>
  </r>
  <r>
    <s v="ZBW10"/>
    <x v="0"/>
    <x v="37"/>
    <x v="37"/>
    <s v="DIS-E Cap Blanket"/>
    <d v="2004-01-01T00:00:00"/>
    <x v="4"/>
    <n v="201504"/>
    <x v="0"/>
    <x v="0"/>
    <s v="366000"/>
    <s v="028                                "/>
    <s v="00"/>
    <s v="UADD    "/>
    <x v="5695"/>
    <s v="1000"/>
    <s v="ZBW10"/>
    <x v="0"/>
    <s v="Elec Distribution 360-373"/>
    <s v="Mandated"/>
  </r>
  <r>
    <s v="ZBW10"/>
    <x v="0"/>
    <x v="37"/>
    <x v="37"/>
    <s v="DIS-E Cap Blanket"/>
    <d v="2004-01-01T00:00:00"/>
    <x v="4"/>
    <n v="201504"/>
    <x v="0"/>
    <x v="0"/>
    <s v="367000"/>
    <s v="028                                "/>
    <s v="00"/>
    <s v="UADD    "/>
    <x v="7512"/>
    <s v="1000"/>
    <s v="ZBW10"/>
    <x v="0"/>
    <s v="Elec Distribution 360-373"/>
    <s v="Mandated"/>
  </r>
  <r>
    <s v="ZBW10"/>
    <x v="0"/>
    <x v="37"/>
    <x v="37"/>
    <s v="DIS-E Cap Blanket"/>
    <d v="2004-01-01T00:00:00"/>
    <x v="4"/>
    <n v="201504"/>
    <x v="0"/>
    <x v="0"/>
    <s v="368000"/>
    <s v="028                                "/>
    <s v="00"/>
    <s v="UADD    "/>
    <x v="7512"/>
    <s v="1000"/>
    <s v="ZBW10"/>
    <x v="0"/>
    <s v="Elec Distribution 360-373"/>
    <s v="Mandated"/>
  </r>
  <r>
    <s v="ZBW10"/>
    <x v="0"/>
    <x v="37"/>
    <x v="37"/>
    <s v="DIS-E Cap Blanket"/>
    <d v="2004-01-01T00:00:00"/>
    <x v="4"/>
    <n v="201504"/>
    <x v="0"/>
    <x v="0"/>
    <s v="369100"/>
    <s v="028                                "/>
    <s v="00"/>
    <s v="UADD    "/>
    <x v="7512"/>
    <s v="1000"/>
    <s v="ZBW10"/>
    <x v="0"/>
    <s v="Elec Distribution 360-373"/>
    <s v="Mandated"/>
  </r>
  <r>
    <s v="ZBW10"/>
    <x v="0"/>
    <x v="37"/>
    <x v="37"/>
    <s v="DIS-E Cap Blanket"/>
    <d v="2004-01-01T00:00:00"/>
    <x v="4"/>
    <n v="201504"/>
    <x v="0"/>
    <x v="0"/>
    <s v="369300"/>
    <s v="028                                "/>
    <s v="00"/>
    <s v="UADD    "/>
    <x v="7512"/>
    <s v="1000"/>
    <s v="ZBW10"/>
    <x v="0"/>
    <s v="Elec Distribution 360-373"/>
    <s v="Mandated"/>
  </r>
  <r>
    <s v="ZBW10"/>
    <x v="0"/>
    <x v="37"/>
    <x v="37"/>
    <s v="DIS-E Cap Blanket"/>
    <d v="2004-01-01T00:00:00"/>
    <x v="4"/>
    <n v="201504"/>
    <x v="0"/>
    <x v="0"/>
    <s v="373200"/>
    <s v="028                                "/>
    <s v="00"/>
    <s v="UADD    "/>
    <x v="7512"/>
    <s v="1000"/>
    <s v="ZBW10"/>
    <x v="0"/>
    <s v="Elec Distribution 360-373"/>
    <s v="Mandated"/>
  </r>
  <r>
    <s v="ZBW10"/>
    <x v="0"/>
    <x v="37"/>
    <x v="37"/>
    <s v="DIS-E Cap Blanket"/>
    <d v="2004-01-01T00:00:00"/>
    <x v="4"/>
    <n v="201504"/>
    <x v="0"/>
    <x v="0"/>
    <s v="373300"/>
    <s v="028                                "/>
    <s v="00"/>
    <s v="UADD    "/>
    <x v="7512"/>
    <s v="1000"/>
    <s v="ZBW10"/>
    <x v="0"/>
    <s v="Elec Distribution 360-373"/>
    <s v="Mandated"/>
  </r>
  <r>
    <s v="ZBW10"/>
    <x v="0"/>
    <x v="37"/>
    <x v="37"/>
    <s v="DIS-E Cap Blanket"/>
    <d v="2004-01-01T00:00:00"/>
    <x v="4"/>
    <n v="201504"/>
    <x v="0"/>
    <x v="0"/>
    <s v="373400"/>
    <s v="028                                "/>
    <s v="00"/>
    <s v="UADD    "/>
    <x v="7512"/>
    <s v="1000"/>
    <s v="ZBW10"/>
    <x v="0"/>
    <s v="Elec Distribution 360-373"/>
    <s v="Mandated"/>
  </r>
  <r>
    <s v="ZBC10"/>
    <x v="0"/>
    <x v="39"/>
    <x v="39"/>
    <s v="DIS-E Cap Blanket"/>
    <d v="2004-01-01T00:00:00"/>
    <x v="4"/>
    <n v="201504"/>
    <x v="0"/>
    <x v="0"/>
    <s v="364000"/>
    <s v="028                                "/>
    <s v="00"/>
    <s v="UADD    "/>
    <x v="94"/>
    <s v="1000"/>
    <s v="ZBC10"/>
    <x v="0"/>
    <s v="Elec Distribution 360-373"/>
    <s v="Mandated"/>
  </r>
  <r>
    <s v="ZBC10"/>
    <x v="0"/>
    <x v="39"/>
    <x v="39"/>
    <s v="DIS-E Cap Blanket"/>
    <d v="2004-01-01T00:00:00"/>
    <x v="4"/>
    <n v="201504"/>
    <x v="0"/>
    <x v="0"/>
    <s v="365000"/>
    <s v="028                                "/>
    <s v="00"/>
    <s v="UADD    "/>
    <x v="239"/>
    <s v="1000"/>
    <s v="ZBC10"/>
    <x v="0"/>
    <s v="Elec Distribution 360-373"/>
    <s v="Mandated"/>
  </r>
  <r>
    <s v="ZBC10"/>
    <x v="0"/>
    <x v="39"/>
    <x v="39"/>
    <s v="DIS-E Cap Blanket"/>
    <d v="2004-01-01T00:00:00"/>
    <x v="4"/>
    <n v="201504"/>
    <x v="0"/>
    <x v="0"/>
    <s v="366000"/>
    <s v="028                                "/>
    <s v="00"/>
    <s v="UADD    "/>
    <x v="7513"/>
    <s v="1000"/>
    <s v="ZBC10"/>
    <x v="0"/>
    <s v="Elec Distribution 360-373"/>
    <s v="Mandated"/>
  </r>
  <r>
    <s v="ZBC10"/>
    <x v="0"/>
    <x v="39"/>
    <x v="39"/>
    <s v="DIS-E Cap Blanket"/>
    <d v="2004-01-01T00:00:00"/>
    <x v="4"/>
    <n v="201504"/>
    <x v="0"/>
    <x v="0"/>
    <s v="367000"/>
    <s v="028                                "/>
    <s v="00"/>
    <s v="UADD    "/>
    <x v="7514"/>
    <s v="1000"/>
    <s v="ZBC10"/>
    <x v="0"/>
    <s v="Elec Distribution 360-373"/>
    <s v="Mandated"/>
  </r>
  <r>
    <s v="ZBC10"/>
    <x v="0"/>
    <x v="39"/>
    <x v="39"/>
    <s v="DIS-E Cap Blanket"/>
    <d v="2004-01-01T00:00:00"/>
    <x v="4"/>
    <n v="201504"/>
    <x v="0"/>
    <x v="0"/>
    <s v="369100"/>
    <s v="028                                "/>
    <s v="00"/>
    <s v="UADD    "/>
    <x v="239"/>
    <s v="1000"/>
    <s v="ZBC10"/>
    <x v="0"/>
    <s v="Elec Distribution 360-373"/>
    <s v="Mandated"/>
  </r>
  <r>
    <s v="ZBC10"/>
    <x v="0"/>
    <x v="39"/>
    <x v="39"/>
    <s v="DIS-E Cap Blanket"/>
    <d v="2004-01-01T00:00:00"/>
    <x v="4"/>
    <n v="201504"/>
    <x v="0"/>
    <x v="0"/>
    <s v="369300"/>
    <s v="028                                "/>
    <s v="00"/>
    <s v="UADD    "/>
    <x v="7515"/>
    <s v="1000"/>
    <s v="ZBC10"/>
    <x v="0"/>
    <s v="Elec Distribution 360-373"/>
    <s v="Mandated"/>
  </r>
  <r>
    <s v="ZBC10"/>
    <x v="0"/>
    <x v="39"/>
    <x v="39"/>
    <s v="DIS-E Cap Blanket"/>
    <d v="2004-01-01T00:00:00"/>
    <x v="4"/>
    <n v="201504"/>
    <x v="0"/>
    <x v="0"/>
    <s v="373200"/>
    <s v="028                                "/>
    <s v="00"/>
    <s v="UADD    "/>
    <x v="89"/>
    <s v="1000"/>
    <s v="ZBC10"/>
    <x v="0"/>
    <s v="Elec Distribution 360-373"/>
    <s v="Mandated"/>
  </r>
  <r>
    <s v="ZBC10"/>
    <x v="0"/>
    <x v="39"/>
    <x v="39"/>
    <s v="DIS-E Cap Blanket"/>
    <d v="2004-01-01T00:00:00"/>
    <x v="4"/>
    <n v="201504"/>
    <x v="0"/>
    <x v="0"/>
    <s v="373300"/>
    <s v="028                                "/>
    <s v="00"/>
    <s v="UADD    "/>
    <x v="239"/>
    <s v="1000"/>
    <s v="ZBC10"/>
    <x v="0"/>
    <s v="Elec Distribution 360-373"/>
    <s v="Mandated"/>
  </r>
  <r>
    <s v="ZBC10"/>
    <x v="0"/>
    <x v="39"/>
    <x v="39"/>
    <s v="DIS-E Cap Blanket"/>
    <d v="2004-01-01T00:00:00"/>
    <x v="4"/>
    <n v="201504"/>
    <x v="0"/>
    <x v="0"/>
    <s v="373400"/>
    <s v="028                                "/>
    <s v="00"/>
    <s v="UADD    "/>
    <x v="89"/>
    <s v="1000"/>
    <s v="ZBC10"/>
    <x v="0"/>
    <s v="Elec Distribution 360-373"/>
    <s v="Mandated"/>
  </r>
  <r>
    <s v="ZBC10"/>
    <x v="0"/>
    <x v="40"/>
    <x v="40"/>
    <s v="DIS-E Cap Blanket"/>
    <d v="2004-01-01T00:00:00"/>
    <x v="4"/>
    <n v="201504"/>
    <x v="0"/>
    <x v="0"/>
    <s v="367000"/>
    <s v="028                                "/>
    <s v="00"/>
    <s v="UADD    "/>
    <x v="7516"/>
    <s v="1000"/>
    <s v="ZBC10"/>
    <x v="0"/>
    <s v="Elec Distribution 360-373"/>
    <s v="Mandated"/>
  </r>
  <r>
    <s v="ZBC10"/>
    <x v="0"/>
    <x v="40"/>
    <x v="40"/>
    <s v="DIS-E Cap Blanket"/>
    <d v="2004-01-01T00:00:00"/>
    <x v="4"/>
    <n v="201504"/>
    <x v="0"/>
    <x v="0"/>
    <s v="369300"/>
    <s v="028                                "/>
    <s v="00"/>
    <s v="UADD    "/>
    <x v="7517"/>
    <s v="1000"/>
    <s v="ZBC10"/>
    <x v="0"/>
    <s v="Elec Distribution 360-373"/>
    <s v="Mandated"/>
  </r>
  <r>
    <s v="ZBC10"/>
    <x v="0"/>
    <x v="44"/>
    <x v="44"/>
    <s v="DIS-E Cap Specific"/>
    <d v="2007-06-01T00:00:00"/>
    <x v="4"/>
    <n v="201504"/>
    <x v="0"/>
    <x v="0"/>
    <s v="366000"/>
    <s v="028                                "/>
    <s v="00"/>
    <s v="CFNU    "/>
    <x v="3784"/>
    <s v="1000"/>
    <s v="ZBC10"/>
    <x v="0"/>
    <s v="Elec Distribution 360-373"/>
    <s v="Mandated"/>
  </r>
  <r>
    <s v="ZBC10"/>
    <x v="0"/>
    <x v="44"/>
    <x v="44"/>
    <s v="DIS-E Cap Specific"/>
    <d v="2007-06-01T00:00:00"/>
    <x v="4"/>
    <n v="201504"/>
    <x v="0"/>
    <x v="0"/>
    <s v="367000"/>
    <s v="028                                "/>
    <s v="00"/>
    <s v="CFNU    "/>
    <x v="7518"/>
    <s v="1000"/>
    <s v="ZBC10"/>
    <x v="0"/>
    <s v="Elec Distribution 360-373"/>
    <s v="Mandated"/>
  </r>
  <r>
    <s v="ZBC10"/>
    <x v="0"/>
    <x v="44"/>
    <x v="44"/>
    <s v="DIS-E Cap Specific"/>
    <d v="2007-06-01T00:00:00"/>
    <x v="4"/>
    <n v="201504"/>
    <x v="0"/>
    <x v="0"/>
    <s v="369300"/>
    <s v="028                                "/>
    <s v="00"/>
    <s v="CFNU    "/>
    <x v="7519"/>
    <s v="1000"/>
    <s v="ZBC10"/>
    <x v="0"/>
    <s v="Elec Distribution 360-373"/>
    <s v="Mandated"/>
  </r>
  <r>
    <s v="ZBC10"/>
    <x v="0"/>
    <x v="1115"/>
    <x v="1115"/>
    <s v="DIS-E Cap Specific"/>
    <d v="2014-04-01T00:00:00"/>
    <x v="4"/>
    <n v="201504"/>
    <x v="0"/>
    <x v="0"/>
    <s v="367000"/>
    <s v="028                                "/>
    <s v="00"/>
    <s v="UADD    "/>
    <x v="7520"/>
    <s v="1000"/>
    <s v="ZBC10"/>
    <x v="0"/>
    <s v="Elec Distribution 360-373"/>
    <s v="Mandated"/>
  </r>
  <r>
    <s v="ZDP10"/>
    <x v="0"/>
    <x v="46"/>
    <x v="46"/>
    <s v="DIS-E Cap Blanket"/>
    <d v="2004-01-01T00:00:00"/>
    <x v="4"/>
    <n v="201504"/>
    <x v="0"/>
    <x v="0"/>
    <s v="364000"/>
    <s v="028                                "/>
    <s v="00"/>
    <s v="UADD    "/>
    <x v="7521"/>
    <s v="1000"/>
    <s v="ZDP10"/>
    <x v="0"/>
    <s v="Elec Distribution 360-373"/>
    <s v="Mandated"/>
  </r>
  <r>
    <s v="ZDP10"/>
    <x v="0"/>
    <x v="46"/>
    <x v="46"/>
    <s v="DIS-E Cap Blanket"/>
    <d v="2004-01-01T00:00:00"/>
    <x v="4"/>
    <n v="201504"/>
    <x v="0"/>
    <x v="0"/>
    <s v="365000"/>
    <s v="028                                "/>
    <s v="00"/>
    <s v="UADD    "/>
    <x v="7522"/>
    <s v="1000"/>
    <s v="ZDP10"/>
    <x v="0"/>
    <s v="Elec Distribution 360-373"/>
    <s v="Mandated"/>
  </r>
  <r>
    <s v="ZDP10"/>
    <x v="0"/>
    <x v="46"/>
    <x v="46"/>
    <s v="DIS-E Cap Blanket"/>
    <d v="2004-01-01T00:00:00"/>
    <x v="4"/>
    <n v="201504"/>
    <x v="0"/>
    <x v="0"/>
    <s v="369300"/>
    <s v="028                                "/>
    <s v="00"/>
    <s v="UADD    "/>
    <x v="7523"/>
    <s v="1000"/>
    <s v="ZDP10"/>
    <x v="0"/>
    <s v="Elec Distribution 360-373"/>
    <s v="Mandated"/>
  </r>
  <r>
    <s v="ZBC10"/>
    <x v="0"/>
    <x v="47"/>
    <x v="47"/>
    <s v="DIS-E Cap Blanket"/>
    <d v="2004-01-01T00:00:00"/>
    <x v="4"/>
    <n v="201504"/>
    <x v="0"/>
    <x v="0"/>
    <s v="364000"/>
    <s v="028                                "/>
    <s v="00"/>
    <s v="UADD    "/>
    <x v="239"/>
    <s v="1000"/>
    <s v="ZBC10"/>
    <x v="0"/>
    <s v="Elec Distribution 360-373"/>
    <s v="Mandated"/>
  </r>
  <r>
    <s v="ZBC10"/>
    <x v="0"/>
    <x v="47"/>
    <x v="47"/>
    <s v="DIS-E Cap Blanket"/>
    <d v="2004-01-01T00:00:00"/>
    <x v="4"/>
    <n v="201504"/>
    <x v="0"/>
    <x v="0"/>
    <s v="365000"/>
    <s v="028                                "/>
    <s v="00"/>
    <s v="UADD    "/>
    <x v="239"/>
    <s v="1000"/>
    <s v="ZBC10"/>
    <x v="0"/>
    <s v="Elec Distribution 360-373"/>
    <s v="Mandated"/>
  </r>
  <r>
    <s v="ZBC10"/>
    <x v="0"/>
    <x v="47"/>
    <x v="47"/>
    <s v="DIS-E Cap Blanket"/>
    <d v="2004-01-01T00:00:00"/>
    <x v="4"/>
    <n v="201504"/>
    <x v="0"/>
    <x v="0"/>
    <s v="366000"/>
    <s v="028                                "/>
    <s v="00"/>
    <s v="UADD    "/>
    <x v="239"/>
    <s v="1000"/>
    <s v="ZBC10"/>
    <x v="0"/>
    <s v="Elec Distribution 360-373"/>
    <s v="Mandated"/>
  </r>
  <r>
    <s v="ZBC10"/>
    <x v="0"/>
    <x v="47"/>
    <x v="47"/>
    <s v="DIS-E Cap Blanket"/>
    <d v="2004-01-01T00:00:00"/>
    <x v="4"/>
    <n v="201504"/>
    <x v="0"/>
    <x v="0"/>
    <s v="367000"/>
    <s v="028                                "/>
    <s v="00"/>
    <s v="UADD    "/>
    <x v="7524"/>
    <s v="1000"/>
    <s v="ZBC10"/>
    <x v="0"/>
    <s v="Elec Distribution 360-373"/>
    <s v="Mandated"/>
  </r>
  <r>
    <s v="ZBC10"/>
    <x v="0"/>
    <x v="47"/>
    <x v="47"/>
    <s v="DIS-E Cap Blanket"/>
    <d v="2004-01-01T00:00:00"/>
    <x v="4"/>
    <n v="201504"/>
    <x v="0"/>
    <x v="0"/>
    <s v="369100"/>
    <s v="028                                "/>
    <s v="00"/>
    <s v="UADD    "/>
    <x v="239"/>
    <s v="1000"/>
    <s v="ZBC10"/>
    <x v="0"/>
    <s v="Elec Distribution 360-373"/>
    <s v="Mandated"/>
  </r>
  <r>
    <s v="ZBC10"/>
    <x v="0"/>
    <x v="47"/>
    <x v="47"/>
    <s v="DIS-E Cap Blanket"/>
    <d v="2004-01-01T00:00:00"/>
    <x v="4"/>
    <n v="201504"/>
    <x v="0"/>
    <x v="0"/>
    <s v="369300"/>
    <s v="028                                "/>
    <s v="00"/>
    <s v="UADD    "/>
    <x v="239"/>
    <s v="1000"/>
    <s v="ZBC10"/>
    <x v="0"/>
    <s v="Elec Distribution 360-373"/>
    <s v="Mandated"/>
  </r>
  <r>
    <s v="ZBR10"/>
    <x v="0"/>
    <x v="48"/>
    <x v="48"/>
    <s v="DIS-E Cap Blanket"/>
    <d v="1984-01-01T00:00:00"/>
    <x v="4"/>
    <n v="201504"/>
    <x v="0"/>
    <x v="0"/>
    <s v="364000"/>
    <s v="028                                "/>
    <s v="00"/>
    <s v="UADD    "/>
    <x v="7525"/>
    <s v="1000"/>
    <s v="ZBR10"/>
    <x v="0"/>
    <s v="Elec Distribution 360-373"/>
    <s v="Mandated"/>
  </r>
  <r>
    <s v="ZBR10"/>
    <x v="0"/>
    <x v="48"/>
    <x v="48"/>
    <s v="DIS-E Cap Blanket"/>
    <d v="1984-01-01T00:00:00"/>
    <x v="4"/>
    <n v="201504"/>
    <x v="0"/>
    <x v="0"/>
    <s v="365000"/>
    <s v="028                                "/>
    <s v="00"/>
    <s v="UADD    "/>
    <x v="7526"/>
    <s v="1000"/>
    <s v="ZBR10"/>
    <x v="0"/>
    <s v="Elec Distribution 360-373"/>
    <s v="Mandated"/>
  </r>
  <r>
    <s v="ZBR10"/>
    <x v="0"/>
    <x v="48"/>
    <x v="48"/>
    <s v="DIS-E Cap Blanket"/>
    <d v="1984-01-01T00:00:00"/>
    <x v="4"/>
    <n v="201504"/>
    <x v="0"/>
    <x v="0"/>
    <s v="366000"/>
    <s v="028                                "/>
    <s v="00"/>
    <s v="UADD    "/>
    <x v="7527"/>
    <s v="1000"/>
    <s v="ZBR10"/>
    <x v="0"/>
    <s v="Elec Distribution 360-373"/>
    <s v="Mandated"/>
  </r>
  <r>
    <s v="ZBR10"/>
    <x v="0"/>
    <x v="48"/>
    <x v="48"/>
    <s v="DIS-E Cap Blanket"/>
    <d v="1984-01-01T00:00:00"/>
    <x v="4"/>
    <n v="201504"/>
    <x v="0"/>
    <x v="0"/>
    <s v="369300"/>
    <s v="028                                "/>
    <s v="00"/>
    <s v="UADD    "/>
    <x v="7528"/>
    <s v="1000"/>
    <s v="ZBR10"/>
    <x v="0"/>
    <s v="Elec Distribution 360-373"/>
    <s v="Mandated"/>
  </r>
  <r>
    <s v="ZBR10"/>
    <x v="0"/>
    <x v="48"/>
    <x v="48"/>
    <s v="DIS-E Cap Blanket"/>
    <d v="1984-01-01T00:00:00"/>
    <x v="4"/>
    <n v="201504"/>
    <x v="0"/>
    <x v="0"/>
    <s v="373400"/>
    <s v="028                                "/>
    <s v="00"/>
    <s v="UADD    "/>
    <x v="7529"/>
    <s v="1000"/>
    <s v="ZBR10"/>
    <x v="0"/>
    <s v="Elec Distribution 360-373"/>
    <s v="Mandated"/>
  </r>
  <r>
    <s v="ZPJ10"/>
    <x v="0"/>
    <x v="49"/>
    <x v="49"/>
    <s v="DIS-E Cap Blanket"/>
    <d v="2004-10-01T00:00:00"/>
    <x v="4"/>
    <n v="201504"/>
    <x v="0"/>
    <x v="1"/>
    <s v="364000"/>
    <s v="038                                "/>
    <s v="00"/>
    <s v="UADD    "/>
    <x v="7530"/>
    <s v="1000"/>
    <s v="ZPJ10"/>
    <x v="0"/>
    <s v="Elec Distribution 360-373"/>
    <s v="Mandated"/>
  </r>
  <r>
    <s v="ZPJ10"/>
    <x v="0"/>
    <x v="49"/>
    <x v="49"/>
    <s v="DIS-E Cap Blanket"/>
    <d v="2004-10-01T00:00:00"/>
    <x v="4"/>
    <n v="201504"/>
    <x v="0"/>
    <x v="1"/>
    <s v="365000"/>
    <s v="038                                "/>
    <s v="00"/>
    <s v="UADD    "/>
    <x v="7531"/>
    <s v="1000"/>
    <s v="ZPJ10"/>
    <x v="0"/>
    <s v="Elec Distribution 360-373"/>
    <s v="Mandated"/>
  </r>
  <r>
    <s v="ZPJ10"/>
    <x v="0"/>
    <x v="49"/>
    <x v="49"/>
    <s v="DIS-E Cap Blanket"/>
    <d v="2004-10-01T00:00:00"/>
    <x v="4"/>
    <n v="201504"/>
    <x v="0"/>
    <x v="1"/>
    <s v="366000"/>
    <s v="038                                "/>
    <s v="00"/>
    <s v="UADD    "/>
    <x v="231"/>
    <s v="1000"/>
    <s v="ZPJ10"/>
    <x v="0"/>
    <s v="Elec Distribution 360-373"/>
    <s v="Mandated"/>
  </r>
  <r>
    <s v="ZPJ10"/>
    <x v="0"/>
    <x v="49"/>
    <x v="49"/>
    <s v="DIS-E Cap Blanket"/>
    <d v="2004-10-01T00:00:00"/>
    <x v="4"/>
    <n v="201504"/>
    <x v="0"/>
    <x v="1"/>
    <s v="367000"/>
    <s v="038                                "/>
    <s v="00"/>
    <s v="UADD    "/>
    <x v="7532"/>
    <s v="1000"/>
    <s v="ZPJ10"/>
    <x v="0"/>
    <s v="Elec Distribution 360-373"/>
    <s v="Mandated"/>
  </r>
  <r>
    <s v="ZPJ10"/>
    <x v="0"/>
    <x v="49"/>
    <x v="49"/>
    <s v="DIS-E Cap Blanket"/>
    <d v="2004-10-01T00:00:00"/>
    <x v="4"/>
    <n v="201504"/>
    <x v="0"/>
    <x v="1"/>
    <s v="368000"/>
    <s v="038                                "/>
    <s v="00"/>
    <s v="UADD    "/>
    <x v="6469"/>
    <s v="1000"/>
    <s v="ZPJ10"/>
    <x v="0"/>
    <s v="Elec Distribution 360-373"/>
    <s v="Mandated"/>
  </r>
  <r>
    <s v="ZPJ10"/>
    <x v="0"/>
    <x v="49"/>
    <x v="49"/>
    <s v="DIS-E Cap Blanket"/>
    <d v="2004-10-01T00:00:00"/>
    <x v="4"/>
    <n v="201504"/>
    <x v="0"/>
    <x v="1"/>
    <s v="369100"/>
    <s v="038                                "/>
    <s v="00"/>
    <s v="UADD    "/>
    <x v="6174"/>
    <s v="1000"/>
    <s v="ZPJ10"/>
    <x v="0"/>
    <s v="Elec Distribution 360-373"/>
    <s v="Mandated"/>
  </r>
  <r>
    <s v="ZPJ10"/>
    <x v="0"/>
    <x v="49"/>
    <x v="49"/>
    <s v="DIS-E Cap Blanket"/>
    <d v="2004-10-01T00:00:00"/>
    <x v="4"/>
    <n v="201504"/>
    <x v="0"/>
    <x v="1"/>
    <s v="369300"/>
    <s v="038                                "/>
    <s v="00"/>
    <s v="UADD    "/>
    <x v="7533"/>
    <s v="1000"/>
    <s v="ZPJ10"/>
    <x v="0"/>
    <s v="Elec Distribution 360-373"/>
    <s v="Mandated"/>
  </r>
  <r>
    <s v="ZPJ10"/>
    <x v="0"/>
    <x v="49"/>
    <x v="49"/>
    <s v="DIS-E Cap Blanket"/>
    <d v="2004-10-01T00:00:00"/>
    <x v="4"/>
    <n v="201504"/>
    <x v="0"/>
    <x v="1"/>
    <s v="373200"/>
    <s v="038                                "/>
    <s v="00"/>
    <s v="UADD    "/>
    <x v="617"/>
    <s v="1000"/>
    <s v="ZPJ10"/>
    <x v="0"/>
    <s v="Elec Distribution 360-373"/>
    <s v="Mandated"/>
  </r>
  <r>
    <s v="ZPJ10"/>
    <x v="0"/>
    <x v="49"/>
    <x v="49"/>
    <s v="DIS-E Cap Blanket"/>
    <d v="2004-10-01T00:00:00"/>
    <x v="4"/>
    <n v="201504"/>
    <x v="0"/>
    <x v="1"/>
    <s v="373300"/>
    <s v="038                                "/>
    <s v="00"/>
    <s v="UADD    "/>
    <x v="4866"/>
    <s v="1000"/>
    <s v="ZPJ10"/>
    <x v="0"/>
    <s v="Elec Distribution 360-373"/>
    <s v="Mandated"/>
  </r>
  <r>
    <s v="ZPJ10"/>
    <x v="0"/>
    <x v="49"/>
    <x v="49"/>
    <s v="DIS-E Cap Blanket"/>
    <d v="2004-10-01T00:00:00"/>
    <x v="4"/>
    <n v="201504"/>
    <x v="0"/>
    <x v="1"/>
    <s v="373400"/>
    <s v="038                                "/>
    <s v="00"/>
    <s v="UADD    "/>
    <x v="1928"/>
    <s v="1000"/>
    <s v="ZPJ10"/>
    <x v="0"/>
    <s v="Elec Distribution 360-373"/>
    <s v="Mandated"/>
  </r>
  <r>
    <s v="ZLL10"/>
    <x v="0"/>
    <x v="50"/>
    <x v="50"/>
    <s v="DIS-E Cap Blanket"/>
    <d v="1984-07-01T00:00:00"/>
    <x v="4"/>
    <n v="201504"/>
    <x v="0"/>
    <x v="1"/>
    <s v="366000"/>
    <s v="038                                "/>
    <s v="00"/>
    <s v="UADD    "/>
    <x v="7534"/>
    <s v="1000"/>
    <s v="ZLL10"/>
    <x v="0"/>
    <s v="Elec Distribution 360-373"/>
    <s v="Mandated"/>
  </r>
  <r>
    <s v="ZLL10"/>
    <x v="0"/>
    <x v="50"/>
    <x v="50"/>
    <s v="DIS-E Cap Blanket"/>
    <d v="1984-07-01T00:00:00"/>
    <x v="4"/>
    <n v="201504"/>
    <x v="0"/>
    <x v="1"/>
    <s v="367000"/>
    <s v="038                                "/>
    <s v="00"/>
    <s v="UADD    "/>
    <x v="7535"/>
    <s v="1000"/>
    <s v="ZLL10"/>
    <x v="0"/>
    <s v="Elec Distribution 360-373"/>
    <s v="Mandated"/>
  </r>
  <r>
    <s v="ZCM10"/>
    <x v="0"/>
    <x v="899"/>
    <x v="899"/>
    <s v="DIS-E Cap Blanket"/>
    <d v="1986-06-30T00:00:00"/>
    <x v="4"/>
    <n v="201504"/>
    <x v="0"/>
    <x v="1"/>
    <s v="365000"/>
    <s v="038                                "/>
    <s v="00"/>
    <s v="NURV    "/>
    <x v="7536"/>
    <s v="1000"/>
    <s v="ZCM10"/>
    <x v="0"/>
    <s v="Elec Distribution 360-373"/>
    <s v="Mandated"/>
  </r>
  <r>
    <s v="ZCM10"/>
    <x v="0"/>
    <x v="899"/>
    <x v="899"/>
    <s v="DIS-E Cap Blanket"/>
    <d v="1986-06-30T00:00:00"/>
    <x v="4"/>
    <n v="201504"/>
    <x v="0"/>
    <x v="1"/>
    <s v="366000"/>
    <s v="038                                "/>
    <s v="00"/>
    <s v="CFNU    "/>
    <x v="7537"/>
    <s v="1000"/>
    <s v="ZCM10"/>
    <x v="0"/>
    <s v="Elec Distribution 360-373"/>
    <s v="Mandated"/>
  </r>
  <r>
    <s v="ZCM10"/>
    <x v="0"/>
    <x v="899"/>
    <x v="899"/>
    <s v="DIS-E Cap Blanket"/>
    <d v="1986-06-30T00:00:00"/>
    <x v="4"/>
    <n v="201504"/>
    <x v="0"/>
    <x v="1"/>
    <s v="367000"/>
    <s v="038                                "/>
    <s v="00"/>
    <s v="NURV    "/>
    <x v="7538"/>
    <s v="1000"/>
    <s v="ZCM10"/>
    <x v="0"/>
    <s v="Elec Distribution 360-373"/>
    <s v="Mandated"/>
  </r>
  <r>
    <s v="ZCM10"/>
    <x v="0"/>
    <x v="899"/>
    <x v="899"/>
    <s v="DIS-E Cap Blanket"/>
    <d v="1986-06-30T00:00:00"/>
    <x v="4"/>
    <n v="201504"/>
    <x v="0"/>
    <x v="1"/>
    <s v="369100"/>
    <s v="038                                "/>
    <s v="00"/>
    <s v="NURV    "/>
    <x v="7539"/>
    <s v="1000"/>
    <s v="ZCM10"/>
    <x v="0"/>
    <s v="Elec Distribution 360-373"/>
    <s v="Mandated"/>
  </r>
  <r>
    <s v="ZCM10"/>
    <x v="0"/>
    <x v="899"/>
    <x v="899"/>
    <s v="DIS-E Cap Blanket"/>
    <d v="1986-06-30T00:00:00"/>
    <x v="4"/>
    <n v="201504"/>
    <x v="0"/>
    <x v="1"/>
    <s v="373400"/>
    <s v="038                                "/>
    <s v="00"/>
    <s v="CFNU    "/>
    <x v="7540"/>
    <s v="1000"/>
    <s v="ZCM10"/>
    <x v="0"/>
    <s v="Elec Distribution 360-373"/>
    <s v="Mandated"/>
  </r>
  <r>
    <s v="ZPJ10"/>
    <x v="0"/>
    <x v="53"/>
    <x v="53"/>
    <s v="DIS-E Cap Blanket"/>
    <d v="2004-10-01T00:00:00"/>
    <x v="4"/>
    <n v="201504"/>
    <x v="0"/>
    <x v="0"/>
    <s v="364000"/>
    <s v="028                                "/>
    <s v="00"/>
    <s v="UADD    "/>
    <x v="7541"/>
    <s v="1000"/>
    <s v="ZPJ10"/>
    <x v="0"/>
    <s v="Elec Distribution 360-373"/>
    <s v="Mandated"/>
  </r>
  <r>
    <s v="ZPJ10"/>
    <x v="0"/>
    <x v="53"/>
    <x v="53"/>
    <s v="DIS-E Cap Blanket"/>
    <d v="2004-10-01T00:00:00"/>
    <x v="4"/>
    <n v="201504"/>
    <x v="0"/>
    <x v="0"/>
    <s v="365000"/>
    <s v="028                                "/>
    <s v="00"/>
    <s v="UADD    "/>
    <x v="7542"/>
    <s v="1000"/>
    <s v="ZPJ10"/>
    <x v="0"/>
    <s v="Elec Distribution 360-373"/>
    <s v="Mandated"/>
  </r>
  <r>
    <s v="ZPJ10"/>
    <x v="0"/>
    <x v="53"/>
    <x v="53"/>
    <s v="DIS-E Cap Blanket"/>
    <d v="2004-10-01T00:00:00"/>
    <x v="4"/>
    <n v="201504"/>
    <x v="0"/>
    <x v="0"/>
    <s v="366000"/>
    <s v="028                                "/>
    <s v="00"/>
    <s v="UADD    "/>
    <x v="7543"/>
    <s v="1000"/>
    <s v="ZPJ10"/>
    <x v="0"/>
    <s v="Elec Distribution 360-373"/>
    <s v="Mandated"/>
  </r>
  <r>
    <s v="ZPJ10"/>
    <x v="0"/>
    <x v="53"/>
    <x v="53"/>
    <s v="DIS-E Cap Blanket"/>
    <d v="2004-10-01T00:00:00"/>
    <x v="4"/>
    <n v="201504"/>
    <x v="0"/>
    <x v="0"/>
    <s v="367000"/>
    <s v="028                                "/>
    <s v="00"/>
    <s v="UADD    "/>
    <x v="7544"/>
    <s v="1000"/>
    <s v="ZPJ10"/>
    <x v="0"/>
    <s v="Elec Distribution 360-373"/>
    <s v="Mandated"/>
  </r>
  <r>
    <s v="ZPJ10"/>
    <x v="0"/>
    <x v="53"/>
    <x v="53"/>
    <s v="DIS-E Cap Blanket"/>
    <d v="2004-10-01T00:00:00"/>
    <x v="4"/>
    <n v="201504"/>
    <x v="0"/>
    <x v="0"/>
    <s v="368000"/>
    <s v="028                                "/>
    <s v="00"/>
    <s v="UADD    "/>
    <x v="7545"/>
    <s v="1000"/>
    <s v="ZPJ10"/>
    <x v="0"/>
    <s v="Elec Distribution 360-373"/>
    <s v="Mandated"/>
  </r>
  <r>
    <s v="ZPJ10"/>
    <x v="0"/>
    <x v="53"/>
    <x v="53"/>
    <s v="DIS-E Cap Blanket"/>
    <d v="2004-10-01T00:00:00"/>
    <x v="4"/>
    <n v="201504"/>
    <x v="0"/>
    <x v="0"/>
    <s v="369100"/>
    <s v="028                                "/>
    <s v="00"/>
    <s v="UADD    "/>
    <x v="7546"/>
    <s v="1000"/>
    <s v="ZPJ10"/>
    <x v="0"/>
    <s v="Elec Distribution 360-373"/>
    <s v="Mandated"/>
  </r>
  <r>
    <s v="ZBC10"/>
    <x v="0"/>
    <x v="54"/>
    <x v="54"/>
    <s v="DIS-E Cap Blanket"/>
    <d v="1991-12-31T00:00:00"/>
    <x v="4"/>
    <n v="201504"/>
    <x v="0"/>
    <x v="0"/>
    <s v="364000"/>
    <s v="028                                "/>
    <s v="00"/>
    <s v="UADD    "/>
    <x v="7547"/>
    <s v="1000"/>
    <s v="ZBC10"/>
    <x v="0"/>
    <s v="Elec Distribution 360-373"/>
    <s v="Mandated"/>
  </r>
  <r>
    <s v="ZBC10"/>
    <x v="0"/>
    <x v="55"/>
    <x v="55"/>
    <s v="DIS-E Cap Blanket"/>
    <d v="1984-01-01T00:00:00"/>
    <x v="4"/>
    <n v="201504"/>
    <x v="0"/>
    <x v="0"/>
    <s v="364000"/>
    <s v="028                                "/>
    <s v="00"/>
    <s v="UADD    "/>
    <x v="7548"/>
    <s v="1000"/>
    <s v="ZBC10"/>
    <x v="0"/>
    <s v="Elec Distribution 360-373"/>
    <s v="Mandated"/>
  </r>
  <r>
    <s v="ZBC10"/>
    <x v="0"/>
    <x v="55"/>
    <x v="55"/>
    <s v="DIS-E Cap Blanket"/>
    <d v="1984-01-01T00:00:00"/>
    <x v="4"/>
    <n v="201504"/>
    <x v="0"/>
    <x v="0"/>
    <s v="365000"/>
    <s v="028                                "/>
    <s v="00"/>
    <s v="UADD    "/>
    <x v="7549"/>
    <s v="1000"/>
    <s v="ZBC10"/>
    <x v="0"/>
    <s v="Elec Distribution 360-373"/>
    <s v="Mandated"/>
  </r>
  <r>
    <s v="ZBC10"/>
    <x v="0"/>
    <x v="55"/>
    <x v="55"/>
    <s v="DIS-E Cap Blanket"/>
    <d v="1984-01-01T00:00:00"/>
    <x v="4"/>
    <n v="201504"/>
    <x v="0"/>
    <x v="0"/>
    <s v="366000"/>
    <s v="028                                "/>
    <s v="00"/>
    <s v="UADD    "/>
    <x v="7550"/>
    <s v="1000"/>
    <s v="ZBC10"/>
    <x v="0"/>
    <s v="Elec Distribution 360-373"/>
    <s v="Mandated"/>
  </r>
  <r>
    <s v="ZBC10"/>
    <x v="0"/>
    <x v="55"/>
    <x v="55"/>
    <s v="DIS-E Cap Blanket"/>
    <d v="1984-01-01T00:00:00"/>
    <x v="4"/>
    <n v="201504"/>
    <x v="0"/>
    <x v="0"/>
    <s v="367000"/>
    <s v="028                                "/>
    <s v="00"/>
    <s v="UADD    "/>
    <x v="7551"/>
    <s v="1000"/>
    <s v="ZBC10"/>
    <x v="0"/>
    <s v="Elec Distribution 360-373"/>
    <s v="Mandated"/>
  </r>
  <r>
    <s v="ZBC10"/>
    <x v="0"/>
    <x v="55"/>
    <x v="55"/>
    <s v="DIS-E Cap Blanket"/>
    <d v="1984-01-01T00:00:00"/>
    <x v="4"/>
    <n v="201504"/>
    <x v="0"/>
    <x v="0"/>
    <s v="368000"/>
    <s v="028                                "/>
    <s v="00"/>
    <s v="UADD    "/>
    <x v="1928"/>
    <s v="1000"/>
    <s v="ZBC10"/>
    <x v="0"/>
    <s v="Elec Distribution 360-373"/>
    <s v="Mandated"/>
  </r>
  <r>
    <s v="ZBC10"/>
    <x v="0"/>
    <x v="55"/>
    <x v="55"/>
    <s v="DIS-E Cap Blanket"/>
    <d v="1984-01-01T00:00:00"/>
    <x v="4"/>
    <n v="201504"/>
    <x v="0"/>
    <x v="0"/>
    <s v="369100"/>
    <s v="028                                "/>
    <s v="00"/>
    <s v="UADD    "/>
    <x v="7552"/>
    <s v="1000"/>
    <s v="ZBC10"/>
    <x v="0"/>
    <s v="Elec Distribution 360-373"/>
    <s v="Mandated"/>
  </r>
  <r>
    <s v="ZBC10"/>
    <x v="0"/>
    <x v="55"/>
    <x v="55"/>
    <s v="DIS-E Cap Blanket"/>
    <d v="1984-01-01T00:00:00"/>
    <x v="4"/>
    <n v="201504"/>
    <x v="0"/>
    <x v="0"/>
    <s v="369300"/>
    <s v="028                                "/>
    <s v="00"/>
    <s v="UADD    "/>
    <x v="7553"/>
    <s v="1000"/>
    <s v="ZBC10"/>
    <x v="0"/>
    <s v="Elec Distribution 360-373"/>
    <s v="Mandated"/>
  </r>
  <r>
    <s v="ZBC10"/>
    <x v="0"/>
    <x v="55"/>
    <x v="55"/>
    <s v="DIS-E Cap Blanket"/>
    <d v="1984-01-01T00:00:00"/>
    <x v="4"/>
    <n v="201504"/>
    <x v="0"/>
    <x v="0"/>
    <s v="373200"/>
    <s v="028                                "/>
    <s v="00"/>
    <s v="UADD    "/>
    <x v="7554"/>
    <s v="1000"/>
    <s v="ZBC10"/>
    <x v="0"/>
    <s v="Elec Distribution 360-373"/>
    <s v="Mandated"/>
  </r>
  <r>
    <s v="ZBC10"/>
    <x v="0"/>
    <x v="55"/>
    <x v="55"/>
    <s v="DIS-E Cap Blanket"/>
    <d v="1984-01-01T00:00:00"/>
    <x v="4"/>
    <n v="201504"/>
    <x v="0"/>
    <x v="0"/>
    <s v="373400"/>
    <s v="028                                "/>
    <s v="00"/>
    <s v="UADD    "/>
    <x v="7555"/>
    <s v="1000"/>
    <s v="ZBC10"/>
    <x v="0"/>
    <s v="Elec Distribution 360-373"/>
    <s v="Mandated"/>
  </r>
  <r>
    <s v="ZCJ10"/>
    <x v="0"/>
    <x v="56"/>
    <x v="56"/>
    <s v="DIS-E Cap Blanket"/>
    <d v="1986-06-30T00:00:00"/>
    <x v="4"/>
    <n v="201504"/>
    <x v="0"/>
    <x v="1"/>
    <s v="364000"/>
    <s v="038                                "/>
    <s v="00"/>
    <s v="UADD    "/>
    <x v="7556"/>
    <s v="1000"/>
    <s v="ZCJ10"/>
    <x v="0"/>
    <s v="Elec Distribution 360-373"/>
    <s v="Mandated"/>
  </r>
  <r>
    <s v="ZCJ10"/>
    <x v="0"/>
    <x v="56"/>
    <x v="56"/>
    <s v="DIS-E Cap Blanket"/>
    <d v="1986-06-30T00:00:00"/>
    <x v="4"/>
    <n v="201504"/>
    <x v="0"/>
    <x v="1"/>
    <s v="365000"/>
    <s v="038                                "/>
    <s v="00"/>
    <s v="UADD    "/>
    <x v="7557"/>
    <s v="1000"/>
    <s v="ZCJ10"/>
    <x v="0"/>
    <s v="Elec Distribution 360-373"/>
    <s v="Mandated"/>
  </r>
  <r>
    <s v="ZCJ10"/>
    <x v="0"/>
    <x v="56"/>
    <x v="56"/>
    <s v="DIS-E Cap Blanket"/>
    <d v="1986-06-30T00:00:00"/>
    <x v="4"/>
    <n v="201504"/>
    <x v="0"/>
    <x v="1"/>
    <s v="366000"/>
    <s v="038                                "/>
    <s v="00"/>
    <s v="UADD    "/>
    <x v="7558"/>
    <s v="1000"/>
    <s v="ZCJ10"/>
    <x v="0"/>
    <s v="Elec Distribution 360-373"/>
    <s v="Mandated"/>
  </r>
  <r>
    <s v="ZCJ10"/>
    <x v="0"/>
    <x v="56"/>
    <x v="56"/>
    <s v="DIS-E Cap Blanket"/>
    <d v="1986-06-30T00:00:00"/>
    <x v="4"/>
    <n v="201504"/>
    <x v="0"/>
    <x v="1"/>
    <s v="367000"/>
    <s v="038                                "/>
    <s v="00"/>
    <s v="UADD    "/>
    <x v="7559"/>
    <s v="1000"/>
    <s v="ZCJ10"/>
    <x v="0"/>
    <s v="Elec Distribution 360-373"/>
    <s v="Mandated"/>
  </r>
  <r>
    <s v="ZCJ10"/>
    <x v="0"/>
    <x v="56"/>
    <x v="56"/>
    <s v="DIS-E Cap Blanket"/>
    <d v="1986-06-30T00:00:00"/>
    <x v="4"/>
    <n v="201504"/>
    <x v="0"/>
    <x v="1"/>
    <s v="368000"/>
    <s v="038                                "/>
    <s v="00"/>
    <s v="UADD    "/>
    <x v="7560"/>
    <s v="1000"/>
    <s v="ZCJ10"/>
    <x v="0"/>
    <s v="Elec Distribution 360-373"/>
    <s v="Mandated"/>
  </r>
  <r>
    <s v="ZCJ10"/>
    <x v="0"/>
    <x v="56"/>
    <x v="56"/>
    <s v="DIS-E Cap Blanket"/>
    <d v="1986-06-30T00:00:00"/>
    <x v="4"/>
    <n v="201504"/>
    <x v="0"/>
    <x v="1"/>
    <s v="369100"/>
    <s v="038                                "/>
    <s v="00"/>
    <s v="UADD    "/>
    <x v="7561"/>
    <s v="1000"/>
    <s v="ZCJ10"/>
    <x v="0"/>
    <s v="Elec Distribution 360-373"/>
    <s v="Mandated"/>
  </r>
  <r>
    <s v="ZCJ10"/>
    <x v="0"/>
    <x v="56"/>
    <x v="56"/>
    <s v="DIS-E Cap Blanket"/>
    <d v="1986-06-30T00:00:00"/>
    <x v="4"/>
    <n v="201504"/>
    <x v="0"/>
    <x v="1"/>
    <s v="369300"/>
    <s v="038                                "/>
    <s v="00"/>
    <s v="UADD    "/>
    <x v="7562"/>
    <s v="1000"/>
    <s v="ZCJ10"/>
    <x v="0"/>
    <s v="Elec Distribution 360-373"/>
    <s v="Mandated"/>
  </r>
  <r>
    <s v="ZLL10"/>
    <x v="0"/>
    <x v="57"/>
    <x v="57"/>
    <s v="DIS-E Cap Blanket"/>
    <d v="1984-07-01T00:00:00"/>
    <x v="4"/>
    <n v="201504"/>
    <x v="0"/>
    <x v="0"/>
    <s v="364000"/>
    <s v="028                                "/>
    <s v="00"/>
    <s v="UADD    "/>
    <x v="7563"/>
    <s v="1000"/>
    <s v="ZLL10"/>
    <x v="0"/>
    <s v="Elec Distribution 360-373"/>
    <s v="Mandated"/>
  </r>
  <r>
    <s v="ZLL10"/>
    <x v="0"/>
    <x v="57"/>
    <x v="57"/>
    <s v="DIS-E Cap Blanket"/>
    <d v="1984-07-01T00:00:00"/>
    <x v="4"/>
    <n v="201504"/>
    <x v="0"/>
    <x v="0"/>
    <s v="365000"/>
    <s v="028                                "/>
    <s v="00"/>
    <s v="UADD    "/>
    <x v="7564"/>
    <s v="1000"/>
    <s v="ZLL10"/>
    <x v="0"/>
    <s v="Elec Distribution 360-373"/>
    <s v="Mandated"/>
  </r>
  <r>
    <s v="ZLL10"/>
    <x v="0"/>
    <x v="57"/>
    <x v="57"/>
    <s v="DIS-E Cap Blanket"/>
    <d v="1984-07-01T00:00:00"/>
    <x v="4"/>
    <n v="201504"/>
    <x v="0"/>
    <x v="0"/>
    <s v="366000"/>
    <s v="028                                "/>
    <s v="00"/>
    <s v="UADD    "/>
    <x v="7565"/>
    <s v="1000"/>
    <s v="ZLL10"/>
    <x v="0"/>
    <s v="Elec Distribution 360-373"/>
    <s v="Mandated"/>
  </r>
  <r>
    <s v="ZLL10"/>
    <x v="0"/>
    <x v="57"/>
    <x v="57"/>
    <s v="DIS-E Cap Blanket"/>
    <d v="1984-07-01T00:00:00"/>
    <x v="4"/>
    <n v="201504"/>
    <x v="0"/>
    <x v="0"/>
    <s v="367000"/>
    <s v="028                                "/>
    <s v="00"/>
    <s v="UADD    "/>
    <x v="7566"/>
    <s v="1000"/>
    <s v="ZLL10"/>
    <x v="0"/>
    <s v="Elec Distribution 360-373"/>
    <s v="Mandated"/>
  </r>
  <r>
    <s v="ZLL10"/>
    <x v="0"/>
    <x v="57"/>
    <x v="57"/>
    <s v="DIS-E Cap Blanket"/>
    <d v="1984-07-01T00:00:00"/>
    <x v="4"/>
    <n v="201504"/>
    <x v="0"/>
    <x v="0"/>
    <s v="369100"/>
    <s v="028                                "/>
    <s v="00"/>
    <s v="UADD    "/>
    <x v="7567"/>
    <s v="1000"/>
    <s v="ZLL10"/>
    <x v="0"/>
    <s v="Elec Distribution 360-373"/>
    <s v="Mandated"/>
  </r>
  <r>
    <s v="ZLL10"/>
    <x v="0"/>
    <x v="57"/>
    <x v="57"/>
    <s v="DIS-E Cap Blanket"/>
    <d v="1984-07-01T00:00:00"/>
    <x v="4"/>
    <n v="201504"/>
    <x v="0"/>
    <x v="0"/>
    <s v="369300"/>
    <s v="028                                "/>
    <s v="00"/>
    <s v="UADD    "/>
    <x v="7568"/>
    <s v="1000"/>
    <s v="ZLL10"/>
    <x v="0"/>
    <s v="Elec Distribution 360-373"/>
    <s v="Mandated"/>
  </r>
  <r>
    <s v="ZBW10"/>
    <x v="0"/>
    <x v="59"/>
    <x v="59"/>
    <s v="DIS-E Cap Blanket"/>
    <d v="1984-01-01T00:00:00"/>
    <x v="4"/>
    <n v="201504"/>
    <x v="0"/>
    <x v="0"/>
    <s v="364000"/>
    <s v="028                                "/>
    <s v="00"/>
    <s v="UADD    "/>
    <x v="7569"/>
    <s v="1000"/>
    <s v="ZBW10"/>
    <x v="0"/>
    <s v="Elec Distribution 360-373"/>
    <s v="Mandated"/>
  </r>
  <r>
    <s v="ZBW10"/>
    <x v="0"/>
    <x v="59"/>
    <x v="59"/>
    <s v="DIS-E Cap Blanket"/>
    <d v="1984-01-01T00:00:00"/>
    <x v="4"/>
    <n v="201504"/>
    <x v="0"/>
    <x v="0"/>
    <s v="365000"/>
    <s v="028                                "/>
    <s v="00"/>
    <s v="UADD    "/>
    <x v="7570"/>
    <s v="1000"/>
    <s v="ZBW10"/>
    <x v="0"/>
    <s v="Elec Distribution 360-373"/>
    <s v="Mandated"/>
  </r>
  <r>
    <s v="ZBW10"/>
    <x v="0"/>
    <x v="59"/>
    <x v="59"/>
    <s v="DIS-E Cap Blanket"/>
    <d v="1984-01-01T00:00:00"/>
    <x v="4"/>
    <n v="201504"/>
    <x v="0"/>
    <x v="0"/>
    <s v="366000"/>
    <s v="028                                "/>
    <s v="00"/>
    <s v="UADD    "/>
    <x v="7571"/>
    <s v="1000"/>
    <s v="ZBW10"/>
    <x v="0"/>
    <s v="Elec Distribution 360-373"/>
    <s v="Mandated"/>
  </r>
  <r>
    <s v="ZBW10"/>
    <x v="0"/>
    <x v="59"/>
    <x v="59"/>
    <s v="DIS-E Cap Blanket"/>
    <d v="1984-01-01T00:00:00"/>
    <x v="4"/>
    <n v="201504"/>
    <x v="0"/>
    <x v="0"/>
    <s v="367000"/>
    <s v="028                                "/>
    <s v="00"/>
    <s v="UADD    "/>
    <x v="7572"/>
    <s v="1000"/>
    <s v="ZBW10"/>
    <x v="0"/>
    <s v="Elec Distribution 360-373"/>
    <s v="Mandated"/>
  </r>
  <r>
    <s v="ZBW10"/>
    <x v="0"/>
    <x v="59"/>
    <x v="59"/>
    <s v="DIS-E Cap Blanket"/>
    <d v="1984-01-01T00:00:00"/>
    <x v="4"/>
    <n v="201504"/>
    <x v="0"/>
    <x v="0"/>
    <s v="368000"/>
    <s v="028                                "/>
    <s v="00"/>
    <s v="UADD    "/>
    <x v="7573"/>
    <s v="1000"/>
    <s v="ZBW10"/>
    <x v="0"/>
    <s v="Elec Distribution 360-373"/>
    <s v="Mandated"/>
  </r>
  <r>
    <s v="ZBW10"/>
    <x v="0"/>
    <x v="59"/>
    <x v="59"/>
    <s v="DIS-E Cap Blanket"/>
    <d v="1984-01-01T00:00:00"/>
    <x v="4"/>
    <n v="201504"/>
    <x v="0"/>
    <x v="0"/>
    <s v="369300"/>
    <s v="028                                "/>
    <s v="00"/>
    <s v="UADD    "/>
    <x v="7574"/>
    <s v="1000"/>
    <s v="ZBW10"/>
    <x v="0"/>
    <s v="Elec Distribution 360-373"/>
    <s v="Mandated"/>
  </r>
  <r>
    <s v="ZBW10"/>
    <x v="0"/>
    <x v="59"/>
    <x v="59"/>
    <s v="DIS-E Cap Blanket"/>
    <d v="1984-01-01T00:00:00"/>
    <x v="4"/>
    <n v="201504"/>
    <x v="0"/>
    <x v="0"/>
    <s v="373400"/>
    <s v="028                                "/>
    <s v="00"/>
    <s v="UADD    "/>
    <x v="7575"/>
    <s v="1000"/>
    <s v="ZBW10"/>
    <x v="0"/>
    <s v="Elec Distribution 360-373"/>
    <s v="Mandated"/>
  </r>
  <r>
    <s v="ZLL10"/>
    <x v="0"/>
    <x v="60"/>
    <x v="60"/>
    <s v="DIS-E Cap Blanket"/>
    <d v="2004-10-01T00:00:00"/>
    <x v="4"/>
    <n v="201504"/>
    <x v="0"/>
    <x v="1"/>
    <s v="364000"/>
    <s v="038                                "/>
    <s v="00"/>
    <s v="UADD    "/>
    <x v="7576"/>
    <s v="1000"/>
    <s v="ZLL10"/>
    <x v="0"/>
    <s v="Elec Distribution 360-373"/>
    <s v="Mandated"/>
  </r>
  <r>
    <s v="ZLL10"/>
    <x v="0"/>
    <x v="60"/>
    <x v="60"/>
    <s v="DIS-E Cap Blanket"/>
    <d v="2004-10-01T00:00:00"/>
    <x v="4"/>
    <n v="201504"/>
    <x v="0"/>
    <x v="1"/>
    <s v="365000"/>
    <s v="038                                "/>
    <s v="00"/>
    <s v="UADD    "/>
    <x v="7577"/>
    <s v="1000"/>
    <s v="ZLL10"/>
    <x v="0"/>
    <s v="Elec Distribution 360-373"/>
    <s v="Mandated"/>
  </r>
  <r>
    <s v="ZLL10"/>
    <x v="0"/>
    <x v="60"/>
    <x v="60"/>
    <s v="DIS-E Cap Blanket"/>
    <d v="2004-10-01T00:00:00"/>
    <x v="4"/>
    <n v="201504"/>
    <x v="0"/>
    <x v="1"/>
    <s v="366000"/>
    <s v="038                                "/>
    <s v="00"/>
    <s v="UADD    "/>
    <x v="7578"/>
    <s v="1000"/>
    <s v="ZLL10"/>
    <x v="0"/>
    <s v="Elec Distribution 360-373"/>
    <s v="Mandated"/>
  </r>
  <r>
    <s v="ZLL10"/>
    <x v="0"/>
    <x v="60"/>
    <x v="60"/>
    <s v="DIS-E Cap Blanket"/>
    <d v="2004-10-01T00:00:00"/>
    <x v="4"/>
    <n v="201504"/>
    <x v="0"/>
    <x v="1"/>
    <s v="367000"/>
    <s v="038                                "/>
    <s v="00"/>
    <s v="UADD    "/>
    <x v="7579"/>
    <s v="1000"/>
    <s v="ZLL10"/>
    <x v="0"/>
    <s v="Elec Distribution 360-373"/>
    <s v="Mandated"/>
  </r>
  <r>
    <s v="ZLL10"/>
    <x v="0"/>
    <x v="60"/>
    <x v="60"/>
    <s v="DIS-E Cap Blanket"/>
    <d v="2004-10-01T00:00:00"/>
    <x v="4"/>
    <n v="201504"/>
    <x v="0"/>
    <x v="1"/>
    <s v="368000"/>
    <s v="038                                "/>
    <s v="00"/>
    <s v="UADD    "/>
    <x v="89"/>
    <s v="1000"/>
    <s v="ZLL10"/>
    <x v="0"/>
    <s v="Elec Distribution 360-373"/>
    <s v="Mandated"/>
  </r>
  <r>
    <s v="ZLL10"/>
    <x v="0"/>
    <x v="60"/>
    <x v="60"/>
    <s v="DIS-E Cap Blanket"/>
    <d v="2004-10-01T00:00:00"/>
    <x v="4"/>
    <n v="201504"/>
    <x v="0"/>
    <x v="1"/>
    <s v="369300"/>
    <s v="038                                "/>
    <s v="00"/>
    <s v="UADD    "/>
    <x v="7580"/>
    <s v="1000"/>
    <s v="ZLL10"/>
    <x v="0"/>
    <s v="Elec Distribution 360-373"/>
    <s v="Mandated"/>
  </r>
  <r>
    <s v="ZPJ10"/>
    <x v="0"/>
    <x v="61"/>
    <x v="61"/>
    <s v="DIS-E Cap Blanket"/>
    <d v="1986-12-20T00:00:00"/>
    <x v="4"/>
    <n v="201504"/>
    <x v="0"/>
    <x v="1"/>
    <s v="364000"/>
    <s v="038                                "/>
    <s v="00"/>
    <s v="UADD    "/>
    <x v="7581"/>
    <s v="1000"/>
    <s v="ZPJ10"/>
    <x v="0"/>
    <s v="Elec Distribution 360-373"/>
    <s v="Mandated"/>
  </r>
  <r>
    <s v="ZPJ10"/>
    <x v="0"/>
    <x v="61"/>
    <x v="61"/>
    <s v="DIS-E Cap Blanket"/>
    <d v="1986-12-20T00:00:00"/>
    <x v="4"/>
    <n v="201504"/>
    <x v="0"/>
    <x v="1"/>
    <s v="365000"/>
    <s v="038                                "/>
    <s v="00"/>
    <s v="UADD    "/>
    <x v="7582"/>
    <s v="1000"/>
    <s v="ZPJ10"/>
    <x v="0"/>
    <s v="Elec Distribution 360-373"/>
    <s v="Mandated"/>
  </r>
  <r>
    <s v="ZPJ10"/>
    <x v="0"/>
    <x v="61"/>
    <x v="61"/>
    <s v="DIS-E Cap Blanket"/>
    <d v="1986-12-20T00:00:00"/>
    <x v="4"/>
    <n v="201504"/>
    <x v="0"/>
    <x v="1"/>
    <s v="366000"/>
    <s v="038                                "/>
    <s v="00"/>
    <s v="UADD    "/>
    <x v="7583"/>
    <s v="1000"/>
    <s v="ZPJ10"/>
    <x v="0"/>
    <s v="Elec Distribution 360-373"/>
    <s v="Mandated"/>
  </r>
  <r>
    <s v="ZPJ10"/>
    <x v="0"/>
    <x v="61"/>
    <x v="61"/>
    <s v="DIS-E Cap Blanket"/>
    <d v="1986-12-20T00:00:00"/>
    <x v="4"/>
    <n v="201504"/>
    <x v="0"/>
    <x v="1"/>
    <s v="367000"/>
    <s v="038                                "/>
    <s v="00"/>
    <s v="UADD    "/>
    <x v="7584"/>
    <s v="1000"/>
    <s v="ZPJ10"/>
    <x v="0"/>
    <s v="Elec Distribution 360-373"/>
    <s v="Mandated"/>
  </r>
  <r>
    <s v="ZPJ10"/>
    <x v="0"/>
    <x v="61"/>
    <x v="61"/>
    <s v="DIS-E Cap Blanket"/>
    <d v="1986-12-20T00:00:00"/>
    <x v="4"/>
    <n v="201504"/>
    <x v="0"/>
    <x v="1"/>
    <s v="368000"/>
    <s v="038                                "/>
    <s v="00"/>
    <s v="UADD    "/>
    <x v="162"/>
    <s v="1000"/>
    <s v="ZPJ10"/>
    <x v="0"/>
    <s v="Elec Distribution 360-373"/>
    <s v="Mandated"/>
  </r>
  <r>
    <s v="ZPJ10"/>
    <x v="0"/>
    <x v="61"/>
    <x v="61"/>
    <s v="DIS-E Cap Blanket"/>
    <d v="1986-12-20T00:00:00"/>
    <x v="4"/>
    <n v="201504"/>
    <x v="0"/>
    <x v="1"/>
    <s v="369100"/>
    <s v="038                                "/>
    <s v="00"/>
    <s v="UADD    "/>
    <x v="7585"/>
    <s v="1000"/>
    <s v="ZPJ10"/>
    <x v="0"/>
    <s v="Elec Distribution 360-373"/>
    <s v="Mandated"/>
  </r>
  <r>
    <s v="ZPJ10"/>
    <x v="0"/>
    <x v="61"/>
    <x v="61"/>
    <s v="DIS-E Cap Blanket"/>
    <d v="1986-12-20T00:00:00"/>
    <x v="4"/>
    <n v="201504"/>
    <x v="0"/>
    <x v="1"/>
    <s v="369300"/>
    <s v="038                                "/>
    <s v="00"/>
    <s v="UADD    "/>
    <x v="7586"/>
    <s v="1000"/>
    <s v="ZPJ10"/>
    <x v="0"/>
    <s v="Elec Distribution 360-373"/>
    <s v="Mandated"/>
  </r>
  <r>
    <s v="ZPJ10"/>
    <x v="0"/>
    <x v="61"/>
    <x v="61"/>
    <s v="DIS-E Cap Blanket"/>
    <d v="1986-12-20T00:00:00"/>
    <x v="4"/>
    <n v="201504"/>
    <x v="0"/>
    <x v="1"/>
    <s v="373400"/>
    <s v="038                                "/>
    <s v="00"/>
    <s v="UADD    "/>
    <x v="7587"/>
    <s v="1000"/>
    <s v="ZPJ10"/>
    <x v="0"/>
    <s v="Elec Distribution 360-373"/>
    <s v="Mandated"/>
  </r>
  <r>
    <s v="ZLL10"/>
    <x v="0"/>
    <x v="63"/>
    <x v="63"/>
    <s v="DIS-E Cap Blanket"/>
    <d v="2004-10-01T00:00:00"/>
    <x v="4"/>
    <n v="201504"/>
    <x v="0"/>
    <x v="1"/>
    <s v="364000"/>
    <s v="038                                "/>
    <s v="00"/>
    <s v="UADD    "/>
    <x v="7588"/>
    <s v="1000"/>
    <s v="ZLL10"/>
    <x v="0"/>
    <s v="Elec Distribution 360-373"/>
    <s v="Mandated"/>
  </r>
  <r>
    <s v="ZLL10"/>
    <x v="0"/>
    <x v="63"/>
    <x v="63"/>
    <s v="DIS-E Cap Blanket"/>
    <d v="2004-10-01T00:00:00"/>
    <x v="4"/>
    <n v="201504"/>
    <x v="0"/>
    <x v="1"/>
    <s v="365000"/>
    <s v="038                                "/>
    <s v="00"/>
    <s v="UADD    "/>
    <x v="1284"/>
    <s v="1000"/>
    <s v="ZLL10"/>
    <x v="0"/>
    <s v="Elec Distribution 360-373"/>
    <s v="Mandated"/>
  </r>
  <r>
    <s v="ZLL10"/>
    <x v="0"/>
    <x v="63"/>
    <x v="63"/>
    <s v="DIS-E Cap Blanket"/>
    <d v="2004-10-01T00:00:00"/>
    <x v="4"/>
    <n v="201504"/>
    <x v="0"/>
    <x v="1"/>
    <s v="366000"/>
    <s v="038                                "/>
    <s v="00"/>
    <s v="UADD    "/>
    <x v="7589"/>
    <s v="1000"/>
    <s v="ZLL10"/>
    <x v="0"/>
    <s v="Elec Distribution 360-373"/>
    <s v="Mandated"/>
  </r>
  <r>
    <s v="ZLL10"/>
    <x v="0"/>
    <x v="63"/>
    <x v="63"/>
    <s v="DIS-E Cap Blanket"/>
    <d v="2004-10-01T00:00:00"/>
    <x v="4"/>
    <n v="201504"/>
    <x v="0"/>
    <x v="1"/>
    <s v="367000"/>
    <s v="038                                "/>
    <s v="00"/>
    <s v="UADD    "/>
    <x v="7590"/>
    <s v="1000"/>
    <s v="ZLL10"/>
    <x v="0"/>
    <s v="Elec Distribution 360-373"/>
    <s v="Mandated"/>
  </r>
  <r>
    <s v="ZLL10"/>
    <x v="0"/>
    <x v="63"/>
    <x v="63"/>
    <s v="DIS-E Cap Blanket"/>
    <d v="2004-10-01T00:00:00"/>
    <x v="4"/>
    <n v="201504"/>
    <x v="0"/>
    <x v="1"/>
    <s v="369300"/>
    <s v="038                                "/>
    <s v="00"/>
    <s v="UADD    "/>
    <x v="7591"/>
    <s v="1000"/>
    <s v="ZLL10"/>
    <x v="0"/>
    <s v="Elec Distribution 360-373"/>
    <s v="Mandated"/>
  </r>
  <r>
    <s v="ZCM10"/>
    <x v="0"/>
    <x v="64"/>
    <x v="64"/>
    <s v="DIS-E Cap Blanket"/>
    <d v="1986-06-30T00:00:00"/>
    <x v="4"/>
    <n v="201504"/>
    <x v="0"/>
    <x v="1"/>
    <s v="364000"/>
    <s v="038                                "/>
    <s v="00"/>
    <s v="UADD    "/>
    <x v="7592"/>
    <s v="1000"/>
    <s v="ZCM10"/>
    <x v="0"/>
    <s v="Elec Distribution 360-373"/>
    <s v="Mandated"/>
  </r>
  <r>
    <s v="ZCM10"/>
    <x v="0"/>
    <x v="64"/>
    <x v="64"/>
    <s v="DIS-E Cap Blanket"/>
    <d v="1986-06-30T00:00:00"/>
    <x v="4"/>
    <n v="201504"/>
    <x v="0"/>
    <x v="1"/>
    <s v="365000"/>
    <s v="038                                "/>
    <s v="00"/>
    <s v="UADD    "/>
    <x v="7593"/>
    <s v="1000"/>
    <s v="ZCM10"/>
    <x v="0"/>
    <s v="Elec Distribution 360-373"/>
    <s v="Mandated"/>
  </r>
  <r>
    <s v="ZCM10"/>
    <x v="0"/>
    <x v="64"/>
    <x v="64"/>
    <s v="DIS-E Cap Blanket"/>
    <d v="1986-06-30T00:00:00"/>
    <x v="4"/>
    <n v="201504"/>
    <x v="0"/>
    <x v="1"/>
    <s v="366000"/>
    <s v="038                                "/>
    <s v="00"/>
    <s v="UADD    "/>
    <x v="7594"/>
    <s v="1000"/>
    <s v="ZCM10"/>
    <x v="0"/>
    <s v="Elec Distribution 360-373"/>
    <s v="Mandated"/>
  </r>
  <r>
    <s v="ZCM10"/>
    <x v="0"/>
    <x v="64"/>
    <x v="64"/>
    <s v="DIS-E Cap Blanket"/>
    <d v="1986-06-30T00:00:00"/>
    <x v="4"/>
    <n v="201504"/>
    <x v="0"/>
    <x v="1"/>
    <s v="367000"/>
    <s v="038                                "/>
    <s v="00"/>
    <s v="UADD    "/>
    <x v="7595"/>
    <s v="1000"/>
    <s v="ZCM10"/>
    <x v="0"/>
    <s v="Elec Distribution 360-373"/>
    <s v="Mandated"/>
  </r>
  <r>
    <s v="ZCM10"/>
    <x v="0"/>
    <x v="64"/>
    <x v="64"/>
    <s v="DIS-E Cap Blanket"/>
    <d v="1986-06-30T00:00:00"/>
    <x v="4"/>
    <n v="201504"/>
    <x v="0"/>
    <x v="1"/>
    <s v="368000"/>
    <s v="038                                "/>
    <s v="00"/>
    <s v="UADD    "/>
    <x v="7596"/>
    <s v="1000"/>
    <s v="ZCM10"/>
    <x v="0"/>
    <s v="Elec Distribution 360-373"/>
    <s v="Mandated"/>
  </r>
  <r>
    <s v="ZCM10"/>
    <x v="0"/>
    <x v="64"/>
    <x v="64"/>
    <s v="DIS-E Cap Blanket"/>
    <d v="1986-06-30T00:00:00"/>
    <x v="4"/>
    <n v="201504"/>
    <x v="0"/>
    <x v="1"/>
    <s v="369100"/>
    <s v="038                                "/>
    <s v="00"/>
    <s v="UADD    "/>
    <x v="7597"/>
    <s v="1000"/>
    <s v="ZCM10"/>
    <x v="0"/>
    <s v="Elec Distribution 360-373"/>
    <s v="Mandated"/>
  </r>
  <r>
    <s v="ZCM10"/>
    <x v="0"/>
    <x v="64"/>
    <x v="64"/>
    <s v="DIS-E Cap Blanket"/>
    <d v="1986-06-30T00:00:00"/>
    <x v="4"/>
    <n v="201504"/>
    <x v="0"/>
    <x v="1"/>
    <s v="369300"/>
    <s v="038                                "/>
    <s v="00"/>
    <s v="UADD    "/>
    <x v="7598"/>
    <s v="1000"/>
    <s v="ZCM10"/>
    <x v="0"/>
    <s v="Elec Distribution 360-373"/>
    <s v="Mandated"/>
  </r>
  <r>
    <s v="ZLL10"/>
    <x v="0"/>
    <x v="65"/>
    <x v="65"/>
    <s v="DIS-E Cap Blanket"/>
    <d v="1984-07-01T00:00:00"/>
    <x v="4"/>
    <n v="201504"/>
    <x v="0"/>
    <x v="1"/>
    <s v="364000"/>
    <s v="038                                "/>
    <s v="00"/>
    <s v="UADD    "/>
    <x v="7599"/>
    <s v="1000"/>
    <s v="ZLL10"/>
    <x v="0"/>
    <s v="Elec Distribution 360-373"/>
    <s v="Mandated"/>
  </r>
  <r>
    <s v="ZLL10"/>
    <x v="0"/>
    <x v="65"/>
    <x v="65"/>
    <s v="DIS-E Cap Blanket"/>
    <d v="1984-07-01T00:00:00"/>
    <x v="4"/>
    <n v="201504"/>
    <x v="0"/>
    <x v="1"/>
    <s v="365000"/>
    <s v="038                                "/>
    <s v="00"/>
    <s v="UADD    "/>
    <x v="7600"/>
    <s v="1000"/>
    <s v="ZLL10"/>
    <x v="0"/>
    <s v="Elec Distribution 360-373"/>
    <s v="Mandated"/>
  </r>
  <r>
    <s v="ZLL10"/>
    <x v="0"/>
    <x v="65"/>
    <x v="65"/>
    <s v="DIS-E Cap Blanket"/>
    <d v="1984-07-01T00:00:00"/>
    <x v="4"/>
    <n v="201504"/>
    <x v="0"/>
    <x v="1"/>
    <s v="366000"/>
    <s v="038                                "/>
    <s v="00"/>
    <s v="UADD    "/>
    <x v="7601"/>
    <s v="1000"/>
    <s v="ZLL10"/>
    <x v="0"/>
    <s v="Elec Distribution 360-373"/>
    <s v="Mandated"/>
  </r>
  <r>
    <s v="ZLL10"/>
    <x v="0"/>
    <x v="65"/>
    <x v="65"/>
    <s v="DIS-E Cap Blanket"/>
    <d v="1984-07-01T00:00:00"/>
    <x v="4"/>
    <n v="201504"/>
    <x v="0"/>
    <x v="1"/>
    <s v="367000"/>
    <s v="038                                "/>
    <s v="00"/>
    <s v="UADD    "/>
    <x v="7602"/>
    <s v="1000"/>
    <s v="ZLL10"/>
    <x v="0"/>
    <s v="Elec Distribution 360-373"/>
    <s v="Mandated"/>
  </r>
  <r>
    <s v="ZLL10"/>
    <x v="0"/>
    <x v="65"/>
    <x v="65"/>
    <s v="DIS-E Cap Blanket"/>
    <d v="1984-07-01T00:00:00"/>
    <x v="4"/>
    <n v="201504"/>
    <x v="0"/>
    <x v="1"/>
    <s v="369100"/>
    <s v="038                                "/>
    <s v="00"/>
    <s v="UADD    "/>
    <x v="7603"/>
    <s v="1000"/>
    <s v="ZLL10"/>
    <x v="0"/>
    <s v="Elec Distribution 360-373"/>
    <s v="Mandated"/>
  </r>
  <r>
    <s v="ZLL10"/>
    <x v="0"/>
    <x v="65"/>
    <x v="65"/>
    <s v="DIS-E Cap Blanket"/>
    <d v="1984-07-01T00:00:00"/>
    <x v="4"/>
    <n v="201504"/>
    <x v="0"/>
    <x v="1"/>
    <s v="369300"/>
    <s v="038                                "/>
    <s v="00"/>
    <s v="UADD    "/>
    <x v="7604"/>
    <s v="1000"/>
    <s v="ZLL10"/>
    <x v="0"/>
    <s v="Elec Distribution 360-373"/>
    <s v="Mandated"/>
  </r>
  <r>
    <s v="ZBR10"/>
    <x v="0"/>
    <x v="66"/>
    <x v="66"/>
    <s v="DIS-E Cap Blanket"/>
    <d v="1951-01-01T00:00:00"/>
    <x v="4"/>
    <n v="201504"/>
    <x v="0"/>
    <x v="0"/>
    <s v="365000"/>
    <s v="028                                "/>
    <s v="00"/>
    <s v="UADD    "/>
    <x v="7605"/>
    <s v="1000"/>
    <s v="ZBR10"/>
    <x v="0"/>
    <s v="Elec Distribution 360-373"/>
    <s v="Mandated"/>
  </r>
  <r>
    <s v="ZPJ10"/>
    <x v="0"/>
    <x v="67"/>
    <x v="67"/>
    <s v="DIS-E Cap Blanket"/>
    <d v="1986-12-20T00:00:00"/>
    <x v="4"/>
    <n v="201504"/>
    <x v="0"/>
    <x v="1"/>
    <s v="364000"/>
    <s v="038                                "/>
    <s v="00"/>
    <s v="UADD    "/>
    <x v="7606"/>
    <s v="1000"/>
    <s v="ZPJ10"/>
    <x v="0"/>
    <s v="Elec Distribution 360-373"/>
    <s v="Mandated"/>
  </r>
  <r>
    <s v="ZPJ10"/>
    <x v="0"/>
    <x v="67"/>
    <x v="67"/>
    <s v="DIS-E Cap Blanket"/>
    <d v="1986-12-20T00:00:00"/>
    <x v="4"/>
    <n v="201504"/>
    <x v="0"/>
    <x v="1"/>
    <s v="365000"/>
    <s v="038                                "/>
    <s v="00"/>
    <s v="UADD    "/>
    <x v="7607"/>
    <s v="1000"/>
    <s v="ZPJ10"/>
    <x v="0"/>
    <s v="Elec Distribution 360-373"/>
    <s v="Mandated"/>
  </r>
  <r>
    <s v="ZPJ10"/>
    <x v="0"/>
    <x v="67"/>
    <x v="67"/>
    <s v="DIS-E Cap Blanket"/>
    <d v="1986-12-20T00:00:00"/>
    <x v="4"/>
    <n v="201504"/>
    <x v="0"/>
    <x v="1"/>
    <s v="367000"/>
    <s v="038                                "/>
    <s v="00"/>
    <s v="UADD    "/>
    <x v="7608"/>
    <s v="1000"/>
    <s v="ZPJ10"/>
    <x v="0"/>
    <s v="Elec Distribution 360-373"/>
    <s v="Mandated"/>
  </r>
  <r>
    <s v="ZPJ10"/>
    <x v="0"/>
    <x v="67"/>
    <x v="67"/>
    <s v="DIS-E Cap Blanket"/>
    <d v="1986-12-20T00:00:00"/>
    <x v="4"/>
    <n v="201504"/>
    <x v="0"/>
    <x v="1"/>
    <s v="369300"/>
    <s v="038                                "/>
    <s v="00"/>
    <s v="UADD    "/>
    <x v="7609"/>
    <s v="1000"/>
    <s v="ZPJ10"/>
    <x v="0"/>
    <s v="Elec Distribution 360-373"/>
    <s v="Mandated"/>
  </r>
  <r>
    <s v="ZBR10"/>
    <x v="0"/>
    <x v="68"/>
    <x v="68"/>
    <s v="DIS-E Cap Blanket"/>
    <d v="1951-01-01T00:00:00"/>
    <x v="4"/>
    <n v="201504"/>
    <x v="0"/>
    <x v="0"/>
    <s v="364000"/>
    <s v="028                                "/>
    <s v="00"/>
    <s v="UADD    "/>
    <x v="7610"/>
    <s v="1000"/>
    <s v="ZBR10"/>
    <x v="0"/>
    <s v="Elec Distribution 360-373"/>
    <s v="Mandated"/>
  </r>
  <r>
    <s v="ZBR10"/>
    <x v="0"/>
    <x v="68"/>
    <x v="68"/>
    <s v="DIS-E Cap Blanket"/>
    <d v="1951-01-01T00:00:00"/>
    <x v="4"/>
    <n v="201504"/>
    <x v="0"/>
    <x v="0"/>
    <s v="365000"/>
    <s v="028                                "/>
    <s v="00"/>
    <s v="UADD    "/>
    <x v="7611"/>
    <s v="1000"/>
    <s v="ZBR10"/>
    <x v="0"/>
    <s v="Elec Distribution 360-373"/>
    <s v="Mandated"/>
  </r>
  <r>
    <s v="ZBR10"/>
    <x v="0"/>
    <x v="68"/>
    <x v="68"/>
    <s v="DIS-E Cap Blanket"/>
    <d v="1951-01-01T00:00:00"/>
    <x v="4"/>
    <n v="201504"/>
    <x v="0"/>
    <x v="0"/>
    <s v="366000"/>
    <s v="028                                "/>
    <s v="00"/>
    <s v="UADD    "/>
    <x v="239"/>
    <s v="1000"/>
    <s v="ZBR10"/>
    <x v="0"/>
    <s v="Elec Distribution 360-373"/>
    <s v="Mandated"/>
  </r>
  <r>
    <s v="ZBR10"/>
    <x v="0"/>
    <x v="68"/>
    <x v="68"/>
    <s v="DIS-E Cap Blanket"/>
    <d v="1951-01-01T00:00:00"/>
    <x v="4"/>
    <n v="201504"/>
    <x v="0"/>
    <x v="0"/>
    <s v="367000"/>
    <s v="028                                "/>
    <s v="00"/>
    <s v="UADD    "/>
    <x v="7612"/>
    <s v="1000"/>
    <s v="ZBR10"/>
    <x v="0"/>
    <s v="Elec Distribution 360-373"/>
    <s v="Mandated"/>
  </r>
  <r>
    <s v="ZBR10"/>
    <x v="0"/>
    <x v="68"/>
    <x v="68"/>
    <s v="DIS-E Cap Blanket"/>
    <d v="1951-01-01T00:00:00"/>
    <x v="4"/>
    <n v="201504"/>
    <x v="0"/>
    <x v="0"/>
    <s v="368000"/>
    <s v="028                                "/>
    <s v="00"/>
    <s v="UADD    "/>
    <x v="239"/>
    <s v="1000"/>
    <s v="ZBR10"/>
    <x v="0"/>
    <s v="Elec Distribution 360-373"/>
    <s v="Mandated"/>
  </r>
  <r>
    <s v="ZBR10"/>
    <x v="0"/>
    <x v="68"/>
    <x v="68"/>
    <s v="DIS-E Cap Blanket"/>
    <d v="1951-01-01T00:00:00"/>
    <x v="4"/>
    <n v="201504"/>
    <x v="0"/>
    <x v="0"/>
    <s v="369300"/>
    <s v="028                                "/>
    <s v="00"/>
    <s v="UADD    "/>
    <x v="1768"/>
    <s v="1000"/>
    <s v="ZBR10"/>
    <x v="0"/>
    <s v="Elec Distribution 360-373"/>
    <s v="Mandated"/>
  </r>
  <r>
    <s v="ZBR10"/>
    <x v="0"/>
    <x v="68"/>
    <x v="68"/>
    <s v="DIS-E Cap Blanket"/>
    <d v="1951-01-01T00:00:00"/>
    <x v="4"/>
    <n v="201504"/>
    <x v="0"/>
    <x v="0"/>
    <s v="373400"/>
    <s v="028                                "/>
    <s v="00"/>
    <s v="UADD    "/>
    <x v="239"/>
    <s v="1000"/>
    <s v="ZBR10"/>
    <x v="0"/>
    <s v="Elec Distribution 360-373"/>
    <s v="Mandated"/>
  </r>
  <r>
    <s v="ZLL10"/>
    <x v="0"/>
    <x v="69"/>
    <x v="69"/>
    <s v="DIS-E Cap Blanket"/>
    <d v="1984-07-01T00:00:00"/>
    <x v="4"/>
    <n v="201504"/>
    <x v="0"/>
    <x v="1"/>
    <s v="364000"/>
    <s v="038                                "/>
    <s v="00"/>
    <s v="UADD    "/>
    <x v="7613"/>
    <s v="1000"/>
    <s v="ZLL10"/>
    <x v="0"/>
    <s v="Elec Distribution 360-373"/>
    <s v="Mandated"/>
  </r>
  <r>
    <s v="ZLL10"/>
    <x v="0"/>
    <x v="69"/>
    <x v="69"/>
    <s v="DIS-E Cap Blanket"/>
    <d v="1984-07-01T00:00:00"/>
    <x v="4"/>
    <n v="201504"/>
    <x v="0"/>
    <x v="1"/>
    <s v="365000"/>
    <s v="038                                "/>
    <s v="00"/>
    <s v="UADD    "/>
    <x v="7614"/>
    <s v="1000"/>
    <s v="ZLL10"/>
    <x v="0"/>
    <s v="Elec Distribution 360-373"/>
    <s v="Mandated"/>
  </r>
  <r>
    <s v="ZLL10"/>
    <x v="0"/>
    <x v="69"/>
    <x v="69"/>
    <s v="DIS-E Cap Blanket"/>
    <d v="1984-07-01T00:00:00"/>
    <x v="4"/>
    <n v="201504"/>
    <x v="0"/>
    <x v="1"/>
    <s v="366000"/>
    <s v="038                                "/>
    <s v="00"/>
    <s v="UADD    "/>
    <x v="7615"/>
    <s v="1000"/>
    <s v="ZLL10"/>
    <x v="0"/>
    <s v="Elec Distribution 360-373"/>
    <s v="Mandated"/>
  </r>
  <r>
    <s v="ZLL10"/>
    <x v="0"/>
    <x v="69"/>
    <x v="69"/>
    <s v="DIS-E Cap Blanket"/>
    <d v="1984-07-01T00:00:00"/>
    <x v="4"/>
    <n v="201504"/>
    <x v="0"/>
    <x v="1"/>
    <s v="367000"/>
    <s v="038                                "/>
    <s v="00"/>
    <s v="UADD    "/>
    <x v="7616"/>
    <s v="1000"/>
    <s v="ZLL10"/>
    <x v="0"/>
    <s v="Elec Distribution 360-373"/>
    <s v="Mandated"/>
  </r>
  <r>
    <s v="ZLL10"/>
    <x v="0"/>
    <x v="69"/>
    <x v="69"/>
    <s v="DIS-E Cap Blanket"/>
    <d v="1984-07-01T00:00:00"/>
    <x v="4"/>
    <n v="201504"/>
    <x v="0"/>
    <x v="1"/>
    <s v="369100"/>
    <s v="038                                "/>
    <s v="00"/>
    <s v="UADD    "/>
    <x v="7617"/>
    <s v="1000"/>
    <s v="ZLL10"/>
    <x v="0"/>
    <s v="Elec Distribution 360-373"/>
    <s v="Mandated"/>
  </r>
  <r>
    <s v="ZLL10"/>
    <x v="0"/>
    <x v="69"/>
    <x v="69"/>
    <s v="DIS-E Cap Blanket"/>
    <d v="1984-07-01T00:00:00"/>
    <x v="4"/>
    <n v="201504"/>
    <x v="0"/>
    <x v="1"/>
    <s v="369300"/>
    <s v="038                                "/>
    <s v="00"/>
    <s v="UADD    "/>
    <x v="7618"/>
    <s v="1000"/>
    <s v="ZLL10"/>
    <x v="0"/>
    <s v="Elec Distribution 360-373"/>
    <s v="Mandated"/>
  </r>
  <r>
    <s v="ZBO10"/>
    <x v="0"/>
    <x v="70"/>
    <x v="70"/>
    <s v="DIS-E Cap Blanket"/>
    <d v="1984-01-01T00:00:00"/>
    <x v="4"/>
    <n v="201504"/>
    <x v="0"/>
    <x v="0"/>
    <s v="364000"/>
    <s v="028                                "/>
    <s v="00"/>
    <s v="UADD    "/>
    <x v="7619"/>
    <s v="1000"/>
    <s v="ZBO10"/>
    <x v="0"/>
    <s v="Elec Distribution 360-373"/>
    <s v="Mandated"/>
  </r>
  <r>
    <s v="ZBO10"/>
    <x v="0"/>
    <x v="70"/>
    <x v="70"/>
    <s v="DIS-E Cap Blanket"/>
    <d v="1984-01-01T00:00:00"/>
    <x v="4"/>
    <n v="201504"/>
    <x v="0"/>
    <x v="0"/>
    <s v="365000"/>
    <s v="028                                "/>
    <s v="00"/>
    <s v="UADD    "/>
    <x v="7620"/>
    <s v="1000"/>
    <s v="ZBO10"/>
    <x v="0"/>
    <s v="Elec Distribution 360-373"/>
    <s v="Mandated"/>
  </r>
  <r>
    <s v="ZBO10"/>
    <x v="0"/>
    <x v="70"/>
    <x v="70"/>
    <s v="DIS-E Cap Blanket"/>
    <d v="1984-01-01T00:00:00"/>
    <x v="4"/>
    <n v="201504"/>
    <x v="0"/>
    <x v="0"/>
    <s v="367000"/>
    <s v="028                                "/>
    <s v="00"/>
    <s v="UADD    "/>
    <x v="7621"/>
    <s v="1000"/>
    <s v="ZBO10"/>
    <x v="0"/>
    <s v="Elec Distribution 360-373"/>
    <s v="Mandated"/>
  </r>
  <r>
    <s v="ZPJ10"/>
    <x v="0"/>
    <x v="71"/>
    <x v="71"/>
    <s v="DIS-E Cap Blanket"/>
    <d v="1986-12-20T00:00:00"/>
    <x v="4"/>
    <n v="201504"/>
    <x v="0"/>
    <x v="0"/>
    <s v="364000"/>
    <s v="028                                "/>
    <s v="00"/>
    <s v="UADD    "/>
    <x v="7622"/>
    <s v="1000"/>
    <s v="ZPJ10"/>
    <x v="0"/>
    <s v="Elec Distribution 360-373"/>
    <s v="Mandated"/>
  </r>
  <r>
    <s v="ZPJ10"/>
    <x v="0"/>
    <x v="71"/>
    <x v="71"/>
    <s v="DIS-E Cap Blanket"/>
    <d v="1986-12-20T00:00:00"/>
    <x v="4"/>
    <n v="201504"/>
    <x v="0"/>
    <x v="0"/>
    <s v="365000"/>
    <s v="028                                "/>
    <s v="00"/>
    <s v="UADD    "/>
    <x v="7623"/>
    <s v="1000"/>
    <s v="ZPJ10"/>
    <x v="0"/>
    <s v="Elec Distribution 360-373"/>
    <s v="Mandated"/>
  </r>
  <r>
    <s v="ZPJ10"/>
    <x v="0"/>
    <x v="71"/>
    <x v="71"/>
    <s v="DIS-E Cap Blanket"/>
    <d v="1986-12-20T00:00:00"/>
    <x v="4"/>
    <n v="201504"/>
    <x v="0"/>
    <x v="0"/>
    <s v="366000"/>
    <s v="028                                "/>
    <s v="00"/>
    <s v="UADD    "/>
    <x v="7624"/>
    <s v="1000"/>
    <s v="ZPJ10"/>
    <x v="0"/>
    <s v="Elec Distribution 360-373"/>
    <s v="Mandated"/>
  </r>
  <r>
    <s v="ZPJ10"/>
    <x v="0"/>
    <x v="71"/>
    <x v="71"/>
    <s v="DIS-E Cap Blanket"/>
    <d v="1986-12-20T00:00:00"/>
    <x v="4"/>
    <n v="201504"/>
    <x v="0"/>
    <x v="0"/>
    <s v="367000"/>
    <s v="028                                "/>
    <s v="00"/>
    <s v="UADD    "/>
    <x v="7625"/>
    <s v="1000"/>
    <s v="ZPJ10"/>
    <x v="0"/>
    <s v="Elec Distribution 360-373"/>
    <s v="Mandated"/>
  </r>
  <r>
    <s v="ZPJ10"/>
    <x v="0"/>
    <x v="71"/>
    <x v="71"/>
    <s v="DIS-E Cap Blanket"/>
    <d v="1986-12-20T00:00:00"/>
    <x v="4"/>
    <n v="201504"/>
    <x v="0"/>
    <x v="0"/>
    <s v="369100"/>
    <s v="028                                "/>
    <s v="00"/>
    <s v="UADD    "/>
    <x v="7626"/>
    <s v="1000"/>
    <s v="ZPJ10"/>
    <x v="0"/>
    <s v="Elec Distribution 360-373"/>
    <s v="Mandated"/>
  </r>
  <r>
    <s v="ZPJ10"/>
    <x v="0"/>
    <x v="71"/>
    <x v="71"/>
    <s v="DIS-E Cap Blanket"/>
    <d v="1986-12-20T00:00:00"/>
    <x v="4"/>
    <n v="201504"/>
    <x v="0"/>
    <x v="0"/>
    <s v="369300"/>
    <s v="028                                "/>
    <s v="00"/>
    <s v="UADD    "/>
    <x v="7627"/>
    <s v="1000"/>
    <s v="ZPJ10"/>
    <x v="0"/>
    <s v="Elec Distribution 360-373"/>
    <s v="Mandated"/>
  </r>
  <r>
    <s v="ZBO10"/>
    <x v="0"/>
    <x v="72"/>
    <x v="72"/>
    <s v="DIS-E Cap Blanket"/>
    <d v="2005-01-01T00:00:00"/>
    <x v="4"/>
    <n v="201504"/>
    <x v="0"/>
    <x v="0"/>
    <s v="364000"/>
    <s v="028                                "/>
    <s v="00"/>
    <s v="UADD    "/>
    <x v="7628"/>
    <s v="1000"/>
    <s v="ZBO10"/>
    <x v="0"/>
    <s v="Elec Distribution 360-373"/>
    <s v="Mandated"/>
  </r>
  <r>
    <s v="ZBO10"/>
    <x v="0"/>
    <x v="72"/>
    <x v="72"/>
    <s v="DIS-E Cap Blanket"/>
    <d v="2005-01-01T00:00:00"/>
    <x v="4"/>
    <n v="201504"/>
    <x v="0"/>
    <x v="0"/>
    <s v="365000"/>
    <s v="028                                "/>
    <s v="00"/>
    <s v="UADD    "/>
    <x v="7629"/>
    <s v="1000"/>
    <s v="ZBO10"/>
    <x v="0"/>
    <s v="Elec Distribution 360-373"/>
    <s v="Mandated"/>
  </r>
  <r>
    <s v="ZBO10"/>
    <x v="0"/>
    <x v="72"/>
    <x v="72"/>
    <s v="DIS-E Cap Blanket"/>
    <d v="2005-01-01T00:00:00"/>
    <x v="4"/>
    <n v="201504"/>
    <x v="0"/>
    <x v="0"/>
    <s v="366000"/>
    <s v="028                                "/>
    <s v="00"/>
    <s v="UADD    "/>
    <x v="7630"/>
    <s v="1000"/>
    <s v="ZBO10"/>
    <x v="0"/>
    <s v="Elec Distribution 360-373"/>
    <s v="Mandated"/>
  </r>
  <r>
    <s v="ZBO10"/>
    <x v="0"/>
    <x v="72"/>
    <x v="72"/>
    <s v="DIS-E Cap Blanket"/>
    <d v="2005-01-01T00:00:00"/>
    <x v="4"/>
    <n v="201504"/>
    <x v="0"/>
    <x v="0"/>
    <s v="367000"/>
    <s v="028                                "/>
    <s v="00"/>
    <s v="UADD    "/>
    <x v="7631"/>
    <s v="1000"/>
    <s v="ZBO10"/>
    <x v="0"/>
    <s v="Elec Distribution 360-373"/>
    <s v="Mandated"/>
  </r>
  <r>
    <s v="ZBO10"/>
    <x v="0"/>
    <x v="72"/>
    <x v="72"/>
    <s v="DIS-E Cap Blanket"/>
    <d v="2005-01-01T00:00:00"/>
    <x v="4"/>
    <n v="201504"/>
    <x v="0"/>
    <x v="0"/>
    <s v="369300"/>
    <s v="028                                "/>
    <s v="00"/>
    <s v="UADD    "/>
    <x v="7632"/>
    <s v="1000"/>
    <s v="ZBO10"/>
    <x v="0"/>
    <s v="Elec Distribution 360-373"/>
    <s v="Mandated"/>
  </r>
  <r>
    <s v="ZCS10"/>
    <x v="0"/>
    <x v="73"/>
    <x v="73"/>
    <s v="DIS-E Cap Blanket"/>
    <d v="1994-09-02T00:00:00"/>
    <x v="4"/>
    <n v="201504"/>
    <x v="0"/>
    <x v="1"/>
    <s v="364000"/>
    <s v="038                                "/>
    <s v="00"/>
    <s v="UADD    "/>
    <x v="7633"/>
    <s v="1000"/>
    <s v="ZCS10"/>
    <x v="0"/>
    <s v="Elec Distribution 360-373"/>
    <s v="Mandated"/>
  </r>
  <r>
    <s v="ZCS10"/>
    <x v="0"/>
    <x v="73"/>
    <x v="73"/>
    <s v="DIS-E Cap Blanket"/>
    <d v="1994-09-02T00:00:00"/>
    <x v="4"/>
    <n v="201504"/>
    <x v="0"/>
    <x v="1"/>
    <s v="365000"/>
    <s v="038                                "/>
    <s v="00"/>
    <s v="UADD    "/>
    <x v="7634"/>
    <s v="1000"/>
    <s v="ZCS10"/>
    <x v="0"/>
    <s v="Elec Distribution 360-373"/>
    <s v="Mandated"/>
  </r>
  <r>
    <s v="ZCS10"/>
    <x v="0"/>
    <x v="73"/>
    <x v="73"/>
    <s v="DIS-E Cap Blanket"/>
    <d v="1994-09-02T00:00:00"/>
    <x v="4"/>
    <n v="201504"/>
    <x v="0"/>
    <x v="1"/>
    <s v="366000"/>
    <s v="038                                "/>
    <s v="00"/>
    <s v="UADD    "/>
    <x v="7635"/>
    <s v="1000"/>
    <s v="ZCS10"/>
    <x v="0"/>
    <s v="Elec Distribution 360-373"/>
    <s v="Mandated"/>
  </r>
  <r>
    <s v="ZCS10"/>
    <x v="0"/>
    <x v="73"/>
    <x v="73"/>
    <s v="DIS-E Cap Blanket"/>
    <d v="1994-09-02T00:00:00"/>
    <x v="4"/>
    <n v="201504"/>
    <x v="0"/>
    <x v="1"/>
    <s v="367000"/>
    <s v="038                                "/>
    <s v="00"/>
    <s v="UADD    "/>
    <x v="7636"/>
    <s v="1000"/>
    <s v="ZCS10"/>
    <x v="0"/>
    <s v="Elec Distribution 360-373"/>
    <s v="Mandated"/>
  </r>
  <r>
    <s v="ZCS10"/>
    <x v="0"/>
    <x v="73"/>
    <x v="73"/>
    <s v="DIS-E Cap Blanket"/>
    <d v="1994-09-02T00:00:00"/>
    <x v="4"/>
    <n v="201504"/>
    <x v="0"/>
    <x v="1"/>
    <s v="368000"/>
    <s v="038                                "/>
    <s v="00"/>
    <s v="UADD    "/>
    <x v="7637"/>
    <s v="1000"/>
    <s v="ZCS10"/>
    <x v="0"/>
    <s v="Elec Distribution 360-373"/>
    <s v="Mandated"/>
  </r>
  <r>
    <s v="ZCS10"/>
    <x v="0"/>
    <x v="73"/>
    <x v="73"/>
    <s v="DIS-E Cap Blanket"/>
    <d v="1994-09-02T00:00:00"/>
    <x v="4"/>
    <n v="201504"/>
    <x v="0"/>
    <x v="1"/>
    <s v="369300"/>
    <s v="038                                "/>
    <s v="00"/>
    <s v="UADD    "/>
    <x v="7638"/>
    <s v="1000"/>
    <s v="ZCS10"/>
    <x v="0"/>
    <s v="Elec Distribution 360-373"/>
    <s v="Mandated"/>
  </r>
  <r>
    <s v="ZPJ10"/>
    <x v="0"/>
    <x v="1116"/>
    <x v="1116"/>
    <s v="DIS-E Cap Specific"/>
    <d v="2013-01-01T00:00:00"/>
    <x v="4"/>
    <n v="201504"/>
    <x v="0"/>
    <x v="0"/>
    <s v="364000"/>
    <s v="028                                "/>
    <s v="00"/>
    <s v="UADD    "/>
    <x v="7639"/>
    <s v="1000"/>
    <s v="ZPJ10"/>
    <x v="0"/>
    <s v="Elec Distribution 360-373"/>
    <s v="Mandated"/>
  </r>
  <r>
    <s v="ZPJ10"/>
    <x v="0"/>
    <x v="1116"/>
    <x v="1116"/>
    <s v="DIS-E Cap Specific"/>
    <d v="2013-01-01T00:00:00"/>
    <x v="4"/>
    <n v="201504"/>
    <x v="0"/>
    <x v="0"/>
    <s v="365000"/>
    <s v="028                                "/>
    <s v="00"/>
    <s v="UADD    "/>
    <x v="7639"/>
    <s v="1000"/>
    <s v="ZPJ10"/>
    <x v="0"/>
    <s v="Elec Distribution 360-373"/>
    <s v="Mandated"/>
  </r>
  <r>
    <s v="ZPJ10"/>
    <x v="0"/>
    <x v="1116"/>
    <x v="1116"/>
    <s v="DIS-E Cap Specific"/>
    <d v="2013-01-01T00:00:00"/>
    <x v="4"/>
    <n v="201504"/>
    <x v="0"/>
    <x v="0"/>
    <s v="366000"/>
    <s v="028                                "/>
    <s v="00"/>
    <s v="UADD    "/>
    <x v="7640"/>
    <s v="1000"/>
    <s v="ZPJ10"/>
    <x v="0"/>
    <s v="Elec Distribution 360-373"/>
    <s v="Mandated"/>
  </r>
  <r>
    <s v="ZPJ10"/>
    <x v="0"/>
    <x v="1116"/>
    <x v="1116"/>
    <s v="DIS-E Cap Specific"/>
    <d v="2013-01-01T00:00:00"/>
    <x v="4"/>
    <n v="201504"/>
    <x v="0"/>
    <x v="0"/>
    <s v="367000"/>
    <s v="028                                "/>
    <s v="00"/>
    <s v="UADD    "/>
    <x v="7641"/>
    <s v="1000"/>
    <s v="ZPJ10"/>
    <x v="0"/>
    <s v="Elec Distribution 360-373"/>
    <s v="Mandated"/>
  </r>
  <r>
    <s v="ZPJ10"/>
    <x v="0"/>
    <x v="1116"/>
    <x v="1116"/>
    <s v="DIS-E Cap Specific"/>
    <d v="2013-01-01T00:00:00"/>
    <x v="4"/>
    <n v="201504"/>
    <x v="0"/>
    <x v="0"/>
    <s v="369300"/>
    <s v="028                                "/>
    <s v="00"/>
    <s v="UADD    "/>
    <x v="7642"/>
    <s v="1000"/>
    <s v="ZPJ10"/>
    <x v="0"/>
    <s v="Elec Distribution 360-373"/>
    <s v="Mandated"/>
  </r>
  <r>
    <s v="ZLL11"/>
    <x v="1"/>
    <x v="75"/>
    <x v="75"/>
    <s v="DIS-G N Cap Blanket"/>
    <d v="2004-01-01T00:00:00"/>
    <x v="4"/>
    <n v="201504"/>
    <x v="1"/>
    <x v="0"/>
    <s v="380000"/>
    <s v="028                                "/>
    <s v="00"/>
    <s v="UADD    "/>
    <x v="7643"/>
    <s v="1001"/>
    <s v="ZLL11"/>
    <x v="1"/>
    <s v="Gas Distribution 374-387"/>
    <s v="Mandated"/>
  </r>
  <r>
    <s v="ZBG11"/>
    <x v="1"/>
    <x v="77"/>
    <x v="77"/>
    <s v="DIS-G N Cap Blanket"/>
    <d v="2004-01-01T00:00:00"/>
    <x v="4"/>
    <n v="201504"/>
    <x v="1"/>
    <x v="0"/>
    <s v="376000"/>
    <s v="028                                "/>
    <s v="00"/>
    <s v="UADD    "/>
    <x v="7644"/>
    <s v="1001"/>
    <s v="ZBG11"/>
    <x v="1"/>
    <s v="Gas Distribution 374-387"/>
    <s v="Mandated"/>
  </r>
  <r>
    <s v="ZBG11"/>
    <x v="1"/>
    <x v="77"/>
    <x v="77"/>
    <s v="DIS-G N Cap Blanket"/>
    <d v="2004-01-01T00:00:00"/>
    <x v="4"/>
    <n v="201504"/>
    <x v="1"/>
    <x v="0"/>
    <s v="380000"/>
    <s v="028                                "/>
    <s v="00"/>
    <s v="UADD    "/>
    <x v="7644"/>
    <s v="1001"/>
    <s v="ZBG11"/>
    <x v="1"/>
    <s v="Gas Distribution 374-387"/>
    <s v="Mandated"/>
  </r>
  <r>
    <s v="ZLL11"/>
    <x v="1"/>
    <x v="78"/>
    <x v="78"/>
    <s v="DIS-G N Cap Blanket"/>
    <d v="2004-01-01T00:00:00"/>
    <x v="4"/>
    <n v="201504"/>
    <x v="1"/>
    <x v="1"/>
    <s v="376000"/>
    <s v="038                                "/>
    <s v="00"/>
    <s v="UADD    "/>
    <x v="7645"/>
    <s v="1001"/>
    <s v="ZLL11"/>
    <x v="1"/>
    <s v="Gas Distribution 374-387"/>
    <s v="Mandated"/>
  </r>
  <r>
    <s v="ZLL11"/>
    <x v="1"/>
    <x v="78"/>
    <x v="78"/>
    <s v="DIS-G N Cap Blanket"/>
    <d v="2004-01-01T00:00:00"/>
    <x v="4"/>
    <n v="201504"/>
    <x v="1"/>
    <x v="1"/>
    <s v="380000"/>
    <s v="038                                "/>
    <s v="00"/>
    <s v="UADD    "/>
    <x v="7646"/>
    <s v="1001"/>
    <s v="ZLL11"/>
    <x v="1"/>
    <s v="Gas Distribution 374-387"/>
    <s v="Mandated"/>
  </r>
  <r>
    <s v="ZPJ11"/>
    <x v="1"/>
    <x v="79"/>
    <x v="79"/>
    <s v="DIS-G N Cap Blanket"/>
    <d v="2004-01-01T00:00:00"/>
    <x v="4"/>
    <n v="201504"/>
    <x v="1"/>
    <x v="1"/>
    <s v="376000"/>
    <s v="038                                "/>
    <s v="00"/>
    <s v="UADD    "/>
    <x v="7647"/>
    <s v="1001"/>
    <s v="ZPJ11"/>
    <x v="1"/>
    <s v="Gas Distribution 374-387"/>
    <s v="Mandated"/>
  </r>
  <r>
    <s v="ZPJ11"/>
    <x v="1"/>
    <x v="79"/>
    <x v="79"/>
    <s v="DIS-G N Cap Blanket"/>
    <d v="2004-01-01T00:00:00"/>
    <x v="4"/>
    <n v="201504"/>
    <x v="1"/>
    <x v="1"/>
    <s v="380000"/>
    <s v="038                                "/>
    <s v="00"/>
    <s v="UADD    "/>
    <x v="7648"/>
    <s v="1001"/>
    <s v="ZPJ11"/>
    <x v="1"/>
    <s v="Gas Distribution 374-387"/>
    <s v="Mandated"/>
  </r>
  <r>
    <s v="ZPJ11"/>
    <x v="1"/>
    <x v="81"/>
    <x v="81"/>
    <s v="DIS-G N Cap Blanket"/>
    <d v="2004-01-01T00:00:00"/>
    <x v="4"/>
    <n v="201504"/>
    <x v="1"/>
    <x v="0"/>
    <s v="376000"/>
    <s v="028                                "/>
    <s v="00"/>
    <s v="UADD    "/>
    <x v="7649"/>
    <s v="1001"/>
    <s v="ZPJ11"/>
    <x v="1"/>
    <s v="Gas Distribution 374-387"/>
    <s v="Mandated"/>
  </r>
  <r>
    <s v="ZPJ11"/>
    <x v="1"/>
    <x v="81"/>
    <x v="81"/>
    <s v="DIS-G N Cap Blanket"/>
    <d v="2004-01-01T00:00:00"/>
    <x v="4"/>
    <n v="201504"/>
    <x v="1"/>
    <x v="0"/>
    <s v="380000"/>
    <s v="028                                "/>
    <s v="00"/>
    <s v="UADD    "/>
    <x v="7650"/>
    <s v="1001"/>
    <s v="ZPJ11"/>
    <x v="1"/>
    <s v="Gas Distribution 374-387"/>
    <s v="Mandated"/>
  </r>
  <r>
    <s v="ZBG11"/>
    <x v="1"/>
    <x v="82"/>
    <x v="82"/>
    <s v="DIS-G N Cap Blanket"/>
    <d v="1951-01-01T00:00:00"/>
    <x v="4"/>
    <n v="201504"/>
    <x v="1"/>
    <x v="0"/>
    <s v="380000"/>
    <s v="028                                "/>
    <s v="00"/>
    <s v="UADD    "/>
    <x v="7651"/>
    <s v="1001"/>
    <s v="ZBG11"/>
    <x v="1"/>
    <s v="Gas Distribution 374-387"/>
    <s v="Mandated"/>
  </r>
  <r>
    <s v="ZCS11"/>
    <x v="1"/>
    <x v="83"/>
    <x v="83"/>
    <s v="DIS-G N Cap Blanket"/>
    <d v="2004-01-01T00:00:00"/>
    <x v="4"/>
    <n v="201504"/>
    <x v="1"/>
    <x v="1"/>
    <s v="381000"/>
    <s v="038                                "/>
    <s v="00"/>
    <s v="UADD    "/>
    <x v="7652"/>
    <s v="1001"/>
    <s v="ZCS11"/>
    <x v="1"/>
    <s v="Gas Distribution 374-387"/>
    <s v="Mandated"/>
  </r>
  <r>
    <s v="ZBG11"/>
    <x v="1"/>
    <x v="84"/>
    <x v="84"/>
    <s v="DIS-G N Cap Blanket"/>
    <d v="2004-01-01T00:00:00"/>
    <x v="4"/>
    <n v="201504"/>
    <x v="1"/>
    <x v="0"/>
    <s v="376000"/>
    <s v="028                                "/>
    <s v="00"/>
    <s v="UADD    "/>
    <x v="7653"/>
    <s v="1001"/>
    <s v="ZBG11"/>
    <x v="1"/>
    <s v="Gas Distribution 374-387"/>
    <s v="Mandated"/>
  </r>
  <r>
    <s v="ZBG11"/>
    <x v="1"/>
    <x v="84"/>
    <x v="84"/>
    <s v="DIS-G N Cap Blanket"/>
    <d v="2004-01-01T00:00:00"/>
    <x v="4"/>
    <n v="201504"/>
    <x v="1"/>
    <x v="0"/>
    <s v="380000"/>
    <s v="028                                "/>
    <s v="00"/>
    <s v="UADD    "/>
    <x v="7653"/>
    <s v="1001"/>
    <s v="ZBG11"/>
    <x v="1"/>
    <s v="Gas Distribution 374-387"/>
    <s v="Mandated"/>
  </r>
  <r>
    <s v="ZBG11"/>
    <x v="1"/>
    <x v="85"/>
    <x v="85"/>
    <s v="DIS-G N Cap Blanket"/>
    <d v="2004-01-01T00:00:00"/>
    <x v="4"/>
    <n v="201504"/>
    <x v="1"/>
    <x v="0"/>
    <s v="376000"/>
    <s v="028                                "/>
    <s v="00"/>
    <s v="UADD    "/>
    <x v="7654"/>
    <s v="1001"/>
    <s v="ZBG11"/>
    <x v="1"/>
    <s v="Gas Distribution 374-387"/>
    <s v="Mandated"/>
  </r>
  <r>
    <s v="ZBG11"/>
    <x v="1"/>
    <x v="85"/>
    <x v="85"/>
    <s v="DIS-G N Cap Blanket"/>
    <d v="2004-01-01T00:00:00"/>
    <x v="4"/>
    <n v="201504"/>
    <x v="1"/>
    <x v="0"/>
    <s v="380000"/>
    <s v="028                                "/>
    <s v="00"/>
    <s v="UADD    "/>
    <x v="7655"/>
    <s v="1001"/>
    <s v="ZBG11"/>
    <x v="1"/>
    <s v="Gas Distribution 374-387"/>
    <s v="Mandated"/>
  </r>
  <r>
    <s v="ZCJ11"/>
    <x v="1"/>
    <x v="87"/>
    <x v="87"/>
    <s v="DIS-G N Cap Blanket"/>
    <d v="2004-01-01T00:00:00"/>
    <x v="4"/>
    <n v="201504"/>
    <x v="1"/>
    <x v="1"/>
    <s v="376000"/>
    <s v="038                                "/>
    <s v="00"/>
    <s v="UADD    "/>
    <x v="7656"/>
    <s v="1001"/>
    <s v="ZCJ11"/>
    <x v="1"/>
    <s v="Gas Distribution 374-387"/>
    <s v="Mandated"/>
  </r>
  <r>
    <s v="ZCJ11"/>
    <x v="1"/>
    <x v="87"/>
    <x v="87"/>
    <s v="DIS-G N Cap Blanket"/>
    <d v="2004-01-01T00:00:00"/>
    <x v="4"/>
    <n v="201504"/>
    <x v="1"/>
    <x v="1"/>
    <s v="380000"/>
    <s v="038                                "/>
    <s v="00"/>
    <s v="UADD    "/>
    <x v="7657"/>
    <s v="1001"/>
    <s v="ZCJ11"/>
    <x v="1"/>
    <s v="Gas Distribution 374-387"/>
    <s v="Mandated"/>
  </r>
  <r>
    <s v="ZLL11"/>
    <x v="1"/>
    <x v="92"/>
    <x v="92"/>
    <s v="DIS-G N Cap Blanket"/>
    <d v="2003-09-05T00:00:00"/>
    <x v="4"/>
    <n v="201504"/>
    <x v="1"/>
    <x v="0"/>
    <s v="376000"/>
    <s v="028                                "/>
    <s v="00"/>
    <s v="UADD    "/>
    <x v="7658"/>
    <s v="1001"/>
    <s v="ZLL11"/>
    <x v="1"/>
    <s v="Gas Distribution 374-387"/>
    <s v="Mandated"/>
  </r>
  <r>
    <s v="ZLL11"/>
    <x v="1"/>
    <x v="92"/>
    <x v="92"/>
    <s v="DIS-G N Cap Blanket"/>
    <d v="2003-09-05T00:00:00"/>
    <x v="4"/>
    <n v="201504"/>
    <x v="1"/>
    <x v="0"/>
    <s v="380000"/>
    <s v="028                                "/>
    <s v="00"/>
    <s v="UADD    "/>
    <x v="7659"/>
    <s v="1001"/>
    <s v="ZLL11"/>
    <x v="1"/>
    <s v="Gas Distribution 374-387"/>
    <s v="Mandated"/>
  </r>
  <r>
    <s v="ZBW11"/>
    <x v="1"/>
    <x v="93"/>
    <x v="93"/>
    <s v="DIS-G N Cap Blanket"/>
    <d v="1993-03-22T00:00:00"/>
    <x v="4"/>
    <n v="201504"/>
    <x v="1"/>
    <x v="0"/>
    <s v="376000"/>
    <s v="028                                "/>
    <s v="00"/>
    <s v="UADD    "/>
    <x v="2351"/>
    <s v="1001"/>
    <s v="ZBW11"/>
    <x v="1"/>
    <s v="Gas Distribution 374-387"/>
    <s v="Mandated"/>
  </r>
  <r>
    <s v="ZBW11"/>
    <x v="1"/>
    <x v="93"/>
    <x v="93"/>
    <s v="DIS-G N Cap Blanket"/>
    <d v="1993-03-22T00:00:00"/>
    <x v="4"/>
    <n v="201504"/>
    <x v="1"/>
    <x v="0"/>
    <s v="380000"/>
    <s v="028                                "/>
    <s v="00"/>
    <s v="UADD    "/>
    <x v="2429"/>
    <s v="1001"/>
    <s v="ZBW11"/>
    <x v="1"/>
    <s v="Gas Distribution 374-387"/>
    <s v="Mandated"/>
  </r>
  <r>
    <s v="ZLL11"/>
    <x v="1"/>
    <x v="1117"/>
    <x v="1117"/>
    <s v="DIS-G N Cap Blanket"/>
    <d v="1993-03-22T00:00:00"/>
    <x v="4"/>
    <n v="201504"/>
    <x v="1"/>
    <x v="1"/>
    <s v="376000"/>
    <s v="038                                "/>
    <s v="00"/>
    <s v="UADD    "/>
    <x v="7660"/>
    <s v="1001"/>
    <s v="ZLL11"/>
    <x v="1"/>
    <s v="Gas Distribution 374-387"/>
    <s v="Mandated"/>
  </r>
  <r>
    <s v="ZLL11"/>
    <x v="1"/>
    <x v="1117"/>
    <x v="1117"/>
    <s v="DIS-G N Cap Blanket"/>
    <d v="1993-03-22T00:00:00"/>
    <x v="4"/>
    <n v="201504"/>
    <x v="1"/>
    <x v="1"/>
    <s v="380000"/>
    <s v="038                                "/>
    <s v="00"/>
    <s v="UADD    "/>
    <x v="7661"/>
    <s v="1001"/>
    <s v="ZLL11"/>
    <x v="1"/>
    <s v="Gas Distribution 374-387"/>
    <s v="Mandated"/>
  </r>
  <r>
    <s v="ZPJ11"/>
    <x v="1"/>
    <x v="95"/>
    <x v="95"/>
    <s v="DIS-G N Cap Blanket"/>
    <d v="1993-03-22T00:00:00"/>
    <x v="4"/>
    <n v="201504"/>
    <x v="1"/>
    <x v="1"/>
    <s v="376000"/>
    <s v="038                                "/>
    <s v="00"/>
    <s v="UADD    "/>
    <x v="7662"/>
    <s v="1001"/>
    <s v="ZPJ11"/>
    <x v="1"/>
    <s v="Gas Distribution 374-387"/>
    <s v="Mandated"/>
  </r>
  <r>
    <s v="ZPJ11"/>
    <x v="1"/>
    <x v="95"/>
    <x v="95"/>
    <s v="DIS-G N Cap Blanket"/>
    <d v="1993-03-22T00:00:00"/>
    <x v="4"/>
    <n v="201504"/>
    <x v="1"/>
    <x v="1"/>
    <s v="380000"/>
    <s v="038                                "/>
    <s v="00"/>
    <s v="UADD    "/>
    <x v="7663"/>
    <s v="1001"/>
    <s v="ZPJ11"/>
    <x v="1"/>
    <s v="Gas Distribution 374-387"/>
    <s v="Mandated"/>
  </r>
  <r>
    <s v="ZPJ11"/>
    <x v="1"/>
    <x v="96"/>
    <x v="96"/>
    <s v="DIS-G N Cap Blanket"/>
    <d v="2003-09-05T00:00:00"/>
    <x v="4"/>
    <n v="201504"/>
    <x v="1"/>
    <x v="0"/>
    <s v="376000"/>
    <s v="028                                "/>
    <s v="00"/>
    <s v="UADD    "/>
    <x v="7664"/>
    <s v="1001"/>
    <s v="ZPJ11"/>
    <x v="1"/>
    <s v="Gas Distribution 374-387"/>
    <s v="Mandated"/>
  </r>
  <r>
    <s v="ZPJ11"/>
    <x v="1"/>
    <x v="96"/>
    <x v="96"/>
    <s v="DIS-G N Cap Blanket"/>
    <d v="2003-09-05T00:00:00"/>
    <x v="4"/>
    <n v="201504"/>
    <x v="1"/>
    <x v="0"/>
    <s v="380000"/>
    <s v="028                                "/>
    <s v="00"/>
    <s v="UADD    "/>
    <x v="7665"/>
    <s v="1001"/>
    <s v="ZPJ11"/>
    <x v="1"/>
    <s v="Gas Distribution 374-387"/>
    <s v="Mandated"/>
  </r>
  <r>
    <s v="ZCS11"/>
    <x v="1"/>
    <x v="97"/>
    <x v="97"/>
    <s v="DIS-G N Cap Blanket"/>
    <d v="1993-03-22T00:00:00"/>
    <x v="4"/>
    <n v="201504"/>
    <x v="1"/>
    <x v="1"/>
    <s v="376000"/>
    <s v="038                                "/>
    <s v="00"/>
    <s v="UADD    "/>
    <x v="7666"/>
    <s v="1001"/>
    <s v="ZCS11"/>
    <x v="1"/>
    <s v="Gas Distribution 374-387"/>
    <s v="Mandated"/>
  </r>
  <r>
    <s v="ZCS11"/>
    <x v="1"/>
    <x v="97"/>
    <x v="97"/>
    <s v="DIS-G N Cap Blanket"/>
    <d v="1993-03-22T00:00:00"/>
    <x v="4"/>
    <n v="201504"/>
    <x v="1"/>
    <x v="1"/>
    <s v="380000"/>
    <s v="038                                "/>
    <s v="00"/>
    <s v="UADD    "/>
    <x v="7666"/>
    <s v="1001"/>
    <s v="ZCS11"/>
    <x v="1"/>
    <s v="Gas Distribution 374-387"/>
    <s v="Mandated"/>
  </r>
  <r>
    <s v="ZBG11"/>
    <x v="1"/>
    <x v="98"/>
    <x v="98"/>
    <s v="DIS-G N Cap Blanket"/>
    <d v="1993-03-22T00:00:00"/>
    <x v="4"/>
    <n v="201504"/>
    <x v="1"/>
    <x v="0"/>
    <s v="376000"/>
    <s v="028                                "/>
    <s v="00"/>
    <s v="UADD    "/>
    <x v="7667"/>
    <s v="1001"/>
    <s v="ZBG11"/>
    <x v="1"/>
    <s v="Gas Distribution 374-387"/>
    <s v="Mandated"/>
  </r>
  <r>
    <s v="ZBG11"/>
    <x v="1"/>
    <x v="98"/>
    <x v="98"/>
    <s v="DIS-G N Cap Blanket"/>
    <d v="1993-03-22T00:00:00"/>
    <x v="4"/>
    <n v="201504"/>
    <x v="1"/>
    <x v="0"/>
    <s v="380000"/>
    <s v="028                                "/>
    <s v="00"/>
    <s v="UADD    "/>
    <x v="7668"/>
    <s v="1001"/>
    <s v="ZBG11"/>
    <x v="1"/>
    <s v="Gas Distribution 374-387"/>
    <s v="Mandated"/>
  </r>
  <r>
    <s v="ZCJ11"/>
    <x v="1"/>
    <x v="100"/>
    <x v="100"/>
    <s v="DIS-G N Cap Blanket"/>
    <d v="2003-09-05T00:00:00"/>
    <x v="4"/>
    <n v="201504"/>
    <x v="1"/>
    <x v="1"/>
    <s v="376000"/>
    <s v="038                                "/>
    <s v="00"/>
    <s v="UADD    "/>
    <x v="7669"/>
    <s v="1001"/>
    <s v="ZCJ11"/>
    <x v="1"/>
    <s v="Gas Distribution 374-387"/>
    <s v="Mandated"/>
  </r>
  <r>
    <s v="ZCJ11"/>
    <x v="1"/>
    <x v="103"/>
    <x v="103"/>
    <s v="DIS-G N Cap Blanket"/>
    <d v="2006-01-01T00:00:00"/>
    <x v="4"/>
    <n v="201504"/>
    <x v="1"/>
    <x v="1"/>
    <s v="376000"/>
    <s v="038                                "/>
    <s v="00"/>
    <s v="UADD    "/>
    <x v="7670"/>
    <s v="1001"/>
    <s v="ZCJ11"/>
    <x v="1"/>
    <s v="Gas Distribution 374-387"/>
    <s v="Mandated"/>
  </r>
  <r>
    <s v="ZCM11"/>
    <x v="1"/>
    <x v="104"/>
    <x v="104"/>
    <s v="DIS-G N Cap Blanket"/>
    <d v="2006-01-01T00:00:00"/>
    <x v="4"/>
    <n v="201504"/>
    <x v="1"/>
    <x v="1"/>
    <s v="376000"/>
    <s v="038                                "/>
    <s v="00"/>
    <s v="UADD    "/>
    <x v="7671"/>
    <s v="1001"/>
    <s v="ZCM11"/>
    <x v="1"/>
    <s v="Gas Distribution 374-387"/>
    <s v="Mandated"/>
  </r>
  <r>
    <s v="ZCM11"/>
    <x v="1"/>
    <x v="104"/>
    <x v="104"/>
    <s v="DIS-G N Cap Blanket"/>
    <d v="2006-01-01T00:00:00"/>
    <x v="4"/>
    <n v="201504"/>
    <x v="1"/>
    <x v="1"/>
    <s v="380000"/>
    <s v="038                                "/>
    <s v="00"/>
    <s v="UADD    "/>
    <x v="7672"/>
    <s v="1001"/>
    <s v="ZCM11"/>
    <x v="1"/>
    <s v="Gas Distribution 374-387"/>
    <s v="Mandated"/>
  </r>
  <r>
    <s v="ZPJ11"/>
    <x v="1"/>
    <x v="105"/>
    <x v="105"/>
    <s v="DIS-G N Cap Blanket"/>
    <d v="2006-01-01T00:00:00"/>
    <x v="4"/>
    <n v="201504"/>
    <x v="1"/>
    <x v="0"/>
    <s v="376000"/>
    <s v="028                                "/>
    <s v="00"/>
    <s v="UADD    "/>
    <x v="7673"/>
    <s v="1001"/>
    <s v="ZPJ11"/>
    <x v="1"/>
    <s v="Gas Distribution 374-387"/>
    <s v="Mandated"/>
  </r>
  <r>
    <s v="ZPJ11"/>
    <x v="1"/>
    <x v="105"/>
    <x v="105"/>
    <s v="DIS-G N Cap Blanket"/>
    <d v="2006-01-01T00:00:00"/>
    <x v="4"/>
    <n v="201504"/>
    <x v="1"/>
    <x v="0"/>
    <s v="380000"/>
    <s v="028                                "/>
    <s v="00"/>
    <s v="UADD    "/>
    <x v="7674"/>
    <s v="1001"/>
    <s v="ZPJ11"/>
    <x v="1"/>
    <s v="Gas Distribution 374-387"/>
    <s v="Mandated"/>
  </r>
  <r>
    <s v="ZPJ11"/>
    <x v="1"/>
    <x v="809"/>
    <x v="809"/>
    <s v="DIS-G N Cap Blanket"/>
    <d v="2006-01-01T00:00:00"/>
    <x v="4"/>
    <n v="201504"/>
    <x v="1"/>
    <x v="1"/>
    <s v="376000"/>
    <s v="038                                "/>
    <s v="00"/>
    <s v="UADD    "/>
    <x v="7675"/>
    <s v="1001"/>
    <s v="ZPJ11"/>
    <x v="1"/>
    <s v="Gas Distribution 374-387"/>
    <s v="Mandated"/>
  </r>
  <r>
    <s v="ZPJ11"/>
    <x v="1"/>
    <x v="809"/>
    <x v="809"/>
    <s v="DIS-G N Cap Blanket"/>
    <d v="2006-01-01T00:00:00"/>
    <x v="4"/>
    <n v="201504"/>
    <x v="1"/>
    <x v="1"/>
    <s v="380000"/>
    <s v="038                                "/>
    <s v="00"/>
    <s v="UADD    "/>
    <x v="7676"/>
    <s v="1001"/>
    <s v="ZPJ11"/>
    <x v="1"/>
    <s v="Gas Distribution 374-387"/>
    <s v="Mandated"/>
  </r>
  <r>
    <s v="ZBG11"/>
    <x v="1"/>
    <x v="107"/>
    <x v="107"/>
    <s v="DIS-G N Cap Blanket"/>
    <d v="2006-01-01T00:00:00"/>
    <x v="4"/>
    <n v="201504"/>
    <x v="1"/>
    <x v="0"/>
    <s v="376000"/>
    <s v="028                                "/>
    <s v="00"/>
    <s v="UADD    "/>
    <x v="7677"/>
    <s v="1001"/>
    <s v="ZBG11"/>
    <x v="1"/>
    <s v="Gas Distribution 374-387"/>
    <s v="Mandated"/>
  </r>
  <r>
    <s v="ZBG11"/>
    <x v="1"/>
    <x v="107"/>
    <x v="107"/>
    <s v="DIS-G N Cap Blanket"/>
    <d v="2006-01-01T00:00:00"/>
    <x v="4"/>
    <n v="201504"/>
    <x v="1"/>
    <x v="0"/>
    <s v="380000"/>
    <s v="028                                "/>
    <s v="00"/>
    <s v="UADD    "/>
    <x v="6024"/>
    <s v="1001"/>
    <s v="ZBG11"/>
    <x v="1"/>
    <s v="Gas Distribution 374-387"/>
    <s v="Mandated"/>
  </r>
  <r>
    <s v="ZBG11"/>
    <x v="1"/>
    <x v="108"/>
    <x v="108"/>
    <s v="DIS-G N Cap Blanket"/>
    <d v="2006-01-01T00:00:00"/>
    <x v="4"/>
    <n v="201504"/>
    <x v="1"/>
    <x v="0"/>
    <s v="376000"/>
    <s v="028                                "/>
    <s v="00"/>
    <s v="UADD    "/>
    <x v="7678"/>
    <s v="1001"/>
    <s v="ZBG11"/>
    <x v="1"/>
    <s v="Gas Distribution 374-387"/>
    <s v="Mandated"/>
  </r>
  <r>
    <s v="ZBG11"/>
    <x v="1"/>
    <x v="108"/>
    <x v="108"/>
    <s v="DIS-G N Cap Blanket"/>
    <d v="2006-01-01T00:00:00"/>
    <x v="4"/>
    <n v="201504"/>
    <x v="1"/>
    <x v="0"/>
    <s v="380000"/>
    <s v="028                                "/>
    <s v="00"/>
    <s v="UADD    "/>
    <x v="7679"/>
    <s v="1001"/>
    <s v="ZBG11"/>
    <x v="1"/>
    <s v="Gas Distribution 374-387"/>
    <s v="Mandated"/>
  </r>
  <r>
    <s v="ZBG11"/>
    <x v="1"/>
    <x v="110"/>
    <x v="110"/>
    <s v="DIS-G N Cap Blanket"/>
    <d v="2006-01-01T00:00:00"/>
    <x v="4"/>
    <n v="201504"/>
    <x v="1"/>
    <x v="0"/>
    <s v="380000"/>
    <s v="028                                "/>
    <s v="00"/>
    <s v="UADD    "/>
    <x v="7680"/>
    <s v="1001"/>
    <s v="ZBG11"/>
    <x v="1"/>
    <s v="Gas Distribution 374-387"/>
    <s v="Mandated"/>
  </r>
  <r>
    <s v="MN307"/>
    <x v="1"/>
    <x v="114"/>
    <x v="114"/>
    <s v="DIS-G S Cap Blanket"/>
    <d v="2010-01-01T00:00:00"/>
    <x v="4"/>
    <n v="201504"/>
    <x v="1"/>
    <x v="2"/>
    <s v="376000"/>
    <s v="068                                "/>
    <s v="00"/>
    <s v="UADD    "/>
    <x v="7681"/>
    <s v="1001"/>
    <s v="MN307"/>
    <x v="1"/>
    <s v="Gas Distribution 374-387"/>
    <s v="Mandated"/>
  </r>
  <r>
    <s v="MN307"/>
    <x v="1"/>
    <x v="114"/>
    <x v="114"/>
    <s v="DIS-G S Cap Blanket"/>
    <d v="2010-01-01T00:00:00"/>
    <x v="4"/>
    <n v="201504"/>
    <x v="1"/>
    <x v="2"/>
    <s v="380000"/>
    <s v="068                                "/>
    <s v="00"/>
    <s v="UADD    "/>
    <x v="7682"/>
    <s v="1001"/>
    <s v="MN307"/>
    <x v="1"/>
    <s v="Gas Distribution 374-387"/>
    <s v="Mandated"/>
  </r>
  <r>
    <s v="MN304"/>
    <x v="1"/>
    <x v="115"/>
    <x v="115"/>
    <s v="DIS-G S Cap Blanket"/>
    <d v="2010-01-01T00:00:00"/>
    <x v="4"/>
    <n v="201504"/>
    <x v="1"/>
    <x v="2"/>
    <s v="376000"/>
    <s v="068                                "/>
    <s v="00"/>
    <s v="UADD    "/>
    <x v="7683"/>
    <s v="1001"/>
    <s v="MN304"/>
    <x v="1"/>
    <s v="Gas Distribution 374-387"/>
    <s v="Mandated"/>
  </r>
  <r>
    <s v="MN304"/>
    <x v="1"/>
    <x v="115"/>
    <x v="115"/>
    <s v="DIS-G S Cap Blanket"/>
    <d v="2010-01-01T00:00:00"/>
    <x v="4"/>
    <n v="201504"/>
    <x v="1"/>
    <x v="2"/>
    <s v="380000"/>
    <s v="068                                "/>
    <s v="00"/>
    <s v="UADD    "/>
    <x v="7684"/>
    <s v="1001"/>
    <s v="MN304"/>
    <x v="1"/>
    <s v="Gas Distribution 374-387"/>
    <s v="Mandated"/>
  </r>
  <r>
    <s v="MN305"/>
    <x v="1"/>
    <x v="116"/>
    <x v="116"/>
    <s v="DIS-G S Cap Blanket"/>
    <d v="2010-01-01T00:00:00"/>
    <x v="4"/>
    <n v="201504"/>
    <x v="1"/>
    <x v="2"/>
    <s v="376000"/>
    <s v="068                                "/>
    <s v="00"/>
    <s v="UADD    "/>
    <x v="7685"/>
    <s v="1001"/>
    <s v="MN305"/>
    <x v="1"/>
    <s v="Gas Distribution 374-387"/>
    <s v="Mandated"/>
  </r>
  <r>
    <s v="MN305"/>
    <x v="1"/>
    <x v="116"/>
    <x v="116"/>
    <s v="DIS-G S Cap Blanket"/>
    <d v="2010-01-01T00:00:00"/>
    <x v="4"/>
    <n v="201504"/>
    <x v="1"/>
    <x v="2"/>
    <s v="380000"/>
    <s v="068                                "/>
    <s v="00"/>
    <s v="UADD    "/>
    <x v="7686"/>
    <s v="1001"/>
    <s v="MN305"/>
    <x v="1"/>
    <s v="Gas Distribution 374-387"/>
    <s v="Mandated"/>
  </r>
  <r>
    <s v="MN304"/>
    <x v="1"/>
    <x v="117"/>
    <x v="117"/>
    <s v="DIS-G S Cap Blanket"/>
    <d v="2010-01-01T00:00:00"/>
    <x v="4"/>
    <n v="201504"/>
    <x v="1"/>
    <x v="2"/>
    <s v="376000"/>
    <s v="068                                "/>
    <s v="00"/>
    <s v="UADD    "/>
    <x v="7687"/>
    <s v="1001"/>
    <s v="MN304"/>
    <x v="1"/>
    <s v="Gas Distribution 374-387"/>
    <s v="Mandated"/>
  </r>
  <r>
    <s v="MN304"/>
    <x v="1"/>
    <x v="117"/>
    <x v="117"/>
    <s v="DIS-G S Cap Blanket"/>
    <d v="2010-01-01T00:00:00"/>
    <x v="4"/>
    <n v="201504"/>
    <x v="1"/>
    <x v="2"/>
    <s v="380000"/>
    <s v="068                                "/>
    <s v="00"/>
    <s v="UADD    "/>
    <x v="4043"/>
    <s v="1001"/>
    <s v="MN304"/>
    <x v="1"/>
    <s v="Gas Distribution 374-387"/>
    <s v="Mandated"/>
  </r>
  <r>
    <s v="MN306"/>
    <x v="1"/>
    <x v="118"/>
    <x v="118"/>
    <s v="DIS-G S Cap Blanket"/>
    <d v="2010-01-01T00:00:00"/>
    <x v="4"/>
    <n v="201504"/>
    <x v="1"/>
    <x v="2"/>
    <s v="376000"/>
    <s v="068                                "/>
    <s v="00"/>
    <s v="UADD    "/>
    <x v="7688"/>
    <s v="1001"/>
    <s v="MN306"/>
    <x v="1"/>
    <s v="Gas Distribution 374-387"/>
    <s v="Mandated"/>
  </r>
  <r>
    <s v="MN306"/>
    <x v="1"/>
    <x v="118"/>
    <x v="118"/>
    <s v="DIS-G S Cap Blanket"/>
    <d v="2010-01-01T00:00:00"/>
    <x v="4"/>
    <n v="201504"/>
    <x v="1"/>
    <x v="2"/>
    <s v="380000"/>
    <s v="068                                "/>
    <s v="00"/>
    <s v="UADD    "/>
    <x v="7688"/>
    <s v="1001"/>
    <s v="MN306"/>
    <x v="1"/>
    <s v="Gas Distribution 374-387"/>
    <s v="Mandated"/>
  </r>
  <r>
    <s v="13D83"/>
    <x v="1"/>
    <x v="901"/>
    <x v="901"/>
    <s v="DIS-G N Cap Blanket"/>
    <d v="2010-01-01T00:00:00"/>
    <x v="4"/>
    <n v="201504"/>
    <x v="1"/>
    <x v="0"/>
    <s v="376000"/>
    <s v="028                                "/>
    <s v="00"/>
    <s v="UADD    "/>
    <x v="7689"/>
    <s v="1001"/>
    <s v="13D83"/>
    <x v="1"/>
    <s v="Gas Distribution 374-387"/>
    <s v="Mandated"/>
  </r>
  <r>
    <s v="13D83"/>
    <x v="1"/>
    <x v="901"/>
    <x v="901"/>
    <s v="DIS-G N Cap Blanket"/>
    <d v="2010-01-01T00:00:00"/>
    <x v="4"/>
    <n v="201504"/>
    <x v="1"/>
    <x v="0"/>
    <s v="380000"/>
    <s v="028                                "/>
    <s v="00"/>
    <s v="UADD    "/>
    <x v="71"/>
    <s v="1001"/>
    <s v="13D83"/>
    <x v="1"/>
    <s v="Gas Distribution 374-387"/>
    <s v="Mandated"/>
  </r>
  <r>
    <s v="MN304"/>
    <x v="1"/>
    <x v="119"/>
    <x v="119"/>
    <s v="DIS-G S Cap Blanket"/>
    <d v="2010-01-01T00:00:00"/>
    <x v="4"/>
    <n v="201504"/>
    <x v="1"/>
    <x v="2"/>
    <s v="376000"/>
    <s v="068                                "/>
    <s v="00"/>
    <s v="UADD    "/>
    <x v="7690"/>
    <s v="1001"/>
    <s v="MN304"/>
    <x v="1"/>
    <s v="Gas Distribution 374-387"/>
    <s v="Mandated"/>
  </r>
  <r>
    <s v="MN304"/>
    <x v="1"/>
    <x v="119"/>
    <x v="119"/>
    <s v="DIS-G S Cap Blanket"/>
    <d v="2010-01-01T00:00:00"/>
    <x v="4"/>
    <n v="201504"/>
    <x v="1"/>
    <x v="2"/>
    <s v="380000"/>
    <s v="068                                "/>
    <s v="00"/>
    <s v="UADD    "/>
    <x v="7691"/>
    <s v="1001"/>
    <s v="MN304"/>
    <x v="1"/>
    <s v="Gas Distribution 374-387"/>
    <s v="Mandated"/>
  </r>
  <r>
    <s v="MN306"/>
    <x v="1"/>
    <x v="120"/>
    <x v="120"/>
    <s v="DIS-G S Cap Blanket"/>
    <d v="2010-01-01T00:00:00"/>
    <x v="4"/>
    <n v="201504"/>
    <x v="1"/>
    <x v="2"/>
    <s v="376000"/>
    <s v="068                                "/>
    <s v="00"/>
    <s v="UADD    "/>
    <x v="7692"/>
    <s v="1001"/>
    <s v="MN306"/>
    <x v="1"/>
    <s v="Gas Distribution 374-387"/>
    <s v="Mandated"/>
  </r>
  <r>
    <s v="MN306"/>
    <x v="1"/>
    <x v="120"/>
    <x v="120"/>
    <s v="DIS-G S Cap Blanket"/>
    <d v="2010-01-01T00:00:00"/>
    <x v="4"/>
    <n v="201504"/>
    <x v="1"/>
    <x v="2"/>
    <s v="380000"/>
    <s v="068                                "/>
    <s v="00"/>
    <s v="UADD    "/>
    <x v="7693"/>
    <s v="1001"/>
    <s v="MN306"/>
    <x v="1"/>
    <s v="Gas Distribution 374-387"/>
    <s v="Mandated"/>
  </r>
  <r>
    <s v="MN307"/>
    <x v="1"/>
    <x v="121"/>
    <x v="121"/>
    <s v="DIS-G S Cap Blanket"/>
    <d v="2010-01-01T00:00:00"/>
    <x v="4"/>
    <n v="201504"/>
    <x v="1"/>
    <x v="2"/>
    <s v="376000"/>
    <s v="068                                "/>
    <s v="00"/>
    <s v="UADD    "/>
    <x v="7694"/>
    <s v="1001"/>
    <s v="MN307"/>
    <x v="1"/>
    <s v="Gas Distribution 374-387"/>
    <s v="Mandated"/>
  </r>
  <r>
    <s v="MN307"/>
    <x v="1"/>
    <x v="121"/>
    <x v="121"/>
    <s v="DIS-G S Cap Blanket"/>
    <d v="2010-01-01T00:00:00"/>
    <x v="4"/>
    <n v="201504"/>
    <x v="1"/>
    <x v="2"/>
    <s v="380000"/>
    <s v="068                                "/>
    <s v="00"/>
    <s v="UADD    "/>
    <x v="7695"/>
    <s v="1001"/>
    <s v="MN307"/>
    <x v="1"/>
    <s v="Gas Distribution 374-387"/>
    <s v="Mandated"/>
  </r>
  <r>
    <s v="MN304"/>
    <x v="1"/>
    <x v="122"/>
    <x v="122"/>
    <s v="DIS-G S Cap Blanket"/>
    <d v="2010-01-01T00:00:00"/>
    <x v="4"/>
    <n v="201504"/>
    <x v="1"/>
    <x v="2"/>
    <s v="376000"/>
    <s v="068                                "/>
    <s v="00"/>
    <s v="UADD    "/>
    <x v="7696"/>
    <s v="1001"/>
    <s v="MN304"/>
    <x v="1"/>
    <s v="Gas Distribution 374-387"/>
    <s v="Mandated"/>
  </r>
  <r>
    <s v="MN304"/>
    <x v="1"/>
    <x v="122"/>
    <x v="122"/>
    <s v="DIS-G S Cap Blanket"/>
    <d v="2010-01-01T00:00:00"/>
    <x v="4"/>
    <n v="201504"/>
    <x v="1"/>
    <x v="2"/>
    <s v="380000"/>
    <s v="068                                "/>
    <s v="00"/>
    <s v="UADD    "/>
    <x v="7697"/>
    <s v="1001"/>
    <s v="MN304"/>
    <x v="1"/>
    <s v="Gas Distribution 374-387"/>
    <s v="Mandated"/>
  </r>
  <r>
    <s v="MN305"/>
    <x v="1"/>
    <x v="123"/>
    <x v="123"/>
    <s v="DIS-G S Cap Blanket"/>
    <d v="2010-01-01T00:00:00"/>
    <x v="4"/>
    <n v="201504"/>
    <x v="1"/>
    <x v="2"/>
    <s v="376000"/>
    <s v="068                                "/>
    <s v="00"/>
    <s v="UADD    "/>
    <x v="7698"/>
    <s v="1001"/>
    <s v="MN305"/>
    <x v="1"/>
    <s v="Gas Distribution 374-387"/>
    <s v="Mandated"/>
  </r>
  <r>
    <s v="MN305"/>
    <x v="1"/>
    <x v="123"/>
    <x v="123"/>
    <s v="DIS-G S Cap Blanket"/>
    <d v="2010-01-01T00:00:00"/>
    <x v="4"/>
    <n v="201504"/>
    <x v="1"/>
    <x v="2"/>
    <s v="380000"/>
    <s v="068                                "/>
    <s v="00"/>
    <s v="UADD    "/>
    <x v="7699"/>
    <s v="1001"/>
    <s v="MN305"/>
    <x v="1"/>
    <s v="Gas Distribution 374-387"/>
    <s v="Mandated"/>
  </r>
  <r>
    <s v="13D83"/>
    <x v="1"/>
    <x v="125"/>
    <x v="125"/>
    <s v="DIS-G N Cap Blanket"/>
    <d v="2010-01-01T00:00:00"/>
    <x v="4"/>
    <n v="201504"/>
    <x v="1"/>
    <x v="0"/>
    <s v="376000"/>
    <s v="028                                "/>
    <s v="00"/>
    <s v="UADD    "/>
    <x v="7700"/>
    <s v="1001"/>
    <s v="13D83"/>
    <x v="1"/>
    <s v="Gas Distribution 374-387"/>
    <s v="Mandated"/>
  </r>
  <r>
    <s v="13D83"/>
    <x v="1"/>
    <x v="125"/>
    <x v="125"/>
    <s v="DIS-G N Cap Blanket"/>
    <d v="2010-01-01T00:00:00"/>
    <x v="4"/>
    <n v="201504"/>
    <x v="1"/>
    <x v="0"/>
    <s v="380000"/>
    <s v="028                                "/>
    <s v="00"/>
    <s v="UADD    "/>
    <x v="7701"/>
    <s v="1001"/>
    <s v="13D83"/>
    <x v="1"/>
    <s v="Gas Distribution 374-387"/>
    <s v="Mandated"/>
  </r>
  <r>
    <s v="MN304"/>
    <x v="1"/>
    <x v="126"/>
    <x v="126"/>
    <s v="DIS-G S Cap Blanket"/>
    <d v="2010-01-01T00:00:00"/>
    <x v="4"/>
    <n v="201504"/>
    <x v="1"/>
    <x v="2"/>
    <s v="376000"/>
    <s v="068                                "/>
    <s v="00"/>
    <s v="UADD    "/>
    <x v="7702"/>
    <s v="1001"/>
    <s v="MN304"/>
    <x v="1"/>
    <s v="Gas Distribution 374-387"/>
    <s v="Mandated"/>
  </r>
  <r>
    <s v="MN304"/>
    <x v="1"/>
    <x v="126"/>
    <x v="126"/>
    <s v="DIS-G S Cap Blanket"/>
    <d v="2010-01-01T00:00:00"/>
    <x v="4"/>
    <n v="201504"/>
    <x v="1"/>
    <x v="2"/>
    <s v="380000"/>
    <s v="068                                "/>
    <s v="00"/>
    <s v="UADD    "/>
    <x v="7703"/>
    <s v="1001"/>
    <s v="MN304"/>
    <x v="1"/>
    <s v="Gas Distribution 374-387"/>
    <s v="Mandated"/>
  </r>
  <r>
    <s v="MN306"/>
    <x v="1"/>
    <x v="127"/>
    <x v="127"/>
    <s v="DIS-G S Cap Blanket"/>
    <d v="2010-01-01T00:00:00"/>
    <x v="4"/>
    <n v="201504"/>
    <x v="1"/>
    <x v="2"/>
    <s v="376000"/>
    <s v="068                                "/>
    <s v="00"/>
    <s v="UADD    "/>
    <x v="7704"/>
    <s v="1001"/>
    <s v="MN306"/>
    <x v="1"/>
    <s v="Gas Distribution 374-387"/>
    <s v="Mandated"/>
  </r>
  <r>
    <s v="MN306"/>
    <x v="1"/>
    <x v="127"/>
    <x v="127"/>
    <s v="DIS-G S Cap Blanket"/>
    <d v="2010-01-01T00:00:00"/>
    <x v="4"/>
    <n v="201504"/>
    <x v="1"/>
    <x v="2"/>
    <s v="380000"/>
    <s v="068                                "/>
    <s v="00"/>
    <s v="UADD    "/>
    <x v="7705"/>
    <s v="1001"/>
    <s v="MN306"/>
    <x v="1"/>
    <s v="Gas Distribution 374-387"/>
    <s v="Mandated"/>
  </r>
  <r>
    <s v="MN307"/>
    <x v="1"/>
    <x v="128"/>
    <x v="128"/>
    <s v="DIS-G S Cap Blanket"/>
    <d v="2010-01-01T00:00:00"/>
    <x v="4"/>
    <n v="201504"/>
    <x v="1"/>
    <x v="2"/>
    <s v="376000"/>
    <s v="068                                "/>
    <s v="00"/>
    <s v="UADD    "/>
    <x v="7706"/>
    <s v="1001"/>
    <s v="MN307"/>
    <x v="1"/>
    <s v="Gas Distribution 374-387"/>
    <s v="Mandated"/>
  </r>
  <r>
    <s v="MN307"/>
    <x v="1"/>
    <x v="128"/>
    <x v="128"/>
    <s v="DIS-G S Cap Blanket"/>
    <d v="2010-01-01T00:00:00"/>
    <x v="4"/>
    <n v="201504"/>
    <x v="1"/>
    <x v="2"/>
    <s v="380000"/>
    <s v="068                                "/>
    <s v="00"/>
    <s v="UADD    "/>
    <x v="7707"/>
    <s v="1001"/>
    <s v="MN307"/>
    <x v="1"/>
    <s v="Gas Distribution 374-387"/>
    <s v="Mandated"/>
  </r>
  <r>
    <s v="MN304"/>
    <x v="1"/>
    <x v="129"/>
    <x v="129"/>
    <s v="DIS-G S Cap Blanket"/>
    <d v="2010-01-01T00:00:00"/>
    <x v="4"/>
    <n v="201504"/>
    <x v="1"/>
    <x v="2"/>
    <s v="380000"/>
    <s v="068                                "/>
    <s v="00"/>
    <s v="UADD    "/>
    <x v="7708"/>
    <s v="1001"/>
    <s v="MN304"/>
    <x v="1"/>
    <s v="Gas Distribution 374-387"/>
    <s v="Mandated"/>
  </r>
  <r>
    <s v="MN305"/>
    <x v="1"/>
    <x v="130"/>
    <x v="130"/>
    <s v="DIS-G S Cap Blanket"/>
    <d v="2010-01-01T00:00:00"/>
    <x v="4"/>
    <n v="201504"/>
    <x v="1"/>
    <x v="2"/>
    <s v="376000"/>
    <s v="068                                "/>
    <s v="00"/>
    <s v="UADD    "/>
    <x v="7709"/>
    <s v="1001"/>
    <s v="MN305"/>
    <x v="1"/>
    <s v="Gas Distribution 374-387"/>
    <s v="Mandated"/>
  </r>
  <r>
    <s v="MN305"/>
    <x v="1"/>
    <x v="130"/>
    <x v="130"/>
    <s v="DIS-G S Cap Blanket"/>
    <d v="2010-01-01T00:00:00"/>
    <x v="4"/>
    <n v="201504"/>
    <x v="1"/>
    <x v="2"/>
    <s v="380000"/>
    <s v="068                                "/>
    <s v="00"/>
    <s v="UADD    "/>
    <x v="7710"/>
    <s v="1001"/>
    <s v="MN305"/>
    <x v="1"/>
    <s v="Gas Distribution 374-387"/>
    <s v="Mandated"/>
  </r>
  <r>
    <s v="MN307"/>
    <x v="1"/>
    <x v="132"/>
    <x v="132"/>
    <s v="DIS-G S Cap Blanket"/>
    <d v="1991-07-15T00:00:00"/>
    <x v="4"/>
    <n v="201504"/>
    <x v="1"/>
    <x v="2"/>
    <s v="376000"/>
    <s v="068                                "/>
    <s v="00"/>
    <s v="UADD    "/>
    <x v="7711"/>
    <s v="1001"/>
    <s v="MN307"/>
    <x v="1"/>
    <s v="Gas Distribution 374-387"/>
    <s v="Mandated"/>
  </r>
  <r>
    <s v="MN307"/>
    <x v="1"/>
    <x v="132"/>
    <x v="132"/>
    <s v="DIS-G S Cap Blanket"/>
    <d v="1991-07-15T00:00:00"/>
    <x v="4"/>
    <n v="201504"/>
    <x v="1"/>
    <x v="2"/>
    <s v="380000"/>
    <s v="068                                "/>
    <s v="00"/>
    <s v="UADD    "/>
    <x v="7712"/>
    <s v="1001"/>
    <s v="MN307"/>
    <x v="1"/>
    <s v="Gas Distribution 374-387"/>
    <s v="Mandated"/>
  </r>
  <r>
    <s v="ZLL11"/>
    <x v="1"/>
    <x v="134"/>
    <x v="134"/>
    <s v="DIS-G N Cap Blanket"/>
    <d v="2004-01-01T00:00:00"/>
    <x v="4"/>
    <n v="201504"/>
    <x v="1"/>
    <x v="0"/>
    <s v="376000"/>
    <s v="028                                "/>
    <s v="00"/>
    <s v="UADD    "/>
    <x v="7713"/>
    <s v="1001"/>
    <s v="ZLL11"/>
    <x v="1"/>
    <s v="Gas Distribution 374-387"/>
    <s v="Mandated"/>
  </r>
  <r>
    <s v="ZLL11"/>
    <x v="1"/>
    <x v="134"/>
    <x v="134"/>
    <s v="DIS-G N Cap Blanket"/>
    <d v="2004-01-01T00:00:00"/>
    <x v="4"/>
    <n v="201504"/>
    <x v="1"/>
    <x v="0"/>
    <s v="380000"/>
    <s v="028                                "/>
    <s v="00"/>
    <s v="UADD    "/>
    <x v="7714"/>
    <s v="1001"/>
    <s v="ZLL11"/>
    <x v="1"/>
    <s v="Gas Distribution 374-387"/>
    <s v="Mandated"/>
  </r>
  <r>
    <s v="ZPJ11"/>
    <x v="1"/>
    <x v="905"/>
    <x v="905"/>
    <s v="DIS-G N Cap Blanket"/>
    <d v="2004-01-01T00:00:00"/>
    <x v="4"/>
    <n v="201504"/>
    <x v="1"/>
    <x v="1"/>
    <s v="376000"/>
    <s v="038                                "/>
    <s v="00"/>
    <s v="UADD    "/>
    <x v="7715"/>
    <s v="1001"/>
    <s v="ZPJ11"/>
    <x v="1"/>
    <s v="Gas Distribution 374-387"/>
    <s v="Mandated"/>
  </r>
  <r>
    <s v="ZPJ11"/>
    <x v="1"/>
    <x v="905"/>
    <x v="905"/>
    <s v="DIS-G N Cap Blanket"/>
    <d v="2004-01-01T00:00:00"/>
    <x v="4"/>
    <n v="201504"/>
    <x v="1"/>
    <x v="1"/>
    <s v="380000"/>
    <s v="038                                "/>
    <s v="00"/>
    <s v="UADD    "/>
    <x v="4114"/>
    <s v="1001"/>
    <s v="ZPJ11"/>
    <x v="1"/>
    <s v="Gas Distribution 374-387"/>
    <s v="Mandated"/>
  </r>
  <r>
    <s v="ZPJ11"/>
    <x v="1"/>
    <x v="989"/>
    <x v="989"/>
    <s v="DIS-G N Cap Blanket"/>
    <d v="2004-01-01T00:00:00"/>
    <x v="4"/>
    <n v="201504"/>
    <x v="1"/>
    <x v="0"/>
    <s v="376000"/>
    <s v="028                                "/>
    <s v="00"/>
    <s v="UADD    "/>
    <x v="7716"/>
    <s v="1001"/>
    <s v="ZPJ11"/>
    <x v="1"/>
    <s v="Gas Distribution 374-387"/>
    <s v="Mandated"/>
  </r>
  <r>
    <s v="ZPJ11"/>
    <x v="1"/>
    <x v="989"/>
    <x v="989"/>
    <s v="DIS-G N Cap Blanket"/>
    <d v="2004-01-01T00:00:00"/>
    <x v="4"/>
    <n v="201504"/>
    <x v="1"/>
    <x v="0"/>
    <s v="380000"/>
    <s v="028                                "/>
    <s v="00"/>
    <s v="UADD    "/>
    <x v="7717"/>
    <s v="1001"/>
    <s v="ZPJ11"/>
    <x v="1"/>
    <s v="Gas Distribution 374-387"/>
    <s v="Mandated"/>
  </r>
  <r>
    <s v="ZBG11"/>
    <x v="1"/>
    <x v="136"/>
    <x v="136"/>
    <s v="DIS-G N Cap Blanket"/>
    <d v="2004-01-01T00:00:00"/>
    <x v="4"/>
    <n v="201504"/>
    <x v="1"/>
    <x v="0"/>
    <s v="385000"/>
    <s v="028                                "/>
    <s v="00"/>
    <s v="UADD    "/>
    <x v="7718"/>
    <s v="1001"/>
    <s v="ZBG11"/>
    <x v="1"/>
    <s v="Gas Distribution 374-387"/>
    <s v="Mandated"/>
  </r>
  <r>
    <s v="ZBG11"/>
    <x v="1"/>
    <x v="139"/>
    <x v="139"/>
    <s v="DIS-G N Cap Blanket"/>
    <d v="1951-01-01T00:00:00"/>
    <x v="4"/>
    <n v="201504"/>
    <x v="1"/>
    <x v="0"/>
    <s v="376000"/>
    <s v="028                                "/>
    <s v="00"/>
    <s v="UADD    "/>
    <x v="7719"/>
    <s v="1001"/>
    <s v="ZBG11"/>
    <x v="1"/>
    <s v="Gas Distribution 374-387"/>
    <s v="Mandated"/>
  </r>
  <r>
    <s v="ZBG11"/>
    <x v="1"/>
    <x v="139"/>
    <x v="139"/>
    <s v="DIS-G N Cap Blanket"/>
    <d v="1951-01-01T00:00:00"/>
    <x v="4"/>
    <n v="201504"/>
    <x v="1"/>
    <x v="0"/>
    <s v="380000"/>
    <s v="028                                "/>
    <s v="00"/>
    <s v="UADD    "/>
    <x v="7720"/>
    <s v="1001"/>
    <s v="ZBG11"/>
    <x v="1"/>
    <s v="Gas Distribution 374-387"/>
    <s v="Mandated"/>
  </r>
  <r>
    <s v="ZLL11"/>
    <x v="1"/>
    <x v="141"/>
    <x v="141"/>
    <s v="DIS-G N Cap Blanket"/>
    <d v="1984-07-01T00:00:00"/>
    <x v="4"/>
    <n v="201504"/>
    <x v="1"/>
    <x v="0"/>
    <s v="376000"/>
    <s v="028                                "/>
    <s v="00"/>
    <s v="UADD    "/>
    <x v="7721"/>
    <s v="1001"/>
    <s v="ZLL11"/>
    <x v="1"/>
    <s v="Gas Distribution 374-387"/>
    <s v="Mandated"/>
  </r>
  <r>
    <s v="ZLL11"/>
    <x v="1"/>
    <x v="141"/>
    <x v="141"/>
    <s v="DIS-G N Cap Blanket"/>
    <d v="1984-07-01T00:00:00"/>
    <x v="4"/>
    <n v="201504"/>
    <x v="1"/>
    <x v="0"/>
    <s v="380000"/>
    <s v="028                                "/>
    <s v="00"/>
    <s v="UADD    "/>
    <x v="7722"/>
    <s v="1001"/>
    <s v="ZLL11"/>
    <x v="1"/>
    <s v="Gas Distribution 374-387"/>
    <s v="Mandated"/>
  </r>
  <r>
    <s v="ZCS11"/>
    <x v="1"/>
    <x v="144"/>
    <x v="144"/>
    <s v="DIS-G N Cap Blanket"/>
    <d v="1993-01-22T00:00:00"/>
    <x v="4"/>
    <n v="201504"/>
    <x v="1"/>
    <x v="1"/>
    <s v="376000"/>
    <s v="038                                "/>
    <s v="00"/>
    <s v="UADD    "/>
    <x v="7723"/>
    <s v="1001"/>
    <s v="ZCS11"/>
    <x v="1"/>
    <s v="Gas Distribution 374-387"/>
    <s v="Mandated"/>
  </r>
  <r>
    <s v="ZCS11"/>
    <x v="1"/>
    <x v="144"/>
    <x v="144"/>
    <s v="DIS-G N Cap Blanket"/>
    <d v="1993-01-22T00:00:00"/>
    <x v="4"/>
    <n v="201504"/>
    <x v="1"/>
    <x v="1"/>
    <s v="380000"/>
    <s v="038                                "/>
    <s v="00"/>
    <s v="UADD    "/>
    <x v="7724"/>
    <s v="1001"/>
    <s v="ZCS11"/>
    <x v="1"/>
    <s v="Gas Distribution 374-387"/>
    <s v="Mandated"/>
  </r>
  <r>
    <s v="ZBG11"/>
    <x v="1"/>
    <x v="145"/>
    <x v="145"/>
    <s v="DIS-G N Cap Blanket"/>
    <d v="1951-01-01T00:00:00"/>
    <x v="4"/>
    <n v="201504"/>
    <x v="1"/>
    <x v="0"/>
    <s v="376000"/>
    <s v="028                                "/>
    <s v="00"/>
    <s v="UADD    "/>
    <x v="7725"/>
    <s v="1001"/>
    <s v="ZBG11"/>
    <x v="1"/>
    <s v="Gas Distribution 374-387"/>
    <s v="Mandated"/>
  </r>
  <r>
    <s v="ZCJ11"/>
    <x v="1"/>
    <x v="146"/>
    <x v="146"/>
    <s v="DIS-G N Cap Blanket"/>
    <d v="1993-03-22T00:00:00"/>
    <x v="4"/>
    <n v="201504"/>
    <x v="1"/>
    <x v="1"/>
    <s v="376000"/>
    <s v="038                                "/>
    <s v="00"/>
    <s v="UADD    "/>
    <x v="7726"/>
    <s v="1001"/>
    <s v="ZCJ11"/>
    <x v="1"/>
    <s v="Gas Distribution 374-387"/>
    <s v="Mandated"/>
  </r>
  <r>
    <s v="ZBW11"/>
    <x v="1"/>
    <x v="147"/>
    <x v="147"/>
    <s v="DIS-G N Cap Blanket"/>
    <d v="1984-01-01T00:00:00"/>
    <x v="4"/>
    <n v="201504"/>
    <x v="1"/>
    <x v="0"/>
    <s v="376000"/>
    <s v="028                                "/>
    <s v="00"/>
    <s v="UADD    "/>
    <x v="7727"/>
    <s v="1001"/>
    <s v="ZBW11"/>
    <x v="1"/>
    <s v="Gas Distribution 374-387"/>
    <s v="Mandated"/>
  </r>
  <r>
    <s v="ZBW11"/>
    <x v="1"/>
    <x v="147"/>
    <x v="147"/>
    <s v="DIS-G N Cap Blanket"/>
    <d v="1984-01-01T00:00:00"/>
    <x v="4"/>
    <n v="201504"/>
    <x v="1"/>
    <x v="0"/>
    <s v="380000"/>
    <s v="028                                "/>
    <s v="00"/>
    <s v="UADD    "/>
    <x v="7728"/>
    <s v="1001"/>
    <s v="ZBW11"/>
    <x v="1"/>
    <s v="Gas Distribution 374-387"/>
    <s v="Mandated"/>
  </r>
  <r>
    <s v="ZCM11"/>
    <x v="1"/>
    <x v="148"/>
    <x v="148"/>
    <s v="DIS-G N Cap Blanket"/>
    <d v="1986-06-30T00:00:00"/>
    <x v="4"/>
    <n v="201504"/>
    <x v="1"/>
    <x v="1"/>
    <s v="376000"/>
    <s v="038                                "/>
    <s v="00"/>
    <s v="UADD    "/>
    <x v="7729"/>
    <s v="1001"/>
    <s v="ZCM11"/>
    <x v="1"/>
    <s v="Gas Distribution 374-387"/>
    <s v="Mandated"/>
  </r>
  <r>
    <s v="ZCM11"/>
    <x v="1"/>
    <x v="148"/>
    <x v="148"/>
    <s v="DIS-G N Cap Blanket"/>
    <d v="1986-06-30T00:00:00"/>
    <x v="4"/>
    <n v="201504"/>
    <x v="1"/>
    <x v="1"/>
    <s v="380000"/>
    <s v="038                                "/>
    <s v="00"/>
    <s v="UADD    "/>
    <x v="7730"/>
    <s v="1001"/>
    <s v="ZCM11"/>
    <x v="1"/>
    <s v="Gas Distribution 374-387"/>
    <s v="Mandated"/>
  </r>
  <r>
    <s v="ZLL11"/>
    <x v="1"/>
    <x v="149"/>
    <x v="149"/>
    <s v="DIS-G N Cap Blanket"/>
    <d v="1984-07-01T00:00:00"/>
    <x v="4"/>
    <n v="201504"/>
    <x v="1"/>
    <x v="1"/>
    <s v="376000"/>
    <s v="038                                "/>
    <s v="00"/>
    <s v="UADD    "/>
    <x v="7731"/>
    <s v="1001"/>
    <s v="ZLL11"/>
    <x v="1"/>
    <s v="Gas Distribution 374-387"/>
    <s v="Mandated"/>
  </r>
  <r>
    <s v="ZPJ11"/>
    <x v="1"/>
    <x v="150"/>
    <x v="150"/>
    <s v="DIS-G N Cap Blanket"/>
    <d v="1993-01-22T00:00:00"/>
    <x v="4"/>
    <n v="201504"/>
    <x v="1"/>
    <x v="1"/>
    <s v="376000"/>
    <s v="038                                "/>
    <s v="00"/>
    <s v="UADD    "/>
    <x v="7732"/>
    <s v="1001"/>
    <s v="ZPJ11"/>
    <x v="1"/>
    <s v="Gas Distribution 374-387"/>
    <s v="Mandated"/>
  </r>
  <r>
    <s v="ZPJ11"/>
    <x v="1"/>
    <x v="150"/>
    <x v="150"/>
    <s v="DIS-G N Cap Blanket"/>
    <d v="1993-01-22T00:00:00"/>
    <x v="4"/>
    <n v="201504"/>
    <x v="1"/>
    <x v="1"/>
    <s v="380000"/>
    <s v="038                                "/>
    <s v="00"/>
    <s v="UADD    "/>
    <x v="7733"/>
    <s v="1001"/>
    <s v="ZPJ11"/>
    <x v="1"/>
    <s v="Gas Distribution 374-387"/>
    <s v="Mandated"/>
  </r>
  <r>
    <s v="ZPJ11"/>
    <x v="1"/>
    <x v="151"/>
    <x v="151"/>
    <s v="DIS-G N Cap Blanket"/>
    <d v="1984-07-01T00:00:00"/>
    <x v="4"/>
    <n v="201504"/>
    <x v="1"/>
    <x v="0"/>
    <s v="376000"/>
    <s v="028                                "/>
    <s v="00"/>
    <s v="UADD    "/>
    <x v="7734"/>
    <s v="1001"/>
    <s v="ZPJ11"/>
    <x v="1"/>
    <s v="Gas Distribution 374-387"/>
    <s v="Mandated"/>
  </r>
  <r>
    <s v="ZPJ11"/>
    <x v="1"/>
    <x v="151"/>
    <x v="151"/>
    <s v="DIS-G N Cap Blanket"/>
    <d v="1984-07-01T00:00:00"/>
    <x v="4"/>
    <n v="201504"/>
    <x v="1"/>
    <x v="0"/>
    <s v="380000"/>
    <s v="028                                "/>
    <s v="00"/>
    <s v="UADD    "/>
    <x v="7735"/>
    <s v="1001"/>
    <s v="ZPJ11"/>
    <x v="1"/>
    <s v="Gas Distribution 374-387"/>
    <s v="Mandated"/>
  </r>
  <r>
    <s v="ZBG11"/>
    <x v="1"/>
    <x v="152"/>
    <x v="152"/>
    <s v="DIS-G N Cap Blanket"/>
    <d v="1984-01-01T00:00:00"/>
    <x v="4"/>
    <n v="201504"/>
    <x v="1"/>
    <x v="0"/>
    <s v="376000"/>
    <s v="028                                "/>
    <s v="00"/>
    <s v="UADD    "/>
    <x v="7736"/>
    <s v="1001"/>
    <s v="ZBG11"/>
    <x v="1"/>
    <s v="Gas Distribution 374-387"/>
    <s v="Mandated"/>
  </r>
  <r>
    <s v="ZLL11"/>
    <x v="1"/>
    <x v="154"/>
    <x v="154"/>
    <s v="DIS-G N Cap Blanket"/>
    <d v="2004-01-01T00:00:00"/>
    <x v="4"/>
    <n v="201504"/>
    <x v="1"/>
    <x v="0"/>
    <s v="380000"/>
    <s v="028                                "/>
    <s v="00"/>
    <s v="UADD    "/>
    <x v="7737"/>
    <s v="1001"/>
    <s v="ZLL11"/>
    <x v="1"/>
    <s v="Gas Distribution 374-387"/>
    <s v="Mandated"/>
  </r>
  <r>
    <s v="ZBW11"/>
    <x v="1"/>
    <x v="155"/>
    <x v="155"/>
    <s v="DIS-G N Cap Blanket"/>
    <d v="2004-01-01T00:00:00"/>
    <x v="4"/>
    <n v="201504"/>
    <x v="1"/>
    <x v="0"/>
    <s v="380000"/>
    <s v="028                                "/>
    <s v="00"/>
    <s v="UADD    "/>
    <x v="7738"/>
    <s v="1001"/>
    <s v="ZBW11"/>
    <x v="1"/>
    <s v="Gas Distribution 374-387"/>
    <s v="Mandated"/>
  </r>
  <r>
    <s v="ZBR11"/>
    <x v="1"/>
    <x v="156"/>
    <x v="156"/>
    <s v="DIS-G N Cap Blanket"/>
    <d v="2004-01-01T00:00:00"/>
    <x v="4"/>
    <n v="201504"/>
    <x v="1"/>
    <x v="0"/>
    <s v="376000"/>
    <s v="028                                "/>
    <s v="00"/>
    <s v="UADD    "/>
    <x v="7739"/>
    <s v="1001"/>
    <s v="ZBR11"/>
    <x v="1"/>
    <s v="Gas Distribution 374-387"/>
    <s v="Mandated"/>
  </r>
  <r>
    <s v="ZBR11"/>
    <x v="1"/>
    <x v="156"/>
    <x v="156"/>
    <s v="DIS-G N Cap Blanket"/>
    <d v="2004-01-01T00:00:00"/>
    <x v="4"/>
    <n v="201504"/>
    <x v="1"/>
    <x v="0"/>
    <s v="380000"/>
    <s v="028                                "/>
    <s v="00"/>
    <s v="UADD    "/>
    <x v="7740"/>
    <s v="1001"/>
    <s v="ZBR11"/>
    <x v="1"/>
    <s v="Gas Distribution 374-387"/>
    <s v="Mandated"/>
  </r>
  <r>
    <s v="ZBG11"/>
    <x v="1"/>
    <x v="157"/>
    <x v="157"/>
    <s v="DIS-G N Cap Blanket"/>
    <d v="2004-01-01T00:00:00"/>
    <x v="4"/>
    <n v="201504"/>
    <x v="1"/>
    <x v="0"/>
    <s v="376000"/>
    <s v="028                                "/>
    <s v="00"/>
    <s v="UADD    "/>
    <x v="7741"/>
    <s v="1001"/>
    <s v="ZBG11"/>
    <x v="1"/>
    <s v="Gas Distribution 374-387"/>
    <s v="Mandated"/>
  </r>
  <r>
    <s v="ZBG11"/>
    <x v="1"/>
    <x v="157"/>
    <x v="157"/>
    <s v="DIS-G N Cap Blanket"/>
    <d v="2004-01-01T00:00:00"/>
    <x v="4"/>
    <n v="201504"/>
    <x v="1"/>
    <x v="0"/>
    <s v="380000"/>
    <s v="028                                "/>
    <s v="00"/>
    <s v="UADD    "/>
    <x v="7742"/>
    <s v="1001"/>
    <s v="ZBG11"/>
    <x v="1"/>
    <s v="Gas Distribution 374-387"/>
    <s v="Mandated"/>
  </r>
  <r>
    <s v="ZCM11"/>
    <x v="1"/>
    <x v="158"/>
    <x v="158"/>
    <s v="DIS-G N Cap Blanket"/>
    <d v="2004-01-01T00:00:00"/>
    <x v="4"/>
    <n v="201504"/>
    <x v="1"/>
    <x v="1"/>
    <s v="376000"/>
    <s v="038                                "/>
    <s v="00"/>
    <s v="UADD    "/>
    <x v="7743"/>
    <s v="1001"/>
    <s v="ZCM11"/>
    <x v="1"/>
    <s v="Gas Distribution 374-387"/>
    <s v="Mandated"/>
  </r>
  <r>
    <s v="ZCM11"/>
    <x v="1"/>
    <x v="158"/>
    <x v="158"/>
    <s v="DIS-G N Cap Blanket"/>
    <d v="2004-01-01T00:00:00"/>
    <x v="4"/>
    <n v="201504"/>
    <x v="1"/>
    <x v="1"/>
    <s v="380000"/>
    <s v="038                                "/>
    <s v="00"/>
    <s v="UADD    "/>
    <x v="7744"/>
    <s v="1001"/>
    <s v="ZCM11"/>
    <x v="1"/>
    <s v="Gas Distribution 374-387"/>
    <s v="Mandated"/>
  </r>
  <r>
    <s v="ZLL11"/>
    <x v="1"/>
    <x v="159"/>
    <x v="159"/>
    <s v="DIS-G N Cap Blanket"/>
    <d v="2004-01-01T00:00:00"/>
    <x v="4"/>
    <n v="201504"/>
    <x v="1"/>
    <x v="1"/>
    <s v="380000"/>
    <s v="038                                "/>
    <s v="00"/>
    <s v="UADD    "/>
    <x v="7745"/>
    <s v="1001"/>
    <s v="ZLL11"/>
    <x v="1"/>
    <s v="Gas Distribution 374-387"/>
    <s v="Mandated"/>
  </r>
  <r>
    <s v="ZPJ11"/>
    <x v="1"/>
    <x v="160"/>
    <x v="160"/>
    <s v="DIS-G N Cap Blanket"/>
    <d v="2004-01-01T00:00:00"/>
    <x v="4"/>
    <n v="201504"/>
    <x v="1"/>
    <x v="1"/>
    <s v="380000"/>
    <s v="038                                "/>
    <s v="00"/>
    <s v="UADD    "/>
    <x v="7746"/>
    <s v="1001"/>
    <s v="ZPJ11"/>
    <x v="1"/>
    <s v="Gas Distribution 374-387"/>
    <s v="Mandated"/>
  </r>
  <r>
    <s v="ZPJ11"/>
    <x v="1"/>
    <x v="162"/>
    <x v="162"/>
    <s v="DIS-G N Cap Blanket"/>
    <d v="2004-01-01T00:00:00"/>
    <x v="4"/>
    <n v="201504"/>
    <x v="1"/>
    <x v="0"/>
    <s v="380000"/>
    <s v="028                                "/>
    <s v="00"/>
    <s v="UADD    "/>
    <x v="7747"/>
    <s v="1001"/>
    <s v="ZPJ11"/>
    <x v="1"/>
    <s v="Gas Distribution 374-387"/>
    <s v="Mandated"/>
  </r>
  <r>
    <s v="ZBG11"/>
    <x v="1"/>
    <x v="163"/>
    <x v="163"/>
    <s v="DIS-G N Cap Blanket"/>
    <d v="1951-01-01T00:00:00"/>
    <x v="4"/>
    <n v="201504"/>
    <x v="1"/>
    <x v="0"/>
    <s v="376000"/>
    <s v="028                                "/>
    <s v="00"/>
    <s v="UADD    "/>
    <x v="7748"/>
    <s v="1001"/>
    <s v="ZBG11"/>
    <x v="1"/>
    <s v="Gas Distribution 374-387"/>
    <s v="Mandated"/>
  </r>
  <r>
    <s v="ZBG11"/>
    <x v="1"/>
    <x v="163"/>
    <x v="163"/>
    <s v="DIS-G N Cap Blanket"/>
    <d v="1951-01-01T00:00:00"/>
    <x v="4"/>
    <n v="201504"/>
    <x v="1"/>
    <x v="0"/>
    <s v="380000"/>
    <s v="028                                "/>
    <s v="00"/>
    <s v="UADD    "/>
    <x v="7749"/>
    <s v="1001"/>
    <s v="ZBG11"/>
    <x v="1"/>
    <s v="Gas Distribution 374-387"/>
    <s v="Mandated"/>
  </r>
  <r>
    <s v="ZCS11"/>
    <x v="1"/>
    <x v="164"/>
    <x v="164"/>
    <s v="DIS-G N Cap Blanket"/>
    <d v="2004-01-01T00:00:00"/>
    <x v="4"/>
    <n v="201504"/>
    <x v="1"/>
    <x v="1"/>
    <s v="376000"/>
    <s v="038                                "/>
    <s v="00"/>
    <s v="UADD    "/>
    <x v="239"/>
    <s v="1001"/>
    <s v="ZCS11"/>
    <x v="1"/>
    <s v="Gas Distribution 374-387"/>
    <s v="Mandated"/>
  </r>
  <r>
    <s v="ZCS11"/>
    <x v="1"/>
    <x v="164"/>
    <x v="164"/>
    <s v="DIS-G N Cap Blanket"/>
    <d v="2004-01-01T00:00:00"/>
    <x v="4"/>
    <n v="201504"/>
    <x v="1"/>
    <x v="1"/>
    <s v="380000"/>
    <s v="038                                "/>
    <s v="00"/>
    <s v="UADD    "/>
    <x v="7750"/>
    <s v="1001"/>
    <s v="ZCS11"/>
    <x v="1"/>
    <s v="Gas Distribution 374-387"/>
    <s v="Mandated"/>
  </r>
  <r>
    <s v="ZBG11"/>
    <x v="1"/>
    <x v="165"/>
    <x v="165"/>
    <s v="DIS-G N Cap Blanket"/>
    <d v="2004-01-01T00:00:00"/>
    <x v="4"/>
    <n v="201504"/>
    <x v="1"/>
    <x v="0"/>
    <s v="376000"/>
    <s v="028                                "/>
    <s v="00"/>
    <s v="UADD    "/>
    <x v="7751"/>
    <s v="1001"/>
    <s v="ZBG11"/>
    <x v="1"/>
    <s v="Gas Distribution 374-387"/>
    <s v="Mandated"/>
  </r>
  <r>
    <s v="ZBG11"/>
    <x v="1"/>
    <x v="165"/>
    <x v="165"/>
    <s v="DIS-G N Cap Blanket"/>
    <d v="2004-01-01T00:00:00"/>
    <x v="4"/>
    <n v="201504"/>
    <x v="1"/>
    <x v="0"/>
    <s v="380000"/>
    <s v="028                                "/>
    <s v="00"/>
    <s v="UADD    "/>
    <x v="7752"/>
    <s v="1001"/>
    <s v="ZBG11"/>
    <x v="1"/>
    <s v="Gas Distribution 374-387"/>
    <s v="Mandated"/>
  </r>
  <r>
    <s v="ZBG11"/>
    <x v="1"/>
    <x v="166"/>
    <x v="166"/>
    <s v="DIS-G N Cap Blanket"/>
    <d v="2004-01-01T00:00:00"/>
    <x v="4"/>
    <n v="201504"/>
    <x v="1"/>
    <x v="0"/>
    <s v="380000"/>
    <s v="028                                "/>
    <s v="00"/>
    <s v="UADD    "/>
    <x v="7753"/>
    <s v="1001"/>
    <s v="ZBG11"/>
    <x v="1"/>
    <s v="Gas Distribution 374-387"/>
    <s v="Mandated"/>
  </r>
  <r>
    <s v="ZCJ11"/>
    <x v="1"/>
    <x v="168"/>
    <x v="168"/>
    <s v="DIS-G N Cap Blanket"/>
    <d v="2004-01-01T00:00:00"/>
    <x v="4"/>
    <n v="201504"/>
    <x v="1"/>
    <x v="1"/>
    <s v="380000"/>
    <s v="038                                "/>
    <s v="00"/>
    <s v="UADD    "/>
    <x v="7754"/>
    <s v="1001"/>
    <s v="ZCJ11"/>
    <x v="1"/>
    <s v="Gas Distribution 374-387"/>
    <s v="Mandated"/>
  </r>
  <r>
    <s v="MN306"/>
    <x v="1"/>
    <x v="906"/>
    <x v="906"/>
    <s v="DIS-G S Cap Specific"/>
    <d v="2014-08-01T00:00:00"/>
    <x v="4"/>
    <n v="201504"/>
    <x v="1"/>
    <x v="2"/>
    <s v="376000"/>
    <s v="068                                "/>
    <s v="00"/>
    <s v="UADD    "/>
    <x v="7755"/>
    <s v="1001"/>
    <s v="MN306"/>
    <x v="1"/>
    <s v="Gas Distribution 374-387"/>
    <s v="Mandated"/>
  </r>
  <r>
    <s v="MN306"/>
    <x v="1"/>
    <x v="906"/>
    <x v="906"/>
    <s v="DIS-G S Cap Specific"/>
    <d v="2014-08-01T00:00:00"/>
    <x v="4"/>
    <n v="201504"/>
    <x v="1"/>
    <x v="2"/>
    <s v="380000"/>
    <s v="068                                "/>
    <s v="00"/>
    <s v="UADD    "/>
    <x v="7756"/>
    <s v="1001"/>
    <s v="MN306"/>
    <x v="1"/>
    <s v="Gas Distribution 374-387"/>
    <s v="Mandated"/>
  </r>
  <r>
    <s v="MN306"/>
    <x v="1"/>
    <x v="906"/>
    <x v="906"/>
    <s v="DIS-G S Cap Specific"/>
    <d v="2014-08-01T00:00:00"/>
    <x v="4"/>
    <n v="201504"/>
    <x v="1"/>
    <x v="2"/>
    <s v="385000"/>
    <s v="068                                "/>
    <s v="00"/>
    <s v="UADD    "/>
    <x v="7757"/>
    <s v="1001"/>
    <s v="MN306"/>
    <x v="1"/>
    <s v="Gas Distribution 374-387"/>
    <s v="Mandated"/>
  </r>
  <r>
    <s v="XE020"/>
    <x v="2"/>
    <x v="1118"/>
    <x v="1118"/>
    <s v="DIS-Pur Blanket"/>
    <d v="2015-01-01T00:00:00"/>
    <x v="4"/>
    <n v="201504"/>
    <x v="0"/>
    <x v="1"/>
    <s v="370000"/>
    <s v="038                                "/>
    <s v="00"/>
    <s v="UADD    "/>
    <x v="7758"/>
    <s v="1002"/>
    <s v="XE020"/>
    <x v="2"/>
    <s v="Elec Distribution 360-373"/>
    <s v="Mandated"/>
  </r>
  <r>
    <s v="XE020"/>
    <x v="2"/>
    <x v="907"/>
    <x v="907"/>
    <s v="DIS-Pur Blanket"/>
    <d v="2015-01-01T00:00:00"/>
    <x v="4"/>
    <n v="201504"/>
    <x v="0"/>
    <x v="0"/>
    <s v="370000"/>
    <s v="028                                "/>
    <s v="00"/>
    <s v="UADD    "/>
    <x v="7759"/>
    <s v="1002"/>
    <s v="XE020"/>
    <x v="2"/>
    <s v="Elec Distribution 360-373"/>
    <s v="Mandated"/>
  </r>
  <r>
    <s v="XE020"/>
    <x v="2"/>
    <x v="170"/>
    <x v="170"/>
    <s v="DIS-Pur Blanket"/>
    <d v="1984-01-27T00:00:00"/>
    <x v="4"/>
    <n v="201504"/>
    <x v="0"/>
    <x v="0"/>
    <s v="370000"/>
    <s v="028                                "/>
    <s v="00"/>
    <s v="UADD    "/>
    <x v="7760"/>
    <s v="1002"/>
    <s v="XE020"/>
    <x v="2"/>
    <s v="Elec Distribution 360-373"/>
    <s v="Mandated"/>
  </r>
  <r>
    <s v="XE020"/>
    <x v="2"/>
    <x v="171"/>
    <x v="171"/>
    <s v="DIS-Pur Blanket"/>
    <d v="1984-01-27T00:00:00"/>
    <x v="4"/>
    <n v="201504"/>
    <x v="0"/>
    <x v="1"/>
    <s v="370000"/>
    <s v="038                                "/>
    <s v="00"/>
    <s v="UADD    "/>
    <x v="7761"/>
    <s v="1002"/>
    <s v="XE020"/>
    <x v="2"/>
    <s v="Elec Distribution 360-373"/>
    <s v="Mandated"/>
  </r>
  <r>
    <s v="YA125"/>
    <x v="3"/>
    <x v="813"/>
    <x v="813"/>
    <s v="DIS-Pur Blanket"/>
    <d v="1984-01-27T00:00:00"/>
    <x v="4"/>
    <n v="201504"/>
    <x v="0"/>
    <x v="0"/>
    <s v="365000"/>
    <s v="028                                "/>
    <s v="00"/>
    <s v="UADD    "/>
    <x v="7762"/>
    <s v="1003"/>
    <s v="YA125"/>
    <x v="3"/>
    <s v="Elec Distribution 360-373"/>
    <s v="Mandated"/>
  </r>
  <r>
    <s v="YA125"/>
    <x v="3"/>
    <x v="813"/>
    <x v="813"/>
    <s v="DIS-Pur Blanket"/>
    <d v="1984-01-27T00:00:00"/>
    <x v="4"/>
    <n v="201504"/>
    <x v="0"/>
    <x v="0"/>
    <s v="368000"/>
    <s v="028                                "/>
    <s v="00"/>
    <s v="UADD    "/>
    <x v="7762"/>
    <s v="1003"/>
    <s v="YA125"/>
    <x v="3"/>
    <s v="Elec Distribution 360-373"/>
    <s v="Mandated"/>
  </r>
  <r>
    <s v="YA125"/>
    <x v="3"/>
    <x v="813"/>
    <x v="813"/>
    <s v="DIS-Pur Blanket"/>
    <d v="1984-01-27T00:00:00"/>
    <x v="4"/>
    <n v="201504"/>
    <x v="0"/>
    <x v="0"/>
    <s v="369100"/>
    <s v="028                                "/>
    <s v="00"/>
    <s v="UADD    "/>
    <x v="7762"/>
    <s v="1003"/>
    <s v="YA125"/>
    <x v="3"/>
    <s v="Elec Distribution 360-373"/>
    <s v="Mandated"/>
  </r>
  <r>
    <s v="YA125"/>
    <x v="3"/>
    <x v="172"/>
    <x v="172"/>
    <s v="DIS-Pur Blanket"/>
    <d v="2013-01-01T00:00:00"/>
    <x v="4"/>
    <n v="201504"/>
    <x v="0"/>
    <x v="1"/>
    <s v="368000"/>
    <s v="038                                "/>
    <s v="00"/>
    <s v="UADD    "/>
    <x v="7763"/>
    <s v="1003"/>
    <s v="YA125"/>
    <x v="3"/>
    <s v="Elec Distribution 360-373"/>
    <s v="Mandated"/>
  </r>
  <r>
    <s v="YA125"/>
    <x v="3"/>
    <x v="173"/>
    <x v="173"/>
    <s v="DIS-Pur Blanket"/>
    <d v="2013-01-01T00:00:00"/>
    <x v="4"/>
    <n v="201504"/>
    <x v="0"/>
    <x v="0"/>
    <s v="368000"/>
    <s v="028                                "/>
    <s v="00"/>
    <s v="UADD    "/>
    <x v="7764"/>
    <s v="1003"/>
    <s v="YA125"/>
    <x v="3"/>
    <s v="Elec Distribution 360-373"/>
    <s v="Mandated"/>
  </r>
  <r>
    <s v="ZBC30"/>
    <x v="4"/>
    <x v="176"/>
    <x v="176"/>
    <s v="DIS-E Cap Blanket"/>
    <d v="1991-12-31T00:00:00"/>
    <x v="4"/>
    <n v="201504"/>
    <x v="0"/>
    <x v="0"/>
    <s v="364000"/>
    <s v="028                                "/>
    <s v="00"/>
    <s v="UADD    "/>
    <x v="7765"/>
    <s v="1004"/>
    <s v="ZBC30"/>
    <x v="4"/>
    <s v="Elec Distribution 360-373"/>
    <s v="Mandated"/>
  </r>
  <r>
    <s v="ZBC30"/>
    <x v="4"/>
    <x v="176"/>
    <x v="176"/>
    <s v="DIS-E Cap Blanket"/>
    <d v="1991-12-31T00:00:00"/>
    <x v="4"/>
    <n v="201504"/>
    <x v="0"/>
    <x v="0"/>
    <s v="365000"/>
    <s v="028                                "/>
    <s v="00"/>
    <s v="UADD    "/>
    <x v="2126"/>
    <s v="1004"/>
    <s v="ZBC30"/>
    <x v="4"/>
    <s v="Elec Distribution 360-373"/>
    <s v="Mandated"/>
  </r>
  <r>
    <s v="ZBC30"/>
    <x v="4"/>
    <x v="176"/>
    <x v="176"/>
    <s v="DIS-E Cap Blanket"/>
    <d v="1991-12-31T00:00:00"/>
    <x v="4"/>
    <n v="201504"/>
    <x v="0"/>
    <x v="0"/>
    <s v="366000"/>
    <s v="028                                "/>
    <s v="00"/>
    <s v="UADD    "/>
    <x v="7766"/>
    <s v="1004"/>
    <s v="ZBC30"/>
    <x v="4"/>
    <s v="Elec Distribution 360-373"/>
    <s v="Mandated"/>
  </r>
  <r>
    <s v="ZBC30"/>
    <x v="4"/>
    <x v="176"/>
    <x v="176"/>
    <s v="DIS-E Cap Blanket"/>
    <d v="1991-12-31T00:00:00"/>
    <x v="4"/>
    <n v="201504"/>
    <x v="0"/>
    <x v="0"/>
    <s v="367000"/>
    <s v="028                                "/>
    <s v="00"/>
    <s v="UADD    "/>
    <x v="3884"/>
    <s v="1004"/>
    <s v="ZBC30"/>
    <x v="4"/>
    <s v="Elec Distribution 360-373"/>
    <s v="Mandated"/>
  </r>
  <r>
    <s v="ZBC30"/>
    <x v="4"/>
    <x v="176"/>
    <x v="176"/>
    <s v="DIS-E Cap Blanket"/>
    <d v="1991-12-31T00:00:00"/>
    <x v="4"/>
    <n v="201504"/>
    <x v="0"/>
    <x v="0"/>
    <s v="369100"/>
    <s v="028                                "/>
    <s v="00"/>
    <s v="UADD    "/>
    <x v="3834"/>
    <s v="1004"/>
    <s v="ZBC30"/>
    <x v="4"/>
    <s v="Elec Distribution 360-373"/>
    <s v="Mandated"/>
  </r>
  <r>
    <s v="ZBC30"/>
    <x v="4"/>
    <x v="176"/>
    <x v="176"/>
    <s v="DIS-E Cap Blanket"/>
    <d v="1991-12-31T00:00:00"/>
    <x v="4"/>
    <n v="201504"/>
    <x v="0"/>
    <x v="0"/>
    <s v="369300"/>
    <s v="028                                "/>
    <s v="00"/>
    <s v="UADD    "/>
    <x v="5700"/>
    <s v="1004"/>
    <s v="ZBC30"/>
    <x v="4"/>
    <s v="Elec Distribution 360-373"/>
    <s v="Mandated"/>
  </r>
  <r>
    <s v="ZBC30"/>
    <x v="4"/>
    <x v="176"/>
    <x v="176"/>
    <s v="DIS-E Cap Blanket"/>
    <d v="1991-12-31T00:00:00"/>
    <x v="4"/>
    <n v="201504"/>
    <x v="0"/>
    <x v="0"/>
    <s v="373200"/>
    <s v="028                                "/>
    <s v="00"/>
    <s v="UADD    "/>
    <x v="7767"/>
    <s v="1004"/>
    <s v="ZBC30"/>
    <x v="4"/>
    <s v="Elec Distribution 360-373"/>
    <s v="Mandated"/>
  </r>
  <r>
    <s v="ZBC30"/>
    <x v="4"/>
    <x v="176"/>
    <x v="176"/>
    <s v="DIS-E Cap Blanket"/>
    <d v="1991-12-31T00:00:00"/>
    <x v="4"/>
    <n v="201504"/>
    <x v="0"/>
    <x v="0"/>
    <s v="373300"/>
    <s v="028                                "/>
    <s v="00"/>
    <s v="UADD    "/>
    <x v="7768"/>
    <s v="1004"/>
    <s v="ZBC30"/>
    <x v="4"/>
    <s v="Elec Distribution 360-373"/>
    <s v="Mandated"/>
  </r>
  <r>
    <s v="ZBC30"/>
    <x v="4"/>
    <x v="176"/>
    <x v="176"/>
    <s v="DIS-E Cap Blanket"/>
    <d v="1991-12-31T00:00:00"/>
    <x v="4"/>
    <n v="201504"/>
    <x v="0"/>
    <x v="0"/>
    <s v="373400"/>
    <s v="028                                "/>
    <s v="00"/>
    <s v="UADD    "/>
    <x v="7769"/>
    <s v="1004"/>
    <s v="ZBC30"/>
    <x v="4"/>
    <s v="Elec Distribution 360-373"/>
    <s v="Mandated"/>
  </r>
  <r>
    <s v="ZLL30"/>
    <x v="4"/>
    <x v="177"/>
    <x v="177"/>
    <s v="DIS-E Cap Blanket"/>
    <d v="1984-07-01T00:00:00"/>
    <x v="4"/>
    <n v="201504"/>
    <x v="0"/>
    <x v="0"/>
    <s v="373400"/>
    <s v="028                                "/>
    <s v="00"/>
    <s v="UADD    "/>
    <x v="7770"/>
    <s v="1004"/>
    <s v="ZLL30"/>
    <x v="4"/>
    <s v="Elec Distribution 360-373"/>
    <s v="Mandated"/>
  </r>
  <r>
    <s v="ZLL30"/>
    <x v="4"/>
    <x v="177"/>
    <x v="177"/>
    <s v="DIS-E Cap Blanket"/>
    <d v="1984-07-01T00:00:00"/>
    <x v="4"/>
    <n v="201504"/>
    <x v="0"/>
    <x v="0"/>
    <s v="373500"/>
    <s v="028                                "/>
    <s v="00"/>
    <s v="UADD    "/>
    <x v="7771"/>
    <s v="1004"/>
    <s v="ZLL30"/>
    <x v="4"/>
    <s v="Elec Distribution 360-373"/>
    <s v="Mandated"/>
  </r>
  <r>
    <s v="ZBW30"/>
    <x v="4"/>
    <x v="179"/>
    <x v="179"/>
    <s v="DIS-E Cap Blanket"/>
    <d v="1986-12-20T00:00:00"/>
    <x v="4"/>
    <n v="201504"/>
    <x v="0"/>
    <x v="0"/>
    <s v="366000"/>
    <s v="028                                "/>
    <s v="00"/>
    <s v="UADD    "/>
    <x v="7772"/>
    <s v="1004"/>
    <s v="ZBW30"/>
    <x v="4"/>
    <s v="Elec Distribution 360-373"/>
    <s v="Mandated"/>
  </r>
  <r>
    <s v="ZBW30"/>
    <x v="4"/>
    <x v="179"/>
    <x v="179"/>
    <s v="DIS-E Cap Blanket"/>
    <d v="1986-12-20T00:00:00"/>
    <x v="4"/>
    <n v="201504"/>
    <x v="0"/>
    <x v="0"/>
    <s v="373400"/>
    <s v="028                                "/>
    <s v="00"/>
    <s v="UADD    "/>
    <x v="7773"/>
    <s v="1004"/>
    <s v="ZBW30"/>
    <x v="4"/>
    <s v="Elec Distribution 360-373"/>
    <s v="Mandated"/>
  </r>
  <r>
    <s v="ZDP30"/>
    <x v="4"/>
    <x v="181"/>
    <x v="181"/>
    <s v="DIS-E Cap Blanket"/>
    <d v="1984-11-01T00:00:00"/>
    <x v="4"/>
    <n v="201504"/>
    <x v="0"/>
    <x v="0"/>
    <s v="364000"/>
    <s v="028                                "/>
    <s v="00"/>
    <s v="UADD    "/>
    <x v="239"/>
    <s v="1004"/>
    <s v="ZDP30"/>
    <x v="4"/>
    <s v="Elec Distribution 360-373"/>
    <s v="Mandated"/>
  </r>
  <r>
    <s v="ZDP30"/>
    <x v="4"/>
    <x v="181"/>
    <x v="181"/>
    <s v="DIS-E Cap Blanket"/>
    <d v="1984-11-01T00:00:00"/>
    <x v="4"/>
    <n v="201504"/>
    <x v="0"/>
    <x v="0"/>
    <s v="367000"/>
    <s v="028                                "/>
    <s v="00"/>
    <s v="UADD    "/>
    <x v="239"/>
    <s v="1004"/>
    <s v="ZDP30"/>
    <x v="4"/>
    <s v="Elec Distribution 360-373"/>
    <s v="Mandated"/>
  </r>
  <r>
    <s v="ZDP30"/>
    <x v="4"/>
    <x v="181"/>
    <x v="181"/>
    <s v="DIS-E Cap Blanket"/>
    <d v="1984-11-01T00:00:00"/>
    <x v="4"/>
    <n v="201504"/>
    <x v="0"/>
    <x v="0"/>
    <s v="369300"/>
    <s v="028                                "/>
    <s v="00"/>
    <s v="UADD    "/>
    <x v="7774"/>
    <s v="1004"/>
    <s v="ZDP30"/>
    <x v="4"/>
    <s v="Elec Distribution 360-373"/>
    <s v="Mandated"/>
  </r>
  <r>
    <s v="ZDP30"/>
    <x v="4"/>
    <x v="181"/>
    <x v="181"/>
    <s v="DIS-E Cap Blanket"/>
    <d v="1984-11-01T00:00:00"/>
    <x v="4"/>
    <n v="201504"/>
    <x v="0"/>
    <x v="0"/>
    <s v="373200"/>
    <s v="028                                "/>
    <s v="00"/>
    <s v="UADD    "/>
    <x v="239"/>
    <s v="1004"/>
    <s v="ZDP30"/>
    <x v="4"/>
    <s v="Elec Distribution 360-373"/>
    <s v="Mandated"/>
  </r>
  <r>
    <s v="ZDP30"/>
    <x v="4"/>
    <x v="181"/>
    <x v="181"/>
    <s v="DIS-E Cap Blanket"/>
    <d v="1984-11-01T00:00:00"/>
    <x v="4"/>
    <n v="201504"/>
    <x v="0"/>
    <x v="0"/>
    <s v="373300"/>
    <s v="028                                "/>
    <s v="00"/>
    <s v="UADD    "/>
    <x v="239"/>
    <s v="1004"/>
    <s v="ZDP30"/>
    <x v="4"/>
    <s v="Elec Distribution 360-373"/>
    <s v="Mandated"/>
  </r>
  <r>
    <s v="ZDP30"/>
    <x v="4"/>
    <x v="181"/>
    <x v="181"/>
    <s v="DIS-E Cap Blanket"/>
    <d v="1984-11-01T00:00:00"/>
    <x v="4"/>
    <n v="201504"/>
    <x v="0"/>
    <x v="0"/>
    <s v="373400"/>
    <s v="028                                "/>
    <s v="00"/>
    <s v="UADD    "/>
    <x v="7775"/>
    <s v="1004"/>
    <s v="ZDP30"/>
    <x v="4"/>
    <s v="Elec Distribution 360-373"/>
    <s v="Mandated"/>
  </r>
  <r>
    <s v="ZCM30"/>
    <x v="4"/>
    <x v="183"/>
    <x v="183"/>
    <s v="DIS-E Cap Blanket"/>
    <d v="1986-06-30T00:00:00"/>
    <x v="4"/>
    <n v="201504"/>
    <x v="0"/>
    <x v="1"/>
    <s v="373400"/>
    <s v="038                                "/>
    <s v="00"/>
    <s v="UADD    "/>
    <x v="7776"/>
    <s v="1004"/>
    <s v="ZCM30"/>
    <x v="4"/>
    <s v="Elec Distribution 360-373"/>
    <s v="Mandated"/>
  </r>
  <r>
    <s v="ZLL30"/>
    <x v="4"/>
    <x v="184"/>
    <x v="184"/>
    <s v="DIS-E Cap Blanket"/>
    <d v="1984-07-01T00:00:00"/>
    <x v="4"/>
    <n v="201504"/>
    <x v="0"/>
    <x v="1"/>
    <s v="373400"/>
    <s v="038                                "/>
    <s v="00"/>
    <s v="UADD    "/>
    <x v="7777"/>
    <s v="1004"/>
    <s v="ZLL30"/>
    <x v="4"/>
    <s v="Elec Distribution 360-373"/>
    <s v="Mandated"/>
  </r>
  <r>
    <s v="ZPJ30"/>
    <x v="4"/>
    <x v="185"/>
    <x v="185"/>
    <s v="DIS-E Cap Blanket"/>
    <d v="1986-12-20T00:00:00"/>
    <x v="4"/>
    <n v="201504"/>
    <x v="0"/>
    <x v="1"/>
    <s v="369100"/>
    <s v="038                                "/>
    <s v="00"/>
    <s v="UADD    "/>
    <x v="7778"/>
    <s v="1004"/>
    <s v="ZPJ30"/>
    <x v="4"/>
    <s v="Elec Distribution 360-373"/>
    <s v="Mandated"/>
  </r>
  <r>
    <s v="ZPJ30"/>
    <x v="4"/>
    <x v="185"/>
    <x v="185"/>
    <s v="DIS-E Cap Blanket"/>
    <d v="1986-12-20T00:00:00"/>
    <x v="4"/>
    <n v="201504"/>
    <x v="0"/>
    <x v="1"/>
    <s v="373200"/>
    <s v="038                                "/>
    <s v="00"/>
    <s v="UADD    "/>
    <x v="2157"/>
    <s v="1004"/>
    <s v="ZPJ30"/>
    <x v="4"/>
    <s v="Elec Distribution 360-373"/>
    <s v="Mandated"/>
  </r>
  <r>
    <s v="ZPJ30"/>
    <x v="4"/>
    <x v="185"/>
    <x v="185"/>
    <s v="DIS-E Cap Blanket"/>
    <d v="1986-12-20T00:00:00"/>
    <x v="4"/>
    <n v="201504"/>
    <x v="0"/>
    <x v="1"/>
    <s v="373400"/>
    <s v="038                                "/>
    <s v="00"/>
    <s v="UADD    "/>
    <x v="7779"/>
    <s v="1004"/>
    <s v="ZPJ30"/>
    <x v="4"/>
    <s v="Elec Distribution 360-373"/>
    <s v="Mandated"/>
  </r>
  <r>
    <s v="ZBR30"/>
    <x v="4"/>
    <x v="186"/>
    <x v="186"/>
    <s v="DIS-E Cap Blanket"/>
    <d v="1951-01-01T00:00:00"/>
    <x v="4"/>
    <n v="201504"/>
    <x v="0"/>
    <x v="0"/>
    <s v="373400"/>
    <s v="028                                "/>
    <s v="00"/>
    <s v="UADD    "/>
    <x v="7780"/>
    <s v="1004"/>
    <s v="ZBR30"/>
    <x v="4"/>
    <s v="Elec Distribution 360-373"/>
    <s v="Mandated"/>
  </r>
  <r>
    <s v="ZPJ30"/>
    <x v="4"/>
    <x v="189"/>
    <x v="189"/>
    <s v="DIS-E Cap Blanket"/>
    <d v="1986-12-20T00:00:00"/>
    <x v="4"/>
    <n v="201504"/>
    <x v="0"/>
    <x v="0"/>
    <s v="369100"/>
    <s v="028                                "/>
    <s v="00"/>
    <s v="UADD    "/>
    <x v="7781"/>
    <s v="1004"/>
    <s v="ZPJ30"/>
    <x v="4"/>
    <s v="Elec Distribution 360-373"/>
    <s v="Mandated"/>
  </r>
  <r>
    <s v="ZPJ30"/>
    <x v="4"/>
    <x v="189"/>
    <x v="189"/>
    <s v="DIS-E Cap Blanket"/>
    <d v="1986-12-20T00:00:00"/>
    <x v="4"/>
    <n v="201504"/>
    <x v="0"/>
    <x v="0"/>
    <s v="369300"/>
    <s v="028                                "/>
    <s v="00"/>
    <s v="UADD    "/>
    <x v="6648"/>
    <s v="1004"/>
    <s v="ZPJ30"/>
    <x v="4"/>
    <s v="Elec Distribution 360-373"/>
    <s v="Mandated"/>
  </r>
  <r>
    <s v="ZPJ30"/>
    <x v="4"/>
    <x v="189"/>
    <x v="189"/>
    <s v="DIS-E Cap Blanket"/>
    <d v="1986-12-20T00:00:00"/>
    <x v="4"/>
    <n v="201504"/>
    <x v="0"/>
    <x v="0"/>
    <s v="373200"/>
    <s v="028                                "/>
    <s v="00"/>
    <s v="UADD    "/>
    <x v="7782"/>
    <s v="1004"/>
    <s v="ZPJ30"/>
    <x v="4"/>
    <s v="Elec Distribution 360-373"/>
    <s v="Mandated"/>
  </r>
  <r>
    <s v="ZPJ30"/>
    <x v="4"/>
    <x v="189"/>
    <x v="189"/>
    <s v="DIS-E Cap Blanket"/>
    <d v="1986-12-20T00:00:00"/>
    <x v="4"/>
    <n v="201504"/>
    <x v="0"/>
    <x v="0"/>
    <s v="373300"/>
    <s v="028                                "/>
    <s v="00"/>
    <s v="UADD    "/>
    <x v="7783"/>
    <s v="1004"/>
    <s v="ZPJ30"/>
    <x v="4"/>
    <s v="Elec Distribution 360-373"/>
    <s v="Mandated"/>
  </r>
  <r>
    <s v="ZPJ30"/>
    <x v="4"/>
    <x v="189"/>
    <x v="189"/>
    <s v="DIS-E Cap Blanket"/>
    <d v="1986-12-20T00:00:00"/>
    <x v="4"/>
    <n v="201504"/>
    <x v="0"/>
    <x v="0"/>
    <s v="373400"/>
    <s v="028                                "/>
    <s v="00"/>
    <s v="UADD    "/>
    <x v="7784"/>
    <s v="1004"/>
    <s v="ZPJ30"/>
    <x v="4"/>
    <s v="Elec Distribution 360-373"/>
    <s v="Mandated"/>
  </r>
  <r>
    <s v="ZCS30"/>
    <x v="4"/>
    <x v="191"/>
    <x v="191"/>
    <s v="DIS-E Cap Blanket"/>
    <d v="1994-09-02T00:00:00"/>
    <x v="4"/>
    <n v="201504"/>
    <x v="0"/>
    <x v="1"/>
    <s v="373400"/>
    <s v="038                                "/>
    <s v="00"/>
    <s v="UADD    "/>
    <x v="7785"/>
    <s v="1004"/>
    <s v="ZCS30"/>
    <x v="4"/>
    <s v="Elec Distribution 360-373"/>
    <s v="Mandated"/>
  </r>
  <r>
    <s v="ZBC30"/>
    <x v="4"/>
    <x v="192"/>
    <x v="192"/>
    <s v="DIS-E Cap Blanket"/>
    <d v="1984-11-01T00:00:00"/>
    <x v="4"/>
    <n v="201504"/>
    <x v="0"/>
    <x v="0"/>
    <s v="373200"/>
    <s v="028                                "/>
    <s v="00"/>
    <s v="UADD    "/>
    <x v="7786"/>
    <s v="1004"/>
    <s v="ZBC30"/>
    <x v="4"/>
    <s v="Elec Distribution 360-373"/>
    <s v="Mandated"/>
  </r>
  <r>
    <s v="ZBC30"/>
    <x v="4"/>
    <x v="192"/>
    <x v="192"/>
    <s v="DIS-E Cap Blanket"/>
    <d v="1984-11-01T00:00:00"/>
    <x v="4"/>
    <n v="201504"/>
    <x v="0"/>
    <x v="0"/>
    <s v="373300"/>
    <s v="028                                "/>
    <s v="00"/>
    <s v="UADD    "/>
    <x v="7787"/>
    <s v="1004"/>
    <s v="ZBC30"/>
    <x v="4"/>
    <s v="Elec Distribution 360-373"/>
    <s v="Mandated"/>
  </r>
  <r>
    <s v="ZBC30"/>
    <x v="4"/>
    <x v="192"/>
    <x v="192"/>
    <s v="DIS-E Cap Blanket"/>
    <d v="1984-11-01T00:00:00"/>
    <x v="4"/>
    <n v="201504"/>
    <x v="0"/>
    <x v="0"/>
    <s v="373400"/>
    <s v="028                                "/>
    <s v="00"/>
    <s v="UADD    "/>
    <x v="7788"/>
    <s v="1004"/>
    <s v="ZBC30"/>
    <x v="4"/>
    <s v="Elec Distribution 360-373"/>
    <s v="Mandated"/>
  </r>
  <r>
    <s v="ZCM30"/>
    <x v="4"/>
    <x v="1119"/>
    <x v="1119"/>
    <s v="DIS-E Cap Blanket"/>
    <d v="1986-12-20T00:00:00"/>
    <x v="4"/>
    <n v="201504"/>
    <x v="0"/>
    <x v="1"/>
    <s v="364000"/>
    <s v="038                                "/>
    <s v="00"/>
    <s v="UADD    "/>
    <x v="7789"/>
    <s v="1004"/>
    <s v="ZCM30"/>
    <x v="4"/>
    <s v="Elec Distribution 360-373"/>
    <s v="Mandated"/>
  </r>
  <r>
    <s v="ZCM30"/>
    <x v="4"/>
    <x v="1119"/>
    <x v="1119"/>
    <s v="DIS-E Cap Blanket"/>
    <d v="1986-12-20T00:00:00"/>
    <x v="4"/>
    <n v="201504"/>
    <x v="0"/>
    <x v="1"/>
    <s v="365000"/>
    <s v="038                                "/>
    <s v="00"/>
    <s v="UADD    "/>
    <x v="7790"/>
    <s v="1004"/>
    <s v="ZCM30"/>
    <x v="4"/>
    <s v="Elec Distribution 360-373"/>
    <s v="Mandated"/>
  </r>
  <r>
    <s v="ZCM30"/>
    <x v="4"/>
    <x v="1119"/>
    <x v="1119"/>
    <s v="DIS-E Cap Blanket"/>
    <d v="1986-12-20T00:00:00"/>
    <x v="4"/>
    <n v="201504"/>
    <x v="0"/>
    <x v="1"/>
    <s v="366000"/>
    <s v="038                                "/>
    <s v="00"/>
    <s v="UADD    "/>
    <x v="7791"/>
    <s v="1004"/>
    <s v="ZCM30"/>
    <x v="4"/>
    <s v="Elec Distribution 360-373"/>
    <s v="Mandated"/>
  </r>
  <r>
    <s v="ZCM30"/>
    <x v="4"/>
    <x v="1119"/>
    <x v="1119"/>
    <s v="DIS-E Cap Blanket"/>
    <d v="1986-12-20T00:00:00"/>
    <x v="4"/>
    <n v="201504"/>
    <x v="0"/>
    <x v="1"/>
    <s v="367000"/>
    <s v="038                                "/>
    <s v="00"/>
    <s v="UADD    "/>
    <x v="7792"/>
    <s v="1004"/>
    <s v="ZCM30"/>
    <x v="4"/>
    <s v="Elec Distribution 360-373"/>
    <s v="Mandated"/>
  </r>
  <r>
    <s v="ZCM30"/>
    <x v="4"/>
    <x v="1119"/>
    <x v="1119"/>
    <s v="DIS-E Cap Blanket"/>
    <d v="1986-12-20T00:00:00"/>
    <x v="4"/>
    <n v="201504"/>
    <x v="0"/>
    <x v="1"/>
    <s v="369100"/>
    <s v="038                                "/>
    <s v="00"/>
    <s v="UADD    "/>
    <x v="6837"/>
    <s v="1004"/>
    <s v="ZCM30"/>
    <x v="4"/>
    <s v="Elec Distribution 360-373"/>
    <s v="Mandated"/>
  </r>
  <r>
    <s v="ZCM30"/>
    <x v="4"/>
    <x v="1119"/>
    <x v="1119"/>
    <s v="DIS-E Cap Blanket"/>
    <d v="1986-12-20T00:00:00"/>
    <x v="4"/>
    <n v="201504"/>
    <x v="0"/>
    <x v="1"/>
    <s v="369300"/>
    <s v="038                                "/>
    <s v="00"/>
    <s v="UADD    "/>
    <x v="7793"/>
    <s v="1004"/>
    <s v="ZCM30"/>
    <x v="4"/>
    <s v="Elec Distribution 360-373"/>
    <s v="Mandated"/>
  </r>
  <r>
    <s v="ZCM30"/>
    <x v="4"/>
    <x v="1119"/>
    <x v="1119"/>
    <s v="DIS-E Cap Blanket"/>
    <d v="1986-12-20T00:00:00"/>
    <x v="4"/>
    <n v="201504"/>
    <x v="0"/>
    <x v="1"/>
    <s v="373200"/>
    <s v="038                                "/>
    <s v="00"/>
    <s v="UADD    "/>
    <x v="5982"/>
    <s v="1004"/>
    <s v="ZCM30"/>
    <x v="4"/>
    <s v="Elec Distribution 360-373"/>
    <s v="Mandated"/>
  </r>
  <r>
    <s v="ZCM30"/>
    <x v="4"/>
    <x v="1119"/>
    <x v="1119"/>
    <s v="DIS-E Cap Blanket"/>
    <d v="1986-12-20T00:00:00"/>
    <x v="4"/>
    <n v="201504"/>
    <x v="0"/>
    <x v="1"/>
    <s v="373300"/>
    <s v="038                                "/>
    <s v="00"/>
    <s v="UADD    "/>
    <x v="7794"/>
    <s v="1004"/>
    <s v="ZCM30"/>
    <x v="4"/>
    <s v="Elec Distribution 360-373"/>
    <s v="Mandated"/>
  </r>
  <r>
    <s v="ZCM30"/>
    <x v="4"/>
    <x v="1119"/>
    <x v="1119"/>
    <s v="DIS-E Cap Blanket"/>
    <d v="1986-12-20T00:00:00"/>
    <x v="4"/>
    <n v="201504"/>
    <x v="0"/>
    <x v="1"/>
    <s v="373400"/>
    <s v="038                                "/>
    <s v="00"/>
    <s v="UADD    "/>
    <x v="7795"/>
    <s v="1004"/>
    <s v="ZCM30"/>
    <x v="4"/>
    <s v="Elec Distribution 360-373"/>
    <s v="Mandated"/>
  </r>
  <r>
    <s v="ZCJ30"/>
    <x v="4"/>
    <x v="196"/>
    <x v="196"/>
    <s v="DIS-E Cap Blanket"/>
    <d v="1986-06-30T00:00:00"/>
    <x v="4"/>
    <n v="201504"/>
    <x v="0"/>
    <x v="1"/>
    <s v="373300"/>
    <s v="038                                "/>
    <s v="00"/>
    <s v="UADD    "/>
    <x v="7796"/>
    <s v="1004"/>
    <s v="ZCJ30"/>
    <x v="4"/>
    <s v="Elec Distribution 360-373"/>
    <s v="Mandated"/>
  </r>
  <r>
    <s v="ZCJ30"/>
    <x v="4"/>
    <x v="196"/>
    <x v="196"/>
    <s v="DIS-E Cap Blanket"/>
    <d v="1986-06-30T00:00:00"/>
    <x v="4"/>
    <n v="201504"/>
    <x v="0"/>
    <x v="1"/>
    <s v="373400"/>
    <s v="038                                "/>
    <s v="00"/>
    <s v="UADD    "/>
    <x v="7797"/>
    <s v="1004"/>
    <s v="ZCJ30"/>
    <x v="4"/>
    <s v="Elec Distribution 360-373"/>
    <s v="Mandated"/>
  </r>
  <r>
    <s v="ZLL37"/>
    <x v="5"/>
    <x v="994"/>
    <x v="994"/>
    <s v="DIS-E Cap Blanket"/>
    <d v="1984-07-01T00:00:00"/>
    <x v="4"/>
    <n v="201504"/>
    <x v="0"/>
    <x v="1"/>
    <s v="364000"/>
    <s v="038                                "/>
    <s v="00"/>
    <s v="UADD    "/>
    <x v="7798"/>
    <s v="1005"/>
    <s v="ZLL37"/>
    <x v="5"/>
    <s v="Elec Distribution 360-373"/>
    <s v="Mandated"/>
  </r>
  <r>
    <s v="ZLL37"/>
    <x v="5"/>
    <x v="994"/>
    <x v="994"/>
    <s v="DIS-E Cap Blanket"/>
    <d v="1984-07-01T00:00:00"/>
    <x v="4"/>
    <n v="201504"/>
    <x v="0"/>
    <x v="1"/>
    <s v="365000"/>
    <s v="038                                "/>
    <s v="00"/>
    <s v="UADD    "/>
    <x v="7799"/>
    <s v="1005"/>
    <s v="ZLL37"/>
    <x v="5"/>
    <s v="Elec Distribution 360-373"/>
    <s v="Mandated"/>
  </r>
  <r>
    <s v="ZLL37"/>
    <x v="5"/>
    <x v="994"/>
    <x v="994"/>
    <s v="DIS-E Cap Blanket"/>
    <d v="1984-07-01T00:00:00"/>
    <x v="4"/>
    <n v="201504"/>
    <x v="0"/>
    <x v="1"/>
    <s v="366000"/>
    <s v="038                                "/>
    <s v="00"/>
    <s v="UADD    "/>
    <x v="7800"/>
    <s v="1005"/>
    <s v="ZLL37"/>
    <x v="5"/>
    <s v="Elec Distribution 360-373"/>
    <s v="Mandated"/>
  </r>
  <r>
    <s v="ZLL37"/>
    <x v="5"/>
    <x v="994"/>
    <x v="994"/>
    <s v="DIS-E Cap Blanket"/>
    <d v="1984-07-01T00:00:00"/>
    <x v="4"/>
    <n v="201504"/>
    <x v="0"/>
    <x v="1"/>
    <s v="367000"/>
    <s v="038                                "/>
    <s v="00"/>
    <s v="UADD    "/>
    <x v="7801"/>
    <s v="1005"/>
    <s v="ZLL37"/>
    <x v="5"/>
    <s v="Elec Distribution 360-373"/>
    <s v="Mandated"/>
  </r>
  <r>
    <s v="ZLL37"/>
    <x v="5"/>
    <x v="994"/>
    <x v="994"/>
    <s v="DIS-E Cap Blanket"/>
    <d v="1984-07-01T00:00:00"/>
    <x v="4"/>
    <n v="201504"/>
    <x v="0"/>
    <x v="1"/>
    <s v="369300"/>
    <s v="038                                "/>
    <s v="00"/>
    <s v="UADD    "/>
    <x v="7802"/>
    <s v="1005"/>
    <s v="ZLL37"/>
    <x v="5"/>
    <s v="Elec Distribution 360-373"/>
    <s v="Mandated"/>
  </r>
  <r>
    <s v="ZLL37"/>
    <x v="5"/>
    <x v="994"/>
    <x v="994"/>
    <s v="DIS-E Cap Blanket"/>
    <d v="1984-07-01T00:00:00"/>
    <x v="4"/>
    <n v="201504"/>
    <x v="0"/>
    <x v="1"/>
    <s v="373200"/>
    <s v="038                                "/>
    <s v="00"/>
    <s v="UADD    "/>
    <x v="7803"/>
    <s v="1005"/>
    <s v="ZLL37"/>
    <x v="5"/>
    <s v="Elec Distribution 360-373"/>
    <s v="Mandated"/>
  </r>
  <r>
    <s v="ZLL37"/>
    <x v="5"/>
    <x v="994"/>
    <x v="994"/>
    <s v="DIS-E Cap Blanket"/>
    <d v="1984-07-01T00:00:00"/>
    <x v="4"/>
    <n v="201504"/>
    <x v="0"/>
    <x v="1"/>
    <s v="373300"/>
    <s v="038                                "/>
    <s v="00"/>
    <s v="UADD    "/>
    <x v="7804"/>
    <s v="1005"/>
    <s v="ZLL37"/>
    <x v="5"/>
    <s v="Elec Distribution 360-373"/>
    <s v="Mandated"/>
  </r>
  <r>
    <s v="ZLL37"/>
    <x v="5"/>
    <x v="994"/>
    <x v="994"/>
    <s v="DIS-E Cap Blanket"/>
    <d v="1984-07-01T00:00:00"/>
    <x v="4"/>
    <n v="201504"/>
    <x v="0"/>
    <x v="1"/>
    <s v="373400"/>
    <s v="038                                "/>
    <s v="00"/>
    <s v="UADD    "/>
    <x v="7805"/>
    <s v="1005"/>
    <s v="ZLL37"/>
    <x v="5"/>
    <s v="Elec Distribution 360-373"/>
    <s v="Mandated"/>
  </r>
  <r>
    <s v="ZCM37"/>
    <x v="5"/>
    <x v="909"/>
    <x v="909"/>
    <s v="DIS-E Cap Blanket"/>
    <d v="1986-06-30T00:00:00"/>
    <x v="4"/>
    <n v="201504"/>
    <x v="0"/>
    <x v="1"/>
    <s v="364000"/>
    <s v="038                                "/>
    <s v="00"/>
    <s v="UADD    "/>
    <x v="7806"/>
    <s v="1005"/>
    <s v="ZCM37"/>
    <x v="5"/>
    <s v="Elec Distribution 360-373"/>
    <s v="Mandated"/>
  </r>
  <r>
    <s v="ZCM37"/>
    <x v="5"/>
    <x v="909"/>
    <x v="909"/>
    <s v="DIS-E Cap Blanket"/>
    <d v="1986-06-30T00:00:00"/>
    <x v="4"/>
    <n v="201504"/>
    <x v="0"/>
    <x v="1"/>
    <s v="365000"/>
    <s v="038                                "/>
    <s v="00"/>
    <s v="UADD    "/>
    <x v="3784"/>
    <s v="1005"/>
    <s v="ZCM37"/>
    <x v="5"/>
    <s v="Elec Distribution 360-373"/>
    <s v="Mandated"/>
  </r>
  <r>
    <s v="ZCM37"/>
    <x v="5"/>
    <x v="909"/>
    <x v="909"/>
    <s v="DIS-E Cap Blanket"/>
    <d v="1986-06-30T00:00:00"/>
    <x v="4"/>
    <n v="201504"/>
    <x v="0"/>
    <x v="1"/>
    <s v="366000"/>
    <s v="038                                "/>
    <s v="00"/>
    <s v="UADD    "/>
    <x v="1374"/>
    <s v="1005"/>
    <s v="ZCM37"/>
    <x v="5"/>
    <s v="Elec Distribution 360-373"/>
    <s v="Mandated"/>
  </r>
  <r>
    <s v="ZCM37"/>
    <x v="5"/>
    <x v="909"/>
    <x v="909"/>
    <s v="DIS-E Cap Blanket"/>
    <d v="1986-06-30T00:00:00"/>
    <x v="4"/>
    <n v="201504"/>
    <x v="0"/>
    <x v="1"/>
    <s v="367000"/>
    <s v="038                                "/>
    <s v="00"/>
    <s v="UADD    "/>
    <x v="7807"/>
    <s v="1005"/>
    <s v="ZCM37"/>
    <x v="5"/>
    <s v="Elec Distribution 360-373"/>
    <s v="Mandated"/>
  </r>
  <r>
    <s v="ZCM37"/>
    <x v="5"/>
    <x v="909"/>
    <x v="909"/>
    <s v="DIS-E Cap Blanket"/>
    <d v="1986-06-30T00:00:00"/>
    <x v="4"/>
    <n v="201504"/>
    <x v="0"/>
    <x v="1"/>
    <s v="369300"/>
    <s v="038                                "/>
    <s v="00"/>
    <s v="UADD    "/>
    <x v="7808"/>
    <s v="1005"/>
    <s v="ZCM37"/>
    <x v="5"/>
    <s v="Elec Distribution 360-373"/>
    <s v="Mandated"/>
  </r>
  <r>
    <s v="ZCM37"/>
    <x v="5"/>
    <x v="909"/>
    <x v="909"/>
    <s v="DIS-E Cap Blanket"/>
    <d v="1986-06-30T00:00:00"/>
    <x v="4"/>
    <n v="201504"/>
    <x v="0"/>
    <x v="1"/>
    <s v="373200"/>
    <s v="038                                "/>
    <s v="00"/>
    <s v="UADD    "/>
    <x v="4206"/>
    <s v="1005"/>
    <s v="ZCM37"/>
    <x v="5"/>
    <s v="Elec Distribution 360-373"/>
    <s v="Mandated"/>
  </r>
  <r>
    <s v="ZCM37"/>
    <x v="5"/>
    <x v="909"/>
    <x v="909"/>
    <s v="DIS-E Cap Blanket"/>
    <d v="1986-06-30T00:00:00"/>
    <x v="4"/>
    <n v="201504"/>
    <x v="0"/>
    <x v="1"/>
    <s v="373300"/>
    <s v="038                                "/>
    <s v="00"/>
    <s v="UADD    "/>
    <x v="7809"/>
    <s v="1005"/>
    <s v="ZCM37"/>
    <x v="5"/>
    <s v="Elec Distribution 360-373"/>
    <s v="Mandated"/>
  </r>
  <r>
    <s v="ZCM37"/>
    <x v="5"/>
    <x v="909"/>
    <x v="909"/>
    <s v="DIS-E Cap Blanket"/>
    <d v="1986-06-30T00:00:00"/>
    <x v="4"/>
    <n v="201504"/>
    <x v="0"/>
    <x v="1"/>
    <s v="373400"/>
    <s v="038                                "/>
    <s v="00"/>
    <s v="UADD    "/>
    <x v="7810"/>
    <s v="1005"/>
    <s v="ZCM37"/>
    <x v="5"/>
    <s v="Elec Distribution 360-373"/>
    <s v="Mandated"/>
  </r>
  <r>
    <s v="ZCJ37"/>
    <x v="5"/>
    <x v="198"/>
    <x v="198"/>
    <s v="DIS-E Cap Blanket"/>
    <d v="1986-06-30T00:00:00"/>
    <x v="4"/>
    <n v="201504"/>
    <x v="0"/>
    <x v="1"/>
    <s v="373400"/>
    <s v="038                                "/>
    <s v="00"/>
    <s v="UADD    "/>
    <x v="7811"/>
    <s v="1005"/>
    <s v="ZCJ37"/>
    <x v="5"/>
    <s v="Elec Distribution 360-373"/>
    <s v="Mandated"/>
  </r>
  <r>
    <s v="ZLL37"/>
    <x v="5"/>
    <x v="199"/>
    <x v="199"/>
    <s v="DIS-E Cap Blanket"/>
    <d v="1984-07-01T00:00:00"/>
    <x v="4"/>
    <n v="201504"/>
    <x v="0"/>
    <x v="0"/>
    <s v="373400"/>
    <s v="028                                "/>
    <s v="00"/>
    <s v="UADD    "/>
    <x v="7812"/>
    <s v="1005"/>
    <s v="ZLL37"/>
    <x v="5"/>
    <s v="Elec Distribution 360-373"/>
    <s v="Mandated"/>
  </r>
  <r>
    <s v="ZBW37"/>
    <x v="5"/>
    <x v="200"/>
    <x v="200"/>
    <s v="DIS-E Cap Blanket"/>
    <d v="1986-12-20T00:00:00"/>
    <x v="4"/>
    <n v="201504"/>
    <x v="0"/>
    <x v="0"/>
    <s v="364000"/>
    <s v="028                                "/>
    <s v="00"/>
    <s v="UADD    "/>
    <x v="3883"/>
    <s v="1005"/>
    <s v="ZBW37"/>
    <x v="5"/>
    <s v="Elec Distribution 360-373"/>
    <s v="Mandated"/>
  </r>
  <r>
    <s v="ZBW37"/>
    <x v="5"/>
    <x v="200"/>
    <x v="200"/>
    <s v="DIS-E Cap Blanket"/>
    <d v="1986-12-20T00:00:00"/>
    <x v="4"/>
    <n v="201504"/>
    <x v="0"/>
    <x v="0"/>
    <s v="373400"/>
    <s v="028                                "/>
    <s v="00"/>
    <s v="UADD    "/>
    <x v="7813"/>
    <s v="1005"/>
    <s v="ZBW37"/>
    <x v="5"/>
    <s v="Elec Distribution 360-373"/>
    <s v="Mandated"/>
  </r>
  <r>
    <s v="ZCM37"/>
    <x v="5"/>
    <x v="205"/>
    <x v="205"/>
    <s v="DIS-E Cap Blanket"/>
    <d v="1986-06-30T00:00:00"/>
    <x v="4"/>
    <n v="201504"/>
    <x v="0"/>
    <x v="1"/>
    <s v="373400"/>
    <s v="038                                "/>
    <s v="00"/>
    <s v="UADD    "/>
    <x v="7814"/>
    <s v="1005"/>
    <s v="ZCM37"/>
    <x v="5"/>
    <s v="Elec Distribution 360-373"/>
    <s v="Mandated"/>
  </r>
  <r>
    <s v="ZLL37"/>
    <x v="5"/>
    <x v="206"/>
    <x v="206"/>
    <s v="DIS-E Cap Blanket"/>
    <d v="1984-07-01T00:00:00"/>
    <x v="4"/>
    <n v="201504"/>
    <x v="0"/>
    <x v="1"/>
    <s v="364000"/>
    <s v="038                                "/>
    <s v="00"/>
    <s v="UADD    "/>
    <x v="7815"/>
    <s v="1005"/>
    <s v="ZLL37"/>
    <x v="5"/>
    <s v="Elec Distribution 360-373"/>
    <s v="Mandated"/>
  </r>
  <r>
    <s v="ZLL37"/>
    <x v="5"/>
    <x v="206"/>
    <x v="206"/>
    <s v="DIS-E Cap Blanket"/>
    <d v="1984-07-01T00:00:00"/>
    <x v="4"/>
    <n v="201504"/>
    <x v="0"/>
    <x v="1"/>
    <s v="373400"/>
    <s v="038                                "/>
    <s v="00"/>
    <s v="UADD    "/>
    <x v="7816"/>
    <s v="1005"/>
    <s v="ZLL37"/>
    <x v="5"/>
    <s v="Elec Distribution 360-373"/>
    <s v="Mandated"/>
  </r>
  <r>
    <s v="ZBR37"/>
    <x v="5"/>
    <x v="816"/>
    <x v="816"/>
    <s v="DIS-E Cap Blanket"/>
    <d v="1951-01-01T00:00:00"/>
    <x v="4"/>
    <n v="201504"/>
    <x v="0"/>
    <x v="0"/>
    <s v="364000"/>
    <s v="028                                "/>
    <s v="00"/>
    <s v="UADD    "/>
    <x v="7817"/>
    <s v="1005"/>
    <s v="ZBR37"/>
    <x v="5"/>
    <s v="Elec Distribution 360-373"/>
    <s v="Mandated"/>
  </r>
  <r>
    <s v="ZBR37"/>
    <x v="5"/>
    <x v="816"/>
    <x v="816"/>
    <s v="DIS-E Cap Blanket"/>
    <d v="1951-01-01T00:00:00"/>
    <x v="4"/>
    <n v="201504"/>
    <x v="0"/>
    <x v="0"/>
    <s v="365000"/>
    <s v="028                                "/>
    <s v="00"/>
    <s v="UADD    "/>
    <x v="7818"/>
    <s v="1005"/>
    <s v="ZBR37"/>
    <x v="5"/>
    <s v="Elec Distribution 360-373"/>
    <s v="Mandated"/>
  </r>
  <r>
    <s v="ZBR37"/>
    <x v="5"/>
    <x v="816"/>
    <x v="816"/>
    <s v="DIS-E Cap Blanket"/>
    <d v="1951-01-01T00:00:00"/>
    <x v="4"/>
    <n v="201504"/>
    <x v="0"/>
    <x v="0"/>
    <s v="366000"/>
    <s v="028                                "/>
    <s v="00"/>
    <s v="UADD    "/>
    <x v="7819"/>
    <s v="1005"/>
    <s v="ZBR37"/>
    <x v="5"/>
    <s v="Elec Distribution 360-373"/>
    <s v="Mandated"/>
  </r>
  <r>
    <s v="ZBR37"/>
    <x v="5"/>
    <x v="816"/>
    <x v="816"/>
    <s v="DIS-E Cap Blanket"/>
    <d v="1951-01-01T00:00:00"/>
    <x v="4"/>
    <n v="201504"/>
    <x v="0"/>
    <x v="0"/>
    <s v="367000"/>
    <s v="028                                "/>
    <s v="00"/>
    <s v="UADD    "/>
    <x v="7820"/>
    <s v="1005"/>
    <s v="ZBR37"/>
    <x v="5"/>
    <s v="Elec Distribution 360-373"/>
    <s v="Mandated"/>
  </r>
  <r>
    <s v="ZBR37"/>
    <x v="5"/>
    <x v="816"/>
    <x v="816"/>
    <s v="DIS-E Cap Blanket"/>
    <d v="1951-01-01T00:00:00"/>
    <x v="4"/>
    <n v="201504"/>
    <x v="0"/>
    <x v="0"/>
    <s v="369300"/>
    <s v="028                                "/>
    <s v="00"/>
    <s v="UADD    "/>
    <x v="7819"/>
    <s v="1005"/>
    <s v="ZBR37"/>
    <x v="5"/>
    <s v="Elec Distribution 360-373"/>
    <s v="Mandated"/>
  </r>
  <r>
    <s v="ZBR37"/>
    <x v="5"/>
    <x v="816"/>
    <x v="816"/>
    <s v="DIS-E Cap Blanket"/>
    <d v="1951-01-01T00:00:00"/>
    <x v="4"/>
    <n v="201504"/>
    <x v="0"/>
    <x v="0"/>
    <s v="373200"/>
    <s v="028                                "/>
    <s v="00"/>
    <s v="UADD    "/>
    <x v="7819"/>
    <s v="1005"/>
    <s v="ZBR37"/>
    <x v="5"/>
    <s v="Elec Distribution 360-373"/>
    <s v="Mandated"/>
  </r>
  <r>
    <s v="ZBR37"/>
    <x v="5"/>
    <x v="816"/>
    <x v="816"/>
    <s v="DIS-E Cap Blanket"/>
    <d v="1951-01-01T00:00:00"/>
    <x v="4"/>
    <n v="201504"/>
    <x v="0"/>
    <x v="0"/>
    <s v="373300"/>
    <s v="028                                "/>
    <s v="00"/>
    <s v="UADD    "/>
    <x v="7819"/>
    <s v="1005"/>
    <s v="ZBR37"/>
    <x v="5"/>
    <s v="Elec Distribution 360-373"/>
    <s v="Mandated"/>
  </r>
  <r>
    <s v="ZBR37"/>
    <x v="5"/>
    <x v="816"/>
    <x v="816"/>
    <s v="DIS-E Cap Blanket"/>
    <d v="1951-01-01T00:00:00"/>
    <x v="4"/>
    <n v="201504"/>
    <x v="0"/>
    <x v="0"/>
    <s v="373400"/>
    <s v="028                                "/>
    <s v="00"/>
    <s v="UADD    "/>
    <x v="7821"/>
    <s v="1005"/>
    <s v="ZBR37"/>
    <x v="5"/>
    <s v="Elec Distribution 360-373"/>
    <s v="Mandated"/>
  </r>
  <r>
    <s v="ZPJ37"/>
    <x v="5"/>
    <x v="207"/>
    <x v="207"/>
    <s v="DIS-E Cap Blanket"/>
    <d v="1986-12-20T00:00:00"/>
    <x v="4"/>
    <n v="201504"/>
    <x v="0"/>
    <x v="1"/>
    <s v="373400"/>
    <s v="038                                "/>
    <s v="00"/>
    <s v="UADD    "/>
    <x v="7822"/>
    <s v="1005"/>
    <s v="ZPJ37"/>
    <x v="5"/>
    <s v="Elec Distribution 360-373"/>
    <s v="Mandated"/>
  </r>
  <r>
    <s v="ZBO37"/>
    <x v="5"/>
    <x v="210"/>
    <x v="210"/>
    <s v="DIS-E Cap Blanket"/>
    <d v="1986-12-20T00:00:00"/>
    <x v="4"/>
    <n v="201504"/>
    <x v="0"/>
    <x v="0"/>
    <s v="364000"/>
    <s v="028                                "/>
    <s v="00"/>
    <s v="UADD    "/>
    <x v="7823"/>
    <s v="1005"/>
    <s v="ZBO37"/>
    <x v="5"/>
    <s v="Elec Distribution 360-373"/>
    <s v="Mandated"/>
  </r>
  <r>
    <s v="ZBO37"/>
    <x v="5"/>
    <x v="210"/>
    <x v="210"/>
    <s v="DIS-E Cap Blanket"/>
    <d v="1986-12-20T00:00:00"/>
    <x v="4"/>
    <n v="201504"/>
    <x v="0"/>
    <x v="0"/>
    <s v="365000"/>
    <s v="028                                "/>
    <s v="00"/>
    <s v="UADD    "/>
    <x v="7824"/>
    <s v="1005"/>
    <s v="ZBO37"/>
    <x v="5"/>
    <s v="Elec Distribution 360-373"/>
    <s v="Mandated"/>
  </r>
  <r>
    <s v="ZBO37"/>
    <x v="5"/>
    <x v="210"/>
    <x v="210"/>
    <s v="DIS-E Cap Blanket"/>
    <d v="1986-12-20T00:00:00"/>
    <x v="4"/>
    <n v="201504"/>
    <x v="0"/>
    <x v="0"/>
    <s v="366000"/>
    <s v="028                                "/>
    <s v="00"/>
    <s v="UADD    "/>
    <x v="5155"/>
    <s v="1005"/>
    <s v="ZBO37"/>
    <x v="5"/>
    <s v="Elec Distribution 360-373"/>
    <s v="Mandated"/>
  </r>
  <r>
    <s v="ZBO37"/>
    <x v="5"/>
    <x v="210"/>
    <x v="210"/>
    <s v="DIS-E Cap Blanket"/>
    <d v="1986-12-20T00:00:00"/>
    <x v="4"/>
    <n v="201504"/>
    <x v="0"/>
    <x v="0"/>
    <s v="367000"/>
    <s v="028                                "/>
    <s v="00"/>
    <s v="UADD    "/>
    <x v="7825"/>
    <s v="1005"/>
    <s v="ZBO37"/>
    <x v="5"/>
    <s v="Elec Distribution 360-373"/>
    <s v="Mandated"/>
  </r>
  <r>
    <s v="ZBO37"/>
    <x v="5"/>
    <x v="210"/>
    <x v="210"/>
    <s v="DIS-E Cap Blanket"/>
    <d v="1986-12-20T00:00:00"/>
    <x v="4"/>
    <n v="201504"/>
    <x v="0"/>
    <x v="0"/>
    <s v="369300"/>
    <s v="028                                "/>
    <s v="00"/>
    <s v="UADD    "/>
    <x v="7826"/>
    <s v="1005"/>
    <s v="ZBO37"/>
    <x v="5"/>
    <s v="Elec Distribution 360-373"/>
    <s v="Mandated"/>
  </r>
  <r>
    <s v="ZBO37"/>
    <x v="5"/>
    <x v="210"/>
    <x v="210"/>
    <s v="DIS-E Cap Blanket"/>
    <d v="1986-12-20T00:00:00"/>
    <x v="4"/>
    <n v="201504"/>
    <x v="0"/>
    <x v="0"/>
    <s v="373200"/>
    <s v="028                                "/>
    <s v="00"/>
    <s v="UADD    "/>
    <x v="7807"/>
    <s v="1005"/>
    <s v="ZBO37"/>
    <x v="5"/>
    <s v="Elec Distribution 360-373"/>
    <s v="Mandated"/>
  </r>
  <r>
    <s v="ZBO37"/>
    <x v="5"/>
    <x v="210"/>
    <x v="210"/>
    <s v="DIS-E Cap Blanket"/>
    <d v="1986-12-20T00:00:00"/>
    <x v="4"/>
    <n v="201504"/>
    <x v="0"/>
    <x v="0"/>
    <s v="373300"/>
    <s v="028                                "/>
    <s v="00"/>
    <s v="UADD    "/>
    <x v="7826"/>
    <s v="1005"/>
    <s v="ZBO37"/>
    <x v="5"/>
    <s v="Elec Distribution 360-373"/>
    <s v="Mandated"/>
  </r>
  <r>
    <s v="ZBO37"/>
    <x v="5"/>
    <x v="210"/>
    <x v="210"/>
    <s v="DIS-E Cap Blanket"/>
    <d v="1986-12-20T00:00:00"/>
    <x v="4"/>
    <n v="201504"/>
    <x v="0"/>
    <x v="0"/>
    <s v="373400"/>
    <s v="028                                "/>
    <s v="00"/>
    <s v="UADD    "/>
    <x v="7827"/>
    <s v="1005"/>
    <s v="ZBO37"/>
    <x v="5"/>
    <s v="Elec Distribution 360-373"/>
    <s v="Mandated"/>
  </r>
  <r>
    <s v="ZPJ37"/>
    <x v="5"/>
    <x v="211"/>
    <x v="211"/>
    <s v="DIS-E Cap Blanket"/>
    <d v="1986-12-20T00:00:00"/>
    <x v="4"/>
    <n v="201504"/>
    <x v="0"/>
    <x v="0"/>
    <s v="373400"/>
    <s v="028                                "/>
    <s v="00"/>
    <s v="UADD    "/>
    <x v="7828"/>
    <s v="1005"/>
    <s v="ZPJ37"/>
    <x v="5"/>
    <s v="Elec Distribution 360-373"/>
    <s v="Mandated"/>
  </r>
  <r>
    <s v="ZBC37"/>
    <x v="5"/>
    <x v="214"/>
    <x v="214"/>
    <s v="DIS-E Cap Blanket"/>
    <d v="1984-10-01T00:00:00"/>
    <x v="4"/>
    <n v="201504"/>
    <x v="0"/>
    <x v="0"/>
    <s v="364000"/>
    <s v="028                                "/>
    <s v="00"/>
    <s v="UADD    "/>
    <x v="7829"/>
    <s v="1005"/>
    <s v="ZBC37"/>
    <x v="5"/>
    <s v="Elec Distribution 360-373"/>
    <s v="Mandated"/>
  </r>
  <r>
    <s v="ZBC37"/>
    <x v="5"/>
    <x v="214"/>
    <x v="214"/>
    <s v="DIS-E Cap Blanket"/>
    <d v="1984-10-01T00:00:00"/>
    <x v="4"/>
    <n v="201504"/>
    <x v="0"/>
    <x v="0"/>
    <s v="369100"/>
    <s v="028                                "/>
    <s v="00"/>
    <s v="UADD    "/>
    <x v="7830"/>
    <s v="1005"/>
    <s v="ZBC37"/>
    <x v="5"/>
    <s v="Elec Distribution 360-373"/>
    <s v="Mandated"/>
  </r>
  <r>
    <s v="ZBC37"/>
    <x v="5"/>
    <x v="214"/>
    <x v="214"/>
    <s v="DIS-E Cap Blanket"/>
    <d v="1984-10-01T00:00:00"/>
    <x v="4"/>
    <n v="201504"/>
    <x v="0"/>
    <x v="0"/>
    <s v="373400"/>
    <s v="028                                "/>
    <s v="00"/>
    <s v="UADD    "/>
    <x v="7831"/>
    <s v="1005"/>
    <s v="ZBC37"/>
    <x v="5"/>
    <s v="Elec Distribution 360-373"/>
    <s v="Mandated"/>
  </r>
  <r>
    <s v="ZBC37"/>
    <x v="5"/>
    <x v="214"/>
    <x v="214"/>
    <s v="DIS-E Cap Blanket"/>
    <d v="1984-10-01T00:00:00"/>
    <x v="4"/>
    <n v="201504"/>
    <x v="0"/>
    <x v="0"/>
    <s v="373500"/>
    <s v="028                                "/>
    <s v="00"/>
    <s v="UADD    "/>
    <x v="7832"/>
    <s v="1005"/>
    <s v="ZBC37"/>
    <x v="5"/>
    <s v="Elec Distribution 360-373"/>
    <s v="Mandated"/>
  </r>
  <r>
    <s v="MN207"/>
    <x v="8"/>
    <x v="995"/>
    <x v="995"/>
    <s v="DIS-Pur Blanket"/>
    <d v="2015-01-01T00:00:00"/>
    <x v="4"/>
    <n v="201504"/>
    <x v="1"/>
    <x v="2"/>
    <s v="381000"/>
    <s v="068                                "/>
    <s v="00"/>
    <s v="UADD    "/>
    <x v="7833"/>
    <s v="1050"/>
    <s v="MN207"/>
    <x v="8"/>
    <s v="Gas Distribution 374-387"/>
    <s v="Mandated"/>
  </r>
  <r>
    <s v="XE021"/>
    <x v="8"/>
    <x v="910"/>
    <x v="910"/>
    <s v="DIS-Pur Blanket"/>
    <d v="2015-01-01T00:00:00"/>
    <x v="4"/>
    <n v="201504"/>
    <x v="1"/>
    <x v="0"/>
    <s v="381000"/>
    <s v="028                                "/>
    <s v="00"/>
    <s v="UADD    "/>
    <x v="7834"/>
    <s v="1050"/>
    <s v="XE021"/>
    <x v="8"/>
    <s v="Gas Distribution 374-387"/>
    <s v="Mandated"/>
  </r>
  <r>
    <s v="XE022"/>
    <x v="9"/>
    <x v="817"/>
    <x v="817"/>
    <s v="DIS-Pur Blanket"/>
    <d v="1986-11-30T00:00:00"/>
    <x v="4"/>
    <n v="201504"/>
    <x v="1"/>
    <x v="0"/>
    <s v="381000"/>
    <s v="028                                "/>
    <s v="00"/>
    <s v="UADD    "/>
    <x v="7835"/>
    <s v="1051"/>
    <s v="XE022"/>
    <x v="9"/>
    <s v="Gas Distribution 374-387"/>
    <s v="Mandated"/>
  </r>
  <r>
    <s v="LT403"/>
    <x v="11"/>
    <x v="913"/>
    <x v="913"/>
    <s v="TRN-Cap Specific"/>
    <d v="2014-01-01T00:00:00"/>
    <x v="4"/>
    <n v="201504"/>
    <x v="0"/>
    <x v="3"/>
    <s v="355000"/>
    <s v="399                                "/>
    <s v="399T"/>
    <s v="UADD    "/>
    <x v="7836"/>
    <s v="1107"/>
    <s v="LT403"/>
    <x v="11"/>
    <s v="Elec Distribution 360-373"/>
    <s v="Projects"/>
  </r>
  <r>
    <s v="LT403"/>
    <x v="11"/>
    <x v="913"/>
    <x v="913"/>
    <s v="TRN-Cap Specific"/>
    <d v="2014-01-01T00:00:00"/>
    <x v="4"/>
    <n v="201504"/>
    <x v="0"/>
    <x v="3"/>
    <s v="356000"/>
    <s v="399                                "/>
    <s v="399T"/>
    <s v="UADD    "/>
    <x v="7837"/>
    <s v="1107"/>
    <s v="LT403"/>
    <x v="11"/>
    <s v="Elec Distribution 360-373"/>
    <s v="Projects"/>
  </r>
  <r>
    <s v="LS204"/>
    <x v="11"/>
    <x v="221"/>
    <x v="221"/>
    <s v="DIS-E Cap Specific"/>
    <d v="2012-02-01T00:00:00"/>
    <x v="4"/>
    <n v="201504"/>
    <x v="0"/>
    <x v="1"/>
    <s v="361000"/>
    <s v="038                                "/>
    <s v="LMR"/>
    <s v="UADD    "/>
    <x v="7838"/>
    <s v="1107"/>
    <s v="LS204"/>
    <x v="11"/>
    <s v="Elec Distribution 360-373"/>
    <s v="Projects"/>
  </r>
  <r>
    <s v="LS204"/>
    <x v="11"/>
    <x v="221"/>
    <x v="221"/>
    <s v="DIS-E Cap Specific"/>
    <d v="2012-02-01T00:00:00"/>
    <x v="4"/>
    <n v="201504"/>
    <x v="0"/>
    <x v="1"/>
    <s v="362000"/>
    <s v="038                                "/>
    <s v="LMR"/>
    <s v="UADD    "/>
    <x v="3859"/>
    <s v="1107"/>
    <s v="LS204"/>
    <x v="11"/>
    <s v="Elec Distribution 360-373"/>
    <s v="Projects"/>
  </r>
  <r>
    <s v="LS204"/>
    <x v="11"/>
    <x v="222"/>
    <x v="222"/>
    <s v="TRN-Cap Specific"/>
    <d v="2012-07-01T00:00:00"/>
    <x v="4"/>
    <n v="201504"/>
    <x v="0"/>
    <x v="3"/>
    <s v="353000"/>
    <s v="028                                "/>
    <s v="LMR"/>
    <s v="UADD    "/>
    <x v="7839"/>
    <s v="1107"/>
    <s v="LS204"/>
    <x v="11"/>
    <s v="Elec Distribution 360-373"/>
    <s v="Projects"/>
  </r>
  <r>
    <s v="XS006"/>
    <x v="12"/>
    <x v="224"/>
    <x v="224"/>
    <s v="TRN-Pur Blanket"/>
    <d v="1987-04-07T00:00:00"/>
    <x v="4"/>
    <n v="201504"/>
    <x v="0"/>
    <x v="3"/>
    <s v="353000"/>
    <s v="028                                "/>
    <s v="TRFSPK"/>
    <s v="UADD    "/>
    <x v="7840"/>
    <s v="2000"/>
    <s v="XS006"/>
    <x v="12"/>
    <s v="Elec Transmission 350-359"/>
    <s v="Programs"/>
  </r>
  <r>
    <s v="LS005"/>
    <x v="14"/>
    <x v="227"/>
    <x v="227"/>
    <s v="TRN-Cap Blanket"/>
    <d v="1986-06-30T00:00:00"/>
    <x v="4"/>
    <n v="201504"/>
    <x v="0"/>
    <x v="3"/>
    <s v="356000"/>
    <s v="399                                "/>
    <s v="399T"/>
    <s v="UADD    "/>
    <x v="7841"/>
    <s v="2051"/>
    <s v="LS005"/>
    <x v="14"/>
    <s v="Elec Transmission 350-359"/>
    <s v="Programs"/>
  </r>
  <r>
    <s v="LS005"/>
    <x v="14"/>
    <x v="228"/>
    <x v="228"/>
    <s v="TRN-Cap Blanket"/>
    <d v="1986-06-30T00:00:00"/>
    <x v="4"/>
    <n v="201504"/>
    <x v="0"/>
    <x v="3"/>
    <s v="356000"/>
    <s v="299                                "/>
    <s v="299T"/>
    <s v="UADD    "/>
    <x v="7842"/>
    <s v="2051"/>
    <s v="LS005"/>
    <x v="14"/>
    <s v="Elec Transmission 350-359"/>
    <s v="Programs"/>
  </r>
  <r>
    <s v="LS005"/>
    <x v="14"/>
    <x v="1120"/>
    <x v="1120"/>
    <s v="TRN-Cap Blanket"/>
    <d v="2004-01-01T00:00:00"/>
    <x v="4"/>
    <n v="201504"/>
    <x v="0"/>
    <x v="3"/>
    <s v="355000"/>
    <s v="354                                "/>
    <s v="354T"/>
    <s v="UADD    "/>
    <x v="7843"/>
    <s v="2051"/>
    <s v="LS005"/>
    <x v="14"/>
    <s v="Elec Transmission 350-359"/>
    <s v="Programs"/>
  </r>
  <r>
    <s v="LS005"/>
    <x v="14"/>
    <x v="1120"/>
    <x v="1120"/>
    <s v="TRN-Cap Blanket"/>
    <d v="2004-01-01T00:00:00"/>
    <x v="4"/>
    <n v="201504"/>
    <x v="0"/>
    <x v="3"/>
    <s v="356000"/>
    <s v="354                                "/>
    <s v="354T"/>
    <s v="UADD    "/>
    <x v="7844"/>
    <s v="2051"/>
    <s v="LS005"/>
    <x v="14"/>
    <s v="Elec Transmission 350-359"/>
    <s v="Programs"/>
  </r>
  <r>
    <s v="ZLL33"/>
    <x v="15"/>
    <x v="232"/>
    <x v="232"/>
    <s v="DIS-E Cap Blanket"/>
    <d v="1984-01-01T00:00:00"/>
    <x v="4"/>
    <n v="201504"/>
    <x v="0"/>
    <x v="0"/>
    <s v="366000"/>
    <s v="028                                "/>
    <s v="00"/>
    <s v="UADD    "/>
    <x v="7493"/>
    <s v="2054"/>
    <s v="ZLL33"/>
    <x v="15"/>
    <s v="Elec Distribution 360-373"/>
    <s v="Projects"/>
  </r>
  <r>
    <s v="ZBW33"/>
    <x v="15"/>
    <x v="233"/>
    <x v="233"/>
    <s v="DIS-E Cap Blanket"/>
    <d v="1984-01-01T00:00:00"/>
    <x v="4"/>
    <n v="201504"/>
    <x v="0"/>
    <x v="0"/>
    <s v="364000"/>
    <s v="028                                "/>
    <s v="00"/>
    <s v="UADD    "/>
    <x v="7845"/>
    <s v="2054"/>
    <s v="ZBW33"/>
    <x v="15"/>
    <s v="Elec Distribution 360-373"/>
    <s v="Projects"/>
  </r>
  <r>
    <s v="ZBW33"/>
    <x v="15"/>
    <x v="233"/>
    <x v="233"/>
    <s v="DIS-E Cap Blanket"/>
    <d v="1984-01-01T00:00:00"/>
    <x v="4"/>
    <n v="201504"/>
    <x v="0"/>
    <x v="0"/>
    <s v="365000"/>
    <s v="028                                "/>
    <s v="00"/>
    <s v="UADD    "/>
    <x v="7846"/>
    <s v="2054"/>
    <s v="ZBW33"/>
    <x v="15"/>
    <s v="Elec Distribution 360-373"/>
    <s v="Projects"/>
  </r>
  <r>
    <s v="ZBW33"/>
    <x v="15"/>
    <x v="233"/>
    <x v="233"/>
    <s v="DIS-E Cap Blanket"/>
    <d v="1984-01-01T00:00:00"/>
    <x v="4"/>
    <n v="201504"/>
    <x v="0"/>
    <x v="0"/>
    <s v="366000"/>
    <s v="028                                "/>
    <s v="00"/>
    <s v="UADD    "/>
    <x v="7847"/>
    <s v="2054"/>
    <s v="ZBW33"/>
    <x v="15"/>
    <s v="Elec Distribution 360-373"/>
    <s v="Projects"/>
  </r>
  <r>
    <s v="ZBW33"/>
    <x v="15"/>
    <x v="233"/>
    <x v="233"/>
    <s v="DIS-E Cap Blanket"/>
    <d v="1984-01-01T00:00:00"/>
    <x v="4"/>
    <n v="201504"/>
    <x v="0"/>
    <x v="0"/>
    <s v="367000"/>
    <s v="028                                "/>
    <s v="00"/>
    <s v="UADD    "/>
    <x v="7848"/>
    <s v="2054"/>
    <s v="ZBW33"/>
    <x v="15"/>
    <s v="Elec Distribution 360-373"/>
    <s v="Projects"/>
  </r>
  <r>
    <s v="ZBW33"/>
    <x v="15"/>
    <x v="233"/>
    <x v="233"/>
    <s v="DIS-E Cap Blanket"/>
    <d v="1984-01-01T00:00:00"/>
    <x v="4"/>
    <n v="201504"/>
    <x v="0"/>
    <x v="0"/>
    <s v="368000"/>
    <s v="028                                "/>
    <s v="00"/>
    <s v="UADD    "/>
    <x v="7847"/>
    <s v="2054"/>
    <s v="ZBW33"/>
    <x v="15"/>
    <s v="Elec Distribution 360-373"/>
    <s v="Projects"/>
  </r>
  <r>
    <s v="ZBW33"/>
    <x v="15"/>
    <x v="233"/>
    <x v="233"/>
    <s v="DIS-E Cap Blanket"/>
    <d v="1984-01-01T00:00:00"/>
    <x v="4"/>
    <n v="201504"/>
    <x v="0"/>
    <x v="0"/>
    <s v="369100"/>
    <s v="028                                "/>
    <s v="00"/>
    <s v="UADD    "/>
    <x v="7849"/>
    <s v="2054"/>
    <s v="ZBW33"/>
    <x v="15"/>
    <s v="Elec Distribution 360-373"/>
    <s v="Projects"/>
  </r>
  <r>
    <s v="ZBW33"/>
    <x v="15"/>
    <x v="233"/>
    <x v="233"/>
    <s v="DIS-E Cap Blanket"/>
    <d v="1984-01-01T00:00:00"/>
    <x v="4"/>
    <n v="201504"/>
    <x v="0"/>
    <x v="0"/>
    <s v="369300"/>
    <s v="028                                "/>
    <s v="00"/>
    <s v="UADD    "/>
    <x v="7850"/>
    <s v="2054"/>
    <s v="ZBW33"/>
    <x v="15"/>
    <s v="Elec Distribution 360-373"/>
    <s v="Projects"/>
  </r>
  <r>
    <s v="ZBW33"/>
    <x v="15"/>
    <x v="233"/>
    <x v="233"/>
    <s v="DIS-E Cap Blanket"/>
    <d v="1984-01-01T00:00:00"/>
    <x v="4"/>
    <n v="201504"/>
    <x v="0"/>
    <x v="0"/>
    <s v="373200"/>
    <s v="028                                "/>
    <s v="00"/>
    <s v="UADD    "/>
    <x v="7849"/>
    <s v="2054"/>
    <s v="ZBW33"/>
    <x v="15"/>
    <s v="Elec Distribution 360-373"/>
    <s v="Projects"/>
  </r>
  <r>
    <s v="ZCM33"/>
    <x v="15"/>
    <x v="236"/>
    <x v="236"/>
    <s v="DIS-E Cap Blanket"/>
    <d v="1986-06-30T00:00:00"/>
    <x v="4"/>
    <n v="201504"/>
    <x v="0"/>
    <x v="1"/>
    <s v="365000"/>
    <s v="038                                "/>
    <s v="00"/>
    <s v="UADD    "/>
    <x v="7851"/>
    <s v="2054"/>
    <s v="ZCM33"/>
    <x v="15"/>
    <s v="Elec Distribution 360-373"/>
    <s v="Projects"/>
  </r>
  <r>
    <s v="ZCM33"/>
    <x v="15"/>
    <x v="236"/>
    <x v="236"/>
    <s v="DIS-E Cap Blanket"/>
    <d v="1986-06-30T00:00:00"/>
    <x v="4"/>
    <n v="201504"/>
    <x v="0"/>
    <x v="1"/>
    <s v="366000"/>
    <s v="038                                "/>
    <s v="00"/>
    <s v="UADD    "/>
    <x v="7852"/>
    <s v="2054"/>
    <s v="ZCM33"/>
    <x v="15"/>
    <s v="Elec Distribution 360-373"/>
    <s v="Projects"/>
  </r>
  <r>
    <s v="ZCM33"/>
    <x v="15"/>
    <x v="236"/>
    <x v="236"/>
    <s v="DIS-E Cap Blanket"/>
    <d v="1986-06-30T00:00:00"/>
    <x v="4"/>
    <n v="201504"/>
    <x v="0"/>
    <x v="1"/>
    <s v="367000"/>
    <s v="038                                "/>
    <s v="00"/>
    <s v="UADD    "/>
    <x v="7853"/>
    <s v="2054"/>
    <s v="ZCM33"/>
    <x v="15"/>
    <s v="Elec Distribution 360-373"/>
    <s v="Projects"/>
  </r>
  <r>
    <s v="ZCM33"/>
    <x v="15"/>
    <x v="236"/>
    <x v="236"/>
    <s v="DIS-E Cap Blanket"/>
    <d v="1986-06-30T00:00:00"/>
    <x v="4"/>
    <n v="201504"/>
    <x v="0"/>
    <x v="1"/>
    <s v="369300"/>
    <s v="038                                "/>
    <s v="00"/>
    <s v="UADD    "/>
    <x v="7854"/>
    <s v="2054"/>
    <s v="ZCM33"/>
    <x v="15"/>
    <s v="Elec Distribution 360-373"/>
    <s v="Projects"/>
  </r>
  <r>
    <s v="ZLL33"/>
    <x v="15"/>
    <x v="819"/>
    <x v="819"/>
    <s v="DIS-E Cap Blanket"/>
    <d v="1984-01-01T00:00:00"/>
    <x v="4"/>
    <n v="201504"/>
    <x v="0"/>
    <x v="1"/>
    <s v="366000"/>
    <s v="038                                "/>
    <s v="00"/>
    <s v="UADD    "/>
    <x v="7855"/>
    <s v="2054"/>
    <s v="ZLL33"/>
    <x v="15"/>
    <s v="Elec Distribution 360-373"/>
    <s v="Projects"/>
  </r>
  <r>
    <s v="ZLL33"/>
    <x v="15"/>
    <x v="819"/>
    <x v="819"/>
    <s v="DIS-E Cap Blanket"/>
    <d v="1984-01-01T00:00:00"/>
    <x v="4"/>
    <n v="201504"/>
    <x v="0"/>
    <x v="1"/>
    <s v="367000"/>
    <s v="038                                "/>
    <s v="00"/>
    <s v="UADD    "/>
    <x v="7856"/>
    <s v="2054"/>
    <s v="ZLL33"/>
    <x v="15"/>
    <s v="Elec Distribution 360-373"/>
    <s v="Projects"/>
  </r>
  <r>
    <s v="ZCS33"/>
    <x v="15"/>
    <x v="237"/>
    <x v="237"/>
    <s v="DIS-E Cap Blanket"/>
    <d v="1994-09-02T00:00:00"/>
    <x v="4"/>
    <n v="201504"/>
    <x v="0"/>
    <x v="1"/>
    <s v="365000"/>
    <s v="038                                "/>
    <s v="00"/>
    <s v="UADD    "/>
    <x v="7857"/>
    <s v="2054"/>
    <s v="ZCS33"/>
    <x v="15"/>
    <s v="Elec Distribution 360-373"/>
    <s v="Projects"/>
  </r>
  <r>
    <s v="ZCS33"/>
    <x v="15"/>
    <x v="237"/>
    <x v="237"/>
    <s v="DIS-E Cap Blanket"/>
    <d v="1994-09-02T00:00:00"/>
    <x v="4"/>
    <n v="201504"/>
    <x v="0"/>
    <x v="1"/>
    <s v="366000"/>
    <s v="038                                "/>
    <s v="00"/>
    <s v="UADD    "/>
    <x v="7858"/>
    <s v="2054"/>
    <s v="ZCS33"/>
    <x v="15"/>
    <s v="Elec Distribution 360-373"/>
    <s v="Projects"/>
  </r>
  <r>
    <s v="ZCS33"/>
    <x v="15"/>
    <x v="237"/>
    <x v="237"/>
    <s v="DIS-E Cap Blanket"/>
    <d v="1994-09-02T00:00:00"/>
    <x v="4"/>
    <n v="201504"/>
    <x v="0"/>
    <x v="1"/>
    <s v="367000"/>
    <s v="038                                "/>
    <s v="00"/>
    <s v="UADD    "/>
    <x v="7859"/>
    <s v="2054"/>
    <s v="ZCS33"/>
    <x v="15"/>
    <s v="Elec Distribution 360-373"/>
    <s v="Projects"/>
  </r>
  <r>
    <s v="ZCS33"/>
    <x v="15"/>
    <x v="237"/>
    <x v="237"/>
    <s v="DIS-E Cap Blanket"/>
    <d v="1994-09-02T00:00:00"/>
    <x v="4"/>
    <n v="201504"/>
    <x v="0"/>
    <x v="1"/>
    <s v="369300"/>
    <s v="038                                "/>
    <s v="00"/>
    <s v="UADD    "/>
    <x v="7860"/>
    <s v="2054"/>
    <s v="ZCS33"/>
    <x v="15"/>
    <s v="Elec Distribution 360-373"/>
    <s v="Projects"/>
  </r>
  <r>
    <s v="ZBC33"/>
    <x v="15"/>
    <x v="238"/>
    <x v="238"/>
    <s v="DIS-E Cap Blanket"/>
    <d v="1984-01-01T00:00:00"/>
    <x v="4"/>
    <n v="201504"/>
    <x v="0"/>
    <x v="0"/>
    <s v="364000"/>
    <s v="028                                "/>
    <s v="00"/>
    <s v="UADD    "/>
    <x v="7861"/>
    <s v="2054"/>
    <s v="ZBC33"/>
    <x v="15"/>
    <s v="Elec Distribution 360-373"/>
    <s v="Projects"/>
  </r>
  <r>
    <s v="ZBC33"/>
    <x v="15"/>
    <x v="238"/>
    <x v="238"/>
    <s v="DIS-E Cap Blanket"/>
    <d v="1984-01-01T00:00:00"/>
    <x v="4"/>
    <n v="201504"/>
    <x v="0"/>
    <x v="0"/>
    <s v="366000"/>
    <s v="028                                "/>
    <s v="00"/>
    <s v="UADD    "/>
    <x v="7862"/>
    <s v="2054"/>
    <s v="ZBC33"/>
    <x v="15"/>
    <s v="Elec Distribution 360-373"/>
    <s v="Projects"/>
  </r>
  <r>
    <s v="ZBC33"/>
    <x v="15"/>
    <x v="238"/>
    <x v="238"/>
    <s v="DIS-E Cap Blanket"/>
    <d v="1984-01-01T00:00:00"/>
    <x v="4"/>
    <n v="201504"/>
    <x v="0"/>
    <x v="0"/>
    <s v="367000"/>
    <s v="028                                "/>
    <s v="00"/>
    <s v="UADD    "/>
    <x v="7863"/>
    <s v="2054"/>
    <s v="ZBC33"/>
    <x v="15"/>
    <s v="Elec Distribution 360-373"/>
    <s v="Projects"/>
  </r>
  <r>
    <s v="ZBC33"/>
    <x v="15"/>
    <x v="238"/>
    <x v="238"/>
    <s v="DIS-E Cap Blanket"/>
    <d v="1984-01-01T00:00:00"/>
    <x v="4"/>
    <n v="201504"/>
    <x v="0"/>
    <x v="0"/>
    <s v="369300"/>
    <s v="028                                "/>
    <s v="00"/>
    <s v="UADD    "/>
    <x v="7864"/>
    <s v="2054"/>
    <s v="ZBC33"/>
    <x v="15"/>
    <s v="Elec Distribution 360-373"/>
    <s v="Projects"/>
  </r>
  <r>
    <s v="ZBC33"/>
    <x v="15"/>
    <x v="238"/>
    <x v="238"/>
    <s v="DIS-E Cap Blanket"/>
    <d v="1984-01-01T00:00:00"/>
    <x v="4"/>
    <n v="201504"/>
    <x v="0"/>
    <x v="0"/>
    <s v="373400"/>
    <s v="028                                "/>
    <s v="00"/>
    <s v="UADD    "/>
    <x v="7865"/>
    <s v="2054"/>
    <s v="ZBC33"/>
    <x v="15"/>
    <s v="Elec Distribution 360-373"/>
    <s v="Projects"/>
  </r>
  <r>
    <s v="ZBC33"/>
    <x v="15"/>
    <x v="239"/>
    <x v="239"/>
    <s v="DIS-E Cap Blanket"/>
    <d v="1991-12-31T00:00:00"/>
    <x v="4"/>
    <n v="201504"/>
    <x v="0"/>
    <x v="0"/>
    <s v="364000"/>
    <s v="028                                "/>
    <s v="00"/>
    <s v="UADD    "/>
    <x v="7866"/>
    <s v="2054"/>
    <s v="ZBC33"/>
    <x v="15"/>
    <s v="Elec Distribution 360-373"/>
    <s v="Projects"/>
  </r>
  <r>
    <s v="ZBC33"/>
    <x v="15"/>
    <x v="239"/>
    <x v="239"/>
    <s v="DIS-E Cap Blanket"/>
    <d v="1991-12-31T00:00:00"/>
    <x v="4"/>
    <n v="201504"/>
    <x v="0"/>
    <x v="0"/>
    <s v="365000"/>
    <s v="028                                "/>
    <s v="00"/>
    <s v="UADD    "/>
    <x v="7867"/>
    <s v="2054"/>
    <s v="ZBC33"/>
    <x v="15"/>
    <s v="Elec Distribution 360-373"/>
    <s v="Projects"/>
  </r>
  <r>
    <s v="ZBC33"/>
    <x v="15"/>
    <x v="239"/>
    <x v="239"/>
    <s v="DIS-E Cap Blanket"/>
    <d v="1991-12-31T00:00:00"/>
    <x v="4"/>
    <n v="201504"/>
    <x v="0"/>
    <x v="0"/>
    <s v="366000"/>
    <s v="028                                "/>
    <s v="00"/>
    <s v="UADD    "/>
    <x v="7868"/>
    <s v="2054"/>
    <s v="ZBC33"/>
    <x v="15"/>
    <s v="Elec Distribution 360-373"/>
    <s v="Projects"/>
  </r>
  <r>
    <s v="ZBC33"/>
    <x v="15"/>
    <x v="239"/>
    <x v="239"/>
    <s v="DIS-E Cap Blanket"/>
    <d v="1991-12-31T00:00:00"/>
    <x v="4"/>
    <n v="201504"/>
    <x v="0"/>
    <x v="0"/>
    <s v="367000"/>
    <s v="028                                "/>
    <s v="00"/>
    <s v="UADD    "/>
    <x v="7869"/>
    <s v="2054"/>
    <s v="ZBC33"/>
    <x v="15"/>
    <s v="Elec Distribution 360-373"/>
    <s v="Projects"/>
  </r>
  <r>
    <s v="ZBC33"/>
    <x v="15"/>
    <x v="239"/>
    <x v="239"/>
    <s v="DIS-E Cap Blanket"/>
    <d v="1991-12-31T00:00:00"/>
    <x v="4"/>
    <n v="201504"/>
    <x v="0"/>
    <x v="0"/>
    <s v="368000"/>
    <s v="028                                "/>
    <s v="00"/>
    <s v="UADD    "/>
    <x v="7870"/>
    <s v="2054"/>
    <s v="ZBC33"/>
    <x v="15"/>
    <s v="Elec Distribution 360-373"/>
    <s v="Projects"/>
  </r>
  <r>
    <s v="ZBC33"/>
    <x v="15"/>
    <x v="239"/>
    <x v="239"/>
    <s v="DIS-E Cap Blanket"/>
    <d v="1991-12-31T00:00:00"/>
    <x v="4"/>
    <n v="201504"/>
    <x v="0"/>
    <x v="0"/>
    <s v="369100"/>
    <s v="028                                "/>
    <s v="00"/>
    <s v="UADD    "/>
    <x v="7871"/>
    <s v="2054"/>
    <s v="ZBC33"/>
    <x v="15"/>
    <s v="Elec Distribution 360-373"/>
    <s v="Projects"/>
  </r>
  <r>
    <s v="ZBC33"/>
    <x v="15"/>
    <x v="239"/>
    <x v="239"/>
    <s v="DIS-E Cap Blanket"/>
    <d v="1991-12-31T00:00:00"/>
    <x v="4"/>
    <n v="201504"/>
    <x v="0"/>
    <x v="0"/>
    <s v="369300"/>
    <s v="028                                "/>
    <s v="00"/>
    <s v="UADD    "/>
    <x v="366"/>
    <s v="2054"/>
    <s v="ZBC33"/>
    <x v="15"/>
    <s v="Elec Distribution 360-373"/>
    <s v="Projects"/>
  </r>
  <r>
    <s v="ZBC33"/>
    <x v="15"/>
    <x v="239"/>
    <x v="239"/>
    <s v="DIS-E Cap Blanket"/>
    <d v="1991-12-31T00:00:00"/>
    <x v="4"/>
    <n v="201504"/>
    <x v="0"/>
    <x v="0"/>
    <s v="373200"/>
    <s v="028                                "/>
    <s v="00"/>
    <s v="UADD    "/>
    <x v="4559"/>
    <s v="2054"/>
    <s v="ZBC33"/>
    <x v="15"/>
    <s v="Elec Distribution 360-373"/>
    <s v="Projects"/>
  </r>
  <r>
    <s v="ZBC34"/>
    <x v="16"/>
    <x v="242"/>
    <x v="242"/>
    <s v="DIS-E Cap Blanket"/>
    <d v="2010-01-01T00:00:00"/>
    <x v="4"/>
    <n v="201504"/>
    <x v="0"/>
    <x v="0"/>
    <s v="364000"/>
    <s v="028                                "/>
    <s v="00"/>
    <s v="UADD    "/>
    <x v="7872"/>
    <s v="2055"/>
    <s v="ZBC34"/>
    <x v="16"/>
    <s v="Elec Distribution 360-373"/>
    <s v="Programs"/>
  </r>
  <r>
    <s v="ZBC34"/>
    <x v="16"/>
    <x v="242"/>
    <x v="242"/>
    <s v="DIS-E Cap Blanket"/>
    <d v="2010-01-01T00:00:00"/>
    <x v="4"/>
    <n v="201504"/>
    <x v="0"/>
    <x v="0"/>
    <s v="365000"/>
    <s v="028                                "/>
    <s v="00"/>
    <s v="UADD    "/>
    <x v="7872"/>
    <s v="2055"/>
    <s v="ZBC34"/>
    <x v="16"/>
    <s v="Elec Distribution 360-373"/>
    <s v="Programs"/>
  </r>
  <r>
    <s v="ZBC34"/>
    <x v="16"/>
    <x v="242"/>
    <x v="242"/>
    <s v="DIS-E Cap Blanket"/>
    <d v="2010-01-01T00:00:00"/>
    <x v="4"/>
    <n v="201504"/>
    <x v="0"/>
    <x v="0"/>
    <s v="366000"/>
    <s v="028                                "/>
    <s v="00"/>
    <s v="UADD    "/>
    <x v="7872"/>
    <s v="2055"/>
    <s v="ZBC34"/>
    <x v="16"/>
    <s v="Elec Distribution 360-373"/>
    <s v="Programs"/>
  </r>
  <r>
    <s v="ZBC34"/>
    <x v="16"/>
    <x v="242"/>
    <x v="242"/>
    <s v="DIS-E Cap Blanket"/>
    <d v="2010-01-01T00:00:00"/>
    <x v="4"/>
    <n v="201504"/>
    <x v="0"/>
    <x v="0"/>
    <s v="367000"/>
    <s v="028                                "/>
    <s v="00"/>
    <s v="UADD    "/>
    <x v="7872"/>
    <s v="2055"/>
    <s v="ZBC34"/>
    <x v="16"/>
    <s v="Elec Distribution 360-373"/>
    <s v="Programs"/>
  </r>
  <r>
    <s v="ZBC34"/>
    <x v="16"/>
    <x v="242"/>
    <x v="242"/>
    <s v="DIS-E Cap Blanket"/>
    <d v="2010-01-01T00:00:00"/>
    <x v="4"/>
    <n v="201504"/>
    <x v="0"/>
    <x v="0"/>
    <s v="368000"/>
    <s v="028                                "/>
    <s v="00"/>
    <s v="UADD    "/>
    <x v="7872"/>
    <s v="2055"/>
    <s v="ZBC34"/>
    <x v="16"/>
    <s v="Elec Distribution 360-373"/>
    <s v="Programs"/>
  </r>
  <r>
    <s v="ZBC34"/>
    <x v="16"/>
    <x v="242"/>
    <x v="242"/>
    <s v="DIS-E Cap Blanket"/>
    <d v="2010-01-01T00:00:00"/>
    <x v="4"/>
    <n v="201504"/>
    <x v="0"/>
    <x v="0"/>
    <s v="369100"/>
    <s v="028                                "/>
    <s v="00"/>
    <s v="UADD    "/>
    <x v="7872"/>
    <s v="2055"/>
    <s v="ZBC34"/>
    <x v="16"/>
    <s v="Elec Distribution 360-373"/>
    <s v="Programs"/>
  </r>
  <r>
    <s v="ZBC34"/>
    <x v="16"/>
    <x v="242"/>
    <x v="242"/>
    <s v="DIS-E Cap Blanket"/>
    <d v="2010-01-01T00:00:00"/>
    <x v="4"/>
    <n v="201504"/>
    <x v="0"/>
    <x v="0"/>
    <s v="369300"/>
    <s v="028                                "/>
    <s v="00"/>
    <s v="UADD    "/>
    <x v="7872"/>
    <s v="2055"/>
    <s v="ZBC34"/>
    <x v="16"/>
    <s v="Elec Distribution 360-373"/>
    <s v="Programs"/>
  </r>
  <r>
    <s v="ZBC34"/>
    <x v="16"/>
    <x v="242"/>
    <x v="242"/>
    <s v="DIS-E Cap Blanket"/>
    <d v="2010-01-01T00:00:00"/>
    <x v="4"/>
    <n v="201504"/>
    <x v="0"/>
    <x v="0"/>
    <s v="373300"/>
    <s v="028                                "/>
    <s v="00"/>
    <s v="UADD    "/>
    <x v="7872"/>
    <s v="2055"/>
    <s v="ZBC34"/>
    <x v="16"/>
    <s v="Elec Distribution 360-373"/>
    <s v="Programs"/>
  </r>
  <r>
    <s v="ZBC34"/>
    <x v="16"/>
    <x v="242"/>
    <x v="242"/>
    <s v="DIS-E Cap Blanket"/>
    <d v="2010-01-01T00:00:00"/>
    <x v="4"/>
    <n v="201504"/>
    <x v="0"/>
    <x v="0"/>
    <s v="373400"/>
    <s v="028                                "/>
    <s v="00"/>
    <s v="UADD    "/>
    <x v="7872"/>
    <s v="2055"/>
    <s v="ZBC34"/>
    <x v="16"/>
    <s v="Elec Distribution 360-373"/>
    <s v="Programs"/>
  </r>
  <r>
    <s v="ZBW34"/>
    <x v="16"/>
    <x v="243"/>
    <x v="243"/>
    <s v="DIS-E Cap Blanket"/>
    <d v="1984-01-01T00:00:00"/>
    <x v="4"/>
    <n v="201504"/>
    <x v="0"/>
    <x v="0"/>
    <s v="364000"/>
    <s v="028                                "/>
    <s v="00"/>
    <s v="UADD    "/>
    <x v="7873"/>
    <s v="2055"/>
    <s v="ZBW34"/>
    <x v="16"/>
    <s v="Elec Distribution 360-373"/>
    <s v="Programs"/>
  </r>
  <r>
    <s v="ZBW34"/>
    <x v="16"/>
    <x v="243"/>
    <x v="243"/>
    <s v="DIS-E Cap Blanket"/>
    <d v="1984-01-01T00:00:00"/>
    <x v="4"/>
    <n v="201504"/>
    <x v="0"/>
    <x v="0"/>
    <s v="365000"/>
    <s v="028                                "/>
    <s v="00"/>
    <s v="UADD    "/>
    <x v="7874"/>
    <s v="2055"/>
    <s v="ZBW34"/>
    <x v="16"/>
    <s v="Elec Distribution 360-373"/>
    <s v="Programs"/>
  </r>
  <r>
    <s v="ZBW34"/>
    <x v="16"/>
    <x v="243"/>
    <x v="243"/>
    <s v="DIS-E Cap Blanket"/>
    <d v="1984-01-01T00:00:00"/>
    <x v="4"/>
    <n v="201504"/>
    <x v="0"/>
    <x v="0"/>
    <s v="366000"/>
    <s v="028                                "/>
    <s v="00"/>
    <s v="UADD    "/>
    <x v="7875"/>
    <s v="2055"/>
    <s v="ZBW34"/>
    <x v="16"/>
    <s v="Elec Distribution 360-373"/>
    <s v="Programs"/>
  </r>
  <r>
    <s v="ZBW34"/>
    <x v="16"/>
    <x v="243"/>
    <x v="243"/>
    <s v="DIS-E Cap Blanket"/>
    <d v="1984-01-01T00:00:00"/>
    <x v="4"/>
    <n v="201504"/>
    <x v="0"/>
    <x v="0"/>
    <s v="367000"/>
    <s v="028                                "/>
    <s v="00"/>
    <s v="UADD    "/>
    <x v="7876"/>
    <s v="2055"/>
    <s v="ZBW34"/>
    <x v="16"/>
    <s v="Elec Distribution 360-373"/>
    <s v="Programs"/>
  </r>
  <r>
    <s v="ZBW34"/>
    <x v="16"/>
    <x v="243"/>
    <x v="243"/>
    <s v="DIS-E Cap Blanket"/>
    <d v="1984-01-01T00:00:00"/>
    <x v="4"/>
    <n v="201504"/>
    <x v="0"/>
    <x v="0"/>
    <s v="368000"/>
    <s v="028                                "/>
    <s v="00"/>
    <s v="UADD    "/>
    <x v="5630"/>
    <s v="2055"/>
    <s v="ZBW34"/>
    <x v="16"/>
    <s v="Elec Distribution 360-373"/>
    <s v="Programs"/>
  </r>
  <r>
    <s v="ZBW34"/>
    <x v="16"/>
    <x v="243"/>
    <x v="243"/>
    <s v="DIS-E Cap Blanket"/>
    <d v="1984-01-01T00:00:00"/>
    <x v="4"/>
    <n v="201504"/>
    <x v="0"/>
    <x v="0"/>
    <s v="369100"/>
    <s v="028                                "/>
    <s v="00"/>
    <s v="UADD    "/>
    <x v="7877"/>
    <s v="2055"/>
    <s v="ZBW34"/>
    <x v="16"/>
    <s v="Elec Distribution 360-373"/>
    <s v="Programs"/>
  </r>
  <r>
    <s v="ZBW34"/>
    <x v="16"/>
    <x v="243"/>
    <x v="243"/>
    <s v="DIS-E Cap Blanket"/>
    <d v="1984-01-01T00:00:00"/>
    <x v="4"/>
    <n v="201504"/>
    <x v="0"/>
    <x v="0"/>
    <s v="369300"/>
    <s v="028                                "/>
    <s v="00"/>
    <s v="UADD    "/>
    <x v="7878"/>
    <s v="2055"/>
    <s v="ZBW34"/>
    <x v="16"/>
    <s v="Elec Distribution 360-373"/>
    <s v="Programs"/>
  </r>
  <r>
    <s v="ZBW34"/>
    <x v="16"/>
    <x v="243"/>
    <x v="243"/>
    <s v="DIS-E Cap Blanket"/>
    <d v="1984-01-01T00:00:00"/>
    <x v="4"/>
    <n v="201504"/>
    <x v="0"/>
    <x v="0"/>
    <s v="373300"/>
    <s v="028                                "/>
    <s v="00"/>
    <s v="UADD    "/>
    <x v="5691"/>
    <s v="2055"/>
    <s v="ZBW34"/>
    <x v="16"/>
    <s v="Elec Distribution 360-373"/>
    <s v="Programs"/>
  </r>
  <r>
    <s v="ZBW34"/>
    <x v="16"/>
    <x v="243"/>
    <x v="243"/>
    <s v="DIS-E Cap Blanket"/>
    <d v="1984-01-01T00:00:00"/>
    <x v="4"/>
    <n v="201504"/>
    <x v="0"/>
    <x v="0"/>
    <s v="373400"/>
    <s v="028                                "/>
    <s v="00"/>
    <s v="UADD    "/>
    <x v="7879"/>
    <s v="2055"/>
    <s v="ZBW34"/>
    <x v="16"/>
    <s v="Elec Distribution 360-373"/>
    <s v="Programs"/>
  </r>
  <r>
    <s v="ZBC34"/>
    <x v="16"/>
    <x v="244"/>
    <x v="244"/>
    <s v="DIS-E Cap Blanket"/>
    <d v="1984-01-01T00:00:00"/>
    <x v="4"/>
    <n v="201504"/>
    <x v="0"/>
    <x v="0"/>
    <s v="364000"/>
    <s v="028                                "/>
    <s v="00"/>
    <s v="UADD    "/>
    <x v="7880"/>
    <s v="2055"/>
    <s v="ZBC34"/>
    <x v="16"/>
    <s v="Elec Distribution 360-373"/>
    <s v="Programs"/>
  </r>
  <r>
    <s v="ZBC34"/>
    <x v="16"/>
    <x v="244"/>
    <x v="244"/>
    <s v="DIS-E Cap Blanket"/>
    <d v="1984-01-01T00:00:00"/>
    <x v="4"/>
    <n v="201504"/>
    <x v="0"/>
    <x v="0"/>
    <s v="365000"/>
    <s v="028                                "/>
    <s v="00"/>
    <s v="UADD    "/>
    <x v="7880"/>
    <s v="2055"/>
    <s v="ZBC34"/>
    <x v="16"/>
    <s v="Elec Distribution 360-373"/>
    <s v="Programs"/>
  </r>
  <r>
    <s v="ZBC34"/>
    <x v="16"/>
    <x v="244"/>
    <x v="244"/>
    <s v="DIS-E Cap Blanket"/>
    <d v="1984-01-01T00:00:00"/>
    <x v="4"/>
    <n v="201504"/>
    <x v="0"/>
    <x v="0"/>
    <s v="366000"/>
    <s v="028                                "/>
    <s v="00"/>
    <s v="UADD    "/>
    <x v="7880"/>
    <s v="2055"/>
    <s v="ZBC34"/>
    <x v="16"/>
    <s v="Elec Distribution 360-373"/>
    <s v="Programs"/>
  </r>
  <r>
    <s v="ZBC34"/>
    <x v="16"/>
    <x v="244"/>
    <x v="244"/>
    <s v="DIS-E Cap Blanket"/>
    <d v="1984-01-01T00:00:00"/>
    <x v="4"/>
    <n v="201504"/>
    <x v="0"/>
    <x v="0"/>
    <s v="367000"/>
    <s v="028                                "/>
    <s v="00"/>
    <s v="UADD    "/>
    <x v="7880"/>
    <s v="2055"/>
    <s v="ZBC34"/>
    <x v="16"/>
    <s v="Elec Distribution 360-373"/>
    <s v="Programs"/>
  </r>
  <r>
    <s v="ZBC34"/>
    <x v="16"/>
    <x v="244"/>
    <x v="244"/>
    <s v="DIS-E Cap Blanket"/>
    <d v="1984-01-01T00:00:00"/>
    <x v="4"/>
    <n v="201504"/>
    <x v="0"/>
    <x v="0"/>
    <s v="368000"/>
    <s v="028                                "/>
    <s v="00"/>
    <s v="UADD    "/>
    <x v="7880"/>
    <s v="2055"/>
    <s v="ZBC34"/>
    <x v="16"/>
    <s v="Elec Distribution 360-373"/>
    <s v="Programs"/>
  </r>
  <r>
    <s v="ZBC34"/>
    <x v="16"/>
    <x v="244"/>
    <x v="244"/>
    <s v="DIS-E Cap Blanket"/>
    <d v="1984-01-01T00:00:00"/>
    <x v="4"/>
    <n v="201504"/>
    <x v="0"/>
    <x v="0"/>
    <s v="369100"/>
    <s v="028                                "/>
    <s v="00"/>
    <s v="UADD    "/>
    <x v="7880"/>
    <s v="2055"/>
    <s v="ZBC34"/>
    <x v="16"/>
    <s v="Elec Distribution 360-373"/>
    <s v="Programs"/>
  </r>
  <r>
    <s v="ZBC34"/>
    <x v="16"/>
    <x v="244"/>
    <x v="244"/>
    <s v="DIS-E Cap Blanket"/>
    <d v="1984-01-01T00:00:00"/>
    <x v="4"/>
    <n v="201504"/>
    <x v="0"/>
    <x v="0"/>
    <s v="369300"/>
    <s v="028                                "/>
    <s v="00"/>
    <s v="UADD    "/>
    <x v="7881"/>
    <s v="2055"/>
    <s v="ZBC34"/>
    <x v="16"/>
    <s v="Elec Distribution 360-373"/>
    <s v="Programs"/>
  </r>
  <r>
    <s v="ZBC34"/>
    <x v="16"/>
    <x v="244"/>
    <x v="244"/>
    <s v="DIS-E Cap Blanket"/>
    <d v="1984-01-01T00:00:00"/>
    <x v="4"/>
    <n v="201504"/>
    <x v="0"/>
    <x v="0"/>
    <s v="373300"/>
    <s v="028                                "/>
    <s v="00"/>
    <s v="UADD    "/>
    <x v="7880"/>
    <s v="2055"/>
    <s v="ZBC34"/>
    <x v="16"/>
    <s v="Elec Distribution 360-373"/>
    <s v="Programs"/>
  </r>
  <r>
    <s v="ZBC34"/>
    <x v="16"/>
    <x v="244"/>
    <x v="244"/>
    <s v="DIS-E Cap Blanket"/>
    <d v="1984-01-01T00:00:00"/>
    <x v="4"/>
    <n v="201504"/>
    <x v="0"/>
    <x v="0"/>
    <s v="373400"/>
    <s v="028                                "/>
    <s v="00"/>
    <s v="UADD    "/>
    <x v="7880"/>
    <s v="2055"/>
    <s v="ZBC34"/>
    <x v="16"/>
    <s v="Elec Distribution 360-373"/>
    <s v="Programs"/>
  </r>
  <r>
    <s v="ZCJ34"/>
    <x v="16"/>
    <x v="245"/>
    <x v="245"/>
    <s v="DIS-E Cap Blanket"/>
    <d v="2010-01-01T00:00:00"/>
    <x v="4"/>
    <n v="201504"/>
    <x v="0"/>
    <x v="1"/>
    <s v="364000"/>
    <s v="038                                "/>
    <s v="00"/>
    <s v="UADD    "/>
    <x v="7882"/>
    <s v="2055"/>
    <s v="ZCJ34"/>
    <x v="16"/>
    <s v="Elec Distribution 360-373"/>
    <s v="Programs"/>
  </r>
  <r>
    <s v="ZCJ34"/>
    <x v="16"/>
    <x v="245"/>
    <x v="245"/>
    <s v="DIS-E Cap Blanket"/>
    <d v="2010-01-01T00:00:00"/>
    <x v="4"/>
    <n v="201504"/>
    <x v="0"/>
    <x v="1"/>
    <s v="365000"/>
    <s v="038                                "/>
    <s v="00"/>
    <s v="UADD    "/>
    <x v="7883"/>
    <s v="2055"/>
    <s v="ZCJ34"/>
    <x v="16"/>
    <s v="Elec Distribution 360-373"/>
    <s v="Programs"/>
  </r>
  <r>
    <s v="ZCJ34"/>
    <x v="16"/>
    <x v="245"/>
    <x v="245"/>
    <s v="DIS-E Cap Blanket"/>
    <d v="2010-01-01T00:00:00"/>
    <x v="4"/>
    <n v="201504"/>
    <x v="0"/>
    <x v="1"/>
    <s v="366000"/>
    <s v="038                                "/>
    <s v="00"/>
    <s v="UADD    "/>
    <x v="7884"/>
    <s v="2055"/>
    <s v="ZCJ34"/>
    <x v="16"/>
    <s v="Elec Distribution 360-373"/>
    <s v="Programs"/>
  </r>
  <r>
    <s v="ZCJ34"/>
    <x v="16"/>
    <x v="245"/>
    <x v="245"/>
    <s v="DIS-E Cap Blanket"/>
    <d v="2010-01-01T00:00:00"/>
    <x v="4"/>
    <n v="201504"/>
    <x v="0"/>
    <x v="1"/>
    <s v="367000"/>
    <s v="038                                "/>
    <s v="00"/>
    <s v="UADD    "/>
    <x v="7885"/>
    <s v="2055"/>
    <s v="ZCJ34"/>
    <x v="16"/>
    <s v="Elec Distribution 360-373"/>
    <s v="Programs"/>
  </r>
  <r>
    <s v="ZCJ34"/>
    <x v="16"/>
    <x v="245"/>
    <x v="245"/>
    <s v="DIS-E Cap Blanket"/>
    <d v="2010-01-01T00:00:00"/>
    <x v="4"/>
    <n v="201504"/>
    <x v="0"/>
    <x v="1"/>
    <s v="369100"/>
    <s v="038                                "/>
    <s v="00"/>
    <s v="UADD    "/>
    <x v="7886"/>
    <s v="2055"/>
    <s v="ZCJ34"/>
    <x v="16"/>
    <s v="Elec Distribution 360-373"/>
    <s v="Programs"/>
  </r>
  <r>
    <s v="ZCJ34"/>
    <x v="16"/>
    <x v="245"/>
    <x v="245"/>
    <s v="DIS-E Cap Blanket"/>
    <d v="2010-01-01T00:00:00"/>
    <x v="4"/>
    <n v="201504"/>
    <x v="0"/>
    <x v="1"/>
    <s v="369300"/>
    <s v="038                                "/>
    <s v="00"/>
    <s v="UADD    "/>
    <x v="7887"/>
    <s v="2055"/>
    <s v="ZCJ34"/>
    <x v="16"/>
    <s v="Elec Distribution 360-373"/>
    <s v="Programs"/>
  </r>
  <r>
    <s v="ZCM34"/>
    <x v="16"/>
    <x v="246"/>
    <x v="246"/>
    <s v="DIS-E Cap Blanket"/>
    <d v="2010-01-01T00:00:00"/>
    <x v="4"/>
    <n v="201504"/>
    <x v="0"/>
    <x v="1"/>
    <s v="364000"/>
    <s v="038                                "/>
    <s v="00"/>
    <s v="UADD    "/>
    <x v="7888"/>
    <s v="2055"/>
    <s v="ZCM34"/>
    <x v="16"/>
    <s v="Elec Distribution 360-373"/>
    <s v="Programs"/>
  </r>
  <r>
    <s v="ZCM34"/>
    <x v="16"/>
    <x v="246"/>
    <x v="246"/>
    <s v="DIS-E Cap Blanket"/>
    <d v="2010-01-01T00:00:00"/>
    <x v="4"/>
    <n v="201504"/>
    <x v="0"/>
    <x v="1"/>
    <s v="365000"/>
    <s v="038                                "/>
    <s v="00"/>
    <s v="UADD    "/>
    <x v="7889"/>
    <s v="2055"/>
    <s v="ZCM34"/>
    <x v="16"/>
    <s v="Elec Distribution 360-373"/>
    <s v="Programs"/>
  </r>
  <r>
    <s v="ZCM34"/>
    <x v="16"/>
    <x v="246"/>
    <x v="246"/>
    <s v="DIS-E Cap Blanket"/>
    <d v="2010-01-01T00:00:00"/>
    <x v="4"/>
    <n v="201504"/>
    <x v="0"/>
    <x v="1"/>
    <s v="366000"/>
    <s v="038                                "/>
    <s v="00"/>
    <s v="UADD    "/>
    <x v="7890"/>
    <s v="2055"/>
    <s v="ZCM34"/>
    <x v="16"/>
    <s v="Elec Distribution 360-373"/>
    <s v="Programs"/>
  </r>
  <r>
    <s v="ZCM34"/>
    <x v="16"/>
    <x v="246"/>
    <x v="246"/>
    <s v="DIS-E Cap Blanket"/>
    <d v="2010-01-01T00:00:00"/>
    <x v="4"/>
    <n v="201504"/>
    <x v="0"/>
    <x v="1"/>
    <s v="367000"/>
    <s v="038                                "/>
    <s v="00"/>
    <s v="UADD    "/>
    <x v="7891"/>
    <s v="2055"/>
    <s v="ZCM34"/>
    <x v="16"/>
    <s v="Elec Distribution 360-373"/>
    <s v="Programs"/>
  </r>
  <r>
    <s v="ZCM34"/>
    <x v="16"/>
    <x v="246"/>
    <x v="246"/>
    <s v="DIS-E Cap Blanket"/>
    <d v="2010-01-01T00:00:00"/>
    <x v="4"/>
    <n v="201504"/>
    <x v="0"/>
    <x v="1"/>
    <s v="368000"/>
    <s v="038                                "/>
    <s v="00"/>
    <s v="UADD    "/>
    <x v="7892"/>
    <s v="2055"/>
    <s v="ZCM34"/>
    <x v="16"/>
    <s v="Elec Distribution 360-373"/>
    <s v="Programs"/>
  </r>
  <r>
    <s v="ZCM34"/>
    <x v="16"/>
    <x v="246"/>
    <x v="246"/>
    <s v="DIS-E Cap Blanket"/>
    <d v="2010-01-01T00:00:00"/>
    <x v="4"/>
    <n v="201504"/>
    <x v="0"/>
    <x v="1"/>
    <s v="369100"/>
    <s v="038                                "/>
    <s v="00"/>
    <s v="UADD    "/>
    <x v="7893"/>
    <s v="2055"/>
    <s v="ZCM34"/>
    <x v="16"/>
    <s v="Elec Distribution 360-373"/>
    <s v="Programs"/>
  </r>
  <r>
    <s v="ZCM34"/>
    <x v="16"/>
    <x v="246"/>
    <x v="246"/>
    <s v="DIS-E Cap Blanket"/>
    <d v="2010-01-01T00:00:00"/>
    <x v="4"/>
    <n v="201504"/>
    <x v="0"/>
    <x v="1"/>
    <s v="369300"/>
    <s v="038                                "/>
    <s v="00"/>
    <s v="UADD    "/>
    <x v="7894"/>
    <s v="2055"/>
    <s v="ZCM34"/>
    <x v="16"/>
    <s v="Elec Distribution 360-373"/>
    <s v="Programs"/>
  </r>
  <r>
    <s v="ZCM34"/>
    <x v="16"/>
    <x v="246"/>
    <x v="246"/>
    <s v="DIS-E Cap Blanket"/>
    <d v="2010-01-01T00:00:00"/>
    <x v="4"/>
    <n v="201504"/>
    <x v="0"/>
    <x v="1"/>
    <s v="373300"/>
    <s v="038                                "/>
    <s v="00"/>
    <s v="UADD    "/>
    <x v="7895"/>
    <s v="2055"/>
    <s v="ZCM34"/>
    <x v="16"/>
    <s v="Elec Distribution 360-373"/>
    <s v="Programs"/>
  </r>
  <r>
    <s v="ZCM34"/>
    <x v="16"/>
    <x v="246"/>
    <x v="246"/>
    <s v="DIS-E Cap Blanket"/>
    <d v="2010-01-01T00:00:00"/>
    <x v="4"/>
    <n v="201504"/>
    <x v="0"/>
    <x v="1"/>
    <s v="373400"/>
    <s v="038                                "/>
    <s v="00"/>
    <s v="UADD    "/>
    <x v="7896"/>
    <s v="2055"/>
    <s v="ZCM34"/>
    <x v="16"/>
    <s v="Elec Distribution 360-373"/>
    <s v="Programs"/>
  </r>
  <r>
    <s v="ZCM34"/>
    <x v="16"/>
    <x v="247"/>
    <x v="247"/>
    <s v="DIS-E Cap Blanket"/>
    <d v="2010-01-01T00:00:00"/>
    <x v="4"/>
    <n v="201504"/>
    <x v="0"/>
    <x v="1"/>
    <s v="364000"/>
    <s v="038                                "/>
    <s v="00"/>
    <s v="UADD    "/>
    <x v="7897"/>
    <s v="2055"/>
    <s v="ZCM34"/>
    <x v="16"/>
    <s v="Elec Distribution 360-373"/>
    <s v="Programs"/>
  </r>
  <r>
    <s v="ZCM34"/>
    <x v="16"/>
    <x v="247"/>
    <x v="247"/>
    <s v="DIS-E Cap Blanket"/>
    <d v="2010-01-01T00:00:00"/>
    <x v="4"/>
    <n v="201504"/>
    <x v="0"/>
    <x v="1"/>
    <s v="365000"/>
    <s v="038                                "/>
    <s v="00"/>
    <s v="UADD    "/>
    <x v="7898"/>
    <s v="2055"/>
    <s v="ZCM34"/>
    <x v="16"/>
    <s v="Elec Distribution 360-373"/>
    <s v="Programs"/>
  </r>
  <r>
    <s v="ZCM34"/>
    <x v="16"/>
    <x v="247"/>
    <x v="247"/>
    <s v="DIS-E Cap Blanket"/>
    <d v="2010-01-01T00:00:00"/>
    <x v="4"/>
    <n v="201504"/>
    <x v="0"/>
    <x v="1"/>
    <s v="367000"/>
    <s v="038                                "/>
    <s v="00"/>
    <s v="UADD    "/>
    <x v="7899"/>
    <s v="2055"/>
    <s v="ZCM34"/>
    <x v="16"/>
    <s v="Elec Distribution 360-373"/>
    <s v="Programs"/>
  </r>
  <r>
    <s v="ZLL34"/>
    <x v="16"/>
    <x v="248"/>
    <x v="248"/>
    <s v="DIS-E Cap Blanket"/>
    <d v="2010-01-01T00:00:00"/>
    <x v="4"/>
    <n v="201504"/>
    <x v="0"/>
    <x v="1"/>
    <s v="364000"/>
    <s v="038                                "/>
    <s v="00"/>
    <s v="UADD    "/>
    <x v="7900"/>
    <s v="2055"/>
    <s v="ZLL34"/>
    <x v="16"/>
    <s v="Elec Distribution 360-373"/>
    <s v="Programs"/>
  </r>
  <r>
    <s v="ZLL34"/>
    <x v="16"/>
    <x v="248"/>
    <x v="248"/>
    <s v="DIS-E Cap Blanket"/>
    <d v="2010-01-01T00:00:00"/>
    <x v="4"/>
    <n v="201504"/>
    <x v="0"/>
    <x v="1"/>
    <s v="365000"/>
    <s v="038                                "/>
    <s v="00"/>
    <s v="UADD    "/>
    <x v="7901"/>
    <s v="2055"/>
    <s v="ZLL34"/>
    <x v="16"/>
    <s v="Elec Distribution 360-373"/>
    <s v="Programs"/>
  </r>
  <r>
    <s v="ZLL34"/>
    <x v="16"/>
    <x v="249"/>
    <x v="249"/>
    <s v="DIS-E Cap Blanket"/>
    <d v="2010-01-01T00:00:00"/>
    <x v="4"/>
    <n v="201504"/>
    <x v="0"/>
    <x v="1"/>
    <s v="364000"/>
    <s v="038                                "/>
    <s v="00"/>
    <s v="UADD    "/>
    <x v="7902"/>
    <s v="2055"/>
    <s v="ZLL34"/>
    <x v="16"/>
    <s v="Elec Distribution 360-373"/>
    <s v="Programs"/>
  </r>
  <r>
    <s v="ZLL34"/>
    <x v="16"/>
    <x v="249"/>
    <x v="249"/>
    <s v="DIS-E Cap Blanket"/>
    <d v="2010-01-01T00:00:00"/>
    <x v="4"/>
    <n v="201504"/>
    <x v="0"/>
    <x v="1"/>
    <s v="365000"/>
    <s v="038                                "/>
    <s v="00"/>
    <s v="UADD    "/>
    <x v="7903"/>
    <s v="2055"/>
    <s v="ZLL34"/>
    <x v="16"/>
    <s v="Elec Distribution 360-373"/>
    <s v="Programs"/>
  </r>
  <r>
    <s v="ZLL34"/>
    <x v="16"/>
    <x v="249"/>
    <x v="249"/>
    <s v="DIS-E Cap Blanket"/>
    <d v="2010-01-01T00:00:00"/>
    <x v="4"/>
    <n v="201504"/>
    <x v="0"/>
    <x v="1"/>
    <s v="368000"/>
    <s v="038                                "/>
    <s v="00"/>
    <s v="UADD    "/>
    <x v="7904"/>
    <s v="2055"/>
    <s v="ZLL34"/>
    <x v="16"/>
    <s v="Elec Distribution 360-373"/>
    <s v="Programs"/>
  </r>
  <r>
    <s v="ZLL34"/>
    <x v="16"/>
    <x v="249"/>
    <x v="249"/>
    <s v="DIS-E Cap Blanket"/>
    <d v="2010-01-01T00:00:00"/>
    <x v="4"/>
    <n v="201504"/>
    <x v="0"/>
    <x v="1"/>
    <s v="373400"/>
    <s v="038                                "/>
    <s v="00"/>
    <s v="UADD    "/>
    <x v="7905"/>
    <s v="2055"/>
    <s v="ZLL34"/>
    <x v="16"/>
    <s v="Elec Distribution 360-373"/>
    <s v="Programs"/>
  </r>
  <r>
    <s v="ZLL34"/>
    <x v="16"/>
    <x v="251"/>
    <x v="251"/>
    <s v="DIS-E Cap Blanket"/>
    <d v="2010-01-01T00:00:00"/>
    <x v="4"/>
    <n v="201504"/>
    <x v="0"/>
    <x v="1"/>
    <s v="364000"/>
    <s v="038                                "/>
    <s v="00"/>
    <s v="UADD    "/>
    <x v="7906"/>
    <s v="2055"/>
    <s v="ZLL34"/>
    <x v="16"/>
    <s v="Elec Distribution 360-373"/>
    <s v="Programs"/>
  </r>
  <r>
    <s v="ZLL34"/>
    <x v="16"/>
    <x v="251"/>
    <x v="251"/>
    <s v="DIS-E Cap Blanket"/>
    <d v="2010-01-01T00:00:00"/>
    <x v="4"/>
    <n v="201504"/>
    <x v="0"/>
    <x v="1"/>
    <s v="365000"/>
    <s v="038                                "/>
    <s v="00"/>
    <s v="UADD    "/>
    <x v="7906"/>
    <s v="2055"/>
    <s v="ZLL34"/>
    <x v="16"/>
    <s v="Elec Distribution 360-373"/>
    <s v="Programs"/>
  </r>
  <r>
    <s v="ZLL34"/>
    <x v="16"/>
    <x v="251"/>
    <x v="251"/>
    <s v="DIS-E Cap Blanket"/>
    <d v="2010-01-01T00:00:00"/>
    <x v="4"/>
    <n v="201504"/>
    <x v="0"/>
    <x v="1"/>
    <s v="367000"/>
    <s v="038                                "/>
    <s v="00"/>
    <s v="UADD    "/>
    <x v="7907"/>
    <s v="2055"/>
    <s v="ZLL34"/>
    <x v="16"/>
    <s v="Elec Distribution 360-373"/>
    <s v="Programs"/>
  </r>
  <r>
    <s v="ZLL34"/>
    <x v="16"/>
    <x v="253"/>
    <x v="253"/>
    <s v="DIS-E Cap Blanket"/>
    <d v="2010-01-01T00:00:00"/>
    <x v="4"/>
    <n v="201504"/>
    <x v="0"/>
    <x v="0"/>
    <s v="365000"/>
    <s v="028                                "/>
    <s v="00"/>
    <s v="UADD    "/>
    <x v="7908"/>
    <s v="2055"/>
    <s v="ZLL34"/>
    <x v="16"/>
    <s v="Elec Distribution 360-373"/>
    <s v="Programs"/>
  </r>
  <r>
    <s v="ZPJ34"/>
    <x v="16"/>
    <x v="254"/>
    <x v="254"/>
    <s v="DIS-E Cap Blanket"/>
    <d v="2010-01-01T00:00:00"/>
    <x v="4"/>
    <n v="201504"/>
    <x v="0"/>
    <x v="0"/>
    <s v="365000"/>
    <s v="028                                "/>
    <s v="00"/>
    <s v="UADD    "/>
    <x v="7909"/>
    <s v="2055"/>
    <s v="ZPJ34"/>
    <x v="16"/>
    <s v="Elec Distribution 360-373"/>
    <s v="Programs"/>
  </r>
  <r>
    <s v="ZPJ34"/>
    <x v="16"/>
    <x v="254"/>
    <x v="254"/>
    <s v="DIS-E Cap Blanket"/>
    <d v="2010-01-01T00:00:00"/>
    <x v="4"/>
    <n v="201504"/>
    <x v="0"/>
    <x v="0"/>
    <s v="367000"/>
    <s v="028                                "/>
    <s v="00"/>
    <s v="UADD    "/>
    <x v="7910"/>
    <s v="2055"/>
    <s v="ZPJ34"/>
    <x v="16"/>
    <s v="Elec Distribution 360-373"/>
    <s v="Programs"/>
  </r>
  <r>
    <s v="ZPJ34"/>
    <x v="16"/>
    <x v="254"/>
    <x v="254"/>
    <s v="DIS-E Cap Blanket"/>
    <d v="2010-01-01T00:00:00"/>
    <x v="4"/>
    <n v="201504"/>
    <x v="0"/>
    <x v="0"/>
    <s v="369300"/>
    <s v="028                                "/>
    <s v="00"/>
    <s v="UADD    "/>
    <x v="7911"/>
    <s v="2055"/>
    <s v="ZPJ34"/>
    <x v="16"/>
    <s v="Elec Distribution 360-373"/>
    <s v="Programs"/>
  </r>
  <r>
    <s v="ZPJ34"/>
    <x v="16"/>
    <x v="254"/>
    <x v="254"/>
    <s v="DIS-E Cap Blanket"/>
    <d v="2010-01-01T00:00:00"/>
    <x v="4"/>
    <n v="201504"/>
    <x v="0"/>
    <x v="0"/>
    <s v="373400"/>
    <s v="028                                "/>
    <s v="00"/>
    <s v="UADD    "/>
    <x v="7912"/>
    <s v="2055"/>
    <s v="ZPJ34"/>
    <x v="16"/>
    <s v="Elec Distribution 360-373"/>
    <s v="Programs"/>
  </r>
  <r>
    <s v="ZPJ34"/>
    <x v="16"/>
    <x v="255"/>
    <x v="255"/>
    <s v="DIS-E Cap Blanket"/>
    <d v="2010-01-01T00:00:00"/>
    <x v="4"/>
    <n v="201504"/>
    <x v="0"/>
    <x v="0"/>
    <s v="364000"/>
    <s v="028                                "/>
    <s v="00"/>
    <s v="UADD    "/>
    <x v="7913"/>
    <s v="2055"/>
    <s v="ZPJ34"/>
    <x v="16"/>
    <s v="Elec Distribution 360-373"/>
    <s v="Programs"/>
  </r>
  <r>
    <s v="ZPJ34"/>
    <x v="16"/>
    <x v="255"/>
    <x v="255"/>
    <s v="DIS-E Cap Blanket"/>
    <d v="2010-01-01T00:00:00"/>
    <x v="4"/>
    <n v="201504"/>
    <x v="0"/>
    <x v="0"/>
    <s v="365000"/>
    <s v="028                                "/>
    <s v="00"/>
    <s v="UADD    "/>
    <x v="4308"/>
    <s v="2055"/>
    <s v="ZPJ34"/>
    <x v="16"/>
    <s v="Elec Distribution 360-373"/>
    <s v="Programs"/>
  </r>
  <r>
    <s v="ZPJ34"/>
    <x v="16"/>
    <x v="255"/>
    <x v="255"/>
    <s v="DIS-E Cap Blanket"/>
    <d v="2010-01-01T00:00:00"/>
    <x v="4"/>
    <n v="201504"/>
    <x v="0"/>
    <x v="0"/>
    <s v="366000"/>
    <s v="028                                "/>
    <s v="00"/>
    <s v="UADD    "/>
    <x v="7914"/>
    <s v="2055"/>
    <s v="ZPJ34"/>
    <x v="16"/>
    <s v="Elec Distribution 360-373"/>
    <s v="Programs"/>
  </r>
  <r>
    <s v="ZPJ34"/>
    <x v="16"/>
    <x v="255"/>
    <x v="255"/>
    <s v="DIS-E Cap Blanket"/>
    <d v="2010-01-01T00:00:00"/>
    <x v="4"/>
    <n v="201504"/>
    <x v="0"/>
    <x v="0"/>
    <s v="367000"/>
    <s v="028                                "/>
    <s v="00"/>
    <s v="UADD    "/>
    <x v="7915"/>
    <s v="2055"/>
    <s v="ZPJ34"/>
    <x v="16"/>
    <s v="Elec Distribution 360-373"/>
    <s v="Programs"/>
  </r>
  <r>
    <s v="ZPJ34"/>
    <x v="16"/>
    <x v="255"/>
    <x v="255"/>
    <s v="DIS-E Cap Blanket"/>
    <d v="2010-01-01T00:00:00"/>
    <x v="4"/>
    <n v="201504"/>
    <x v="0"/>
    <x v="0"/>
    <s v="369100"/>
    <s v="028                                "/>
    <s v="00"/>
    <s v="UADD    "/>
    <x v="7916"/>
    <s v="2055"/>
    <s v="ZPJ34"/>
    <x v="16"/>
    <s v="Elec Distribution 360-373"/>
    <s v="Programs"/>
  </r>
  <r>
    <s v="ZPJ34"/>
    <x v="16"/>
    <x v="255"/>
    <x v="255"/>
    <s v="DIS-E Cap Blanket"/>
    <d v="2010-01-01T00:00:00"/>
    <x v="4"/>
    <n v="201504"/>
    <x v="0"/>
    <x v="0"/>
    <s v="369300"/>
    <s v="028                                "/>
    <s v="00"/>
    <s v="UADD    "/>
    <x v="7917"/>
    <s v="2055"/>
    <s v="ZPJ34"/>
    <x v="16"/>
    <s v="Elec Distribution 360-373"/>
    <s v="Programs"/>
  </r>
  <r>
    <s v="ZPJ34"/>
    <x v="16"/>
    <x v="256"/>
    <x v="256"/>
    <s v="DIS-E Cap Blanket"/>
    <d v="2010-01-01T00:00:00"/>
    <x v="4"/>
    <n v="201504"/>
    <x v="0"/>
    <x v="0"/>
    <s v="364000"/>
    <s v="028                                "/>
    <s v="00"/>
    <s v="UADD    "/>
    <x v="7918"/>
    <s v="2055"/>
    <s v="ZPJ34"/>
    <x v="16"/>
    <s v="Elec Distribution 360-373"/>
    <s v="Programs"/>
  </r>
  <r>
    <s v="ZPJ34"/>
    <x v="16"/>
    <x v="256"/>
    <x v="256"/>
    <s v="DIS-E Cap Blanket"/>
    <d v="2010-01-01T00:00:00"/>
    <x v="4"/>
    <n v="201504"/>
    <x v="0"/>
    <x v="0"/>
    <s v="365000"/>
    <s v="028                                "/>
    <s v="00"/>
    <s v="UADD    "/>
    <x v="7919"/>
    <s v="2055"/>
    <s v="ZPJ34"/>
    <x v="16"/>
    <s v="Elec Distribution 360-373"/>
    <s v="Programs"/>
  </r>
  <r>
    <s v="ZCS34"/>
    <x v="16"/>
    <x v="257"/>
    <x v="257"/>
    <s v="DIS-E Cap Blanket"/>
    <d v="2010-01-01T00:00:00"/>
    <x v="4"/>
    <n v="201504"/>
    <x v="0"/>
    <x v="1"/>
    <s v="364000"/>
    <s v="038                                "/>
    <s v="00"/>
    <s v="UADD    "/>
    <x v="7920"/>
    <s v="2055"/>
    <s v="ZCS34"/>
    <x v="16"/>
    <s v="Elec Distribution 360-373"/>
    <s v="Programs"/>
  </r>
  <r>
    <s v="ZCS34"/>
    <x v="16"/>
    <x v="257"/>
    <x v="257"/>
    <s v="DIS-E Cap Blanket"/>
    <d v="2010-01-01T00:00:00"/>
    <x v="4"/>
    <n v="201504"/>
    <x v="0"/>
    <x v="1"/>
    <s v="365000"/>
    <s v="038                                "/>
    <s v="00"/>
    <s v="UADD    "/>
    <x v="7921"/>
    <s v="2055"/>
    <s v="ZCS34"/>
    <x v="16"/>
    <s v="Elec Distribution 360-373"/>
    <s v="Programs"/>
  </r>
  <r>
    <s v="ZCS34"/>
    <x v="16"/>
    <x v="257"/>
    <x v="257"/>
    <s v="DIS-E Cap Blanket"/>
    <d v="2010-01-01T00:00:00"/>
    <x v="4"/>
    <n v="201504"/>
    <x v="0"/>
    <x v="1"/>
    <s v="366000"/>
    <s v="038                                "/>
    <s v="00"/>
    <s v="UADD    "/>
    <x v="7922"/>
    <s v="2055"/>
    <s v="ZCS34"/>
    <x v="16"/>
    <s v="Elec Distribution 360-373"/>
    <s v="Programs"/>
  </r>
  <r>
    <s v="ZCS34"/>
    <x v="16"/>
    <x v="257"/>
    <x v="257"/>
    <s v="DIS-E Cap Blanket"/>
    <d v="2010-01-01T00:00:00"/>
    <x v="4"/>
    <n v="201504"/>
    <x v="0"/>
    <x v="1"/>
    <s v="367000"/>
    <s v="038                                "/>
    <s v="00"/>
    <s v="UADD    "/>
    <x v="7923"/>
    <s v="2055"/>
    <s v="ZCS34"/>
    <x v="16"/>
    <s v="Elec Distribution 360-373"/>
    <s v="Programs"/>
  </r>
  <r>
    <s v="ZCS34"/>
    <x v="16"/>
    <x v="257"/>
    <x v="257"/>
    <s v="DIS-E Cap Blanket"/>
    <d v="2010-01-01T00:00:00"/>
    <x v="4"/>
    <n v="201504"/>
    <x v="0"/>
    <x v="1"/>
    <s v="368000"/>
    <s v="038                                "/>
    <s v="00"/>
    <s v="UADD    "/>
    <x v="7924"/>
    <s v="2055"/>
    <s v="ZCS34"/>
    <x v="16"/>
    <s v="Elec Distribution 360-373"/>
    <s v="Programs"/>
  </r>
  <r>
    <s v="ZCS34"/>
    <x v="16"/>
    <x v="257"/>
    <x v="257"/>
    <s v="DIS-E Cap Blanket"/>
    <d v="2010-01-01T00:00:00"/>
    <x v="4"/>
    <n v="201504"/>
    <x v="0"/>
    <x v="1"/>
    <s v="369300"/>
    <s v="038                                "/>
    <s v="00"/>
    <s v="UADD    "/>
    <x v="7925"/>
    <s v="2055"/>
    <s v="ZCS34"/>
    <x v="16"/>
    <s v="Elec Distribution 360-373"/>
    <s v="Programs"/>
  </r>
  <r>
    <s v="ZCS34"/>
    <x v="16"/>
    <x v="257"/>
    <x v="257"/>
    <s v="DIS-E Cap Blanket"/>
    <d v="2010-01-01T00:00:00"/>
    <x v="4"/>
    <n v="201504"/>
    <x v="0"/>
    <x v="1"/>
    <s v="373400"/>
    <s v="038                                "/>
    <s v="00"/>
    <s v="UADD    "/>
    <x v="7926"/>
    <s v="2055"/>
    <s v="ZCS34"/>
    <x v="16"/>
    <s v="Elec Distribution 360-373"/>
    <s v="Programs"/>
  </r>
  <r>
    <s v="ZLL34"/>
    <x v="16"/>
    <x v="258"/>
    <x v="258"/>
    <s v="DIS-E Cap Blanket"/>
    <d v="2010-01-01T00:00:00"/>
    <x v="4"/>
    <n v="201504"/>
    <x v="0"/>
    <x v="1"/>
    <s v="364000"/>
    <s v="038                                "/>
    <s v="00"/>
    <s v="UADD    "/>
    <x v="7927"/>
    <s v="2055"/>
    <s v="ZLL34"/>
    <x v="16"/>
    <s v="Elec Distribution 360-373"/>
    <s v="Programs"/>
  </r>
  <r>
    <s v="ZLL34"/>
    <x v="16"/>
    <x v="258"/>
    <x v="258"/>
    <s v="DIS-E Cap Blanket"/>
    <d v="2010-01-01T00:00:00"/>
    <x v="4"/>
    <n v="201504"/>
    <x v="0"/>
    <x v="1"/>
    <s v="365000"/>
    <s v="038                                "/>
    <s v="00"/>
    <s v="UADD    "/>
    <x v="7928"/>
    <s v="2055"/>
    <s v="ZLL34"/>
    <x v="16"/>
    <s v="Elec Distribution 360-373"/>
    <s v="Programs"/>
  </r>
  <r>
    <s v="ZPJ34"/>
    <x v="16"/>
    <x v="259"/>
    <x v="259"/>
    <s v="DIS-E Cap Blanket"/>
    <d v="2010-01-01T00:00:00"/>
    <x v="4"/>
    <n v="201504"/>
    <x v="0"/>
    <x v="1"/>
    <s v="365000"/>
    <s v="038                                "/>
    <s v="00"/>
    <s v="UADD    "/>
    <x v="7929"/>
    <s v="2055"/>
    <s v="ZPJ34"/>
    <x v="16"/>
    <s v="Elec Distribution 360-373"/>
    <s v="Programs"/>
  </r>
  <r>
    <s v="ZPJ34"/>
    <x v="16"/>
    <x v="259"/>
    <x v="259"/>
    <s v="DIS-E Cap Blanket"/>
    <d v="2010-01-01T00:00:00"/>
    <x v="4"/>
    <n v="201504"/>
    <x v="0"/>
    <x v="1"/>
    <s v="369300"/>
    <s v="038                                "/>
    <s v="00"/>
    <s v="UADD    "/>
    <x v="7930"/>
    <s v="2055"/>
    <s v="ZPJ34"/>
    <x v="16"/>
    <s v="Elec Distribution 360-373"/>
    <s v="Programs"/>
  </r>
  <r>
    <s v="ZDP34"/>
    <x v="16"/>
    <x v="262"/>
    <x v="262"/>
    <s v="DIS-E Cap Blanket"/>
    <d v="2010-01-01T00:00:00"/>
    <x v="4"/>
    <n v="201504"/>
    <x v="0"/>
    <x v="0"/>
    <s v="364000"/>
    <s v="028                                "/>
    <s v="00"/>
    <s v="UADD    "/>
    <x v="7931"/>
    <s v="2055"/>
    <s v="ZDP34"/>
    <x v="16"/>
    <s v="Elec Distribution 360-373"/>
    <s v="Programs"/>
  </r>
  <r>
    <s v="ZDP34"/>
    <x v="16"/>
    <x v="262"/>
    <x v="262"/>
    <s v="DIS-E Cap Blanket"/>
    <d v="2010-01-01T00:00:00"/>
    <x v="4"/>
    <n v="201504"/>
    <x v="0"/>
    <x v="0"/>
    <s v="365000"/>
    <s v="028                                "/>
    <s v="00"/>
    <s v="UADD    "/>
    <x v="7932"/>
    <s v="2055"/>
    <s v="ZDP34"/>
    <x v="16"/>
    <s v="Elec Distribution 360-373"/>
    <s v="Programs"/>
  </r>
  <r>
    <s v="ZDP34"/>
    <x v="16"/>
    <x v="262"/>
    <x v="262"/>
    <s v="DIS-E Cap Blanket"/>
    <d v="2010-01-01T00:00:00"/>
    <x v="4"/>
    <n v="201504"/>
    <x v="0"/>
    <x v="0"/>
    <s v="369100"/>
    <s v="028                                "/>
    <s v="00"/>
    <s v="UADD    "/>
    <x v="7933"/>
    <s v="2055"/>
    <s v="ZDP34"/>
    <x v="16"/>
    <s v="Elec Distribution 360-373"/>
    <s v="Programs"/>
  </r>
  <r>
    <s v="ZBC34"/>
    <x v="16"/>
    <x v="263"/>
    <x v="263"/>
    <s v="DIS-E Cap Blanket"/>
    <d v="2010-01-01T00:00:00"/>
    <x v="4"/>
    <n v="201504"/>
    <x v="0"/>
    <x v="0"/>
    <s v="364000"/>
    <s v="028                                "/>
    <s v="00"/>
    <s v="UADD    "/>
    <x v="7934"/>
    <s v="2055"/>
    <s v="ZBC34"/>
    <x v="16"/>
    <s v="Elec Distribution 360-373"/>
    <s v="Programs"/>
  </r>
  <r>
    <s v="ZBC34"/>
    <x v="16"/>
    <x v="263"/>
    <x v="263"/>
    <s v="DIS-E Cap Blanket"/>
    <d v="2010-01-01T00:00:00"/>
    <x v="4"/>
    <n v="201504"/>
    <x v="0"/>
    <x v="0"/>
    <s v="365000"/>
    <s v="028                                "/>
    <s v="00"/>
    <s v="UADD    "/>
    <x v="7935"/>
    <s v="2055"/>
    <s v="ZBC34"/>
    <x v="16"/>
    <s v="Elec Distribution 360-373"/>
    <s v="Programs"/>
  </r>
  <r>
    <s v="ZBC34"/>
    <x v="16"/>
    <x v="263"/>
    <x v="263"/>
    <s v="DIS-E Cap Blanket"/>
    <d v="2010-01-01T00:00:00"/>
    <x v="4"/>
    <n v="201504"/>
    <x v="0"/>
    <x v="0"/>
    <s v="366000"/>
    <s v="028                                "/>
    <s v="00"/>
    <s v="UADD    "/>
    <x v="239"/>
    <s v="2055"/>
    <s v="ZBC34"/>
    <x v="16"/>
    <s v="Elec Distribution 360-373"/>
    <s v="Programs"/>
  </r>
  <r>
    <s v="ZBC34"/>
    <x v="16"/>
    <x v="263"/>
    <x v="263"/>
    <s v="DIS-E Cap Blanket"/>
    <d v="2010-01-01T00:00:00"/>
    <x v="4"/>
    <n v="201504"/>
    <x v="0"/>
    <x v="0"/>
    <s v="367000"/>
    <s v="028                                "/>
    <s v="00"/>
    <s v="UADD    "/>
    <x v="7936"/>
    <s v="2055"/>
    <s v="ZBC34"/>
    <x v="16"/>
    <s v="Elec Distribution 360-373"/>
    <s v="Programs"/>
  </r>
  <r>
    <s v="ZBC34"/>
    <x v="16"/>
    <x v="263"/>
    <x v="263"/>
    <s v="DIS-E Cap Blanket"/>
    <d v="2010-01-01T00:00:00"/>
    <x v="4"/>
    <n v="201504"/>
    <x v="0"/>
    <x v="0"/>
    <s v="368000"/>
    <s v="028                                "/>
    <s v="00"/>
    <s v="UADD    "/>
    <x v="162"/>
    <s v="2055"/>
    <s v="ZBC34"/>
    <x v="16"/>
    <s v="Elec Distribution 360-373"/>
    <s v="Programs"/>
  </r>
  <r>
    <s v="ZBC34"/>
    <x v="16"/>
    <x v="263"/>
    <x v="263"/>
    <s v="DIS-E Cap Blanket"/>
    <d v="2010-01-01T00:00:00"/>
    <x v="4"/>
    <n v="201504"/>
    <x v="0"/>
    <x v="0"/>
    <s v="369300"/>
    <s v="028                                "/>
    <s v="00"/>
    <s v="UADD    "/>
    <x v="7937"/>
    <s v="2055"/>
    <s v="ZBC34"/>
    <x v="16"/>
    <s v="Elec Distribution 360-373"/>
    <s v="Programs"/>
  </r>
  <r>
    <s v="ZBC34"/>
    <x v="16"/>
    <x v="264"/>
    <x v="264"/>
    <s v="DIS-E Cap Blanket"/>
    <d v="2010-01-01T00:00:00"/>
    <x v="4"/>
    <n v="201504"/>
    <x v="0"/>
    <x v="0"/>
    <s v="364000"/>
    <s v="028                                "/>
    <s v="00"/>
    <s v="UADD    "/>
    <x v="7938"/>
    <s v="2055"/>
    <s v="ZBC34"/>
    <x v="16"/>
    <s v="Elec Distribution 360-373"/>
    <s v="Programs"/>
  </r>
  <r>
    <s v="ZBC34"/>
    <x v="16"/>
    <x v="264"/>
    <x v="264"/>
    <s v="DIS-E Cap Blanket"/>
    <d v="2010-01-01T00:00:00"/>
    <x v="4"/>
    <n v="201504"/>
    <x v="0"/>
    <x v="0"/>
    <s v="365000"/>
    <s v="028                                "/>
    <s v="00"/>
    <s v="UADD    "/>
    <x v="7939"/>
    <s v="2055"/>
    <s v="ZBC34"/>
    <x v="16"/>
    <s v="Elec Distribution 360-373"/>
    <s v="Programs"/>
  </r>
  <r>
    <s v="ZBC34"/>
    <x v="16"/>
    <x v="264"/>
    <x v="264"/>
    <s v="DIS-E Cap Blanket"/>
    <d v="2010-01-01T00:00:00"/>
    <x v="4"/>
    <n v="201504"/>
    <x v="0"/>
    <x v="0"/>
    <s v="366000"/>
    <s v="028                                "/>
    <s v="00"/>
    <s v="UADD    "/>
    <x v="7940"/>
    <s v="2055"/>
    <s v="ZBC34"/>
    <x v="16"/>
    <s v="Elec Distribution 360-373"/>
    <s v="Programs"/>
  </r>
  <r>
    <s v="ZBC34"/>
    <x v="16"/>
    <x v="264"/>
    <x v="264"/>
    <s v="DIS-E Cap Blanket"/>
    <d v="2010-01-01T00:00:00"/>
    <x v="4"/>
    <n v="201504"/>
    <x v="0"/>
    <x v="0"/>
    <s v="367000"/>
    <s v="028                                "/>
    <s v="00"/>
    <s v="UADD    "/>
    <x v="7941"/>
    <s v="2055"/>
    <s v="ZBC34"/>
    <x v="16"/>
    <s v="Elec Distribution 360-373"/>
    <s v="Programs"/>
  </r>
  <r>
    <s v="ZBC34"/>
    <x v="16"/>
    <x v="264"/>
    <x v="264"/>
    <s v="DIS-E Cap Blanket"/>
    <d v="2010-01-01T00:00:00"/>
    <x v="4"/>
    <n v="201504"/>
    <x v="0"/>
    <x v="0"/>
    <s v="368000"/>
    <s v="028                                "/>
    <s v="00"/>
    <s v="UADD    "/>
    <x v="7942"/>
    <s v="2055"/>
    <s v="ZBC34"/>
    <x v="16"/>
    <s v="Elec Distribution 360-373"/>
    <s v="Programs"/>
  </r>
  <r>
    <s v="ZBC34"/>
    <x v="16"/>
    <x v="264"/>
    <x v="264"/>
    <s v="DIS-E Cap Blanket"/>
    <d v="2010-01-01T00:00:00"/>
    <x v="4"/>
    <n v="201504"/>
    <x v="0"/>
    <x v="0"/>
    <s v="369100"/>
    <s v="028                                "/>
    <s v="00"/>
    <s v="UADD    "/>
    <x v="617"/>
    <s v="2055"/>
    <s v="ZBC34"/>
    <x v="16"/>
    <s v="Elec Distribution 360-373"/>
    <s v="Programs"/>
  </r>
  <r>
    <s v="ZBC34"/>
    <x v="16"/>
    <x v="264"/>
    <x v="264"/>
    <s v="DIS-E Cap Blanket"/>
    <d v="2010-01-01T00:00:00"/>
    <x v="4"/>
    <n v="201504"/>
    <x v="0"/>
    <x v="0"/>
    <s v="369300"/>
    <s v="028                                "/>
    <s v="00"/>
    <s v="UADD    "/>
    <x v="7943"/>
    <s v="2055"/>
    <s v="ZBC34"/>
    <x v="16"/>
    <s v="Elec Distribution 360-373"/>
    <s v="Programs"/>
  </r>
  <r>
    <s v="ZBC34"/>
    <x v="16"/>
    <x v="264"/>
    <x v="264"/>
    <s v="DIS-E Cap Blanket"/>
    <d v="2010-01-01T00:00:00"/>
    <x v="4"/>
    <n v="201504"/>
    <x v="0"/>
    <x v="0"/>
    <s v="373300"/>
    <s v="028                                "/>
    <s v="00"/>
    <s v="UADD    "/>
    <x v="239"/>
    <s v="2055"/>
    <s v="ZBC34"/>
    <x v="16"/>
    <s v="Elec Distribution 360-373"/>
    <s v="Programs"/>
  </r>
  <r>
    <s v="ZBC34"/>
    <x v="16"/>
    <x v="264"/>
    <x v="264"/>
    <s v="DIS-E Cap Blanket"/>
    <d v="2010-01-01T00:00:00"/>
    <x v="4"/>
    <n v="201504"/>
    <x v="0"/>
    <x v="0"/>
    <s v="373400"/>
    <s v="028                                "/>
    <s v="00"/>
    <s v="UADD    "/>
    <x v="7944"/>
    <s v="2055"/>
    <s v="ZBC34"/>
    <x v="16"/>
    <s v="Elec Distribution 360-373"/>
    <s v="Programs"/>
  </r>
  <r>
    <s v="ZBC34"/>
    <x v="16"/>
    <x v="265"/>
    <x v="265"/>
    <s v="DIS-E Cap Blanket"/>
    <d v="2010-01-01T00:00:00"/>
    <x v="4"/>
    <n v="201504"/>
    <x v="0"/>
    <x v="0"/>
    <s v="364000"/>
    <s v="028                                "/>
    <s v="00"/>
    <s v="UADD    "/>
    <x v="7945"/>
    <s v="2055"/>
    <s v="ZBC34"/>
    <x v="16"/>
    <s v="Elec Distribution 360-373"/>
    <s v="Programs"/>
  </r>
  <r>
    <s v="ZBC34"/>
    <x v="16"/>
    <x v="265"/>
    <x v="265"/>
    <s v="DIS-E Cap Blanket"/>
    <d v="2010-01-01T00:00:00"/>
    <x v="4"/>
    <n v="201504"/>
    <x v="0"/>
    <x v="0"/>
    <s v="365000"/>
    <s v="028                                "/>
    <s v="00"/>
    <s v="UADD    "/>
    <x v="7946"/>
    <s v="2055"/>
    <s v="ZBC34"/>
    <x v="16"/>
    <s v="Elec Distribution 360-373"/>
    <s v="Programs"/>
  </r>
  <r>
    <s v="ZBC34"/>
    <x v="16"/>
    <x v="265"/>
    <x v="265"/>
    <s v="DIS-E Cap Blanket"/>
    <d v="2010-01-01T00:00:00"/>
    <x v="4"/>
    <n v="201504"/>
    <x v="0"/>
    <x v="0"/>
    <s v="367000"/>
    <s v="028                                "/>
    <s v="00"/>
    <s v="UADD    "/>
    <x v="7947"/>
    <s v="2055"/>
    <s v="ZBC34"/>
    <x v="16"/>
    <s v="Elec Distribution 360-373"/>
    <s v="Programs"/>
  </r>
  <r>
    <s v="ZBC34"/>
    <x v="16"/>
    <x v="265"/>
    <x v="265"/>
    <s v="DIS-E Cap Blanket"/>
    <d v="2010-01-01T00:00:00"/>
    <x v="4"/>
    <n v="201504"/>
    <x v="0"/>
    <x v="0"/>
    <s v="368000"/>
    <s v="028                                "/>
    <s v="00"/>
    <s v="UADD    "/>
    <x v="7948"/>
    <s v="2055"/>
    <s v="ZBC34"/>
    <x v="16"/>
    <s v="Elec Distribution 360-373"/>
    <s v="Programs"/>
  </r>
  <r>
    <s v="ZBC34"/>
    <x v="16"/>
    <x v="265"/>
    <x v="265"/>
    <s v="DIS-E Cap Blanket"/>
    <d v="2010-01-01T00:00:00"/>
    <x v="4"/>
    <n v="201504"/>
    <x v="0"/>
    <x v="0"/>
    <s v="369300"/>
    <s v="028                                "/>
    <s v="00"/>
    <s v="UADD    "/>
    <x v="7949"/>
    <s v="2055"/>
    <s v="ZBC34"/>
    <x v="16"/>
    <s v="Elec Distribution 360-373"/>
    <s v="Programs"/>
  </r>
  <r>
    <s v="ZBW34"/>
    <x v="16"/>
    <x v="266"/>
    <x v="266"/>
    <s v="DIS-E Cap Blanket"/>
    <d v="2010-01-01T00:00:00"/>
    <x v="4"/>
    <n v="201504"/>
    <x v="0"/>
    <x v="0"/>
    <s v="364000"/>
    <s v="028                                "/>
    <s v="00"/>
    <s v="UADD    "/>
    <x v="7950"/>
    <s v="2055"/>
    <s v="ZBW34"/>
    <x v="16"/>
    <s v="Elec Distribution 360-373"/>
    <s v="Programs"/>
  </r>
  <r>
    <s v="ZBW34"/>
    <x v="16"/>
    <x v="266"/>
    <x v="266"/>
    <s v="DIS-E Cap Blanket"/>
    <d v="2010-01-01T00:00:00"/>
    <x v="4"/>
    <n v="201504"/>
    <x v="0"/>
    <x v="0"/>
    <s v="365000"/>
    <s v="028                                "/>
    <s v="00"/>
    <s v="UADD    "/>
    <x v="7951"/>
    <s v="2055"/>
    <s v="ZBW34"/>
    <x v="16"/>
    <s v="Elec Distribution 360-373"/>
    <s v="Programs"/>
  </r>
  <r>
    <s v="ZBW34"/>
    <x v="16"/>
    <x v="266"/>
    <x v="266"/>
    <s v="DIS-E Cap Blanket"/>
    <d v="2010-01-01T00:00:00"/>
    <x v="4"/>
    <n v="201504"/>
    <x v="0"/>
    <x v="0"/>
    <s v="367000"/>
    <s v="028                                "/>
    <s v="00"/>
    <s v="UADD    "/>
    <x v="7952"/>
    <s v="2055"/>
    <s v="ZBW34"/>
    <x v="16"/>
    <s v="Elec Distribution 360-373"/>
    <s v="Programs"/>
  </r>
  <r>
    <s v="ZBW34"/>
    <x v="16"/>
    <x v="266"/>
    <x v="266"/>
    <s v="DIS-E Cap Blanket"/>
    <d v="2010-01-01T00:00:00"/>
    <x v="4"/>
    <n v="201504"/>
    <x v="0"/>
    <x v="0"/>
    <s v="369300"/>
    <s v="028                                "/>
    <s v="00"/>
    <s v="UADD    "/>
    <x v="7953"/>
    <s v="2055"/>
    <s v="ZBW34"/>
    <x v="16"/>
    <s v="Elec Distribution 360-373"/>
    <s v="Programs"/>
  </r>
  <r>
    <s v="ZBW34"/>
    <x v="16"/>
    <x v="266"/>
    <x v="266"/>
    <s v="DIS-E Cap Blanket"/>
    <d v="2010-01-01T00:00:00"/>
    <x v="4"/>
    <n v="201504"/>
    <x v="0"/>
    <x v="0"/>
    <s v="373400"/>
    <s v="028                                "/>
    <s v="00"/>
    <s v="UADD    "/>
    <x v="7954"/>
    <s v="2055"/>
    <s v="ZBW34"/>
    <x v="16"/>
    <s v="Elec Distribution 360-373"/>
    <s v="Programs"/>
  </r>
  <r>
    <s v="ZBO34"/>
    <x v="16"/>
    <x v="267"/>
    <x v="267"/>
    <s v="DIS-E Cap Blanket"/>
    <d v="2010-01-01T00:00:00"/>
    <x v="4"/>
    <n v="201504"/>
    <x v="0"/>
    <x v="0"/>
    <s v="364000"/>
    <s v="028                                "/>
    <s v="00"/>
    <s v="UADD    "/>
    <x v="7955"/>
    <s v="2055"/>
    <s v="ZBO34"/>
    <x v="16"/>
    <s v="Elec Distribution 360-373"/>
    <s v="Programs"/>
  </r>
  <r>
    <s v="ZBO34"/>
    <x v="16"/>
    <x v="267"/>
    <x v="267"/>
    <s v="DIS-E Cap Blanket"/>
    <d v="2010-01-01T00:00:00"/>
    <x v="4"/>
    <n v="201504"/>
    <x v="0"/>
    <x v="0"/>
    <s v="365000"/>
    <s v="028                                "/>
    <s v="00"/>
    <s v="UADD    "/>
    <x v="7956"/>
    <s v="2055"/>
    <s v="ZBO34"/>
    <x v="16"/>
    <s v="Elec Distribution 360-373"/>
    <s v="Programs"/>
  </r>
  <r>
    <s v="ZBO34"/>
    <x v="16"/>
    <x v="267"/>
    <x v="267"/>
    <s v="DIS-E Cap Blanket"/>
    <d v="2010-01-01T00:00:00"/>
    <x v="4"/>
    <n v="201504"/>
    <x v="0"/>
    <x v="0"/>
    <s v="366000"/>
    <s v="028                                "/>
    <s v="00"/>
    <s v="UADD    "/>
    <x v="7957"/>
    <s v="2055"/>
    <s v="ZBO34"/>
    <x v="16"/>
    <s v="Elec Distribution 360-373"/>
    <s v="Programs"/>
  </r>
  <r>
    <s v="ZBO34"/>
    <x v="16"/>
    <x v="267"/>
    <x v="267"/>
    <s v="DIS-E Cap Blanket"/>
    <d v="2010-01-01T00:00:00"/>
    <x v="4"/>
    <n v="201504"/>
    <x v="0"/>
    <x v="0"/>
    <s v="367000"/>
    <s v="028                                "/>
    <s v="00"/>
    <s v="UADD    "/>
    <x v="7958"/>
    <s v="2055"/>
    <s v="ZBO34"/>
    <x v="16"/>
    <s v="Elec Distribution 360-373"/>
    <s v="Programs"/>
  </r>
  <r>
    <s v="ZBO34"/>
    <x v="16"/>
    <x v="267"/>
    <x v="267"/>
    <s v="DIS-E Cap Blanket"/>
    <d v="2010-01-01T00:00:00"/>
    <x v="4"/>
    <n v="201504"/>
    <x v="0"/>
    <x v="0"/>
    <s v="369300"/>
    <s v="028                                "/>
    <s v="00"/>
    <s v="UADD    "/>
    <x v="7959"/>
    <s v="2055"/>
    <s v="ZBO34"/>
    <x v="16"/>
    <s v="Elec Distribution 360-373"/>
    <s v="Programs"/>
  </r>
  <r>
    <s v="ZBO34"/>
    <x v="16"/>
    <x v="268"/>
    <x v="268"/>
    <s v="DIS-E Cap Blanket"/>
    <d v="2010-01-01T00:00:00"/>
    <x v="4"/>
    <n v="201504"/>
    <x v="0"/>
    <x v="0"/>
    <s v="364000"/>
    <s v="028                                "/>
    <s v="00"/>
    <s v="UADD    "/>
    <x v="7960"/>
    <s v="2055"/>
    <s v="ZBO34"/>
    <x v="16"/>
    <s v="Elec Distribution 360-373"/>
    <s v="Programs"/>
  </r>
  <r>
    <s v="ZBO34"/>
    <x v="16"/>
    <x v="268"/>
    <x v="268"/>
    <s v="DIS-E Cap Blanket"/>
    <d v="2010-01-01T00:00:00"/>
    <x v="4"/>
    <n v="201504"/>
    <x v="0"/>
    <x v="0"/>
    <s v="365000"/>
    <s v="028                                "/>
    <s v="00"/>
    <s v="UADD    "/>
    <x v="7961"/>
    <s v="2055"/>
    <s v="ZBO34"/>
    <x v="16"/>
    <s v="Elec Distribution 360-373"/>
    <s v="Programs"/>
  </r>
  <r>
    <s v="ZBO34"/>
    <x v="16"/>
    <x v="268"/>
    <x v="268"/>
    <s v="DIS-E Cap Blanket"/>
    <d v="2010-01-01T00:00:00"/>
    <x v="4"/>
    <n v="201504"/>
    <x v="0"/>
    <x v="0"/>
    <s v="367000"/>
    <s v="028                                "/>
    <s v="00"/>
    <s v="UADD    "/>
    <x v="7962"/>
    <s v="2055"/>
    <s v="ZBO34"/>
    <x v="16"/>
    <s v="Elec Distribution 360-373"/>
    <s v="Programs"/>
  </r>
  <r>
    <s v="ZBR34"/>
    <x v="16"/>
    <x v="269"/>
    <x v="269"/>
    <s v="DIS-E Cap Blanket"/>
    <d v="2010-01-01T00:00:00"/>
    <x v="4"/>
    <n v="201504"/>
    <x v="0"/>
    <x v="0"/>
    <s v="365000"/>
    <s v="028                                "/>
    <s v="00"/>
    <s v="UADD    "/>
    <x v="7963"/>
    <s v="2055"/>
    <s v="ZBR34"/>
    <x v="16"/>
    <s v="Elec Distribution 360-373"/>
    <s v="Programs"/>
  </r>
  <r>
    <s v="ZBR34"/>
    <x v="16"/>
    <x v="269"/>
    <x v="269"/>
    <s v="DIS-E Cap Blanket"/>
    <d v="2010-01-01T00:00:00"/>
    <x v="4"/>
    <n v="201504"/>
    <x v="0"/>
    <x v="0"/>
    <s v="366000"/>
    <s v="028                                "/>
    <s v="00"/>
    <s v="UADD    "/>
    <x v="7964"/>
    <s v="2055"/>
    <s v="ZBR34"/>
    <x v="16"/>
    <s v="Elec Distribution 360-373"/>
    <s v="Programs"/>
  </r>
  <r>
    <s v="ZBR34"/>
    <x v="16"/>
    <x v="269"/>
    <x v="269"/>
    <s v="DIS-E Cap Blanket"/>
    <d v="2010-01-01T00:00:00"/>
    <x v="4"/>
    <n v="201504"/>
    <x v="0"/>
    <x v="0"/>
    <s v="367000"/>
    <s v="028                                "/>
    <s v="00"/>
    <s v="UADD    "/>
    <x v="7965"/>
    <s v="2055"/>
    <s v="ZBR34"/>
    <x v="16"/>
    <s v="Elec Distribution 360-373"/>
    <s v="Programs"/>
  </r>
  <r>
    <s v="ZBR34"/>
    <x v="16"/>
    <x v="269"/>
    <x v="269"/>
    <s v="DIS-E Cap Blanket"/>
    <d v="2010-01-01T00:00:00"/>
    <x v="4"/>
    <n v="201504"/>
    <x v="0"/>
    <x v="0"/>
    <s v="369100"/>
    <s v="028                                "/>
    <s v="00"/>
    <s v="UADD    "/>
    <x v="7966"/>
    <s v="2055"/>
    <s v="ZBR34"/>
    <x v="16"/>
    <s v="Elec Distribution 360-373"/>
    <s v="Programs"/>
  </r>
  <r>
    <s v="ZBR34"/>
    <x v="16"/>
    <x v="269"/>
    <x v="269"/>
    <s v="DIS-E Cap Blanket"/>
    <d v="2010-01-01T00:00:00"/>
    <x v="4"/>
    <n v="201504"/>
    <x v="0"/>
    <x v="0"/>
    <s v="369300"/>
    <s v="028                                "/>
    <s v="00"/>
    <s v="UADD    "/>
    <x v="7967"/>
    <s v="2055"/>
    <s v="ZBR34"/>
    <x v="16"/>
    <s v="Elec Distribution 360-373"/>
    <s v="Programs"/>
  </r>
  <r>
    <s v="ZBR34"/>
    <x v="16"/>
    <x v="269"/>
    <x v="269"/>
    <s v="DIS-E Cap Blanket"/>
    <d v="2010-01-01T00:00:00"/>
    <x v="4"/>
    <n v="201504"/>
    <x v="0"/>
    <x v="0"/>
    <s v="373400"/>
    <s v="028                                "/>
    <s v="00"/>
    <s v="UADD    "/>
    <x v="7968"/>
    <s v="2055"/>
    <s v="ZBR34"/>
    <x v="16"/>
    <s v="Elec Distribution 360-373"/>
    <s v="Programs"/>
  </r>
  <r>
    <s v="ZBR34"/>
    <x v="16"/>
    <x v="820"/>
    <x v="820"/>
    <s v="DIS-E Cap Blanket"/>
    <d v="2010-01-01T00:00:00"/>
    <x v="4"/>
    <n v="201504"/>
    <x v="0"/>
    <x v="0"/>
    <s v="364000"/>
    <s v="028                                "/>
    <s v="00"/>
    <s v="UADD    "/>
    <x v="7969"/>
    <s v="2055"/>
    <s v="ZBR34"/>
    <x v="16"/>
    <s v="Elec Distribution 360-373"/>
    <s v="Programs"/>
  </r>
  <r>
    <s v="ZBR34"/>
    <x v="16"/>
    <x v="820"/>
    <x v="820"/>
    <s v="DIS-E Cap Blanket"/>
    <d v="2010-01-01T00:00:00"/>
    <x v="4"/>
    <n v="201504"/>
    <x v="0"/>
    <x v="0"/>
    <s v="365000"/>
    <s v="028                                "/>
    <s v="00"/>
    <s v="UADD    "/>
    <x v="7970"/>
    <s v="2055"/>
    <s v="ZBR34"/>
    <x v="16"/>
    <s v="Elec Distribution 360-373"/>
    <s v="Programs"/>
  </r>
  <r>
    <s v="ZBR34"/>
    <x v="16"/>
    <x v="820"/>
    <x v="820"/>
    <s v="DIS-E Cap Blanket"/>
    <d v="2010-01-01T00:00:00"/>
    <x v="4"/>
    <n v="201504"/>
    <x v="0"/>
    <x v="0"/>
    <s v="366000"/>
    <s v="028                                "/>
    <s v="00"/>
    <s v="UADD    "/>
    <x v="7971"/>
    <s v="2055"/>
    <s v="ZBR34"/>
    <x v="16"/>
    <s v="Elec Distribution 360-373"/>
    <s v="Programs"/>
  </r>
  <r>
    <s v="ZBR34"/>
    <x v="16"/>
    <x v="820"/>
    <x v="820"/>
    <s v="DIS-E Cap Blanket"/>
    <d v="2010-01-01T00:00:00"/>
    <x v="4"/>
    <n v="201504"/>
    <x v="0"/>
    <x v="0"/>
    <s v="367000"/>
    <s v="028                                "/>
    <s v="00"/>
    <s v="UADD    "/>
    <x v="7972"/>
    <s v="2055"/>
    <s v="ZBR34"/>
    <x v="16"/>
    <s v="Elec Distribution 360-373"/>
    <s v="Programs"/>
  </r>
  <r>
    <s v="ZBR34"/>
    <x v="16"/>
    <x v="820"/>
    <x v="820"/>
    <s v="DIS-E Cap Blanket"/>
    <d v="2010-01-01T00:00:00"/>
    <x v="4"/>
    <n v="201504"/>
    <x v="0"/>
    <x v="0"/>
    <s v="368000"/>
    <s v="028                                "/>
    <s v="00"/>
    <s v="UADD    "/>
    <x v="7973"/>
    <s v="2055"/>
    <s v="ZBR34"/>
    <x v="16"/>
    <s v="Elec Distribution 360-373"/>
    <s v="Programs"/>
  </r>
  <r>
    <s v="ZBR34"/>
    <x v="16"/>
    <x v="914"/>
    <x v="914"/>
    <s v="DIS-E Cap Blanket"/>
    <d v="2010-01-01T00:00:00"/>
    <x v="4"/>
    <n v="201504"/>
    <x v="0"/>
    <x v="0"/>
    <s v="364000"/>
    <s v="028                                "/>
    <s v="00"/>
    <s v="UADD    "/>
    <x v="7974"/>
    <s v="2055"/>
    <s v="ZBR34"/>
    <x v="16"/>
    <s v="Elec Distribution 360-373"/>
    <s v="Programs"/>
  </r>
  <r>
    <s v="ZBR34"/>
    <x v="16"/>
    <x v="914"/>
    <x v="914"/>
    <s v="DIS-E Cap Blanket"/>
    <d v="2010-01-01T00:00:00"/>
    <x v="4"/>
    <n v="201504"/>
    <x v="0"/>
    <x v="0"/>
    <s v="365000"/>
    <s v="028                                "/>
    <s v="00"/>
    <s v="UADD    "/>
    <x v="1200"/>
    <s v="2055"/>
    <s v="ZBR34"/>
    <x v="16"/>
    <s v="Elec Distribution 360-373"/>
    <s v="Programs"/>
  </r>
  <r>
    <s v="ZBR34"/>
    <x v="16"/>
    <x v="914"/>
    <x v="914"/>
    <s v="DIS-E Cap Blanket"/>
    <d v="2010-01-01T00:00:00"/>
    <x v="4"/>
    <n v="201504"/>
    <x v="0"/>
    <x v="0"/>
    <s v="367000"/>
    <s v="028                                "/>
    <s v="00"/>
    <s v="UADD    "/>
    <x v="7975"/>
    <s v="2055"/>
    <s v="ZBR34"/>
    <x v="16"/>
    <s v="Elec Distribution 360-373"/>
    <s v="Programs"/>
  </r>
  <r>
    <s v="ZBR34"/>
    <x v="16"/>
    <x v="914"/>
    <x v="914"/>
    <s v="DIS-E Cap Blanket"/>
    <d v="2010-01-01T00:00:00"/>
    <x v="4"/>
    <n v="201504"/>
    <x v="0"/>
    <x v="0"/>
    <s v="368000"/>
    <s v="028                                "/>
    <s v="00"/>
    <s v="UADD    "/>
    <x v="4028"/>
    <s v="2055"/>
    <s v="ZBR34"/>
    <x v="16"/>
    <s v="Elec Distribution 360-373"/>
    <s v="Programs"/>
  </r>
  <r>
    <s v="ZBR34"/>
    <x v="16"/>
    <x v="914"/>
    <x v="914"/>
    <s v="DIS-E Cap Blanket"/>
    <d v="2010-01-01T00:00:00"/>
    <x v="4"/>
    <n v="201504"/>
    <x v="0"/>
    <x v="0"/>
    <s v="369300"/>
    <s v="028                                "/>
    <s v="00"/>
    <s v="UADD    "/>
    <x v="1944"/>
    <s v="2055"/>
    <s v="ZBR34"/>
    <x v="16"/>
    <s v="Elec Distribution 360-373"/>
    <s v="Programs"/>
  </r>
  <r>
    <s v="ZCJ34"/>
    <x v="16"/>
    <x v="270"/>
    <x v="270"/>
    <s v="DIS-E Cap Blanket"/>
    <d v="2010-01-01T00:00:00"/>
    <x v="4"/>
    <n v="201504"/>
    <x v="0"/>
    <x v="1"/>
    <s v="364000"/>
    <s v="038                                "/>
    <s v="00"/>
    <s v="UADD    "/>
    <x v="7976"/>
    <s v="2055"/>
    <s v="ZCJ34"/>
    <x v="16"/>
    <s v="Elec Distribution 360-373"/>
    <s v="Programs"/>
  </r>
  <r>
    <s v="ZCJ34"/>
    <x v="16"/>
    <x v="270"/>
    <x v="270"/>
    <s v="DIS-E Cap Blanket"/>
    <d v="2010-01-01T00:00:00"/>
    <x v="4"/>
    <n v="201504"/>
    <x v="0"/>
    <x v="1"/>
    <s v="365000"/>
    <s v="038                                "/>
    <s v="00"/>
    <s v="UADD    "/>
    <x v="239"/>
    <s v="2055"/>
    <s v="ZCJ34"/>
    <x v="16"/>
    <s v="Elec Distribution 360-373"/>
    <s v="Programs"/>
  </r>
  <r>
    <s v="ZCJ34"/>
    <x v="16"/>
    <x v="270"/>
    <x v="270"/>
    <s v="DIS-E Cap Blanket"/>
    <d v="2010-01-01T00:00:00"/>
    <x v="4"/>
    <n v="201504"/>
    <x v="0"/>
    <x v="1"/>
    <s v="366000"/>
    <s v="038                                "/>
    <s v="00"/>
    <s v="UADD    "/>
    <x v="7977"/>
    <s v="2055"/>
    <s v="ZCJ34"/>
    <x v="16"/>
    <s v="Elec Distribution 360-373"/>
    <s v="Programs"/>
  </r>
  <r>
    <s v="ZCJ34"/>
    <x v="16"/>
    <x v="270"/>
    <x v="270"/>
    <s v="DIS-E Cap Blanket"/>
    <d v="2010-01-01T00:00:00"/>
    <x v="4"/>
    <n v="201504"/>
    <x v="0"/>
    <x v="1"/>
    <s v="367000"/>
    <s v="038                                "/>
    <s v="00"/>
    <s v="UADD    "/>
    <x v="239"/>
    <s v="2055"/>
    <s v="ZCJ34"/>
    <x v="16"/>
    <s v="Elec Distribution 360-373"/>
    <s v="Programs"/>
  </r>
  <r>
    <s v="ZCJ34"/>
    <x v="16"/>
    <x v="270"/>
    <x v="270"/>
    <s v="DIS-E Cap Blanket"/>
    <d v="2010-01-01T00:00:00"/>
    <x v="4"/>
    <n v="201504"/>
    <x v="0"/>
    <x v="1"/>
    <s v="368000"/>
    <s v="038                                "/>
    <s v="00"/>
    <s v="UADD    "/>
    <x v="239"/>
    <s v="2055"/>
    <s v="ZCJ34"/>
    <x v="16"/>
    <s v="Elec Distribution 360-373"/>
    <s v="Programs"/>
  </r>
  <r>
    <s v="ZCJ34"/>
    <x v="16"/>
    <x v="270"/>
    <x v="270"/>
    <s v="DIS-E Cap Blanket"/>
    <d v="2010-01-01T00:00:00"/>
    <x v="4"/>
    <n v="201504"/>
    <x v="0"/>
    <x v="1"/>
    <s v="369100"/>
    <s v="038                                "/>
    <s v="00"/>
    <s v="UADD    "/>
    <x v="239"/>
    <s v="2055"/>
    <s v="ZCJ34"/>
    <x v="16"/>
    <s v="Elec Distribution 360-373"/>
    <s v="Programs"/>
  </r>
  <r>
    <s v="ZCJ34"/>
    <x v="16"/>
    <x v="270"/>
    <x v="270"/>
    <s v="DIS-E Cap Blanket"/>
    <d v="2010-01-01T00:00:00"/>
    <x v="4"/>
    <n v="201504"/>
    <x v="0"/>
    <x v="1"/>
    <s v="369300"/>
    <s v="038                                "/>
    <s v="00"/>
    <s v="UADD    "/>
    <x v="239"/>
    <s v="2055"/>
    <s v="ZCJ34"/>
    <x v="16"/>
    <s v="Elec Distribution 360-373"/>
    <s v="Programs"/>
  </r>
  <r>
    <s v="ZCJ34"/>
    <x v="16"/>
    <x v="270"/>
    <x v="270"/>
    <s v="DIS-E Cap Blanket"/>
    <d v="2010-01-01T00:00:00"/>
    <x v="4"/>
    <n v="201504"/>
    <x v="0"/>
    <x v="1"/>
    <s v="373400"/>
    <s v="038                                "/>
    <s v="00"/>
    <s v="UADD    "/>
    <x v="239"/>
    <s v="2055"/>
    <s v="ZCJ34"/>
    <x v="16"/>
    <s v="Elec Distribution 360-373"/>
    <s v="Programs"/>
  </r>
  <r>
    <s v="ZPJ34"/>
    <x v="16"/>
    <x v="273"/>
    <x v="273"/>
    <s v="DIS-E Cap Blanket"/>
    <d v="2010-01-01T00:00:00"/>
    <x v="4"/>
    <n v="201504"/>
    <x v="0"/>
    <x v="0"/>
    <s v="364000"/>
    <s v="028                                "/>
    <s v="00"/>
    <s v="UADD    "/>
    <x v="3990"/>
    <s v="2055"/>
    <s v="ZPJ34"/>
    <x v="16"/>
    <s v="Elec Distribution 360-373"/>
    <s v="Programs"/>
  </r>
  <r>
    <s v="ZPJ34"/>
    <x v="16"/>
    <x v="273"/>
    <x v="273"/>
    <s v="DIS-E Cap Blanket"/>
    <d v="2010-01-01T00:00:00"/>
    <x v="4"/>
    <n v="201504"/>
    <x v="0"/>
    <x v="0"/>
    <s v="365000"/>
    <s v="028                                "/>
    <s v="00"/>
    <s v="UADD    "/>
    <x v="3991"/>
    <s v="2055"/>
    <s v="ZPJ34"/>
    <x v="16"/>
    <s v="Elec Distribution 360-373"/>
    <s v="Programs"/>
  </r>
  <r>
    <s v="ZPJ34"/>
    <x v="16"/>
    <x v="273"/>
    <x v="273"/>
    <s v="DIS-E Cap Blanket"/>
    <d v="2010-01-01T00:00:00"/>
    <x v="4"/>
    <n v="201504"/>
    <x v="0"/>
    <x v="0"/>
    <s v="366000"/>
    <s v="028                                "/>
    <s v="00"/>
    <s v="UADD    "/>
    <x v="3992"/>
    <s v="2055"/>
    <s v="ZPJ34"/>
    <x v="16"/>
    <s v="Elec Distribution 360-373"/>
    <s v="Programs"/>
  </r>
  <r>
    <s v="ZPJ34"/>
    <x v="16"/>
    <x v="273"/>
    <x v="273"/>
    <s v="DIS-E Cap Blanket"/>
    <d v="2010-01-01T00:00:00"/>
    <x v="4"/>
    <n v="201504"/>
    <x v="0"/>
    <x v="0"/>
    <s v="367000"/>
    <s v="028                                "/>
    <s v="00"/>
    <s v="UADD    "/>
    <x v="3991"/>
    <s v="2055"/>
    <s v="ZPJ34"/>
    <x v="16"/>
    <s v="Elec Distribution 360-373"/>
    <s v="Programs"/>
  </r>
  <r>
    <s v="ZPJ34"/>
    <x v="16"/>
    <x v="273"/>
    <x v="273"/>
    <s v="DIS-E Cap Blanket"/>
    <d v="2010-01-01T00:00:00"/>
    <x v="4"/>
    <n v="201504"/>
    <x v="0"/>
    <x v="0"/>
    <s v="368000"/>
    <s v="028                                "/>
    <s v="00"/>
    <s v="UADD    "/>
    <x v="3991"/>
    <s v="2055"/>
    <s v="ZPJ34"/>
    <x v="16"/>
    <s v="Elec Distribution 360-373"/>
    <s v="Programs"/>
  </r>
  <r>
    <s v="ZPJ34"/>
    <x v="16"/>
    <x v="273"/>
    <x v="273"/>
    <s v="DIS-E Cap Blanket"/>
    <d v="2010-01-01T00:00:00"/>
    <x v="4"/>
    <n v="201504"/>
    <x v="0"/>
    <x v="0"/>
    <s v="369100"/>
    <s v="028                                "/>
    <s v="00"/>
    <s v="UADD    "/>
    <x v="3991"/>
    <s v="2055"/>
    <s v="ZPJ34"/>
    <x v="16"/>
    <s v="Elec Distribution 360-373"/>
    <s v="Programs"/>
  </r>
  <r>
    <s v="ZPJ34"/>
    <x v="16"/>
    <x v="273"/>
    <x v="273"/>
    <s v="DIS-E Cap Blanket"/>
    <d v="2010-01-01T00:00:00"/>
    <x v="4"/>
    <n v="201504"/>
    <x v="0"/>
    <x v="0"/>
    <s v="369300"/>
    <s v="028                                "/>
    <s v="00"/>
    <s v="UADD    "/>
    <x v="3993"/>
    <s v="2055"/>
    <s v="ZPJ34"/>
    <x v="16"/>
    <s v="Elec Distribution 360-373"/>
    <s v="Programs"/>
  </r>
  <r>
    <s v="ZPJ34"/>
    <x v="16"/>
    <x v="273"/>
    <x v="273"/>
    <s v="DIS-E Cap Blanket"/>
    <d v="2010-01-01T00:00:00"/>
    <x v="4"/>
    <n v="201504"/>
    <x v="0"/>
    <x v="0"/>
    <s v="373300"/>
    <s v="028                                "/>
    <s v="00"/>
    <s v="UADD    "/>
    <x v="3991"/>
    <s v="2055"/>
    <s v="ZPJ34"/>
    <x v="16"/>
    <s v="Elec Distribution 360-373"/>
    <s v="Programs"/>
  </r>
  <r>
    <s v="ZPJ34"/>
    <x v="16"/>
    <x v="273"/>
    <x v="273"/>
    <s v="DIS-E Cap Blanket"/>
    <d v="2010-01-01T00:00:00"/>
    <x v="4"/>
    <n v="201504"/>
    <x v="0"/>
    <x v="0"/>
    <s v="373400"/>
    <s v="028                                "/>
    <s v="00"/>
    <s v="UADD    "/>
    <x v="3991"/>
    <s v="2055"/>
    <s v="ZPJ34"/>
    <x v="16"/>
    <s v="Elec Distribution 360-373"/>
    <s v="Programs"/>
  </r>
  <r>
    <s v="ZBC34"/>
    <x v="16"/>
    <x v="277"/>
    <x v="277"/>
    <s v="DIS-E Cap Blanket"/>
    <d v="2010-01-01T00:00:00"/>
    <x v="4"/>
    <n v="201504"/>
    <x v="0"/>
    <x v="0"/>
    <s v="364000"/>
    <s v="028                                "/>
    <s v="00"/>
    <s v="UADD    "/>
    <x v="7978"/>
    <s v="2055"/>
    <s v="ZBC34"/>
    <x v="16"/>
    <s v="Elec Distribution 360-373"/>
    <s v="Programs"/>
  </r>
  <r>
    <s v="ZCJ34"/>
    <x v="16"/>
    <x v="279"/>
    <x v="279"/>
    <s v="DIS-E Cap Blanket"/>
    <d v="2010-01-01T00:00:00"/>
    <x v="4"/>
    <n v="201504"/>
    <x v="0"/>
    <x v="1"/>
    <s v="364000"/>
    <s v="038                                "/>
    <s v="00"/>
    <s v="UADD    "/>
    <x v="7979"/>
    <s v="2055"/>
    <s v="ZCJ34"/>
    <x v="16"/>
    <s v="Elec Distribution 360-373"/>
    <s v="Programs"/>
  </r>
  <r>
    <s v="ZCM34"/>
    <x v="16"/>
    <x v="998"/>
    <x v="998"/>
    <s v="DIS-E Cap Blanket"/>
    <d v="2010-01-01T00:00:00"/>
    <x v="4"/>
    <n v="201504"/>
    <x v="0"/>
    <x v="1"/>
    <s v="364000"/>
    <s v="038                                "/>
    <s v="00"/>
    <s v="UADD    "/>
    <x v="7980"/>
    <s v="2055"/>
    <s v="ZCM34"/>
    <x v="16"/>
    <s v="Elec Distribution 360-373"/>
    <s v="Programs"/>
  </r>
  <r>
    <s v="ZCM34"/>
    <x v="16"/>
    <x v="998"/>
    <x v="998"/>
    <s v="DIS-E Cap Blanket"/>
    <d v="2010-01-01T00:00:00"/>
    <x v="4"/>
    <n v="201504"/>
    <x v="0"/>
    <x v="1"/>
    <s v="365000"/>
    <s v="038                                "/>
    <s v="00"/>
    <s v="UADD    "/>
    <x v="7981"/>
    <s v="2055"/>
    <s v="ZCM34"/>
    <x v="16"/>
    <s v="Elec Distribution 360-373"/>
    <s v="Programs"/>
  </r>
  <r>
    <s v="ZCM34"/>
    <x v="16"/>
    <x v="998"/>
    <x v="998"/>
    <s v="DIS-E Cap Blanket"/>
    <d v="2010-01-01T00:00:00"/>
    <x v="4"/>
    <n v="201504"/>
    <x v="0"/>
    <x v="1"/>
    <s v="366000"/>
    <s v="038                                "/>
    <s v="00"/>
    <s v="UADD    "/>
    <x v="7982"/>
    <s v="2055"/>
    <s v="ZCM34"/>
    <x v="16"/>
    <s v="Elec Distribution 360-373"/>
    <s v="Programs"/>
  </r>
  <r>
    <s v="ZCM34"/>
    <x v="16"/>
    <x v="998"/>
    <x v="998"/>
    <s v="DIS-E Cap Blanket"/>
    <d v="2010-01-01T00:00:00"/>
    <x v="4"/>
    <n v="201504"/>
    <x v="0"/>
    <x v="1"/>
    <s v="367000"/>
    <s v="038                                "/>
    <s v="00"/>
    <s v="UADD    "/>
    <x v="7983"/>
    <s v="2055"/>
    <s v="ZCM34"/>
    <x v="16"/>
    <s v="Elec Distribution 360-373"/>
    <s v="Programs"/>
  </r>
  <r>
    <s v="ZCM34"/>
    <x v="16"/>
    <x v="998"/>
    <x v="998"/>
    <s v="DIS-E Cap Blanket"/>
    <d v="2010-01-01T00:00:00"/>
    <x v="4"/>
    <n v="201504"/>
    <x v="0"/>
    <x v="1"/>
    <s v="368000"/>
    <s v="038                                "/>
    <s v="00"/>
    <s v="UADD    "/>
    <x v="7984"/>
    <s v="2055"/>
    <s v="ZCM34"/>
    <x v="16"/>
    <s v="Elec Distribution 360-373"/>
    <s v="Programs"/>
  </r>
  <r>
    <s v="ZCM34"/>
    <x v="16"/>
    <x v="998"/>
    <x v="998"/>
    <s v="DIS-E Cap Blanket"/>
    <d v="2010-01-01T00:00:00"/>
    <x v="4"/>
    <n v="201504"/>
    <x v="0"/>
    <x v="1"/>
    <s v="369100"/>
    <s v="038                                "/>
    <s v="00"/>
    <s v="UADD    "/>
    <x v="7985"/>
    <s v="2055"/>
    <s v="ZCM34"/>
    <x v="16"/>
    <s v="Elec Distribution 360-373"/>
    <s v="Programs"/>
  </r>
  <r>
    <s v="ZCM34"/>
    <x v="16"/>
    <x v="998"/>
    <x v="998"/>
    <s v="DIS-E Cap Blanket"/>
    <d v="2010-01-01T00:00:00"/>
    <x v="4"/>
    <n v="201504"/>
    <x v="0"/>
    <x v="1"/>
    <s v="369300"/>
    <s v="038                                "/>
    <s v="00"/>
    <s v="UADD    "/>
    <x v="7986"/>
    <s v="2055"/>
    <s v="ZCM34"/>
    <x v="16"/>
    <s v="Elec Distribution 360-373"/>
    <s v="Programs"/>
  </r>
  <r>
    <s v="ZCM34"/>
    <x v="16"/>
    <x v="998"/>
    <x v="998"/>
    <s v="DIS-E Cap Blanket"/>
    <d v="2010-01-01T00:00:00"/>
    <x v="4"/>
    <n v="201504"/>
    <x v="0"/>
    <x v="1"/>
    <s v="373300"/>
    <s v="038                                "/>
    <s v="00"/>
    <s v="UADD    "/>
    <x v="7987"/>
    <s v="2055"/>
    <s v="ZCM34"/>
    <x v="16"/>
    <s v="Elec Distribution 360-373"/>
    <s v="Programs"/>
  </r>
  <r>
    <s v="ZCM34"/>
    <x v="16"/>
    <x v="998"/>
    <x v="998"/>
    <s v="DIS-E Cap Blanket"/>
    <d v="2010-01-01T00:00:00"/>
    <x v="4"/>
    <n v="201504"/>
    <x v="0"/>
    <x v="1"/>
    <s v="373400"/>
    <s v="038                                "/>
    <s v="00"/>
    <s v="UADD    "/>
    <x v="7988"/>
    <s v="2055"/>
    <s v="ZCM34"/>
    <x v="16"/>
    <s v="Elec Distribution 360-373"/>
    <s v="Programs"/>
  </r>
  <r>
    <s v="ZCM34"/>
    <x v="16"/>
    <x v="280"/>
    <x v="280"/>
    <s v="DIS-E Cap Blanket"/>
    <d v="2010-01-01T00:00:00"/>
    <x v="4"/>
    <n v="201504"/>
    <x v="0"/>
    <x v="1"/>
    <s v="364000"/>
    <s v="038                                "/>
    <s v="00"/>
    <s v="UADD    "/>
    <x v="7989"/>
    <s v="2055"/>
    <s v="ZCM34"/>
    <x v="16"/>
    <s v="Elec Distribution 360-373"/>
    <s v="Programs"/>
  </r>
  <r>
    <s v="ZCM34"/>
    <x v="16"/>
    <x v="280"/>
    <x v="280"/>
    <s v="DIS-E Cap Blanket"/>
    <d v="2010-01-01T00:00:00"/>
    <x v="4"/>
    <n v="201504"/>
    <x v="0"/>
    <x v="1"/>
    <s v="365000"/>
    <s v="038                                "/>
    <s v="00"/>
    <s v="UADD    "/>
    <x v="7990"/>
    <s v="2055"/>
    <s v="ZCM34"/>
    <x v="16"/>
    <s v="Elec Distribution 360-373"/>
    <s v="Programs"/>
  </r>
  <r>
    <s v="ZCM34"/>
    <x v="16"/>
    <x v="280"/>
    <x v="280"/>
    <s v="DIS-E Cap Blanket"/>
    <d v="2010-01-01T00:00:00"/>
    <x v="4"/>
    <n v="201504"/>
    <x v="0"/>
    <x v="1"/>
    <s v="367000"/>
    <s v="038                                "/>
    <s v="00"/>
    <s v="UADD    "/>
    <x v="7991"/>
    <s v="2055"/>
    <s v="ZCM34"/>
    <x v="16"/>
    <s v="Elec Distribution 360-373"/>
    <s v="Programs"/>
  </r>
  <r>
    <s v="ZLL34"/>
    <x v="16"/>
    <x v="281"/>
    <x v="281"/>
    <s v="DIS-E Cap Blanket"/>
    <d v="2010-01-01T00:00:00"/>
    <x v="4"/>
    <n v="201504"/>
    <x v="0"/>
    <x v="1"/>
    <s v="364000"/>
    <s v="038                                "/>
    <s v="00"/>
    <s v="UADD    "/>
    <x v="7992"/>
    <s v="2055"/>
    <s v="ZLL34"/>
    <x v="16"/>
    <s v="Elec Distribution 360-373"/>
    <s v="Programs"/>
  </r>
  <r>
    <s v="ZLL34"/>
    <x v="16"/>
    <x v="281"/>
    <x v="281"/>
    <s v="DIS-E Cap Blanket"/>
    <d v="2010-01-01T00:00:00"/>
    <x v="4"/>
    <n v="201504"/>
    <x v="0"/>
    <x v="1"/>
    <s v="365000"/>
    <s v="038                                "/>
    <s v="00"/>
    <s v="UADD    "/>
    <x v="7993"/>
    <s v="2055"/>
    <s v="ZLL34"/>
    <x v="16"/>
    <s v="Elec Distribution 360-373"/>
    <s v="Programs"/>
  </r>
  <r>
    <s v="ZLL34"/>
    <x v="16"/>
    <x v="281"/>
    <x v="281"/>
    <s v="DIS-E Cap Blanket"/>
    <d v="2010-01-01T00:00:00"/>
    <x v="4"/>
    <n v="201504"/>
    <x v="0"/>
    <x v="1"/>
    <s v="367000"/>
    <s v="038                                "/>
    <s v="00"/>
    <s v="UADD    "/>
    <x v="7992"/>
    <s v="2055"/>
    <s v="ZLL34"/>
    <x v="16"/>
    <s v="Elec Distribution 360-373"/>
    <s v="Programs"/>
  </r>
  <r>
    <s v="ZLL34"/>
    <x v="16"/>
    <x v="282"/>
    <x v="282"/>
    <s v="DIS-E Cap Blanket"/>
    <d v="2010-01-01T00:00:00"/>
    <x v="4"/>
    <n v="201504"/>
    <x v="0"/>
    <x v="1"/>
    <s v="364000"/>
    <s v="038                                "/>
    <s v="00"/>
    <s v="UADD    "/>
    <x v="7994"/>
    <s v="2055"/>
    <s v="ZLL34"/>
    <x v="16"/>
    <s v="Elec Distribution 360-373"/>
    <s v="Programs"/>
  </r>
  <r>
    <s v="ZLL34"/>
    <x v="16"/>
    <x v="282"/>
    <x v="282"/>
    <s v="DIS-E Cap Blanket"/>
    <d v="2010-01-01T00:00:00"/>
    <x v="4"/>
    <n v="201504"/>
    <x v="0"/>
    <x v="1"/>
    <s v="365000"/>
    <s v="038                                "/>
    <s v="00"/>
    <s v="UADD    "/>
    <x v="7995"/>
    <s v="2055"/>
    <s v="ZLL34"/>
    <x v="16"/>
    <s v="Elec Distribution 360-373"/>
    <s v="Programs"/>
  </r>
  <r>
    <s v="ZLL34"/>
    <x v="16"/>
    <x v="282"/>
    <x v="282"/>
    <s v="DIS-E Cap Blanket"/>
    <d v="2010-01-01T00:00:00"/>
    <x v="4"/>
    <n v="201504"/>
    <x v="0"/>
    <x v="1"/>
    <s v="366000"/>
    <s v="038                                "/>
    <s v="00"/>
    <s v="UADD    "/>
    <x v="6395"/>
    <s v="2055"/>
    <s v="ZLL34"/>
    <x v="16"/>
    <s v="Elec Distribution 360-373"/>
    <s v="Programs"/>
  </r>
  <r>
    <s v="ZLL34"/>
    <x v="16"/>
    <x v="282"/>
    <x v="282"/>
    <s v="DIS-E Cap Blanket"/>
    <d v="2010-01-01T00:00:00"/>
    <x v="4"/>
    <n v="201504"/>
    <x v="0"/>
    <x v="1"/>
    <s v="367000"/>
    <s v="038                                "/>
    <s v="00"/>
    <s v="UADD    "/>
    <x v="7996"/>
    <s v="2055"/>
    <s v="ZLL34"/>
    <x v="16"/>
    <s v="Elec Distribution 360-373"/>
    <s v="Programs"/>
  </r>
  <r>
    <s v="ZPJ34"/>
    <x v="16"/>
    <x v="286"/>
    <x v="286"/>
    <s v="DIS-E Cap Blanket"/>
    <d v="2010-01-01T00:00:00"/>
    <x v="4"/>
    <n v="201504"/>
    <x v="0"/>
    <x v="1"/>
    <s v="364000"/>
    <s v="038                                "/>
    <s v="00"/>
    <s v="UADD    "/>
    <x v="7997"/>
    <s v="2055"/>
    <s v="ZPJ34"/>
    <x v="16"/>
    <s v="Elec Distribution 360-373"/>
    <s v="Programs"/>
  </r>
  <r>
    <s v="ZPJ34"/>
    <x v="16"/>
    <x v="286"/>
    <x v="286"/>
    <s v="DIS-E Cap Blanket"/>
    <d v="2010-01-01T00:00:00"/>
    <x v="4"/>
    <n v="201504"/>
    <x v="0"/>
    <x v="1"/>
    <s v="365000"/>
    <s v="038                                "/>
    <s v="00"/>
    <s v="UADD    "/>
    <x v="7998"/>
    <s v="2055"/>
    <s v="ZPJ34"/>
    <x v="16"/>
    <s v="Elec Distribution 360-373"/>
    <s v="Programs"/>
  </r>
  <r>
    <s v="ZPJ34"/>
    <x v="16"/>
    <x v="286"/>
    <x v="286"/>
    <s v="DIS-E Cap Blanket"/>
    <d v="2010-01-01T00:00:00"/>
    <x v="4"/>
    <n v="201504"/>
    <x v="0"/>
    <x v="1"/>
    <s v="366000"/>
    <s v="038                                "/>
    <s v="00"/>
    <s v="UADD    "/>
    <x v="6468"/>
    <s v="2055"/>
    <s v="ZPJ34"/>
    <x v="16"/>
    <s v="Elec Distribution 360-373"/>
    <s v="Programs"/>
  </r>
  <r>
    <s v="ZPJ34"/>
    <x v="16"/>
    <x v="286"/>
    <x v="286"/>
    <s v="DIS-E Cap Blanket"/>
    <d v="2010-01-01T00:00:00"/>
    <x v="4"/>
    <n v="201504"/>
    <x v="0"/>
    <x v="1"/>
    <s v="367000"/>
    <s v="038                                "/>
    <s v="00"/>
    <s v="UADD    "/>
    <x v="7999"/>
    <s v="2055"/>
    <s v="ZPJ34"/>
    <x v="16"/>
    <s v="Elec Distribution 360-373"/>
    <s v="Programs"/>
  </r>
  <r>
    <s v="ZPJ34"/>
    <x v="16"/>
    <x v="286"/>
    <x v="286"/>
    <s v="DIS-E Cap Blanket"/>
    <d v="2010-01-01T00:00:00"/>
    <x v="4"/>
    <n v="201504"/>
    <x v="0"/>
    <x v="1"/>
    <s v="368000"/>
    <s v="038                                "/>
    <s v="00"/>
    <s v="UADD    "/>
    <x v="5219"/>
    <s v="2055"/>
    <s v="ZPJ34"/>
    <x v="16"/>
    <s v="Elec Distribution 360-373"/>
    <s v="Programs"/>
  </r>
  <r>
    <s v="ZPJ34"/>
    <x v="16"/>
    <x v="286"/>
    <x v="286"/>
    <s v="DIS-E Cap Blanket"/>
    <d v="2010-01-01T00:00:00"/>
    <x v="4"/>
    <n v="201504"/>
    <x v="0"/>
    <x v="1"/>
    <s v="369300"/>
    <s v="038                                "/>
    <s v="00"/>
    <s v="UADD    "/>
    <x v="46"/>
    <s v="2055"/>
    <s v="ZPJ34"/>
    <x v="16"/>
    <s v="Elec Distribution 360-373"/>
    <s v="Programs"/>
  </r>
  <r>
    <s v="ZLL34"/>
    <x v="16"/>
    <x v="287"/>
    <x v="287"/>
    <s v="DIS-E Cap Blanket"/>
    <d v="2010-01-01T00:00:00"/>
    <x v="4"/>
    <n v="201504"/>
    <x v="0"/>
    <x v="0"/>
    <s v="364000"/>
    <s v="028                                "/>
    <s v="00"/>
    <s v="UADD    "/>
    <x v="239"/>
    <s v="2055"/>
    <s v="ZLL34"/>
    <x v="16"/>
    <s v="Elec Distribution 360-373"/>
    <s v="Programs"/>
  </r>
  <r>
    <s v="ZLL34"/>
    <x v="16"/>
    <x v="287"/>
    <x v="287"/>
    <s v="DIS-E Cap Blanket"/>
    <d v="2010-01-01T00:00:00"/>
    <x v="4"/>
    <n v="201504"/>
    <x v="0"/>
    <x v="0"/>
    <s v="365000"/>
    <s v="028                                "/>
    <s v="00"/>
    <s v="UADD    "/>
    <x v="8000"/>
    <s v="2055"/>
    <s v="ZLL34"/>
    <x v="16"/>
    <s v="Elec Distribution 360-373"/>
    <s v="Programs"/>
  </r>
  <r>
    <s v="ZLL34"/>
    <x v="16"/>
    <x v="287"/>
    <x v="287"/>
    <s v="DIS-E Cap Blanket"/>
    <d v="2010-01-01T00:00:00"/>
    <x v="4"/>
    <n v="201504"/>
    <x v="0"/>
    <x v="0"/>
    <s v="366000"/>
    <s v="028                                "/>
    <s v="00"/>
    <s v="UADD    "/>
    <x v="239"/>
    <s v="2055"/>
    <s v="ZLL34"/>
    <x v="16"/>
    <s v="Elec Distribution 360-373"/>
    <s v="Programs"/>
  </r>
  <r>
    <s v="ZLL34"/>
    <x v="16"/>
    <x v="287"/>
    <x v="287"/>
    <s v="DIS-E Cap Blanket"/>
    <d v="2010-01-01T00:00:00"/>
    <x v="4"/>
    <n v="201504"/>
    <x v="0"/>
    <x v="0"/>
    <s v="367000"/>
    <s v="028                                "/>
    <s v="00"/>
    <s v="UADD    "/>
    <x v="8001"/>
    <s v="2055"/>
    <s v="ZLL34"/>
    <x v="16"/>
    <s v="Elec Distribution 360-373"/>
    <s v="Programs"/>
  </r>
  <r>
    <s v="ZLL34"/>
    <x v="16"/>
    <x v="287"/>
    <x v="287"/>
    <s v="DIS-E Cap Blanket"/>
    <d v="2010-01-01T00:00:00"/>
    <x v="4"/>
    <n v="201504"/>
    <x v="0"/>
    <x v="0"/>
    <s v="368000"/>
    <s v="028                                "/>
    <s v="00"/>
    <s v="UADD    "/>
    <x v="239"/>
    <s v="2055"/>
    <s v="ZLL34"/>
    <x v="16"/>
    <s v="Elec Distribution 360-373"/>
    <s v="Programs"/>
  </r>
  <r>
    <s v="ZLL34"/>
    <x v="16"/>
    <x v="287"/>
    <x v="287"/>
    <s v="DIS-E Cap Blanket"/>
    <d v="2010-01-01T00:00:00"/>
    <x v="4"/>
    <n v="201504"/>
    <x v="0"/>
    <x v="0"/>
    <s v="369300"/>
    <s v="028                                "/>
    <s v="00"/>
    <s v="UADD    "/>
    <x v="239"/>
    <s v="2055"/>
    <s v="ZLL34"/>
    <x v="16"/>
    <s v="Elec Distribution 360-373"/>
    <s v="Programs"/>
  </r>
  <r>
    <s v="ZPJ34"/>
    <x v="16"/>
    <x v="288"/>
    <x v="288"/>
    <s v="DIS-E Cap Blanket"/>
    <d v="2010-01-01T00:00:00"/>
    <x v="4"/>
    <n v="201504"/>
    <x v="0"/>
    <x v="0"/>
    <s v="364000"/>
    <s v="028                                "/>
    <s v="00"/>
    <s v="UADD    "/>
    <x v="239"/>
    <s v="2055"/>
    <s v="ZPJ34"/>
    <x v="16"/>
    <s v="Elec Distribution 360-373"/>
    <s v="Programs"/>
  </r>
  <r>
    <s v="ZPJ34"/>
    <x v="16"/>
    <x v="288"/>
    <x v="288"/>
    <s v="DIS-E Cap Blanket"/>
    <d v="2010-01-01T00:00:00"/>
    <x v="4"/>
    <n v="201504"/>
    <x v="0"/>
    <x v="0"/>
    <s v="365000"/>
    <s v="028                                "/>
    <s v="00"/>
    <s v="UADD    "/>
    <x v="239"/>
    <s v="2055"/>
    <s v="ZPJ34"/>
    <x v="16"/>
    <s v="Elec Distribution 360-373"/>
    <s v="Programs"/>
  </r>
  <r>
    <s v="ZPJ34"/>
    <x v="16"/>
    <x v="288"/>
    <x v="288"/>
    <s v="DIS-E Cap Blanket"/>
    <d v="2010-01-01T00:00:00"/>
    <x v="4"/>
    <n v="201504"/>
    <x v="0"/>
    <x v="0"/>
    <s v="366000"/>
    <s v="028                                "/>
    <s v="00"/>
    <s v="UADD    "/>
    <x v="239"/>
    <s v="2055"/>
    <s v="ZPJ34"/>
    <x v="16"/>
    <s v="Elec Distribution 360-373"/>
    <s v="Programs"/>
  </r>
  <r>
    <s v="ZPJ34"/>
    <x v="16"/>
    <x v="288"/>
    <x v="288"/>
    <s v="DIS-E Cap Blanket"/>
    <d v="2010-01-01T00:00:00"/>
    <x v="4"/>
    <n v="201504"/>
    <x v="0"/>
    <x v="0"/>
    <s v="367000"/>
    <s v="028                                "/>
    <s v="00"/>
    <s v="UADD    "/>
    <x v="239"/>
    <s v="2055"/>
    <s v="ZPJ34"/>
    <x v="16"/>
    <s v="Elec Distribution 360-373"/>
    <s v="Programs"/>
  </r>
  <r>
    <s v="ZPJ34"/>
    <x v="16"/>
    <x v="288"/>
    <x v="288"/>
    <s v="DIS-E Cap Blanket"/>
    <d v="2010-01-01T00:00:00"/>
    <x v="4"/>
    <n v="201504"/>
    <x v="0"/>
    <x v="0"/>
    <s v="368000"/>
    <s v="028                                "/>
    <s v="00"/>
    <s v="UADD    "/>
    <x v="239"/>
    <s v="2055"/>
    <s v="ZPJ34"/>
    <x v="16"/>
    <s v="Elec Distribution 360-373"/>
    <s v="Programs"/>
  </r>
  <r>
    <s v="ZPJ34"/>
    <x v="16"/>
    <x v="288"/>
    <x v="288"/>
    <s v="DIS-E Cap Blanket"/>
    <d v="2010-01-01T00:00:00"/>
    <x v="4"/>
    <n v="201504"/>
    <x v="0"/>
    <x v="0"/>
    <s v="369300"/>
    <s v="028                                "/>
    <s v="00"/>
    <s v="UADD    "/>
    <x v="239"/>
    <s v="2055"/>
    <s v="ZPJ34"/>
    <x v="16"/>
    <s v="Elec Distribution 360-373"/>
    <s v="Programs"/>
  </r>
  <r>
    <s v="ZPJ34"/>
    <x v="16"/>
    <x v="288"/>
    <x v="288"/>
    <s v="DIS-E Cap Blanket"/>
    <d v="2010-01-01T00:00:00"/>
    <x v="4"/>
    <n v="201504"/>
    <x v="0"/>
    <x v="0"/>
    <s v="373400"/>
    <s v="028                                "/>
    <s v="00"/>
    <s v="UADD    "/>
    <x v="8002"/>
    <s v="2055"/>
    <s v="ZPJ34"/>
    <x v="16"/>
    <s v="Elec Distribution 360-373"/>
    <s v="Programs"/>
  </r>
  <r>
    <s v="ZCS34"/>
    <x v="16"/>
    <x v="291"/>
    <x v="291"/>
    <s v="DIS-E Cap Blanket"/>
    <d v="2010-01-01T00:00:00"/>
    <x v="4"/>
    <n v="201504"/>
    <x v="0"/>
    <x v="1"/>
    <s v="364000"/>
    <s v="038                                "/>
    <s v="00"/>
    <s v="UADD    "/>
    <x v="8003"/>
    <s v="2055"/>
    <s v="ZCS34"/>
    <x v="16"/>
    <s v="Elec Distribution 360-373"/>
    <s v="Programs"/>
  </r>
  <r>
    <s v="ZCS34"/>
    <x v="16"/>
    <x v="291"/>
    <x v="291"/>
    <s v="DIS-E Cap Blanket"/>
    <d v="2010-01-01T00:00:00"/>
    <x v="4"/>
    <n v="201504"/>
    <x v="0"/>
    <x v="1"/>
    <s v="365000"/>
    <s v="038                                "/>
    <s v="00"/>
    <s v="UADD    "/>
    <x v="8004"/>
    <s v="2055"/>
    <s v="ZCS34"/>
    <x v="16"/>
    <s v="Elec Distribution 360-373"/>
    <s v="Programs"/>
  </r>
  <r>
    <s v="ZLL34"/>
    <x v="16"/>
    <x v="292"/>
    <x v="292"/>
    <s v="DIS-E Cap Blanket"/>
    <d v="2010-01-01T00:00:00"/>
    <x v="4"/>
    <n v="201504"/>
    <x v="0"/>
    <x v="1"/>
    <s v="364000"/>
    <s v="038                                "/>
    <s v="00"/>
    <s v="UADD    "/>
    <x v="8005"/>
    <s v="2055"/>
    <s v="ZLL34"/>
    <x v="16"/>
    <s v="Elec Distribution 360-373"/>
    <s v="Programs"/>
  </r>
  <r>
    <s v="ZLL34"/>
    <x v="16"/>
    <x v="292"/>
    <x v="292"/>
    <s v="DIS-E Cap Blanket"/>
    <d v="2010-01-01T00:00:00"/>
    <x v="4"/>
    <n v="201504"/>
    <x v="0"/>
    <x v="1"/>
    <s v="367000"/>
    <s v="038                                "/>
    <s v="00"/>
    <s v="UADD    "/>
    <x v="8006"/>
    <s v="2055"/>
    <s v="ZLL34"/>
    <x v="16"/>
    <s v="Elec Distribution 360-373"/>
    <s v="Programs"/>
  </r>
  <r>
    <s v="ZPJ34"/>
    <x v="16"/>
    <x v="293"/>
    <x v="293"/>
    <s v="DIS-E Cap Blanket"/>
    <d v="2010-01-01T00:00:00"/>
    <x v="4"/>
    <n v="201504"/>
    <x v="0"/>
    <x v="1"/>
    <s v="364000"/>
    <s v="038                                "/>
    <s v="00"/>
    <s v="UADD    "/>
    <x v="8007"/>
    <s v="2055"/>
    <s v="ZPJ34"/>
    <x v="16"/>
    <s v="Elec Distribution 360-373"/>
    <s v="Programs"/>
  </r>
  <r>
    <s v="ZPJ34"/>
    <x v="16"/>
    <x v="293"/>
    <x v="293"/>
    <s v="DIS-E Cap Blanket"/>
    <d v="2010-01-01T00:00:00"/>
    <x v="4"/>
    <n v="201504"/>
    <x v="0"/>
    <x v="1"/>
    <s v="365000"/>
    <s v="038                                "/>
    <s v="00"/>
    <s v="UADD    "/>
    <x v="8008"/>
    <s v="2055"/>
    <s v="ZPJ34"/>
    <x v="16"/>
    <s v="Elec Distribution 360-373"/>
    <s v="Programs"/>
  </r>
  <r>
    <s v="ZPJ34"/>
    <x v="16"/>
    <x v="293"/>
    <x v="293"/>
    <s v="DIS-E Cap Blanket"/>
    <d v="2010-01-01T00:00:00"/>
    <x v="4"/>
    <n v="201504"/>
    <x v="0"/>
    <x v="1"/>
    <s v="366000"/>
    <s v="038                                "/>
    <s v="00"/>
    <s v="UADD    "/>
    <x v="8009"/>
    <s v="2055"/>
    <s v="ZPJ34"/>
    <x v="16"/>
    <s v="Elec Distribution 360-373"/>
    <s v="Programs"/>
  </r>
  <r>
    <s v="ZPJ34"/>
    <x v="16"/>
    <x v="293"/>
    <x v="293"/>
    <s v="DIS-E Cap Blanket"/>
    <d v="2010-01-01T00:00:00"/>
    <x v="4"/>
    <n v="201504"/>
    <x v="0"/>
    <x v="1"/>
    <s v="367000"/>
    <s v="038                                "/>
    <s v="00"/>
    <s v="UADD    "/>
    <x v="8010"/>
    <s v="2055"/>
    <s v="ZPJ34"/>
    <x v="16"/>
    <s v="Elec Distribution 360-373"/>
    <s v="Programs"/>
  </r>
  <r>
    <s v="ZPJ34"/>
    <x v="16"/>
    <x v="293"/>
    <x v="293"/>
    <s v="DIS-E Cap Blanket"/>
    <d v="2010-01-01T00:00:00"/>
    <x v="4"/>
    <n v="201504"/>
    <x v="0"/>
    <x v="1"/>
    <s v="368000"/>
    <s v="038                                "/>
    <s v="00"/>
    <s v="UADD    "/>
    <x v="8011"/>
    <s v="2055"/>
    <s v="ZPJ34"/>
    <x v="16"/>
    <s v="Elec Distribution 360-373"/>
    <s v="Programs"/>
  </r>
  <r>
    <s v="ZPJ34"/>
    <x v="16"/>
    <x v="293"/>
    <x v="293"/>
    <s v="DIS-E Cap Blanket"/>
    <d v="2010-01-01T00:00:00"/>
    <x v="4"/>
    <n v="201504"/>
    <x v="0"/>
    <x v="1"/>
    <s v="369300"/>
    <s v="038                                "/>
    <s v="00"/>
    <s v="UADD    "/>
    <x v="8012"/>
    <s v="2055"/>
    <s v="ZPJ34"/>
    <x v="16"/>
    <s v="Elec Distribution 360-373"/>
    <s v="Programs"/>
  </r>
  <r>
    <s v="ZPJ34"/>
    <x v="16"/>
    <x v="295"/>
    <x v="295"/>
    <s v="DIS-E Cap Blanket"/>
    <d v="2010-01-01T00:00:00"/>
    <x v="4"/>
    <n v="201504"/>
    <x v="0"/>
    <x v="1"/>
    <s v="364000"/>
    <s v="038                                "/>
    <s v="00"/>
    <s v="UADD    "/>
    <x v="8013"/>
    <s v="2055"/>
    <s v="ZPJ34"/>
    <x v="16"/>
    <s v="Elec Distribution 360-373"/>
    <s v="Programs"/>
  </r>
  <r>
    <s v="ZPJ34"/>
    <x v="16"/>
    <x v="295"/>
    <x v="295"/>
    <s v="DIS-E Cap Blanket"/>
    <d v="2010-01-01T00:00:00"/>
    <x v="4"/>
    <n v="201504"/>
    <x v="0"/>
    <x v="1"/>
    <s v="365000"/>
    <s v="038                                "/>
    <s v="00"/>
    <s v="UADD    "/>
    <x v="8014"/>
    <s v="2055"/>
    <s v="ZPJ34"/>
    <x v="16"/>
    <s v="Elec Distribution 360-373"/>
    <s v="Programs"/>
  </r>
  <r>
    <s v="ZPJ34"/>
    <x v="16"/>
    <x v="295"/>
    <x v="295"/>
    <s v="DIS-E Cap Blanket"/>
    <d v="2010-01-01T00:00:00"/>
    <x v="4"/>
    <n v="201504"/>
    <x v="0"/>
    <x v="1"/>
    <s v="366000"/>
    <s v="038                                "/>
    <s v="00"/>
    <s v="UADD    "/>
    <x v="7545"/>
    <s v="2055"/>
    <s v="ZPJ34"/>
    <x v="16"/>
    <s v="Elec Distribution 360-373"/>
    <s v="Programs"/>
  </r>
  <r>
    <s v="ZPJ34"/>
    <x v="16"/>
    <x v="295"/>
    <x v="295"/>
    <s v="DIS-E Cap Blanket"/>
    <d v="2010-01-01T00:00:00"/>
    <x v="4"/>
    <n v="201504"/>
    <x v="0"/>
    <x v="1"/>
    <s v="367000"/>
    <s v="038                                "/>
    <s v="00"/>
    <s v="UADD    "/>
    <x v="8015"/>
    <s v="2055"/>
    <s v="ZPJ34"/>
    <x v="16"/>
    <s v="Elec Distribution 360-373"/>
    <s v="Programs"/>
  </r>
  <r>
    <s v="ZPJ34"/>
    <x v="16"/>
    <x v="295"/>
    <x v="295"/>
    <s v="DIS-E Cap Blanket"/>
    <d v="2010-01-01T00:00:00"/>
    <x v="4"/>
    <n v="201504"/>
    <x v="0"/>
    <x v="1"/>
    <s v="368000"/>
    <s v="038                                "/>
    <s v="00"/>
    <s v="UADD    "/>
    <x v="8016"/>
    <s v="2055"/>
    <s v="ZPJ34"/>
    <x v="16"/>
    <s v="Elec Distribution 360-373"/>
    <s v="Programs"/>
  </r>
  <r>
    <s v="ZPJ34"/>
    <x v="16"/>
    <x v="295"/>
    <x v="295"/>
    <s v="DIS-E Cap Blanket"/>
    <d v="2010-01-01T00:00:00"/>
    <x v="4"/>
    <n v="201504"/>
    <x v="0"/>
    <x v="1"/>
    <s v="369100"/>
    <s v="038                                "/>
    <s v="00"/>
    <s v="UADD    "/>
    <x v="8017"/>
    <s v="2055"/>
    <s v="ZPJ34"/>
    <x v="16"/>
    <s v="Elec Distribution 360-373"/>
    <s v="Programs"/>
  </r>
  <r>
    <s v="ZPJ34"/>
    <x v="16"/>
    <x v="295"/>
    <x v="295"/>
    <s v="DIS-E Cap Blanket"/>
    <d v="2010-01-01T00:00:00"/>
    <x v="4"/>
    <n v="201504"/>
    <x v="0"/>
    <x v="1"/>
    <s v="369300"/>
    <s v="038                                "/>
    <s v="00"/>
    <s v="UADD    "/>
    <x v="8018"/>
    <s v="2055"/>
    <s v="ZPJ34"/>
    <x v="16"/>
    <s v="Elec Distribution 360-373"/>
    <s v="Programs"/>
  </r>
  <r>
    <s v="ZPJ34"/>
    <x v="16"/>
    <x v="295"/>
    <x v="295"/>
    <s v="DIS-E Cap Blanket"/>
    <d v="2010-01-01T00:00:00"/>
    <x v="4"/>
    <n v="201504"/>
    <x v="0"/>
    <x v="1"/>
    <s v="373300"/>
    <s v="038                                "/>
    <s v="00"/>
    <s v="UADD    "/>
    <x v="8017"/>
    <s v="2055"/>
    <s v="ZPJ34"/>
    <x v="16"/>
    <s v="Elec Distribution 360-373"/>
    <s v="Programs"/>
  </r>
  <r>
    <s v="ZPJ34"/>
    <x v="16"/>
    <x v="295"/>
    <x v="295"/>
    <s v="DIS-E Cap Blanket"/>
    <d v="2010-01-01T00:00:00"/>
    <x v="4"/>
    <n v="201504"/>
    <x v="0"/>
    <x v="1"/>
    <s v="373400"/>
    <s v="038                                "/>
    <s v="00"/>
    <s v="UADD    "/>
    <x v="8017"/>
    <s v="2055"/>
    <s v="ZPJ34"/>
    <x v="16"/>
    <s v="Elec Distribution 360-373"/>
    <s v="Programs"/>
  </r>
  <r>
    <s v="ZDP34"/>
    <x v="16"/>
    <x v="298"/>
    <x v="298"/>
    <s v="DIS-E Cap Blanket"/>
    <d v="2010-01-01T00:00:00"/>
    <x v="4"/>
    <n v="201504"/>
    <x v="0"/>
    <x v="0"/>
    <s v="364000"/>
    <s v="028                                "/>
    <s v="00"/>
    <s v="UADD    "/>
    <x v="8019"/>
    <s v="2055"/>
    <s v="ZDP34"/>
    <x v="16"/>
    <s v="Elec Distribution 360-373"/>
    <s v="Programs"/>
  </r>
  <r>
    <s v="ZDP34"/>
    <x v="16"/>
    <x v="298"/>
    <x v="298"/>
    <s v="DIS-E Cap Blanket"/>
    <d v="2010-01-01T00:00:00"/>
    <x v="4"/>
    <n v="201504"/>
    <x v="0"/>
    <x v="0"/>
    <s v="365000"/>
    <s v="028                                "/>
    <s v="00"/>
    <s v="UADD    "/>
    <x v="8020"/>
    <s v="2055"/>
    <s v="ZDP34"/>
    <x v="16"/>
    <s v="Elec Distribution 360-373"/>
    <s v="Programs"/>
  </r>
  <r>
    <s v="ZBC34"/>
    <x v="16"/>
    <x v="299"/>
    <x v="299"/>
    <s v="DIS-E Cap Blanket"/>
    <d v="2010-01-01T00:00:00"/>
    <x v="4"/>
    <n v="201504"/>
    <x v="0"/>
    <x v="0"/>
    <s v="364000"/>
    <s v="028                                "/>
    <s v="00"/>
    <s v="UADD    "/>
    <x v="8021"/>
    <s v="2055"/>
    <s v="ZBC34"/>
    <x v="16"/>
    <s v="Elec Distribution 360-373"/>
    <s v="Programs"/>
  </r>
  <r>
    <s v="ZBC34"/>
    <x v="16"/>
    <x v="299"/>
    <x v="299"/>
    <s v="DIS-E Cap Blanket"/>
    <d v="2010-01-01T00:00:00"/>
    <x v="4"/>
    <n v="201504"/>
    <x v="0"/>
    <x v="0"/>
    <s v="365000"/>
    <s v="028                                "/>
    <s v="00"/>
    <s v="UADD    "/>
    <x v="8022"/>
    <s v="2055"/>
    <s v="ZBC34"/>
    <x v="16"/>
    <s v="Elec Distribution 360-373"/>
    <s v="Programs"/>
  </r>
  <r>
    <s v="ZBC34"/>
    <x v="16"/>
    <x v="299"/>
    <x v="299"/>
    <s v="DIS-E Cap Blanket"/>
    <d v="2010-01-01T00:00:00"/>
    <x v="4"/>
    <n v="201504"/>
    <x v="0"/>
    <x v="0"/>
    <s v="366000"/>
    <s v="028                                "/>
    <s v="00"/>
    <s v="UADD    "/>
    <x v="8021"/>
    <s v="2055"/>
    <s v="ZBC34"/>
    <x v="16"/>
    <s v="Elec Distribution 360-373"/>
    <s v="Programs"/>
  </r>
  <r>
    <s v="ZBC34"/>
    <x v="16"/>
    <x v="299"/>
    <x v="299"/>
    <s v="DIS-E Cap Blanket"/>
    <d v="2010-01-01T00:00:00"/>
    <x v="4"/>
    <n v="201504"/>
    <x v="0"/>
    <x v="0"/>
    <s v="367000"/>
    <s v="028                                "/>
    <s v="00"/>
    <s v="UADD    "/>
    <x v="8023"/>
    <s v="2055"/>
    <s v="ZBC34"/>
    <x v="16"/>
    <s v="Elec Distribution 360-373"/>
    <s v="Programs"/>
  </r>
  <r>
    <s v="ZBC34"/>
    <x v="16"/>
    <x v="299"/>
    <x v="299"/>
    <s v="DIS-E Cap Blanket"/>
    <d v="2010-01-01T00:00:00"/>
    <x v="4"/>
    <n v="201504"/>
    <x v="0"/>
    <x v="0"/>
    <s v="368000"/>
    <s v="028                                "/>
    <s v="00"/>
    <s v="UADD    "/>
    <x v="8021"/>
    <s v="2055"/>
    <s v="ZBC34"/>
    <x v="16"/>
    <s v="Elec Distribution 360-373"/>
    <s v="Programs"/>
  </r>
  <r>
    <s v="ZBC34"/>
    <x v="16"/>
    <x v="299"/>
    <x v="299"/>
    <s v="DIS-E Cap Blanket"/>
    <d v="2010-01-01T00:00:00"/>
    <x v="4"/>
    <n v="201504"/>
    <x v="0"/>
    <x v="0"/>
    <s v="369100"/>
    <s v="028                                "/>
    <s v="00"/>
    <s v="UADD    "/>
    <x v="8021"/>
    <s v="2055"/>
    <s v="ZBC34"/>
    <x v="16"/>
    <s v="Elec Distribution 360-373"/>
    <s v="Programs"/>
  </r>
  <r>
    <s v="ZBC34"/>
    <x v="16"/>
    <x v="299"/>
    <x v="299"/>
    <s v="DIS-E Cap Blanket"/>
    <d v="2010-01-01T00:00:00"/>
    <x v="4"/>
    <n v="201504"/>
    <x v="0"/>
    <x v="0"/>
    <s v="369300"/>
    <s v="028                                "/>
    <s v="00"/>
    <s v="UADD    "/>
    <x v="8021"/>
    <s v="2055"/>
    <s v="ZBC34"/>
    <x v="16"/>
    <s v="Elec Distribution 360-373"/>
    <s v="Programs"/>
  </r>
  <r>
    <s v="ZBC34"/>
    <x v="16"/>
    <x v="299"/>
    <x v="299"/>
    <s v="DIS-E Cap Blanket"/>
    <d v="2010-01-01T00:00:00"/>
    <x v="4"/>
    <n v="201504"/>
    <x v="0"/>
    <x v="0"/>
    <s v="373300"/>
    <s v="028                                "/>
    <s v="00"/>
    <s v="UADD    "/>
    <x v="8021"/>
    <s v="2055"/>
    <s v="ZBC34"/>
    <x v="16"/>
    <s v="Elec Distribution 360-373"/>
    <s v="Programs"/>
  </r>
  <r>
    <s v="ZBC34"/>
    <x v="16"/>
    <x v="299"/>
    <x v="299"/>
    <s v="DIS-E Cap Blanket"/>
    <d v="2010-01-01T00:00:00"/>
    <x v="4"/>
    <n v="201504"/>
    <x v="0"/>
    <x v="0"/>
    <s v="373400"/>
    <s v="028                                "/>
    <s v="00"/>
    <s v="UADD    "/>
    <x v="8021"/>
    <s v="2055"/>
    <s v="ZBC34"/>
    <x v="16"/>
    <s v="Elec Distribution 360-373"/>
    <s v="Programs"/>
  </r>
  <r>
    <s v="ZBC34"/>
    <x v="16"/>
    <x v="300"/>
    <x v="300"/>
    <s v="DIS-E Cap Blanket"/>
    <d v="2010-01-01T00:00:00"/>
    <x v="4"/>
    <n v="201504"/>
    <x v="0"/>
    <x v="0"/>
    <s v="364000"/>
    <s v="028                                "/>
    <s v="00"/>
    <s v="UADD    "/>
    <x v="8024"/>
    <s v="2055"/>
    <s v="ZBC34"/>
    <x v="16"/>
    <s v="Elec Distribution 360-373"/>
    <s v="Programs"/>
  </r>
  <r>
    <s v="ZBC34"/>
    <x v="16"/>
    <x v="300"/>
    <x v="300"/>
    <s v="DIS-E Cap Blanket"/>
    <d v="2010-01-01T00:00:00"/>
    <x v="4"/>
    <n v="201504"/>
    <x v="0"/>
    <x v="0"/>
    <s v="365000"/>
    <s v="028                                "/>
    <s v="00"/>
    <s v="UADD    "/>
    <x v="239"/>
    <s v="2055"/>
    <s v="ZBC34"/>
    <x v="16"/>
    <s v="Elec Distribution 360-373"/>
    <s v="Programs"/>
  </r>
  <r>
    <s v="ZBC34"/>
    <x v="16"/>
    <x v="300"/>
    <x v="300"/>
    <s v="DIS-E Cap Blanket"/>
    <d v="2010-01-01T00:00:00"/>
    <x v="4"/>
    <n v="201504"/>
    <x v="0"/>
    <x v="0"/>
    <s v="366000"/>
    <s v="028                                "/>
    <s v="00"/>
    <s v="UADD    "/>
    <x v="239"/>
    <s v="2055"/>
    <s v="ZBC34"/>
    <x v="16"/>
    <s v="Elec Distribution 360-373"/>
    <s v="Programs"/>
  </r>
  <r>
    <s v="ZBC34"/>
    <x v="16"/>
    <x v="300"/>
    <x v="300"/>
    <s v="DIS-E Cap Blanket"/>
    <d v="2010-01-01T00:00:00"/>
    <x v="4"/>
    <n v="201504"/>
    <x v="0"/>
    <x v="0"/>
    <s v="367000"/>
    <s v="028                                "/>
    <s v="00"/>
    <s v="UADD    "/>
    <x v="239"/>
    <s v="2055"/>
    <s v="ZBC34"/>
    <x v="16"/>
    <s v="Elec Distribution 360-373"/>
    <s v="Programs"/>
  </r>
  <r>
    <s v="ZBC34"/>
    <x v="16"/>
    <x v="300"/>
    <x v="300"/>
    <s v="DIS-E Cap Blanket"/>
    <d v="2010-01-01T00:00:00"/>
    <x v="4"/>
    <n v="201504"/>
    <x v="0"/>
    <x v="0"/>
    <s v="369300"/>
    <s v="028                                "/>
    <s v="00"/>
    <s v="UADD    "/>
    <x v="239"/>
    <s v="2055"/>
    <s v="ZBC34"/>
    <x v="16"/>
    <s v="Elec Distribution 360-373"/>
    <s v="Programs"/>
  </r>
  <r>
    <s v="ZBC34"/>
    <x v="16"/>
    <x v="300"/>
    <x v="300"/>
    <s v="DIS-E Cap Blanket"/>
    <d v="2010-01-01T00:00:00"/>
    <x v="4"/>
    <n v="201504"/>
    <x v="0"/>
    <x v="0"/>
    <s v="373300"/>
    <s v="028                                "/>
    <s v="00"/>
    <s v="UADD    "/>
    <x v="8025"/>
    <s v="2055"/>
    <s v="ZBC34"/>
    <x v="16"/>
    <s v="Elec Distribution 360-373"/>
    <s v="Programs"/>
  </r>
  <r>
    <s v="ZBC34"/>
    <x v="16"/>
    <x v="300"/>
    <x v="300"/>
    <s v="DIS-E Cap Blanket"/>
    <d v="2010-01-01T00:00:00"/>
    <x v="4"/>
    <n v="201504"/>
    <x v="0"/>
    <x v="0"/>
    <s v="373400"/>
    <s v="028                                "/>
    <s v="00"/>
    <s v="UADD    "/>
    <x v="8026"/>
    <s v="2055"/>
    <s v="ZBC34"/>
    <x v="16"/>
    <s v="Elec Distribution 360-373"/>
    <s v="Programs"/>
  </r>
  <r>
    <s v="ZBW34"/>
    <x v="16"/>
    <x v="302"/>
    <x v="302"/>
    <s v="DIS-E Cap Blanket"/>
    <d v="2010-01-01T00:00:00"/>
    <x v="4"/>
    <n v="201504"/>
    <x v="0"/>
    <x v="0"/>
    <s v="364000"/>
    <s v="028                                "/>
    <s v="00"/>
    <s v="UADD    "/>
    <x v="8027"/>
    <s v="2055"/>
    <s v="ZBW34"/>
    <x v="16"/>
    <s v="Elec Distribution 360-373"/>
    <s v="Programs"/>
  </r>
  <r>
    <s v="ZBW34"/>
    <x v="16"/>
    <x v="302"/>
    <x v="302"/>
    <s v="DIS-E Cap Blanket"/>
    <d v="2010-01-01T00:00:00"/>
    <x v="4"/>
    <n v="201504"/>
    <x v="0"/>
    <x v="0"/>
    <s v="365000"/>
    <s v="028                                "/>
    <s v="00"/>
    <s v="UADD    "/>
    <x v="8028"/>
    <s v="2055"/>
    <s v="ZBW34"/>
    <x v="16"/>
    <s v="Elec Distribution 360-373"/>
    <s v="Programs"/>
  </r>
  <r>
    <s v="ZBW34"/>
    <x v="16"/>
    <x v="302"/>
    <x v="302"/>
    <s v="DIS-E Cap Blanket"/>
    <d v="2010-01-01T00:00:00"/>
    <x v="4"/>
    <n v="201504"/>
    <x v="0"/>
    <x v="0"/>
    <s v="368000"/>
    <s v="028                                "/>
    <s v="00"/>
    <s v="UADD    "/>
    <x v="8029"/>
    <s v="2055"/>
    <s v="ZBW34"/>
    <x v="16"/>
    <s v="Elec Distribution 360-373"/>
    <s v="Programs"/>
  </r>
  <r>
    <s v="ZBO34"/>
    <x v="16"/>
    <x v="303"/>
    <x v="303"/>
    <s v="DIS-E Cap Blanket"/>
    <d v="2010-01-01T00:00:00"/>
    <x v="4"/>
    <n v="201504"/>
    <x v="0"/>
    <x v="0"/>
    <s v="365000"/>
    <s v="028                                "/>
    <s v="00"/>
    <s v="UADD    "/>
    <x v="8030"/>
    <s v="2055"/>
    <s v="ZBO34"/>
    <x v="16"/>
    <s v="Elec Distribution 360-373"/>
    <s v="Programs"/>
  </r>
  <r>
    <s v="ZBO34"/>
    <x v="16"/>
    <x v="303"/>
    <x v="303"/>
    <s v="DIS-E Cap Blanket"/>
    <d v="2010-01-01T00:00:00"/>
    <x v="4"/>
    <n v="201504"/>
    <x v="0"/>
    <x v="0"/>
    <s v="369300"/>
    <s v="028                                "/>
    <s v="00"/>
    <s v="UADD    "/>
    <x v="8031"/>
    <s v="2055"/>
    <s v="ZBO34"/>
    <x v="16"/>
    <s v="Elec Distribution 360-373"/>
    <s v="Programs"/>
  </r>
  <r>
    <s v="ZBR34"/>
    <x v="16"/>
    <x v="305"/>
    <x v="305"/>
    <s v="DIS-E Cap Blanket"/>
    <d v="2010-01-01T00:00:00"/>
    <x v="4"/>
    <n v="201504"/>
    <x v="0"/>
    <x v="0"/>
    <s v="364000"/>
    <s v="028                                "/>
    <s v="00"/>
    <s v="UADD    "/>
    <x v="8032"/>
    <s v="2055"/>
    <s v="ZBR34"/>
    <x v="16"/>
    <s v="Elec Distribution 360-373"/>
    <s v="Programs"/>
  </r>
  <r>
    <s v="ZBR34"/>
    <x v="16"/>
    <x v="305"/>
    <x v="305"/>
    <s v="DIS-E Cap Blanket"/>
    <d v="2010-01-01T00:00:00"/>
    <x v="4"/>
    <n v="201504"/>
    <x v="0"/>
    <x v="0"/>
    <s v="365000"/>
    <s v="028                                "/>
    <s v="00"/>
    <s v="UADD    "/>
    <x v="8033"/>
    <s v="2055"/>
    <s v="ZBR34"/>
    <x v="16"/>
    <s v="Elec Distribution 360-373"/>
    <s v="Programs"/>
  </r>
  <r>
    <s v="ZBR34"/>
    <x v="16"/>
    <x v="305"/>
    <x v="305"/>
    <s v="DIS-E Cap Blanket"/>
    <d v="2010-01-01T00:00:00"/>
    <x v="4"/>
    <n v="201504"/>
    <x v="0"/>
    <x v="0"/>
    <s v="366000"/>
    <s v="028                                "/>
    <s v="00"/>
    <s v="UADD    "/>
    <x v="8034"/>
    <s v="2055"/>
    <s v="ZBR34"/>
    <x v="16"/>
    <s v="Elec Distribution 360-373"/>
    <s v="Programs"/>
  </r>
  <r>
    <s v="ZBR34"/>
    <x v="16"/>
    <x v="305"/>
    <x v="305"/>
    <s v="DIS-E Cap Blanket"/>
    <d v="2010-01-01T00:00:00"/>
    <x v="4"/>
    <n v="201504"/>
    <x v="0"/>
    <x v="0"/>
    <s v="367000"/>
    <s v="028                                "/>
    <s v="00"/>
    <s v="UADD    "/>
    <x v="8035"/>
    <s v="2055"/>
    <s v="ZBR34"/>
    <x v="16"/>
    <s v="Elec Distribution 360-373"/>
    <s v="Programs"/>
  </r>
  <r>
    <s v="ZBR34"/>
    <x v="16"/>
    <x v="305"/>
    <x v="305"/>
    <s v="DIS-E Cap Blanket"/>
    <d v="2010-01-01T00:00:00"/>
    <x v="4"/>
    <n v="201504"/>
    <x v="0"/>
    <x v="0"/>
    <s v="368000"/>
    <s v="028                                "/>
    <s v="00"/>
    <s v="UADD    "/>
    <x v="8036"/>
    <s v="2055"/>
    <s v="ZBR34"/>
    <x v="16"/>
    <s v="Elec Distribution 360-373"/>
    <s v="Programs"/>
  </r>
  <r>
    <s v="ZBR34"/>
    <x v="16"/>
    <x v="305"/>
    <x v="305"/>
    <s v="DIS-E Cap Blanket"/>
    <d v="2010-01-01T00:00:00"/>
    <x v="4"/>
    <n v="201504"/>
    <x v="0"/>
    <x v="0"/>
    <s v="369100"/>
    <s v="028                                "/>
    <s v="00"/>
    <s v="UADD    "/>
    <x v="8037"/>
    <s v="2055"/>
    <s v="ZBR34"/>
    <x v="16"/>
    <s v="Elec Distribution 360-373"/>
    <s v="Programs"/>
  </r>
  <r>
    <s v="ZBR34"/>
    <x v="16"/>
    <x v="305"/>
    <x v="305"/>
    <s v="DIS-E Cap Blanket"/>
    <d v="2010-01-01T00:00:00"/>
    <x v="4"/>
    <n v="201504"/>
    <x v="0"/>
    <x v="0"/>
    <s v="369300"/>
    <s v="028                                "/>
    <s v="00"/>
    <s v="UADD    "/>
    <x v="8038"/>
    <s v="2055"/>
    <s v="ZBR34"/>
    <x v="16"/>
    <s v="Elec Distribution 360-373"/>
    <s v="Programs"/>
  </r>
  <r>
    <s v="ZBR34"/>
    <x v="16"/>
    <x v="305"/>
    <x v="305"/>
    <s v="DIS-E Cap Blanket"/>
    <d v="2010-01-01T00:00:00"/>
    <x v="4"/>
    <n v="201504"/>
    <x v="0"/>
    <x v="0"/>
    <s v="373300"/>
    <s v="028                                "/>
    <s v="00"/>
    <s v="UADD    "/>
    <x v="8039"/>
    <s v="2055"/>
    <s v="ZBR34"/>
    <x v="16"/>
    <s v="Elec Distribution 360-373"/>
    <s v="Programs"/>
  </r>
  <r>
    <s v="ZBR34"/>
    <x v="16"/>
    <x v="305"/>
    <x v="305"/>
    <s v="DIS-E Cap Blanket"/>
    <d v="2010-01-01T00:00:00"/>
    <x v="4"/>
    <n v="201504"/>
    <x v="0"/>
    <x v="0"/>
    <s v="373400"/>
    <s v="028                                "/>
    <s v="00"/>
    <s v="UADD    "/>
    <x v="8040"/>
    <s v="2055"/>
    <s v="ZBR34"/>
    <x v="16"/>
    <s v="Elec Distribution 360-373"/>
    <s v="Programs"/>
  </r>
  <r>
    <s v="ZBR34"/>
    <x v="16"/>
    <x v="306"/>
    <x v="306"/>
    <s v="DIS-E Cap Blanket"/>
    <d v="2010-01-01T00:00:00"/>
    <x v="4"/>
    <n v="201504"/>
    <x v="0"/>
    <x v="0"/>
    <s v="360105"/>
    <s v="028                                "/>
    <s v="00"/>
    <s v="UADD    "/>
    <x v="8041"/>
    <s v="2055"/>
    <s v="ZBR34"/>
    <x v="16"/>
    <s v="Elec Distribution 360-373"/>
    <s v="Programs"/>
  </r>
  <r>
    <s v="ZBR34"/>
    <x v="16"/>
    <x v="306"/>
    <x v="306"/>
    <s v="DIS-E Cap Blanket"/>
    <d v="2010-01-01T00:00:00"/>
    <x v="4"/>
    <n v="201504"/>
    <x v="0"/>
    <x v="0"/>
    <s v="365000"/>
    <s v="028                                "/>
    <s v="00"/>
    <s v="UADD    "/>
    <x v="8042"/>
    <s v="2055"/>
    <s v="ZBR34"/>
    <x v="16"/>
    <s v="Elec Distribution 360-373"/>
    <s v="Programs"/>
  </r>
  <r>
    <s v="ZBR34"/>
    <x v="16"/>
    <x v="306"/>
    <x v="306"/>
    <s v="DIS-E Cap Blanket"/>
    <d v="2010-01-01T00:00:00"/>
    <x v="4"/>
    <n v="201504"/>
    <x v="0"/>
    <x v="0"/>
    <s v="366000"/>
    <s v="028                                "/>
    <s v="00"/>
    <s v="UADD    "/>
    <x v="8043"/>
    <s v="2055"/>
    <s v="ZBR34"/>
    <x v="16"/>
    <s v="Elec Distribution 360-373"/>
    <s v="Programs"/>
  </r>
  <r>
    <s v="ZBR34"/>
    <x v="16"/>
    <x v="306"/>
    <x v="306"/>
    <s v="DIS-E Cap Blanket"/>
    <d v="2010-01-01T00:00:00"/>
    <x v="4"/>
    <n v="201504"/>
    <x v="0"/>
    <x v="0"/>
    <s v="367000"/>
    <s v="028                                "/>
    <s v="00"/>
    <s v="UADD    "/>
    <x v="8044"/>
    <s v="2055"/>
    <s v="ZBR34"/>
    <x v="16"/>
    <s v="Elec Distribution 360-373"/>
    <s v="Programs"/>
  </r>
  <r>
    <s v="ZBR34"/>
    <x v="16"/>
    <x v="306"/>
    <x v="306"/>
    <s v="DIS-E Cap Blanket"/>
    <d v="2010-01-01T00:00:00"/>
    <x v="4"/>
    <n v="201504"/>
    <x v="0"/>
    <x v="0"/>
    <s v="368000"/>
    <s v="028                                "/>
    <s v="00"/>
    <s v="UADD    "/>
    <x v="8045"/>
    <s v="2055"/>
    <s v="ZBR34"/>
    <x v="16"/>
    <s v="Elec Distribution 360-373"/>
    <s v="Programs"/>
  </r>
  <r>
    <s v="ZBR34"/>
    <x v="16"/>
    <x v="306"/>
    <x v="306"/>
    <s v="DIS-E Cap Blanket"/>
    <d v="2010-01-01T00:00:00"/>
    <x v="4"/>
    <n v="201504"/>
    <x v="0"/>
    <x v="0"/>
    <s v="369100"/>
    <s v="028                                "/>
    <s v="00"/>
    <s v="UADD    "/>
    <x v="8046"/>
    <s v="2055"/>
    <s v="ZBR34"/>
    <x v="16"/>
    <s v="Elec Distribution 360-373"/>
    <s v="Programs"/>
  </r>
  <r>
    <s v="ZBR34"/>
    <x v="16"/>
    <x v="306"/>
    <x v="306"/>
    <s v="DIS-E Cap Blanket"/>
    <d v="2010-01-01T00:00:00"/>
    <x v="4"/>
    <n v="201504"/>
    <x v="0"/>
    <x v="0"/>
    <s v="369300"/>
    <s v="028                                "/>
    <s v="00"/>
    <s v="UADD    "/>
    <x v="8047"/>
    <s v="2055"/>
    <s v="ZBR34"/>
    <x v="16"/>
    <s v="Elec Distribution 360-373"/>
    <s v="Programs"/>
  </r>
  <r>
    <s v="ZBR34"/>
    <x v="16"/>
    <x v="306"/>
    <x v="306"/>
    <s v="DIS-E Cap Blanket"/>
    <d v="2010-01-01T00:00:00"/>
    <x v="4"/>
    <n v="201504"/>
    <x v="0"/>
    <x v="0"/>
    <s v="373300"/>
    <s v="028                                "/>
    <s v="00"/>
    <s v="UADD    "/>
    <x v="8048"/>
    <s v="2055"/>
    <s v="ZBR34"/>
    <x v="16"/>
    <s v="Elec Distribution 360-373"/>
    <s v="Programs"/>
  </r>
  <r>
    <s v="ZBR34"/>
    <x v="16"/>
    <x v="306"/>
    <x v="306"/>
    <s v="DIS-E Cap Blanket"/>
    <d v="2010-01-01T00:00:00"/>
    <x v="4"/>
    <n v="201504"/>
    <x v="0"/>
    <x v="0"/>
    <s v="373400"/>
    <s v="028                                "/>
    <s v="00"/>
    <s v="UADD    "/>
    <x v="8049"/>
    <s v="2055"/>
    <s v="ZBR34"/>
    <x v="16"/>
    <s v="Elec Distribution 360-373"/>
    <s v="Programs"/>
  </r>
  <r>
    <s v="ZBC34"/>
    <x v="16"/>
    <x v="825"/>
    <x v="825"/>
    <s v="DIS-E Cap Blanket"/>
    <d v="2012-12-30T00:00:00"/>
    <x v="4"/>
    <n v="201504"/>
    <x v="0"/>
    <x v="0"/>
    <s v="364000"/>
    <s v="028                                "/>
    <s v="00"/>
    <s v="UADD    "/>
    <x v="8050"/>
    <s v="2055"/>
    <s v="ZBC34"/>
    <x v="16"/>
    <s v="Elec Distribution 360-373"/>
    <s v="Programs"/>
  </r>
  <r>
    <s v="ZBC34"/>
    <x v="16"/>
    <x v="825"/>
    <x v="825"/>
    <s v="DIS-E Cap Blanket"/>
    <d v="2012-12-30T00:00:00"/>
    <x v="4"/>
    <n v="201504"/>
    <x v="0"/>
    <x v="0"/>
    <s v="365000"/>
    <s v="028                                "/>
    <s v="00"/>
    <s v="UADD    "/>
    <x v="8051"/>
    <s v="2055"/>
    <s v="ZBC34"/>
    <x v="16"/>
    <s v="Elec Distribution 360-373"/>
    <s v="Programs"/>
  </r>
  <r>
    <s v="ZBC34"/>
    <x v="16"/>
    <x v="825"/>
    <x v="825"/>
    <s v="DIS-E Cap Blanket"/>
    <d v="2012-12-30T00:00:00"/>
    <x v="4"/>
    <n v="201504"/>
    <x v="0"/>
    <x v="0"/>
    <s v="366000"/>
    <s v="028                                "/>
    <s v="00"/>
    <s v="UADD    "/>
    <x v="8052"/>
    <s v="2055"/>
    <s v="ZBC34"/>
    <x v="16"/>
    <s v="Elec Distribution 360-373"/>
    <s v="Programs"/>
  </r>
  <r>
    <s v="ZBC34"/>
    <x v="16"/>
    <x v="825"/>
    <x v="825"/>
    <s v="DIS-E Cap Blanket"/>
    <d v="2012-12-30T00:00:00"/>
    <x v="4"/>
    <n v="201504"/>
    <x v="0"/>
    <x v="0"/>
    <s v="367000"/>
    <s v="028                                "/>
    <s v="00"/>
    <s v="UADD    "/>
    <x v="8053"/>
    <s v="2055"/>
    <s v="ZBC34"/>
    <x v="16"/>
    <s v="Elec Distribution 360-373"/>
    <s v="Programs"/>
  </r>
  <r>
    <s v="ZBC34"/>
    <x v="16"/>
    <x v="825"/>
    <x v="825"/>
    <s v="DIS-E Cap Blanket"/>
    <d v="2012-12-30T00:00:00"/>
    <x v="4"/>
    <n v="201504"/>
    <x v="0"/>
    <x v="0"/>
    <s v="368000"/>
    <s v="028                                "/>
    <s v="00"/>
    <s v="UADD    "/>
    <x v="8054"/>
    <s v="2055"/>
    <s v="ZBC34"/>
    <x v="16"/>
    <s v="Elec Distribution 360-373"/>
    <s v="Programs"/>
  </r>
  <r>
    <s v="ZBC34"/>
    <x v="16"/>
    <x v="825"/>
    <x v="825"/>
    <s v="DIS-E Cap Blanket"/>
    <d v="2012-12-30T00:00:00"/>
    <x v="4"/>
    <n v="201504"/>
    <x v="0"/>
    <x v="0"/>
    <s v="369100"/>
    <s v="028                                "/>
    <s v="00"/>
    <s v="UADD    "/>
    <x v="8055"/>
    <s v="2055"/>
    <s v="ZBC34"/>
    <x v="16"/>
    <s v="Elec Distribution 360-373"/>
    <s v="Programs"/>
  </r>
  <r>
    <s v="ZBC34"/>
    <x v="16"/>
    <x v="825"/>
    <x v="825"/>
    <s v="DIS-E Cap Blanket"/>
    <d v="2012-12-30T00:00:00"/>
    <x v="4"/>
    <n v="201504"/>
    <x v="0"/>
    <x v="0"/>
    <s v="369300"/>
    <s v="028                                "/>
    <s v="00"/>
    <s v="UADD    "/>
    <x v="8056"/>
    <s v="2055"/>
    <s v="ZBC34"/>
    <x v="16"/>
    <s v="Elec Distribution 360-373"/>
    <s v="Programs"/>
  </r>
  <r>
    <s v="ZBC34"/>
    <x v="16"/>
    <x v="825"/>
    <x v="825"/>
    <s v="DIS-E Cap Blanket"/>
    <d v="2012-12-30T00:00:00"/>
    <x v="4"/>
    <n v="201504"/>
    <x v="0"/>
    <x v="0"/>
    <s v="373300"/>
    <s v="028                                "/>
    <s v="00"/>
    <s v="UADD    "/>
    <x v="8057"/>
    <s v="2055"/>
    <s v="ZBC34"/>
    <x v="16"/>
    <s v="Elec Distribution 360-373"/>
    <s v="Programs"/>
  </r>
  <r>
    <s v="ZBC34"/>
    <x v="16"/>
    <x v="825"/>
    <x v="825"/>
    <s v="DIS-E Cap Blanket"/>
    <d v="2012-12-30T00:00:00"/>
    <x v="4"/>
    <n v="201504"/>
    <x v="0"/>
    <x v="0"/>
    <s v="373400"/>
    <s v="028                                "/>
    <s v="00"/>
    <s v="UADD    "/>
    <x v="8058"/>
    <s v="2055"/>
    <s v="ZBC34"/>
    <x v="16"/>
    <s v="Elec Distribution 360-373"/>
    <s v="Programs"/>
  </r>
  <r>
    <s v="ZLL35"/>
    <x v="17"/>
    <x v="311"/>
    <x v="311"/>
    <s v="DIS-E Cap Blanket"/>
    <d v="1984-01-01T00:00:00"/>
    <x v="4"/>
    <n v="201504"/>
    <x v="0"/>
    <x v="0"/>
    <s v="364000"/>
    <s v="028                                "/>
    <s v="00"/>
    <s v="UADD    "/>
    <x v="4111"/>
    <s v="2056"/>
    <s v="ZLL35"/>
    <x v="17"/>
    <s v="Elec Distribution 360-373"/>
    <s v="Mandated"/>
  </r>
  <r>
    <s v="ZLL35"/>
    <x v="17"/>
    <x v="311"/>
    <x v="311"/>
    <s v="DIS-E Cap Blanket"/>
    <d v="1984-01-01T00:00:00"/>
    <x v="4"/>
    <n v="201504"/>
    <x v="0"/>
    <x v="0"/>
    <s v="365000"/>
    <s v="028                                "/>
    <s v="00"/>
    <s v="UADD    "/>
    <x v="1418"/>
    <s v="2056"/>
    <s v="ZLL35"/>
    <x v="17"/>
    <s v="Elec Distribution 360-373"/>
    <s v="Mandated"/>
  </r>
  <r>
    <s v="ZLL35"/>
    <x v="17"/>
    <x v="311"/>
    <x v="311"/>
    <s v="DIS-E Cap Blanket"/>
    <d v="1984-01-01T00:00:00"/>
    <x v="4"/>
    <n v="201504"/>
    <x v="0"/>
    <x v="0"/>
    <s v="366000"/>
    <s v="028                                "/>
    <s v="00"/>
    <s v="UADD    "/>
    <x v="4112"/>
    <s v="2056"/>
    <s v="ZLL35"/>
    <x v="17"/>
    <s v="Elec Distribution 360-373"/>
    <s v="Mandated"/>
  </r>
  <r>
    <s v="ZLL35"/>
    <x v="17"/>
    <x v="311"/>
    <x v="311"/>
    <s v="DIS-E Cap Blanket"/>
    <d v="1984-01-01T00:00:00"/>
    <x v="4"/>
    <n v="201504"/>
    <x v="0"/>
    <x v="0"/>
    <s v="367000"/>
    <s v="028                                "/>
    <s v="00"/>
    <s v="UADD    "/>
    <x v="4113"/>
    <s v="2056"/>
    <s v="ZLL35"/>
    <x v="17"/>
    <s v="Elec Distribution 360-373"/>
    <s v="Mandated"/>
  </r>
  <r>
    <s v="ZLL35"/>
    <x v="17"/>
    <x v="311"/>
    <x v="311"/>
    <s v="DIS-E Cap Blanket"/>
    <d v="1984-01-01T00:00:00"/>
    <x v="4"/>
    <n v="201504"/>
    <x v="0"/>
    <x v="0"/>
    <s v="368000"/>
    <s v="028                                "/>
    <s v="00"/>
    <s v="UADD    "/>
    <x v="1405"/>
    <s v="2056"/>
    <s v="ZLL35"/>
    <x v="17"/>
    <s v="Elec Distribution 360-373"/>
    <s v="Mandated"/>
  </r>
  <r>
    <s v="ZLL35"/>
    <x v="17"/>
    <x v="311"/>
    <x v="311"/>
    <s v="DIS-E Cap Blanket"/>
    <d v="1984-01-01T00:00:00"/>
    <x v="4"/>
    <n v="201504"/>
    <x v="0"/>
    <x v="0"/>
    <s v="369100"/>
    <s v="028                                "/>
    <s v="00"/>
    <s v="UADD    "/>
    <x v="1950"/>
    <s v="2056"/>
    <s v="ZLL35"/>
    <x v="17"/>
    <s v="Elec Distribution 360-373"/>
    <s v="Mandated"/>
  </r>
  <r>
    <s v="ZLL35"/>
    <x v="17"/>
    <x v="311"/>
    <x v="311"/>
    <s v="DIS-E Cap Blanket"/>
    <d v="1984-01-01T00:00:00"/>
    <x v="4"/>
    <n v="201504"/>
    <x v="0"/>
    <x v="0"/>
    <s v="369300"/>
    <s v="028                                "/>
    <s v="00"/>
    <s v="UADD    "/>
    <x v="1768"/>
    <s v="2056"/>
    <s v="ZLL35"/>
    <x v="17"/>
    <s v="Elec Distribution 360-373"/>
    <s v="Mandated"/>
  </r>
  <r>
    <s v="ZLL35"/>
    <x v="17"/>
    <x v="311"/>
    <x v="311"/>
    <s v="DIS-E Cap Blanket"/>
    <d v="1984-01-01T00:00:00"/>
    <x v="4"/>
    <n v="201504"/>
    <x v="0"/>
    <x v="0"/>
    <s v="373400"/>
    <s v="028                                "/>
    <s v="00"/>
    <s v="UADD    "/>
    <x v="3884"/>
    <s v="2056"/>
    <s v="ZLL35"/>
    <x v="17"/>
    <s v="Elec Distribution 360-373"/>
    <s v="Mandated"/>
  </r>
  <r>
    <s v="ZBW35"/>
    <x v="17"/>
    <x v="312"/>
    <x v="312"/>
    <s v="DIS-E Cap Blanket"/>
    <d v="1984-01-01T00:00:00"/>
    <x v="4"/>
    <n v="201504"/>
    <x v="0"/>
    <x v="0"/>
    <s v="364000"/>
    <s v="028                                "/>
    <s v="00"/>
    <s v="UADD    "/>
    <x v="8059"/>
    <s v="2056"/>
    <s v="ZBW35"/>
    <x v="17"/>
    <s v="Elec Distribution 360-373"/>
    <s v="Mandated"/>
  </r>
  <r>
    <s v="ZBW35"/>
    <x v="17"/>
    <x v="312"/>
    <x v="312"/>
    <s v="DIS-E Cap Blanket"/>
    <d v="1984-01-01T00:00:00"/>
    <x v="4"/>
    <n v="201504"/>
    <x v="0"/>
    <x v="0"/>
    <s v="365000"/>
    <s v="028                                "/>
    <s v="00"/>
    <s v="UADD    "/>
    <x v="8059"/>
    <s v="2056"/>
    <s v="ZBW35"/>
    <x v="17"/>
    <s v="Elec Distribution 360-373"/>
    <s v="Mandated"/>
  </r>
  <r>
    <s v="ZBW35"/>
    <x v="17"/>
    <x v="312"/>
    <x v="312"/>
    <s v="DIS-E Cap Blanket"/>
    <d v="1984-01-01T00:00:00"/>
    <x v="4"/>
    <n v="201504"/>
    <x v="0"/>
    <x v="0"/>
    <s v="367000"/>
    <s v="028                                "/>
    <s v="00"/>
    <s v="UADD    "/>
    <x v="8059"/>
    <s v="2056"/>
    <s v="ZBW35"/>
    <x v="17"/>
    <s v="Elec Distribution 360-373"/>
    <s v="Mandated"/>
  </r>
  <r>
    <s v="ZBW35"/>
    <x v="17"/>
    <x v="312"/>
    <x v="312"/>
    <s v="DIS-E Cap Blanket"/>
    <d v="1984-01-01T00:00:00"/>
    <x v="4"/>
    <n v="201504"/>
    <x v="0"/>
    <x v="0"/>
    <s v="368000"/>
    <s v="028                                "/>
    <s v="00"/>
    <s v="UADD    "/>
    <x v="8060"/>
    <s v="2056"/>
    <s v="ZBW35"/>
    <x v="17"/>
    <s v="Elec Distribution 360-373"/>
    <s v="Mandated"/>
  </r>
  <r>
    <s v="ZBW35"/>
    <x v="17"/>
    <x v="312"/>
    <x v="312"/>
    <s v="DIS-E Cap Blanket"/>
    <d v="1984-01-01T00:00:00"/>
    <x v="4"/>
    <n v="201504"/>
    <x v="0"/>
    <x v="0"/>
    <s v="369100"/>
    <s v="028                                "/>
    <s v="00"/>
    <s v="UADD    "/>
    <x v="8061"/>
    <s v="2056"/>
    <s v="ZBW35"/>
    <x v="17"/>
    <s v="Elec Distribution 360-373"/>
    <s v="Mandated"/>
  </r>
  <r>
    <s v="ZCM35"/>
    <x v="17"/>
    <x v="827"/>
    <x v="827"/>
    <s v="DIS-E Cap Blanket"/>
    <d v="1986-12-20T00:00:00"/>
    <x v="4"/>
    <n v="201504"/>
    <x v="0"/>
    <x v="1"/>
    <s v="364000"/>
    <s v="038                                "/>
    <s v="00"/>
    <s v="UADD    "/>
    <x v="8062"/>
    <s v="2056"/>
    <s v="ZCM35"/>
    <x v="17"/>
    <s v="Elec Distribution 360-373"/>
    <s v="Mandated"/>
  </r>
  <r>
    <s v="ZCM35"/>
    <x v="17"/>
    <x v="827"/>
    <x v="827"/>
    <s v="DIS-E Cap Blanket"/>
    <d v="1986-12-20T00:00:00"/>
    <x v="4"/>
    <n v="201504"/>
    <x v="0"/>
    <x v="1"/>
    <s v="365000"/>
    <s v="038                                "/>
    <s v="00"/>
    <s v="UADD    "/>
    <x v="8063"/>
    <s v="2056"/>
    <s v="ZCM35"/>
    <x v="17"/>
    <s v="Elec Distribution 360-373"/>
    <s v="Mandated"/>
  </r>
  <r>
    <s v="ZCM35"/>
    <x v="17"/>
    <x v="827"/>
    <x v="827"/>
    <s v="DIS-E Cap Blanket"/>
    <d v="1986-12-20T00:00:00"/>
    <x v="4"/>
    <n v="201504"/>
    <x v="0"/>
    <x v="1"/>
    <s v="367000"/>
    <s v="038                                "/>
    <s v="00"/>
    <s v="UADD    "/>
    <x v="8064"/>
    <s v="2056"/>
    <s v="ZCM35"/>
    <x v="17"/>
    <s v="Elec Distribution 360-373"/>
    <s v="Mandated"/>
  </r>
  <r>
    <s v="ZCM35"/>
    <x v="17"/>
    <x v="827"/>
    <x v="827"/>
    <s v="DIS-E Cap Blanket"/>
    <d v="1986-12-20T00:00:00"/>
    <x v="4"/>
    <n v="201504"/>
    <x v="0"/>
    <x v="1"/>
    <s v="368000"/>
    <s v="038                                "/>
    <s v="00"/>
    <s v="UADD    "/>
    <x v="8065"/>
    <s v="2056"/>
    <s v="ZCM35"/>
    <x v="17"/>
    <s v="Elec Distribution 360-373"/>
    <s v="Mandated"/>
  </r>
  <r>
    <s v="ZLL35"/>
    <x v="17"/>
    <x v="315"/>
    <x v="315"/>
    <s v="DIS-E Cap Blanket"/>
    <d v="1986-12-20T00:00:00"/>
    <x v="4"/>
    <n v="201504"/>
    <x v="0"/>
    <x v="1"/>
    <s v="364000"/>
    <s v="038                                "/>
    <s v="00"/>
    <s v="UADD    "/>
    <x v="8066"/>
    <s v="2056"/>
    <s v="ZLL35"/>
    <x v="17"/>
    <s v="Elec Distribution 360-373"/>
    <s v="Mandated"/>
  </r>
  <r>
    <s v="ZLL35"/>
    <x v="17"/>
    <x v="315"/>
    <x v="315"/>
    <s v="DIS-E Cap Blanket"/>
    <d v="1986-12-20T00:00:00"/>
    <x v="4"/>
    <n v="201504"/>
    <x v="0"/>
    <x v="1"/>
    <s v="365000"/>
    <s v="038                                "/>
    <s v="00"/>
    <s v="UADD    "/>
    <x v="8067"/>
    <s v="2056"/>
    <s v="ZLL35"/>
    <x v="17"/>
    <s v="Elec Distribution 360-373"/>
    <s v="Mandated"/>
  </r>
  <r>
    <s v="ZLL35"/>
    <x v="17"/>
    <x v="315"/>
    <x v="315"/>
    <s v="DIS-E Cap Blanket"/>
    <d v="1986-12-20T00:00:00"/>
    <x v="4"/>
    <n v="201504"/>
    <x v="0"/>
    <x v="1"/>
    <s v="368000"/>
    <s v="038                                "/>
    <s v="00"/>
    <s v="UADD    "/>
    <x v="8068"/>
    <s v="2056"/>
    <s v="ZLL35"/>
    <x v="17"/>
    <s v="Elec Distribution 360-373"/>
    <s v="Mandated"/>
  </r>
  <r>
    <s v="ZPJ35"/>
    <x v="17"/>
    <x v="316"/>
    <x v="316"/>
    <s v="DIS-E Cap Blanket"/>
    <d v="1986-12-20T00:00:00"/>
    <x v="4"/>
    <n v="201504"/>
    <x v="0"/>
    <x v="1"/>
    <s v="364000"/>
    <s v="038                                "/>
    <s v="00"/>
    <s v="UADD    "/>
    <x v="8069"/>
    <s v="2056"/>
    <s v="ZPJ35"/>
    <x v="17"/>
    <s v="Elec Distribution 360-373"/>
    <s v="Mandated"/>
  </r>
  <r>
    <s v="ZPJ35"/>
    <x v="17"/>
    <x v="316"/>
    <x v="316"/>
    <s v="DIS-E Cap Blanket"/>
    <d v="1986-12-20T00:00:00"/>
    <x v="4"/>
    <n v="201504"/>
    <x v="0"/>
    <x v="1"/>
    <s v="365000"/>
    <s v="038                                "/>
    <s v="00"/>
    <s v="UADD    "/>
    <x v="8070"/>
    <s v="2056"/>
    <s v="ZPJ35"/>
    <x v="17"/>
    <s v="Elec Distribution 360-373"/>
    <s v="Mandated"/>
  </r>
  <r>
    <s v="ZPJ35"/>
    <x v="17"/>
    <x v="316"/>
    <x v="316"/>
    <s v="DIS-E Cap Blanket"/>
    <d v="1986-12-20T00:00:00"/>
    <x v="4"/>
    <n v="201504"/>
    <x v="0"/>
    <x v="1"/>
    <s v="366000"/>
    <s v="038                                "/>
    <s v="00"/>
    <s v="UADD    "/>
    <x v="6112"/>
    <s v="2056"/>
    <s v="ZPJ35"/>
    <x v="17"/>
    <s v="Elec Distribution 360-373"/>
    <s v="Mandated"/>
  </r>
  <r>
    <s v="ZPJ35"/>
    <x v="17"/>
    <x v="316"/>
    <x v="316"/>
    <s v="DIS-E Cap Blanket"/>
    <d v="1986-12-20T00:00:00"/>
    <x v="4"/>
    <n v="201504"/>
    <x v="0"/>
    <x v="1"/>
    <s v="367000"/>
    <s v="038                                "/>
    <s v="00"/>
    <s v="UADD    "/>
    <x v="8071"/>
    <s v="2056"/>
    <s v="ZPJ35"/>
    <x v="17"/>
    <s v="Elec Distribution 360-373"/>
    <s v="Mandated"/>
  </r>
  <r>
    <s v="ZPJ35"/>
    <x v="17"/>
    <x v="316"/>
    <x v="316"/>
    <s v="DIS-E Cap Blanket"/>
    <d v="1986-12-20T00:00:00"/>
    <x v="4"/>
    <n v="201504"/>
    <x v="0"/>
    <x v="1"/>
    <s v="368000"/>
    <s v="038                                "/>
    <s v="00"/>
    <s v="UADD    "/>
    <x v="1406"/>
    <s v="2056"/>
    <s v="ZPJ35"/>
    <x v="17"/>
    <s v="Elec Distribution 360-373"/>
    <s v="Mandated"/>
  </r>
  <r>
    <s v="ZPJ35"/>
    <x v="17"/>
    <x v="316"/>
    <x v="316"/>
    <s v="DIS-E Cap Blanket"/>
    <d v="1986-12-20T00:00:00"/>
    <x v="4"/>
    <n v="201504"/>
    <x v="0"/>
    <x v="1"/>
    <s v="369100"/>
    <s v="038                                "/>
    <s v="00"/>
    <s v="UADD    "/>
    <x v="1405"/>
    <s v="2056"/>
    <s v="ZPJ35"/>
    <x v="17"/>
    <s v="Elec Distribution 360-373"/>
    <s v="Mandated"/>
  </r>
  <r>
    <s v="ZPJ35"/>
    <x v="17"/>
    <x v="316"/>
    <x v="316"/>
    <s v="DIS-E Cap Blanket"/>
    <d v="1986-12-20T00:00:00"/>
    <x v="4"/>
    <n v="201504"/>
    <x v="0"/>
    <x v="1"/>
    <s v="369300"/>
    <s v="038                                "/>
    <s v="00"/>
    <s v="UADD    "/>
    <x v="89"/>
    <s v="2056"/>
    <s v="ZPJ35"/>
    <x v="17"/>
    <s v="Elec Distribution 360-373"/>
    <s v="Mandated"/>
  </r>
  <r>
    <s v="ZPJ35"/>
    <x v="17"/>
    <x v="316"/>
    <x v="316"/>
    <s v="DIS-E Cap Blanket"/>
    <d v="1986-12-20T00:00:00"/>
    <x v="4"/>
    <n v="201504"/>
    <x v="0"/>
    <x v="1"/>
    <s v="373400"/>
    <s v="038                                "/>
    <s v="00"/>
    <s v="UADD    "/>
    <x v="1399"/>
    <s v="2056"/>
    <s v="ZPJ35"/>
    <x v="17"/>
    <s v="Elec Distribution 360-373"/>
    <s v="Mandated"/>
  </r>
  <r>
    <s v="ZLL35"/>
    <x v="17"/>
    <x v="1121"/>
    <x v="1121"/>
    <s v="DIS-E Cap Blanket"/>
    <d v="1986-12-20T00:00:00"/>
    <x v="4"/>
    <n v="201504"/>
    <x v="0"/>
    <x v="1"/>
    <s v="364000"/>
    <s v="038                                "/>
    <s v="00"/>
    <s v="UADD    "/>
    <x v="8072"/>
    <s v="2056"/>
    <s v="ZLL35"/>
    <x v="17"/>
    <s v="Elec Distribution 360-373"/>
    <s v="Mandated"/>
  </r>
  <r>
    <s v="ZLL35"/>
    <x v="17"/>
    <x v="1121"/>
    <x v="1121"/>
    <s v="DIS-E Cap Blanket"/>
    <d v="1986-12-20T00:00:00"/>
    <x v="4"/>
    <n v="201504"/>
    <x v="0"/>
    <x v="1"/>
    <s v="365000"/>
    <s v="038                                "/>
    <s v="00"/>
    <s v="UADD    "/>
    <x v="8073"/>
    <s v="2056"/>
    <s v="ZLL35"/>
    <x v="17"/>
    <s v="Elec Distribution 360-373"/>
    <s v="Mandated"/>
  </r>
  <r>
    <s v="ZLL35"/>
    <x v="17"/>
    <x v="1121"/>
    <x v="1121"/>
    <s v="DIS-E Cap Blanket"/>
    <d v="1986-12-20T00:00:00"/>
    <x v="4"/>
    <n v="201504"/>
    <x v="0"/>
    <x v="1"/>
    <s v="366000"/>
    <s v="038                                "/>
    <s v="00"/>
    <s v="UADD    "/>
    <x v="8074"/>
    <s v="2056"/>
    <s v="ZLL35"/>
    <x v="17"/>
    <s v="Elec Distribution 360-373"/>
    <s v="Mandated"/>
  </r>
  <r>
    <s v="ZLL35"/>
    <x v="17"/>
    <x v="1121"/>
    <x v="1121"/>
    <s v="DIS-E Cap Blanket"/>
    <d v="1986-12-20T00:00:00"/>
    <x v="4"/>
    <n v="201504"/>
    <x v="0"/>
    <x v="1"/>
    <s v="367000"/>
    <s v="038                                "/>
    <s v="00"/>
    <s v="UADD    "/>
    <x v="8075"/>
    <s v="2056"/>
    <s v="ZLL35"/>
    <x v="17"/>
    <s v="Elec Distribution 360-373"/>
    <s v="Mandated"/>
  </r>
  <r>
    <s v="ZLL35"/>
    <x v="17"/>
    <x v="1121"/>
    <x v="1121"/>
    <s v="DIS-E Cap Blanket"/>
    <d v="1986-12-20T00:00:00"/>
    <x v="4"/>
    <n v="201504"/>
    <x v="0"/>
    <x v="1"/>
    <s v="368000"/>
    <s v="038                                "/>
    <s v="00"/>
    <s v="UADD    "/>
    <x v="6116"/>
    <s v="2056"/>
    <s v="ZLL35"/>
    <x v="17"/>
    <s v="Elec Distribution 360-373"/>
    <s v="Mandated"/>
  </r>
  <r>
    <s v="ZLL35"/>
    <x v="17"/>
    <x v="1121"/>
    <x v="1121"/>
    <s v="DIS-E Cap Blanket"/>
    <d v="1986-12-20T00:00:00"/>
    <x v="4"/>
    <n v="201504"/>
    <x v="0"/>
    <x v="1"/>
    <s v="369100"/>
    <s v="038                                "/>
    <s v="00"/>
    <s v="UADD    "/>
    <x v="8076"/>
    <s v="2056"/>
    <s v="ZLL35"/>
    <x v="17"/>
    <s v="Elec Distribution 360-373"/>
    <s v="Mandated"/>
  </r>
  <r>
    <s v="ZLL35"/>
    <x v="17"/>
    <x v="1121"/>
    <x v="1121"/>
    <s v="DIS-E Cap Blanket"/>
    <d v="1986-12-20T00:00:00"/>
    <x v="4"/>
    <n v="201504"/>
    <x v="0"/>
    <x v="1"/>
    <s v="369300"/>
    <s v="038                                "/>
    <s v="00"/>
    <s v="UADD    "/>
    <x v="5604"/>
    <s v="2056"/>
    <s v="ZLL35"/>
    <x v="17"/>
    <s v="Elec Distribution 360-373"/>
    <s v="Mandated"/>
  </r>
  <r>
    <s v="ZLL35"/>
    <x v="17"/>
    <x v="1121"/>
    <x v="1121"/>
    <s v="DIS-E Cap Blanket"/>
    <d v="1986-12-20T00:00:00"/>
    <x v="4"/>
    <n v="201504"/>
    <x v="0"/>
    <x v="1"/>
    <s v="373400"/>
    <s v="038                                "/>
    <s v="00"/>
    <s v="UADD    "/>
    <x v="8077"/>
    <s v="2056"/>
    <s v="ZLL35"/>
    <x v="17"/>
    <s v="Elec Distribution 360-373"/>
    <s v="Mandated"/>
  </r>
  <r>
    <s v="ZPJ35"/>
    <x v="17"/>
    <x v="317"/>
    <x v="317"/>
    <s v="DIS-E Cap Blanket"/>
    <d v="1984-01-01T00:00:00"/>
    <x v="4"/>
    <n v="201504"/>
    <x v="0"/>
    <x v="0"/>
    <s v="364000"/>
    <s v="028                                "/>
    <s v="00"/>
    <s v="UADD    "/>
    <x v="8078"/>
    <s v="2056"/>
    <s v="ZPJ35"/>
    <x v="17"/>
    <s v="Elec Distribution 360-373"/>
    <s v="Mandated"/>
  </r>
  <r>
    <s v="ZPJ35"/>
    <x v="17"/>
    <x v="317"/>
    <x v="317"/>
    <s v="DIS-E Cap Blanket"/>
    <d v="1984-01-01T00:00:00"/>
    <x v="4"/>
    <n v="201504"/>
    <x v="0"/>
    <x v="0"/>
    <s v="365000"/>
    <s v="028                                "/>
    <s v="00"/>
    <s v="UADD    "/>
    <x v="8079"/>
    <s v="2056"/>
    <s v="ZPJ35"/>
    <x v="17"/>
    <s v="Elec Distribution 360-373"/>
    <s v="Mandated"/>
  </r>
  <r>
    <s v="ZPJ35"/>
    <x v="17"/>
    <x v="317"/>
    <x v="317"/>
    <s v="DIS-E Cap Blanket"/>
    <d v="1984-01-01T00:00:00"/>
    <x v="4"/>
    <n v="201504"/>
    <x v="0"/>
    <x v="0"/>
    <s v="367000"/>
    <s v="028                                "/>
    <s v="00"/>
    <s v="UADD    "/>
    <x v="8080"/>
    <s v="2056"/>
    <s v="ZPJ35"/>
    <x v="17"/>
    <s v="Elec Distribution 360-373"/>
    <s v="Mandated"/>
  </r>
  <r>
    <s v="ZBC35"/>
    <x v="17"/>
    <x v="319"/>
    <x v="319"/>
    <s v="DIS-E Cap Blanket"/>
    <d v="1984-01-01T00:00:00"/>
    <x v="4"/>
    <n v="201504"/>
    <x v="0"/>
    <x v="0"/>
    <s v="364000"/>
    <s v="028                                "/>
    <s v="00"/>
    <s v="UADD    "/>
    <x v="8081"/>
    <s v="2056"/>
    <s v="ZBC35"/>
    <x v="17"/>
    <s v="Elec Distribution 360-373"/>
    <s v="Mandated"/>
  </r>
  <r>
    <s v="ZBC35"/>
    <x v="17"/>
    <x v="319"/>
    <x v="319"/>
    <s v="DIS-E Cap Blanket"/>
    <d v="1984-01-01T00:00:00"/>
    <x v="4"/>
    <n v="201504"/>
    <x v="0"/>
    <x v="0"/>
    <s v="365000"/>
    <s v="028                                "/>
    <s v="00"/>
    <s v="UADD    "/>
    <x v="8082"/>
    <s v="2056"/>
    <s v="ZBC35"/>
    <x v="17"/>
    <s v="Elec Distribution 360-373"/>
    <s v="Mandated"/>
  </r>
  <r>
    <s v="ZBC35"/>
    <x v="17"/>
    <x v="319"/>
    <x v="319"/>
    <s v="DIS-E Cap Blanket"/>
    <d v="1984-01-01T00:00:00"/>
    <x v="4"/>
    <n v="201504"/>
    <x v="0"/>
    <x v="0"/>
    <s v="366000"/>
    <s v="028                                "/>
    <s v="00"/>
    <s v="UADD    "/>
    <x v="8083"/>
    <s v="2056"/>
    <s v="ZBC35"/>
    <x v="17"/>
    <s v="Elec Distribution 360-373"/>
    <s v="Mandated"/>
  </r>
  <r>
    <s v="ZBC35"/>
    <x v="17"/>
    <x v="319"/>
    <x v="319"/>
    <s v="DIS-E Cap Blanket"/>
    <d v="1984-01-01T00:00:00"/>
    <x v="4"/>
    <n v="201504"/>
    <x v="0"/>
    <x v="0"/>
    <s v="367000"/>
    <s v="028                                "/>
    <s v="00"/>
    <s v="UADD    "/>
    <x v="8084"/>
    <s v="2056"/>
    <s v="ZBC35"/>
    <x v="17"/>
    <s v="Elec Distribution 360-373"/>
    <s v="Mandated"/>
  </r>
  <r>
    <s v="ZBC35"/>
    <x v="17"/>
    <x v="319"/>
    <x v="319"/>
    <s v="DIS-E Cap Blanket"/>
    <d v="1984-01-01T00:00:00"/>
    <x v="4"/>
    <n v="201504"/>
    <x v="0"/>
    <x v="0"/>
    <s v="368000"/>
    <s v="028                                "/>
    <s v="00"/>
    <s v="UADD    "/>
    <x v="8083"/>
    <s v="2056"/>
    <s v="ZBC35"/>
    <x v="17"/>
    <s v="Elec Distribution 360-373"/>
    <s v="Mandated"/>
  </r>
  <r>
    <s v="ZBC35"/>
    <x v="17"/>
    <x v="319"/>
    <x v="319"/>
    <s v="DIS-E Cap Blanket"/>
    <d v="1984-01-01T00:00:00"/>
    <x v="4"/>
    <n v="201504"/>
    <x v="0"/>
    <x v="0"/>
    <s v="369300"/>
    <s v="028                                "/>
    <s v="00"/>
    <s v="UADD    "/>
    <x v="8083"/>
    <s v="2056"/>
    <s v="ZBC35"/>
    <x v="17"/>
    <s v="Elec Distribution 360-373"/>
    <s v="Mandated"/>
  </r>
  <r>
    <s v="ZBC35"/>
    <x v="17"/>
    <x v="319"/>
    <x v="319"/>
    <s v="DIS-E Cap Blanket"/>
    <d v="1984-01-01T00:00:00"/>
    <x v="4"/>
    <n v="201504"/>
    <x v="0"/>
    <x v="0"/>
    <s v="373400"/>
    <s v="028                                "/>
    <s v="00"/>
    <s v="UADD    "/>
    <x v="8085"/>
    <s v="2056"/>
    <s v="ZBC35"/>
    <x v="17"/>
    <s v="Elec Distribution 360-373"/>
    <s v="Mandated"/>
  </r>
  <r>
    <s v="ZBC35"/>
    <x v="17"/>
    <x v="320"/>
    <x v="320"/>
    <s v="DIS-E Cap Blanket"/>
    <d v="2004-10-01T00:00:00"/>
    <x v="4"/>
    <n v="201504"/>
    <x v="0"/>
    <x v="0"/>
    <s v="364000"/>
    <s v="028                                "/>
    <s v="00"/>
    <s v="UADD    "/>
    <x v="8086"/>
    <s v="2056"/>
    <s v="ZBC35"/>
    <x v="17"/>
    <s v="Elec Distribution 360-373"/>
    <s v="Mandated"/>
  </r>
  <r>
    <s v="ZBC35"/>
    <x v="17"/>
    <x v="320"/>
    <x v="320"/>
    <s v="DIS-E Cap Blanket"/>
    <d v="2004-10-01T00:00:00"/>
    <x v="4"/>
    <n v="201504"/>
    <x v="0"/>
    <x v="0"/>
    <s v="365000"/>
    <s v="028                                "/>
    <s v="00"/>
    <s v="UADD    "/>
    <x v="8087"/>
    <s v="2056"/>
    <s v="ZBC35"/>
    <x v="17"/>
    <s v="Elec Distribution 360-373"/>
    <s v="Mandated"/>
  </r>
  <r>
    <s v="ZBC35"/>
    <x v="17"/>
    <x v="320"/>
    <x v="320"/>
    <s v="DIS-E Cap Blanket"/>
    <d v="2004-10-01T00:00:00"/>
    <x v="4"/>
    <n v="201504"/>
    <x v="0"/>
    <x v="0"/>
    <s v="366000"/>
    <s v="028                                "/>
    <s v="00"/>
    <s v="UADD    "/>
    <x v="8088"/>
    <s v="2056"/>
    <s v="ZBC35"/>
    <x v="17"/>
    <s v="Elec Distribution 360-373"/>
    <s v="Mandated"/>
  </r>
  <r>
    <s v="ZBC35"/>
    <x v="17"/>
    <x v="320"/>
    <x v="320"/>
    <s v="DIS-E Cap Blanket"/>
    <d v="2004-10-01T00:00:00"/>
    <x v="4"/>
    <n v="201504"/>
    <x v="0"/>
    <x v="0"/>
    <s v="367000"/>
    <s v="028                                "/>
    <s v="00"/>
    <s v="UADD    "/>
    <x v="8089"/>
    <s v="2056"/>
    <s v="ZBC35"/>
    <x v="17"/>
    <s v="Elec Distribution 360-373"/>
    <s v="Mandated"/>
  </r>
  <r>
    <s v="ZBC35"/>
    <x v="17"/>
    <x v="320"/>
    <x v="320"/>
    <s v="DIS-E Cap Blanket"/>
    <d v="2004-10-01T00:00:00"/>
    <x v="4"/>
    <n v="201504"/>
    <x v="0"/>
    <x v="0"/>
    <s v="369300"/>
    <s v="028                                "/>
    <s v="00"/>
    <s v="UADD    "/>
    <x v="8090"/>
    <s v="2056"/>
    <s v="ZBC35"/>
    <x v="17"/>
    <s v="Elec Distribution 360-373"/>
    <s v="Mandated"/>
  </r>
  <r>
    <s v="ZBC35"/>
    <x v="17"/>
    <x v="320"/>
    <x v="320"/>
    <s v="DIS-E Cap Blanket"/>
    <d v="2004-10-01T00:00:00"/>
    <x v="4"/>
    <n v="201504"/>
    <x v="0"/>
    <x v="0"/>
    <s v="373400"/>
    <s v="028                                "/>
    <s v="00"/>
    <s v="UADD    "/>
    <x v="8091"/>
    <s v="2056"/>
    <s v="ZBC35"/>
    <x v="17"/>
    <s v="Elec Distribution 360-373"/>
    <s v="Mandated"/>
  </r>
  <r>
    <s v="ZCM35"/>
    <x v="17"/>
    <x v="1122"/>
    <x v="1122"/>
    <s v="DIS-E Cap Blanket"/>
    <d v="1986-12-20T00:00:00"/>
    <x v="4"/>
    <n v="201504"/>
    <x v="0"/>
    <x v="1"/>
    <s v="364000"/>
    <s v="038                                "/>
    <s v="00"/>
    <s v="UADD    "/>
    <x v="8092"/>
    <s v="2056"/>
    <s v="ZCM35"/>
    <x v="17"/>
    <s v="Elec Distribution 360-373"/>
    <s v="Mandated"/>
  </r>
  <r>
    <s v="ZCM35"/>
    <x v="17"/>
    <x v="1122"/>
    <x v="1122"/>
    <s v="DIS-E Cap Blanket"/>
    <d v="1986-12-20T00:00:00"/>
    <x v="4"/>
    <n v="201504"/>
    <x v="0"/>
    <x v="1"/>
    <s v="365000"/>
    <s v="038                                "/>
    <s v="00"/>
    <s v="UADD    "/>
    <x v="8093"/>
    <s v="2056"/>
    <s v="ZCM35"/>
    <x v="17"/>
    <s v="Elec Distribution 360-373"/>
    <s v="Mandated"/>
  </r>
  <r>
    <s v="ZCM35"/>
    <x v="17"/>
    <x v="1122"/>
    <x v="1122"/>
    <s v="DIS-E Cap Blanket"/>
    <d v="1986-12-20T00:00:00"/>
    <x v="4"/>
    <n v="201504"/>
    <x v="0"/>
    <x v="1"/>
    <s v="366000"/>
    <s v="038                                "/>
    <s v="00"/>
    <s v="UADD    "/>
    <x v="8094"/>
    <s v="2056"/>
    <s v="ZCM35"/>
    <x v="17"/>
    <s v="Elec Distribution 360-373"/>
    <s v="Mandated"/>
  </r>
  <r>
    <s v="ZCM35"/>
    <x v="17"/>
    <x v="1122"/>
    <x v="1122"/>
    <s v="DIS-E Cap Blanket"/>
    <d v="1986-12-20T00:00:00"/>
    <x v="4"/>
    <n v="201504"/>
    <x v="0"/>
    <x v="1"/>
    <s v="367000"/>
    <s v="038                                "/>
    <s v="00"/>
    <s v="UADD    "/>
    <x v="8095"/>
    <s v="2056"/>
    <s v="ZCM35"/>
    <x v="17"/>
    <s v="Elec Distribution 360-373"/>
    <s v="Mandated"/>
  </r>
  <r>
    <s v="ZCM35"/>
    <x v="17"/>
    <x v="1122"/>
    <x v="1122"/>
    <s v="DIS-E Cap Blanket"/>
    <d v="1986-12-20T00:00:00"/>
    <x v="4"/>
    <n v="201504"/>
    <x v="0"/>
    <x v="1"/>
    <s v="368000"/>
    <s v="038                                "/>
    <s v="00"/>
    <s v="UADD    "/>
    <x v="8096"/>
    <s v="2056"/>
    <s v="ZCM35"/>
    <x v="17"/>
    <s v="Elec Distribution 360-373"/>
    <s v="Mandated"/>
  </r>
  <r>
    <s v="ZCM35"/>
    <x v="17"/>
    <x v="1122"/>
    <x v="1122"/>
    <s v="DIS-E Cap Blanket"/>
    <d v="1986-12-20T00:00:00"/>
    <x v="4"/>
    <n v="201504"/>
    <x v="0"/>
    <x v="1"/>
    <s v="369100"/>
    <s v="038                                "/>
    <s v="00"/>
    <s v="UADD    "/>
    <x v="6558"/>
    <s v="2056"/>
    <s v="ZCM35"/>
    <x v="17"/>
    <s v="Elec Distribution 360-373"/>
    <s v="Mandated"/>
  </r>
  <r>
    <s v="ZCM35"/>
    <x v="17"/>
    <x v="1122"/>
    <x v="1122"/>
    <s v="DIS-E Cap Blanket"/>
    <d v="1986-12-20T00:00:00"/>
    <x v="4"/>
    <n v="201504"/>
    <x v="0"/>
    <x v="1"/>
    <s v="369300"/>
    <s v="038                                "/>
    <s v="00"/>
    <s v="UADD    "/>
    <x v="8097"/>
    <s v="2056"/>
    <s v="ZCM35"/>
    <x v="17"/>
    <s v="Elec Distribution 360-373"/>
    <s v="Mandated"/>
  </r>
  <r>
    <s v="ZCM35"/>
    <x v="17"/>
    <x v="1122"/>
    <x v="1122"/>
    <s v="DIS-E Cap Blanket"/>
    <d v="1986-12-20T00:00:00"/>
    <x v="4"/>
    <n v="201504"/>
    <x v="0"/>
    <x v="1"/>
    <s v="373400"/>
    <s v="038                                "/>
    <s v="00"/>
    <s v="UADD    "/>
    <x v="8098"/>
    <s v="2056"/>
    <s v="ZCM35"/>
    <x v="17"/>
    <s v="Elec Distribution 360-373"/>
    <s v="Mandated"/>
  </r>
  <r>
    <s v="ZCJ35"/>
    <x v="17"/>
    <x v="321"/>
    <x v="321"/>
    <s v="DIS-E Cap Blanket"/>
    <d v="1984-01-01T00:00:00"/>
    <x v="4"/>
    <n v="201504"/>
    <x v="0"/>
    <x v="1"/>
    <s v="364000"/>
    <s v="038                                "/>
    <s v="00"/>
    <s v="UADD    "/>
    <x v="8099"/>
    <s v="2056"/>
    <s v="ZCJ35"/>
    <x v="17"/>
    <s v="Elec Distribution 360-373"/>
    <s v="Mandated"/>
  </r>
  <r>
    <s v="ZCJ35"/>
    <x v="17"/>
    <x v="321"/>
    <x v="321"/>
    <s v="DIS-E Cap Blanket"/>
    <d v="1984-01-01T00:00:00"/>
    <x v="4"/>
    <n v="201504"/>
    <x v="0"/>
    <x v="1"/>
    <s v="365000"/>
    <s v="038                                "/>
    <s v="00"/>
    <s v="UADD    "/>
    <x v="8100"/>
    <s v="2056"/>
    <s v="ZCJ35"/>
    <x v="17"/>
    <s v="Elec Distribution 360-373"/>
    <s v="Mandated"/>
  </r>
  <r>
    <s v="ZLL35"/>
    <x v="17"/>
    <x v="915"/>
    <x v="915"/>
    <s v="DIS-E Cap Specific"/>
    <d v="2012-05-07T00:00:00"/>
    <x v="4"/>
    <n v="201504"/>
    <x v="0"/>
    <x v="1"/>
    <s v="364000"/>
    <s v="038                                "/>
    <s v="00"/>
    <s v="CFNU    "/>
    <x v="8101"/>
    <s v="2056"/>
    <s v="ZLL35"/>
    <x v="17"/>
    <s v="Elec Distribution 360-373"/>
    <s v="Mandated"/>
  </r>
  <r>
    <s v="ZLL35"/>
    <x v="17"/>
    <x v="915"/>
    <x v="915"/>
    <s v="DIS-E Cap Specific"/>
    <d v="2012-05-07T00:00:00"/>
    <x v="4"/>
    <n v="201504"/>
    <x v="0"/>
    <x v="1"/>
    <s v="365000"/>
    <s v="038                                "/>
    <s v="00"/>
    <s v="CFNU    "/>
    <x v="8102"/>
    <s v="2056"/>
    <s v="ZLL35"/>
    <x v="17"/>
    <s v="Elec Distribution 360-373"/>
    <s v="Mandated"/>
  </r>
  <r>
    <s v="ZLL35"/>
    <x v="17"/>
    <x v="915"/>
    <x v="915"/>
    <s v="DIS-E Cap Specific"/>
    <d v="2012-05-07T00:00:00"/>
    <x v="4"/>
    <n v="201504"/>
    <x v="0"/>
    <x v="1"/>
    <s v="366000"/>
    <s v="038                                "/>
    <s v="00"/>
    <s v="CFNU    "/>
    <x v="8103"/>
    <s v="2056"/>
    <s v="ZLL35"/>
    <x v="17"/>
    <s v="Elec Distribution 360-373"/>
    <s v="Mandated"/>
  </r>
  <r>
    <s v="ZLL35"/>
    <x v="17"/>
    <x v="915"/>
    <x v="915"/>
    <s v="DIS-E Cap Specific"/>
    <d v="2012-05-07T00:00:00"/>
    <x v="4"/>
    <n v="201504"/>
    <x v="0"/>
    <x v="1"/>
    <s v="367000"/>
    <s v="038                                "/>
    <s v="00"/>
    <s v="CFNU    "/>
    <x v="8104"/>
    <s v="2056"/>
    <s v="ZLL35"/>
    <x v="17"/>
    <s v="Elec Distribution 360-373"/>
    <s v="Mandated"/>
  </r>
  <r>
    <s v="ZLL35"/>
    <x v="17"/>
    <x v="915"/>
    <x v="915"/>
    <s v="DIS-E Cap Specific"/>
    <d v="2012-05-07T00:00:00"/>
    <x v="4"/>
    <n v="201504"/>
    <x v="0"/>
    <x v="1"/>
    <s v="369100"/>
    <s v="038                                "/>
    <s v="00"/>
    <s v="CFNU    "/>
    <x v="8105"/>
    <s v="2056"/>
    <s v="ZLL35"/>
    <x v="17"/>
    <s v="Elec Distribution 360-373"/>
    <s v="Mandated"/>
  </r>
  <r>
    <s v="AMT12"/>
    <x v="18"/>
    <x v="324"/>
    <x v="324"/>
    <s v="TRN-Cap Specific"/>
    <d v="2013-11-01T00:00:00"/>
    <x v="4"/>
    <n v="201504"/>
    <x v="0"/>
    <x v="3"/>
    <s v="355000"/>
    <s v="299                                "/>
    <s v="299T"/>
    <s v="UADD    "/>
    <x v="8106"/>
    <s v="2057"/>
    <s v="AMT12"/>
    <x v="18"/>
    <s v="Elec Transmission 350-359"/>
    <s v="Programs"/>
  </r>
  <r>
    <s v="AMT12"/>
    <x v="18"/>
    <x v="324"/>
    <x v="324"/>
    <s v="TRN-Cap Specific"/>
    <d v="2013-11-01T00:00:00"/>
    <x v="4"/>
    <n v="201504"/>
    <x v="0"/>
    <x v="3"/>
    <s v="356000"/>
    <s v="299                                "/>
    <s v="299T"/>
    <s v="UADD    "/>
    <x v="8107"/>
    <s v="2057"/>
    <s v="AMT12"/>
    <x v="18"/>
    <s v="Elec Transmission 350-359"/>
    <s v="Programs"/>
  </r>
  <r>
    <s v="AMT12"/>
    <x v="18"/>
    <x v="327"/>
    <x v="327"/>
    <s v="TRN-Cap Specific"/>
    <d v="2013-11-01T00:00:00"/>
    <x v="4"/>
    <n v="201504"/>
    <x v="0"/>
    <x v="3"/>
    <s v="355000"/>
    <s v="261                                "/>
    <s v="261T"/>
    <s v="UADD    "/>
    <x v="8108"/>
    <s v="2057"/>
    <s v="AMT12"/>
    <x v="18"/>
    <s v="Elec Transmission 350-359"/>
    <s v="Programs"/>
  </r>
  <r>
    <s v="AMT12"/>
    <x v="18"/>
    <x v="327"/>
    <x v="327"/>
    <s v="TRN-Cap Specific"/>
    <d v="2013-11-01T00:00:00"/>
    <x v="4"/>
    <n v="201504"/>
    <x v="0"/>
    <x v="3"/>
    <s v="356000"/>
    <s v="261                                "/>
    <s v="261T"/>
    <s v="UADD    "/>
    <x v="8109"/>
    <s v="2057"/>
    <s v="AMT12"/>
    <x v="18"/>
    <s v="Elec Transmission 350-359"/>
    <s v="Programs"/>
  </r>
  <r>
    <s v="XD902"/>
    <x v="19"/>
    <x v="328"/>
    <x v="328"/>
    <s v="DIS-E Cap Blanket"/>
    <d v="2009-10-01T00:00:00"/>
    <x v="4"/>
    <n v="201504"/>
    <x v="0"/>
    <x v="0"/>
    <s v="366000"/>
    <s v="028                                "/>
    <s v="00"/>
    <s v="UADD    "/>
    <x v="8110"/>
    <s v="2058"/>
    <s v="XD902"/>
    <x v="19"/>
    <s v="Elec Distribution 360-373"/>
    <s v="Programs"/>
  </r>
  <r>
    <s v="ZV139"/>
    <x v="19"/>
    <x v="329"/>
    <x v="329"/>
    <s v="DIS-E Cap Blanket"/>
    <d v="1951-01-01T00:00:00"/>
    <x v="4"/>
    <n v="201504"/>
    <x v="0"/>
    <x v="0"/>
    <s v="365000"/>
    <s v="028                                "/>
    <s v="00"/>
    <s v="UADD    "/>
    <x v="8111"/>
    <s v="2058"/>
    <s v="ZV139"/>
    <x v="19"/>
    <s v="Elec Distribution 360-373"/>
    <s v="Programs"/>
  </r>
  <r>
    <s v="ZV139"/>
    <x v="19"/>
    <x v="329"/>
    <x v="329"/>
    <s v="DIS-E Cap Blanket"/>
    <d v="1951-01-01T00:00:00"/>
    <x v="4"/>
    <n v="201504"/>
    <x v="0"/>
    <x v="0"/>
    <s v="366000"/>
    <s v="028                                "/>
    <s v="00"/>
    <s v="UADD    "/>
    <x v="8112"/>
    <s v="2058"/>
    <s v="ZV139"/>
    <x v="19"/>
    <s v="Elec Distribution 360-373"/>
    <s v="Programs"/>
  </r>
  <r>
    <s v="ZV139"/>
    <x v="19"/>
    <x v="329"/>
    <x v="329"/>
    <s v="DIS-E Cap Blanket"/>
    <d v="1951-01-01T00:00:00"/>
    <x v="4"/>
    <n v="201504"/>
    <x v="0"/>
    <x v="0"/>
    <s v="367000"/>
    <s v="028                                "/>
    <s v="00"/>
    <s v="UADD    "/>
    <x v="8113"/>
    <s v="2058"/>
    <s v="ZV139"/>
    <x v="19"/>
    <s v="Elec Distribution 360-373"/>
    <s v="Programs"/>
  </r>
  <r>
    <s v="ZV139"/>
    <x v="19"/>
    <x v="329"/>
    <x v="329"/>
    <s v="DIS-E Cap Blanket"/>
    <d v="1951-01-01T00:00:00"/>
    <x v="4"/>
    <n v="201504"/>
    <x v="0"/>
    <x v="0"/>
    <s v="368000"/>
    <s v="028                                "/>
    <s v="00"/>
    <s v="UADD    "/>
    <x v="8114"/>
    <s v="2058"/>
    <s v="ZV139"/>
    <x v="19"/>
    <s v="Elec Distribution 360-373"/>
    <s v="Programs"/>
  </r>
  <r>
    <s v="ZV139"/>
    <x v="19"/>
    <x v="329"/>
    <x v="329"/>
    <s v="DIS-E Cap Blanket"/>
    <d v="1951-01-01T00:00:00"/>
    <x v="4"/>
    <n v="201504"/>
    <x v="0"/>
    <x v="0"/>
    <s v="369200"/>
    <s v="028                                "/>
    <s v="00"/>
    <s v="UADD    "/>
    <x v="8115"/>
    <s v="2058"/>
    <s v="ZV139"/>
    <x v="19"/>
    <s v="Elec Distribution 360-373"/>
    <s v="Programs"/>
  </r>
  <r>
    <s v="ZV139"/>
    <x v="19"/>
    <x v="329"/>
    <x v="329"/>
    <s v="DIS-E Cap Blanket"/>
    <d v="1951-01-01T00:00:00"/>
    <x v="4"/>
    <n v="201504"/>
    <x v="0"/>
    <x v="0"/>
    <s v="369300"/>
    <s v="028                                "/>
    <s v="00"/>
    <s v="UADD    "/>
    <x v="8116"/>
    <s v="2058"/>
    <s v="ZV139"/>
    <x v="19"/>
    <s v="Elec Distribution 360-373"/>
    <s v="Programs"/>
  </r>
  <r>
    <s v="ZV139"/>
    <x v="19"/>
    <x v="329"/>
    <x v="329"/>
    <s v="DIS-E Cap Blanket"/>
    <d v="1951-01-01T00:00:00"/>
    <x v="4"/>
    <n v="201504"/>
    <x v="0"/>
    <x v="0"/>
    <s v="373400"/>
    <s v="028                                "/>
    <s v="00"/>
    <s v="UADD    "/>
    <x v="8117"/>
    <s v="2058"/>
    <s v="ZV139"/>
    <x v="19"/>
    <s v="Elec Distribution 360-373"/>
    <s v="Programs"/>
  </r>
  <r>
    <s v="ZV539"/>
    <x v="19"/>
    <x v="330"/>
    <x v="330"/>
    <s v="DIS-E Cap Blanket"/>
    <d v="1951-10-10T00:00:00"/>
    <x v="4"/>
    <n v="201504"/>
    <x v="0"/>
    <x v="0"/>
    <s v="367000"/>
    <s v="028                                "/>
    <s v="00"/>
    <s v="UADD    "/>
    <x v="8118"/>
    <s v="2058"/>
    <s v="ZV539"/>
    <x v="19"/>
    <s v="Elec Distribution 360-373"/>
    <s v="Programs"/>
  </r>
  <r>
    <s v="ZV539"/>
    <x v="19"/>
    <x v="330"/>
    <x v="330"/>
    <s v="DIS-E Cap Blanket"/>
    <d v="1951-10-10T00:00:00"/>
    <x v="4"/>
    <n v="201504"/>
    <x v="0"/>
    <x v="0"/>
    <s v="369200"/>
    <s v="028                                "/>
    <s v="00"/>
    <s v="UADD    "/>
    <x v="8119"/>
    <s v="2058"/>
    <s v="ZV539"/>
    <x v="19"/>
    <s v="Elec Distribution 360-373"/>
    <s v="Programs"/>
  </r>
  <r>
    <s v="ZV539"/>
    <x v="19"/>
    <x v="330"/>
    <x v="330"/>
    <s v="DIS-E Cap Blanket"/>
    <d v="1951-10-10T00:00:00"/>
    <x v="4"/>
    <n v="201504"/>
    <x v="0"/>
    <x v="0"/>
    <s v="369300"/>
    <s v="028                                "/>
    <s v="00"/>
    <s v="UADD    "/>
    <x v="8120"/>
    <s v="2058"/>
    <s v="ZV539"/>
    <x v="19"/>
    <s v="Elec Distribution 360-373"/>
    <s v="Programs"/>
  </r>
  <r>
    <s v="ZCJ52"/>
    <x v="20"/>
    <x v="332"/>
    <x v="332"/>
    <s v="DIS-E Cap Blanket"/>
    <d v="1990-04-30T00:00:00"/>
    <x v="4"/>
    <n v="201504"/>
    <x v="0"/>
    <x v="1"/>
    <s v="365000"/>
    <s v="038                                "/>
    <s v="00"/>
    <s v="UADD    "/>
    <x v="8121"/>
    <s v="2059"/>
    <s v="ZCJ52"/>
    <x v="20"/>
    <s v="Elec Distribution 360-373"/>
    <s v="Programs"/>
  </r>
  <r>
    <s v="ZLL52"/>
    <x v="20"/>
    <x v="1000"/>
    <x v="1000"/>
    <s v="DIS-E Cap Blanket"/>
    <d v="1990-04-30T00:00:00"/>
    <x v="4"/>
    <n v="201504"/>
    <x v="0"/>
    <x v="0"/>
    <s v="364000"/>
    <s v="028                                "/>
    <s v="00"/>
    <s v="UADD    "/>
    <x v="8122"/>
    <s v="2059"/>
    <s v="ZLL52"/>
    <x v="20"/>
    <s v="Elec Distribution 360-373"/>
    <s v="Programs"/>
  </r>
  <r>
    <s v="ZLL52"/>
    <x v="20"/>
    <x v="1000"/>
    <x v="1000"/>
    <s v="DIS-E Cap Blanket"/>
    <d v="1990-04-30T00:00:00"/>
    <x v="4"/>
    <n v="201504"/>
    <x v="0"/>
    <x v="0"/>
    <s v="365000"/>
    <s v="028                                "/>
    <s v="00"/>
    <s v="UADD    "/>
    <x v="8123"/>
    <s v="2059"/>
    <s v="ZLL52"/>
    <x v="20"/>
    <s v="Elec Distribution 360-373"/>
    <s v="Programs"/>
  </r>
  <r>
    <s v="ZLL52"/>
    <x v="20"/>
    <x v="1000"/>
    <x v="1000"/>
    <s v="DIS-E Cap Blanket"/>
    <d v="1990-04-30T00:00:00"/>
    <x v="4"/>
    <n v="201504"/>
    <x v="0"/>
    <x v="0"/>
    <s v="369100"/>
    <s v="028                                "/>
    <s v="00"/>
    <s v="UADD    "/>
    <x v="8124"/>
    <s v="2059"/>
    <s v="ZLL52"/>
    <x v="20"/>
    <s v="Elec Distribution 360-373"/>
    <s v="Programs"/>
  </r>
  <r>
    <s v="ZBW52"/>
    <x v="20"/>
    <x v="333"/>
    <x v="333"/>
    <s v="DIS-E Cap Blanket"/>
    <d v="2004-01-01T00:00:00"/>
    <x v="4"/>
    <n v="201504"/>
    <x v="0"/>
    <x v="0"/>
    <s v="364000"/>
    <s v="028                                "/>
    <s v="00"/>
    <s v="UADD    "/>
    <x v="8125"/>
    <s v="2059"/>
    <s v="ZBW52"/>
    <x v="20"/>
    <s v="Elec Distribution 360-373"/>
    <s v="Programs"/>
  </r>
  <r>
    <s v="ZBW52"/>
    <x v="20"/>
    <x v="333"/>
    <x v="333"/>
    <s v="DIS-E Cap Blanket"/>
    <d v="2004-01-01T00:00:00"/>
    <x v="4"/>
    <n v="201504"/>
    <x v="0"/>
    <x v="0"/>
    <s v="365000"/>
    <s v="028                                "/>
    <s v="00"/>
    <s v="UADD    "/>
    <x v="8126"/>
    <s v="2059"/>
    <s v="ZBW52"/>
    <x v="20"/>
    <s v="Elec Distribution 360-373"/>
    <s v="Programs"/>
  </r>
  <r>
    <s v="ZBW52"/>
    <x v="20"/>
    <x v="333"/>
    <x v="333"/>
    <s v="DIS-E Cap Blanket"/>
    <d v="2004-01-01T00:00:00"/>
    <x v="4"/>
    <n v="201504"/>
    <x v="0"/>
    <x v="0"/>
    <s v="367000"/>
    <s v="028                                "/>
    <s v="00"/>
    <s v="UADD    "/>
    <x v="239"/>
    <s v="2059"/>
    <s v="ZBW52"/>
    <x v="20"/>
    <s v="Elec Distribution 360-373"/>
    <s v="Programs"/>
  </r>
  <r>
    <s v="ZBW52"/>
    <x v="20"/>
    <x v="333"/>
    <x v="333"/>
    <s v="DIS-E Cap Blanket"/>
    <d v="2004-01-01T00:00:00"/>
    <x v="4"/>
    <n v="201504"/>
    <x v="0"/>
    <x v="0"/>
    <s v="368000"/>
    <s v="028                                "/>
    <s v="00"/>
    <s v="UADD    "/>
    <x v="8127"/>
    <s v="2059"/>
    <s v="ZBW52"/>
    <x v="20"/>
    <s v="Elec Distribution 360-373"/>
    <s v="Programs"/>
  </r>
  <r>
    <s v="ZBW52"/>
    <x v="20"/>
    <x v="333"/>
    <x v="333"/>
    <s v="DIS-E Cap Blanket"/>
    <d v="2004-01-01T00:00:00"/>
    <x v="4"/>
    <n v="201504"/>
    <x v="0"/>
    <x v="0"/>
    <s v="369100"/>
    <s v="028                                "/>
    <s v="00"/>
    <s v="UADD    "/>
    <x v="239"/>
    <s v="2059"/>
    <s v="ZBW52"/>
    <x v="20"/>
    <s v="Elec Distribution 360-373"/>
    <s v="Programs"/>
  </r>
  <r>
    <s v="ZBW52"/>
    <x v="20"/>
    <x v="333"/>
    <x v="333"/>
    <s v="DIS-E Cap Blanket"/>
    <d v="2004-01-01T00:00:00"/>
    <x v="4"/>
    <n v="201504"/>
    <x v="0"/>
    <x v="0"/>
    <s v="373400"/>
    <s v="028                                "/>
    <s v="00"/>
    <s v="UADD    "/>
    <x v="239"/>
    <s v="2059"/>
    <s v="ZBW52"/>
    <x v="20"/>
    <s v="Elec Distribution 360-373"/>
    <s v="Programs"/>
  </r>
  <r>
    <s v="ZBR52"/>
    <x v="20"/>
    <x v="335"/>
    <x v="335"/>
    <s v="DIS-E Cap Blanket"/>
    <d v="1990-04-30T00:00:00"/>
    <x v="4"/>
    <n v="201504"/>
    <x v="0"/>
    <x v="0"/>
    <s v="364000"/>
    <s v="028                                "/>
    <s v="00"/>
    <s v="UADD    "/>
    <x v="8128"/>
    <s v="2059"/>
    <s v="ZBR52"/>
    <x v="20"/>
    <s v="Elec Distribution 360-373"/>
    <s v="Programs"/>
  </r>
  <r>
    <s v="ZDP52"/>
    <x v="20"/>
    <x v="336"/>
    <x v="336"/>
    <s v="DIS-E Cap Blanket"/>
    <d v="1990-04-30T00:00:00"/>
    <x v="4"/>
    <n v="201504"/>
    <x v="0"/>
    <x v="0"/>
    <s v="364000"/>
    <s v="028                                "/>
    <s v="00"/>
    <s v="UADD    "/>
    <x v="8129"/>
    <s v="2059"/>
    <s v="ZDP52"/>
    <x v="20"/>
    <s v="Elec Distribution 360-373"/>
    <s v="Programs"/>
  </r>
  <r>
    <s v="ZDP52"/>
    <x v="20"/>
    <x v="336"/>
    <x v="336"/>
    <s v="DIS-E Cap Blanket"/>
    <d v="1990-04-30T00:00:00"/>
    <x v="4"/>
    <n v="201504"/>
    <x v="0"/>
    <x v="0"/>
    <s v="365000"/>
    <s v="028                                "/>
    <s v="00"/>
    <s v="UADD    "/>
    <x v="8129"/>
    <s v="2059"/>
    <s v="ZDP52"/>
    <x v="20"/>
    <s v="Elec Distribution 360-373"/>
    <s v="Programs"/>
  </r>
  <r>
    <s v="ZDP52"/>
    <x v="20"/>
    <x v="336"/>
    <x v="336"/>
    <s v="DIS-E Cap Blanket"/>
    <d v="1990-04-30T00:00:00"/>
    <x v="4"/>
    <n v="201504"/>
    <x v="0"/>
    <x v="0"/>
    <s v="366000"/>
    <s v="028                                "/>
    <s v="00"/>
    <s v="UADD    "/>
    <x v="8129"/>
    <s v="2059"/>
    <s v="ZDP52"/>
    <x v="20"/>
    <s v="Elec Distribution 360-373"/>
    <s v="Programs"/>
  </r>
  <r>
    <s v="ZDP52"/>
    <x v="20"/>
    <x v="336"/>
    <x v="336"/>
    <s v="DIS-E Cap Blanket"/>
    <d v="1990-04-30T00:00:00"/>
    <x v="4"/>
    <n v="201504"/>
    <x v="0"/>
    <x v="0"/>
    <s v="367000"/>
    <s v="028                                "/>
    <s v="00"/>
    <s v="UADD    "/>
    <x v="8130"/>
    <s v="2059"/>
    <s v="ZDP52"/>
    <x v="20"/>
    <s v="Elec Distribution 360-373"/>
    <s v="Programs"/>
  </r>
  <r>
    <s v="ZDP52"/>
    <x v="20"/>
    <x v="336"/>
    <x v="336"/>
    <s v="DIS-E Cap Blanket"/>
    <d v="1990-04-30T00:00:00"/>
    <x v="4"/>
    <n v="201504"/>
    <x v="0"/>
    <x v="0"/>
    <s v="368000"/>
    <s v="028                                "/>
    <s v="00"/>
    <s v="UADD    "/>
    <x v="8131"/>
    <s v="2059"/>
    <s v="ZDP52"/>
    <x v="20"/>
    <s v="Elec Distribution 360-373"/>
    <s v="Programs"/>
  </r>
  <r>
    <s v="ZDP52"/>
    <x v="20"/>
    <x v="336"/>
    <x v="336"/>
    <s v="DIS-E Cap Blanket"/>
    <d v="1990-04-30T00:00:00"/>
    <x v="4"/>
    <n v="201504"/>
    <x v="0"/>
    <x v="0"/>
    <s v="369100"/>
    <s v="028                                "/>
    <s v="00"/>
    <s v="UADD    "/>
    <x v="8129"/>
    <s v="2059"/>
    <s v="ZDP52"/>
    <x v="20"/>
    <s v="Elec Distribution 360-373"/>
    <s v="Programs"/>
  </r>
  <r>
    <s v="ZDP52"/>
    <x v="20"/>
    <x v="336"/>
    <x v="336"/>
    <s v="DIS-E Cap Blanket"/>
    <d v="1990-04-30T00:00:00"/>
    <x v="4"/>
    <n v="201504"/>
    <x v="0"/>
    <x v="0"/>
    <s v="369300"/>
    <s v="028                                "/>
    <s v="00"/>
    <s v="UADD    "/>
    <x v="8130"/>
    <s v="2059"/>
    <s v="ZDP52"/>
    <x v="20"/>
    <s v="Elec Distribution 360-373"/>
    <s v="Programs"/>
  </r>
  <r>
    <s v="ZDP52"/>
    <x v="20"/>
    <x v="336"/>
    <x v="336"/>
    <s v="DIS-E Cap Blanket"/>
    <d v="1990-04-30T00:00:00"/>
    <x v="4"/>
    <n v="201504"/>
    <x v="0"/>
    <x v="0"/>
    <s v="373400"/>
    <s v="028                                "/>
    <s v="00"/>
    <s v="UADD    "/>
    <x v="8129"/>
    <s v="2059"/>
    <s v="ZDP52"/>
    <x v="20"/>
    <s v="Elec Distribution 360-373"/>
    <s v="Programs"/>
  </r>
  <r>
    <s v="ZCM52"/>
    <x v="20"/>
    <x v="339"/>
    <x v="339"/>
    <s v="DIS-E Cap Blanket"/>
    <d v="1990-04-30T00:00:00"/>
    <x v="4"/>
    <n v="201504"/>
    <x v="0"/>
    <x v="1"/>
    <s v="364000"/>
    <s v="038                                "/>
    <s v="00"/>
    <s v="UADD    "/>
    <x v="8132"/>
    <s v="2059"/>
    <s v="ZCM52"/>
    <x v="20"/>
    <s v="Elec Distribution 360-373"/>
    <s v="Programs"/>
  </r>
  <r>
    <s v="ZCM52"/>
    <x v="20"/>
    <x v="339"/>
    <x v="339"/>
    <s v="DIS-E Cap Blanket"/>
    <d v="1990-04-30T00:00:00"/>
    <x v="4"/>
    <n v="201504"/>
    <x v="0"/>
    <x v="1"/>
    <s v="365000"/>
    <s v="038                                "/>
    <s v="00"/>
    <s v="UADD    "/>
    <x v="8133"/>
    <s v="2059"/>
    <s v="ZCM52"/>
    <x v="20"/>
    <s v="Elec Distribution 360-373"/>
    <s v="Programs"/>
  </r>
  <r>
    <s v="ZBR52"/>
    <x v="20"/>
    <x v="832"/>
    <x v="832"/>
    <s v="DIS-E Cap Blanket"/>
    <d v="1951-01-01T00:00:00"/>
    <x v="4"/>
    <n v="201504"/>
    <x v="0"/>
    <x v="0"/>
    <s v="364000"/>
    <s v="028                                "/>
    <s v="00"/>
    <s v="UADD    "/>
    <x v="8134"/>
    <s v="2059"/>
    <s v="ZBR52"/>
    <x v="20"/>
    <s v="Elec Distribution 360-373"/>
    <s v="Programs"/>
  </r>
  <r>
    <s v="ZBR52"/>
    <x v="20"/>
    <x v="832"/>
    <x v="832"/>
    <s v="DIS-E Cap Blanket"/>
    <d v="1951-01-01T00:00:00"/>
    <x v="4"/>
    <n v="201504"/>
    <x v="0"/>
    <x v="0"/>
    <s v="365000"/>
    <s v="028                                "/>
    <s v="00"/>
    <s v="UADD    "/>
    <x v="3887"/>
    <s v="2059"/>
    <s v="ZBR52"/>
    <x v="20"/>
    <s v="Elec Distribution 360-373"/>
    <s v="Programs"/>
  </r>
  <r>
    <s v="ZPJ52"/>
    <x v="20"/>
    <x v="341"/>
    <x v="341"/>
    <s v="DIS-E Cap Blanket"/>
    <d v="1990-04-30T00:00:00"/>
    <x v="4"/>
    <n v="201504"/>
    <x v="0"/>
    <x v="1"/>
    <s v="364000"/>
    <s v="038                                "/>
    <s v="00"/>
    <s v="UADD    "/>
    <x v="8135"/>
    <s v="2059"/>
    <s v="ZPJ52"/>
    <x v="20"/>
    <s v="Elec Distribution 360-373"/>
    <s v="Programs"/>
  </r>
  <r>
    <s v="ZPJ52"/>
    <x v="20"/>
    <x v="341"/>
    <x v="341"/>
    <s v="DIS-E Cap Blanket"/>
    <d v="1990-04-30T00:00:00"/>
    <x v="4"/>
    <n v="201504"/>
    <x v="0"/>
    <x v="1"/>
    <s v="365000"/>
    <s v="038                                "/>
    <s v="00"/>
    <s v="UADD    "/>
    <x v="8136"/>
    <s v="2059"/>
    <s v="ZPJ52"/>
    <x v="20"/>
    <s v="Elec Distribution 360-373"/>
    <s v="Programs"/>
  </r>
  <r>
    <s v="ZPJ52"/>
    <x v="20"/>
    <x v="341"/>
    <x v="341"/>
    <s v="DIS-E Cap Blanket"/>
    <d v="1990-04-30T00:00:00"/>
    <x v="4"/>
    <n v="201504"/>
    <x v="0"/>
    <x v="1"/>
    <s v="366000"/>
    <s v="038                                "/>
    <s v="00"/>
    <s v="UADD    "/>
    <x v="8137"/>
    <s v="2059"/>
    <s v="ZPJ52"/>
    <x v="20"/>
    <s v="Elec Distribution 360-373"/>
    <s v="Programs"/>
  </r>
  <r>
    <s v="ZPJ52"/>
    <x v="20"/>
    <x v="341"/>
    <x v="341"/>
    <s v="DIS-E Cap Blanket"/>
    <d v="1990-04-30T00:00:00"/>
    <x v="4"/>
    <n v="201504"/>
    <x v="0"/>
    <x v="1"/>
    <s v="367000"/>
    <s v="038                                "/>
    <s v="00"/>
    <s v="UADD    "/>
    <x v="8138"/>
    <s v="2059"/>
    <s v="ZPJ52"/>
    <x v="20"/>
    <s v="Elec Distribution 360-373"/>
    <s v="Programs"/>
  </r>
  <r>
    <s v="ZPJ52"/>
    <x v="20"/>
    <x v="341"/>
    <x v="341"/>
    <s v="DIS-E Cap Blanket"/>
    <d v="1990-04-30T00:00:00"/>
    <x v="4"/>
    <n v="201504"/>
    <x v="0"/>
    <x v="1"/>
    <s v="368000"/>
    <s v="038                                "/>
    <s v="00"/>
    <s v="UADD    "/>
    <x v="8139"/>
    <s v="2059"/>
    <s v="ZPJ52"/>
    <x v="20"/>
    <s v="Elec Distribution 360-373"/>
    <s v="Programs"/>
  </r>
  <r>
    <s v="ZPJ52"/>
    <x v="20"/>
    <x v="341"/>
    <x v="341"/>
    <s v="DIS-E Cap Blanket"/>
    <d v="1990-04-30T00:00:00"/>
    <x v="4"/>
    <n v="201504"/>
    <x v="0"/>
    <x v="1"/>
    <s v="369100"/>
    <s v="038                                "/>
    <s v="00"/>
    <s v="UADD    "/>
    <x v="8140"/>
    <s v="2059"/>
    <s v="ZPJ52"/>
    <x v="20"/>
    <s v="Elec Distribution 360-373"/>
    <s v="Programs"/>
  </r>
  <r>
    <s v="ZPJ52"/>
    <x v="20"/>
    <x v="341"/>
    <x v="341"/>
    <s v="DIS-E Cap Blanket"/>
    <d v="1990-04-30T00:00:00"/>
    <x v="4"/>
    <n v="201504"/>
    <x v="0"/>
    <x v="1"/>
    <s v="373400"/>
    <s v="038                                "/>
    <s v="00"/>
    <s v="UADD    "/>
    <x v="8141"/>
    <s v="2059"/>
    <s v="ZPJ52"/>
    <x v="20"/>
    <s v="Elec Distribution 360-373"/>
    <s v="Programs"/>
  </r>
  <r>
    <s v="ZBO52"/>
    <x v="20"/>
    <x v="342"/>
    <x v="342"/>
    <s v="DIS-E Cap Blanket"/>
    <d v="1990-04-30T00:00:00"/>
    <x v="4"/>
    <n v="201504"/>
    <x v="0"/>
    <x v="0"/>
    <s v="364000"/>
    <s v="028                                "/>
    <s v="00"/>
    <s v="UADD    "/>
    <x v="8142"/>
    <s v="2059"/>
    <s v="ZBO52"/>
    <x v="20"/>
    <s v="Elec Distribution 360-373"/>
    <s v="Programs"/>
  </r>
  <r>
    <s v="ZBO52"/>
    <x v="20"/>
    <x v="342"/>
    <x v="342"/>
    <s v="DIS-E Cap Blanket"/>
    <d v="1990-04-30T00:00:00"/>
    <x v="4"/>
    <n v="201504"/>
    <x v="0"/>
    <x v="0"/>
    <s v="365000"/>
    <s v="028                                "/>
    <s v="00"/>
    <s v="UADD    "/>
    <x v="8143"/>
    <s v="2059"/>
    <s v="ZBO52"/>
    <x v="20"/>
    <s v="Elec Distribution 360-373"/>
    <s v="Programs"/>
  </r>
  <r>
    <s v="ZBO52"/>
    <x v="20"/>
    <x v="342"/>
    <x v="342"/>
    <s v="DIS-E Cap Blanket"/>
    <d v="1990-04-30T00:00:00"/>
    <x v="4"/>
    <n v="201504"/>
    <x v="0"/>
    <x v="0"/>
    <s v="366000"/>
    <s v="028                                "/>
    <s v="00"/>
    <s v="UADD    "/>
    <x v="8142"/>
    <s v="2059"/>
    <s v="ZBO52"/>
    <x v="20"/>
    <s v="Elec Distribution 360-373"/>
    <s v="Programs"/>
  </r>
  <r>
    <s v="ZBO52"/>
    <x v="20"/>
    <x v="342"/>
    <x v="342"/>
    <s v="DIS-E Cap Blanket"/>
    <d v="1990-04-30T00:00:00"/>
    <x v="4"/>
    <n v="201504"/>
    <x v="0"/>
    <x v="0"/>
    <s v="367000"/>
    <s v="028                                "/>
    <s v="00"/>
    <s v="UADD    "/>
    <x v="8142"/>
    <s v="2059"/>
    <s v="ZBO52"/>
    <x v="20"/>
    <s v="Elec Distribution 360-373"/>
    <s v="Programs"/>
  </r>
  <r>
    <s v="ZBO52"/>
    <x v="20"/>
    <x v="342"/>
    <x v="342"/>
    <s v="DIS-E Cap Blanket"/>
    <d v="1990-04-30T00:00:00"/>
    <x v="4"/>
    <n v="201504"/>
    <x v="0"/>
    <x v="0"/>
    <s v="368000"/>
    <s v="028                                "/>
    <s v="00"/>
    <s v="UADD    "/>
    <x v="8142"/>
    <s v="2059"/>
    <s v="ZBO52"/>
    <x v="20"/>
    <s v="Elec Distribution 360-373"/>
    <s v="Programs"/>
  </r>
  <r>
    <s v="ZPJ52"/>
    <x v="20"/>
    <x v="343"/>
    <x v="343"/>
    <s v="DIS-E Cap Blanket"/>
    <d v="1990-04-30T00:00:00"/>
    <x v="4"/>
    <n v="201504"/>
    <x v="0"/>
    <x v="0"/>
    <s v="364000"/>
    <s v="028                                "/>
    <s v="00"/>
    <s v="UADD    "/>
    <x v="8144"/>
    <s v="2059"/>
    <s v="ZPJ52"/>
    <x v="20"/>
    <s v="Elec Distribution 360-373"/>
    <s v="Programs"/>
  </r>
  <r>
    <s v="ZPJ52"/>
    <x v="20"/>
    <x v="343"/>
    <x v="343"/>
    <s v="DIS-E Cap Blanket"/>
    <d v="1990-04-30T00:00:00"/>
    <x v="4"/>
    <n v="201504"/>
    <x v="0"/>
    <x v="0"/>
    <s v="365000"/>
    <s v="028                                "/>
    <s v="00"/>
    <s v="UADD    "/>
    <x v="8145"/>
    <s v="2059"/>
    <s v="ZPJ52"/>
    <x v="20"/>
    <s v="Elec Distribution 360-373"/>
    <s v="Programs"/>
  </r>
  <r>
    <s v="ZPJ52"/>
    <x v="20"/>
    <x v="343"/>
    <x v="343"/>
    <s v="DIS-E Cap Blanket"/>
    <d v="1990-04-30T00:00:00"/>
    <x v="4"/>
    <n v="201504"/>
    <x v="0"/>
    <x v="0"/>
    <s v="366000"/>
    <s v="028                                "/>
    <s v="00"/>
    <s v="UADD    "/>
    <x v="8146"/>
    <s v="2059"/>
    <s v="ZPJ52"/>
    <x v="20"/>
    <s v="Elec Distribution 360-373"/>
    <s v="Programs"/>
  </r>
  <r>
    <s v="ZPJ52"/>
    <x v="20"/>
    <x v="343"/>
    <x v="343"/>
    <s v="DIS-E Cap Blanket"/>
    <d v="1990-04-30T00:00:00"/>
    <x v="4"/>
    <n v="201504"/>
    <x v="0"/>
    <x v="0"/>
    <s v="367000"/>
    <s v="028                                "/>
    <s v="00"/>
    <s v="UADD    "/>
    <x v="4185"/>
    <s v="2059"/>
    <s v="ZPJ52"/>
    <x v="20"/>
    <s v="Elec Distribution 360-373"/>
    <s v="Programs"/>
  </r>
  <r>
    <s v="ZPJ52"/>
    <x v="20"/>
    <x v="343"/>
    <x v="343"/>
    <s v="DIS-E Cap Blanket"/>
    <d v="1990-04-30T00:00:00"/>
    <x v="4"/>
    <n v="201504"/>
    <x v="0"/>
    <x v="0"/>
    <s v="368000"/>
    <s v="028                                "/>
    <s v="00"/>
    <s v="UADD    "/>
    <x v="8146"/>
    <s v="2059"/>
    <s v="ZPJ52"/>
    <x v="20"/>
    <s v="Elec Distribution 360-373"/>
    <s v="Programs"/>
  </r>
  <r>
    <s v="ZPJ52"/>
    <x v="20"/>
    <x v="343"/>
    <x v="343"/>
    <s v="DIS-E Cap Blanket"/>
    <d v="1990-04-30T00:00:00"/>
    <x v="4"/>
    <n v="201504"/>
    <x v="0"/>
    <x v="0"/>
    <s v="369100"/>
    <s v="028                                "/>
    <s v="00"/>
    <s v="UADD    "/>
    <x v="6486"/>
    <s v="2059"/>
    <s v="ZPJ52"/>
    <x v="20"/>
    <s v="Elec Distribution 360-373"/>
    <s v="Programs"/>
  </r>
  <r>
    <s v="ZCS52"/>
    <x v="20"/>
    <x v="344"/>
    <x v="344"/>
    <s v="DIS-E Cap Blanket"/>
    <d v="1994-09-02T00:00:00"/>
    <x v="4"/>
    <n v="201504"/>
    <x v="0"/>
    <x v="1"/>
    <s v="364000"/>
    <s v="038                                "/>
    <s v="00"/>
    <s v="UADD    "/>
    <x v="8147"/>
    <s v="2059"/>
    <s v="ZCS52"/>
    <x v="20"/>
    <s v="Elec Distribution 360-373"/>
    <s v="Programs"/>
  </r>
  <r>
    <s v="ZCS52"/>
    <x v="20"/>
    <x v="344"/>
    <x v="344"/>
    <s v="DIS-E Cap Blanket"/>
    <d v="1994-09-02T00:00:00"/>
    <x v="4"/>
    <n v="201504"/>
    <x v="0"/>
    <x v="1"/>
    <s v="365000"/>
    <s v="038                                "/>
    <s v="00"/>
    <s v="UADD    "/>
    <x v="8148"/>
    <s v="2059"/>
    <s v="ZCS52"/>
    <x v="20"/>
    <s v="Elec Distribution 360-373"/>
    <s v="Programs"/>
  </r>
  <r>
    <s v="ZCS52"/>
    <x v="20"/>
    <x v="344"/>
    <x v="344"/>
    <s v="DIS-E Cap Blanket"/>
    <d v="1994-09-02T00:00:00"/>
    <x v="4"/>
    <n v="201504"/>
    <x v="0"/>
    <x v="1"/>
    <s v="366000"/>
    <s v="038                                "/>
    <s v="00"/>
    <s v="UADD    "/>
    <x v="239"/>
    <s v="2059"/>
    <s v="ZCS52"/>
    <x v="20"/>
    <s v="Elec Distribution 360-373"/>
    <s v="Programs"/>
  </r>
  <r>
    <s v="ZCS52"/>
    <x v="20"/>
    <x v="344"/>
    <x v="344"/>
    <s v="DIS-E Cap Blanket"/>
    <d v="1994-09-02T00:00:00"/>
    <x v="4"/>
    <n v="201504"/>
    <x v="0"/>
    <x v="1"/>
    <s v="367000"/>
    <s v="038                                "/>
    <s v="00"/>
    <s v="UADD    "/>
    <x v="239"/>
    <s v="2059"/>
    <s v="ZCS52"/>
    <x v="20"/>
    <s v="Elec Distribution 360-373"/>
    <s v="Programs"/>
  </r>
  <r>
    <s v="ZCS52"/>
    <x v="20"/>
    <x v="344"/>
    <x v="344"/>
    <s v="DIS-E Cap Blanket"/>
    <d v="1994-09-02T00:00:00"/>
    <x v="4"/>
    <n v="201504"/>
    <x v="0"/>
    <x v="1"/>
    <s v="368000"/>
    <s v="038                                "/>
    <s v="00"/>
    <s v="UADD    "/>
    <x v="8149"/>
    <s v="2059"/>
    <s v="ZCS52"/>
    <x v="20"/>
    <s v="Elec Distribution 360-373"/>
    <s v="Programs"/>
  </r>
  <r>
    <s v="ZCS52"/>
    <x v="20"/>
    <x v="344"/>
    <x v="344"/>
    <s v="DIS-E Cap Blanket"/>
    <d v="1994-09-02T00:00:00"/>
    <x v="4"/>
    <n v="201504"/>
    <x v="0"/>
    <x v="1"/>
    <s v="369100"/>
    <s v="038                                "/>
    <s v="00"/>
    <s v="UADD    "/>
    <x v="8150"/>
    <s v="2059"/>
    <s v="ZCS52"/>
    <x v="20"/>
    <s v="Elec Distribution 360-373"/>
    <s v="Programs"/>
  </r>
  <r>
    <s v="ZCS52"/>
    <x v="20"/>
    <x v="344"/>
    <x v="344"/>
    <s v="DIS-E Cap Blanket"/>
    <d v="1994-09-02T00:00:00"/>
    <x v="4"/>
    <n v="201504"/>
    <x v="0"/>
    <x v="1"/>
    <s v="369300"/>
    <s v="038                                "/>
    <s v="00"/>
    <s v="UADD    "/>
    <x v="239"/>
    <s v="2059"/>
    <s v="ZCS52"/>
    <x v="20"/>
    <s v="Elec Distribution 360-373"/>
    <s v="Programs"/>
  </r>
  <r>
    <s v="ZCS52"/>
    <x v="20"/>
    <x v="344"/>
    <x v="344"/>
    <s v="DIS-E Cap Blanket"/>
    <d v="1994-09-02T00:00:00"/>
    <x v="4"/>
    <n v="201504"/>
    <x v="0"/>
    <x v="1"/>
    <s v="373400"/>
    <s v="038                                "/>
    <s v="00"/>
    <s v="UADD    "/>
    <x v="162"/>
    <s v="2059"/>
    <s v="ZCS52"/>
    <x v="20"/>
    <s v="Elec Distribution 360-373"/>
    <s v="Programs"/>
  </r>
  <r>
    <s v="ZBC52"/>
    <x v="20"/>
    <x v="345"/>
    <x v="345"/>
    <s v="DIS-E Cap Blanket"/>
    <d v="1990-04-30T00:00:00"/>
    <x v="4"/>
    <n v="201504"/>
    <x v="0"/>
    <x v="0"/>
    <s v="364000"/>
    <s v="028                                "/>
    <s v="00"/>
    <s v="UADD    "/>
    <x v="8151"/>
    <s v="2059"/>
    <s v="ZBC52"/>
    <x v="20"/>
    <s v="Elec Distribution 360-373"/>
    <s v="Programs"/>
  </r>
  <r>
    <s v="ZBC52"/>
    <x v="20"/>
    <x v="345"/>
    <x v="345"/>
    <s v="DIS-E Cap Blanket"/>
    <d v="1990-04-30T00:00:00"/>
    <x v="4"/>
    <n v="201504"/>
    <x v="0"/>
    <x v="0"/>
    <s v="365000"/>
    <s v="028                                "/>
    <s v="00"/>
    <s v="UADD    "/>
    <x v="8152"/>
    <s v="2059"/>
    <s v="ZBC52"/>
    <x v="20"/>
    <s v="Elec Distribution 360-373"/>
    <s v="Programs"/>
  </r>
  <r>
    <s v="ZBC52"/>
    <x v="20"/>
    <x v="345"/>
    <x v="345"/>
    <s v="DIS-E Cap Blanket"/>
    <d v="1990-04-30T00:00:00"/>
    <x v="4"/>
    <n v="201504"/>
    <x v="0"/>
    <x v="0"/>
    <s v="366000"/>
    <s v="028                                "/>
    <s v="00"/>
    <s v="UADD    "/>
    <x v="8153"/>
    <s v="2059"/>
    <s v="ZBC52"/>
    <x v="20"/>
    <s v="Elec Distribution 360-373"/>
    <s v="Programs"/>
  </r>
  <r>
    <s v="ZBC52"/>
    <x v="20"/>
    <x v="345"/>
    <x v="345"/>
    <s v="DIS-E Cap Blanket"/>
    <d v="1990-04-30T00:00:00"/>
    <x v="4"/>
    <n v="201504"/>
    <x v="0"/>
    <x v="0"/>
    <s v="367000"/>
    <s v="028                                "/>
    <s v="00"/>
    <s v="UADD    "/>
    <x v="8154"/>
    <s v="2059"/>
    <s v="ZBC52"/>
    <x v="20"/>
    <s v="Elec Distribution 360-373"/>
    <s v="Programs"/>
  </r>
  <r>
    <s v="ZBC52"/>
    <x v="20"/>
    <x v="345"/>
    <x v="345"/>
    <s v="DIS-E Cap Blanket"/>
    <d v="1990-04-30T00:00:00"/>
    <x v="4"/>
    <n v="201504"/>
    <x v="0"/>
    <x v="0"/>
    <s v="368000"/>
    <s v="028                                "/>
    <s v="00"/>
    <s v="UADD    "/>
    <x v="8153"/>
    <s v="2059"/>
    <s v="ZBC52"/>
    <x v="20"/>
    <s v="Elec Distribution 360-373"/>
    <s v="Programs"/>
  </r>
  <r>
    <s v="ZBC52"/>
    <x v="20"/>
    <x v="345"/>
    <x v="345"/>
    <s v="DIS-E Cap Blanket"/>
    <d v="1990-04-30T00:00:00"/>
    <x v="4"/>
    <n v="201504"/>
    <x v="0"/>
    <x v="0"/>
    <s v="369100"/>
    <s v="028                                "/>
    <s v="00"/>
    <s v="UADD    "/>
    <x v="8153"/>
    <s v="2059"/>
    <s v="ZBC52"/>
    <x v="20"/>
    <s v="Elec Distribution 360-373"/>
    <s v="Programs"/>
  </r>
  <r>
    <s v="ZBC52"/>
    <x v="20"/>
    <x v="345"/>
    <x v="345"/>
    <s v="DIS-E Cap Blanket"/>
    <d v="1990-04-30T00:00:00"/>
    <x v="4"/>
    <n v="201504"/>
    <x v="0"/>
    <x v="0"/>
    <s v="369300"/>
    <s v="028                                "/>
    <s v="00"/>
    <s v="UADD    "/>
    <x v="8153"/>
    <s v="2059"/>
    <s v="ZBC52"/>
    <x v="20"/>
    <s v="Elec Distribution 360-373"/>
    <s v="Programs"/>
  </r>
  <r>
    <s v="ZBC52"/>
    <x v="20"/>
    <x v="345"/>
    <x v="345"/>
    <s v="DIS-E Cap Blanket"/>
    <d v="1990-04-30T00:00:00"/>
    <x v="4"/>
    <n v="201504"/>
    <x v="0"/>
    <x v="0"/>
    <s v="373400"/>
    <s v="028                                "/>
    <s v="00"/>
    <s v="UADD    "/>
    <x v="8155"/>
    <s v="2059"/>
    <s v="ZBC52"/>
    <x v="20"/>
    <s v="Elec Distribution 360-373"/>
    <s v="Programs"/>
  </r>
  <r>
    <s v="ZCM52"/>
    <x v="20"/>
    <x v="1002"/>
    <x v="1002"/>
    <s v="DIS-E Cap Blanket"/>
    <d v="2015-01-01T00:00:00"/>
    <x v="4"/>
    <n v="201504"/>
    <x v="0"/>
    <x v="1"/>
    <s v="364000"/>
    <s v="038                                "/>
    <s v="00"/>
    <s v="UADD    "/>
    <x v="8156"/>
    <s v="2059"/>
    <s v="ZCM52"/>
    <x v="20"/>
    <s v="Elec Distribution 360-373"/>
    <s v="Programs"/>
  </r>
  <r>
    <s v="ZCM52"/>
    <x v="20"/>
    <x v="1002"/>
    <x v="1002"/>
    <s v="DIS-E Cap Blanket"/>
    <d v="2015-01-01T00:00:00"/>
    <x v="4"/>
    <n v="201504"/>
    <x v="0"/>
    <x v="1"/>
    <s v="365000"/>
    <s v="038                                "/>
    <s v="00"/>
    <s v="UADD    "/>
    <x v="8157"/>
    <s v="2059"/>
    <s v="ZCM52"/>
    <x v="20"/>
    <s v="Elec Distribution 360-373"/>
    <s v="Programs"/>
  </r>
  <r>
    <s v="ZCM52"/>
    <x v="20"/>
    <x v="1002"/>
    <x v="1002"/>
    <s v="DIS-E Cap Blanket"/>
    <d v="2015-01-01T00:00:00"/>
    <x v="4"/>
    <n v="201504"/>
    <x v="0"/>
    <x v="1"/>
    <s v="366000"/>
    <s v="038                                "/>
    <s v="00"/>
    <s v="UADD    "/>
    <x v="8158"/>
    <s v="2059"/>
    <s v="ZCM52"/>
    <x v="20"/>
    <s v="Elec Distribution 360-373"/>
    <s v="Programs"/>
  </r>
  <r>
    <s v="ZCM52"/>
    <x v="20"/>
    <x v="1002"/>
    <x v="1002"/>
    <s v="DIS-E Cap Blanket"/>
    <d v="2015-01-01T00:00:00"/>
    <x v="4"/>
    <n v="201504"/>
    <x v="0"/>
    <x v="1"/>
    <s v="367000"/>
    <s v="038                                "/>
    <s v="00"/>
    <s v="UADD    "/>
    <x v="8159"/>
    <s v="2059"/>
    <s v="ZCM52"/>
    <x v="20"/>
    <s v="Elec Distribution 360-373"/>
    <s v="Programs"/>
  </r>
  <r>
    <s v="ZCM52"/>
    <x v="20"/>
    <x v="1002"/>
    <x v="1002"/>
    <s v="DIS-E Cap Blanket"/>
    <d v="2015-01-01T00:00:00"/>
    <x v="4"/>
    <n v="201504"/>
    <x v="0"/>
    <x v="1"/>
    <s v="368000"/>
    <s v="038                                "/>
    <s v="00"/>
    <s v="UADD    "/>
    <x v="8160"/>
    <s v="2059"/>
    <s v="ZCM52"/>
    <x v="20"/>
    <s v="Elec Distribution 360-373"/>
    <s v="Programs"/>
  </r>
  <r>
    <s v="ZCM52"/>
    <x v="20"/>
    <x v="1002"/>
    <x v="1002"/>
    <s v="DIS-E Cap Blanket"/>
    <d v="2015-01-01T00:00:00"/>
    <x v="4"/>
    <n v="201504"/>
    <x v="0"/>
    <x v="1"/>
    <s v="369100"/>
    <s v="038                                "/>
    <s v="00"/>
    <s v="UADD    "/>
    <x v="8161"/>
    <s v="2059"/>
    <s v="ZCM52"/>
    <x v="20"/>
    <s v="Elec Distribution 360-373"/>
    <s v="Programs"/>
  </r>
  <r>
    <s v="ZCM52"/>
    <x v="20"/>
    <x v="1002"/>
    <x v="1002"/>
    <s v="DIS-E Cap Blanket"/>
    <d v="2015-01-01T00:00:00"/>
    <x v="4"/>
    <n v="201504"/>
    <x v="0"/>
    <x v="1"/>
    <s v="373400"/>
    <s v="038                                "/>
    <s v="00"/>
    <s v="UADD    "/>
    <x v="8162"/>
    <s v="2059"/>
    <s v="ZCM52"/>
    <x v="20"/>
    <s v="Elec Distribution 360-373"/>
    <s v="Programs"/>
  </r>
  <r>
    <s v="ZBC52"/>
    <x v="20"/>
    <x v="348"/>
    <x v="348"/>
    <s v="DIS-E Cap Blanket"/>
    <d v="1992-01-28T00:00:00"/>
    <x v="4"/>
    <n v="201504"/>
    <x v="0"/>
    <x v="0"/>
    <s v="364000"/>
    <s v="028                                "/>
    <s v="00"/>
    <s v="UADD    "/>
    <x v="8163"/>
    <s v="2059"/>
    <s v="ZBC52"/>
    <x v="20"/>
    <s v="Elec Distribution 360-373"/>
    <s v="Programs"/>
  </r>
  <r>
    <s v="ZBC52"/>
    <x v="20"/>
    <x v="348"/>
    <x v="348"/>
    <s v="DIS-E Cap Blanket"/>
    <d v="1992-01-28T00:00:00"/>
    <x v="4"/>
    <n v="201504"/>
    <x v="0"/>
    <x v="0"/>
    <s v="365000"/>
    <s v="028                                "/>
    <s v="00"/>
    <s v="UADD    "/>
    <x v="8164"/>
    <s v="2059"/>
    <s v="ZBC52"/>
    <x v="20"/>
    <s v="Elec Distribution 360-373"/>
    <s v="Programs"/>
  </r>
  <r>
    <s v="ZBC52"/>
    <x v="20"/>
    <x v="348"/>
    <x v="348"/>
    <s v="DIS-E Cap Blanket"/>
    <d v="1992-01-28T00:00:00"/>
    <x v="4"/>
    <n v="201504"/>
    <x v="0"/>
    <x v="0"/>
    <s v="366000"/>
    <s v="028                                "/>
    <s v="00"/>
    <s v="UADD    "/>
    <x v="2618"/>
    <s v="2059"/>
    <s v="ZBC52"/>
    <x v="20"/>
    <s v="Elec Distribution 360-373"/>
    <s v="Programs"/>
  </r>
  <r>
    <s v="ZBC52"/>
    <x v="20"/>
    <x v="348"/>
    <x v="348"/>
    <s v="DIS-E Cap Blanket"/>
    <d v="1992-01-28T00:00:00"/>
    <x v="4"/>
    <n v="201504"/>
    <x v="0"/>
    <x v="0"/>
    <s v="367000"/>
    <s v="028                                "/>
    <s v="00"/>
    <s v="UADD    "/>
    <x v="8165"/>
    <s v="2059"/>
    <s v="ZBC52"/>
    <x v="20"/>
    <s v="Elec Distribution 360-373"/>
    <s v="Programs"/>
  </r>
  <r>
    <s v="ZBC52"/>
    <x v="20"/>
    <x v="348"/>
    <x v="348"/>
    <s v="DIS-E Cap Blanket"/>
    <d v="1992-01-28T00:00:00"/>
    <x v="4"/>
    <n v="201504"/>
    <x v="0"/>
    <x v="0"/>
    <s v="368000"/>
    <s v="028                                "/>
    <s v="00"/>
    <s v="UADD    "/>
    <x v="8166"/>
    <s v="2059"/>
    <s v="ZBC52"/>
    <x v="20"/>
    <s v="Elec Distribution 360-373"/>
    <s v="Programs"/>
  </r>
  <r>
    <s v="ZBC52"/>
    <x v="20"/>
    <x v="348"/>
    <x v="348"/>
    <s v="DIS-E Cap Blanket"/>
    <d v="1992-01-28T00:00:00"/>
    <x v="4"/>
    <n v="201504"/>
    <x v="0"/>
    <x v="0"/>
    <s v="369100"/>
    <s v="028                                "/>
    <s v="00"/>
    <s v="UADD    "/>
    <x v="8167"/>
    <s v="2059"/>
    <s v="ZBC52"/>
    <x v="20"/>
    <s v="Elec Distribution 360-373"/>
    <s v="Programs"/>
  </r>
  <r>
    <s v="ZBC52"/>
    <x v="20"/>
    <x v="348"/>
    <x v="348"/>
    <s v="DIS-E Cap Blanket"/>
    <d v="1992-01-28T00:00:00"/>
    <x v="4"/>
    <n v="201504"/>
    <x v="0"/>
    <x v="0"/>
    <s v="373400"/>
    <s v="028                                "/>
    <s v="00"/>
    <s v="UADD    "/>
    <x v="6491"/>
    <s v="2059"/>
    <s v="ZBC52"/>
    <x v="20"/>
    <s v="Elec Distribution 360-373"/>
    <s v="Programs"/>
  </r>
  <r>
    <s v="YV001"/>
    <x v="21"/>
    <x v="834"/>
    <x v="834"/>
    <s v="DIS-E Cap Blanket"/>
    <d v="2014-03-01T00:00:00"/>
    <x v="4"/>
    <n v="201504"/>
    <x v="0"/>
    <x v="0"/>
    <s v="364000"/>
    <s v="028                                "/>
    <s v="00"/>
    <s v="UADD    "/>
    <x v="8168"/>
    <s v="2060"/>
    <s v="YV001"/>
    <x v="21"/>
    <s v="Elec Distribution 360-373"/>
    <s v="Programs"/>
  </r>
  <r>
    <s v="YV001"/>
    <x v="21"/>
    <x v="834"/>
    <x v="834"/>
    <s v="DIS-E Cap Blanket"/>
    <d v="2014-03-01T00:00:00"/>
    <x v="4"/>
    <n v="201504"/>
    <x v="0"/>
    <x v="0"/>
    <s v="365000"/>
    <s v="028                                "/>
    <s v="00"/>
    <s v="UADD    "/>
    <x v="8169"/>
    <s v="2060"/>
    <s v="YV001"/>
    <x v="21"/>
    <s v="Elec Distribution 360-373"/>
    <s v="Programs"/>
  </r>
  <r>
    <s v="YV001"/>
    <x v="21"/>
    <x v="834"/>
    <x v="834"/>
    <s v="DIS-E Cap Blanket"/>
    <d v="2014-03-01T00:00:00"/>
    <x v="4"/>
    <n v="201504"/>
    <x v="0"/>
    <x v="0"/>
    <s v="366000"/>
    <s v="028                                "/>
    <s v="00"/>
    <s v="UADD    "/>
    <x v="8170"/>
    <s v="2060"/>
    <s v="YV001"/>
    <x v="21"/>
    <s v="Elec Distribution 360-373"/>
    <s v="Programs"/>
  </r>
  <r>
    <s v="YV001"/>
    <x v="21"/>
    <x v="834"/>
    <x v="834"/>
    <s v="DIS-E Cap Blanket"/>
    <d v="2014-03-01T00:00:00"/>
    <x v="4"/>
    <n v="201504"/>
    <x v="0"/>
    <x v="0"/>
    <s v="367000"/>
    <s v="028                                "/>
    <s v="00"/>
    <s v="UADD    "/>
    <x v="8171"/>
    <s v="2060"/>
    <s v="YV001"/>
    <x v="21"/>
    <s v="Elec Distribution 360-373"/>
    <s v="Programs"/>
  </r>
  <r>
    <s v="YV001"/>
    <x v="21"/>
    <x v="834"/>
    <x v="834"/>
    <s v="DIS-E Cap Blanket"/>
    <d v="2014-03-01T00:00:00"/>
    <x v="4"/>
    <n v="201504"/>
    <x v="0"/>
    <x v="0"/>
    <s v="368000"/>
    <s v="028                                "/>
    <s v="00"/>
    <s v="UADD    "/>
    <x v="8172"/>
    <s v="2060"/>
    <s v="YV001"/>
    <x v="21"/>
    <s v="Elec Distribution 360-373"/>
    <s v="Programs"/>
  </r>
  <r>
    <s v="YV001"/>
    <x v="21"/>
    <x v="834"/>
    <x v="834"/>
    <s v="DIS-E Cap Blanket"/>
    <d v="2014-03-01T00:00:00"/>
    <x v="4"/>
    <n v="201504"/>
    <x v="0"/>
    <x v="0"/>
    <s v="373400"/>
    <s v="028                                "/>
    <s v="00"/>
    <s v="UADD    "/>
    <x v="8173"/>
    <s v="2060"/>
    <s v="YV001"/>
    <x v="21"/>
    <s v="Elec Distribution 360-373"/>
    <s v="Programs"/>
  </r>
  <r>
    <s v="YV001"/>
    <x v="21"/>
    <x v="835"/>
    <x v="835"/>
    <s v="DIS-E Cap Blanket"/>
    <d v="2014-03-01T00:00:00"/>
    <x v="4"/>
    <n v="201504"/>
    <x v="0"/>
    <x v="0"/>
    <s v="365000"/>
    <s v="028                                "/>
    <s v="00"/>
    <s v="UADD    "/>
    <x v="8174"/>
    <s v="2060"/>
    <s v="YV001"/>
    <x v="21"/>
    <s v="Elec Distribution 360-373"/>
    <s v="Programs"/>
  </r>
  <r>
    <s v="YV001"/>
    <x v="21"/>
    <x v="349"/>
    <x v="349"/>
    <s v="DIS-E Cap Blanket"/>
    <d v="2014-03-01T00:00:00"/>
    <x v="4"/>
    <n v="201504"/>
    <x v="0"/>
    <x v="0"/>
    <s v="364000"/>
    <s v="028                                "/>
    <s v="00"/>
    <s v="UADD    "/>
    <x v="8175"/>
    <s v="2060"/>
    <s v="YV001"/>
    <x v="21"/>
    <s v="Elec Distribution 360-373"/>
    <s v="Programs"/>
  </r>
  <r>
    <s v="YV001"/>
    <x v="21"/>
    <x v="349"/>
    <x v="349"/>
    <s v="DIS-E Cap Blanket"/>
    <d v="2014-03-01T00:00:00"/>
    <x v="4"/>
    <n v="201504"/>
    <x v="0"/>
    <x v="0"/>
    <s v="365000"/>
    <s v="028                                "/>
    <s v="00"/>
    <s v="UADD    "/>
    <x v="8176"/>
    <s v="2060"/>
    <s v="YV001"/>
    <x v="21"/>
    <s v="Elec Distribution 360-373"/>
    <s v="Programs"/>
  </r>
  <r>
    <s v="YV001"/>
    <x v="21"/>
    <x v="349"/>
    <x v="349"/>
    <s v="DIS-E Cap Blanket"/>
    <d v="2014-03-01T00:00:00"/>
    <x v="4"/>
    <n v="201504"/>
    <x v="0"/>
    <x v="0"/>
    <s v="368000"/>
    <s v="028                                "/>
    <s v="00"/>
    <s v="UADD    "/>
    <x v="8177"/>
    <s v="2060"/>
    <s v="YV001"/>
    <x v="21"/>
    <s v="Elec Distribution 360-373"/>
    <s v="Programs"/>
  </r>
  <r>
    <s v="YV001"/>
    <x v="21"/>
    <x v="350"/>
    <x v="350"/>
    <s v="DIS-E Cap Specific"/>
    <d v="2012-06-20T00:00:00"/>
    <x v="4"/>
    <n v="201504"/>
    <x v="0"/>
    <x v="0"/>
    <s v="364000"/>
    <s v="028                                "/>
    <s v="00"/>
    <s v="UADD    "/>
    <x v="8178"/>
    <s v="2060"/>
    <s v="YV001"/>
    <x v="21"/>
    <s v="Elec Distribution 360-373"/>
    <s v="Programs"/>
  </r>
  <r>
    <s v="YV001"/>
    <x v="21"/>
    <x v="350"/>
    <x v="350"/>
    <s v="DIS-E Cap Specific"/>
    <d v="2012-06-20T00:00:00"/>
    <x v="4"/>
    <n v="201504"/>
    <x v="0"/>
    <x v="0"/>
    <s v="365000"/>
    <s v="028                                "/>
    <s v="00"/>
    <s v="UADD    "/>
    <x v="8179"/>
    <s v="2060"/>
    <s v="YV001"/>
    <x v="21"/>
    <s v="Elec Distribution 360-373"/>
    <s v="Programs"/>
  </r>
  <r>
    <s v="YV001"/>
    <x v="21"/>
    <x v="350"/>
    <x v="350"/>
    <s v="DIS-E Cap Specific"/>
    <d v="2012-06-20T00:00:00"/>
    <x v="4"/>
    <n v="201504"/>
    <x v="0"/>
    <x v="0"/>
    <s v="368000"/>
    <s v="028                                "/>
    <s v="00"/>
    <s v="UADD    "/>
    <x v="8180"/>
    <s v="2060"/>
    <s v="YV001"/>
    <x v="21"/>
    <s v="Elec Distribution 360-373"/>
    <s v="Programs"/>
  </r>
  <r>
    <s v="YV001"/>
    <x v="21"/>
    <x v="351"/>
    <x v="351"/>
    <s v="DIS-E Cap Blanket"/>
    <d v="2014-08-01T00:00:00"/>
    <x v="4"/>
    <n v="201504"/>
    <x v="0"/>
    <x v="1"/>
    <s v="364000"/>
    <s v="038                                "/>
    <s v="00"/>
    <s v="UADD    "/>
    <x v="8181"/>
    <s v="2060"/>
    <s v="YV001"/>
    <x v="21"/>
    <s v="Elec Distribution 360-373"/>
    <s v="Programs"/>
  </r>
  <r>
    <s v="YV001"/>
    <x v="21"/>
    <x v="351"/>
    <x v="351"/>
    <s v="DIS-E Cap Blanket"/>
    <d v="2014-08-01T00:00:00"/>
    <x v="4"/>
    <n v="201504"/>
    <x v="0"/>
    <x v="1"/>
    <s v="365000"/>
    <s v="038                                "/>
    <s v="00"/>
    <s v="UADD    "/>
    <x v="8182"/>
    <s v="2060"/>
    <s v="YV001"/>
    <x v="21"/>
    <s v="Elec Distribution 360-373"/>
    <s v="Programs"/>
  </r>
  <r>
    <s v="YV001"/>
    <x v="21"/>
    <x v="351"/>
    <x v="351"/>
    <s v="DIS-E Cap Blanket"/>
    <d v="2014-08-01T00:00:00"/>
    <x v="4"/>
    <n v="201504"/>
    <x v="0"/>
    <x v="1"/>
    <s v="366000"/>
    <s v="038                                "/>
    <s v="00"/>
    <s v="UADD    "/>
    <x v="617"/>
    <s v="2060"/>
    <s v="YV001"/>
    <x v="21"/>
    <s v="Elec Distribution 360-373"/>
    <s v="Programs"/>
  </r>
  <r>
    <s v="YV001"/>
    <x v="21"/>
    <x v="351"/>
    <x v="351"/>
    <s v="DIS-E Cap Blanket"/>
    <d v="2014-08-01T00:00:00"/>
    <x v="4"/>
    <n v="201504"/>
    <x v="0"/>
    <x v="1"/>
    <s v="367000"/>
    <s v="038                                "/>
    <s v="00"/>
    <s v="UADD    "/>
    <x v="8183"/>
    <s v="2060"/>
    <s v="YV001"/>
    <x v="21"/>
    <s v="Elec Distribution 360-373"/>
    <s v="Programs"/>
  </r>
  <r>
    <s v="YV001"/>
    <x v="21"/>
    <x v="351"/>
    <x v="351"/>
    <s v="DIS-E Cap Blanket"/>
    <d v="2014-08-01T00:00:00"/>
    <x v="4"/>
    <n v="201504"/>
    <x v="0"/>
    <x v="1"/>
    <s v="368000"/>
    <s v="038                                "/>
    <s v="00"/>
    <s v="UADD    "/>
    <x v="8184"/>
    <s v="2060"/>
    <s v="YV001"/>
    <x v="21"/>
    <s v="Elec Distribution 360-373"/>
    <s v="Programs"/>
  </r>
  <r>
    <s v="YV001"/>
    <x v="21"/>
    <x v="352"/>
    <x v="352"/>
    <s v="DIS-E Cap Blanket"/>
    <d v="2014-08-01T00:00:00"/>
    <x v="4"/>
    <n v="201504"/>
    <x v="0"/>
    <x v="1"/>
    <s v="364000"/>
    <s v="038                                "/>
    <s v="00"/>
    <s v="UADD    "/>
    <x v="8185"/>
    <s v="2060"/>
    <s v="YV001"/>
    <x v="21"/>
    <s v="Elec Distribution 360-373"/>
    <s v="Programs"/>
  </r>
  <r>
    <s v="YV001"/>
    <x v="21"/>
    <x v="352"/>
    <x v="352"/>
    <s v="DIS-E Cap Blanket"/>
    <d v="2014-08-01T00:00:00"/>
    <x v="4"/>
    <n v="201504"/>
    <x v="0"/>
    <x v="1"/>
    <s v="365000"/>
    <s v="038                                "/>
    <s v="00"/>
    <s v="UADD    "/>
    <x v="8186"/>
    <s v="2060"/>
    <s v="YV001"/>
    <x v="21"/>
    <s v="Elec Distribution 360-373"/>
    <s v="Programs"/>
  </r>
  <r>
    <s v="YV001"/>
    <x v="21"/>
    <x v="352"/>
    <x v="352"/>
    <s v="DIS-E Cap Blanket"/>
    <d v="2014-08-01T00:00:00"/>
    <x v="4"/>
    <n v="201504"/>
    <x v="0"/>
    <x v="1"/>
    <s v="367000"/>
    <s v="038                                "/>
    <s v="00"/>
    <s v="UADD    "/>
    <x v="8187"/>
    <s v="2060"/>
    <s v="YV001"/>
    <x v="21"/>
    <s v="Elec Distribution 360-373"/>
    <s v="Programs"/>
  </r>
  <r>
    <s v="YV001"/>
    <x v="21"/>
    <x v="352"/>
    <x v="352"/>
    <s v="DIS-E Cap Blanket"/>
    <d v="2014-08-01T00:00:00"/>
    <x v="4"/>
    <n v="201504"/>
    <x v="0"/>
    <x v="1"/>
    <s v="368000"/>
    <s v="038                                "/>
    <s v="00"/>
    <s v="UADD    "/>
    <x v="8188"/>
    <s v="2060"/>
    <s v="YV001"/>
    <x v="21"/>
    <s v="Elec Distribution 360-373"/>
    <s v="Programs"/>
  </r>
  <r>
    <s v="YV001"/>
    <x v="21"/>
    <x v="353"/>
    <x v="353"/>
    <s v="DIS-E Cap Specific"/>
    <d v="2012-09-24T00:00:00"/>
    <x v="4"/>
    <n v="201504"/>
    <x v="0"/>
    <x v="1"/>
    <s v="364000"/>
    <s v="038                                "/>
    <s v="00"/>
    <s v="CFNU    "/>
    <x v="8189"/>
    <s v="2060"/>
    <s v="YV001"/>
    <x v="21"/>
    <s v="Elec Distribution 360-373"/>
    <s v="Programs"/>
  </r>
  <r>
    <s v="YV001"/>
    <x v="21"/>
    <x v="353"/>
    <x v="353"/>
    <s v="DIS-E Cap Specific"/>
    <d v="2012-09-24T00:00:00"/>
    <x v="4"/>
    <n v="201504"/>
    <x v="0"/>
    <x v="1"/>
    <s v="364000"/>
    <s v="038                                "/>
    <s v="00"/>
    <s v="NURV    "/>
    <x v="8190"/>
    <s v="2060"/>
    <s v="YV001"/>
    <x v="21"/>
    <s v="Elec Distribution 360-373"/>
    <s v="Programs"/>
  </r>
  <r>
    <s v="YV001"/>
    <x v="21"/>
    <x v="353"/>
    <x v="353"/>
    <s v="DIS-E Cap Specific"/>
    <d v="2012-09-24T00:00:00"/>
    <x v="4"/>
    <n v="201504"/>
    <x v="0"/>
    <x v="1"/>
    <s v="365000"/>
    <s v="038                                "/>
    <s v="00"/>
    <s v="CFNU    "/>
    <x v="8191"/>
    <s v="2060"/>
    <s v="YV001"/>
    <x v="21"/>
    <s v="Elec Distribution 360-373"/>
    <s v="Programs"/>
  </r>
  <r>
    <s v="YV001"/>
    <x v="21"/>
    <x v="353"/>
    <x v="353"/>
    <s v="DIS-E Cap Specific"/>
    <d v="2012-09-24T00:00:00"/>
    <x v="4"/>
    <n v="201504"/>
    <x v="0"/>
    <x v="1"/>
    <s v="365000"/>
    <s v="038                                "/>
    <s v="00"/>
    <s v="NURV    "/>
    <x v="8192"/>
    <s v="2060"/>
    <s v="YV001"/>
    <x v="21"/>
    <s v="Elec Distribution 360-373"/>
    <s v="Programs"/>
  </r>
  <r>
    <s v="YV001"/>
    <x v="21"/>
    <x v="353"/>
    <x v="353"/>
    <s v="DIS-E Cap Specific"/>
    <d v="2012-09-24T00:00:00"/>
    <x v="4"/>
    <n v="201504"/>
    <x v="0"/>
    <x v="1"/>
    <s v="367000"/>
    <s v="038                                "/>
    <s v="00"/>
    <s v="CFNU    "/>
    <x v="8193"/>
    <s v="2060"/>
    <s v="YV001"/>
    <x v="21"/>
    <s v="Elec Distribution 360-373"/>
    <s v="Programs"/>
  </r>
  <r>
    <s v="YV001"/>
    <x v="21"/>
    <x v="353"/>
    <x v="353"/>
    <s v="DIS-E Cap Specific"/>
    <d v="2012-09-24T00:00:00"/>
    <x v="4"/>
    <n v="201504"/>
    <x v="0"/>
    <x v="1"/>
    <s v="368000"/>
    <s v="038                                "/>
    <s v="00"/>
    <s v="CFNU    "/>
    <x v="8194"/>
    <s v="2060"/>
    <s v="YV001"/>
    <x v="21"/>
    <s v="Elec Distribution 360-373"/>
    <s v="Programs"/>
  </r>
  <r>
    <s v="YV001"/>
    <x v="21"/>
    <x v="353"/>
    <x v="353"/>
    <s v="DIS-E Cap Specific"/>
    <d v="2012-09-24T00:00:00"/>
    <x v="4"/>
    <n v="201504"/>
    <x v="0"/>
    <x v="1"/>
    <s v="369300"/>
    <s v="038                                "/>
    <s v="00"/>
    <s v="CFNU    "/>
    <x v="8195"/>
    <s v="2060"/>
    <s v="YV001"/>
    <x v="21"/>
    <s v="Elec Distribution 360-373"/>
    <s v="Programs"/>
  </r>
  <r>
    <s v="YV001"/>
    <x v="21"/>
    <x v="354"/>
    <x v="354"/>
    <s v="DIS-E Cap Specific"/>
    <d v="2012-09-24T00:00:00"/>
    <x v="4"/>
    <n v="201504"/>
    <x v="0"/>
    <x v="1"/>
    <s v="364000"/>
    <s v="038                                "/>
    <s v="00"/>
    <s v="UADD    "/>
    <x v="8196"/>
    <s v="2060"/>
    <s v="YV001"/>
    <x v="21"/>
    <s v="Elec Distribution 360-373"/>
    <s v="Programs"/>
  </r>
  <r>
    <s v="YV001"/>
    <x v="21"/>
    <x v="354"/>
    <x v="354"/>
    <s v="DIS-E Cap Specific"/>
    <d v="2012-09-24T00:00:00"/>
    <x v="4"/>
    <n v="201504"/>
    <x v="0"/>
    <x v="1"/>
    <s v="365000"/>
    <s v="038                                "/>
    <s v="00"/>
    <s v="UADD    "/>
    <x v="8197"/>
    <s v="2060"/>
    <s v="YV001"/>
    <x v="21"/>
    <s v="Elec Distribution 360-373"/>
    <s v="Programs"/>
  </r>
  <r>
    <s v="YV001"/>
    <x v="21"/>
    <x v="354"/>
    <x v="354"/>
    <s v="DIS-E Cap Specific"/>
    <d v="2012-09-24T00:00:00"/>
    <x v="4"/>
    <n v="201504"/>
    <x v="0"/>
    <x v="1"/>
    <s v="368000"/>
    <s v="038                                "/>
    <s v="00"/>
    <s v="UADD    "/>
    <x v="8198"/>
    <s v="2060"/>
    <s v="YV001"/>
    <x v="21"/>
    <s v="Elec Distribution 360-373"/>
    <s v="Programs"/>
  </r>
  <r>
    <s v="YV001"/>
    <x v="21"/>
    <x v="355"/>
    <x v="355"/>
    <s v="DIS-E Cap Specific"/>
    <d v="2013-06-01T00:00:00"/>
    <x v="4"/>
    <n v="201504"/>
    <x v="0"/>
    <x v="0"/>
    <s v="364000"/>
    <s v="028                                "/>
    <s v="00"/>
    <s v="UADD    "/>
    <x v="8199"/>
    <s v="2060"/>
    <s v="YV001"/>
    <x v="21"/>
    <s v="Elec Distribution 360-373"/>
    <s v="Programs"/>
  </r>
  <r>
    <s v="YV001"/>
    <x v="21"/>
    <x v="355"/>
    <x v="355"/>
    <s v="DIS-E Cap Specific"/>
    <d v="2013-06-01T00:00:00"/>
    <x v="4"/>
    <n v="201504"/>
    <x v="0"/>
    <x v="0"/>
    <s v="365000"/>
    <s v="028                                "/>
    <s v="00"/>
    <s v="UADD    "/>
    <x v="8200"/>
    <s v="2060"/>
    <s v="YV001"/>
    <x v="21"/>
    <s v="Elec Distribution 360-373"/>
    <s v="Programs"/>
  </r>
  <r>
    <s v="YV001"/>
    <x v="21"/>
    <x v="355"/>
    <x v="355"/>
    <s v="DIS-E Cap Specific"/>
    <d v="2013-06-01T00:00:00"/>
    <x v="4"/>
    <n v="201504"/>
    <x v="0"/>
    <x v="0"/>
    <s v="368000"/>
    <s v="028                                "/>
    <s v="00"/>
    <s v="UADD    "/>
    <x v="8201"/>
    <s v="2060"/>
    <s v="YV001"/>
    <x v="21"/>
    <s v="Elec Distribution 360-373"/>
    <s v="Programs"/>
  </r>
  <r>
    <s v="YV001"/>
    <x v="21"/>
    <x v="357"/>
    <x v="357"/>
    <s v="DIS-E Cap Blanket"/>
    <d v="2013-07-01T00:00:00"/>
    <x v="4"/>
    <n v="201504"/>
    <x v="0"/>
    <x v="0"/>
    <s v="364000"/>
    <s v="028                                "/>
    <s v="00"/>
    <s v="UADD    "/>
    <x v="8202"/>
    <s v="2060"/>
    <s v="YV001"/>
    <x v="21"/>
    <s v="Elec Distribution 360-373"/>
    <s v="Programs"/>
  </r>
  <r>
    <s v="YV001"/>
    <x v="21"/>
    <x v="357"/>
    <x v="357"/>
    <s v="DIS-E Cap Blanket"/>
    <d v="2013-07-01T00:00:00"/>
    <x v="4"/>
    <n v="201504"/>
    <x v="0"/>
    <x v="0"/>
    <s v="365000"/>
    <s v="028                                "/>
    <s v="00"/>
    <s v="UADD    "/>
    <x v="8203"/>
    <s v="2060"/>
    <s v="YV001"/>
    <x v="21"/>
    <s v="Elec Distribution 360-373"/>
    <s v="Programs"/>
  </r>
  <r>
    <s v="YV001"/>
    <x v="21"/>
    <x v="357"/>
    <x v="357"/>
    <s v="DIS-E Cap Blanket"/>
    <d v="2013-07-01T00:00:00"/>
    <x v="4"/>
    <n v="201504"/>
    <x v="0"/>
    <x v="0"/>
    <s v="366000"/>
    <s v="028                                "/>
    <s v="00"/>
    <s v="UADD    "/>
    <x v="1973"/>
    <s v="2060"/>
    <s v="YV001"/>
    <x v="21"/>
    <s v="Elec Distribution 360-373"/>
    <s v="Programs"/>
  </r>
  <r>
    <s v="YV001"/>
    <x v="21"/>
    <x v="357"/>
    <x v="357"/>
    <s v="DIS-E Cap Blanket"/>
    <d v="2013-07-01T00:00:00"/>
    <x v="4"/>
    <n v="201504"/>
    <x v="0"/>
    <x v="0"/>
    <s v="367000"/>
    <s v="028                                "/>
    <s v="00"/>
    <s v="UADD    "/>
    <x v="8204"/>
    <s v="2060"/>
    <s v="YV001"/>
    <x v="21"/>
    <s v="Elec Distribution 360-373"/>
    <s v="Programs"/>
  </r>
  <r>
    <s v="YV001"/>
    <x v="21"/>
    <x v="357"/>
    <x v="357"/>
    <s v="DIS-E Cap Blanket"/>
    <d v="2013-07-01T00:00:00"/>
    <x v="4"/>
    <n v="201504"/>
    <x v="0"/>
    <x v="0"/>
    <s v="368000"/>
    <s v="028                                "/>
    <s v="00"/>
    <s v="UADD    "/>
    <x v="8205"/>
    <s v="2060"/>
    <s v="YV001"/>
    <x v="21"/>
    <s v="Elec Distribution 360-373"/>
    <s v="Programs"/>
  </r>
  <r>
    <s v="YV001"/>
    <x v="21"/>
    <x v="357"/>
    <x v="357"/>
    <s v="DIS-E Cap Blanket"/>
    <d v="2013-07-01T00:00:00"/>
    <x v="4"/>
    <n v="201504"/>
    <x v="0"/>
    <x v="0"/>
    <s v="369100"/>
    <s v="028                                "/>
    <s v="00"/>
    <s v="UADD    "/>
    <x v="8206"/>
    <s v="2060"/>
    <s v="YV001"/>
    <x v="21"/>
    <s v="Elec Distribution 360-373"/>
    <s v="Programs"/>
  </r>
  <r>
    <s v="YV001"/>
    <x v="21"/>
    <x v="358"/>
    <x v="358"/>
    <s v="DIS-E Cap Blanket"/>
    <d v="2013-07-01T00:00:00"/>
    <x v="4"/>
    <n v="201504"/>
    <x v="0"/>
    <x v="0"/>
    <s v="364000"/>
    <s v="028                                "/>
    <s v="00"/>
    <s v="UADD    "/>
    <x v="8207"/>
    <s v="2060"/>
    <s v="YV001"/>
    <x v="21"/>
    <s v="Elec Distribution 360-373"/>
    <s v="Programs"/>
  </r>
  <r>
    <s v="YV001"/>
    <x v="21"/>
    <x v="358"/>
    <x v="358"/>
    <s v="DIS-E Cap Blanket"/>
    <d v="2013-07-01T00:00:00"/>
    <x v="4"/>
    <n v="201504"/>
    <x v="0"/>
    <x v="0"/>
    <s v="365000"/>
    <s v="028                                "/>
    <s v="00"/>
    <s v="UADD    "/>
    <x v="8208"/>
    <s v="2060"/>
    <s v="YV001"/>
    <x v="21"/>
    <s v="Elec Distribution 360-373"/>
    <s v="Programs"/>
  </r>
  <r>
    <s v="YV001"/>
    <x v="21"/>
    <x v="358"/>
    <x v="358"/>
    <s v="DIS-E Cap Blanket"/>
    <d v="2013-07-01T00:00:00"/>
    <x v="4"/>
    <n v="201504"/>
    <x v="0"/>
    <x v="0"/>
    <s v="366000"/>
    <s v="028                                "/>
    <s v="00"/>
    <s v="UADD    "/>
    <x v="8209"/>
    <s v="2060"/>
    <s v="YV001"/>
    <x v="21"/>
    <s v="Elec Distribution 360-373"/>
    <s v="Programs"/>
  </r>
  <r>
    <s v="YV001"/>
    <x v="21"/>
    <x v="359"/>
    <x v="359"/>
    <s v="DIS-E Cap Specific"/>
    <d v="2012-09-24T00:00:00"/>
    <x v="4"/>
    <n v="201504"/>
    <x v="0"/>
    <x v="0"/>
    <s v="364000"/>
    <s v="028                                "/>
    <s v="00"/>
    <s v="UADD    "/>
    <x v="8210"/>
    <s v="2060"/>
    <s v="YV001"/>
    <x v="21"/>
    <s v="Elec Distribution 360-373"/>
    <s v="Programs"/>
  </r>
  <r>
    <s v="YV001"/>
    <x v="21"/>
    <x v="359"/>
    <x v="359"/>
    <s v="DIS-E Cap Specific"/>
    <d v="2012-09-24T00:00:00"/>
    <x v="4"/>
    <n v="201504"/>
    <x v="0"/>
    <x v="0"/>
    <s v="365000"/>
    <s v="028                                "/>
    <s v="00"/>
    <s v="UADD    "/>
    <x v="8211"/>
    <s v="2060"/>
    <s v="YV001"/>
    <x v="21"/>
    <s v="Elec Distribution 360-373"/>
    <s v="Programs"/>
  </r>
  <r>
    <s v="YV001"/>
    <x v="21"/>
    <x v="359"/>
    <x v="359"/>
    <s v="DIS-E Cap Specific"/>
    <d v="2012-09-24T00:00:00"/>
    <x v="4"/>
    <n v="201504"/>
    <x v="0"/>
    <x v="0"/>
    <s v="368000"/>
    <s v="028                                "/>
    <s v="00"/>
    <s v="UADD    "/>
    <x v="8212"/>
    <s v="2060"/>
    <s v="YV001"/>
    <x v="21"/>
    <s v="Elec Distribution 360-373"/>
    <s v="Programs"/>
  </r>
  <r>
    <s v="YV001"/>
    <x v="21"/>
    <x v="1003"/>
    <x v="1003"/>
    <s v="DIS-E Cap Blanket"/>
    <d v="2014-10-01T00:00:00"/>
    <x v="4"/>
    <n v="201504"/>
    <x v="0"/>
    <x v="0"/>
    <s v="364000"/>
    <s v="028                                "/>
    <s v="00"/>
    <s v="UADD    "/>
    <x v="8213"/>
    <s v="2060"/>
    <s v="YV001"/>
    <x v="21"/>
    <s v="Elec Distribution 360-373"/>
    <s v="Programs"/>
  </r>
  <r>
    <s v="YV001"/>
    <x v="21"/>
    <x v="1003"/>
    <x v="1003"/>
    <s v="DIS-E Cap Blanket"/>
    <d v="2014-10-01T00:00:00"/>
    <x v="4"/>
    <n v="201504"/>
    <x v="0"/>
    <x v="0"/>
    <s v="365000"/>
    <s v="028                                "/>
    <s v="00"/>
    <s v="UADD    "/>
    <x v="8214"/>
    <s v="2060"/>
    <s v="YV001"/>
    <x v="21"/>
    <s v="Elec Distribution 360-373"/>
    <s v="Programs"/>
  </r>
  <r>
    <s v="YV001"/>
    <x v="21"/>
    <x v="1003"/>
    <x v="1003"/>
    <s v="DIS-E Cap Blanket"/>
    <d v="2014-10-01T00:00:00"/>
    <x v="4"/>
    <n v="201504"/>
    <x v="0"/>
    <x v="0"/>
    <s v="368000"/>
    <s v="028                                "/>
    <s v="00"/>
    <s v="UADD    "/>
    <x v="8215"/>
    <s v="2060"/>
    <s v="YV001"/>
    <x v="21"/>
    <s v="Elec Distribution 360-373"/>
    <s v="Programs"/>
  </r>
  <r>
    <s v="YV001"/>
    <x v="21"/>
    <x v="917"/>
    <x v="917"/>
    <s v="DIS-E Cap Blanket"/>
    <d v="2014-08-01T00:00:00"/>
    <x v="4"/>
    <n v="201504"/>
    <x v="0"/>
    <x v="0"/>
    <s v="364000"/>
    <s v="028                                "/>
    <s v="00"/>
    <s v="UADD    "/>
    <x v="8216"/>
    <s v="2060"/>
    <s v="YV001"/>
    <x v="21"/>
    <s v="Elec Distribution 360-373"/>
    <s v="Programs"/>
  </r>
  <r>
    <s v="YV001"/>
    <x v="21"/>
    <x v="917"/>
    <x v="917"/>
    <s v="DIS-E Cap Blanket"/>
    <d v="2014-08-01T00:00:00"/>
    <x v="4"/>
    <n v="201504"/>
    <x v="0"/>
    <x v="0"/>
    <s v="365000"/>
    <s v="028                                "/>
    <s v="00"/>
    <s v="UADD    "/>
    <x v="8217"/>
    <s v="2060"/>
    <s v="YV001"/>
    <x v="21"/>
    <s v="Elec Distribution 360-373"/>
    <s v="Programs"/>
  </r>
  <r>
    <s v="YV001"/>
    <x v="21"/>
    <x v="917"/>
    <x v="917"/>
    <s v="DIS-E Cap Blanket"/>
    <d v="2014-08-01T00:00:00"/>
    <x v="4"/>
    <n v="201504"/>
    <x v="0"/>
    <x v="0"/>
    <s v="368000"/>
    <s v="028                                "/>
    <s v="00"/>
    <s v="UADD    "/>
    <x v="8218"/>
    <s v="2060"/>
    <s v="YV001"/>
    <x v="21"/>
    <s v="Elec Distribution 360-373"/>
    <s v="Programs"/>
  </r>
  <r>
    <s v="YV001"/>
    <x v="21"/>
    <x v="362"/>
    <x v="362"/>
    <s v="DIS-E Cap Blanket"/>
    <d v="2014-10-01T00:00:00"/>
    <x v="4"/>
    <n v="201504"/>
    <x v="0"/>
    <x v="1"/>
    <s v="364000"/>
    <s v="038                                "/>
    <s v="00"/>
    <s v="UADD    "/>
    <x v="8219"/>
    <s v="2060"/>
    <s v="YV001"/>
    <x v="21"/>
    <s v="Elec Distribution 360-373"/>
    <s v="Programs"/>
  </r>
  <r>
    <s v="YV001"/>
    <x v="21"/>
    <x v="1123"/>
    <x v="1123"/>
    <s v="DIS-E Cap Blanket"/>
    <d v="2014-08-01T00:00:00"/>
    <x v="4"/>
    <n v="201504"/>
    <x v="0"/>
    <x v="0"/>
    <s v="364000"/>
    <s v="028                                "/>
    <s v="00"/>
    <s v="UADD    "/>
    <x v="8220"/>
    <s v="2060"/>
    <s v="YV001"/>
    <x v="21"/>
    <s v="Elec Distribution 360-373"/>
    <s v="Programs"/>
  </r>
  <r>
    <s v="YV001"/>
    <x v="21"/>
    <x v="363"/>
    <x v="363"/>
    <s v="DIS-E Cap Blanket"/>
    <d v="2014-08-01T00:00:00"/>
    <x v="4"/>
    <n v="201504"/>
    <x v="0"/>
    <x v="0"/>
    <s v="364000"/>
    <s v="028                                "/>
    <s v="00"/>
    <s v="UADD    "/>
    <x v="8221"/>
    <s v="2060"/>
    <s v="YV001"/>
    <x v="21"/>
    <s v="Elec Distribution 360-373"/>
    <s v="Programs"/>
  </r>
  <r>
    <s v="YV001"/>
    <x v="21"/>
    <x v="363"/>
    <x v="363"/>
    <s v="DIS-E Cap Blanket"/>
    <d v="2014-08-01T00:00:00"/>
    <x v="4"/>
    <n v="201504"/>
    <x v="0"/>
    <x v="0"/>
    <s v="365000"/>
    <s v="028                                "/>
    <s v="00"/>
    <s v="UADD    "/>
    <x v="8222"/>
    <s v="2060"/>
    <s v="YV001"/>
    <x v="21"/>
    <s v="Elec Distribution 360-373"/>
    <s v="Programs"/>
  </r>
  <r>
    <s v="YV001"/>
    <x v="21"/>
    <x v="363"/>
    <x v="363"/>
    <s v="DIS-E Cap Blanket"/>
    <d v="2014-08-01T00:00:00"/>
    <x v="4"/>
    <n v="201504"/>
    <x v="0"/>
    <x v="0"/>
    <s v="368000"/>
    <s v="028                                "/>
    <s v="00"/>
    <s v="UADD    "/>
    <x v="8223"/>
    <s v="2060"/>
    <s v="YV001"/>
    <x v="21"/>
    <s v="Elec Distribution 360-373"/>
    <s v="Programs"/>
  </r>
  <r>
    <s v="YV001"/>
    <x v="21"/>
    <x v="367"/>
    <x v="367"/>
    <s v="DIS-E Cap Blanket"/>
    <d v="2013-09-01T00:00:00"/>
    <x v="4"/>
    <n v="201504"/>
    <x v="0"/>
    <x v="1"/>
    <s v="364000"/>
    <s v="038                                "/>
    <s v="00"/>
    <s v="UADD    "/>
    <x v="8224"/>
    <s v="2060"/>
    <s v="YV001"/>
    <x v="21"/>
    <s v="Elec Distribution 360-373"/>
    <s v="Programs"/>
  </r>
  <r>
    <s v="YV001"/>
    <x v="21"/>
    <x v="367"/>
    <x v="367"/>
    <s v="DIS-E Cap Blanket"/>
    <d v="2013-09-01T00:00:00"/>
    <x v="4"/>
    <n v="201504"/>
    <x v="0"/>
    <x v="1"/>
    <s v="365000"/>
    <s v="038                                "/>
    <s v="00"/>
    <s v="UADD    "/>
    <x v="8225"/>
    <s v="2060"/>
    <s v="YV001"/>
    <x v="21"/>
    <s v="Elec Distribution 360-373"/>
    <s v="Programs"/>
  </r>
  <r>
    <s v="YV001"/>
    <x v="21"/>
    <x v="367"/>
    <x v="367"/>
    <s v="DIS-E Cap Blanket"/>
    <d v="2013-09-01T00:00:00"/>
    <x v="4"/>
    <n v="201504"/>
    <x v="0"/>
    <x v="1"/>
    <s v="366000"/>
    <s v="038                                "/>
    <s v="00"/>
    <s v="UADD    "/>
    <x v="162"/>
    <s v="2060"/>
    <s v="YV001"/>
    <x v="21"/>
    <s v="Elec Distribution 360-373"/>
    <s v="Programs"/>
  </r>
  <r>
    <s v="YV001"/>
    <x v="21"/>
    <x v="367"/>
    <x v="367"/>
    <s v="DIS-E Cap Blanket"/>
    <d v="2013-09-01T00:00:00"/>
    <x v="4"/>
    <n v="201504"/>
    <x v="0"/>
    <x v="1"/>
    <s v="367000"/>
    <s v="038                                "/>
    <s v="00"/>
    <s v="UADD    "/>
    <x v="5603"/>
    <s v="2060"/>
    <s v="YV001"/>
    <x v="21"/>
    <s v="Elec Distribution 360-373"/>
    <s v="Programs"/>
  </r>
  <r>
    <s v="YV001"/>
    <x v="21"/>
    <x v="367"/>
    <x v="367"/>
    <s v="DIS-E Cap Blanket"/>
    <d v="2013-09-01T00:00:00"/>
    <x v="4"/>
    <n v="201504"/>
    <x v="0"/>
    <x v="1"/>
    <s v="368000"/>
    <s v="038                                "/>
    <s v="00"/>
    <s v="UADD    "/>
    <x v="8226"/>
    <s v="2060"/>
    <s v="YV001"/>
    <x v="21"/>
    <s v="Elec Distribution 360-373"/>
    <s v="Programs"/>
  </r>
  <r>
    <s v="YV001"/>
    <x v="21"/>
    <x v="367"/>
    <x v="367"/>
    <s v="DIS-E Cap Blanket"/>
    <d v="2013-09-01T00:00:00"/>
    <x v="4"/>
    <n v="201504"/>
    <x v="0"/>
    <x v="1"/>
    <s v="369300"/>
    <s v="038                                "/>
    <s v="00"/>
    <s v="UADD    "/>
    <x v="239"/>
    <s v="2060"/>
    <s v="YV001"/>
    <x v="21"/>
    <s v="Elec Distribution 360-373"/>
    <s v="Programs"/>
  </r>
  <r>
    <s v="YV001"/>
    <x v="21"/>
    <x v="368"/>
    <x v="368"/>
    <s v="DIS-E Cap Blanket"/>
    <d v="2014-10-01T00:00:00"/>
    <x v="4"/>
    <n v="201504"/>
    <x v="0"/>
    <x v="1"/>
    <s v="364000"/>
    <s v="038                                "/>
    <s v="00"/>
    <s v="UADD    "/>
    <x v="8227"/>
    <s v="2060"/>
    <s v="YV001"/>
    <x v="21"/>
    <s v="Elec Distribution 360-373"/>
    <s v="Programs"/>
  </r>
  <r>
    <s v="YV001"/>
    <x v="21"/>
    <x v="368"/>
    <x v="368"/>
    <s v="DIS-E Cap Blanket"/>
    <d v="2014-10-01T00:00:00"/>
    <x v="4"/>
    <n v="201504"/>
    <x v="0"/>
    <x v="1"/>
    <s v="365000"/>
    <s v="038                                "/>
    <s v="00"/>
    <s v="UADD    "/>
    <x v="8228"/>
    <s v="2060"/>
    <s v="YV001"/>
    <x v="21"/>
    <s v="Elec Distribution 360-373"/>
    <s v="Programs"/>
  </r>
  <r>
    <s v="YV001"/>
    <x v="21"/>
    <x v="368"/>
    <x v="368"/>
    <s v="DIS-E Cap Blanket"/>
    <d v="2014-10-01T00:00:00"/>
    <x v="4"/>
    <n v="201504"/>
    <x v="0"/>
    <x v="1"/>
    <s v="368000"/>
    <s v="038                                "/>
    <s v="00"/>
    <s v="UADD    "/>
    <x v="8229"/>
    <s v="2060"/>
    <s v="YV001"/>
    <x v="21"/>
    <s v="Elec Distribution 360-373"/>
    <s v="Programs"/>
  </r>
  <r>
    <s v="ZBC60"/>
    <x v="21"/>
    <x v="374"/>
    <x v="374"/>
    <s v="DIS-E Cap Blanket"/>
    <d v="2004-01-01T00:00:00"/>
    <x v="4"/>
    <n v="201504"/>
    <x v="0"/>
    <x v="0"/>
    <s v="364000"/>
    <s v="028                                "/>
    <s v="00"/>
    <s v="UADD    "/>
    <x v="8230"/>
    <s v="2060"/>
    <s v="ZBC60"/>
    <x v="21"/>
    <s v="Elec Distribution 360-373"/>
    <s v="Programs"/>
  </r>
  <r>
    <s v="ZBC60"/>
    <x v="21"/>
    <x v="374"/>
    <x v="374"/>
    <s v="DIS-E Cap Blanket"/>
    <d v="2004-01-01T00:00:00"/>
    <x v="4"/>
    <n v="201504"/>
    <x v="0"/>
    <x v="0"/>
    <s v="365000"/>
    <s v="028                                "/>
    <s v="00"/>
    <s v="UADD    "/>
    <x v="8231"/>
    <s v="2060"/>
    <s v="ZBC60"/>
    <x v="21"/>
    <s v="Elec Distribution 360-373"/>
    <s v="Programs"/>
  </r>
  <r>
    <s v="ZBC60"/>
    <x v="21"/>
    <x v="374"/>
    <x v="374"/>
    <s v="DIS-E Cap Blanket"/>
    <d v="2004-01-01T00:00:00"/>
    <x v="4"/>
    <n v="201504"/>
    <x v="0"/>
    <x v="0"/>
    <s v="373400"/>
    <s v="028                                "/>
    <s v="00"/>
    <s v="UADD    "/>
    <x v="8232"/>
    <s v="2060"/>
    <s v="ZBC60"/>
    <x v="21"/>
    <s v="Elec Distribution 360-373"/>
    <s v="Programs"/>
  </r>
  <r>
    <s v="ZLL60"/>
    <x v="21"/>
    <x v="375"/>
    <x v="375"/>
    <s v="DIS-E Cap Blanket"/>
    <d v="2004-01-01T00:00:00"/>
    <x v="4"/>
    <n v="201504"/>
    <x v="0"/>
    <x v="1"/>
    <s v="364000"/>
    <s v="038                                "/>
    <s v="00"/>
    <s v="UADD    "/>
    <x v="8233"/>
    <s v="2060"/>
    <s v="ZLL60"/>
    <x v="21"/>
    <s v="Elec Distribution 360-373"/>
    <s v="Programs"/>
  </r>
  <r>
    <s v="ZLL60"/>
    <x v="21"/>
    <x v="375"/>
    <x v="375"/>
    <s v="DIS-E Cap Blanket"/>
    <d v="2004-01-01T00:00:00"/>
    <x v="4"/>
    <n v="201504"/>
    <x v="0"/>
    <x v="1"/>
    <s v="365000"/>
    <s v="038                                "/>
    <s v="00"/>
    <s v="UADD    "/>
    <x v="8234"/>
    <s v="2060"/>
    <s v="ZLL60"/>
    <x v="21"/>
    <s v="Elec Distribution 360-373"/>
    <s v="Programs"/>
  </r>
  <r>
    <s v="ZLL60"/>
    <x v="21"/>
    <x v="375"/>
    <x v="375"/>
    <s v="DIS-E Cap Blanket"/>
    <d v="2004-01-01T00:00:00"/>
    <x v="4"/>
    <n v="201504"/>
    <x v="0"/>
    <x v="1"/>
    <s v="366000"/>
    <s v="038                                "/>
    <s v="00"/>
    <s v="UADD    "/>
    <x v="8235"/>
    <s v="2060"/>
    <s v="ZLL60"/>
    <x v="21"/>
    <s v="Elec Distribution 360-373"/>
    <s v="Programs"/>
  </r>
  <r>
    <s v="ZLL60"/>
    <x v="21"/>
    <x v="375"/>
    <x v="375"/>
    <s v="DIS-E Cap Blanket"/>
    <d v="2004-01-01T00:00:00"/>
    <x v="4"/>
    <n v="201504"/>
    <x v="0"/>
    <x v="1"/>
    <s v="367000"/>
    <s v="038                                "/>
    <s v="00"/>
    <s v="UADD    "/>
    <x v="8236"/>
    <s v="2060"/>
    <s v="ZLL60"/>
    <x v="21"/>
    <s v="Elec Distribution 360-373"/>
    <s v="Programs"/>
  </r>
  <r>
    <s v="ZLL60"/>
    <x v="21"/>
    <x v="375"/>
    <x v="375"/>
    <s v="DIS-E Cap Blanket"/>
    <d v="2004-01-01T00:00:00"/>
    <x v="4"/>
    <n v="201504"/>
    <x v="0"/>
    <x v="1"/>
    <s v="368000"/>
    <s v="038                                "/>
    <s v="00"/>
    <s v="UADD    "/>
    <x v="8235"/>
    <s v="2060"/>
    <s v="ZLL60"/>
    <x v="21"/>
    <s v="Elec Distribution 360-373"/>
    <s v="Programs"/>
  </r>
  <r>
    <s v="ZLL60"/>
    <x v="21"/>
    <x v="375"/>
    <x v="375"/>
    <s v="DIS-E Cap Blanket"/>
    <d v="2004-01-01T00:00:00"/>
    <x v="4"/>
    <n v="201504"/>
    <x v="0"/>
    <x v="1"/>
    <s v="369100"/>
    <s v="038                                "/>
    <s v="00"/>
    <s v="UADD    "/>
    <x v="8235"/>
    <s v="2060"/>
    <s v="ZLL60"/>
    <x v="21"/>
    <s v="Elec Distribution 360-373"/>
    <s v="Programs"/>
  </r>
  <r>
    <s v="ZLL60"/>
    <x v="21"/>
    <x v="375"/>
    <x v="375"/>
    <s v="DIS-E Cap Blanket"/>
    <d v="2004-01-01T00:00:00"/>
    <x v="4"/>
    <n v="201504"/>
    <x v="0"/>
    <x v="1"/>
    <s v="369300"/>
    <s v="038                                "/>
    <s v="00"/>
    <s v="UADD    "/>
    <x v="8235"/>
    <s v="2060"/>
    <s v="ZLL60"/>
    <x v="21"/>
    <s v="Elec Distribution 360-373"/>
    <s v="Programs"/>
  </r>
  <r>
    <s v="ZLL60"/>
    <x v="21"/>
    <x v="375"/>
    <x v="375"/>
    <s v="DIS-E Cap Blanket"/>
    <d v="2004-01-01T00:00:00"/>
    <x v="4"/>
    <n v="201504"/>
    <x v="0"/>
    <x v="1"/>
    <s v="373400"/>
    <s v="038                                "/>
    <s v="00"/>
    <s v="UADD    "/>
    <x v="8237"/>
    <s v="2060"/>
    <s v="ZLL60"/>
    <x v="21"/>
    <s v="Elec Distribution 360-373"/>
    <s v="Programs"/>
  </r>
  <r>
    <s v="ZPJ60"/>
    <x v="21"/>
    <x v="377"/>
    <x v="377"/>
    <s v="DIS-E Cap Blanket"/>
    <d v="2004-01-01T00:00:00"/>
    <x v="4"/>
    <n v="201504"/>
    <x v="0"/>
    <x v="0"/>
    <s v="364000"/>
    <s v="028                                "/>
    <s v="00"/>
    <s v="UADD    "/>
    <x v="8238"/>
    <s v="2060"/>
    <s v="ZPJ60"/>
    <x v="21"/>
    <s v="Elec Distribution 360-373"/>
    <s v="Programs"/>
  </r>
  <r>
    <s v="ZPJ60"/>
    <x v="21"/>
    <x v="377"/>
    <x v="377"/>
    <s v="DIS-E Cap Blanket"/>
    <d v="2004-01-01T00:00:00"/>
    <x v="4"/>
    <n v="201504"/>
    <x v="0"/>
    <x v="0"/>
    <s v="365000"/>
    <s v="028                                "/>
    <s v="00"/>
    <s v="UADD    "/>
    <x v="8239"/>
    <s v="2060"/>
    <s v="ZPJ60"/>
    <x v="21"/>
    <s v="Elec Distribution 360-373"/>
    <s v="Programs"/>
  </r>
  <r>
    <s v="ZPJ60"/>
    <x v="21"/>
    <x v="377"/>
    <x v="377"/>
    <s v="DIS-E Cap Blanket"/>
    <d v="2004-01-01T00:00:00"/>
    <x v="4"/>
    <n v="201504"/>
    <x v="0"/>
    <x v="0"/>
    <s v="366000"/>
    <s v="028                                "/>
    <s v="00"/>
    <s v="UADD    "/>
    <x v="8240"/>
    <s v="2060"/>
    <s v="ZPJ60"/>
    <x v="21"/>
    <s v="Elec Distribution 360-373"/>
    <s v="Programs"/>
  </r>
  <r>
    <s v="ZPJ60"/>
    <x v="21"/>
    <x v="377"/>
    <x v="377"/>
    <s v="DIS-E Cap Blanket"/>
    <d v="2004-01-01T00:00:00"/>
    <x v="4"/>
    <n v="201504"/>
    <x v="0"/>
    <x v="0"/>
    <s v="367000"/>
    <s v="028                                "/>
    <s v="00"/>
    <s v="UADD    "/>
    <x v="8241"/>
    <s v="2060"/>
    <s v="ZPJ60"/>
    <x v="21"/>
    <s v="Elec Distribution 360-373"/>
    <s v="Programs"/>
  </r>
  <r>
    <s v="ZPJ60"/>
    <x v="21"/>
    <x v="377"/>
    <x v="377"/>
    <s v="DIS-E Cap Blanket"/>
    <d v="2004-01-01T00:00:00"/>
    <x v="4"/>
    <n v="201504"/>
    <x v="0"/>
    <x v="0"/>
    <s v="368000"/>
    <s v="028                                "/>
    <s v="00"/>
    <s v="UADD    "/>
    <x v="3889"/>
    <s v="2060"/>
    <s v="ZPJ60"/>
    <x v="21"/>
    <s v="Elec Distribution 360-373"/>
    <s v="Programs"/>
  </r>
  <r>
    <s v="ZPJ60"/>
    <x v="21"/>
    <x v="377"/>
    <x v="377"/>
    <s v="DIS-E Cap Blanket"/>
    <d v="2004-01-01T00:00:00"/>
    <x v="4"/>
    <n v="201504"/>
    <x v="0"/>
    <x v="0"/>
    <s v="369100"/>
    <s v="028                                "/>
    <s v="00"/>
    <s v="UADD    "/>
    <x v="8242"/>
    <s v="2060"/>
    <s v="ZPJ60"/>
    <x v="21"/>
    <s v="Elec Distribution 360-373"/>
    <s v="Programs"/>
  </r>
  <r>
    <s v="ZPJ60"/>
    <x v="21"/>
    <x v="377"/>
    <x v="377"/>
    <s v="DIS-E Cap Blanket"/>
    <d v="2004-01-01T00:00:00"/>
    <x v="4"/>
    <n v="201504"/>
    <x v="0"/>
    <x v="0"/>
    <s v="369300"/>
    <s v="028                                "/>
    <s v="00"/>
    <s v="UADD    "/>
    <x v="8243"/>
    <s v="2060"/>
    <s v="ZPJ60"/>
    <x v="21"/>
    <s v="Elec Distribution 360-373"/>
    <s v="Programs"/>
  </r>
  <r>
    <s v="ZPJ60"/>
    <x v="21"/>
    <x v="377"/>
    <x v="377"/>
    <s v="DIS-E Cap Blanket"/>
    <d v="2004-01-01T00:00:00"/>
    <x v="4"/>
    <n v="201504"/>
    <x v="0"/>
    <x v="0"/>
    <s v="373400"/>
    <s v="028                                "/>
    <s v="00"/>
    <s v="UADD    "/>
    <x v="8244"/>
    <s v="2060"/>
    <s v="ZPJ60"/>
    <x v="21"/>
    <s v="Elec Distribution 360-373"/>
    <s v="Programs"/>
  </r>
  <r>
    <s v="YV001"/>
    <x v="21"/>
    <x v="378"/>
    <x v="378"/>
    <s v="DIS-E Cap Blanket"/>
    <d v="2014-08-01T00:00:00"/>
    <x v="4"/>
    <n v="201504"/>
    <x v="0"/>
    <x v="0"/>
    <s v="364000"/>
    <s v="028                                "/>
    <s v="00"/>
    <s v="UADD    "/>
    <x v="8245"/>
    <s v="2060"/>
    <s v="YV001"/>
    <x v="21"/>
    <s v="Elec Distribution 360-373"/>
    <s v="Programs"/>
  </r>
  <r>
    <s v="YV001"/>
    <x v="21"/>
    <x v="378"/>
    <x v="378"/>
    <s v="DIS-E Cap Blanket"/>
    <d v="2014-08-01T00:00:00"/>
    <x v="4"/>
    <n v="201504"/>
    <x v="0"/>
    <x v="0"/>
    <s v="365000"/>
    <s v="028                                "/>
    <s v="00"/>
    <s v="UADD    "/>
    <x v="8246"/>
    <s v="2060"/>
    <s v="YV001"/>
    <x v="21"/>
    <s v="Elec Distribution 360-373"/>
    <s v="Programs"/>
  </r>
  <r>
    <s v="YV001"/>
    <x v="21"/>
    <x v="378"/>
    <x v="378"/>
    <s v="DIS-E Cap Blanket"/>
    <d v="2014-08-01T00:00:00"/>
    <x v="4"/>
    <n v="201504"/>
    <x v="0"/>
    <x v="0"/>
    <s v="368000"/>
    <s v="028                                "/>
    <s v="00"/>
    <s v="UADD    "/>
    <x v="8247"/>
    <s v="2060"/>
    <s v="YV001"/>
    <x v="21"/>
    <s v="Elec Distribution 360-373"/>
    <s v="Programs"/>
  </r>
  <r>
    <s v="YV001"/>
    <x v="21"/>
    <x v="379"/>
    <x v="379"/>
    <s v="DIS-E Cap Blanket"/>
    <d v="2014-08-01T00:00:00"/>
    <x v="4"/>
    <n v="201504"/>
    <x v="0"/>
    <x v="0"/>
    <s v="364000"/>
    <s v="028                                "/>
    <s v="00"/>
    <s v="UADD    "/>
    <x v="8248"/>
    <s v="2060"/>
    <s v="YV001"/>
    <x v="21"/>
    <s v="Elec Distribution 360-373"/>
    <s v="Programs"/>
  </r>
  <r>
    <s v="YV001"/>
    <x v="21"/>
    <x v="379"/>
    <x v="379"/>
    <s v="DIS-E Cap Blanket"/>
    <d v="2014-08-01T00:00:00"/>
    <x v="4"/>
    <n v="201504"/>
    <x v="0"/>
    <x v="0"/>
    <s v="365000"/>
    <s v="028                                "/>
    <s v="00"/>
    <s v="UADD    "/>
    <x v="8249"/>
    <s v="2060"/>
    <s v="YV001"/>
    <x v="21"/>
    <s v="Elec Distribution 360-373"/>
    <s v="Programs"/>
  </r>
  <r>
    <s v="YV001"/>
    <x v="21"/>
    <x v="379"/>
    <x v="379"/>
    <s v="DIS-E Cap Blanket"/>
    <d v="2014-08-01T00:00:00"/>
    <x v="4"/>
    <n v="201504"/>
    <x v="0"/>
    <x v="0"/>
    <s v="367000"/>
    <s v="028                                "/>
    <s v="00"/>
    <s v="UADD    "/>
    <x v="8250"/>
    <s v="2060"/>
    <s v="YV001"/>
    <x v="21"/>
    <s v="Elec Distribution 360-373"/>
    <s v="Programs"/>
  </r>
  <r>
    <s v="YV001"/>
    <x v="21"/>
    <x v="379"/>
    <x v="379"/>
    <s v="DIS-E Cap Blanket"/>
    <d v="2014-08-01T00:00:00"/>
    <x v="4"/>
    <n v="201504"/>
    <x v="0"/>
    <x v="0"/>
    <s v="368000"/>
    <s v="028                                "/>
    <s v="00"/>
    <s v="UADD    "/>
    <x v="8251"/>
    <s v="2060"/>
    <s v="YV001"/>
    <x v="21"/>
    <s v="Elec Distribution 360-373"/>
    <s v="Programs"/>
  </r>
  <r>
    <s v="YV001"/>
    <x v="21"/>
    <x v="379"/>
    <x v="379"/>
    <s v="DIS-E Cap Blanket"/>
    <d v="2014-08-01T00:00:00"/>
    <x v="4"/>
    <n v="201504"/>
    <x v="0"/>
    <x v="0"/>
    <s v="373400"/>
    <s v="028                                "/>
    <s v="00"/>
    <s v="UADD    "/>
    <x v="8252"/>
    <s v="2060"/>
    <s v="YV001"/>
    <x v="21"/>
    <s v="Elec Distribution 360-373"/>
    <s v="Programs"/>
  </r>
  <r>
    <s v="YV001"/>
    <x v="21"/>
    <x v="380"/>
    <x v="380"/>
    <s v="DIS-E Cap Blanket"/>
    <d v="2014-08-01T00:00:00"/>
    <x v="4"/>
    <n v="201504"/>
    <x v="0"/>
    <x v="0"/>
    <s v="364000"/>
    <s v="028                                "/>
    <s v="00"/>
    <s v="UADD    "/>
    <x v="8253"/>
    <s v="2060"/>
    <s v="YV001"/>
    <x v="21"/>
    <s v="Elec Distribution 360-373"/>
    <s v="Programs"/>
  </r>
  <r>
    <s v="YV001"/>
    <x v="21"/>
    <x v="380"/>
    <x v="380"/>
    <s v="DIS-E Cap Blanket"/>
    <d v="2014-08-01T00:00:00"/>
    <x v="4"/>
    <n v="201504"/>
    <x v="0"/>
    <x v="0"/>
    <s v="365000"/>
    <s v="028                                "/>
    <s v="00"/>
    <s v="UADD    "/>
    <x v="8254"/>
    <s v="2060"/>
    <s v="YV001"/>
    <x v="21"/>
    <s v="Elec Distribution 360-373"/>
    <s v="Programs"/>
  </r>
  <r>
    <s v="YV001"/>
    <x v="21"/>
    <x v="380"/>
    <x v="380"/>
    <s v="DIS-E Cap Blanket"/>
    <d v="2014-08-01T00:00:00"/>
    <x v="4"/>
    <n v="201504"/>
    <x v="0"/>
    <x v="0"/>
    <s v="367000"/>
    <s v="028                                "/>
    <s v="00"/>
    <s v="UADD    "/>
    <x v="8255"/>
    <s v="2060"/>
    <s v="YV001"/>
    <x v="21"/>
    <s v="Elec Distribution 360-373"/>
    <s v="Programs"/>
  </r>
  <r>
    <s v="YV001"/>
    <x v="21"/>
    <x v="380"/>
    <x v="380"/>
    <s v="DIS-E Cap Blanket"/>
    <d v="2014-08-01T00:00:00"/>
    <x v="4"/>
    <n v="201504"/>
    <x v="0"/>
    <x v="0"/>
    <s v="368000"/>
    <s v="028                                "/>
    <s v="00"/>
    <s v="UADD    "/>
    <x v="8256"/>
    <s v="2060"/>
    <s v="YV001"/>
    <x v="21"/>
    <s v="Elec Distribution 360-373"/>
    <s v="Programs"/>
  </r>
  <r>
    <s v="YU002"/>
    <x v="21"/>
    <x v="383"/>
    <x v="383"/>
    <s v="DIS-E Cap Blanket"/>
    <d v="2010-12-01T00:00:00"/>
    <x v="4"/>
    <n v="201504"/>
    <x v="0"/>
    <x v="0"/>
    <s v="364000"/>
    <s v="028                                "/>
    <s v="00"/>
    <s v="UADD    "/>
    <x v="8257"/>
    <s v="2060"/>
    <s v="YU002"/>
    <x v="21"/>
    <s v="Elec Distribution 360-373"/>
    <s v="Programs"/>
  </r>
  <r>
    <s v="YU002"/>
    <x v="21"/>
    <x v="383"/>
    <x v="383"/>
    <s v="DIS-E Cap Blanket"/>
    <d v="2010-12-01T00:00:00"/>
    <x v="4"/>
    <n v="201504"/>
    <x v="0"/>
    <x v="0"/>
    <s v="365000"/>
    <s v="028                                "/>
    <s v="00"/>
    <s v="UADD    "/>
    <x v="8258"/>
    <s v="2060"/>
    <s v="YU002"/>
    <x v="21"/>
    <s v="Elec Distribution 360-373"/>
    <s v="Programs"/>
  </r>
  <r>
    <s v="YU002"/>
    <x v="21"/>
    <x v="383"/>
    <x v="383"/>
    <s v="DIS-E Cap Blanket"/>
    <d v="2010-12-01T00:00:00"/>
    <x v="4"/>
    <n v="201504"/>
    <x v="0"/>
    <x v="0"/>
    <s v="366000"/>
    <s v="028                                "/>
    <s v="00"/>
    <s v="UADD    "/>
    <x v="8259"/>
    <s v="2060"/>
    <s v="YU002"/>
    <x v="21"/>
    <s v="Elec Distribution 360-373"/>
    <s v="Programs"/>
  </r>
  <r>
    <s v="YU002"/>
    <x v="21"/>
    <x v="383"/>
    <x v="383"/>
    <s v="DIS-E Cap Blanket"/>
    <d v="2010-12-01T00:00:00"/>
    <x v="4"/>
    <n v="201504"/>
    <x v="0"/>
    <x v="0"/>
    <s v="367000"/>
    <s v="028                                "/>
    <s v="00"/>
    <s v="UADD    "/>
    <x v="8260"/>
    <s v="2060"/>
    <s v="YU002"/>
    <x v="21"/>
    <s v="Elec Distribution 360-373"/>
    <s v="Programs"/>
  </r>
  <r>
    <s v="YU002"/>
    <x v="21"/>
    <x v="383"/>
    <x v="383"/>
    <s v="DIS-E Cap Blanket"/>
    <d v="2010-12-01T00:00:00"/>
    <x v="4"/>
    <n v="201504"/>
    <x v="0"/>
    <x v="0"/>
    <s v="368000"/>
    <s v="028                                "/>
    <s v="00"/>
    <s v="UADD    "/>
    <x v="8261"/>
    <s v="2060"/>
    <s v="YU002"/>
    <x v="21"/>
    <s v="Elec Distribution 360-373"/>
    <s v="Programs"/>
  </r>
  <r>
    <s v="61A50"/>
    <x v="22"/>
    <x v="385"/>
    <x v="385"/>
    <s v="DIS-E Cap Blanket"/>
    <d v="2011-08-01T00:00:00"/>
    <x v="4"/>
    <n v="201504"/>
    <x v="0"/>
    <x v="0"/>
    <s v="364000"/>
    <s v="028                                "/>
    <s v="00"/>
    <s v="UADD    "/>
    <x v="8262"/>
    <s v="2061"/>
    <s v="61A50"/>
    <x v="22"/>
    <s v="Elec Distribution 360-373"/>
    <s v="Mandated"/>
  </r>
  <r>
    <s v="61A50"/>
    <x v="22"/>
    <x v="385"/>
    <x v="385"/>
    <s v="DIS-E Cap Blanket"/>
    <d v="2011-08-01T00:00:00"/>
    <x v="4"/>
    <n v="201504"/>
    <x v="0"/>
    <x v="0"/>
    <s v="365000"/>
    <s v="028                                "/>
    <s v="00"/>
    <s v="UADD    "/>
    <x v="8263"/>
    <s v="2061"/>
    <s v="61A50"/>
    <x v="22"/>
    <s v="Elec Distribution 360-373"/>
    <s v="Mandated"/>
  </r>
  <r>
    <s v="CD302"/>
    <x v="23"/>
    <x v="388"/>
    <x v="388"/>
    <s v="DIS-E Cap Specific"/>
    <d v="2013-12-01T00:00:00"/>
    <x v="4"/>
    <n v="201504"/>
    <x v="0"/>
    <x v="1"/>
    <s v="364000"/>
    <s v="038                                "/>
    <s v="00"/>
    <s v="CFNU    "/>
    <x v="8264"/>
    <s v="2070"/>
    <s v="CD302"/>
    <x v="23"/>
    <s v="Elec Transmission 350-359"/>
    <s v="Mandated"/>
  </r>
  <r>
    <s v="CD302"/>
    <x v="23"/>
    <x v="388"/>
    <x v="388"/>
    <s v="DIS-E Cap Specific"/>
    <d v="2013-12-01T00:00:00"/>
    <x v="4"/>
    <n v="201504"/>
    <x v="0"/>
    <x v="1"/>
    <s v="364000"/>
    <s v="038                                "/>
    <s v="00"/>
    <s v="NURV    "/>
    <x v="8265"/>
    <s v="2070"/>
    <s v="CD302"/>
    <x v="23"/>
    <s v="Elec Transmission 350-359"/>
    <s v="Mandated"/>
  </r>
  <r>
    <s v="CD302"/>
    <x v="23"/>
    <x v="388"/>
    <x v="388"/>
    <s v="DIS-E Cap Specific"/>
    <d v="2013-12-01T00:00:00"/>
    <x v="4"/>
    <n v="201504"/>
    <x v="0"/>
    <x v="1"/>
    <s v="365000"/>
    <s v="038                                "/>
    <s v="00"/>
    <s v="CFNU    "/>
    <x v="8266"/>
    <s v="2070"/>
    <s v="CD302"/>
    <x v="23"/>
    <s v="Elec Transmission 350-359"/>
    <s v="Mandated"/>
  </r>
  <r>
    <s v="CD302"/>
    <x v="23"/>
    <x v="388"/>
    <x v="388"/>
    <s v="DIS-E Cap Specific"/>
    <d v="2013-12-01T00:00:00"/>
    <x v="4"/>
    <n v="201504"/>
    <x v="0"/>
    <x v="1"/>
    <s v="365000"/>
    <s v="038                                "/>
    <s v="00"/>
    <s v="NURV    "/>
    <x v="8267"/>
    <s v="2070"/>
    <s v="CD302"/>
    <x v="23"/>
    <s v="Elec Transmission 350-359"/>
    <s v="Mandated"/>
  </r>
  <r>
    <s v="KT202"/>
    <x v="23"/>
    <x v="389"/>
    <x v="389"/>
    <s v="TRN-Cap Specific"/>
    <d v="2012-09-10T00:00:00"/>
    <x v="4"/>
    <n v="201504"/>
    <x v="0"/>
    <x v="3"/>
    <s v="355000"/>
    <s v="333                                "/>
    <s v="333T"/>
    <s v="UADD    "/>
    <x v="8268"/>
    <s v="2070"/>
    <s v="KT202"/>
    <x v="23"/>
    <s v="Elec Transmission 350-359"/>
    <s v="Mandated"/>
  </r>
  <r>
    <s v="KT202"/>
    <x v="23"/>
    <x v="389"/>
    <x v="389"/>
    <s v="TRN-Cap Specific"/>
    <d v="2012-09-10T00:00:00"/>
    <x v="4"/>
    <n v="201504"/>
    <x v="0"/>
    <x v="3"/>
    <s v="356000"/>
    <s v="333                                "/>
    <s v="333T"/>
    <s v="UADD    "/>
    <x v="8269"/>
    <s v="2070"/>
    <s v="KT202"/>
    <x v="23"/>
    <s v="Elec Transmission 350-359"/>
    <s v="Mandated"/>
  </r>
  <r>
    <s v="WD309"/>
    <x v="24"/>
    <x v="390"/>
    <x v="390"/>
    <s v="DIS-E Cap Blanket"/>
    <d v="2013-12-01T00:00:00"/>
    <x v="4"/>
    <n v="201504"/>
    <x v="0"/>
    <x v="1"/>
    <s v="370000"/>
    <s v="038                                "/>
    <s v="00"/>
    <s v="UADD    "/>
    <x v="8270"/>
    <s v="2073"/>
    <s v="WD309"/>
    <x v="24"/>
    <s v="Elec Distribution 360-373"/>
    <s v="Programs"/>
  </r>
  <r>
    <s v="WD309"/>
    <x v="24"/>
    <x v="391"/>
    <x v="391"/>
    <s v="DIS-E Cap Blanket"/>
    <d v="2013-12-01T00:00:00"/>
    <x v="4"/>
    <n v="201504"/>
    <x v="0"/>
    <x v="1"/>
    <s v="370000"/>
    <s v="038                                "/>
    <s v="00"/>
    <s v="UADD    "/>
    <x v="8271"/>
    <s v="2073"/>
    <s v="WD309"/>
    <x v="24"/>
    <s v="Elec Distribution 360-373"/>
    <s v="Programs"/>
  </r>
  <r>
    <s v="WD309"/>
    <x v="24"/>
    <x v="392"/>
    <x v="392"/>
    <s v="DIS-E Cap Blanket"/>
    <d v="2013-12-01T00:00:00"/>
    <x v="4"/>
    <n v="201504"/>
    <x v="0"/>
    <x v="0"/>
    <s v="370000"/>
    <s v="028                                "/>
    <s v="00"/>
    <s v="UADD    "/>
    <x v="8272"/>
    <s v="2073"/>
    <s v="WD309"/>
    <x v="24"/>
    <s v="Elec Distribution 360-373"/>
    <s v="Programs"/>
  </r>
  <r>
    <s v="WD309"/>
    <x v="24"/>
    <x v="394"/>
    <x v="394"/>
    <s v="DIS-E Cap Blanket"/>
    <d v="2013-12-01T00:00:00"/>
    <x v="4"/>
    <n v="201504"/>
    <x v="0"/>
    <x v="1"/>
    <s v="370000"/>
    <s v="038                                "/>
    <s v="00"/>
    <s v="UADD    "/>
    <x v="8273"/>
    <s v="2073"/>
    <s v="WD309"/>
    <x v="24"/>
    <s v="Elec Distribution 360-373"/>
    <s v="Programs"/>
  </r>
  <r>
    <s v="WD309"/>
    <x v="24"/>
    <x v="395"/>
    <x v="395"/>
    <s v="DIS-E Cap Blanket"/>
    <d v="2013-12-01T00:00:00"/>
    <x v="4"/>
    <n v="201504"/>
    <x v="0"/>
    <x v="1"/>
    <s v="370000"/>
    <s v="038                                "/>
    <s v="00"/>
    <s v="UADD    "/>
    <x v="8274"/>
    <s v="2073"/>
    <s v="WD309"/>
    <x v="24"/>
    <s v="Elec Distribution 360-373"/>
    <s v="Programs"/>
  </r>
  <r>
    <s v="WD309"/>
    <x v="24"/>
    <x v="396"/>
    <x v="396"/>
    <s v="DIS-E Cap Blanket"/>
    <d v="2013-12-01T00:00:00"/>
    <x v="4"/>
    <n v="201504"/>
    <x v="0"/>
    <x v="0"/>
    <s v="370000"/>
    <s v="028                                "/>
    <s v="00"/>
    <s v="UADD    "/>
    <x v="8275"/>
    <s v="2073"/>
    <s v="WD309"/>
    <x v="24"/>
    <s v="Elec Distribution 360-373"/>
    <s v="Programs"/>
  </r>
  <r>
    <s v="XT801"/>
    <x v="25"/>
    <x v="400"/>
    <x v="400"/>
    <s v="TRN-Cap Blanket"/>
    <d v="2004-01-01T00:00:00"/>
    <x v="4"/>
    <n v="201504"/>
    <x v="0"/>
    <x v="3"/>
    <s v="352000"/>
    <s v="424                                "/>
    <s v="424T"/>
    <s v="UADD    "/>
    <x v="8244"/>
    <s v="2214"/>
    <s v="XT801"/>
    <x v="25"/>
    <s v="Elec Transmission 350-359"/>
    <s v="Programs"/>
  </r>
  <r>
    <s v="XT801"/>
    <x v="25"/>
    <x v="400"/>
    <x v="400"/>
    <s v="TRN-Cap Blanket"/>
    <d v="2004-01-01T00:00:00"/>
    <x v="4"/>
    <n v="201504"/>
    <x v="0"/>
    <x v="3"/>
    <s v="353000"/>
    <s v="424                                "/>
    <s v="424T"/>
    <s v="UADD    "/>
    <x v="8276"/>
    <s v="2214"/>
    <s v="XT801"/>
    <x v="25"/>
    <s v="Elec Transmission 350-359"/>
    <s v="Programs"/>
  </r>
  <r>
    <s v="XT801"/>
    <x v="25"/>
    <x v="400"/>
    <x v="400"/>
    <s v="TRN-Cap Blanket"/>
    <d v="2004-01-01T00:00:00"/>
    <x v="4"/>
    <n v="201504"/>
    <x v="0"/>
    <x v="3"/>
    <s v="354000"/>
    <s v="424                                "/>
    <s v="424T"/>
    <s v="UADD    "/>
    <x v="5024"/>
    <s v="2214"/>
    <s v="XT801"/>
    <x v="25"/>
    <s v="Elec Transmission 350-359"/>
    <s v="Programs"/>
  </r>
  <r>
    <s v="XT801"/>
    <x v="25"/>
    <x v="400"/>
    <x v="400"/>
    <s v="TRN-Cap Blanket"/>
    <d v="2004-01-01T00:00:00"/>
    <x v="4"/>
    <n v="201504"/>
    <x v="0"/>
    <x v="3"/>
    <s v="397000"/>
    <s v="424                                "/>
    <s v="424T"/>
    <s v="UADD    "/>
    <x v="8277"/>
    <s v="2214"/>
    <s v="XT801"/>
    <x v="25"/>
    <s v="Elec Transmission 350-359"/>
    <s v="Programs"/>
  </r>
  <r>
    <s v="SS802"/>
    <x v="27"/>
    <x v="920"/>
    <x v="920"/>
    <s v="GP-Cap Specific"/>
    <d v="2009-10-28T00:00:00"/>
    <x v="4"/>
    <n v="201504"/>
    <x v="0"/>
    <x v="0"/>
    <s v="397000"/>
    <s v="028                                "/>
    <s v="3HT"/>
    <s v="UADD    "/>
    <x v="8278"/>
    <s v="2217"/>
    <s v="SS802"/>
    <x v="27"/>
    <s v="Elec Transmission 350-359"/>
    <s v="Projects"/>
  </r>
  <r>
    <s v="XS801"/>
    <x v="29"/>
    <x v="1124"/>
    <x v="1124"/>
    <s v="SUBTRN-Cap Specific"/>
    <d v="2015-02-01T00:00:00"/>
    <x v="4"/>
    <n v="201504"/>
    <x v="0"/>
    <x v="3"/>
    <s v="353000"/>
    <s v="028                                "/>
    <s v="COB"/>
    <s v="UADD    "/>
    <x v="8279"/>
    <s v="2253"/>
    <s v="XS801"/>
    <x v="29"/>
    <s v="Elec Distribution 360-373"/>
    <s v="Programs"/>
  </r>
  <r>
    <s v="AMT10"/>
    <x v="30"/>
    <x v="1125"/>
    <x v="1125"/>
    <s v="TRN-Cap Specific"/>
    <d v="2013-11-01T00:00:00"/>
    <x v="4"/>
    <n v="201504"/>
    <x v="0"/>
    <x v="3"/>
    <s v="355000"/>
    <s v="299                                "/>
    <s v="299T"/>
    <s v="UADD    "/>
    <x v="8280"/>
    <s v="2254"/>
    <s v="AMT10"/>
    <x v="30"/>
    <s v="Elec Transmission 350-359"/>
    <s v="Programs"/>
  </r>
  <r>
    <s v="AMT10"/>
    <x v="30"/>
    <x v="1125"/>
    <x v="1125"/>
    <s v="TRN-Cap Specific"/>
    <d v="2013-11-01T00:00:00"/>
    <x v="4"/>
    <n v="201504"/>
    <x v="0"/>
    <x v="3"/>
    <s v="356000"/>
    <s v="299                                "/>
    <s v="299T"/>
    <s v="UADD    "/>
    <x v="8281"/>
    <s v="2254"/>
    <s v="AMT10"/>
    <x v="30"/>
    <s v="Elec Transmission 350-359"/>
    <s v="Programs"/>
  </r>
  <r>
    <s v="AMS81"/>
    <x v="119"/>
    <x v="1005"/>
    <x v="1005"/>
    <s v="SUBDIST-E Cap Specfc"/>
    <d v="2014-03-01T00:00:00"/>
    <x v="4"/>
    <n v="201504"/>
    <x v="0"/>
    <x v="1"/>
    <s v="365000"/>
    <s v="038                                "/>
    <s v="00"/>
    <s v="CFNU    "/>
    <x v="6881"/>
    <s v="2260"/>
    <s v="AMS81"/>
    <x v="119"/>
    <s v="Elec Transmission 350-359"/>
    <s v="Programs"/>
  </r>
  <r>
    <s v="AMS81"/>
    <x v="119"/>
    <x v="1005"/>
    <x v="1005"/>
    <s v="SUBDIST-E Cap Specfc"/>
    <d v="2014-03-01T00:00:00"/>
    <x v="4"/>
    <n v="201504"/>
    <x v="0"/>
    <x v="1"/>
    <s v="365000"/>
    <s v="038                                "/>
    <s v="00"/>
    <s v="NURV    "/>
    <x v="8282"/>
    <s v="2260"/>
    <s v="AMS81"/>
    <x v="119"/>
    <s v="Elec Transmission 350-359"/>
    <s v="Programs"/>
  </r>
  <r>
    <s v="AMS82"/>
    <x v="113"/>
    <x v="926"/>
    <x v="926"/>
    <s v="TRN-Cap Specific"/>
    <d v="2012-12-03T00:00:00"/>
    <x v="4"/>
    <n v="201504"/>
    <x v="0"/>
    <x v="3"/>
    <s v="352000"/>
    <s v="038                                "/>
    <s v="NLW"/>
    <s v="UADD    "/>
    <x v="8283"/>
    <s v="2275"/>
    <s v="AMS82"/>
    <x v="113"/>
    <s v="Elec Distribution 360-373"/>
    <s v="Programs"/>
  </r>
  <r>
    <s v="ZU201"/>
    <x v="31"/>
    <x v="409"/>
    <x v="409"/>
    <s v="DIS-E Cap Blanket"/>
    <d v="2012-12-01T00:00:00"/>
    <x v="4"/>
    <n v="201504"/>
    <x v="0"/>
    <x v="0"/>
    <s v="365000"/>
    <s v="028                                "/>
    <s v="00"/>
    <s v="UADD    "/>
    <x v="8284"/>
    <s v="2276"/>
    <s v="ZU201"/>
    <x v="31"/>
    <s v="Elec Distribution 360-373"/>
    <s v="Programs"/>
  </r>
  <r>
    <s v="YQ301"/>
    <x v="32"/>
    <x v="1126"/>
    <x v="1126"/>
    <s v="GP-Cap Blanket"/>
    <d v="2015-03-01T00:00:00"/>
    <x v="4"/>
    <n v="201504"/>
    <x v="2"/>
    <x v="4"/>
    <s v="303100"/>
    <s v="099                                "/>
    <s v="00"/>
    <s v="UADD    "/>
    <x v="8285"/>
    <s v="2277"/>
    <s v="YQ301"/>
    <x v="32"/>
    <s v="General 389-391 / 393-395 / 397-398"/>
    <s v="Programs"/>
  </r>
  <r>
    <s v="YQ301"/>
    <x v="32"/>
    <x v="1126"/>
    <x v="1126"/>
    <s v="GP-Cap Blanket"/>
    <d v="2015-03-01T00:00:00"/>
    <x v="4"/>
    <n v="201504"/>
    <x v="2"/>
    <x v="4"/>
    <s v="391101"/>
    <s v="099                                "/>
    <s v="00"/>
    <s v="UADD    "/>
    <x v="8286"/>
    <s v="2277"/>
    <s v="YQ301"/>
    <x v="32"/>
    <s v="General 389-391 / 393-395 / 397-398"/>
    <s v="Programs"/>
  </r>
  <r>
    <s v="YQ301"/>
    <x v="32"/>
    <x v="1127"/>
    <x v="1127"/>
    <s v="GP-Cap Blanket"/>
    <d v="2015-03-01T00:00:00"/>
    <x v="4"/>
    <n v="201504"/>
    <x v="2"/>
    <x v="4"/>
    <s v="391101"/>
    <s v="099                                "/>
    <s v="00"/>
    <s v="UADD    "/>
    <x v="8287"/>
    <s v="2277"/>
    <s v="YQ301"/>
    <x v="32"/>
    <s v="General 389-391 / 393-395 / 397-398"/>
    <s v="Programs"/>
  </r>
  <r>
    <s v="XS951"/>
    <x v="33"/>
    <x v="417"/>
    <x v="417"/>
    <s v="GP-Cap Specific"/>
    <d v="2012-06-21T00:00:00"/>
    <x v="4"/>
    <n v="201504"/>
    <x v="0"/>
    <x v="1"/>
    <s v="397000"/>
    <s v="038                                "/>
    <s v="HOL"/>
    <s v="UADD    "/>
    <x v="8288"/>
    <s v="2293"/>
    <s v="XS951"/>
    <x v="33"/>
    <s v="Elec Distribution 360-373"/>
    <s v="Programs"/>
  </r>
  <r>
    <s v="LT731"/>
    <x v="34"/>
    <x v="428"/>
    <x v="428"/>
    <s v="TRN-Cap Specific"/>
    <d v="2013-12-01T00:00:00"/>
    <x v="4"/>
    <n v="201504"/>
    <x v="0"/>
    <x v="3"/>
    <s v="350400"/>
    <s v="399                                "/>
    <s v="399T"/>
    <s v="UADD    "/>
    <x v="8289"/>
    <s v="2301"/>
    <s v="LT731"/>
    <x v="34"/>
    <s v="Elec Transmission 350-359"/>
    <s v="Mandated"/>
  </r>
  <r>
    <s v="BD002"/>
    <x v="36"/>
    <x v="1128"/>
    <x v="1128"/>
    <s v="DIS-E Cap Specific"/>
    <d v="2013-12-01T00:00:00"/>
    <x v="4"/>
    <n v="201504"/>
    <x v="0"/>
    <x v="0"/>
    <s v="364000"/>
    <s v="028                                "/>
    <s v="00"/>
    <s v="UADD    "/>
    <x v="8290"/>
    <s v="2414"/>
    <s v="BD002"/>
    <x v="36"/>
    <s v="Elec Distribution 360-373"/>
    <s v="Programs"/>
  </r>
  <r>
    <s v="BD002"/>
    <x v="36"/>
    <x v="1128"/>
    <x v="1128"/>
    <s v="DIS-E Cap Specific"/>
    <d v="2013-12-01T00:00:00"/>
    <x v="4"/>
    <n v="201504"/>
    <x v="0"/>
    <x v="0"/>
    <s v="365000"/>
    <s v="028                                "/>
    <s v="00"/>
    <s v="UADD    "/>
    <x v="8290"/>
    <s v="2414"/>
    <s v="BD002"/>
    <x v="36"/>
    <s v="Elec Distribution 360-373"/>
    <s v="Programs"/>
  </r>
  <r>
    <s v="BD002"/>
    <x v="36"/>
    <x v="1128"/>
    <x v="1128"/>
    <s v="DIS-E Cap Specific"/>
    <d v="2013-12-01T00:00:00"/>
    <x v="4"/>
    <n v="201504"/>
    <x v="0"/>
    <x v="0"/>
    <s v="367000"/>
    <s v="028                                "/>
    <s v="00"/>
    <s v="UADD    "/>
    <x v="8291"/>
    <s v="2414"/>
    <s v="BD002"/>
    <x v="36"/>
    <s v="Elec Distribution 360-373"/>
    <s v="Programs"/>
  </r>
  <r>
    <s v="BD002"/>
    <x v="36"/>
    <x v="1128"/>
    <x v="1128"/>
    <s v="DIS-E Cap Specific"/>
    <d v="2013-12-01T00:00:00"/>
    <x v="4"/>
    <n v="201504"/>
    <x v="0"/>
    <x v="0"/>
    <s v="368000"/>
    <s v="028                                "/>
    <s v="00"/>
    <s v="UADD    "/>
    <x v="8292"/>
    <s v="2414"/>
    <s v="BD002"/>
    <x v="36"/>
    <s v="Elec Distribution 360-373"/>
    <s v="Programs"/>
  </r>
  <r>
    <s v="BD002"/>
    <x v="36"/>
    <x v="1128"/>
    <x v="1128"/>
    <s v="DIS-E Cap Specific"/>
    <d v="2013-12-01T00:00:00"/>
    <x v="4"/>
    <n v="201504"/>
    <x v="0"/>
    <x v="0"/>
    <s v="369300"/>
    <s v="028                                "/>
    <s v="00"/>
    <s v="UADD    "/>
    <x v="8293"/>
    <s v="2414"/>
    <s v="BD002"/>
    <x v="36"/>
    <s v="Elec Distribution 360-373"/>
    <s v="Programs"/>
  </r>
  <r>
    <s v="CD902"/>
    <x v="36"/>
    <x v="433"/>
    <x v="433"/>
    <s v="DIS-E Cap Specific"/>
    <d v="2013-12-01T00:00:00"/>
    <x v="4"/>
    <n v="201504"/>
    <x v="0"/>
    <x v="1"/>
    <s v="364000"/>
    <s v="038                                "/>
    <s v="00"/>
    <s v="UADD    "/>
    <x v="8294"/>
    <s v="2414"/>
    <s v="CD902"/>
    <x v="36"/>
    <s v="Elec Distribution 360-373"/>
    <s v="Programs"/>
  </r>
  <r>
    <s v="CD902"/>
    <x v="36"/>
    <x v="433"/>
    <x v="433"/>
    <s v="DIS-E Cap Specific"/>
    <d v="2013-12-01T00:00:00"/>
    <x v="4"/>
    <n v="201504"/>
    <x v="0"/>
    <x v="1"/>
    <s v="365000"/>
    <s v="038                                "/>
    <s v="00"/>
    <s v="UADD    "/>
    <x v="5195"/>
    <s v="2414"/>
    <s v="CD902"/>
    <x v="36"/>
    <s v="Elec Distribution 360-373"/>
    <s v="Programs"/>
  </r>
  <r>
    <s v="CD902"/>
    <x v="36"/>
    <x v="433"/>
    <x v="433"/>
    <s v="DIS-E Cap Specific"/>
    <d v="2013-12-01T00:00:00"/>
    <x v="4"/>
    <n v="201504"/>
    <x v="0"/>
    <x v="1"/>
    <s v="366000"/>
    <s v="038                                "/>
    <s v="00"/>
    <s v="UADD    "/>
    <x v="8295"/>
    <s v="2414"/>
    <s v="CD902"/>
    <x v="36"/>
    <s v="Elec Distribution 360-373"/>
    <s v="Programs"/>
  </r>
  <r>
    <s v="CD902"/>
    <x v="36"/>
    <x v="433"/>
    <x v="433"/>
    <s v="DIS-E Cap Specific"/>
    <d v="2013-12-01T00:00:00"/>
    <x v="4"/>
    <n v="201504"/>
    <x v="0"/>
    <x v="1"/>
    <s v="367000"/>
    <s v="038                                "/>
    <s v="00"/>
    <s v="UADD    "/>
    <x v="8296"/>
    <s v="2414"/>
    <s v="CD902"/>
    <x v="36"/>
    <s v="Elec Distribution 360-373"/>
    <s v="Programs"/>
  </r>
  <r>
    <s v="CD902"/>
    <x v="36"/>
    <x v="433"/>
    <x v="433"/>
    <s v="DIS-E Cap Specific"/>
    <d v="2013-12-01T00:00:00"/>
    <x v="4"/>
    <n v="201504"/>
    <x v="0"/>
    <x v="1"/>
    <s v="368000"/>
    <s v="038                                "/>
    <s v="00"/>
    <s v="UADD    "/>
    <x v="7801"/>
    <s v="2414"/>
    <s v="CD902"/>
    <x v="36"/>
    <s v="Elec Distribution 360-373"/>
    <s v="Programs"/>
  </r>
  <r>
    <s v="AMS85"/>
    <x v="38"/>
    <x v="1129"/>
    <x v="1129"/>
    <s v="TRN-Cap Specific"/>
    <d v="2013-09-01T00:00:00"/>
    <x v="4"/>
    <n v="201504"/>
    <x v="0"/>
    <x v="3"/>
    <s v="353000"/>
    <s v="038                                "/>
    <s v="RAT"/>
    <s v="UADD    "/>
    <x v="8297"/>
    <s v="2449"/>
    <s v="AMS85"/>
    <x v="38"/>
    <s v="Elec Transmission 350-359"/>
    <s v="Programs"/>
  </r>
  <r>
    <s v="AMS85"/>
    <x v="38"/>
    <x v="436"/>
    <x v="436"/>
    <s v="DIS-E Cap Specific"/>
    <d v="2013-03-01T00:00:00"/>
    <x v="4"/>
    <n v="201504"/>
    <x v="0"/>
    <x v="1"/>
    <s v="362000"/>
    <s v="038                                "/>
    <s v="STM"/>
    <s v="NURV    "/>
    <x v="8298"/>
    <s v="2449"/>
    <s v="AMS85"/>
    <x v="38"/>
    <s v="Elec Transmission 350-359"/>
    <s v="Programs"/>
  </r>
  <r>
    <s v="AMS85"/>
    <x v="38"/>
    <x v="436"/>
    <x v="436"/>
    <s v="DIS-E Cap Specific"/>
    <d v="2013-03-01T00:00:00"/>
    <x v="4"/>
    <n v="201504"/>
    <x v="0"/>
    <x v="1"/>
    <s v="365000"/>
    <s v="038                                "/>
    <s v="STM"/>
    <s v="CFNU    "/>
    <x v="8299"/>
    <s v="2449"/>
    <s v="AMS85"/>
    <x v="38"/>
    <s v="Elec Transmission 350-359"/>
    <s v="Programs"/>
  </r>
  <r>
    <s v="AMS85"/>
    <x v="38"/>
    <x v="1130"/>
    <x v="1130"/>
    <s v="SUBTRN-Cap Specific"/>
    <d v="2015-02-01T00:00:00"/>
    <x v="4"/>
    <n v="201504"/>
    <x v="0"/>
    <x v="3"/>
    <s v="353000"/>
    <s v="028                                "/>
    <s v="WES"/>
    <s v="UADD    "/>
    <x v="8300"/>
    <s v="2449"/>
    <s v="AMS85"/>
    <x v="38"/>
    <s v="Elec Transmission 350-359"/>
    <s v="Programs"/>
  </r>
  <r>
    <s v="WD307"/>
    <x v="40"/>
    <x v="441"/>
    <x v="441"/>
    <s v="DIS-E Cap Blanket"/>
    <d v="2013-01-01T00:00:00"/>
    <x v="4"/>
    <n v="201504"/>
    <x v="0"/>
    <x v="0"/>
    <s v="364000"/>
    <s v="028                                "/>
    <s v="00"/>
    <s v="UADD    "/>
    <x v="8301"/>
    <s v="2470"/>
    <s v="WD307"/>
    <x v="40"/>
    <s v="Elec Distribution 360-373"/>
    <s v="Programs"/>
  </r>
  <r>
    <s v="WD307"/>
    <x v="40"/>
    <x v="441"/>
    <x v="441"/>
    <s v="DIS-E Cap Blanket"/>
    <d v="2013-01-01T00:00:00"/>
    <x v="4"/>
    <n v="201504"/>
    <x v="0"/>
    <x v="0"/>
    <s v="365000"/>
    <s v="028                                "/>
    <s v="00"/>
    <s v="UADD    "/>
    <x v="8302"/>
    <s v="2470"/>
    <s v="WD307"/>
    <x v="40"/>
    <s v="Elec Distribution 360-373"/>
    <s v="Programs"/>
  </r>
  <r>
    <s v="WD307"/>
    <x v="40"/>
    <x v="441"/>
    <x v="441"/>
    <s v="DIS-E Cap Blanket"/>
    <d v="2013-01-01T00:00:00"/>
    <x v="4"/>
    <n v="201504"/>
    <x v="0"/>
    <x v="0"/>
    <s v="366000"/>
    <s v="028                                "/>
    <s v="00"/>
    <s v="UADD    "/>
    <x v="239"/>
    <s v="2470"/>
    <s v="WD307"/>
    <x v="40"/>
    <s v="Elec Distribution 360-373"/>
    <s v="Programs"/>
  </r>
  <r>
    <s v="WD307"/>
    <x v="40"/>
    <x v="441"/>
    <x v="441"/>
    <s v="DIS-E Cap Blanket"/>
    <d v="2013-01-01T00:00:00"/>
    <x v="4"/>
    <n v="201504"/>
    <x v="0"/>
    <x v="0"/>
    <s v="367000"/>
    <s v="028                                "/>
    <s v="00"/>
    <s v="UADD    "/>
    <x v="239"/>
    <s v="2470"/>
    <s v="WD307"/>
    <x v="40"/>
    <s v="Elec Distribution 360-373"/>
    <s v="Programs"/>
  </r>
  <r>
    <s v="WD307"/>
    <x v="40"/>
    <x v="441"/>
    <x v="441"/>
    <s v="DIS-E Cap Blanket"/>
    <d v="2013-01-01T00:00:00"/>
    <x v="4"/>
    <n v="201504"/>
    <x v="0"/>
    <x v="0"/>
    <s v="368000"/>
    <s v="028                                "/>
    <s v="00"/>
    <s v="UADD    "/>
    <x v="239"/>
    <s v="2470"/>
    <s v="WD307"/>
    <x v="40"/>
    <s v="Elec Distribution 360-373"/>
    <s v="Programs"/>
  </r>
  <r>
    <s v="WD307"/>
    <x v="40"/>
    <x v="441"/>
    <x v="441"/>
    <s v="DIS-E Cap Blanket"/>
    <d v="2013-01-01T00:00:00"/>
    <x v="4"/>
    <n v="201504"/>
    <x v="0"/>
    <x v="0"/>
    <s v="369100"/>
    <s v="028                                "/>
    <s v="00"/>
    <s v="UADD    "/>
    <x v="239"/>
    <s v="2470"/>
    <s v="WD307"/>
    <x v="40"/>
    <s v="Elec Distribution 360-373"/>
    <s v="Programs"/>
  </r>
  <r>
    <s v="WD307"/>
    <x v="40"/>
    <x v="441"/>
    <x v="441"/>
    <s v="DIS-E Cap Blanket"/>
    <d v="2013-01-01T00:00:00"/>
    <x v="4"/>
    <n v="201504"/>
    <x v="0"/>
    <x v="0"/>
    <s v="369300"/>
    <s v="028                                "/>
    <s v="00"/>
    <s v="UADD    "/>
    <x v="239"/>
    <s v="2470"/>
    <s v="WD307"/>
    <x v="40"/>
    <s v="Elec Distribution 360-373"/>
    <s v="Programs"/>
  </r>
  <r>
    <s v="WD307"/>
    <x v="40"/>
    <x v="441"/>
    <x v="441"/>
    <s v="DIS-E Cap Blanket"/>
    <d v="2013-01-01T00:00:00"/>
    <x v="4"/>
    <n v="201504"/>
    <x v="0"/>
    <x v="0"/>
    <s v="373400"/>
    <s v="028                                "/>
    <s v="00"/>
    <s v="UADD    "/>
    <x v="239"/>
    <s v="2470"/>
    <s v="WD307"/>
    <x v="40"/>
    <s v="Elec Distribution 360-373"/>
    <s v="Programs"/>
  </r>
  <r>
    <s v="BD201"/>
    <x v="40"/>
    <x v="442"/>
    <x v="442"/>
    <s v="DIS-E Cap Blanket"/>
    <d v="2012-05-11T00:00:00"/>
    <x v="4"/>
    <n v="201504"/>
    <x v="0"/>
    <x v="0"/>
    <s v="364000"/>
    <s v="028                                "/>
    <s v="00"/>
    <s v="UADD    "/>
    <x v="8303"/>
    <s v="2470"/>
    <s v="BD201"/>
    <x v="40"/>
    <s v="Elec Distribution 360-373"/>
    <s v="Programs"/>
  </r>
  <r>
    <s v="BD201"/>
    <x v="40"/>
    <x v="442"/>
    <x v="442"/>
    <s v="DIS-E Cap Blanket"/>
    <d v="2012-05-11T00:00:00"/>
    <x v="4"/>
    <n v="201504"/>
    <x v="0"/>
    <x v="0"/>
    <s v="365000"/>
    <s v="028                                "/>
    <s v="00"/>
    <s v="UADD    "/>
    <x v="8304"/>
    <s v="2470"/>
    <s v="BD201"/>
    <x v="40"/>
    <s v="Elec Distribution 360-373"/>
    <s v="Programs"/>
  </r>
  <r>
    <s v="BD201"/>
    <x v="40"/>
    <x v="442"/>
    <x v="442"/>
    <s v="DIS-E Cap Blanket"/>
    <d v="2012-05-11T00:00:00"/>
    <x v="4"/>
    <n v="201504"/>
    <x v="0"/>
    <x v="0"/>
    <s v="366000"/>
    <s v="028                                "/>
    <s v="00"/>
    <s v="UADD    "/>
    <x v="8305"/>
    <s v="2470"/>
    <s v="BD201"/>
    <x v="40"/>
    <s v="Elec Distribution 360-373"/>
    <s v="Programs"/>
  </r>
  <r>
    <s v="BD201"/>
    <x v="40"/>
    <x v="442"/>
    <x v="442"/>
    <s v="DIS-E Cap Blanket"/>
    <d v="2012-05-11T00:00:00"/>
    <x v="4"/>
    <n v="201504"/>
    <x v="0"/>
    <x v="0"/>
    <s v="367000"/>
    <s v="028                                "/>
    <s v="00"/>
    <s v="UADD    "/>
    <x v="8306"/>
    <s v="2470"/>
    <s v="BD201"/>
    <x v="40"/>
    <s v="Elec Distribution 360-373"/>
    <s v="Programs"/>
  </r>
  <r>
    <s v="BD201"/>
    <x v="40"/>
    <x v="442"/>
    <x v="442"/>
    <s v="DIS-E Cap Blanket"/>
    <d v="2012-05-11T00:00:00"/>
    <x v="4"/>
    <n v="201504"/>
    <x v="0"/>
    <x v="0"/>
    <s v="368000"/>
    <s v="028                                "/>
    <s v="00"/>
    <s v="UADD    "/>
    <x v="8307"/>
    <s v="2470"/>
    <s v="BD201"/>
    <x v="40"/>
    <s v="Elec Distribution 360-373"/>
    <s v="Programs"/>
  </r>
  <r>
    <s v="BD201"/>
    <x v="40"/>
    <x v="442"/>
    <x v="442"/>
    <s v="DIS-E Cap Blanket"/>
    <d v="2012-05-11T00:00:00"/>
    <x v="4"/>
    <n v="201504"/>
    <x v="0"/>
    <x v="0"/>
    <s v="369300"/>
    <s v="028                                "/>
    <s v="00"/>
    <s v="UADD    "/>
    <x v="8308"/>
    <s v="2470"/>
    <s v="BD201"/>
    <x v="40"/>
    <s v="Elec Distribution 360-373"/>
    <s v="Programs"/>
  </r>
  <r>
    <s v="XS102"/>
    <x v="41"/>
    <x v="1014"/>
    <x v="1014"/>
    <s v="DIS-E Cap Specific"/>
    <d v="2012-05-22T00:00:00"/>
    <x v="4"/>
    <n v="201504"/>
    <x v="0"/>
    <x v="0"/>
    <s v="364000"/>
    <s v="028                                "/>
    <s v="ODS"/>
    <s v="UADD    "/>
    <x v="8309"/>
    <s v="2481"/>
    <s v="XS102"/>
    <x v="41"/>
    <s v="Elec Transmission 350-359"/>
    <s v="Programs"/>
  </r>
  <r>
    <s v="XS102"/>
    <x v="41"/>
    <x v="1014"/>
    <x v="1014"/>
    <s v="DIS-E Cap Specific"/>
    <d v="2012-05-22T00:00:00"/>
    <x v="4"/>
    <n v="201504"/>
    <x v="0"/>
    <x v="0"/>
    <s v="365000"/>
    <s v="028                                "/>
    <s v="ODS"/>
    <s v="UADD    "/>
    <x v="8310"/>
    <s v="2481"/>
    <s v="XS102"/>
    <x v="41"/>
    <s v="Elec Transmission 350-359"/>
    <s v="Programs"/>
  </r>
  <r>
    <s v="XS102"/>
    <x v="41"/>
    <x v="1014"/>
    <x v="1014"/>
    <s v="DIS-E Cap Specific"/>
    <d v="2012-05-22T00:00:00"/>
    <x v="4"/>
    <n v="201504"/>
    <x v="0"/>
    <x v="0"/>
    <s v="366000"/>
    <s v="028                                "/>
    <s v="ODS"/>
    <s v="UADD    "/>
    <x v="8311"/>
    <s v="2481"/>
    <s v="XS102"/>
    <x v="41"/>
    <s v="Elec Transmission 350-359"/>
    <s v="Programs"/>
  </r>
  <r>
    <s v="XS102"/>
    <x v="41"/>
    <x v="1014"/>
    <x v="1014"/>
    <s v="DIS-E Cap Specific"/>
    <d v="2012-05-22T00:00:00"/>
    <x v="4"/>
    <n v="201504"/>
    <x v="0"/>
    <x v="0"/>
    <s v="367000"/>
    <s v="028                                "/>
    <s v="ODS"/>
    <s v="UADD    "/>
    <x v="8312"/>
    <s v="2481"/>
    <s v="XS102"/>
    <x v="41"/>
    <s v="Elec Transmission 350-359"/>
    <s v="Programs"/>
  </r>
  <r>
    <s v="XS102"/>
    <x v="41"/>
    <x v="1014"/>
    <x v="1014"/>
    <s v="DIS-E Cap Specific"/>
    <d v="2012-05-22T00:00:00"/>
    <x v="4"/>
    <n v="201504"/>
    <x v="0"/>
    <x v="0"/>
    <s v="369300"/>
    <s v="028                                "/>
    <s v="ODS"/>
    <s v="UADD    "/>
    <x v="8313"/>
    <s v="2481"/>
    <s v="XS102"/>
    <x v="41"/>
    <s v="Elec Transmission 350-359"/>
    <s v="Programs"/>
  </r>
  <r>
    <s v="PS002"/>
    <x v="42"/>
    <x v="445"/>
    <x v="445"/>
    <s v="TRN-Cap Specific"/>
    <d v="2010-02-15T00:00:00"/>
    <x v="4"/>
    <n v="201504"/>
    <x v="0"/>
    <x v="3"/>
    <s v="352000"/>
    <s v="038                                "/>
    <s v="M23"/>
    <s v="UADD    "/>
    <x v="8314"/>
    <s v="2484"/>
    <s v="PS002"/>
    <x v="42"/>
    <s v="Elec Transmission 350-359"/>
    <s v="Projects"/>
  </r>
  <r>
    <s v="PS002"/>
    <x v="42"/>
    <x v="445"/>
    <x v="445"/>
    <s v="TRN-Cap Specific"/>
    <d v="2010-02-15T00:00:00"/>
    <x v="4"/>
    <n v="201504"/>
    <x v="0"/>
    <x v="3"/>
    <s v="353000"/>
    <s v="038                                "/>
    <s v="M23"/>
    <s v="UADD    "/>
    <x v="8315"/>
    <s v="2484"/>
    <s v="PS002"/>
    <x v="42"/>
    <s v="Elec Transmission 350-359"/>
    <s v="Projects"/>
  </r>
  <r>
    <s v="XS904"/>
    <x v="121"/>
    <x v="1131"/>
    <x v="1131"/>
    <s v="SUBDIST-E Cap Specfc"/>
    <d v="2014-04-01T00:00:00"/>
    <x v="4"/>
    <n v="201504"/>
    <x v="0"/>
    <x v="0"/>
    <s v="362000"/>
    <s v="028                                "/>
    <s v="AIR"/>
    <s v="UADD    "/>
    <x v="8316"/>
    <s v="2493"/>
    <s v="XS904"/>
    <x v="121"/>
    <s v="Elec Distribution 360-373"/>
    <s v="Programs"/>
  </r>
  <r>
    <s v="WD207"/>
    <x v="43"/>
    <x v="446"/>
    <x v="446"/>
    <s v="DIS-E Cap Specific"/>
    <d v="2013-12-01T00:00:00"/>
    <x v="4"/>
    <n v="201504"/>
    <x v="0"/>
    <x v="0"/>
    <s v="364000"/>
    <s v="028                                "/>
    <s v="00"/>
    <s v="UADD    "/>
    <x v="8317"/>
    <s v="2514"/>
    <s v="WD207"/>
    <x v="43"/>
    <s v="Elec Distribution 360-373"/>
    <s v="Maintenance"/>
  </r>
  <r>
    <s v="WD207"/>
    <x v="43"/>
    <x v="446"/>
    <x v="446"/>
    <s v="DIS-E Cap Specific"/>
    <d v="2013-12-01T00:00:00"/>
    <x v="4"/>
    <n v="201504"/>
    <x v="0"/>
    <x v="0"/>
    <s v="365000"/>
    <s v="028                                "/>
    <s v="00"/>
    <s v="UADD    "/>
    <x v="8318"/>
    <s v="2514"/>
    <s v="WD207"/>
    <x v="43"/>
    <s v="Elec Distribution 360-373"/>
    <s v="Maintenance"/>
  </r>
  <r>
    <s v="WD207"/>
    <x v="43"/>
    <x v="446"/>
    <x v="446"/>
    <s v="DIS-E Cap Specific"/>
    <d v="2013-12-01T00:00:00"/>
    <x v="4"/>
    <n v="201504"/>
    <x v="0"/>
    <x v="0"/>
    <s v="367000"/>
    <s v="028                                "/>
    <s v="00"/>
    <s v="UADD    "/>
    <x v="1936"/>
    <s v="2514"/>
    <s v="WD207"/>
    <x v="43"/>
    <s v="Elec Distribution 360-373"/>
    <s v="Maintenance"/>
  </r>
  <r>
    <s v="WD207"/>
    <x v="43"/>
    <x v="446"/>
    <x v="446"/>
    <s v="DIS-E Cap Specific"/>
    <d v="2013-12-01T00:00:00"/>
    <x v="4"/>
    <n v="201504"/>
    <x v="0"/>
    <x v="0"/>
    <s v="368000"/>
    <s v="028                                "/>
    <s v="00"/>
    <s v="UADD    "/>
    <x v="8319"/>
    <s v="2514"/>
    <s v="WD207"/>
    <x v="43"/>
    <s v="Elec Distribution 360-373"/>
    <s v="Maintenance"/>
  </r>
  <r>
    <s v="WD207"/>
    <x v="43"/>
    <x v="446"/>
    <x v="446"/>
    <s v="DIS-E Cap Specific"/>
    <d v="2013-12-01T00:00:00"/>
    <x v="4"/>
    <n v="201504"/>
    <x v="0"/>
    <x v="0"/>
    <s v="369300"/>
    <s v="028                                "/>
    <s v="00"/>
    <s v="UADD    "/>
    <x v="8320"/>
    <s v="2514"/>
    <s v="WD207"/>
    <x v="43"/>
    <s v="Elec Distribution 360-373"/>
    <s v="Maintenance"/>
  </r>
  <r>
    <s v="WD306"/>
    <x v="43"/>
    <x v="1132"/>
    <x v="1132"/>
    <s v="DIS-E Cap Specific"/>
    <d v="2013-12-01T00:00:00"/>
    <x v="4"/>
    <n v="201504"/>
    <x v="0"/>
    <x v="0"/>
    <s v="364000"/>
    <s v="028                                "/>
    <s v="00"/>
    <s v="UADD    "/>
    <x v="8321"/>
    <s v="2514"/>
    <s v="WD306"/>
    <x v="43"/>
    <s v="Elec Distribution 360-373"/>
    <s v="Programs"/>
  </r>
  <r>
    <s v="WD306"/>
    <x v="43"/>
    <x v="1132"/>
    <x v="1132"/>
    <s v="DIS-E Cap Specific"/>
    <d v="2013-12-01T00:00:00"/>
    <x v="4"/>
    <n v="201504"/>
    <x v="0"/>
    <x v="0"/>
    <s v="365000"/>
    <s v="028                                "/>
    <s v="00"/>
    <s v="UADD    "/>
    <x v="8322"/>
    <s v="2514"/>
    <s v="WD306"/>
    <x v="43"/>
    <s v="Elec Distribution 360-373"/>
    <s v="Programs"/>
  </r>
  <r>
    <s v="WD306"/>
    <x v="43"/>
    <x v="1132"/>
    <x v="1132"/>
    <s v="DIS-E Cap Specific"/>
    <d v="2013-12-01T00:00:00"/>
    <x v="4"/>
    <n v="201504"/>
    <x v="0"/>
    <x v="0"/>
    <s v="366000"/>
    <s v="028                                "/>
    <s v="00"/>
    <s v="UADD    "/>
    <x v="8323"/>
    <s v="2514"/>
    <s v="WD306"/>
    <x v="43"/>
    <s v="Elec Distribution 360-373"/>
    <s v="Programs"/>
  </r>
  <r>
    <s v="WD306"/>
    <x v="43"/>
    <x v="1132"/>
    <x v="1132"/>
    <s v="DIS-E Cap Specific"/>
    <d v="2013-12-01T00:00:00"/>
    <x v="4"/>
    <n v="201504"/>
    <x v="0"/>
    <x v="0"/>
    <s v="367000"/>
    <s v="028                                "/>
    <s v="00"/>
    <s v="UADD    "/>
    <x v="8324"/>
    <s v="2514"/>
    <s v="WD306"/>
    <x v="43"/>
    <s v="Elec Distribution 360-373"/>
    <s v="Programs"/>
  </r>
  <r>
    <s v="WD306"/>
    <x v="43"/>
    <x v="1132"/>
    <x v="1132"/>
    <s v="DIS-E Cap Specific"/>
    <d v="2013-12-01T00:00:00"/>
    <x v="4"/>
    <n v="201504"/>
    <x v="0"/>
    <x v="0"/>
    <s v="368000"/>
    <s v="028                                "/>
    <s v="00"/>
    <s v="UADD    "/>
    <x v="8325"/>
    <s v="2514"/>
    <s v="WD306"/>
    <x v="43"/>
    <s v="Elec Distribution 360-373"/>
    <s v="Programs"/>
  </r>
  <r>
    <s v="DD500"/>
    <x v="43"/>
    <x v="449"/>
    <x v="449"/>
    <s v="DIS-E Cap Specific"/>
    <d v="2014-01-01T00:00:00"/>
    <x v="4"/>
    <n v="201504"/>
    <x v="0"/>
    <x v="0"/>
    <s v="364000"/>
    <s v="028                                "/>
    <s v="00"/>
    <s v="UADD    "/>
    <x v="8326"/>
    <s v="2514"/>
    <s v="DD500"/>
    <x v="43"/>
    <s v="Elec Distribution 360-373"/>
    <s v="Programs"/>
  </r>
  <r>
    <s v="DD500"/>
    <x v="43"/>
    <x v="449"/>
    <x v="449"/>
    <s v="DIS-E Cap Specific"/>
    <d v="2014-01-01T00:00:00"/>
    <x v="4"/>
    <n v="201504"/>
    <x v="0"/>
    <x v="0"/>
    <s v="365000"/>
    <s v="028                                "/>
    <s v="00"/>
    <s v="UADD    "/>
    <x v="8327"/>
    <s v="2514"/>
    <s v="DD500"/>
    <x v="43"/>
    <s v="Elec Distribution 360-373"/>
    <s v="Programs"/>
  </r>
  <r>
    <s v="DD500"/>
    <x v="43"/>
    <x v="449"/>
    <x v="449"/>
    <s v="DIS-E Cap Specific"/>
    <d v="2014-01-01T00:00:00"/>
    <x v="4"/>
    <n v="201504"/>
    <x v="0"/>
    <x v="0"/>
    <s v="366000"/>
    <s v="028                                "/>
    <s v="00"/>
    <s v="UADD    "/>
    <x v="8328"/>
    <s v="2514"/>
    <s v="DD500"/>
    <x v="43"/>
    <s v="Elec Distribution 360-373"/>
    <s v="Programs"/>
  </r>
  <r>
    <s v="DD500"/>
    <x v="43"/>
    <x v="449"/>
    <x v="449"/>
    <s v="DIS-E Cap Specific"/>
    <d v="2014-01-01T00:00:00"/>
    <x v="4"/>
    <n v="201504"/>
    <x v="0"/>
    <x v="0"/>
    <s v="367000"/>
    <s v="028                                "/>
    <s v="00"/>
    <s v="UADD    "/>
    <x v="8329"/>
    <s v="2514"/>
    <s v="DD500"/>
    <x v="43"/>
    <s v="Elec Distribution 360-373"/>
    <s v="Programs"/>
  </r>
  <r>
    <s v="DD500"/>
    <x v="43"/>
    <x v="449"/>
    <x v="449"/>
    <s v="DIS-E Cap Specific"/>
    <d v="2014-01-01T00:00:00"/>
    <x v="4"/>
    <n v="201504"/>
    <x v="0"/>
    <x v="0"/>
    <s v="368000"/>
    <s v="028                                "/>
    <s v="00"/>
    <s v="UADD    "/>
    <x v="5155"/>
    <s v="2514"/>
    <s v="DD500"/>
    <x v="43"/>
    <s v="Elec Distribution 360-373"/>
    <s v="Programs"/>
  </r>
  <r>
    <s v="FD101"/>
    <x v="43"/>
    <x v="451"/>
    <x v="451"/>
    <s v="DIS-E Cap Specific"/>
    <d v="2014-06-01T00:00:00"/>
    <x v="4"/>
    <n v="201504"/>
    <x v="0"/>
    <x v="0"/>
    <s v="364000"/>
    <s v="028                                "/>
    <s v="00"/>
    <s v="UADD    "/>
    <x v="8330"/>
    <s v="2514"/>
    <s v="FD101"/>
    <x v="43"/>
    <s v="Elec Distribution 360-373"/>
    <s v="Programs"/>
  </r>
  <r>
    <s v="FD101"/>
    <x v="43"/>
    <x v="451"/>
    <x v="451"/>
    <s v="DIS-E Cap Specific"/>
    <d v="2014-06-01T00:00:00"/>
    <x v="4"/>
    <n v="201504"/>
    <x v="0"/>
    <x v="0"/>
    <s v="365000"/>
    <s v="028                                "/>
    <s v="00"/>
    <s v="UADD    "/>
    <x v="8331"/>
    <s v="2514"/>
    <s v="FD101"/>
    <x v="43"/>
    <s v="Elec Distribution 360-373"/>
    <s v="Programs"/>
  </r>
  <r>
    <s v="CD406"/>
    <x v="44"/>
    <x v="1133"/>
    <x v="1133"/>
    <s v="DIS-E Cap Specific"/>
    <d v="2013-12-01T00:00:00"/>
    <x v="4"/>
    <n v="201504"/>
    <x v="0"/>
    <x v="1"/>
    <s v="364000"/>
    <s v="038                                "/>
    <s v="00"/>
    <s v="CFNU    "/>
    <x v="8332"/>
    <s v="2515"/>
    <s v="CD406"/>
    <x v="44"/>
    <s v="Elec Distribution 360-373"/>
    <s v="Programs"/>
  </r>
  <r>
    <s v="CD406"/>
    <x v="44"/>
    <x v="1133"/>
    <x v="1133"/>
    <s v="DIS-E Cap Specific"/>
    <d v="2013-12-01T00:00:00"/>
    <x v="4"/>
    <n v="201504"/>
    <x v="0"/>
    <x v="1"/>
    <s v="364000"/>
    <s v="038                                "/>
    <s v="00"/>
    <s v="NURV    "/>
    <x v="8333"/>
    <s v="2515"/>
    <s v="CD406"/>
    <x v="44"/>
    <s v="Elec Distribution 360-373"/>
    <s v="Programs"/>
  </r>
  <r>
    <s v="CD406"/>
    <x v="44"/>
    <x v="1133"/>
    <x v="1133"/>
    <s v="DIS-E Cap Specific"/>
    <d v="2013-12-01T00:00:00"/>
    <x v="4"/>
    <n v="201504"/>
    <x v="0"/>
    <x v="1"/>
    <s v="365000"/>
    <s v="038                                "/>
    <s v="00"/>
    <s v="CFNU    "/>
    <x v="8334"/>
    <s v="2515"/>
    <s v="CD406"/>
    <x v="44"/>
    <s v="Elec Distribution 360-373"/>
    <s v="Programs"/>
  </r>
  <r>
    <s v="CD406"/>
    <x v="44"/>
    <x v="1133"/>
    <x v="1133"/>
    <s v="DIS-E Cap Specific"/>
    <d v="2013-12-01T00:00:00"/>
    <x v="4"/>
    <n v="201504"/>
    <x v="0"/>
    <x v="1"/>
    <s v="365000"/>
    <s v="038                                "/>
    <s v="00"/>
    <s v="NURV    "/>
    <x v="8335"/>
    <s v="2515"/>
    <s v="CD406"/>
    <x v="44"/>
    <s v="Elec Distribution 360-373"/>
    <s v="Programs"/>
  </r>
  <r>
    <s v="CD406"/>
    <x v="44"/>
    <x v="1133"/>
    <x v="1133"/>
    <s v="DIS-E Cap Specific"/>
    <d v="2013-12-01T00:00:00"/>
    <x v="4"/>
    <n v="201504"/>
    <x v="0"/>
    <x v="1"/>
    <s v="367000"/>
    <s v="038                                "/>
    <s v="00"/>
    <s v="CFNU    "/>
    <x v="8336"/>
    <s v="2515"/>
    <s v="CD406"/>
    <x v="44"/>
    <s v="Elec Distribution 360-373"/>
    <s v="Programs"/>
  </r>
  <r>
    <s v="CD406"/>
    <x v="44"/>
    <x v="1133"/>
    <x v="1133"/>
    <s v="DIS-E Cap Specific"/>
    <d v="2013-12-01T00:00:00"/>
    <x v="4"/>
    <n v="201504"/>
    <x v="0"/>
    <x v="1"/>
    <s v="367000"/>
    <s v="038                                "/>
    <s v="00"/>
    <s v="NURV    "/>
    <x v="8337"/>
    <s v="2515"/>
    <s v="CD406"/>
    <x v="44"/>
    <s v="Elec Distribution 360-373"/>
    <s v="Programs"/>
  </r>
  <r>
    <s v="CD406"/>
    <x v="44"/>
    <x v="1133"/>
    <x v="1133"/>
    <s v="DIS-E Cap Specific"/>
    <d v="2013-12-01T00:00:00"/>
    <x v="4"/>
    <n v="201504"/>
    <x v="0"/>
    <x v="1"/>
    <s v="368000"/>
    <s v="038                                "/>
    <s v="00"/>
    <s v="CFNU    "/>
    <x v="8338"/>
    <s v="2515"/>
    <s v="CD406"/>
    <x v="44"/>
    <s v="Elec Distribution 360-373"/>
    <s v="Programs"/>
  </r>
  <r>
    <s v="CD406"/>
    <x v="44"/>
    <x v="1133"/>
    <x v="1133"/>
    <s v="DIS-E Cap Specific"/>
    <d v="2013-12-01T00:00:00"/>
    <x v="4"/>
    <n v="201504"/>
    <x v="0"/>
    <x v="1"/>
    <s v="368000"/>
    <s v="038                                "/>
    <s v="00"/>
    <s v="NURV    "/>
    <x v="8339"/>
    <s v="2515"/>
    <s v="CD406"/>
    <x v="44"/>
    <s v="Elec Distribution 360-373"/>
    <s v="Programs"/>
  </r>
  <r>
    <s v="CD404"/>
    <x v="44"/>
    <x v="453"/>
    <x v="453"/>
    <s v="DIS-E Cap Specific"/>
    <d v="2013-12-01T00:00:00"/>
    <x v="4"/>
    <n v="201504"/>
    <x v="0"/>
    <x v="1"/>
    <s v="364000"/>
    <s v="038                                "/>
    <s v="00"/>
    <s v="UADD    "/>
    <x v="8340"/>
    <s v="2515"/>
    <s v="CD404"/>
    <x v="44"/>
    <s v="Elec Distribution 360-373"/>
    <s v="Programs"/>
  </r>
  <r>
    <s v="CD404"/>
    <x v="44"/>
    <x v="453"/>
    <x v="453"/>
    <s v="DIS-E Cap Specific"/>
    <d v="2013-12-01T00:00:00"/>
    <x v="4"/>
    <n v="201504"/>
    <x v="0"/>
    <x v="1"/>
    <s v="365000"/>
    <s v="038                                "/>
    <s v="00"/>
    <s v="UADD    "/>
    <x v="8341"/>
    <s v="2515"/>
    <s v="CD404"/>
    <x v="44"/>
    <s v="Elec Distribution 360-373"/>
    <s v="Programs"/>
  </r>
  <r>
    <s v="CD404"/>
    <x v="44"/>
    <x v="453"/>
    <x v="453"/>
    <s v="DIS-E Cap Specific"/>
    <d v="2013-12-01T00:00:00"/>
    <x v="4"/>
    <n v="201504"/>
    <x v="0"/>
    <x v="1"/>
    <s v="366000"/>
    <s v="038                                "/>
    <s v="00"/>
    <s v="UADD    "/>
    <x v="8342"/>
    <s v="2515"/>
    <s v="CD404"/>
    <x v="44"/>
    <s v="Elec Distribution 360-373"/>
    <s v="Programs"/>
  </r>
  <r>
    <s v="CD404"/>
    <x v="44"/>
    <x v="453"/>
    <x v="453"/>
    <s v="DIS-E Cap Specific"/>
    <d v="2013-12-01T00:00:00"/>
    <x v="4"/>
    <n v="201504"/>
    <x v="0"/>
    <x v="1"/>
    <s v="367000"/>
    <s v="038                                "/>
    <s v="00"/>
    <s v="UADD    "/>
    <x v="8343"/>
    <s v="2515"/>
    <s v="CD404"/>
    <x v="44"/>
    <s v="Elec Distribution 360-373"/>
    <s v="Programs"/>
  </r>
  <r>
    <s v="CD404"/>
    <x v="44"/>
    <x v="453"/>
    <x v="453"/>
    <s v="DIS-E Cap Specific"/>
    <d v="2013-12-01T00:00:00"/>
    <x v="4"/>
    <n v="201504"/>
    <x v="0"/>
    <x v="1"/>
    <s v="368000"/>
    <s v="038                                "/>
    <s v="00"/>
    <s v="UADD    "/>
    <x v="8344"/>
    <s v="2515"/>
    <s v="CD404"/>
    <x v="44"/>
    <s v="Elec Distribution 360-373"/>
    <s v="Programs"/>
  </r>
  <r>
    <s v="CD404"/>
    <x v="44"/>
    <x v="453"/>
    <x v="453"/>
    <s v="DIS-E Cap Specific"/>
    <d v="2013-12-01T00:00:00"/>
    <x v="4"/>
    <n v="201504"/>
    <x v="0"/>
    <x v="1"/>
    <s v="369300"/>
    <s v="038                                "/>
    <s v="00"/>
    <s v="UADD    "/>
    <x v="8345"/>
    <s v="2515"/>
    <s v="CD404"/>
    <x v="44"/>
    <s v="Elec Distribution 360-373"/>
    <s v="Programs"/>
  </r>
  <r>
    <s v="AD402"/>
    <x v="44"/>
    <x v="1134"/>
    <x v="1134"/>
    <s v="DIS-E Cap Specific"/>
    <d v="2013-12-01T00:00:00"/>
    <x v="4"/>
    <n v="201504"/>
    <x v="0"/>
    <x v="1"/>
    <s v="364000"/>
    <s v="038                                "/>
    <s v="00"/>
    <s v="CFNU    "/>
    <x v="8346"/>
    <s v="2515"/>
    <s v="AD402"/>
    <x v="44"/>
    <s v="Elec Distribution 360-373"/>
    <s v="Programs"/>
  </r>
  <r>
    <s v="AD402"/>
    <x v="44"/>
    <x v="1134"/>
    <x v="1134"/>
    <s v="DIS-E Cap Specific"/>
    <d v="2013-12-01T00:00:00"/>
    <x v="4"/>
    <n v="201504"/>
    <x v="0"/>
    <x v="1"/>
    <s v="364000"/>
    <s v="038                                "/>
    <s v="00"/>
    <s v="NURV    "/>
    <x v="8347"/>
    <s v="2515"/>
    <s v="AD402"/>
    <x v="44"/>
    <s v="Elec Distribution 360-373"/>
    <s v="Programs"/>
  </r>
  <r>
    <s v="AD402"/>
    <x v="44"/>
    <x v="1134"/>
    <x v="1134"/>
    <s v="DIS-E Cap Specific"/>
    <d v="2013-12-01T00:00:00"/>
    <x v="4"/>
    <n v="201504"/>
    <x v="0"/>
    <x v="1"/>
    <s v="365000"/>
    <s v="038                                "/>
    <s v="00"/>
    <s v="CFNU    "/>
    <x v="8348"/>
    <s v="2515"/>
    <s v="AD402"/>
    <x v="44"/>
    <s v="Elec Distribution 360-373"/>
    <s v="Programs"/>
  </r>
  <r>
    <s v="AD402"/>
    <x v="44"/>
    <x v="1134"/>
    <x v="1134"/>
    <s v="DIS-E Cap Specific"/>
    <d v="2013-12-01T00:00:00"/>
    <x v="4"/>
    <n v="201504"/>
    <x v="0"/>
    <x v="1"/>
    <s v="365000"/>
    <s v="038                                "/>
    <s v="00"/>
    <s v="NURV    "/>
    <x v="8349"/>
    <s v="2515"/>
    <s v="AD402"/>
    <x v="44"/>
    <s v="Elec Distribution 360-373"/>
    <s v="Programs"/>
  </r>
  <r>
    <s v="AD402"/>
    <x v="44"/>
    <x v="1134"/>
    <x v="1134"/>
    <s v="DIS-E Cap Specific"/>
    <d v="2013-12-01T00:00:00"/>
    <x v="4"/>
    <n v="201504"/>
    <x v="0"/>
    <x v="1"/>
    <s v="366000"/>
    <s v="038                                "/>
    <s v="00"/>
    <s v="CFNU    "/>
    <x v="8350"/>
    <s v="2515"/>
    <s v="AD402"/>
    <x v="44"/>
    <s v="Elec Distribution 360-373"/>
    <s v="Programs"/>
  </r>
  <r>
    <s v="AD402"/>
    <x v="44"/>
    <x v="1134"/>
    <x v="1134"/>
    <s v="DIS-E Cap Specific"/>
    <d v="2013-12-01T00:00:00"/>
    <x v="4"/>
    <n v="201504"/>
    <x v="0"/>
    <x v="1"/>
    <s v="366000"/>
    <s v="038                                "/>
    <s v="00"/>
    <s v="NURV    "/>
    <x v="8351"/>
    <s v="2515"/>
    <s v="AD402"/>
    <x v="44"/>
    <s v="Elec Distribution 360-373"/>
    <s v="Programs"/>
  </r>
  <r>
    <s v="AD402"/>
    <x v="44"/>
    <x v="1134"/>
    <x v="1134"/>
    <s v="DIS-E Cap Specific"/>
    <d v="2013-12-01T00:00:00"/>
    <x v="4"/>
    <n v="201504"/>
    <x v="0"/>
    <x v="1"/>
    <s v="367000"/>
    <s v="038                                "/>
    <s v="00"/>
    <s v="CFNU    "/>
    <x v="8352"/>
    <s v="2515"/>
    <s v="AD402"/>
    <x v="44"/>
    <s v="Elec Distribution 360-373"/>
    <s v="Programs"/>
  </r>
  <r>
    <s v="AD402"/>
    <x v="44"/>
    <x v="1134"/>
    <x v="1134"/>
    <s v="DIS-E Cap Specific"/>
    <d v="2013-12-01T00:00:00"/>
    <x v="4"/>
    <n v="201504"/>
    <x v="0"/>
    <x v="1"/>
    <s v="367000"/>
    <s v="038                                "/>
    <s v="00"/>
    <s v="NURV    "/>
    <x v="8353"/>
    <s v="2515"/>
    <s v="AD402"/>
    <x v="44"/>
    <s v="Elec Distribution 360-373"/>
    <s v="Programs"/>
  </r>
  <r>
    <s v="AD402"/>
    <x v="44"/>
    <x v="1134"/>
    <x v="1134"/>
    <s v="DIS-E Cap Specific"/>
    <d v="2013-12-01T00:00:00"/>
    <x v="4"/>
    <n v="201504"/>
    <x v="0"/>
    <x v="1"/>
    <s v="369300"/>
    <s v="038                                "/>
    <s v="00"/>
    <s v="CFNU    "/>
    <x v="8354"/>
    <s v="2515"/>
    <s v="AD402"/>
    <x v="44"/>
    <s v="Elec Distribution 360-373"/>
    <s v="Programs"/>
  </r>
  <r>
    <s v="AD402"/>
    <x v="44"/>
    <x v="1134"/>
    <x v="1134"/>
    <s v="DIS-E Cap Specific"/>
    <d v="2013-12-01T00:00:00"/>
    <x v="4"/>
    <n v="201504"/>
    <x v="0"/>
    <x v="1"/>
    <s v="369300"/>
    <s v="038                                "/>
    <s v="00"/>
    <s v="NURV    "/>
    <x v="8355"/>
    <s v="2515"/>
    <s v="AD402"/>
    <x v="44"/>
    <s v="Elec Distribution 360-373"/>
    <s v="Programs"/>
  </r>
  <r>
    <s v="SD903"/>
    <x v="106"/>
    <x v="1135"/>
    <x v="1135"/>
    <s v="DIS-E Cap Blanket"/>
    <d v="2010-07-01T00:00:00"/>
    <x v="4"/>
    <n v="201504"/>
    <x v="0"/>
    <x v="0"/>
    <s v="364000"/>
    <s v="028                                "/>
    <s v="00"/>
    <s v="UADD    "/>
    <x v="8356"/>
    <s v="2529"/>
    <s v="SD903"/>
    <x v="106"/>
    <s v="Elec Distribution 360-373"/>
    <s v="Projects"/>
  </r>
  <r>
    <s v="SD903"/>
    <x v="106"/>
    <x v="1135"/>
    <x v="1135"/>
    <s v="DIS-E Cap Blanket"/>
    <d v="2010-07-01T00:00:00"/>
    <x v="4"/>
    <n v="201504"/>
    <x v="0"/>
    <x v="0"/>
    <s v="365000"/>
    <s v="028                                "/>
    <s v="00"/>
    <s v="UADD    "/>
    <x v="8357"/>
    <s v="2529"/>
    <s v="SD903"/>
    <x v="106"/>
    <s v="Elec Distribution 360-373"/>
    <s v="Projects"/>
  </r>
  <r>
    <s v="SD903"/>
    <x v="106"/>
    <x v="1135"/>
    <x v="1135"/>
    <s v="DIS-E Cap Blanket"/>
    <d v="2010-07-01T00:00:00"/>
    <x v="4"/>
    <n v="201504"/>
    <x v="0"/>
    <x v="0"/>
    <s v="368000"/>
    <s v="028                                "/>
    <s v="00"/>
    <s v="UADD    "/>
    <x v="8358"/>
    <s v="2529"/>
    <s v="SD903"/>
    <x v="106"/>
    <s v="Elec Distribution 360-373"/>
    <s v="Projects"/>
  </r>
  <r>
    <s v="PD009"/>
    <x v="45"/>
    <x v="938"/>
    <x v="938"/>
    <s v="GP-Cap Specific"/>
    <d v="2013-01-01T00:00:00"/>
    <x v="4"/>
    <n v="201504"/>
    <x v="0"/>
    <x v="0"/>
    <s v="395000"/>
    <s v="028                                "/>
    <s v="00"/>
    <s v="CFNU    "/>
    <x v="8359"/>
    <s v="2530"/>
    <s v="PD009"/>
    <x v="45"/>
    <s v="Elec Distribution 360-373"/>
    <s v="Projects"/>
  </r>
  <r>
    <s v="PD009"/>
    <x v="45"/>
    <x v="938"/>
    <x v="938"/>
    <s v="GP-Cap Specific"/>
    <d v="2013-01-01T00:00:00"/>
    <x v="4"/>
    <n v="201504"/>
    <x v="0"/>
    <x v="0"/>
    <s v="395000"/>
    <s v="028                                "/>
    <s v="00"/>
    <s v="NURV    "/>
    <x v="8360"/>
    <s v="2530"/>
    <s v="PD009"/>
    <x v="45"/>
    <s v="Elec Distribution 360-373"/>
    <s v="Projects"/>
  </r>
  <r>
    <s v="PD010"/>
    <x v="45"/>
    <x v="455"/>
    <x v="455"/>
    <s v="GP-Cap Specific"/>
    <d v="2012-05-15T00:00:00"/>
    <x v="4"/>
    <n v="201504"/>
    <x v="0"/>
    <x v="0"/>
    <s v="303100"/>
    <s v="028                                "/>
    <s v="00"/>
    <s v="CFNU    "/>
    <x v="8361"/>
    <s v="2530"/>
    <s v="PD010"/>
    <x v="45"/>
    <s v="Elec Distribution 360-373"/>
    <s v="Committed"/>
  </r>
  <r>
    <s v="PD010"/>
    <x v="45"/>
    <x v="455"/>
    <x v="455"/>
    <s v="GP-Cap Specific"/>
    <d v="2012-05-15T00:00:00"/>
    <x v="4"/>
    <n v="201504"/>
    <x v="0"/>
    <x v="0"/>
    <s v="303100"/>
    <s v="028                                "/>
    <s v="00"/>
    <s v="NURV    "/>
    <x v="8362"/>
    <s v="2530"/>
    <s v="PD010"/>
    <x v="45"/>
    <s v="Elec Distribution 360-373"/>
    <s v="Committed"/>
  </r>
  <r>
    <s v="PD007"/>
    <x v="45"/>
    <x v="941"/>
    <x v="941"/>
    <s v="GP-Cap Specific"/>
    <d v="2012-01-02T00:00:00"/>
    <x v="4"/>
    <n v="201504"/>
    <x v="0"/>
    <x v="0"/>
    <s v="391100"/>
    <s v="028                                "/>
    <s v="00"/>
    <s v="CFNU    "/>
    <x v="8363"/>
    <s v="2530"/>
    <s v="PD007"/>
    <x v="45"/>
    <s v="Elec Distribution 360-373"/>
    <s v="Projects"/>
  </r>
  <r>
    <s v="PD007"/>
    <x v="45"/>
    <x v="941"/>
    <x v="941"/>
    <s v="GP-Cap Specific"/>
    <d v="2012-01-02T00:00:00"/>
    <x v="4"/>
    <n v="201504"/>
    <x v="0"/>
    <x v="0"/>
    <s v="391100"/>
    <s v="028                                "/>
    <s v="00"/>
    <s v="NURV    "/>
    <x v="8364"/>
    <s v="2530"/>
    <s v="PD007"/>
    <x v="45"/>
    <s v="Elec Distribution 360-373"/>
    <s v="Projects"/>
  </r>
  <r>
    <s v="PD009"/>
    <x v="45"/>
    <x v="457"/>
    <x v="457"/>
    <s v="GP-Cap Specific"/>
    <d v="2013-04-01T00:00:00"/>
    <x v="4"/>
    <n v="201504"/>
    <x v="0"/>
    <x v="0"/>
    <s v="303100"/>
    <s v="028                                "/>
    <s v="00"/>
    <s v="CFNU    "/>
    <x v="8365"/>
    <s v="2530"/>
    <s v="PD009"/>
    <x v="45"/>
    <s v="Elec Distribution 360-373"/>
    <s v="Projects"/>
  </r>
  <r>
    <s v="PD009"/>
    <x v="45"/>
    <x v="457"/>
    <x v="457"/>
    <s v="GP-Cap Specific"/>
    <d v="2013-04-01T00:00:00"/>
    <x v="4"/>
    <n v="201504"/>
    <x v="0"/>
    <x v="0"/>
    <s v="303100"/>
    <s v="028                                "/>
    <s v="00"/>
    <s v="NURV    "/>
    <x v="8366"/>
    <s v="2530"/>
    <s v="PD009"/>
    <x v="45"/>
    <s v="Elec Distribution 360-373"/>
    <s v="Projects"/>
  </r>
  <r>
    <s v="SD007"/>
    <x v="46"/>
    <x v="460"/>
    <x v="460"/>
    <s v="DIS-E Cap Blanket"/>
    <d v="2010-09-01T00:00:00"/>
    <x v="4"/>
    <n v="201504"/>
    <x v="0"/>
    <x v="1"/>
    <s v="364000"/>
    <s v="038                                "/>
    <s v="00"/>
    <s v="UADD    "/>
    <x v="8367"/>
    <s v="2535"/>
    <s v="SD007"/>
    <x v="46"/>
    <s v="Elec Distribution 360-373"/>
    <s v="Programs"/>
  </r>
  <r>
    <s v="SD007"/>
    <x v="46"/>
    <x v="460"/>
    <x v="460"/>
    <s v="DIS-E Cap Blanket"/>
    <d v="2010-09-01T00:00:00"/>
    <x v="4"/>
    <n v="201504"/>
    <x v="0"/>
    <x v="1"/>
    <s v="365000"/>
    <s v="038                                "/>
    <s v="00"/>
    <s v="UADD    "/>
    <x v="8368"/>
    <s v="2535"/>
    <s v="SD007"/>
    <x v="46"/>
    <s v="Elec Distribution 360-373"/>
    <s v="Programs"/>
  </r>
  <r>
    <s v="SD007"/>
    <x v="46"/>
    <x v="460"/>
    <x v="460"/>
    <s v="DIS-E Cap Blanket"/>
    <d v="2010-09-01T00:00:00"/>
    <x v="4"/>
    <n v="201504"/>
    <x v="0"/>
    <x v="1"/>
    <s v="367000"/>
    <s v="038                                "/>
    <s v="00"/>
    <s v="UADD    "/>
    <x v="8369"/>
    <s v="2535"/>
    <s v="SD007"/>
    <x v="46"/>
    <s v="Elec Distribution 360-373"/>
    <s v="Programs"/>
  </r>
  <r>
    <s v="SD007"/>
    <x v="46"/>
    <x v="460"/>
    <x v="460"/>
    <s v="DIS-E Cap Blanket"/>
    <d v="2010-09-01T00:00:00"/>
    <x v="4"/>
    <n v="201504"/>
    <x v="0"/>
    <x v="1"/>
    <s v="368000"/>
    <s v="038                                "/>
    <s v="00"/>
    <s v="UADD    "/>
    <x v="8370"/>
    <s v="2535"/>
    <s v="SD007"/>
    <x v="46"/>
    <s v="Elec Distribution 360-373"/>
    <s v="Programs"/>
  </r>
  <r>
    <s v="SD007"/>
    <x v="46"/>
    <x v="460"/>
    <x v="460"/>
    <s v="DIS-E Cap Blanket"/>
    <d v="2010-09-01T00:00:00"/>
    <x v="4"/>
    <n v="201504"/>
    <x v="0"/>
    <x v="1"/>
    <s v="369100"/>
    <s v="038                                "/>
    <s v="00"/>
    <s v="UADD    "/>
    <x v="8371"/>
    <s v="2535"/>
    <s v="SD007"/>
    <x v="46"/>
    <s v="Elec Distribution 360-373"/>
    <s v="Programs"/>
  </r>
  <r>
    <s v="SD007"/>
    <x v="46"/>
    <x v="461"/>
    <x v="461"/>
    <s v="DIS-E Cap Blanket"/>
    <d v="2010-09-01T00:00:00"/>
    <x v="4"/>
    <n v="201504"/>
    <x v="0"/>
    <x v="0"/>
    <s v="364000"/>
    <s v="028                                "/>
    <s v="00"/>
    <s v="UADD    "/>
    <x v="8372"/>
    <s v="2535"/>
    <s v="SD007"/>
    <x v="46"/>
    <s v="Elec Distribution 360-373"/>
    <s v="Programs"/>
  </r>
  <r>
    <s v="SD007"/>
    <x v="46"/>
    <x v="461"/>
    <x v="461"/>
    <s v="DIS-E Cap Blanket"/>
    <d v="2010-09-01T00:00:00"/>
    <x v="4"/>
    <n v="201504"/>
    <x v="0"/>
    <x v="0"/>
    <s v="365000"/>
    <s v="028                                "/>
    <s v="00"/>
    <s v="UADD    "/>
    <x v="8373"/>
    <s v="2535"/>
    <s v="SD007"/>
    <x v="46"/>
    <s v="Elec Distribution 360-373"/>
    <s v="Programs"/>
  </r>
  <r>
    <s v="SD007"/>
    <x v="46"/>
    <x v="461"/>
    <x v="461"/>
    <s v="DIS-E Cap Blanket"/>
    <d v="2010-09-01T00:00:00"/>
    <x v="4"/>
    <n v="201504"/>
    <x v="0"/>
    <x v="0"/>
    <s v="366000"/>
    <s v="028                                "/>
    <s v="00"/>
    <s v="UADD    "/>
    <x v="1284"/>
    <s v="2535"/>
    <s v="SD007"/>
    <x v="46"/>
    <s v="Elec Distribution 360-373"/>
    <s v="Programs"/>
  </r>
  <r>
    <s v="SD007"/>
    <x v="46"/>
    <x v="461"/>
    <x v="461"/>
    <s v="DIS-E Cap Blanket"/>
    <d v="2010-09-01T00:00:00"/>
    <x v="4"/>
    <n v="201504"/>
    <x v="0"/>
    <x v="0"/>
    <s v="367000"/>
    <s v="028                                "/>
    <s v="00"/>
    <s v="UADD    "/>
    <x v="8374"/>
    <s v="2535"/>
    <s v="SD007"/>
    <x v="46"/>
    <s v="Elec Distribution 360-373"/>
    <s v="Programs"/>
  </r>
  <r>
    <s v="SD007"/>
    <x v="46"/>
    <x v="461"/>
    <x v="461"/>
    <s v="DIS-E Cap Blanket"/>
    <d v="2010-09-01T00:00:00"/>
    <x v="4"/>
    <n v="201504"/>
    <x v="0"/>
    <x v="0"/>
    <s v="368000"/>
    <s v="028                                "/>
    <s v="00"/>
    <s v="UADD    "/>
    <x v="8375"/>
    <s v="2535"/>
    <s v="SD007"/>
    <x v="46"/>
    <s v="Elec Distribution 360-373"/>
    <s v="Programs"/>
  </r>
  <r>
    <s v="SD007"/>
    <x v="46"/>
    <x v="461"/>
    <x v="461"/>
    <s v="DIS-E Cap Blanket"/>
    <d v="2010-09-01T00:00:00"/>
    <x v="4"/>
    <n v="201504"/>
    <x v="0"/>
    <x v="0"/>
    <s v="369100"/>
    <s v="028                                "/>
    <s v="00"/>
    <s v="UADD    "/>
    <x v="8376"/>
    <s v="2535"/>
    <s v="SD007"/>
    <x v="46"/>
    <s v="Elec Distribution 360-373"/>
    <s v="Programs"/>
  </r>
  <r>
    <s v="SD007"/>
    <x v="46"/>
    <x v="461"/>
    <x v="461"/>
    <s v="DIS-E Cap Blanket"/>
    <d v="2010-09-01T00:00:00"/>
    <x v="4"/>
    <n v="201504"/>
    <x v="0"/>
    <x v="0"/>
    <s v="369300"/>
    <s v="028                                "/>
    <s v="00"/>
    <s v="UADD    "/>
    <x v="8377"/>
    <s v="2535"/>
    <s v="SD007"/>
    <x v="46"/>
    <s v="Elec Distribution 360-373"/>
    <s v="Programs"/>
  </r>
  <r>
    <s v="SD007"/>
    <x v="46"/>
    <x v="461"/>
    <x v="461"/>
    <s v="DIS-E Cap Blanket"/>
    <d v="2010-09-01T00:00:00"/>
    <x v="4"/>
    <n v="201504"/>
    <x v="0"/>
    <x v="0"/>
    <s v="373400"/>
    <s v="028                                "/>
    <s v="00"/>
    <s v="UADD    "/>
    <x v="617"/>
    <s v="2535"/>
    <s v="SD007"/>
    <x v="46"/>
    <s v="Elec Distribution 360-373"/>
    <s v="Programs"/>
  </r>
  <r>
    <s v="CS100"/>
    <x v="47"/>
    <x v="462"/>
    <x v="462"/>
    <s v="DIS-E Cap Specific"/>
    <d v="2011-06-01T00:00:00"/>
    <x v="4"/>
    <n v="201504"/>
    <x v="0"/>
    <x v="1"/>
    <s v="361000"/>
    <s v="038                                "/>
    <s v="BLU"/>
    <s v="UADD    "/>
    <x v="8378"/>
    <s v="2546"/>
    <s v="CS100"/>
    <x v="47"/>
    <s v="Elec Distribution 360-373"/>
    <s v="Programs"/>
  </r>
  <r>
    <s v="CS100"/>
    <x v="47"/>
    <x v="462"/>
    <x v="462"/>
    <s v="DIS-E Cap Specific"/>
    <d v="2011-06-01T00:00:00"/>
    <x v="4"/>
    <n v="201504"/>
    <x v="0"/>
    <x v="1"/>
    <s v="362000"/>
    <s v="038                                "/>
    <s v="BLU"/>
    <s v="UADD    "/>
    <x v="8379"/>
    <s v="2546"/>
    <s v="CS100"/>
    <x v="47"/>
    <s v="Elec Distribution 360-373"/>
    <s v="Programs"/>
  </r>
  <r>
    <s v="CD204"/>
    <x v="47"/>
    <x v="1136"/>
    <x v="1136"/>
    <s v="DIS-E Cap Specific"/>
    <d v="2011-12-07T00:00:00"/>
    <x v="4"/>
    <n v="201504"/>
    <x v="0"/>
    <x v="1"/>
    <s v="364000"/>
    <s v="038                                "/>
    <s v="00"/>
    <s v="CFNU    "/>
    <x v="8380"/>
    <s v="2546"/>
    <s v="CD204"/>
    <x v="47"/>
    <s v="Elec Distribution 360-373"/>
    <s v="Programs"/>
  </r>
  <r>
    <s v="CD204"/>
    <x v="47"/>
    <x v="1136"/>
    <x v="1136"/>
    <s v="DIS-E Cap Specific"/>
    <d v="2011-12-07T00:00:00"/>
    <x v="4"/>
    <n v="201504"/>
    <x v="0"/>
    <x v="1"/>
    <s v="364000"/>
    <s v="038                                "/>
    <s v="00"/>
    <s v="NURV    "/>
    <x v="8381"/>
    <s v="2546"/>
    <s v="CD204"/>
    <x v="47"/>
    <s v="Elec Distribution 360-373"/>
    <s v="Programs"/>
  </r>
  <r>
    <s v="CD204"/>
    <x v="47"/>
    <x v="1136"/>
    <x v="1136"/>
    <s v="DIS-E Cap Specific"/>
    <d v="2011-12-07T00:00:00"/>
    <x v="4"/>
    <n v="201504"/>
    <x v="0"/>
    <x v="1"/>
    <s v="365000"/>
    <s v="038                                "/>
    <s v="00"/>
    <s v="CFNU    "/>
    <x v="8382"/>
    <s v="2546"/>
    <s v="CD204"/>
    <x v="47"/>
    <s v="Elec Distribution 360-373"/>
    <s v="Programs"/>
  </r>
  <r>
    <s v="CD204"/>
    <x v="47"/>
    <x v="1136"/>
    <x v="1136"/>
    <s v="DIS-E Cap Specific"/>
    <d v="2011-12-07T00:00:00"/>
    <x v="4"/>
    <n v="201504"/>
    <x v="0"/>
    <x v="1"/>
    <s v="365000"/>
    <s v="038                                "/>
    <s v="00"/>
    <s v="NURV    "/>
    <x v="8383"/>
    <s v="2546"/>
    <s v="CD204"/>
    <x v="47"/>
    <s v="Elec Distribution 360-373"/>
    <s v="Programs"/>
  </r>
  <r>
    <s v="CD204"/>
    <x v="47"/>
    <x v="1136"/>
    <x v="1136"/>
    <s v="DIS-E Cap Specific"/>
    <d v="2011-12-07T00:00:00"/>
    <x v="4"/>
    <n v="201504"/>
    <x v="0"/>
    <x v="1"/>
    <s v="366000"/>
    <s v="038                                "/>
    <s v="00"/>
    <s v="CFNU    "/>
    <x v="8384"/>
    <s v="2546"/>
    <s v="CD204"/>
    <x v="47"/>
    <s v="Elec Distribution 360-373"/>
    <s v="Programs"/>
  </r>
  <r>
    <s v="CD204"/>
    <x v="47"/>
    <x v="1136"/>
    <x v="1136"/>
    <s v="DIS-E Cap Specific"/>
    <d v="2011-12-07T00:00:00"/>
    <x v="4"/>
    <n v="201504"/>
    <x v="0"/>
    <x v="1"/>
    <s v="366000"/>
    <s v="038                                "/>
    <s v="00"/>
    <s v="NURV    "/>
    <x v="8385"/>
    <s v="2546"/>
    <s v="CD204"/>
    <x v="47"/>
    <s v="Elec Distribution 360-373"/>
    <s v="Programs"/>
  </r>
  <r>
    <s v="CD204"/>
    <x v="47"/>
    <x v="1136"/>
    <x v="1136"/>
    <s v="DIS-E Cap Specific"/>
    <d v="2011-12-07T00:00:00"/>
    <x v="4"/>
    <n v="201504"/>
    <x v="0"/>
    <x v="1"/>
    <s v="367000"/>
    <s v="038                                "/>
    <s v="00"/>
    <s v="CFNU    "/>
    <x v="8386"/>
    <s v="2546"/>
    <s v="CD204"/>
    <x v="47"/>
    <s v="Elec Distribution 360-373"/>
    <s v="Programs"/>
  </r>
  <r>
    <s v="CD204"/>
    <x v="47"/>
    <x v="1136"/>
    <x v="1136"/>
    <s v="DIS-E Cap Specific"/>
    <d v="2011-12-07T00:00:00"/>
    <x v="4"/>
    <n v="201504"/>
    <x v="0"/>
    <x v="1"/>
    <s v="367000"/>
    <s v="038                                "/>
    <s v="00"/>
    <s v="NURV    "/>
    <x v="8387"/>
    <s v="2546"/>
    <s v="CD204"/>
    <x v="47"/>
    <s v="Elec Distribution 360-373"/>
    <s v="Programs"/>
  </r>
  <r>
    <s v="CD204"/>
    <x v="47"/>
    <x v="1136"/>
    <x v="1136"/>
    <s v="DIS-E Cap Specific"/>
    <d v="2011-12-07T00:00:00"/>
    <x v="4"/>
    <n v="201504"/>
    <x v="0"/>
    <x v="1"/>
    <s v="368000"/>
    <s v="038                                "/>
    <s v="00"/>
    <s v="CFNU    "/>
    <x v="8388"/>
    <s v="2546"/>
    <s v="CD204"/>
    <x v="47"/>
    <s v="Elec Distribution 360-373"/>
    <s v="Programs"/>
  </r>
  <r>
    <s v="CD204"/>
    <x v="47"/>
    <x v="1136"/>
    <x v="1136"/>
    <s v="DIS-E Cap Specific"/>
    <d v="2011-12-07T00:00:00"/>
    <x v="4"/>
    <n v="201504"/>
    <x v="0"/>
    <x v="1"/>
    <s v="368000"/>
    <s v="038                                "/>
    <s v="00"/>
    <s v="NURV    "/>
    <x v="8389"/>
    <s v="2546"/>
    <s v="CD204"/>
    <x v="47"/>
    <s v="Elec Distribution 360-373"/>
    <s v="Programs"/>
  </r>
  <r>
    <s v="BS201"/>
    <x v="50"/>
    <x v="468"/>
    <x v="468"/>
    <s v="TRN-Cap Specific"/>
    <d v="2012-06-01T00:00:00"/>
    <x v="4"/>
    <n v="201504"/>
    <x v="0"/>
    <x v="3"/>
    <s v="352000"/>
    <s v="028                                "/>
    <s v="STR"/>
    <s v="UADD    "/>
    <x v="8390"/>
    <s v="2563"/>
    <s v="BS201"/>
    <x v="50"/>
    <s v="Elec Distribution 360-373"/>
    <s v="Programs"/>
  </r>
  <r>
    <s v="BS201"/>
    <x v="50"/>
    <x v="468"/>
    <x v="468"/>
    <s v="TRN-Cap Specific"/>
    <d v="2012-06-01T00:00:00"/>
    <x v="4"/>
    <n v="201504"/>
    <x v="0"/>
    <x v="3"/>
    <s v="353000"/>
    <s v="028                                "/>
    <s v="STR"/>
    <s v="UADD    "/>
    <x v="8391"/>
    <s v="2563"/>
    <s v="BS201"/>
    <x v="50"/>
    <s v="Elec Distribution 360-373"/>
    <s v="Programs"/>
  </r>
  <r>
    <s v="BS201"/>
    <x v="50"/>
    <x v="470"/>
    <x v="470"/>
    <s v="GP-Cap Specific"/>
    <d v="2012-06-01T00:00:00"/>
    <x v="4"/>
    <n v="201504"/>
    <x v="0"/>
    <x v="3"/>
    <s v="397000"/>
    <s v="098                                "/>
    <s v="STRCOM"/>
    <s v="UADD    "/>
    <x v="957"/>
    <s v="2563"/>
    <s v="BS201"/>
    <x v="50"/>
    <s v="Elec Distribution 360-373"/>
    <s v="Programs"/>
  </r>
  <r>
    <s v="ST302"/>
    <x v="51"/>
    <x v="471"/>
    <x v="471"/>
    <s v="TRN-Cap Specific"/>
    <d v="2013-08-01T00:00:00"/>
    <x v="4"/>
    <n v="201504"/>
    <x v="0"/>
    <x v="3"/>
    <s v="355000"/>
    <s v="299                                "/>
    <s v="299T"/>
    <s v="UADD    "/>
    <x v="8392"/>
    <s v="2564"/>
    <s v="ST302"/>
    <x v="51"/>
    <s v="Elec Transmission 350-359"/>
    <s v="Projects"/>
  </r>
  <r>
    <s v="ST302"/>
    <x v="51"/>
    <x v="471"/>
    <x v="471"/>
    <s v="TRN-Cap Specific"/>
    <d v="2013-08-01T00:00:00"/>
    <x v="4"/>
    <n v="201504"/>
    <x v="0"/>
    <x v="3"/>
    <s v="356000"/>
    <s v="299                                "/>
    <s v="299T"/>
    <s v="UADD    "/>
    <x v="8393"/>
    <s v="2564"/>
    <s v="ST302"/>
    <x v="51"/>
    <s v="Elec Transmission 350-359"/>
    <s v="Projects"/>
  </r>
  <r>
    <s v="AS304"/>
    <x v="52"/>
    <x v="1032"/>
    <x v="1032"/>
    <s v="DIS-E Cap Specific"/>
    <d v="2013-05-01T00:00:00"/>
    <x v="4"/>
    <n v="201504"/>
    <x v="0"/>
    <x v="1"/>
    <s v="362000"/>
    <s v="038                                "/>
    <s v="ODN"/>
    <s v="UADD    "/>
    <x v="8394"/>
    <s v="2570"/>
    <s v="AS304"/>
    <x v="52"/>
    <s v="Elec Distribution 360-373"/>
    <s v="Projects"/>
  </r>
  <r>
    <s v="AS304"/>
    <x v="52"/>
    <x v="1033"/>
    <x v="1033"/>
    <s v="GP-Cap Specific"/>
    <d v="2013-05-01T00:00:00"/>
    <x v="4"/>
    <n v="201504"/>
    <x v="0"/>
    <x v="1"/>
    <s v="397000"/>
    <s v="038                                "/>
    <s v="ODN"/>
    <s v="UADD    "/>
    <x v="8395"/>
    <s v="2570"/>
    <s v="AS304"/>
    <x v="52"/>
    <s v="Elec Distribution 360-373"/>
    <s v="Projects"/>
  </r>
  <r>
    <s v="AD302"/>
    <x v="52"/>
    <x v="1137"/>
    <x v="1137"/>
    <s v="GP-Cap Specific"/>
    <d v="2013-05-01T00:00:00"/>
    <x v="4"/>
    <n v="201504"/>
    <x v="0"/>
    <x v="1"/>
    <s v="397000"/>
    <s v="038                                "/>
    <s v="SGRCOM"/>
    <s v="UADD    "/>
    <x v="8396"/>
    <s v="2570"/>
    <s v="AD302"/>
    <x v="52"/>
    <s v="Elec Distribution 360-373"/>
    <s v="Projects"/>
  </r>
  <r>
    <s v="AS305"/>
    <x v="54"/>
    <x v="475"/>
    <x v="475"/>
    <s v="GP-Cap Specific"/>
    <d v="2013-05-01T00:00:00"/>
    <x v="4"/>
    <n v="201504"/>
    <x v="0"/>
    <x v="5"/>
    <s v="397000"/>
    <s v="048                                "/>
    <s v="NRC"/>
    <s v="UADD    "/>
    <x v="8397"/>
    <s v="2572"/>
    <s v="AS305"/>
    <x v="54"/>
    <s v="Elec Distribution 360-373"/>
    <s v="Programs"/>
  </r>
  <r>
    <s v="AS305"/>
    <x v="54"/>
    <x v="477"/>
    <x v="477"/>
    <s v="DIS-E Cap Specific"/>
    <d v="2013-03-01T00:00:00"/>
    <x v="4"/>
    <n v="201504"/>
    <x v="0"/>
    <x v="5"/>
    <s v="362000"/>
    <s v="048                                "/>
    <s v="NRC"/>
    <s v="UADD    "/>
    <x v="8398"/>
    <s v="2572"/>
    <s v="AS305"/>
    <x v="54"/>
    <s v="Elec Distribution 360-373"/>
    <s v="Programs"/>
  </r>
  <r>
    <s v="ZBC31"/>
    <x v="127"/>
    <x v="1138"/>
    <x v="1138"/>
    <s v="DIS-E Cap Blanket"/>
    <d v="2014-12-01T00:00:00"/>
    <x v="4"/>
    <n v="201504"/>
    <x v="0"/>
    <x v="0"/>
    <s v="373500"/>
    <s v="028                                "/>
    <s v="00"/>
    <s v="UADD    "/>
    <x v="8399"/>
    <s v="2584"/>
    <s v="ZBC31"/>
    <x v="127"/>
    <s v="Elec Distribution 360-373"/>
    <s v="Projects"/>
  </r>
  <r>
    <s v="XS400"/>
    <x v="123"/>
    <x v="1037"/>
    <x v="1037"/>
    <s v="SUBDIST-E Cap Specfc"/>
    <d v="2014-01-01T00:00:00"/>
    <x v="4"/>
    <n v="201504"/>
    <x v="0"/>
    <x v="3"/>
    <s v="362000"/>
    <s v="098                                "/>
    <s v="MO2"/>
    <s v="UADD    "/>
    <x v="8400"/>
    <s v="2589"/>
    <s v="XS400"/>
    <x v="123"/>
    <s v="Elec Distribution 360-373"/>
    <s v="Programs"/>
  </r>
  <r>
    <s v="XS400"/>
    <x v="123"/>
    <x v="1038"/>
    <x v="1038"/>
    <s v="SUBTRN-Cap Specific"/>
    <d v="2014-01-01T00:00:00"/>
    <x v="4"/>
    <n v="201504"/>
    <x v="0"/>
    <x v="3"/>
    <s v="353000"/>
    <s v="098                                "/>
    <s v="MO2"/>
    <s v="UADD    "/>
    <x v="8401"/>
    <s v="2589"/>
    <s v="XS400"/>
    <x v="123"/>
    <s v="Elec Distribution 360-373"/>
    <s v="Programs"/>
  </r>
  <r>
    <s v="MN409"/>
    <x v="58"/>
    <x v="487"/>
    <x v="487"/>
    <s v="DIS-G S Cap Blanket"/>
    <d v="2012-07-01T00:00:00"/>
    <x v="4"/>
    <n v="201504"/>
    <x v="1"/>
    <x v="2"/>
    <s v="376000"/>
    <s v="068                                "/>
    <s v="00"/>
    <s v="UADD    "/>
    <x v="8402"/>
    <s v="3001"/>
    <s v="MN409"/>
    <x v="58"/>
    <s v="Gas Distribution 374-387"/>
    <s v="Programs"/>
  </r>
  <r>
    <s v="MN410"/>
    <x v="58"/>
    <x v="488"/>
    <x v="488"/>
    <s v="DIS-G S Cap Blanket"/>
    <d v="2013-01-01T00:00:00"/>
    <x v="4"/>
    <n v="201504"/>
    <x v="1"/>
    <x v="2"/>
    <s v="376000"/>
    <s v="068                                "/>
    <s v="00"/>
    <s v="UADD    "/>
    <x v="8403"/>
    <s v="3001"/>
    <s v="MN410"/>
    <x v="58"/>
    <s v="Gas Distribution 374-387"/>
    <s v="Programs"/>
  </r>
  <r>
    <s v="MN410"/>
    <x v="58"/>
    <x v="488"/>
    <x v="488"/>
    <s v="DIS-G S Cap Blanket"/>
    <d v="2013-01-01T00:00:00"/>
    <x v="4"/>
    <n v="201504"/>
    <x v="1"/>
    <x v="2"/>
    <s v="380000"/>
    <s v="068                                "/>
    <s v="00"/>
    <s v="UADD    "/>
    <x v="239"/>
    <s v="3001"/>
    <s v="MN410"/>
    <x v="58"/>
    <s v="Gas Distribution 374-387"/>
    <s v="Programs"/>
  </r>
  <r>
    <s v="MN407"/>
    <x v="58"/>
    <x v="489"/>
    <x v="489"/>
    <s v="DIS-G S Cap Blanket"/>
    <d v="2013-01-01T00:00:00"/>
    <x v="4"/>
    <n v="201504"/>
    <x v="1"/>
    <x v="2"/>
    <s v="376000"/>
    <s v="068                                "/>
    <s v="00"/>
    <s v="UADD    "/>
    <x v="8404"/>
    <s v="3001"/>
    <s v="MN407"/>
    <x v="58"/>
    <s v="Gas Distribution 374-387"/>
    <s v="Programs"/>
  </r>
  <r>
    <s v="MN302"/>
    <x v="58"/>
    <x v="849"/>
    <x v="849"/>
    <s v="DIS-G S Cap Blanket"/>
    <d v="2003-05-05T00:00:00"/>
    <x v="4"/>
    <n v="201504"/>
    <x v="1"/>
    <x v="2"/>
    <s v="376000"/>
    <s v="068                                "/>
    <s v="00"/>
    <s v="UADD    "/>
    <x v="8405"/>
    <s v="3001"/>
    <s v="MN302"/>
    <x v="58"/>
    <s v="Gas Distribution 374-387"/>
    <s v="Programs"/>
  </r>
  <r>
    <s v="ZVG16"/>
    <x v="58"/>
    <x v="1139"/>
    <x v="1139"/>
    <s v="DIS-G N Cap Specific"/>
    <d v="2013-11-01T00:00:00"/>
    <x v="4"/>
    <n v="201504"/>
    <x v="1"/>
    <x v="0"/>
    <s v="376000"/>
    <s v="028                                "/>
    <s v="00"/>
    <s v="CFNU    "/>
    <x v="8406"/>
    <s v="3001"/>
    <s v="ZVG16"/>
    <x v="58"/>
    <s v="Gas Distribution 374-387"/>
    <s v="Programs"/>
  </r>
  <r>
    <s v="ZVG16"/>
    <x v="58"/>
    <x v="1139"/>
    <x v="1139"/>
    <s v="DIS-G N Cap Specific"/>
    <d v="2013-11-01T00:00:00"/>
    <x v="4"/>
    <n v="201504"/>
    <x v="1"/>
    <x v="0"/>
    <s v="376000"/>
    <s v="028                                "/>
    <s v="00"/>
    <s v="NURV    "/>
    <x v="8407"/>
    <s v="3001"/>
    <s v="ZVG16"/>
    <x v="58"/>
    <s v="Gas Distribution 374-387"/>
    <s v="Programs"/>
  </r>
  <r>
    <s v="ZVG16"/>
    <x v="58"/>
    <x v="1139"/>
    <x v="1139"/>
    <s v="DIS-G N Cap Specific"/>
    <d v="2013-11-01T00:00:00"/>
    <x v="4"/>
    <n v="201504"/>
    <x v="1"/>
    <x v="0"/>
    <s v="380000"/>
    <s v="028                                "/>
    <s v="00"/>
    <s v="CFNU    "/>
    <x v="8408"/>
    <s v="3001"/>
    <s v="ZVG16"/>
    <x v="58"/>
    <s v="Gas Distribution 374-387"/>
    <s v="Programs"/>
  </r>
  <r>
    <s v="ZVG16"/>
    <x v="58"/>
    <x v="1139"/>
    <x v="1139"/>
    <s v="DIS-G N Cap Specific"/>
    <d v="2013-11-01T00:00:00"/>
    <x v="4"/>
    <n v="201504"/>
    <x v="1"/>
    <x v="0"/>
    <s v="380000"/>
    <s v="028                                "/>
    <s v="00"/>
    <s v="NURV    "/>
    <x v="8409"/>
    <s v="3001"/>
    <s v="ZVG16"/>
    <x v="58"/>
    <s v="Gas Distribution 374-387"/>
    <s v="Programs"/>
  </r>
  <r>
    <s v="ZVG17"/>
    <x v="59"/>
    <x v="1140"/>
    <x v="1140"/>
    <s v="DIS-G N Cap Specific"/>
    <d v="2014-06-01T00:00:00"/>
    <x v="4"/>
    <n v="201504"/>
    <x v="1"/>
    <x v="0"/>
    <s v="376000"/>
    <s v="028                                "/>
    <s v="3654"/>
    <s v="CFNU    "/>
    <x v="8410"/>
    <s v="3002"/>
    <s v="ZVG17"/>
    <x v="59"/>
    <s v="Gas Distribution 374-387"/>
    <s v="Programs"/>
  </r>
  <r>
    <s v="ZVG17"/>
    <x v="59"/>
    <x v="1140"/>
    <x v="1140"/>
    <s v="DIS-G N Cap Specific"/>
    <d v="2014-06-01T00:00:00"/>
    <x v="4"/>
    <n v="201504"/>
    <x v="1"/>
    <x v="0"/>
    <s v="376000"/>
    <s v="028                                "/>
    <s v="3654"/>
    <s v="NURV    "/>
    <x v="8411"/>
    <s v="3002"/>
    <s v="ZVG17"/>
    <x v="59"/>
    <s v="Gas Distribution 374-387"/>
    <s v="Programs"/>
  </r>
  <r>
    <s v="ZVG17"/>
    <x v="59"/>
    <x v="1141"/>
    <x v="1141"/>
    <s v="DIS-G N Cap Specific"/>
    <d v="2012-11-01T00:00:00"/>
    <x v="4"/>
    <n v="201504"/>
    <x v="1"/>
    <x v="0"/>
    <s v="378000"/>
    <s v="028                                "/>
    <s v="181"/>
    <s v="UADD    "/>
    <x v="8412"/>
    <s v="3002"/>
    <s v="ZVG17"/>
    <x v="59"/>
    <s v="Gas Distribution 374-387"/>
    <s v="Programs"/>
  </r>
  <r>
    <s v="MN401"/>
    <x v="60"/>
    <x v="1040"/>
    <x v="1040"/>
    <s v="DIS-G S Cap Specific"/>
    <d v="2014-09-01T00:00:00"/>
    <x v="4"/>
    <n v="201504"/>
    <x v="1"/>
    <x v="2"/>
    <s v="376000"/>
    <s v="068                                "/>
    <s v="00"/>
    <s v="UADD    "/>
    <x v="8413"/>
    <s v="3003"/>
    <s v="MN401"/>
    <x v="60"/>
    <s v="Gas Distribution 374-387"/>
    <s v="Mandated"/>
  </r>
  <r>
    <s v="MN401"/>
    <x v="60"/>
    <x v="1040"/>
    <x v="1040"/>
    <s v="DIS-G S Cap Specific"/>
    <d v="2014-09-01T00:00:00"/>
    <x v="4"/>
    <n v="201504"/>
    <x v="1"/>
    <x v="2"/>
    <s v="380000"/>
    <s v="068                                "/>
    <s v="00"/>
    <s v="UADD    "/>
    <x v="8414"/>
    <s v="3003"/>
    <s v="MN401"/>
    <x v="60"/>
    <s v="Gas Distribution 374-387"/>
    <s v="Mandated"/>
  </r>
  <r>
    <s v="MN403"/>
    <x v="60"/>
    <x v="499"/>
    <x v="499"/>
    <s v="DIS-G S Cap Blanket"/>
    <d v="2003-05-05T00:00:00"/>
    <x v="4"/>
    <n v="201504"/>
    <x v="1"/>
    <x v="2"/>
    <s v="376000"/>
    <s v="068                                "/>
    <s v="00"/>
    <s v="UADD    "/>
    <x v="8415"/>
    <s v="3003"/>
    <s v="MN403"/>
    <x v="60"/>
    <s v="Gas Distribution 374-387"/>
    <s v="Mandated"/>
  </r>
  <r>
    <s v="MN404"/>
    <x v="60"/>
    <x v="1142"/>
    <x v="1142"/>
    <s v="DIS-G S Cap Blanket"/>
    <d v="2003-05-05T00:00:00"/>
    <x v="4"/>
    <n v="201504"/>
    <x v="1"/>
    <x v="2"/>
    <s v="376000"/>
    <s v="068                                "/>
    <s v="00"/>
    <s v="UADD    "/>
    <x v="8416"/>
    <s v="3003"/>
    <s v="MN404"/>
    <x v="60"/>
    <s v="Gas Distribution 374-387"/>
    <s v="Mandated"/>
  </r>
  <r>
    <s v="MN401"/>
    <x v="60"/>
    <x v="500"/>
    <x v="500"/>
    <s v="DIS-G S Cap Blanket"/>
    <d v="2003-05-05T00:00:00"/>
    <x v="4"/>
    <n v="201504"/>
    <x v="1"/>
    <x v="2"/>
    <s v="376000"/>
    <s v="068                                "/>
    <s v="00"/>
    <s v="UADD    "/>
    <x v="8417"/>
    <s v="3003"/>
    <s v="MN401"/>
    <x v="60"/>
    <s v="Gas Distribution 374-387"/>
    <s v="Mandated"/>
  </r>
  <r>
    <s v="MN401"/>
    <x v="60"/>
    <x v="500"/>
    <x v="500"/>
    <s v="DIS-G S Cap Blanket"/>
    <d v="2003-05-05T00:00:00"/>
    <x v="4"/>
    <n v="201504"/>
    <x v="1"/>
    <x v="2"/>
    <s v="380000"/>
    <s v="068                                "/>
    <s v="00"/>
    <s v="UADD    "/>
    <x v="8418"/>
    <s v="3003"/>
    <s v="MN401"/>
    <x v="60"/>
    <s v="Gas Distribution 374-387"/>
    <s v="Mandated"/>
  </r>
  <r>
    <s v="MN402"/>
    <x v="60"/>
    <x v="850"/>
    <x v="850"/>
    <s v="DIS-G S Cap Blanket"/>
    <d v="2003-05-05T00:00:00"/>
    <x v="4"/>
    <n v="201504"/>
    <x v="1"/>
    <x v="2"/>
    <s v="376000"/>
    <s v="068                                "/>
    <s v="00"/>
    <s v="UADD    "/>
    <x v="8419"/>
    <s v="3003"/>
    <s v="MN402"/>
    <x v="60"/>
    <s v="Gas Distribution 374-387"/>
    <s v="Mandated"/>
  </r>
  <r>
    <s v="ZPJ23"/>
    <x v="60"/>
    <x v="501"/>
    <x v="501"/>
    <s v="DIS-G N Cap Blanket"/>
    <d v="1951-01-01T00:00:00"/>
    <x v="4"/>
    <n v="201504"/>
    <x v="1"/>
    <x v="0"/>
    <s v="376000"/>
    <s v="028                                "/>
    <s v="00"/>
    <s v="UADD    "/>
    <x v="8420"/>
    <s v="3003"/>
    <s v="ZPJ23"/>
    <x v="60"/>
    <s v="Gas Distribution 374-387"/>
    <s v="Mandated"/>
  </r>
  <r>
    <s v="ZCJ23"/>
    <x v="60"/>
    <x v="502"/>
    <x v="502"/>
    <s v="DIS-G N Cap Blanket"/>
    <d v="1993-01-23T00:00:00"/>
    <x v="4"/>
    <n v="201504"/>
    <x v="1"/>
    <x v="1"/>
    <s v="376000"/>
    <s v="038                                "/>
    <s v="00"/>
    <s v="UADD    "/>
    <x v="8421"/>
    <s v="3003"/>
    <s v="ZCJ23"/>
    <x v="60"/>
    <s v="Gas Distribution 374-387"/>
    <s v="Mandated"/>
  </r>
  <r>
    <s v="ZBW23"/>
    <x v="60"/>
    <x v="851"/>
    <x v="851"/>
    <s v="DIS-G N Cap Blanket"/>
    <d v="1993-01-23T00:00:00"/>
    <x v="4"/>
    <n v="201504"/>
    <x v="1"/>
    <x v="0"/>
    <s v="376000"/>
    <s v="028                                "/>
    <s v="00"/>
    <s v="UADD    "/>
    <x v="8422"/>
    <s v="3003"/>
    <s v="ZBW23"/>
    <x v="60"/>
    <s v="Gas Distribution 374-387"/>
    <s v="Mandated"/>
  </r>
  <r>
    <s v="MN404"/>
    <x v="60"/>
    <x v="507"/>
    <x v="507"/>
    <s v="DIS-G S Cap Blanket"/>
    <d v="2010-07-01T00:00:00"/>
    <x v="4"/>
    <n v="201504"/>
    <x v="1"/>
    <x v="2"/>
    <s v="380000"/>
    <s v="068                                "/>
    <s v="00"/>
    <s v="UADD    "/>
    <x v="8423"/>
    <s v="3003"/>
    <s v="MN404"/>
    <x v="60"/>
    <s v="Gas Distribution 374-387"/>
    <s v="Mandated"/>
  </r>
  <r>
    <s v="MN401"/>
    <x v="60"/>
    <x v="509"/>
    <x v="509"/>
    <s v="DIS-G S Cap Blanket"/>
    <d v="2010-07-01T00:00:00"/>
    <x v="4"/>
    <n v="201504"/>
    <x v="1"/>
    <x v="2"/>
    <s v="376000"/>
    <s v="068                                "/>
    <s v="00"/>
    <s v="UADD    "/>
    <x v="8424"/>
    <s v="3003"/>
    <s v="MN401"/>
    <x v="60"/>
    <s v="Gas Distribution 374-387"/>
    <s v="Mandated"/>
  </r>
  <r>
    <s v="MN401"/>
    <x v="60"/>
    <x v="509"/>
    <x v="509"/>
    <s v="DIS-G S Cap Blanket"/>
    <d v="2010-07-01T00:00:00"/>
    <x v="4"/>
    <n v="201504"/>
    <x v="1"/>
    <x v="2"/>
    <s v="380000"/>
    <s v="068                                "/>
    <s v="00"/>
    <s v="UADD    "/>
    <x v="8424"/>
    <s v="3003"/>
    <s v="MN401"/>
    <x v="60"/>
    <s v="Gas Distribution 374-387"/>
    <s v="Mandated"/>
  </r>
  <r>
    <s v="ZCS23"/>
    <x v="60"/>
    <x v="511"/>
    <x v="511"/>
    <s v="DIS-G N Cap Blanket"/>
    <d v="1993-05-28T00:00:00"/>
    <x v="4"/>
    <n v="201504"/>
    <x v="1"/>
    <x v="1"/>
    <s v="376000"/>
    <s v="038                                "/>
    <s v="00"/>
    <s v="UADD    "/>
    <x v="8425"/>
    <s v="3003"/>
    <s v="ZCS23"/>
    <x v="60"/>
    <s v="Gas Distribution 374-387"/>
    <s v="Mandated"/>
  </r>
  <r>
    <s v="ZVG23"/>
    <x v="60"/>
    <x v="512"/>
    <x v="512"/>
    <s v="DIS-G N Cap Blanket"/>
    <d v="1993-01-23T00:00:00"/>
    <x v="4"/>
    <n v="201504"/>
    <x v="1"/>
    <x v="0"/>
    <s v="376000"/>
    <s v="028                                "/>
    <s v="00"/>
    <s v="UADD    "/>
    <x v="8426"/>
    <s v="3003"/>
    <s v="ZVG23"/>
    <x v="60"/>
    <s v="Gas Distribution 374-387"/>
    <s v="Mandated"/>
  </r>
  <r>
    <s v="ZVG23"/>
    <x v="60"/>
    <x v="512"/>
    <x v="512"/>
    <s v="DIS-G N Cap Blanket"/>
    <d v="1993-01-23T00:00:00"/>
    <x v="4"/>
    <n v="201504"/>
    <x v="1"/>
    <x v="0"/>
    <s v="380000"/>
    <s v="028                                "/>
    <s v="00"/>
    <s v="UADD    "/>
    <x v="8427"/>
    <s v="3003"/>
    <s v="ZVG23"/>
    <x v="60"/>
    <s v="Gas Distribution 374-387"/>
    <s v="Mandated"/>
  </r>
  <r>
    <s v="XE023"/>
    <x v="60"/>
    <x v="513"/>
    <x v="513"/>
    <s v="DIS-G N Cap Blanket"/>
    <d v="1994-08-26T00:00:00"/>
    <x v="4"/>
    <n v="201504"/>
    <x v="1"/>
    <x v="0"/>
    <s v="376000"/>
    <s v="028                                "/>
    <s v="00"/>
    <s v="UADD    "/>
    <x v="8428"/>
    <s v="3003"/>
    <s v="XE023"/>
    <x v="60"/>
    <s v="Gas Distribution 374-387"/>
    <s v="Mandated"/>
  </r>
  <r>
    <s v="MN402"/>
    <x v="60"/>
    <x v="1041"/>
    <x v="1041"/>
    <s v="DIS-G S Cap Specific"/>
    <d v="2012-08-01T00:00:00"/>
    <x v="4"/>
    <n v="201504"/>
    <x v="1"/>
    <x v="2"/>
    <s v="376000"/>
    <s v="068                                "/>
    <s v="00"/>
    <s v="UADD    "/>
    <x v="8429"/>
    <s v="3003"/>
    <s v="MN402"/>
    <x v="60"/>
    <s v="Gas Distribution 374-387"/>
    <s v="Mandated"/>
  </r>
  <r>
    <s v="ZVG23"/>
    <x v="60"/>
    <x v="514"/>
    <x v="514"/>
    <s v="DIS-G N Cap Blanket"/>
    <d v="2006-06-01T00:00:00"/>
    <x v="4"/>
    <n v="201504"/>
    <x v="1"/>
    <x v="0"/>
    <s v="376000"/>
    <s v="028                                "/>
    <s v="00"/>
    <s v="UADD    "/>
    <x v="8430"/>
    <s v="3003"/>
    <s v="ZVG23"/>
    <x v="60"/>
    <s v="Gas Distribution 374-387"/>
    <s v="Mandated"/>
  </r>
  <r>
    <s v="ZV721"/>
    <x v="61"/>
    <x v="519"/>
    <x v="519"/>
    <s v="DIS-G N Cap Blanket"/>
    <d v="1998-06-01T00:00:00"/>
    <x v="4"/>
    <n v="201504"/>
    <x v="1"/>
    <x v="0"/>
    <s v="376000"/>
    <s v="028                                "/>
    <s v="00"/>
    <s v="UADD    "/>
    <x v="8431"/>
    <s v="3004"/>
    <s v="ZV721"/>
    <x v="61"/>
    <s v="Gas Distribution 374-387"/>
    <s v="Mandated"/>
  </r>
  <r>
    <s v="ZCJ12"/>
    <x v="62"/>
    <x v="525"/>
    <x v="525"/>
    <s v="DIS-G N Cap Blanket"/>
    <d v="2004-01-01T00:00:00"/>
    <x v="4"/>
    <n v="201504"/>
    <x v="1"/>
    <x v="1"/>
    <s v="380000"/>
    <s v="038                                "/>
    <s v="00"/>
    <s v="UADD    "/>
    <x v="8432"/>
    <s v="3005"/>
    <s v="ZCJ12"/>
    <x v="62"/>
    <s v="Gas Distribution 374-387"/>
    <s v="Programs"/>
  </r>
  <r>
    <s v="ZLL12"/>
    <x v="62"/>
    <x v="526"/>
    <x v="526"/>
    <s v="DIS-G N Cap Blanket"/>
    <d v="2004-01-01T00:00:00"/>
    <x v="4"/>
    <n v="201504"/>
    <x v="1"/>
    <x v="0"/>
    <s v="376000"/>
    <s v="028                                "/>
    <s v="00"/>
    <s v="UADD    "/>
    <x v="8433"/>
    <s v="3005"/>
    <s v="ZLL12"/>
    <x v="62"/>
    <s v="Gas Distribution 374-387"/>
    <s v="Programs"/>
  </r>
  <r>
    <s v="ZLL12"/>
    <x v="62"/>
    <x v="526"/>
    <x v="526"/>
    <s v="DIS-G N Cap Blanket"/>
    <d v="2004-01-01T00:00:00"/>
    <x v="4"/>
    <n v="201504"/>
    <x v="1"/>
    <x v="0"/>
    <s v="380000"/>
    <s v="028                                "/>
    <s v="00"/>
    <s v="UADD    "/>
    <x v="8433"/>
    <s v="3005"/>
    <s v="ZLL12"/>
    <x v="62"/>
    <s v="Gas Distribution 374-387"/>
    <s v="Programs"/>
  </r>
  <r>
    <s v="ZBW12"/>
    <x v="62"/>
    <x v="527"/>
    <x v="527"/>
    <s v="DIS-G N Cap Blanket"/>
    <d v="2004-01-01T00:00:00"/>
    <x v="4"/>
    <n v="201504"/>
    <x v="1"/>
    <x v="0"/>
    <s v="376000"/>
    <s v="028                                "/>
    <s v="00"/>
    <s v="UADD    "/>
    <x v="8434"/>
    <s v="3005"/>
    <s v="ZBW12"/>
    <x v="62"/>
    <s v="Gas Distribution 374-387"/>
    <s v="Programs"/>
  </r>
  <r>
    <s v="ZBW12"/>
    <x v="62"/>
    <x v="527"/>
    <x v="527"/>
    <s v="DIS-G N Cap Blanket"/>
    <d v="2004-01-01T00:00:00"/>
    <x v="4"/>
    <n v="201504"/>
    <x v="1"/>
    <x v="0"/>
    <s v="380000"/>
    <s v="028                                "/>
    <s v="00"/>
    <s v="UADD    "/>
    <x v="8435"/>
    <s v="3005"/>
    <s v="ZBW12"/>
    <x v="62"/>
    <s v="Gas Distribution 374-387"/>
    <s v="Programs"/>
  </r>
  <r>
    <s v="ZBR12"/>
    <x v="62"/>
    <x v="1143"/>
    <x v="1143"/>
    <s v="DIS-G N Cap Blanket"/>
    <d v="1993-01-23T00:00:00"/>
    <x v="4"/>
    <n v="201504"/>
    <x v="1"/>
    <x v="0"/>
    <s v="376000"/>
    <s v="028                                "/>
    <s v="00"/>
    <s v="UADD    "/>
    <x v="8436"/>
    <s v="3005"/>
    <s v="ZBR12"/>
    <x v="62"/>
    <s v="Gas Distribution 374-387"/>
    <s v="Programs"/>
  </r>
  <r>
    <s v="ZBR12"/>
    <x v="62"/>
    <x v="1143"/>
    <x v="1143"/>
    <s v="DIS-G N Cap Blanket"/>
    <d v="1993-01-23T00:00:00"/>
    <x v="4"/>
    <n v="201504"/>
    <x v="1"/>
    <x v="0"/>
    <s v="380000"/>
    <s v="028                                "/>
    <s v="00"/>
    <s v="UADD    "/>
    <x v="8437"/>
    <s v="3005"/>
    <s v="ZBR12"/>
    <x v="62"/>
    <s v="Gas Distribution 374-387"/>
    <s v="Programs"/>
  </r>
  <r>
    <s v="ZCM12"/>
    <x v="62"/>
    <x v="529"/>
    <x v="529"/>
    <s v="DIS-G N Cap Blanket"/>
    <d v="2004-01-01T00:00:00"/>
    <x v="4"/>
    <n v="201504"/>
    <x v="1"/>
    <x v="1"/>
    <s v="376000"/>
    <s v="038                                "/>
    <s v="00"/>
    <s v="UADD    "/>
    <x v="8438"/>
    <s v="3005"/>
    <s v="ZCM12"/>
    <x v="62"/>
    <s v="Gas Distribution 374-387"/>
    <s v="Programs"/>
  </r>
  <r>
    <s v="ZCM12"/>
    <x v="62"/>
    <x v="529"/>
    <x v="529"/>
    <s v="DIS-G N Cap Blanket"/>
    <d v="2004-01-01T00:00:00"/>
    <x v="4"/>
    <n v="201504"/>
    <x v="1"/>
    <x v="1"/>
    <s v="380000"/>
    <s v="038                                "/>
    <s v="00"/>
    <s v="UADD    "/>
    <x v="8439"/>
    <s v="3005"/>
    <s v="ZCM12"/>
    <x v="62"/>
    <s v="Gas Distribution 374-387"/>
    <s v="Programs"/>
  </r>
  <r>
    <s v="ZLL12"/>
    <x v="62"/>
    <x v="530"/>
    <x v="530"/>
    <s v="DIS-G N Cap Blanket"/>
    <d v="2004-01-01T00:00:00"/>
    <x v="4"/>
    <n v="201504"/>
    <x v="1"/>
    <x v="1"/>
    <s v="376000"/>
    <s v="038                                "/>
    <s v="00"/>
    <s v="UADD    "/>
    <x v="8440"/>
    <s v="3005"/>
    <s v="ZLL12"/>
    <x v="62"/>
    <s v="Gas Distribution 374-387"/>
    <s v="Programs"/>
  </r>
  <r>
    <s v="ZLL12"/>
    <x v="62"/>
    <x v="530"/>
    <x v="530"/>
    <s v="DIS-G N Cap Blanket"/>
    <d v="2004-01-01T00:00:00"/>
    <x v="4"/>
    <n v="201504"/>
    <x v="1"/>
    <x v="1"/>
    <s v="380000"/>
    <s v="038                                "/>
    <s v="00"/>
    <s v="UADD    "/>
    <x v="8441"/>
    <s v="3005"/>
    <s v="ZLL12"/>
    <x v="62"/>
    <s v="Gas Distribution 374-387"/>
    <s v="Programs"/>
  </r>
  <r>
    <s v="ZPJ12"/>
    <x v="62"/>
    <x v="531"/>
    <x v="531"/>
    <s v="DIS-G N Cap Blanket"/>
    <d v="2004-01-01T00:00:00"/>
    <x v="4"/>
    <n v="201504"/>
    <x v="1"/>
    <x v="1"/>
    <s v="376000"/>
    <s v="038                                "/>
    <s v="00"/>
    <s v="UADD    "/>
    <x v="8442"/>
    <s v="3005"/>
    <s v="ZPJ12"/>
    <x v="62"/>
    <s v="Gas Distribution 374-387"/>
    <s v="Programs"/>
  </r>
  <r>
    <s v="ZPJ12"/>
    <x v="62"/>
    <x v="531"/>
    <x v="531"/>
    <s v="DIS-G N Cap Blanket"/>
    <d v="2004-01-01T00:00:00"/>
    <x v="4"/>
    <n v="201504"/>
    <x v="1"/>
    <x v="1"/>
    <s v="380000"/>
    <s v="038                                "/>
    <s v="00"/>
    <s v="UADD    "/>
    <x v="8443"/>
    <s v="3005"/>
    <s v="ZPJ12"/>
    <x v="62"/>
    <s v="Gas Distribution 374-387"/>
    <s v="Programs"/>
  </r>
  <r>
    <s v="ZPJ12"/>
    <x v="62"/>
    <x v="532"/>
    <x v="532"/>
    <s v="DIS-G N Cap Blanket"/>
    <d v="2004-01-01T00:00:00"/>
    <x v="4"/>
    <n v="201504"/>
    <x v="1"/>
    <x v="0"/>
    <s v="380000"/>
    <s v="028                                "/>
    <s v="00"/>
    <s v="UADD    "/>
    <x v="8444"/>
    <s v="3005"/>
    <s v="ZPJ12"/>
    <x v="62"/>
    <s v="Gas Distribution 374-387"/>
    <s v="Programs"/>
  </r>
  <r>
    <s v="ZBG12"/>
    <x v="62"/>
    <x v="533"/>
    <x v="533"/>
    <s v="DIS-G N Cap Blanket"/>
    <d v="1951-01-01T00:00:00"/>
    <x v="4"/>
    <n v="201504"/>
    <x v="1"/>
    <x v="0"/>
    <s v="380000"/>
    <s v="028                                "/>
    <s v="00"/>
    <s v="UADD    "/>
    <x v="8445"/>
    <s v="3005"/>
    <s v="ZBG12"/>
    <x v="62"/>
    <s v="Gas Distribution 374-387"/>
    <s v="Programs"/>
  </r>
  <r>
    <s v="ZCS12"/>
    <x v="62"/>
    <x v="534"/>
    <x v="534"/>
    <s v="DIS-G N Cap Blanket"/>
    <d v="2004-01-01T00:00:00"/>
    <x v="4"/>
    <n v="201504"/>
    <x v="1"/>
    <x v="1"/>
    <s v="376000"/>
    <s v="038                                "/>
    <s v="00"/>
    <s v="UADD    "/>
    <x v="8446"/>
    <s v="3005"/>
    <s v="ZCS12"/>
    <x v="62"/>
    <s v="Gas Distribution 374-387"/>
    <s v="Programs"/>
  </r>
  <r>
    <s v="ZCS12"/>
    <x v="62"/>
    <x v="534"/>
    <x v="534"/>
    <s v="DIS-G N Cap Blanket"/>
    <d v="2004-01-01T00:00:00"/>
    <x v="4"/>
    <n v="201504"/>
    <x v="1"/>
    <x v="1"/>
    <s v="380000"/>
    <s v="038                                "/>
    <s v="00"/>
    <s v="UADD    "/>
    <x v="8447"/>
    <s v="3005"/>
    <s v="ZCS12"/>
    <x v="62"/>
    <s v="Gas Distribution 374-387"/>
    <s v="Programs"/>
  </r>
  <r>
    <s v="ZBG12"/>
    <x v="62"/>
    <x v="1049"/>
    <x v="1049"/>
    <s v="DIS-G N Cap Blanket"/>
    <d v="2005-07-01T00:00:00"/>
    <x v="4"/>
    <n v="201504"/>
    <x v="1"/>
    <x v="0"/>
    <s v="376000"/>
    <s v="028                                "/>
    <s v="00"/>
    <s v="UADD    "/>
    <x v="8448"/>
    <s v="3005"/>
    <s v="ZBG12"/>
    <x v="62"/>
    <s v="Gas Distribution 374-387"/>
    <s v="Programs"/>
  </r>
  <r>
    <s v="ZBG12"/>
    <x v="62"/>
    <x v="1049"/>
    <x v="1049"/>
    <s v="DIS-G N Cap Blanket"/>
    <d v="2005-07-01T00:00:00"/>
    <x v="4"/>
    <n v="201504"/>
    <x v="1"/>
    <x v="0"/>
    <s v="380000"/>
    <s v="028                                "/>
    <s v="00"/>
    <s v="UADD    "/>
    <x v="8449"/>
    <s v="3005"/>
    <s v="ZBG12"/>
    <x v="62"/>
    <s v="Gas Distribution 374-387"/>
    <s v="Programs"/>
  </r>
  <r>
    <s v="ZBG12"/>
    <x v="62"/>
    <x v="535"/>
    <x v="535"/>
    <s v="DIS-G N Cap Blanket"/>
    <d v="2004-01-01T00:00:00"/>
    <x v="4"/>
    <n v="201504"/>
    <x v="1"/>
    <x v="0"/>
    <s v="380000"/>
    <s v="028                                "/>
    <s v="00"/>
    <s v="UADD    "/>
    <x v="8450"/>
    <s v="3005"/>
    <s v="ZBG12"/>
    <x v="62"/>
    <s v="Gas Distribution 374-387"/>
    <s v="Programs"/>
  </r>
  <r>
    <s v="MN206"/>
    <x v="62"/>
    <x v="538"/>
    <x v="538"/>
    <s v="DIS-G S Cap Blanket"/>
    <d v="2010-07-01T00:00:00"/>
    <x v="4"/>
    <n v="201504"/>
    <x v="1"/>
    <x v="2"/>
    <s v="376000"/>
    <s v="068                                "/>
    <s v="00"/>
    <s v="UADD    "/>
    <x v="8451"/>
    <s v="3005"/>
    <s v="MN206"/>
    <x v="62"/>
    <s v="Gas Distribution 374-387"/>
    <s v="Programs"/>
  </r>
  <r>
    <s v="MN206"/>
    <x v="62"/>
    <x v="538"/>
    <x v="538"/>
    <s v="DIS-G S Cap Blanket"/>
    <d v="2010-07-01T00:00:00"/>
    <x v="4"/>
    <n v="201504"/>
    <x v="1"/>
    <x v="2"/>
    <s v="380000"/>
    <s v="068                                "/>
    <s v="00"/>
    <s v="UADD    "/>
    <x v="6699"/>
    <s v="3005"/>
    <s v="MN206"/>
    <x v="62"/>
    <s v="Gas Distribution 374-387"/>
    <s v="Programs"/>
  </r>
  <r>
    <s v="MN360"/>
    <x v="62"/>
    <x v="539"/>
    <x v="539"/>
    <s v="DIS-G S Cap Blanket"/>
    <d v="2010-07-01T00:00:00"/>
    <x v="4"/>
    <n v="201504"/>
    <x v="1"/>
    <x v="2"/>
    <s v="376000"/>
    <s v="068                                "/>
    <s v="00"/>
    <s v="UADD    "/>
    <x v="8452"/>
    <s v="3005"/>
    <s v="MN360"/>
    <x v="62"/>
    <s v="Gas Distribution 374-387"/>
    <s v="Programs"/>
  </r>
  <r>
    <s v="MN360"/>
    <x v="62"/>
    <x v="539"/>
    <x v="539"/>
    <s v="DIS-G S Cap Blanket"/>
    <d v="2010-07-01T00:00:00"/>
    <x v="4"/>
    <n v="201504"/>
    <x v="1"/>
    <x v="2"/>
    <s v="380000"/>
    <s v="068                                "/>
    <s v="00"/>
    <s v="UADD    "/>
    <x v="8452"/>
    <s v="3005"/>
    <s v="MN360"/>
    <x v="62"/>
    <s v="Gas Distribution 374-387"/>
    <s v="Programs"/>
  </r>
  <r>
    <s v="ZPJ12"/>
    <x v="62"/>
    <x v="540"/>
    <x v="540"/>
    <s v="DIS-G N Cap Blanket"/>
    <d v="2004-01-01T00:00:00"/>
    <x v="4"/>
    <n v="201504"/>
    <x v="1"/>
    <x v="1"/>
    <s v="376000"/>
    <s v="038                                "/>
    <s v="00"/>
    <s v="UADD    "/>
    <x v="8453"/>
    <s v="3005"/>
    <s v="ZPJ12"/>
    <x v="62"/>
    <s v="Gas Distribution 374-387"/>
    <s v="Programs"/>
  </r>
  <r>
    <s v="ZPJ12"/>
    <x v="62"/>
    <x v="540"/>
    <x v="540"/>
    <s v="DIS-G N Cap Blanket"/>
    <d v="2004-01-01T00:00:00"/>
    <x v="4"/>
    <n v="201504"/>
    <x v="1"/>
    <x v="1"/>
    <s v="380000"/>
    <s v="038                                "/>
    <s v="00"/>
    <s v="UADD    "/>
    <x v="8454"/>
    <s v="3005"/>
    <s v="ZPJ12"/>
    <x v="62"/>
    <s v="Gas Distribution 374-387"/>
    <s v="Programs"/>
  </r>
  <r>
    <s v="ZCJ12"/>
    <x v="62"/>
    <x v="541"/>
    <x v="541"/>
    <s v="DIS-G N Cap Blanket"/>
    <d v="1993-01-23T00:00:00"/>
    <x v="4"/>
    <n v="201504"/>
    <x v="1"/>
    <x v="1"/>
    <s v="376000"/>
    <s v="038                                "/>
    <s v="00"/>
    <s v="UADD    "/>
    <x v="8455"/>
    <s v="3005"/>
    <s v="ZCJ12"/>
    <x v="62"/>
    <s v="Gas Distribution 374-387"/>
    <s v="Programs"/>
  </r>
  <r>
    <s v="ZCJ12"/>
    <x v="62"/>
    <x v="541"/>
    <x v="541"/>
    <s v="DIS-G N Cap Blanket"/>
    <d v="1993-01-23T00:00:00"/>
    <x v="4"/>
    <n v="201504"/>
    <x v="1"/>
    <x v="1"/>
    <s v="380000"/>
    <s v="038                                "/>
    <s v="00"/>
    <s v="UADD    "/>
    <x v="8456"/>
    <s v="3005"/>
    <s v="ZCJ12"/>
    <x v="62"/>
    <s v="Gas Distribution 374-387"/>
    <s v="Programs"/>
  </r>
  <r>
    <s v="ZLL12"/>
    <x v="62"/>
    <x v="542"/>
    <x v="542"/>
    <s v="DIS-G N Cap Blanket"/>
    <d v="1993-01-23T00:00:00"/>
    <x v="4"/>
    <n v="201504"/>
    <x v="1"/>
    <x v="0"/>
    <s v="380000"/>
    <s v="028                                "/>
    <s v="00"/>
    <s v="UADD    "/>
    <x v="8457"/>
    <s v="3005"/>
    <s v="ZLL12"/>
    <x v="62"/>
    <s v="Gas Distribution 374-387"/>
    <s v="Programs"/>
  </r>
  <r>
    <s v="ZBW12"/>
    <x v="62"/>
    <x v="543"/>
    <x v="543"/>
    <s v="DIS-G N Cap Blanket"/>
    <d v="1993-01-23T00:00:00"/>
    <x v="4"/>
    <n v="201504"/>
    <x v="1"/>
    <x v="0"/>
    <s v="380000"/>
    <s v="028                                "/>
    <s v="00"/>
    <s v="UADD    "/>
    <x v="8458"/>
    <s v="3005"/>
    <s v="ZBW12"/>
    <x v="62"/>
    <s v="Gas Distribution 374-387"/>
    <s v="Programs"/>
  </r>
  <r>
    <s v="ZLL12"/>
    <x v="62"/>
    <x v="545"/>
    <x v="545"/>
    <s v="DIS-G N Cap Blanket"/>
    <d v="1993-01-23T00:00:00"/>
    <x v="4"/>
    <n v="201504"/>
    <x v="1"/>
    <x v="1"/>
    <s v="376000"/>
    <s v="038                                "/>
    <s v="00"/>
    <s v="UADD    "/>
    <x v="8459"/>
    <s v="3005"/>
    <s v="ZLL12"/>
    <x v="62"/>
    <s v="Gas Distribution 374-387"/>
    <s v="Programs"/>
  </r>
  <r>
    <s v="ZLL12"/>
    <x v="62"/>
    <x v="545"/>
    <x v="545"/>
    <s v="DIS-G N Cap Blanket"/>
    <d v="1993-01-23T00:00:00"/>
    <x v="4"/>
    <n v="201504"/>
    <x v="1"/>
    <x v="1"/>
    <s v="380000"/>
    <s v="038                                "/>
    <s v="00"/>
    <s v="UADD    "/>
    <x v="8460"/>
    <s v="3005"/>
    <s v="ZLL12"/>
    <x v="62"/>
    <s v="Gas Distribution 374-387"/>
    <s v="Programs"/>
  </r>
  <r>
    <s v="ZPJ12"/>
    <x v="62"/>
    <x v="546"/>
    <x v="546"/>
    <s v="DIS-G N Cap Blanket"/>
    <d v="2004-01-01T00:00:00"/>
    <x v="4"/>
    <n v="201504"/>
    <x v="1"/>
    <x v="0"/>
    <s v="376000"/>
    <s v="028                                "/>
    <s v="00"/>
    <s v="UADD    "/>
    <x v="8461"/>
    <s v="3005"/>
    <s v="ZPJ12"/>
    <x v="62"/>
    <s v="Gas Distribution 374-387"/>
    <s v="Programs"/>
  </r>
  <r>
    <s v="ZPJ12"/>
    <x v="62"/>
    <x v="546"/>
    <x v="546"/>
    <s v="DIS-G N Cap Blanket"/>
    <d v="2004-01-01T00:00:00"/>
    <x v="4"/>
    <n v="201504"/>
    <x v="1"/>
    <x v="0"/>
    <s v="380000"/>
    <s v="028                                "/>
    <s v="00"/>
    <s v="UADD    "/>
    <x v="8462"/>
    <s v="3005"/>
    <s v="ZPJ12"/>
    <x v="62"/>
    <s v="Gas Distribution 374-387"/>
    <s v="Programs"/>
  </r>
  <r>
    <s v="ZBG12"/>
    <x v="62"/>
    <x v="547"/>
    <x v="547"/>
    <s v="DIS-G N Cap Blanket"/>
    <d v="1951-01-01T00:00:00"/>
    <x v="4"/>
    <n v="201504"/>
    <x v="1"/>
    <x v="0"/>
    <s v="376000"/>
    <s v="028                                "/>
    <s v="00"/>
    <s v="UADD    "/>
    <x v="8463"/>
    <s v="3005"/>
    <s v="ZBG12"/>
    <x v="62"/>
    <s v="Gas Distribution 374-387"/>
    <s v="Programs"/>
  </r>
  <r>
    <s v="ZBG12"/>
    <x v="62"/>
    <x v="547"/>
    <x v="547"/>
    <s v="DIS-G N Cap Blanket"/>
    <d v="1951-01-01T00:00:00"/>
    <x v="4"/>
    <n v="201504"/>
    <x v="1"/>
    <x v="0"/>
    <s v="380000"/>
    <s v="028                                "/>
    <s v="00"/>
    <s v="UADD    "/>
    <x v="8464"/>
    <s v="3005"/>
    <s v="ZBG12"/>
    <x v="62"/>
    <s v="Gas Distribution 374-387"/>
    <s v="Programs"/>
  </r>
  <r>
    <s v="ZBG12"/>
    <x v="62"/>
    <x v="549"/>
    <x v="549"/>
    <s v="DIS-G N Cap Blanket"/>
    <d v="1993-01-23T00:00:00"/>
    <x v="4"/>
    <n v="201504"/>
    <x v="1"/>
    <x v="0"/>
    <s v="376000"/>
    <s v="028                                "/>
    <s v="00"/>
    <s v="UADD    "/>
    <x v="5350"/>
    <s v="3005"/>
    <s v="ZBG12"/>
    <x v="62"/>
    <s v="Gas Distribution 374-387"/>
    <s v="Programs"/>
  </r>
  <r>
    <s v="ZBG12"/>
    <x v="62"/>
    <x v="549"/>
    <x v="549"/>
    <s v="DIS-G N Cap Blanket"/>
    <d v="1993-01-23T00:00:00"/>
    <x v="4"/>
    <n v="201504"/>
    <x v="1"/>
    <x v="0"/>
    <s v="380000"/>
    <s v="028                                "/>
    <s v="00"/>
    <s v="UADD    "/>
    <x v="8465"/>
    <s v="3005"/>
    <s v="ZBG12"/>
    <x v="62"/>
    <s v="Gas Distribution 374-387"/>
    <s v="Programs"/>
  </r>
  <r>
    <s v="ZBG12"/>
    <x v="62"/>
    <x v="550"/>
    <x v="550"/>
    <s v="DIS-G N Cap Blanket"/>
    <d v="1993-01-23T00:00:00"/>
    <x v="4"/>
    <n v="201504"/>
    <x v="1"/>
    <x v="0"/>
    <s v="376000"/>
    <s v="028                                "/>
    <s v="00"/>
    <s v="UADD    "/>
    <x v="8466"/>
    <s v="3005"/>
    <s v="ZBG12"/>
    <x v="62"/>
    <s v="Gas Distribution 374-387"/>
    <s v="Programs"/>
  </r>
  <r>
    <s v="MN206"/>
    <x v="62"/>
    <x v="551"/>
    <x v="551"/>
    <s v="DIS-G S Cap Blanket"/>
    <d v="2010-01-01T00:00:00"/>
    <x v="4"/>
    <n v="201504"/>
    <x v="1"/>
    <x v="2"/>
    <s v="376000"/>
    <s v="068                                "/>
    <s v="00"/>
    <s v="UADD    "/>
    <x v="8467"/>
    <s v="3005"/>
    <s v="MN206"/>
    <x v="62"/>
    <s v="Gas Distribution 374-387"/>
    <s v="Programs"/>
  </r>
  <r>
    <s v="MN206"/>
    <x v="62"/>
    <x v="551"/>
    <x v="551"/>
    <s v="DIS-G S Cap Blanket"/>
    <d v="2010-01-01T00:00:00"/>
    <x v="4"/>
    <n v="201504"/>
    <x v="1"/>
    <x v="2"/>
    <s v="380000"/>
    <s v="068                                "/>
    <s v="00"/>
    <s v="UADD    "/>
    <x v="8468"/>
    <s v="3005"/>
    <s v="MN206"/>
    <x v="62"/>
    <s v="Gas Distribution 374-387"/>
    <s v="Programs"/>
  </r>
  <r>
    <s v="MN309"/>
    <x v="62"/>
    <x v="552"/>
    <x v="552"/>
    <s v="DIS-G S Cap Blanket"/>
    <d v="2010-01-01T00:00:00"/>
    <x v="4"/>
    <n v="201504"/>
    <x v="1"/>
    <x v="2"/>
    <s v="376000"/>
    <s v="068                                "/>
    <s v="00"/>
    <s v="UADD    "/>
    <x v="8469"/>
    <s v="3005"/>
    <s v="MN309"/>
    <x v="62"/>
    <s v="Gas Distribution 374-387"/>
    <s v="Programs"/>
  </r>
  <r>
    <s v="MN309"/>
    <x v="62"/>
    <x v="552"/>
    <x v="552"/>
    <s v="DIS-G S Cap Blanket"/>
    <d v="2010-01-01T00:00:00"/>
    <x v="4"/>
    <n v="201504"/>
    <x v="1"/>
    <x v="2"/>
    <s v="380000"/>
    <s v="068                                "/>
    <s v="00"/>
    <s v="UADD    "/>
    <x v="8470"/>
    <s v="3005"/>
    <s v="MN309"/>
    <x v="62"/>
    <s v="Gas Distribution 374-387"/>
    <s v="Programs"/>
  </r>
  <r>
    <s v="MN310"/>
    <x v="62"/>
    <x v="553"/>
    <x v="553"/>
    <s v="DIS-G S Cap Blanket"/>
    <d v="2010-01-01T00:00:00"/>
    <x v="4"/>
    <n v="201504"/>
    <x v="1"/>
    <x v="2"/>
    <s v="376000"/>
    <s v="068                                "/>
    <s v="00"/>
    <s v="UADD    "/>
    <x v="8471"/>
    <s v="3005"/>
    <s v="MN310"/>
    <x v="62"/>
    <s v="Gas Distribution 374-387"/>
    <s v="Programs"/>
  </r>
  <r>
    <s v="MN310"/>
    <x v="62"/>
    <x v="553"/>
    <x v="553"/>
    <s v="DIS-G S Cap Blanket"/>
    <d v="2010-01-01T00:00:00"/>
    <x v="4"/>
    <n v="201504"/>
    <x v="1"/>
    <x v="2"/>
    <s v="380000"/>
    <s v="068                                "/>
    <s v="00"/>
    <s v="UADD    "/>
    <x v="8472"/>
    <s v="3005"/>
    <s v="MN310"/>
    <x v="62"/>
    <s v="Gas Distribution 374-387"/>
    <s v="Programs"/>
  </r>
  <r>
    <s v="MN206"/>
    <x v="62"/>
    <x v="554"/>
    <x v="554"/>
    <s v="DIS-G S Cap Blanket"/>
    <d v="2010-01-01T00:00:00"/>
    <x v="4"/>
    <n v="201504"/>
    <x v="1"/>
    <x v="2"/>
    <s v="376000"/>
    <s v="068                                "/>
    <s v="00"/>
    <s v="UADD    "/>
    <x v="8473"/>
    <s v="3005"/>
    <s v="MN206"/>
    <x v="62"/>
    <s v="Gas Distribution 374-387"/>
    <s v="Programs"/>
  </r>
  <r>
    <s v="MN206"/>
    <x v="62"/>
    <x v="554"/>
    <x v="554"/>
    <s v="DIS-G S Cap Blanket"/>
    <d v="2010-01-01T00:00:00"/>
    <x v="4"/>
    <n v="201504"/>
    <x v="1"/>
    <x v="2"/>
    <s v="380000"/>
    <s v="068                                "/>
    <s v="00"/>
    <s v="UADD    "/>
    <x v="8474"/>
    <s v="3005"/>
    <s v="MN206"/>
    <x v="62"/>
    <s v="Gas Distribution 374-387"/>
    <s v="Programs"/>
  </r>
  <r>
    <s v="MN360"/>
    <x v="62"/>
    <x v="555"/>
    <x v="555"/>
    <s v="DIS-G S Cap Blanket"/>
    <d v="2010-01-01T00:00:00"/>
    <x v="4"/>
    <n v="201504"/>
    <x v="1"/>
    <x v="2"/>
    <s v="376000"/>
    <s v="068                                "/>
    <s v="00"/>
    <s v="UADD    "/>
    <x v="8475"/>
    <s v="3005"/>
    <s v="MN360"/>
    <x v="62"/>
    <s v="Gas Distribution 374-387"/>
    <s v="Programs"/>
  </r>
  <r>
    <s v="MN360"/>
    <x v="62"/>
    <x v="555"/>
    <x v="555"/>
    <s v="DIS-G S Cap Blanket"/>
    <d v="2010-01-01T00:00:00"/>
    <x v="4"/>
    <n v="201504"/>
    <x v="1"/>
    <x v="2"/>
    <s v="380000"/>
    <s v="068                                "/>
    <s v="00"/>
    <s v="UADD    "/>
    <x v="8476"/>
    <s v="3005"/>
    <s v="MN360"/>
    <x v="62"/>
    <s v="Gas Distribution 374-387"/>
    <s v="Programs"/>
  </r>
  <r>
    <s v="ZCM12"/>
    <x v="62"/>
    <x v="557"/>
    <x v="557"/>
    <s v="DIS-G N Cap Blanket"/>
    <d v="1986-12-20T00:00:00"/>
    <x v="4"/>
    <n v="201504"/>
    <x v="1"/>
    <x v="1"/>
    <s v="376000"/>
    <s v="038                                "/>
    <s v="00"/>
    <s v="UADD    "/>
    <x v="8477"/>
    <s v="3005"/>
    <s v="ZCM12"/>
    <x v="62"/>
    <s v="Gas Distribution 374-387"/>
    <s v="Programs"/>
  </r>
  <r>
    <s v="ZCM12"/>
    <x v="62"/>
    <x v="557"/>
    <x v="557"/>
    <s v="DIS-G N Cap Blanket"/>
    <d v="1986-12-20T00:00:00"/>
    <x v="4"/>
    <n v="201504"/>
    <x v="1"/>
    <x v="1"/>
    <s v="380000"/>
    <s v="038                                "/>
    <s v="00"/>
    <s v="UADD    "/>
    <x v="8478"/>
    <s v="3005"/>
    <s v="ZCM12"/>
    <x v="62"/>
    <s v="Gas Distribution 374-387"/>
    <s v="Programs"/>
  </r>
  <r>
    <s v="ZCJ12"/>
    <x v="62"/>
    <x v="558"/>
    <x v="558"/>
    <s v="DIS-G N Cap Blanket"/>
    <d v="1986-06-30T00:00:00"/>
    <x v="4"/>
    <n v="201504"/>
    <x v="1"/>
    <x v="1"/>
    <s v="376000"/>
    <s v="038                                "/>
    <s v="00"/>
    <s v="UADD    "/>
    <x v="8479"/>
    <s v="3005"/>
    <s v="ZCJ12"/>
    <x v="62"/>
    <s v="Gas Distribution 374-387"/>
    <s v="Programs"/>
  </r>
  <r>
    <s v="ZCJ12"/>
    <x v="62"/>
    <x v="558"/>
    <x v="558"/>
    <s v="DIS-G N Cap Blanket"/>
    <d v="1986-06-30T00:00:00"/>
    <x v="4"/>
    <n v="201504"/>
    <x v="1"/>
    <x v="1"/>
    <s v="380000"/>
    <s v="038                                "/>
    <s v="00"/>
    <s v="UADD    "/>
    <x v="8480"/>
    <s v="3005"/>
    <s v="ZCJ12"/>
    <x v="62"/>
    <s v="Gas Distribution 374-387"/>
    <s v="Programs"/>
  </r>
  <r>
    <s v="ZLL12"/>
    <x v="62"/>
    <x v="559"/>
    <x v="559"/>
    <s v="DIS-G N Cap Blanket"/>
    <d v="1984-07-01T00:00:00"/>
    <x v="4"/>
    <n v="201504"/>
    <x v="1"/>
    <x v="0"/>
    <s v="376000"/>
    <s v="028                                "/>
    <s v="00"/>
    <s v="UADD    "/>
    <x v="8481"/>
    <s v="3005"/>
    <s v="ZLL12"/>
    <x v="62"/>
    <s v="Gas Distribution 374-387"/>
    <s v="Programs"/>
  </r>
  <r>
    <s v="ZLL12"/>
    <x v="62"/>
    <x v="559"/>
    <x v="559"/>
    <s v="DIS-G N Cap Blanket"/>
    <d v="1984-07-01T00:00:00"/>
    <x v="4"/>
    <n v="201504"/>
    <x v="1"/>
    <x v="0"/>
    <s v="380000"/>
    <s v="028                                "/>
    <s v="00"/>
    <s v="UADD    "/>
    <x v="8482"/>
    <s v="3005"/>
    <s v="ZLL12"/>
    <x v="62"/>
    <s v="Gas Distribution 374-387"/>
    <s v="Programs"/>
  </r>
  <r>
    <s v="ZBW12"/>
    <x v="62"/>
    <x v="560"/>
    <x v="560"/>
    <s v="DIS-G N Cap Blanket"/>
    <d v="1984-01-01T00:00:00"/>
    <x v="4"/>
    <n v="201504"/>
    <x v="1"/>
    <x v="0"/>
    <s v="376000"/>
    <s v="028                                "/>
    <s v="00"/>
    <s v="UADD    "/>
    <x v="8483"/>
    <s v="3005"/>
    <s v="ZBW12"/>
    <x v="62"/>
    <s v="Gas Distribution 374-387"/>
    <s v="Programs"/>
  </r>
  <r>
    <s v="ZPJ12"/>
    <x v="62"/>
    <x v="563"/>
    <x v="563"/>
    <s v="DIS-G N Cap Blanket"/>
    <d v="1993-01-22T00:00:00"/>
    <x v="4"/>
    <n v="201504"/>
    <x v="1"/>
    <x v="1"/>
    <s v="376000"/>
    <s v="038                                "/>
    <s v="00"/>
    <s v="UADD    "/>
    <x v="8484"/>
    <s v="3005"/>
    <s v="ZPJ12"/>
    <x v="62"/>
    <s v="Gas Distribution 374-387"/>
    <s v="Programs"/>
  </r>
  <r>
    <s v="ZPJ12"/>
    <x v="62"/>
    <x v="563"/>
    <x v="563"/>
    <s v="DIS-G N Cap Blanket"/>
    <d v="1993-01-22T00:00:00"/>
    <x v="4"/>
    <n v="201504"/>
    <x v="1"/>
    <x v="1"/>
    <s v="380000"/>
    <s v="038                                "/>
    <s v="00"/>
    <s v="UADD    "/>
    <x v="8485"/>
    <s v="3005"/>
    <s v="ZPJ12"/>
    <x v="62"/>
    <s v="Gas Distribution 374-387"/>
    <s v="Programs"/>
  </r>
  <r>
    <s v="ZPJ12"/>
    <x v="62"/>
    <x v="564"/>
    <x v="564"/>
    <s v="DIS-G N Cap Blanket"/>
    <d v="1984-07-01T00:00:00"/>
    <x v="4"/>
    <n v="201504"/>
    <x v="1"/>
    <x v="0"/>
    <s v="376000"/>
    <s v="028                                "/>
    <s v="00"/>
    <s v="UADD    "/>
    <x v="8486"/>
    <s v="3005"/>
    <s v="ZPJ12"/>
    <x v="62"/>
    <s v="Gas Distribution 374-387"/>
    <s v="Programs"/>
  </r>
  <r>
    <s v="ZBG12"/>
    <x v="62"/>
    <x v="565"/>
    <x v="565"/>
    <s v="DIS-G N Cap Blanket"/>
    <d v="1951-01-01T00:00:00"/>
    <x v="4"/>
    <n v="201504"/>
    <x v="1"/>
    <x v="0"/>
    <s v="376000"/>
    <s v="028                                "/>
    <s v="00"/>
    <s v="UADD    "/>
    <x v="8487"/>
    <s v="3005"/>
    <s v="ZBG12"/>
    <x v="62"/>
    <s v="Gas Distribution 374-387"/>
    <s v="Programs"/>
  </r>
  <r>
    <s v="ZBG12"/>
    <x v="62"/>
    <x v="565"/>
    <x v="565"/>
    <s v="DIS-G N Cap Blanket"/>
    <d v="1951-01-01T00:00:00"/>
    <x v="4"/>
    <n v="201504"/>
    <x v="1"/>
    <x v="0"/>
    <s v="380000"/>
    <s v="028                                "/>
    <s v="00"/>
    <s v="UADD    "/>
    <x v="8488"/>
    <s v="3005"/>
    <s v="ZBG12"/>
    <x v="62"/>
    <s v="Gas Distribution 374-387"/>
    <s v="Programs"/>
  </r>
  <r>
    <s v="ZCS12"/>
    <x v="62"/>
    <x v="566"/>
    <x v="566"/>
    <s v="DIS-G N Cap Blanket"/>
    <d v="1993-01-22T00:00:00"/>
    <x v="4"/>
    <n v="201504"/>
    <x v="1"/>
    <x v="1"/>
    <s v="376000"/>
    <s v="038                                "/>
    <s v="00"/>
    <s v="UADD    "/>
    <x v="8489"/>
    <s v="3005"/>
    <s v="ZCS12"/>
    <x v="62"/>
    <s v="Gas Distribution 374-387"/>
    <s v="Programs"/>
  </r>
  <r>
    <s v="ZCS12"/>
    <x v="62"/>
    <x v="566"/>
    <x v="566"/>
    <s v="DIS-G N Cap Blanket"/>
    <d v="1993-01-22T00:00:00"/>
    <x v="4"/>
    <n v="201504"/>
    <x v="1"/>
    <x v="1"/>
    <s v="380000"/>
    <s v="038                                "/>
    <s v="00"/>
    <s v="UADD    "/>
    <x v="8490"/>
    <s v="3005"/>
    <s v="ZCS12"/>
    <x v="62"/>
    <s v="Gas Distribution 374-387"/>
    <s v="Programs"/>
  </r>
  <r>
    <s v="ZBG12"/>
    <x v="62"/>
    <x v="567"/>
    <x v="567"/>
    <s v="DIS-G N Cap Blanket"/>
    <d v="1984-01-01T00:00:00"/>
    <x v="4"/>
    <n v="201504"/>
    <x v="1"/>
    <x v="0"/>
    <s v="376000"/>
    <s v="028                                "/>
    <s v="00"/>
    <s v="UADD    "/>
    <x v="8491"/>
    <s v="3005"/>
    <s v="ZBG12"/>
    <x v="62"/>
    <s v="Gas Distribution 374-387"/>
    <s v="Programs"/>
  </r>
  <r>
    <s v="MN206"/>
    <x v="62"/>
    <x v="568"/>
    <x v="568"/>
    <s v="DIS-G S Cap Blanket"/>
    <d v="2010-01-01T00:00:00"/>
    <x v="4"/>
    <n v="201504"/>
    <x v="1"/>
    <x v="2"/>
    <s v="376000"/>
    <s v="068                                "/>
    <s v="00"/>
    <s v="UADD    "/>
    <x v="8492"/>
    <s v="3005"/>
    <s v="MN206"/>
    <x v="62"/>
    <s v="Gas Distribution 374-387"/>
    <s v="Programs"/>
  </r>
  <r>
    <s v="MN206"/>
    <x v="62"/>
    <x v="568"/>
    <x v="568"/>
    <s v="DIS-G S Cap Blanket"/>
    <d v="2010-01-01T00:00:00"/>
    <x v="4"/>
    <n v="201504"/>
    <x v="1"/>
    <x v="2"/>
    <s v="380000"/>
    <s v="068                                "/>
    <s v="00"/>
    <s v="UADD    "/>
    <x v="8493"/>
    <s v="3005"/>
    <s v="MN206"/>
    <x v="62"/>
    <s v="Gas Distribution 374-387"/>
    <s v="Programs"/>
  </r>
  <r>
    <s v="MN309"/>
    <x v="62"/>
    <x v="569"/>
    <x v="569"/>
    <s v="DIS-G S Cap Blanket"/>
    <d v="2010-01-01T00:00:00"/>
    <x v="4"/>
    <n v="201504"/>
    <x v="1"/>
    <x v="2"/>
    <s v="376000"/>
    <s v="068                                "/>
    <s v="00"/>
    <s v="UADD    "/>
    <x v="8494"/>
    <s v="3005"/>
    <s v="MN309"/>
    <x v="62"/>
    <s v="Gas Distribution 374-387"/>
    <s v="Programs"/>
  </r>
  <r>
    <s v="MN309"/>
    <x v="62"/>
    <x v="569"/>
    <x v="569"/>
    <s v="DIS-G S Cap Blanket"/>
    <d v="2010-01-01T00:00:00"/>
    <x v="4"/>
    <n v="201504"/>
    <x v="1"/>
    <x v="2"/>
    <s v="380000"/>
    <s v="068                                "/>
    <s v="00"/>
    <s v="UADD    "/>
    <x v="8495"/>
    <s v="3005"/>
    <s v="MN309"/>
    <x v="62"/>
    <s v="Gas Distribution 374-387"/>
    <s v="Programs"/>
  </r>
  <r>
    <s v="MN310"/>
    <x v="62"/>
    <x v="570"/>
    <x v="570"/>
    <s v="DIS-G S Cap Blanket"/>
    <d v="2010-01-01T00:00:00"/>
    <x v="4"/>
    <n v="201504"/>
    <x v="1"/>
    <x v="2"/>
    <s v="376000"/>
    <s v="068                                "/>
    <s v="00"/>
    <s v="UADD    "/>
    <x v="8496"/>
    <s v="3005"/>
    <s v="MN310"/>
    <x v="62"/>
    <s v="Gas Distribution 374-387"/>
    <s v="Programs"/>
  </r>
  <r>
    <s v="MN310"/>
    <x v="62"/>
    <x v="570"/>
    <x v="570"/>
    <s v="DIS-G S Cap Blanket"/>
    <d v="2010-01-01T00:00:00"/>
    <x v="4"/>
    <n v="201504"/>
    <x v="1"/>
    <x v="2"/>
    <s v="380000"/>
    <s v="068                                "/>
    <s v="00"/>
    <s v="UADD    "/>
    <x v="8496"/>
    <s v="3005"/>
    <s v="MN310"/>
    <x v="62"/>
    <s v="Gas Distribution 374-387"/>
    <s v="Programs"/>
  </r>
  <r>
    <s v="MN206"/>
    <x v="62"/>
    <x v="571"/>
    <x v="571"/>
    <s v="DIS-G S Cap Blanket"/>
    <d v="2010-01-01T00:00:00"/>
    <x v="4"/>
    <n v="201504"/>
    <x v="1"/>
    <x v="2"/>
    <s v="376000"/>
    <s v="068                                "/>
    <s v="00"/>
    <s v="UADD    "/>
    <x v="8497"/>
    <s v="3005"/>
    <s v="MN206"/>
    <x v="62"/>
    <s v="Gas Distribution 374-387"/>
    <s v="Programs"/>
  </r>
  <r>
    <s v="MN206"/>
    <x v="62"/>
    <x v="571"/>
    <x v="571"/>
    <s v="DIS-G S Cap Blanket"/>
    <d v="2010-01-01T00:00:00"/>
    <x v="4"/>
    <n v="201504"/>
    <x v="1"/>
    <x v="2"/>
    <s v="380000"/>
    <s v="068                                "/>
    <s v="00"/>
    <s v="UADD    "/>
    <x v="8498"/>
    <s v="3005"/>
    <s v="MN206"/>
    <x v="62"/>
    <s v="Gas Distribution 374-387"/>
    <s v="Programs"/>
  </r>
  <r>
    <s v="MN360"/>
    <x v="62"/>
    <x v="572"/>
    <x v="572"/>
    <s v="DIS-G S Cap Blanket"/>
    <d v="2010-01-01T00:00:00"/>
    <x v="4"/>
    <n v="201504"/>
    <x v="1"/>
    <x v="2"/>
    <s v="376000"/>
    <s v="068                                "/>
    <s v="00"/>
    <s v="UADD    "/>
    <x v="8499"/>
    <s v="3005"/>
    <s v="MN360"/>
    <x v="62"/>
    <s v="Gas Distribution 374-387"/>
    <s v="Programs"/>
  </r>
  <r>
    <s v="MN360"/>
    <x v="62"/>
    <x v="572"/>
    <x v="572"/>
    <s v="DIS-G S Cap Blanket"/>
    <d v="2010-01-01T00:00:00"/>
    <x v="4"/>
    <n v="201504"/>
    <x v="1"/>
    <x v="2"/>
    <s v="380000"/>
    <s v="068                                "/>
    <s v="00"/>
    <s v="UADD    "/>
    <x v="8500"/>
    <s v="3005"/>
    <s v="MN360"/>
    <x v="62"/>
    <s v="Gas Distribution 374-387"/>
    <s v="Programs"/>
  </r>
  <r>
    <s v="12A50"/>
    <x v="62"/>
    <x v="573"/>
    <x v="573"/>
    <s v="DIS-G N Cap Blanket"/>
    <d v="2014-10-01T00:00:00"/>
    <x v="4"/>
    <n v="201504"/>
    <x v="1"/>
    <x v="1"/>
    <s v="380000"/>
    <s v="038                                "/>
    <s v="00"/>
    <s v="UADD    "/>
    <x v="8501"/>
    <s v="3005"/>
    <s v="12A50"/>
    <x v="62"/>
    <s v="Gas Distribution 374-387"/>
    <s v="Programs"/>
  </r>
  <r>
    <s v="12A50"/>
    <x v="62"/>
    <x v="573"/>
    <x v="573"/>
    <s v="DIS-G N Cap Blanket"/>
    <d v="2014-10-01T00:00:00"/>
    <x v="4"/>
    <n v="201504"/>
    <x v="1"/>
    <x v="1"/>
    <s v="381000"/>
    <s v="038                                "/>
    <s v="00"/>
    <s v="UADD    "/>
    <x v="8502"/>
    <s v="3005"/>
    <s v="12A50"/>
    <x v="62"/>
    <s v="Gas Distribution 374-387"/>
    <s v="Programs"/>
  </r>
  <r>
    <s v="ZCM12"/>
    <x v="62"/>
    <x v="1144"/>
    <x v="1144"/>
    <s v="DIS-G N Cap Specific"/>
    <d v="2014-05-01T00:00:00"/>
    <x v="4"/>
    <n v="201504"/>
    <x v="1"/>
    <x v="1"/>
    <s v="376000"/>
    <s v="038                                "/>
    <s v="00"/>
    <s v="UADD    "/>
    <x v="8503"/>
    <s v="3005"/>
    <s v="ZCM12"/>
    <x v="62"/>
    <s v="Gas Distribution 374-387"/>
    <s v="Programs"/>
  </r>
  <r>
    <s v="ZCM12"/>
    <x v="62"/>
    <x v="1144"/>
    <x v="1144"/>
    <s v="DIS-G N Cap Specific"/>
    <d v="2014-05-01T00:00:00"/>
    <x v="4"/>
    <n v="201504"/>
    <x v="1"/>
    <x v="1"/>
    <s v="380000"/>
    <s v="038                                "/>
    <s v="00"/>
    <s v="UADD    "/>
    <x v="8504"/>
    <s v="3005"/>
    <s v="ZCM12"/>
    <x v="62"/>
    <s v="Gas Distribution 374-387"/>
    <s v="Programs"/>
  </r>
  <r>
    <s v="MN206"/>
    <x v="62"/>
    <x v="575"/>
    <x v="575"/>
    <s v="DIS-G S Cap Blanket"/>
    <d v="2014-10-01T00:00:00"/>
    <x v="4"/>
    <n v="201504"/>
    <x v="1"/>
    <x v="2"/>
    <s v="381000"/>
    <s v="068                                "/>
    <s v="00"/>
    <s v="UADD    "/>
    <x v="8505"/>
    <s v="3005"/>
    <s v="MN206"/>
    <x v="62"/>
    <s v="Gas Distribution 374-387"/>
    <s v="Programs"/>
  </r>
  <r>
    <s v="ZLL12"/>
    <x v="62"/>
    <x v="1145"/>
    <x v="1145"/>
    <s v="DIS-G N Cap Specific"/>
    <d v="2013-06-01T00:00:00"/>
    <x v="4"/>
    <n v="201504"/>
    <x v="1"/>
    <x v="1"/>
    <s v="376000"/>
    <s v="038                                "/>
    <s v="416"/>
    <s v="CFNU    "/>
    <x v="8506"/>
    <s v="3005"/>
    <s v="ZLL12"/>
    <x v="62"/>
    <s v="Gas Distribution 374-387"/>
    <s v="Programs"/>
  </r>
  <r>
    <s v="ZLL12"/>
    <x v="62"/>
    <x v="1145"/>
    <x v="1145"/>
    <s v="DIS-G N Cap Specific"/>
    <d v="2013-06-01T00:00:00"/>
    <x v="4"/>
    <n v="201504"/>
    <x v="1"/>
    <x v="1"/>
    <s v="376000"/>
    <s v="038                                "/>
    <s v="416"/>
    <s v="NURV    "/>
    <x v="8507"/>
    <s v="3005"/>
    <s v="ZLL12"/>
    <x v="62"/>
    <s v="Gas Distribution 374-387"/>
    <s v="Programs"/>
  </r>
  <r>
    <s v="ZOR06"/>
    <x v="63"/>
    <x v="577"/>
    <x v="577"/>
    <s v="DIS-G S Cap Blanket"/>
    <d v="2013-01-01T00:00:00"/>
    <x v="4"/>
    <n v="201504"/>
    <x v="1"/>
    <x v="2"/>
    <s v="376000"/>
    <s v="068                                "/>
    <s v="00"/>
    <s v="UADD    "/>
    <x v="8508"/>
    <s v="3006"/>
    <s v="ZOR06"/>
    <x v="63"/>
    <s v="Gas Distribution 374-387"/>
    <s v="Mandated"/>
  </r>
  <r>
    <s v="ZOR06"/>
    <x v="63"/>
    <x v="578"/>
    <x v="578"/>
    <s v="DIS-G S Cap Blanket"/>
    <d v="2013-01-01T00:00:00"/>
    <x v="4"/>
    <n v="201504"/>
    <x v="1"/>
    <x v="2"/>
    <s v="376000"/>
    <s v="068                                "/>
    <s v="00"/>
    <s v="UADD    "/>
    <x v="8509"/>
    <s v="3006"/>
    <s v="ZOR06"/>
    <x v="63"/>
    <s v="Gas Distribution 374-387"/>
    <s v="Mandated"/>
  </r>
  <r>
    <s v="ZOR06"/>
    <x v="63"/>
    <x v="578"/>
    <x v="578"/>
    <s v="DIS-G S Cap Blanket"/>
    <d v="2013-01-01T00:00:00"/>
    <x v="4"/>
    <n v="201504"/>
    <x v="1"/>
    <x v="2"/>
    <s v="380000"/>
    <s v="068                                "/>
    <s v="00"/>
    <s v="UADD    "/>
    <x v="8510"/>
    <s v="3006"/>
    <s v="ZOR06"/>
    <x v="63"/>
    <s v="Gas Distribution 374-387"/>
    <s v="Mandated"/>
  </r>
  <r>
    <s v="ZOR06"/>
    <x v="63"/>
    <x v="579"/>
    <x v="579"/>
    <s v="DIS-G S Cap Blanket"/>
    <d v="2013-01-01T00:00:00"/>
    <x v="4"/>
    <n v="201504"/>
    <x v="1"/>
    <x v="2"/>
    <s v="376000"/>
    <s v="068                                "/>
    <s v="00"/>
    <s v="UADD    "/>
    <x v="8511"/>
    <s v="3006"/>
    <s v="ZOR06"/>
    <x v="63"/>
    <s v="Gas Distribution 374-387"/>
    <s v="Mandated"/>
  </r>
  <r>
    <s v="ZOR06"/>
    <x v="63"/>
    <x v="580"/>
    <x v="580"/>
    <s v="DIS-G S Cap Blanket"/>
    <d v="2013-01-01T00:00:00"/>
    <x v="4"/>
    <n v="201504"/>
    <x v="1"/>
    <x v="2"/>
    <s v="376000"/>
    <s v="068                                "/>
    <s v="00"/>
    <s v="UADD    "/>
    <x v="8512"/>
    <s v="3006"/>
    <s v="ZOR06"/>
    <x v="63"/>
    <s v="Gas Distribution 374-387"/>
    <s v="Mandated"/>
  </r>
  <r>
    <s v="ZCG07"/>
    <x v="64"/>
    <x v="585"/>
    <x v="585"/>
    <s v="DIS-G N Cap Blanket"/>
    <d v="2014-08-01T00:00:00"/>
    <x v="4"/>
    <n v="201504"/>
    <x v="1"/>
    <x v="1"/>
    <s v="376000"/>
    <s v="038                                "/>
    <s v="00"/>
    <s v="UADD    "/>
    <x v="8513"/>
    <s v="3007"/>
    <s v="ZCG07"/>
    <x v="64"/>
    <s v="Gas Distribution 374-387"/>
    <s v="Mandated"/>
  </r>
  <r>
    <s v="ZCG07"/>
    <x v="64"/>
    <x v="585"/>
    <x v="585"/>
    <s v="DIS-G N Cap Blanket"/>
    <d v="2014-08-01T00:00:00"/>
    <x v="4"/>
    <n v="201504"/>
    <x v="1"/>
    <x v="1"/>
    <s v="380000"/>
    <s v="038                                "/>
    <s v="00"/>
    <s v="UADD    "/>
    <x v="8514"/>
    <s v="3007"/>
    <s v="ZCG07"/>
    <x v="64"/>
    <s v="Gas Distribution 374-387"/>
    <s v="Mandated"/>
  </r>
  <r>
    <s v="MNG07"/>
    <x v="64"/>
    <x v="586"/>
    <x v="586"/>
    <s v="DIS-G S Cap Blanket"/>
    <d v="2014-08-01T00:00:00"/>
    <x v="4"/>
    <n v="201504"/>
    <x v="1"/>
    <x v="2"/>
    <s v="376000"/>
    <s v="068                                "/>
    <s v="00"/>
    <s v="UADD    "/>
    <x v="8515"/>
    <s v="3007"/>
    <s v="MNG07"/>
    <x v="64"/>
    <s v="Gas Distribution 374-387"/>
    <s v="Mandated"/>
  </r>
  <r>
    <s v="MNG07"/>
    <x v="64"/>
    <x v="586"/>
    <x v="586"/>
    <s v="DIS-G S Cap Blanket"/>
    <d v="2014-08-01T00:00:00"/>
    <x v="4"/>
    <n v="201504"/>
    <x v="1"/>
    <x v="2"/>
    <s v="380000"/>
    <s v="068                                "/>
    <s v="00"/>
    <s v="UADD    "/>
    <x v="8516"/>
    <s v="3007"/>
    <s v="MNG07"/>
    <x v="64"/>
    <s v="Gas Distribution 374-387"/>
    <s v="Mandated"/>
  </r>
  <r>
    <s v="ZBG07"/>
    <x v="64"/>
    <x v="587"/>
    <x v="587"/>
    <s v="DIS-G N Cap Blanket"/>
    <d v="2014-08-01T00:00:00"/>
    <x v="4"/>
    <n v="201504"/>
    <x v="1"/>
    <x v="0"/>
    <s v="380000"/>
    <s v="028                                "/>
    <s v="00"/>
    <s v="UADD    "/>
    <x v="8517"/>
    <s v="3007"/>
    <s v="ZBG07"/>
    <x v="64"/>
    <s v="Gas Distribution 374-387"/>
    <s v="Mandated"/>
  </r>
  <r>
    <s v="GN216"/>
    <x v="65"/>
    <x v="590"/>
    <x v="590"/>
    <s v="DIS-G N Cap Blanket"/>
    <d v="2014-11-01T00:00:00"/>
    <x v="4"/>
    <n v="201504"/>
    <x v="1"/>
    <x v="1"/>
    <s v="376000"/>
    <s v="038                                "/>
    <s v="00"/>
    <s v="UADD    "/>
    <x v="8518"/>
    <s v="3008"/>
    <s v="GN216"/>
    <x v="65"/>
    <s v="Gas Distribution 374-387"/>
    <s v="Programs"/>
  </r>
  <r>
    <s v="GN217"/>
    <x v="65"/>
    <x v="592"/>
    <x v="592"/>
    <s v="DIS-G N Cap Blanket"/>
    <d v="2014-11-01T00:00:00"/>
    <x v="4"/>
    <n v="201504"/>
    <x v="1"/>
    <x v="1"/>
    <s v="380000"/>
    <s v="038                                "/>
    <s v="00"/>
    <s v="UADD    "/>
    <x v="8519"/>
    <s v="3008"/>
    <s v="GN217"/>
    <x v="65"/>
    <s v="Gas Distribution 374-387"/>
    <s v="Programs"/>
  </r>
  <r>
    <s v="GN313"/>
    <x v="65"/>
    <x v="593"/>
    <x v="593"/>
    <s v="DIS-G N Cap Blanket"/>
    <d v="2013-12-01T00:00:00"/>
    <x v="4"/>
    <n v="201504"/>
    <x v="1"/>
    <x v="1"/>
    <s v="380000"/>
    <s v="038                                "/>
    <s v="00"/>
    <s v="UADD    "/>
    <x v="8520"/>
    <s v="3008"/>
    <s v="GN313"/>
    <x v="65"/>
    <s v="Gas Distribution 374-387"/>
    <s v="Programs"/>
  </r>
  <r>
    <s v="GN313"/>
    <x v="65"/>
    <x v="594"/>
    <x v="594"/>
    <s v="DIS-G N Cap Blanket"/>
    <d v="2013-12-01T00:00:00"/>
    <x v="4"/>
    <n v="201504"/>
    <x v="1"/>
    <x v="1"/>
    <s v="380000"/>
    <s v="038                                "/>
    <s v="00"/>
    <s v="UADD    "/>
    <x v="8521"/>
    <s v="3008"/>
    <s v="GN313"/>
    <x v="65"/>
    <s v="Gas Distribution 374-387"/>
    <s v="Programs"/>
  </r>
  <r>
    <s v="GN313"/>
    <x v="65"/>
    <x v="595"/>
    <x v="595"/>
    <s v="DIS-G N Cap Blanket"/>
    <d v="2013-12-01T00:00:00"/>
    <x v="4"/>
    <n v="201504"/>
    <x v="1"/>
    <x v="1"/>
    <s v="380000"/>
    <s v="038                                "/>
    <s v="00"/>
    <s v="UADD    "/>
    <x v="8522"/>
    <s v="3008"/>
    <s v="GN313"/>
    <x v="65"/>
    <s v="Gas Distribution 374-387"/>
    <s v="Programs"/>
  </r>
  <r>
    <s v="GN313"/>
    <x v="65"/>
    <x v="596"/>
    <x v="596"/>
    <s v="DIS-G N Cap Blanket"/>
    <d v="2013-12-01T00:00:00"/>
    <x v="4"/>
    <n v="201504"/>
    <x v="1"/>
    <x v="1"/>
    <s v="380000"/>
    <s v="038                                "/>
    <s v="00"/>
    <s v="UADD    "/>
    <x v="8523"/>
    <s v="3008"/>
    <s v="GN313"/>
    <x v="65"/>
    <s v="Gas Distribution 374-387"/>
    <s v="Programs"/>
  </r>
  <r>
    <s v="GN310"/>
    <x v="65"/>
    <x v="600"/>
    <x v="600"/>
    <s v="DIS-G S Cap Blanket"/>
    <d v="2013-12-01T00:00:00"/>
    <x v="4"/>
    <n v="201504"/>
    <x v="1"/>
    <x v="2"/>
    <s v="376000"/>
    <s v="068                                "/>
    <s v="00"/>
    <s v="UADD    "/>
    <x v="8524"/>
    <s v="3008"/>
    <s v="GN310"/>
    <x v="65"/>
    <s v="Gas Distribution 374-387"/>
    <s v="Programs"/>
  </r>
  <r>
    <s v="GN214"/>
    <x v="65"/>
    <x v="602"/>
    <x v="602"/>
    <s v="DIS-G S Cap Blanket"/>
    <d v="2014-11-01T00:00:00"/>
    <x v="4"/>
    <n v="201504"/>
    <x v="1"/>
    <x v="2"/>
    <s v="376000"/>
    <s v="068                                "/>
    <s v="00"/>
    <s v="UADD    "/>
    <x v="8525"/>
    <s v="3008"/>
    <s v="GN214"/>
    <x v="65"/>
    <s v="Gas Distribution 374-387"/>
    <s v="Programs"/>
  </r>
  <r>
    <s v="GN215"/>
    <x v="65"/>
    <x v="860"/>
    <x v="860"/>
    <s v="DIS-G S Cap Blanket"/>
    <d v="2014-11-01T00:00:00"/>
    <x v="4"/>
    <n v="201504"/>
    <x v="1"/>
    <x v="2"/>
    <s v="380000"/>
    <s v="068                                "/>
    <s v="00"/>
    <s v="UADD    "/>
    <x v="8526"/>
    <s v="3008"/>
    <s v="GN215"/>
    <x v="65"/>
    <s v="Gas Distribution 374-387"/>
    <s v="Programs"/>
  </r>
  <r>
    <s v="GN311"/>
    <x v="65"/>
    <x v="603"/>
    <x v="603"/>
    <s v="DIS-G S Cap Blanket"/>
    <d v="2013-12-01T00:00:00"/>
    <x v="4"/>
    <n v="201504"/>
    <x v="1"/>
    <x v="2"/>
    <s v="380000"/>
    <s v="068                                "/>
    <s v="00"/>
    <s v="UADD    "/>
    <x v="8527"/>
    <s v="3008"/>
    <s v="GN311"/>
    <x v="65"/>
    <s v="Gas Distribution 374-387"/>
    <s v="Programs"/>
  </r>
  <r>
    <s v="GN311"/>
    <x v="65"/>
    <x v="604"/>
    <x v="604"/>
    <s v="DIS-G S Cap Blanket"/>
    <d v="2013-12-01T00:00:00"/>
    <x v="4"/>
    <n v="201504"/>
    <x v="1"/>
    <x v="2"/>
    <s v="380000"/>
    <s v="068                                "/>
    <s v="00"/>
    <s v="UADD    "/>
    <x v="8528"/>
    <s v="3008"/>
    <s v="GN311"/>
    <x v="65"/>
    <s v="Gas Distribution 374-387"/>
    <s v="Programs"/>
  </r>
  <r>
    <s v="GN215"/>
    <x v="65"/>
    <x v="862"/>
    <x v="862"/>
    <s v="DIS-G S Cap Blanket"/>
    <d v="2014-11-01T00:00:00"/>
    <x v="4"/>
    <n v="201504"/>
    <x v="1"/>
    <x v="2"/>
    <s v="380000"/>
    <s v="068                                "/>
    <s v="00"/>
    <s v="UADD    "/>
    <x v="8529"/>
    <s v="3008"/>
    <s v="GN215"/>
    <x v="65"/>
    <s v="Gas Distribution 374-387"/>
    <s v="Programs"/>
  </r>
  <r>
    <s v="GN214"/>
    <x v="65"/>
    <x v="606"/>
    <x v="606"/>
    <s v="DIS-G S Cap Blanket"/>
    <d v="2013-12-01T00:00:00"/>
    <x v="4"/>
    <n v="201504"/>
    <x v="1"/>
    <x v="2"/>
    <s v="376000"/>
    <s v="068                                "/>
    <s v="00"/>
    <s v="UADD    "/>
    <x v="239"/>
    <s v="3008"/>
    <s v="GN214"/>
    <x v="65"/>
    <s v="Gas Distribution 374-387"/>
    <s v="Programs"/>
  </r>
  <r>
    <s v="GN214"/>
    <x v="65"/>
    <x v="606"/>
    <x v="606"/>
    <s v="DIS-G S Cap Blanket"/>
    <d v="2013-12-01T00:00:00"/>
    <x v="4"/>
    <n v="201504"/>
    <x v="1"/>
    <x v="2"/>
    <s v="380000"/>
    <s v="068                                "/>
    <s v="00"/>
    <s v="UADD    "/>
    <x v="8530"/>
    <s v="3008"/>
    <s v="GN214"/>
    <x v="65"/>
    <s v="Gas Distribution 374-387"/>
    <s v="Programs"/>
  </r>
  <r>
    <s v="GN211"/>
    <x v="65"/>
    <x v="608"/>
    <x v="608"/>
    <s v="DIS-G N Cap Blanket"/>
    <d v="2013-04-01T00:00:00"/>
    <x v="4"/>
    <n v="201504"/>
    <x v="1"/>
    <x v="0"/>
    <s v="376000"/>
    <s v="028                                "/>
    <s v="00"/>
    <s v="UADD    "/>
    <x v="8531"/>
    <s v="3008"/>
    <s v="GN211"/>
    <x v="65"/>
    <s v="Gas Distribution 374-387"/>
    <s v="Programs"/>
  </r>
  <r>
    <s v="GN211"/>
    <x v="65"/>
    <x v="609"/>
    <x v="609"/>
    <s v="DIS-G N Cap Blanket"/>
    <d v="2013-12-01T00:00:00"/>
    <x v="4"/>
    <n v="201504"/>
    <x v="1"/>
    <x v="0"/>
    <s v="376000"/>
    <s v="028                                "/>
    <s v="00"/>
    <s v="UADD    "/>
    <x v="8532"/>
    <s v="3008"/>
    <s v="GN211"/>
    <x v="65"/>
    <s v="Gas Distribution 374-387"/>
    <s v="Programs"/>
  </r>
  <r>
    <s v="GN210"/>
    <x v="65"/>
    <x v="610"/>
    <x v="610"/>
    <s v="DIS-G N Cap Blanket"/>
    <d v="2014-11-01T00:00:00"/>
    <x v="4"/>
    <n v="201504"/>
    <x v="1"/>
    <x v="0"/>
    <s v="376000"/>
    <s v="028                                "/>
    <s v="00"/>
    <s v="UADD    "/>
    <x v="8533"/>
    <s v="3008"/>
    <s v="GN210"/>
    <x v="65"/>
    <s v="Gas Distribution 374-387"/>
    <s v="Programs"/>
  </r>
  <r>
    <s v="GN210"/>
    <x v="65"/>
    <x v="611"/>
    <x v="611"/>
    <s v="DIS-G N Cap Blanket"/>
    <d v="2014-11-01T00:00:00"/>
    <x v="4"/>
    <n v="201504"/>
    <x v="1"/>
    <x v="0"/>
    <s v="381000"/>
    <s v="028                                "/>
    <s v="00"/>
    <s v="UADD    "/>
    <x v="8534"/>
    <s v="3008"/>
    <s v="GN210"/>
    <x v="65"/>
    <s v="Gas Distribution 374-387"/>
    <s v="Programs"/>
  </r>
  <r>
    <s v="GN212"/>
    <x v="65"/>
    <x v="613"/>
    <x v="613"/>
    <s v="DIS-G N Cap Blanket"/>
    <d v="2014-11-01T00:00:00"/>
    <x v="4"/>
    <n v="201504"/>
    <x v="1"/>
    <x v="0"/>
    <s v="381000"/>
    <s v="028                                "/>
    <s v="00"/>
    <s v="UADD    "/>
    <x v="8535"/>
    <s v="3008"/>
    <s v="GN212"/>
    <x v="65"/>
    <s v="Gas Distribution 374-387"/>
    <s v="Programs"/>
  </r>
  <r>
    <s v="GN213"/>
    <x v="65"/>
    <x v="863"/>
    <x v="863"/>
    <s v="DIS-G N Cap Blanket"/>
    <d v="2013-12-01T00:00:00"/>
    <x v="4"/>
    <n v="201504"/>
    <x v="1"/>
    <x v="0"/>
    <s v="380000"/>
    <s v="028                                "/>
    <s v="00"/>
    <s v="UADD    "/>
    <x v="8536"/>
    <s v="3008"/>
    <s v="GN213"/>
    <x v="65"/>
    <s v="Gas Distribution 374-387"/>
    <s v="Programs"/>
  </r>
  <r>
    <s v="GN213"/>
    <x v="65"/>
    <x v="614"/>
    <x v="614"/>
    <s v="DIS-G N Cap Blanket"/>
    <d v="2013-12-01T00:00:00"/>
    <x v="4"/>
    <n v="201504"/>
    <x v="1"/>
    <x v="0"/>
    <s v="380000"/>
    <s v="028                                "/>
    <s v="00"/>
    <s v="UADD    "/>
    <x v="8537"/>
    <s v="3008"/>
    <s v="GN213"/>
    <x v="65"/>
    <s v="Gas Distribution 374-387"/>
    <s v="Programs"/>
  </r>
  <r>
    <s v="GN213"/>
    <x v="65"/>
    <x v="615"/>
    <x v="615"/>
    <s v="DIS-G N Cap Blanket"/>
    <d v="2013-12-01T00:00:00"/>
    <x v="4"/>
    <n v="201504"/>
    <x v="1"/>
    <x v="0"/>
    <s v="380000"/>
    <s v="028                                "/>
    <s v="00"/>
    <s v="UADD    "/>
    <x v="8538"/>
    <s v="3008"/>
    <s v="GN213"/>
    <x v="65"/>
    <s v="Gas Distribution 374-387"/>
    <s v="Programs"/>
  </r>
  <r>
    <s v="GN213"/>
    <x v="65"/>
    <x v="616"/>
    <x v="616"/>
    <s v="DIS-G N Cap Blanket"/>
    <d v="2013-12-01T00:00:00"/>
    <x v="4"/>
    <n v="201504"/>
    <x v="1"/>
    <x v="0"/>
    <s v="380000"/>
    <s v="028                                "/>
    <s v="00"/>
    <s v="UADD    "/>
    <x v="8539"/>
    <s v="3008"/>
    <s v="GN213"/>
    <x v="65"/>
    <s v="Gas Distribution 374-387"/>
    <s v="Programs"/>
  </r>
  <r>
    <s v="GN213"/>
    <x v="65"/>
    <x v="617"/>
    <x v="617"/>
    <s v="DIS-G N Cap Blanket"/>
    <d v="2013-12-01T00:00:00"/>
    <x v="4"/>
    <n v="201504"/>
    <x v="1"/>
    <x v="0"/>
    <s v="380000"/>
    <s v="028                                "/>
    <s v="00"/>
    <s v="UADD    "/>
    <x v="8540"/>
    <s v="3008"/>
    <s v="GN213"/>
    <x v="65"/>
    <s v="Gas Distribution 374-387"/>
    <s v="Programs"/>
  </r>
  <r>
    <s v="GN213"/>
    <x v="65"/>
    <x v="1146"/>
    <x v="1146"/>
    <s v="DIS-G N Cap Blanket"/>
    <d v="2013-12-01T00:00:00"/>
    <x v="4"/>
    <n v="201504"/>
    <x v="1"/>
    <x v="0"/>
    <s v="380000"/>
    <s v="028                                "/>
    <s v="00"/>
    <s v="UADD    "/>
    <x v="8541"/>
    <s v="3008"/>
    <s v="GN213"/>
    <x v="65"/>
    <s v="Gas Distribution 374-387"/>
    <s v="Programs"/>
  </r>
  <r>
    <s v="XID55"/>
    <x v="66"/>
    <x v="622"/>
    <x v="622"/>
    <s v="DIS-G N Cap Blanket"/>
    <d v="2013-11-01T00:00:00"/>
    <x v="4"/>
    <n v="201504"/>
    <x v="1"/>
    <x v="1"/>
    <s v="380000"/>
    <s v="038                                "/>
    <s v="00"/>
    <s v="UADD    "/>
    <x v="8542"/>
    <s v="3055"/>
    <s v="XID55"/>
    <x v="66"/>
    <s v="Gas Distribution 374-387"/>
    <s v="Programs"/>
  </r>
  <r>
    <s v="XID55"/>
    <x v="66"/>
    <x v="622"/>
    <x v="622"/>
    <s v="DIS-G N Cap Blanket"/>
    <d v="2013-11-01T00:00:00"/>
    <x v="4"/>
    <n v="201504"/>
    <x v="1"/>
    <x v="1"/>
    <s v="381000"/>
    <s v="038                                "/>
    <s v="00"/>
    <s v="UADD    "/>
    <x v="8543"/>
    <s v="3055"/>
    <s v="XID55"/>
    <x v="66"/>
    <s v="Gas Distribution 374-387"/>
    <s v="Programs"/>
  </r>
  <r>
    <s v="XID55"/>
    <x v="66"/>
    <x v="623"/>
    <x v="623"/>
    <s v="DIS-G N Cap Blanket"/>
    <d v="2013-11-01T00:00:00"/>
    <x v="4"/>
    <n v="201504"/>
    <x v="1"/>
    <x v="1"/>
    <s v="381000"/>
    <s v="038                                "/>
    <s v="00"/>
    <s v="UADD    "/>
    <x v="8544"/>
    <s v="3055"/>
    <s v="XID55"/>
    <x v="66"/>
    <s v="Gas Distribution 374-387"/>
    <s v="Programs"/>
  </r>
  <r>
    <s v="XWA55"/>
    <x v="66"/>
    <x v="625"/>
    <x v="625"/>
    <s v="DIS-G N Cap Blanket"/>
    <d v="2013-11-01T00:00:00"/>
    <x v="4"/>
    <n v="201504"/>
    <x v="1"/>
    <x v="0"/>
    <s v="381000"/>
    <s v="028                                "/>
    <s v="00"/>
    <s v="UADD    "/>
    <x v="8545"/>
    <s v="3055"/>
    <s v="XWA55"/>
    <x v="66"/>
    <s v="Gas Distribution 374-387"/>
    <s v="Programs"/>
  </r>
  <r>
    <s v="XID55"/>
    <x v="66"/>
    <x v="626"/>
    <x v="626"/>
    <s v="DIS-G N Cap Blanket"/>
    <d v="2013-11-01T00:00:00"/>
    <x v="4"/>
    <n v="201504"/>
    <x v="1"/>
    <x v="1"/>
    <s v="381000"/>
    <s v="038                                "/>
    <s v="00"/>
    <s v="UADD    "/>
    <x v="8546"/>
    <s v="3055"/>
    <s v="XID55"/>
    <x v="66"/>
    <s v="Gas Distribution 374-387"/>
    <s v="Programs"/>
  </r>
  <r>
    <s v="XID55"/>
    <x v="66"/>
    <x v="627"/>
    <x v="627"/>
    <s v="DIS-G N Cap Blanket"/>
    <d v="2013-11-01T00:00:00"/>
    <x v="4"/>
    <n v="201504"/>
    <x v="1"/>
    <x v="1"/>
    <s v="381000"/>
    <s v="038                                "/>
    <s v="00"/>
    <s v="UADD    "/>
    <x v="8547"/>
    <s v="3055"/>
    <s v="XID55"/>
    <x v="66"/>
    <s v="Gas Distribution 374-387"/>
    <s v="Programs"/>
  </r>
  <r>
    <s v="XID55"/>
    <x v="66"/>
    <x v="628"/>
    <x v="628"/>
    <s v="DIS-G N Cap Blanket"/>
    <d v="2013-11-01T00:00:00"/>
    <x v="4"/>
    <n v="201504"/>
    <x v="1"/>
    <x v="1"/>
    <s v="381000"/>
    <s v="038                                "/>
    <s v="00"/>
    <s v="UADD    "/>
    <x v="8548"/>
    <s v="3055"/>
    <s v="XID55"/>
    <x v="66"/>
    <s v="Gas Distribution 374-387"/>
    <s v="Programs"/>
  </r>
  <r>
    <s v="XWA55"/>
    <x v="66"/>
    <x v="629"/>
    <x v="629"/>
    <s v="DIS-G N Cap Blanket"/>
    <d v="2013-11-01T00:00:00"/>
    <x v="4"/>
    <n v="201504"/>
    <x v="1"/>
    <x v="0"/>
    <s v="380000"/>
    <s v="028                                "/>
    <s v="00"/>
    <s v="UADD    "/>
    <x v="8549"/>
    <s v="3055"/>
    <s v="XWA55"/>
    <x v="66"/>
    <s v="Gas Distribution 374-387"/>
    <s v="Programs"/>
  </r>
  <r>
    <s v="XWA55"/>
    <x v="66"/>
    <x v="629"/>
    <x v="629"/>
    <s v="DIS-G N Cap Blanket"/>
    <d v="2013-11-01T00:00:00"/>
    <x v="4"/>
    <n v="201504"/>
    <x v="1"/>
    <x v="0"/>
    <s v="381000"/>
    <s v="028                                "/>
    <s v="00"/>
    <s v="UADD    "/>
    <x v="8550"/>
    <s v="3055"/>
    <s v="XWA55"/>
    <x v="66"/>
    <s v="Gas Distribution 374-387"/>
    <s v="Programs"/>
  </r>
  <r>
    <s v="XWA55"/>
    <x v="66"/>
    <x v="631"/>
    <x v="631"/>
    <s v="DIS-G N Cap Blanket"/>
    <d v="2013-11-01T00:00:00"/>
    <x v="4"/>
    <n v="201504"/>
    <x v="1"/>
    <x v="0"/>
    <s v="381000"/>
    <s v="028                                "/>
    <s v="00"/>
    <s v="UADD    "/>
    <x v="8551"/>
    <s v="3055"/>
    <s v="XWA55"/>
    <x v="66"/>
    <s v="Gas Distribution 374-387"/>
    <s v="Programs"/>
  </r>
  <r>
    <s v="XOR55"/>
    <x v="66"/>
    <x v="632"/>
    <x v="632"/>
    <s v="DIS-G S Cap Blanket"/>
    <d v="2013-11-01T00:00:00"/>
    <x v="4"/>
    <n v="201504"/>
    <x v="1"/>
    <x v="2"/>
    <s v="381000"/>
    <s v="068                                "/>
    <s v="00"/>
    <s v="UADD    "/>
    <x v="8552"/>
    <s v="3055"/>
    <s v="XOR55"/>
    <x v="66"/>
    <s v="Gas Distribution 374-387"/>
    <s v="Programs"/>
  </r>
  <r>
    <s v="XOR55"/>
    <x v="66"/>
    <x v="633"/>
    <x v="633"/>
    <s v="DIS-G S Cap Blanket"/>
    <d v="2013-11-01T00:00:00"/>
    <x v="4"/>
    <n v="201504"/>
    <x v="1"/>
    <x v="2"/>
    <s v="381000"/>
    <s v="068                                "/>
    <s v="00"/>
    <s v="UADD    "/>
    <x v="8553"/>
    <s v="3055"/>
    <s v="XOR55"/>
    <x v="66"/>
    <s v="Gas Distribution 374-387"/>
    <s v="Programs"/>
  </r>
  <r>
    <s v="XOR55"/>
    <x v="66"/>
    <x v="634"/>
    <x v="634"/>
    <s v="DIS-G S Cap Blanket"/>
    <d v="2013-11-01T00:00:00"/>
    <x v="4"/>
    <n v="201504"/>
    <x v="1"/>
    <x v="2"/>
    <s v="381000"/>
    <s v="068                                "/>
    <s v="00"/>
    <s v="UADD    "/>
    <x v="8554"/>
    <s v="3055"/>
    <s v="XOR55"/>
    <x v="66"/>
    <s v="Gas Distribution 374-387"/>
    <s v="Programs"/>
  </r>
  <r>
    <s v="XOR55"/>
    <x v="66"/>
    <x v="635"/>
    <x v="635"/>
    <s v="DIS-G S Cap Blanket"/>
    <d v="2013-11-01T00:00:00"/>
    <x v="4"/>
    <n v="201504"/>
    <x v="1"/>
    <x v="2"/>
    <s v="381000"/>
    <s v="068                                "/>
    <s v="00"/>
    <s v="UADD    "/>
    <x v="8555"/>
    <s v="3055"/>
    <s v="XOR55"/>
    <x v="66"/>
    <s v="Gas Distribution 374-387"/>
    <s v="Programs"/>
  </r>
  <r>
    <s v="XOR55"/>
    <x v="66"/>
    <x v="636"/>
    <x v="636"/>
    <s v="DIS-G S Cap Blanket"/>
    <d v="2013-11-01T00:00:00"/>
    <x v="4"/>
    <n v="201504"/>
    <x v="1"/>
    <x v="2"/>
    <s v="381000"/>
    <s v="068                                "/>
    <s v="00"/>
    <s v="UADD    "/>
    <x v="8556"/>
    <s v="3055"/>
    <s v="XOR55"/>
    <x v="66"/>
    <s v="Gas Distribution 374-387"/>
    <s v="Programs"/>
  </r>
  <r>
    <s v="YN925"/>
    <x v="67"/>
    <x v="639"/>
    <x v="639"/>
    <s v="GP-Cap Specific"/>
    <d v="2014-06-01T00:00:00"/>
    <x v="4"/>
    <n v="201504"/>
    <x v="1"/>
    <x v="4"/>
    <s v="395000"/>
    <s v="099                                "/>
    <s v="00"/>
    <s v="UADD    "/>
    <x v="8557"/>
    <s v="3117"/>
    <s v="YN925"/>
    <x v="67"/>
    <s v="Gas Distribution 374-387"/>
    <s v="Mandated"/>
  </r>
  <r>
    <s v="GN806"/>
    <x v="68"/>
    <x v="958"/>
    <x v="958"/>
    <s v="DIS-G N Cap Specific"/>
    <d v="2013-03-01T00:00:00"/>
    <x v="4"/>
    <n v="201504"/>
    <x v="1"/>
    <x v="1"/>
    <s v="376000"/>
    <s v="038                                "/>
    <s v="00"/>
    <s v="UADD    "/>
    <x v="8558"/>
    <s v="3246"/>
    <s v="GN806"/>
    <x v="68"/>
    <s v="Gas Distribution 374-387"/>
    <s v="Projects"/>
  </r>
  <r>
    <s v="YK424"/>
    <x v="69"/>
    <x v="644"/>
    <x v="644"/>
    <s v="PRD-Cap Blanket"/>
    <d v="1984-01-01T00:00:00"/>
    <x v="4"/>
    <n v="201504"/>
    <x v="0"/>
    <x v="3"/>
    <s v="311000"/>
    <s v="410                                "/>
    <s v="COL3"/>
    <s v="UADD    "/>
    <x v="8559"/>
    <s v="4116"/>
    <s v="YK424"/>
    <x v="69"/>
    <s v="Thermal 311-316"/>
    <s v="Programs"/>
  </r>
  <r>
    <s v="YK424"/>
    <x v="69"/>
    <x v="644"/>
    <x v="644"/>
    <s v="PRD-Cap Blanket"/>
    <d v="1984-01-01T00:00:00"/>
    <x v="4"/>
    <n v="201504"/>
    <x v="0"/>
    <x v="3"/>
    <s v="312000"/>
    <s v="410                                "/>
    <s v="COL3"/>
    <s v="UADD    "/>
    <x v="8560"/>
    <s v="4116"/>
    <s v="YK424"/>
    <x v="69"/>
    <s v="Thermal 311-316"/>
    <s v="Programs"/>
  </r>
  <r>
    <s v="YK424"/>
    <x v="69"/>
    <x v="644"/>
    <x v="644"/>
    <s v="PRD-Cap Blanket"/>
    <d v="1984-01-01T00:00:00"/>
    <x v="4"/>
    <n v="201504"/>
    <x v="0"/>
    <x v="3"/>
    <s v="314000"/>
    <s v="410                                "/>
    <s v="COL3"/>
    <s v="UADD    "/>
    <x v="8561"/>
    <s v="4116"/>
    <s v="YK424"/>
    <x v="69"/>
    <s v="Thermal 311-316"/>
    <s v="Programs"/>
  </r>
  <r>
    <s v="YK424"/>
    <x v="69"/>
    <x v="644"/>
    <x v="644"/>
    <s v="PRD-Cap Blanket"/>
    <d v="1984-01-01T00:00:00"/>
    <x v="4"/>
    <n v="201504"/>
    <x v="0"/>
    <x v="3"/>
    <s v="315000"/>
    <s v="410                                "/>
    <s v="COL3"/>
    <s v="UADD    "/>
    <x v="8562"/>
    <s v="4116"/>
    <s v="YK424"/>
    <x v="69"/>
    <s v="Thermal 311-316"/>
    <s v="Programs"/>
  </r>
  <r>
    <s v="YK424"/>
    <x v="69"/>
    <x v="644"/>
    <x v="644"/>
    <s v="PRD-Cap Blanket"/>
    <d v="1984-01-01T00:00:00"/>
    <x v="4"/>
    <n v="201504"/>
    <x v="0"/>
    <x v="3"/>
    <s v="316000"/>
    <s v="410                                "/>
    <s v="COL3"/>
    <s v="UADD    "/>
    <x v="8563"/>
    <s v="4116"/>
    <s v="YK424"/>
    <x v="69"/>
    <s v="Thermal 311-316"/>
    <s v="Programs"/>
  </r>
  <r>
    <s v="YK424"/>
    <x v="69"/>
    <x v="644"/>
    <x v="644"/>
    <s v="PRD-Cap Blanket"/>
    <d v="1984-01-01T00:00:00"/>
    <x v="4"/>
    <n v="201504"/>
    <x v="0"/>
    <x v="3"/>
    <s v="392000"/>
    <s v="410                                "/>
    <s v="COL3"/>
    <s v="UADD    "/>
    <x v="6238"/>
    <s v="4116"/>
    <s v="YK424"/>
    <x v="69"/>
    <s v="Thermal 311-316"/>
    <s v="Programs"/>
  </r>
  <r>
    <s v="YK424"/>
    <x v="69"/>
    <x v="645"/>
    <x v="645"/>
    <s v="PRD-Cap Blanket"/>
    <d v="1986-02-21T00:00:00"/>
    <x v="4"/>
    <n v="201504"/>
    <x v="0"/>
    <x v="3"/>
    <s v="311000"/>
    <s v="411                                "/>
    <s v="COL4"/>
    <s v="UADD    "/>
    <x v="8564"/>
    <s v="4116"/>
    <s v="YK424"/>
    <x v="69"/>
    <s v="Thermal 311-316"/>
    <s v="Programs"/>
  </r>
  <r>
    <s v="YK424"/>
    <x v="69"/>
    <x v="645"/>
    <x v="645"/>
    <s v="PRD-Cap Blanket"/>
    <d v="1986-02-21T00:00:00"/>
    <x v="4"/>
    <n v="201504"/>
    <x v="0"/>
    <x v="3"/>
    <s v="312000"/>
    <s v="411                                "/>
    <s v="COL4"/>
    <s v="UADD    "/>
    <x v="8565"/>
    <s v="4116"/>
    <s v="YK424"/>
    <x v="69"/>
    <s v="Thermal 311-316"/>
    <s v="Programs"/>
  </r>
  <r>
    <s v="YK424"/>
    <x v="69"/>
    <x v="645"/>
    <x v="645"/>
    <s v="PRD-Cap Blanket"/>
    <d v="1986-02-21T00:00:00"/>
    <x v="4"/>
    <n v="201504"/>
    <x v="0"/>
    <x v="3"/>
    <s v="314000"/>
    <s v="411                                "/>
    <s v="COL4"/>
    <s v="UADD    "/>
    <x v="8566"/>
    <s v="4116"/>
    <s v="YK424"/>
    <x v="69"/>
    <s v="Thermal 311-316"/>
    <s v="Programs"/>
  </r>
  <r>
    <s v="YK424"/>
    <x v="69"/>
    <x v="645"/>
    <x v="645"/>
    <s v="PRD-Cap Blanket"/>
    <d v="1986-02-21T00:00:00"/>
    <x v="4"/>
    <n v="201504"/>
    <x v="0"/>
    <x v="3"/>
    <s v="316000"/>
    <s v="411                                "/>
    <s v="COL4"/>
    <s v="UADD    "/>
    <x v="8567"/>
    <s v="4116"/>
    <s v="YK424"/>
    <x v="69"/>
    <s v="Thermal 311-316"/>
    <s v="Programs"/>
  </r>
  <r>
    <s v="YK424"/>
    <x v="69"/>
    <x v="645"/>
    <x v="645"/>
    <s v="PRD-Cap Blanket"/>
    <d v="1986-02-21T00:00:00"/>
    <x v="4"/>
    <n v="201504"/>
    <x v="0"/>
    <x v="3"/>
    <s v="392000"/>
    <s v="411                                "/>
    <s v="COL4"/>
    <s v="UADD    "/>
    <x v="8568"/>
    <s v="4116"/>
    <s v="YK424"/>
    <x v="69"/>
    <s v="Thermal 311-316"/>
    <s v="Programs"/>
  </r>
  <r>
    <s v="GG811"/>
    <x v="70"/>
    <x v="648"/>
    <x v="648"/>
    <s v="PRD-Cap Specific"/>
    <d v="2012-08-01T00:00:00"/>
    <x v="4"/>
    <n v="201504"/>
    <x v="0"/>
    <x v="3"/>
    <s v="331000"/>
    <s v="205                                "/>
    <s v="9MI"/>
    <s v="UADD    "/>
    <x v="8569"/>
    <s v="4140"/>
    <s v="GG811"/>
    <x v="70"/>
    <s v="Hydro 331-336"/>
    <s v="Projects"/>
  </r>
  <r>
    <s v="AG102"/>
    <x v="71"/>
    <x v="1054"/>
    <x v="1054"/>
    <s v="GP-Cap Specific"/>
    <d v="2011-10-24T00:00:00"/>
    <x v="4"/>
    <n v="201504"/>
    <x v="0"/>
    <x v="3"/>
    <s v="391100"/>
    <s v="098                                "/>
    <s v="00"/>
    <s v="UADD    "/>
    <x v="8570"/>
    <s v="4147"/>
    <s v="AG102"/>
    <x v="71"/>
    <s v="Hydro 331-336"/>
    <s v="Programs"/>
  </r>
  <r>
    <s v="AG102"/>
    <x v="71"/>
    <x v="1147"/>
    <x v="1147"/>
    <s v="GP-Cap Specific"/>
    <d v="2011-12-01T00:00:00"/>
    <x v="4"/>
    <n v="201504"/>
    <x v="0"/>
    <x v="3"/>
    <s v="303100"/>
    <s v="098                                "/>
    <s v="00"/>
    <s v="UADD    "/>
    <x v="8571"/>
    <s v="4147"/>
    <s v="AG102"/>
    <x v="71"/>
    <s v="Hydro 331-336"/>
    <s v="Programs"/>
  </r>
  <r>
    <s v="AG102"/>
    <x v="71"/>
    <x v="1148"/>
    <x v="1148"/>
    <s v="PRD-Cap Specific"/>
    <d v="2014-06-01T00:00:00"/>
    <x v="4"/>
    <n v="201504"/>
    <x v="0"/>
    <x v="3"/>
    <s v="331000"/>
    <s v="098                                "/>
    <s v="PSTGCC"/>
    <s v="UADD    "/>
    <x v="8572"/>
    <s v="4147"/>
    <s v="AG102"/>
    <x v="71"/>
    <s v="Hydro 331-336"/>
    <s v="Programs"/>
  </r>
  <r>
    <s v="AG103"/>
    <x v="72"/>
    <x v="657"/>
    <x v="657"/>
    <s v="PRD-Cap Specific"/>
    <d v="2014-09-01T00:00:00"/>
    <x v="4"/>
    <n v="201504"/>
    <x v="0"/>
    <x v="3"/>
    <s v="331000"/>
    <s v="203                                "/>
    <s v="LL"/>
    <s v="UADD    "/>
    <x v="8573"/>
    <s v="4148"/>
    <s v="AG103"/>
    <x v="72"/>
    <s v="Hydro 331-336"/>
    <s v="Programs"/>
  </r>
  <r>
    <s v="AG103"/>
    <x v="72"/>
    <x v="1057"/>
    <x v="1057"/>
    <s v="PRD-Cap Specific"/>
    <d v="2014-08-01T00:00:00"/>
    <x v="4"/>
    <n v="201504"/>
    <x v="0"/>
    <x v="3"/>
    <s v="333000"/>
    <s v="401                                "/>
    <s v="NOX"/>
    <s v="UADD    "/>
    <x v="8574"/>
    <s v="4148"/>
    <s v="AG103"/>
    <x v="72"/>
    <s v="Hydro 331-336"/>
    <s v="Programs"/>
  </r>
  <r>
    <s v="AG103"/>
    <x v="72"/>
    <x v="1058"/>
    <x v="1058"/>
    <s v="PRD-Cap Specific"/>
    <d v="2014-01-01T00:00:00"/>
    <x v="4"/>
    <n v="201504"/>
    <x v="0"/>
    <x v="3"/>
    <s v="331000"/>
    <s v="401                                "/>
    <s v="NOX"/>
    <s v="UADD    "/>
    <x v="8575"/>
    <s v="4148"/>
    <s v="AG103"/>
    <x v="72"/>
    <s v="Hydro 331-336"/>
    <s v="Programs"/>
  </r>
  <r>
    <s v="AG104"/>
    <x v="73"/>
    <x v="1149"/>
    <x v="1149"/>
    <s v="PRD-Cap Specific"/>
    <d v="2015-02-01T00:00:00"/>
    <x v="4"/>
    <n v="201504"/>
    <x v="0"/>
    <x v="3"/>
    <s v="311000"/>
    <s v="212                                "/>
    <s v="KFG"/>
    <s v="UADD    "/>
    <x v="8576"/>
    <s v="4149"/>
    <s v="AG104"/>
    <x v="73"/>
    <s v="Other Elec Production / Turbines 340-346"/>
    <s v="Programs"/>
  </r>
  <r>
    <s v="AG104"/>
    <x v="73"/>
    <x v="664"/>
    <x v="664"/>
    <s v="PRD-Cap Specific"/>
    <d v="2013-12-01T00:00:00"/>
    <x v="4"/>
    <n v="201504"/>
    <x v="0"/>
    <x v="3"/>
    <s v="315000"/>
    <s v="212                                "/>
    <s v="KFG"/>
    <s v="UADD    "/>
    <x v="8577"/>
    <s v="4149"/>
    <s v="AG104"/>
    <x v="73"/>
    <s v="Other Elec Production / Turbines 340-346"/>
    <s v="Programs"/>
  </r>
  <r>
    <s v="AG109"/>
    <x v="75"/>
    <x v="1060"/>
    <x v="1060"/>
    <s v="PRD-Cap Specific"/>
    <d v="2010-09-01T00:00:00"/>
    <x v="4"/>
    <n v="201504"/>
    <x v="0"/>
    <x v="3"/>
    <s v="311000"/>
    <s v="212                                "/>
    <s v="KFG"/>
    <s v="UADD    "/>
    <x v="8578"/>
    <s v="4151"/>
    <s v="AG109"/>
    <x v="75"/>
    <s v="Thermal 311-316"/>
    <s v="Projects"/>
  </r>
  <r>
    <s v="DG100"/>
    <x v="124"/>
    <x v="1061"/>
    <x v="1061"/>
    <s v="PRD-Cap Specific"/>
    <d v="2011-01-21T00:00:00"/>
    <x v="4"/>
    <n v="201504"/>
    <x v="0"/>
    <x v="3"/>
    <s v="334000"/>
    <s v="202                                "/>
    <s v="LF"/>
    <s v="UADD    "/>
    <x v="8579"/>
    <s v="4152"/>
    <s v="DG100"/>
    <x v="124"/>
    <s v="Hydro 331-336"/>
    <s v="Projects"/>
  </r>
  <r>
    <s v="JG300"/>
    <x v="125"/>
    <x v="1062"/>
    <x v="1062"/>
    <s v="PRD-Cap Specific"/>
    <d v="2014-02-01T00:00:00"/>
    <x v="4"/>
    <n v="201504"/>
    <x v="0"/>
    <x v="3"/>
    <s v="334000"/>
    <s v="401                                "/>
    <s v="NOX"/>
    <s v="UADD    "/>
    <x v="8580"/>
    <s v="4166"/>
    <s v="JG300"/>
    <x v="125"/>
    <s v="Hydro 331-336"/>
    <s v="Projects"/>
  </r>
  <r>
    <s v="05P92"/>
    <x v="77"/>
    <x v="1063"/>
    <x v="1063"/>
    <s v="GP-Cap Specific"/>
    <d v="2013-04-01T00:00:00"/>
    <x v="4"/>
    <n v="201504"/>
    <x v="2"/>
    <x v="4"/>
    <s v="303100"/>
    <s v="099                                "/>
    <s v="00"/>
    <s v="NURV    "/>
    <x v="8581"/>
    <s v="5005"/>
    <s v="05P92"/>
    <x v="77"/>
    <s v="Software 303"/>
    <s v="Mandated"/>
  </r>
  <r>
    <s v="05P92"/>
    <x v="77"/>
    <x v="1063"/>
    <x v="1063"/>
    <s v="GP-Cap Specific"/>
    <d v="2013-04-01T00:00:00"/>
    <x v="4"/>
    <n v="201504"/>
    <x v="2"/>
    <x v="4"/>
    <s v="391101"/>
    <s v="099                                "/>
    <s v="00"/>
    <s v="CFNU    "/>
    <x v="8582"/>
    <s v="5005"/>
    <s v="05P92"/>
    <x v="77"/>
    <s v="Software 303"/>
    <s v="Mandated"/>
  </r>
  <r>
    <s v="05P92"/>
    <x v="77"/>
    <x v="1063"/>
    <x v="1063"/>
    <s v="GP-Cap Specific"/>
    <d v="2013-04-01T00:00:00"/>
    <x v="4"/>
    <n v="201504"/>
    <x v="2"/>
    <x v="4"/>
    <s v="391101"/>
    <s v="099                                "/>
    <s v="00"/>
    <s v="NURV    "/>
    <x v="8583"/>
    <s v="5005"/>
    <s v="05P92"/>
    <x v="77"/>
    <s v="Software 303"/>
    <s v="Mandated"/>
  </r>
  <r>
    <s v="05P92"/>
    <x v="77"/>
    <x v="672"/>
    <x v="672"/>
    <s v="GP-Cap Specific"/>
    <d v="2012-04-24T00:00:00"/>
    <x v="4"/>
    <n v="201504"/>
    <x v="2"/>
    <x v="4"/>
    <s v="303100"/>
    <s v="099                                "/>
    <s v="00"/>
    <s v="UADD    "/>
    <x v="8584"/>
    <s v="5005"/>
    <s v="05P92"/>
    <x v="77"/>
    <s v="Software 303"/>
    <s v="Mandated"/>
  </r>
  <r>
    <s v="05P92"/>
    <x v="77"/>
    <x v="672"/>
    <x v="672"/>
    <s v="GP-Cap Specific"/>
    <d v="2012-04-24T00:00:00"/>
    <x v="4"/>
    <n v="201504"/>
    <x v="2"/>
    <x v="4"/>
    <s v="391100"/>
    <s v="099                                "/>
    <s v="00"/>
    <s v="UADD    "/>
    <x v="8585"/>
    <s v="5005"/>
    <s v="05P92"/>
    <x v="77"/>
    <s v="Software 303"/>
    <s v="Mandated"/>
  </r>
  <r>
    <s v="05P92"/>
    <x v="77"/>
    <x v="675"/>
    <x v="675"/>
    <s v="GP-Cap Blanket"/>
    <d v="2011-12-29T00:00:00"/>
    <x v="4"/>
    <n v="201504"/>
    <x v="2"/>
    <x v="4"/>
    <s v="391100"/>
    <s v="099                                "/>
    <s v="00"/>
    <s v="UADD    "/>
    <x v="8586"/>
    <s v="5005"/>
    <s v="05P92"/>
    <x v="77"/>
    <s v="Software 303"/>
    <s v="Mandated"/>
  </r>
  <r>
    <s v="05P94"/>
    <x v="77"/>
    <x v="676"/>
    <x v="676"/>
    <s v="GP-Cap Blanket"/>
    <d v="2009-01-16T00:00:00"/>
    <x v="4"/>
    <n v="201504"/>
    <x v="2"/>
    <x v="4"/>
    <s v="303100"/>
    <s v="099                                "/>
    <s v="00"/>
    <s v="UADD    "/>
    <x v="8587"/>
    <s v="5005"/>
    <s v="05P94"/>
    <x v="77"/>
    <s v="Software 303"/>
    <s v="Mandated"/>
  </r>
  <r>
    <s v="05P94"/>
    <x v="77"/>
    <x v="1150"/>
    <x v="1150"/>
    <s v="GP-Cap Specific"/>
    <d v="2015-01-01T00:00:00"/>
    <x v="4"/>
    <n v="201504"/>
    <x v="2"/>
    <x v="4"/>
    <s v="391101"/>
    <s v="099                                "/>
    <s v="00"/>
    <s v="UADD    "/>
    <x v="8588"/>
    <s v="5005"/>
    <s v="05P94"/>
    <x v="77"/>
    <s v="Software 303"/>
    <s v="Mandated"/>
  </r>
  <r>
    <s v="05P94"/>
    <x v="77"/>
    <x v="1151"/>
    <x v="1151"/>
    <s v="GP-Cap Specific"/>
    <d v="2015-01-01T00:00:00"/>
    <x v="4"/>
    <n v="201504"/>
    <x v="2"/>
    <x v="4"/>
    <s v="391101"/>
    <s v="099                                "/>
    <s v="00"/>
    <s v="UADD    "/>
    <x v="8589"/>
    <s v="5005"/>
    <s v="05P94"/>
    <x v="77"/>
    <s v="Software 303"/>
    <s v="Mandated"/>
  </r>
  <r>
    <s v="05P94"/>
    <x v="77"/>
    <x v="1152"/>
    <x v="1152"/>
    <s v="GP-Cap Specific"/>
    <d v="2015-01-01T00:00:00"/>
    <x v="4"/>
    <n v="201504"/>
    <x v="2"/>
    <x v="4"/>
    <s v="391101"/>
    <s v="099                                "/>
    <s v="00"/>
    <s v="UADD    "/>
    <x v="8590"/>
    <s v="5005"/>
    <s v="05P94"/>
    <x v="77"/>
    <s v="Software 303"/>
    <s v="Mandated"/>
  </r>
  <r>
    <s v="05P94"/>
    <x v="77"/>
    <x v="1153"/>
    <x v="1153"/>
    <s v="GP-Cap Specific"/>
    <d v="2015-01-01T00:00:00"/>
    <x v="4"/>
    <n v="201504"/>
    <x v="2"/>
    <x v="4"/>
    <s v="391101"/>
    <s v="099                                "/>
    <s v="00"/>
    <s v="UADD    "/>
    <x v="8591"/>
    <s v="5005"/>
    <s v="05P94"/>
    <x v="77"/>
    <s v="Software 303"/>
    <s v="Mandated"/>
  </r>
  <r>
    <s v="05P92"/>
    <x v="77"/>
    <x v="678"/>
    <x v="678"/>
    <s v="GP-Cap Blanket"/>
    <d v="2009-01-16T00:00:00"/>
    <x v="4"/>
    <n v="201504"/>
    <x v="2"/>
    <x v="4"/>
    <s v="397200"/>
    <s v="099                                "/>
    <s v="00"/>
    <s v="UADD    "/>
    <x v="8592"/>
    <s v="5005"/>
    <s v="05P92"/>
    <x v="77"/>
    <s v="Software 303"/>
    <s v="Mandated"/>
  </r>
  <r>
    <s v="05P96"/>
    <x v="77"/>
    <x v="959"/>
    <x v="959"/>
    <s v="GP-Cap Specific"/>
    <d v="2014-01-01T00:00:00"/>
    <x v="4"/>
    <n v="201504"/>
    <x v="2"/>
    <x v="4"/>
    <s v="397000"/>
    <s v="099                                "/>
    <s v="SYSNE"/>
    <s v="UADD    "/>
    <x v="8593"/>
    <s v="5005"/>
    <s v="05P96"/>
    <x v="77"/>
    <s v="Software 303"/>
    <s v="Mandated"/>
  </r>
  <r>
    <s v="05P96"/>
    <x v="77"/>
    <x v="1064"/>
    <x v="1064"/>
    <s v="GP-Cap Specific"/>
    <d v="2014-01-01T00:00:00"/>
    <x v="4"/>
    <n v="201504"/>
    <x v="0"/>
    <x v="3"/>
    <s v="397000"/>
    <s v="098                                "/>
    <s v="CGCCOM"/>
    <s v="UADD    "/>
    <x v="8594"/>
    <s v="5005"/>
    <s v="05P96"/>
    <x v="77"/>
    <s v="Software 303"/>
    <s v="Mandated"/>
  </r>
  <r>
    <s v="05P96"/>
    <x v="77"/>
    <x v="868"/>
    <x v="868"/>
    <s v="SUBCOM-Cap Specific"/>
    <d v="2014-01-01T00:00:00"/>
    <x v="4"/>
    <n v="201504"/>
    <x v="0"/>
    <x v="5"/>
    <s v="397000"/>
    <s v="048                                "/>
    <s v="NRC"/>
    <s v="UADD    "/>
    <x v="8595"/>
    <s v="5005"/>
    <s v="05P96"/>
    <x v="77"/>
    <s v="Software 303"/>
    <s v="Mandated"/>
  </r>
  <r>
    <s v="05P91"/>
    <x v="77"/>
    <x v="681"/>
    <x v="681"/>
    <s v="GP-Cap Blanket"/>
    <d v="2010-02-01T00:00:00"/>
    <x v="4"/>
    <n v="201504"/>
    <x v="2"/>
    <x v="4"/>
    <s v="391100"/>
    <s v="099                                "/>
    <s v="00"/>
    <s v="UADD    "/>
    <x v="8596"/>
    <s v="5005"/>
    <s v="05P91"/>
    <x v="77"/>
    <s v="Software 303"/>
    <s v="Mandated"/>
  </r>
  <r>
    <s v="05P91"/>
    <x v="77"/>
    <x v="682"/>
    <x v="682"/>
    <s v="GP-Cap Blanket"/>
    <d v="2009-01-16T00:00:00"/>
    <x v="4"/>
    <n v="201504"/>
    <x v="2"/>
    <x v="4"/>
    <s v="303110"/>
    <s v="099                                "/>
    <s v="00"/>
    <s v="UADD    "/>
    <x v="8597"/>
    <s v="5005"/>
    <s v="05P91"/>
    <x v="77"/>
    <s v="Software 303"/>
    <s v="Mandated"/>
  </r>
  <r>
    <s v="05P91"/>
    <x v="77"/>
    <x v="683"/>
    <x v="683"/>
    <s v="GP-Cap Blanket"/>
    <d v="2009-01-16T00:00:00"/>
    <x v="4"/>
    <n v="201504"/>
    <x v="2"/>
    <x v="4"/>
    <s v="303100"/>
    <s v="099                                "/>
    <s v="00"/>
    <s v="UADD    "/>
    <x v="8598"/>
    <s v="5005"/>
    <s v="05P91"/>
    <x v="77"/>
    <s v="Software 303"/>
    <s v="Mandated"/>
  </r>
  <r>
    <s v="05P93"/>
    <x v="77"/>
    <x v="685"/>
    <x v="685"/>
    <s v="GP-Cap Specific"/>
    <d v="2012-03-05T00:00:00"/>
    <x v="4"/>
    <n v="201504"/>
    <x v="2"/>
    <x v="4"/>
    <s v="391100"/>
    <s v="099                                "/>
    <s v="00"/>
    <s v="UADD    "/>
    <x v="8599"/>
    <s v="5005"/>
    <s v="05P93"/>
    <x v="77"/>
    <s v="Software 303"/>
    <s v="Mandated"/>
  </r>
  <r>
    <s v="05P93"/>
    <x v="77"/>
    <x v="1065"/>
    <x v="1065"/>
    <s v="GP-Cap Specific"/>
    <d v="2013-05-01T00:00:00"/>
    <x v="4"/>
    <n v="201504"/>
    <x v="2"/>
    <x v="4"/>
    <s v="391101"/>
    <s v="099                                "/>
    <s v="00"/>
    <s v="UADD    "/>
    <x v="8600"/>
    <s v="5005"/>
    <s v="05P93"/>
    <x v="77"/>
    <s v="Software 303"/>
    <s v="Mandated"/>
  </r>
  <r>
    <s v="05P93"/>
    <x v="77"/>
    <x v="691"/>
    <x v="691"/>
    <s v="GP-Cap Specific"/>
    <d v="2013-04-01T00:00:00"/>
    <x v="4"/>
    <n v="201504"/>
    <x v="2"/>
    <x v="4"/>
    <s v="397000"/>
    <s v="099                                "/>
    <s v="SYSNE"/>
    <s v="UADD    "/>
    <x v="8601"/>
    <s v="5005"/>
    <s v="05P93"/>
    <x v="77"/>
    <s v="Software 303"/>
    <s v="Mandated"/>
  </r>
  <r>
    <s v="05P93"/>
    <x v="77"/>
    <x v="694"/>
    <x v="694"/>
    <s v="GP-Cap Specific"/>
    <d v="2008-08-18T00:00:00"/>
    <x v="4"/>
    <n v="201504"/>
    <x v="2"/>
    <x v="4"/>
    <s v="303100"/>
    <s v="099                                "/>
    <s v="00"/>
    <s v="UADD    "/>
    <x v="8602"/>
    <s v="5005"/>
    <s v="05P93"/>
    <x v="77"/>
    <s v="Software 303"/>
    <s v="Mandated"/>
  </r>
  <r>
    <s v="05P93"/>
    <x v="77"/>
    <x v="694"/>
    <x v="694"/>
    <s v="GP-Cap Specific"/>
    <d v="2008-08-18T00:00:00"/>
    <x v="4"/>
    <n v="201504"/>
    <x v="2"/>
    <x v="4"/>
    <s v="391100"/>
    <s v="099                                "/>
    <s v="00"/>
    <s v="UADD    "/>
    <x v="8603"/>
    <s v="5005"/>
    <s v="05P93"/>
    <x v="77"/>
    <s v="Software 303"/>
    <s v="Mandated"/>
  </r>
  <r>
    <s v="05P96"/>
    <x v="77"/>
    <x v="695"/>
    <x v="695"/>
    <s v="GP-Cap Blanket"/>
    <d v="2009-08-25T00:00:00"/>
    <x v="4"/>
    <n v="201504"/>
    <x v="2"/>
    <x v="4"/>
    <s v="391100"/>
    <s v="099                                "/>
    <s v="00"/>
    <s v="UADD    "/>
    <x v="8604"/>
    <s v="5005"/>
    <s v="05P96"/>
    <x v="77"/>
    <s v="Software 303"/>
    <s v="Mandated"/>
  </r>
  <r>
    <s v="05P93"/>
    <x v="77"/>
    <x v="1068"/>
    <x v="1068"/>
    <s v="GP-Cap Specific"/>
    <d v="2011-07-21T00:00:00"/>
    <x v="4"/>
    <n v="201504"/>
    <x v="2"/>
    <x v="4"/>
    <s v="391101"/>
    <s v="099                                "/>
    <s v="00"/>
    <s v="UADD    "/>
    <x v="8605"/>
    <s v="5005"/>
    <s v="05P93"/>
    <x v="77"/>
    <s v="Software 303"/>
    <s v="Mandated"/>
  </r>
  <r>
    <s v="05P97"/>
    <x v="77"/>
    <x v="697"/>
    <x v="697"/>
    <s v="GP-Cap Blanket"/>
    <d v="2012-02-01T00:00:00"/>
    <x v="4"/>
    <n v="201504"/>
    <x v="2"/>
    <x v="4"/>
    <s v="303100"/>
    <s v="099                                "/>
    <s v="00"/>
    <s v="UADD    "/>
    <x v="8606"/>
    <s v="5005"/>
    <s v="05P97"/>
    <x v="77"/>
    <s v="Software 303"/>
    <s v="Mandated"/>
  </r>
  <r>
    <s v="05P91"/>
    <x v="77"/>
    <x v="700"/>
    <x v="700"/>
    <s v="GP-Cap Specific"/>
    <d v="2013-09-01T00:00:00"/>
    <x v="4"/>
    <n v="201504"/>
    <x v="2"/>
    <x v="4"/>
    <s v="303100"/>
    <s v="099                                "/>
    <s v="00"/>
    <s v="UADD    "/>
    <x v="8607"/>
    <s v="5005"/>
    <s v="05P91"/>
    <x v="77"/>
    <s v="Software 303"/>
    <s v="Mandated"/>
  </r>
  <r>
    <s v="05P91"/>
    <x v="77"/>
    <x v="701"/>
    <x v="701"/>
    <s v="GP-Cap Specific"/>
    <d v="2012-01-27T00:00:00"/>
    <x v="4"/>
    <n v="201504"/>
    <x v="2"/>
    <x v="4"/>
    <s v="303100"/>
    <s v="099                                "/>
    <s v="00"/>
    <s v="CFNU    "/>
    <x v="8608"/>
    <s v="5005"/>
    <s v="05P91"/>
    <x v="77"/>
    <s v="Software 303"/>
    <s v="Mandated"/>
  </r>
  <r>
    <s v="05P91"/>
    <x v="77"/>
    <x v="701"/>
    <x v="701"/>
    <s v="GP-Cap Specific"/>
    <d v="2012-01-27T00:00:00"/>
    <x v="4"/>
    <n v="201504"/>
    <x v="2"/>
    <x v="4"/>
    <s v="391101"/>
    <s v="099                                "/>
    <s v="00"/>
    <s v="CFNU    "/>
    <x v="8609"/>
    <s v="5005"/>
    <s v="05P91"/>
    <x v="77"/>
    <s v="Software 303"/>
    <s v="Mandated"/>
  </r>
  <r>
    <s v="06P93"/>
    <x v="78"/>
    <x v="1069"/>
    <x v="1069"/>
    <s v="GP-Cap Specific"/>
    <d v="2014-02-01T00:00:00"/>
    <x v="4"/>
    <n v="201504"/>
    <x v="2"/>
    <x v="4"/>
    <s v="391101"/>
    <s v="099                                "/>
    <s v="00"/>
    <s v="UADD    "/>
    <x v="8610"/>
    <s v="5006"/>
    <s v="06P93"/>
    <x v="78"/>
    <s v="Software 303"/>
    <s v="Programs"/>
  </r>
  <r>
    <s v="06W95"/>
    <x v="78"/>
    <x v="702"/>
    <x v="702"/>
    <s v="GP-Cap Blanket"/>
    <d v="2012-02-01T00:00:00"/>
    <x v="4"/>
    <n v="201504"/>
    <x v="2"/>
    <x v="4"/>
    <s v="303100"/>
    <s v="099                                "/>
    <s v="00"/>
    <s v="UADD    "/>
    <x v="8611"/>
    <s v="5006"/>
    <s v="06W95"/>
    <x v="78"/>
    <s v="Software 303"/>
    <s v="Programs"/>
  </r>
  <r>
    <s v="06P95"/>
    <x v="78"/>
    <x v="703"/>
    <x v="703"/>
    <s v="GP-Cap Blanket"/>
    <d v="2009-01-16T00:00:00"/>
    <x v="4"/>
    <n v="201504"/>
    <x v="2"/>
    <x v="4"/>
    <s v="303100"/>
    <s v="099                                "/>
    <s v="00"/>
    <s v="UADD    "/>
    <x v="8612"/>
    <s v="5006"/>
    <s v="06P95"/>
    <x v="78"/>
    <s v="Software 303"/>
    <s v="Programs"/>
  </r>
  <r>
    <s v="06W95"/>
    <x v="78"/>
    <x v="1070"/>
    <x v="1070"/>
    <s v="GP-Cap Specific"/>
    <d v="2013-12-01T00:00:00"/>
    <x v="4"/>
    <n v="201504"/>
    <x v="2"/>
    <x v="4"/>
    <s v="303100"/>
    <s v="099                                "/>
    <s v="00"/>
    <s v="UADD    "/>
    <x v="8613"/>
    <s v="5006"/>
    <s v="06W95"/>
    <x v="78"/>
    <s v="Software 303"/>
    <s v="Programs"/>
  </r>
  <r>
    <s v="06P92"/>
    <x v="78"/>
    <x v="704"/>
    <x v="704"/>
    <s v="GP-Cap Blanket"/>
    <d v="2011-12-29T00:00:00"/>
    <x v="4"/>
    <n v="201504"/>
    <x v="2"/>
    <x v="4"/>
    <s v="391100"/>
    <s v="099                                "/>
    <s v="00"/>
    <s v="UADD    "/>
    <x v="8614"/>
    <s v="5006"/>
    <s v="06P92"/>
    <x v="78"/>
    <s v="Software 303"/>
    <s v="Programs"/>
  </r>
  <r>
    <s v="06P92"/>
    <x v="78"/>
    <x v="705"/>
    <x v="705"/>
    <s v="GP-Cap Blanket"/>
    <d v="2009-01-16T00:00:00"/>
    <x v="4"/>
    <n v="201504"/>
    <x v="2"/>
    <x v="4"/>
    <s v="397200"/>
    <s v="099                                "/>
    <s v="00"/>
    <s v="UADD    "/>
    <x v="8615"/>
    <s v="5006"/>
    <s v="06P92"/>
    <x v="78"/>
    <s v="Software 303"/>
    <s v="Programs"/>
  </r>
  <r>
    <s v="06P94"/>
    <x v="78"/>
    <x v="706"/>
    <x v="706"/>
    <s v="GP-Cap Blanket"/>
    <d v="2009-05-01T00:00:00"/>
    <x v="4"/>
    <n v="201504"/>
    <x v="2"/>
    <x v="4"/>
    <s v="391100"/>
    <s v="099                                "/>
    <s v="00"/>
    <s v="UADD    "/>
    <x v="8616"/>
    <s v="5006"/>
    <s v="06P94"/>
    <x v="78"/>
    <s v="Software 303"/>
    <s v="Programs"/>
  </r>
  <r>
    <s v="06W92"/>
    <x v="78"/>
    <x v="708"/>
    <x v="708"/>
    <s v="GP-Cap Blanket"/>
    <d v="2011-12-29T00:00:00"/>
    <x v="4"/>
    <n v="201504"/>
    <x v="2"/>
    <x v="4"/>
    <s v="303100"/>
    <s v="099                                "/>
    <s v="00"/>
    <s v="UADD    "/>
    <x v="8617"/>
    <s v="5006"/>
    <s v="06W92"/>
    <x v="78"/>
    <s v="Software 303"/>
    <s v="Programs"/>
  </r>
  <r>
    <s v="06P91"/>
    <x v="78"/>
    <x v="709"/>
    <x v="709"/>
    <s v="GP-Cap Blanket"/>
    <d v="2009-01-16T00:00:00"/>
    <x v="4"/>
    <n v="201504"/>
    <x v="2"/>
    <x v="4"/>
    <s v="391100"/>
    <s v="099                                "/>
    <s v="00"/>
    <s v="UADD    "/>
    <x v="8618"/>
    <s v="5006"/>
    <s v="06P91"/>
    <x v="78"/>
    <s v="Software 303"/>
    <s v="Programs"/>
  </r>
  <r>
    <s v="06P91"/>
    <x v="78"/>
    <x v="710"/>
    <x v="710"/>
    <s v="GP-Cap Blanket"/>
    <d v="2009-01-16T00:00:00"/>
    <x v="4"/>
    <n v="201504"/>
    <x v="2"/>
    <x v="4"/>
    <s v="303110"/>
    <s v="099                                "/>
    <s v="00"/>
    <s v="UADD    "/>
    <x v="8619"/>
    <s v="5006"/>
    <s v="06P91"/>
    <x v="78"/>
    <s v="Software 303"/>
    <s v="Programs"/>
  </r>
  <r>
    <s v="06P91"/>
    <x v="78"/>
    <x v="711"/>
    <x v="711"/>
    <s v="GP-Cap Blanket"/>
    <d v="2009-01-16T00:00:00"/>
    <x v="4"/>
    <n v="201504"/>
    <x v="2"/>
    <x v="4"/>
    <s v="303100"/>
    <s v="099                                "/>
    <s v="00"/>
    <s v="UADD    "/>
    <x v="8620"/>
    <s v="5006"/>
    <s v="06P91"/>
    <x v="78"/>
    <s v="Software 303"/>
    <s v="Programs"/>
  </r>
  <r>
    <s v="06P92"/>
    <x v="78"/>
    <x v="1071"/>
    <x v="1071"/>
    <s v="GP-Cap Specific"/>
    <d v="2014-01-01T00:00:00"/>
    <x v="4"/>
    <n v="201504"/>
    <x v="2"/>
    <x v="1"/>
    <s v="303100"/>
    <s v="038                                "/>
    <s v="00"/>
    <s v="UADD    "/>
    <x v="8621"/>
    <s v="5006"/>
    <s v="06P92"/>
    <x v="78"/>
    <s v="Software 303"/>
    <s v="Programs"/>
  </r>
  <r>
    <s v="06P92"/>
    <x v="78"/>
    <x v="1071"/>
    <x v="1071"/>
    <s v="GP-Cap Specific"/>
    <d v="2014-01-01T00:00:00"/>
    <x v="4"/>
    <n v="201504"/>
    <x v="2"/>
    <x v="1"/>
    <s v="391101"/>
    <s v="038                                "/>
    <s v="00"/>
    <s v="UADD    "/>
    <x v="8622"/>
    <s v="5006"/>
    <s v="06P92"/>
    <x v="78"/>
    <s v="Software 303"/>
    <s v="Programs"/>
  </r>
  <r>
    <s v="06P92"/>
    <x v="78"/>
    <x v="1072"/>
    <x v="1072"/>
    <s v="GP-Cap Specific"/>
    <d v="2014-05-01T00:00:00"/>
    <x v="4"/>
    <n v="201504"/>
    <x v="2"/>
    <x v="4"/>
    <s v="303100"/>
    <s v="099                                "/>
    <s v="00"/>
    <s v="UADD    "/>
    <x v="8623"/>
    <s v="5006"/>
    <s v="06P92"/>
    <x v="78"/>
    <s v="Software 303"/>
    <s v="Programs"/>
  </r>
  <r>
    <s v="06P92"/>
    <x v="78"/>
    <x v="1072"/>
    <x v="1072"/>
    <s v="GP-Cap Specific"/>
    <d v="2014-05-01T00:00:00"/>
    <x v="4"/>
    <n v="201504"/>
    <x v="2"/>
    <x v="4"/>
    <s v="391101"/>
    <s v="099                                "/>
    <s v="00"/>
    <s v="UADD    "/>
    <x v="8624"/>
    <s v="5006"/>
    <s v="06P92"/>
    <x v="78"/>
    <s v="Software 303"/>
    <s v="Programs"/>
  </r>
  <r>
    <s v="06P93"/>
    <x v="78"/>
    <x v="1154"/>
    <x v="1154"/>
    <s v="GP-Cap Specific"/>
    <d v="2014-02-01T00:00:00"/>
    <x v="4"/>
    <n v="201504"/>
    <x v="2"/>
    <x v="4"/>
    <s v="391101"/>
    <s v="099                                "/>
    <s v="00"/>
    <s v="CFNU    "/>
    <x v="8625"/>
    <s v="5006"/>
    <s v="06P93"/>
    <x v="78"/>
    <s v="Software 303"/>
    <s v="Programs"/>
  </r>
  <r>
    <s v="06P93"/>
    <x v="78"/>
    <x v="1154"/>
    <x v="1154"/>
    <s v="GP-Cap Specific"/>
    <d v="2014-02-01T00:00:00"/>
    <x v="4"/>
    <n v="201504"/>
    <x v="2"/>
    <x v="4"/>
    <s v="391101"/>
    <s v="099                                "/>
    <s v="00"/>
    <s v="NURV    "/>
    <x v="8626"/>
    <s v="5006"/>
    <s v="06P93"/>
    <x v="78"/>
    <s v="Software 303"/>
    <s v="Programs"/>
  </r>
  <r>
    <s v="06W93"/>
    <x v="78"/>
    <x v="713"/>
    <x v="713"/>
    <s v="GP-Cap Blanket"/>
    <d v="2009-07-01T00:00:00"/>
    <x v="4"/>
    <n v="201504"/>
    <x v="2"/>
    <x v="4"/>
    <s v="303100"/>
    <s v="099                                "/>
    <s v="00"/>
    <s v="UADD    "/>
    <x v="8627"/>
    <s v="5006"/>
    <s v="06W93"/>
    <x v="78"/>
    <s v="Software 303"/>
    <s v="Programs"/>
  </r>
  <r>
    <s v="13P09"/>
    <x v="78"/>
    <x v="715"/>
    <x v="715"/>
    <s v="GP-Cap Specific"/>
    <d v="2010-02-01T00:00:00"/>
    <x v="4"/>
    <n v="201504"/>
    <x v="2"/>
    <x v="4"/>
    <s v="397000"/>
    <s v="099                                "/>
    <s v="SPOTE"/>
    <s v="UADD    "/>
    <x v="8628"/>
    <s v="5006"/>
    <s v="13P09"/>
    <x v="78"/>
    <s v="Software 303"/>
    <s v="Programs"/>
  </r>
  <r>
    <s v="06P93"/>
    <x v="78"/>
    <x v="964"/>
    <x v="964"/>
    <s v="GP-Cap Specific"/>
    <d v="2010-09-20T00:00:00"/>
    <x v="4"/>
    <n v="201504"/>
    <x v="2"/>
    <x v="4"/>
    <s v="391101"/>
    <s v="099                                "/>
    <s v="00"/>
    <s v="UADD    "/>
    <x v="8629"/>
    <s v="5006"/>
    <s v="06P93"/>
    <x v="78"/>
    <s v="Software 303"/>
    <s v="Programs"/>
  </r>
  <r>
    <s v="06P93"/>
    <x v="78"/>
    <x v="964"/>
    <x v="964"/>
    <s v="GP-Cap Specific"/>
    <d v="2010-09-20T00:00:00"/>
    <x v="4"/>
    <n v="201504"/>
    <x v="2"/>
    <x v="4"/>
    <s v="397000"/>
    <s v="099                                "/>
    <s v="SYSNE"/>
    <s v="UADD    "/>
    <x v="8630"/>
    <s v="5006"/>
    <s v="06P93"/>
    <x v="78"/>
    <s v="Software 303"/>
    <s v="Programs"/>
  </r>
  <r>
    <s v="06W95"/>
    <x v="78"/>
    <x v="716"/>
    <x v="716"/>
    <s v="GP-Cap Blanket"/>
    <d v="2010-01-01T00:00:00"/>
    <x v="4"/>
    <n v="201504"/>
    <x v="2"/>
    <x v="4"/>
    <s v="303100"/>
    <s v="099                                "/>
    <s v="00"/>
    <s v="UADD    "/>
    <x v="8631"/>
    <s v="5006"/>
    <s v="06W95"/>
    <x v="78"/>
    <s v="Software 303"/>
    <s v="Programs"/>
  </r>
  <r>
    <s v="06P93"/>
    <x v="78"/>
    <x v="871"/>
    <x v="871"/>
    <s v="GP-Cap Specific"/>
    <d v="2011-05-26T00:00:00"/>
    <x v="4"/>
    <n v="201504"/>
    <x v="2"/>
    <x v="4"/>
    <s v="391101"/>
    <s v="099                                "/>
    <s v="00"/>
    <s v="UADD    "/>
    <x v="8632"/>
    <s v="5006"/>
    <s v="06P93"/>
    <x v="78"/>
    <s v="Software 303"/>
    <s v="Programs"/>
  </r>
  <r>
    <s v="06P93"/>
    <x v="78"/>
    <x v="871"/>
    <x v="871"/>
    <s v="GP-Cap Specific"/>
    <d v="2011-05-26T00:00:00"/>
    <x v="4"/>
    <n v="201504"/>
    <x v="2"/>
    <x v="4"/>
    <s v="397000"/>
    <s v="099                                "/>
    <s v="SYSNE"/>
    <s v="UADD    "/>
    <x v="8633"/>
    <s v="5006"/>
    <s v="06P93"/>
    <x v="78"/>
    <s v="Software 303"/>
    <s v="Programs"/>
  </r>
  <r>
    <s v="06W91"/>
    <x v="78"/>
    <x v="717"/>
    <x v="717"/>
    <s v="GP-Cap Blanket"/>
    <d v="2011-12-29T00:00:00"/>
    <x v="4"/>
    <n v="201504"/>
    <x v="2"/>
    <x v="4"/>
    <s v="303100"/>
    <s v="099                                "/>
    <s v="00"/>
    <s v="UADD    "/>
    <x v="8634"/>
    <s v="5006"/>
    <s v="06W91"/>
    <x v="78"/>
    <s v="Software 303"/>
    <s v="Programs"/>
  </r>
  <r>
    <s v="06W95"/>
    <x v="78"/>
    <x v="718"/>
    <x v="718"/>
    <s v="GP-Cap Specific"/>
    <d v="2013-03-01T00:00:00"/>
    <x v="4"/>
    <n v="201504"/>
    <x v="2"/>
    <x v="4"/>
    <s v="303100"/>
    <s v="099                                "/>
    <s v="00"/>
    <s v="UADD    "/>
    <x v="8635"/>
    <s v="5006"/>
    <s v="06W95"/>
    <x v="78"/>
    <s v="Software 303"/>
    <s v="Programs"/>
  </r>
  <r>
    <s v="06W95"/>
    <x v="78"/>
    <x v="719"/>
    <x v="719"/>
    <s v="GP-Cap Specific"/>
    <d v="2014-06-01T00:00:00"/>
    <x v="4"/>
    <n v="201504"/>
    <x v="0"/>
    <x v="3"/>
    <s v="303100"/>
    <s v="098                                "/>
    <s v="00"/>
    <s v="UADD    "/>
    <x v="8636"/>
    <s v="5006"/>
    <s v="06W95"/>
    <x v="78"/>
    <s v="Software 303"/>
    <s v="Programs"/>
  </r>
  <r>
    <s v="06W95"/>
    <x v="78"/>
    <x v="719"/>
    <x v="719"/>
    <s v="GP-Cap Specific"/>
    <d v="2014-06-01T00:00:00"/>
    <x v="4"/>
    <n v="201504"/>
    <x v="0"/>
    <x v="3"/>
    <s v="391101"/>
    <s v="098                                "/>
    <s v="00"/>
    <s v="UADD    "/>
    <x v="8637"/>
    <s v="5006"/>
    <s v="06W95"/>
    <x v="78"/>
    <s v="Software 303"/>
    <s v="Programs"/>
  </r>
  <r>
    <s v="10W09"/>
    <x v="126"/>
    <x v="1073"/>
    <x v="1073"/>
    <s v="GP-Cap Specific"/>
    <d v="2012-12-01T00:00:00"/>
    <x v="4"/>
    <n v="201504"/>
    <x v="2"/>
    <x v="4"/>
    <s v="391100"/>
    <s v="099                                "/>
    <s v="00"/>
    <s v="UADD    "/>
    <x v="8638"/>
    <s v="5010"/>
    <s v="10W09"/>
    <x v="126"/>
    <s v="Software 303"/>
    <s v="Programs"/>
  </r>
  <r>
    <s v="06P98"/>
    <x v="79"/>
    <x v="721"/>
    <x v="721"/>
    <s v="PRD-Cap Specific"/>
    <d v="2014-09-01T00:00:00"/>
    <x v="4"/>
    <n v="201504"/>
    <x v="0"/>
    <x v="3"/>
    <s v="331000"/>
    <s v="307                                "/>
    <s v="CABNP"/>
    <s v="UADD    "/>
    <x v="8639"/>
    <s v="5014"/>
    <s v="06P98"/>
    <x v="79"/>
    <s v="General 389-391 / 393-395 / 397-398"/>
    <s v="Programs"/>
  </r>
  <r>
    <s v="06P98"/>
    <x v="79"/>
    <x v="872"/>
    <x v="872"/>
    <s v="PRD-Cap Specific"/>
    <d v="2014-09-01T00:00:00"/>
    <x v="4"/>
    <n v="201504"/>
    <x v="0"/>
    <x v="3"/>
    <s v="331000"/>
    <s v="402                                "/>
    <s v="NOXNP"/>
    <s v="UADD    "/>
    <x v="510"/>
    <s v="5014"/>
    <s v="06P98"/>
    <x v="79"/>
    <s v="General 389-391 / 393-395 / 397-398"/>
    <s v="Programs"/>
  </r>
  <r>
    <s v="06P98"/>
    <x v="79"/>
    <x v="1074"/>
    <x v="1074"/>
    <s v="GP-Cap Specific"/>
    <d v="2014-05-01T00:00:00"/>
    <x v="4"/>
    <n v="201504"/>
    <x v="2"/>
    <x v="4"/>
    <s v="303100"/>
    <s v="099                                "/>
    <s v="00"/>
    <s v="UADD    "/>
    <x v="8640"/>
    <s v="5014"/>
    <s v="06P98"/>
    <x v="79"/>
    <s v="General 389-391 / 393-395 / 397-398"/>
    <s v="Programs"/>
  </r>
  <r>
    <s v="06P98"/>
    <x v="79"/>
    <x v="1074"/>
    <x v="1074"/>
    <s v="GP-Cap Specific"/>
    <d v="2014-05-01T00:00:00"/>
    <x v="4"/>
    <n v="201504"/>
    <x v="2"/>
    <x v="4"/>
    <s v="391101"/>
    <s v="099                                "/>
    <s v="00"/>
    <s v="UADD    "/>
    <x v="8641"/>
    <s v="5014"/>
    <s v="06P98"/>
    <x v="79"/>
    <s v="General 389-391 / 393-395 / 397-398"/>
    <s v="Programs"/>
  </r>
  <r>
    <s v="05P95"/>
    <x v="79"/>
    <x v="1075"/>
    <x v="1075"/>
    <s v="GP-Cap Specific"/>
    <d v="2014-01-01T00:00:00"/>
    <x v="4"/>
    <n v="201504"/>
    <x v="2"/>
    <x v="4"/>
    <s v="303100"/>
    <s v="099                                "/>
    <s v="00"/>
    <s v="UADD    "/>
    <x v="8642"/>
    <s v="5014"/>
    <s v="05P95"/>
    <x v="79"/>
    <s v="General 389-391 / 393-395 / 397-398"/>
    <s v="Programs"/>
  </r>
  <r>
    <s v="05P95"/>
    <x v="79"/>
    <x v="1075"/>
    <x v="1075"/>
    <s v="GP-Cap Specific"/>
    <d v="2014-01-01T00:00:00"/>
    <x v="4"/>
    <n v="201504"/>
    <x v="2"/>
    <x v="4"/>
    <s v="391101"/>
    <s v="099                                "/>
    <s v="00"/>
    <s v="UADD    "/>
    <x v="8643"/>
    <s v="5014"/>
    <s v="05P95"/>
    <x v="79"/>
    <s v="General 389-391 / 393-395 / 397-398"/>
    <s v="Programs"/>
  </r>
  <r>
    <s v="21P09"/>
    <x v="81"/>
    <x v="723"/>
    <x v="723"/>
    <s v="GP-Cap Specific"/>
    <d v="2009-08-01T00:00:00"/>
    <x v="4"/>
    <n v="201504"/>
    <x v="0"/>
    <x v="3"/>
    <s v="391100"/>
    <s v="098                                "/>
    <s v="00"/>
    <s v="UADD    "/>
    <x v="8644"/>
    <s v="5121"/>
    <s v="21P09"/>
    <x v="81"/>
    <s v="General 389-391 / 393-395 / 397-398"/>
    <s v="Projects"/>
  </r>
  <r>
    <s v="21P09"/>
    <x v="81"/>
    <x v="723"/>
    <x v="723"/>
    <s v="GP-Cap Specific"/>
    <d v="2009-08-01T00:00:00"/>
    <x v="4"/>
    <n v="201504"/>
    <x v="0"/>
    <x v="3"/>
    <s v="397000"/>
    <s v="098                                "/>
    <s v="BLDCOM"/>
    <s v="UADD    "/>
    <x v="8645"/>
    <s v="5121"/>
    <s v="21P09"/>
    <x v="81"/>
    <s v="General 389-391 / 393-395 / 397-398"/>
    <s v="Projects"/>
  </r>
  <r>
    <s v="21P09"/>
    <x v="81"/>
    <x v="723"/>
    <x v="723"/>
    <s v="GP-Cap Specific"/>
    <d v="2009-08-01T00:00:00"/>
    <x v="4"/>
    <n v="201504"/>
    <x v="0"/>
    <x v="3"/>
    <s v="397000"/>
    <s v="098                                "/>
    <s v="HATCOM"/>
    <s v="UADD    "/>
    <x v="8646"/>
    <s v="5121"/>
    <s v="21P09"/>
    <x v="81"/>
    <s v="General 389-391 / 393-395 / 397-398"/>
    <s v="Projects"/>
  </r>
  <r>
    <s v="21P09"/>
    <x v="81"/>
    <x v="723"/>
    <x v="723"/>
    <s v="GP-Cap Specific"/>
    <d v="2009-08-01T00:00:00"/>
    <x v="4"/>
    <n v="201504"/>
    <x v="0"/>
    <x v="3"/>
    <s v="397000"/>
    <s v="098                                "/>
    <s v="LOLCOM"/>
    <s v="UADD    "/>
    <x v="8646"/>
    <s v="5121"/>
    <s v="21P09"/>
    <x v="81"/>
    <s v="General 389-391 / 393-395 / 397-398"/>
    <s v="Projects"/>
  </r>
  <r>
    <s v="21P09"/>
    <x v="81"/>
    <x v="723"/>
    <x v="723"/>
    <s v="GP-Cap Specific"/>
    <d v="2009-08-01T00:00:00"/>
    <x v="4"/>
    <n v="201504"/>
    <x v="0"/>
    <x v="3"/>
    <s v="397000"/>
    <s v="098                                "/>
    <s v="NLWCOM"/>
    <s v="UADD    "/>
    <x v="8647"/>
    <s v="5121"/>
    <s v="21P09"/>
    <x v="81"/>
    <s v="General 389-391 / 393-395 / 397-398"/>
    <s v="Projects"/>
  </r>
  <r>
    <s v="21P09"/>
    <x v="81"/>
    <x v="723"/>
    <x v="723"/>
    <s v="GP-Cap Specific"/>
    <d v="2009-08-01T00:00:00"/>
    <x v="4"/>
    <n v="201504"/>
    <x v="0"/>
    <x v="3"/>
    <s v="397000"/>
    <s v="098                                "/>
    <s v="SHNCOM"/>
    <s v="UADD    "/>
    <x v="8648"/>
    <s v="5121"/>
    <s v="21P09"/>
    <x v="81"/>
    <s v="General 389-391 / 393-395 / 397-398"/>
    <s v="Projects"/>
  </r>
  <r>
    <s v="21P09"/>
    <x v="81"/>
    <x v="723"/>
    <x v="723"/>
    <s v="GP-Cap Specific"/>
    <d v="2009-08-01T00:00:00"/>
    <x v="4"/>
    <n v="201504"/>
    <x v="0"/>
    <x v="3"/>
    <s v="397000"/>
    <s v="098                                "/>
    <s v="SYSOPR"/>
    <s v="UADD    "/>
    <x v="8649"/>
    <s v="5121"/>
    <s v="21P09"/>
    <x v="81"/>
    <s v="General 389-391 / 393-395 / 397-398"/>
    <s v="Projects"/>
  </r>
  <r>
    <s v="38N09"/>
    <x v="82"/>
    <x v="967"/>
    <x v="967"/>
    <s v="GP-Cap Specific"/>
    <d v="2012-03-23T00:00:00"/>
    <x v="4"/>
    <n v="201504"/>
    <x v="2"/>
    <x v="4"/>
    <s v="303100"/>
    <s v="099                                "/>
    <s v="00"/>
    <s v="UADD    "/>
    <x v="8650"/>
    <s v="5138"/>
    <s v="38N09"/>
    <x v="82"/>
    <s v="Software 303"/>
    <s v="Projects"/>
  </r>
  <r>
    <s v="38N09"/>
    <x v="82"/>
    <x v="967"/>
    <x v="967"/>
    <s v="GP-Cap Specific"/>
    <d v="2012-03-23T00:00:00"/>
    <x v="4"/>
    <n v="201504"/>
    <x v="2"/>
    <x v="4"/>
    <s v="391101"/>
    <s v="099                                "/>
    <s v="00"/>
    <s v="UADD    "/>
    <x v="8651"/>
    <s v="5138"/>
    <s v="38N09"/>
    <x v="82"/>
    <s v="Software 303"/>
    <s v="Projects"/>
  </r>
  <r>
    <s v="37N09"/>
    <x v="82"/>
    <x v="969"/>
    <x v="969"/>
    <s v="GP-Cap Specific"/>
    <d v="2012-06-01T00:00:00"/>
    <x v="4"/>
    <n v="201504"/>
    <x v="2"/>
    <x v="4"/>
    <s v="303100"/>
    <s v="099                                "/>
    <s v="00"/>
    <s v="UADD    "/>
    <x v="8652"/>
    <s v="5138"/>
    <s v="37N09"/>
    <x v="82"/>
    <s v="Software 303"/>
    <s v="Projects"/>
  </r>
  <r>
    <s v="37N09"/>
    <x v="82"/>
    <x v="969"/>
    <x v="969"/>
    <s v="GP-Cap Specific"/>
    <d v="2012-06-01T00:00:00"/>
    <x v="4"/>
    <n v="201504"/>
    <x v="2"/>
    <x v="4"/>
    <s v="391101"/>
    <s v="099                                "/>
    <s v="00"/>
    <s v="UADD    "/>
    <x v="8653"/>
    <s v="5138"/>
    <s v="37N09"/>
    <x v="82"/>
    <s v="Software 303"/>
    <s v="Projects"/>
  </r>
  <r>
    <s v="42P09"/>
    <x v="83"/>
    <x v="1076"/>
    <x v="1076"/>
    <s v="GP-Cap Specific"/>
    <d v="2011-01-01T00:00:00"/>
    <x v="4"/>
    <n v="201504"/>
    <x v="0"/>
    <x v="0"/>
    <s v="397000"/>
    <s v="028                                "/>
    <s v="MEA"/>
    <s v="UADD    "/>
    <x v="8654"/>
    <s v="5142"/>
    <s v="42P09"/>
    <x v="83"/>
    <s v="General 389-391 / 393-395 / 397-398"/>
    <s v="Projects"/>
  </r>
  <r>
    <s v="42P09"/>
    <x v="83"/>
    <x v="1155"/>
    <x v="1155"/>
    <s v="GP-Cap Specific"/>
    <d v="2011-01-01T00:00:00"/>
    <x v="4"/>
    <n v="201504"/>
    <x v="0"/>
    <x v="0"/>
    <s v="397000"/>
    <s v="028                                "/>
    <s v="WAK"/>
    <s v="UADD    "/>
    <x v="8655"/>
    <s v="5142"/>
    <s v="42P09"/>
    <x v="83"/>
    <s v="General 389-391 / 393-395 / 397-398"/>
    <s v="Projects"/>
  </r>
  <r>
    <s v="43N09"/>
    <x v="84"/>
    <x v="727"/>
    <x v="727"/>
    <s v="GP-Cap Specific"/>
    <d v="2012-12-01T00:00:00"/>
    <x v="4"/>
    <n v="201504"/>
    <x v="2"/>
    <x v="4"/>
    <s v="303100"/>
    <s v="099                                "/>
    <s v="00"/>
    <s v="UADD    "/>
    <x v="8656"/>
    <s v="5143"/>
    <s v="43N09"/>
    <x v="84"/>
    <s v="Software 303"/>
    <s v="Projects"/>
  </r>
  <r>
    <s v="43N09"/>
    <x v="84"/>
    <x v="727"/>
    <x v="727"/>
    <s v="GP-Cap Specific"/>
    <d v="2012-12-01T00:00:00"/>
    <x v="4"/>
    <n v="201504"/>
    <x v="2"/>
    <x v="4"/>
    <s v="391101"/>
    <s v="099                                "/>
    <s v="00"/>
    <s v="UADD    "/>
    <x v="8657"/>
    <s v="5143"/>
    <s v="43N09"/>
    <x v="84"/>
    <s v="Software 303"/>
    <s v="Projects"/>
  </r>
  <r>
    <s v="ZF000"/>
    <x v="128"/>
    <x v="1156"/>
    <x v="1156"/>
    <s v="PRD-Cap Specific"/>
    <d v="2014-09-01T00:00:00"/>
    <x v="4"/>
    <n v="201504"/>
    <x v="0"/>
    <x v="3"/>
    <s v="332000"/>
    <s v="300                                "/>
    <s v="PF"/>
    <s v="UADD    "/>
    <x v="8658"/>
    <s v="6001"/>
    <s v="ZF000"/>
    <x v="128"/>
    <s v="Hydro 331-336"/>
    <s v="Mandated"/>
  </r>
  <r>
    <s v="ZI402"/>
    <x v="86"/>
    <x v="1157"/>
    <x v="1157"/>
    <s v="GP-Cap Specific"/>
    <d v="2014-04-01T00:00:00"/>
    <x v="4"/>
    <n v="201504"/>
    <x v="0"/>
    <x v="0"/>
    <s v="390100"/>
    <s v="028                                "/>
    <s v="OTHEL"/>
    <s v="UADD    "/>
    <x v="8659"/>
    <s v="6002"/>
    <s v="ZI402"/>
    <x v="86"/>
    <s v="General 389-391 / 393-395 / 397-398"/>
    <s v="Mandated"/>
  </r>
  <r>
    <s v="YI401"/>
    <x v="88"/>
    <x v="1158"/>
    <x v="1158"/>
    <s v="PRD-Cap Specific"/>
    <d v="2014-07-01T00:00:00"/>
    <x v="4"/>
    <n v="201504"/>
    <x v="0"/>
    <x v="3"/>
    <s v="335000"/>
    <s v="307                                "/>
    <s v="CABNP"/>
    <s v="UADD    "/>
    <x v="8660"/>
    <s v="6103"/>
    <s v="YI401"/>
    <x v="88"/>
    <s v="Hydro 331-336"/>
    <s v="Mandated"/>
  </r>
  <r>
    <s v="YI998"/>
    <x v="88"/>
    <x v="1159"/>
    <x v="1159"/>
    <s v="PRD-Cap Specific"/>
    <d v="2014-01-01T00:00:00"/>
    <x v="4"/>
    <n v="201504"/>
    <x v="0"/>
    <x v="3"/>
    <s v="335000"/>
    <s v="400                                "/>
    <s v="CABMT"/>
    <s v="UADD    "/>
    <x v="8661"/>
    <s v="6103"/>
    <s v="YI998"/>
    <x v="88"/>
    <s v="Hydro 331-336"/>
    <s v="Mandated"/>
  </r>
  <r>
    <s v="YI994"/>
    <x v="88"/>
    <x v="1160"/>
    <x v="1160"/>
    <s v="PRD-Cap Specific"/>
    <d v="2014-09-01T00:00:00"/>
    <x v="4"/>
    <n v="201504"/>
    <x v="0"/>
    <x v="3"/>
    <s v="331200"/>
    <s v="401                                "/>
    <s v="NOX"/>
    <s v="UADD    "/>
    <x v="8662"/>
    <s v="6103"/>
    <s v="YI994"/>
    <x v="88"/>
    <s v="Hydro 331-336"/>
    <s v="Mandated"/>
  </r>
  <r>
    <s v="SI621"/>
    <x v="89"/>
    <x v="746"/>
    <x v="746"/>
    <s v="PRD-Cap Blanket"/>
    <d v="2014-12-01T00:00:00"/>
    <x v="4"/>
    <n v="201504"/>
    <x v="0"/>
    <x v="3"/>
    <s v="331200"/>
    <s v="300                                "/>
    <s v="PF"/>
    <s v="UADD    "/>
    <x v="4781"/>
    <s v="6107"/>
    <s v="SI621"/>
    <x v="89"/>
    <s v="Hydro 331-336"/>
    <s v="Mandated"/>
  </r>
  <r>
    <s v="SI621"/>
    <x v="89"/>
    <x v="747"/>
    <x v="747"/>
    <s v="PRD-Cap Blanket"/>
    <d v="2014-12-01T00:00:00"/>
    <x v="4"/>
    <n v="201504"/>
    <x v="0"/>
    <x v="3"/>
    <s v="331200"/>
    <s v="300                                "/>
    <s v="PF"/>
    <s v="UADD    "/>
    <x v="4783"/>
    <s v="6107"/>
    <s v="SI621"/>
    <x v="89"/>
    <s v="Hydro 331-336"/>
    <s v="Mandated"/>
  </r>
  <r>
    <s v="SI621"/>
    <x v="89"/>
    <x v="750"/>
    <x v="750"/>
    <s v="PRD-Cap Specific"/>
    <d v="2012-06-01T00:00:00"/>
    <x v="4"/>
    <n v="201504"/>
    <x v="0"/>
    <x v="3"/>
    <s v="332100"/>
    <s v="300                                "/>
    <s v="PF"/>
    <s v="UADD    "/>
    <x v="4087"/>
    <s v="6107"/>
    <s v="SI621"/>
    <x v="89"/>
    <s v="Hydro 331-336"/>
    <s v="Mandated"/>
  </r>
  <r>
    <s v="80K51"/>
    <x v="90"/>
    <x v="1081"/>
    <x v="1081"/>
    <s v="GP-Cap Specific"/>
    <d v="2014-01-01T00:00:00"/>
    <x v="4"/>
    <n v="201504"/>
    <x v="1"/>
    <x v="2"/>
    <s v="392047"/>
    <s v="068                                "/>
    <s v="00"/>
    <s v="UADD    "/>
    <x v="8663"/>
    <s v="7000"/>
    <s v="80K51"/>
    <x v="90"/>
    <s v="Transportation and Tools 392 / 396"/>
    <s v="Programs"/>
  </r>
  <r>
    <s v="80K51"/>
    <x v="90"/>
    <x v="1161"/>
    <x v="1161"/>
    <s v="GP-Cap Specific"/>
    <d v="2014-01-01T00:00:00"/>
    <x v="4"/>
    <n v="201504"/>
    <x v="2"/>
    <x v="3"/>
    <s v="392048"/>
    <s v="098                                "/>
    <s v="00"/>
    <s v="CFNU    "/>
    <x v="8664"/>
    <s v="7000"/>
    <s v="80K51"/>
    <x v="90"/>
    <s v="Transportation and Tools 392 / 396"/>
    <s v="Programs"/>
  </r>
  <r>
    <s v="80K51"/>
    <x v="90"/>
    <x v="1161"/>
    <x v="1161"/>
    <s v="GP-Cap Specific"/>
    <d v="2014-01-01T00:00:00"/>
    <x v="4"/>
    <n v="201504"/>
    <x v="2"/>
    <x v="3"/>
    <s v="392048"/>
    <s v="098                                "/>
    <s v="00"/>
    <s v="NURV    "/>
    <x v="8665"/>
    <s v="7000"/>
    <s v="80K51"/>
    <x v="90"/>
    <s v="Transportation and Tools 392 / 396"/>
    <s v="Programs"/>
  </r>
  <r>
    <s v="80K51"/>
    <x v="90"/>
    <x v="1162"/>
    <x v="1162"/>
    <s v="GP-Cap Specific"/>
    <d v="2014-01-01T00:00:00"/>
    <x v="4"/>
    <n v="201504"/>
    <x v="0"/>
    <x v="3"/>
    <s v="392048"/>
    <s v="098                                "/>
    <s v="00"/>
    <s v="UADD    "/>
    <x v="8666"/>
    <s v="7000"/>
    <s v="80K51"/>
    <x v="90"/>
    <s v="Transportation and Tools 392 / 396"/>
    <s v="Programs"/>
  </r>
  <r>
    <s v="80K51"/>
    <x v="90"/>
    <x v="1163"/>
    <x v="1163"/>
    <s v="GP-Cap Specific"/>
    <d v="2014-01-01T00:00:00"/>
    <x v="4"/>
    <n v="201504"/>
    <x v="0"/>
    <x v="3"/>
    <s v="392048"/>
    <s v="098                                "/>
    <s v="00"/>
    <s v="UADD    "/>
    <x v="8667"/>
    <s v="7000"/>
    <s v="80K51"/>
    <x v="90"/>
    <s v="Transportation and Tools 392 / 396"/>
    <s v="Programs"/>
  </r>
  <r>
    <s v="80K51"/>
    <x v="90"/>
    <x v="1164"/>
    <x v="1164"/>
    <s v="GP-Cap Specific"/>
    <d v="2014-04-01T00:00:00"/>
    <x v="4"/>
    <n v="201504"/>
    <x v="0"/>
    <x v="3"/>
    <s v="392048"/>
    <s v="098                                "/>
    <s v="00"/>
    <s v="UADD    "/>
    <x v="8668"/>
    <s v="7000"/>
    <s v="80K51"/>
    <x v="90"/>
    <s v="Transportation and Tools 392 / 396"/>
    <s v="Programs"/>
  </r>
  <r>
    <s v="80K51"/>
    <x v="90"/>
    <x v="1165"/>
    <x v="1165"/>
    <s v="GP-Cap Specific"/>
    <d v="2013-06-01T00:00:00"/>
    <x v="4"/>
    <n v="201504"/>
    <x v="0"/>
    <x v="1"/>
    <s v="392056"/>
    <s v="038                                "/>
    <s v="00"/>
    <s v="UADD    "/>
    <x v="8669"/>
    <s v="7000"/>
    <s v="80K51"/>
    <x v="90"/>
    <s v="Transportation and Tools 392 / 396"/>
    <s v="Programs"/>
  </r>
  <r>
    <s v="80K51"/>
    <x v="90"/>
    <x v="757"/>
    <x v="757"/>
    <s v="GP-Cap Specific"/>
    <d v="2013-11-01T00:00:00"/>
    <x v="4"/>
    <n v="201504"/>
    <x v="0"/>
    <x v="1"/>
    <s v="392057"/>
    <s v="038                                "/>
    <s v="00"/>
    <s v="UADD    "/>
    <x v="8670"/>
    <s v="7000"/>
    <s v="80K51"/>
    <x v="90"/>
    <s v="Transportation and Tools 392 / 396"/>
    <s v="Programs"/>
  </r>
  <r>
    <s v="80K51"/>
    <x v="90"/>
    <x v="1166"/>
    <x v="1166"/>
    <s v="GP-Cap Specific"/>
    <d v="2014-12-01T00:00:00"/>
    <x v="4"/>
    <n v="201504"/>
    <x v="0"/>
    <x v="3"/>
    <s v="392000"/>
    <s v="098                                "/>
    <s v="00"/>
    <s v="UADD    "/>
    <x v="8671"/>
    <s v="7000"/>
    <s v="80K51"/>
    <x v="90"/>
    <s v="Transportation and Tools 392 / 396"/>
    <s v="Programs"/>
  </r>
  <r>
    <s v="80K51"/>
    <x v="90"/>
    <x v="1167"/>
    <x v="1167"/>
    <s v="GP-Cap Specific"/>
    <d v="2013-11-01T00:00:00"/>
    <x v="4"/>
    <n v="201504"/>
    <x v="0"/>
    <x v="0"/>
    <s v="392047"/>
    <s v="028                                "/>
    <s v="00"/>
    <s v="UADD    "/>
    <x v="8672"/>
    <s v="7000"/>
    <s v="80K51"/>
    <x v="90"/>
    <s v="Transportation and Tools 392 / 396"/>
    <s v="Programs"/>
  </r>
  <r>
    <s v="80K51"/>
    <x v="90"/>
    <x v="1168"/>
    <x v="1168"/>
    <s v="GP-Cap Specific"/>
    <d v="2013-06-01T00:00:00"/>
    <x v="4"/>
    <n v="201504"/>
    <x v="1"/>
    <x v="1"/>
    <s v="392048"/>
    <s v="038                                "/>
    <s v="00"/>
    <s v="UADD    "/>
    <x v="8673"/>
    <s v="7000"/>
    <s v="80K51"/>
    <x v="90"/>
    <s v="Transportation and Tools 392 / 396"/>
    <s v="Programs"/>
  </r>
  <r>
    <s v="80K51"/>
    <x v="90"/>
    <x v="1169"/>
    <x v="1169"/>
    <s v="GP-Cap Specific"/>
    <d v="2013-06-01T00:00:00"/>
    <x v="4"/>
    <n v="201504"/>
    <x v="1"/>
    <x v="1"/>
    <s v="392048"/>
    <s v="038                                "/>
    <s v="00"/>
    <s v="UADD    "/>
    <x v="8674"/>
    <s v="7000"/>
    <s v="80K51"/>
    <x v="90"/>
    <s v="Transportation and Tools 392 / 396"/>
    <s v="Programs"/>
  </r>
  <r>
    <s v="71H07"/>
    <x v="91"/>
    <x v="1170"/>
    <x v="1170"/>
    <s v="GP-Cap Specific"/>
    <d v="2014-07-01T00:00:00"/>
    <x v="4"/>
    <n v="201504"/>
    <x v="2"/>
    <x v="4"/>
    <s v="390100"/>
    <s v="099                                "/>
    <s v="CENTR"/>
    <s v="UADD    "/>
    <x v="8675"/>
    <s v="7001"/>
    <s v="71H07"/>
    <x v="91"/>
    <s v="General 389-391 / 393-395 / 397-398"/>
    <s v="Programs"/>
  </r>
  <r>
    <s v="71H07"/>
    <x v="91"/>
    <x v="1170"/>
    <x v="1170"/>
    <s v="GP-Cap Specific"/>
    <d v="2014-07-01T00:00:00"/>
    <x v="4"/>
    <n v="201504"/>
    <x v="2"/>
    <x v="4"/>
    <s v="398000"/>
    <s v="099                                "/>
    <s v="00"/>
    <s v="UADD    "/>
    <x v="8676"/>
    <s v="7001"/>
    <s v="71H07"/>
    <x v="91"/>
    <s v="General 389-391 / 393-395 / 397-398"/>
    <s v="Programs"/>
  </r>
  <r>
    <s v="71H07"/>
    <x v="91"/>
    <x v="1171"/>
    <x v="1171"/>
    <s v="GP-Cap Specific"/>
    <d v="2014-07-01T00:00:00"/>
    <x v="4"/>
    <n v="201504"/>
    <x v="0"/>
    <x v="3"/>
    <s v="390100"/>
    <s v="098                                "/>
    <s v="BEAST"/>
    <s v="CFNU    "/>
    <x v="8677"/>
    <s v="7001"/>
    <s v="71H07"/>
    <x v="91"/>
    <s v="General 389-391 / 393-395 / 397-398"/>
    <s v="Programs"/>
  </r>
  <r>
    <s v="71H07"/>
    <x v="91"/>
    <x v="1171"/>
    <x v="1171"/>
    <s v="GP-Cap Specific"/>
    <d v="2014-07-01T00:00:00"/>
    <x v="4"/>
    <n v="201504"/>
    <x v="0"/>
    <x v="3"/>
    <s v="390100"/>
    <s v="098                                "/>
    <s v="BEAST"/>
    <s v="NURV    "/>
    <x v="8678"/>
    <s v="7001"/>
    <s v="71H07"/>
    <x v="91"/>
    <s v="General 389-391 / 393-395 / 397-398"/>
    <s v="Programs"/>
  </r>
  <r>
    <s v="71H07"/>
    <x v="91"/>
    <x v="1172"/>
    <x v="1172"/>
    <s v="GP-Cap Specific"/>
    <d v="2013-04-01T00:00:00"/>
    <x v="4"/>
    <n v="201504"/>
    <x v="2"/>
    <x v="0"/>
    <s v="390100"/>
    <s v="028                                "/>
    <s v="DPWAR"/>
    <s v="CFNU    "/>
    <x v="8679"/>
    <s v="7001"/>
    <s v="71H07"/>
    <x v="91"/>
    <s v="General 389-391 / 393-395 / 397-398"/>
    <s v="Programs"/>
  </r>
  <r>
    <s v="71H07"/>
    <x v="91"/>
    <x v="1172"/>
    <x v="1172"/>
    <s v="GP-Cap Specific"/>
    <d v="2013-04-01T00:00:00"/>
    <x v="4"/>
    <n v="201504"/>
    <x v="2"/>
    <x v="0"/>
    <s v="390100"/>
    <s v="028                                "/>
    <s v="DPWAR"/>
    <s v="NURV    "/>
    <x v="8680"/>
    <s v="7001"/>
    <s v="71H07"/>
    <x v="91"/>
    <s v="General 389-391 / 393-395 / 397-398"/>
    <s v="Programs"/>
  </r>
  <r>
    <s v="71H07"/>
    <x v="91"/>
    <x v="1173"/>
    <x v="1173"/>
    <s v="GP-Cap Specific"/>
    <d v="2012-07-05T00:00:00"/>
    <x v="4"/>
    <n v="201504"/>
    <x v="2"/>
    <x v="4"/>
    <s v="390100"/>
    <s v="098                                "/>
    <s v="POGAR"/>
    <s v="UTRT    "/>
    <x v="3382"/>
    <s v="7001"/>
    <s v="71H07"/>
    <x v="91"/>
    <s v="General 389-391 / 393-395 / 397-398"/>
    <s v="Programs"/>
  </r>
  <r>
    <s v="71H07"/>
    <x v="91"/>
    <x v="1173"/>
    <x v="1173"/>
    <s v="GP-Cap Specific"/>
    <d v="2012-07-05T00:00:00"/>
    <x v="4"/>
    <n v="201504"/>
    <x v="2"/>
    <x v="4"/>
    <s v="390100"/>
    <s v="099                                "/>
    <s v="POGAR"/>
    <s v="UTRF    "/>
    <x v="3381"/>
    <s v="7001"/>
    <s v="71H07"/>
    <x v="91"/>
    <s v="General 389-391 / 393-395 / 397-398"/>
    <s v="Programs"/>
  </r>
  <r>
    <s v="71H07"/>
    <x v="91"/>
    <x v="1173"/>
    <x v="1173"/>
    <s v="GP-Cap Specific"/>
    <d v="2012-07-05T00:00:00"/>
    <x v="4"/>
    <n v="201504"/>
    <x v="2"/>
    <x v="4"/>
    <s v="390100"/>
    <s v="099                                "/>
    <s v="POGAR"/>
    <s v="UTRT    "/>
    <x v="3382"/>
    <s v="7001"/>
    <s v="71H07"/>
    <x v="91"/>
    <s v="General 389-391 / 393-395 / 397-398"/>
    <s v="Programs"/>
  </r>
  <r>
    <s v="71H07"/>
    <x v="91"/>
    <x v="1173"/>
    <x v="1173"/>
    <s v="GP-Cap Specific"/>
    <d v="2012-07-05T00:00:00"/>
    <x v="4"/>
    <n v="201504"/>
    <x v="0"/>
    <x v="4"/>
    <s v="361000"/>
    <s v="028                                "/>
    <s v="POGAR"/>
    <s v="UTRF    "/>
    <x v="3381"/>
    <s v="7001"/>
    <s v="71H07"/>
    <x v="91"/>
    <s v="General 389-391 / 393-395 / 397-398"/>
    <s v="Programs"/>
  </r>
  <r>
    <s v="71H07"/>
    <x v="91"/>
    <x v="1173"/>
    <x v="1173"/>
    <s v="GP-Cap Specific"/>
    <d v="2012-07-05T00:00:00"/>
    <x v="4"/>
    <n v="201504"/>
    <x v="0"/>
    <x v="4"/>
    <s v="361000"/>
    <s v="028                                "/>
    <s v="POGAR"/>
    <s v="UTRT    "/>
    <x v="3382"/>
    <s v="7001"/>
    <s v="71H07"/>
    <x v="91"/>
    <s v="General 389-391 / 393-395 / 397-398"/>
    <s v="Programs"/>
  </r>
  <r>
    <s v="71H07"/>
    <x v="91"/>
    <x v="1173"/>
    <x v="1173"/>
    <s v="GP-Cap Specific"/>
    <d v="2012-07-05T00:00:00"/>
    <x v="4"/>
    <n v="201504"/>
    <x v="0"/>
    <x v="4"/>
    <s v="390100"/>
    <s v="028                                "/>
    <s v="POGAR"/>
    <s v="UTRF    "/>
    <x v="3381"/>
    <s v="7001"/>
    <s v="71H07"/>
    <x v="91"/>
    <s v="General 389-391 / 393-395 / 397-398"/>
    <s v="Programs"/>
  </r>
  <r>
    <s v="71H07"/>
    <x v="91"/>
    <x v="980"/>
    <x v="980"/>
    <s v="GP-Cap Specific"/>
    <d v="2014-03-01T00:00:00"/>
    <x v="4"/>
    <n v="201504"/>
    <x v="2"/>
    <x v="4"/>
    <s v="389200"/>
    <s v="099                                "/>
    <s v="NCR"/>
    <s v="UADD    "/>
    <x v="8681"/>
    <s v="7001"/>
    <s v="71H07"/>
    <x v="91"/>
    <s v="General 389-391 / 393-395 / 397-398"/>
    <s v="Programs"/>
  </r>
  <r>
    <s v="71H07"/>
    <x v="91"/>
    <x v="980"/>
    <x v="980"/>
    <s v="GP-Cap Specific"/>
    <d v="2014-03-01T00:00:00"/>
    <x v="4"/>
    <n v="201504"/>
    <x v="2"/>
    <x v="4"/>
    <s v="389200"/>
    <s v="099                                "/>
    <s v="ROSSCT"/>
    <s v="UADD    "/>
    <x v="8682"/>
    <s v="7001"/>
    <s v="71H07"/>
    <x v="91"/>
    <s v="General 389-391 / 393-395 / 397-398"/>
    <s v="Programs"/>
  </r>
  <r>
    <s v="71H07"/>
    <x v="91"/>
    <x v="1105"/>
    <x v="1105"/>
    <s v="GP-Cap Specific"/>
    <d v="2014-05-01T00:00:00"/>
    <x v="4"/>
    <n v="201504"/>
    <x v="2"/>
    <x v="4"/>
    <s v="390100"/>
    <s v="099                                "/>
    <s v="CENTR"/>
    <s v="UADD    "/>
    <x v="8683"/>
    <s v="7001"/>
    <s v="71H07"/>
    <x v="91"/>
    <s v="General 389-391 / 393-395 / 397-398"/>
    <s v="Programs"/>
  </r>
  <r>
    <s v="76H07"/>
    <x v="92"/>
    <x v="981"/>
    <x v="981"/>
    <s v="GP-Cap Blanket"/>
    <d v="2015-01-01T00:00:00"/>
    <x v="4"/>
    <n v="201504"/>
    <x v="2"/>
    <x v="4"/>
    <s v="391000"/>
    <s v="099                                "/>
    <s v="00"/>
    <s v="UADD    "/>
    <x v="8684"/>
    <s v="7003"/>
    <s v="76H07"/>
    <x v="92"/>
    <s v="General 389-391 / 393-395 / 397-398"/>
    <s v="Programs"/>
  </r>
  <r>
    <s v="85J51"/>
    <x v="93"/>
    <x v="784"/>
    <x v="784"/>
    <s v="GP-Cap Blanket"/>
    <d v="1999-06-10T00:00:00"/>
    <x v="4"/>
    <n v="201504"/>
    <x v="2"/>
    <x v="3"/>
    <s v="393000"/>
    <s v="098                                "/>
    <s v="00"/>
    <s v="UADD    "/>
    <x v="8685"/>
    <s v="7005"/>
    <s v="85J51"/>
    <x v="93"/>
    <s v="General 389-391 / 393-395 / 397-398"/>
    <s v="Programs"/>
  </r>
  <r>
    <s v="86D53"/>
    <x v="94"/>
    <x v="785"/>
    <x v="785"/>
    <s v="GP-Cap Blanket"/>
    <d v="1993-12-14T00:00:00"/>
    <x v="4"/>
    <n v="201504"/>
    <x v="2"/>
    <x v="4"/>
    <s v="394000"/>
    <s v="099                                "/>
    <s v="00"/>
    <s v="UADD    "/>
    <x v="8686"/>
    <s v="7006"/>
    <s v="86D53"/>
    <x v="94"/>
    <s v="General 389-391 / 393-395 / 397-398"/>
    <s v="Non-Construction"/>
  </r>
  <r>
    <s v="86B50"/>
    <x v="94"/>
    <x v="787"/>
    <x v="787"/>
    <s v="GP-Cap Blanket"/>
    <d v="1993-12-02T00:00:00"/>
    <x v="4"/>
    <n v="201504"/>
    <x v="1"/>
    <x v="4"/>
    <s v="394000"/>
    <s v="099                                "/>
    <s v="00"/>
    <s v="UADD    "/>
    <x v="8687"/>
    <s v="7006"/>
    <s v="86B50"/>
    <x v="94"/>
    <s v="General 389-391 / 393-395 / 397-398"/>
    <s v="Non-Construction"/>
  </r>
  <r>
    <s v="16N09"/>
    <x v="95"/>
    <x v="1107"/>
    <x v="1107"/>
    <s v="GP-Cap Specific"/>
    <d v="2014-02-01T00:00:00"/>
    <x v="4"/>
    <n v="201504"/>
    <x v="1"/>
    <x v="4"/>
    <s v="303100"/>
    <s v="099                                "/>
    <s v="00"/>
    <s v="UADD    "/>
    <x v="8688"/>
    <s v="7050"/>
    <s v="16N09"/>
    <x v="95"/>
    <s v="General 389-391 / 393-395 / 397-398"/>
    <s v="Productivity"/>
  </r>
  <r>
    <s v="01H07"/>
    <x v="96"/>
    <x v="1174"/>
    <x v="1174"/>
    <s v="GP-Cap Specific"/>
    <d v="2012-02-25T00:00:00"/>
    <x v="4"/>
    <n v="201504"/>
    <x v="2"/>
    <x v="4"/>
    <s v="391000"/>
    <s v="099                                "/>
    <s v="SYSNE"/>
    <s v="CFNU    "/>
    <x v="8689"/>
    <s v="7101"/>
    <s v="01H07"/>
    <x v="96"/>
    <s v="General 389-391 / 393-395 / 397-398"/>
    <s v="Non-Construction"/>
  </r>
  <r>
    <s v="01H07"/>
    <x v="96"/>
    <x v="1174"/>
    <x v="1174"/>
    <s v="GP-Cap Specific"/>
    <d v="2012-02-25T00:00:00"/>
    <x v="4"/>
    <n v="201504"/>
    <x v="2"/>
    <x v="4"/>
    <s v="391100"/>
    <s v="099                                "/>
    <s v="00"/>
    <s v="NURV    "/>
    <x v="8690"/>
    <s v="7101"/>
    <s v="01H07"/>
    <x v="96"/>
    <s v="General 389-391 / 393-395 / 397-398"/>
    <s v="Non-Construction"/>
  </r>
  <r>
    <s v="01H07"/>
    <x v="96"/>
    <x v="1174"/>
    <x v="1174"/>
    <s v="GP-Cap Specific"/>
    <d v="2012-02-25T00:00:00"/>
    <x v="4"/>
    <n v="201504"/>
    <x v="2"/>
    <x v="4"/>
    <s v="391101"/>
    <s v="099                                "/>
    <s v="00"/>
    <s v="CFNU    "/>
    <x v="8691"/>
    <s v="7101"/>
    <s v="01H07"/>
    <x v="96"/>
    <s v="General 389-391 / 393-395 / 397-398"/>
    <s v="Non-Construction"/>
  </r>
  <r>
    <s v="01H07"/>
    <x v="96"/>
    <x v="1174"/>
    <x v="1174"/>
    <s v="GP-Cap Specific"/>
    <d v="2012-02-25T00:00:00"/>
    <x v="4"/>
    <n v="201504"/>
    <x v="2"/>
    <x v="4"/>
    <s v="397000"/>
    <s v="099                                "/>
    <s v="SYSNE"/>
    <s v="CFNU    "/>
    <x v="8692"/>
    <s v="7101"/>
    <s v="01H07"/>
    <x v="96"/>
    <s v="General 389-391 / 393-395 / 397-398"/>
    <s v="Non-Construction"/>
  </r>
  <r>
    <s v="01H07"/>
    <x v="96"/>
    <x v="1174"/>
    <x v="1174"/>
    <s v="GP-Cap Specific"/>
    <d v="2012-02-25T00:00:00"/>
    <x v="4"/>
    <n v="201504"/>
    <x v="2"/>
    <x v="4"/>
    <s v="397000"/>
    <s v="099                                "/>
    <s v="SYSNE"/>
    <s v="NURV    "/>
    <x v="8693"/>
    <s v="7101"/>
    <s v="01H07"/>
    <x v="96"/>
    <s v="General 389-391 / 393-395 / 397-398"/>
    <s v="Non-Construction"/>
  </r>
  <r>
    <s v="01H07"/>
    <x v="96"/>
    <x v="1175"/>
    <x v="1175"/>
    <s v="GP-Cap Specific"/>
    <d v="2010-10-15T00:00:00"/>
    <x v="4"/>
    <n v="201504"/>
    <x v="2"/>
    <x v="4"/>
    <s v="397000"/>
    <s v="099                                "/>
    <s v="SYSNE"/>
    <s v="CFNU    "/>
    <x v="8694"/>
    <s v="7101"/>
    <s v="01H07"/>
    <x v="96"/>
    <s v="General 389-391 / 393-395 / 397-398"/>
    <s v="Non-Construction"/>
  </r>
  <r>
    <s v="01H07"/>
    <x v="96"/>
    <x v="1175"/>
    <x v="1175"/>
    <s v="GP-Cap Specific"/>
    <d v="2010-10-15T00:00:00"/>
    <x v="4"/>
    <n v="201504"/>
    <x v="2"/>
    <x v="4"/>
    <s v="397000"/>
    <s v="099                                "/>
    <s v="SYSNE"/>
    <s v="NURV    "/>
    <x v="8695"/>
    <s v="7101"/>
    <s v="01H07"/>
    <x v="96"/>
    <s v="General 389-391 / 393-395 / 397-398"/>
    <s v="Non-Construction"/>
  </r>
  <r>
    <s v="01H07"/>
    <x v="96"/>
    <x v="1176"/>
    <x v="1176"/>
    <s v="GP-Cap Specific"/>
    <d v="2013-12-01T00:00:00"/>
    <x v="4"/>
    <n v="201504"/>
    <x v="2"/>
    <x v="4"/>
    <s v="391000"/>
    <s v="099                                "/>
    <s v="00"/>
    <s v="CFNU    "/>
    <x v="8696"/>
    <s v="7101"/>
    <s v="01H07"/>
    <x v="96"/>
    <s v="General 389-391 / 393-395 / 397-398"/>
    <s v="Non-Construction"/>
  </r>
  <r>
    <s v="01H07"/>
    <x v="96"/>
    <x v="1176"/>
    <x v="1176"/>
    <s v="GP-Cap Specific"/>
    <d v="2013-12-01T00:00:00"/>
    <x v="4"/>
    <n v="201504"/>
    <x v="2"/>
    <x v="4"/>
    <s v="391101"/>
    <s v="099                                "/>
    <s v="00"/>
    <s v="NURV    "/>
    <x v="8697"/>
    <s v="7101"/>
    <s v="01H07"/>
    <x v="96"/>
    <s v="General 389-391 / 393-395 / 397-398"/>
    <s v="Non-Construction"/>
  </r>
  <r>
    <s v="01H07"/>
    <x v="96"/>
    <x v="1176"/>
    <x v="1176"/>
    <s v="GP-Cap Specific"/>
    <d v="2013-12-01T00:00:00"/>
    <x v="4"/>
    <n v="201504"/>
    <x v="2"/>
    <x v="4"/>
    <s v="397000"/>
    <s v="099                                "/>
    <s v="SYSNE"/>
    <s v="CFNU    "/>
    <x v="8698"/>
    <s v="7101"/>
    <s v="01H07"/>
    <x v="96"/>
    <s v="General 389-391 / 393-395 / 397-398"/>
    <s v="Non-Construction"/>
  </r>
  <r>
    <s v="01H07"/>
    <x v="96"/>
    <x v="1176"/>
    <x v="1176"/>
    <s v="GP-Cap Specific"/>
    <d v="2013-12-01T00:00:00"/>
    <x v="4"/>
    <n v="201504"/>
    <x v="2"/>
    <x v="4"/>
    <s v="397000"/>
    <s v="099                                "/>
    <s v="SYSNE"/>
    <s v="NURV    "/>
    <x v="8699"/>
    <s v="7101"/>
    <s v="01H07"/>
    <x v="96"/>
    <s v="General 389-391 / 393-395 / 397-398"/>
    <s v="Non-Construction"/>
  </r>
  <r>
    <s v="01H07"/>
    <x v="96"/>
    <x v="1177"/>
    <x v="1177"/>
    <s v="GP-Cap Specific"/>
    <d v="2010-10-15T00:00:00"/>
    <x v="4"/>
    <n v="201504"/>
    <x v="2"/>
    <x v="4"/>
    <s v="391100"/>
    <s v="099                                "/>
    <s v="00"/>
    <s v="NURV    "/>
    <x v="8700"/>
    <s v="7101"/>
    <s v="01H07"/>
    <x v="96"/>
    <s v="General 389-391 / 393-395 / 397-398"/>
    <s v="Non-Construction"/>
  </r>
  <r>
    <s v="01H07"/>
    <x v="96"/>
    <x v="1177"/>
    <x v="1177"/>
    <s v="GP-Cap Specific"/>
    <d v="2010-10-15T00:00:00"/>
    <x v="4"/>
    <n v="201504"/>
    <x v="2"/>
    <x v="4"/>
    <s v="391101"/>
    <s v="099                                "/>
    <s v="00"/>
    <s v="CFNU    "/>
    <x v="8701"/>
    <s v="7101"/>
    <s v="01H07"/>
    <x v="96"/>
    <s v="General 389-391 / 393-395 / 397-398"/>
    <s v="Non-Construction"/>
  </r>
  <r>
    <s v="01H07"/>
    <x v="96"/>
    <x v="1177"/>
    <x v="1177"/>
    <s v="GP-Cap Specific"/>
    <d v="2010-10-15T00:00:00"/>
    <x v="4"/>
    <n v="201504"/>
    <x v="2"/>
    <x v="4"/>
    <s v="391101"/>
    <s v="099                                "/>
    <s v="SYSNE"/>
    <s v="CFNU    "/>
    <x v="8702"/>
    <s v="7101"/>
    <s v="01H07"/>
    <x v="96"/>
    <s v="General 389-391 / 393-395 / 397-398"/>
    <s v="Non-Construction"/>
  </r>
  <r>
    <s v="01H07"/>
    <x v="96"/>
    <x v="1177"/>
    <x v="1177"/>
    <s v="GP-Cap Specific"/>
    <d v="2010-10-15T00:00:00"/>
    <x v="4"/>
    <n v="201504"/>
    <x v="2"/>
    <x v="4"/>
    <s v="397000"/>
    <s v="099                                "/>
    <s v="SYSNE"/>
    <s v="CFNU    "/>
    <x v="8703"/>
    <s v="7101"/>
    <s v="01H07"/>
    <x v="96"/>
    <s v="General 389-391 / 393-395 / 397-398"/>
    <s v="Non-Construction"/>
  </r>
  <r>
    <s v="01H07"/>
    <x v="96"/>
    <x v="1177"/>
    <x v="1177"/>
    <s v="GP-Cap Specific"/>
    <d v="2010-10-15T00:00:00"/>
    <x v="4"/>
    <n v="201504"/>
    <x v="2"/>
    <x v="4"/>
    <s v="397000"/>
    <s v="099                                "/>
    <s v="SYSNE"/>
    <s v="NURV    "/>
    <x v="8704"/>
    <s v="7101"/>
    <s v="01H07"/>
    <x v="96"/>
    <s v="General 389-391 / 393-395 / 397-398"/>
    <s v="Non-Construction"/>
  </r>
  <r>
    <s v="01H07"/>
    <x v="96"/>
    <x v="1178"/>
    <x v="1178"/>
    <s v="GP-Cap Specific"/>
    <d v="2013-12-01T00:00:00"/>
    <x v="4"/>
    <n v="201504"/>
    <x v="2"/>
    <x v="4"/>
    <s v="391000"/>
    <s v="099                                "/>
    <s v="SYSNE"/>
    <s v="CFNU    "/>
    <x v="8705"/>
    <s v="7101"/>
    <s v="01H07"/>
    <x v="96"/>
    <s v="General 389-391 / 393-395 / 397-398"/>
    <s v="Non-Construction"/>
  </r>
  <r>
    <s v="01H07"/>
    <x v="96"/>
    <x v="1178"/>
    <x v="1178"/>
    <s v="GP-Cap Specific"/>
    <d v="2013-12-01T00:00:00"/>
    <x v="4"/>
    <n v="201504"/>
    <x v="2"/>
    <x v="4"/>
    <s v="397000"/>
    <s v="099                                "/>
    <s v="SYSNE"/>
    <s v="CFNU    "/>
    <x v="8706"/>
    <s v="7101"/>
    <s v="01H07"/>
    <x v="96"/>
    <s v="General 389-391 / 393-395 / 397-398"/>
    <s v="Non-Construction"/>
  </r>
  <r>
    <s v="01H07"/>
    <x v="96"/>
    <x v="1178"/>
    <x v="1178"/>
    <s v="GP-Cap Specific"/>
    <d v="2013-12-01T00:00:00"/>
    <x v="4"/>
    <n v="201504"/>
    <x v="2"/>
    <x v="4"/>
    <s v="397000"/>
    <s v="099                                "/>
    <s v="SYSNE"/>
    <s v="NURV    "/>
    <x v="8707"/>
    <s v="7101"/>
    <s v="01H07"/>
    <x v="96"/>
    <s v="General 389-391 / 393-395 / 397-398"/>
    <s v="Non-Construction"/>
  </r>
  <r>
    <s v="07H07"/>
    <x v="97"/>
    <x v="792"/>
    <x v="792"/>
    <s v="GP-Cap Specific"/>
    <d v="2011-03-01T00:00:00"/>
    <x v="4"/>
    <n v="201504"/>
    <x v="2"/>
    <x v="3"/>
    <s v="390100"/>
    <s v="098                                "/>
    <s v="DOLFLT"/>
    <s v="UADD    "/>
    <x v="8708"/>
    <s v="7107"/>
    <s v="07H07"/>
    <x v="97"/>
    <s v="General 389-391 / 393-395 / 397-398"/>
    <s v="Projects"/>
  </r>
  <r>
    <s v="26H07"/>
    <x v="111"/>
    <x v="894"/>
    <x v="894"/>
    <s v="GP-Cap Specific"/>
    <d v="2011-07-05T00:00:00"/>
    <x v="4"/>
    <n v="201504"/>
    <x v="2"/>
    <x v="4"/>
    <s v="391000"/>
    <s v="099                                "/>
    <s v="00"/>
    <s v="UTRT    "/>
    <x v="4833"/>
    <s v="7126"/>
    <s v="26H07"/>
    <x v="111"/>
    <s v="General 389-391 / 393-395 / 397-398"/>
    <s v="Projects"/>
  </r>
  <r>
    <s v="26H07"/>
    <x v="111"/>
    <x v="894"/>
    <x v="894"/>
    <s v="GP-Cap Specific"/>
    <d v="2011-07-05T00:00:00"/>
    <x v="4"/>
    <n v="201504"/>
    <x v="2"/>
    <x v="4"/>
    <s v="391000"/>
    <s v="099                                "/>
    <s v="CENTR"/>
    <s v="UTRF    "/>
    <x v="8709"/>
    <s v="7126"/>
    <s v="26H07"/>
    <x v="111"/>
    <s v="General 389-391 / 393-395 / 397-398"/>
    <s v="Projects"/>
  </r>
  <r>
    <s v="27M54"/>
    <x v="99"/>
    <x v="794"/>
    <x v="794"/>
    <s v="GP-Cap Specific"/>
    <d v="2014-01-01T00:00:00"/>
    <x v="4"/>
    <n v="201504"/>
    <x v="0"/>
    <x v="0"/>
    <s v="392046"/>
    <s v="028                                "/>
    <s v="00"/>
    <s v="CFNU    "/>
    <x v="8710"/>
    <s v="7127"/>
    <s v="27M54"/>
    <x v="99"/>
    <s v="Transportation and Tools 392 / 396"/>
    <s v="Projects"/>
  </r>
  <r>
    <s v="27M54"/>
    <x v="99"/>
    <x v="794"/>
    <x v="794"/>
    <s v="GP-Cap Specific"/>
    <d v="2014-01-01T00:00:00"/>
    <x v="4"/>
    <n v="201504"/>
    <x v="0"/>
    <x v="0"/>
    <s v="392046"/>
    <s v="028                                "/>
    <s v="00"/>
    <s v="NURV    "/>
    <x v="8711"/>
    <s v="7127"/>
    <s v="27M54"/>
    <x v="99"/>
    <s v="Transportation and Tools 392 / 396"/>
    <s v="Projects"/>
  </r>
  <r>
    <s v="XD101"/>
    <x v="112"/>
    <x v="1179"/>
    <x v="1179"/>
    <s v="DIS-E Cap Specific"/>
    <d v="2013-02-01T00:00:00"/>
    <x v="4"/>
    <n v="201504"/>
    <x v="0"/>
    <x v="0"/>
    <s v="365000"/>
    <s v="028                                "/>
    <s v="00"/>
    <s v="CFNU    "/>
    <x v="8712"/>
    <s v="7200"/>
    <s v="XD101"/>
    <x v="112"/>
    <s v="Software 303"/>
    <s v="Programs"/>
  </r>
  <r>
    <s v="XD101"/>
    <x v="112"/>
    <x v="1179"/>
    <x v="1179"/>
    <s v="DIS-E Cap Specific"/>
    <d v="2013-02-01T00:00:00"/>
    <x v="4"/>
    <n v="201504"/>
    <x v="0"/>
    <x v="0"/>
    <s v="365000"/>
    <s v="028                                "/>
    <s v="00"/>
    <s v="NURV    "/>
    <x v="8713"/>
    <s v="7200"/>
    <s v="XD101"/>
    <x v="112"/>
    <s v="Software 303"/>
    <s v="Programs"/>
  </r>
  <r>
    <s v="JN604"/>
    <x v="101"/>
    <x v="796"/>
    <x v="796"/>
    <s v="PRD-Cap Blanket"/>
    <d v="1998-05-10T00:00:00"/>
    <x v="4"/>
    <n v="201504"/>
    <x v="1"/>
    <x v="3"/>
    <s v="351100"/>
    <s v="545                                "/>
    <s v="JP"/>
    <s v="UADD    "/>
    <x v="8714"/>
    <s v="7201"/>
    <s v="JN604"/>
    <x v="101"/>
    <s v="Gas Underground Storage 350-357"/>
    <s v="Programs"/>
  </r>
  <r>
    <s v="JN604"/>
    <x v="101"/>
    <x v="796"/>
    <x v="796"/>
    <s v="PRD-Cap Blanket"/>
    <d v="1998-05-10T00:00:00"/>
    <x v="4"/>
    <n v="201504"/>
    <x v="1"/>
    <x v="3"/>
    <s v="352000"/>
    <s v="545                                "/>
    <s v="JP"/>
    <s v="UADD    "/>
    <x v="8714"/>
    <s v="7201"/>
    <s v="JN604"/>
    <x v="101"/>
    <s v="Gas Underground Storage 350-357"/>
    <s v="Programs"/>
  </r>
  <r>
    <s v="JN604"/>
    <x v="101"/>
    <x v="796"/>
    <x v="796"/>
    <s v="PRD-Cap Blanket"/>
    <d v="1998-05-10T00:00:00"/>
    <x v="4"/>
    <n v="201504"/>
    <x v="1"/>
    <x v="3"/>
    <s v="354000"/>
    <s v="545                                "/>
    <s v="JP"/>
    <s v="UADD    "/>
    <x v="8715"/>
    <s v="7201"/>
    <s v="JN604"/>
    <x v="101"/>
    <s v="Gas Underground Storage 350-357"/>
    <s v="Programs"/>
  </r>
  <r>
    <s v="JN604"/>
    <x v="101"/>
    <x v="796"/>
    <x v="796"/>
    <s v="PRD-Cap Blanket"/>
    <d v="1998-05-10T00:00:00"/>
    <x v="4"/>
    <n v="201504"/>
    <x v="1"/>
    <x v="3"/>
    <s v="355000"/>
    <s v="545                                "/>
    <s v="JP"/>
    <s v="UADD    "/>
    <x v="8715"/>
    <s v="7201"/>
    <s v="JN604"/>
    <x v="101"/>
    <s v="Gas Underground Storage 350-357"/>
    <s v="Programs"/>
  </r>
  <r>
    <s v="JN604"/>
    <x v="101"/>
    <x v="796"/>
    <x v="796"/>
    <s v="PRD-Cap Blanket"/>
    <d v="1998-05-10T00:00:00"/>
    <x v="4"/>
    <n v="201504"/>
    <x v="1"/>
    <x v="3"/>
    <s v="357000"/>
    <s v="545                                "/>
    <s v="JP"/>
    <s v="UADD    "/>
    <x v="8716"/>
    <s v="7201"/>
    <s v="JN604"/>
    <x v="101"/>
    <s v="Gas Underground Storage 350-357"/>
    <s v="Programs"/>
  </r>
  <r>
    <s v="JN001"/>
    <x v="101"/>
    <x v="797"/>
    <x v="797"/>
    <s v="GSTOR-Cap Blanket"/>
    <d v="2009-01-01T00:00:00"/>
    <x v="4"/>
    <n v="201504"/>
    <x v="1"/>
    <x v="2"/>
    <s v="351400"/>
    <s v="545                                "/>
    <s v="JP"/>
    <s v="UADD    "/>
    <x v="8717"/>
    <s v="7201"/>
    <s v="JN001"/>
    <x v="101"/>
    <s v="Gas Underground Storage 350-357"/>
    <s v="Programs"/>
  </r>
  <r>
    <s v="JN001"/>
    <x v="101"/>
    <x v="797"/>
    <x v="797"/>
    <s v="GSTOR-Cap Blanket"/>
    <d v="2009-01-01T00:00:00"/>
    <x v="4"/>
    <n v="201504"/>
    <x v="1"/>
    <x v="2"/>
    <s v="352000"/>
    <s v="545                                "/>
    <s v="JP"/>
    <s v="UADD    "/>
    <x v="8717"/>
    <s v="7201"/>
    <s v="JN001"/>
    <x v="101"/>
    <s v="Gas Underground Storage 350-357"/>
    <s v="Programs"/>
  </r>
  <r>
    <s v="JN001"/>
    <x v="101"/>
    <x v="797"/>
    <x v="797"/>
    <s v="GSTOR-Cap Blanket"/>
    <d v="2009-01-01T00:00:00"/>
    <x v="4"/>
    <n v="201504"/>
    <x v="1"/>
    <x v="2"/>
    <s v="354000"/>
    <s v="545                                "/>
    <s v="JP"/>
    <s v="UADD    "/>
    <x v="8717"/>
    <s v="7201"/>
    <s v="JN001"/>
    <x v="101"/>
    <s v="Gas Underground Storage 350-357"/>
    <s v="Programs"/>
  </r>
  <r>
    <s v="JN001"/>
    <x v="101"/>
    <x v="797"/>
    <x v="797"/>
    <s v="GSTOR-Cap Blanket"/>
    <d v="2009-01-01T00:00:00"/>
    <x v="4"/>
    <n v="201504"/>
    <x v="1"/>
    <x v="2"/>
    <s v="355000"/>
    <s v="545                                "/>
    <s v="JP"/>
    <s v="UADD    "/>
    <x v="8717"/>
    <s v="7201"/>
    <s v="JN001"/>
    <x v="101"/>
    <s v="Gas Underground Storage 350-357"/>
    <s v="Programs"/>
  </r>
  <r>
    <s v="JN001"/>
    <x v="101"/>
    <x v="797"/>
    <x v="797"/>
    <s v="GSTOR-Cap Blanket"/>
    <d v="2009-01-01T00:00:00"/>
    <x v="4"/>
    <n v="201504"/>
    <x v="1"/>
    <x v="2"/>
    <s v="357000"/>
    <s v="545                                "/>
    <s v="JP"/>
    <s v="UADD    "/>
    <x v="8718"/>
    <s v="7201"/>
    <s v="JN001"/>
    <x v="101"/>
    <s v="Gas Underground Storage 350-357"/>
    <s v="Program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showMemberPropertyTips="0" useAutoFormatting="1" itemPrintTitles="1" createdVersion="1" indent="0" compact="0" compactData="0" gridDropZones="1">
  <location ref="A3:H134" firstHeaderRow="1" firstDataRow="2" firstDataCol="2"/>
  <pivotFields count="20">
    <pivotField compact="0" outline="0" subtotalTop="0" showAll="0" includeNewItemsInFilter="1" defaultSubtotal="0"/>
    <pivotField axis="axisRow" compact="0" outline="0" subtotalTop="0" showAll="0" includeNewItemsInFilter="1" defaultSubtotal="0">
      <items count="129">
        <item x="0"/>
        <item x="1"/>
        <item x="2"/>
        <item x="3"/>
        <item x="4"/>
        <item x="5"/>
        <item x="6"/>
        <item x="7"/>
        <item x="8"/>
        <item x="9"/>
        <item x="10"/>
        <item x="11"/>
        <item x="12"/>
        <item x="13"/>
        <item x="14"/>
        <item x="15"/>
        <item x="16"/>
        <item x="17"/>
        <item x="18"/>
        <item x="19"/>
        <item x="20"/>
        <item x="21"/>
        <item x="22"/>
        <item x="23"/>
        <item x="24"/>
        <item x="103"/>
        <item x="25"/>
        <item x="26"/>
        <item x="27"/>
        <item x="28"/>
        <item x="29"/>
        <item x="30"/>
        <item x="119"/>
        <item x="104"/>
        <item x="113"/>
        <item x="31"/>
        <item x="32"/>
        <item x="114"/>
        <item x="105"/>
        <item x="33"/>
        <item x="115"/>
        <item x="34"/>
        <item x="35"/>
        <item x="116"/>
        <item x="36"/>
        <item x="37"/>
        <item x="120"/>
        <item x="38"/>
        <item x="39"/>
        <item x="40"/>
        <item x="41"/>
        <item x="42"/>
        <item x="121"/>
        <item x="43"/>
        <item x="44"/>
        <item x="122"/>
        <item x="106"/>
        <item x="45"/>
        <item x="46"/>
        <item x="47"/>
        <item x="48"/>
        <item x="117"/>
        <item x="49"/>
        <item x="50"/>
        <item x="51"/>
        <item x="52"/>
        <item x="53"/>
        <item x="54"/>
        <item x="55"/>
        <item x="56"/>
        <item x="127"/>
        <item x="123"/>
        <item x="57"/>
        <item x="58"/>
        <item x="59"/>
        <item x="60"/>
        <item x="61"/>
        <item x="62"/>
        <item x="63"/>
        <item x="64"/>
        <item x="65"/>
        <item x="66"/>
        <item x="67"/>
        <item x="68"/>
        <item x="107"/>
        <item x="108"/>
        <item x="69"/>
        <item x="70"/>
        <item x="71"/>
        <item x="72"/>
        <item x="73"/>
        <item x="74"/>
        <item x="75"/>
        <item x="124"/>
        <item x="125"/>
        <item x="76"/>
        <item x="77"/>
        <item x="78"/>
        <item x="126"/>
        <item x="79"/>
        <item x="80"/>
        <item x="81"/>
        <item x="82"/>
        <item x="83"/>
        <item x="84"/>
        <item x="85"/>
        <item x="128"/>
        <item x="86"/>
        <item x="87"/>
        <item x="109"/>
        <item x="88"/>
        <item x="89"/>
        <item x="90"/>
        <item x="91"/>
        <item x="92"/>
        <item x="93"/>
        <item x="94"/>
        <item x="95"/>
        <item x="96"/>
        <item x="97"/>
        <item x="98"/>
        <item x="110"/>
        <item x="111"/>
        <item x="99"/>
        <item x="100"/>
        <item x="112"/>
        <item x="101"/>
        <item x="102"/>
        <item x="118"/>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5" outline="0" subtotalTop="0" showAll="0" includeNewItemsInFilter="1" defaultSubtotal="0"/>
    <pivotField axis="axisCol" compact="0" outline="0" subtotalTop="0" showAll="0" includeNewItemsInFilter="1" defaultSubtotal="0">
      <items count="5">
        <item x="0"/>
        <item x="1"/>
        <item x="2"/>
        <item x="3"/>
        <item x="4"/>
      </items>
    </pivotField>
    <pivotField compact="0" outline="0" subtotalTop="0" showAll="0" includeNewItemsInFilter="1" defaultSubtotal="0"/>
    <pivotField compact="0" outline="0" subtotalTop="0" showAll="0" includeNewItemsInFilter="1" defaultSubtotal="0">
      <items count="3">
        <item x="2"/>
        <item x="0"/>
        <item x="1"/>
      </items>
    </pivotField>
    <pivotField compact="0" outline="0" subtotalTop="0" showAll="0" includeNewItemsInFilter="1" defaultSubtotal="0">
      <items count="6">
        <item x="4"/>
        <item x="3"/>
        <item x="1"/>
        <item x="5"/>
        <item x="2"/>
        <item x="0"/>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items count="8719">
        <item x="1099"/>
        <item x="1323"/>
        <item x="4832"/>
        <item x="4825"/>
        <item x="7287"/>
        <item x="1075"/>
        <item x="2997"/>
        <item x="3081"/>
        <item x="1326"/>
        <item x="3064"/>
        <item x="945"/>
        <item x="3393"/>
        <item x="3263"/>
        <item x="1347"/>
        <item x="3091"/>
        <item x="2930"/>
        <item x="1336"/>
        <item x="3212"/>
        <item x="2775"/>
        <item x="1085"/>
        <item x="1358"/>
        <item x="3067"/>
        <item x="1356"/>
        <item x="1329"/>
        <item x="2549"/>
        <item x="2042"/>
        <item x="2752"/>
        <item x="3043"/>
        <item x="3278"/>
        <item x="516"/>
        <item x="3390"/>
        <item x="3094"/>
        <item x="5923"/>
        <item x="3204"/>
        <item x="3201"/>
        <item x="2551"/>
        <item x="4508"/>
        <item x="1344"/>
        <item x="2568"/>
        <item x="3246"/>
        <item x="7400"/>
        <item x="3402"/>
        <item x="6895"/>
        <item x="4717"/>
        <item x="3234"/>
        <item x="2653"/>
        <item x="3190"/>
        <item x="2575"/>
        <item x="2058"/>
        <item x="3215"/>
        <item x="2790"/>
        <item x="2570"/>
        <item x="2984"/>
        <item x="2201"/>
        <item x="4442"/>
        <item x="3258"/>
        <item x="8190"/>
        <item x="2203"/>
        <item x="2861"/>
        <item x="3104"/>
        <item x="1067"/>
        <item x="1349"/>
        <item x="2182"/>
        <item x="5979"/>
        <item x="936"/>
        <item x="3062"/>
        <item x="1629"/>
        <item x="2557"/>
        <item x="2631"/>
        <item x="1009"/>
        <item x="3197"/>
        <item x="2650"/>
        <item x="6131"/>
        <item x="948"/>
        <item x="2778"/>
        <item x="2979"/>
        <item x="991"/>
        <item x="3003"/>
        <item x="930"/>
        <item x="8693"/>
        <item x="2060"/>
        <item x="912"/>
        <item x="2206"/>
        <item x="4821"/>
        <item x="4806"/>
        <item x="3381"/>
        <item x="994"/>
        <item x="215"/>
        <item x="2209"/>
        <item x="2211"/>
        <item x="7288"/>
        <item x="1331"/>
        <item x="3016"/>
        <item x="2109"/>
        <item x="8407"/>
        <item x="1017"/>
        <item x="4512"/>
        <item x="525"/>
        <item x="2185"/>
        <item x="6979"/>
        <item x="3188"/>
        <item x="3000"/>
        <item x="3352"/>
        <item x="3208"/>
        <item x="7360"/>
        <item x="1351"/>
        <item x="1198"/>
        <item x="8699"/>
        <item x="2436"/>
        <item x="2417"/>
        <item x="556"/>
        <item x="2628"/>
        <item x="2859"/>
        <item x="533"/>
        <item x="5959"/>
        <item x="3248"/>
        <item x="2661"/>
        <item x="3107"/>
        <item x="2376"/>
        <item x="1654"/>
        <item x="3036"/>
        <item x="3256"/>
        <item x="1040"/>
        <item x="8192"/>
        <item x="1091"/>
        <item x="6950"/>
        <item x="4841"/>
        <item x="3097"/>
        <item x="587"/>
        <item x="1626"/>
        <item x="834"/>
        <item x="3379"/>
        <item x="8695"/>
        <item x="2169"/>
        <item x="2303"/>
        <item x="108"/>
        <item x="206"/>
        <item x="5455"/>
        <item x="2769"/>
        <item x="8362"/>
        <item x="4702"/>
        <item x="2726"/>
        <item x="519"/>
        <item x="2106"/>
        <item x="2989"/>
        <item x="350"/>
        <item x="2588"/>
        <item x="2712"/>
        <item x="6987"/>
        <item x="3229"/>
        <item x="250"/>
        <item x="522"/>
        <item x="2055"/>
        <item x="2113"/>
        <item x="2936"/>
        <item x="7390"/>
        <item x="548"/>
        <item x="3074"/>
        <item x="1359"/>
        <item x="1052"/>
        <item x="7015"/>
        <item x="2257"/>
        <item x="2317"/>
        <item x="2137"/>
        <item x="2098"/>
        <item x="8704"/>
        <item x="3266"/>
        <item x="4744"/>
        <item x="2639"/>
        <item x="4722"/>
        <item x="726"/>
        <item x="385"/>
        <item x="1424"/>
        <item x="790"/>
        <item x="4819"/>
        <item x="2933"/>
        <item x="6985"/>
        <item x="2771"/>
        <item x="1064"/>
        <item x="212"/>
        <item x="825"/>
        <item x="2829"/>
        <item x="2053"/>
        <item x="4444"/>
        <item x="1028"/>
        <item x="1449"/>
        <item x="2134"/>
        <item x="3243"/>
        <item x="4256"/>
        <item x="342"/>
        <item x="3020"/>
        <item x="2330"/>
        <item x="865"/>
        <item x="4377"/>
        <item x="2260"/>
        <item x="460"/>
        <item x="2283"/>
        <item x="1657"/>
        <item x="2056"/>
        <item x="4258"/>
        <item x="345"/>
        <item x="1044"/>
        <item x="2920"/>
        <item x="888"/>
        <item x="891"/>
        <item x="1426"/>
        <item x="1320"/>
        <item x="4793"/>
        <item x="1880"/>
        <item x="4448"/>
        <item x="2573"/>
        <item x="4791"/>
        <item x="3375"/>
        <item x="5942"/>
        <item x="3350"/>
        <item x="7363"/>
        <item x="593"/>
        <item x="453"/>
        <item x="1594"/>
        <item x="7365"/>
        <item x="6541"/>
        <item x="2101"/>
        <item x="580"/>
        <item x="104"/>
        <item x="2803"/>
        <item x="1997"/>
        <item x="8707"/>
        <item x="2172"/>
        <item x="1643"/>
        <item x="545"/>
        <item x="6983"/>
        <item x="1432"/>
        <item x="530"/>
        <item x="2419"/>
        <item x="1632"/>
        <item x="2393"/>
        <item x="1334"/>
        <item x="4412"/>
        <item x="4410"/>
        <item x="209"/>
        <item x="6959"/>
        <item x="1563"/>
        <item x="254"/>
        <item x="1033"/>
        <item x="1887"/>
        <item x="1983"/>
        <item x="2658"/>
        <item x="194"/>
        <item x="1899"/>
        <item x="565"/>
        <item x="3329"/>
        <item x="2061"/>
        <item x="1647"/>
        <item x="7154"/>
        <item x="6993"/>
        <item x="8366"/>
        <item x="4510"/>
        <item x="1635"/>
        <item x="4382"/>
        <item x="8678"/>
        <item x="2320"/>
        <item x="2535"/>
        <item x="539"/>
        <item x="2796"/>
        <item x="542"/>
        <item x="781"/>
        <item x="644"/>
        <item x="3396"/>
        <item x="3110"/>
        <item x="1070"/>
        <item x="1389"/>
        <item x="2720"/>
        <item x="563"/>
        <item x="2578"/>
        <item x="1995"/>
        <item x="3252"/>
        <item x="5645"/>
        <item x="8680"/>
        <item x="174"/>
        <item x="5941"/>
        <item x="4110"/>
        <item x="2083"/>
        <item x="7284"/>
        <item x="8364"/>
        <item x="8583"/>
        <item x="2086"/>
        <item x="939"/>
        <item x="3048"/>
        <item x="4352"/>
        <item x="4514"/>
        <item x="6897"/>
        <item x="1195"/>
        <item x="444"/>
        <item x="4798"/>
        <item x="4384"/>
        <item x="326"/>
        <item x="3272"/>
        <item x="2379"/>
        <item x="1675"/>
        <item x="709"/>
        <item x="1078"/>
        <item x="1495"/>
        <item x="836"/>
        <item x="404"/>
        <item x="4108"/>
        <item x="6930"/>
        <item x="951"/>
        <item x="2961"/>
        <item x="21"/>
        <item x="933"/>
        <item x="3259"/>
        <item x="8104"/>
        <item x="2333"/>
        <item x="1229"/>
        <item x="1479"/>
        <item x="390"/>
        <item x="561"/>
        <item x="3134"/>
        <item x="2017"/>
        <item x="8383"/>
        <item x="915"/>
        <item x="2987"/>
        <item x="3269"/>
        <item x="8347"/>
        <item x="2091"/>
        <item x="2636"/>
        <item x="2285"/>
        <item x="468"/>
        <item x="8360"/>
        <item x="1095"/>
        <item x="119"/>
        <item x="3180"/>
        <item x="3184"/>
        <item x="1226"/>
        <item x="4828"/>
        <item x="771"/>
        <item x="1061"/>
        <item x="1952"/>
        <item x="6127"/>
        <item x="920"/>
        <item x="793"/>
        <item x="1638"/>
        <item x="6981"/>
        <item x="54"/>
        <item x="4727"/>
        <item x="4417"/>
        <item x="6932"/>
        <item x="2025"/>
        <item x="4260"/>
        <item x="382"/>
        <item x="1736"/>
        <item x="818"/>
        <item x="8210"/>
        <item x="2912"/>
        <item x="732"/>
        <item x="1458"/>
        <item x="4652"/>
        <item x="1383"/>
        <item x="1020"/>
        <item x="703"/>
        <item x="1514"/>
        <item x="2067"/>
        <item x="2907"/>
        <item x="8665"/>
        <item x="7352"/>
        <item x="2023"/>
        <item x="7378"/>
        <item x="1452"/>
        <item x="1544"/>
        <item x="6961"/>
        <item x="5460"/>
        <item x="1012"/>
        <item x="6991"/>
        <item x="6977"/>
        <item x="6121"/>
        <item x="4346"/>
        <item x="658"/>
        <item x="8697"/>
        <item x="779"/>
        <item x="1678"/>
        <item x="8381"/>
        <item x="389"/>
        <item x="1463"/>
        <item x="2879"/>
        <item x="3070"/>
        <item x="2395"/>
        <item x="7355"/>
        <item x="247"/>
        <item x="847"/>
        <item x="2020"/>
        <item x="2992"/>
        <item x="559"/>
        <item x="686"/>
        <item x="386"/>
        <item x="496"/>
        <item x="1665"/>
        <item x="734"/>
        <item x="2949"/>
        <item x="466"/>
        <item x="1809"/>
        <item x="5644"/>
        <item x="3006"/>
        <item x="2537"/>
        <item x="1430"/>
        <item x="629"/>
        <item x="636"/>
        <item x="571"/>
        <item x="110"/>
        <item x="554"/>
        <item x="585"/>
        <item x="220"/>
        <item x="839"/>
        <item x="689"/>
        <item x="1516"/>
        <item x="2312"/>
        <item x="4145"/>
        <item x="2898"/>
        <item x="383"/>
        <item x="4356"/>
        <item x="7165"/>
        <item x="217"/>
        <item x="801"/>
        <item x="52"/>
        <item x="3033"/>
        <item x="2973"/>
        <item x="2306"/>
        <item x="2438"/>
        <item x="7013"/>
        <item x="402"/>
        <item x="8333"/>
        <item x="2554"/>
        <item x="2939"/>
        <item x="451"/>
        <item x="8103"/>
        <item x="1616"/>
        <item x="2149"/>
        <item x="1985"/>
        <item x="624"/>
        <item x="7345"/>
        <item x="4454"/>
        <item x="203"/>
        <item x="3354"/>
        <item x="1139"/>
        <item x="634"/>
        <item x="439"/>
        <item x="1898"/>
        <item x="480"/>
        <item x="2208"/>
        <item x="2523"/>
        <item x="2841"/>
        <item x="650"/>
        <item x="723"/>
        <item x="7376"/>
        <item x="112"/>
        <item x="180"/>
        <item x="1811"/>
        <item x="664"/>
        <item x="7273"/>
        <item x="3366"/>
        <item x="3368"/>
        <item x="151"/>
        <item x="3370"/>
        <item x="1597"/>
        <item x="5886"/>
        <item x="641"/>
        <item x="2968"/>
        <item x="715"/>
        <item x="473"/>
        <item x="2666"/>
        <item x="2116"/>
        <item x="3373"/>
        <item x="720"/>
        <item x="4419"/>
        <item x="2832"/>
        <item x="701"/>
        <item x="437"/>
        <item x="2874"/>
        <item x="1428"/>
        <item x="1806"/>
        <item x="1486"/>
        <item x="1662"/>
        <item x="7275"/>
        <item x="6335"/>
        <item x="1058"/>
        <item x="1553"/>
        <item x="62"/>
        <item x="2158"/>
        <item x="6973"/>
        <item x="1816"/>
        <item x="2070"/>
        <item x="6391"/>
        <item x="622"/>
        <item x="258"/>
        <item x="2425"/>
        <item x="2048"/>
        <item x="2542"/>
        <item x="105"/>
        <item x="667"/>
        <item x="7167"/>
        <item x="764"/>
        <item x="7641"/>
        <item x="2664"/>
        <item x="4723"/>
        <item x="2758"/>
        <item x="2942"/>
        <item x="1573"/>
        <item x="1434"/>
        <item x="2213"/>
        <item x="757"/>
        <item x="901"/>
        <item x="2146"/>
        <item x="2118"/>
        <item x="2525"/>
        <item x="1547"/>
        <item x="767"/>
        <item x="5956"/>
        <item x="2009"/>
        <item x="58"/>
        <item x="1385"/>
        <item x="2755"/>
        <item x="2853"/>
        <item x="2388"/>
        <item x="1602"/>
        <item x="2325"/>
        <item x="1031"/>
        <item x="4800"/>
        <item x="655"/>
        <item x="977"/>
        <item x="1529"/>
        <item x="1613"/>
        <item x="2582"/>
        <item x="7348"/>
        <item x="494"/>
        <item x="1482"/>
        <item x="3363"/>
        <item x="551"/>
        <item x="1137"/>
        <item x="501"/>
        <item x="2893"/>
        <item x="775"/>
        <item x="6989"/>
        <item x="4830"/>
        <item x="8335"/>
        <item x="2815"/>
        <item x="8507"/>
        <item x="149"/>
        <item x="2046"/>
        <item x="2140"/>
        <item x="1521"/>
        <item x="1799"/>
        <item x="536"/>
        <item x="893"/>
        <item x="8101"/>
        <item x="2656"/>
        <item x="4344"/>
        <item x="647"/>
        <item x="3742"/>
        <item x="8211"/>
        <item x="1073"/>
        <item x="5662"/>
        <item x="698"/>
        <item x="1023"/>
        <item x="1550"/>
        <item x="2982"/>
        <item x="684"/>
        <item x="744"/>
        <item x="713"/>
        <item x="2188"/>
        <item x="1566"/>
        <item x="1640"/>
        <item x="8212"/>
        <item x="5641"/>
        <item x="749"/>
        <item x="2886"/>
        <item x="2835"/>
        <item x="6999"/>
        <item x="5640"/>
        <item x="3173"/>
        <item x="2781"/>
        <item x="6975"/>
        <item x="8353"/>
        <item x="1436"/>
        <item x="1796"/>
        <item x="153"/>
        <item x="2189"/>
        <item x="8298"/>
        <item x="7391"/>
        <item x="1668"/>
        <item x="2081"/>
        <item x="4371"/>
        <item x="718"/>
        <item x="115"/>
        <item x="6133"/>
        <item x="1293"/>
        <item x="2002"/>
        <item x="569"/>
        <item x="3079"/>
        <item x="8"/>
        <item x="8282"/>
        <item x="626"/>
        <item x="1036"/>
        <item x="589"/>
        <item x="3361"/>
        <item x="828"/>
        <item x="261"/>
        <item x="2195"/>
        <item x="6123"/>
        <item x="3084"/>
        <item x="8700"/>
        <item x="2847"/>
        <item x="2547"/>
        <item x="1618"/>
        <item x="2205"/>
        <item x="2964"/>
        <item x="482"/>
        <item x="2787"/>
        <item x="2793"/>
        <item x="2063"/>
        <item x="1379"/>
        <item x="1312"/>
        <item x="1372"/>
        <item x="2735"/>
        <item x="868"/>
        <item x="1498"/>
        <item x="876"/>
        <item x="1683"/>
        <item x="528"/>
        <item x="5663"/>
        <item x="1724"/>
        <item x="331"/>
        <item x="2287"/>
        <item x="310"/>
        <item x="1863"/>
        <item x="3527"/>
        <item x="2049"/>
        <item x="504"/>
        <item x="2385"/>
        <item x="2737"/>
        <item x="1519"/>
        <item x="188"/>
        <item x="1047"/>
        <item x="191"/>
        <item x="672"/>
        <item x="161"/>
        <item x="2915"/>
        <item x="2882"/>
        <item x="1081"/>
        <item x="1309"/>
        <item x="1608"/>
        <item x="1455"/>
        <item x="880"/>
        <item x="8690"/>
        <item x="4373"/>
        <item x="506"/>
        <item x="4153"/>
        <item x="2540"/>
        <item x="855"/>
        <item x="1556"/>
        <item x="6125"/>
        <item x="8409"/>
        <item x="2866"/>
        <item x="1460"/>
        <item x="1620"/>
        <item x="4147"/>
        <item x="1560"/>
        <item x="1258"/>
        <item x="1527"/>
        <item x="1645"/>
        <item x="8411"/>
        <item x="4332"/>
        <item x="6337"/>
        <item x="155"/>
        <item x="922"/>
        <item x="2449"/>
        <item x="2746"/>
        <item x="8716"/>
        <item x="8715"/>
        <item x="8714"/>
        <item x="2000"/>
        <item x="2562"/>
        <item x="458"/>
        <item x="8626"/>
        <item x="2952"/>
        <item x="1506"/>
        <item x="441"/>
        <item x="2956"/>
        <item x="2644"/>
        <item x="1524"/>
        <item x="10"/>
        <item x="456"/>
        <item x="925"/>
        <item x="928"/>
        <item x="583"/>
        <item x="4349"/>
        <item x="1989"/>
        <item x="7001"/>
        <item x="2901"/>
        <item x="7440"/>
        <item x="804"/>
        <item x="2010"/>
        <item x="2976"/>
        <item x="1193"/>
        <item x="2527"/>
        <item x="7441"/>
        <item x="370"/>
        <item x="7007"/>
        <item x="7443"/>
        <item x="971"/>
        <item x="7439"/>
        <item x="812"/>
        <item x="1743"/>
        <item x="2265"/>
        <item x="1850"/>
        <item x="7442"/>
        <item x="2904"/>
        <item x="2545"/>
        <item x="2079"/>
        <item x="6119"/>
        <item x="2560"/>
        <item x="303"/>
        <item x="1955"/>
        <item x="1746"/>
        <item x="1749"/>
        <item x="1185"/>
        <item x="2844"/>
        <item x="8711"/>
        <item x="2065"/>
        <item x="185"/>
        <item x="3399"/>
        <item x="2529"/>
        <item x="5642"/>
        <item x="1390"/>
        <item x="2154"/>
        <item x="2784"/>
        <item x="841"/>
        <item x="7380"/>
        <item x="3359"/>
        <item x="2242"/>
        <item x="172"/>
        <item x="802"/>
        <item x="6451"/>
        <item x="5858"/>
        <item x="1739"/>
        <item x="2027"/>
        <item x="1737"/>
        <item x="2197"/>
        <item x="784"/>
        <item x="2877"/>
        <item x="678"/>
        <item x="2103"/>
        <item x="117"/>
        <item x="3385"/>
        <item x="273"/>
        <item x="1223"/>
        <item x="1696"/>
        <item x="5784"/>
        <item x="320"/>
        <item x="6965"/>
        <item x="4809"/>
        <item x="471"/>
        <item x="2143"/>
        <item x="1127"/>
        <item x="328"/>
        <item x="333"/>
        <item x="2262"/>
        <item x="323"/>
        <item x="3100"/>
        <item x="1801"/>
        <item x="8581"/>
        <item x="695"/>
        <item x="1129"/>
        <item x="361"/>
        <item x="2729"/>
        <item x="2583"/>
        <item x="2580"/>
        <item x="1569"/>
        <item x="375"/>
        <item x="871"/>
        <item x="6934"/>
        <item x="1190"/>
        <item x="4764"/>
        <item x="449"/>
        <item x="1865"/>
        <item x="8351"/>
        <item x="159"/>
        <item x="2634"/>
        <item x="2076"/>
        <item x="2856"/>
        <item x="8349"/>
        <item x="1740"/>
        <item x="2399"/>
        <item x="2441"/>
        <item x="1660"/>
        <item x="4446"/>
        <item x="2811"/>
        <item x="56"/>
        <item x="1124"/>
        <item x="2323"/>
        <item x="5694"/>
        <item x="2338"/>
        <item x="447"/>
        <item x="4729"/>
        <item x="2336"/>
        <item x="2896"/>
        <item x="2237"/>
        <item x="2174"/>
        <item x="1216"/>
        <item x="2826"/>
        <item x="1133"/>
        <item x="2818"/>
        <item x="670"/>
        <item x="858"/>
        <item x="1771"/>
        <item x="2051"/>
        <item x="100"/>
        <item x="691"/>
        <item x="1704"/>
        <item x="8339"/>
        <item x="6331"/>
        <item x="5519"/>
        <item x="904"/>
        <item x="2013"/>
        <item x="797"/>
        <item x="632"/>
        <item x="2668"/>
        <item x="218"/>
        <item x="706"/>
        <item x="845"/>
        <item x="3768"/>
        <item x="1921"/>
        <item x="338"/>
        <item x="4351"/>
        <item x="1894"/>
        <item x="270"/>
        <item x="1318"/>
        <item x="1135"/>
        <item x="5913"/>
        <item x="178"/>
        <item x="2073"/>
        <item x="2075"/>
        <item x="2823"/>
        <item x="393"/>
        <item x="1503"/>
        <item x="2889"/>
        <item x="2838"/>
        <item x="6392"/>
        <item x="979"/>
        <item x="8682"/>
        <item x="1813"/>
        <item x="8709"/>
        <item x="1531"/>
        <item x="4155"/>
        <item x="7762"/>
        <item x="8355"/>
        <item x="379"/>
        <item x="1219"/>
        <item x="777"/>
        <item x="6967"/>
        <item x="223"/>
        <item x="4386"/>
        <item x="8387"/>
        <item x="1189"/>
        <item x="3526"/>
        <item x="652"/>
        <item x="2088"/>
        <item x="607"/>
        <item x="896"/>
        <item x="377"/>
        <item x="2173"/>
        <item x="2267"/>
        <item x="5318"/>
        <item x="7640"/>
        <item x="2401"/>
        <item x="340"/>
        <item x="1250"/>
        <item x="2850"/>
        <item x="3325"/>
        <item x="4364"/>
        <item x="747"/>
        <item x="476"/>
        <item x="5383"/>
        <item x="5382"/>
        <item x="1501"/>
        <item x="8681"/>
        <item x="2093"/>
        <item x="752"/>
        <item x="4375"/>
        <item x="1681"/>
        <item x="6952"/>
        <item x="1904"/>
        <item x="1846"/>
        <item x="5573"/>
        <item x="1673"/>
        <item x="15"/>
        <item x="601"/>
        <item x="1600"/>
        <item x="2192"/>
        <item x="1571"/>
        <item x="3388"/>
        <item x="6995"/>
        <item x="729"/>
        <item x="1751"/>
        <item x="1844"/>
        <item x="1852"/>
        <item x="3985"/>
        <item x="121"/>
        <item x="1868"/>
        <item x="2327"/>
        <item x="1869"/>
        <item x="1710"/>
        <item x="280"/>
        <item x="5513"/>
        <item x="3121"/>
        <item x="597"/>
        <item x="1671"/>
        <item x="660"/>
        <item x="64"/>
        <item x="300"/>
        <item x="8463"/>
        <item x="1993"/>
        <item x="8713"/>
        <item x="1855"/>
        <item x="2869"/>
        <item x="60"/>
        <item x="1577"/>
        <item x="3356"/>
        <item x="4149"/>
        <item x="1958"/>
        <item x="5417"/>
        <item x="499"/>
        <item x="3120"/>
        <item x="693"/>
        <item x="4787"/>
        <item x="1774"/>
        <item x="13"/>
        <item x="120"/>
        <item x="4380"/>
        <item x="5666"/>
        <item x="2380"/>
        <item x="197"/>
        <item x="3056"/>
        <item x="4696"/>
        <item x="200"/>
        <item x="1987"/>
        <item x="1049"/>
        <item x="169"/>
        <item x="128"/>
        <item x="2450"/>
        <item x="850"/>
        <item x="908"/>
        <item x="2176"/>
        <item x="2199"/>
        <item x="7003"/>
        <item x="5283"/>
        <item x="2959"/>
        <item x="5894"/>
        <item x="882"/>
        <item x="808"/>
        <item x="1461"/>
        <item x="8337"/>
        <item x="7604"/>
        <item x="4334"/>
        <item x="1699"/>
        <item x="1232"/>
        <item x="5520"/>
        <item x="6129"/>
        <item x="2531"/>
        <item x="7069"/>
        <item x="7068"/>
        <item x="6406"/>
        <item x="603"/>
        <item x="7600"/>
        <item x="2733"/>
        <item x="1579"/>
        <item x="953"/>
        <item x="6508"/>
        <item x="6509"/>
        <item x="1247"/>
        <item x="294"/>
        <item x="428"/>
        <item x="2647"/>
        <item x="2308"/>
        <item x="1688"/>
        <item x="7005"/>
        <item x="17"/>
        <item x="5522"/>
        <item x="680"/>
        <item x="166"/>
        <item x="2739"/>
        <item x="997"/>
        <item x="7935"/>
        <item x="3528"/>
        <item x="5523"/>
        <item x="2341"/>
        <item x="2328"/>
        <item x="5521"/>
        <item x="5416"/>
        <item x="1611"/>
        <item x="1606"/>
        <item x="6971"/>
        <item x="5660"/>
        <item x="70"/>
        <item x="8102"/>
        <item x="478"/>
        <item x="1877"/>
        <item x="3086"/>
        <item x="2047"/>
        <item x="177"/>
        <item x="433"/>
        <item x="7465"/>
        <item x="236"/>
        <item x="7642"/>
        <item x="1706"/>
        <item x="2012"/>
        <item x="75"/>
        <item x="7979"/>
        <item x="1821"/>
        <item x="974"/>
        <item x="639"/>
        <item x="5524"/>
        <item x="814"/>
        <item x="5661"/>
        <item x="244"/>
        <item x="8464"/>
        <item x="1381"/>
        <item x="369"/>
        <item x="7466"/>
        <item x="7464"/>
        <item x="7468"/>
        <item x="7469"/>
        <item x="2566"/>
        <item x="380"/>
        <item x="256"/>
        <item x="7009"/>
        <item x="3984"/>
        <item x="395"/>
        <item x="567"/>
        <item x="3770"/>
        <item x="3769"/>
        <item x="2459"/>
        <item x="8041"/>
        <item x="821"/>
        <item x="6012"/>
        <item x="8105"/>
        <item x="754"/>
        <item x="7539"/>
        <item x="1509"/>
        <item x="1614"/>
        <item x="2744"/>
        <item x="595"/>
        <item x="787"/>
        <item x="2813"/>
        <item x="6039"/>
        <item x="6040"/>
        <item x="6038"/>
        <item x="3419"/>
        <item x="5367"/>
        <item x="297"/>
        <item x="7417"/>
        <item x="5514"/>
        <item x="7639"/>
        <item x="397"/>
        <item x="238"/>
        <item x="1181"/>
        <item x="372"/>
        <item x="406"/>
        <item x="408"/>
        <item x="407"/>
        <item x="1689"/>
        <item x="2828"/>
        <item x="1867"/>
        <item x="2115"/>
        <item x="5646"/>
        <item x="7970"/>
        <item x="2156"/>
        <item x="1289"/>
        <item x="1387"/>
        <item x="6963"/>
        <item x="1779"/>
        <item x="1782"/>
        <item x="1707"/>
        <item x="2442"/>
        <item x="4225"/>
        <item x="2064"/>
        <item x="7419"/>
        <item x="164"/>
        <item x="8717"/>
        <item x="8718"/>
        <item x="2310"/>
        <item x="7602"/>
        <item x="2543"/>
        <item x="8385"/>
        <item x="8023"/>
        <item x="8022"/>
        <item x="8021"/>
        <item x="6079"/>
        <item x="1772"/>
        <item x="2234"/>
        <item x="2820"/>
        <item x="3342"/>
        <item x="2104"/>
        <item x="2439"/>
        <item x="126"/>
        <item x="4804"/>
        <item x="6028"/>
        <item x="2011"/>
        <item x="1178"/>
        <item x="6407"/>
        <item x="7418"/>
        <item x="5365"/>
        <item x="1991"/>
        <item x="675"/>
        <item x="291"/>
        <item x="6450"/>
        <item x="1304"/>
        <item x="4697"/>
        <item x="5515"/>
        <item x="125"/>
        <item x="5151"/>
        <item x="5150"/>
        <item x="799"/>
        <item x="2239"/>
        <item x="1839"/>
        <item x="2342"/>
        <item x="7603"/>
        <item x="1530"/>
        <item x="1353"/>
        <item x="2587"/>
        <item x="1438"/>
        <item x="5366"/>
        <item x="8042"/>
        <item x="1960"/>
        <item x="638"/>
        <item x="1872"/>
        <item x="1624"/>
        <item x="2538"/>
        <item x="5321"/>
        <item x="267"/>
        <item x="873"/>
        <item x="481"/>
        <item x="5984"/>
        <item x="124"/>
        <item x="1131"/>
        <item x="2421"/>
        <item x="1819"/>
        <item x="3988"/>
        <item x="430"/>
        <item x="1466"/>
        <item x="1823"/>
        <item x="1111"/>
        <item x="8389"/>
        <item x="135"/>
        <item x="359"/>
        <item x="2383"/>
        <item x="7934"/>
        <item x="462"/>
        <item x="2423"/>
        <item x="426"/>
        <item x="101"/>
        <item x="1685"/>
        <item x="1687"/>
        <item x="1411"/>
        <item x="985"/>
        <item x="7011"/>
        <item x="6948"/>
        <item x="8264"/>
        <item x="7087"/>
        <item x="4226"/>
        <item x="8490"/>
        <item x="8489"/>
        <item x="5419"/>
        <item x="5420"/>
        <item x="423"/>
        <item x="2396"/>
        <item x="6551"/>
        <item x="2642"/>
        <item x="599"/>
        <item x="832"/>
        <item x="831"/>
        <item x="7120"/>
        <item x="7969"/>
        <item x="2111"/>
        <item x="1775"/>
        <item x="1842"/>
        <item x="2152"/>
        <item x="3986"/>
        <item x="1962"/>
        <item x="1296"/>
        <item x="8019"/>
        <item x="8020"/>
        <item x="1803"/>
        <item x="1870"/>
        <item x="4738"/>
        <item x="2045"/>
        <item x="1302"/>
        <item x="2445"/>
        <item x="8044"/>
        <item x="8045"/>
        <item x="134"/>
        <item x="1776"/>
        <item x="8452"/>
        <item x="5653"/>
        <item x="6550"/>
        <item x="7989"/>
        <item x="2533"/>
        <item x="1243"/>
        <item x="5742"/>
        <item x="5741"/>
        <item x="1120"/>
        <item x="5911"/>
        <item x="130"/>
        <item x="2231"/>
        <item x="5804"/>
        <item x="2315"/>
        <item x="1841"/>
        <item x="2564"/>
        <item x="7540"/>
        <item x="68"/>
        <item x="127"/>
        <item x="6371"/>
        <item x="6370"/>
        <item x="1840"/>
        <item x="8548"/>
        <item x="7536"/>
        <item x="3987"/>
        <item x="1754"/>
        <item x="1115"/>
        <item x="1055"/>
        <item x="102"/>
        <item x="5643"/>
        <item x="762"/>
        <item x="4912"/>
        <item x="4888"/>
        <item x="264"/>
        <item x="955"/>
        <item x="5284"/>
        <item x="6027"/>
        <item x="1838"/>
        <item x="5286"/>
        <item x="6025"/>
        <item x="6009"/>
        <item x="5285"/>
        <item x="4905"/>
        <item x="4906"/>
        <item x="2456"/>
        <item x="66"/>
        <item x="7420"/>
        <item x="8049"/>
        <item x="2397"/>
        <item x="4482"/>
        <item x="5737"/>
        <item x="1786"/>
        <item x="7538"/>
        <item x="1237"/>
        <item x="2908"/>
        <item x="4714"/>
        <item x="2461"/>
        <item x="7973"/>
        <item x="1122"/>
        <item x="4640"/>
        <item x="6969"/>
        <item x="2420"/>
        <item x="6013"/>
        <item x="6031"/>
        <item x="1780"/>
        <item x="1783"/>
        <item x="6333"/>
        <item x="72"/>
        <item x="5738"/>
        <item x="7157"/>
        <item x="5418"/>
        <item x="3996"/>
        <item x="3995"/>
        <item x="4452"/>
        <item x="5809"/>
        <item x="2446"/>
        <item x="5910"/>
        <item x="307"/>
        <item x="4263"/>
        <item x="6555"/>
        <item x="348"/>
        <item x="4151"/>
        <item x="3116"/>
        <item x="3117"/>
        <item x="1273"/>
        <item x="1511"/>
        <item x="7599"/>
        <item x="2014"/>
        <item x="7971"/>
        <item x="6026"/>
        <item x="4324"/>
        <item x="132"/>
        <item x="1784"/>
        <item x="8043"/>
        <item x="3040"/>
        <item x="4728"/>
        <item x="7537"/>
        <item x="4737"/>
        <item x="843"/>
        <item x="8115"/>
        <item x="1745"/>
        <item x="2460"/>
        <item x="4052"/>
        <item x="6556"/>
        <item x="1848"/>
        <item x="8068"/>
        <item x="5422"/>
        <item x="7972"/>
        <item x="4264"/>
        <item x="5636"/>
        <item x="7601"/>
        <item x="2006"/>
        <item x="2015"/>
        <item x="1093"/>
        <item x="4227"/>
        <item x="8266"/>
        <item x="4157"/>
        <item x="4706"/>
        <item x="8113"/>
        <item x="4889"/>
        <item x="7936"/>
        <item x="7990"/>
        <item x="8047"/>
        <item x="1160"/>
        <item x="712"/>
        <item x="3055"/>
        <item x="4767"/>
        <item x="987"/>
        <item x="1265"/>
        <item x="1300"/>
        <item x="8116"/>
        <item x="1708"/>
        <item x="1271"/>
        <item x="7121"/>
        <item x="1874"/>
        <item x="7467"/>
        <item x="4739"/>
        <item x="591"/>
        <item x="5647"/>
        <item x="1702"/>
        <item x="1701"/>
        <item x="1703"/>
        <item x="1777"/>
        <item x="1282"/>
        <item x="5421"/>
        <item x="4884"/>
        <item x="316"/>
        <item x="2119"/>
        <item x="2160"/>
        <item x="8086"/>
        <item x="4322"/>
        <item x="1873"/>
        <item x="509"/>
        <item x="1172"/>
        <item x="8046"/>
        <item x="1298"/>
        <item x="5319"/>
        <item x="1286"/>
        <item x="6405"/>
        <item x="2289"/>
        <item x="4265"/>
        <item x="289"/>
        <item x="234"/>
        <item x="314"/>
        <item x="1709"/>
        <item x="1166"/>
        <item x="1787"/>
        <item x="5960"/>
        <item x="5652"/>
        <item x="305"/>
        <item x="535"/>
        <item x="4768"/>
        <item x="4765"/>
        <item x="4766"/>
        <item x="3364"/>
        <item x="1439"/>
        <item x="5320"/>
        <item x="758"/>
        <item x="6553"/>
        <item x="355"/>
        <item x="230"/>
        <item x="1843"/>
        <item x="2905"/>
        <item x="4333"/>
        <item x="6554"/>
        <item x="1315"/>
        <item x="4887"/>
        <item x="1175"/>
        <item x="4477"/>
        <item x="1113"/>
        <item x="226"/>
        <item x="277"/>
        <item x="2050"/>
        <item x="6030"/>
        <item x="1245"/>
        <item x="1790"/>
        <item x="1785"/>
        <item x="6552"/>
        <item x="6010"/>
        <item x="133"/>
        <item x="237"/>
        <item x="665"/>
        <item x="1440"/>
        <item x="5648"/>
        <item x="5638"/>
        <item x="228"/>
        <item x="232"/>
        <item x="1788"/>
        <item x="6014"/>
        <item x="961"/>
        <item x="668"/>
        <item x="5639"/>
        <item x="6403"/>
        <item x="138"/>
        <item x="123"/>
        <item x="4885"/>
        <item x="1269"/>
        <item x="8089"/>
        <item x="4753"/>
        <item x="5637"/>
        <item x="3038"/>
        <item x="5368"/>
        <item x="1235"/>
        <item x="2044"/>
        <item x="5424"/>
        <item x="2457"/>
        <item x="1442"/>
        <item x="1443"/>
        <item x="286"/>
        <item x="3348"/>
        <item x="1267"/>
        <item x="6033"/>
        <item x="312"/>
        <item x="1713"/>
        <item x="1711"/>
        <item x="5423"/>
        <item x="1117"/>
        <item x="284"/>
        <item x="1119"/>
        <item x="673"/>
        <item x="275"/>
        <item x="508"/>
        <item x="6032"/>
        <item x="5654"/>
        <item x="8048"/>
        <item x="6029"/>
        <item x="1239"/>
        <item x="5657"/>
        <item x="5664"/>
        <item x="8114"/>
        <item x="1301"/>
        <item x="6404"/>
        <item x="6997"/>
        <item x="3397"/>
        <item x="6011"/>
        <item x="8088"/>
        <item x="1791"/>
        <item x="7937"/>
        <item x="1163"/>
        <item x="1441"/>
        <item x="4709"/>
        <item x="679"/>
        <item x="4471"/>
        <item x="1789"/>
        <item x="1714"/>
        <item x="1712"/>
        <item x="4331"/>
        <item x="3039"/>
        <item x="1297"/>
        <item x="671"/>
        <item x="4774"/>
        <item x="6402"/>
        <item x="8087"/>
        <item x="1445"/>
        <item x="4740"/>
        <item x="4773"/>
        <item x="7991"/>
        <item x="282"/>
        <item x="4886"/>
        <item x="1444"/>
        <item x="5649"/>
        <item x="5655"/>
        <item x="755"/>
        <item x="8112"/>
        <item x="4470"/>
        <item x="1299"/>
        <item x="1168"/>
        <item x="4763"/>
        <item x="5656"/>
        <item x="1270"/>
        <item x="1170"/>
        <item x="4890"/>
        <item x="5650"/>
        <item x="5651"/>
        <item x="681"/>
        <item x="5658"/>
        <item x="7942"/>
        <item x="1266"/>
        <item x="8090"/>
        <item x="676"/>
        <item x="3400"/>
        <item x="5659"/>
        <item x="8091"/>
        <item x="1268"/>
        <item x="1447"/>
        <item x="1446"/>
        <item x="8117"/>
        <item x="4789"/>
        <item x="8375"/>
        <item x="8111"/>
        <item x="4893"/>
        <item x="4892"/>
        <item x="8084"/>
        <item x="8083"/>
        <item x="464"/>
        <item x="4891"/>
        <item x="1622"/>
        <item x="1284"/>
        <item x="162"/>
        <item x="239"/>
        <item x="617"/>
        <item x="89"/>
        <item x="1768"/>
        <item x="1406"/>
        <item x="1918"/>
        <item x="1917"/>
        <item x="1405"/>
        <item x="1949"/>
        <item x="4866"/>
        <item x="3458"/>
        <item x="5622"/>
        <item x="1950"/>
        <item x="1928"/>
        <item x="738"/>
        <item x="97"/>
        <item x="3883"/>
        <item x="1407"/>
        <item x="1399"/>
        <item x="5173"/>
        <item x="1204"/>
        <item x="5172"/>
        <item x="3870"/>
        <item x="4285"/>
        <item x="1203"/>
        <item x="5616"/>
        <item x="1722"/>
        <item x="3834"/>
        <item x="1145"/>
        <item x="6174"/>
        <item x="7801"/>
        <item x="1144"/>
        <item x="6419"/>
        <item x="3884"/>
        <item x="490"/>
        <item x="6838"/>
        <item x="1913"/>
        <item x="8320"/>
        <item x="3555"/>
        <item x="88"/>
        <item x="2223"/>
        <item x="7826"/>
        <item x="7807"/>
        <item x="4009"/>
        <item x="8141"/>
        <item x="1936"/>
        <item x="6115"/>
        <item x="4867"/>
        <item x="1914"/>
        <item x="6719"/>
        <item x="5155"/>
        <item x="1395"/>
        <item x="84"/>
        <item x="7799"/>
        <item x="2365"/>
        <item x="94"/>
        <item x="4851"/>
        <item x="5170"/>
        <item x="6171"/>
        <item x="1419"/>
        <item x="98"/>
        <item x="2357"/>
        <item x="7825"/>
        <item x="6837"/>
        <item x="1927"/>
        <item x="1201"/>
        <item x="6172"/>
        <item x="1169"/>
        <item x="5866"/>
        <item x="1396"/>
        <item x="4010"/>
        <item x="3841"/>
        <item x="2129"/>
        <item x="3890"/>
        <item x="7792"/>
        <item x="7248"/>
        <item x="1420"/>
        <item x="3784"/>
        <item x="99"/>
        <item x="5998"/>
        <item x="6468"/>
        <item x="46"/>
        <item x="6490"/>
        <item x="739"/>
        <item x="3839"/>
        <item x="1142"/>
        <item x="6658"/>
        <item x="2126"/>
        <item x="7250"/>
        <item x="4165"/>
        <item x="313"/>
        <item x="1404"/>
        <item x="3835"/>
        <item x="7803"/>
        <item x="2364"/>
        <item x="5200"/>
        <item x="1118"/>
        <item x="3833"/>
        <item x="4007"/>
        <item x="3840"/>
        <item x="4086"/>
        <item x="1240"/>
        <item x="3862"/>
        <item x="3864"/>
        <item x="2406"/>
        <item x="5219"/>
        <item x="4188"/>
        <item x="7042"/>
        <item x="4283"/>
        <item x="5999"/>
        <item x="4284"/>
        <item x="491"/>
        <item x="4094"/>
        <item x="6875"/>
        <item x="1963"/>
        <item x="5259"/>
        <item x="1720"/>
        <item x="2355"/>
        <item x="2132"/>
        <item x="2307"/>
        <item x="3457"/>
        <item x="4206"/>
        <item x="5604"/>
        <item x="2313"/>
        <item x="3556"/>
        <item x="5554"/>
        <item x="5688"/>
        <item x="2161"/>
        <item x="8235"/>
        <item x="6395"/>
        <item x="2131"/>
        <item x="5434"/>
        <item x="8244"/>
        <item x="8269"/>
        <item x="4302"/>
        <item x="3729"/>
        <item x="6112"/>
        <item x="492"/>
        <item x="7194"/>
        <item x="7193"/>
        <item x="5260"/>
        <item x="6491"/>
        <item x="6469"/>
        <item x="5848"/>
        <item x="1260"/>
        <item x="2353"/>
        <item x="6116"/>
        <item x="5605"/>
        <item x="6835"/>
        <item x="5198"/>
        <item x="2356"/>
        <item x="7531"/>
        <item x="95"/>
        <item x="3463"/>
        <item x="8314"/>
        <item x="3453"/>
        <item x="5436"/>
        <item x="1164"/>
        <item x="1236"/>
        <item x="1368"/>
        <item x="1961"/>
        <item x="3557"/>
        <item x="7533"/>
        <item x="1934"/>
        <item x="3466"/>
        <item x="4848"/>
        <item x="6676"/>
        <item x="1911"/>
        <item x="6023"/>
        <item x="6175"/>
        <item x="1721"/>
        <item x="6506"/>
        <item x="7790"/>
        <item x="5379"/>
        <item x="7824"/>
        <item x="4852"/>
        <item x="2362"/>
        <item x="5634"/>
        <item x="2220"/>
        <item x="5691"/>
        <item x="8236"/>
        <item x="5635"/>
        <item x="7871"/>
        <item x="6381"/>
        <item x="5380"/>
        <item x="4280"/>
        <item x="6394"/>
        <item x="5863"/>
        <item x="2405"/>
        <item x="366"/>
        <item x="6832"/>
        <item x="4008"/>
        <item x="1916"/>
        <item x="415"/>
        <item x="740"/>
        <item x="1397"/>
        <item x="3882"/>
        <item x="3805"/>
        <item x="7231"/>
        <item x="6388"/>
        <item x="8137"/>
        <item x="6758"/>
        <item x="6382"/>
        <item x="3467"/>
        <item x="231"/>
        <item x="959"/>
        <item x="6507"/>
        <item x="6024"/>
        <item x="1834"/>
        <item x="1831"/>
        <item x="2360"/>
        <item x="1835"/>
        <item x="4875"/>
        <item x="8243"/>
        <item x="2374"/>
        <item x="5867"/>
        <item x="1400"/>
        <item x="43"/>
        <item x="2363"/>
        <item x="5175"/>
        <item x="7879"/>
        <item x="8319"/>
        <item x="5950"/>
        <item x="4112"/>
        <item x="7040"/>
        <item x="4310"/>
        <item x="863"/>
        <item x="1274"/>
        <item x="1114"/>
        <item x="8039"/>
        <item x="1935"/>
        <item x="1717"/>
        <item x="47"/>
        <item x="8076"/>
        <item x="6614"/>
        <item x="1947"/>
        <item x="1417"/>
        <item x="1912"/>
        <item x="306"/>
        <item x="5202"/>
        <item x="283"/>
        <item x="8562"/>
        <item x="1206"/>
        <item x="4127"/>
        <item x="1246"/>
        <item x="7999"/>
        <item x="4681"/>
        <item x="6655"/>
        <item x="3816"/>
        <item x="1926"/>
        <item x="1925"/>
        <item x="315"/>
        <item x="5156"/>
        <item x="5629"/>
        <item x="3804"/>
        <item x="8488"/>
        <item x="3838"/>
        <item x="6695"/>
        <item x="6622"/>
        <item x="5414"/>
        <item x="6393"/>
        <item x="4015"/>
        <item x="5377"/>
        <item x="8124"/>
        <item x="4172"/>
        <item x="488"/>
        <item x="8162"/>
        <item x="1401"/>
        <item x="2354"/>
        <item x="6656"/>
        <item x="1211"/>
        <item x="83"/>
        <item x="1212"/>
        <item x="6836"/>
        <item x="3787"/>
        <item x="8040"/>
        <item x="5171"/>
        <item x="5157"/>
        <item x="2222"/>
        <item x="4391"/>
        <item x="4006"/>
        <item x="6380"/>
        <item x="7819"/>
        <item x="5435"/>
        <item x="7817"/>
        <item x="4659"/>
        <item x="48"/>
        <item x="5552"/>
        <item x="7974"/>
        <item x="1944"/>
        <item x="5376"/>
        <item x="4279"/>
        <item x="4439"/>
        <item x="6690"/>
        <item x="3536"/>
        <item x="8057"/>
        <item x="1859"/>
        <item x="5553"/>
        <item x="3869"/>
        <item x="963"/>
        <item x="5440"/>
        <item x="3553"/>
        <item x="4440"/>
        <item x="1147"/>
        <item x="884"/>
        <item x="5174"/>
        <item x="1931"/>
        <item x="1202"/>
        <item x="5433"/>
        <item x="6717"/>
        <item x="4559"/>
        <item x="317"/>
        <item x="8422"/>
        <item x="5244"/>
        <item x="5246"/>
        <item x="4862"/>
        <item x="8140"/>
        <item x="5415"/>
        <item x="1908"/>
        <item x="2122"/>
        <item x="6778"/>
        <item x="6420"/>
        <item x="2350"/>
        <item x="4105"/>
        <item x="7975"/>
        <item x="4073"/>
        <item x="7905"/>
        <item x="1858"/>
        <item x="2373"/>
        <item x="1418"/>
        <item x="2130"/>
        <item x="4048"/>
        <item x="6698"/>
        <item x="1205"/>
        <item x="6113"/>
        <item x="4309"/>
        <item x="6957"/>
        <item x="6845"/>
        <item x="3785"/>
        <item x="5864"/>
        <item x="2268"/>
        <item x="5603"/>
        <item x="7519"/>
        <item x="1946"/>
        <item x="8139"/>
        <item x="6602"/>
        <item x="4864"/>
        <item x="6760"/>
        <item x="1210"/>
        <item x="5218"/>
        <item x="1959"/>
        <item x="4084"/>
        <item x="6383"/>
        <item x="8058"/>
        <item x="6696"/>
        <item x="7532"/>
        <item x="7820"/>
        <item x="5162"/>
        <item x="4016"/>
        <item x="2833"/>
        <item x="3730"/>
        <item x="5381"/>
        <item x="5689"/>
        <item x="4184"/>
        <item x="6684"/>
        <item x="6653"/>
        <item x="4427"/>
        <item x="6170"/>
        <item x="4865"/>
        <item x="3464"/>
        <item x="2361"/>
        <item x="4292"/>
        <item x="1143"/>
        <item x="3786"/>
        <item x="6775"/>
        <item x="2304"/>
        <item x="6283"/>
        <item x="6282"/>
        <item x="3889"/>
        <item x="5154"/>
        <item x="8201"/>
        <item x="4300"/>
        <item x="7800"/>
        <item x="5333"/>
        <item x="4106"/>
        <item x="7766"/>
        <item x="5429"/>
        <item x="5430"/>
        <item x="5734"/>
        <item x="1915"/>
        <item x="7823"/>
        <item x="4849"/>
        <item x="8268"/>
        <item x="7075"/>
        <item x="1287"/>
        <item x="8071"/>
        <item x="4005"/>
        <item x="3696"/>
        <item x="2404"/>
        <item x="5262"/>
        <item x="5261"/>
        <item x="5850"/>
        <item x="8237"/>
        <item x="6652"/>
        <item x="4092"/>
        <item x="8028"/>
        <item x="1146"/>
        <item x="3532"/>
        <item x="1367"/>
        <item x="414"/>
        <item x="5169"/>
        <item x="5257"/>
        <item x="7902"/>
        <item x="85"/>
        <item x="7714"/>
        <item x="7582"/>
        <item x="5701"/>
        <item x="6831"/>
        <item x="6603"/>
        <item x="5700"/>
        <item x="1719"/>
        <item x="1718"/>
        <item x="4664"/>
        <item x="7818"/>
        <item x="616"/>
        <item x="4202"/>
        <item x="6662"/>
        <item x="6661"/>
        <item x="6663"/>
        <item x="3308"/>
        <item x="1414"/>
        <item x="3310"/>
        <item x="5088"/>
        <item x="6173"/>
        <item x="4199"/>
        <item x="8234"/>
        <item x="7997"/>
        <item x="2918"/>
        <item x="1923"/>
        <item x="3728"/>
        <item x="4861"/>
        <item x="6716"/>
        <item x="2153"/>
        <item x="91"/>
        <item x="1200"/>
        <item x="8240"/>
        <item x="4754"/>
        <item x="8344"/>
        <item x="7041"/>
        <item x="8077"/>
        <item x="4298"/>
        <item x="7903"/>
        <item x="1968"/>
        <item x="2916"/>
        <item x="6899"/>
        <item x="1283"/>
        <item x="7663"/>
        <item x="6264"/>
        <item x="8242"/>
        <item x="6675"/>
        <item x="363"/>
        <item x="6737"/>
        <item x="8345"/>
        <item x="4301"/>
        <item x="4013"/>
        <item x="8233"/>
        <item x="2617"/>
        <item x="5071"/>
        <item x="4160"/>
        <item x="5158"/>
        <item x="8029"/>
        <item x="6877"/>
        <item x="4128"/>
        <item x="2125"/>
        <item x="4085"/>
        <item x="2263"/>
        <item x="2618"/>
        <item x="8069"/>
        <item x="1374"/>
        <item x="367"/>
        <item x="4941"/>
        <item x="3592"/>
        <item x="8200"/>
        <item x="1686"/>
        <item x="3887"/>
        <item x="7722"/>
        <item x="7802"/>
        <item x="4313"/>
        <item x="7851"/>
        <item x="1752"/>
        <item x="1753"/>
        <item x="3783"/>
        <item x="3879"/>
        <item x="44"/>
        <item x="6193"/>
        <item x="1922"/>
        <item x="6657"/>
        <item x="6844"/>
        <item x="5631"/>
        <item x="4863"/>
        <item x="4872"/>
        <item x="1176"/>
        <item x="1256"/>
        <item x="6286"/>
        <item x="5186"/>
        <item x="3522"/>
        <item x="6996"/>
        <item x="4746"/>
        <item x="5574"/>
        <item x="6944"/>
        <item x="5195"/>
        <item x="5196"/>
        <item x="3991"/>
        <item x="3993"/>
        <item x="5187"/>
        <item x="3641"/>
        <item x="4028"/>
        <item x="3642"/>
        <item x="96"/>
        <item x="2124"/>
        <item x="6780"/>
        <item x="6592"/>
        <item x="6594"/>
        <item x="6412"/>
        <item x="8097"/>
        <item x="7126"/>
        <item x="5378"/>
        <item x="4876"/>
        <item x="6750"/>
        <item x="5090"/>
        <item x="4538"/>
        <item x="5045"/>
        <item x="1933"/>
        <item x="4609"/>
        <item x="1932"/>
        <item x="308"/>
        <item x="2872"/>
        <item x="1141"/>
        <item x="4093"/>
        <item x="1857"/>
        <item x="2502"/>
        <item x="7688"/>
        <item x="5981"/>
        <item x="5982"/>
        <item x="3837"/>
        <item x="4187"/>
        <item x="5258"/>
        <item x="2371"/>
        <item x="1398"/>
        <item x="3931"/>
        <item x="1910"/>
        <item x="7765"/>
        <item x="5024"/>
        <item x="5025"/>
        <item x="2266"/>
        <item x="3637"/>
        <item x="3608"/>
        <item x="7102"/>
        <item x="276"/>
        <item x="3727"/>
        <item x="6504"/>
        <item x="6324"/>
        <item x="899"/>
        <item x="6008"/>
        <item x="4307"/>
        <item x="4275"/>
        <item x="3891"/>
        <item x="4113"/>
        <item x="2348"/>
        <item x="2516"/>
        <item x="1716"/>
        <item x="368"/>
        <item x="4066"/>
        <item x="6699"/>
        <item x="7238"/>
        <item x="285"/>
        <item x="3601"/>
        <item x="3998"/>
        <item x="7877"/>
        <item x="8295"/>
        <item x="5020"/>
        <item x="4278"/>
        <item x="82"/>
        <item x="4186"/>
        <item x="6489"/>
        <item x="6580"/>
        <item x="3807"/>
        <item x="3521"/>
        <item x="1692"/>
        <item x="958"/>
        <item x="8096"/>
        <item x="4111"/>
        <item x="1948"/>
        <item x="4081"/>
        <item x="807"/>
        <item x="4038"/>
        <item x="90"/>
        <item x="7808"/>
        <item x="6697"/>
        <item x="6237"/>
        <item x="6238"/>
        <item x="1167"/>
        <item x="6612"/>
        <item x="5209"/>
        <item x="1967"/>
        <item x="8393"/>
        <item x="3865"/>
        <item x="1402"/>
        <item x="3452"/>
        <item x="4205"/>
        <item x="8487"/>
        <item x="92"/>
        <item x="7045"/>
        <item x="7530"/>
        <item x="336"/>
        <item x="4097"/>
        <item x="4096"/>
        <item x="6389"/>
        <item x="1945"/>
        <item x="3309"/>
        <item x="5109"/>
        <item x="4319"/>
        <item x="2369"/>
        <item x="862"/>
        <item x="6413"/>
        <item x="7987"/>
        <item x="4434"/>
        <item x="6363"/>
        <item x="2500"/>
        <item x="3932"/>
        <item x="3822"/>
        <item x="822"/>
        <item x="6233"/>
        <item x="2372"/>
        <item x="7583"/>
        <item x="7791"/>
        <item x="1974"/>
        <item x="1972"/>
        <item x="1971"/>
        <item x="6731"/>
        <item x="1173"/>
        <item x="7838"/>
        <item x="7030"/>
        <item x="4305"/>
        <item x="576"/>
        <item x="2221"/>
        <item x="2164"/>
        <item x="3933"/>
        <item x="3824"/>
        <item x="7767"/>
        <item x="1123"/>
        <item x="4204"/>
        <item x="7862"/>
        <item x="4089"/>
        <item x="2462"/>
        <item x="4308"/>
        <item x="964"/>
        <item x="3773"/>
        <item x="4857"/>
        <item x="6801"/>
        <item x="5690"/>
        <item x="5254"/>
        <item x="4490"/>
        <item x="8472"/>
        <item x="7615"/>
        <item x="6300"/>
        <item x="1956"/>
        <item x="145"/>
        <item x="147"/>
        <item x="287"/>
        <item x="960"/>
        <item x="5707"/>
        <item x="8167"/>
        <item x="5105"/>
        <item x="5431"/>
        <item x="73"/>
        <item x="5395"/>
        <item x="6048"/>
        <item x="5855"/>
        <item x="8037"/>
        <item x="2157"/>
        <item x="6492"/>
        <item x="6496"/>
        <item x="7793"/>
        <item x="6654"/>
        <item x="8018"/>
        <item x="8017"/>
        <item x="5243"/>
        <item x="5217"/>
        <item x="5756"/>
        <item x="87"/>
        <item x="7998"/>
        <item x="4682"/>
        <item x="5437"/>
        <item x="7861"/>
        <item x="6427"/>
        <item x="4662"/>
        <item x="4131"/>
        <item x="1416"/>
        <item x="3866"/>
        <item x="8241"/>
        <item x="1415"/>
        <item x="1970"/>
        <item x="4037"/>
        <item x="3636"/>
        <item x="4299"/>
        <item x="1942"/>
        <item x="7226"/>
        <item x="3589"/>
        <item x="3905"/>
        <item x="7659"/>
        <item x="7106"/>
        <item x="8138"/>
        <item x="7105"/>
        <item x="3665"/>
        <item x="6829"/>
        <item x="1930"/>
        <item x="4479"/>
        <item x="6471"/>
        <item x="8316"/>
        <item x="861"/>
        <item x="853"/>
        <item x="3442"/>
        <item x="3443"/>
        <item x="7775"/>
        <item x="3694"/>
        <item x="6759"/>
        <item x="5354"/>
        <item x="6505"/>
        <item x="7577"/>
        <item x="2432"/>
        <item x="6411"/>
        <item x="8541"/>
        <item x="8573"/>
        <item x="6262"/>
        <item x="4752"/>
        <item x="7029"/>
        <item x="7988"/>
        <item x="6945"/>
        <item x="4436"/>
        <item x="2034"/>
        <item x="2128"/>
        <item x="5994"/>
        <item x="8166"/>
        <item x="4858"/>
        <item x="1849"/>
        <item x="4070"/>
        <item x="6476"/>
        <item x="5375"/>
        <item x="6414"/>
        <item x="6921"/>
        <item x="1082"/>
        <item x="6672"/>
        <item x="7878"/>
        <item x="5019"/>
        <item x="4063"/>
        <item x="6104"/>
        <item x="6103"/>
        <item x="6694"/>
        <item x="6693"/>
        <item x="5996"/>
        <item x="737"/>
        <item x="3531"/>
        <item x="3590"/>
        <item x="1804"/>
        <item x="5619"/>
        <item x="7821"/>
        <item x="1715"/>
        <item x="5412"/>
        <item x="4014"/>
        <item x="6715"/>
        <item x="4934"/>
        <item x="4933"/>
        <item x="1909"/>
        <item x="6730"/>
        <item x="139"/>
        <item x="8528"/>
        <item x="6047"/>
        <item x="962"/>
        <item x="6439"/>
        <item x="5199"/>
        <item x="2349"/>
        <item x="1767"/>
        <item x="6613"/>
        <item x="3826"/>
        <item x="3829"/>
        <item x="4071"/>
        <item x="1116"/>
        <item x="883"/>
        <item x="8199"/>
        <item x="2127"/>
        <item x="3906"/>
        <item x="487"/>
        <item x="67"/>
        <item x="3888"/>
        <item x="4856"/>
        <item x="2857"/>
        <item x="1238"/>
        <item x="2821"/>
        <item x="37"/>
        <item x="38"/>
        <item x="8158"/>
        <item x="609"/>
        <item x="1833"/>
        <item x="2830"/>
        <item x="7781"/>
        <item x="6800"/>
        <item x="5432"/>
        <item x="4062"/>
        <item x="1013"/>
        <item x="6218"/>
        <item x="4731"/>
        <item x="2391"/>
        <item x="2390"/>
        <item x="5907"/>
        <item x="7895"/>
        <item x="6954"/>
        <item x="7827"/>
        <item x="5339"/>
        <item x="6558"/>
        <item x="5868"/>
        <item x="6774"/>
        <item x="6557"/>
        <item x="5208"/>
        <item x="5207"/>
        <item x="6648"/>
        <item x="6647"/>
        <item x="3562"/>
        <item x="3561"/>
        <item x="6232"/>
        <item x="8122"/>
        <item x="484"/>
        <item x="8609"/>
        <item x="4536"/>
        <item x="1161"/>
        <item x="4607"/>
        <item x="5163"/>
        <item x="3691"/>
        <item x="4290"/>
        <item x="8123"/>
        <item x="3514"/>
        <item x="3515"/>
        <item x="3516"/>
        <item x="1769"/>
        <item x="2765"/>
        <item x="3990"/>
        <item x="7778"/>
        <item x="6266"/>
        <item x="6265"/>
        <item x="1121"/>
        <item x="7237"/>
        <item x="8055"/>
        <item x="5768"/>
        <item x="5767"/>
        <item x="4916"/>
        <item x="6591"/>
        <item x="3992"/>
        <item x="6888"/>
        <item x="6493"/>
        <item x="4534"/>
        <item x="6396"/>
        <item x="5733"/>
        <item x="6075"/>
        <item x="489"/>
        <item x="6593"/>
        <item x="3454"/>
        <item x="6497"/>
        <item x="7962"/>
        <item x="5500"/>
        <item x="1924"/>
        <item x="3552"/>
        <item x="5185"/>
        <item x="7976"/>
        <item x="6898"/>
        <item x="3602"/>
        <item x="3861"/>
        <item x="6773"/>
        <item x="4095"/>
        <item x="2515"/>
        <item x="7789"/>
        <item x="5618"/>
        <item x="5026"/>
        <item x="5396"/>
        <item x="8038"/>
        <item x="816"/>
        <item x="4282"/>
        <item x="3460"/>
        <item x="5972"/>
        <item x="4397"/>
        <item x="7965"/>
        <item x="4103"/>
        <item x="1014"/>
        <item x="69"/>
        <item x="6501"/>
        <item x="8471"/>
        <item x="2612"/>
        <item x="1162"/>
        <item x="7541"/>
        <item x="7545"/>
        <item x="7896"/>
        <item x="6841"/>
        <item x="3549"/>
        <item x="5439"/>
        <item x="6632"/>
        <item x="6629"/>
        <item x="6633"/>
        <item x="6018"/>
        <item x="1943"/>
        <item x="6309"/>
        <item x="6310"/>
        <item x="8318"/>
        <item x="292"/>
        <item x="364"/>
        <item x="293"/>
        <item x="8225"/>
        <item x="2167"/>
        <item x="8708"/>
        <item x="7995"/>
        <item x="4162"/>
        <item x="8204"/>
        <item x="6843"/>
        <item x="7875"/>
        <item x="4663"/>
        <item x="5357"/>
        <item x="1973"/>
        <item x="7757"/>
        <item x="3409"/>
        <item x="2424"/>
        <item x="5211"/>
        <item x="3554"/>
        <item x="5213"/>
        <item x="3828"/>
        <item x="1929"/>
        <item x="5165"/>
        <item x="5166"/>
        <item x="1885"/>
        <item x="1884"/>
        <item x="573"/>
        <item x="7585"/>
        <item x="6793"/>
        <item x="6114"/>
        <item x="6148"/>
        <item x="6147"/>
        <item x="137"/>
        <item x="3538"/>
        <item x="5402"/>
        <item x="7495"/>
        <item x="7494"/>
        <item x="4288"/>
        <item x="6600"/>
        <item x="4083"/>
        <item x="5201"/>
        <item x="4082"/>
        <item x="6830"/>
        <item x="1906"/>
        <item x="6609"/>
        <item x="4660"/>
        <item x="6239"/>
        <item x="6651"/>
        <item x="2370"/>
        <item x="7579"/>
        <item x="8470"/>
        <item x="1413"/>
        <item x="8014"/>
        <item x="4276"/>
        <item x="2966"/>
        <item x="5413"/>
        <item x="2913"/>
        <item x="4291"/>
        <item x="3695"/>
        <item x="3798"/>
        <item x="131"/>
        <item x="3797"/>
        <item x="4873"/>
        <item x="6006"/>
        <item x="4781"/>
        <item x="1244"/>
        <item x="3734"/>
        <item x="3735"/>
        <item x="6021"/>
        <item x="7864"/>
        <item x="4114"/>
        <item x="4115"/>
        <item x="2166"/>
        <item x="5464"/>
        <item x="6688"/>
        <item x="5358"/>
        <item x="8398"/>
        <item x="4558"/>
        <item x="3639"/>
        <item x="4363"/>
        <item x="6692"/>
        <item x="4306"/>
        <item x="574"/>
        <item x="6884"/>
        <item x="7648"/>
        <item x="1534"/>
        <item x="2123"/>
        <item x="4068"/>
        <item x="6779"/>
        <item x="6682"/>
        <item x="6630"/>
        <item x="7713"/>
        <item x="3465"/>
        <item x="4012"/>
        <item x="3880"/>
        <item x="4414"/>
        <item x="4167"/>
        <item x="3929"/>
        <item x="485"/>
        <item x="8146"/>
        <item x="736"/>
        <item x="7804"/>
        <item x="93"/>
        <item x="7870"/>
        <item x="4987"/>
        <item x="2094"/>
        <item x="5620"/>
        <item x="4661"/>
        <item x="5087"/>
        <item x="6022"/>
        <item x="7815"/>
        <item x="6736"/>
        <item x="30"/>
        <item x="3136"/>
        <item x="5077"/>
        <item x="2917"/>
        <item x="8524"/>
        <item x="7844"/>
        <item x="4315"/>
        <item x="8341"/>
        <item x="3999"/>
        <item x="7968"/>
        <item x="4369"/>
        <item x="4336"/>
        <item x="5022"/>
        <item x="2890"/>
        <item x="7618"/>
        <item x="3930"/>
        <item x="8226"/>
        <item x="6644"/>
        <item x="1112"/>
        <item x="8317"/>
        <item x="4091"/>
        <item x="4090"/>
        <item x="6486"/>
        <item x="4769"/>
        <item x="4770"/>
        <item x="3827"/>
        <item x="7798"/>
        <item x="8056"/>
        <item x="278"/>
        <item x="6464"/>
        <item x="6461"/>
        <item x="6463"/>
        <item x="6007"/>
        <item x="4337"/>
        <item x="6764"/>
        <item x="2614"/>
        <item x="6465"/>
        <item x="5256"/>
        <item x="5255"/>
        <item x="8294"/>
        <item x="3149"/>
        <item x="3886"/>
        <item x="6109"/>
        <item x="2957"/>
        <item x="5392"/>
        <item x="2089"/>
        <item x="8034"/>
        <item x="981"/>
        <item x="8568"/>
        <item x="7958"/>
        <item x="5487"/>
        <item x="7887"/>
        <item x="7717"/>
        <item x="5766"/>
        <item x="7996"/>
        <item x="6091"/>
        <item x="6089"/>
        <item x="6090"/>
        <item x="7756"/>
        <item x="2969"/>
        <item x="4554"/>
        <item x="3937"/>
        <item x="4195"/>
        <item x="8134"/>
        <item x="5606"/>
        <item x="6110"/>
        <item x="5009"/>
        <item x="8578"/>
        <item x="6298"/>
        <item x="5070"/>
        <item x="2871"/>
        <item x="8161"/>
        <item x="2352"/>
        <item x="4050"/>
        <item x="6687"/>
        <item x="3550"/>
        <item x="5214"/>
        <item x="5792"/>
        <item x="8012"/>
        <item x="1939"/>
        <item x="2794"/>
        <item x="4577"/>
        <item x="2730"/>
        <item x="4185"/>
        <item x="40"/>
        <item x="6704"/>
        <item x="3910"/>
        <item x="1588"/>
        <item x="6834"/>
        <item x="1969"/>
        <item x="4104"/>
        <item x="6763"/>
        <item x="6643"/>
        <item x="7578"/>
        <item x="6235"/>
        <item x="6005"/>
        <item x="5547"/>
        <item x="1361"/>
        <item x="4686"/>
        <item x="4922"/>
        <item x="1731"/>
        <item x="5486"/>
        <item x="3459"/>
        <item x="3917"/>
        <item x="3520"/>
        <item x="4596"/>
        <item x="3451"/>
        <item x="7829"/>
        <item x="7611"/>
        <item x="3969"/>
        <item x="3708"/>
        <item x="4043"/>
        <item x="4046"/>
        <item x="3640"/>
        <item x="6745"/>
        <item x="3461"/>
        <item x="6915"/>
        <item x="1882"/>
        <item x="8607"/>
        <item x="6017"/>
        <item x="2955"/>
        <item x="6674"/>
        <item x="6673"/>
        <item x="86"/>
        <item x="144"/>
        <item x="5702"/>
        <item x="1366"/>
        <item x="5103"/>
        <item x="7772"/>
        <item x="2499"/>
        <item x="3192"/>
        <item x="610"/>
        <item x="4655"/>
        <item x="6746"/>
        <item x="4132"/>
        <item x="6285"/>
        <item x="5621"/>
        <item x="4811"/>
        <item x="5409"/>
        <item x="8451"/>
        <item x="6072"/>
        <item x="5176"/>
        <item x="6074"/>
        <item x="5632"/>
        <item x="8160"/>
        <item x="8229"/>
        <item x="7182"/>
        <item x="6385"/>
        <item x="3169"/>
        <item x="5273"/>
        <item x="4844"/>
        <item x="5403"/>
        <item x="3115"/>
        <item x="335"/>
        <item x="3961"/>
        <item x="773"/>
        <item x="4022"/>
        <item x="6601"/>
        <item x="170"/>
        <item x="7617"/>
        <item x="7630"/>
        <item x="8392"/>
        <item x="4061"/>
        <item x="1056"/>
        <item x="1412"/>
        <item x="7586"/>
        <item x="136"/>
        <item x="6799"/>
        <item x="5830"/>
        <item x="5562"/>
        <item x="4846"/>
        <item x="7779"/>
        <item x="5089"/>
        <item x="5023"/>
        <item x="7809"/>
        <item x="8063"/>
        <item x="8064"/>
        <item x="3698"/>
        <item x="3118"/>
        <item x="5997"/>
        <item x="1165"/>
        <item x="1208"/>
        <item x="3759"/>
        <item x="8465"/>
        <item x="3812"/>
        <item x="6221"/>
        <item x="3811"/>
        <item x="3672"/>
        <item x="3440"/>
        <item x="1306"/>
        <item x="4203"/>
        <item x="7484"/>
        <item x="7483"/>
        <item x="1693"/>
        <item x="7661"/>
        <item x="6073"/>
        <item x="3604"/>
        <item x="4130"/>
        <item x="5046"/>
        <item x="5212"/>
        <item x="5073"/>
        <item x="5072"/>
        <item x="6328"/>
        <item x="424"/>
        <item x="2878"/>
        <item x="7038"/>
        <item x="6683"/>
        <item x="1907"/>
        <item x="6050"/>
        <item x="823"/>
        <item x="2226"/>
        <item x="4021"/>
        <item x="5331"/>
        <item x="3593"/>
        <item x="4023"/>
        <item x="1826"/>
        <item x="1829"/>
        <item x="45"/>
        <item x="2514"/>
        <item x="3312"/>
        <item x="3311"/>
        <item x="874"/>
        <item x="1832"/>
        <item x="4413"/>
        <item x="4281"/>
        <item x="5335"/>
        <item x="1207"/>
        <item x="4458"/>
        <item x="298"/>
        <item x="7904"/>
        <item x="7806"/>
        <item x="4072"/>
        <item x="3196"/>
        <item x="4277"/>
        <item x="4357"/>
        <item x="7666"/>
        <item x="6267"/>
        <item x="4036"/>
        <item x="4658"/>
        <item x="4044"/>
        <item x="6691"/>
        <item x="2593"/>
        <item x="2977"/>
        <item x="3225"/>
        <item x="4058"/>
        <item x="3726"/>
        <item x="5753"/>
        <item x="3436"/>
        <item x="1592"/>
        <item x="6323"/>
        <item x="35"/>
        <item x="34"/>
        <item x="7305"/>
        <item x="7614"/>
        <item x="4011"/>
        <item x="6341"/>
        <item x="8052"/>
        <item x="6943"/>
        <item x="2232"/>
        <item x="898"/>
        <item x="7222"/>
        <item x="7580"/>
        <item x="5548"/>
        <item x="4396"/>
        <item x="6649"/>
        <item x="1732"/>
        <item x="6650"/>
        <item x="5274"/>
        <item x="5837"/>
        <item x="6019"/>
        <item x="2219"/>
        <item x="5426"/>
        <item x="5425"/>
        <item x="5427"/>
        <item x="4161"/>
        <item x="7031"/>
        <item x="4318"/>
        <item x="4693"/>
        <item x="419"/>
        <item x="6236"/>
        <item x="1734"/>
        <item x="7542"/>
        <item x="8098"/>
        <item x="5685"/>
        <item x="5599"/>
        <item x="427"/>
        <item x="8632"/>
        <item x="3667"/>
        <item x="7518"/>
        <item x="4126"/>
        <item x="6093"/>
        <item x="6842"/>
        <item x="3885"/>
        <item x="5220"/>
        <item x="6049"/>
        <item x="3456"/>
        <item x="5281"/>
        <item x="6889"/>
        <item x="7028"/>
        <item x="7915"/>
        <item x="4314"/>
        <item x="1471"/>
        <item x="8027"/>
        <item x="806"/>
        <item x="8637"/>
        <item x="4100"/>
        <item x="6535"/>
        <item x="3863"/>
        <item x="288"/>
        <item x="8165"/>
        <item x="6187"/>
        <item x="3867"/>
        <item x="5337"/>
        <item x="4088"/>
        <item x="6503"/>
        <item x="3563"/>
        <item x="6294"/>
        <item x="6502"/>
        <item x="6587"/>
        <item x="3567"/>
        <item x="3788"/>
        <item x="7140"/>
        <item x="4741"/>
        <item x="7300"/>
        <item x="7139"/>
        <item x="1493"/>
        <item x="4164"/>
        <item x="5617"/>
        <item x="8486"/>
        <item x="431"/>
        <item x="3780"/>
        <item x="3779"/>
        <item x="4677"/>
        <item x="2498"/>
        <item x="4163"/>
        <item x="5124"/>
        <item x="2218"/>
        <item x="3682"/>
        <item x="7138"/>
        <item x="1827"/>
        <item x="2288"/>
        <item x="7316"/>
        <item x="4478"/>
        <item x="5042"/>
        <item x="5041"/>
        <item x="2359"/>
        <item x="4947"/>
        <item x="4946"/>
        <item x="772"/>
        <item x="2902"/>
        <item x="4398"/>
        <item x="7544"/>
        <item x="6589"/>
        <item x="6795"/>
        <item x="3803"/>
        <item x="6220"/>
        <item x="4289"/>
        <item x="8617"/>
        <item x="7101"/>
        <item x="4772"/>
        <item x="6621"/>
        <item x="7428"/>
        <item x="7429"/>
        <item x="6703"/>
        <item x="8510"/>
        <item x="8509"/>
        <item x="2214"/>
        <item x="2591"/>
        <item x="8013"/>
        <item x="4691"/>
        <item x="5630"/>
        <item x="7335"/>
        <item x="7876"/>
        <item x="4366"/>
        <item x="5253"/>
        <item x="7849"/>
        <item x="7847"/>
        <item x="7850"/>
        <item x="3704"/>
        <item x="39"/>
        <item x="1700"/>
        <item x="3525"/>
        <item x="8663"/>
        <item x="8136"/>
        <item x="4493"/>
        <item x="4362"/>
        <item x="4192"/>
        <item x="5593"/>
        <item x="5043"/>
        <item x="2434"/>
        <item x="5399"/>
        <item x="8532"/>
        <item x="7306"/>
        <item x="6597"/>
        <item x="6757"/>
        <item x="5576"/>
        <item x="7691"/>
        <item x="5695"/>
        <item x="7512"/>
        <item x="7576"/>
        <item x="41"/>
        <item x="1148"/>
        <item x="116"/>
        <item x="5129"/>
        <item x="6722"/>
        <item x="4528"/>
        <item x="4529"/>
        <item x="5065"/>
        <item x="5160"/>
        <item x="3752"/>
        <item x="486"/>
        <item x="2403"/>
        <item x="6611"/>
        <item x="1365"/>
        <item x="6610"/>
        <item x="5626"/>
        <item x="1861"/>
        <item x="7125"/>
        <item x="4198"/>
        <item x="7456"/>
        <item x="7543"/>
        <item x="7168"/>
        <item x="2870"/>
        <item x="78"/>
        <item x="6326"/>
        <item x="6356"/>
        <item x="8074"/>
        <item x="6498"/>
        <item x="1403"/>
        <item x="6710"/>
        <item x="227"/>
        <item x="6631"/>
        <item x="6708"/>
        <item x="6707"/>
        <item x="2940"/>
        <item x="8641"/>
        <item x="8135"/>
        <item x="5125"/>
        <item x="3653"/>
        <item x="3652"/>
        <item x="5060"/>
        <item x="5059"/>
        <item x="1469"/>
        <item x="1470"/>
        <item x="8485"/>
        <item x="6217"/>
        <item x="5995"/>
        <item x="295"/>
        <item x="3485"/>
        <item x="3484"/>
        <item x="6756"/>
        <item x="6299"/>
        <item x="8313"/>
        <item x="1242"/>
        <item x="6679"/>
        <item x="7210"/>
        <item x="5502"/>
        <item x="7865"/>
        <item x="5104"/>
        <item x="8395"/>
        <item x="5509"/>
        <item x="5188"/>
        <item x="7457"/>
        <item x="7249"/>
        <item x="7985"/>
        <item x="8205"/>
        <item x="4574"/>
        <item x="2033"/>
        <item x="7662"/>
        <item x="6263"/>
        <item x="7947"/>
        <item x="998"/>
        <item x="4703"/>
        <item x="7916"/>
        <item x="8513"/>
        <item x="3940"/>
        <item x="4939"/>
        <item x="4932"/>
        <item x="8080"/>
        <item x="2428"/>
        <item x="2351"/>
        <item x="2429"/>
        <item x="6274"/>
        <item x="6586"/>
        <item x="7926"/>
        <item x="3836"/>
        <item x="7994"/>
        <item x="2854"/>
        <item x="8070"/>
        <item x="6826"/>
        <item x="6384"/>
        <item x="3605"/>
        <item x="4649"/>
        <item x="8416"/>
        <item x="7346"/>
        <item x="7658"/>
        <item x="6833"/>
        <item x="7917"/>
        <item x="7743"/>
        <item x="4197"/>
        <item x="3664"/>
        <item x="8177"/>
        <item x="4665"/>
        <item x="5359"/>
        <item x="4042"/>
        <item x="860"/>
        <item x="1477"/>
        <item x="1476"/>
        <item x="3686"/>
        <item x="2824"/>
        <item x="852"/>
        <item x="3551"/>
        <item x="4491"/>
        <item x="3693"/>
        <item x="6666"/>
        <item x="5980"/>
        <item x="3576"/>
        <item x="1472"/>
        <item x="7039"/>
        <item x="4783"/>
        <item x="6727"/>
        <item x="1290"/>
        <item x="4920"/>
        <item x="7227"/>
        <item x="5463"/>
        <item x="5293"/>
        <item x="6348"/>
        <item x="6706"/>
        <item x="6918"/>
        <item x="7053"/>
        <item x="578"/>
        <item x="4535"/>
        <item x="6182"/>
        <item x="6261"/>
        <item x="6360"/>
        <item x="1691"/>
        <item x="1860"/>
        <item x="319"/>
        <item x="2864"/>
        <item x="3671"/>
        <item x="4823"/>
        <item x="3748"/>
        <item x="7183"/>
        <item x="5374"/>
        <item x="5012"/>
        <item x="3123"/>
        <item x="5394"/>
        <item x="6642"/>
        <item x="5393"/>
        <item x="7632"/>
        <item x="8036"/>
        <item x="8035"/>
        <item x="4437"/>
        <item x="7810"/>
        <item x="6548"/>
        <item x="1079"/>
        <item x="1475"/>
        <item x="6475"/>
        <item x="3638"/>
        <item x="7185"/>
        <item x="2953"/>
        <item x="612"/>
        <item x="5786"/>
        <item x="4520"/>
        <item x="4519"/>
        <item x="8425"/>
        <item x="4533"/>
        <item x="6623"/>
        <item x="8327"/>
        <item x="1102"/>
        <item x="5721"/>
        <item x="5720"/>
        <item x="4069"/>
        <item x="923"/>
        <item x="6701"/>
        <item x="6700"/>
        <item x="6702"/>
        <item x="8439"/>
        <item x="8438"/>
        <item x="3903"/>
        <item x="3540"/>
        <item x="3539"/>
        <item x="7805"/>
        <item x="7240"/>
        <item x="2155"/>
        <item x="6619"/>
        <item x="6618"/>
        <item x="6424"/>
        <item x="4407"/>
        <item x="2427"/>
        <item x="3688"/>
        <item x="3687"/>
        <item x="1941"/>
        <item x="4506"/>
        <item x="1263"/>
        <item x="1940"/>
        <item x="1953"/>
        <item x="8437"/>
        <item x="146"/>
        <item x="5881"/>
        <item x="8259"/>
        <item x="4049"/>
        <item x="76"/>
        <item x="3437"/>
        <item x="3438"/>
        <item x="7104"/>
        <item x="7103"/>
        <item x="5405"/>
        <item x="5406"/>
        <item x="5551"/>
        <item x="5715"/>
        <item x="7493"/>
        <item x="6272"/>
        <item x="6271"/>
        <item x="3513"/>
        <item x="8657"/>
        <item x="4002"/>
        <item x="4003"/>
        <item x="4004"/>
        <item x="2505"/>
        <item x="760"/>
        <item x="2795"/>
        <item x="6390"/>
        <item x="5044"/>
        <item x="3876"/>
        <item x="3875"/>
        <item x="1825"/>
        <item x="7813"/>
        <item x="8060"/>
        <item x="8059"/>
        <item x="8061"/>
        <item x="5021"/>
        <item x="5336"/>
        <item x="3028"/>
        <item x="5757"/>
        <item x="4683"/>
        <item x="7546"/>
        <item x="6863"/>
        <item x="7740"/>
        <item x="4982"/>
        <item x="6111"/>
        <item x="3830"/>
        <item x="8323"/>
        <item x="8430"/>
        <item x="7070"/>
        <item x="7500"/>
        <item x="3859"/>
        <item x="71"/>
        <item x="33"/>
        <item x="7774"/>
        <item x="4087"/>
        <item x="7866"/>
        <item x="1209"/>
        <item x="4353"/>
        <item x="7770"/>
        <item x="6088"/>
        <item x="7755"/>
        <item x="4859"/>
        <item x="4119"/>
        <item x="5210"/>
        <item x="6804"/>
        <item x="7131"/>
        <item x="2444"/>
        <item x="5252"/>
        <item x="2686"/>
        <item x="1540"/>
        <item x="5686"/>
        <item x="3177"/>
        <item x="4530"/>
        <item x="5770"/>
        <item x="5808"/>
        <item x="5760"/>
        <item x="5062"/>
        <item x="3749"/>
        <item x="577"/>
        <item x="2165"/>
        <item x="5249"/>
        <item x="3025"/>
        <item x="7680"/>
        <item x="3915"/>
        <item x="3273"/>
        <item x="2801"/>
        <item x="6578"/>
        <item x="6669"/>
        <item x="6668"/>
        <item x="1171"/>
        <item x="6689"/>
        <item x="2292"/>
        <item x="5857"/>
        <item x="6667"/>
        <item x="2240"/>
        <item x="8107"/>
        <item x="5411"/>
        <item x="5410"/>
        <item x="2513"/>
        <item x="2347"/>
        <item x="5612"/>
        <item x="301"/>
        <item x="1220"/>
        <item x="5179"/>
        <item x="7588"/>
        <item x="5908"/>
        <item x="615"/>
        <item x="6588"/>
        <item x="6955"/>
        <item x="5063"/>
        <item x="1275"/>
        <item x="5117"/>
        <item x="8540"/>
        <item x="1369"/>
        <item x="201"/>
        <item x="1000"/>
        <item x="5590"/>
        <item x="3938"/>
        <item x="6500"/>
        <item x="5178"/>
        <item x="2464"/>
        <item x="4921"/>
        <item x="5428"/>
        <item x="594"/>
        <item x="198"/>
        <item x="7587"/>
        <item x="5242"/>
        <item x="4169"/>
        <item x="7613"/>
        <item x="7672"/>
        <item x="4034"/>
        <item x="1510"/>
        <item x="7517"/>
        <item x="7516"/>
        <item x="5404"/>
        <item x="4751"/>
        <item x="7839"/>
        <item x="1582"/>
        <item x="6519"/>
        <item x="3287"/>
        <item x="3462"/>
        <item x="5876"/>
        <item x="5203"/>
        <item x="2819"/>
        <item x="5615"/>
        <item x="4395"/>
        <item x="5538"/>
        <item x="4156"/>
        <item x="409"/>
        <item x="5011"/>
        <item x="8370"/>
        <item x="4909"/>
        <item x="1758"/>
        <item x="8267"/>
        <item x="2965"/>
        <item x="8143"/>
        <item x="8142"/>
        <item x="6234"/>
        <item x="2962"/>
        <item x="2247"/>
        <item x="1830"/>
        <item x="2433"/>
        <item x="1763"/>
        <item x="7874"/>
        <item x="4575"/>
        <item x="1248"/>
        <item x="4045"/>
        <item x="7893"/>
        <item x="5949"/>
        <item x="6397"/>
        <item x="3825"/>
        <item x="1590"/>
        <item x="6608"/>
        <item x="2426"/>
        <item x="2261"/>
        <item x="6241"/>
        <item x="8326"/>
        <item x="4879"/>
        <item x="4878"/>
        <item x="8557"/>
        <item x="4810"/>
        <item x="143"/>
        <item x="6020"/>
        <item x="2910"/>
        <item x="29"/>
        <item x="7986"/>
        <item x="5197"/>
        <item x="2121"/>
        <item x="1583"/>
        <item x="3658"/>
        <item x="4847"/>
        <item x="6777"/>
        <item x="5957"/>
        <item x="6189"/>
        <item x="1764"/>
        <item x="3706"/>
        <item x="3739"/>
        <item x="4522"/>
        <item x="4521"/>
        <item x="2235"/>
        <item x="3806"/>
        <item x="6685"/>
        <item x="2415"/>
        <item x="8073"/>
        <item x="2891"/>
        <item x="2892"/>
        <item x="5482"/>
        <item x="1536"/>
        <item x="5159"/>
        <item x="5438"/>
        <item x="8131"/>
        <item x="8129"/>
        <item x="8130"/>
        <item x="4388"/>
        <item x="5338"/>
        <item x="6347"/>
        <item x="7856"/>
        <item x="1364"/>
        <item x="7769"/>
        <item x="8206"/>
        <item x="8065"/>
        <item x="8054"/>
        <item x="8053"/>
        <item x="1233"/>
        <item x="7148"/>
        <item x="2358"/>
        <item x="4435"/>
        <item x="7339"/>
        <item x="7499"/>
        <item x="1757"/>
        <item x="1759"/>
        <item x="8618"/>
        <item x="3156"/>
        <item x="8170"/>
        <item x="6794"/>
        <item x="3703"/>
        <item x="2694"/>
        <item x="1363"/>
        <item x="7963"/>
        <item x="5921"/>
        <item x="5086"/>
        <item x="4503"/>
        <item x="6887"/>
        <item x="7867"/>
        <item x="3500"/>
        <item x="1979"/>
        <item x="3564"/>
        <item x="5008"/>
        <item x="1217"/>
        <item x="399"/>
        <item x="6466"/>
        <item x="6436"/>
        <item x="6429"/>
        <item x="6431"/>
        <item x="6433"/>
        <item x="1408"/>
        <item x="6428"/>
        <item x="6460"/>
        <item x="1589"/>
        <item x="4945"/>
        <item x="989"/>
        <item x="4919"/>
        <item x="3635"/>
        <item x="3122"/>
        <item x="5627"/>
        <item x="6059"/>
        <item x="7884"/>
        <item x="2887"/>
        <item x="3439"/>
        <item x="5939"/>
        <item x="7455"/>
        <item x="4060"/>
        <item x="4059"/>
        <item x="2510"/>
        <item x="4869"/>
        <item x="5716"/>
        <item x="983"/>
        <item x="5598"/>
        <item x="2120"/>
        <item x="6776"/>
        <item x="4251"/>
        <item x="7278"/>
        <item x="5215"/>
        <item x="842"/>
        <item x="434"/>
        <item x="4929"/>
        <item x="5081"/>
        <item x="1828"/>
        <item x="3755"/>
        <item x="3754"/>
        <item x="6728"/>
        <item x="6192"/>
        <item x="3982"/>
        <item x="3751"/>
        <item x="7780"/>
        <item x="7212"/>
        <item x="6709"/>
        <item x="6208"/>
        <item x="5566"/>
        <item x="2314"/>
        <item x="4102"/>
        <item x="4713"/>
        <item x="2701"/>
        <item x="4101"/>
        <item x="1089"/>
        <item x="1259"/>
        <item x="4880"/>
        <item x="4881"/>
        <item x="6243"/>
        <item x="7872"/>
        <item x="6438"/>
        <item x="7573"/>
        <item x="8263"/>
        <item x="7992"/>
        <item x="7993"/>
        <item x="3732"/>
        <item x="3731"/>
        <item x="6867"/>
        <item x="3904"/>
        <item x="5115"/>
        <item x="3692"/>
        <item x="7311"/>
        <item x="6362"/>
        <item x="6361"/>
        <item x="613"/>
        <item x="4598"/>
        <item x="8569"/>
        <item x="6184"/>
        <item x="3689"/>
        <item x="3690"/>
        <item x="7486"/>
        <item x="347"/>
        <item x="4730"/>
        <item x="7652"/>
        <item x="2883"/>
        <item x="5018"/>
        <item x="3151"/>
        <item x="3566"/>
        <item x="1264"/>
        <item x="7682"/>
        <item x="1964"/>
        <item x="7715"/>
        <item x="7863"/>
        <item x="8159"/>
        <item x="6803"/>
        <item x="3881"/>
        <item x="4750"/>
        <item x="811"/>
        <item x="7056"/>
        <item x="1690"/>
        <item x="3276"/>
        <item x="5947"/>
        <item x="4183"/>
        <item x="5206"/>
        <item x="4593"/>
        <item x="4650"/>
        <item x="1179"/>
        <item x="5633"/>
        <item x="412"/>
        <item x="365"/>
        <item x="318"/>
        <item x="6015"/>
        <item x="429"/>
        <item x="6016"/>
        <item x="7426"/>
        <item x="1585"/>
        <item x="3228"/>
        <item x="5182"/>
        <item x="605"/>
        <item x="5118"/>
        <item x="4576"/>
        <item x="1584"/>
        <item x="7647"/>
        <item x="5856"/>
        <item x="6216"/>
        <item x="851"/>
        <item x="5508"/>
        <item x="6754"/>
        <item x="7675"/>
        <item x="6953"/>
        <item x="918"/>
        <item x="1305"/>
        <item x="8228"/>
        <item x="5730"/>
        <item x="2258"/>
        <item x="8154"/>
        <item x="8153"/>
        <item x="8155"/>
        <item x="4389"/>
        <item x="6828"/>
        <item x="3455"/>
        <item x="65"/>
        <item x="3669"/>
        <item x="3668"/>
        <item x="4472"/>
        <item x="1878"/>
        <item x="5116"/>
        <item x="4543"/>
        <item x="4544"/>
        <item x="5401"/>
        <item x="5400"/>
        <item x="7795"/>
        <item x="8183"/>
        <item x="6599"/>
        <item x="4877"/>
        <item x="6598"/>
        <item x="8328"/>
        <item x="2345"/>
        <item x="6854"/>
        <item x="4464"/>
        <item x="3643"/>
        <item x="3939"/>
        <item x="8288"/>
        <item x="1537"/>
        <item x="4118"/>
        <item x="1541"/>
        <item x="1610"/>
        <item x="5589"/>
        <item x="1684"/>
        <item x="3607"/>
        <item x="869"/>
        <item x="5332"/>
        <item x="4719"/>
        <item x="4935"/>
        <item x="3565"/>
        <item x="4936"/>
        <item x="810"/>
        <item x="7581"/>
        <item x="2584"/>
        <item x="1512"/>
        <item x="3489"/>
        <item x="6858"/>
        <item x="3707"/>
        <item x="4020"/>
        <item x="4067"/>
        <item x="6495"/>
        <item x="7066"/>
        <item x="1377"/>
        <item x="8342"/>
        <item x="1088"/>
        <item x="5687"/>
        <item x="4984"/>
        <item x="7794"/>
        <item x="4182"/>
        <item x="1224"/>
        <item x="6499"/>
        <item x="6487"/>
        <item x="8603"/>
        <item x="483"/>
        <item x="1538"/>
        <item x="2601"/>
        <item x="4642"/>
        <item x="1177"/>
        <item x="2785"/>
        <item x="8224"/>
        <item x="210"/>
        <item x="7341"/>
        <item x="4150"/>
        <item x="5727"/>
        <item x="7964"/>
        <item x="4874"/>
        <item x="2144"/>
        <item x="7782"/>
        <item x="6231"/>
        <item x="5916"/>
        <item x="7721"/>
        <item x="4671"/>
        <item x="8601"/>
        <item x="3656"/>
        <item x="42"/>
        <item x="6308"/>
        <item x="7854"/>
        <item x="6681"/>
        <item x="6680"/>
        <item x="1504"/>
        <item x="3119"/>
        <item x="7773"/>
        <item x="7982"/>
        <item x="2615"/>
        <item x="5408"/>
        <item x="6400"/>
        <item x="7216"/>
        <item x="6288"/>
        <item x="4771"/>
        <item x="5823"/>
        <item x="5824"/>
        <item x="7716"/>
        <item x="3588"/>
        <item x="5544"/>
        <item x="4553"/>
        <item x="8330"/>
        <item x="4024"/>
        <item x="7590"/>
        <item x="5833"/>
        <item x="5854"/>
        <item x="5944"/>
        <item x="5291"/>
        <item x="8144"/>
        <item x="7873"/>
        <item x="5564"/>
        <item x="4027"/>
        <item x="5728"/>
        <item x="5729"/>
        <item x="1558"/>
        <item x="3421"/>
        <item x="7524"/>
        <item x="4268"/>
        <item x="5817"/>
        <item x="4317"/>
        <item x="8239"/>
        <item x="4125"/>
        <item x="5828"/>
        <item x="7913"/>
        <item x="6900"/>
        <item x="5056"/>
        <item x="5055"/>
        <item x="4123"/>
        <item x="4122"/>
        <item x="7505"/>
        <item x="1026"/>
        <item x="6043"/>
        <item x="6329"/>
        <item x="6761"/>
        <item x="5360"/>
        <item x="8252"/>
        <item x="4845"/>
        <item x="7894"/>
        <item x="4297"/>
        <item x="3936"/>
        <item x="3221"/>
        <item x="5853"/>
        <item x="6432"/>
        <item x="2897"/>
        <item x="3953"/>
        <item x="1108"/>
        <item x="4451"/>
        <item x="6003"/>
        <item x="5475"/>
        <item x="5477"/>
        <item x="5476"/>
        <item x="2839"/>
        <item x="1278"/>
        <item x="7452"/>
        <item x="7451"/>
        <item x="510"/>
        <item x="8629"/>
        <item x="8127"/>
        <item x="158"/>
        <item x="7095"/>
        <item x="7096"/>
        <item x="3814"/>
        <item x="5499"/>
        <item x="4143"/>
        <item x="6620"/>
        <item x="6849"/>
        <item x="4778"/>
        <item x="5484"/>
        <item x="6617"/>
        <item x="3606"/>
        <item x="7084"/>
        <item x="7083"/>
        <item x="6423"/>
        <item x="2756"/>
        <item x="5550"/>
        <item x="5142"/>
        <item x="5141"/>
        <item x="1213"/>
        <item x="6057"/>
        <item x="3140"/>
        <item x="3126"/>
        <item x="2875"/>
        <item x="7033"/>
        <item x="6815"/>
        <item x="8133"/>
        <item x="7616"/>
        <item x="5037"/>
        <item x="6607"/>
        <item x="4742"/>
        <item x="387"/>
        <item x="3792"/>
        <item x="6332"/>
        <item x="7914"/>
        <item x="357"/>
        <item x="6454"/>
        <item x="7059"/>
        <item x="5883"/>
        <item x="3071"/>
        <item x="4622"/>
        <item x="2095"/>
        <item x="1182"/>
        <item x="7565"/>
        <item x="8633"/>
        <item x="5793"/>
        <item x="5681"/>
        <item x="3113"/>
        <item x="6190"/>
        <item x="6922"/>
        <item x="3655"/>
        <item x="3654"/>
        <item x="2291"/>
        <item x="2412"/>
        <item x="6247"/>
        <item x="7843"/>
        <item x="6634"/>
        <item x="7637"/>
        <item x="5034"/>
        <item x="957"/>
        <item x="5898"/>
        <item x="6183"/>
        <item x="2974"/>
        <item x="7676"/>
        <item x="6482"/>
        <item x="5347"/>
        <item x="788"/>
        <item x="4621"/>
        <item x="4620"/>
        <item x="1280"/>
        <item x="5704"/>
        <item x="3548"/>
        <item x="5807"/>
        <item x="235"/>
        <item x="5387"/>
        <item x="411"/>
        <item x="360"/>
        <item x="6346"/>
        <item x="3922"/>
        <item x="5474"/>
        <item x="5473"/>
        <item x="1802"/>
        <item x="5190"/>
        <item x="6705"/>
        <item x="7644"/>
        <item x="6584"/>
        <item x="4630"/>
        <item x="4629"/>
        <item x="5684"/>
        <item x="6248"/>
        <item x="4995"/>
        <item x="7687"/>
        <item x="3911"/>
        <item x="5204"/>
        <item x="225"/>
        <item x="7725"/>
        <item x="3481"/>
        <item x="1591"/>
        <item x="6771"/>
        <item x="6772"/>
        <item x="4641"/>
        <item x="2321"/>
        <item x="4777"/>
        <item x="8446"/>
        <item x="8447"/>
        <item x="4736"/>
        <item x="4200"/>
        <item x="4956"/>
        <item x="5505"/>
        <item x="7342"/>
        <item x="3954"/>
        <item x="6916"/>
        <item x="986"/>
        <item x="4638"/>
        <item x="6968"/>
        <item x="4758"/>
        <item x="4759"/>
        <item x="8329"/>
        <item x="3558"/>
        <item x="4515"/>
        <item x="7184"/>
        <item x="753"/>
        <item x="8051"/>
        <item x="3900"/>
        <item x="4047"/>
        <item x="6822"/>
        <item x="8469"/>
        <item x="7528"/>
        <item x="2290"/>
        <item x="2269"/>
        <item x="6045"/>
        <item x="8646"/>
        <item x="2825"/>
        <item x="5890"/>
        <item x="6713"/>
        <item x="4121"/>
        <item x="3112"/>
        <item x="5992"/>
        <item x="5989"/>
        <item x="5789"/>
        <item x="5788"/>
        <item x="252"/>
        <item x="1251"/>
        <item x="4569"/>
        <item x="4568"/>
        <item x="5985"/>
        <item x="619"/>
        <item x="1105"/>
        <item x="3909"/>
        <item x="8126"/>
        <item x="7612"/>
        <item x="8482"/>
        <item x="8426"/>
        <item x="8427"/>
        <item x="4018"/>
        <item x="296"/>
        <item x="5759"/>
        <item x="5102"/>
        <item x="2724"/>
        <item x="4461"/>
        <item x="6481"/>
        <item x="5324"/>
        <item x="7768"/>
        <item x="6886"/>
        <item x="3591"/>
        <item x="4547"/>
        <item x="4548"/>
        <item x="6255"/>
        <item x="5346"/>
        <item x="4868"/>
        <item x="2443"/>
        <item x="7557"/>
        <item x="5348"/>
        <item x="7732"/>
        <item x="352"/>
        <item x="5177"/>
        <item x="8006"/>
        <item x="6561"/>
        <item x="2005"/>
        <item x="3217"/>
        <item x="8164"/>
        <item x="1221"/>
        <item x="1071"/>
        <item x="4688"/>
        <item x="7957"/>
        <item x="2068"/>
        <item x="3568"/>
        <item x="6277"/>
        <item x="3697"/>
        <item x="5351"/>
        <item x="5350"/>
        <item x="7176"/>
        <item x="3818"/>
        <item x="5030"/>
        <item x="3131"/>
        <item x="7142"/>
        <item x="4983"/>
        <item x="6628"/>
        <item x="4394"/>
        <item x="1663"/>
        <item x="2677"/>
        <item x="5107"/>
        <item x="5106"/>
        <item x="1729"/>
        <item x="4870"/>
        <item x="6753"/>
        <item x="1130"/>
        <item x="1792"/>
        <item x="2747"/>
        <item x="324"/>
        <item x="8066"/>
        <item x="3856"/>
        <item x="8007"/>
        <item x="7340"/>
        <item x="7660"/>
        <item x="3412"/>
        <item x="334"/>
        <item x="329"/>
        <item x="6430"/>
        <item x="7906"/>
        <item x="7907"/>
        <item x="6919"/>
        <item x="6150"/>
        <item x="4099"/>
        <item x="7503"/>
        <item x="3908"/>
        <item x="5865"/>
        <item x="7846"/>
        <item x="4882"/>
        <item x="4883"/>
        <item x="321"/>
        <item x="6327"/>
        <item x="1587"/>
        <item x="1125"/>
        <item x="2673"/>
        <item x="2899"/>
        <item x="8340"/>
        <item x="7521"/>
        <item x="815"/>
        <item x="4129"/>
        <item x="5271"/>
        <item x="859"/>
        <item x="8639"/>
        <item x="5991"/>
        <item x="6225"/>
        <item x="8630"/>
        <item x="7100"/>
        <item x="7911"/>
        <item x="5292"/>
        <item x="3725"/>
        <item x="4784"/>
        <item x="4499"/>
        <item x="5722"/>
        <item x="5501"/>
        <item x="6494"/>
        <item x="6749"/>
        <item x="3488"/>
        <item x="3872"/>
        <item x="6526"/>
        <item x="1966"/>
        <item x="4636"/>
        <item x="1965"/>
        <item x="7051"/>
        <item x="742"/>
        <item x="4029"/>
        <item x="3741"/>
        <item x="8556"/>
        <item x="3530"/>
        <item x="3529"/>
        <item x="5221"/>
        <item x="6322"/>
        <item x="8163"/>
        <item x="5826"/>
        <item x="7728"/>
        <item x="1360"/>
        <item x="8554"/>
        <item x="1856"/>
        <item x="2613"/>
        <item x="7880"/>
        <item x="7881"/>
        <item x="8180"/>
        <item x="1609"/>
        <item x="7925"/>
        <item x="1218"/>
        <item x="7236"/>
        <item x="5776"/>
        <item x="5777"/>
        <item x="1937"/>
        <item x="3681"/>
        <item x="6387"/>
        <item x="6641"/>
        <item x="1375"/>
        <item x="1814"/>
        <item x="8394"/>
        <item x="8608"/>
        <item x="2326"/>
        <item x="5835"/>
        <item x="8009"/>
        <item x="5546"/>
        <item x="265"/>
        <item x="8444"/>
        <item x="3498"/>
        <item x="4339"/>
        <item x="2645"/>
        <item x="6185"/>
        <item x="6583"/>
        <item x="7482"/>
        <item x="4035"/>
        <item x="2402"/>
        <item x="3774"/>
        <item x="7161"/>
        <item x="7160"/>
        <item x="183"/>
        <item x="182"/>
        <item x="7235"/>
        <item x="8656"/>
        <item x="2512"/>
        <item x="8315"/>
        <item x="7610"/>
        <item x="5245"/>
        <item x="5673"/>
        <item x="4948"/>
        <item x="5765"/>
        <item x="2954"/>
        <item x="4215"/>
        <item x="4213"/>
        <item x="4214"/>
        <item x="5108"/>
        <item x="7584"/>
        <item x="5398"/>
        <item x="6660"/>
        <item x="6659"/>
        <item x="4196"/>
        <item x="6219"/>
        <item x="6596"/>
        <item x="6415"/>
        <item x="4955"/>
        <item x="7816"/>
        <item x="3813"/>
        <item x="3820"/>
        <item x="7924"/>
        <item x="5884"/>
        <item x="6046"/>
        <item x="2867"/>
        <item x="7188"/>
        <item x="1542"/>
        <item x="3088"/>
        <item x="5007"/>
        <item x="6857"/>
        <item x="6825"/>
        <item x="2663"/>
        <item x="7890"/>
        <item x="4274"/>
        <item x="8296"/>
        <item x="4850"/>
        <item x="2511"/>
        <item x="3981"/>
        <item x="7423"/>
        <item x="7422"/>
        <item x="8010"/>
        <item x="4635"/>
        <item x="5545"/>
        <item x="4692"/>
        <item x="6823"/>
        <item x="8580"/>
        <item x="2346"/>
        <item x="8433"/>
        <item x="3868"/>
        <item x="6878"/>
        <item x="4965"/>
        <item x="4354"/>
        <item x="2937"/>
        <item x="7730"/>
        <item x="5825"/>
        <item x="2147"/>
        <item x="2845"/>
        <item x="6559"/>
        <item x="602"/>
        <item x="7712"/>
        <item x="8484"/>
        <item x="3510"/>
        <item x="8369"/>
        <item x="7205"/>
        <item x="662"/>
        <item x="905"/>
        <item x="5164"/>
        <item x="7629"/>
        <item x="8512"/>
        <item x="1255"/>
        <item x="8442"/>
        <item x="8443"/>
        <item x="3600"/>
        <item x="8118"/>
        <item x="8397"/>
        <item x="4431"/>
        <item x="3912"/>
        <item x="2579"/>
        <item x="1128"/>
        <item x="8307"/>
        <item x="8495"/>
        <item x="6293"/>
        <item x="8494"/>
        <item x="7742"/>
        <item x="7741"/>
        <item x="3447"/>
        <item x="3446"/>
        <item x="4403"/>
        <item x="6748"/>
        <item x="1853"/>
        <item x="6917"/>
        <item x="761"/>
        <item x="4191"/>
        <item x="5407"/>
        <item x="304"/>
        <item x="7852"/>
        <item x="4573"/>
        <item x="6051"/>
        <item x="5241"/>
        <item x="1174"/>
        <item x="8171"/>
        <item x="5483"/>
        <item x="3444"/>
        <item x="3445"/>
        <item x="4438"/>
        <item x="8515"/>
        <item x="8075"/>
        <item x="1770"/>
        <item x="5057"/>
        <item x="7276"/>
        <item x="5058"/>
        <item x="7693"/>
        <item x="1845"/>
        <item x="3935"/>
        <item x="6678"/>
        <item x="6118"/>
        <item x="6117"/>
        <item x="4687"/>
        <item x="572"/>
        <item x="4918"/>
        <item x="3427"/>
        <item x="1024"/>
        <item x="1747"/>
        <item x="3424"/>
        <item x="4201"/>
        <item x="8574"/>
        <item x="7092"/>
        <item x="4985"/>
        <item x="3789"/>
        <item x="1234"/>
        <item x="3105"/>
        <item x="3810"/>
        <item x="4712"/>
        <item x="2414"/>
        <item x="6149"/>
        <item x="4406"/>
        <item x="975"/>
        <item x="1595"/>
        <item x="4487"/>
        <item x="2742"/>
        <item x="5744"/>
        <item x="5743"/>
        <item x="6426"/>
        <item x="5565"/>
        <item x="897"/>
        <item x="391"/>
        <item x="6060"/>
        <item x="7724"/>
        <item x="5563"/>
        <item x="4053"/>
        <item x="2159"/>
        <item x="966"/>
        <item x="5498"/>
        <item x="233"/>
        <item x="6783"/>
        <item x="4518"/>
        <item x="6246"/>
        <item x="1151"/>
        <item x="8262"/>
        <item x="6866"/>
        <item x="3874"/>
        <item x="167"/>
        <item x="5448"/>
        <item x="8481"/>
        <item x="3685"/>
        <item x="8072"/>
        <item x="4756"/>
        <item x="79"/>
        <item x="2096"/>
        <item x="3059"/>
        <item x="4065"/>
        <item x="6061"/>
        <item x="731"/>
        <item x="1847"/>
        <item x="4421"/>
        <item x="4422"/>
        <item x="3315"/>
        <item x="7496"/>
        <item x="1281"/>
        <item x="186"/>
        <item x="7449"/>
        <item x="6076"/>
        <item x="8145"/>
        <item x="6520"/>
        <item x="8644"/>
        <item x="2466"/>
        <item x="5385"/>
        <item x="5384"/>
        <item x="7690"/>
        <item x="7136"/>
        <item x="7189"/>
        <item x="7814"/>
        <item x="3808"/>
        <item x="4361"/>
        <item x="2667"/>
        <item x="2368"/>
        <item x="8400"/>
        <item x="6098"/>
        <item x="5353"/>
        <item x="3680"/>
        <item x="3679"/>
        <item x="6762"/>
        <item x="4915"/>
        <item x="2454"/>
        <item x="1303"/>
        <item x="5128"/>
        <item x="4612"/>
        <item x="7718"/>
        <item x="5064"/>
        <item x="2863"/>
        <item x="3743"/>
        <item x="6401"/>
        <item x="7638"/>
        <item x="4546"/>
        <item x="8331"/>
        <item x="711"/>
        <item x="6364"/>
        <item x="7506"/>
        <item x="3631"/>
        <item x="3012"/>
        <item x="5937"/>
        <item x="5973"/>
        <item x="4140"/>
        <item x="648"/>
        <item x="7433"/>
        <item x="7432"/>
        <item x="3746"/>
        <item x="6181"/>
        <item x="6176"/>
        <item x="3472"/>
        <item x="6579"/>
        <item x="6474"/>
        <item x="4676"/>
        <item x="3054"/>
        <item x="8011"/>
        <item x="5485"/>
        <item x="4078"/>
        <item x="6325"/>
        <item x="3024"/>
        <item x="4904"/>
        <item x="2950"/>
        <item x="3145"/>
        <item x="3499"/>
        <item x="4645"/>
        <item x="614"/>
        <item x="7591"/>
        <item x="6355"/>
        <item x="6791"/>
        <item x="6906"/>
        <item x="8310"/>
        <item x="1561"/>
        <item x="2309"/>
        <item x="1866"/>
        <item x="4328"/>
        <item x="1149"/>
        <item x="8223"/>
        <item x="3823"/>
        <item x="6256"/>
        <item x="1491"/>
        <item x="4304"/>
        <item x="6802"/>
        <item x="416"/>
        <item x="2411"/>
        <item x="4699"/>
        <item x="4055"/>
        <item x="6534"/>
        <item x="872"/>
        <item x="8050"/>
        <item x="6163"/>
        <item x="7491"/>
        <item x="7961"/>
        <item x="7410"/>
        <item x="4938"/>
        <item x="3948"/>
        <item x="5614"/>
        <item x="141"/>
        <item x="5537"/>
        <item x="7338"/>
        <item x="1507"/>
        <item x="4745"/>
        <item x="6523"/>
        <item x="1578"/>
        <item x="7208"/>
        <item x="7093"/>
        <item x="7094"/>
        <item x="8277"/>
        <item x="7609"/>
        <item x="2501"/>
        <item x="4124"/>
        <item x="7169"/>
        <item x="6956"/>
        <item x="3923"/>
        <item x="8436"/>
        <item x="7534"/>
        <item x="2761"/>
        <item x="3174"/>
        <item x="5495"/>
        <item x="6718"/>
        <item x="3441"/>
        <item x="7653"/>
        <item x="5054"/>
        <item x="5053"/>
        <item x="1272"/>
        <item x="8261"/>
        <item x="7090"/>
        <item x="7091"/>
        <item x="4019"/>
        <item x="1520"/>
        <item x="1002"/>
        <item x="5029"/>
        <item x="5330"/>
        <item x="1489"/>
        <item x="748"/>
        <item x="2225"/>
        <item x="2851"/>
        <item x="1279"/>
        <item x="4056"/>
        <item x="3125"/>
        <item x="8636"/>
        <item x="1730"/>
        <item x="3684"/>
        <item x="3683"/>
        <item x="266"/>
        <item x="7489"/>
        <item x="6242"/>
        <item x="2685"/>
        <item x="6729"/>
        <item x="1938"/>
        <item x="984"/>
        <item x="5251"/>
        <item x="3740"/>
        <item x="3819"/>
        <item x="7110"/>
        <item x="7109"/>
        <item x="4296"/>
        <item x="2339"/>
        <item x="4647"/>
        <item x="5938"/>
        <item x="575"/>
        <item x="5895"/>
        <item x="4041"/>
        <item x="3778"/>
        <item x="8496"/>
        <item x="4180"/>
        <item x="4181"/>
        <item x="7326"/>
        <item x="7327"/>
        <item x="8477"/>
        <item x="8478"/>
        <item x="5752"/>
        <item x="6273"/>
        <item x="6865"/>
        <item x="5006"/>
        <item x="8004"/>
        <item x="398"/>
        <item x="4312"/>
        <item x="6"/>
        <item x="4"/>
        <item x="5250"/>
        <item x="0"/>
        <item x="7315"/>
        <item x="4549"/>
        <item x="2782"/>
        <item x="5591"/>
        <item x="7448"/>
        <item x="5740"/>
        <item x="5739"/>
        <item x="1533"/>
        <item x="8218"/>
        <item x="5272"/>
        <item x="3775"/>
        <item x="4981"/>
        <item x="2150"/>
        <item x="7207"/>
        <item x="3972"/>
        <item x="7481"/>
        <item x="8675"/>
        <item x="8624"/>
        <item x="245"/>
        <item x="4557"/>
        <item x="6375"/>
        <item x="3468"/>
        <item x="3469"/>
        <item x="4064"/>
        <item x="3709"/>
        <item x="3710"/>
        <item x="8514"/>
        <item x="7086"/>
        <item x="7085"/>
        <item x="5769"/>
        <item x="4098"/>
        <item x="6478"/>
        <item x="1087"/>
        <item x="5928"/>
        <item x="4999"/>
        <item x="2217"/>
        <item x="2215"/>
        <item x="2216"/>
        <item x="7204"/>
        <item x="5625"/>
        <item x="2972"/>
        <item x="3628"/>
        <item x="3629"/>
        <item x="7409"/>
        <item x="4822"/>
        <item x="2163"/>
        <item x="5480"/>
        <item x="421"/>
        <item x="6275"/>
        <item x="1101"/>
        <item x="7731"/>
        <item x="7299"/>
        <item x="7296"/>
        <item x="1551"/>
        <item x="1468"/>
        <item x="5280"/>
        <item x="741"/>
        <item x="4316"/>
        <item x="2532"/>
        <item x="7308"/>
        <item x="7645"/>
        <item x="7646"/>
        <item x="5076"/>
        <item x="5829"/>
        <item x="6827"/>
        <item x="5183"/>
        <item x="707"/>
        <item x="8176"/>
        <item x="4032"/>
        <item x="8256"/>
        <item x="513"/>
        <item x="7211"/>
        <item x="6359"/>
        <item x="5827"/>
        <item x="7729"/>
        <item x="5543"/>
        <item x="1535"/>
        <item x="3670"/>
        <item x="2592"/>
        <item x="3952"/>
        <item x="6585"/>
        <item x="3127"/>
        <item x="6524"/>
        <item x="1474"/>
        <item x="4715"/>
        <item x="5234"/>
        <item x="2452"/>
        <item x="3135"/>
        <item x="6484"/>
        <item x="3316"/>
        <item x="3497"/>
        <item x="4267"/>
        <item x="7984"/>
        <item x="7983"/>
        <item x="909"/>
        <item x="910"/>
        <item x="512"/>
        <item x="2926"/>
        <item x="1756"/>
        <item x="8567"/>
        <item x="819"/>
        <item x="8551"/>
        <item x="5222"/>
        <item x="224"/>
        <item x="5069"/>
        <item x="5068"/>
        <item x="7114"/>
        <item x="7113"/>
        <item x="1241"/>
        <item x="5965"/>
        <item x="4930"/>
        <item x="6767"/>
        <item x="716"/>
        <item x="1518"/>
        <item x="6096"/>
        <item x="2750"/>
        <item x="2816"/>
        <item x="4637"/>
        <item x="8275"/>
        <item x="358"/>
        <item x="3821"/>
        <item x="5189"/>
        <item x="1109"/>
        <item x="3795"/>
        <item x="3178"/>
        <item x="8566"/>
        <item x="6874"/>
        <item x="6870"/>
        <item x="2381"/>
        <item x="6721"/>
        <item x="921"/>
        <item x="5447"/>
        <item x="353"/>
        <item x="5764"/>
        <item x="5763"/>
        <item x="7217"/>
        <item x="418"/>
        <item x="7137"/>
        <item x="5004"/>
        <item x="1467"/>
        <item x="6821"/>
        <item x="4025"/>
        <item x="5111"/>
        <item x="5845"/>
        <item x="2162"/>
        <item x="4489"/>
        <item x="1741"/>
        <item x="5397"/>
        <item x="175"/>
        <item x="1276"/>
        <item x="2322"/>
        <item x="1824"/>
        <item x="7674"/>
        <item x="7673"/>
        <item x="2246"/>
        <item x="8106"/>
        <item x="6595"/>
        <item x="8125"/>
        <item x="696"/>
        <item x="8016"/>
        <item x="4977"/>
        <item x="4080"/>
        <item x="6409"/>
        <item x="4408"/>
        <item x="5452"/>
        <item x="1605"/>
        <item x="356"/>
        <item x="4057"/>
        <item x="1651"/>
        <item x="1652"/>
        <item x="6067"/>
        <item x="5119"/>
        <item x="3610"/>
        <item x="1760"/>
        <item x="8445"/>
        <item x="8508"/>
        <item x="5355"/>
        <item x="6437"/>
        <item x="5592"/>
        <item x="7147"/>
        <item x="6036"/>
        <item x="6037"/>
        <item x="4500"/>
        <item x="6280"/>
        <item x="6281"/>
        <item x="2909"/>
        <item x="6297"/>
        <item x="163"/>
        <item x="552"/>
        <item x="759"/>
        <item x="8265"/>
        <item x="8172"/>
        <item x="3518"/>
        <item x="3517"/>
        <item x="7098"/>
        <item x="8109"/>
        <item x="6947"/>
        <item x="999"/>
        <item x="6440"/>
        <item x="311"/>
        <item x="6191"/>
        <item x="7490"/>
        <item x="332"/>
        <item x="7575"/>
        <item x="3625"/>
        <item x="3603"/>
        <item x="3450"/>
        <item x="3449"/>
        <item x="1586"/>
        <item x="7321"/>
        <item x="5191"/>
        <item x="1598"/>
        <item x="6135"/>
        <item x="2270"/>
        <item x="8289"/>
        <item x="3815"/>
        <item x="425"/>
        <item x="7739"/>
        <item x="7010"/>
        <item x="7868"/>
        <item x="7909"/>
        <item x="2455"/>
        <item x="5075"/>
        <item x="1032"/>
        <item x="8173"/>
        <item x="2092"/>
        <item x="4639"/>
        <item x="4839"/>
        <item x="4838"/>
        <item x="7195"/>
        <item x="3101"/>
        <item x="2544"/>
        <item x="5131"/>
        <item x="5130"/>
        <item x="5184"/>
        <item x="3793"/>
        <item x="7589"/>
        <item x="8622"/>
        <item x="4387"/>
        <item x="7784"/>
        <item x="5010"/>
        <item x="929"/>
        <item x="926"/>
        <item x="7170"/>
        <item x="6302"/>
        <item x="7665"/>
        <item x="7664"/>
        <item x="2880"/>
        <item x="3925"/>
        <item x="5122"/>
        <item x="6004"/>
        <item x="8545"/>
        <item x="5061"/>
        <item x="5849"/>
        <item x="4581"/>
        <item x="7434"/>
        <item x="7435"/>
        <item x="8403"/>
        <item x="4997"/>
        <item x="140"/>
        <item x="8432"/>
        <item x="6677"/>
        <item x="3029"/>
        <item x="6278"/>
        <item x="7828"/>
        <item x="596"/>
        <item x="7622"/>
        <item x="4030"/>
        <item x="4031"/>
        <item x="4572"/>
        <item x="4571"/>
        <item x="4631"/>
        <item x="4632"/>
        <item x="8079"/>
        <item x="3505"/>
        <item x="620"/>
        <item x="4455"/>
        <item x="5479"/>
        <item x="3934"/>
        <item x="5079"/>
        <item x="4971"/>
        <item x="1007"/>
        <item x="7485"/>
        <item x="3902"/>
        <item x="6223"/>
        <item x="3901"/>
        <item x="7312"/>
        <item x="192"/>
        <item x="6311"/>
        <item x="189"/>
        <item x="3537"/>
        <item x="8251"/>
        <item x="2141"/>
        <item x="4604"/>
        <item x="3493"/>
        <item x="2335"/>
        <item x="1180"/>
        <item x="7111"/>
        <item x="7112"/>
        <item x="4986"/>
        <item x="3473"/>
        <item x="1744"/>
        <item x="417"/>
        <item x="4978"/>
        <item x="3114"/>
        <item x="7956"/>
        <item x="4212"/>
        <item x="4211"/>
        <item x="4120"/>
        <item x="8388"/>
        <item x="608"/>
        <item x="5369"/>
        <item x="3448"/>
        <item x="5751"/>
        <item x="4689"/>
        <item x="7623"/>
        <item x="1214"/>
        <item x="3738"/>
        <item x="7671"/>
        <item x="1793"/>
        <item x="4504"/>
        <item x="4505"/>
        <item x="3428"/>
        <item x="7309"/>
        <item x="2517"/>
        <item x="7431"/>
        <item x="7430"/>
        <item x="36"/>
        <item x="268"/>
        <item x="1797"/>
        <item x="856"/>
        <item x="8250"/>
        <item x="8094"/>
        <item x="7651"/>
        <item x="4026"/>
        <item x="3219"/>
        <item x="1001"/>
        <item x="7436"/>
        <item x="8187"/>
        <item x="8325"/>
        <item x="2609"/>
        <item x="5080"/>
        <item x="5308"/>
        <item x="6724"/>
        <item x="3614"/>
        <item x="1726"/>
        <item x="5481"/>
        <item x="8008"/>
        <item x="4654"/>
        <item x="7621"/>
        <item x="4989"/>
        <item x="886"/>
        <item x="8015"/>
        <item x="2007"/>
        <item x="7776"/>
        <item x="1196"/>
        <item x="5840"/>
        <item x="6533"/>
        <item x="7701"/>
        <item x="7700"/>
        <item x="2344"/>
        <item x="2238"/>
        <item x="7695"/>
        <item x="8121"/>
        <item x="4432"/>
        <item x="5325"/>
        <item x="6062"/>
        <item x="6063"/>
        <item x="1453"/>
        <item x="7043"/>
        <item x="7424"/>
        <item x="3666"/>
        <item x="1977"/>
        <item x="5887"/>
        <item x="5983"/>
        <item x="1794"/>
        <item x="1037"/>
        <item x="1574"/>
        <item x="8188"/>
        <item x="8157"/>
        <item x="3701"/>
        <item x="3700"/>
        <item x="7949"/>
        <item x="8149"/>
        <item x="1473"/>
        <item x="6472"/>
        <item x="7735"/>
        <item x="2087"/>
        <item x="5497"/>
        <item x="8193"/>
        <item x="8343"/>
        <item x="8175"/>
        <item x="1307"/>
        <item x="4540"/>
        <item x="6920"/>
        <item x="7324"/>
        <item x="7163"/>
        <item x="5002"/>
        <item x="410"/>
        <item x="5268"/>
        <item x="6166"/>
        <item x="3918"/>
        <item x="1155"/>
        <item x="1262"/>
        <item x="1980"/>
        <item x="2944"/>
        <item x="2945"/>
        <item x="3406"/>
        <item x="2519"/>
        <item x="5787"/>
        <item x="3657"/>
        <item x="3626"/>
        <item x="6714"/>
        <item x="6946"/>
        <item x="7445"/>
        <item x="3014"/>
        <item x="3013"/>
        <item x="3858"/>
        <item x="2084"/>
        <item x="5683"/>
        <item x="5725"/>
        <item x="5726"/>
        <item x="3705"/>
        <item x="511"/>
        <item x="5568"/>
        <item x="2873"/>
        <item x="5371"/>
        <item x="5542"/>
        <item x="5310"/>
        <item x="3799"/>
        <item x="4895"/>
        <item x="4710"/>
        <item x="4393"/>
        <item x="5031"/>
        <item x="5032"/>
        <item x="4761"/>
        <item x="3494"/>
        <item x="3495"/>
        <item x="3128"/>
        <item x="4266"/>
        <item x="5302"/>
        <item x="1992"/>
        <item x="5977"/>
        <item x="5975"/>
        <item x="4497"/>
        <item x="4901"/>
        <item x="6747"/>
        <item x="2018"/>
        <item x="5926"/>
        <item x="4597"/>
        <item x="4134"/>
        <item x="8648"/>
        <item x="4871"/>
        <item x="2616"/>
        <item x="3161"/>
        <item x="5904"/>
        <item x="7785"/>
        <item x="3542"/>
        <item x="7948"/>
        <item x="222"/>
        <item x="4415"/>
        <item x="3511"/>
        <item x="4392"/>
        <item x="988"/>
        <item x="7855"/>
        <item x="5803"/>
        <item x="3089"/>
        <item x="6646"/>
        <item x="8202"/>
        <item x="5917"/>
        <item x="5372"/>
        <item x="1800"/>
        <item x="2179"/>
        <item x="5237"/>
        <item x="4616"/>
        <item x="6339"/>
        <item x="6338"/>
        <item x="1575"/>
        <item x="2741"/>
        <item x="1557"/>
        <item x="3702"/>
        <item x="6214"/>
        <item x="3926"/>
        <item x="969"/>
        <item x="4678"/>
        <item x="8293"/>
        <item x="8292"/>
        <item x="4815"/>
        <item x="4814"/>
        <item x="3559"/>
        <item x="5085"/>
        <item x="4368"/>
        <item x="3302"/>
        <item x="3303"/>
        <item x="8232"/>
        <item x="7733"/>
        <item x="5114"/>
        <item x="8260"/>
        <item x="3997"/>
        <item x="2762"/>
        <item x="7923"/>
        <item x="6751"/>
        <item x="3596"/>
        <item x="6840"/>
        <item x="4159"/>
        <item x="8156"/>
        <item x="6349"/>
        <item x="3847"/>
        <item x="6752"/>
        <item x="1096"/>
        <item x="5579"/>
        <item x="5909"/>
        <item x="6044"/>
        <item x="4321"/>
        <item x="4420"/>
        <item x="5469"/>
        <item x="8405"/>
        <item x="5092"/>
        <item x="5091"/>
        <item x="7124"/>
        <item x="1376"/>
        <item x="3585"/>
        <item x="5161"/>
        <item x="7898"/>
        <item x="6353"/>
        <item x="5762"/>
        <item x="1157"/>
        <item x="5836"/>
        <item x="474"/>
        <item x="4492"/>
        <item x="2470"/>
        <item x="3651"/>
        <item x="6820"/>
        <item x="7228"/>
        <item x="2846"/>
        <item x="2410"/>
        <item x="3715"/>
        <item x="7143"/>
        <item x="6712"/>
        <item x="7209"/>
        <item x="7892"/>
        <item x="4615"/>
        <item x="5450"/>
        <item x="7891"/>
        <item x="1342"/>
        <item x="1680"/>
        <item x="982"/>
        <item x="1919"/>
        <item x="7220"/>
        <item x="6434"/>
        <item x="1154"/>
        <item x="6864"/>
        <item x="3492"/>
        <item x="5298"/>
        <item x="4605"/>
        <item x="7511"/>
        <item x="5572"/>
        <item x="1183"/>
        <item x="1875"/>
        <item x="5675"/>
        <item x="7631"/>
        <item x="6316"/>
        <item x="6317"/>
        <item x="2367"/>
        <item x="3955"/>
        <item x="4908"/>
        <item x="6343"/>
        <item x="5903"/>
        <item x="7525"/>
        <item x="1150"/>
        <item x="5703"/>
        <item x="5986"/>
        <item x="6386"/>
        <item x="7135"/>
        <item x="2236"/>
        <item x="4776"/>
        <item x="5000"/>
        <item x="3764"/>
        <item x="3763"/>
        <item x="2928"/>
        <item x="4365"/>
        <item x="4207"/>
        <item x="6671"/>
        <item x="413"/>
        <item x="6204"/>
        <item x="6686"/>
        <item x="8594"/>
        <item x="3645"/>
        <item x="290"/>
        <item x="2760"/>
        <item x="4323"/>
        <item x="8371"/>
        <item x="7922"/>
        <item x="878"/>
        <item x="354"/>
        <item x="980"/>
        <item x="8480"/>
        <item x="1277"/>
        <item x="8612"/>
        <item x="6054"/>
        <item x="1522"/>
        <item x="1567"/>
        <item x="6056"/>
        <item x="4250"/>
        <item x="7953"/>
        <item x="5303"/>
        <item x="263"/>
        <item x="4326"/>
        <item x="7678"/>
        <item x="7679"/>
        <item x="7786"/>
        <item x="7634"/>
        <item x="3476"/>
        <item x="6788"/>
        <item x="5052"/>
        <item x="5051"/>
        <item x="7050"/>
        <item x="6094"/>
        <item x="2983"/>
        <item x="3573"/>
        <item x="618"/>
        <item x="7492"/>
        <item x="7526"/>
        <item x="7529"/>
        <item x="8030"/>
        <item x="7566"/>
        <item x="2409"/>
        <item x="49"/>
        <item x="4287"/>
        <item x="6244"/>
        <item x="2713"/>
        <item x="6744"/>
        <item x="7032"/>
        <item x="5299"/>
        <item x="5584"/>
        <item x="5504"/>
        <item x="6186"/>
        <item x="7206"/>
        <item x="7681"/>
        <item x="7981"/>
        <item x="6873"/>
        <item x="5945"/>
        <item x="4924"/>
        <item x="8222"/>
        <item x="2894"/>
        <item x="4539"/>
        <item x="7232"/>
        <item x="4273"/>
        <item x="2836"/>
        <item x="8441"/>
        <item x="8440"/>
        <item x="2295"/>
        <item x="6784"/>
        <item x="1254"/>
        <item x="4803"/>
        <item x="4054"/>
        <item x="8531"/>
        <item x="1581"/>
        <item x="1490"/>
        <item x="7498"/>
        <item x="4524"/>
        <item x="4523"/>
        <item x="8620"/>
        <item x="8001"/>
        <item x="1902"/>
        <item x="1903"/>
        <item x="8000"/>
        <item x="7569"/>
        <item x="6470"/>
        <item x="3"/>
        <item x="4599"/>
        <item x="4378"/>
        <item x="6905"/>
        <item x="3674"/>
        <item x="3673"/>
        <item x="8543"/>
        <item x="3919"/>
        <item x="6145"/>
        <item x="4450"/>
        <item x="917"/>
        <item x="7245"/>
        <item x="2298"/>
        <item x="6645"/>
        <item x="1532"/>
        <item x="5345"/>
        <item x="4311"/>
        <item x="8546"/>
        <item x="8460"/>
        <item x="8459"/>
        <item x="6143"/>
        <item x="5946"/>
        <item x="6577"/>
        <item x="6252"/>
        <item x="3621"/>
        <item x="4171"/>
        <item x="1021"/>
        <item x="3613"/>
        <item x="6064"/>
        <item x="2715"/>
        <item x="2431"/>
        <item x="1851"/>
        <item x="3411"/>
        <item x="5373"/>
        <item x="3719"/>
        <item x="3720"/>
        <item x="1957"/>
        <item x="3843"/>
        <item x="2413"/>
        <item x="2676"/>
        <item x="4591"/>
        <item x="2028"/>
        <item x="5342"/>
        <item x="5343"/>
        <item x="1362"/>
        <item x="5496"/>
        <item x="5791"/>
        <item x="32"/>
        <item x="5557"/>
        <item x="6665"/>
        <item x="2224"/>
        <item x="8356"/>
        <item x="6421"/>
        <item x="1159"/>
        <item x="5682"/>
        <item x="669"/>
        <item x="5503"/>
        <item x="2243"/>
        <item x="7319"/>
        <item x="7119"/>
        <item x="6453"/>
        <item x="7118"/>
        <item x="4757"/>
        <item x="6735"/>
        <item x="2530"/>
        <item x="7479"/>
        <item x="1048"/>
        <item x="3049"/>
        <item x="7174"/>
        <item x="6488"/>
        <item x="2193"/>
        <item x="8645"/>
        <item x="6249"/>
        <item x="6250"/>
        <item x="2275"/>
        <item x="1580"/>
        <item x="18"/>
        <item x="2386"/>
        <item x="7560"/>
        <item x="1990"/>
        <item x="1465"/>
        <item x="4917"/>
        <item x="3714"/>
        <item x="8384"/>
        <item x="881"/>
        <item x="442"/>
        <item x="5349"/>
        <item x="5920"/>
        <item x="4367"/>
        <item x="5851"/>
        <item x="4923"/>
        <item x="8255"/>
        <item x="31"/>
        <item x="3408"/>
        <item x="8542"/>
        <item x="6452"/>
        <item x="2585"/>
        <item x="4550"/>
        <item x="4551"/>
        <item x="7777"/>
        <item x="6768"/>
        <item x="2718"/>
        <item x="3647"/>
        <item x="830"/>
        <item x="1750"/>
        <item x="7132"/>
        <item x="7133"/>
        <item x="7643"/>
        <item x="5838"/>
        <item x="5224"/>
        <item x="4899"/>
        <item x="5541"/>
        <item x="1285"/>
        <item x="4325"/>
        <item x="8215"/>
        <item x="3143"/>
        <item x="6885"/>
        <item x="8184"/>
        <item x="3855"/>
        <item x="4485"/>
        <item x="6570"/>
        <item x="6569"/>
        <item x="6739"/>
        <item x="6296"/>
        <item x="5888"/>
        <item x="6295"/>
        <item x="7594"/>
        <item x="3175"/>
        <item x="2245"/>
        <item x="7504"/>
        <item x="7502"/>
        <item x="5442"/>
        <item x="5441"/>
        <item x="7886"/>
        <item x="8454"/>
        <item x="8453"/>
        <item x="3928"/>
        <item x="1807"/>
        <item x="8654"/>
        <item x="5719"/>
        <item x="5718"/>
        <item x="7159"/>
        <item x="1650"/>
        <item x="3051"/>
        <item x="7509"/>
        <item x="7463"/>
        <item x="6307"/>
        <item x="6053"/>
        <item x="4843"/>
        <item x="611"/>
        <item x="5758"/>
        <item x="4931"/>
        <item x="6962"/>
        <item x="3164"/>
        <item x="4937"/>
        <item x="8285"/>
        <item x="503"/>
        <item x="3899"/>
        <item x="6287"/>
        <item x="4957"/>
        <item x="5696"/>
        <item x="7853"/>
        <item x="1525"/>
        <item x="1976"/>
        <item x="8179"/>
        <item x="3478"/>
        <item x="7699"/>
        <item x="8559"/>
        <item x="8062"/>
        <item x="3989"/>
        <item x="7292"/>
        <item x="4592"/>
        <item x="7156"/>
        <item x="7277"/>
        <item x="6205"/>
        <item x="5570"/>
        <item x="262"/>
        <item x="1677"/>
        <item x="2988"/>
        <item x="8676"/>
        <item x="7912"/>
        <item x="5583"/>
        <item x="1110"/>
        <item x="1107"/>
        <item x="1025"/>
        <item x="6292"/>
        <item x="6291"/>
        <item x="2651"/>
        <item x="6345"/>
        <item x="2518"/>
        <item x="3483"/>
        <item x="7141"/>
        <item x="1158"/>
        <item x="3950"/>
        <item x="6276"/>
        <item x="5717"/>
        <item x="2453"/>
        <item x="7477"/>
        <item x="6459"/>
        <item x="2343"/>
        <item x="6284"/>
        <item x="1188"/>
        <item x="2565"/>
        <item x="3486"/>
        <item x="5846"/>
        <item x="7596"/>
        <item x="1766"/>
        <item x="4894"/>
        <item x="422"/>
        <item x="3632"/>
        <item x="4051"/>
        <item x="5569"/>
        <item x="4993"/>
        <item x="2721"/>
        <item x="6099"/>
        <item x="8093"/>
        <item x="6034"/>
        <item x="6035"/>
        <item x="6624"/>
        <item x="8271"/>
        <item x="6851"/>
        <item x="653"/>
        <item x="8390"/>
        <item x="7830"/>
        <item x="5597"/>
        <item x="4033"/>
        <item x="1186"/>
        <item x="26"/>
        <item x="1755"/>
        <item x="8523"/>
        <item x="3744"/>
        <item x="721"/>
        <item x="3291"/>
        <item x="3293"/>
        <item x="5861"/>
        <item x="3007"/>
        <item x="5670"/>
        <item x="5507"/>
        <item x="6055"/>
        <item x="7883"/>
        <item x="8593"/>
        <item x="4480"/>
        <item x="7181"/>
        <item x="6847"/>
        <item x="8178"/>
        <item x="3300"/>
        <item x="5697"/>
        <item x="7318"/>
        <item x="3897"/>
        <item x="4711"/>
        <item x="5596"/>
        <item x="4760"/>
        <item x="3496"/>
        <item x="1672"/>
        <item x="2626"/>
        <item x="243"/>
        <item x="2727"/>
        <item x="8238"/>
        <item x="8297"/>
        <item x="4648"/>
        <item x="8311"/>
        <item x="5536"/>
        <item x="5033"/>
        <item x="956"/>
        <item x="8647"/>
        <item x="5352"/>
        <item x="2743"/>
        <item x="8563"/>
        <item x="907"/>
        <item x="2448"/>
        <item x="785"/>
        <item x="4467"/>
        <item x="4358"/>
        <item x="3745"/>
        <item x="3227"/>
        <item x="28"/>
        <item x="2699"/>
        <item x="4405"/>
        <item x="8575"/>
        <item x="6151"/>
        <item x="2281"/>
        <item x="4327"/>
        <item x="5180"/>
        <item x="6814"/>
        <item x="4627"/>
        <item x="7694"/>
        <item x="6398"/>
        <item x="7522"/>
        <item x="6253"/>
        <item x="6254"/>
        <item x="1294"/>
        <item x="5820"/>
        <item x="5821"/>
        <item x="7199"/>
        <item x="2648"/>
        <item x="5669"/>
        <item x="2834"/>
        <item x="6245"/>
        <item x="5822"/>
        <item x="5329"/>
        <item x="3533"/>
        <item x="6734"/>
        <item x="4907"/>
        <item x="61"/>
        <item x="8530"/>
        <item x="5097"/>
        <item x="7406"/>
        <item x="7405"/>
        <item x="2620"/>
        <item x="6377"/>
        <item x="7748"/>
        <item x="8358"/>
        <item x="7857"/>
        <item x="6485"/>
        <item x="5216"/>
        <item x="750"/>
        <item x="3916"/>
        <item x="3650"/>
        <item x="4496"/>
        <item x="1450"/>
        <item x="1324"/>
        <item x="3226"/>
        <item x="1733"/>
        <item x="1669"/>
        <item x="1314"/>
        <item x="5535"/>
        <item x="8067"/>
        <item x="2610"/>
        <item x="3617"/>
        <item x="6477"/>
        <item x="6086"/>
        <item x="497"/>
        <item x="730"/>
        <item x="5247"/>
        <item x="8544"/>
        <item x="3611"/>
        <item x="113"/>
        <item x="8449"/>
        <item x="2280"/>
        <item x="2241"/>
        <item x="5860"/>
        <item x="7008"/>
        <item x="8221"/>
        <item x="1140"/>
        <item x="3577"/>
        <item x="4194"/>
        <item x="6581"/>
        <item x="8536"/>
        <item x="7023"/>
        <item x="2764"/>
        <item x="7329"/>
        <item x="118"/>
        <item x="3832"/>
        <item x="3253"/>
        <item x="8435"/>
        <item x="8434"/>
        <item x="5101"/>
        <item x="1484"/>
        <item x="4718"/>
        <item x="2924"/>
        <item x="2026"/>
        <item x="5148"/>
        <item x="7115"/>
        <item x="1492"/>
        <item x="1261"/>
        <item x="8150"/>
        <item x="6340"/>
        <item x="6195"/>
        <item x="2842"/>
        <item x="8217"/>
        <item x="4657"/>
        <item x="8404"/>
        <item x="2659"/>
        <item x="7130"/>
        <item x="7129"/>
        <item x="3598"/>
        <item x="4235"/>
        <item x="7472"/>
        <item x="2791"/>
        <item x="7677"/>
        <item x="2763"/>
        <item x="8602"/>
        <item x="5794"/>
        <item x="7946"/>
        <item x="7918"/>
        <item x="4720"/>
        <item x="6068"/>
        <item x="3851"/>
        <item x="4424"/>
        <item x="5906"/>
        <item x="7497"/>
        <item x="5930"/>
        <item x="4976"/>
        <item x="5665"/>
        <item x="2885"/>
        <item x="1705"/>
        <item x="8324"/>
        <item x="7727"/>
        <item x="6818"/>
        <item x="5724"/>
        <item x="5723"/>
        <item x="4542"/>
        <item x="4541"/>
        <item x="4342"/>
        <item x="7635"/>
        <item x="2927"/>
        <item x="6350"/>
        <item x="7151"/>
        <item x="7152"/>
        <item x="1068"/>
        <item x="630"/>
        <item x="3023"/>
        <item x="5168"/>
        <item x="2233"/>
        <item x="661"/>
        <item x="1496"/>
        <item x="4762"/>
        <item x="8185"/>
        <item x="1"/>
        <item x="432"/>
        <item x="2180"/>
        <item x="2099"/>
        <item x="7761"/>
        <item x="8555"/>
        <item x="3921"/>
        <item x="7261"/>
        <item x="866"/>
        <item x="8649"/>
        <item x="2389"/>
        <item x="7223"/>
        <item x="7954"/>
        <item x="4972"/>
        <item x="6893"/>
        <item x="6188"/>
        <item x="4168"/>
        <item x="4000"/>
        <item x="7233"/>
        <item x="6304"/>
        <item x="5813"/>
        <item x="5961"/>
        <item x="7668"/>
        <item x="7667"/>
        <item x="5364"/>
        <item x="6790"/>
        <item x="7592"/>
        <item x="7783"/>
        <item x="8274"/>
        <item x="477"/>
        <item x="7241"/>
        <item x="3578"/>
        <item x="5472"/>
        <item x="7837"/>
        <item x="4193"/>
        <item x="6785"/>
        <item x="7692"/>
        <item x="3633"/>
        <item x="5340"/>
        <item x="1781"/>
        <item x="7501"/>
        <item x="8642"/>
        <item x="794"/>
        <item x="229"/>
        <item x="8640"/>
        <item x="2337"/>
        <item x="7980"/>
        <item x="5800"/>
        <item x="2693"/>
        <item x="1295"/>
        <item x="7307"/>
        <item x="1392"/>
        <item x="1391"/>
        <item x="4017"/>
        <item x="2623"/>
        <item x="6726"/>
        <item x="5478"/>
        <item x="7563"/>
        <item x="6209"/>
        <item x="4911"/>
        <item x="8309"/>
        <item x="7689"/>
        <item x="6206"/>
        <item x="1698"/>
        <item x="8152"/>
        <item x="3724"/>
        <item x="5869"/>
        <item x="4610"/>
        <item x="3512"/>
        <item x="7921"/>
        <item x="5305"/>
        <item x="5370"/>
        <item x="6376"/>
        <item x="1508"/>
        <item x="24"/>
        <item x="4079"/>
        <item x="4694"/>
        <item x="3085"/>
        <item x="2273"/>
        <item x="4117"/>
        <item x="4567"/>
        <item x="6876"/>
        <item x="8287"/>
        <item x="1004"/>
        <item x="3267"/>
        <item x="1871"/>
        <item x="5389"/>
        <item x="4175"/>
        <item x="4176"/>
        <item x="7294"/>
        <item x="6321"/>
        <item x="6970"/>
        <item x="4359"/>
        <item x="6850"/>
        <item x="259"/>
        <item x="5711"/>
        <item x="8308"/>
        <item x="3509"/>
        <item x="4617"/>
        <item x="7462"/>
        <item x="8272"/>
        <item x="1227"/>
        <item x="156"/>
        <item x="7608"/>
        <item x="1257"/>
        <item x="7478"/>
        <item x="4990"/>
        <item x="6786"/>
        <item x="5356"/>
        <item x="7558"/>
        <item x="6789"/>
        <item x="916"/>
        <item x="7633"/>
        <item x="5859"/>
        <item x="8108"/>
        <item x="4910"/>
        <item x="5120"/>
        <item x="2641"/>
        <item x="3535"/>
        <item x="6813"/>
        <item x="4545"/>
        <item x="3951"/>
        <item x="2476"/>
        <item x="6839"/>
        <item x="2738"/>
        <item x="3782"/>
        <item x="8670"/>
        <item x="1437"/>
        <item x="2637"/>
        <item x="1728"/>
        <item x="8522"/>
        <item x="3944"/>
        <item x="1727"/>
        <item x="6892"/>
        <item x="7446"/>
        <item x="598"/>
        <item x="1410"/>
        <item x="682"/>
        <item x="3009"/>
        <item x="5282"/>
        <item x="6222"/>
        <item x="204"/>
        <item x="50"/>
        <item x="5831"/>
        <item x="6087"/>
        <item x="7221"/>
        <item x="4537"/>
        <item x="7977"/>
        <item x="8182"/>
        <item x="7229"/>
        <item x="8203"/>
        <item x="4780"/>
        <item x="7004"/>
        <item x="7595"/>
        <item x="3831"/>
        <item x="6268"/>
        <item x="5912"/>
        <item x="2840"/>
        <item x="1981"/>
        <item x="8003"/>
        <item x="8631"/>
        <item x="7372"/>
        <item x="3237"/>
        <item x="3733"/>
        <item x="1230"/>
        <item x="5692"/>
        <item x="3791"/>
        <item x="4563"/>
        <item x="4562"/>
        <item x="3580"/>
        <item x="4303"/>
        <item x="8128"/>
        <item x="4951"/>
        <item x="5084"/>
        <item x="5083"/>
        <item x="8587"/>
        <item x="4379"/>
        <item x="5391"/>
        <item x="7407"/>
        <item x="7711"/>
        <item x="8033"/>
        <item x="2504"/>
        <item x="6546"/>
        <item x="5270"/>
        <item x="5471"/>
        <item x="5269"/>
        <item x="3659"/>
        <item x="3660"/>
        <item x="7960"/>
        <item x="8511"/>
        <item x="2003"/>
        <item x="3144"/>
        <item x="5897"/>
        <item x="902"/>
        <item x="2732"/>
        <item x="3894"/>
        <item x="8628"/>
        <item x="8537"/>
        <item x="7325"/>
        <item x="3480"/>
        <item x="702"/>
        <item x="77"/>
        <item x="604"/>
        <item x="5134"/>
        <item x="5889"/>
        <item x="4826"/>
        <item x="1249"/>
        <item x="2766"/>
        <item x="5736"/>
        <item x="5735"/>
        <item x="8458"/>
        <item x="3586"/>
        <item x="6859"/>
        <item x="2334"/>
        <item x="8151"/>
        <item x="6848"/>
        <item x="4860"/>
        <item x="7570"/>
        <item x="7243"/>
        <item x="7649"/>
        <item x="7650"/>
        <item x="2848"/>
        <item x="6574"/>
        <item x="2604"/>
        <item x="3898"/>
        <item x="8401"/>
        <item x="3620"/>
        <item x="5121"/>
        <item x="4942"/>
        <item x="8231"/>
        <item x="8468"/>
        <item x="7459"/>
        <item x="4270"/>
        <item x="5780"/>
        <item x="5781"/>
        <item x="4286"/>
        <item x="3186"/>
        <item x="3871"/>
        <item x="3994"/>
        <item x="435"/>
        <item x="809"/>
        <item x="7383"/>
        <item x="6755"/>
        <item x="5839"/>
        <item x="3860"/>
        <item x="5927"/>
        <item x="3619"/>
        <item x="3624"/>
        <item x="694"/>
        <item x="7860"/>
        <item x="3736"/>
        <item x="8457"/>
        <item x="3021"/>
        <item x="3634"/>
        <item x="4423"/>
        <item x="952"/>
        <item x="1006"/>
        <item x="6410"/>
        <item x="7812"/>
        <item x="4261"/>
        <item x="2717"/>
        <item x="2430"/>
        <item x="1153"/>
        <item x="3609"/>
        <item x="627"/>
        <item x="6240"/>
        <item x="3155"/>
        <item x="8419"/>
        <item x="1483"/>
        <item x="3141"/>
        <item x="4170"/>
        <item x="4611"/>
        <item x="6435"/>
        <item x="1649"/>
        <item x="5035"/>
        <item x="5036"/>
        <item x="3978"/>
        <item x="972"/>
        <item x="7021"/>
        <item x="6097"/>
        <item x="6095"/>
        <item x="5518"/>
        <item x="7723"/>
        <item x="3597"/>
        <item x="4914"/>
        <item x="3534"/>
        <item x="642"/>
        <item x="8621"/>
        <item x="6860"/>
        <item x="5832"/>
        <item x="894"/>
        <item x="3956"/>
        <item x="5231"/>
        <item x="8516"/>
        <item x="4234"/>
        <item x="3154"/>
        <item x="4556"/>
        <item x="978"/>
        <item x="4220"/>
        <item x="768"/>
        <item x="5491"/>
        <item x="6167"/>
        <item x="4807"/>
        <item x="3377"/>
        <item x="4142"/>
        <item x="4498"/>
        <item x="5990"/>
        <item x="2196"/>
        <item x="5039"/>
        <item x="5040"/>
        <item x="699"/>
        <item x="6904"/>
        <item x="6467"/>
        <item x="1316"/>
        <item x="4964"/>
        <item x="2297"/>
        <item x="2971"/>
        <item x="2865"/>
        <item x="3418"/>
        <item x="3417"/>
        <item x="8428"/>
        <item x="5802"/>
        <item x="8336"/>
        <item x="2993"/>
        <item x="4329"/>
        <item x="8643"/>
        <item x="502"/>
        <item x="7796"/>
        <item x="6856"/>
        <item x="7476"/>
        <item x="6636"/>
        <item x="2503"/>
        <item x="5925"/>
        <item x="6879"/>
        <item x="8276"/>
        <item x="7458"/>
        <item x="1897"/>
        <item x="941"/>
        <item x="942"/>
        <item x="4779"/>
        <item x="1103"/>
        <item x="1345"/>
        <item x="549"/>
        <item x="1978"/>
        <item x="954"/>
        <item x="5893"/>
        <item x="6770"/>
        <item x="5362"/>
        <item x="199"/>
        <item x="7427"/>
        <item x="3410"/>
        <item x="469"/>
        <item x="7002"/>
        <item x="5127"/>
        <item x="5344"/>
        <item x="2943"/>
        <item x="7845"/>
        <item x="3623"/>
        <item x="7474"/>
        <item x="7734"/>
        <item x="5872"/>
        <item x="2473"/>
        <item x="765"/>
        <item x="4430"/>
        <item x="6543"/>
        <item x="3280"/>
        <item x="5775"/>
        <item x="5801"/>
        <item x="7475"/>
        <item x="4958"/>
        <item x="4136"/>
        <item x="4135"/>
        <item x="5852"/>
        <item x="3519"/>
        <item x="3800"/>
        <item x="3776"/>
        <item x="8623"/>
        <item x="6473"/>
        <item x="5181"/>
        <item x="7593"/>
        <item x="392"/>
        <item x="2646"/>
        <item x="7656"/>
        <item x="7657"/>
        <item x="3142"/>
        <item x="967"/>
        <item x="7444"/>
        <item x="2244"/>
        <item x="3275"/>
        <item x="3945"/>
        <item x="6290"/>
        <item x="6289"/>
        <item x="7686"/>
        <item x="7685"/>
        <item x="339"/>
        <item x="8502"/>
        <item x="2278"/>
        <item x="5540"/>
        <item x="7328"/>
        <item x="4560"/>
        <item x="4561"/>
        <item x="5306"/>
        <item x="5462"/>
        <item x="8026"/>
        <item x="5138"/>
        <item x="7384"/>
        <item x="4484"/>
        <item x="4579"/>
        <item x="4580"/>
        <item x="3678"/>
        <item x="122"/>
        <item x="735"/>
        <item x="7597"/>
        <item x="5240"/>
        <item x="4732"/>
        <item x="3616"/>
        <item x="8290"/>
        <item x="2451"/>
        <item x="8216"/>
        <item x="2072"/>
        <item x="1891"/>
        <item x="3305"/>
        <item x="1822"/>
        <item x="3924"/>
        <item x="8476"/>
        <item x="8475"/>
        <item x="5714"/>
        <item x="6638"/>
        <item x="4988"/>
        <item x="745"/>
        <item x="5754"/>
        <item x="5755"/>
        <item x="4704"/>
        <item x="6872"/>
        <item x="514"/>
        <item x="2812"/>
        <item x="8560"/>
        <item x="8414"/>
        <item x="8413"/>
        <item x="7382"/>
        <item x="5969"/>
        <item x="5929"/>
        <item x="5304"/>
        <item x="6358"/>
        <item x="6198"/>
        <item x="7425"/>
        <item x="7932"/>
        <item x="4590"/>
        <item x="7097"/>
        <item x="4148"/>
        <item x="1837"/>
        <item x="2485"/>
        <item x="2301"/>
        <item x="8399"/>
        <item x="4475"/>
        <item x="1526"/>
        <item x="3753"/>
        <item x="6042"/>
        <item x="27"/>
        <item x="6215"/>
        <item x="7260"/>
        <item x="4979"/>
        <item x="6670"/>
        <item x="4374"/>
        <item x="5328"/>
        <item x="4960"/>
        <item x="2318"/>
        <item x="7945"/>
        <item x="5295"/>
        <item x="857"/>
        <item x="3487"/>
        <item x="1386"/>
        <item x="196"/>
        <item x="6639"/>
        <item x="7381"/>
        <item x="7929"/>
        <item x="6880"/>
        <item x="5459"/>
        <item x="8132"/>
        <item x="2595"/>
        <item x="6227"/>
        <item x="6139"/>
        <item x="5230"/>
        <item x="3943"/>
        <item x="1487"/>
        <item x="4954"/>
        <item x="1975"/>
        <item x="6352"/>
        <item x="4969"/>
        <item x="4483"/>
        <item x="8712"/>
        <item x="6168"/>
        <item x="7897"/>
        <item x="4653"/>
        <item x="7018"/>
        <item x="1370"/>
        <item x="8520"/>
        <item x="5922"/>
        <item x="281"/>
        <item x="4698"/>
        <item x="5001"/>
        <item x="4525"/>
        <item x="4526"/>
        <item x="4271"/>
        <item x="5049"/>
        <item x="5050"/>
        <item x="7625"/>
        <item x="6769"/>
        <item x="4952"/>
        <item x="796"/>
        <item x="6159"/>
        <item x="5444"/>
        <item x="5578"/>
        <item x="8564"/>
        <item x="4582"/>
        <item x="4583"/>
        <item x="6941"/>
        <item x="2471"/>
        <item x="1456"/>
        <item x="4355"/>
        <item x="1539"/>
        <item x="2107"/>
        <item x="4474"/>
        <item x="8286"/>
        <item x="5842"/>
        <item x="2400"/>
        <item x="3479"/>
        <item x="6301"/>
        <item x="1215"/>
        <item x="168"/>
        <item x="5710"/>
        <item x="3648"/>
        <item x="2190"/>
        <item x="8614"/>
        <item x="6142"/>
        <item x="6058"/>
        <item x="4680"/>
        <item x="4943"/>
        <item x="3583"/>
        <item x="4623"/>
        <item x="4248"/>
        <item x="3260"/>
        <item x="4341"/>
        <item x="6179"/>
        <item x="4425"/>
        <item x="3913"/>
        <item x="5771"/>
        <item x="8005"/>
        <item x="3599"/>
        <item x="6141"/>
        <item x="7510"/>
        <item x="7744"/>
        <item x="7822"/>
        <item x="59"/>
        <item x="5761"/>
        <item x="3523"/>
        <item x="798"/>
        <item x="7720"/>
        <item x="7719"/>
        <item x="7244"/>
        <item x="7259"/>
        <item x="4902"/>
        <item x="1310"/>
        <item x="3712"/>
        <item x="3711"/>
        <item x="2772"/>
        <item x="3662"/>
        <item x="3663"/>
        <item x="3166"/>
        <item x="7330"/>
        <item x="8553"/>
        <item x="6483"/>
        <item x="378"/>
        <item x="5750"/>
        <item x="6605"/>
        <item x="5745"/>
        <item x="5746"/>
        <item x="4991"/>
        <item x="7461"/>
        <item x="6199"/>
        <item x="3482"/>
        <item x="5561"/>
        <item x="4494"/>
        <item x="4495"/>
        <item x="1288"/>
        <item x="645"/>
        <item x="4449"/>
        <item x="8031"/>
        <item x="4913"/>
        <item x="6303"/>
        <item x="6576"/>
        <item x="6720"/>
        <item x="7771"/>
        <item x="6625"/>
        <item x="7134"/>
        <item x="4775"/>
        <item x="1576"/>
        <item x="5048"/>
        <item x="5047"/>
        <item x="6200"/>
        <item x="4459"/>
        <item x="4679"/>
        <item x="3796"/>
        <item x="633"/>
        <item x="327"/>
        <item x="4223"/>
        <item x="3283"/>
        <item x="3842"/>
        <item x="7219"/>
        <item x="5110"/>
        <item x="724"/>
        <item x="6399"/>
        <item x="6914"/>
        <item x="1313"/>
        <item x="8479"/>
        <item x="5931"/>
        <item x="3646"/>
        <item x="4994"/>
        <item x="2539"/>
        <item x="8402"/>
        <item x="2805"/>
        <item x="8248"/>
        <item x="7752"/>
        <item x="7751"/>
        <item x="4900"/>
        <item x="3980"/>
        <item x="279"/>
        <item x="973"/>
        <item x="7619"/>
        <item x="940"/>
        <item x="5891"/>
        <item x="4695"/>
        <item x="7547"/>
        <item x="7117"/>
        <item x="4210"/>
        <item x="6128"/>
        <item x="5517"/>
        <item x="7869"/>
        <item x="6213"/>
        <item x="1725"/>
        <item x="8270"/>
        <item x="8684"/>
        <item x="7959"/>
        <item x="4238"/>
        <item x="7263"/>
        <item x="6462"/>
        <item x="8585"/>
        <item x="8095"/>
        <item x="6994"/>
        <item x="3224"/>
        <item x="7285"/>
        <item x="2139"/>
        <item x="7266"/>
        <item x="2563"/>
        <item x="461"/>
        <item x="1778"/>
        <item x="6140"/>
        <item x="2296"/>
        <item x="3387"/>
        <item x="6738"/>
        <item x="3504"/>
        <item x="6211"/>
        <item x="6425"/>
        <item x="4970"/>
        <item x="3502"/>
        <item x="3873"/>
        <item x="6640"/>
        <item x="5017"/>
        <item x="6766"/>
        <item x="4589"/>
        <item x="3420"/>
        <item x="8100"/>
        <item x="606"/>
        <item x="3301"/>
        <item x="7473"/>
        <item x="5847"/>
        <item x="5074"/>
        <item x="1029"/>
        <item x="2408"/>
        <item x="5577"/>
        <item x="5456"/>
        <item x="343"/>
        <item x="5028"/>
        <item x="2294"/>
        <item x="4992"/>
        <item x="7471"/>
        <item x="1104"/>
        <item x="2934"/>
        <item x="5267"/>
        <item x="8312"/>
        <item x="2071"/>
        <item x="1311"/>
        <item x="7908"/>
        <item x="4330"/>
        <item x="6196"/>
        <item x="1667"/>
        <item x="1621"/>
        <item x="7706"/>
        <item x="7707"/>
        <item x="6855"/>
        <item x="7412"/>
        <item x="6137"/>
        <item x="3103"/>
        <item x="4734"/>
        <item x="3914"/>
        <item x="6069"/>
        <item x="6951"/>
        <item x="6480"/>
        <item x="8598"/>
        <item x="2624"/>
        <item x="7952"/>
        <item x="3357"/>
        <item x="6070"/>
        <item x="3767"/>
        <item x="3282"/>
        <item x="6871"/>
        <item x="2170"/>
        <item x="8078"/>
        <item x="1762"/>
        <item x="2036"/>
        <item x="80"/>
        <item x="4643"/>
        <item x="4486"/>
        <item x="7515"/>
        <item x="2177"/>
        <item x="8092"/>
        <item x="7279"/>
        <item x="7416"/>
        <item x="7234"/>
        <item x="1623"/>
        <item x="5676"/>
        <item x="4646"/>
        <item x="4564"/>
        <item x="4565"/>
        <item x="4527"/>
        <item x="7067"/>
        <item x="848"/>
        <item x="5567"/>
        <item x="5882"/>
        <item x="6207"/>
        <item x="3045"/>
        <item x="5880"/>
        <item x="5078"/>
        <item x="8570"/>
        <item x="3524"/>
        <item x="5571"/>
        <item x="8685"/>
        <item x="3053"/>
        <item x="4944"/>
        <item x="5287"/>
        <item x="5288"/>
        <item x="5139"/>
        <item x="700"/>
        <item x="6197"/>
        <item x="2581"/>
        <item x="7760"/>
        <item x="3324"/>
        <item x="4245"/>
        <item x="7123"/>
        <item x="7171"/>
        <item x="3168"/>
        <item x="7414"/>
        <item x="7060"/>
        <item x="5539"/>
        <item x="6616"/>
        <item x="3046"/>
        <item x="6869"/>
        <item x="4966"/>
        <item x="8424"/>
        <item x="829"/>
        <item x="7415"/>
        <item x="351"/>
        <item x="4179"/>
        <item x="405"/>
        <item x="3595"/>
        <item x="7568"/>
        <item x="5016"/>
        <item x="4973"/>
        <item x="176"/>
        <item x="4950"/>
        <item x="6071"/>
        <item x="8273"/>
        <item x="6890"/>
        <item x="3490"/>
        <item x="8209"/>
        <item x="3845"/>
        <item x="2684"/>
        <item x="3077"/>
        <item x="1888"/>
        <item x="1895"/>
        <item x="3501"/>
        <item x="5871"/>
        <item x="8539"/>
        <item x="4855"/>
        <item x="4903"/>
        <item x="7556"/>
        <item x="7966"/>
        <item x="6156"/>
        <item x="8492"/>
        <item x="8493"/>
        <item x="7564"/>
        <item x="4426"/>
        <item x="7797"/>
        <item x="3139"/>
        <item x="7527"/>
        <item x="2135"/>
        <item x="2279"/>
        <item x="885"/>
        <item x="791"/>
        <item x="6627"/>
        <item x="7746"/>
        <item x="255"/>
        <item x="2382"/>
        <item x="7628"/>
        <item x="1818"/>
        <item x="1059"/>
        <item x="4898"/>
        <item x="446"/>
        <item x="1892"/>
        <item x="6582"/>
        <item x="934"/>
        <item x="3129"/>
        <item x="3130"/>
        <item x="2489"/>
        <item x="3927"/>
        <item x="5"/>
        <item x="786"/>
        <item x="1900"/>
        <item x="3194"/>
        <item x="5082"/>
        <item x="4335"/>
        <item x="5294"/>
        <item x="1034"/>
        <item x="8386"/>
        <item x="6178"/>
        <item x="1373"/>
        <item x="5388"/>
        <item x="6416"/>
        <item x="4644"/>
        <item x="7057"/>
        <item x="7058"/>
        <item x="6966"/>
        <item x="2561"/>
        <item x="6868"/>
        <item x="2689"/>
        <item x="6525"/>
        <item x="2407"/>
        <item x="7190"/>
        <item x="6169"/>
        <item x="6544"/>
        <item x="271"/>
        <item x="1864"/>
        <item x="8354"/>
        <item x="5470"/>
        <item x="1986"/>
        <item x="8627"/>
        <item x="4154"/>
        <item x="968"/>
        <item x="2884"/>
        <item x="4685"/>
        <item x="3959"/>
        <item x="3304"/>
        <item x="5492"/>
        <item x="5277"/>
        <item x="5334"/>
        <item x="4833"/>
        <item x="2069"/>
        <item x="3968"/>
        <item x="3249"/>
        <item x="6160"/>
        <item x="5987"/>
        <item x="4656"/>
        <item x="2810"/>
        <item x="5227"/>
        <item x="23"/>
        <item x="6542"/>
        <item x="1152"/>
        <item x="7269"/>
        <item x="5296"/>
        <item x="4039"/>
        <item x="2716"/>
        <item x="2671"/>
        <item x="6527"/>
        <item x="631"/>
        <item x="6161"/>
        <item x="3973"/>
        <item x="6369"/>
        <item x="5534"/>
        <item x="5014"/>
        <item x="4178"/>
        <item x="6545"/>
        <item x="8301"/>
        <item x="3615"/>
        <item x="1156"/>
        <item x="5235"/>
        <item x="6910"/>
        <item x="2625"/>
        <item x="8521"/>
        <item x="783"/>
        <item x="7567"/>
        <item x="6530"/>
        <item x="6528"/>
        <item x="6529"/>
        <item x="376"/>
        <item x="2800"/>
        <item x="7928"/>
        <item x="651"/>
        <item x="2274"/>
        <item x="5558"/>
        <item x="8279"/>
        <item x="448"/>
        <item x="195"/>
        <item x="7941"/>
        <item x="803"/>
        <item x="7202"/>
        <item x="240"/>
        <item x="8278"/>
        <item x="8148"/>
        <item x="4963"/>
        <item x="4555"/>
        <item x="3068"/>
        <item x="4385"/>
        <item x="1694"/>
        <item x="3057"/>
        <item x="6819"/>
        <item x="6154"/>
        <item x="3675"/>
        <item x="3676"/>
        <item x="4141"/>
        <item x="2277"/>
        <item x="5466"/>
        <item x="5341"/>
        <item x="4975"/>
        <item x="5093"/>
        <item x="5094"/>
        <item x="8662"/>
        <item x="687"/>
        <item x="2643"/>
        <item x="4600"/>
        <item x="4262"/>
        <item x="2947"/>
        <item x="4517"/>
        <item x="2925"/>
        <item x="5264"/>
        <item x="2608"/>
        <item x="3162"/>
        <item x="4350"/>
        <item x="19"/>
        <item x="1920"/>
        <item x="6041"/>
        <item x="3644"/>
        <item x="6259"/>
        <item x="6260"/>
        <item x="2911"/>
        <item x="6817"/>
        <item x="7024"/>
        <item x="844"/>
        <item x="3160"/>
        <item x="6351"/>
        <item x="3477"/>
        <item x="2700"/>
        <item x="3547"/>
        <item x="7192"/>
        <item x="2138"/>
        <item x="5194"/>
        <item x="7413"/>
        <item x="5445"/>
        <item x="6105"/>
        <item x="8596"/>
        <item x="3618"/>
        <item x="6342"/>
        <item x="6194"/>
        <item x="3270"/>
        <item x="3471"/>
        <item x="924"/>
        <item x="6903"/>
        <item x="2492"/>
        <item x="6549"/>
        <item x="6330"/>
        <item x="8338"/>
        <item x="590"/>
        <item x="309"/>
        <item x="1517"/>
        <item x="2697"/>
        <item x="6711"/>
        <item x="507"/>
        <item x="1765"/>
        <item x="4237"/>
        <item x="7460"/>
        <item x="8227"/>
        <item x="805"/>
        <item x="7955"/>
        <item x="8253"/>
        <item x="5015"/>
        <item x="4295"/>
        <item x="2"/>
        <item x="8638"/>
        <item x="654"/>
        <item x="2594"/>
        <item x="5132"/>
        <item x="6092"/>
        <item x="1666"/>
        <item x="7252"/>
        <item x="4232"/>
        <item x="877"/>
        <item x="1697"/>
        <item x="6532"/>
        <item x="1292"/>
        <item x="4075"/>
        <item x="4074"/>
        <item x="1548"/>
        <item x="7561"/>
        <item x="241"/>
        <item x="4233"/>
        <item x="540"/>
        <item x="4842"/>
        <item x="7366"/>
        <item x="8198"/>
        <item x="3326"/>
        <item x="1554"/>
        <item x="1191"/>
        <item x="8605"/>
        <item x="2714"/>
        <item x="1555"/>
        <item x="7230"/>
        <item x="3306"/>
        <item x="1388"/>
        <item x="3896"/>
        <item x="3627"/>
        <item x="1676"/>
        <item x="1896"/>
        <item x="8195"/>
        <item x="2440"/>
        <item x="4468"/>
        <item x="7180"/>
        <item x="3794"/>
        <item x="5461"/>
        <item x="7811"/>
        <item x="1054"/>
        <item x="6080"/>
        <item x="4174"/>
        <item x="4173"/>
        <item x="5844"/>
        <item x="8604"/>
        <item x="5919"/>
        <item x="6418"/>
        <item x="6001"/>
        <item x="6269"/>
        <item x="6270"/>
        <item x="8586"/>
        <item x="1005"/>
        <item x="1639"/>
        <item x="7076"/>
        <item x="6590"/>
        <item x="7438"/>
        <item x="5810"/>
        <item x="6108"/>
        <item x="2622"/>
        <item x="2293"/>
        <item x="5100"/>
        <item x="5099"/>
        <item x="5773"/>
        <item x="5774"/>
        <item x="2571"/>
        <item x="3949"/>
        <item x="269"/>
        <item x="5322"/>
        <item x="2366"/>
        <item x="4725"/>
        <item x="371"/>
        <item x="6942"/>
        <item x="6002"/>
        <item x="3072"/>
        <item x="4347"/>
        <item x="1505"/>
        <item x="677"/>
        <item x="7025"/>
        <item x="2186"/>
        <item x="7179"/>
        <item x="1409"/>
        <item x="3852"/>
        <item x="8599"/>
        <item x="2252"/>
        <item x="2229"/>
        <item x="6077"/>
        <item x="8391"/>
        <item x="6084"/>
        <item x="4216"/>
        <item x="5276"/>
        <item x="5067"/>
        <item x="5066"/>
        <item x="5490"/>
        <item x="3336"/>
        <item x="1231"/>
        <item x="8415"/>
        <item x="7065"/>
        <item x="7064"/>
        <item x="6251"/>
        <item x="3572"/>
        <item x="3232"/>
        <item x="2467"/>
        <item x="8572"/>
        <item x="1723"/>
        <item x="4618"/>
        <item x="5192"/>
        <item x="4445"/>
        <item x="3920"/>
        <item x="5818"/>
        <item x="6152"/>
        <item x="2822"/>
        <item x="7624"/>
        <item x="6637"/>
        <item x="4816"/>
        <item x="5705"/>
        <item x="5706"/>
        <item x="5390"/>
        <item x="4390"/>
        <item x="8032"/>
        <item x="8348"/>
        <item x="6765"/>
        <item x="373"/>
        <item x="7116"/>
        <item x="2465"/>
        <item x="1773"/>
        <item x="5263"/>
        <item x="5289"/>
        <item x="362"/>
        <item x="5449"/>
        <item x="1480"/>
        <item x="3543"/>
        <item x="4974"/>
        <item x="3630"/>
        <item x="7901"/>
        <item x="2546"/>
        <item x="4566"/>
        <item x="6065"/>
        <item x="7408"/>
        <item x="5988"/>
        <item x="187"/>
        <item x="8350"/>
        <item x="7574"/>
        <item x="4998"/>
        <item x="8456"/>
        <item x="6000"/>
        <item x="7514"/>
        <item x="6939"/>
        <item x="2090"/>
        <item x="5266"/>
        <item x="1433"/>
        <item x="2187"/>
        <item x="2494"/>
        <item x="25"/>
        <item x="6201"/>
        <item x="5581"/>
        <item x="3429"/>
        <item x="445"/>
        <item x="3713"/>
        <item x="7155"/>
        <item x="6226"/>
        <item x="2759"/>
        <item x="4836"/>
        <item x="4837"/>
        <item x="8595"/>
        <item x="3508"/>
        <item x="7684"/>
        <item x="7683"/>
        <item x="1761"/>
        <item x="4675"/>
        <item x="3545"/>
        <item x="3790"/>
        <item x="6933"/>
        <item x="568"/>
        <item x="8565"/>
        <item x="3947"/>
        <item x="3716"/>
        <item x="3717"/>
        <item x="7488"/>
        <item x="5967"/>
        <item x="6312"/>
        <item x="6313"/>
        <item x="2603"/>
        <item x="7738"/>
        <item x="674"/>
        <item x="1252"/>
        <item x="7063"/>
        <item x="5586"/>
        <item x="2038"/>
        <item x="2788"/>
        <item x="5560"/>
        <item x="4628"/>
        <item x="7108"/>
        <item x="7470"/>
        <item x="4674"/>
        <item x="3977"/>
        <item x="7848"/>
        <item x="3584"/>
        <item x="1564"/>
        <item x="7704"/>
        <item x="7705"/>
        <item x="2606"/>
        <item x="2827"/>
        <item x="5819"/>
        <item x="3044"/>
        <item x="3622"/>
        <item x="1132"/>
        <item x="6547"/>
        <item x="8448"/>
        <item x="3809"/>
        <item x="4996"/>
        <item x="7758"/>
        <item x="274"/>
        <item x="475"/>
        <item x="3230"/>
        <item x="2590"/>
        <item x="8258"/>
        <item x="6806"/>
        <item x="2923"/>
        <item x="5005"/>
        <item x="5205"/>
        <item x="7450"/>
        <item x="2331"/>
        <item x="7310"/>
        <item x="1499"/>
        <item x="5488"/>
        <item x="3569"/>
        <item x="6066"/>
        <item x="2300"/>
        <item x="1380"/>
        <item x="6537"/>
        <item x="690"/>
        <item x="3777"/>
        <item x="6212"/>
        <item x="6573"/>
        <item x="8214"/>
        <item x="7559"/>
        <item x="7302"/>
        <item x="5556"/>
        <item x="6422"/>
        <item x="728"/>
        <item x="7698"/>
        <item x="6538"/>
        <item x="8611"/>
        <item x="3008"/>
        <item x="5363"/>
        <item x="7256"/>
        <item x="299"/>
        <item x="1559"/>
        <item x="3737"/>
        <item x="6540"/>
        <item x="8376"/>
        <item x="2692"/>
        <item x="6447"/>
        <item x="1607"/>
        <item x="6862"/>
        <item x="6408"/>
        <item x="5309"/>
        <item x="4595"/>
        <item x="5275"/>
        <item x="5489"/>
        <item x="1658"/>
        <item x="7127"/>
        <item x="7128"/>
        <item x="2102"/>
        <item x="5862"/>
        <item x="8280"/>
        <item x="7265"/>
        <item x="1812"/>
        <item x="4399"/>
        <item x="5628"/>
        <item x="4808"/>
        <item x="3507"/>
        <item x="4077"/>
        <item x="6964"/>
        <item x="8526"/>
        <item x="7606"/>
        <item x="1883"/>
        <item x="272"/>
        <item x="7944"/>
        <item x="5678"/>
        <item x="8653"/>
        <item x="6626"/>
        <item x="7835"/>
        <item x="1572"/>
        <item x="337"/>
        <item x="4586"/>
        <item x="4587"/>
        <item x="870"/>
        <item x="8220"/>
        <item x="374"/>
        <item x="7943"/>
        <item x="8181"/>
        <item x="6146"/>
        <item x="7858"/>
        <item x="3766"/>
        <item x="550"/>
        <item x="8283"/>
        <item x="6441"/>
        <item x="2340"/>
        <item x="2698"/>
        <item x="2808"/>
        <item x="3384"/>
        <item x="2994"/>
        <item x="2995"/>
        <item x="3394"/>
        <item x="2507"/>
        <item x="5878"/>
        <item x="7421"/>
        <item x="566"/>
        <item x="8561"/>
        <item x="4927"/>
        <item x="4896"/>
        <item x="4360"/>
        <item x="2004"/>
        <item x="1893"/>
        <item x="2680"/>
        <item x="3971"/>
        <item x="1528"/>
        <item x="3491"/>
        <item x="6144"/>
        <item x="7620"/>
        <item x="7550"/>
        <item x="4953"/>
        <item x="4570"/>
        <item x="4133"/>
        <item x="7162"/>
        <item x="8374"/>
        <item x="1617"/>
        <item x="3983"/>
        <item x="7523"/>
        <item x="970"/>
        <item x="892"/>
        <item x="889"/>
        <item x="5585"/>
        <item x="7940"/>
        <item x="1646"/>
        <item x="74"/>
        <item x="7549"/>
        <item x="142"/>
        <item x="4834"/>
        <item x="5533"/>
        <item x="704"/>
        <item x="7555"/>
        <item x="906"/>
        <item x="6229"/>
        <item x="5146"/>
        <item x="5667"/>
        <item x="6635"/>
        <item x="8613"/>
        <item x="2074"/>
        <item x="4684"/>
        <item x="8247"/>
        <item x="6536"/>
        <item x="8085"/>
        <item x="1798"/>
        <item x="1905"/>
        <item x="8169"/>
        <item x="7554"/>
        <item x="7551"/>
        <item x="11"/>
        <item x="5783"/>
        <item x="2903"/>
        <item x="4925"/>
        <item x="55"/>
        <item x="8417"/>
        <item x="8418"/>
        <item x="248"/>
        <item x="5588"/>
        <item x="157"/>
        <item x="5229"/>
        <item x="7453"/>
        <item x="8455"/>
        <item x="4244"/>
        <item x="7702"/>
        <item x="7703"/>
        <item x="2148"/>
        <item x="529"/>
        <item x="656"/>
        <item x="4606"/>
        <item x="8147"/>
        <item x="5709"/>
        <item x="4229"/>
        <item x="154"/>
        <item x="600"/>
        <item x="3358"/>
        <item x="7930"/>
        <item x="5248"/>
        <item x="2062"/>
        <item x="6083"/>
        <item x="3857"/>
        <item x="2921"/>
        <item x="2753"/>
        <item x="2183"/>
        <item x="7379"/>
        <item x="4968"/>
        <item x="5555"/>
        <item x="2480"/>
        <item x="3434"/>
        <item x="1742"/>
        <item x="7268"/>
        <item x="7074"/>
        <item x="3846"/>
        <item x="8025"/>
        <item x="1027"/>
        <item x="129"/>
        <item x="4613"/>
        <item x="4294"/>
        <item x="6733"/>
        <item x="543"/>
        <item x="6085"/>
        <item x="5137"/>
        <item x="5136"/>
        <item x="7710"/>
        <item x="7709"/>
        <item x="6604"/>
        <item x="5228"/>
        <item x="1604"/>
        <item x="2032"/>
        <item x="8504"/>
        <item x="7107"/>
        <item x="3172"/>
        <item x="5149"/>
        <item x="3546"/>
        <item x="3165"/>
        <item x="6816"/>
        <item x="3432"/>
        <item x="7437"/>
        <item x="8499"/>
        <item x="8500"/>
        <item x="8431"/>
        <item x="1549"/>
        <item x="6134"/>
        <item x="7454"/>
        <item x="3571"/>
        <item x="1738"/>
        <item x="8304"/>
        <item x="8538"/>
        <item x="3850"/>
        <item x="7888"/>
        <item x="3761"/>
        <item x="9"/>
        <item x="3398"/>
        <item x="7258"/>
        <item x="7411"/>
        <item x="3560"/>
        <item x="3433"/>
        <item x="2807"/>
        <item x="3844"/>
        <item x="6082"/>
        <item x="4219"/>
        <item x="7670"/>
        <item x="3974"/>
        <item x="8710"/>
        <item x="8588"/>
        <item x="1817"/>
        <item x="8688"/>
        <item x="7939"/>
        <item x="5799"/>
        <item x="8002"/>
        <item x="5516"/>
        <item x="7836"/>
        <item x="8590"/>
        <item x="7552"/>
        <item x="260"/>
        <item x="1253"/>
        <item x="2255"/>
        <item x="838"/>
        <item x="5749"/>
        <item x="3817"/>
        <item x="3431"/>
        <item x="4272"/>
        <item x="6258"/>
        <item x="6320"/>
        <item x="6319"/>
        <item x="1748"/>
        <item x="5580"/>
        <item x="7395"/>
        <item x="6615"/>
        <item x="4241"/>
        <item x="3747"/>
        <item x="4608"/>
        <item x="346"/>
        <item x="8367"/>
        <item x="6522"/>
        <item x="7314"/>
        <item x="6512"/>
        <item x="4428"/>
        <item x="5974"/>
        <item x="659"/>
        <item x="4243"/>
        <item x="2387"/>
        <item x="2528"/>
        <item x="7386"/>
        <item x="5512"/>
        <item x="7089"/>
        <item x="7088"/>
        <item x="7978"/>
        <item x="1641"/>
        <item x="7201"/>
        <item x="2722"/>
        <item x="4502"/>
        <item x="2605"/>
        <item x="2632"/>
        <item x="2151"/>
        <item x="152"/>
        <item x="8213"/>
        <item x="2052"/>
        <item x="2589"/>
        <item x="1291"/>
        <item x="330"/>
        <item x="3430"/>
        <item x="7044"/>
        <item x="8671"/>
        <item x="4242"/>
        <item x="5278"/>
        <item x="3027"/>
        <item x="5013"/>
        <item x="5113"/>
        <item x="5112"/>
        <item x="3649"/>
        <item x="5976"/>
        <item x="8467"/>
        <item x="8533"/>
        <item x="4218"/>
        <item x="8615"/>
        <item x="5795"/>
        <item x="5806"/>
        <item x="2230"/>
        <item x="3075"/>
        <item x="820"/>
        <item x="4456"/>
        <item x="1500"/>
        <item x="1599"/>
        <item x="7200"/>
        <item x="7304"/>
        <item x="1636"/>
        <item x="2508"/>
        <item x="5674"/>
        <item x="8584"/>
        <item x="553"/>
        <item x="2783"/>
        <item x="5993"/>
        <item x="7832"/>
        <item x="7006"/>
        <item x="1648"/>
        <item x="2723"/>
        <item x="7933"/>
        <item x="8591"/>
        <item x="1630"/>
        <item x="7750"/>
        <item x="5027"/>
        <item x="8377"/>
        <item x="2526"/>
        <item x="3699"/>
        <item x="7145"/>
        <item x="7146"/>
        <item x="2970"/>
        <item x="3579"/>
        <item x="2814"/>
        <item x="7927"/>
        <item x="3050"/>
        <item x="8412"/>
        <item x="5966"/>
        <item x="1633"/>
        <item x="2786"/>
        <item x="8461"/>
        <item x="8462"/>
        <item x="7889"/>
        <item x="3587"/>
        <item x="5595"/>
        <item x="6824"/>
        <item x="2008"/>
        <item x="5126"/>
        <item x="2809"/>
        <item x="7122"/>
        <item x="5713"/>
        <item x="5712"/>
        <item x="1015"/>
        <item x="6257"/>
        <item x="1422"/>
        <item x="1421"/>
        <item x="7636"/>
        <item x="396"/>
        <item x="5316"/>
        <item x="6366"/>
        <item x="2748"/>
        <item x="2299"/>
        <item x="7367"/>
        <item x="6913"/>
        <item x="5901"/>
        <item x="746"/>
        <item x="4460"/>
        <item x="1627"/>
        <item x="181"/>
        <item x="5785"/>
        <item x="4854"/>
        <item x="4177"/>
        <item x="3958"/>
        <item x="6279"/>
        <item x="394"/>
        <item x="2990"/>
        <item x="3878"/>
        <item x="5265"/>
        <item x="1394"/>
        <item x="8701"/>
        <item x="4240"/>
        <item x="4962"/>
        <item x="7000"/>
        <item x="5003"/>
        <item x="3060"/>
        <item x="5790"/>
        <item x="1062"/>
        <item x="4724"/>
        <item x="7598"/>
        <item x="4348"/>
        <item x="2799"/>
        <item x="5453"/>
        <item x="8589"/>
        <item x="7605"/>
        <item x="5748"/>
        <item x="5549"/>
        <item x="6081"/>
        <item x="8577"/>
        <item x="3138"/>
        <item x="6812"/>
        <item x="5732"/>
        <item x="5731"/>
        <item x="403"/>
        <item x="3957"/>
        <item x="7394"/>
        <item x="774"/>
        <item x="692"/>
        <item x="6136"/>
        <item x="3801"/>
        <item x="3198"/>
        <item x="1815"/>
        <item x="8702"/>
        <item x="913"/>
        <item x="7626"/>
        <item x="2198"/>
        <item x="5279"/>
        <item x="6078"/>
        <item x="6740"/>
        <item x="1679"/>
        <item x="3182"/>
        <item x="4231"/>
        <item x="5708"/>
        <item x="6230"/>
        <item x="3333"/>
        <item x="813"/>
        <item x="5600"/>
        <item x="1187"/>
        <item x="2672"/>
        <item x="8197"/>
        <item x="3723"/>
        <item x="3722"/>
        <item x="4853"/>
        <item x="965"/>
        <item x="2985"/>
        <item x="2669"/>
        <item x="8625"/>
        <item x="5145"/>
        <item x="2021"/>
        <item x="6725"/>
        <item x="4940"/>
        <item x="2447"/>
        <item x="7831"/>
        <item x="8168"/>
        <item x="8300"/>
        <item x="8706"/>
        <item x="8421"/>
        <item x="5870"/>
        <item x="3470"/>
        <item x="3893"/>
        <item x="5167"/>
        <item x="6926"/>
        <item x="213"/>
        <item x="165"/>
        <item x="1810"/>
        <item x="5611"/>
        <item x="6798"/>
        <item x="3152"/>
        <item x="160"/>
        <item x="2377"/>
        <item x="2311"/>
        <item x="3975"/>
        <item x="7919"/>
        <item x="6811"/>
        <item x="2745"/>
        <item x="1603"/>
        <item x="7553"/>
        <item x="6925"/>
        <item x="3976"/>
        <item x="6539"/>
        <item x="2178"/>
        <item x="4254"/>
        <item x="6924"/>
        <item x="1106"/>
        <item x="8305"/>
        <item x="8357"/>
        <item x="6155"/>
        <item x="16"/>
        <item x="7747"/>
        <item x="3087"/>
        <item x="3241"/>
        <item x="22"/>
        <item x="7447"/>
        <item x="5327"/>
        <item x="3004"/>
        <item x="5301"/>
        <item x="6336"/>
        <item x="5135"/>
        <item x="4700"/>
        <item x="4249"/>
        <item x="6923"/>
        <item x="1644"/>
        <item x="2251"/>
        <item x="8635"/>
        <item x="7397"/>
        <item x="1568"/>
        <item x="8410"/>
        <item x="3193"/>
        <item x="5668"/>
        <item x="7225"/>
        <item x="2852"/>
        <item x="6314"/>
        <item x="6315"/>
        <item x="7967"/>
        <item x="5361"/>
        <item x="2272"/>
        <item x="207"/>
        <item x="5608"/>
        <item x="5613"/>
        <item x="7669"/>
        <item x="4961"/>
        <item x="4476"/>
        <item x="1901"/>
        <item x="7062"/>
        <item x="2324"/>
        <item x="7052"/>
        <item x="4253"/>
        <item x="4146"/>
        <item x="1459"/>
        <item x="7788"/>
        <item x="8368"/>
        <item x="1060"/>
        <item x="420"/>
        <item x="8408"/>
        <item x="4138"/>
        <item x="3960"/>
        <item x="6572"/>
        <item x="7396"/>
        <item x="4340"/>
        <item x="7787"/>
        <item x="1601"/>
        <item x="5601"/>
        <item x="1881"/>
        <item x="949"/>
        <item x="1988"/>
        <item x="7026"/>
        <item x="7535"/>
        <item x="6165"/>
        <item x="7655"/>
        <item x="7022"/>
        <item x="242"/>
        <item x="3030"/>
        <item x="6357"/>
        <item x="3001"/>
        <item x="5962"/>
        <item x="7198"/>
        <item x="5223"/>
        <item x="5314"/>
        <item x="6138"/>
        <item x="4152"/>
        <item x="6782"/>
        <item x="2493"/>
        <item x="1954"/>
        <item x="7246"/>
        <item x="2484"/>
        <item x="5698"/>
        <item x="184"/>
        <item x="5467"/>
        <item x="8501"/>
        <item x="2607"/>
        <item x="2264"/>
        <item x="2868"/>
        <item x="3058"/>
        <item x="3781"/>
        <item x="5451"/>
        <item x="2490"/>
        <item x="5300"/>
        <item x="4626"/>
        <item x="1820"/>
        <item x="3041"/>
        <item x="6575"/>
        <item x="3718"/>
        <item x="4532"/>
        <item x="4531"/>
        <item x="1371"/>
        <item x="2249"/>
        <item x="2958"/>
        <item x="3877"/>
        <item x="5899"/>
        <item x="2662"/>
        <item x="4236"/>
        <item x="2254"/>
        <item x="2043"/>
        <item x="3111"/>
        <item x="3941"/>
        <item x="505"/>
        <item x="4812"/>
        <item x="4259"/>
        <item x="7203"/>
        <item x="7320"/>
        <item x="3760"/>
        <item x="2422"/>
        <item x="6367"/>
        <item x="6781"/>
        <item x="7398"/>
        <item x="3612"/>
        <item x="4625"/>
        <item x="6162"/>
        <item x="4614"/>
        <item x="7571"/>
        <item x="1570"/>
        <item x="7079"/>
        <item x="2806"/>
        <item x="7562"/>
        <item x="4465"/>
        <item x="6202"/>
        <item x="2586"/>
        <item x="4755"/>
        <item x="4817"/>
        <item x="8186"/>
        <item x="2633"/>
        <item x="455"/>
        <item x="8110"/>
        <item x="2458"/>
        <item x="1674"/>
        <item x="5290"/>
        <item x="1695"/>
        <item x="8547"/>
        <item x="8378"/>
        <item x="8257"/>
        <item x="710"/>
        <item x="7737"/>
        <item x="3942"/>
        <item x="2577"/>
        <item x="5095"/>
        <item x="5096"/>
        <item x="4320"/>
        <item x="6902"/>
        <item x="6210"/>
        <item x="2736"/>
        <item x="7654"/>
        <item x="4624"/>
        <item x="8024"/>
        <item x="2398"/>
        <item x="8119"/>
        <item x="2271"/>
        <item x="2384"/>
        <item x="3284"/>
        <item x="6807"/>
        <item x="5307"/>
        <item x="5236"/>
        <item x="643"/>
        <item x="526"/>
        <item x="2773"/>
        <item x="5877"/>
        <item x="2798"/>
        <item x="1999"/>
        <item x="1192"/>
        <item x="7401"/>
        <item x="7402"/>
        <item x="7403"/>
        <item x="7404"/>
        <item x="5239"/>
        <item x="6901"/>
        <item x="7938"/>
        <item x="7178"/>
        <item x="4372"/>
        <item x="6861"/>
        <item x="4001"/>
        <item x="523"/>
        <item x="1998"/>
        <item x="743"/>
        <item x="879"/>
        <item x="1321"/>
        <item x="1805"/>
        <item x="2640"/>
        <item x="1018"/>
        <item x="2001"/>
        <item x="5446"/>
        <item x="6732"/>
        <item x="769"/>
        <item x="6180"/>
        <item x="5313"/>
        <item x="5317"/>
        <item x="1879"/>
        <item x="3002"/>
        <item x="900"/>
        <item x="2286"/>
        <item x="498"/>
        <item x="5902"/>
        <item x="150"/>
        <item x="4733"/>
        <item x="3010"/>
        <item x="5312"/>
        <item x="7548"/>
        <item x="537"/>
        <item x="6515"/>
        <item x="6122"/>
        <item x="727"/>
        <item x="6912"/>
        <item x="12"/>
        <item x="438"/>
        <item x="1126"/>
        <item x="5315"/>
        <item x="4040"/>
        <item x="179"/>
        <item x="854"/>
        <item x="5465"/>
        <item x="20"/>
        <item x="2629"/>
        <item x="4217"/>
        <item x="1046"/>
        <item x="6228"/>
        <item x="2619"/>
        <item x="7749"/>
        <item x="81"/>
        <item x="7337"/>
        <item x="4735"/>
        <item x="4633"/>
        <item x="4634"/>
        <item x="6107"/>
        <item x="719"/>
        <item x="875"/>
        <item x="3095"/>
        <item x="927"/>
        <item x="5798"/>
        <item x="2734"/>
        <item x="688"/>
        <item x="6908"/>
        <item x="322"/>
        <item x="8687"/>
        <item x="637"/>
        <item x="2276"/>
        <item x="7885"/>
        <item x="3757"/>
        <item x="8579"/>
        <item x="6606"/>
        <item x="4749"/>
        <item x="520"/>
        <item x="4269"/>
        <item x="4481"/>
        <item x="1393"/>
        <item x="470"/>
        <item x="3034"/>
        <item x="7213"/>
        <item x="3946"/>
        <item x="3076"/>
        <item x="534"/>
        <item x="4501"/>
        <item x="5797"/>
        <item x="5796"/>
        <item x="8552"/>
        <item x="3425"/>
        <item x="531"/>
        <item x="4469"/>
        <item x="495"/>
        <item x="1053"/>
        <item x="2946"/>
        <item x="7627"/>
        <item x="3202"/>
        <item x="517"/>
        <item x="8207"/>
        <item x="588"/>
        <item x="4578"/>
        <item x="2496"/>
        <item x="2080"/>
        <item x="4552"/>
        <item x="57"/>
        <item x="995"/>
        <item x="3083"/>
        <item x="8372"/>
        <item x="3802"/>
        <item x="3124"/>
        <item x="7017"/>
        <item x="457"/>
        <item x="1552"/>
        <item x="7607"/>
        <item x="7513"/>
        <item x="3337"/>
        <item x="4158"/>
        <item x="4429"/>
        <item x="8245"/>
        <item x="3360"/>
        <item x="6224"/>
        <item x="3386"/>
        <item x="4228"/>
        <item x="3907"/>
        <item x="6881"/>
        <item x="6365"/>
        <item x="3078"/>
        <item x="7882"/>
        <item x="1497"/>
        <item x="3661"/>
        <item x="2951"/>
        <item x="776"/>
        <item x="3541"/>
        <item x="171"/>
        <item x="7"/>
        <item x="1045"/>
        <item x="6741"/>
        <item x="1488"/>
        <item x="4190"/>
        <item x="5311"/>
        <item x="7951"/>
        <item x="4418"/>
        <item x="5575"/>
        <item x="7262"/>
        <item x="8284"/>
        <item x="5493"/>
        <item x="5526"/>
        <item x="8592"/>
        <item x="257"/>
        <item x="4473"/>
        <item x="6354"/>
        <item x="5511"/>
        <item x="903"/>
        <item x="3170"/>
        <item x="5494"/>
        <item x="114"/>
        <item x="8249"/>
        <item x="6846"/>
        <item x="302"/>
        <item x="3146"/>
        <item x="1659"/>
        <item x="2085"/>
        <item x="6306"/>
        <item x="6305"/>
        <item x="5747"/>
        <item x="6203"/>
        <item x="3289"/>
        <item x="6909"/>
        <item x="2077"/>
        <item x="3082"/>
        <item x="5225"/>
        <item x="2740"/>
        <item x="5971"/>
        <item x="7745"/>
        <item x="1523"/>
        <item x="2780"/>
        <item x="190"/>
        <item x="8466"/>
        <item x="6458"/>
        <item x="2980"/>
        <item x="3895"/>
        <item x="937"/>
        <item x="666"/>
        <item x="8299"/>
        <item x="5873"/>
        <item x="541"/>
        <item x="8219"/>
        <item x="1502"/>
        <item x="1464"/>
        <item x="6891"/>
        <item x="6102"/>
        <item x="6446"/>
        <item x="7295"/>
        <item x="4224"/>
        <item x="8505"/>
        <item x="1545"/>
        <item x="3848"/>
        <item x="221"/>
        <item x="4603"/>
        <item x="4602"/>
        <item x="454"/>
        <item x="109"/>
        <item x="1481"/>
        <item x="3758"/>
        <item x="3854"/>
        <item x="5038"/>
        <item x="1138"/>
        <item x="5671"/>
        <item x="6100"/>
        <item x="8527"/>
        <item x="8352"/>
        <item x="2553"/>
        <item x="6974"/>
        <item x="849"/>
        <item x="7291"/>
        <item x="7173"/>
        <item x="7172"/>
        <item x="6998"/>
        <item x="7158"/>
        <item x="2855"/>
        <item x="5834"/>
        <item x="7387"/>
        <item x="7298"/>
        <item x="2690"/>
        <item x="8302"/>
        <item x="4116"/>
        <item x="2030"/>
        <item x="685"/>
        <item x="6911"/>
        <item x="3150"/>
        <item x="625"/>
        <item x="6521"/>
        <item x="8281"/>
        <item x="8450"/>
        <item x="5905"/>
        <item x="3286"/>
        <item x="5699"/>
        <item x="5602"/>
        <item x="2488"/>
        <item x="4209"/>
        <item x="6940"/>
        <item x="7950"/>
        <item x="2849"/>
        <item x="7187"/>
        <item x="623"/>
        <item x="202"/>
        <item x="560"/>
        <item x="1546"/>
        <item x="2935"/>
        <item x="3321"/>
        <item x="8691"/>
        <item x="3339"/>
        <item x="6052"/>
        <item x="4801"/>
        <item x="1619"/>
        <item x="2804"/>
        <item x="4949"/>
        <item x="3320"/>
        <item x="3185"/>
        <item x="1382"/>
        <item x="6516"/>
        <item x="3244"/>
        <item x="3750"/>
        <item x="2228"/>
        <item x="7859"/>
        <item x="3322"/>
        <item x="3892"/>
        <item x="5680"/>
        <item x="7931"/>
        <item x="5326"/>
        <item x="3544"/>
        <item x="6883"/>
        <item x="3236"/>
        <item x="7016"/>
        <item x="7841"/>
        <item x="5679"/>
        <item x="6106"/>
        <item x="4785"/>
        <item x="4667"/>
        <item x="3098"/>
        <item x="8661"/>
        <item x="1019"/>
        <item x="4708"/>
        <item x="4343"/>
        <item x="5772"/>
        <item x="8254"/>
        <item x="5193"/>
        <item x="5779"/>
        <item x="5778"/>
        <item x="3413"/>
        <item x="3414"/>
        <item x="3415"/>
        <item x="3416"/>
        <item x="1199"/>
        <item x="4897"/>
        <item x="6797"/>
        <item x="6787"/>
        <item x="5874"/>
        <item x="782"/>
        <item x="7081"/>
        <item x="1485"/>
        <item x="4166"/>
        <item x="1661"/>
        <item x="1670"/>
        <item x="1854"/>
        <item x="3323"/>
        <item x="2078"/>
        <item x="2665"/>
        <item x="7301"/>
        <item x="2888"/>
        <item x="8473"/>
        <item x="8474"/>
        <item x="8506"/>
        <item x="2837"/>
        <item x="7214"/>
        <item x="2227"/>
        <item x="3318"/>
        <item x="5693"/>
        <item x="3979"/>
        <item x="7834"/>
        <item x="2110"/>
        <item x="8334"/>
        <item x="1065"/>
        <item x="3341"/>
        <item x="5954"/>
        <item x="4829"/>
        <item x="1862"/>
        <item x="6988"/>
        <item x="6344"/>
        <item x="931"/>
        <item x="4705"/>
        <item x="751"/>
        <item x="7218"/>
        <item x="6457"/>
        <item x="4239"/>
        <item x="7487"/>
        <item x="6513"/>
        <item x="2191"/>
        <item x="3970"/>
        <item x="3474"/>
        <item x="6158"/>
        <item x="6517"/>
        <item x="4462"/>
        <item x="7900"/>
        <item x="3153"/>
        <item x="8619"/>
        <item x="3264"/>
        <item x="3319"/>
        <item x="467"/>
        <item x="7297"/>
        <item x="1454"/>
        <item x="3362"/>
        <item x="4670"/>
        <item x="2572"/>
        <item x="1462"/>
        <item x="2481"/>
        <item x="2486"/>
        <item x="7347"/>
        <item x="2635"/>
        <item x="7374"/>
        <item x="3294"/>
        <item x="1612"/>
        <item x="2967"/>
        <item x="3581"/>
        <item x="546"/>
        <item x="5133"/>
        <item x="4799"/>
        <item x="251"/>
        <item x="8518"/>
        <item x="2602"/>
        <item x="3251"/>
        <item x="2472"/>
        <item x="1042"/>
        <item x="1134"/>
        <item x="2194"/>
        <item x="3422"/>
        <item x="2941"/>
        <item x="7507"/>
        <item x="5896"/>
        <item x="714"/>
        <item x="4585"/>
        <item x="4584"/>
        <item x="6177"/>
        <item x="6456"/>
        <item x="4619"/>
        <item x="1057"/>
        <item x="1003"/>
        <item x="1565"/>
        <item x="5948"/>
        <item x="5677"/>
        <item x="4246"/>
        <item x="3281"/>
        <item x="3383"/>
        <item x="1352"/>
        <item x="895"/>
        <item x="2779"/>
        <item x="6723"/>
        <item x="3574"/>
        <item x="7349"/>
        <item x="8549"/>
        <item x="763"/>
        <item x="7369"/>
        <item x="4230"/>
        <item x="5955"/>
        <item x="7215"/>
        <item x="3677"/>
        <item x="7910"/>
        <item x="7282"/>
        <item x="8196"/>
        <item x="4189"/>
        <item x="3292"/>
        <item x="7373"/>
        <item x="63"/>
        <item x="976"/>
        <item x="8230"/>
        <item x="6124"/>
        <item x="5532"/>
        <item x="8082"/>
        <item x="5529"/>
        <item x="2757"/>
        <item x="7920"/>
        <item x="8503"/>
        <item x="1984"/>
        <item x="2248"/>
        <item x="3092"/>
        <item x="1011"/>
        <item x="1136"/>
        <item x="4601"/>
        <item x="106"/>
        <item x="4980"/>
        <item x="7370"/>
        <item x="2555"/>
        <item x="8081"/>
        <item x="6132"/>
        <item x="440"/>
        <item x="6442"/>
        <item x="6374"/>
        <item x="6101"/>
        <item x="6443"/>
        <item x="5528"/>
        <item x="5226"/>
        <item x="1515"/>
        <item x="837"/>
        <item x="3506"/>
        <item x="8689"/>
        <item x="8672"/>
        <item x="2817"/>
        <item x="2250"/>
        <item x="4457"/>
        <item x="7046"/>
        <item x="2675"/>
        <item x="7368"/>
        <item x="756"/>
        <item x="5531"/>
        <item x="766"/>
        <item x="3163"/>
        <item x="3137"/>
        <item x="7166"/>
        <item x="3317"/>
        <item x="2895"/>
        <item x="400"/>
        <item x="1655"/>
        <item x="2463"/>
        <item x="5147"/>
        <item x="7726"/>
        <item x="7508"/>
        <item x="4928"/>
        <item x="6810"/>
        <item x="5506"/>
        <item x="2524"/>
        <item x="3158"/>
        <item x="3965"/>
        <item x="3967"/>
        <item x="8634"/>
        <item x="8667"/>
        <item x="3964"/>
        <item x="6444"/>
        <item x="2931"/>
        <item x="3332"/>
        <item x="582"/>
        <item x="6120"/>
        <item x="646"/>
        <item x="5323"/>
        <item x="846"/>
        <item x="3404"/>
        <item x="3220"/>
        <item x="8550"/>
        <item x="7833"/>
        <item x="4400"/>
        <item x="2541"/>
        <item x="6972"/>
        <item x="14"/>
        <item x="5144"/>
        <item x="8535"/>
        <item x="3503"/>
        <item x="1066"/>
        <item x="5238"/>
        <item x="6531"/>
        <item x="6334"/>
        <item x="8606"/>
        <item x="5525"/>
        <item x="4222"/>
        <item x="7274"/>
        <item x="4672"/>
        <item x="7144"/>
        <item x="1886"/>
        <item x="6417"/>
        <item x="4139"/>
        <item x="3963"/>
        <item x="2919"/>
        <item x="4109"/>
        <item x="1596"/>
        <item x="2506"/>
        <item x="3206"/>
        <item x="826"/>
        <item x="8600"/>
        <item x="2681"/>
        <item x="4252"/>
        <item x="2332"/>
        <item x="8683"/>
        <item x="500"/>
        <item x="7842"/>
        <item x="2468"/>
        <item x="8322"/>
        <item x="2670"/>
        <item x="2114"/>
        <item x="4747"/>
        <item x="103"/>
        <item x="2019"/>
        <item x="1615"/>
        <item x="2253"/>
        <item x="1097"/>
        <item x="3109"/>
        <item x="7224"/>
        <item x="7150"/>
        <item x="7149"/>
        <item x="4433"/>
        <item x="2469"/>
        <item x="3372"/>
        <item x="3966"/>
        <item x="7175"/>
        <item x="7071"/>
        <item x="4402"/>
        <item x="2394"/>
        <item x="935"/>
        <item x="5892"/>
        <item x="6882"/>
        <item x="6928"/>
        <item x="6455"/>
        <item x="3026"/>
        <item x="1317"/>
        <item x="3295"/>
        <item x="6448"/>
        <item x="7371"/>
        <item x="1050"/>
        <item x="6153"/>
        <item x="1041"/>
        <item x="4516"/>
        <item x="8194"/>
        <item x="6571"/>
        <item x="4338"/>
        <item x="3063"/>
        <item x="5918"/>
        <item x="2536"/>
        <item x="4208"/>
        <item x="5123"/>
        <item x="2522"/>
        <item x="4293"/>
        <item x="7061"/>
        <item x="3222"/>
        <item x="1080"/>
        <item x="5885"/>
        <item x="7267"/>
        <item x="2963"/>
        <item x="3369"/>
        <item x="4137"/>
        <item x="3962"/>
        <item x="2654"/>
        <item x="3367"/>
        <item x="3365"/>
        <item x="5610"/>
        <item x="4404"/>
        <item x="5924"/>
        <item x="7272"/>
        <item x="7313"/>
        <item x="1378"/>
        <item x="778"/>
        <item x="2475"/>
        <item x="635"/>
        <item x="8120"/>
        <item x="2655"/>
        <item x="2474"/>
        <item x="7375"/>
        <item x="3330"/>
        <item x="7480"/>
        <item x="3099"/>
        <item x="4466"/>
        <item x="3594"/>
        <item x="2100"/>
        <item x="1228"/>
        <item x="1431"/>
        <item x="7361"/>
        <item x="6927"/>
        <item x="3403"/>
        <item x="7027"/>
        <item x="3011"/>
        <item x="2487"/>
        <item x="4488"/>
        <item x="4594"/>
        <item x="3353"/>
        <item x="6560"/>
        <item x="3108"/>
        <item x="7264"/>
        <item x="5527"/>
        <item x="4453"/>
        <item x="4221"/>
        <item x="7344"/>
        <item x="5782"/>
        <item x="6157"/>
        <item x="7697"/>
        <item x="7696"/>
        <item x="1664"/>
        <item x="5879"/>
        <item x="5968"/>
        <item x="2596"/>
        <item x="538"/>
        <item x="3223"/>
        <item x="3279"/>
        <item x="2876"/>
        <item x="3147"/>
        <item x="8303"/>
        <item x="3299"/>
        <item x="2022"/>
        <item x="2948"/>
        <item x="5582"/>
        <item x="1222"/>
        <item x="1996"/>
        <item x="4926"/>
        <item x="8668"/>
        <item x="697"/>
        <item x="795"/>
        <item x="8610"/>
        <item x="557"/>
        <item x="2029"/>
        <item x="1319"/>
        <item x="8332"/>
        <item x="5386"/>
        <item x="2559"/>
        <item x="4967"/>
        <item x="2108"/>
        <item x="8379"/>
        <item x="7012"/>
        <item x="2031"/>
        <item x="5814"/>
        <item x="6742"/>
        <item x="640"/>
        <item x="3407"/>
        <item x="3391"/>
        <item x="436"/>
        <item x="558"/>
        <item x="5152"/>
        <item x="5816"/>
        <item x="7350"/>
        <item x="479"/>
        <item x="7196"/>
        <item x="4588"/>
        <item x="7164"/>
        <item x="8423"/>
        <item x="2843"/>
        <item x="7077"/>
        <item x="581"/>
        <item x="4795"/>
        <item x="5951"/>
        <item x="7358"/>
        <item x="4144"/>
        <item x="5454"/>
        <item x="840"/>
        <item x="4835"/>
        <item x="2683"/>
        <item x="6937"/>
        <item x="5143"/>
        <item x="7303"/>
        <item x="4247"/>
        <item x="2479"/>
        <item x="493"/>
        <item x="8396"/>
        <item x="5510"/>
        <item x="3157"/>
        <item x="7082"/>
        <item x="1429"/>
        <item x="2418"/>
        <item x="3191"/>
        <item x="3853"/>
        <item x="3346"/>
        <item x="770"/>
        <item x="8666"/>
        <item x="3344"/>
        <item x="2210"/>
        <item x="4786"/>
        <item x="1427"/>
        <item x="4370"/>
        <item x="4668"/>
        <item x="4690"/>
        <item x="4463"/>
        <item x="7080"/>
        <item x="1451"/>
        <item x="2754"/>
        <item x="6792"/>
        <item x="6809"/>
        <item x="472"/>
        <item x="7078"/>
        <item x="3159"/>
        <item x="7354"/>
        <item x="3771"/>
        <item x="3426"/>
        <item x="6743"/>
        <item x="789"/>
        <item x="5815"/>
        <item x="8658"/>
        <item x="8660"/>
        <item x="3345"/>
        <item x="450"/>
        <item x="7899"/>
        <item x="8380"/>
        <item x="7019"/>
        <item x="7343"/>
        <item x="7280"/>
        <item x="2960"/>
        <item x="800"/>
        <item x="722"/>
        <item x="5443"/>
        <item x="817"/>
        <item x="3235"/>
        <item x="452"/>
        <item x="562"/>
        <item x="1077"/>
        <item x="1735"/>
        <item x="5559"/>
        <item x="51"/>
        <item x="4345"/>
        <item x="2142"/>
        <item x="1656"/>
        <item x="6976"/>
        <item x="1457"/>
        <item x="6990"/>
        <item x="2975"/>
        <item x="5609"/>
        <item x="3582"/>
        <item x="4782"/>
        <item x="3298"/>
        <item x="5900"/>
        <item x="3756"/>
        <item x="3132"/>
        <item x="6960"/>
        <item x="1038"/>
        <item x="705"/>
        <item x="3296"/>
        <item x="5914"/>
        <item x="683"/>
        <item x="7377"/>
        <item x="463"/>
        <item x="628"/>
        <item x="717"/>
        <item x="2204"/>
        <item x="7351"/>
        <item x="2305"/>
        <item x="8373"/>
        <item x="3207"/>
        <item x="2900"/>
        <item x="8664"/>
        <item x="3314"/>
        <item x="584"/>
        <item x="3343"/>
        <item x="2171"/>
        <item x="3475"/>
        <item x="1022"/>
        <item x="216"/>
        <item x="7353"/>
        <item x="1494"/>
        <item x="3371"/>
        <item x="8099"/>
        <item x="4802"/>
        <item x="657"/>
        <item x="8558"/>
        <item x="2906"/>
        <item x="527"/>
        <item x="6664"/>
        <item x="6852"/>
        <item x="8420"/>
        <item x="4788"/>
        <item x="8673"/>
        <item x="6479"/>
        <item x="3575"/>
        <item x="7036"/>
        <item x="8674"/>
        <item x="6796"/>
        <item x="2175"/>
        <item x="3209"/>
        <item x="8659"/>
        <item x="8321"/>
        <item x="5468"/>
        <item x="6935"/>
        <item x="3849"/>
        <item x="4651"/>
        <item x="5875"/>
        <item x="3022"/>
        <item x="1631"/>
        <item x="2136"/>
        <item x="148"/>
        <item x="8483"/>
        <item x="5953"/>
        <item x="1795"/>
        <item x="8517"/>
        <item x="7572"/>
        <item x="2491"/>
        <item x="2657"/>
        <item x="3274"/>
        <item x="2066"/>
        <item x="2691"/>
        <item x="8597"/>
        <item x="4796"/>
        <item x="1478"/>
        <item x="6931"/>
        <item x="4726"/>
        <item x="6980"/>
        <item x="1951"/>
        <item x="6805"/>
        <item x="3195"/>
        <item x="1010"/>
        <item x="5098"/>
        <item x="6853"/>
        <item x="2482"/>
        <item x="3290"/>
        <item x="2862"/>
        <item x="3435"/>
        <item x="4827"/>
        <item x="2184"/>
        <item x="6938"/>
        <item x="2378"/>
        <item x="5587"/>
        <item x="3183"/>
        <item x="2881"/>
        <item x="2437"/>
        <item x="8652"/>
        <item x="3179"/>
        <item x="663"/>
        <item x="4257"/>
        <item x="827"/>
        <item x="1094"/>
        <item x="8359"/>
        <item x="3213"/>
        <item x="1330"/>
        <item x="2284"/>
        <item x="3355"/>
        <item x="2598"/>
        <item x="867"/>
        <item x="2611"/>
        <item x="1308"/>
        <item x="8346"/>
        <item x="3268"/>
        <item x="8208"/>
        <item x="6936"/>
        <item x="1637"/>
        <item x="1890"/>
        <item x="2117"/>
        <item x="3288"/>
        <item x="8246"/>
        <item x="6514"/>
        <item x="2024"/>
        <item x="208"/>
        <item x="4959"/>
        <item x="5940"/>
        <item x="8382"/>
        <item x="2914"/>
        <item x="3133"/>
        <item x="3338"/>
        <item x="1225"/>
        <item x="6164"/>
        <item x="733"/>
        <item x="2776"/>
        <item x="3261"/>
        <item x="443"/>
        <item x="2621"/>
        <item x="5812"/>
        <item x="3019"/>
        <item x="4673"/>
        <item x="3721"/>
        <item x="7708"/>
        <item x="2319"/>
        <item x="6929"/>
        <item x="3181"/>
        <item x="6808"/>
        <item x="2112"/>
        <item x="111"/>
        <item x="5915"/>
        <item x="401"/>
        <item x="1341"/>
        <item x="3031"/>
        <item x="2731"/>
        <item x="2682"/>
        <item x="2037"/>
        <item x="6511"/>
        <item x="2035"/>
        <item x="2695"/>
        <item x="1808"/>
        <item x="1327"/>
        <item x="919"/>
        <item x="4383"/>
        <item x="7035"/>
        <item x="1836"/>
        <item x="2674"/>
        <item x="1435"/>
        <item x="465"/>
        <item x="3218"/>
        <item x="914"/>
        <item x="3271"/>
        <item x="4416"/>
        <item x="384"/>
        <item x="4797"/>
        <item x="7037"/>
        <item x="1090"/>
        <item x="864"/>
        <item x="3570"/>
        <item x="5233"/>
        <item x="6368"/>
        <item x="7271"/>
        <item x="7392"/>
        <item x="2259"/>
        <item x="4076"/>
        <item x="6896"/>
        <item x="4513"/>
        <item x="8429"/>
        <item x="7356"/>
        <item x="3176"/>
        <item x="8498"/>
        <item x="8497"/>
        <item x="381"/>
        <item x="7840"/>
        <item x="947"/>
        <item x="6126"/>
        <item x="7357"/>
        <item x="4794"/>
        <item x="3047"/>
        <item x="7257"/>
        <item x="5530"/>
        <item x="8534"/>
        <item x="3238"/>
        <item x="5457"/>
        <item x="8363"/>
        <item x="7055"/>
        <item x="7054"/>
        <item x="2495"/>
        <item x="7283"/>
        <item x="3297"/>
        <item x="7736"/>
        <item x="7322"/>
        <item x="3765"/>
        <item x="1642"/>
        <item x="8679"/>
        <item x="2207"/>
        <item x="6318"/>
        <item x="3254"/>
        <item x="996"/>
        <item x="2922"/>
        <item x="7754"/>
        <item x="2702"/>
        <item x="1425"/>
        <item x="219"/>
        <item x="107"/>
        <item x="6378"/>
        <item x="6568"/>
        <item x="3423"/>
        <item x="6567"/>
        <item x="564"/>
        <item x="6566"/>
        <item x="621"/>
        <item x="6562"/>
        <item x="5623"/>
        <item x="2719"/>
        <item x="6564"/>
        <item x="8174"/>
        <item x="1194"/>
        <item x="1083"/>
        <item x="3395"/>
        <item x="173"/>
        <item x="887"/>
        <item x="2797"/>
        <item x="8582"/>
        <item x="6563"/>
        <item x="6565"/>
        <item x="1350"/>
        <item x="8677"/>
        <item x="3380"/>
        <item x="2597"/>
        <item x="4509"/>
        <item x="8365"/>
        <item x="3307"/>
        <item x="6992"/>
        <item x="4381"/>
        <item x="53"/>
        <item x="835"/>
        <item x="7153"/>
        <item x="388"/>
        <item x="1043"/>
        <item x="3328"/>
        <item x="1889"/>
        <item x="3240"/>
        <item x="6510"/>
        <item x="2749"/>
        <item x="8705"/>
        <item x="2477"/>
        <item x="1876"/>
        <item x="2145"/>
        <item x="7334"/>
        <item x="592"/>
        <item x="5952"/>
        <item x="7239"/>
        <item x="3037"/>
        <item x="824"/>
        <item x="2728"/>
        <item x="4376"/>
        <item x="4409"/>
        <item x="7290"/>
        <item x="246"/>
        <item x="2016"/>
        <item x="6958"/>
        <item x="2558"/>
        <item x="1562"/>
        <item x="7073"/>
        <item x="5672"/>
        <item x="2768"/>
        <item x="4411"/>
        <item x="7759"/>
        <item x="1333"/>
        <item x="1543"/>
        <item x="211"/>
        <item x="8669"/>
        <item x="6449"/>
        <item x="4443"/>
        <item x="6982"/>
        <item x="2802"/>
        <item x="325"/>
        <item x="780"/>
        <item x="7197"/>
        <item x="6518"/>
        <item x="1982"/>
        <item x="1337"/>
        <item x="253"/>
        <item x="6373"/>
        <item x="2630"/>
        <item x="7099"/>
        <item x="992"/>
        <item x="8306"/>
        <item x="2497"/>
        <item x="3017"/>
        <item x="8576"/>
        <item x="2998"/>
        <item x="7364"/>
        <item x="2392"/>
        <item x="8291"/>
        <item x="3148"/>
        <item x="4401"/>
        <item x="7362"/>
        <item x="7281"/>
        <item x="3349"/>
        <item x="3347"/>
        <item x="649"/>
        <item x="1197"/>
        <item x="193"/>
        <item x="3052"/>
        <item x="3374"/>
        <item x="4790"/>
        <item x="4666"/>
        <item x="2708"/>
        <item x="4447"/>
        <item x="3334"/>
        <item x="7323"/>
        <item x="8191"/>
        <item x="5140"/>
        <item x="579"/>
        <item x="2767"/>
        <item x="1035"/>
        <item x="4792"/>
        <item x="946"/>
        <item x="459"/>
        <item x="7293"/>
        <item x="7020"/>
        <item x="3405"/>
        <item x="1593"/>
        <item x="6372"/>
        <item x="2858"/>
        <item x="7191"/>
        <item x="2725"/>
        <item x="4813"/>
        <item x="3069"/>
        <item x="344"/>
        <item x="4107"/>
        <item x="544"/>
        <item x="341"/>
        <item x="2599"/>
        <item x="2777"/>
        <item x="5943"/>
        <item x="1086"/>
        <item x="7393"/>
        <item x="7251"/>
        <item x="5811"/>
        <item x="2282"/>
        <item x="1338"/>
        <item x="1384"/>
        <item x="249"/>
        <item x="4748"/>
        <item x="3065"/>
        <item x="8655"/>
        <item x="2534"/>
        <item x="6445"/>
        <item x="2770"/>
        <item x="4669"/>
        <item x="3032"/>
        <item x="1513"/>
        <item x="3242"/>
        <item x="2996"/>
        <item x="1682"/>
        <item x="1051"/>
        <item x="518"/>
        <item x="5458"/>
        <item x="7072"/>
        <item x="2483"/>
        <item x="8651"/>
        <item x="1354"/>
        <item x="708"/>
        <item x="8529"/>
        <item x="3762"/>
        <item x="8491"/>
        <item x="7049"/>
        <item x="6984"/>
        <item x="890"/>
        <item x="4818"/>
        <item x="7317"/>
        <item x="7332"/>
        <item x="2710"/>
        <item x="2202"/>
        <item x="3035"/>
        <item x="1994"/>
        <item x="2212"/>
        <item x="3073"/>
        <item x="1030"/>
        <item x="8703"/>
        <item x="3018"/>
        <item x="725"/>
        <item x="792"/>
        <item x="4743"/>
        <item x="3265"/>
        <item x="1634"/>
        <item x="7336"/>
        <item x="570"/>
        <item x="3216"/>
        <item x="547"/>
        <item x="4707"/>
        <item x="2600"/>
        <item x="1448"/>
        <item x="8698"/>
        <item x="3313"/>
        <item x="5624"/>
        <item x="1184"/>
        <item x="2329"/>
        <item x="7014"/>
        <item x="2707"/>
        <item x="8686"/>
        <item x="521"/>
        <item x="5970"/>
        <item x="2831"/>
        <item x="8696"/>
        <item x="3167"/>
        <item x="7753"/>
        <item x="4721"/>
        <item x="5607"/>
        <item x="3015"/>
        <item x="1357"/>
        <item x="1039"/>
        <item x="2792"/>
        <item x="2711"/>
        <item x="3231"/>
        <item x="8616"/>
        <item x="6986"/>
        <item x="2552"/>
        <item x="7389"/>
        <item x="1063"/>
        <item x="2938"/>
        <item x="2981"/>
        <item x="7289"/>
        <item x="7388"/>
        <item x="2705"/>
        <item x="7034"/>
        <item x="3096"/>
        <item x="2576"/>
        <item x="5297"/>
        <item x="2316"/>
        <item x="2168"/>
        <item x="586"/>
        <item x="3205"/>
        <item x="5153"/>
        <item x="349"/>
        <item x="4701"/>
        <item x="8361"/>
        <item x="1628"/>
        <item x="2082"/>
        <item x="1100"/>
        <item x="2133"/>
        <item x="833"/>
        <item x="3239"/>
        <item x="2978"/>
        <item x="7763"/>
        <item x="2256"/>
        <item x="8694"/>
        <item x="2703"/>
        <item x="1072"/>
        <item x="2652"/>
        <item x="3378"/>
        <item x="5805"/>
        <item x="2679"/>
        <item x="3247"/>
        <item x="5963"/>
        <item x="2097"/>
        <item x="205"/>
        <item x="4840"/>
        <item x="4255"/>
        <item x="5594"/>
        <item x="6949"/>
        <item x="2932"/>
        <item x="1092"/>
        <item x="2478"/>
        <item x="3255"/>
        <item x="2302"/>
        <item x="2991"/>
        <item x="8525"/>
        <item x="3250"/>
        <item x="5958"/>
        <item x="2435"/>
        <item x="993"/>
        <item x="3772"/>
        <item x="1423"/>
        <item x="2375"/>
        <item x="5964"/>
        <item x="2509"/>
        <item x="3335"/>
        <item x="990"/>
        <item x="7359"/>
        <item x="7048"/>
        <item x="943"/>
        <item x="3210"/>
        <item x="3351"/>
        <item x="3106"/>
        <item x="3187"/>
        <item x="6978"/>
        <item x="8571"/>
        <item x="1016"/>
        <item x="2054"/>
        <item x="2574"/>
        <item x="2556"/>
        <item x="4511"/>
        <item x="2057"/>
        <item x="7242"/>
        <item x="1653"/>
        <item x="3285"/>
        <item x="8406"/>
        <item x="3340"/>
        <item x="1332"/>
        <item x="8692"/>
        <item x="2416"/>
        <item x="3382"/>
        <item x="7520"/>
        <item x="4805"/>
        <item x="4820"/>
        <item x="214"/>
        <item x="911"/>
        <item x="524"/>
        <item x="2638"/>
        <item x="5232"/>
        <item x="950"/>
        <item x="6130"/>
        <item x="7177"/>
        <item x="2704"/>
        <item x="7186"/>
        <item x="7764"/>
        <item x="2789"/>
        <item x="2521"/>
        <item x="3005"/>
        <item x="2627"/>
        <item x="555"/>
        <item x="3199"/>
        <item x="2660"/>
        <item x="5978"/>
        <item x="1076"/>
        <item x="932"/>
        <item x="2550"/>
        <item x="1008"/>
        <item x="515"/>
        <item x="2687"/>
        <item x="3376"/>
        <item x="7255"/>
        <item x="3102"/>
        <item x="938"/>
        <item x="7247"/>
        <item x="6907"/>
        <item x="8519"/>
        <item x="3093"/>
        <item x="3257"/>
        <item x="2040"/>
        <item x="1069"/>
        <item x="2569"/>
        <item x="2105"/>
        <item x="1625"/>
        <item x="1340"/>
        <item x="4441"/>
        <item x="3214"/>
        <item x="8189"/>
        <item x="2706"/>
        <item x="3189"/>
        <item x="2986"/>
        <item x="2860"/>
        <item x="7385"/>
        <item x="3233"/>
        <item x="2059"/>
        <item x="1348"/>
        <item x="4716"/>
        <item x="6894"/>
        <item x="3401"/>
        <item x="2181"/>
        <item x="7399"/>
        <item x="2709"/>
        <item x="3245"/>
        <item x="1343"/>
        <item x="532"/>
        <item x="4507"/>
        <item x="2649"/>
        <item x="3200"/>
        <item x="3203"/>
        <item x="5934"/>
        <item x="2688"/>
        <item x="7333"/>
        <item x="3389"/>
        <item x="6379"/>
        <item x="2751"/>
        <item x="3277"/>
        <item x="3042"/>
        <item x="2696"/>
        <item x="3066"/>
        <item x="1084"/>
        <item x="2041"/>
        <item x="1328"/>
        <item x="3171"/>
        <item x="1339"/>
        <item x="7270"/>
        <item x="3211"/>
        <item x="2929"/>
        <item x="1335"/>
        <item x="2567"/>
        <item x="2520"/>
        <item x="2774"/>
        <item x="2548"/>
        <item x="944"/>
        <item x="7253"/>
        <item x="8650"/>
        <item x="2678"/>
        <item x="7047"/>
        <item x="1346"/>
        <item x="3262"/>
        <item x="3392"/>
        <item x="7331"/>
        <item x="2039"/>
        <item x="5843"/>
        <item x="3090"/>
        <item x="1355"/>
        <item x="1325"/>
        <item x="2200"/>
        <item x="3061"/>
        <item x="5936"/>
        <item x="3080"/>
        <item x="3327"/>
        <item x="1074"/>
        <item x="7254"/>
        <item x="2999"/>
        <item x="5841"/>
        <item x="7286"/>
        <item x="3331"/>
        <item x="5933"/>
        <item x="4824"/>
        <item x="4831"/>
        <item x="1322"/>
        <item x="1098"/>
        <item x="5935"/>
        <item x="5932"/>
      </items>
    </pivotField>
    <pivotField compact="0" outline="0" subtotalTop="0" showAll="0" includeNewItemsInFilter="1" defaultSubtotal="0"/>
    <pivotField compact="0" outline="0" subtotalTop="0" showAll="0" includeNewItemsInFilter="1" defaultSubtotal="0"/>
    <pivotField axis="axisRow" compact="0" outline="0" subtotalTop="0" showAll="0" includeNewItemsInFilter="1" defaultSubtotal="0">
      <items count="129">
        <item x="118"/>
        <item x="65"/>
        <item x="112"/>
        <item x="5"/>
        <item x="84"/>
        <item x="71"/>
        <item x="73"/>
        <item x="104"/>
        <item x="39"/>
        <item x="47"/>
        <item x="48"/>
        <item x="61"/>
        <item x="88"/>
        <item x="87"/>
        <item x="53"/>
        <item x="99"/>
        <item x="96"/>
        <item x="69"/>
        <item x="25"/>
        <item x="68"/>
        <item x="82"/>
        <item x="51"/>
        <item x="40"/>
        <item x="44"/>
        <item x="122"/>
        <item x="43"/>
        <item x="31"/>
        <item x="17"/>
        <item x="3"/>
        <item x="97"/>
        <item x="24"/>
        <item x="16"/>
        <item x="2"/>
        <item x="0"/>
        <item x="14"/>
        <item x="15"/>
        <item x="126"/>
        <item x="86"/>
        <item x="20"/>
        <item x="109"/>
        <item x="62"/>
        <item x="10"/>
        <item x="66"/>
        <item x="8"/>
        <item x="9"/>
        <item x="57"/>
        <item x="60"/>
        <item x="1"/>
        <item x="67"/>
        <item x="37"/>
        <item x="100"/>
        <item x="83"/>
        <item x="128"/>
        <item x="78"/>
        <item x="77"/>
        <item x="120"/>
        <item x="64"/>
        <item x="101"/>
        <item x="75"/>
        <item x="76"/>
        <item x="11"/>
        <item x="49"/>
        <item x="124"/>
        <item x="111"/>
        <item x="55"/>
        <item x="56"/>
        <item x="81"/>
        <item x="105"/>
        <item x="123"/>
        <item x="85"/>
        <item x="42"/>
        <item x="7"/>
        <item x="80"/>
        <item x="70"/>
        <item x="54"/>
        <item x="125"/>
        <item x="107"/>
        <item x="92"/>
        <item x="117"/>
        <item x="63"/>
        <item x="74"/>
        <item x="13"/>
        <item x="6"/>
        <item x="12"/>
        <item x="95"/>
        <item x="72"/>
        <item x="59"/>
        <item x="58"/>
        <item x="52"/>
        <item x="33"/>
        <item x="32"/>
        <item x="79"/>
        <item x="45"/>
        <item x="102"/>
        <item x="19"/>
        <item x="89"/>
        <item x="106"/>
        <item x="27"/>
        <item x="93"/>
        <item x="50"/>
        <item x="127"/>
        <item x="4"/>
        <item x="91"/>
        <item x="36"/>
        <item x="115"/>
        <item x="35"/>
        <item x="26"/>
        <item x="38"/>
        <item x="28"/>
        <item x="116"/>
        <item x="113"/>
        <item x="29"/>
        <item x="119"/>
        <item x="30"/>
        <item x="108"/>
        <item x="103"/>
        <item x="114"/>
        <item x="41"/>
        <item x="121"/>
        <item x="46"/>
        <item x="94"/>
        <item x="23"/>
        <item x="18"/>
        <item x="90"/>
        <item x="34"/>
        <item x="110"/>
        <item x="21"/>
        <item x="22"/>
        <item x="98"/>
      </items>
    </pivotField>
    <pivotField compact="0" outline="0" subtotalTop="0" showAll="0" includeNewItemsInFilter="1" defaultSubtotal="0"/>
    <pivotField compact="0" outline="0" subtotalTop="0" showAll="0" includeNewItemsInFilter="1" defaultSubtotal="0"/>
  </pivotFields>
  <rowFields count="2">
    <field x="1"/>
    <field x="17"/>
  </rowFields>
  <rowItems count="130">
    <i>
      <x/>
      <x v="33"/>
    </i>
    <i>
      <x v="1"/>
      <x v="47"/>
    </i>
    <i>
      <x v="2"/>
      <x v="32"/>
    </i>
    <i>
      <x v="3"/>
      <x v="28"/>
    </i>
    <i>
      <x v="4"/>
      <x v="101"/>
    </i>
    <i>
      <x v="5"/>
      <x v="3"/>
    </i>
    <i>
      <x v="6"/>
      <x v="82"/>
    </i>
    <i>
      <x v="7"/>
      <x v="71"/>
    </i>
    <i>
      <x v="8"/>
      <x v="43"/>
    </i>
    <i>
      <x v="9"/>
      <x v="44"/>
    </i>
    <i>
      <x v="10"/>
      <x v="41"/>
    </i>
    <i>
      <x v="11"/>
      <x v="60"/>
    </i>
    <i>
      <x v="12"/>
      <x v="83"/>
    </i>
    <i>
      <x v="13"/>
      <x v="81"/>
    </i>
    <i>
      <x v="14"/>
      <x v="34"/>
    </i>
    <i>
      <x v="15"/>
      <x v="35"/>
    </i>
    <i>
      <x v="16"/>
      <x v="31"/>
    </i>
    <i>
      <x v="17"/>
      <x v="27"/>
    </i>
    <i>
      <x v="18"/>
      <x v="122"/>
    </i>
    <i>
      <x v="19"/>
      <x v="94"/>
    </i>
    <i>
      <x v="20"/>
      <x v="38"/>
    </i>
    <i>
      <x v="21"/>
      <x v="126"/>
    </i>
    <i>
      <x v="22"/>
      <x v="127"/>
    </i>
    <i>
      <x v="23"/>
      <x v="121"/>
    </i>
    <i>
      <x v="24"/>
      <x v="30"/>
    </i>
    <i>
      <x v="25"/>
      <x v="115"/>
    </i>
    <i>
      <x v="26"/>
      <x v="18"/>
    </i>
    <i>
      <x v="27"/>
      <x v="106"/>
    </i>
    <i>
      <x v="28"/>
      <x v="97"/>
    </i>
    <i>
      <x v="29"/>
      <x v="108"/>
    </i>
    <i>
      <x v="30"/>
      <x v="111"/>
    </i>
    <i>
      <x v="31"/>
      <x v="113"/>
    </i>
    <i>
      <x v="32"/>
      <x v="112"/>
    </i>
    <i>
      <x v="33"/>
      <x v="7"/>
    </i>
    <i>
      <x v="34"/>
      <x v="110"/>
    </i>
    <i>
      <x v="35"/>
      <x v="26"/>
    </i>
    <i>
      <x v="36"/>
      <x v="90"/>
    </i>
    <i>
      <x v="37"/>
      <x v="116"/>
    </i>
    <i>
      <x v="38"/>
      <x v="67"/>
    </i>
    <i>
      <x v="39"/>
      <x v="89"/>
    </i>
    <i>
      <x v="40"/>
      <x v="104"/>
    </i>
    <i>
      <x v="41"/>
      <x v="124"/>
    </i>
    <i>
      <x v="42"/>
      <x v="105"/>
    </i>
    <i>
      <x v="43"/>
      <x v="109"/>
    </i>
    <i>
      <x v="44"/>
      <x v="103"/>
    </i>
    <i>
      <x v="45"/>
      <x v="49"/>
    </i>
    <i>
      <x v="46"/>
      <x v="55"/>
    </i>
    <i>
      <x v="47"/>
      <x v="107"/>
    </i>
    <i>
      <x v="48"/>
      <x v="8"/>
    </i>
    <i>
      <x v="49"/>
      <x v="22"/>
    </i>
    <i>
      <x v="50"/>
      <x v="117"/>
    </i>
    <i>
      <x v="51"/>
      <x v="70"/>
    </i>
    <i>
      <x v="52"/>
      <x v="118"/>
    </i>
    <i>
      <x v="53"/>
      <x v="25"/>
    </i>
    <i>
      <x v="54"/>
      <x v="23"/>
    </i>
    <i>
      <x v="55"/>
      <x v="24"/>
    </i>
    <i>
      <x v="56"/>
      <x v="96"/>
    </i>
    <i>
      <x v="57"/>
      <x v="92"/>
    </i>
    <i>
      <x v="58"/>
      <x v="119"/>
    </i>
    <i>
      <x v="59"/>
      <x v="9"/>
    </i>
    <i>
      <x v="60"/>
      <x v="10"/>
    </i>
    <i>
      <x v="61"/>
      <x v="78"/>
    </i>
    <i>
      <x v="62"/>
      <x v="61"/>
    </i>
    <i>
      <x v="63"/>
      <x v="99"/>
    </i>
    <i>
      <x v="64"/>
      <x v="21"/>
    </i>
    <i>
      <x v="65"/>
      <x v="88"/>
    </i>
    <i>
      <x v="66"/>
      <x v="14"/>
    </i>
    <i>
      <x v="67"/>
      <x v="74"/>
    </i>
    <i>
      <x v="68"/>
      <x v="64"/>
    </i>
    <i>
      <x v="69"/>
      <x v="65"/>
    </i>
    <i>
      <x v="70"/>
      <x v="100"/>
    </i>
    <i>
      <x v="71"/>
      <x v="68"/>
    </i>
    <i>
      <x v="72"/>
      <x v="45"/>
    </i>
    <i>
      <x v="73"/>
      <x v="87"/>
    </i>
    <i>
      <x v="74"/>
      <x v="86"/>
    </i>
    <i>
      <x v="75"/>
      <x v="46"/>
    </i>
    <i>
      <x v="76"/>
      <x v="11"/>
    </i>
    <i>
      <x v="77"/>
      <x v="40"/>
    </i>
    <i>
      <x v="78"/>
      <x v="79"/>
    </i>
    <i>
      <x v="79"/>
      <x v="56"/>
    </i>
    <i>
      <x v="80"/>
      <x v="1"/>
    </i>
    <i>
      <x v="81"/>
      <x v="42"/>
    </i>
    <i>
      <x v="82"/>
      <x v="48"/>
    </i>
    <i>
      <x v="83"/>
      <x v="19"/>
    </i>
    <i>
      <x v="84"/>
      <x v="76"/>
    </i>
    <i>
      <x v="85"/>
      <x v="114"/>
    </i>
    <i>
      <x v="86"/>
      <x v="17"/>
    </i>
    <i>
      <x v="87"/>
      <x v="73"/>
    </i>
    <i>
      <x v="88"/>
      <x v="5"/>
    </i>
    <i>
      <x v="89"/>
      <x v="85"/>
    </i>
    <i>
      <x v="90"/>
      <x v="6"/>
    </i>
    <i>
      <x v="91"/>
      <x v="80"/>
    </i>
    <i>
      <x v="92"/>
      <x v="58"/>
    </i>
    <i>
      <x v="93"/>
      <x v="62"/>
    </i>
    <i>
      <x v="94"/>
      <x v="75"/>
    </i>
    <i>
      <x v="95"/>
      <x v="59"/>
    </i>
    <i>
      <x v="96"/>
      <x v="54"/>
    </i>
    <i>
      <x v="97"/>
      <x v="53"/>
    </i>
    <i>
      <x v="98"/>
      <x v="36"/>
    </i>
    <i>
      <x v="99"/>
      <x v="91"/>
    </i>
    <i>
      <x v="100"/>
      <x v="72"/>
    </i>
    <i>
      <x v="101"/>
      <x v="66"/>
    </i>
    <i>
      <x v="102"/>
      <x v="20"/>
    </i>
    <i>
      <x v="103"/>
      <x v="51"/>
    </i>
    <i>
      <x v="104"/>
      <x v="4"/>
    </i>
    <i>
      <x v="105"/>
      <x v="69"/>
    </i>
    <i>
      <x v="106"/>
      <x v="52"/>
    </i>
    <i>
      <x v="107"/>
      <x v="37"/>
    </i>
    <i>
      <x v="108"/>
      <x v="13"/>
    </i>
    <i>
      <x v="109"/>
      <x v="39"/>
    </i>
    <i>
      <x v="110"/>
      <x v="12"/>
    </i>
    <i>
      <x v="111"/>
      <x v="95"/>
    </i>
    <i>
      <x v="112"/>
      <x v="123"/>
    </i>
    <i>
      <x v="113"/>
      <x v="102"/>
    </i>
    <i>
      <x v="114"/>
      <x v="77"/>
    </i>
    <i>
      <x v="115"/>
      <x v="98"/>
    </i>
    <i>
      <x v="116"/>
      <x v="120"/>
    </i>
    <i>
      <x v="117"/>
      <x v="84"/>
    </i>
    <i>
      <x v="118"/>
      <x v="16"/>
    </i>
    <i>
      <x v="119"/>
      <x v="29"/>
    </i>
    <i>
      <x v="120"/>
      <x v="128"/>
    </i>
    <i>
      <x v="121"/>
      <x v="125"/>
    </i>
    <i>
      <x v="122"/>
      <x v="63"/>
    </i>
    <i>
      <x v="123"/>
      <x v="15"/>
    </i>
    <i>
      <x v="124"/>
      <x v="50"/>
    </i>
    <i>
      <x v="125"/>
      <x v="2"/>
    </i>
    <i>
      <x v="126"/>
      <x v="57"/>
    </i>
    <i>
      <x v="127"/>
      <x v="93"/>
    </i>
    <i>
      <x v="128"/>
      <x/>
    </i>
    <i t="grand">
      <x/>
    </i>
  </rowItems>
  <colFields count="1">
    <field x="6"/>
  </colFields>
  <colItems count="6">
    <i>
      <x/>
    </i>
    <i>
      <x v="1"/>
    </i>
    <i>
      <x v="2"/>
    </i>
    <i>
      <x v="3"/>
    </i>
    <i>
      <x v="4"/>
    </i>
    <i t="grand">
      <x/>
    </i>
  </colItems>
  <dataFields count="1">
    <dataField name="Sum of Current Activity Cost SUM" fld="14" baseField="0" baseItem="0"/>
  </dataFields>
  <formats count="1">
    <format dxfId="1">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showMemberPropertyTips="0" useAutoFormatting="1" itemPrintTitles="1" createdVersion="1" indent="0" compact="0" compactData="0" gridDropZones="1">
  <location ref="A3:K1188" firstHeaderRow="1" firstDataRow="2" firstDataCol="5"/>
  <pivotFields count="20">
    <pivotField compact="0" outline="0" subtotalTop="0" showAll="0" includeNewItemsInFilter="1" defaultSubtotal="0"/>
    <pivotField axis="axisRow" compact="0" outline="0" subtotalTop="0" multipleItemSelectionAllowed="1" showAll="0" includeNewItemsInFilter="1" defaultSubtotal="0">
      <items count="129">
        <item x="0"/>
        <item x="1"/>
        <item x="2"/>
        <item x="3"/>
        <item x="4"/>
        <item x="5"/>
        <item x="6"/>
        <item x="7"/>
        <item x="8"/>
        <item x="9"/>
        <item x="10"/>
        <item x="11"/>
        <item x="12"/>
        <item x="13"/>
        <item x="14"/>
        <item x="15"/>
        <item x="16"/>
        <item x="17"/>
        <item x="18"/>
        <item x="19"/>
        <item x="20"/>
        <item x="21"/>
        <item x="22"/>
        <item x="23"/>
        <item x="24"/>
        <item x="103"/>
        <item x="25"/>
        <item x="26"/>
        <item x="27"/>
        <item x="28"/>
        <item x="29"/>
        <item x="30"/>
        <item x="119"/>
        <item x="104"/>
        <item x="113"/>
        <item x="31"/>
        <item x="32"/>
        <item x="114"/>
        <item x="105"/>
        <item x="33"/>
        <item x="115"/>
        <item x="34"/>
        <item x="35"/>
        <item x="116"/>
        <item x="36"/>
        <item x="37"/>
        <item x="120"/>
        <item x="38"/>
        <item x="39"/>
        <item x="40"/>
        <item x="41"/>
        <item x="42"/>
        <item x="121"/>
        <item x="43"/>
        <item x="44"/>
        <item x="122"/>
        <item x="106"/>
        <item x="45"/>
        <item x="46"/>
        <item x="47"/>
        <item x="48"/>
        <item x="117"/>
        <item x="49"/>
        <item x="50"/>
        <item x="51"/>
        <item x="52"/>
        <item x="53"/>
        <item x="54"/>
        <item x="55"/>
        <item x="56"/>
        <item x="127"/>
        <item x="123"/>
        <item x="57"/>
        <item x="58"/>
        <item x="59"/>
        <item x="60"/>
        <item x="61"/>
        <item x="62"/>
        <item x="63"/>
        <item x="64"/>
        <item x="65"/>
        <item x="66"/>
        <item x="67"/>
        <item x="68"/>
        <item x="107"/>
        <item x="108"/>
        <item x="69"/>
        <item x="70"/>
        <item x="71"/>
        <item x="72"/>
        <item x="73"/>
        <item x="74"/>
        <item x="75"/>
        <item x="124"/>
        <item x="125"/>
        <item x="76"/>
        <item x="77"/>
        <item x="78"/>
        <item x="126"/>
        <item x="79"/>
        <item x="80"/>
        <item x="81"/>
        <item x="82"/>
        <item x="83"/>
        <item x="84"/>
        <item x="85"/>
        <item x="128"/>
        <item x="86"/>
        <item x="87"/>
        <item x="109"/>
        <item x="88"/>
        <item x="89"/>
        <item x="90"/>
        <item x="91"/>
        <item x="92"/>
        <item x="93"/>
        <item x="94"/>
        <item x="95"/>
        <item x="96"/>
        <item x="97"/>
        <item x="98"/>
        <item x="110"/>
        <item x="111"/>
        <item x="99"/>
        <item x="100"/>
        <item x="112"/>
        <item x="101"/>
        <item x="102"/>
        <item x="118"/>
      </items>
    </pivotField>
    <pivotField axis="axisRow" compact="0" outline="0" subtotalTop="0" showAll="0" includeNewItemsInFilter="1" defaultSubtotal="0">
      <items count="1180">
        <item x="982"/>
        <item x="731"/>
        <item x="732"/>
        <item x="733"/>
        <item x="734"/>
        <item x="1108"/>
        <item x="970"/>
        <item x="984"/>
        <item x="876"/>
        <item x="752"/>
        <item x="794"/>
        <item x="1080"/>
        <item x="1109"/>
        <item x="735"/>
        <item x="1081"/>
        <item x="753"/>
        <item x="1082"/>
        <item x="1161"/>
        <item x="1162"/>
        <item x="877"/>
        <item x="754"/>
        <item x="755"/>
        <item x="878"/>
        <item x="1163"/>
        <item x="1164"/>
        <item x="756"/>
        <item x="1165"/>
        <item x="1083"/>
        <item x="1084"/>
        <item x="1085"/>
        <item x="1086"/>
        <item x="1087"/>
        <item x="971"/>
        <item x="757"/>
        <item x="972"/>
        <item x="1088"/>
        <item x="758"/>
        <item x="759"/>
        <item x="760"/>
        <item x="761"/>
        <item x="762"/>
        <item x="879"/>
        <item x="880"/>
        <item x="881"/>
        <item x="1089"/>
        <item x="973"/>
        <item x="1090"/>
        <item x="763"/>
        <item x="1091"/>
        <item x="764"/>
        <item x="765"/>
        <item x="766"/>
        <item x="736"/>
        <item x="1092"/>
        <item x="1093"/>
        <item x="1166"/>
        <item x="767"/>
        <item x="1094"/>
        <item x="421"/>
        <item x="422"/>
        <item x="423"/>
        <item x="1069"/>
        <item x="424"/>
        <item x="425"/>
        <item x="426"/>
        <item x="427"/>
        <item x="428"/>
        <item x="429"/>
        <item x="884"/>
        <item x="671"/>
        <item x="834"/>
        <item x="835"/>
        <item x="349"/>
        <item x="350"/>
        <item x="1095"/>
        <item x="1110"/>
        <item x="1096"/>
        <item x="1111"/>
        <item x="1097"/>
        <item x="1112"/>
        <item x="974"/>
        <item x="985"/>
        <item x="768"/>
        <item x="975"/>
        <item x="769"/>
        <item x="1098"/>
        <item x="1099"/>
        <item x="882"/>
        <item x="895"/>
        <item x="1167"/>
        <item x="1168"/>
        <item x="1169"/>
        <item x="883"/>
        <item x="770"/>
        <item x="1100"/>
        <item x="771"/>
        <item x="772"/>
        <item x="773"/>
        <item x="1101"/>
        <item x="774"/>
        <item x="775"/>
        <item x="1102"/>
        <item x="1021"/>
        <item x="916"/>
        <item x="951"/>
        <item x="597"/>
        <item x="588"/>
        <item x="589"/>
        <item x="858"/>
        <item x="859"/>
        <item x="590"/>
        <item x="591"/>
        <item x="592"/>
        <item x="593"/>
        <item x="594"/>
        <item x="595"/>
        <item x="596"/>
        <item x="1051"/>
        <item x="606"/>
        <item x="598"/>
        <item x="1052"/>
        <item x="599"/>
        <item x="600"/>
        <item x="601"/>
        <item x="602"/>
        <item x="860"/>
        <item x="605"/>
        <item x="861"/>
        <item x="954"/>
        <item x="603"/>
        <item x="604"/>
        <item x="955"/>
        <item x="862"/>
        <item x="607"/>
        <item x="618"/>
        <item x="609"/>
        <item x="608"/>
        <item x="610"/>
        <item x="611"/>
        <item x="612"/>
        <item x="613"/>
        <item x="863"/>
        <item x="614"/>
        <item x="615"/>
        <item x="616"/>
        <item x="617"/>
        <item x="1146"/>
        <item x="889"/>
        <item x="322"/>
        <item x="1063"/>
        <item x="792"/>
        <item x="885"/>
        <item x="976"/>
        <item x="1131"/>
        <item x="1015"/>
        <item x="919"/>
        <item x="1125"/>
        <item x="619"/>
        <item x="620"/>
        <item x="621"/>
        <item x="702"/>
        <item x="351"/>
        <item x="352"/>
        <item x="703"/>
        <item x="1070"/>
        <item x="793"/>
        <item x="242"/>
        <item x="672"/>
        <item x="1170"/>
        <item x="890"/>
        <item x="924"/>
        <item x="439"/>
        <item x="1007"/>
        <item x="928"/>
        <item x="929"/>
        <item x="933"/>
        <item x="1171"/>
        <item x="841"/>
        <item x="401"/>
        <item x="386"/>
        <item x="467"/>
        <item x="478"/>
        <item x="438"/>
        <item x="667"/>
        <item x="462"/>
        <item x="464"/>
        <item x="463"/>
        <item x="1136"/>
        <item x="776"/>
        <item x="666"/>
        <item x="864"/>
        <item x="410"/>
        <item x="799"/>
        <item x="1008"/>
        <item x="466"/>
        <item x="517"/>
        <item x="518"/>
        <item x="519"/>
        <item x="673"/>
        <item x="465"/>
        <item x="977"/>
        <item x="440"/>
        <item x="353"/>
        <item x="354"/>
        <item x="1133"/>
        <item x="1055"/>
        <item x="652"/>
        <item x="653"/>
        <item x="654"/>
        <item x="674"/>
        <item x="642"/>
        <item x="957"/>
        <item x="643"/>
        <item x="446"/>
        <item x="845"/>
        <item x="1132"/>
        <item x="867"/>
        <item x="738"/>
        <item x="721"/>
        <item x="431"/>
        <item x="473"/>
        <item x="1113"/>
        <item x="704"/>
        <item x="675"/>
        <item x="1124"/>
        <item x="1103"/>
        <item x="359"/>
        <item x="387"/>
        <item x="400"/>
        <item x="0"/>
        <item x="2"/>
        <item x="3"/>
        <item x="4"/>
        <item x="5"/>
        <item x="6"/>
        <item x="7"/>
        <item x="8"/>
        <item x="898"/>
        <item x="9"/>
        <item x="800"/>
        <item x="10"/>
        <item x="1"/>
        <item x="897"/>
        <item x="11"/>
        <item x="12"/>
        <item x="13"/>
        <item x="14"/>
        <item x="15"/>
        <item x="801"/>
        <item x="16"/>
        <item x="17"/>
        <item x="18"/>
        <item x="19"/>
        <item x="802"/>
        <item x="20"/>
        <item x="21"/>
        <item x="22"/>
        <item x="23"/>
        <item x="24"/>
        <item x="25"/>
        <item x="75"/>
        <item x="76"/>
        <item x="77"/>
        <item x="78"/>
        <item x="79"/>
        <item x="80"/>
        <item x="81"/>
        <item x="82"/>
        <item x="83"/>
        <item x="84"/>
        <item x="85"/>
        <item x="86"/>
        <item x="87"/>
        <item x="785"/>
        <item x="784"/>
        <item x="894"/>
        <item x="840"/>
        <item x="661"/>
        <item x="737"/>
        <item x="1048"/>
        <item x="705"/>
        <item x="678"/>
        <item x="706"/>
        <item x="676"/>
        <item x="1150"/>
        <item x="1151"/>
        <item x="1152"/>
        <item x="1153"/>
        <item x="707"/>
        <item x="677"/>
        <item x="659"/>
        <item x="788"/>
        <item x="660"/>
        <item x="789"/>
        <item x="967"/>
        <item x="968"/>
        <item x="969"/>
        <item x="708"/>
        <item x="836"/>
        <item x="355"/>
        <item x="356"/>
        <item x="357"/>
        <item x="358"/>
        <item x="739"/>
        <item x="360"/>
        <item x="1012"/>
        <item x="447"/>
        <item x="448"/>
        <item x="959"/>
        <item x="679"/>
        <item x="1064"/>
        <item x="680"/>
        <item x="868"/>
        <item x="361"/>
        <item x="88"/>
        <item x="449"/>
        <item x="1172"/>
        <item x="430"/>
        <item x="487"/>
        <item x="488"/>
        <item x="489"/>
        <item x="26"/>
        <item x="1114"/>
        <item x="27"/>
        <item x="28"/>
        <item x="89"/>
        <item x="90"/>
        <item x="29"/>
        <item x="30"/>
        <item x="31"/>
        <item x="36"/>
        <item x="32"/>
        <item x="33"/>
        <item x="34"/>
        <item x="35"/>
        <item x="37"/>
        <item x="38"/>
        <item x="39"/>
        <item x="92"/>
        <item x="93"/>
        <item x="100"/>
        <item x="1117"/>
        <item x="94"/>
        <item x="95"/>
        <item x="96"/>
        <item x="805"/>
        <item x="97"/>
        <item x="98"/>
        <item x="99"/>
        <item x="91"/>
        <item x="987"/>
        <item x="471"/>
        <item x="403"/>
        <item x="921"/>
        <item x="40"/>
        <item x="1071"/>
        <item x="1072"/>
        <item x="409"/>
        <item x="842"/>
        <item x="1104"/>
        <item x="978"/>
        <item x="479"/>
        <item x="709"/>
        <item x="681"/>
        <item x="710"/>
        <item x="682"/>
        <item x="711"/>
        <item x="683"/>
        <item x="712"/>
        <item x="684"/>
        <item x="1073"/>
        <item x="332"/>
        <item x="1000"/>
        <item x="333"/>
        <item x="334"/>
        <item x="335"/>
        <item x="336"/>
        <item x="337"/>
        <item x="1001"/>
        <item x="338"/>
        <item x="339"/>
        <item x="340"/>
        <item x="832"/>
        <item x="341"/>
        <item x="833"/>
        <item x="342"/>
        <item x="343"/>
        <item x="344"/>
        <item x="345"/>
        <item x="346"/>
        <item x="1002"/>
        <item x="347"/>
        <item x="348"/>
        <item x="685"/>
        <item x="812"/>
        <item x="215"/>
        <item x="224"/>
        <item x="225"/>
        <item x="197"/>
        <item x="814"/>
        <item x="994"/>
        <item x="815"/>
        <item x="909"/>
        <item x="216"/>
        <item x="243"/>
        <item x="244"/>
        <item x="311"/>
        <item x="312"/>
        <item x="313"/>
        <item x="314"/>
        <item x="827"/>
        <item x="315"/>
        <item x="316"/>
        <item x="999"/>
        <item x="1121"/>
        <item x="317"/>
        <item x="318"/>
        <item x="319"/>
        <item x="320"/>
        <item x="1122"/>
        <item x="813"/>
        <item x="1118"/>
        <item x="907"/>
        <item x="174"/>
        <item x="175"/>
        <item x="176"/>
        <item x="177"/>
        <item x="178"/>
        <item x="179"/>
        <item x="993"/>
        <item x="180"/>
        <item x="181"/>
        <item x="182"/>
        <item x="183"/>
        <item x="184"/>
        <item x="908"/>
        <item x="185"/>
        <item x="831"/>
        <item x="186"/>
        <item x="187"/>
        <item x="188"/>
        <item x="189"/>
        <item x="190"/>
        <item x="191"/>
        <item x="192"/>
        <item x="1119"/>
        <item x="193"/>
        <item x="194"/>
        <item x="198"/>
        <item x="199"/>
        <item x="200"/>
        <item x="201"/>
        <item x="202"/>
        <item x="203"/>
        <item x="204"/>
        <item x="205"/>
        <item x="206"/>
        <item x="816"/>
        <item x="207"/>
        <item x="208"/>
        <item x="209"/>
        <item x="210"/>
        <item x="211"/>
        <item x="212"/>
        <item x="213"/>
        <item x="214"/>
        <item x="786"/>
        <item x="321"/>
        <item x="170"/>
        <item x="171"/>
        <item x="838"/>
        <item x="390"/>
        <item x="391"/>
        <item x="392"/>
        <item x="393"/>
        <item x="394"/>
        <item x="395"/>
        <item x="396"/>
        <item x="397"/>
        <item x="398"/>
        <item x="399"/>
        <item x="195"/>
        <item x="196"/>
        <item x="740"/>
        <item x="1154"/>
        <item x="1158"/>
        <item x="713"/>
        <item x="1065"/>
        <item x="965"/>
        <item x="1066"/>
        <item x="232"/>
        <item x="233"/>
        <item x="234"/>
        <item x="818"/>
        <item x="996"/>
        <item x="235"/>
        <item x="236"/>
        <item x="819"/>
        <item x="237"/>
        <item x="238"/>
        <item x="239"/>
        <item x="240"/>
        <item x="41"/>
        <item x="101"/>
        <item x="746"/>
        <item x="102"/>
        <item x="490"/>
        <item x="714"/>
        <item x="870"/>
        <item x="806"/>
        <item x="777"/>
        <item x="498"/>
        <item x="1040"/>
        <item x="778"/>
        <item x="981"/>
        <item x="1003"/>
        <item x="911"/>
        <item x="912"/>
        <item x="525"/>
        <item x="526"/>
        <item x="527"/>
        <item x="1143"/>
        <item x="528"/>
        <item x="529"/>
        <item x="530"/>
        <item x="531"/>
        <item x="532"/>
        <item x="533"/>
        <item x="534"/>
        <item x="1049"/>
        <item x="535"/>
        <item x="524"/>
        <item x="787"/>
        <item x="888"/>
        <item x="103"/>
        <item x="104"/>
        <item x="807"/>
        <item x="105"/>
        <item x="106"/>
        <item x="808"/>
        <item x="809"/>
        <item x="107"/>
        <item x="108"/>
        <item x="109"/>
        <item x="110"/>
        <item x="810"/>
        <item x="111"/>
        <item x="988"/>
        <item x="112"/>
        <item x="536"/>
        <item x="537"/>
        <item x="538"/>
        <item x="539"/>
        <item x="540"/>
        <item x="541"/>
        <item x="542"/>
        <item x="543"/>
        <item x="855"/>
        <item x="544"/>
        <item x="545"/>
        <item x="546"/>
        <item x="547"/>
        <item x="548"/>
        <item x="549"/>
        <item x="550"/>
        <item x="849"/>
        <item x="220"/>
        <item x="817"/>
        <item x="551"/>
        <item x="552"/>
        <item x="553"/>
        <item x="554"/>
        <item x="555"/>
        <item x="953"/>
        <item x="556"/>
        <item x="218"/>
        <item x="995"/>
        <item x="910"/>
        <item x="217"/>
        <item x="113"/>
        <item x="811"/>
        <item x="557"/>
        <item x="558"/>
        <item x="559"/>
        <item x="560"/>
        <item x="561"/>
        <item x="562"/>
        <item x="563"/>
        <item x="564"/>
        <item x="565"/>
        <item x="566"/>
        <item x="567"/>
        <item x="481"/>
        <item x="482"/>
        <item x="483"/>
        <item x="484"/>
        <item x="114"/>
        <item x="115"/>
        <item x="116"/>
        <item x="117"/>
        <item x="118"/>
        <item x="900"/>
        <item x="901"/>
        <item x="119"/>
        <item x="120"/>
        <item x="121"/>
        <item x="122"/>
        <item x="123"/>
        <item x="902"/>
        <item x="903"/>
        <item x="124"/>
        <item x="125"/>
        <item x="126"/>
        <item x="131"/>
        <item x="132"/>
        <item x="133"/>
        <item x="127"/>
        <item x="128"/>
        <item x="129"/>
        <item x="130"/>
        <item x="499"/>
        <item x="1142"/>
        <item x="500"/>
        <item x="850"/>
        <item x="501"/>
        <item x="502"/>
        <item x="503"/>
        <item x="851"/>
        <item x="504"/>
        <item x="505"/>
        <item x="506"/>
        <item x="507"/>
        <item x="508"/>
        <item x="509"/>
        <item x="510"/>
        <item x="511"/>
        <item x="512"/>
        <item x="411"/>
        <item x="724"/>
        <item x="568"/>
        <item x="569"/>
        <item x="570"/>
        <item x="571"/>
        <item x="572"/>
        <item x="513"/>
        <item x="1054"/>
        <item x="1147"/>
        <item x="650"/>
        <item x="1128"/>
        <item x="917"/>
        <item x="1016"/>
        <item x="790"/>
        <item x="434"/>
        <item x="1022"/>
        <item x="42"/>
        <item x="741"/>
        <item x="958"/>
        <item x="417"/>
        <item x="418"/>
        <item x="419"/>
        <item x="904"/>
        <item x="979"/>
        <item x="791"/>
        <item x="686"/>
        <item x="687"/>
        <item x="688"/>
        <item x="689"/>
        <item x="873"/>
        <item x="1076"/>
        <item x="1077"/>
        <item x="1155"/>
        <item x="1050"/>
        <item x="1041"/>
        <item x="783"/>
        <item x="573"/>
        <item x="874"/>
        <item x="134"/>
        <item x="135"/>
        <item x="905"/>
        <item x="989"/>
        <item x="136"/>
        <item x="893"/>
        <item x="520"/>
        <item x="521"/>
        <item x="522"/>
        <item x="1044"/>
        <item x="491"/>
        <item x="492"/>
        <item x="1140"/>
        <item x="1045"/>
        <item x="854"/>
        <item x="1046"/>
        <item x="523"/>
        <item x="1141"/>
        <item x="1047"/>
        <item x="450"/>
        <item x="690"/>
        <item x="137"/>
        <item x="1011"/>
        <item x="582"/>
        <item x="583"/>
        <item x="584"/>
        <item x="585"/>
        <item x="586"/>
        <item x="587"/>
        <item x="1144"/>
        <item x="1174"/>
        <item x="1175"/>
        <item x="1176"/>
        <item x="1177"/>
        <item x="715"/>
        <item x="961"/>
        <item x="963"/>
        <item x="962"/>
        <item x="1178"/>
        <item x="828"/>
        <item x="886"/>
        <item x="323"/>
        <item x="796"/>
        <item x="1017"/>
        <item x="843"/>
        <item x="388"/>
        <item x="44"/>
        <item x="990"/>
        <item x="43"/>
        <item x="991"/>
        <item x="923"/>
        <item x="839"/>
        <item x="1149"/>
        <item x="662"/>
        <item x="670"/>
        <item x="1059"/>
        <item x="663"/>
        <item x="729"/>
        <item x="1060"/>
        <item x="668"/>
        <item x="669"/>
        <item x="664"/>
        <item x="637"/>
        <item x="1005"/>
        <item x="1006"/>
        <item x="891"/>
        <item x="892"/>
        <item x="444"/>
        <item x="1138"/>
        <item x="915"/>
        <item x="913"/>
        <item x="221"/>
        <item x="222"/>
        <item x="223"/>
        <item x="655"/>
        <item x="1061"/>
        <item x="1056"/>
        <item x="656"/>
        <item x="172"/>
        <item x="173"/>
        <item x="922"/>
        <item x="404"/>
        <item x="453"/>
        <item x="657"/>
        <item x="362"/>
        <item x="966"/>
        <item x="887"/>
        <item x="779"/>
        <item x="574"/>
        <item x="328"/>
        <item x="930"/>
        <item x="844"/>
        <item x="245"/>
        <item x="246"/>
        <item x="247"/>
        <item x="248"/>
        <item x="249"/>
        <item x="250"/>
        <item x="251"/>
        <item x="252"/>
        <item x="253"/>
        <item x="254"/>
        <item x="255"/>
        <item x="256"/>
        <item x="257"/>
        <item x="258"/>
        <item x="259"/>
        <item x="260"/>
        <item x="997"/>
        <item x="261"/>
        <item x="262"/>
        <item x="263"/>
        <item x="264"/>
        <item x="265"/>
        <item x="266"/>
        <item x="267"/>
        <item x="268"/>
        <item x="269"/>
        <item x="820"/>
        <item x="914"/>
        <item x="270"/>
        <item x="271"/>
        <item x="272"/>
        <item x="273"/>
        <item x="274"/>
        <item x="821"/>
        <item x="275"/>
        <item x="276"/>
        <item x="277"/>
        <item x="278"/>
        <item x="822"/>
        <item x="823"/>
        <item x="279"/>
        <item x="998"/>
        <item x="280"/>
        <item x="281"/>
        <item x="282"/>
        <item x="283"/>
        <item x="284"/>
        <item x="285"/>
        <item x="286"/>
        <item x="287"/>
        <item x="288"/>
        <item x="289"/>
        <item x="290"/>
        <item x="291"/>
        <item x="292"/>
        <item x="293"/>
        <item x="294"/>
        <item x="295"/>
        <item x="296"/>
        <item x="297"/>
        <item x="298"/>
        <item x="299"/>
        <item x="300"/>
        <item x="301"/>
        <item x="302"/>
        <item x="303"/>
        <item x="304"/>
        <item x="305"/>
        <item x="306"/>
        <item x="824"/>
        <item x="307"/>
        <item x="308"/>
        <item x="825"/>
        <item x="309"/>
        <item x="310"/>
        <item x="227"/>
        <item x="228"/>
        <item x="485"/>
        <item x="986"/>
        <item x="691"/>
        <item x="692"/>
        <item x="1036"/>
        <item x="1037"/>
        <item x="1038"/>
        <item x="1039"/>
        <item x="445"/>
        <item x="931"/>
        <item x="1018"/>
        <item x="1004"/>
        <item x="693"/>
        <item x="694"/>
        <item x="964"/>
        <item x="695"/>
        <item x="716"/>
        <item x="1115"/>
        <item x="138"/>
        <item x="139"/>
        <item x="140"/>
        <item x="141"/>
        <item x="142"/>
        <item x="143"/>
        <item x="145"/>
        <item x="144"/>
        <item x="146"/>
        <item x="147"/>
        <item x="148"/>
        <item x="149"/>
        <item x="150"/>
        <item x="151"/>
        <item x="152"/>
        <item x="722"/>
        <item x="1009"/>
        <item x="866"/>
        <item x="1053"/>
        <item x="647"/>
        <item x="648"/>
        <item x="649"/>
        <item x="830"/>
        <item x="646"/>
        <item x="1120"/>
        <item x="229"/>
        <item x="622"/>
        <item x="623"/>
        <item x="624"/>
        <item x="625"/>
        <item x="626"/>
        <item x="627"/>
        <item x="628"/>
        <item x="629"/>
        <item x="630"/>
        <item x="631"/>
        <item x="956"/>
        <item x="632"/>
        <item x="633"/>
        <item x="634"/>
        <item x="635"/>
        <item x="636"/>
        <item x="153"/>
        <item x="926"/>
        <item x="407"/>
        <item x="365"/>
        <item x="366"/>
        <item x="389"/>
        <item x="474"/>
        <item x="475"/>
        <item x="476"/>
        <item x="477"/>
        <item x="730"/>
        <item x="872"/>
        <item x="871"/>
        <item x="1062"/>
        <item x="658"/>
        <item x="1057"/>
        <item x="1058"/>
        <item x="742"/>
        <item x="717"/>
        <item x="1123"/>
        <item x="363"/>
        <item x="364"/>
        <item x="226"/>
        <item x="1032"/>
        <item x="1033"/>
        <item x="443"/>
        <item x="934"/>
        <item x="1014"/>
        <item x="1043"/>
        <item x="1042"/>
        <item x="852"/>
        <item x="718"/>
        <item x="950"/>
        <item x="797"/>
        <item x="575"/>
        <item x="219"/>
        <item x="1019"/>
        <item x="1013"/>
        <item x="1157"/>
        <item x="324"/>
        <item x="408"/>
        <item x="577"/>
        <item x="578"/>
        <item x="579"/>
        <item x="580"/>
        <item x="856"/>
        <item x="857"/>
        <item x="581"/>
        <item x="460"/>
        <item x="461"/>
        <item x="412"/>
        <item x="1156"/>
        <item x="719"/>
        <item x="720"/>
        <item x="869"/>
        <item x="743"/>
        <item x="640"/>
        <item x="638"/>
        <item x="639"/>
        <item x="406"/>
        <item x="405"/>
        <item x="875"/>
        <item x="1173"/>
        <item x="1148"/>
        <item x="780"/>
        <item x="781"/>
        <item x="980"/>
        <item x="747"/>
        <item x="744"/>
        <item x="1129"/>
        <item x="865"/>
        <item x="1145"/>
        <item x="493"/>
        <item x="494"/>
        <item x="413"/>
        <item x="486"/>
        <item x="925"/>
        <item x="432"/>
        <item x="576"/>
        <item x="1106"/>
        <item x="1074"/>
        <item x="241"/>
        <item x="495"/>
        <item x="496"/>
        <item x="45"/>
        <item x="46"/>
        <item x="48"/>
        <item x="49"/>
        <item x="50"/>
        <item x="803"/>
        <item x="51"/>
        <item x="899"/>
        <item x="52"/>
        <item x="53"/>
        <item x="54"/>
        <item x="47"/>
        <item x="55"/>
        <item x="56"/>
        <item x="57"/>
        <item x="58"/>
        <item x="59"/>
        <item x="60"/>
        <item x="61"/>
        <item x="62"/>
        <item x="63"/>
        <item x="64"/>
        <item x="65"/>
        <item x="66"/>
        <item x="67"/>
        <item x="68"/>
        <item x="69"/>
        <item x="70"/>
        <item x="71"/>
        <item x="72"/>
        <item x="804"/>
        <item x="73"/>
        <item x="992"/>
        <item x="154"/>
        <item x="155"/>
        <item x="156"/>
        <item x="157"/>
        <item x="158"/>
        <item x="159"/>
        <item x="160"/>
        <item x="161"/>
        <item x="162"/>
        <item x="163"/>
        <item x="164"/>
        <item x="165"/>
        <item x="166"/>
        <item x="167"/>
        <item x="168"/>
        <item x="514"/>
        <item x="745"/>
        <item x="435"/>
        <item x="1010"/>
        <item x="497"/>
        <item x="1020"/>
        <item x="751"/>
        <item x="1034"/>
        <item x="367"/>
        <item x="368"/>
        <item x="1067"/>
        <item x="1035"/>
        <item x="1137"/>
        <item x="472"/>
        <item x="1068"/>
        <item x="414"/>
        <item x="1126"/>
        <item x="415"/>
        <item x="416"/>
        <item x="1127"/>
        <item x="665"/>
        <item x="935"/>
        <item x="936"/>
        <item x="1025"/>
        <item x="941"/>
        <item x="1030"/>
        <item x="1031"/>
        <item x="1026"/>
        <item x="937"/>
        <item x="1027"/>
        <item x="1028"/>
        <item x="1029"/>
        <item x="938"/>
        <item x="939"/>
        <item x="454"/>
        <item x="940"/>
        <item x="455"/>
        <item x="942"/>
        <item x="456"/>
        <item x="943"/>
        <item x="944"/>
        <item x="945"/>
        <item x="457"/>
        <item x="848"/>
        <item x="946"/>
        <item x="947"/>
        <item x="458"/>
        <item x="949"/>
        <item x="948"/>
        <item x="459"/>
        <item x="846"/>
        <item x="1135"/>
        <item x="847"/>
        <item x="798"/>
        <item x="723"/>
        <item x="932"/>
        <item x="325"/>
        <item x="326"/>
        <item x="896"/>
        <item x="696"/>
        <item x="697"/>
        <item x="1159"/>
        <item x="451"/>
        <item x="1160"/>
        <item x="829"/>
        <item x="452"/>
        <item x="441"/>
        <item x="826"/>
        <item x="329"/>
        <item x="330"/>
        <item x="331"/>
        <item x="641"/>
        <item x="1134"/>
        <item x="515"/>
        <item x="748"/>
        <item x="1079"/>
        <item x="749"/>
        <item x="750"/>
        <item x="983"/>
        <item x="782"/>
        <item x="436"/>
        <item x="952"/>
        <item x="1139"/>
        <item x="433"/>
        <item x="468"/>
        <item x="469"/>
        <item x="470"/>
        <item x="725"/>
        <item x="169"/>
        <item x="853"/>
        <item x="726"/>
        <item x="1024"/>
        <item x="516"/>
        <item x="369"/>
        <item x="918"/>
        <item x="837"/>
        <item x="370"/>
        <item x="371"/>
        <item x="375"/>
        <item x="372"/>
        <item x="373"/>
        <item x="376"/>
        <item x="377"/>
        <item x="374"/>
        <item x="727"/>
        <item x="906"/>
        <item x="402"/>
        <item x="920"/>
        <item x="378"/>
        <item x="379"/>
        <item x="380"/>
        <item x="1078"/>
        <item x="1179"/>
        <item x="230"/>
        <item x="231"/>
        <item x="795"/>
        <item x="381"/>
        <item x="1023"/>
        <item x="651"/>
        <item x="644"/>
        <item x="645"/>
        <item x="960"/>
        <item x="1116"/>
        <item x="1105"/>
        <item x="420"/>
        <item x="437"/>
        <item x="698"/>
        <item x="699"/>
        <item x="728"/>
        <item x="1107"/>
        <item x="927"/>
        <item x="74"/>
        <item x="480"/>
        <item x="327"/>
        <item x="384"/>
        <item x="1075"/>
        <item x="1130"/>
        <item x="442"/>
        <item x="700"/>
        <item x="701"/>
        <item x="382"/>
        <item x="383"/>
        <item x="385"/>
      </items>
    </pivotField>
    <pivotField axis="axisRow" compact="0" outline="0" subtotalTop="0" showAll="0" includeNewItemsInFilter="1" defaultSubtotal="0">
      <items count="1180">
        <item x="224"/>
        <item x="226"/>
        <item x="170"/>
        <item x="907"/>
        <item x="218"/>
        <item x="910"/>
        <item x="817"/>
        <item x="838"/>
        <item x="813"/>
        <item x="173"/>
        <item x="215"/>
        <item x="220"/>
        <item x="912"/>
        <item x="519"/>
        <item x="461"/>
        <item x="383"/>
        <item x="621"/>
        <item x="587"/>
        <item x="402"/>
        <item x="920"/>
        <item x="847"/>
        <item x="846"/>
        <item x="935"/>
        <item x="671"/>
        <item x="1026"/>
        <item x="1028"/>
        <item x="1029"/>
        <item x="1027"/>
        <item x="949"/>
        <item x="726"/>
        <item x="725"/>
        <item x="798"/>
        <item x="844"/>
        <item x="930"/>
        <item x="584"/>
        <item x="458"/>
        <item x="1031"/>
        <item x="444"/>
        <item x="385"/>
        <item x="943"/>
        <item x="936"/>
        <item x="1025"/>
        <item x="937"/>
        <item x="944"/>
        <item x="947"/>
        <item x="941"/>
        <item x="948"/>
        <item x="442"/>
        <item x="455"/>
        <item x="940"/>
        <item x="939"/>
        <item x="454"/>
        <item x="443"/>
        <item x="945"/>
        <item x="1014"/>
        <item x="934"/>
        <item x="439"/>
        <item x="1030"/>
        <item x="409"/>
        <item x="581"/>
        <item x="1116"/>
        <item x="447"/>
        <item x="431"/>
        <item x="845"/>
        <item x="938"/>
        <item x="441"/>
        <item x="434"/>
        <item x="1010"/>
        <item x="452"/>
        <item x="468"/>
        <item x="933"/>
        <item x="1076"/>
        <item x="1155"/>
        <item x="928"/>
        <item x="457"/>
        <item x="946"/>
        <item x="420"/>
        <item x="1011"/>
        <item x="437"/>
        <item x="435"/>
        <item x="459"/>
        <item x="942"/>
        <item x="456"/>
        <item x="923"/>
        <item x="839"/>
        <item x="430"/>
        <item x="426"/>
        <item x="427"/>
        <item x="1128"/>
        <item x="446"/>
        <item x="1132"/>
        <item x="448"/>
        <item x="689"/>
        <item x="687"/>
        <item x="1131"/>
        <item x="403"/>
        <item x="921"/>
        <item x="404"/>
        <item x="922"/>
        <item x="451"/>
        <item x="401"/>
        <item x="927"/>
        <item x="1016"/>
        <item x="1020"/>
        <item x="1007"/>
        <item x="932"/>
        <item x="950"/>
        <item x="1015"/>
        <item x="1130"/>
        <item x="1124"/>
        <item x="225"/>
        <item x="171"/>
        <item x="1118"/>
        <item x="812"/>
        <item x="172"/>
        <item x="517"/>
        <item x="460"/>
        <item x="382"/>
        <item x="619"/>
        <item x="585"/>
        <item x="582"/>
        <item x="462"/>
        <item x="406"/>
        <item x="405"/>
        <item x="463"/>
        <item x="464"/>
        <item x="419"/>
        <item x="418"/>
        <item x="417"/>
        <item x="961"/>
        <item x="440"/>
        <item x="926"/>
        <item x="931"/>
        <item x="857"/>
        <item x="436"/>
        <item x="472"/>
        <item x="222"/>
        <item x="221"/>
        <item x="223"/>
        <item x="1034"/>
        <item x="1035"/>
        <item x="1032"/>
        <item x="1033"/>
        <item x="1137"/>
        <item x="473"/>
        <item x="1129"/>
        <item x="445"/>
        <item x="1106"/>
        <item x="1077"/>
        <item x="422"/>
        <item x="424"/>
        <item x="1071"/>
        <item x="1006"/>
        <item x="1005"/>
        <item x="1012"/>
        <item x="1008"/>
        <item x="1017"/>
        <item x="1013"/>
        <item x="574"/>
        <item x="407"/>
        <item x="573"/>
        <item x="1018"/>
        <item x="1019"/>
        <item x="1004"/>
        <item x="714"/>
        <item x="476"/>
        <item x="477"/>
        <item x="868"/>
        <item x="475"/>
        <item x="219"/>
        <item x="217"/>
        <item x="995"/>
        <item x="911"/>
        <item x="518"/>
        <item x="888"/>
        <item x="620"/>
        <item x="986"/>
        <item x="586"/>
        <item x="583"/>
        <item x="88"/>
        <item x="575"/>
        <item x="784"/>
        <item x="786"/>
        <item x="723"/>
        <item x="1054"/>
        <item x="870"/>
        <item x="1147"/>
        <item x="982"/>
        <item x="1079"/>
        <item x="640"/>
        <item x="963"/>
        <item x="470"/>
        <item x="873"/>
        <item x="929"/>
        <item x="650"/>
        <item x="772"/>
        <item x="771"/>
        <item x="1100"/>
        <item x="770"/>
        <item x="1084"/>
        <item x="1085"/>
        <item x="410"/>
        <item x="877"/>
        <item x="754"/>
        <item x="755"/>
        <item x="680"/>
        <item x="686"/>
        <item x="688"/>
        <item x="1064"/>
        <item x="679"/>
        <item x="412"/>
        <item x="1037"/>
        <item x="1036"/>
        <item x="1039"/>
        <item x="1038"/>
        <item x="1086"/>
        <item x="890"/>
        <item x="731"/>
        <item x="732"/>
        <item x="733"/>
        <item x="734"/>
        <item x="971"/>
        <item x="1164"/>
        <item x="876"/>
        <item x="736"/>
        <item x="674"/>
        <item x="1148"/>
        <item x="790"/>
        <item x="840"/>
        <item x="719"/>
        <item x="841"/>
        <item x="1171"/>
        <item x="1055"/>
        <item x="785"/>
        <item x="787"/>
        <item x="965"/>
        <item x="682"/>
        <item x="678"/>
        <item x="683"/>
        <item x="705"/>
        <item x="677"/>
        <item x="703"/>
        <item x="709"/>
        <item x="711"/>
        <item x="710"/>
        <item x="676"/>
        <item x="712"/>
        <item x="684"/>
        <item x="707"/>
        <item x="706"/>
        <item x="713"/>
        <item x="695"/>
        <item x="960"/>
        <item x="716"/>
        <item x="681"/>
        <item x="694"/>
        <item x="964"/>
        <item x="1068"/>
        <item x="692"/>
        <item x="869"/>
        <item x="675"/>
        <item x="704"/>
        <item x="708"/>
        <item x="717"/>
        <item x="701"/>
        <item x="702"/>
        <item x="697"/>
        <item x="1174"/>
        <item x="685"/>
        <item x="967"/>
        <item x="672"/>
        <item x="969"/>
        <item x="968"/>
        <item x="962"/>
        <item x="727"/>
        <item x="1073"/>
        <item x="722"/>
        <item x="983"/>
        <item x="718"/>
        <item x="1063"/>
        <item x="691"/>
        <item x="1065"/>
        <item x="638"/>
        <item x="795"/>
        <item x="700"/>
        <item x="1070"/>
        <item x="413"/>
        <item x="698"/>
        <item x="693"/>
        <item x="1075"/>
        <item x="889"/>
        <item x="867"/>
        <item x="959"/>
        <item x="842"/>
        <item x="843"/>
        <item x="416"/>
        <item x="415"/>
        <item x="1069"/>
        <item x="1154"/>
        <item x="728"/>
        <item x="673"/>
        <item x="1067"/>
        <item x="1107"/>
        <item x="411"/>
        <item x="414"/>
        <item x="724"/>
        <item x="696"/>
        <item x="1074"/>
        <item x="980"/>
        <item x="639"/>
        <item x="690"/>
        <item x="720"/>
        <item x="1066"/>
        <item x="1072"/>
        <item x="699"/>
        <item x="793"/>
        <item x="871"/>
        <item x="966"/>
        <item x="1150"/>
        <item x="1151"/>
        <item x="1152"/>
        <item x="1153"/>
        <item x="981"/>
        <item x="1126"/>
        <item x="1127"/>
        <item x="715"/>
        <item x="1177"/>
        <item x="1175"/>
        <item x="894"/>
        <item x="884"/>
        <item x="791"/>
        <item x="1176"/>
        <item x="1178"/>
        <item x="778"/>
        <item x="776"/>
        <item x="1105"/>
        <item x="1170"/>
        <item x="979"/>
        <item x="978"/>
        <item x="777"/>
        <item x="1104"/>
        <item x="886"/>
        <item x="896"/>
        <item x="1172"/>
        <item x="1173"/>
        <item x="976"/>
        <item x="1157"/>
        <item x="1113"/>
        <item x="977"/>
        <item x="885"/>
        <item x="782"/>
        <item x="780"/>
        <item x="1103"/>
        <item x="783"/>
        <item x="779"/>
        <item x="887"/>
        <item x="781"/>
        <item x="792"/>
        <item x="749"/>
        <item x="1061"/>
        <item x="656"/>
        <item x="655"/>
        <item x="1056"/>
        <item x="751"/>
        <item x="657"/>
        <item x="651"/>
        <item x="647"/>
        <item x="648"/>
        <item x="649"/>
        <item x="1053"/>
        <item x="1009"/>
        <item x="866"/>
        <item x="665"/>
        <item x="669"/>
        <item x="1060"/>
        <item x="668"/>
        <item x="670"/>
        <item x="662"/>
        <item x="664"/>
        <item x="729"/>
        <item x="663"/>
        <item x="1059"/>
        <item x="1149"/>
        <item x="666"/>
        <item x="667"/>
        <item x="229"/>
        <item x="479"/>
        <item x="327"/>
        <item x="480"/>
        <item x="228"/>
        <item x="925"/>
        <item x="469"/>
        <item x="471"/>
        <item x="438"/>
        <item x="429"/>
        <item x="1125"/>
        <item x="324"/>
        <item x="924"/>
        <item x="830"/>
        <item x="919"/>
        <item x="387"/>
        <item x="646"/>
        <item x="325"/>
        <item x="322"/>
        <item x="326"/>
        <item x="916"/>
        <item x="408"/>
        <item x="750"/>
        <item x="748"/>
        <item x="875"/>
        <item x="1156"/>
        <item x="746"/>
        <item x="747"/>
        <item x="741"/>
        <item x="654"/>
        <item x="652"/>
        <item x="653"/>
        <item x="745"/>
        <item x="744"/>
        <item x="739"/>
        <item x="738"/>
        <item x="721"/>
        <item x="1158"/>
        <item x="865"/>
        <item x="893"/>
        <item x="891"/>
        <item x="892"/>
        <item x="231"/>
        <item x="230"/>
        <item x="389"/>
        <item x="467"/>
        <item x="421"/>
        <item x="1120"/>
        <item x="425"/>
        <item x="227"/>
        <item x="465"/>
        <item x="874"/>
        <item x="386"/>
        <item x="478"/>
        <item x="428"/>
        <item x="323"/>
        <item x="466"/>
        <item x="913"/>
        <item x="1159"/>
        <item x="742"/>
        <item x="1058"/>
        <item x="1062"/>
        <item x="743"/>
        <item x="1057"/>
        <item x="1160"/>
        <item x="1078"/>
        <item x="658"/>
        <item x="735"/>
        <item x="730"/>
        <item x="740"/>
        <item x="737"/>
        <item x="872"/>
        <item x="644"/>
        <item x="645"/>
        <item x="423"/>
        <item x="400"/>
        <item x="494"/>
        <item x="796"/>
        <item x="797"/>
        <item x="661"/>
        <item x="788"/>
        <item x="660"/>
        <item x="659"/>
        <item x="789"/>
        <item x="952"/>
        <item x="56"/>
        <item x="2"/>
        <item x="36"/>
        <item x="146"/>
        <item x="168"/>
        <item x="103"/>
        <item x="87"/>
        <item x="100"/>
        <item x="558"/>
        <item x="525"/>
        <item x="541"/>
        <item x="1051"/>
        <item x="502"/>
        <item x="622"/>
        <item x="390"/>
        <item x="196"/>
        <item x="241"/>
        <item x="321"/>
        <item x="245"/>
        <item x="279"/>
        <item x="270"/>
        <item x="198"/>
        <item x="307"/>
        <item x="332"/>
        <item x="369"/>
        <item x="957"/>
        <item x="1136"/>
        <item x="360"/>
        <item x="354"/>
        <item x="353"/>
        <item x="958"/>
        <item x="642"/>
        <item x="773"/>
        <item x="1133"/>
        <item x="453"/>
        <item x="591"/>
        <item x="597"/>
        <item x="1097"/>
        <item x="1096"/>
        <item x="1095"/>
        <item x="1110"/>
        <item x="1111"/>
        <item x="1112"/>
        <item x="388"/>
        <item x="974"/>
        <item x="985"/>
        <item x="757"/>
        <item x="1091"/>
        <item x="766"/>
        <item x="522"/>
        <item x="762"/>
        <item x="520"/>
        <item x="351"/>
        <item x="352"/>
        <item x="643"/>
        <item x="879"/>
        <item x="590"/>
        <item x="899"/>
        <item x="898"/>
        <item x="1119"/>
        <item x="1122"/>
        <item x="246"/>
        <item x="998"/>
        <item x="909"/>
        <item x="1002"/>
        <item x="433"/>
        <item x="1093"/>
        <item x="64"/>
        <item x="16"/>
        <item x="148"/>
        <item x="158"/>
        <item x="104"/>
        <item x="557"/>
        <item x="529"/>
        <item x="544"/>
        <item x="588"/>
        <item x="593"/>
        <item x="506"/>
        <item x="623"/>
        <item x="391"/>
        <item x="183"/>
        <item x="236"/>
        <item x="827"/>
        <item x="247"/>
        <item x="280"/>
        <item x="205"/>
        <item x="308"/>
        <item x="339"/>
        <item x="828"/>
        <item x="759"/>
        <item x="758"/>
        <item x="769"/>
        <item x="975"/>
        <item x="74"/>
        <item x="137"/>
        <item x="1144"/>
        <item x="799"/>
        <item x="50"/>
        <item x="6"/>
        <item x="195"/>
        <item x="996"/>
        <item x="248"/>
        <item x="281"/>
        <item x="994"/>
        <item x="1001"/>
        <item x="880"/>
        <item x="63"/>
        <item x="801"/>
        <item x="182"/>
        <item x="235"/>
        <item x="249"/>
        <item x="282"/>
        <item x="204"/>
        <item x="338"/>
        <item x="60"/>
        <item x="3"/>
        <item x="31"/>
        <item x="993"/>
        <item x="234"/>
        <item x="250"/>
        <item x="283"/>
        <item x="334"/>
        <item x="69"/>
        <item x="20"/>
        <item x="187"/>
        <item x="1121"/>
        <item x="251"/>
        <item x="284"/>
        <item x="271"/>
        <item x="209"/>
        <item x="833"/>
        <item x="62"/>
        <item x="15"/>
        <item x="285"/>
        <item x="203"/>
        <item x="61"/>
        <item x="14"/>
        <item x="252"/>
        <item x="286"/>
        <item x="202"/>
        <item x="370"/>
        <item x="361"/>
        <item x="493"/>
        <item x="57"/>
        <item x="11"/>
        <item x="29"/>
        <item x="141"/>
        <item x="154"/>
        <item x="807"/>
        <item x="75"/>
        <item x="134"/>
        <item x="92"/>
        <item x="559"/>
        <item x="526"/>
        <item x="542"/>
        <item x="863"/>
        <item x="503"/>
        <item x="624"/>
        <item x="392"/>
        <item x="177"/>
        <item x="232"/>
        <item x="311"/>
        <item x="253"/>
        <item x="287"/>
        <item x="272"/>
        <item x="199"/>
        <item x="1000"/>
        <item x="1163"/>
        <item x="763"/>
        <item x="764"/>
        <item x="756"/>
        <item x="1166"/>
        <item x="1162"/>
        <item x="1092"/>
        <item x="1089"/>
        <item x="71"/>
        <item x="22"/>
        <item x="34"/>
        <item x="151"/>
        <item x="162"/>
        <item x="105"/>
        <item x="81"/>
        <item x="989"/>
        <item x="96"/>
        <item x="564"/>
        <item x="532"/>
        <item x="546"/>
        <item x="614"/>
        <item x="501"/>
        <item x="625"/>
        <item x="393"/>
        <item x="189"/>
        <item x="317"/>
        <item x="254"/>
        <item x="288"/>
        <item x="273"/>
        <item x="211"/>
        <item x="343"/>
        <item x="377"/>
        <item x="848"/>
        <item x="761"/>
        <item x="760"/>
        <item x="1102"/>
        <item x="1082"/>
        <item x="1161"/>
        <item x="515"/>
        <item x="381"/>
        <item x="516"/>
        <item x="138"/>
        <item x="523"/>
        <item x="45"/>
        <item x="897"/>
        <item x="26"/>
        <item x="240"/>
        <item x="255"/>
        <item x="53"/>
        <item x="800"/>
        <item x="194"/>
        <item x="256"/>
        <item x="289"/>
        <item x="347"/>
        <item x="51"/>
        <item x="8"/>
        <item x="1114"/>
        <item x="992"/>
        <item x="290"/>
        <item x="376"/>
        <item x="73"/>
        <item x="24"/>
        <item x="35"/>
        <item x="144"/>
        <item x="164"/>
        <item x="106"/>
        <item x="83"/>
        <item x="97"/>
        <item x="566"/>
        <item x="534"/>
        <item x="548"/>
        <item x="589"/>
        <item x="594"/>
        <item x="511"/>
        <item x="626"/>
        <item x="394"/>
        <item x="191"/>
        <item x="237"/>
        <item x="318"/>
        <item x="257"/>
        <item x="291"/>
        <item x="274"/>
        <item x="213"/>
        <item x="344"/>
        <item x="1169"/>
        <item x="1168"/>
        <item x="1165"/>
        <item x="367"/>
        <item x="1134"/>
        <item x="774"/>
        <item x="768"/>
        <item x="474"/>
        <item x="368"/>
        <item x="65"/>
        <item x="17"/>
        <item x="32"/>
        <item x="149"/>
        <item x="159"/>
        <item x="808"/>
        <item x="78"/>
        <item x="135"/>
        <item x="1117"/>
        <item x="562"/>
        <item x="530"/>
        <item x="545"/>
        <item x="858"/>
        <item x="595"/>
        <item x="508"/>
        <item x="627"/>
        <item x="395"/>
        <item x="184"/>
        <item x="819"/>
        <item x="315"/>
        <item x="258"/>
        <item x="292"/>
        <item x="821"/>
        <item x="206"/>
        <item x="340"/>
        <item x="375"/>
        <item x="829"/>
        <item x="915"/>
        <item x="1024"/>
        <item x="1145"/>
        <item x="521"/>
        <item x="362"/>
        <item x="592"/>
        <item x="67"/>
        <item x="19"/>
        <item x="33"/>
        <item x="150"/>
        <item x="160"/>
        <item x="809"/>
        <item x="79"/>
        <item x="905"/>
        <item x="95"/>
        <item x="563"/>
        <item x="531"/>
        <item x="540"/>
        <item x="859"/>
        <item x="596"/>
        <item x="628"/>
        <item x="185"/>
        <item x="316"/>
        <item x="259"/>
        <item x="293"/>
        <item x="207"/>
        <item x="341"/>
        <item x="372"/>
        <item x="432"/>
        <item x="49"/>
        <item x="5"/>
        <item x="174"/>
        <item x="260"/>
        <item x="294"/>
        <item x="814"/>
        <item x="337"/>
        <item x="52"/>
        <item x="9"/>
        <item x="193"/>
        <item x="803"/>
        <item x="7"/>
        <item x="295"/>
        <item x="804"/>
        <item x="997"/>
        <item x="296"/>
        <item x="1003"/>
        <item x="58"/>
        <item x="12"/>
        <item x="30"/>
        <item x="178"/>
        <item x="261"/>
        <item x="297"/>
        <item x="46"/>
        <item x="0"/>
        <item x="27"/>
        <item x="143"/>
        <item x="157"/>
        <item x="107"/>
        <item x="77"/>
        <item x="561"/>
        <item x="528"/>
        <item x="855"/>
        <item x="504"/>
        <item x="181"/>
        <item x="314"/>
        <item x="262"/>
        <item x="298"/>
        <item x="275"/>
        <item x="197"/>
        <item x="336"/>
        <item x="371"/>
        <item x="449"/>
        <item x="47"/>
        <item x="1"/>
        <item x="28"/>
        <item x="145"/>
        <item x="165"/>
        <item x="84"/>
        <item x="91"/>
        <item x="1049"/>
        <item x="549"/>
        <item x="514"/>
        <item x="175"/>
        <item x="320"/>
        <item x="263"/>
        <item x="299"/>
        <item x="276"/>
        <item x="815"/>
        <item x="346"/>
        <item x="1022"/>
        <item x="485"/>
        <item x="55"/>
        <item x="25"/>
        <item x="39"/>
        <item x="152"/>
        <item x="166"/>
        <item x="108"/>
        <item x="85"/>
        <item x="136"/>
        <item x="98"/>
        <item x="567"/>
        <item x="535"/>
        <item x="550"/>
        <item x="481"/>
        <item x="609"/>
        <item x="615"/>
        <item x="512"/>
        <item x="513"/>
        <item x="629"/>
        <item x="396"/>
        <item x="192"/>
        <item x="238"/>
        <item x="244"/>
        <item x="319"/>
        <item x="242"/>
        <item x="264"/>
        <item x="300"/>
        <item x="277"/>
        <item x="214"/>
        <item x="825"/>
        <item x="345"/>
        <item x="374"/>
        <item x="43"/>
        <item x="44"/>
        <item x="990"/>
        <item x="991"/>
        <item x="1135"/>
        <item x="42"/>
        <item x="826"/>
        <item x="350"/>
        <item x="359"/>
        <item x="1023"/>
        <item x="1141"/>
        <item x="1021"/>
        <item x="607"/>
        <item x="1179"/>
        <item x="355"/>
        <item x="836"/>
        <item x="1101"/>
        <item x="883"/>
        <item x="356"/>
        <item x="357"/>
        <item x="358"/>
        <item x="366"/>
        <item x="365"/>
        <item x="612"/>
        <item x="618"/>
        <item x="1167"/>
        <item x="1098"/>
        <item x="882"/>
        <item x="895"/>
        <item x="972"/>
        <item x="450"/>
        <item x="752"/>
        <item x="794"/>
        <item x="878"/>
        <item x="1139"/>
        <item x="1109"/>
        <item x="1080"/>
        <item x="349"/>
        <item x="835"/>
        <item x="834"/>
        <item x="1087"/>
        <item x="1094"/>
        <item x="498"/>
        <item x="1108"/>
        <item x="1044"/>
        <item x="970"/>
        <item x="984"/>
        <item x="153"/>
        <item x="1140"/>
        <item x="806"/>
        <item x="1123"/>
        <item x="363"/>
        <item x="364"/>
        <item x="378"/>
        <item x="379"/>
        <item x="380"/>
        <item x="1045"/>
        <item x="1047"/>
        <item x="854"/>
        <item x="765"/>
        <item x="495"/>
        <item x="497"/>
        <item x="881"/>
        <item x="611"/>
        <item x="610"/>
        <item x="613"/>
        <item x="216"/>
        <item x="831"/>
        <item x="1138"/>
        <item x="331"/>
        <item x="329"/>
        <item x="330"/>
        <item x="328"/>
        <item x="1115"/>
        <item x="54"/>
        <item x="10"/>
        <item x="40"/>
        <item x="140"/>
        <item x="167"/>
        <item x="86"/>
        <item x="99"/>
        <item x="524"/>
        <item x="176"/>
        <item x="239"/>
        <item x="265"/>
        <item x="301"/>
        <item x="348"/>
        <item x="41"/>
        <item x="101"/>
        <item x="641"/>
        <item x="59"/>
        <item x="13"/>
        <item x="37"/>
        <item x="147"/>
        <item x="155"/>
        <item x="109"/>
        <item x="76"/>
        <item x="93"/>
        <item x="560"/>
        <item x="527"/>
        <item x="543"/>
        <item x="482"/>
        <item x="608"/>
        <item x="616"/>
        <item x="851"/>
        <item x="630"/>
        <item x="397"/>
        <item x="179"/>
        <item x="233"/>
        <item x="243"/>
        <item x="312"/>
        <item x="266"/>
        <item x="302"/>
        <item x="278"/>
        <item x="200"/>
        <item x="333"/>
        <item x="918"/>
        <item x="492"/>
        <item x="1088"/>
        <item x="1099"/>
        <item x="753"/>
        <item x="1090"/>
        <item x="973"/>
        <item x="917"/>
        <item x="1046"/>
        <item x="70"/>
        <item x="21"/>
        <item x="38"/>
        <item x="161"/>
        <item x="80"/>
        <item x="188"/>
        <item x="267"/>
        <item x="303"/>
        <item x="822"/>
        <item x="210"/>
        <item x="309"/>
        <item x="342"/>
        <item x="373"/>
        <item x="384"/>
        <item x="72"/>
        <item x="23"/>
        <item x="139"/>
        <item x="163"/>
        <item x="110"/>
        <item x="82"/>
        <item x="805"/>
        <item x="565"/>
        <item x="533"/>
        <item x="547"/>
        <item x="617"/>
        <item x="631"/>
        <item x="398"/>
        <item x="190"/>
        <item x="268"/>
        <item x="304"/>
        <item x="823"/>
        <item x="212"/>
        <item x="901"/>
        <item x="125"/>
        <item x="810"/>
        <item x="556"/>
        <item x="1146"/>
        <item x="956"/>
        <item x="1050"/>
        <item x="48"/>
        <item x="4"/>
        <item x="142"/>
        <item x="156"/>
        <item x="1143"/>
        <item x="399"/>
        <item x="180"/>
        <item x="818"/>
        <item x="313"/>
        <item x="269"/>
        <item x="305"/>
        <item x="201"/>
        <item x="310"/>
        <item x="335"/>
        <item x="837"/>
        <item x="775"/>
        <item x="767"/>
        <item x="66"/>
        <item x="18"/>
        <item x="987"/>
        <item x="908"/>
        <item x="820"/>
        <item x="306"/>
        <item x="816"/>
        <item x="832"/>
        <item x="68"/>
        <item x="802"/>
        <item x="186"/>
        <item x="999"/>
        <item x="914"/>
        <item x="824"/>
        <item x="208"/>
        <item x="500"/>
        <item x="122"/>
        <item x="129"/>
        <item x="115"/>
        <item x="90"/>
        <item x="554"/>
        <item x="571"/>
        <item x="538"/>
        <item x="483"/>
        <item x="598"/>
        <item x="861"/>
        <item x="124"/>
        <item x="133"/>
        <item x="811"/>
        <item x="94"/>
        <item x="953"/>
        <item x="509"/>
        <item x="632"/>
        <item x="486"/>
        <item x="496"/>
        <item x="490"/>
        <item x="852"/>
        <item x="102"/>
        <item x="579"/>
        <item x="489"/>
        <item x="491"/>
        <item x="606"/>
        <item x="605"/>
        <item x="1083"/>
        <item x="853"/>
        <item x="1081"/>
        <item x="1040"/>
        <item x="1042"/>
        <item x="1043"/>
        <item x="602"/>
        <item x="862"/>
        <item x="1048"/>
        <item x="119"/>
        <item x="126"/>
        <item x="117"/>
        <item x="551"/>
        <item x="568"/>
        <item x="1052"/>
        <item x="954"/>
        <item x="902"/>
        <item x="131"/>
        <item x="505"/>
        <item x="633"/>
        <item x="169"/>
        <item x="850"/>
        <item x="849"/>
        <item x="123"/>
        <item x="130"/>
        <item x="111"/>
        <item x="116"/>
        <item x="555"/>
        <item x="572"/>
        <item x="539"/>
        <item x="599"/>
        <item x="603"/>
        <item x="510"/>
        <item x="634"/>
        <item x="864"/>
        <item x="856"/>
        <item x="580"/>
        <item x="1041"/>
        <item x="904"/>
        <item x="499"/>
        <item x="120"/>
        <item x="127"/>
        <item x="988"/>
        <item x="118"/>
        <item x="552"/>
        <item x="569"/>
        <item x="536"/>
        <item x="484"/>
        <item x="600"/>
        <item x="604"/>
        <item x="113"/>
        <item x="635"/>
        <item x="951"/>
        <item x="577"/>
        <item x="487"/>
        <item x="637"/>
        <item x="906"/>
        <item x="1142"/>
        <item x="121"/>
        <item x="128"/>
        <item x="112"/>
        <item x="114"/>
        <item x="89"/>
        <item x="553"/>
        <item x="570"/>
        <item x="537"/>
        <item x="601"/>
        <item x="955"/>
        <item x="903"/>
        <item x="132"/>
        <item x="900"/>
        <item x="507"/>
        <item x="636"/>
        <item x="578"/>
        <item x="488"/>
        <item x="576"/>
        <item x="860"/>
      </items>
    </pivotField>
    <pivotField compact="0" outline="0" subtotalTop="0" showAll="0" includeNewItemsInFilter="1" defaultSubtotal="0"/>
    <pivotField compact="0" outline="0" subtotalTop="0" showAll="0" includeNewItemsInFilter="1" defaultSubtotal="0"/>
    <pivotField axis="axisCol" compact="0" outline="0" subtotalTop="0" showAll="0" includeNewItemsInFilter="1" defaultSubtotal="0">
      <items count="5">
        <item x="0"/>
        <item x="1"/>
        <item x="2"/>
        <item x="3"/>
        <item x="4"/>
      </items>
    </pivotField>
    <pivotField compact="0" outline="0" subtotalTop="0" showAll="0" includeNewItemsInFilter="1" defaultSubtotal="0"/>
    <pivotField axis="axisRow" compact="0" outline="0" subtotalTop="0" showAll="0" includeNewItemsInFilter="1" defaultSubtotal="0">
      <items count="3">
        <item x="2"/>
        <item x="0"/>
        <item x="1"/>
      </items>
    </pivotField>
    <pivotField axis="axisRow" compact="0" outline="0" subtotalTop="0" showAll="0" includeNewItemsInFilter="1" defaultSubtotal="0">
      <items count="6">
        <item x="4"/>
        <item x="3"/>
        <item x="1"/>
        <item x="5"/>
        <item x="2"/>
        <item x="0"/>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5">
    <field x="1"/>
    <field x="3"/>
    <field x="2"/>
    <field x="8"/>
    <field x="9"/>
  </rowFields>
  <rowItems count="1184">
    <i>
      <x/>
      <x v="60"/>
      <x v="1159"/>
      <x v="1"/>
      <x v="5"/>
    </i>
    <i r="1">
      <x v="470"/>
      <x v="1002"/>
      <x v="1"/>
      <x v="2"/>
    </i>
    <i r="1">
      <x v="471"/>
      <x v="230"/>
      <x v="1"/>
      <x v="2"/>
    </i>
    <i r="1">
      <x v="472"/>
      <x v="330"/>
      <x v="1"/>
      <x v="2"/>
    </i>
    <i r="1">
      <x v="527"/>
      <x v="996"/>
      <x v="1"/>
      <x v="2"/>
    </i>
    <i r="1">
      <x v="528"/>
      <x v="237"/>
      <x v="1"/>
      <x v="2"/>
    </i>
    <i r="1">
      <x v="537"/>
      <x v="1010"/>
      <x v="1"/>
      <x v="2"/>
    </i>
    <i r="1">
      <x v="538"/>
      <x v="249"/>
      <x v="1"/>
      <x v="2"/>
    </i>
    <i r="1">
      <x v="563"/>
      <x v="1168"/>
      <x v="1"/>
      <x v="2"/>
    </i>
    <i r="1">
      <x v="566"/>
      <x v="192"/>
      <x v="1"/>
      <x v="2"/>
    </i>
    <i r="1">
      <x v="567"/>
      <x v="993"/>
      <x v="1"/>
      <x v="2"/>
    </i>
    <i r="1">
      <x v="568"/>
      <x v="234"/>
      <x v="1"/>
      <x v="2"/>
    </i>
    <i r="1">
      <x v="576"/>
      <x v="1009"/>
      <x v="1"/>
      <x v="2"/>
    </i>
    <i r="1">
      <x v="577"/>
      <x v="248"/>
      <x v="1"/>
      <x v="2"/>
    </i>
    <i r="1">
      <x v="584"/>
      <x v="1006"/>
      <x v="1"/>
      <x v="2"/>
    </i>
    <i r="1">
      <x v="585"/>
      <x v="231"/>
      <x v="1"/>
      <x v="2"/>
    </i>
    <i r="1">
      <x v="586"/>
      <x v="329"/>
      <x v="1"/>
      <x v="2"/>
    </i>
    <i r="1">
      <x v="592"/>
      <x v="1015"/>
      <x v="1"/>
      <x v="2"/>
    </i>
    <i r="1">
      <x v="593"/>
      <x v="254"/>
      <x v="1"/>
      <x v="2"/>
    </i>
    <i r="1">
      <x v="601"/>
      <x v="1008"/>
      <x v="1"/>
      <x v="2"/>
    </i>
    <i r="1">
      <x v="602"/>
      <x v="247"/>
      <x v="1"/>
      <x v="2"/>
    </i>
    <i r="1">
      <x v="605"/>
      <x v="1007"/>
      <x v="1"/>
      <x v="2"/>
    </i>
    <i r="1">
      <x v="606"/>
      <x v="246"/>
      <x v="1"/>
      <x v="2"/>
    </i>
    <i r="1">
      <x v="613"/>
      <x v="1003"/>
      <x v="1"/>
      <x v="5"/>
    </i>
    <i r="1">
      <x v="614"/>
      <x v="243"/>
      <x v="1"/>
      <x v="5"/>
    </i>
    <i r="1">
      <x v="615"/>
      <x v="327"/>
      <x v="1"/>
      <x v="5"/>
    </i>
    <i r="1">
      <x v="645"/>
      <x v="1017"/>
      <x v="1"/>
      <x v="5"/>
    </i>
    <i r="1">
      <x v="646"/>
      <x v="256"/>
      <x v="1"/>
      <x v="5"/>
    </i>
    <i r="1">
      <x v="647"/>
      <x v="333"/>
      <x v="1"/>
      <x v="5"/>
    </i>
    <i r="1">
      <x v="680"/>
      <x v="989"/>
      <x v="1"/>
      <x v="5"/>
    </i>
    <i r="1">
      <x v="681"/>
      <x v="242"/>
      <x v="1"/>
      <x v="5"/>
    </i>
    <i r="1">
      <x v="682"/>
      <x v="321"/>
      <x v="1"/>
      <x v="5"/>
    </i>
    <i r="1">
      <x v="685"/>
      <x v="998"/>
      <x v="1"/>
      <x v="5"/>
    </i>
    <i r="1">
      <x v="686"/>
      <x v="239"/>
      <x v="1"/>
      <x v="5"/>
    </i>
    <i r="1">
      <x v="691"/>
      <x v="995"/>
      <x v="1"/>
      <x v="5"/>
    </i>
    <i r="1">
      <x v="692"/>
      <x v="236"/>
      <x v="1"/>
      <x v="5"/>
    </i>
    <i r="1">
      <x v="693"/>
      <x v="322"/>
      <x v="1"/>
      <x v="5"/>
    </i>
    <i r="1">
      <x v="697"/>
      <x v="1020"/>
      <x v="1"/>
      <x v="2"/>
    </i>
    <i r="1">
      <x v="698"/>
      <x v="258"/>
      <x v="1"/>
      <x v="2"/>
    </i>
    <i r="1">
      <x v="699"/>
      <x v="334"/>
      <x v="1"/>
      <x v="2"/>
    </i>
    <i r="1">
      <x v="730"/>
      <x v="1011"/>
      <x v="1"/>
      <x v="2"/>
    </i>
    <i r="1">
      <x v="731"/>
      <x v="250"/>
      <x v="1"/>
      <x v="2"/>
    </i>
    <i r="1">
      <x v="732"/>
      <x v="331"/>
      <x v="1"/>
      <x v="2"/>
    </i>
    <i r="1">
      <x v="763"/>
      <x v="1013"/>
      <x v="1"/>
      <x v="2"/>
    </i>
    <i r="1">
      <x v="764"/>
      <x v="252"/>
      <x v="1"/>
      <x v="2"/>
    </i>
    <i r="1">
      <x v="765"/>
      <x v="332"/>
      <x v="1"/>
      <x v="2"/>
    </i>
    <i r="1">
      <x v="786"/>
      <x v="992"/>
      <x v="1"/>
      <x v="2"/>
    </i>
    <i r="1">
      <x v="787"/>
      <x v="233"/>
      <x v="1"/>
      <x v="2"/>
    </i>
    <i r="1">
      <x v="793"/>
      <x v="997"/>
      <x v="1"/>
      <x v="2"/>
    </i>
    <i r="1">
      <x v="794"/>
      <x v="238"/>
      <x v="1"/>
      <x v="2"/>
    </i>
    <i r="1">
      <x v="796"/>
      <x v="994"/>
      <x v="1"/>
      <x v="2"/>
    </i>
    <i r="1">
      <x v="797"/>
      <x v="235"/>
      <x v="1"/>
      <x v="2"/>
    </i>
    <i r="1">
      <x v="799"/>
      <x v="1019"/>
      <x v="1"/>
      <x v="5"/>
    </i>
    <i r="1">
      <x v="803"/>
      <x v="1004"/>
      <x v="1"/>
      <x v="5"/>
    </i>
    <i r="1">
      <x v="804"/>
      <x v="244"/>
      <x v="1"/>
      <x v="5"/>
    </i>
    <i r="1">
      <x v="805"/>
      <x v="328"/>
      <x v="1"/>
      <x v="5"/>
    </i>
    <i r="1">
      <x v="809"/>
      <x v="990"/>
      <x v="1"/>
      <x v="5"/>
    </i>
    <i r="1">
      <x v="810"/>
      <x v="229"/>
      <x v="1"/>
      <x v="5"/>
    </i>
    <i r="1">
      <x v="811"/>
      <x v="323"/>
      <x v="1"/>
      <x v="5"/>
    </i>
    <i r="1">
      <x v="829"/>
      <x v="1000"/>
      <x v="1"/>
      <x v="5"/>
    </i>
    <i r="1">
      <x v="830"/>
      <x v="241"/>
      <x v="1"/>
      <x v="5"/>
    </i>
    <i r="1">
      <x v="831"/>
      <x v="324"/>
      <x v="1"/>
      <x v="5"/>
    </i>
    <i r="1">
      <x v="848"/>
      <x v="1001"/>
      <x v="1"/>
      <x v="5"/>
    </i>
    <i r="1">
      <x v="849"/>
      <x v="259"/>
      <x v="1"/>
      <x v="5"/>
    </i>
    <i r="1">
      <x v="850"/>
      <x v="337"/>
      <x v="1"/>
      <x v="5"/>
    </i>
    <i r="1">
      <x v="879"/>
      <x v="724"/>
      <x v="1"/>
      <x v="5"/>
    </i>
    <i r="1">
      <x v="880"/>
      <x v="722"/>
      <x v="1"/>
      <x v="5"/>
    </i>
    <i r="1">
      <x v="884"/>
      <x v="654"/>
      <x v="1"/>
      <x v="5"/>
    </i>
    <i r="1">
      <x v="952"/>
      <x v="862"/>
      <x v="1"/>
      <x v="5"/>
    </i>
    <i r="1">
      <x v="953"/>
      <x v="999"/>
      <x v="1"/>
      <x v="5"/>
    </i>
    <i r="1">
      <x v="954"/>
      <x v="240"/>
      <x v="1"/>
      <x v="5"/>
    </i>
    <i r="1">
      <x v="955"/>
      <x v="354"/>
      <x v="1"/>
      <x v="5"/>
    </i>
    <i r="1">
      <x v="966"/>
      <x v="502"/>
      <x v="1"/>
      <x v="5"/>
    </i>
    <i r="1">
      <x v="969"/>
      <x v="1005"/>
      <x v="1"/>
      <x v="5"/>
    </i>
    <i r="1">
      <x v="970"/>
      <x v="245"/>
      <x v="1"/>
      <x v="5"/>
    </i>
    <i r="1">
      <x v="971"/>
      <x v="335"/>
      <x v="1"/>
      <x v="5"/>
    </i>
    <i r="1">
      <x v="1004"/>
      <x v="1016"/>
      <x v="1"/>
      <x v="5"/>
    </i>
    <i r="1">
      <x v="1005"/>
      <x v="255"/>
      <x v="1"/>
      <x v="5"/>
    </i>
    <i r="1">
      <x v="1006"/>
      <x v="336"/>
      <x v="1"/>
      <x v="5"/>
    </i>
    <i r="1">
      <x v="1018"/>
      <x v="1018"/>
      <x v="1"/>
      <x v="5"/>
    </i>
    <i r="1">
      <x v="1019"/>
      <x v="257"/>
      <x v="1"/>
      <x v="5"/>
    </i>
    <i r="1">
      <x v="1043"/>
      <x v="991"/>
      <x v="1"/>
      <x v="5"/>
    </i>
    <i r="1">
      <x v="1044"/>
      <x v="232"/>
      <x v="1"/>
      <x v="5"/>
    </i>
    <i r="1">
      <x v="1060"/>
      <x v="1012"/>
      <x v="1"/>
      <x v="5"/>
    </i>
    <i r="1">
      <x v="1061"/>
      <x v="251"/>
      <x v="1"/>
      <x v="5"/>
    </i>
    <i r="1">
      <x v="1062"/>
      <x v="350"/>
      <x v="1"/>
      <x v="5"/>
    </i>
    <i r="1">
      <x v="1068"/>
      <x v="1014"/>
      <x v="1"/>
      <x v="5"/>
    </i>
    <i r="1">
      <x v="1069"/>
      <x v="253"/>
      <x v="1"/>
      <x v="5"/>
    </i>
    <i>
      <x v="1"/>
      <x v="179"/>
      <x v="314"/>
      <x v="2"/>
      <x v="4"/>
    </i>
    <i r="1">
      <x v="473"/>
      <x v="871"/>
      <x v="2"/>
      <x v="2"/>
    </i>
    <i r="1">
      <x v="474"/>
      <x v="1036"/>
      <x v="2"/>
      <x v="2"/>
    </i>
    <i r="1">
      <x v="475"/>
      <x v="534"/>
      <x v="2"/>
      <x v="2"/>
    </i>
    <i r="1">
      <x v="476"/>
      <x v="272"/>
      <x v="2"/>
      <x v="2"/>
    </i>
    <i r="1">
      <x v="477"/>
      <x v="340"/>
      <x v="2"/>
      <x v="2"/>
    </i>
    <i r="1">
      <x v="539"/>
      <x v="873"/>
      <x v="2"/>
      <x v="2"/>
    </i>
    <i r="1">
      <x v="540"/>
      <x v="1026"/>
      <x v="2"/>
      <x v="2"/>
    </i>
    <i r="1">
      <x v="541"/>
      <x v="535"/>
      <x v="2"/>
      <x v="2"/>
    </i>
    <i r="1">
      <x v="564"/>
      <x v="697"/>
      <x v="2"/>
      <x v="2"/>
    </i>
    <i r="1">
      <x v="616"/>
      <x v="866"/>
      <x v="2"/>
      <x v="5"/>
    </i>
    <i r="1">
      <x v="617"/>
      <x v="1022"/>
      <x v="2"/>
      <x v="5"/>
    </i>
    <i r="1">
      <x v="618"/>
      <x v="536"/>
      <x v="2"/>
      <x v="5"/>
    </i>
    <i r="1">
      <x v="619"/>
      <x v="260"/>
      <x v="2"/>
      <x v="5"/>
    </i>
    <i r="1">
      <x v="620"/>
      <x v="676"/>
      <x v="2"/>
      <x v="5"/>
    </i>
    <i r="1">
      <x v="621"/>
      <x v="338"/>
      <x v="2"/>
      <x v="5"/>
    </i>
    <i r="1">
      <x v="648"/>
      <x v="876"/>
      <x v="2"/>
      <x v="5"/>
    </i>
    <i r="1">
      <x v="649"/>
      <x v="1030"/>
      <x v="2"/>
      <x v="5"/>
    </i>
    <i r="1">
      <x v="650"/>
      <x v="537"/>
      <x v="2"/>
      <x v="5"/>
    </i>
    <i r="1">
      <x v="651"/>
      <x v="266"/>
      <x v="2"/>
      <x v="5"/>
    </i>
    <i r="1">
      <x v="652"/>
      <x v="679"/>
      <x v="2"/>
      <x v="5"/>
    </i>
    <i r="1">
      <x v="653"/>
      <x v="344"/>
      <x v="2"/>
      <x v="5"/>
    </i>
    <i r="1">
      <x v="678"/>
      <x v="863"/>
      <x v="2"/>
      <x v="5"/>
    </i>
    <i r="1">
      <x v="694"/>
      <x v="1021"/>
      <x v="2"/>
      <x v="5"/>
    </i>
    <i r="1">
      <x v="700"/>
      <x v="870"/>
      <x v="2"/>
      <x v="2"/>
    </i>
    <i r="1">
      <x v="701"/>
      <x v="1032"/>
      <x v="2"/>
      <x v="2"/>
    </i>
    <i r="1">
      <x v="702"/>
      <x v="538"/>
      <x v="2"/>
      <x v="2"/>
    </i>
    <i r="1">
      <x v="703"/>
      <x v="268"/>
      <x v="2"/>
      <x v="2"/>
    </i>
    <i r="1">
      <x v="704"/>
      <x v="346"/>
      <x v="2"/>
      <x v="2"/>
    </i>
    <i r="1">
      <x v="733"/>
      <x v="874"/>
      <x v="2"/>
      <x v="2"/>
    </i>
    <i r="1">
      <x v="734"/>
      <x v="1027"/>
      <x v="2"/>
      <x v="2"/>
    </i>
    <i r="1">
      <x v="735"/>
      <x v="539"/>
      <x v="2"/>
      <x v="2"/>
    </i>
    <i r="1">
      <x v="736"/>
      <x v="263"/>
      <x v="2"/>
      <x v="2"/>
    </i>
    <i r="1">
      <x v="737"/>
      <x v="677"/>
      <x v="2"/>
      <x v="2"/>
    </i>
    <i r="1">
      <x v="738"/>
      <x v="341"/>
      <x v="2"/>
      <x v="2"/>
    </i>
    <i r="1">
      <x v="766"/>
      <x v="875"/>
      <x v="2"/>
      <x v="2"/>
    </i>
    <i r="1">
      <x v="767"/>
      <x v="1028"/>
      <x v="2"/>
      <x v="2"/>
    </i>
    <i r="1">
      <x v="768"/>
      <x v="540"/>
      <x v="2"/>
      <x v="2"/>
    </i>
    <i r="1">
      <x v="769"/>
      <x v="264"/>
      <x v="2"/>
      <x v="2"/>
    </i>
    <i r="1">
      <x v="770"/>
      <x v="678"/>
      <x v="2"/>
      <x v="2"/>
    </i>
    <i r="1">
      <x v="771"/>
      <x v="343"/>
      <x v="2"/>
      <x v="2"/>
    </i>
    <i r="1">
      <x v="812"/>
      <x v="868"/>
      <x v="2"/>
      <x v="5"/>
    </i>
    <i r="1">
      <x v="813"/>
      <x v="1025"/>
      <x v="2"/>
      <x v="5"/>
    </i>
    <i r="1">
      <x v="814"/>
      <x v="541"/>
      <x v="2"/>
      <x v="5"/>
    </i>
    <i r="1">
      <x v="815"/>
      <x v="262"/>
      <x v="2"/>
      <x v="5"/>
    </i>
    <i r="1">
      <x v="832"/>
      <x v="869"/>
      <x v="2"/>
      <x v="5"/>
    </i>
    <i r="1">
      <x v="833"/>
      <x v="1033"/>
      <x v="2"/>
      <x v="5"/>
    </i>
    <i r="1">
      <x v="834"/>
      <x v="269"/>
      <x v="2"/>
      <x v="5"/>
    </i>
    <i r="1">
      <x v="835"/>
      <x v="349"/>
      <x v="2"/>
      <x v="5"/>
    </i>
    <i r="1">
      <x v="851"/>
      <x v="877"/>
      <x v="2"/>
      <x v="5"/>
    </i>
    <i r="1">
      <x v="852"/>
      <x v="1034"/>
      <x v="2"/>
      <x v="5"/>
    </i>
    <i r="1">
      <x v="853"/>
      <x v="542"/>
      <x v="2"/>
      <x v="5"/>
    </i>
    <i r="1">
      <x v="854"/>
      <x v="270"/>
      <x v="2"/>
      <x v="5"/>
    </i>
    <i r="1">
      <x v="855"/>
      <x v="680"/>
      <x v="2"/>
      <x v="5"/>
    </i>
    <i r="1">
      <x v="856"/>
      <x v="347"/>
      <x v="2"/>
      <x v="5"/>
    </i>
    <i r="1">
      <x v="881"/>
      <x v="723"/>
      <x v="2"/>
      <x v="5"/>
    </i>
    <i r="1">
      <x v="882"/>
      <x v="725"/>
      <x v="2"/>
      <x v="5"/>
    </i>
    <i r="1">
      <x v="926"/>
      <x v="905"/>
      <x v="2"/>
      <x v="5"/>
    </i>
    <i r="1">
      <x v="928"/>
      <x v="509"/>
      <x v="2"/>
      <x v="5"/>
    </i>
    <i r="1">
      <x v="956"/>
      <x v="865"/>
      <x v="2"/>
      <x v="5"/>
    </i>
    <i r="1">
      <x v="957"/>
      <x v="1035"/>
      <x v="2"/>
      <x v="5"/>
    </i>
    <i r="1">
      <x v="958"/>
      <x v="271"/>
      <x v="2"/>
      <x v="5"/>
    </i>
    <i r="1">
      <x v="959"/>
      <x v="348"/>
      <x v="2"/>
      <x v="5"/>
    </i>
    <i r="1">
      <x v="967"/>
      <x v="503"/>
      <x v="2"/>
      <x v="5"/>
    </i>
    <i r="1">
      <x v="972"/>
      <x v="872"/>
      <x v="2"/>
      <x v="5"/>
    </i>
    <i r="1">
      <x v="973"/>
      <x v="1023"/>
      <x v="2"/>
      <x v="5"/>
    </i>
    <i r="1">
      <x v="974"/>
      <x v="543"/>
      <x v="2"/>
      <x v="5"/>
    </i>
    <i r="1">
      <x v="975"/>
      <x v="261"/>
      <x v="2"/>
      <x v="5"/>
    </i>
    <i r="1">
      <x v="976"/>
      <x v="339"/>
      <x v="2"/>
      <x v="5"/>
    </i>
    <i r="1">
      <x v="1007"/>
      <x v="1029"/>
      <x v="2"/>
      <x v="5"/>
    </i>
    <i r="1">
      <x v="1008"/>
      <x v="265"/>
      <x v="2"/>
      <x v="5"/>
    </i>
    <i r="1">
      <x v="1020"/>
      <x v="864"/>
      <x v="2"/>
      <x v="5"/>
    </i>
    <i r="1">
      <x v="1021"/>
      <x v="1031"/>
      <x v="2"/>
      <x v="5"/>
    </i>
    <i r="1">
      <x v="1022"/>
      <x v="544"/>
      <x v="2"/>
      <x v="5"/>
    </i>
    <i r="1">
      <x v="1023"/>
      <x v="267"/>
      <x v="2"/>
      <x v="5"/>
    </i>
    <i r="1">
      <x v="1024"/>
      <x v="345"/>
      <x v="2"/>
      <x v="5"/>
    </i>
    <i r="1">
      <x v="1036"/>
      <x v="602"/>
      <x v="2"/>
      <x v="5"/>
    </i>
    <i r="1">
      <x v="1037"/>
      <x v="611"/>
      <x v="2"/>
      <x v="5"/>
    </i>
    <i r="1">
      <x v="1038"/>
      <x v="545"/>
      <x v="2"/>
      <x v="5"/>
    </i>
    <i r="1">
      <x v="1045"/>
      <x v="867"/>
      <x v="2"/>
      <x v="5"/>
    </i>
    <i r="1">
      <x v="1046"/>
      <x v="1024"/>
      <x v="2"/>
      <x v="5"/>
    </i>
    <i r="1">
      <x v="1076"/>
      <x v="606"/>
      <x v="2"/>
      <x v="4"/>
    </i>
    <i r="1">
      <x v="1077"/>
      <x v="618"/>
      <x v="2"/>
      <x v="4"/>
    </i>
    <i r="1">
      <x v="1078"/>
      <x v="597"/>
      <x v="2"/>
      <x v="4"/>
    </i>
    <i r="1">
      <x v="1079"/>
      <x v="326"/>
      <x v="2"/>
      <x v="4"/>
    </i>
    <i r="1">
      <x v="1086"/>
      <x v="610"/>
      <x v="2"/>
      <x v="4"/>
    </i>
    <i r="1">
      <x v="1087"/>
      <x v="615"/>
      <x v="2"/>
      <x v="4"/>
    </i>
    <i r="1">
      <x v="1088"/>
      <x v="580"/>
      <x v="2"/>
      <x v="4"/>
    </i>
    <i r="1">
      <x v="1089"/>
      <x v="342"/>
      <x v="2"/>
      <x v="4"/>
    </i>
    <i r="1">
      <x v="1097"/>
      <x v="505"/>
      <x v="2"/>
      <x v="4"/>
    </i>
    <i r="1">
      <x v="1112"/>
      <x v="603"/>
      <x v="2"/>
      <x v="4"/>
    </i>
    <i r="1">
      <x v="1113"/>
      <x v="612"/>
      <x v="2"/>
      <x v="4"/>
    </i>
    <i r="1">
      <x v="1114"/>
      <x v="599"/>
      <x v="2"/>
      <x v="4"/>
    </i>
    <i r="1">
      <x v="1119"/>
      <x v="608"/>
      <x v="2"/>
      <x v="4"/>
    </i>
    <i r="1">
      <x v="1120"/>
      <x v="613"/>
      <x v="2"/>
      <x v="4"/>
    </i>
    <i r="1">
      <x v="1123"/>
      <x v="1125"/>
      <x v="2"/>
      <x v="4"/>
    </i>
    <i r="1">
      <x v="1126"/>
      <x v="607"/>
      <x v="2"/>
      <x v="4"/>
    </i>
    <i r="1">
      <x v="1127"/>
      <x v="619"/>
      <x v="2"/>
      <x v="4"/>
    </i>
    <i r="1">
      <x v="1128"/>
      <x v="546"/>
      <x v="2"/>
      <x v="4"/>
    </i>
    <i r="1">
      <x v="1129"/>
      <x v="598"/>
      <x v="2"/>
      <x v="4"/>
    </i>
    <i r="1">
      <x v="1141"/>
      <x v="660"/>
      <x v="2"/>
      <x v="4"/>
    </i>
    <i r="1">
      <x v="1143"/>
      <x v="604"/>
      <x v="2"/>
      <x v="4"/>
    </i>
    <i r="1">
      <x v="1144"/>
      <x v="616"/>
      <x v="2"/>
      <x v="4"/>
    </i>
    <i r="1">
      <x v="1145"/>
      <x v="547"/>
      <x v="2"/>
      <x v="4"/>
    </i>
    <i r="1">
      <x v="1146"/>
      <x v="600"/>
      <x v="2"/>
      <x v="4"/>
    </i>
    <i r="1">
      <x v="1153"/>
      <x v="579"/>
      <x v="2"/>
      <x v="4"/>
    </i>
    <i r="1">
      <x v="1159"/>
      <x v="1142"/>
      <x v="2"/>
      <x v="4"/>
    </i>
    <i r="1">
      <x v="1161"/>
      <x v="605"/>
      <x v="2"/>
      <x v="4"/>
    </i>
    <i r="1">
      <x v="1162"/>
      <x v="617"/>
      <x v="2"/>
      <x v="4"/>
    </i>
    <i r="1">
      <x v="1163"/>
      <x v="548"/>
      <x v="2"/>
      <x v="4"/>
    </i>
    <i r="1">
      <x v="1164"/>
      <x v="596"/>
      <x v="2"/>
      <x v="4"/>
    </i>
    <i r="1">
      <x v="1165"/>
      <x v="325"/>
      <x v="2"/>
      <x v="4"/>
    </i>
    <i r="1">
      <x v="1171"/>
      <x v="609"/>
      <x v="2"/>
      <x v="4"/>
    </i>
    <i r="1">
      <x v="1172"/>
      <x v="614"/>
      <x v="2"/>
      <x v="4"/>
    </i>
    <i r="1">
      <x v="1173"/>
      <x v="601"/>
      <x v="2"/>
      <x v="4"/>
    </i>
    <i>
      <x v="2"/>
      <x v="2"/>
      <x v="468"/>
      <x v="1"/>
      <x v="5"/>
    </i>
    <i r="3">
      <x v="2"/>
      <x v="5"/>
    </i>
    <i r="1">
      <x v="3"/>
      <x v="422"/>
      <x v="1"/>
      <x v="5"/>
    </i>
    <i r="1">
      <x v="111"/>
      <x v="469"/>
      <x v="1"/>
      <x v="2"/>
    </i>
    <i r="1">
      <x v="112"/>
      <x v="421"/>
      <x v="1"/>
      <x v="2"/>
    </i>
    <i>
      <x v="3"/>
      <x v="8"/>
      <x v="420"/>
      <x v="1"/>
      <x v="5"/>
    </i>
    <i r="1">
      <x v="9"/>
      <x v="755"/>
      <x v="1"/>
      <x v="5"/>
    </i>
    <i r="1">
      <x v="113"/>
      <x v="394"/>
      <x v="1"/>
      <x v="2"/>
    </i>
    <i r="1">
      <x v="114"/>
      <x v="754"/>
      <x v="1"/>
      <x v="2"/>
    </i>
    <i>
      <x v="4"/>
      <x v="485"/>
      <x v="482"/>
      <x v="1"/>
      <x v="2"/>
    </i>
    <i r="1">
      <x v="529"/>
      <x v="445"/>
      <x v="1"/>
      <x v="2"/>
    </i>
    <i r="1">
      <x v="550"/>
      <x v="433"/>
      <x v="1"/>
      <x v="2"/>
    </i>
    <i r="1">
      <x v="569"/>
      <x v="481"/>
      <x v="1"/>
      <x v="2"/>
    </i>
    <i r="1">
      <x v="578"/>
      <x v="432"/>
      <x v="1"/>
      <x v="2"/>
    </i>
    <i r="1">
      <x v="587"/>
      <x v="429"/>
      <x v="1"/>
      <x v="2"/>
    </i>
    <i r="1">
      <x v="594"/>
      <x v="439"/>
      <x v="1"/>
      <x v="2"/>
    </i>
    <i r="1">
      <x v="629"/>
      <x v="426"/>
      <x v="1"/>
      <x v="5"/>
    </i>
    <i r="1">
      <x v="661"/>
      <x v="441"/>
      <x v="1"/>
      <x v="5"/>
    </i>
    <i r="1">
      <x v="687"/>
      <x v="447"/>
      <x v="1"/>
      <x v="5"/>
    </i>
    <i r="1">
      <x v="713"/>
      <x v="443"/>
      <x v="1"/>
      <x v="2"/>
    </i>
    <i r="1">
      <x v="747"/>
      <x v="434"/>
      <x v="1"/>
      <x v="2"/>
    </i>
    <i r="1">
      <x v="778"/>
      <x v="436"/>
      <x v="1"/>
      <x v="2"/>
    </i>
    <i r="1">
      <x v="788"/>
      <x v="423"/>
      <x v="1"/>
      <x v="2"/>
    </i>
    <i r="1">
      <x v="795"/>
      <x v="446"/>
      <x v="1"/>
      <x v="2"/>
    </i>
    <i r="1">
      <x v="806"/>
      <x v="427"/>
      <x v="1"/>
      <x v="5"/>
    </i>
    <i r="1">
      <x v="820"/>
      <x v="431"/>
      <x v="1"/>
      <x v="5"/>
    </i>
    <i r="1">
      <x v="839"/>
      <x v="424"/>
      <x v="1"/>
      <x v="5"/>
    </i>
    <i r="1">
      <x v="867"/>
      <x v="444"/>
      <x v="1"/>
      <x v="5"/>
    </i>
    <i r="1">
      <x v="961"/>
      <x v="425"/>
      <x v="1"/>
      <x v="5"/>
    </i>
    <i r="1">
      <x v="986"/>
      <x v="428"/>
      <x v="1"/>
      <x v="5"/>
    </i>
    <i r="1">
      <x v="1009"/>
      <x v="440"/>
      <x v="1"/>
      <x v="5"/>
    </i>
    <i r="1">
      <x v="1031"/>
      <x v="442"/>
      <x v="1"/>
      <x v="5"/>
    </i>
    <i r="1">
      <x v="1049"/>
      <x v="430"/>
      <x v="1"/>
      <x v="5"/>
    </i>
    <i r="1">
      <x v="1063"/>
      <x v="435"/>
      <x v="1"/>
      <x v="5"/>
    </i>
    <i r="1">
      <x v="1070"/>
      <x v="438"/>
      <x v="1"/>
      <x v="5"/>
    </i>
    <i>
      <x v="5"/>
      <x v="491"/>
      <x v="448"/>
      <x v="1"/>
      <x v="2"/>
    </i>
    <i r="1">
      <x v="533"/>
      <x v="402"/>
      <x v="1"/>
      <x v="2"/>
    </i>
    <i r="1">
      <x v="555"/>
      <x v="455"/>
      <x v="1"/>
      <x v="2"/>
    </i>
    <i r="1">
      <x v="573"/>
      <x v="400"/>
      <x v="1"/>
      <x v="2"/>
    </i>
    <i r="1">
      <x v="582"/>
      <x v="454"/>
      <x v="1"/>
      <x v="2"/>
    </i>
    <i r="1">
      <x v="599"/>
      <x v="460"/>
      <x v="1"/>
      <x v="2"/>
    </i>
    <i r="1">
      <x v="604"/>
      <x v="453"/>
      <x v="1"/>
      <x v="2"/>
    </i>
    <i r="1">
      <x v="609"/>
      <x v="452"/>
      <x v="1"/>
      <x v="2"/>
    </i>
    <i r="1">
      <x v="635"/>
      <x v="449"/>
      <x v="1"/>
      <x v="5"/>
    </i>
    <i r="1">
      <x v="666"/>
      <x v="462"/>
      <x v="1"/>
      <x v="5"/>
    </i>
    <i r="1">
      <x v="719"/>
      <x v="464"/>
      <x v="1"/>
      <x v="2"/>
    </i>
    <i r="1">
      <x v="753"/>
      <x v="456"/>
      <x v="1"/>
      <x v="2"/>
    </i>
    <i r="1">
      <x v="782"/>
      <x v="458"/>
      <x v="1"/>
      <x v="2"/>
    </i>
    <i r="1">
      <x v="791"/>
      <x v="399"/>
      <x v="1"/>
      <x v="2"/>
    </i>
    <i r="1">
      <x v="825"/>
      <x v="398"/>
      <x v="1"/>
      <x v="5"/>
    </i>
    <i r="1">
      <x v="844"/>
      <x v="401"/>
      <x v="1"/>
      <x v="5"/>
    </i>
    <i r="1">
      <x v="875"/>
      <x v="465"/>
      <x v="1"/>
      <x v="5"/>
    </i>
    <i r="1">
      <x v="993"/>
      <x v="450"/>
      <x v="1"/>
      <x v="5"/>
    </i>
    <i r="1">
      <x v="1013"/>
      <x v="461"/>
      <x v="1"/>
      <x v="5"/>
    </i>
    <i r="1">
      <x v="1035"/>
      <x v="463"/>
      <x v="1"/>
      <x v="5"/>
    </i>
    <i r="1">
      <x v="1054"/>
      <x v="451"/>
      <x v="1"/>
      <x v="5"/>
    </i>
    <i r="1">
      <x v="1066"/>
      <x v="457"/>
      <x v="1"/>
      <x v="5"/>
    </i>
    <i r="1">
      <x v="1074"/>
      <x v="459"/>
      <x v="1"/>
      <x v="5"/>
    </i>
    <i>
      <x v="6"/>
      <x v="10"/>
      <x v="395"/>
      <x v="1"/>
      <x v="5"/>
    </i>
    <i>
      <x v="7"/>
      <x v="945"/>
      <x v="403"/>
      <x v="1"/>
      <x v="5"/>
    </i>
    <i>
      <x v="8"/>
      <x v="4"/>
      <x v="575"/>
      <x v="2"/>
      <x v="5"/>
    </i>
    <i r="1">
      <x v="5"/>
      <x v="577"/>
      <x v="2"/>
      <x v="5"/>
    </i>
    <i r="1">
      <x v="170"/>
      <x v="578"/>
      <x v="2"/>
      <x v="4"/>
    </i>
    <i r="1">
      <x v="171"/>
      <x v="576"/>
      <x v="2"/>
      <x v="4"/>
    </i>
    <i>
      <x v="9"/>
      <x v="6"/>
      <x v="567"/>
      <x v="2"/>
      <x v="5"/>
    </i>
    <i r="1">
      <x v="169"/>
      <x v="940"/>
      <x v="2"/>
      <x v="4"/>
    </i>
    <i>
      <x v="10"/>
      <x v="11"/>
      <x v="566"/>
      <x v="2"/>
      <x v="5"/>
    </i>
    <i r="1">
      <x v="12"/>
      <x v="517"/>
      <x v="2"/>
      <x v="5"/>
    </i>
    <i r="1">
      <x v="172"/>
      <x v="516"/>
      <x v="2"/>
      <x v="4"/>
    </i>
    <i>
      <x v="11"/>
      <x v="136"/>
      <x v="748"/>
      <x v="1"/>
      <x v="1"/>
    </i>
    <i r="1">
      <x v="137"/>
      <x v="747"/>
      <x v="1"/>
      <x v="2"/>
    </i>
    <i r="1">
      <x v="138"/>
      <x v="749"/>
      <x v="1"/>
      <x v="2"/>
    </i>
    <i r="1">
      <x v="442"/>
      <x v="746"/>
      <x v="1"/>
      <x v="1"/>
    </i>
    <i>
      <x v="12"/>
      <x/>
      <x v="396"/>
      <x v="1"/>
      <x v="1"/>
    </i>
    <i r="1">
      <x v="110"/>
      <x v="397"/>
      <x v="1"/>
      <x v="1"/>
    </i>
    <i>
      <x v="13"/>
      <x v="1"/>
      <x v="927"/>
      <x v="1"/>
      <x v="1"/>
    </i>
    <i>
      <x v="14"/>
      <x v="385"/>
      <x v="888"/>
      <x v="1"/>
      <x v="1"/>
    </i>
    <i r="1">
      <x v="389"/>
      <x v="844"/>
      <x v="1"/>
      <x v="1"/>
    </i>
    <i r="1">
      <x v="427"/>
      <x v="1151"/>
      <x v="1"/>
      <x v="1"/>
    </i>
    <i r="1">
      <x v="428"/>
      <x v="1150"/>
      <x v="1"/>
      <x v="1"/>
    </i>
    <i r="1">
      <x v="432"/>
      <x v="887"/>
      <x v="1"/>
      <x v="1"/>
    </i>
    <i r="1">
      <x v="434"/>
      <x v="843"/>
      <x v="1"/>
      <x v="1"/>
    </i>
    <i>
      <x v="15"/>
      <x v="486"/>
      <x v="986"/>
      <x v="1"/>
      <x v="2"/>
    </i>
    <i r="1">
      <x v="551"/>
      <x v="496"/>
      <x v="1"/>
      <x v="2"/>
    </i>
    <i r="1">
      <x v="570"/>
      <x v="494"/>
      <x v="1"/>
      <x v="2"/>
    </i>
    <i r="1">
      <x v="579"/>
      <x v="495"/>
      <x v="1"/>
      <x v="2"/>
    </i>
    <i r="1">
      <x v="588"/>
      <x v="492"/>
      <x v="1"/>
      <x v="2"/>
    </i>
    <i r="1">
      <x v="630"/>
      <x v="490"/>
      <x v="1"/>
      <x v="5"/>
    </i>
    <i r="1">
      <x v="683"/>
      <x v="501"/>
      <x v="1"/>
      <x v="5"/>
    </i>
    <i r="1">
      <x v="714"/>
      <x v="498"/>
      <x v="1"/>
      <x v="2"/>
    </i>
    <i r="1">
      <x v="748"/>
      <x v="497"/>
      <x v="1"/>
      <x v="2"/>
    </i>
    <i r="1">
      <x v="868"/>
      <x v="499"/>
      <x v="1"/>
      <x v="5"/>
    </i>
    <i r="1">
      <x v="962"/>
      <x v="500"/>
      <x v="1"/>
      <x v="5"/>
    </i>
    <i r="1">
      <x v="987"/>
      <x v="491"/>
      <x v="1"/>
      <x v="5"/>
    </i>
    <i r="1">
      <x v="1050"/>
      <x v="493"/>
      <x v="1"/>
      <x v="5"/>
    </i>
    <i>
      <x v="16"/>
      <x v="488"/>
      <x v="768"/>
      <x v="1"/>
      <x v="2"/>
    </i>
    <i r="1">
      <x v="489"/>
      <x v="808"/>
      <x v="1"/>
      <x v="2"/>
    </i>
    <i r="1">
      <x v="490"/>
      <x v="796"/>
      <x v="1"/>
      <x v="2"/>
    </i>
    <i r="1">
      <x v="492"/>
      <x v="838"/>
      <x v="1"/>
      <x v="2"/>
    </i>
    <i r="1">
      <x v="531"/>
      <x v="769"/>
      <x v="1"/>
      <x v="2"/>
    </i>
    <i r="1">
      <x v="532"/>
      <x v="809"/>
      <x v="1"/>
      <x v="2"/>
    </i>
    <i r="1">
      <x v="553"/>
      <x v="770"/>
      <x v="1"/>
      <x v="2"/>
    </i>
    <i r="1">
      <x v="554"/>
      <x v="810"/>
      <x v="1"/>
      <x v="2"/>
    </i>
    <i r="1">
      <x v="556"/>
      <x v="839"/>
      <x v="1"/>
      <x v="2"/>
    </i>
    <i r="1">
      <x v="571"/>
      <x v="771"/>
      <x v="1"/>
      <x v="2"/>
    </i>
    <i r="1">
      <x v="572"/>
      <x v="811"/>
      <x v="1"/>
      <x v="2"/>
    </i>
    <i r="1">
      <x v="580"/>
      <x v="772"/>
      <x v="1"/>
      <x v="2"/>
    </i>
    <i r="1">
      <x v="581"/>
      <x v="812"/>
      <x v="1"/>
      <x v="2"/>
    </i>
    <i r="1">
      <x v="589"/>
      <x v="773"/>
      <x v="1"/>
      <x v="2"/>
    </i>
    <i r="1">
      <x v="590"/>
      <x v="813"/>
      <x v="1"/>
      <x v="2"/>
    </i>
    <i r="1">
      <x v="596"/>
      <x v="774"/>
      <x v="1"/>
      <x v="2"/>
    </i>
    <i r="1">
      <x v="597"/>
      <x v="814"/>
      <x v="1"/>
      <x v="2"/>
    </i>
    <i r="1">
      <x v="598"/>
      <x v="797"/>
      <x v="1"/>
      <x v="2"/>
    </i>
    <i r="1">
      <x v="603"/>
      <x v="815"/>
      <x v="1"/>
      <x v="2"/>
    </i>
    <i r="1">
      <x v="607"/>
      <x v="775"/>
      <x v="1"/>
      <x v="2"/>
    </i>
    <i r="1">
      <x v="608"/>
      <x v="816"/>
      <x v="1"/>
      <x v="2"/>
    </i>
    <i r="1">
      <x v="632"/>
      <x v="776"/>
      <x v="1"/>
      <x v="5"/>
    </i>
    <i r="1">
      <x v="633"/>
      <x v="817"/>
      <x v="1"/>
      <x v="5"/>
    </i>
    <i r="1">
      <x v="634"/>
      <x v="798"/>
      <x v="1"/>
      <x v="5"/>
    </i>
    <i r="1">
      <x v="663"/>
      <x v="777"/>
      <x v="1"/>
      <x v="5"/>
    </i>
    <i r="1">
      <x v="664"/>
      <x v="818"/>
      <x v="1"/>
      <x v="5"/>
    </i>
    <i r="1">
      <x v="665"/>
      <x v="799"/>
      <x v="1"/>
      <x v="5"/>
    </i>
    <i r="1">
      <x v="684"/>
      <x v="778"/>
      <x v="1"/>
      <x v="5"/>
    </i>
    <i r="1">
      <x v="688"/>
      <x v="779"/>
      <x v="1"/>
      <x v="5"/>
    </i>
    <i r="1">
      <x v="689"/>
      <x v="819"/>
      <x v="1"/>
      <x v="5"/>
    </i>
    <i r="1">
      <x v="695"/>
      <x v="820"/>
      <x v="1"/>
      <x v="5"/>
    </i>
    <i r="1">
      <x v="716"/>
      <x v="780"/>
      <x v="1"/>
      <x v="2"/>
    </i>
    <i r="1">
      <x v="717"/>
      <x v="821"/>
      <x v="1"/>
      <x v="2"/>
    </i>
    <i r="1">
      <x v="718"/>
      <x v="800"/>
      <x v="1"/>
      <x v="2"/>
    </i>
    <i r="1">
      <x v="750"/>
      <x v="781"/>
      <x v="1"/>
      <x v="2"/>
    </i>
    <i r="1">
      <x v="751"/>
      <x v="822"/>
      <x v="1"/>
      <x v="2"/>
    </i>
    <i r="1">
      <x v="752"/>
      <x v="801"/>
      <x v="1"/>
      <x v="2"/>
    </i>
    <i r="1">
      <x v="780"/>
      <x v="782"/>
      <x v="1"/>
      <x v="2"/>
    </i>
    <i r="1">
      <x v="781"/>
      <x v="823"/>
      <x v="1"/>
      <x v="2"/>
    </i>
    <i r="1">
      <x v="789"/>
      <x v="783"/>
      <x v="1"/>
      <x v="2"/>
    </i>
    <i r="1">
      <x v="790"/>
      <x v="824"/>
      <x v="1"/>
      <x v="2"/>
    </i>
    <i r="1">
      <x v="798"/>
      <x v="825"/>
      <x v="1"/>
      <x v="2"/>
    </i>
    <i r="1">
      <x v="800"/>
      <x v="784"/>
      <x v="1"/>
      <x v="5"/>
    </i>
    <i r="1">
      <x v="801"/>
      <x v="826"/>
      <x v="1"/>
      <x v="5"/>
    </i>
    <i r="1">
      <x v="807"/>
      <x v="785"/>
      <x v="1"/>
      <x v="5"/>
    </i>
    <i r="1">
      <x v="808"/>
      <x v="827"/>
      <x v="1"/>
      <x v="5"/>
    </i>
    <i r="1">
      <x v="822"/>
      <x v="786"/>
      <x v="1"/>
      <x v="5"/>
    </i>
    <i r="1">
      <x v="823"/>
      <x v="828"/>
      <x v="1"/>
      <x v="5"/>
    </i>
    <i r="1">
      <x v="824"/>
      <x v="802"/>
      <x v="1"/>
      <x v="5"/>
    </i>
    <i r="1">
      <x v="841"/>
      <x v="787"/>
      <x v="1"/>
      <x v="5"/>
    </i>
    <i r="1">
      <x v="842"/>
      <x v="829"/>
      <x v="1"/>
      <x v="5"/>
    </i>
    <i r="1">
      <x v="843"/>
      <x v="803"/>
      <x v="1"/>
      <x v="5"/>
    </i>
    <i r="1">
      <x v="869"/>
      <x v="405"/>
      <x v="1"/>
      <x v="5"/>
    </i>
    <i r="1">
      <x v="871"/>
      <x v="166"/>
      <x v="1"/>
      <x v="5"/>
    </i>
    <i r="1">
      <x v="872"/>
      <x v="788"/>
      <x v="1"/>
      <x v="5"/>
    </i>
    <i r="1">
      <x v="873"/>
      <x v="830"/>
      <x v="1"/>
      <x v="5"/>
    </i>
    <i r="1">
      <x v="874"/>
      <x v="804"/>
      <x v="1"/>
      <x v="5"/>
    </i>
    <i r="1">
      <x v="876"/>
      <x v="840"/>
      <x v="1"/>
      <x v="5"/>
    </i>
    <i r="1">
      <x v="885"/>
      <x v="1104"/>
      <x v="1"/>
      <x v="5"/>
    </i>
    <i r="1">
      <x v="963"/>
      <x v="789"/>
      <x v="1"/>
      <x v="5"/>
    </i>
    <i r="1">
      <x v="964"/>
      <x v="831"/>
      <x v="1"/>
      <x v="5"/>
    </i>
    <i r="1">
      <x v="988"/>
      <x v="404"/>
      <x v="1"/>
      <x v="5"/>
    </i>
    <i r="1">
      <x v="990"/>
      <x v="790"/>
      <x v="1"/>
      <x v="5"/>
    </i>
    <i r="1">
      <x v="991"/>
      <x v="832"/>
      <x v="1"/>
      <x v="5"/>
    </i>
    <i r="1">
      <x v="992"/>
      <x v="805"/>
      <x v="1"/>
      <x v="5"/>
    </i>
    <i r="1">
      <x v="1010"/>
      <x v="791"/>
      <x v="1"/>
      <x v="5"/>
    </i>
    <i r="1">
      <x v="1011"/>
      <x v="833"/>
      <x v="1"/>
      <x v="5"/>
    </i>
    <i r="1">
      <x v="1012"/>
      <x v="806"/>
      <x v="1"/>
      <x v="5"/>
    </i>
    <i r="1">
      <x v="1014"/>
      <x v="841"/>
      <x v="1"/>
      <x v="5"/>
    </i>
    <i r="1">
      <x v="1032"/>
      <x v="792"/>
      <x v="1"/>
      <x v="5"/>
    </i>
    <i r="1">
      <x v="1033"/>
      <x v="834"/>
      <x v="1"/>
      <x v="5"/>
    </i>
    <i r="1">
      <x v="1034"/>
      <x v="807"/>
      <x v="1"/>
      <x v="5"/>
    </i>
    <i r="1">
      <x v="1052"/>
      <x v="793"/>
      <x v="1"/>
      <x v="5"/>
    </i>
    <i r="1">
      <x v="1053"/>
      <x v="835"/>
      <x v="1"/>
      <x v="5"/>
    </i>
    <i r="1">
      <x v="1055"/>
      <x v="842"/>
      <x v="1"/>
      <x v="5"/>
    </i>
    <i r="1">
      <x v="1064"/>
      <x v="794"/>
      <x v="1"/>
      <x v="5"/>
    </i>
    <i r="1">
      <x v="1065"/>
      <x v="836"/>
      <x v="1"/>
      <x v="5"/>
    </i>
    <i r="1">
      <x v="1072"/>
      <x v="795"/>
      <x v="1"/>
      <x v="5"/>
    </i>
    <i r="1">
      <x v="1073"/>
      <x v="837"/>
      <x v="1"/>
      <x v="5"/>
    </i>
    <i>
      <x v="17"/>
      <x v="487"/>
      <x v="467"/>
      <x v="1"/>
      <x v="2"/>
    </i>
    <i r="1">
      <x v="530"/>
      <x v="419"/>
      <x v="1"/>
      <x v="2"/>
    </i>
    <i r="1">
      <x v="552"/>
      <x v="410"/>
      <x v="1"/>
      <x v="2"/>
    </i>
    <i r="1">
      <x v="558"/>
      <x v="715"/>
      <x v="1"/>
      <x v="2"/>
    </i>
    <i r="1">
      <x v="595"/>
      <x v="414"/>
      <x v="1"/>
      <x v="2"/>
    </i>
    <i r="1">
      <x v="631"/>
      <x v="406"/>
      <x v="1"/>
      <x v="5"/>
    </i>
    <i r="1">
      <x v="662"/>
      <x v="415"/>
      <x v="1"/>
      <x v="5"/>
    </i>
    <i r="1">
      <x v="715"/>
      <x v="416"/>
      <x v="1"/>
      <x v="2"/>
    </i>
    <i r="1">
      <x v="749"/>
      <x v="411"/>
      <x v="1"/>
      <x v="2"/>
    </i>
    <i r="1">
      <x v="756"/>
      <x v="1101"/>
      <x v="1"/>
      <x v="2"/>
    </i>
    <i r="1">
      <x v="757"/>
      <x v="745"/>
      <x v="1"/>
      <x v="2"/>
    </i>
    <i r="1">
      <x v="779"/>
      <x v="412"/>
      <x v="1"/>
      <x v="2"/>
    </i>
    <i r="1">
      <x v="821"/>
      <x v="409"/>
      <x v="1"/>
      <x v="5"/>
    </i>
    <i r="1">
      <x v="840"/>
      <x v="418"/>
      <x v="1"/>
      <x v="5"/>
    </i>
    <i r="1">
      <x v="870"/>
      <x v="417"/>
      <x v="1"/>
      <x v="5"/>
    </i>
    <i r="1">
      <x v="989"/>
      <x v="407"/>
      <x v="1"/>
      <x v="5"/>
    </i>
    <i r="1">
      <x v="1051"/>
      <x v="408"/>
      <x v="1"/>
      <x v="5"/>
    </i>
    <i r="1">
      <x v="1071"/>
      <x v="413"/>
      <x v="1"/>
      <x v="5"/>
    </i>
    <i>
      <x v="18"/>
      <x v="387"/>
      <x v="1170"/>
      <x v="1"/>
      <x v="1"/>
    </i>
    <i r="1">
      <x v="396"/>
      <x v="944"/>
      <x v="1"/>
      <x v="1"/>
    </i>
    <i r="1">
      <x v="398"/>
      <x v="885"/>
      <x v="1"/>
      <x v="1"/>
    </i>
    <i r="1">
      <x v="402"/>
      <x v="1093"/>
      <x v="1"/>
      <x v="1"/>
    </i>
    <i r="1">
      <x v="403"/>
      <x v="148"/>
      <x v="1"/>
      <x v="1"/>
    </i>
    <i r="1">
      <x v="404"/>
      <x v="1094"/>
      <x v="1"/>
      <x v="1"/>
    </i>
    <i r="1">
      <x v="405"/>
      <x v="103"/>
      <x v="1"/>
      <x v="1"/>
    </i>
    <i r="1">
      <x v="440"/>
      <x v="717"/>
      <x v="1"/>
      <x v="1"/>
    </i>
    <i>
      <x v="19"/>
      <x v="946"/>
      <x v="437"/>
      <x v="1"/>
      <x v="5"/>
    </i>
    <i r="1">
      <x v="948"/>
      <x v="1107"/>
      <x v="1"/>
      <x v="5"/>
    </i>
    <i r="1">
      <x v="949"/>
      <x v="1105"/>
      <x v="1"/>
      <x v="5"/>
    </i>
    <i r="1">
      <x v="950"/>
      <x v="1106"/>
      <x v="1"/>
      <x v="5"/>
    </i>
    <i r="1">
      <x v="951"/>
      <x v="765"/>
      <x v="1"/>
      <x v="5"/>
    </i>
    <i>
      <x v="20"/>
      <x v="493"/>
      <x v="371"/>
      <x v="1"/>
      <x v="2"/>
    </i>
    <i r="1">
      <x v="534"/>
      <x v="390"/>
      <x v="1"/>
      <x v="2"/>
    </i>
    <i r="1">
      <x v="557"/>
      <x v="380"/>
      <x v="1"/>
      <x v="2"/>
    </i>
    <i r="1">
      <x v="574"/>
      <x v="378"/>
      <x v="1"/>
      <x v="2"/>
    </i>
    <i r="1">
      <x v="583"/>
      <x v="379"/>
      <x v="1"/>
      <x v="2"/>
    </i>
    <i r="1">
      <x v="591"/>
      <x v="374"/>
      <x v="1"/>
      <x v="2"/>
    </i>
    <i r="1">
      <x v="600"/>
      <x v="384"/>
      <x v="1"/>
      <x v="2"/>
    </i>
    <i r="1">
      <x v="636"/>
      <x v="372"/>
      <x v="1"/>
      <x v="5"/>
    </i>
    <i r="1">
      <x v="667"/>
      <x v="386"/>
      <x v="1"/>
      <x v="5"/>
    </i>
    <i r="1">
      <x v="690"/>
      <x v="391"/>
      <x v="1"/>
      <x v="5"/>
    </i>
    <i r="1">
      <x v="720"/>
      <x v="387"/>
      <x v="1"/>
      <x v="2"/>
    </i>
    <i r="1">
      <x v="754"/>
      <x v="381"/>
      <x v="1"/>
      <x v="2"/>
    </i>
    <i r="1">
      <x v="783"/>
      <x v="383"/>
      <x v="1"/>
      <x v="2"/>
    </i>
    <i r="1">
      <x v="792"/>
      <x v="377"/>
      <x v="1"/>
      <x v="2"/>
    </i>
    <i r="1">
      <x v="826"/>
      <x v="376"/>
      <x v="1"/>
      <x v="5"/>
    </i>
    <i r="1">
      <x v="845"/>
      <x v="389"/>
      <x v="1"/>
      <x v="5"/>
    </i>
    <i r="1">
      <x v="877"/>
      <x v="388"/>
      <x v="1"/>
      <x v="5"/>
    </i>
    <i r="1">
      <x v="965"/>
      <x v="392"/>
      <x v="1"/>
      <x v="5"/>
    </i>
    <i r="1">
      <x v="994"/>
      <x v="373"/>
      <x v="1"/>
      <x v="5"/>
    </i>
    <i r="1">
      <x v="1015"/>
      <x v="385"/>
      <x v="1"/>
      <x v="5"/>
    </i>
    <i r="1">
      <x v="1056"/>
      <x v="375"/>
      <x v="1"/>
      <x v="5"/>
    </i>
    <i r="1">
      <x v="1067"/>
      <x v="382"/>
      <x v="1"/>
      <x v="5"/>
    </i>
    <i>
      <x v="21"/>
      <x v="15"/>
      <x v="1178"/>
      <x v="1"/>
      <x v="5"/>
    </i>
    <i r="1">
      <x v="117"/>
      <x v="1177"/>
      <x v="1"/>
      <x v="2"/>
    </i>
    <i r="1">
      <x v="494"/>
      <x v="1130"/>
      <x v="1"/>
      <x v="2"/>
    </i>
    <i r="1">
      <x v="497"/>
      <x v="304"/>
      <x v="1"/>
      <x v="2"/>
    </i>
    <i r="1">
      <x v="498"/>
      <x v="203"/>
      <x v="1"/>
      <x v="2"/>
    </i>
    <i r="1">
      <x v="499"/>
      <x v="202"/>
      <x v="1"/>
      <x v="2"/>
    </i>
    <i r="1">
      <x v="522"/>
      <x v="161"/>
      <x v="1"/>
      <x v="2"/>
    </i>
    <i r="1">
      <x v="523"/>
      <x v="162"/>
      <x v="1"/>
      <x v="2"/>
    </i>
    <i r="1">
      <x v="610"/>
      <x v="1133"/>
      <x v="1"/>
      <x v="2"/>
    </i>
    <i r="1">
      <x v="611"/>
      <x v="313"/>
      <x v="1"/>
      <x v="2"/>
    </i>
    <i r="1">
      <x v="668"/>
      <x v="1139"/>
      <x v="1"/>
      <x v="5"/>
    </i>
    <i r="1">
      <x v="676"/>
      <x v="1153"/>
      <x v="1"/>
      <x v="5"/>
    </i>
    <i r="1">
      <x v="696"/>
      <x v="1138"/>
      <x v="1"/>
      <x v="5"/>
    </i>
    <i r="1">
      <x v="724"/>
      <x v="1045"/>
      <x v="1"/>
      <x v="2"/>
    </i>
    <i r="1">
      <x v="729"/>
      <x v="1046"/>
      <x v="1"/>
      <x v="2"/>
    </i>
    <i r="1">
      <x v="755"/>
      <x v="1135"/>
      <x v="1"/>
      <x v="2"/>
    </i>
    <i r="1">
      <x v="761"/>
      <x v="760"/>
      <x v="1"/>
      <x v="2"/>
    </i>
    <i r="1">
      <x v="784"/>
      <x v="1136"/>
      <x v="1"/>
      <x v="2"/>
    </i>
    <i r="1">
      <x v="802"/>
      <x v="515"/>
      <x v="1"/>
      <x v="5"/>
    </i>
    <i r="1">
      <x v="827"/>
      <x v="1134"/>
      <x v="1"/>
      <x v="5"/>
    </i>
    <i r="1">
      <x v="878"/>
      <x v="1140"/>
      <x v="1"/>
      <x v="5"/>
    </i>
    <i r="1">
      <x v="886"/>
      <x v="73"/>
      <x v="1"/>
      <x v="5"/>
    </i>
    <i r="1">
      <x v="887"/>
      <x v="226"/>
      <x v="1"/>
      <x v="5"/>
    </i>
    <i r="1">
      <x v="893"/>
      <x v="299"/>
      <x v="1"/>
      <x v="5"/>
    </i>
    <i r="1">
      <x v="894"/>
      <x v="298"/>
      <x v="1"/>
      <x v="5"/>
    </i>
    <i r="1">
      <x v="897"/>
      <x v="300"/>
      <x v="1"/>
      <x v="5"/>
    </i>
    <i r="1">
      <x v="898"/>
      <x v="301"/>
      <x v="1"/>
      <x v="5"/>
    </i>
    <i r="1">
      <x v="899"/>
      <x v="302"/>
      <x v="1"/>
      <x v="5"/>
    </i>
    <i r="1">
      <x v="900"/>
      <x v="909"/>
      <x v="1"/>
      <x v="5"/>
    </i>
    <i r="1">
      <x v="901"/>
      <x v="908"/>
      <x v="1"/>
      <x v="5"/>
    </i>
    <i r="1">
      <x v="916"/>
      <x v="72"/>
      <x v="1"/>
      <x v="5"/>
    </i>
    <i r="1">
      <x v="917"/>
      <x v="71"/>
      <x v="1"/>
      <x v="5"/>
    </i>
    <i r="1">
      <x v="918"/>
      <x v="70"/>
      <x v="1"/>
      <x v="5"/>
    </i>
    <i r="1">
      <x v="929"/>
      <x v="924"/>
      <x v="1"/>
      <x v="5"/>
    </i>
    <i r="1">
      <x v="930"/>
      <x v="925"/>
      <x v="1"/>
      <x v="5"/>
    </i>
    <i r="1">
      <x v="931"/>
      <x v="926"/>
      <x v="1"/>
      <x v="5"/>
    </i>
    <i r="1">
      <x v="932"/>
      <x v="1145"/>
      <x v="1"/>
      <x v="5"/>
    </i>
    <i r="1">
      <x v="933"/>
      <x v="1146"/>
      <x v="1"/>
      <x v="5"/>
    </i>
    <i r="1">
      <x v="934"/>
      <x v="1147"/>
      <x v="1"/>
      <x v="5"/>
    </i>
    <i r="1">
      <x v="995"/>
      <x v="1131"/>
      <x v="1"/>
      <x v="5"/>
    </i>
    <i r="1">
      <x v="1002"/>
      <x v="649"/>
      <x v="1"/>
      <x v="5"/>
    </i>
    <i r="1">
      <x v="1016"/>
      <x v="1137"/>
      <x v="1"/>
      <x v="5"/>
    </i>
    <i r="1">
      <x v="1017"/>
      <x v="1171"/>
      <x v="1"/>
      <x v="5"/>
    </i>
    <i r="1">
      <x v="1057"/>
      <x v="1132"/>
      <x v="1"/>
      <x v="5"/>
    </i>
    <i>
      <x v="22"/>
      <x v="38"/>
      <x v="1179"/>
      <x v="1"/>
      <x v="5"/>
    </i>
    <i>
      <x v="23"/>
      <x v="399"/>
      <x v="155"/>
      <x v="1"/>
      <x v="1"/>
    </i>
    <i r="1">
      <x v="400"/>
      <x v="227"/>
      <x v="1"/>
      <x v="1"/>
    </i>
    <i r="1">
      <x v="429"/>
      <x v="910"/>
      <x v="1"/>
      <x v="1"/>
    </i>
    <i r="1">
      <x v="437"/>
      <x v="179"/>
      <x v="1"/>
      <x v="1"/>
    </i>
    <i r="1">
      <x v="513"/>
      <x v="721"/>
      <x v="1"/>
      <x v="2"/>
    </i>
    <i>
      <x v="24"/>
      <x v="7"/>
      <x v="470"/>
      <x v="1"/>
      <x v="5"/>
    </i>
    <i r="1">
      <x v="84"/>
      <x v="727"/>
      <x v="1"/>
      <x v="5"/>
    </i>
    <i r="1">
      <x v="484"/>
      <x v="471"/>
      <x v="1"/>
      <x v="2"/>
    </i>
    <i r="1">
      <x v="549"/>
      <x v="472"/>
      <x v="1"/>
      <x v="2"/>
    </i>
    <i r="1">
      <x v="628"/>
      <x v="473"/>
      <x v="1"/>
      <x v="5"/>
    </i>
    <i r="1">
      <x v="660"/>
      <x v="474"/>
      <x v="1"/>
      <x v="5"/>
    </i>
    <i r="1">
      <x v="712"/>
      <x v="475"/>
      <x v="1"/>
      <x v="2"/>
    </i>
    <i r="1">
      <x v="746"/>
      <x v="476"/>
      <x v="1"/>
      <x v="2"/>
    </i>
    <i r="1">
      <x v="866"/>
      <x v="477"/>
      <x v="1"/>
      <x v="5"/>
    </i>
    <i r="1">
      <x v="985"/>
      <x v="478"/>
      <x v="1"/>
      <x v="5"/>
    </i>
    <i r="1">
      <x v="1030"/>
      <x v="479"/>
      <x v="1"/>
      <x v="5"/>
    </i>
    <i r="1">
      <x v="1048"/>
      <x v="480"/>
      <x v="1"/>
      <x v="5"/>
    </i>
    <i>
      <x v="25"/>
      <x v="228"/>
      <x v="276"/>
      <x v="1"/>
      <x v="1"/>
    </i>
    <i>
      <x v="26"/>
      <x v="460"/>
      <x v="228"/>
      <x v="1"/>
      <x v="1"/>
    </i>
    <i>
      <x v="27"/>
      <x v="100"/>
      <x v="178"/>
      <x v="1"/>
      <x v="1"/>
    </i>
    <i>
      <x v="28"/>
      <x v="18"/>
      <x v="1143"/>
      <x v="1"/>
      <x v="1"/>
    </i>
    <i r="1">
      <x v="19"/>
      <x v="1144"/>
      <x v="1"/>
      <x v="5"/>
    </i>
    <i>
      <x v="29"/>
      <x v="95"/>
      <x v="352"/>
      <x v="1"/>
      <x v="1"/>
    </i>
    <i r="1">
      <x v="96"/>
      <x v="353"/>
      <x v="1"/>
      <x v="5"/>
    </i>
    <i r="1">
      <x v="97"/>
      <x v="757"/>
      <x v="1"/>
      <x v="1"/>
    </i>
    <i r="1">
      <x v="98"/>
      <x v="756"/>
      <x v="1"/>
      <x v="5"/>
    </i>
    <i r="1">
      <x v="122"/>
      <x v="964"/>
      <x v="1"/>
      <x v="2"/>
    </i>
    <i r="1">
      <x v="123"/>
      <x v="965"/>
      <x v="1"/>
      <x v="2"/>
    </i>
    <i>
      <x v="30"/>
      <x v="83"/>
      <x v="726"/>
      <x v="1"/>
      <x v="5"/>
    </i>
    <i r="1">
      <x v="109"/>
      <x v="224"/>
      <x v="1"/>
      <x v="1"/>
    </i>
    <i r="1">
      <x v="159"/>
      <x v="907"/>
      <x v="1"/>
      <x v="1"/>
    </i>
    <i r="1">
      <x v="163"/>
      <x v="856"/>
      <x v="1"/>
      <x v="1"/>
    </i>
    <i>
      <x v="31"/>
      <x v="390"/>
      <x v="981"/>
      <x v="1"/>
      <x v="1"/>
    </i>
    <i r="1">
      <x v="395"/>
      <x v="156"/>
      <x v="1"/>
      <x v="1"/>
    </i>
    <i r="1">
      <x v="397"/>
      <x v="170"/>
      <x v="1"/>
      <x v="1"/>
    </i>
    <i r="1">
      <x v="406"/>
      <x v="945"/>
      <x v="1"/>
      <x v="1"/>
    </i>
    <i>
      <x v="32"/>
      <x v="152"/>
      <x v="740"/>
      <x v="1"/>
      <x v="1"/>
    </i>
    <i r="1">
      <x v="153"/>
      <x v="739"/>
      <x v="1"/>
      <x v="2"/>
    </i>
    <i>
      <x v="33"/>
      <x v="230"/>
      <x v="177"/>
      <x v="1"/>
      <x v="1"/>
    </i>
    <i>
      <x v="34"/>
      <x v="101"/>
      <x v="1167"/>
      <x v="1"/>
      <x v="5"/>
    </i>
    <i r="1">
      <x v="131"/>
      <x v="906"/>
      <x v="1"/>
      <x v="1"/>
    </i>
    <i>
      <x v="35"/>
      <x v="58"/>
      <x v="357"/>
      <x v="1"/>
      <x v="5"/>
    </i>
    <i>
      <x v="36"/>
      <x v="201"/>
      <x v="191"/>
      <x v="1"/>
      <x v="1"/>
    </i>
    <i r="1">
      <x v="210"/>
      <x v="955"/>
      <x v="1"/>
      <x v="1"/>
    </i>
    <i r="1">
      <x v="286"/>
      <x v="979"/>
      <x v="2"/>
      <x/>
    </i>
    <i r="1">
      <x v="293"/>
      <x v="358"/>
      <x/>
      <x/>
    </i>
    <i r="1">
      <x v="294"/>
      <x v="720"/>
      <x/>
      <x/>
    </i>
    <i r="1">
      <x v="295"/>
      <x v="1055"/>
      <x/>
      <x/>
    </i>
    <i r="1">
      <x v="296"/>
      <x v="1054"/>
      <x/>
      <x/>
    </i>
    <i r="1">
      <x v="303"/>
      <x v="637"/>
      <x v="2"/>
      <x/>
    </i>
    <i r="1">
      <x v="304"/>
      <x v="1052"/>
      <x/>
      <x/>
    </i>
    <i r="1">
      <x v="323"/>
      <x v="1053"/>
      <x/>
      <x/>
    </i>
    <i r="1">
      <x v="324"/>
      <x v="1056"/>
      <x/>
      <x/>
    </i>
    <i>
      <x v="37"/>
      <x v="73"/>
      <x v="173"/>
      <x v="1"/>
      <x v="5"/>
    </i>
    <i r="1">
      <x v="193"/>
      <x v="174"/>
      <x v="1"/>
      <x v="1"/>
    </i>
    <i>
      <x v="38"/>
      <x v="32"/>
      <x v="767"/>
      <x v="1"/>
      <x v="1"/>
    </i>
    <i r="1">
      <x v="33"/>
      <x v="766"/>
      <x v="1"/>
      <x v="5"/>
    </i>
    <i>
      <x v="39"/>
      <x v="76"/>
      <x v="1161"/>
      <x v="1"/>
      <x v="5"/>
    </i>
    <i r="1">
      <x v="126"/>
      <x v="659"/>
      <x v="1"/>
      <x v="1"/>
    </i>
    <i r="1">
      <x v="127"/>
      <x v="658"/>
      <x v="1"/>
      <x v="1"/>
    </i>
    <i r="1">
      <x v="128"/>
      <x v="657"/>
      <x v="1"/>
      <x v="2"/>
    </i>
    <i>
      <x v="40"/>
      <x v="132"/>
      <x v="854"/>
      <x v="1"/>
      <x v="2"/>
    </i>
    <i>
      <x v="41"/>
      <x v="86"/>
      <x v="64"/>
      <x v="1"/>
      <x v="5"/>
    </i>
    <i r="1">
      <x v="87"/>
      <x v="65"/>
      <x v="1"/>
      <x v="5"/>
    </i>
    <i r="1">
      <x v="149"/>
      <x v="59"/>
      <x v="1"/>
      <x v="2"/>
    </i>
    <i r="1">
      <x v="150"/>
      <x v="62"/>
      <x v="1"/>
      <x v="2"/>
    </i>
    <i r="1">
      <x v="394"/>
      <x v="67"/>
      <x v="1"/>
      <x v="1"/>
    </i>
    <i r="1">
      <x v="431"/>
      <x v="58"/>
      <x v="1"/>
      <x v="1"/>
    </i>
    <i r="1">
      <x v="433"/>
      <x v="63"/>
      <x v="1"/>
      <x v="1"/>
    </i>
    <i r="1">
      <x v="439"/>
      <x v="66"/>
      <x v="1"/>
      <x v="1"/>
    </i>
    <i r="1">
      <x v="459"/>
      <x v="60"/>
      <x v="1"/>
      <x v="1"/>
    </i>
    <i>
      <x v="42"/>
      <x v="85"/>
      <x v="317"/>
      <x v="1"/>
      <x v="1"/>
    </i>
    <i r="1">
      <x v="104"/>
      <x v="172"/>
      <x v="1"/>
      <x v="1"/>
    </i>
    <i>
      <x v="43"/>
      <x v="105"/>
      <x v="1092"/>
      <x v="1"/>
      <x v="1"/>
    </i>
    <i r="1">
      <x v="155"/>
      <x v="193"/>
      <x v="1"/>
      <x v="1"/>
    </i>
    <i r="1">
      <x v="370"/>
      <x v="879"/>
      <x v="1"/>
      <x v="1"/>
    </i>
    <i>
      <x v="44"/>
      <x v="62"/>
      <x v="219"/>
      <x v="1"/>
      <x v="5"/>
    </i>
    <i r="1">
      <x v="67"/>
      <x v="1040"/>
      <x v="1"/>
      <x v="5"/>
    </i>
    <i r="1">
      <x v="88"/>
      <x v="648"/>
      <x v="1"/>
      <x v="5"/>
    </i>
    <i r="1">
      <x v="535"/>
      <x v="1120"/>
      <x v="1"/>
      <x v="2"/>
    </i>
    <i r="1">
      <x v="785"/>
      <x v="982"/>
      <x v="1"/>
      <x v="2"/>
    </i>
    <i>
      <x v="45"/>
      <x v="66"/>
      <x v="652"/>
      <x v="1"/>
      <x v="5"/>
    </i>
    <i>
      <x v="46"/>
      <x v="77"/>
      <x v="698"/>
      <x v="1"/>
      <x v="1"/>
    </i>
    <i>
      <x v="47"/>
      <x v="70"/>
      <x v="175"/>
      <x v="1"/>
      <x v="5"/>
    </i>
    <i r="1">
      <x v="78"/>
      <x v="1162"/>
      <x v="1"/>
      <x v="5"/>
    </i>
    <i r="1">
      <x v="79"/>
      <x v="1039"/>
      <x v="1"/>
      <x v="1"/>
    </i>
    <i r="1">
      <x v="108"/>
      <x v="1173"/>
      <x v="1"/>
      <x v="1"/>
    </i>
    <i r="1">
      <x v="134"/>
      <x v="1117"/>
      <x v="1"/>
      <x v="2"/>
    </i>
    <i r="1">
      <x v="145"/>
      <x v="974"/>
      <x v="1"/>
      <x v="1"/>
    </i>
    <i r="1">
      <x v="154"/>
      <x v="305"/>
      <x v="1"/>
      <x v="2"/>
    </i>
    <i r="1">
      <x v="157"/>
      <x v="942"/>
      <x v="1"/>
      <x v="2"/>
    </i>
    <i>
      <x v="48"/>
      <x v="393"/>
      <x v="182"/>
      <x v="1"/>
      <x v="1"/>
    </i>
    <i>
      <x v="49"/>
      <x v="47"/>
      <x v="1174"/>
      <x v="1"/>
      <x v="5"/>
    </i>
    <i r="1">
      <x v="56"/>
      <x v="171"/>
      <x v="1"/>
      <x v="5"/>
    </i>
    <i r="1">
      <x v="65"/>
      <x v="1103"/>
      <x v="1"/>
      <x v="5"/>
    </i>
    <i r="1">
      <x v="130"/>
      <x v="201"/>
      <x v="1"/>
      <x v="2"/>
    </i>
    <i>
      <x v="50"/>
      <x v="52"/>
      <x v="930"/>
      <x v="1"/>
      <x v="1"/>
    </i>
    <i r="1">
      <x v="54"/>
      <x v="932"/>
      <x v="1"/>
      <x v="5"/>
    </i>
    <i r="1">
      <x v="55"/>
      <x v="931"/>
      <x v="1"/>
      <x v="5"/>
    </i>
    <i>
      <x v="51"/>
      <x v="37"/>
      <x v="743"/>
      <x v="1"/>
      <x v="1"/>
    </i>
    <i r="1">
      <x v="146"/>
      <x v="853"/>
      <x v="1"/>
      <x v="1"/>
    </i>
    <i>
      <x v="52"/>
      <x v="94"/>
      <x v="153"/>
      <x v="1"/>
      <x v="5"/>
    </i>
    <i r="1">
      <x v="102"/>
      <x v="650"/>
      <x v="1"/>
      <x v="5"/>
    </i>
    <i r="1">
      <x v="103"/>
      <x v="1042"/>
      <x v="1"/>
      <x v="5"/>
    </i>
    <i r="1">
      <x v="107"/>
      <x v="154"/>
      <x v="1"/>
      <x v="5"/>
    </i>
    <i r="1">
      <x v="156"/>
      <x v="719"/>
      <x v="1"/>
      <x v="2"/>
    </i>
    <i r="1">
      <x v="161"/>
      <x v="855"/>
      <x v="1"/>
      <x v="2"/>
    </i>
    <i r="1">
      <x v="162"/>
      <x v="941"/>
      <x v="1"/>
      <x v="2"/>
    </i>
    <i>
      <x v="53"/>
      <x v="61"/>
      <x v="306"/>
      <x v="1"/>
      <x v="5"/>
    </i>
    <i r="1">
      <x v="63"/>
      <x v="214"/>
      <x v="1"/>
      <x v="5"/>
    </i>
    <i r="1">
      <x v="68"/>
      <x v="1102"/>
      <x v="1"/>
      <x v="5"/>
    </i>
    <i r="1">
      <x v="89"/>
      <x v="213"/>
      <x v="1"/>
      <x v="5"/>
    </i>
    <i r="1">
      <x v="90"/>
      <x v="215"/>
      <x v="1"/>
      <x v="5"/>
    </i>
    <i r="1">
      <x v="91"/>
      <x v="307"/>
      <x v="1"/>
      <x v="5"/>
    </i>
    <i r="1">
      <x v="99"/>
      <x v="1099"/>
      <x v="1"/>
      <x v="5"/>
    </i>
    <i r="1">
      <x v="828"/>
      <x v="315"/>
      <x v="1"/>
      <x v="5"/>
    </i>
    <i r="1">
      <x v="846"/>
      <x v="653"/>
      <x v="1"/>
      <x v="5"/>
    </i>
    <i r="1">
      <x v="888"/>
      <x v="1154"/>
      <x v="1"/>
      <x v="5"/>
    </i>
    <i r="1">
      <x v="890"/>
      <x v="102"/>
      <x v="1"/>
      <x v="5"/>
    </i>
    <i r="1">
      <x v="909"/>
      <x v="695"/>
      <x v="1"/>
      <x v="5"/>
    </i>
    <i>
      <x v="54"/>
      <x v="503"/>
      <x v="204"/>
      <x v="1"/>
      <x v="2"/>
    </i>
    <i r="1">
      <x v="504"/>
      <x v="758"/>
      <x v="1"/>
      <x v="2"/>
    </i>
    <i r="1">
      <x v="725"/>
      <x v="1109"/>
      <x v="1"/>
      <x v="2"/>
    </i>
    <i>
      <x v="55"/>
      <x v="758"/>
      <x v="1128"/>
      <x v="1"/>
      <x v="2"/>
    </i>
    <i>
      <x v="56"/>
      <x v="20"/>
      <x v="1089"/>
      <x v="1"/>
      <x v="5"/>
    </i>
    <i r="1">
      <x v="21"/>
      <x v="1087"/>
      <x v="1"/>
      <x v="5"/>
    </i>
    <i r="1">
      <x v="883"/>
      <x v="1088"/>
      <x v="1"/>
      <x v="5"/>
    </i>
    <i>
      <x v="57"/>
      <x v="22"/>
      <x v="1058"/>
      <x v="1"/>
      <x v="5"/>
    </i>
    <i r="1">
      <x v="24"/>
      <x v="1064"/>
      <x v="1"/>
      <x v="5"/>
    </i>
    <i r="1">
      <x v="25"/>
      <x v="1067"/>
      <x v="1"/>
      <x v="5"/>
    </i>
    <i r="1">
      <x v="26"/>
      <x v="1068"/>
      <x v="1"/>
      <x v="5"/>
    </i>
    <i r="1">
      <x v="27"/>
      <x v="1066"/>
      <x v="1"/>
      <x v="5"/>
    </i>
    <i r="1">
      <x v="28"/>
      <x v="1084"/>
      <x v="1"/>
      <x v="5"/>
    </i>
    <i r="1">
      <x v="35"/>
      <x v="1083"/>
      <x v="1"/>
      <x v="5"/>
    </i>
    <i r="1">
      <x v="36"/>
      <x v="1063"/>
      <x v="1"/>
      <x v="5"/>
    </i>
    <i r="1">
      <x v="39"/>
      <x v="1076"/>
      <x v="1"/>
      <x v="5"/>
    </i>
    <i r="1">
      <x v="40"/>
      <x v="1059"/>
      <x v="1"/>
      <x v="5"/>
    </i>
    <i r="1">
      <x v="41"/>
      <x v="1060"/>
      <x v="1"/>
      <x v="5"/>
    </i>
    <i r="1">
      <x v="42"/>
      <x v="1065"/>
      <x v="1"/>
      <x v="5"/>
    </i>
    <i r="1">
      <x v="43"/>
      <x v="1077"/>
      <x v="1"/>
      <x v="5"/>
    </i>
    <i r="1">
      <x v="44"/>
      <x v="1082"/>
      <x v="1"/>
      <x v="5"/>
    </i>
    <i r="1">
      <x v="45"/>
      <x v="1061"/>
      <x v="1"/>
      <x v="5"/>
    </i>
    <i r="1">
      <x v="46"/>
      <x v="1085"/>
      <x v="1"/>
      <x v="5"/>
    </i>
    <i r="1">
      <x v="48"/>
      <x v="1073"/>
      <x v="1"/>
      <x v="5"/>
    </i>
    <i r="1">
      <x v="49"/>
      <x v="1072"/>
      <x v="1"/>
      <x v="5"/>
    </i>
    <i r="1">
      <x v="50"/>
      <x v="1070"/>
      <x v="1"/>
      <x v="5"/>
    </i>
    <i r="1">
      <x v="51"/>
      <x v="1071"/>
      <x v="1"/>
      <x v="5"/>
    </i>
    <i r="1">
      <x v="53"/>
      <x v="1078"/>
      <x v="1"/>
      <x v="5"/>
    </i>
    <i r="1">
      <x v="57"/>
      <x v="1062"/>
      <x v="1"/>
      <x v="5"/>
    </i>
    <i r="1">
      <x v="64"/>
      <x v="1069"/>
      <x v="1"/>
      <x v="5"/>
    </i>
    <i r="1">
      <x v="74"/>
      <x v="1079"/>
      <x v="1"/>
      <x v="5"/>
    </i>
    <i r="1">
      <x v="75"/>
      <x v="1081"/>
      <x v="1"/>
      <x v="5"/>
    </i>
    <i r="1">
      <x v="80"/>
      <x v="1086"/>
      <x v="1"/>
      <x v="5"/>
    </i>
    <i r="1">
      <x v="81"/>
      <x v="1074"/>
      <x v="1"/>
      <x v="5"/>
    </i>
    <i r="1">
      <x v="82"/>
      <x v="1075"/>
      <x v="1"/>
      <x v="5"/>
    </i>
    <i r="1">
      <x v="669"/>
      <x v="1080"/>
      <x v="1"/>
      <x v="5"/>
    </i>
    <i>
      <x v="58"/>
      <x v="14"/>
      <x v="954"/>
      <x v="1"/>
      <x v="5"/>
    </i>
    <i r="1">
      <x v="116"/>
      <x v="953"/>
      <x v="1"/>
      <x v="2"/>
    </i>
    <i>
      <x v="59"/>
      <x v="121"/>
      <x v="184"/>
      <x v="1"/>
      <x v="2"/>
    </i>
    <i r="1">
      <x v="124"/>
      <x v="186"/>
      <x v="1"/>
      <x v="1"/>
    </i>
    <i r="1">
      <x v="125"/>
      <x v="185"/>
      <x v="1"/>
      <x v="2"/>
    </i>
    <i r="1">
      <x v="435"/>
      <x v="199"/>
      <x v="1"/>
      <x v="1"/>
    </i>
    <i r="1">
      <x v="496"/>
      <x v="187"/>
      <x v="1"/>
      <x v="2"/>
    </i>
    <i>
      <x v="60"/>
      <x v="441"/>
      <x v="194"/>
      <x v="1"/>
      <x v="1"/>
    </i>
    <i>
      <x v="61"/>
      <x v="106"/>
      <x v="937"/>
      <x v="1"/>
      <x v="1"/>
    </i>
    <i>
      <x v="62"/>
      <x v="430"/>
      <x v="180"/>
      <x v="1"/>
      <x v="1"/>
    </i>
    <i>
      <x v="63"/>
      <x v="69"/>
      <x v="1121"/>
      <x v="1"/>
      <x v="1"/>
    </i>
    <i r="1">
      <x v="191"/>
      <x v="1123"/>
      <x v="1"/>
      <x v="1"/>
    </i>
    <i r="1">
      <x v="391"/>
      <x v="1122"/>
      <x v="1"/>
      <x v="1"/>
    </i>
    <i>
      <x v="64"/>
      <x v="392"/>
      <x v="351"/>
      <x v="1"/>
      <x v="1"/>
    </i>
    <i>
      <x v="65"/>
      <x v="135"/>
      <x v="1050"/>
      <x v="1"/>
      <x v="2"/>
    </i>
    <i r="1">
      <x v="139"/>
      <x v="1044"/>
      <x v="1"/>
      <x v="2"/>
    </i>
    <i r="1">
      <x v="140"/>
      <x v="1048"/>
      <x v="1"/>
      <x v="2"/>
    </i>
    <i r="1">
      <x v="141"/>
      <x v="928"/>
      <x v="1"/>
      <x v="2"/>
    </i>
    <i r="1">
      <x v="142"/>
      <x v="929"/>
      <x v="1"/>
      <x v="2"/>
    </i>
    <i r="1">
      <x v="143"/>
      <x v="1049"/>
      <x v="1"/>
      <x v="2"/>
    </i>
    <i>
      <x v="66"/>
      <x v="144"/>
      <x v="220"/>
      <x v="1"/>
      <x v="1"/>
    </i>
    <i>
      <x v="67"/>
      <x v="165"/>
      <x v="913"/>
      <x v="1"/>
      <x v="1"/>
    </i>
    <i r="1">
      <x v="166"/>
      <x v="914"/>
      <x v="1"/>
      <x v="3"/>
    </i>
    <i r="1">
      <x v="168"/>
      <x v="912"/>
      <x v="1"/>
      <x v="3"/>
    </i>
    <i r="1">
      <x v="728"/>
      <x v="911"/>
      <x v="1"/>
      <x v="2"/>
    </i>
    <i>
      <x v="68"/>
      <x v="438"/>
      <x v="181"/>
      <x v="1"/>
      <x v="1"/>
    </i>
    <i>
      <x v="69"/>
      <x v="386"/>
      <x v="361"/>
      <x v="1"/>
      <x v="1"/>
    </i>
    <i r="1">
      <x v="388"/>
      <x v="1169"/>
      <x v="1"/>
      <x v="1"/>
    </i>
    <i>
      <x v="70"/>
      <x v="947"/>
      <x v="744"/>
      <x v="1"/>
      <x v="5"/>
    </i>
    <i>
      <x v="71"/>
      <x v="211"/>
      <x v="850"/>
      <x v="1"/>
      <x v="1"/>
    </i>
    <i r="1">
      <x v="212"/>
      <x v="849"/>
      <x v="1"/>
      <x v="1"/>
    </i>
    <i r="1">
      <x v="213"/>
      <x v="852"/>
      <x v="1"/>
      <x v="1"/>
    </i>
    <i r="1">
      <x v="214"/>
      <x v="851"/>
      <x v="1"/>
      <x v="1"/>
    </i>
    <i>
      <x v="72"/>
      <x v="847"/>
      <x v="845"/>
      <x v="2"/>
      <x v="5"/>
    </i>
    <i r="1">
      <x v="860"/>
      <x v="592"/>
      <x v="2"/>
      <x v="5"/>
    </i>
    <i r="1">
      <x v="980"/>
      <x v="593"/>
      <x v="2"/>
      <x v="5"/>
    </i>
    <i r="1">
      <x v="1083"/>
      <x v="594"/>
      <x v="2"/>
      <x v="4"/>
    </i>
    <i r="1">
      <x v="1093"/>
      <x v="980"/>
      <x v="2"/>
      <x v="4"/>
    </i>
    <i r="1">
      <x v="1150"/>
      <x v="595"/>
      <x v="2"/>
      <x v="4"/>
    </i>
    <i>
      <x v="73"/>
      <x v="913"/>
      <x v="1119"/>
      <x v="2"/>
      <x v="5"/>
    </i>
    <i r="1">
      <x v="1099"/>
      <x v="320"/>
      <x v="2"/>
      <x v="4"/>
    </i>
    <i r="1">
      <x v="1125"/>
      <x v="565"/>
      <x v="2"/>
      <x v="4"/>
    </i>
    <i r="1">
      <x v="1157"/>
      <x v="318"/>
      <x v="2"/>
      <x v="4"/>
    </i>
    <i r="1">
      <x v="1177"/>
      <x v="319"/>
      <x v="2"/>
      <x v="4"/>
    </i>
    <i>
      <x v="74"/>
      <x v="461"/>
      <x v="978"/>
      <x v="2"/>
      <x v="1"/>
    </i>
    <i r="1">
      <x v="469"/>
      <x v="1118"/>
      <x v="2"/>
      <x v="4"/>
    </i>
    <i r="1">
      <x v="612"/>
      <x v="977"/>
      <x v="2"/>
      <x v="2"/>
    </i>
    <i r="1">
      <x v="889"/>
      <x v="693"/>
      <x v="2"/>
      <x v="5"/>
    </i>
    <i r="1">
      <x v="927"/>
      <x v="688"/>
      <x v="2"/>
      <x v="5"/>
    </i>
    <i r="1">
      <x v="939"/>
      <x v="987"/>
      <x v="2"/>
      <x v="5"/>
    </i>
    <i r="1">
      <x v="940"/>
      <x v="1041"/>
      <x v="2"/>
      <x v="5"/>
    </i>
    <i r="1">
      <x v="996"/>
      <x v="687"/>
      <x v="2"/>
      <x v="5"/>
    </i>
    <i r="1">
      <x v="1094"/>
      <x v="988"/>
      <x v="2"/>
      <x v="4"/>
    </i>
    <i r="1">
      <x v="1095"/>
      <x v="506"/>
      <x v="2"/>
      <x v="4"/>
    </i>
    <i r="1">
      <x v="1100"/>
      <x v="686"/>
      <x v="2"/>
      <x v="4"/>
    </i>
    <i r="1">
      <x v="1155"/>
      <x v="104"/>
      <x v="2"/>
      <x v="4"/>
    </i>
    <i>
      <x v="75"/>
      <x v="482"/>
      <x v="625"/>
      <x v="2"/>
      <x v="2"/>
    </i>
    <i r="1">
      <x v="547"/>
      <x v="630"/>
      <x v="2"/>
      <x v="2"/>
    </i>
    <i r="1">
      <x v="626"/>
      <x v="626"/>
      <x v="2"/>
      <x v="5"/>
    </i>
    <i r="1">
      <x v="658"/>
      <x v="624"/>
      <x v="2"/>
      <x v="5"/>
    </i>
    <i r="1">
      <x v="675"/>
      <x v="1110"/>
      <x v="2"/>
      <x v="5"/>
    </i>
    <i r="1">
      <x v="677"/>
      <x v="1129"/>
      <x v="2"/>
      <x v="5"/>
    </i>
    <i r="1">
      <x v="710"/>
      <x v="635"/>
      <x v="2"/>
      <x v="2"/>
    </i>
    <i r="1">
      <x v="744"/>
      <x v="632"/>
      <x v="2"/>
      <x v="2"/>
    </i>
    <i r="1">
      <x v="819"/>
      <x v="628"/>
      <x v="2"/>
      <x v="5"/>
    </i>
    <i r="1">
      <x v="838"/>
      <x v="1037"/>
      <x v="2"/>
      <x v="5"/>
    </i>
    <i r="1">
      <x v="863"/>
      <x v="636"/>
      <x v="2"/>
      <x v="5"/>
    </i>
    <i r="1">
      <x v="864"/>
      <x v="644"/>
      <x v="2"/>
      <x v="5"/>
    </i>
    <i r="1">
      <x v="921"/>
      <x v="511"/>
      <x v="2"/>
      <x v="5"/>
    </i>
    <i r="1">
      <x v="983"/>
      <x v="627"/>
      <x v="2"/>
      <x v="5"/>
    </i>
    <i r="1">
      <x v="1075"/>
      <x v="622"/>
      <x v="2"/>
      <x v="4"/>
    </i>
    <i r="1">
      <x v="1091"/>
      <x v="633"/>
      <x v="2"/>
      <x v="4"/>
    </i>
    <i r="1">
      <x v="1096"/>
      <x v="935"/>
      <x v="2"/>
      <x v="4"/>
    </i>
    <i r="1">
      <x v="1104"/>
      <x v="1126"/>
      <x v="2"/>
      <x v="4"/>
    </i>
    <i r="1">
      <x v="1106"/>
      <x v="512"/>
      <x v="2"/>
      <x v="4"/>
    </i>
    <i r="1">
      <x v="1107"/>
      <x v="934"/>
      <x v="2"/>
      <x v="4"/>
    </i>
    <i r="1">
      <x v="1108"/>
      <x v="933"/>
      <x v="2"/>
      <x v="4"/>
    </i>
    <i r="1">
      <x v="1121"/>
      <x v="629"/>
      <x v="2"/>
      <x v="4"/>
    </i>
    <i r="1">
      <x v="1124"/>
      <x v="623"/>
      <x v="2"/>
      <x v="4"/>
    </i>
    <i r="1">
      <x v="1135"/>
      <x v="634"/>
      <x v="2"/>
      <x v="4"/>
    </i>
    <i r="1">
      <x v="1140"/>
      <x v="672"/>
      <x v="2"/>
      <x v="4"/>
    </i>
    <i r="1">
      <x v="1142"/>
      <x v="620"/>
      <x v="2"/>
      <x v="4"/>
    </i>
    <i r="1">
      <x v="1160"/>
      <x v="621"/>
      <x v="2"/>
      <x v="4"/>
    </i>
    <i r="1">
      <x v="1174"/>
      <x v="631"/>
      <x v="2"/>
      <x v="4"/>
    </i>
    <i>
      <x v="76"/>
      <x v="13"/>
      <x v="197"/>
      <x v="2"/>
      <x v="5"/>
    </i>
    <i r="1">
      <x v="115"/>
      <x v="195"/>
      <x v="2"/>
      <x v="2"/>
    </i>
    <i r="1">
      <x v="173"/>
      <x v="196"/>
      <x v="2"/>
      <x v="4"/>
    </i>
    <i r="1">
      <x v="519"/>
      <x v="684"/>
      <x v="2"/>
      <x v="2"/>
    </i>
    <i r="1">
      <x v="521"/>
      <x v="682"/>
      <x v="2"/>
      <x v="2"/>
    </i>
    <i r="1">
      <x v="679"/>
      <x v="692"/>
      <x v="2"/>
      <x v="5"/>
    </i>
    <i r="1">
      <x v="760"/>
      <x v="683"/>
      <x v="2"/>
      <x v="2"/>
    </i>
    <i r="1">
      <x v="923"/>
      <x v="685"/>
      <x v="2"/>
      <x v="5"/>
    </i>
    <i r="1">
      <x v="935"/>
      <x v="689"/>
      <x v="2"/>
      <x v="5"/>
    </i>
    <i r="1">
      <x v="936"/>
      <x v="694"/>
      <x v="2"/>
      <x v="5"/>
    </i>
    <i r="1">
      <x v="937"/>
      <x v="690"/>
      <x v="2"/>
      <x v="5"/>
    </i>
    <i r="1">
      <x v="1003"/>
      <x v="691"/>
      <x v="2"/>
      <x v="5"/>
    </i>
    <i>
      <x v="77"/>
      <x v="158"/>
      <x v="764"/>
      <x v="2"/>
      <x v="2"/>
    </i>
    <i r="1">
      <x v="160"/>
      <x v="674"/>
      <x v="2"/>
      <x v="2"/>
    </i>
    <i r="1">
      <x v="180"/>
      <x v="939"/>
      <x v="2"/>
      <x v="4"/>
    </i>
    <i r="1">
      <x v="478"/>
      <x v="582"/>
      <x v="2"/>
      <x v="2"/>
    </i>
    <i r="1">
      <x v="479"/>
      <x v="518"/>
      <x v="2"/>
      <x v="2"/>
    </i>
    <i r="1">
      <x v="480"/>
      <x v="554"/>
      <x v="2"/>
      <x v="2"/>
    </i>
    <i r="1">
      <x v="542"/>
      <x v="581"/>
      <x v="2"/>
      <x v="2"/>
    </i>
    <i r="1">
      <x v="543"/>
      <x v="523"/>
      <x v="2"/>
      <x v="2"/>
    </i>
    <i r="1">
      <x v="544"/>
      <x v="558"/>
      <x v="2"/>
      <x v="2"/>
    </i>
    <i r="1">
      <x v="565"/>
      <x v="705"/>
      <x v="2"/>
      <x v="2"/>
    </i>
    <i r="1">
      <x v="622"/>
      <x v="583"/>
      <x v="2"/>
      <x v="5"/>
    </i>
    <i r="1">
      <x v="623"/>
      <x v="519"/>
      <x v="2"/>
      <x v="5"/>
    </i>
    <i r="1">
      <x v="624"/>
      <x v="555"/>
      <x v="2"/>
      <x v="5"/>
    </i>
    <i r="1">
      <x v="654"/>
      <x v="588"/>
      <x v="2"/>
      <x v="5"/>
    </i>
    <i r="1">
      <x v="655"/>
      <x v="526"/>
      <x v="2"/>
      <x v="5"/>
    </i>
    <i r="1">
      <x v="656"/>
      <x v="560"/>
      <x v="2"/>
      <x v="5"/>
    </i>
    <i r="1">
      <x v="705"/>
      <x v="590"/>
      <x v="2"/>
      <x v="2"/>
    </i>
    <i r="1">
      <x v="706"/>
      <x v="528"/>
      <x v="2"/>
      <x v="2"/>
    </i>
    <i r="1">
      <x v="707"/>
      <x v="562"/>
      <x v="2"/>
      <x v="2"/>
    </i>
    <i r="1">
      <x v="739"/>
      <x v="586"/>
      <x v="2"/>
      <x v="2"/>
    </i>
    <i r="1">
      <x v="740"/>
      <x v="524"/>
      <x v="2"/>
      <x v="2"/>
    </i>
    <i r="1">
      <x v="741"/>
      <x v="559"/>
      <x v="2"/>
      <x v="2"/>
    </i>
    <i r="1">
      <x v="759"/>
      <x v="976"/>
      <x v="2"/>
      <x v="2"/>
    </i>
    <i r="1">
      <x v="772"/>
      <x v="587"/>
      <x v="2"/>
      <x v="2"/>
    </i>
    <i r="1">
      <x v="773"/>
      <x v="525"/>
      <x v="2"/>
      <x v="2"/>
    </i>
    <i r="1">
      <x v="774"/>
      <x v="553"/>
      <x v="2"/>
      <x v="2"/>
    </i>
    <i r="1">
      <x v="816"/>
      <x v="585"/>
      <x v="2"/>
      <x v="5"/>
    </i>
    <i r="1">
      <x v="817"/>
      <x v="522"/>
      <x v="2"/>
      <x v="5"/>
    </i>
    <i r="1">
      <x v="818"/>
      <x v="557"/>
      <x v="2"/>
      <x v="5"/>
    </i>
    <i r="1">
      <x v="836"/>
      <x v="529"/>
      <x v="2"/>
      <x v="5"/>
    </i>
    <i r="1">
      <x v="837"/>
      <x v="563"/>
      <x v="2"/>
      <x v="5"/>
    </i>
    <i r="1">
      <x v="857"/>
      <x v="591"/>
      <x v="2"/>
      <x v="5"/>
    </i>
    <i r="1">
      <x v="858"/>
      <x v="530"/>
      <x v="2"/>
      <x v="5"/>
    </i>
    <i r="1">
      <x v="859"/>
      <x v="564"/>
      <x v="2"/>
      <x v="5"/>
    </i>
    <i r="1">
      <x v="960"/>
      <x v="531"/>
      <x v="2"/>
      <x v="5"/>
    </i>
    <i r="1">
      <x v="977"/>
      <x v="584"/>
      <x v="2"/>
      <x v="5"/>
    </i>
    <i r="1">
      <x v="978"/>
      <x v="520"/>
      <x v="2"/>
      <x v="5"/>
    </i>
    <i r="1">
      <x v="979"/>
      <x v="556"/>
      <x v="2"/>
      <x v="5"/>
    </i>
    <i r="1">
      <x v="1025"/>
      <x v="589"/>
      <x v="2"/>
      <x v="5"/>
    </i>
    <i r="1">
      <x v="1026"/>
      <x v="527"/>
      <x v="2"/>
      <x v="5"/>
    </i>
    <i r="1">
      <x v="1027"/>
      <x v="561"/>
      <x v="2"/>
      <x v="5"/>
    </i>
    <i r="1">
      <x v="1039"/>
      <x v="574"/>
      <x v="2"/>
      <x v="5"/>
    </i>
    <i r="1">
      <x v="1042"/>
      <x v="671"/>
      <x v="2"/>
      <x v="5"/>
    </i>
    <i r="1">
      <x v="1047"/>
      <x v="521"/>
      <x v="2"/>
      <x v="5"/>
    </i>
    <i r="1">
      <x v="1080"/>
      <x v="571"/>
      <x v="2"/>
      <x v="4"/>
    </i>
    <i r="1">
      <x v="1081"/>
      <x v="642"/>
      <x v="2"/>
      <x v="4"/>
    </i>
    <i r="1">
      <x v="1082"/>
      <x v="551"/>
      <x v="2"/>
      <x v="4"/>
    </i>
    <i r="1">
      <x v="1090"/>
      <x v="573"/>
      <x v="2"/>
      <x v="4"/>
    </i>
    <i r="1">
      <x v="1111"/>
      <x v="279"/>
      <x v="2"/>
      <x v="4"/>
    </i>
    <i r="1">
      <x v="1115"/>
      <x v="568"/>
      <x v="2"/>
      <x v="4"/>
    </i>
    <i r="1">
      <x v="1116"/>
      <x v="639"/>
      <x v="2"/>
      <x v="4"/>
    </i>
    <i r="1">
      <x v="1130"/>
      <x v="572"/>
      <x v="2"/>
      <x v="4"/>
    </i>
    <i r="1">
      <x v="1131"/>
      <x v="643"/>
      <x v="2"/>
      <x v="4"/>
    </i>
    <i r="1">
      <x v="1132"/>
      <x v="552"/>
      <x v="2"/>
      <x v="4"/>
    </i>
    <i r="1">
      <x v="1147"/>
      <x v="569"/>
      <x v="2"/>
      <x v="4"/>
    </i>
    <i r="1">
      <x v="1148"/>
      <x v="640"/>
      <x v="2"/>
      <x v="4"/>
    </i>
    <i r="1">
      <x v="1149"/>
      <x v="549"/>
      <x v="2"/>
      <x v="4"/>
    </i>
    <i r="1">
      <x v="1166"/>
      <x v="570"/>
      <x v="2"/>
      <x v="4"/>
    </i>
    <i r="1">
      <x v="1167"/>
      <x v="641"/>
      <x v="2"/>
      <x v="4"/>
    </i>
    <i r="1">
      <x v="1168"/>
      <x v="550"/>
      <x v="2"/>
      <x v="4"/>
    </i>
    <i r="1">
      <x v="1178"/>
      <x v="983"/>
      <x v="2"/>
      <x v="4"/>
    </i>
    <i>
      <x v="78"/>
      <x v="59"/>
      <x v="952"/>
      <x v="2"/>
      <x v="5"/>
    </i>
    <i r="1">
      <x v="133"/>
      <x v="951"/>
      <x v="2"/>
      <x v="2"/>
    </i>
    <i r="1">
      <x v="1098"/>
      <x v="948"/>
      <x v="2"/>
      <x v="4"/>
    </i>
    <i r="1">
      <x v="1138"/>
      <x v="950"/>
      <x v="2"/>
      <x v="4"/>
    </i>
    <i r="1">
      <x v="1139"/>
      <x v="949"/>
      <x v="2"/>
      <x v="4"/>
    </i>
    <i r="1">
      <x v="1156"/>
      <x v="946"/>
      <x v="2"/>
      <x v="4"/>
    </i>
    <i r="1">
      <x v="1176"/>
      <x v="947"/>
      <x v="2"/>
      <x v="4"/>
    </i>
    <i>
      <x v="79"/>
      <x v="17"/>
      <x v="704"/>
      <x v="2"/>
      <x v="5"/>
    </i>
    <i r="1">
      <x v="34"/>
      <x v="701"/>
      <x v="2"/>
      <x v="5"/>
    </i>
    <i r="1">
      <x v="119"/>
      <x v="702"/>
      <x v="2"/>
      <x v="2"/>
    </i>
    <i r="1">
      <x v="120"/>
      <x v="699"/>
      <x v="2"/>
      <x v="2"/>
    </i>
    <i r="1">
      <x v="177"/>
      <x v="703"/>
      <x v="2"/>
      <x v="4"/>
    </i>
    <i r="1">
      <x v="178"/>
      <x v="700"/>
      <x v="2"/>
      <x v="4"/>
    </i>
    <i>
      <x v="80"/>
      <x v="16"/>
      <x v="159"/>
      <x v="2"/>
      <x v="5"/>
    </i>
    <i r="1">
      <x v="118"/>
      <x v="157"/>
      <x v="2"/>
      <x v="2"/>
    </i>
    <i r="1">
      <x v="175"/>
      <x v="158"/>
      <x v="2"/>
      <x v="4"/>
    </i>
    <i r="1">
      <x v="481"/>
      <x v="117"/>
      <x v="2"/>
      <x v="2"/>
    </i>
    <i r="1">
      <x v="505"/>
      <x v="111"/>
      <x v="2"/>
      <x v="2"/>
    </i>
    <i r="1">
      <x v="506"/>
      <x v="105"/>
      <x v="2"/>
      <x v="2"/>
    </i>
    <i r="1">
      <x v="526"/>
      <x v="110"/>
      <x v="2"/>
      <x v="2"/>
    </i>
    <i r="1">
      <x v="545"/>
      <x v="106"/>
      <x v="2"/>
      <x v="2"/>
    </i>
    <i r="1">
      <x v="546"/>
      <x v="113"/>
      <x v="2"/>
      <x v="2"/>
    </i>
    <i r="1">
      <x v="625"/>
      <x v="141"/>
      <x v="2"/>
      <x v="5"/>
    </i>
    <i r="1">
      <x v="657"/>
      <x v="142"/>
      <x v="2"/>
      <x v="5"/>
    </i>
    <i r="1">
      <x v="708"/>
      <x v="107"/>
      <x v="2"/>
      <x v="2"/>
    </i>
    <i r="1">
      <x v="709"/>
      <x v="114"/>
      <x v="2"/>
      <x v="2"/>
    </i>
    <i r="1">
      <x v="742"/>
      <x v="108"/>
      <x v="2"/>
      <x v="2"/>
    </i>
    <i r="1">
      <x v="743"/>
      <x v="115"/>
      <x v="2"/>
      <x v="2"/>
    </i>
    <i r="1">
      <x v="762"/>
      <x v="112"/>
      <x v="2"/>
      <x v="2"/>
    </i>
    <i r="1">
      <x v="775"/>
      <x v="109"/>
      <x v="2"/>
      <x v="2"/>
    </i>
    <i r="1">
      <x v="776"/>
      <x v="116"/>
      <x v="2"/>
      <x v="2"/>
    </i>
    <i r="1">
      <x v="861"/>
      <x v="135"/>
      <x v="2"/>
      <x v="5"/>
    </i>
    <i r="1">
      <x v="862"/>
      <x v="143"/>
      <x v="2"/>
      <x v="5"/>
    </i>
    <i r="1">
      <x v="891"/>
      <x v="133"/>
      <x v="2"/>
      <x v="5"/>
    </i>
    <i r="1">
      <x v="902"/>
      <x v="139"/>
      <x v="2"/>
      <x v="5"/>
    </i>
    <i r="1">
      <x v="903"/>
      <x v="134"/>
      <x v="2"/>
      <x v="5"/>
    </i>
    <i r="1">
      <x v="942"/>
      <x v="138"/>
      <x v="2"/>
      <x v="5"/>
    </i>
    <i r="1">
      <x v="943"/>
      <x v="137"/>
      <x v="2"/>
      <x v="5"/>
    </i>
    <i r="1">
      <x v="944"/>
      <x v="140"/>
      <x v="2"/>
      <x v="5"/>
    </i>
    <i r="1">
      <x v="981"/>
      <x v="136"/>
      <x v="2"/>
      <x v="5"/>
    </i>
    <i r="1">
      <x v="982"/>
      <x v="144"/>
      <x v="2"/>
      <x v="5"/>
    </i>
    <i r="1">
      <x v="1028"/>
      <x v="145"/>
      <x v="2"/>
      <x v="5"/>
    </i>
    <i r="1">
      <x v="1040"/>
      <x v="146"/>
      <x v="2"/>
      <x v="5"/>
    </i>
    <i r="1">
      <x v="1084"/>
      <x v="119"/>
      <x v="2"/>
      <x v="4"/>
    </i>
    <i r="1">
      <x v="1085"/>
      <x v="127"/>
      <x v="2"/>
      <x v="4"/>
    </i>
    <i r="1">
      <x v="1101"/>
      <x v="118"/>
      <x v="2"/>
      <x v="4"/>
    </i>
    <i r="1">
      <x v="1102"/>
      <x v="126"/>
      <x v="2"/>
      <x v="4"/>
    </i>
    <i r="1">
      <x v="1109"/>
      <x v="124"/>
      <x v="2"/>
      <x v="4"/>
    </i>
    <i r="1">
      <x v="1110"/>
      <x v="132"/>
      <x v="2"/>
      <x v="4"/>
    </i>
    <i r="1">
      <x v="1117"/>
      <x v="120"/>
      <x v="2"/>
      <x v="4"/>
    </i>
    <i r="1">
      <x v="1118"/>
      <x v="128"/>
      <x v="2"/>
      <x v="4"/>
    </i>
    <i r="1">
      <x v="1133"/>
      <x v="121"/>
      <x v="2"/>
      <x v="4"/>
    </i>
    <i r="1">
      <x v="1134"/>
      <x v="129"/>
      <x v="2"/>
      <x v="4"/>
    </i>
    <i r="1">
      <x v="1151"/>
      <x v="122"/>
      <x v="2"/>
      <x v="4"/>
    </i>
    <i r="1">
      <x v="1152"/>
      <x v="130"/>
      <x v="2"/>
      <x v="4"/>
    </i>
    <i r="1">
      <x v="1169"/>
      <x v="123"/>
      <x v="2"/>
      <x v="4"/>
    </i>
    <i r="1">
      <x v="1170"/>
      <x v="131"/>
      <x v="2"/>
      <x v="4"/>
    </i>
    <i r="1">
      <x v="1179"/>
      <x v="125"/>
      <x v="2"/>
      <x v="4"/>
    </i>
    <i>
      <x v="81"/>
      <x v="483"/>
      <x v="889"/>
      <x v="2"/>
      <x v="2"/>
    </i>
    <i r="1">
      <x v="548"/>
      <x v="890"/>
      <x v="2"/>
      <x v="2"/>
    </i>
    <i r="1">
      <x v="627"/>
      <x v="891"/>
      <x v="2"/>
      <x v="5"/>
    </i>
    <i r="1">
      <x v="659"/>
      <x v="892"/>
      <x v="2"/>
      <x v="5"/>
    </i>
    <i r="1">
      <x v="711"/>
      <x v="893"/>
      <x v="2"/>
      <x v="2"/>
    </i>
    <i r="1">
      <x v="745"/>
      <x v="894"/>
      <x v="2"/>
      <x v="2"/>
    </i>
    <i r="1">
      <x v="777"/>
      <x v="895"/>
      <x v="2"/>
      <x v="2"/>
    </i>
    <i r="1">
      <x v="865"/>
      <x v="896"/>
      <x v="2"/>
      <x v="5"/>
    </i>
    <i r="1">
      <x v="984"/>
      <x v="897"/>
      <x v="2"/>
      <x v="5"/>
    </i>
    <i r="1">
      <x v="1029"/>
      <x v="898"/>
      <x v="2"/>
      <x v="5"/>
    </i>
    <i r="1">
      <x v="1041"/>
      <x v="899"/>
      <x v="2"/>
      <x v="5"/>
    </i>
    <i r="1">
      <x v="1092"/>
      <x v="900"/>
      <x v="2"/>
      <x v="4"/>
    </i>
    <i r="1">
      <x v="1122"/>
      <x v="901"/>
      <x v="2"/>
      <x v="4"/>
    </i>
    <i r="1">
      <x v="1136"/>
      <x v="902"/>
      <x v="2"/>
      <x v="4"/>
    </i>
    <i r="1">
      <x v="1154"/>
      <x v="903"/>
      <x v="2"/>
      <x v="4"/>
    </i>
    <i r="1">
      <x v="1175"/>
      <x v="904"/>
      <x v="2"/>
      <x v="4"/>
    </i>
    <i>
      <x v="82"/>
      <x v="189"/>
      <x v="961"/>
      <x v="2"/>
      <x v="1"/>
    </i>
    <i r="1">
      <x v="282"/>
      <x v="962"/>
      <x v="2"/>
      <x/>
    </i>
    <i r="1">
      <x v="309"/>
      <x v="963"/>
      <x v="2"/>
      <x/>
    </i>
    <i r="1">
      <x v="968"/>
      <x v="1108"/>
      <x v="2"/>
      <x v="5"/>
    </i>
    <i r="1">
      <x v="1158"/>
      <x v="738"/>
      <x v="2"/>
      <x v="4"/>
    </i>
    <i>
      <x v="83"/>
      <x v="495"/>
      <x v="211"/>
      <x v="2"/>
      <x v="2"/>
    </i>
    <i r="1">
      <x v="500"/>
      <x v="656"/>
      <x v="2"/>
      <x v="2"/>
    </i>
    <i r="1">
      <x v="501"/>
      <x v="210"/>
      <x v="2"/>
      <x v="2"/>
    </i>
    <i r="1">
      <x v="524"/>
      <x v="212"/>
      <x v="1"/>
      <x v="2"/>
    </i>
    <i>
      <x v="84"/>
      <x v="1137"/>
      <x v="190"/>
      <x v="2"/>
      <x v="4"/>
    </i>
    <i>
      <x v="85"/>
      <x v="423"/>
      <x v="975"/>
      <x v="1"/>
      <x v="1"/>
    </i>
    <i>
      <x v="86"/>
      <x v="457"/>
      <x v="1156"/>
      <x v="1"/>
      <x v="1"/>
    </i>
    <i r="1">
      <x v="458"/>
      <x v="1157"/>
      <x v="1"/>
      <x v="1"/>
    </i>
    <i>
      <x v="87"/>
      <x v="366"/>
      <x v="882"/>
      <x v="1"/>
      <x v="1"/>
    </i>
    <i r="1">
      <x v="367"/>
      <x v="883"/>
      <x v="1"/>
      <x v="1"/>
    </i>
    <i r="1">
      <x v="368"/>
      <x v="884"/>
      <x v="1"/>
      <x v="1"/>
    </i>
    <i r="1">
      <x v="369"/>
      <x v="881"/>
      <x v="1"/>
      <x v="1"/>
    </i>
    <i r="1">
      <x v="371"/>
      <x v="880"/>
      <x v="1"/>
      <x v="1"/>
    </i>
    <i r="1">
      <x v="401"/>
      <x v="886"/>
      <x v="1"/>
      <x v="1"/>
    </i>
    <i>
      <x v="88"/>
      <x v="184"/>
      <x v="645"/>
      <x v="1"/>
      <x v="1"/>
    </i>
    <i r="1">
      <x v="186"/>
      <x v="646"/>
      <x v="1"/>
      <x v="1"/>
    </i>
    <i r="1">
      <x v="194"/>
      <x v="647"/>
      <x v="1"/>
      <x v="1"/>
    </i>
    <i r="1">
      <x v="226"/>
      <x v="968"/>
      <x v="1"/>
      <x v="1"/>
    </i>
    <i r="1">
      <x v="365"/>
      <x v="1155"/>
      <x v="1"/>
      <x v="1"/>
    </i>
    <i>
      <x v="89"/>
      <x v="232"/>
      <x v="205"/>
      <x v="1"/>
      <x v="1"/>
    </i>
    <i r="1">
      <x v="360"/>
      <x v="753"/>
      <x v="1"/>
      <x v="1"/>
    </i>
    <i r="1">
      <x v="361"/>
      <x v="750"/>
      <x v="1"/>
      <x v="1"/>
    </i>
    <i r="1">
      <x v="362"/>
      <x v="752"/>
      <x v="1"/>
      <x v="1"/>
    </i>
    <i r="1">
      <x v="364"/>
      <x v="759"/>
      <x v="1"/>
      <x v="1"/>
    </i>
    <i r="1">
      <x v="414"/>
      <x v="208"/>
      <x v="1"/>
      <x v="1"/>
    </i>
    <i r="1">
      <x v="415"/>
      <x v="206"/>
      <x v="1"/>
      <x v="1"/>
    </i>
    <i r="1">
      <x v="416"/>
      <x v="207"/>
      <x v="1"/>
      <x v="1"/>
    </i>
    <i r="1">
      <x v="445"/>
      <x v="921"/>
      <x v="1"/>
      <x v="1"/>
    </i>
    <i r="1">
      <x v="448"/>
      <x v="920"/>
      <x v="1"/>
      <x v="1"/>
    </i>
    <i r="1">
      <x v="451"/>
      <x v="919"/>
      <x v="1"/>
      <x v="1"/>
    </i>
    <i>
      <x v="90"/>
      <x v="372"/>
      <x v="1057"/>
      <x v="1"/>
      <x v="1"/>
    </i>
    <i r="1">
      <x v="377"/>
      <x v="729"/>
      <x v="1"/>
      <x v="1"/>
    </i>
    <i r="1">
      <x v="378"/>
      <x v="737"/>
      <x v="1"/>
      <x v="1"/>
    </i>
    <i r="1">
      <x v="380"/>
      <x v="732"/>
      <x v="1"/>
      <x v="1"/>
    </i>
    <i r="1">
      <x v="381"/>
      <x v="731"/>
      <x v="1"/>
      <x v="1"/>
    </i>
    <i r="1">
      <x v="382"/>
      <x v="728"/>
      <x v="1"/>
      <x v="1"/>
    </i>
    <i r="1">
      <x v="464"/>
      <x v="277"/>
      <x v="1"/>
      <x v="1"/>
    </i>
    <i r="1">
      <x v="466"/>
      <x v="292"/>
      <x v="1"/>
      <x v="1"/>
    </i>
    <i r="1">
      <x v="467"/>
      <x v="290"/>
      <x v="1"/>
      <x v="1"/>
    </i>
    <i>
      <x v="91"/>
      <x v="383"/>
      <x v="189"/>
      <x v="1"/>
      <x v="1"/>
    </i>
    <i r="1">
      <x v="384"/>
      <x v="183"/>
      <x v="1"/>
      <x v="1"/>
    </i>
    <i>
      <x v="92"/>
      <x v="373"/>
      <x v="736"/>
      <x v="1"/>
      <x v="1"/>
    </i>
    <i r="1">
      <x v="374"/>
      <x v="734"/>
      <x v="1"/>
      <x v="1"/>
    </i>
    <i r="1">
      <x v="375"/>
      <x v="735"/>
      <x v="1"/>
      <x v="1"/>
    </i>
    <i>
      <x v="93"/>
      <x v="359"/>
      <x v="751"/>
      <x v="1"/>
      <x v="1"/>
    </i>
    <i>
      <x v="94"/>
      <x v="446"/>
      <x v="918"/>
      <x v="1"/>
      <x v="1"/>
    </i>
    <i>
      <x v="95"/>
      <x v="376"/>
      <x v="730"/>
      <x v="1"/>
      <x v="1"/>
    </i>
    <i>
      <x v="96"/>
      <x v="23"/>
      <x v="69"/>
      <x/>
      <x v="5"/>
    </i>
    <i r="1">
      <x v="92"/>
      <x v="666"/>
      <x/>
      <x v="5"/>
    </i>
    <i r="1">
      <x v="93"/>
      <x v="664"/>
      <x v="1"/>
      <x v="5"/>
    </i>
    <i r="1">
      <x v="167"/>
      <x v="312"/>
      <x v="1"/>
      <x v="3"/>
    </i>
    <i r="1">
      <x v="205"/>
      <x v="311"/>
      <x v="1"/>
      <x v="1"/>
    </i>
    <i r="1">
      <x v="206"/>
      <x v="663"/>
      <x v="1"/>
      <x v="1"/>
    </i>
    <i r="1">
      <x v="207"/>
      <x v="665"/>
      <x v="1"/>
      <x v="1"/>
    </i>
    <i r="1">
      <x v="208"/>
      <x v="310"/>
      <x v="1"/>
      <x v="1"/>
    </i>
    <i r="1">
      <x v="209"/>
      <x v="309"/>
      <x v="1"/>
      <x v="1"/>
    </i>
    <i r="1">
      <x v="225"/>
      <x v="209"/>
      <x v="1"/>
      <x v="1"/>
    </i>
    <i r="1">
      <x v="236"/>
      <x v="365"/>
      <x/>
      <x/>
    </i>
    <i r="1">
      <x v="237"/>
      <x v="281"/>
      <x/>
      <x/>
    </i>
    <i r="1">
      <x v="238"/>
      <x v="367"/>
      <x/>
      <x/>
    </i>
    <i r="1">
      <x v="240"/>
      <x v="289"/>
      <x/>
      <x/>
    </i>
    <i r="1">
      <x v="245"/>
      <x v="283"/>
      <x/>
      <x/>
    </i>
    <i r="1">
      <x v="247"/>
      <x v="369"/>
      <x/>
      <x/>
    </i>
    <i r="1">
      <x v="251"/>
      <x v="860"/>
      <x/>
      <x/>
    </i>
    <i r="1">
      <x v="252"/>
      <x v="1158"/>
      <x/>
      <x/>
    </i>
    <i r="1">
      <x v="254"/>
      <x v="363"/>
      <x/>
      <x/>
    </i>
    <i r="1">
      <x v="255"/>
      <x v="858"/>
      <x/>
      <x/>
    </i>
    <i r="1">
      <x v="257"/>
      <x v="1051"/>
      <x/>
      <x/>
    </i>
    <i r="1">
      <x v="258"/>
      <x v="848"/>
      <x/>
      <x/>
    </i>
    <i r="1">
      <x v="259"/>
      <x v="959"/>
      <x/>
      <x/>
    </i>
    <i r="1">
      <x v="260"/>
      <x v="223"/>
      <x/>
      <x/>
    </i>
    <i r="1">
      <x v="264"/>
      <x v="1176"/>
      <x/>
      <x/>
    </i>
    <i r="1">
      <x v="266"/>
      <x v="1097"/>
      <x/>
      <x/>
    </i>
    <i r="1">
      <x v="268"/>
      <x v="393"/>
      <x/>
      <x/>
    </i>
    <i r="1">
      <x v="270"/>
      <x v="167"/>
      <x/>
      <x/>
    </i>
    <i r="1">
      <x v="279"/>
      <x v="149"/>
      <x/>
      <x/>
    </i>
    <i r="1">
      <x v="280"/>
      <x v="847"/>
      <x/>
      <x/>
    </i>
    <i r="1">
      <x v="281"/>
      <x v="487"/>
      <x/>
      <x/>
    </i>
    <i r="1">
      <x v="284"/>
      <x v="1175"/>
      <x/>
      <x/>
    </i>
    <i r="1">
      <x v="287"/>
      <x v="1163"/>
      <x/>
      <x/>
    </i>
    <i r="1">
      <x v="288"/>
      <x v="857"/>
      <x/>
      <x/>
    </i>
    <i r="1">
      <x v="291"/>
      <x v="216"/>
      <x/>
      <x/>
    </i>
    <i r="1">
      <x v="292"/>
      <x v="308"/>
      <x/>
      <x/>
    </i>
    <i r="1">
      <x v="300"/>
      <x v="198"/>
      <x/>
      <x/>
    </i>
    <i r="1">
      <x v="301"/>
      <x v="1047"/>
      <x/>
      <x/>
    </i>
    <i r="1">
      <x v="306"/>
      <x v="1096"/>
      <x/>
      <x/>
    </i>
    <i r="1">
      <x v="310"/>
      <x v="696"/>
      <x/>
      <x/>
    </i>
    <i r="1">
      <x v="312"/>
      <x v="489"/>
      <x/>
      <x/>
    </i>
    <i r="1">
      <x v="314"/>
      <x v="1164"/>
      <x/>
      <x/>
    </i>
    <i r="1">
      <x v="318"/>
      <x v="284"/>
      <x/>
      <x/>
    </i>
    <i r="1">
      <x v="319"/>
      <x v="285"/>
      <x/>
      <x/>
    </i>
    <i r="1">
      <x v="320"/>
      <x v="286"/>
      <x/>
      <x/>
    </i>
    <i r="1">
      <x v="321"/>
      <x v="287"/>
      <x/>
      <x/>
    </i>
    <i>
      <x v="97"/>
      <x v="129"/>
      <x v="711"/>
      <x/>
      <x v="2"/>
    </i>
    <i r="1">
      <x v="151"/>
      <x v="355"/>
      <x/>
      <x v="2"/>
    </i>
    <i r="1">
      <x v="164"/>
      <x v="507"/>
      <x v="1"/>
      <x v="1"/>
    </i>
    <i r="1">
      <x v="185"/>
      <x v="508"/>
      <x/>
      <x v="1"/>
    </i>
    <i r="1">
      <x v="190"/>
      <x v="712"/>
      <x/>
      <x v="1"/>
    </i>
    <i r="1">
      <x v="229"/>
      <x v="957"/>
      <x v="1"/>
      <x v="1"/>
    </i>
    <i r="1">
      <x v="239"/>
      <x v="280"/>
      <x/>
      <x/>
    </i>
    <i r="1">
      <x v="241"/>
      <x v="163"/>
      <x/>
      <x/>
    </i>
    <i r="1">
      <x v="242"/>
      <x v="362"/>
      <x/>
      <x/>
    </i>
    <i r="1">
      <x v="243"/>
      <x v="366"/>
      <x/>
      <x/>
    </i>
    <i r="1">
      <x v="244"/>
      <x v="364"/>
      <x/>
      <x/>
    </i>
    <i r="1">
      <x v="246"/>
      <x v="368"/>
      <x/>
      <x/>
    </i>
    <i r="1">
      <x v="248"/>
      <x v="288"/>
      <x/>
      <x/>
    </i>
    <i r="1">
      <x v="249"/>
      <x v="282"/>
      <x/>
      <x/>
    </i>
    <i r="1">
      <x v="250"/>
      <x v="486"/>
      <x/>
      <x/>
    </i>
    <i r="1">
      <x v="253"/>
      <x v="861"/>
      <x/>
      <x/>
    </i>
    <i r="1">
      <x v="256"/>
      <x v="859"/>
      <x/>
      <x/>
    </i>
    <i r="1">
      <x v="261"/>
      <x v="222"/>
      <x/>
      <x/>
    </i>
    <i r="1">
      <x v="262"/>
      <x v="297"/>
      <x/>
      <x/>
    </i>
    <i r="1">
      <x v="263"/>
      <x v="923"/>
      <x/>
      <x/>
    </i>
    <i r="1">
      <x v="265"/>
      <x v="160"/>
      <x/>
      <x/>
    </i>
    <i r="1">
      <x v="273"/>
      <x v="713"/>
      <x/>
      <x/>
    </i>
    <i r="1">
      <x v="278"/>
      <x v="936"/>
      <x/>
      <x/>
    </i>
    <i r="1">
      <x v="285"/>
      <x v="164"/>
      <x/>
      <x/>
    </i>
    <i r="1">
      <x v="297"/>
      <x v="61"/>
      <x/>
      <x/>
    </i>
    <i r="1">
      <x v="298"/>
      <x v="484"/>
      <x/>
      <x/>
    </i>
    <i r="1">
      <x v="311"/>
      <x v="958"/>
      <x/>
      <x/>
    </i>
    <i r="1">
      <x v="313"/>
      <x v="356"/>
      <x/>
      <x/>
    </i>
    <i r="1">
      <x v="316"/>
      <x v="917"/>
      <x/>
      <x/>
    </i>
    <i r="1">
      <x v="325"/>
      <x v="710"/>
      <x/>
      <x/>
    </i>
    <i>
      <x v="98"/>
      <x v="275"/>
      <x v="370"/>
      <x/>
      <x/>
    </i>
    <i>
      <x v="99"/>
      <x v="235"/>
      <x v="488"/>
      <x/>
      <x/>
    </i>
    <i r="1">
      <x v="289"/>
      <x v="1172"/>
      <x/>
      <x/>
    </i>
    <i r="1">
      <x v="307"/>
      <x v="985"/>
      <x/>
      <x/>
    </i>
    <i r="1">
      <x v="317"/>
      <x v="761"/>
      <x/>
      <x/>
    </i>
    <i r="1">
      <x v="421"/>
      <x v="218"/>
      <x v="1"/>
      <x v="1"/>
    </i>
    <i r="1">
      <x v="456"/>
      <x v="916"/>
      <x v="1"/>
      <x v="1"/>
    </i>
    <i>
      <x v="100"/>
      <x v="276"/>
      <x v="878"/>
      <x/>
      <x/>
    </i>
    <i>
      <x v="101"/>
      <x v="183"/>
      <x v="1091"/>
      <x v="1"/>
      <x v="1"/>
    </i>
    <i>
      <x v="102"/>
      <x v="269"/>
      <x v="294"/>
      <x/>
      <x/>
    </i>
    <i r="1">
      <x v="271"/>
      <x v="296"/>
      <x/>
      <x/>
    </i>
    <i r="1">
      <x v="272"/>
      <x v="295"/>
      <x/>
      <x/>
    </i>
    <i r="1">
      <x v="305"/>
      <x v="638"/>
      <x v="2"/>
      <x/>
    </i>
    <i>
      <x v="103"/>
      <x v="29"/>
      <x v="1127"/>
      <x v="1"/>
      <x v="5"/>
    </i>
    <i r="1">
      <x v="30"/>
      <x v="1124"/>
      <x v="1"/>
      <x v="5"/>
    </i>
    <i r="1">
      <x v="71"/>
      <x v="668"/>
      <x v="1"/>
      <x v="5"/>
    </i>
    <i r="1">
      <x v="72"/>
      <x v="670"/>
      <x v="1"/>
      <x v="5"/>
    </i>
    <i r="1">
      <x v="148"/>
      <x v="669"/>
      <x v="1"/>
      <x v="2"/>
    </i>
    <i r="1">
      <x v="192"/>
      <x v="667"/>
      <x v="1"/>
      <x v="1"/>
    </i>
    <i>
      <x v="104"/>
      <x v="274"/>
      <x v="1141"/>
      <x/>
      <x/>
    </i>
    <i>
      <x v="105"/>
      <x v="299"/>
      <x v="1165"/>
      <x v="2"/>
      <x/>
    </i>
    <i>
      <x v="106"/>
      <x v="410"/>
      <x v="956"/>
      <x v="1"/>
      <x v="1"/>
    </i>
    <i>
      <x v="107"/>
      <x v="346"/>
      <x v="943"/>
      <x v="1"/>
      <x v="5"/>
    </i>
    <i r="1">
      <x v="379"/>
      <x v="733"/>
      <x v="1"/>
      <x v="1"/>
    </i>
    <i>
      <x v="108"/>
      <x v="453"/>
      <x v="915"/>
      <x v="1"/>
      <x v="1"/>
    </i>
    <i>
      <x v="109"/>
      <x v="436"/>
      <x v="675"/>
      <x v="1"/>
      <x v="1"/>
    </i>
    <i>
      <x v="110"/>
      <x v="217"/>
      <x v="1"/>
      <x v="1"/>
      <x v="1"/>
    </i>
    <i r="1">
      <x v="218"/>
      <x v="2"/>
      <x v="1"/>
      <x v="1"/>
    </i>
    <i r="1">
      <x v="219"/>
      <x v="3"/>
      <x v="1"/>
      <x v="1"/>
    </i>
    <i r="1">
      <x v="220"/>
      <x v="4"/>
      <x v="1"/>
      <x v="1"/>
    </i>
    <i r="1">
      <x v="224"/>
      <x v="52"/>
      <x v="1"/>
      <x v="1"/>
    </i>
    <i r="1">
      <x v="413"/>
      <x v="655"/>
      <x v="1"/>
      <x v="1"/>
    </i>
    <i r="1">
      <x v="417"/>
      <x v="1038"/>
      <x v="1"/>
      <x v="1"/>
    </i>
    <i r="1">
      <x v="418"/>
      <x v="973"/>
      <x v="1"/>
      <x v="1"/>
    </i>
    <i r="1">
      <x v="419"/>
      <x v="303"/>
      <x v="1"/>
      <x v="1"/>
    </i>
    <i r="1">
      <x v="420"/>
      <x v="217"/>
      <x v="1"/>
      <x v="1"/>
    </i>
    <i r="1">
      <x v="422"/>
      <x v="485"/>
      <x v="1"/>
      <x v="1"/>
    </i>
    <i r="1">
      <x v="443"/>
      <x v="1098"/>
      <x v="1"/>
      <x v="1"/>
    </i>
    <i r="1">
      <x v="444"/>
      <x v="922"/>
      <x v="1"/>
      <x v="1"/>
    </i>
    <i r="1">
      <x v="447"/>
      <x v="960"/>
      <x v="1"/>
      <x v="1"/>
    </i>
    <i r="1">
      <x v="449"/>
      <x v="1100"/>
      <x v="1"/>
      <x v="1"/>
    </i>
    <i r="1">
      <x v="450"/>
      <x v="1148"/>
      <x v="1"/>
      <x v="1"/>
    </i>
    <i r="1">
      <x v="452"/>
      <x v="13"/>
      <x v="1"/>
      <x v="1"/>
    </i>
    <i r="1">
      <x v="454"/>
      <x v="483"/>
      <x v="1"/>
      <x v="1"/>
    </i>
    <i r="1">
      <x v="455"/>
      <x v="278"/>
      <x v="1"/>
      <x v="1"/>
    </i>
    <i>
      <x v="111"/>
      <x v="188"/>
      <x v="1112"/>
      <x v="1"/>
      <x v="1"/>
    </i>
    <i r="1">
      <x v="358"/>
      <x v="1113"/>
      <x v="1"/>
      <x v="1"/>
    </i>
    <i r="1">
      <x v="363"/>
      <x v="1043"/>
      <x v="1"/>
      <x v="1"/>
    </i>
    <i r="1">
      <x v="407"/>
      <x v="1114"/>
      <x v="1"/>
      <x v="1"/>
    </i>
    <i r="1">
      <x v="408"/>
      <x v="1111"/>
      <x v="1"/>
      <x v="1"/>
    </i>
    <i r="1">
      <x v="409"/>
      <x v="966"/>
      <x v="1"/>
      <x v="1"/>
    </i>
    <i r="1">
      <x v="411"/>
      <x v="504"/>
      <x v="1"/>
      <x v="1"/>
    </i>
    <i r="1">
      <x v="412"/>
      <x v="972"/>
      <x v="1"/>
      <x v="1"/>
    </i>
    <i>
      <x v="112"/>
      <x v="195"/>
      <x v="96"/>
      <x v="1"/>
      <x v="1"/>
    </i>
    <i r="1">
      <x v="196"/>
      <x v="95"/>
      <x v="1"/>
      <x v="1"/>
    </i>
    <i r="1">
      <x v="197"/>
      <x v="94"/>
      <x v="1"/>
      <x v="1"/>
    </i>
    <i r="1">
      <x v="198"/>
      <x v="93"/>
      <x v="1"/>
      <x v="1"/>
    </i>
    <i r="1">
      <x v="199"/>
      <x v="28"/>
      <x v="1"/>
      <x v="1"/>
    </i>
    <i r="1">
      <x v="200"/>
      <x v="29"/>
      <x v="1"/>
      <x v="1"/>
    </i>
    <i r="1">
      <x v="202"/>
      <x v="19"/>
      <x v="1"/>
      <x v="1"/>
    </i>
    <i r="1">
      <x v="203"/>
      <x v="20"/>
      <x v="1"/>
      <x v="1"/>
    </i>
    <i r="1">
      <x v="204"/>
      <x v="21"/>
      <x v="1"/>
      <x v="1"/>
    </i>
    <i r="1">
      <x v="215"/>
      <x v="30"/>
      <x v="1"/>
      <x v="1"/>
    </i>
    <i r="1">
      <x v="221"/>
      <x v="32"/>
      <x v="1"/>
      <x v="1"/>
    </i>
    <i r="1">
      <x v="222"/>
      <x v="24"/>
      <x v="1"/>
      <x v="1"/>
    </i>
    <i r="1">
      <x v="223"/>
      <x v="8"/>
      <x v="1"/>
      <x v="1"/>
    </i>
    <i r="1">
      <x v="502"/>
      <x v="97"/>
      <x v="2"/>
      <x v="2"/>
    </i>
    <i r="1">
      <x v="507"/>
      <x v="78"/>
      <x v="2"/>
      <x v="2"/>
    </i>
    <i r="1">
      <x v="508"/>
      <x v="76"/>
      <x v="2"/>
      <x v="2"/>
    </i>
    <i r="1">
      <x v="509"/>
      <x v="74"/>
      <x v="2"/>
      <x v="2"/>
    </i>
    <i r="1">
      <x v="514"/>
      <x v="80"/>
      <x v="2"/>
      <x v="2"/>
    </i>
    <i r="1">
      <x v="516"/>
      <x v="33"/>
      <x v="1"/>
      <x v="2"/>
    </i>
    <i r="1">
      <x v="517"/>
      <x v="48"/>
      <x v="1"/>
      <x v="2"/>
    </i>
    <i r="1">
      <x v="518"/>
      <x v="51"/>
      <x v="1"/>
      <x v="2"/>
    </i>
    <i r="1">
      <x v="520"/>
      <x v="40"/>
      <x v="2"/>
      <x v="2"/>
    </i>
    <i r="1">
      <x v="525"/>
      <x v="41"/>
      <x v="2"/>
      <x v="2"/>
    </i>
    <i r="1">
      <x v="536"/>
      <x v="54"/>
      <x/>
      <x v="2"/>
    </i>
    <i r="1">
      <x v="559"/>
      <x v="37"/>
      <x v="1"/>
      <x v="2"/>
    </i>
    <i r="1">
      <x v="560"/>
      <x v="36"/>
      <x v="1"/>
      <x v="2"/>
    </i>
    <i r="1">
      <x v="561"/>
      <x v="84"/>
      <x v="1"/>
      <x v="2"/>
    </i>
    <i r="1">
      <x v="562"/>
      <x v="83"/>
      <x v="1"/>
      <x v="2"/>
    </i>
    <i r="1">
      <x v="575"/>
      <x v="42"/>
      <x v="1"/>
      <x v="2"/>
    </i>
    <i r="1">
      <x v="637"/>
      <x v="23"/>
      <x v="1"/>
      <x v="1"/>
    </i>
    <i r="1">
      <x v="638"/>
      <x v="47"/>
      <x v="1"/>
      <x v="1"/>
    </i>
    <i r="1">
      <x v="639"/>
      <x v="49"/>
      <x v="1"/>
      <x v="1"/>
    </i>
    <i r="1">
      <x v="640"/>
      <x v="25"/>
      <x v="2"/>
      <x v="1"/>
    </i>
    <i r="1">
      <x v="641"/>
      <x v="55"/>
      <x v="1"/>
      <x v="1"/>
    </i>
    <i r="1">
      <x v="642"/>
      <x v="18"/>
      <x v="1"/>
      <x v="1"/>
    </i>
    <i r="1">
      <x v="643"/>
      <x v="53"/>
      <x/>
      <x v="1"/>
    </i>
    <i r="1">
      <x v="644"/>
      <x v="44"/>
      <x/>
      <x v="1"/>
    </i>
    <i r="1">
      <x v="670"/>
      <x v="39"/>
      <x v="1"/>
      <x v="1"/>
    </i>
    <i r="1">
      <x v="671"/>
      <x v="38"/>
      <x v="1"/>
      <x v="1"/>
    </i>
    <i r="1">
      <x v="672"/>
      <x v="101"/>
      <x v="1"/>
      <x v="1"/>
    </i>
    <i r="1">
      <x v="673"/>
      <x v="16"/>
      <x v="1"/>
      <x v="1"/>
    </i>
    <i r="1">
      <x v="674"/>
      <x v="17"/>
      <x/>
      <x v="1"/>
    </i>
    <i r="1">
      <x v="721"/>
      <x v="91"/>
      <x v="2"/>
      <x v="2"/>
    </i>
    <i r="1">
      <x v="722"/>
      <x v="90"/>
      <x v="2"/>
      <x v="2"/>
    </i>
    <i r="1">
      <x v="723"/>
      <x v="26"/>
      <x v="1"/>
      <x v="2"/>
    </i>
    <i r="1">
      <x v="726"/>
      <x v="99"/>
      <x/>
      <x v="2"/>
    </i>
    <i r="1">
      <x v="727"/>
      <x v="82"/>
      <x/>
      <x v="2"/>
    </i>
    <i r="1">
      <x v="895"/>
      <x v="98"/>
      <x v="2"/>
      <x v="5"/>
    </i>
    <i r="1">
      <x v="896"/>
      <x v="92"/>
      <x v="2"/>
      <x v="5"/>
    </i>
    <i r="1">
      <x v="904"/>
      <x v="89"/>
      <x v="1"/>
      <x v="5"/>
    </i>
    <i r="1">
      <x v="905"/>
      <x v="85"/>
      <x v="1"/>
      <x v="5"/>
    </i>
    <i r="1">
      <x v="906"/>
      <x v="87"/>
      <x/>
      <x v="5"/>
    </i>
    <i r="1">
      <x v="908"/>
      <x v="34"/>
      <x v="1"/>
      <x v="5"/>
    </i>
    <i r="1">
      <x v="910"/>
      <x v="9"/>
      <x v="1"/>
      <x v="5"/>
    </i>
    <i r="1">
      <x v="912"/>
      <x v="22"/>
      <x/>
      <x v="5"/>
    </i>
    <i r="1">
      <x v="915"/>
      <x v="11"/>
      <x v="2"/>
      <x v="5"/>
    </i>
    <i r="1">
      <x v="919"/>
      <x v="31"/>
      <x v="2"/>
      <x v="5"/>
    </i>
    <i r="1">
      <x v="920"/>
      <x v="57"/>
      <x v="2"/>
      <x v="5"/>
    </i>
    <i r="1">
      <x v="924"/>
      <x v="6"/>
      <x v="2"/>
      <x v="5"/>
    </i>
    <i r="1">
      <x v="938"/>
      <x v="50"/>
      <x v="1"/>
      <x v="5"/>
    </i>
    <i r="1">
      <x v="941"/>
      <x v="43"/>
      <x v="2"/>
      <x v="5"/>
    </i>
    <i r="1">
      <x v="997"/>
      <x v="35"/>
      <x v="1"/>
      <x v="5"/>
    </i>
    <i r="1">
      <x v="998"/>
      <x v="86"/>
      <x/>
      <x v="5"/>
    </i>
    <i r="1">
      <x v="999"/>
      <x v="15"/>
      <x/>
      <x v="5"/>
    </i>
    <i r="1">
      <x v="1000"/>
      <x v="46"/>
      <x v="1"/>
      <x v="5"/>
    </i>
    <i r="1">
      <x v="1001"/>
      <x v="45"/>
      <x v="1"/>
      <x v="5"/>
    </i>
    <i r="1">
      <x v="1058"/>
      <x v="100"/>
      <x v="1"/>
      <x v="5"/>
    </i>
    <i r="1">
      <x v="1059"/>
      <x v="56"/>
      <x v="1"/>
      <x v="5"/>
    </i>
    <i r="1">
      <x v="1103"/>
      <x v="27"/>
      <x v="2"/>
      <x v="4"/>
    </i>
    <i r="1">
      <x v="1105"/>
      <x v="14"/>
      <x v="2"/>
      <x v="4"/>
    </i>
    <i>
      <x v="113"/>
      <x v="231"/>
      <x v="176"/>
      <x v="1"/>
      <x v="1"/>
    </i>
    <i r="1">
      <x v="308"/>
      <x v="971"/>
      <x/>
      <x/>
    </i>
    <i r="1">
      <x v="329"/>
      <x v="68"/>
      <x/>
      <x/>
    </i>
    <i r="1">
      <x v="333"/>
      <x v="513"/>
      <x/>
      <x/>
    </i>
    <i r="1">
      <x v="334"/>
      <x v="188"/>
      <x/>
      <x/>
    </i>
    <i r="1">
      <x v="335"/>
      <x v="1160"/>
      <x/>
      <x/>
    </i>
    <i r="1">
      <x v="336"/>
      <x v="168"/>
      <x/>
      <x/>
    </i>
    <i r="1">
      <x v="337"/>
      <x v="661"/>
      <x/>
      <x/>
    </i>
    <i r="1">
      <x v="338"/>
      <x v="360"/>
      <x/>
      <x/>
    </i>
    <i r="1">
      <x v="339"/>
      <x v="510"/>
      <x v="2"/>
      <x v="5"/>
    </i>
    <i r="1">
      <x v="340"/>
      <x v="359"/>
      <x v="2"/>
      <x v="5"/>
    </i>
    <i r="1">
      <x v="341"/>
      <x v="716"/>
      <x/>
      <x/>
    </i>
    <i r="1">
      <x v="343"/>
      <x v="316"/>
      <x/>
      <x v="5"/>
    </i>
    <i r="1">
      <x v="344"/>
      <x v="967"/>
      <x/>
      <x/>
    </i>
    <i r="3">
      <x v="1"/>
      <x/>
    </i>
    <i r="1">
      <x v="345"/>
      <x v="152"/>
      <x v="1"/>
      <x v="5"/>
    </i>
    <i r="1">
      <x v="348"/>
      <x v="200"/>
      <x/>
      <x v="2"/>
    </i>
    <i r="1">
      <x v="349"/>
      <x v="151"/>
      <x/>
      <x v="2"/>
    </i>
    <i r="1">
      <x v="350"/>
      <x v="1116"/>
      <x v="1"/>
      <x v="2"/>
    </i>
    <i r="1">
      <x v="351"/>
      <x v="969"/>
      <x/>
      <x v="1"/>
    </i>
    <i r="1">
      <x v="352"/>
      <x v="225"/>
      <x/>
      <x v="5"/>
    </i>
    <i r="1">
      <x v="354"/>
      <x v="763"/>
      <x/>
      <x v="4"/>
    </i>
    <i r="3">
      <x v="1"/>
      <x v="4"/>
    </i>
    <i r="1">
      <x v="355"/>
      <x v="762"/>
      <x v="2"/>
      <x v="4"/>
    </i>
    <i r="1">
      <x v="356"/>
      <x v="970"/>
      <x v="2"/>
      <x v="4"/>
    </i>
    <i>
      <x v="114"/>
      <x v="322"/>
      <x v="514"/>
      <x/>
      <x/>
    </i>
    <i r="1">
      <x v="353"/>
      <x v="673"/>
      <x/>
      <x v="5"/>
    </i>
    <i>
      <x v="115"/>
      <x v="181"/>
      <x v="274"/>
      <x/>
      <x v="1"/>
    </i>
    <i>
      <x v="116"/>
      <x v="174"/>
      <x v="533"/>
      <x v="2"/>
      <x v="4"/>
    </i>
    <i r="1">
      <x v="182"/>
      <x v="466"/>
      <x v="1"/>
      <x v="1"/>
    </i>
    <i r="1">
      <x v="233"/>
      <x v="273"/>
      <x/>
      <x/>
    </i>
    <i r="1">
      <x v="234"/>
      <x v="532"/>
      <x v="2"/>
      <x/>
    </i>
    <i>
      <x v="117"/>
      <x v="147"/>
      <x v="984"/>
      <x v="1"/>
      <x v="2"/>
    </i>
    <i r="1">
      <x v="187"/>
      <x/>
      <x v="1"/>
      <x v="1"/>
    </i>
    <i r="1">
      <x v="216"/>
      <x v="169"/>
      <x v="1"/>
      <x v="1"/>
    </i>
    <i r="1">
      <x v="227"/>
      <x v="651"/>
      <x v="1"/>
      <x v="1"/>
    </i>
    <i r="1">
      <x v="290"/>
      <x v="147"/>
      <x/>
      <x/>
    </i>
    <i r="1">
      <x v="302"/>
      <x v="1166"/>
      <x v="2"/>
      <x/>
    </i>
    <i r="1">
      <x v="425"/>
      <x v="741"/>
      <x v="1"/>
      <x v="1"/>
    </i>
    <i r="1">
      <x v="426"/>
      <x v="742"/>
      <x v="1"/>
      <x v="1"/>
    </i>
    <i r="1">
      <x v="465"/>
      <x v="291"/>
      <x v="1"/>
      <x v="1"/>
    </i>
    <i r="1">
      <x v="468"/>
      <x v="293"/>
      <x v="1"/>
      <x v="1"/>
    </i>
    <i>
      <x v="118"/>
      <x v="267"/>
      <x v="706"/>
      <x/>
      <x/>
    </i>
    <i r="1">
      <x v="326"/>
      <x v="709"/>
      <x/>
      <x/>
    </i>
    <i r="1">
      <x v="327"/>
      <x v="707"/>
      <x/>
      <x/>
    </i>
    <i r="1">
      <x v="330"/>
      <x v="662"/>
      <x/>
      <x/>
    </i>
    <i r="1">
      <x v="331"/>
      <x v="708"/>
      <x/>
      <x/>
    </i>
    <i r="1">
      <x v="332"/>
      <x v="714"/>
      <x/>
      <x/>
    </i>
    <i>
      <x v="119"/>
      <x v="357"/>
      <x v="150"/>
      <x/>
      <x v="1"/>
    </i>
    <i>
      <x v="120"/>
      <x v="315"/>
      <x v="165"/>
      <x/>
      <x/>
    </i>
    <i>
      <x v="121"/>
      <x v="424"/>
      <x v="681"/>
      <x v="1"/>
      <x v="1"/>
    </i>
    <i>
      <x v="122"/>
      <x v="277"/>
      <x v="1115"/>
      <x/>
      <x/>
    </i>
    <i r="1">
      <x v="328"/>
      <x v="275"/>
      <x/>
      <x/>
    </i>
    <i>
      <x v="123"/>
      <x v="347"/>
      <x v="221"/>
      <x/>
      <x v="2"/>
    </i>
    <i r="1">
      <x v="510"/>
      <x v="75"/>
      <x v="2"/>
      <x v="2"/>
    </i>
    <i r="1">
      <x v="511"/>
      <x v="77"/>
      <x v="2"/>
      <x v="2"/>
    </i>
    <i r="1">
      <x v="512"/>
      <x v="79"/>
      <x v="2"/>
      <x v="2"/>
    </i>
    <i r="1">
      <x v="515"/>
      <x v="81"/>
      <x v="2"/>
      <x v="2"/>
    </i>
    <i r="1">
      <x v="907"/>
      <x v="88"/>
      <x/>
      <x v="5"/>
    </i>
    <i r="1">
      <x v="911"/>
      <x v="10"/>
      <x v="1"/>
      <x v="5"/>
    </i>
    <i r="1">
      <x v="914"/>
      <x v="12"/>
      <x v="2"/>
      <x v="5"/>
    </i>
    <i r="1">
      <x v="922"/>
      <x v="5"/>
      <x v="1"/>
      <x v="5"/>
    </i>
    <i r="1">
      <x v="925"/>
      <x v="7"/>
      <x v="2"/>
      <x v="5"/>
    </i>
    <i>
      <x v="124"/>
      <x v="283"/>
      <x v="1152"/>
      <x/>
      <x/>
    </i>
    <i>
      <x v="125"/>
      <x v="342"/>
      <x v="1095"/>
      <x/>
      <x/>
    </i>
    <i r="1">
      <x v="892"/>
      <x v="1149"/>
      <x v="1"/>
      <x v="5"/>
    </i>
    <i>
      <x v="126"/>
      <x v="462"/>
      <x v="718"/>
      <x v="2"/>
      <x v="1"/>
    </i>
    <i r="1">
      <x v="463"/>
      <x v="938"/>
      <x v="2"/>
      <x v="4"/>
    </i>
    <i>
      <x v="127"/>
      <x v="31"/>
      <x v="1090"/>
      <x v="1"/>
      <x v="5"/>
    </i>
    <i>
      <x v="128"/>
      <x v="176"/>
      <x v="846"/>
      <x v="2"/>
      <x v="4"/>
    </i>
    <i t="grand">
      <x/>
    </i>
  </rowItems>
  <colFields count="1">
    <field x="6"/>
  </colFields>
  <colItems count="6">
    <i>
      <x/>
    </i>
    <i>
      <x v="1"/>
    </i>
    <i>
      <x v="2"/>
    </i>
    <i>
      <x v="3"/>
    </i>
    <i>
      <x v="4"/>
    </i>
    <i t="grand">
      <x/>
    </i>
  </colItems>
  <dataFields count="1">
    <dataField name="Sum of Current Activity Cost SUM" fld="14" baseField="0" baseItem="0" numFmtId="43"/>
  </dataFields>
  <formats count="1">
    <format dxfId="0">
      <pivotArea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AP73"/>
  <sheetViews>
    <sheetView tabSelected="1" zoomScaleNormal="100" workbookViewId="0">
      <pane ySplit="3" topLeftCell="A4" activePane="bottomLeft" state="frozen"/>
      <selection pane="bottomLeft" activeCell="M4" sqref="M4:M7"/>
    </sheetView>
  </sheetViews>
  <sheetFormatPr defaultRowHeight="12.75" outlineLevelCol="1"/>
  <cols>
    <col min="1" max="1" width="2.42578125" style="132" customWidth="1"/>
    <col min="2" max="2" width="1.42578125" customWidth="1"/>
    <col min="3" max="3" width="9.42578125" bestFit="1" customWidth="1"/>
    <col min="4" max="4" width="25" customWidth="1"/>
    <col min="5" max="5" width="8.7109375" customWidth="1"/>
    <col min="6" max="6" width="12.5703125" customWidth="1"/>
    <col min="7" max="7" width="12.7109375" bestFit="1" customWidth="1"/>
    <col min="8" max="8" width="12" bestFit="1" customWidth="1"/>
    <col min="9" max="9" width="2.140625" customWidth="1"/>
    <col min="10" max="10" width="20.140625" style="132" customWidth="1" outlineLevel="1"/>
    <col min="11" max="13" width="42.85546875" customWidth="1" outlineLevel="1"/>
    <col min="14" max="14" width="11.7109375" style="132" customWidth="1"/>
    <col min="15" max="15" width="12.7109375" style="132" bestFit="1" customWidth="1"/>
    <col min="16" max="16" width="11.85546875" style="132" bestFit="1" customWidth="1"/>
    <col min="17" max="19" width="15.140625" style="132" customWidth="1"/>
    <col min="20" max="20" width="2.140625" customWidth="1"/>
    <col min="21" max="21" width="13.28515625" hidden="1" customWidth="1" outlineLevel="1"/>
    <col min="22" max="23" width="9.140625" hidden="1" customWidth="1" outlineLevel="1"/>
    <col min="24" max="24" width="11.28515625" hidden="1" customWidth="1" outlineLevel="1"/>
    <col min="25" max="25" width="9.140625" hidden="1" customWidth="1" outlineLevel="1"/>
    <col min="26" max="27" width="10.28515625" hidden="1" customWidth="1" outlineLevel="1"/>
    <col min="28" max="29" width="9.140625" hidden="1" customWidth="1" outlineLevel="1"/>
    <col min="30" max="30" width="10.28515625" hidden="1" customWidth="1" outlineLevel="1"/>
    <col min="31" max="31" width="9.140625" collapsed="1"/>
    <col min="32" max="32" width="11.28515625" hidden="1" customWidth="1" outlineLevel="1"/>
    <col min="33" max="34" width="9.28515625" hidden="1" customWidth="1" outlineLevel="1"/>
    <col min="35" max="37" width="10.28515625" hidden="1" customWidth="1" outlineLevel="1"/>
    <col min="38" max="39" width="9.28515625" hidden="1" customWidth="1" outlineLevel="1"/>
    <col min="40" max="41" width="10.28515625" hidden="1" customWidth="1" outlineLevel="1"/>
    <col min="42" max="42" width="9.140625" collapsed="1"/>
  </cols>
  <sheetData>
    <row r="1" spans="2:41" ht="13.5" thickBot="1">
      <c r="U1" t="s">
        <v>3613</v>
      </c>
      <c r="AF1" t="s">
        <v>3614</v>
      </c>
    </row>
    <row r="2" spans="2:41" ht="28.5" customHeight="1">
      <c r="B2" s="142"/>
      <c r="C2" s="143"/>
      <c r="D2" s="143"/>
      <c r="E2" s="143"/>
      <c r="F2" s="143"/>
      <c r="G2" s="143"/>
      <c r="H2" s="143"/>
      <c r="I2" s="143"/>
      <c r="J2" s="143"/>
      <c r="K2" s="144" t="s">
        <v>3615</v>
      </c>
      <c r="L2" s="144"/>
      <c r="M2" s="144"/>
      <c r="N2" s="145" t="s">
        <v>3656</v>
      </c>
      <c r="O2" s="145"/>
      <c r="P2" s="145"/>
      <c r="Q2" s="146" t="s">
        <v>3657</v>
      </c>
      <c r="R2" s="144"/>
      <c r="S2" s="202"/>
      <c r="U2" t="s">
        <v>1131</v>
      </c>
      <c r="V2" t="s">
        <v>1131</v>
      </c>
      <c r="W2" t="s">
        <v>1131</v>
      </c>
      <c r="X2" t="s">
        <v>27</v>
      </c>
      <c r="Y2" t="s">
        <v>27</v>
      </c>
      <c r="Z2" t="s">
        <v>27</v>
      </c>
      <c r="AA2" t="s">
        <v>213</v>
      </c>
      <c r="AB2" t="s">
        <v>213</v>
      </c>
      <c r="AC2" t="s">
        <v>213</v>
      </c>
      <c r="AD2" t="s">
        <v>213</v>
      </c>
      <c r="AF2" t="s">
        <v>1131</v>
      </c>
      <c r="AG2" t="s">
        <v>1131</v>
      </c>
      <c r="AH2" t="s">
        <v>1131</v>
      </c>
      <c r="AI2" t="s">
        <v>27</v>
      </c>
      <c r="AJ2" t="s">
        <v>27</v>
      </c>
      <c r="AK2" t="s">
        <v>27</v>
      </c>
      <c r="AL2" t="s">
        <v>213</v>
      </c>
      <c r="AM2" t="s">
        <v>213</v>
      </c>
      <c r="AN2" t="s">
        <v>213</v>
      </c>
      <c r="AO2" t="s">
        <v>213</v>
      </c>
    </row>
    <row r="3" spans="2:41" ht="25.5">
      <c r="B3" s="147"/>
      <c r="C3" s="126" t="s">
        <v>3374</v>
      </c>
      <c r="D3" s="126" t="s">
        <v>3616</v>
      </c>
      <c r="E3" s="129" t="s">
        <v>3608</v>
      </c>
      <c r="F3" s="126" t="s">
        <v>3607</v>
      </c>
      <c r="G3" s="129" t="s">
        <v>3609</v>
      </c>
      <c r="H3" s="129" t="s">
        <v>3610</v>
      </c>
      <c r="I3" s="148"/>
      <c r="J3" s="133" t="s">
        <v>3620</v>
      </c>
      <c r="K3" s="131" t="s">
        <v>3607</v>
      </c>
      <c r="L3" s="131" t="s">
        <v>3609</v>
      </c>
      <c r="M3" s="131" t="s">
        <v>3610</v>
      </c>
      <c r="N3" s="133" t="s">
        <v>3607</v>
      </c>
      <c r="O3" s="133" t="s">
        <v>3609</v>
      </c>
      <c r="P3" s="133" t="s">
        <v>3610</v>
      </c>
      <c r="Q3" s="133" t="s">
        <v>3607</v>
      </c>
      <c r="R3" s="133" t="s">
        <v>3609</v>
      </c>
      <c r="S3" s="149" t="s">
        <v>3610</v>
      </c>
      <c r="T3" s="130"/>
      <c r="U3" t="s">
        <v>1122</v>
      </c>
      <c r="V3" t="s">
        <v>596</v>
      </c>
      <c r="W3" t="s">
        <v>28</v>
      </c>
      <c r="X3" t="s">
        <v>596</v>
      </c>
      <c r="Y3" t="s">
        <v>28</v>
      </c>
      <c r="Z3" t="s">
        <v>53</v>
      </c>
      <c r="AA3" t="s">
        <v>1122</v>
      </c>
      <c r="AB3" t="s">
        <v>596</v>
      </c>
      <c r="AC3" t="s">
        <v>28</v>
      </c>
      <c r="AD3" t="s">
        <v>53</v>
      </c>
      <c r="AF3" t="s">
        <v>1122</v>
      </c>
      <c r="AG3" t="s">
        <v>596</v>
      </c>
      <c r="AH3" t="s">
        <v>28</v>
      </c>
      <c r="AI3" t="s">
        <v>596</v>
      </c>
      <c r="AJ3" t="s">
        <v>28</v>
      </c>
      <c r="AK3" t="s">
        <v>53</v>
      </c>
      <c r="AL3" t="s">
        <v>1122</v>
      </c>
      <c r="AM3" t="s">
        <v>596</v>
      </c>
      <c r="AN3" t="s">
        <v>28</v>
      </c>
      <c r="AO3" t="s">
        <v>53</v>
      </c>
    </row>
    <row r="4" spans="2:41" ht="34.5" customHeight="1">
      <c r="B4" s="150"/>
      <c r="C4" s="151">
        <v>1003</v>
      </c>
      <c r="D4" s="198" t="s">
        <v>445</v>
      </c>
      <c r="E4" s="151" t="s">
        <v>3369</v>
      </c>
      <c r="F4" s="152">
        <f>'CAP14.3 ADDS'!L7+CAP15.3!W15</f>
        <v>2194644.031</v>
      </c>
      <c r="G4" s="152">
        <f>F4*0.65027</f>
        <v>1427111.1740383699</v>
      </c>
      <c r="H4" s="152">
        <v>0</v>
      </c>
      <c r="I4" s="151"/>
      <c r="J4" s="203" t="s">
        <v>3633</v>
      </c>
      <c r="K4" s="203" t="s">
        <v>3634</v>
      </c>
      <c r="L4" s="203" t="s">
        <v>3634</v>
      </c>
      <c r="M4" s="205" t="s">
        <v>3618</v>
      </c>
      <c r="N4" s="153"/>
      <c r="O4" s="153"/>
      <c r="P4" s="153"/>
      <c r="Q4" s="153"/>
      <c r="R4" s="153"/>
      <c r="S4" s="154"/>
      <c r="U4" s="12"/>
      <c r="V4" s="12"/>
      <c r="W4" s="12"/>
      <c r="X4" s="12"/>
      <c r="Y4" s="12"/>
      <c r="Z4" s="12"/>
      <c r="AA4" s="12"/>
      <c r="AB4" s="12"/>
      <c r="AC4" s="12"/>
      <c r="AD4" s="12"/>
      <c r="AE4" s="12"/>
      <c r="AF4" s="12"/>
      <c r="AG4" s="12"/>
      <c r="AH4" s="12"/>
      <c r="AI4" s="12"/>
      <c r="AJ4" s="12"/>
      <c r="AK4" s="12"/>
      <c r="AL4" s="12"/>
      <c r="AM4" s="12"/>
      <c r="AN4" s="12"/>
      <c r="AO4" s="12"/>
    </row>
    <row r="5" spans="2:41" ht="34.5" customHeight="1">
      <c r="B5" s="150"/>
      <c r="C5" s="151">
        <f>C4</f>
        <v>1003</v>
      </c>
      <c r="D5" s="198" t="s">
        <v>445</v>
      </c>
      <c r="E5" s="151" t="s">
        <v>3611</v>
      </c>
      <c r="F5" s="152">
        <f>SUMIFS('Raw Data'!$O$3:$O$10178,'Raw Data'!$B$3:$B$10178,'ER Variance'!$C5)</f>
        <v>3189593.72</v>
      </c>
      <c r="G5" s="152">
        <f>AJ5</f>
        <v>2588581.5099999998</v>
      </c>
      <c r="H5" s="152">
        <v>0</v>
      </c>
      <c r="I5" s="151"/>
      <c r="J5" s="204"/>
      <c r="K5" s="204"/>
      <c r="L5" s="204"/>
      <c r="M5" s="205"/>
      <c r="N5" s="155">
        <f>((F5*0.0375)-Q5)*-0.35</f>
        <v>-9265.7697565999988</v>
      </c>
      <c r="O5" s="155">
        <f>((G5*0.0375)-R5)*-0.35</f>
        <v>-7519.8292865499971</v>
      </c>
      <c r="P5" s="155">
        <f>((H5*0.0375)-S5)*-0.35</f>
        <v>0</v>
      </c>
      <c r="Q5" s="156">
        <f>F5*0.0292</f>
        <v>93136.136624000006</v>
      </c>
      <c r="R5" s="156">
        <f>G5*0.0292</f>
        <v>75586.580091999989</v>
      </c>
      <c r="S5" s="157">
        <f>H5*0.0292</f>
        <v>0</v>
      </c>
      <c r="U5" s="12"/>
      <c r="V5" s="12"/>
      <c r="W5" s="12"/>
      <c r="X5" s="12"/>
      <c r="Y5" s="12"/>
      <c r="Z5" s="12"/>
      <c r="AA5" s="12"/>
      <c r="AB5" s="12"/>
      <c r="AC5" s="12"/>
      <c r="AD5" s="12"/>
      <c r="AE5" s="12"/>
      <c r="AF5" s="12">
        <f>SUMIFS('Raw Data'!$O$3:$O$10178,'Raw Data'!$B$3:$B$10178,'ER Variance'!$C5,'Raw Data'!$I$3:$I$10178,'ER Variance'!AF$2,'Raw Data'!$J$3:$J$10178,'ER Variance'!AF$3)</f>
        <v>0</v>
      </c>
      <c r="AG5" s="12">
        <f>SUMIFS('Raw Data'!$O$3:$O$10178,'Raw Data'!$B$3:$B$10178,'ER Variance'!$C5,'Raw Data'!$I$3:$I$10178,'ER Variance'!AG$2,'Raw Data'!$J$3:$J$10178,'ER Variance'!AG$3)</f>
        <v>0</v>
      </c>
      <c r="AH5" s="12">
        <f>SUMIFS('Raw Data'!$O$3:$O$10178,'Raw Data'!$B$3:$B$10178,'ER Variance'!$C5,'Raw Data'!$I$3:$I$10178,'ER Variance'!AH$2,'Raw Data'!$J$3:$J$10178,'ER Variance'!AH$3)</f>
        <v>0</v>
      </c>
      <c r="AI5" s="12">
        <f>SUMIFS('Raw Data'!$O$3:$O$10178,'Raw Data'!$B$3:$B$10178,'ER Variance'!$C5,'Raw Data'!$I$3:$I$10178,'ER Variance'!AI$2,'Raw Data'!$J$3:$J$10178,'ER Variance'!AI$3)</f>
        <v>0</v>
      </c>
      <c r="AJ5" s="12">
        <f>SUMIFS('Raw Data'!$O$3:$O$10178,'Raw Data'!$B$3:$B$10178,'ER Variance'!$C5,'Raw Data'!$I$3:$I$10178,'ER Variance'!AJ$2,'Raw Data'!$J$3:$J$10178,'ER Variance'!AJ$3)</f>
        <v>2588581.5099999998</v>
      </c>
      <c r="AK5" s="12">
        <f>SUMIFS('Raw Data'!$O$3:$O$10178,'Raw Data'!$B$3:$B$10178,'ER Variance'!$C5,'Raw Data'!$I$3:$I$10178,'ER Variance'!AK$2,'Raw Data'!$J$3:$J$10178,'ER Variance'!AK$3)</f>
        <v>601012.21</v>
      </c>
      <c r="AL5" s="12">
        <f>SUMIFS('Raw Data'!$O$3:$O$10178,'Raw Data'!$B$3:$B$10178,'ER Variance'!$C5,'Raw Data'!$I$3:$I$10178,'ER Variance'!AL$2,'Raw Data'!$J$3:$J$10178,'ER Variance'!AL$3)</f>
        <v>0</v>
      </c>
      <c r="AM5" s="12">
        <f>SUMIFS('Raw Data'!$O$3:$O$10178,'Raw Data'!$B$3:$B$10178,'ER Variance'!$C5,'Raw Data'!$I$3:$I$10178,'ER Variance'!AM$2,'Raw Data'!$J$3:$J$10178,'ER Variance'!AM$3)</f>
        <v>0</v>
      </c>
      <c r="AN5" s="12">
        <f>SUMIFS('Raw Data'!$O$3:$O$10178,'Raw Data'!$B$3:$B$10178,'ER Variance'!$C5,'Raw Data'!$I$3:$I$10178,'ER Variance'!AN$2,'Raw Data'!$J$3:$J$10178,'ER Variance'!AN$3)</f>
        <v>0</v>
      </c>
      <c r="AO5" s="12">
        <f>SUMIFS('Raw Data'!$O$3:$O$10178,'Raw Data'!$B$3:$B$10178,'ER Variance'!$C5,'Raw Data'!$I$3:$I$10178,'ER Variance'!AO$2,'Raw Data'!$J$3:$J$10178,'ER Variance'!AO$3)</f>
        <v>0</v>
      </c>
    </row>
    <row r="6" spans="2:41" ht="34.5" customHeight="1">
      <c r="B6" s="150"/>
      <c r="C6" s="151"/>
      <c r="D6" s="198"/>
      <c r="E6" s="151"/>
      <c r="F6" s="134">
        <f>F5-F4</f>
        <v>994949.68900000025</v>
      </c>
      <c r="G6" s="134">
        <f>G5-G4</f>
        <v>1161470.3359616299</v>
      </c>
      <c r="H6" s="134">
        <f>H5-H4</f>
        <v>0</v>
      </c>
      <c r="I6" s="151"/>
      <c r="J6" s="204"/>
      <c r="K6" s="204"/>
      <c r="L6" s="204"/>
      <c r="M6" s="205"/>
      <c r="N6" s="153"/>
      <c r="O6" s="153"/>
      <c r="P6" s="153"/>
      <c r="Q6" s="153"/>
      <c r="R6" s="153"/>
      <c r="S6" s="154"/>
      <c r="U6" s="12"/>
      <c r="V6" s="12"/>
      <c r="W6" s="12"/>
      <c r="X6" s="12"/>
      <c r="Y6" s="12"/>
      <c r="Z6" s="12"/>
      <c r="AA6" s="12"/>
      <c r="AB6" s="12"/>
      <c r="AC6" s="12"/>
      <c r="AD6" s="12"/>
      <c r="AE6" s="12"/>
      <c r="AF6" s="12"/>
      <c r="AG6" s="12"/>
      <c r="AH6" s="12"/>
      <c r="AI6" s="12"/>
      <c r="AJ6" s="12"/>
      <c r="AK6" s="12"/>
      <c r="AL6" s="12"/>
      <c r="AM6" s="12"/>
      <c r="AN6" s="12"/>
      <c r="AO6" s="12"/>
    </row>
    <row r="7" spans="2:41" ht="34.5" customHeight="1">
      <c r="B7" s="150"/>
      <c r="C7" s="151"/>
      <c r="D7" s="198"/>
      <c r="E7" s="151"/>
      <c r="F7" s="158">
        <f>IFERROR(F6/F4,"")</f>
        <v>0.45335356210211764</v>
      </c>
      <c r="G7" s="158">
        <f>IFERROR(G6/G4,"")</f>
        <v>0.81386114627282857</v>
      </c>
      <c r="H7" s="158" t="str">
        <f>IFERROR(H6/H4,"")</f>
        <v/>
      </c>
      <c r="I7" s="151"/>
      <c r="J7" s="204"/>
      <c r="K7" s="204"/>
      <c r="L7" s="204"/>
      <c r="M7" s="205"/>
      <c r="N7" s="153"/>
      <c r="O7" s="153"/>
      <c r="P7" s="153"/>
      <c r="Q7" s="153"/>
      <c r="R7" s="153"/>
      <c r="S7" s="154"/>
      <c r="U7" s="12"/>
      <c r="V7" s="12"/>
      <c r="W7" s="12"/>
      <c r="X7" s="12"/>
      <c r="Y7" s="12"/>
      <c r="Z7" s="12"/>
      <c r="AA7" s="12"/>
      <c r="AB7" s="12"/>
      <c r="AC7" s="12"/>
      <c r="AD7" s="12"/>
      <c r="AE7" s="12"/>
      <c r="AF7" s="12"/>
      <c r="AG7" s="12"/>
      <c r="AH7" s="12"/>
      <c r="AI7" s="12"/>
      <c r="AJ7" s="12"/>
      <c r="AK7" s="12"/>
      <c r="AL7" s="12"/>
      <c r="AM7" s="12"/>
      <c r="AN7" s="12"/>
      <c r="AO7" s="12"/>
    </row>
    <row r="8" spans="2:41" ht="33" customHeight="1">
      <c r="B8" s="150"/>
      <c r="C8" s="159">
        <v>2055</v>
      </c>
      <c r="D8" s="199" t="s">
        <v>680</v>
      </c>
      <c r="E8" s="159" t="s">
        <v>3369</v>
      </c>
      <c r="F8" s="160">
        <f>SUM(U8:AC8)</f>
        <v>3472839</v>
      </c>
      <c r="G8" s="160">
        <f>X8*0.6376</f>
        <v>2214282.1464</v>
      </c>
      <c r="H8" s="160">
        <v>0</v>
      </c>
      <c r="I8" s="159"/>
      <c r="J8" s="206" t="s">
        <v>3627</v>
      </c>
      <c r="K8" s="206" t="s">
        <v>3628</v>
      </c>
      <c r="L8" s="206" t="s">
        <v>3629</v>
      </c>
      <c r="M8" s="207" t="s">
        <v>3618</v>
      </c>
      <c r="N8" s="161"/>
      <c r="O8" s="161"/>
      <c r="P8" s="161"/>
      <c r="Q8" s="161"/>
      <c r="R8" s="161"/>
      <c r="S8" s="162"/>
      <c r="U8" s="12">
        <f>SUMIFS('CAP14.3 ADDS'!$L$5:$L$277,'CAP14.3 ADDS'!$E$5:$E$277,'ER Variance'!$C8,'CAP14.3 ADDS'!$B$5:$B$277,'ER Variance'!U$2,'CAP14.3 ADDS'!$C$5:$C$277,'ER Variance'!U$3)+SUMIFS(CAP15.3!$W$9:$W$212,CAP15.3!$E$9:$E$212,'ER Variance'!$C8,CAP15.3!$B$9:$B$212,'ER Variance'!U$2,CAP15.3!$C$9:$C$212,'ER Variance'!U$3)</f>
        <v>0</v>
      </c>
      <c r="V8" s="12">
        <f>SUMIFS('CAP14.3 ADDS'!$L$5:$L$277,'CAP14.3 ADDS'!$E$5:$E$277,'ER Variance'!$C8,'CAP14.3 ADDS'!$B$5:$B$277,'ER Variance'!V$2,'CAP14.3 ADDS'!$C$5:$C$277,'ER Variance'!V$3)+SUMIFS(CAP15.3!$W$9:$W$212,CAP15.3!$E$9:$E$212,'ER Variance'!$C8,CAP15.3!$B$9:$B$212,'ER Variance'!V$2,CAP15.3!$C$9:$C$212,'ER Variance'!V$3)</f>
        <v>0</v>
      </c>
      <c r="W8" s="12">
        <f>SUMIFS('CAP14.3 ADDS'!$L$5:$L$277,'CAP14.3 ADDS'!$E$5:$E$277,'ER Variance'!$C8,'CAP14.3 ADDS'!$B$5:$B$277,'ER Variance'!W$2,'CAP14.3 ADDS'!$C$5:$C$277,'ER Variance'!W$3)+SUMIFS(CAP15.3!$W$9:$W$212,CAP15.3!$E$9:$E$212,'ER Variance'!$C8,CAP15.3!$B$9:$B$212,'ER Variance'!W$2,CAP15.3!$C$9:$C$212,'ER Variance'!W$3)</f>
        <v>0</v>
      </c>
      <c r="X8" s="12">
        <f>SUMIFS('CAP14.3 ADDS'!$L$5:$L$277,'CAP14.3 ADDS'!$E$5:$E$277,'ER Variance'!$C8,'CAP14.3 ADDS'!$B$5:$B$277,'ER Variance'!X$2,'CAP14.3 ADDS'!$C$5:$C$277,'ER Variance'!X$3)+SUMIFS(CAP15.3!$W$9:$W$212,CAP15.3!$E$9:$E$212,'ER Variance'!$C8,CAP15.3!$B$9:$B$212,'ER Variance'!X$2,CAP15.3!$C$9:$C$212,'ER Variance'!X$3)</f>
        <v>3472839</v>
      </c>
      <c r="Y8" s="12">
        <f>SUMIFS('CAP14.3 ADDS'!$L$5:$L$277,'CAP14.3 ADDS'!$E$5:$E$277,'ER Variance'!$C8,'CAP14.3 ADDS'!$B$5:$B$277,'ER Variance'!Y$2,'CAP14.3 ADDS'!$C$5:$C$277,'ER Variance'!Y$3)+SUMIFS(CAP15.3!$W$9:$W$212,CAP15.3!$E$9:$E$212,'ER Variance'!$C8,CAP15.3!$B$9:$B$212,'ER Variance'!Y$2,CAP15.3!$C$9:$C$212,'ER Variance'!Y$3)</f>
        <v>0</v>
      </c>
      <c r="Z8" s="12">
        <f>SUMIFS('CAP14.3 ADDS'!$L$5:$L$277,'CAP14.3 ADDS'!$E$5:$E$277,'ER Variance'!$C8,'CAP14.3 ADDS'!$B$5:$B$277,'ER Variance'!Z$2,'CAP14.3 ADDS'!$C$5:$C$277,'ER Variance'!Z$3)+SUMIFS(CAP15.3!$W$9:$W$212,CAP15.3!$E$9:$E$212,'ER Variance'!$C8,CAP15.3!$B$9:$B$212,'ER Variance'!Z$2,CAP15.3!$C$9:$C$212,'ER Variance'!Z$3)</f>
        <v>0</v>
      </c>
      <c r="AA8" s="12">
        <f>SUMIFS('CAP14.3 ADDS'!$L$5:$L$277,'CAP14.3 ADDS'!$E$5:$E$277,'ER Variance'!$C8,'CAP14.3 ADDS'!$B$5:$B$277,'ER Variance'!AA$2,'CAP14.3 ADDS'!$C$5:$C$277,'ER Variance'!AA$3)+SUMIFS(CAP15.3!$W$9:$W$212,CAP15.3!$E$9:$E$212,'ER Variance'!$C8,CAP15.3!$B$9:$B$212,'ER Variance'!AA$2,CAP15.3!$C$9:$C$212,'ER Variance'!AA$3)</f>
        <v>0</v>
      </c>
      <c r="AB8" s="12">
        <f>SUMIFS('CAP14.3 ADDS'!$L$5:$L$277,'CAP14.3 ADDS'!$E$5:$E$277,'ER Variance'!$C8,'CAP14.3 ADDS'!$B$5:$B$277,'ER Variance'!AB$2,'CAP14.3 ADDS'!$C$5:$C$277,'ER Variance'!AB$3)+SUMIFS(CAP15.3!$W$9:$W$212,CAP15.3!$E$9:$E$212,'ER Variance'!$C8,CAP15.3!$B$9:$B$212,'ER Variance'!AB$2,CAP15.3!$C$9:$C$212,'ER Variance'!AB$3)</f>
        <v>0</v>
      </c>
      <c r="AC8" s="12">
        <f>SUMIFS('CAP14.3 ADDS'!$L$5:$L$277,'CAP14.3 ADDS'!$E$5:$E$277,'ER Variance'!$C8,'CAP14.3 ADDS'!$B$5:$B$277,'ER Variance'!AC$2,'CAP14.3 ADDS'!$C$5:$C$277,'ER Variance'!AC$3)+SUMIFS(CAP15.3!$W$9:$W$212,CAP15.3!$E$9:$E$212,'ER Variance'!$C8,CAP15.3!$B$9:$B$212,'ER Variance'!AC$2,CAP15.3!$C$9:$C$212,'ER Variance'!AC$3)</f>
        <v>0</v>
      </c>
      <c r="AD8" s="12">
        <f>SUMIFS('CAP14.3 ADDS'!$L$5:$L$277,'CAP14.3 ADDS'!$E$5:$E$277,'ER Variance'!$C8,'CAP14.3 ADDS'!$B$5:$B$277,'ER Variance'!AD$2,'CAP14.3 ADDS'!$C$5:$C$277,'ER Variance'!AD$3)+SUMIFS(CAP15.3!$W$9:$W$212,CAP15.3!$E$9:$E$212,'ER Variance'!$C8,CAP15.3!$B$9:$B$212,'ER Variance'!AD$2,CAP15.3!$C$9:$C$212,'ER Variance'!AD$3)</f>
        <v>0</v>
      </c>
      <c r="AE8" s="12"/>
      <c r="AF8" s="12"/>
      <c r="AG8" s="12"/>
      <c r="AH8" s="12"/>
      <c r="AI8" s="12"/>
      <c r="AJ8" s="12"/>
      <c r="AK8" s="12"/>
      <c r="AL8" s="12"/>
      <c r="AM8" s="12"/>
      <c r="AN8" s="12"/>
      <c r="AO8" s="12"/>
    </row>
    <row r="9" spans="2:41" ht="33" customHeight="1">
      <c r="B9" s="150"/>
      <c r="C9" s="159">
        <f>C8</f>
        <v>2055</v>
      </c>
      <c r="D9" s="199" t="s">
        <v>680</v>
      </c>
      <c r="E9" s="159" t="s">
        <v>3611</v>
      </c>
      <c r="F9" s="160">
        <f>SUMIFS('Raw Data'!$O$3:$O$10178,'Raw Data'!$B$3:$B$10178,'ER Variance'!$C9)</f>
        <v>5188799.9300000053</v>
      </c>
      <c r="G9" s="160">
        <f>AJ9</f>
        <v>3091807.9100000043</v>
      </c>
      <c r="H9" s="160">
        <v>0</v>
      </c>
      <c r="I9" s="159"/>
      <c r="J9" s="206"/>
      <c r="K9" s="206"/>
      <c r="L9" s="206"/>
      <c r="M9" s="207"/>
      <c r="N9" s="163">
        <f>((F9*0.0375)-Q9)*-0.35</f>
        <v>-15073.463796650012</v>
      </c>
      <c r="O9" s="163">
        <f>((G9*0.0375)-R9)*-0.35</f>
        <v>-8981.7019785500088</v>
      </c>
      <c r="P9" s="163">
        <f>((H9*0.0375)-S9)*-0.35</f>
        <v>0</v>
      </c>
      <c r="Q9" s="163">
        <f>F9*0.0292</f>
        <v>151512.95795600014</v>
      </c>
      <c r="R9" s="163">
        <f>G9*0.0292</f>
        <v>90280.790972000133</v>
      </c>
      <c r="S9" s="164">
        <f>H9*0.0292</f>
        <v>0</v>
      </c>
      <c r="U9" s="12"/>
      <c r="V9" s="12"/>
      <c r="W9" s="12"/>
      <c r="X9" s="12"/>
      <c r="Y9" s="12"/>
      <c r="Z9" s="12"/>
      <c r="AA9" s="12"/>
      <c r="AB9" s="12"/>
      <c r="AC9" s="12"/>
      <c r="AD9" s="12"/>
      <c r="AE9" s="12"/>
      <c r="AF9" s="12">
        <f>SUMIFS('Raw Data'!$O$3:$O$10178,'Raw Data'!$B$3:$B$10178,'ER Variance'!$C9,'Raw Data'!$I$3:$I$10178,'ER Variance'!AF$2,'Raw Data'!$J$3:$J$10178,'ER Variance'!AF$3)</f>
        <v>0</v>
      </c>
      <c r="AG9" s="12">
        <f>SUMIFS('Raw Data'!$O$3:$O$10178,'Raw Data'!$B$3:$B$10178,'ER Variance'!$C9,'Raw Data'!$I$3:$I$10178,'ER Variance'!AG$2,'Raw Data'!$J$3:$J$10178,'ER Variance'!AG$3)</f>
        <v>0</v>
      </c>
      <c r="AH9" s="12">
        <f>SUMIFS('Raw Data'!$O$3:$O$10178,'Raw Data'!$B$3:$B$10178,'ER Variance'!$C9,'Raw Data'!$I$3:$I$10178,'ER Variance'!AH$2,'Raw Data'!$J$3:$J$10178,'ER Variance'!AH$3)</f>
        <v>0</v>
      </c>
      <c r="AI9" s="12">
        <f>SUMIFS('Raw Data'!$O$3:$O$10178,'Raw Data'!$B$3:$B$10178,'ER Variance'!$C9,'Raw Data'!$I$3:$I$10178,'ER Variance'!AI$2,'Raw Data'!$J$3:$J$10178,'ER Variance'!AI$3)</f>
        <v>0</v>
      </c>
      <c r="AJ9" s="12">
        <f>SUMIFS('Raw Data'!$O$3:$O$10178,'Raw Data'!$B$3:$B$10178,'ER Variance'!$C9,'Raw Data'!$I$3:$I$10178,'ER Variance'!AJ$2,'Raw Data'!$J$3:$J$10178,'ER Variance'!AJ$3)</f>
        <v>3091807.9100000043</v>
      </c>
      <c r="AK9" s="12">
        <f>SUMIFS('Raw Data'!$O$3:$O$10178,'Raw Data'!$B$3:$B$10178,'ER Variance'!$C9,'Raw Data'!$I$3:$I$10178,'ER Variance'!AK$2,'Raw Data'!$J$3:$J$10178,'ER Variance'!AK$3)</f>
        <v>2096992.0200000009</v>
      </c>
      <c r="AL9" s="12">
        <f>SUMIFS('Raw Data'!$O$3:$O$10178,'Raw Data'!$B$3:$B$10178,'ER Variance'!$C9,'Raw Data'!$I$3:$I$10178,'ER Variance'!AL$2,'Raw Data'!$J$3:$J$10178,'ER Variance'!AL$3)</f>
        <v>0</v>
      </c>
      <c r="AM9" s="12">
        <f>SUMIFS('Raw Data'!$O$3:$O$10178,'Raw Data'!$B$3:$B$10178,'ER Variance'!$C9,'Raw Data'!$I$3:$I$10178,'ER Variance'!AM$2,'Raw Data'!$J$3:$J$10178,'ER Variance'!AM$3)</f>
        <v>0</v>
      </c>
      <c r="AN9" s="12">
        <f>SUMIFS('Raw Data'!$O$3:$O$10178,'Raw Data'!$B$3:$B$10178,'ER Variance'!$C9,'Raw Data'!$I$3:$I$10178,'ER Variance'!AN$2,'Raw Data'!$J$3:$J$10178,'ER Variance'!AN$3)</f>
        <v>0</v>
      </c>
      <c r="AO9" s="12">
        <f>SUMIFS('Raw Data'!$O$3:$O$10178,'Raw Data'!$B$3:$B$10178,'ER Variance'!$C9,'Raw Data'!$I$3:$I$10178,'ER Variance'!AO$2,'Raw Data'!$J$3:$J$10178,'ER Variance'!AO$3)</f>
        <v>0</v>
      </c>
    </row>
    <row r="10" spans="2:41" ht="33" customHeight="1">
      <c r="B10" s="150"/>
      <c r="C10" s="159"/>
      <c r="D10" s="199"/>
      <c r="E10" s="159"/>
      <c r="F10" s="127">
        <f>F9-F8</f>
        <v>1715960.9300000053</v>
      </c>
      <c r="G10" s="127">
        <f>G9-G8</f>
        <v>877525.76360000437</v>
      </c>
      <c r="H10" s="127">
        <f>H9-H8</f>
        <v>0</v>
      </c>
      <c r="I10" s="159"/>
      <c r="J10" s="206"/>
      <c r="K10" s="206"/>
      <c r="L10" s="206"/>
      <c r="M10" s="207"/>
      <c r="N10" s="161"/>
      <c r="O10" s="161"/>
      <c r="P10" s="161"/>
      <c r="Q10" s="161"/>
      <c r="R10" s="161"/>
      <c r="S10" s="162"/>
      <c r="U10" s="12"/>
      <c r="V10" s="12"/>
      <c r="W10" s="12"/>
      <c r="X10" s="12"/>
      <c r="Y10" s="12"/>
      <c r="Z10" s="12"/>
      <c r="AA10" s="12"/>
      <c r="AB10" s="12"/>
      <c r="AC10" s="12"/>
      <c r="AD10" s="12"/>
      <c r="AE10" s="12"/>
      <c r="AF10" s="12"/>
      <c r="AG10" s="12"/>
      <c r="AH10" s="12"/>
      <c r="AI10" s="12"/>
      <c r="AJ10" s="12"/>
      <c r="AK10" s="12"/>
      <c r="AL10" s="12"/>
      <c r="AM10" s="12"/>
      <c r="AN10" s="12"/>
      <c r="AO10" s="12"/>
    </row>
    <row r="11" spans="2:41" ht="33" customHeight="1">
      <c r="B11" s="150"/>
      <c r="C11" s="159"/>
      <c r="D11" s="199"/>
      <c r="E11" s="159"/>
      <c r="F11" s="165">
        <f>IFERROR(F10/F8,"")</f>
        <v>0.49410897827397277</v>
      </c>
      <c r="G11" s="165">
        <f>IFERROR(G10/G8,"")</f>
        <v>0.39630259631849252</v>
      </c>
      <c r="H11" s="165" t="str">
        <f>IFERROR(H10/H8,"")</f>
        <v/>
      </c>
      <c r="I11" s="159"/>
      <c r="J11" s="206"/>
      <c r="K11" s="206"/>
      <c r="L11" s="206"/>
      <c r="M11" s="207"/>
      <c r="N11" s="161"/>
      <c r="O11" s="161"/>
      <c r="P11" s="161"/>
      <c r="Q11" s="161"/>
      <c r="R11" s="161"/>
      <c r="S11" s="162"/>
      <c r="U11" s="12"/>
      <c r="V11" s="12"/>
      <c r="W11" s="12"/>
      <c r="X11" s="12"/>
      <c r="Y11" s="12"/>
      <c r="Z11" s="12"/>
      <c r="AA11" s="12"/>
      <c r="AB11" s="12"/>
      <c r="AC11" s="12"/>
      <c r="AD11" s="12"/>
      <c r="AE11" s="12"/>
      <c r="AF11" s="12"/>
      <c r="AG11" s="12"/>
      <c r="AH11" s="12"/>
      <c r="AI11" s="12"/>
      <c r="AJ11" s="12"/>
      <c r="AK11" s="12"/>
      <c r="AL11" s="12"/>
      <c r="AM11" s="12"/>
      <c r="AN11" s="12"/>
      <c r="AO11" s="12"/>
    </row>
    <row r="12" spans="2:41" ht="39" customHeight="1">
      <c r="B12" s="150"/>
      <c r="C12" s="148">
        <v>2057</v>
      </c>
      <c r="D12" s="200" t="s">
        <v>862</v>
      </c>
      <c r="E12" s="148" t="s">
        <v>3369</v>
      </c>
      <c r="F12" s="166">
        <f>SUM(U12:AC12)</f>
        <v>1409154</v>
      </c>
      <c r="G12" s="166">
        <f>X12*0.65027</f>
        <v>916330.57157999999</v>
      </c>
      <c r="H12" s="166">
        <v>0</v>
      </c>
      <c r="I12" s="148"/>
      <c r="J12" s="204" t="s">
        <v>3625</v>
      </c>
      <c r="K12" s="212" t="s">
        <v>3660</v>
      </c>
      <c r="L12" s="204" t="s">
        <v>3624</v>
      </c>
      <c r="M12" s="205" t="s">
        <v>3618</v>
      </c>
      <c r="N12" s="153"/>
      <c r="O12" s="153"/>
      <c r="P12" s="153"/>
      <c r="Q12" s="153"/>
      <c r="R12" s="153"/>
      <c r="S12" s="154"/>
      <c r="U12" s="12">
        <f>SUMIFS('CAP14.3 ADDS'!$L$5:$L$277,'CAP14.3 ADDS'!$E$5:$E$277,'ER Variance'!$C12,'CAP14.3 ADDS'!$B$5:$B$277,'ER Variance'!U$2,'CAP14.3 ADDS'!$C$5:$C$277,'ER Variance'!U$3)+SUMIFS(CAP15.3!$W$9:$W$212,CAP15.3!$E$9:$E$212,'ER Variance'!$C12,CAP15.3!$B$9:$B$212,'ER Variance'!U$2,CAP15.3!$C$9:$C$212,'ER Variance'!U$3)</f>
        <v>0</v>
      </c>
      <c r="V12" s="12">
        <f>SUMIFS('CAP14.3 ADDS'!$L$5:$L$277,'CAP14.3 ADDS'!$E$5:$E$277,'ER Variance'!$C12,'CAP14.3 ADDS'!$B$5:$B$277,'ER Variance'!V$2,'CAP14.3 ADDS'!$C$5:$C$277,'ER Variance'!V$3)+SUMIFS(CAP15.3!$W$9:$W$212,CAP15.3!$E$9:$E$212,'ER Variance'!$C12,CAP15.3!$B$9:$B$212,'ER Variance'!V$2,CAP15.3!$C$9:$C$212,'ER Variance'!V$3)</f>
        <v>0</v>
      </c>
      <c r="W12" s="12">
        <f>SUMIFS('CAP14.3 ADDS'!$L$5:$L$277,'CAP14.3 ADDS'!$E$5:$E$277,'ER Variance'!$C12,'CAP14.3 ADDS'!$B$5:$B$277,'ER Variance'!W$2,'CAP14.3 ADDS'!$C$5:$C$277,'ER Variance'!W$3)+SUMIFS(CAP15.3!$W$9:$W$212,CAP15.3!$E$9:$E$212,'ER Variance'!$C12,CAP15.3!$B$9:$B$212,'ER Variance'!W$2,CAP15.3!$C$9:$C$212,'ER Variance'!W$3)</f>
        <v>0</v>
      </c>
      <c r="X12" s="12">
        <f>SUMIFS('CAP14.3 ADDS'!$L$5:$L$277,'CAP14.3 ADDS'!$E$5:$E$277,'ER Variance'!$C12,'CAP14.3 ADDS'!$B$5:$B$277,'ER Variance'!X$2,'CAP14.3 ADDS'!$C$5:$C$277,'ER Variance'!X$3)+SUMIFS(CAP15.3!$W$9:$W$212,CAP15.3!$E$9:$E$212,'ER Variance'!$C12,CAP15.3!$B$9:$B$212,'ER Variance'!X$2,CAP15.3!$C$9:$C$212,'ER Variance'!X$3)</f>
        <v>1409154</v>
      </c>
      <c r="Y12" s="12">
        <f>SUMIFS('CAP14.3 ADDS'!$L$5:$L$277,'CAP14.3 ADDS'!$E$5:$E$277,'ER Variance'!$C12,'CAP14.3 ADDS'!$B$5:$B$277,'ER Variance'!Y$2,'CAP14.3 ADDS'!$C$5:$C$277,'ER Variance'!Y$3)+SUMIFS(CAP15.3!$W$9:$W$212,CAP15.3!$E$9:$E$212,'ER Variance'!$C12,CAP15.3!$B$9:$B$212,'ER Variance'!Y$2,CAP15.3!$C$9:$C$212,'ER Variance'!Y$3)</f>
        <v>0</v>
      </c>
      <c r="Z12" s="12">
        <f>SUMIFS('CAP14.3 ADDS'!$L$5:$L$277,'CAP14.3 ADDS'!$E$5:$E$277,'ER Variance'!$C12,'CAP14.3 ADDS'!$B$5:$B$277,'ER Variance'!Z$2,'CAP14.3 ADDS'!$C$5:$C$277,'ER Variance'!Z$3)+SUMIFS(CAP15.3!$W$9:$W$212,CAP15.3!$E$9:$E$212,'ER Variance'!$C12,CAP15.3!$B$9:$B$212,'ER Variance'!Z$2,CAP15.3!$C$9:$C$212,'ER Variance'!Z$3)</f>
        <v>0</v>
      </c>
      <c r="AA12" s="12">
        <f>SUMIFS('CAP14.3 ADDS'!$L$5:$L$277,'CAP14.3 ADDS'!$E$5:$E$277,'ER Variance'!$C12,'CAP14.3 ADDS'!$B$5:$B$277,'ER Variance'!AA$2,'CAP14.3 ADDS'!$C$5:$C$277,'ER Variance'!AA$3)+SUMIFS(CAP15.3!$W$9:$W$212,CAP15.3!$E$9:$E$212,'ER Variance'!$C12,CAP15.3!$B$9:$B$212,'ER Variance'!AA$2,CAP15.3!$C$9:$C$212,'ER Variance'!AA$3)</f>
        <v>0</v>
      </c>
      <c r="AB12" s="12">
        <f>SUMIFS('CAP14.3 ADDS'!$L$5:$L$277,'CAP14.3 ADDS'!$E$5:$E$277,'ER Variance'!$C12,'CAP14.3 ADDS'!$B$5:$B$277,'ER Variance'!AB$2,'CAP14.3 ADDS'!$C$5:$C$277,'ER Variance'!AB$3)+SUMIFS(CAP15.3!$W$9:$W$212,CAP15.3!$E$9:$E$212,'ER Variance'!$C12,CAP15.3!$B$9:$B$212,'ER Variance'!AB$2,CAP15.3!$C$9:$C$212,'ER Variance'!AB$3)</f>
        <v>0</v>
      </c>
      <c r="AC12" s="12">
        <f>SUMIFS('CAP14.3 ADDS'!$L$5:$L$277,'CAP14.3 ADDS'!$E$5:$E$277,'ER Variance'!$C12,'CAP14.3 ADDS'!$B$5:$B$277,'ER Variance'!AC$2,'CAP14.3 ADDS'!$C$5:$C$277,'ER Variance'!AC$3)+SUMIFS(CAP15.3!$W$9:$W$212,CAP15.3!$E$9:$E$212,'ER Variance'!$C12,CAP15.3!$B$9:$B$212,'ER Variance'!AC$2,CAP15.3!$C$9:$C$212,'ER Variance'!AC$3)</f>
        <v>0</v>
      </c>
      <c r="AD12" s="12">
        <f>SUMIFS('CAP14.3 ADDS'!$L$5:$L$277,'CAP14.3 ADDS'!$E$5:$E$277,'ER Variance'!$C12,'CAP14.3 ADDS'!$B$5:$B$277,'ER Variance'!AD$2,'CAP14.3 ADDS'!$C$5:$C$277,'ER Variance'!AD$3)+SUMIFS(CAP15.3!$W$9:$W$212,CAP15.3!$E$9:$E$212,'ER Variance'!$C12,CAP15.3!$B$9:$B$212,'ER Variance'!AD$2,CAP15.3!$C$9:$C$212,'ER Variance'!AD$3)</f>
        <v>0</v>
      </c>
      <c r="AE12" s="12"/>
      <c r="AF12" s="12"/>
      <c r="AG12" s="12"/>
      <c r="AH12" s="12"/>
      <c r="AI12" s="12"/>
      <c r="AJ12" s="12"/>
      <c r="AK12" s="12"/>
      <c r="AL12" s="12"/>
      <c r="AM12" s="12"/>
      <c r="AN12" s="12"/>
      <c r="AO12" s="12"/>
    </row>
    <row r="13" spans="2:41" ht="39" customHeight="1">
      <c r="B13" s="150"/>
      <c r="C13" s="148">
        <f>C12</f>
        <v>2057</v>
      </c>
      <c r="D13" s="200" t="s">
        <v>862</v>
      </c>
      <c r="E13" s="148" t="s">
        <v>3611</v>
      </c>
      <c r="F13" s="166">
        <f>SUMIFS('Raw Data'!$O$3:$O$10178,'Raw Data'!$B$3:$B$10178,'ER Variance'!$C13)</f>
        <v>3220123.9400000009</v>
      </c>
      <c r="G13" s="166">
        <f>AI13*0.65027</f>
        <v>2093949.9944638007</v>
      </c>
      <c r="H13" s="166">
        <v>0</v>
      </c>
      <c r="I13" s="148"/>
      <c r="J13" s="204"/>
      <c r="K13" s="212"/>
      <c r="L13" s="204"/>
      <c r="M13" s="205"/>
      <c r="N13" s="156">
        <f>((F13*0.0375)-Q13)*-0.35</f>
        <v>-21751.937214700003</v>
      </c>
      <c r="O13" s="156">
        <f>((G13*0.0375)-R13)*-0.35</f>
        <v>-14144.632212602972</v>
      </c>
      <c r="P13" s="156">
        <f>((H13*0.0375)-S13)*-0.35</f>
        <v>0</v>
      </c>
      <c r="Q13" s="156">
        <f>F13*0.0182</f>
        <v>58606.255708000019</v>
      </c>
      <c r="R13" s="156">
        <f>G13*0.0182</f>
        <v>38109.889899241178</v>
      </c>
      <c r="S13" s="157">
        <f>H13*0.0182</f>
        <v>0</v>
      </c>
      <c r="U13" s="12"/>
      <c r="V13" s="12"/>
      <c r="W13" s="12"/>
      <c r="X13" s="12"/>
      <c r="Y13" s="12"/>
      <c r="Z13" s="12"/>
      <c r="AA13" s="12"/>
      <c r="AB13" s="12"/>
      <c r="AC13" s="12"/>
      <c r="AD13" s="12"/>
      <c r="AE13" s="12"/>
      <c r="AF13" s="12">
        <f>SUMIFS('Raw Data'!$O$3:$O$10178,'Raw Data'!$B$3:$B$10178,'ER Variance'!$C13,'Raw Data'!$I$3:$I$10178,'ER Variance'!AF$2,'Raw Data'!$J$3:$J$10178,'ER Variance'!AF$3)</f>
        <v>0</v>
      </c>
      <c r="AG13" s="12">
        <f>SUMIFS('Raw Data'!$O$3:$O$10178,'Raw Data'!$B$3:$B$10178,'ER Variance'!$C13,'Raw Data'!$I$3:$I$10178,'ER Variance'!AG$2,'Raw Data'!$J$3:$J$10178,'ER Variance'!AG$3)</f>
        <v>0</v>
      </c>
      <c r="AH13" s="12">
        <f>SUMIFS('Raw Data'!$O$3:$O$10178,'Raw Data'!$B$3:$B$10178,'ER Variance'!$C13,'Raw Data'!$I$3:$I$10178,'ER Variance'!AH$2,'Raw Data'!$J$3:$J$10178,'ER Variance'!AH$3)</f>
        <v>0</v>
      </c>
      <c r="AI13" s="12">
        <f>SUMIFS('Raw Data'!$O$3:$O$10178,'Raw Data'!$B$3:$B$10178,'ER Variance'!$C13,'Raw Data'!$I$3:$I$10178,'ER Variance'!AI$2,'Raw Data'!$J$3:$J$10178,'ER Variance'!AI$3)</f>
        <v>3220123.9400000009</v>
      </c>
      <c r="AJ13" s="12">
        <f>SUMIFS('Raw Data'!$O$3:$O$10178,'Raw Data'!$B$3:$B$10178,'ER Variance'!$C13,'Raw Data'!$I$3:$I$10178,'ER Variance'!AJ$2,'Raw Data'!$J$3:$J$10178,'ER Variance'!AJ$3)</f>
        <v>0</v>
      </c>
      <c r="AK13" s="12">
        <f>SUMIFS('Raw Data'!$O$3:$O$10178,'Raw Data'!$B$3:$B$10178,'ER Variance'!$C13,'Raw Data'!$I$3:$I$10178,'ER Variance'!AK$2,'Raw Data'!$J$3:$J$10178,'ER Variance'!AK$3)</f>
        <v>0</v>
      </c>
      <c r="AL13" s="12">
        <f>SUMIFS('Raw Data'!$O$3:$O$10178,'Raw Data'!$B$3:$B$10178,'ER Variance'!$C13,'Raw Data'!$I$3:$I$10178,'ER Variance'!AL$2,'Raw Data'!$J$3:$J$10178,'ER Variance'!AL$3)</f>
        <v>0</v>
      </c>
      <c r="AM13" s="12">
        <f>SUMIFS('Raw Data'!$O$3:$O$10178,'Raw Data'!$B$3:$B$10178,'ER Variance'!$C13,'Raw Data'!$I$3:$I$10178,'ER Variance'!AM$2,'Raw Data'!$J$3:$J$10178,'ER Variance'!AM$3)</f>
        <v>0</v>
      </c>
      <c r="AN13" s="12">
        <f>SUMIFS('Raw Data'!$O$3:$O$10178,'Raw Data'!$B$3:$B$10178,'ER Variance'!$C13,'Raw Data'!$I$3:$I$10178,'ER Variance'!AN$2,'Raw Data'!$J$3:$J$10178,'ER Variance'!AN$3)</f>
        <v>0</v>
      </c>
      <c r="AO13" s="12">
        <f>SUMIFS('Raw Data'!$O$3:$O$10178,'Raw Data'!$B$3:$B$10178,'ER Variance'!$C13,'Raw Data'!$I$3:$I$10178,'ER Variance'!AO$2,'Raw Data'!$J$3:$J$10178,'ER Variance'!AO$3)</f>
        <v>0</v>
      </c>
    </row>
    <row r="14" spans="2:41" ht="39" customHeight="1">
      <c r="B14" s="150"/>
      <c r="C14" s="148"/>
      <c r="D14" s="200"/>
      <c r="E14" s="148"/>
      <c r="F14" s="128">
        <f>F13-F12</f>
        <v>1810969.9400000009</v>
      </c>
      <c r="G14" s="128">
        <f>G13-G12</f>
        <v>1177619.4228838007</v>
      </c>
      <c r="H14" s="128">
        <f>H13-H12</f>
        <v>0</v>
      </c>
      <c r="I14" s="148"/>
      <c r="J14" s="204"/>
      <c r="K14" s="212"/>
      <c r="L14" s="204"/>
      <c r="M14" s="205"/>
      <c r="N14" s="153"/>
      <c r="O14" s="153"/>
      <c r="P14" s="153"/>
      <c r="Q14" s="153"/>
      <c r="R14" s="153"/>
      <c r="S14" s="154"/>
      <c r="U14" s="12"/>
      <c r="V14" s="12"/>
      <c r="W14" s="12"/>
      <c r="X14" s="12"/>
      <c r="Y14" s="12"/>
      <c r="Z14" s="12"/>
      <c r="AA14" s="12"/>
      <c r="AB14" s="12"/>
      <c r="AC14" s="12"/>
      <c r="AD14" s="12"/>
      <c r="AE14" s="12"/>
      <c r="AF14" s="12"/>
      <c r="AG14" s="12"/>
      <c r="AH14" s="12"/>
      <c r="AI14" s="12"/>
      <c r="AJ14" s="12"/>
      <c r="AK14" s="12"/>
      <c r="AL14" s="12"/>
      <c r="AM14" s="12"/>
      <c r="AN14" s="12"/>
      <c r="AO14" s="12"/>
    </row>
    <row r="15" spans="2:41" ht="39" customHeight="1">
      <c r="B15" s="150"/>
      <c r="C15" s="148"/>
      <c r="D15" s="200"/>
      <c r="E15" s="148"/>
      <c r="F15" s="167">
        <f>IFERROR(F14/F12,"")</f>
        <v>1.2851469321309104</v>
      </c>
      <c r="G15" s="167">
        <f>IFERROR(G14/G12,"")</f>
        <v>1.2851469321309106</v>
      </c>
      <c r="H15" s="167" t="str">
        <f>IFERROR(H14/H12,"")</f>
        <v/>
      </c>
      <c r="I15" s="148"/>
      <c r="J15" s="204"/>
      <c r="K15" s="212"/>
      <c r="L15" s="204"/>
      <c r="M15" s="205"/>
      <c r="N15" s="153"/>
      <c r="O15" s="153"/>
      <c r="P15" s="153"/>
      <c r="Q15" s="153"/>
      <c r="R15" s="153"/>
      <c r="S15" s="154"/>
      <c r="U15" s="12"/>
      <c r="V15" s="12"/>
      <c r="W15" s="12"/>
      <c r="X15" s="12"/>
      <c r="Y15" s="12"/>
      <c r="Z15" s="12"/>
      <c r="AA15" s="12"/>
      <c r="AB15" s="12"/>
      <c r="AC15" s="12"/>
      <c r="AD15" s="12"/>
      <c r="AE15" s="12"/>
      <c r="AF15" s="12"/>
      <c r="AG15" s="12"/>
      <c r="AH15" s="12"/>
      <c r="AI15" s="12"/>
      <c r="AJ15" s="12"/>
      <c r="AK15" s="12"/>
      <c r="AL15" s="12"/>
      <c r="AM15" s="12"/>
      <c r="AN15" s="12"/>
      <c r="AO15" s="12"/>
    </row>
    <row r="16" spans="2:41" ht="33.75" customHeight="1">
      <c r="B16" s="150"/>
      <c r="C16" s="159">
        <v>2060</v>
      </c>
      <c r="D16" s="199" t="s">
        <v>939</v>
      </c>
      <c r="E16" s="159" t="s">
        <v>3369</v>
      </c>
      <c r="F16" s="160">
        <f>SUM(U16:AC16)</f>
        <v>4546118</v>
      </c>
      <c r="G16" s="160">
        <f>X16*0.6563</f>
        <v>2983617.2434</v>
      </c>
      <c r="H16" s="160">
        <v>0</v>
      </c>
      <c r="I16" s="159"/>
      <c r="J16" s="206" t="s">
        <v>3627</v>
      </c>
      <c r="K16" s="206" t="s">
        <v>3653</v>
      </c>
      <c r="L16" s="211" t="s">
        <v>3650</v>
      </c>
      <c r="M16" s="207" t="s">
        <v>3618</v>
      </c>
      <c r="N16" s="161"/>
      <c r="O16" s="161"/>
      <c r="P16" s="161"/>
      <c r="Q16" s="161"/>
      <c r="R16" s="161"/>
      <c r="S16" s="162"/>
      <c r="U16" s="12">
        <f>SUMIFS('CAP14.3 ADDS'!$L$5:$L$277,'CAP14.3 ADDS'!$E$5:$E$277,'ER Variance'!$C16,'CAP14.3 ADDS'!$B$5:$B$277,'ER Variance'!U$2,'CAP14.3 ADDS'!$C$5:$C$277,'ER Variance'!U$3)+SUMIFS(CAP15.3!$W$9:$W$212,CAP15.3!$E$9:$E$212,'ER Variance'!$C16,CAP15.3!$B$9:$B$212,'ER Variance'!U$2,CAP15.3!$C$9:$C$212,'ER Variance'!U$3)</f>
        <v>0</v>
      </c>
      <c r="V16" s="12">
        <f>SUMIFS('CAP14.3 ADDS'!$L$5:$L$277,'CAP14.3 ADDS'!$E$5:$E$277,'ER Variance'!$C16,'CAP14.3 ADDS'!$B$5:$B$277,'ER Variance'!V$2,'CAP14.3 ADDS'!$C$5:$C$277,'ER Variance'!V$3)+SUMIFS(CAP15.3!$W$9:$W$212,CAP15.3!$E$9:$E$212,'ER Variance'!$C16,CAP15.3!$B$9:$B$212,'ER Variance'!V$2,CAP15.3!$C$9:$C$212,'ER Variance'!V$3)</f>
        <v>0</v>
      </c>
      <c r="W16" s="12">
        <f>SUMIFS('CAP14.3 ADDS'!$L$5:$L$277,'CAP14.3 ADDS'!$E$5:$E$277,'ER Variance'!$C16,'CAP14.3 ADDS'!$B$5:$B$277,'ER Variance'!W$2,'CAP14.3 ADDS'!$C$5:$C$277,'ER Variance'!W$3)+SUMIFS(CAP15.3!$W$9:$W$212,CAP15.3!$E$9:$E$212,'ER Variance'!$C16,CAP15.3!$B$9:$B$212,'ER Variance'!W$2,CAP15.3!$C$9:$C$212,'ER Variance'!W$3)</f>
        <v>0</v>
      </c>
      <c r="X16" s="12">
        <f>SUMIFS('CAP14.3 ADDS'!$L$5:$L$277,'CAP14.3 ADDS'!$E$5:$E$277,'ER Variance'!$C16,'CAP14.3 ADDS'!$B$5:$B$277,'ER Variance'!X$2,'CAP14.3 ADDS'!$C$5:$C$277,'ER Variance'!X$3)+SUMIFS(CAP15.3!$W$9:$W$212,CAP15.3!$E$9:$E$212,'ER Variance'!$C16,CAP15.3!$B$9:$B$212,'ER Variance'!X$2,CAP15.3!$C$9:$C$212,'ER Variance'!X$3)</f>
        <v>4546118</v>
      </c>
      <c r="Y16" s="12">
        <f>SUMIFS('CAP14.3 ADDS'!$L$5:$L$277,'CAP14.3 ADDS'!$E$5:$E$277,'ER Variance'!$C16,'CAP14.3 ADDS'!$B$5:$B$277,'ER Variance'!Y$2,'CAP14.3 ADDS'!$C$5:$C$277,'ER Variance'!Y$3)+SUMIFS(CAP15.3!$W$9:$W$212,CAP15.3!$E$9:$E$212,'ER Variance'!$C16,CAP15.3!$B$9:$B$212,'ER Variance'!Y$2,CAP15.3!$C$9:$C$212,'ER Variance'!Y$3)</f>
        <v>0</v>
      </c>
      <c r="Z16" s="12">
        <f>SUMIFS('CAP14.3 ADDS'!$L$5:$L$277,'CAP14.3 ADDS'!$E$5:$E$277,'ER Variance'!$C16,'CAP14.3 ADDS'!$B$5:$B$277,'ER Variance'!Z$2,'CAP14.3 ADDS'!$C$5:$C$277,'ER Variance'!Z$3)+SUMIFS(CAP15.3!$W$9:$W$212,CAP15.3!$E$9:$E$212,'ER Variance'!$C16,CAP15.3!$B$9:$B$212,'ER Variance'!Z$2,CAP15.3!$C$9:$C$212,'ER Variance'!Z$3)</f>
        <v>0</v>
      </c>
      <c r="AA16" s="12">
        <f>SUMIFS('CAP14.3 ADDS'!$L$5:$L$277,'CAP14.3 ADDS'!$E$5:$E$277,'ER Variance'!$C16,'CAP14.3 ADDS'!$B$5:$B$277,'ER Variance'!AA$2,'CAP14.3 ADDS'!$C$5:$C$277,'ER Variance'!AA$3)+SUMIFS(CAP15.3!$W$9:$W$212,CAP15.3!$E$9:$E$212,'ER Variance'!$C16,CAP15.3!$B$9:$B$212,'ER Variance'!AA$2,CAP15.3!$C$9:$C$212,'ER Variance'!AA$3)</f>
        <v>0</v>
      </c>
      <c r="AB16" s="12">
        <f>SUMIFS('CAP14.3 ADDS'!$L$5:$L$277,'CAP14.3 ADDS'!$E$5:$E$277,'ER Variance'!$C16,'CAP14.3 ADDS'!$B$5:$B$277,'ER Variance'!AB$2,'CAP14.3 ADDS'!$C$5:$C$277,'ER Variance'!AB$3)+SUMIFS(CAP15.3!$W$9:$W$212,CAP15.3!$E$9:$E$212,'ER Variance'!$C16,CAP15.3!$B$9:$B$212,'ER Variance'!AB$2,CAP15.3!$C$9:$C$212,'ER Variance'!AB$3)</f>
        <v>0</v>
      </c>
      <c r="AC16" s="12">
        <f>SUMIFS('CAP14.3 ADDS'!$L$5:$L$277,'CAP14.3 ADDS'!$E$5:$E$277,'ER Variance'!$C16,'CAP14.3 ADDS'!$B$5:$B$277,'ER Variance'!AC$2,'CAP14.3 ADDS'!$C$5:$C$277,'ER Variance'!AC$3)+SUMIFS(CAP15.3!$W$9:$W$212,CAP15.3!$E$9:$E$212,'ER Variance'!$C16,CAP15.3!$B$9:$B$212,'ER Variance'!AC$2,CAP15.3!$C$9:$C$212,'ER Variance'!AC$3)</f>
        <v>0</v>
      </c>
      <c r="AD16" s="12">
        <f>SUMIFS('CAP14.3 ADDS'!$L$5:$L$277,'CAP14.3 ADDS'!$E$5:$E$277,'ER Variance'!$C16,'CAP14.3 ADDS'!$B$5:$B$277,'ER Variance'!AD$2,'CAP14.3 ADDS'!$C$5:$C$277,'ER Variance'!AD$3)+SUMIFS(CAP15.3!$W$9:$W$212,CAP15.3!$E$9:$E$212,'ER Variance'!$C16,CAP15.3!$B$9:$B$212,'ER Variance'!AD$2,CAP15.3!$C$9:$C$212,'ER Variance'!AD$3)</f>
        <v>0</v>
      </c>
      <c r="AE16" s="12"/>
      <c r="AF16" s="12"/>
      <c r="AG16" s="12"/>
      <c r="AH16" s="12"/>
      <c r="AI16" s="12"/>
      <c r="AJ16" s="12"/>
      <c r="AK16" s="12"/>
      <c r="AL16" s="12"/>
      <c r="AM16" s="12"/>
      <c r="AN16" s="12"/>
      <c r="AO16" s="12"/>
    </row>
    <row r="17" spans="2:41" ht="33.75" customHeight="1">
      <c r="B17" s="150"/>
      <c r="C17" s="159">
        <f>C16</f>
        <v>2060</v>
      </c>
      <c r="D17" s="199" t="s">
        <v>939</v>
      </c>
      <c r="E17" s="159" t="s">
        <v>3611</v>
      </c>
      <c r="F17" s="160">
        <f>SUMIFS('Raw Data'!$O$3:$O$10178,'Raw Data'!$B$3:$B$10178,'ER Variance'!$C17)</f>
        <v>3553943.5300000007</v>
      </c>
      <c r="G17" s="160">
        <f>AJ17</f>
        <v>2582565.5299999998</v>
      </c>
      <c r="H17" s="160">
        <v>0</v>
      </c>
      <c r="I17" s="159"/>
      <c r="J17" s="206"/>
      <c r="K17" s="206"/>
      <c r="L17" s="211"/>
      <c r="M17" s="207"/>
      <c r="N17" s="163">
        <f>((F17*0.0375)-Q17)*-0.35</f>
        <v>-10324.205954649997</v>
      </c>
      <c r="O17" s="163">
        <f>((G17*0.0375)-R17)*-0.35</f>
        <v>-7502.3528646499935</v>
      </c>
      <c r="P17" s="163">
        <f>((H17*0.0375)-S17)*-0.35</f>
        <v>0</v>
      </c>
      <c r="Q17" s="163">
        <f>F17*0.0292</f>
        <v>103775.15107600002</v>
      </c>
      <c r="R17" s="163">
        <f>G17*0.0292</f>
        <v>75410.913476000002</v>
      </c>
      <c r="S17" s="164">
        <f>H17*0.0292</f>
        <v>0</v>
      </c>
      <c r="U17" s="12"/>
      <c r="V17" s="12"/>
      <c r="W17" s="12"/>
      <c r="X17" s="12"/>
      <c r="Y17" s="12"/>
      <c r="Z17" s="12"/>
      <c r="AA17" s="12"/>
      <c r="AB17" s="12"/>
      <c r="AC17" s="12"/>
      <c r="AD17" s="12"/>
      <c r="AE17" s="12"/>
      <c r="AF17" s="12">
        <f>SUMIFS('Raw Data'!$O$3:$O$10178,'Raw Data'!$B$3:$B$10178,'ER Variance'!$C17,'Raw Data'!$I$3:$I$10178,'ER Variance'!AF$2,'Raw Data'!$J$3:$J$10178,'ER Variance'!AF$3)</f>
        <v>0</v>
      </c>
      <c r="AG17" s="12">
        <f>SUMIFS('Raw Data'!$O$3:$O$10178,'Raw Data'!$B$3:$B$10178,'ER Variance'!$C17,'Raw Data'!$I$3:$I$10178,'ER Variance'!AG$2,'Raw Data'!$J$3:$J$10178,'ER Variance'!AG$3)</f>
        <v>0</v>
      </c>
      <c r="AH17" s="12">
        <f>SUMIFS('Raw Data'!$O$3:$O$10178,'Raw Data'!$B$3:$B$10178,'ER Variance'!$C17,'Raw Data'!$I$3:$I$10178,'ER Variance'!AH$2,'Raw Data'!$J$3:$J$10178,'ER Variance'!AH$3)</f>
        <v>0</v>
      </c>
      <c r="AI17" s="12">
        <f>SUMIFS('Raw Data'!$O$3:$O$10178,'Raw Data'!$B$3:$B$10178,'ER Variance'!$C17,'Raw Data'!$I$3:$I$10178,'ER Variance'!AI$2,'Raw Data'!$J$3:$J$10178,'ER Variance'!AI$3)</f>
        <v>0</v>
      </c>
      <c r="AJ17" s="12">
        <f>SUMIFS('Raw Data'!$O$3:$O$10178,'Raw Data'!$B$3:$B$10178,'ER Variance'!$C17,'Raw Data'!$I$3:$I$10178,'ER Variance'!AJ$2,'Raw Data'!$J$3:$J$10178,'ER Variance'!AJ$3)</f>
        <v>2582565.5299999998</v>
      </c>
      <c r="AK17" s="12">
        <f>SUMIFS('Raw Data'!$O$3:$O$10178,'Raw Data'!$B$3:$B$10178,'ER Variance'!$C17,'Raw Data'!$I$3:$I$10178,'ER Variance'!AK$2,'Raw Data'!$J$3:$J$10178,'ER Variance'!AK$3)</f>
        <v>971378</v>
      </c>
      <c r="AL17" s="12">
        <f>SUMIFS('Raw Data'!$O$3:$O$10178,'Raw Data'!$B$3:$B$10178,'ER Variance'!$C17,'Raw Data'!$I$3:$I$10178,'ER Variance'!AL$2,'Raw Data'!$J$3:$J$10178,'ER Variance'!AL$3)</f>
        <v>0</v>
      </c>
      <c r="AM17" s="12">
        <f>SUMIFS('Raw Data'!$O$3:$O$10178,'Raw Data'!$B$3:$B$10178,'ER Variance'!$C17,'Raw Data'!$I$3:$I$10178,'ER Variance'!AM$2,'Raw Data'!$J$3:$J$10178,'ER Variance'!AM$3)</f>
        <v>0</v>
      </c>
      <c r="AN17" s="12">
        <f>SUMIFS('Raw Data'!$O$3:$O$10178,'Raw Data'!$B$3:$B$10178,'ER Variance'!$C17,'Raw Data'!$I$3:$I$10178,'ER Variance'!AN$2,'Raw Data'!$J$3:$J$10178,'ER Variance'!AN$3)</f>
        <v>0</v>
      </c>
      <c r="AO17" s="12">
        <f>SUMIFS('Raw Data'!$O$3:$O$10178,'Raw Data'!$B$3:$B$10178,'ER Variance'!$C17,'Raw Data'!$I$3:$I$10178,'ER Variance'!AO$2,'Raw Data'!$J$3:$J$10178,'ER Variance'!AO$3)</f>
        <v>0</v>
      </c>
    </row>
    <row r="18" spans="2:41" ht="33.75" customHeight="1">
      <c r="B18" s="150"/>
      <c r="C18" s="159"/>
      <c r="D18" s="199"/>
      <c r="E18" s="159"/>
      <c r="F18" s="127">
        <f>F17-F16</f>
        <v>-992174.46999999927</v>
      </c>
      <c r="G18" s="127">
        <f>G17-G16</f>
        <v>-401051.71340000024</v>
      </c>
      <c r="H18" s="127">
        <f>H17-H16</f>
        <v>0</v>
      </c>
      <c r="I18" s="159"/>
      <c r="J18" s="206"/>
      <c r="K18" s="206"/>
      <c r="L18" s="211"/>
      <c r="M18" s="207"/>
      <c r="N18" s="161"/>
      <c r="O18" s="161"/>
      <c r="P18" s="161"/>
      <c r="Q18" s="161"/>
      <c r="R18" s="161"/>
      <c r="S18" s="162"/>
      <c r="U18" s="12"/>
      <c r="V18" s="12"/>
      <c r="W18" s="12"/>
      <c r="X18" s="12"/>
      <c r="Y18" s="12"/>
      <c r="Z18" s="12"/>
      <c r="AA18" s="12"/>
      <c r="AB18" s="12"/>
      <c r="AC18" s="12"/>
      <c r="AD18" s="12"/>
      <c r="AE18" s="12"/>
      <c r="AF18" s="12"/>
      <c r="AG18" s="12"/>
      <c r="AH18" s="12"/>
      <c r="AI18" s="12"/>
      <c r="AJ18" s="12"/>
      <c r="AK18" s="12"/>
      <c r="AL18" s="12"/>
      <c r="AM18" s="12"/>
      <c r="AN18" s="12"/>
      <c r="AO18" s="12"/>
    </row>
    <row r="19" spans="2:41" ht="33.75" customHeight="1">
      <c r="B19" s="150"/>
      <c r="C19" s="159"/>
      <c r="D19" s="199"/>
      <c r="E19" s="159"/>
      <c r="F19" s="165">
        <f>IFERROR(F18/F16,"")</f>
        <v>-0.21824652813675299</v>
      </c>
      <c r="G19" s="165">
        <f>IFERROR(G18/G16,"")</f>
        <v>-0.13441794998576265</v>
      </c>
      <c r="H19" s="165" t="str">
        <f>IFERROR(H18/H16,"")</f>
        <v/>
      </c>
      <c r="I19" s="159"/>
      <c r="J19" s="206"/>
      <c r="K19" s="206"/>
      <c r="L19" s="211"/>
      <c r="M19" s="207"/>
      <c r="N19" s="161"/>
      <c r="O19" s="161"/>
      <c r="P19" s="161"/>
      <c r="Q19" s="161"/>
      <c r="R19" s="161"/>
      <c r="S19" s="162"/>
      <c r="U19" s="12"/>
      <c r="V19" s="12"/>
      <c r="W19" s="12"/>
      <c r="X19" s="12"/>
      <c r="Y19" s="12"/>
      <c r="Z19" s="12"/>
      <c r="AA19" s="12"/>
      <c r="AB19" s="12"/>
      <c r="AC19" s="12"/>
      <c r="AD19" s="12"/>
      <c r="AE19" s="12"/>
      <c r="AF19" s="12"/>
      <c r="AG19" s="12"/>
      <c r="AH19" s="12"/>
      <c r="AI19" s="12"/>
      <c r="AJ19" s="12"/>
      <c r="AK19" s="12"/>
      <c r="AL19" s="12"/>
      <c r="AM19" s="12"/>
      <c r="AN19" s="12"/>
      <c r="AO19" s="12"/>
    </row>
    <row r="20" spans="2:41">
      <c r="B20" s="150"/>
      <c r="C20" s="148">
        <v>2457</v>
      </c>
      <c r="D20" s="200" t="s">
        <v>1228</v>
      </c>
      <c r="E20" s="148" t="s">
        <v>3369</v>
      </c>
      <c r="F20" s="166">
        <f>SUM(U20:AC20)</f>
        <v>2500000</v>
      </c>
      <c r="G20" s="166">
        <f>X20*0.6519</f>
        <v>1629750</v>
      </c>
      <c r="H20" s="166">
        <v>0</v>
      </c>
      <c r="I20" s="148"/>
      <c r="J20" s="214" t="s">
        <v>3646</v>
      </c>
      <c r="K20" s="204" t="s">
        <v>3647</v>
      </c>
      <c r="L20" s="204" t="s">
        <v>3624</v>
      </c>
      <c r="M20" s="205" t="s">
        <v>3618</v>
      </c>
      <c r="N20" s="153"/>
      <c r="O20" s="153"/>
      <c r="P20" s="153"/>
      <c r="Q20" s="153"/>
      <c r="R20" s="153"/>
      <c r="S20" s="154"/>
      <c r="U20" s="12">
        <f>SUMIFS('CAP14.3 ADDS'!$L$5:$L$277,'CAP14.3 ADDS'!$E$5:$E$277,'ER Variance'!$C20,'CAP14.3 ADDS'!$B$5:$B$277,'ER Variance'!U$2,'CAP14.3 ADDS'!$C$5:$C$277,'ER Variance'!U$3)+SUMIFS(CAP15.3!$W$9:$W$212,CAP15.3!$E$9:$E$212,'ER Variance'!$C20,CAP15.3!$B$9:$B$212,'ER Variance'!U$2,CAP15.3!$C$9:$C$212,'ER Variance'!U$3)</f>
        <v>0</v>
      </c>
      <c r="V20" s="12">
        <f>SUMIFS('CAP14.3 ADDS'!$L$5:$L$277,'CAP14.3 ADDS'!$E$5:$E$277,'ER Variance'!$C20,'CAP14.3 ADDS'!$B$5:$B$277,'ER Variance'!V$2,'CAP14.3 ADDS'!$C$5:$C$277,'ER Variance'!V$3)+SUMIFS(CAP15.3!$W$9:$W$212,CAP15.3!$E$9:$E$212,'ER Variance'!$C20,CAP15.3!$B$9:$B$212,'ER Variance'!V$2,CAP15.3!$C$9:$C$212,'ER Variance'!V$3)</f>
        <v>0</v>
      </c>
      <c r="W20" s="12">
        <f>SUMIFS('CAP14.3 ADDS'!$L$5:$L$277,'CAP14.3 ADDS'!$E$5:$E$277,'ER Variance'!$C20,'CAP14.3 ADDS'!$B$5:$B$277,'ER Variance'!W$2,'CAP14.3 ADDS'!$C$5:$C$277,'ER Variance'!W$3)+SUMIFS(CAP15.3!$W$9:$W$212,CAP15.3!$E$9:$E$212,'ER Variance'!$C20,CAP15.3!$B$9:$B$212,'ER Variance'!W$2,CAP15.3!$C$9:$C$212,'ER Variance'!W$3)</f>
        <v>0</v>
      </c>
      <c r="X20" s="12">
        <f>SUMIFS('CAP14.3 ADDS'!$L$5:$L$277,'CAP14.3 ADDS'!$E$5:$E$277,'ER Variance'!$C20,'CAP14.3 ADDS'!$B$5:$B$277,'ER Variance'!X$2,'CAP14.3 ADDS'!$C$5:$C$277,'ER Variance'!X$3)+SUMIFS(CAP15.3!$W$9:$W$212,CAP15.3!$E$9:$E$212,'ER Variance'!$C20,CAP15.3!$B$9:$B$212,'ER Variance'!X$2,CAP15.3!$C$9:$C$212,'ER Variance'!X$3)</f>
        <v>2500000</v>
      </c>
      <c r="Y20" s="12">
        <f>SUMIFS('CAP14.3 ADDS'!$L$5:$L$277,'CAP14.3 ADDS'!$E$5:$E$277,'ER Variance'!$C20,'CAP14.3 ADDS'!$B$5:$B$277,'ER Variance'!Y$2,'CAP14.3 ADDS'!$C$5:$C$277,'ER Variance'!Y$3)+SUMIFS(CAP15.3!$W$9:$W$212,CAP15.3!$E$9:$E$212,'ER Variance'!$C20,CAP15.3!$B$9:$B$212,'ER Variance'!Y$2,CAP15.3!$C$9:$C$212,'ER Variance'!Y$3)</f>
        <v>0</v>
      </c>
      <c r="Z20" s="12">
        <f>SUMIFS('CAP14.3 ADDS'!$L$5:$L$277,'CAP14.3 ADDS'!$E$5:$E$277,'ER Variance'!$C20,'CAP14.3 ADDS'!$B$5:$B$277,'ER Variance'!Z$2,'CAP14.3 ADDS'!$C$5:$C$277,'ER Variance'!Z$3)+SUMIFS(CAP15.3!$W$9:$W$212,CAP15.3!$E$9:$E$212,'ER Variance'!$C20,CAP15.3!$B$9:$B$212,'ER Variance'!Z$2,CAP15.3!$C$9:$C$212,'ER Variance'!Z$3)</f>
        <v>0</v>
      </c>
      <c r="AA20" s="12">
        <f>SUMIFS('CAP14.3 ADDS'!$L$5:$L$277,'CAP14.3 ADDS'!$E$5:$E$277,'ER Variance'!$C20,'CAP14.3 ADDS'!$B$5:$B$277,'ER Variance'!AA$2,'CAP14.3 ADDS'!$C$5:$C$277,'ER Variance'!AA$3)+SUMIFS(CAP15.3!$W$9:$W$212,CAP15.3!$E$9:$E$212,'ER Variance'!$C20,CAP15.3!$B$9:$B$212,'ER Variance'!AA$2,CAP15.3!$C$9:$C$212,'ER Variance'!AA$3)</f>
        <v>0</v>
      </c>
      <c r="AB20" s="12">
        <f>SUMIFS('CAP14.3 ADDS'!$L$5:$L$277,'CAP14.3 ADDS'!$E$5:$E$277,'ER Variance'!$C20,'CAP14.3 ADDS'!$B$5:$B$277,'ER Variance'!AB$2,'CAP14.3 ADDS'!$C$5:$C$277,'ER Variance'!AB$3)+SUMIFS(CAP15.3!$W$9:$W$212,CAP15.3!$E$9:$E$212,'ER Variance'!$C20,CAP15.3!$B$9:$B$212,'ER Variance'!AB$2,CAP15.3!$C$9:$C$212,'ER Variance'!AB$3)</f>
        <v>0</v>
      </c>
      <c r="AC20" s="12">
        <f>SUMIFS('CAP14.3 ADDS'!$L$5:$L$277,'CAP14.3 ADDS'!$E$5:$E$277,'ER Variance'!$C20,'CAP14.3 ADDS'!$B$5:$B$277,'ER Variance'!AC$2,'CAP14.3 ADDS'!$C$5:$C$277,'ER Variance'!AC$3)+SUMIFS(CAP15.3!$W$9:$W$212,CAP15.3!$E$9:$E$212,'ER Variance'!$C20,CAP15.3!$B$9:$B$212,'ER Variance'!AC$2,CAP15.3!$C$9:$C$212,'ER Variance'!AC$3)</f>
        <v>0</v>
      </c>
      <c r="AD20" s="12">
        <f>SUMIFS('CAP14.3 ADDS'!$L$5:$L$277,'CAP14.3 ADDS'!$E$5:$E$277,'ER Variance'!$C20,'CAP14.3 ADDS'!$B$5:$B$277,'ER Variance'!AD$2,'CAP14.3 ADDS'!$C$5:$C$277,'ER Variance'!AD$3)+SUMIFS(CAP15.3!$W$9:$W$212,CAP15.3!$E$9:$E$212,'ER Variance'!$C20,CAP15.3!$B$9:$B$212,'ER Variance'!AD$2,CAP15.3!$C$9:$C$212,'ER Variance'!AD$3)</f>
        <v>0</v>
      </c>
      <c r="AE20" s="12"/>
      <c r="AF20" s="12"/>
      <c r="AG20" s="12"/>
      <c r="AH20" s="12"/>
      <c r="AI20" s="12"/>
      <c r="AJ20" s="12"/>
      <c r="AK20" s="12"/>
      <c r="AL20" s="12"/>
      <c r="AM20" s="12"/>
      <c r="AN20" s="12"/>
      <c r="AO20" s="12"/>
    </row>
    <row r="21" spans="2:41">
      <c r="B21" s="150"/>
      <c r="C21" s="148">
        <f>C20</f>
        <v>2457</v>
      </c>
      <c r="D21" s="200" t="s">
        <v>1228</v>
      </c>
      <c r="E21" s="148" t="s">
        <v>3611</v>
      </c>
      <c r="F21" s="166">
        <f>SUMIFS('Raw Data'!$O$3:$O$10178,'Raw Data'!$B$3:$B$10178,'ER Variance'!$C21)</f>
        <v>2285569.7799999998</v>
      </c>
      <c r="G21" s="166">
        <f>AI21*0.6519</f>
        <v>1489962.939582</v>
      </c>
      <c r="H21" s="166">
        <v>0</v>
      </c>
      <c r="I21" s="148"/>
      <c r="J21" s="213"/>
      <c r="K21" s="204"/>
      <c r="L21" s="204"/>
      <c r="M21" s="205"/>
      <c r="N21" s="168">
        <f>((F21*0.0375)-Q21)*-0.35</f>
        <v>-15439.023863899994</v>
      </c>
      <c r="O21" s="168">
        <f>((G21*0.0375)-R21)*-0.35</f>
        <v>-10064.69965687641</v>
      </c>
      <c r="P21" s="168">
        <f>((H21*0.0375)-S21)*-0.35</f>
        <v>0</v>
      </c>
      <c r="Q21" s="168">
        <f>F21*0.0182</f>
        <v>41597.369996000001</v>
      </c>
      <c r="R21" s="168">
        <f>G21*0.0182</f>
        <v>27117.325500392402</v>
      </c>
      <c r="S21" s="169">
        <f>H21*0.0182</f>
        <v>0</v>
      </c>
      <c r="U21" s="12"/>
      <c r="V21" s="12"/>
      <c r="W21" s="12"/>
      <c r="X21" s="12"/>
      <c r="Y21" s="12"/>
      <c r="Z21" s="12"/>
      <c r="AA21" s="12"/>
      <c r="AB21" s="12"/>
      <c r="AC21" s="12"/>
      <c r="AD21" s="12"/>
      <c r="AE21" s="12"/>
      <c r="AF21" s="12">
        <f>SUMIFS('Raw Data'!$O$3:$O$10178,'Raw Data'!$B$3:$B$10178,'ER Variance'!$C21,'Raw Data'!$I$3:$I$10178,'ER Variance'!AF$2,'Raw Data'!$J$3:$J$10178,'ER Variance'!AF$3)</f>
        <v>0</v>
      </c>
      <c r="AG21" s="12">
        <f>SUMIFS('Raw Data'!$O$3:$O$10178,'Raw Data'!$B$3:$B$10178,'ER Variance'!$C21,'Raw Data'!$I$3:$I$10178,'ER Variance'!AG$2,'Raw Data'!$J$3:$J$10178,'ER Variance'!AG$3)</f>
        <v>0</v>
      </c>
      <c r="AH21" s="12">
        <f>SUMIFS('Raw Data'!$O$3:$O$10178,'Raw Data'!$B$3:$B$10178,'ER Variance'!$C21,'Raw Data'!$I$3:$I$10178,'ER Variance'!AH$2,'Raw Data'!$J$3:$J$10178,'ER Variance'!AH$3)</f>
        <v>0</v>
      </c>
      <c r="AI21" s="12">
        <f>SUMIFS('Raw Data'!$O$3:$O$10178,'Raw Data'!$B$3:$B$10178,'ER Variance'!$C21,'Raw Data'!$I$3:$I$10178,'ER Variance'!AI$2,'Raw Data'!$J$3:$J$10178,'ER Variance'!AI$3)</f>
        <v>2285569.7799999998</v>
      </c>
      <c r="AJ21" s="12">
        <f>SUMIFS('Raw Data'!$O$3:$O$10178,'Raw Data'!$B$3:$B$10178,'ER Variance'!$C21,'Raw Data'!$I$3:$I$10178,'ER Variance'!AJ$2,'Raw Data'!$J$3:$J$10178,'ER Variance'!AJ$3)</f>
        <v>0</v>
      </c>
      <c r="AK21" s="12">
        <f>SUMIFS('Raw Data'!$O$3:$O$10178,'Raw Data'!$B$3:$B$10178,'ER Variance'!$C21,'Raw Data'!$I$3:$I$10178,'ER Variance'!AK$2,'Raw Data'!$J$3:$J$10178,'ER Variance'!AK$3)</f>
        <v>0</v>
      </c>
      <c r="AL21" s="12">
        <f>SUMIFS('Raw Data'!$O$3:$O$10178,'Raw Data'!$B$3:$B$10178,'ER Variance'!$C21,'Raw Data'!$I$3:$I$10178,'ER Variance'!AL$2,'Raw Data'!$J$3:$J$10178,'ER Variance'!AL$3)</f>
        <v>0</v>
      </c>
      <c r="AM21" s="12">
        <f>SUMIFS('Raw Data'!$O$3:$O$10178,'Raw Data'!$B$3:$B$10178,'ER Variance'!$C21,'Raw Data'!$I$3:$I$10178,'ER Variance'!AM$2,'Raw Data'!$J$3:$J$10178,'ER Variance'!AM$3)</f>
        <v>0</v>
      </c>
      <c r="AN21" s="12">
        <f>SUMIFS('Raw Data'!$O$3:$O$10178,'Raw Data'!$B$3:$B$10178,'ER Variance'!$C21,'Raw Data'!$I$3:$I$10178,'ER Variance'!AN$2,'Raw Data'!$J$3:$J$10178,'ER Variance'!AN$3)</f>
        <v>0</v>
      </c>
      <c r="AO21" s="12">
        <f>SUMIFS('Raw Data'!$O$3:$O$10178,'Raw Data'!$B$3:$B$10178,'ER Variance'!$C21,'Raw Data'!$I$3:$I$10178,'ER Variance'!AO$2,'Raw Data'!$J$3:$J$10178,'ER Variance'!AO$3)</f>
        <v>0</v>
      </c>
    </row>
    <row r="22" spans="2:41">
      <c r="B22" s="150"/>
      <c r="C22" s="148"/>
      <c r="D22" s="200"/>
      <c r="E22" s="148"/>
      <c r="F22" s="128">
        <f>F21-F20</f>
        <v>-214430.2200000002</v>
      </c>
      <c r="G22" s="128">
        <f>G21-G20</f>
        <v>-139787.06041799998</v>
      </c>
      <c r="H22" s="128">
        <f>H21-H20</f>
        <v>0</v>
      </c>
      <c r="I22" s="148"/>
      <c r="J22" s="213"/>
      <c r="K22" s="204"/>
      <c r="L22" s="204"/>
      <c r="M22" s="205"/>
      <c r="N22" s="153"/>
      <c r="O22" s="153"/>
      <c r="P22" s="153"/>
      <c r="Q22" s="153"/>
      <c r="R22" s="153"/>
      <c r="S22" s="154"/>
      <c r="U22" s="12"/>
      <c r="V22" s="12"/>
      <c r="W22" s="12"/>
      <c r="X22" s="12"/>
      <c r="Y22" s="12"/>
      <c r="Z22" s="12"/>
      <c r="AA22" s="12"/>
      <c r="AB22" s="12"/>
      <c r="AC22" s="12"/>
      <c r="AD22" s="12"/>
      <c r="AE22" s="12"/>
      <c r="AF22" s="12"/>
      <c r="AG22" s="12"/>
      <c r="AH22" s="12"/>
      <c r="AI22" s="12"/>
      <c r="AJ22" s="12"/>
      <c r="AK22" s="12"/>
      <c r="AL22" s="12"/>
      <c r="AM22" s="12"/>
      <c r="AN22" s="12"/>
      <c r="AO22" s="12"/>
    </row>
    <row r="23" spans="2:41">
      <c r="B23" s="150"/>
      <c r="C23" s="148"/>
      <c r="D23" s="200"/>
      <c r="E23" s="148"/>
      <c r="F23" s="167">
        <f>IFERROR(F22/F20,"")</f>
        <v>-8.577208800000008E-2</v>
      </c>
      <c r="G23" s="167">
        <f>IFERROR(G22/G20,"")</f>
        <v>-8.5772087999999982E-2</v>
      </c>
      <c r="H23" s="167" t="str">
        <f>IFERROR(H22/H20,"")</f>
        <v/>
      </c>
      <c r="I23" s="148"/>
      <c r="J23" s="213"/>
      <c r="K23" s="204"/>
      <c r="L23" s="204"/>
      <c r="M23" s="205"/>
      <c r="N23" s="153"/>
      <c r="O23" s="153"/>
      <c r="P23" s="153"/>
      <c r="Q23" s="153"/>
      <c r="R23" s="153"/>
      <c r="S23" s="154"/>
      <c r="U23" s="12"/>
      <c r="V23" s="12"/>
      <c r="W23" s="12"/>
      <c r="X23" s="12"/>
      <c r="Y23" s="12"/>
      <c r="Z23" s="12"/>
      <c r="AA23" s="12"/>
      <c r="AB23" s="12"/>
      <c r="AC23" s="12"/>
      <c r="AD23" s="12"/>
      <c r="AE23" s="12"/>
      <c r="AF23" s="12"/>
      <c r="AG23" s="12"/>
      <c r="AH23" s="12"/>
      <c r="AI23" s="12"/>
      <c r="AJ23" s="12"/>
      <c r="AK23" s="12"/>
      <c r="AL23" s="12"/>
      <c r="AM23" s="12"/>
      <c r="AN23" s="12"/>
      <c r="AO23" s="12"/>
    </row>
    <row r="24" spans="2:41" ht="27" customHeight="1">
      <c r="B24" s="150"/>
      <c r="C24" s="159">
        <v>2560</v>
      </c>
      <c r="D24" s="199" t="s">
        <v>1334</v>
      </c>
      <c r="E24" s="159" t="s">
        <v>3369</v>
      </c>
      <c r="F24" s="160">
        <f t="shared" ref="F24" si="0">SUM(U24:AC24)</f>
        <v>1900000</v>
      </c>
      <c r="G24" s="160">
        <f>X24*0.6519</f>
        <v>1238610</v>
      </c>
      <c r="H24" s="160">
        <v>0</v>
      </c>
      <c r="I24" s="159"/>
      <c r="J24" s="206" t="s">
        <v>3626</v>
      </c>
      <c r="K24" s="210" t="s">
        <v>3623</v>
      </c>
      <c r="L24" s="210" t="s">
        <v>3624</v>
      </c>
      <c r="M24" s="207" t="s">
        <v>3618</v>
      </c>
      <c r="N24" s="161"/>
      <c r="O24" s="161"/>
      <c r="P24" s="161"/>
      <c r="Q24" s="161"/>
      <c r="R24" s="161"/>
      <c r="S24" s="162"/>
      <c r="U24" s="12">
        <f>SUMIFS('CAP14.3 ADDS'!$L$5:$L$277,'CAP14.3 ADDS'!$E$5:$E$277,'ER Variance'!$C24,'CAP14.3 ADDS'!$B$5:$B$277,'ER Variance'!U$2,'CAP14.3 ADDS'!$C$5:$C$277,'ER Variance'!U$3)+SUMIFS(CAP15.3!$W$9:$W$212,CAP15.3!$E$9:$E$212,'ER Variance'!$C24,CAP15.3!$B$9:$B$212,'ER Variance'!U$2,CAP15.3!$C$9:$C$212,'ER Variance'!U$3)</f>
        <v>0</v>
      </c>
      <c r="V24" s="12">
        <f>SUMIFS('CAP14.3 ADDS'!$L$5:$L$277,'CAP14.3 ADDS'!$E$5:$E$277,'ER Variance'!$C24,'CAP14.3 ADDS'!$B$5:$B$277,'ER Variance'!V$2,'CAP14.3 ADDS'!$C$5:$C$277,'ER Variance'!V$3)+SUMIFS(CAP15.3!$W$9:$W$212,CAP15.3!$E$9:$E$212,'ER Variance'!$C24,CAP15.3!$B$9:$B$212,'ER Variance'!V$2,CAP15.3!$C$9:$C$212,'ER Variance'!V$3)</f>
        <v>0</v>
      </c>
      <c r="W24" s="12">
        <f>SUMIFS('CAP14.3 ADDS'!$L$5:$L$277,'CAP14.3 ADDS'!$E$5:$E$277,'ER Variance'!$C24,'CAP14.3 ADDS'!$B$5:$B$277,'ER Variance'!W$2,'CAP14.3 ADDS'!$C$5:$C$277,'ER Variance'!W$3)+SUMIFS(CAP15.3!$W$9:$W$212,CAP15.3!$E$9:$E$212,'ER Variance'!$C24,CAP15.3!$B$9:$B$212,'ER Variance'!W$2,CAP15.3!$C$9:$C$212,'ER Variance'!W$3)</f>
        <v>0</v>
      </c>
      <c r="X24" s="12">
        <f>SUMIFS('CAP14.3 ADDS'!$L$5:$L$277,'CAP14.3 ADDS'!$E$5:$E$277,'ER Variance'!$C24,'CAP14.3 ADDS'!$B$5:$B$277,'ER Variance'!X$2,'CAP14.3 ADDS'!$C$5:$C$277,'ER Variance'!X$3)+SUMIFS(CAP15.3!$W$9:$W$212,CAP15.3!$E$9:$E$212,'ER Variance'!$C24,CAP15.3!$B$9:$B$212,'ER Variance'!X$2,CAP15.3!$C$9:$C$212,'ER Variance'!X$3)</f>
        <v>1900000</v>
      </c>
      <c r="Y24" s="12">
        <f>SUMIFS('CAP14.3 ADDS'!$L$5:$L$277,'CAP14.3 ADDS'!$E$5:$E$277,'ER Variance'!$C24,'CAP14.3 ADDS'!$B$5:$B$277,'ER Variance'!Y$2,'CAP14.3 ADDS'!$C$5:$C$277,'ER Variance'!Y$3)+SUMIFS(CAP15.3!$W$9:$W$212,CAP15.3!$E$9:$E$212,'ER Variance'!$C24,CAP15.3!$B$9:$B$212,'ER Variance'!Y$2,CAP15.3!$C$9:$C$212,'ER Variance'!Y$3)</f>
        <v>0</v>
      </c>
      <c r="Z24" s="12">
        <f>SUMIFS('CAP14.3 ADDS'!$L$5:$L$277,'CAP14.3 ADDS'!$E$5:$E$277,'ER Variance'!$C24,'CAP14.3 ADDS'!$B$5:$B$277,'ER Variance'!Z$2,'CAP14.3 ADDS'!$C$5:$C$277,'ER Variance'!Z$3)+SUMIFS(CAP15.3!$W$9:$W$212,CAP15.3!$E$9:$E$212,'ER Variance'!$C24,CAP15.3!$B$9:$B$212,'ER Variance'!Z$2,CAP15.3!$C$9:$C$212,'ER Variance'!Z$3)</f>
        <v>0</v>
      </c>
      <c r="AA24" s="12">
        <f>SUMIFS('CAP14.3 ADDS'!$L$5:$L$277,'CAP14.3 ADDS'!$E$5:$E$277,'ER Variance'!$C24,'CAP14.3 ADDS'!$B$5:$B$277,'ER Variance'!AA$2,'CAP14.3 ADDS'!$C$5:$C$277,'ER Variance'!AA$3)+SUMIFS(CAP15.3!$W$9:$W$212,CAP15.3!$E$9:$E$212,'ER Variance'!$C24,CAP15.3!$B$9:$B$212,'ER Variance'!AA$2,CAP15.3!$C$9:$C$212,'ER Variance'!AA$3)</f>
        <v>0</v>
      </c>
      <c r="AB24" s="12">
        <f>SUMIFS('CAP14.3 ADDS'!$L$5:$L$277,'CAP14.3 ADDS'!$E$5:$E$277,'ER Variance'!$C24,'CAP14.3 ADDS'!$B$5:$B$277,'ER Variance'!AB$2,'CAP14.3 ADDS'!$C$5:$C$277,'ER Variance'!AB$3)+SUMIFS(CAP15.3!$W$9:$W$212,CAP15.3!$E$9:$E$212,'ER Variance'!$C24,CAP15.3!$B$9:$B$212,'ER Variance'!AB$2,CAP15.3!$C$9:$C$212,'ER Variance'!AB$3)</f>
        <v>0</v>
      </c>
      <c r="AC24" s="12">
        <f>SUMIFS('CAP14.3 ADDS'!$L$5:$L$277,'CAP14.3 ADDS'!$E$5:$E$277,'ER Variance'!$C24,'CAP14.3 ADDS'!$B$5:$B$277,'ER Variance'!AC$2,'CAP14.3 ADDS'!$C$5:$C$277,'ER Variance'!AC$3)+SUMIFS(CAP15.3!$W$9:$W$212,CAP15.3!$E$9:$E$212,'ER Variance'!$C24,CAP15.3!$B$9:$B$212,'ER Variance'!AC$2,CAP15.3!$C$9:$C$212,'ER Variance'!AC$3)</f>
        <v>0</v>
      </c>
      <c r="AD24" s="12">
        <f>SUMIFS('CAP14.3 ADDS'!$L$5:$L$277,'CAP14.3 ADDS'!$E$5:$E$277,'ER Variance'!$C24,'CAP14.3 ADDS'!$B$5:$B$277,'ER Variance'!AD$2,'CAP14.3 ADDS'!$C$5:$C$277,'ER Variance'!AD$3)+SUMIFS(CAP15.3!$W$9:$W$212,CAP15.3!$E$9:$E$212,'ER Variance'!$C24,CAP15.3!$B$9:$B$212,'ER Variance'!AD$2,CAP15.3!$C$9:$C$212,'ER Variance'!AD$3)</f>
        <v>0</v>
      </c>
      <c r="AE24" s="12"/>
      <c r="AF24" s="12"/>
      <c r="AG24" s="12"/>
      <c r="AH24" s="12"/>
      <c r="AI24" s="12"/>
      <c r="AJ24" s="12"/>
      <c r="AK24" s="12"/>
      <c r="AL24" s="12"/>
      <c r="AM24" s="12"/>
      <c r="AN24" s="12"/>
      <c r="AO24" s="12"/>
    </row>
    <row r="25" spans="2:41" ht="27" customHeight="1">
      <c r="B25" s="150"/>
      <c r="C25" s="159">
        <f>C24</f>
        <v>2560</v>
      </c>
      <c r="D25" s="199" t="s">
        <v>1334</v>
      </c>
      <c r="E25" s="159" t="s">
        <v>3611</v>
      </c>
      <c r="F25" s="160">
        <f>SUMIFS('Raw Data'!$O$3:$O$10178,'Raw Data'!$B$3:$B$10178,'ER Variance'!$C25)</f>
        <v>2225182.63</v>
      </c>
      <c r="G25" s="160">
        <f>AI25*0.6519</f>
        <v>1450596.5564969999</v>
      </c>
      <c r="H25" s="160">
        <v>0</v>
      </c>
      <c r="I25" s="159"/>
      <c r="J25" s="206"/>
      <c r="K25" s="210"/>
      <c r="L25" s="210"/>
      <c r="M25" s="207"/>
      <c r="N25" s="163">
        <f>((F25*0.0375)-Q25)*-0.35</f>
        <v>-15031.108665649999</v>
      </c>
      <c r="O25" s="163">
        <f>((G25*0.0375)-R25)*-0.35</f>
        <v>-9798.7797391372314</v>
      </c>
      <c r="P25" s="163">
        <f>((H25*0.0375)-S25)*-0.35</f>
        <v>0</v>
      </c>
      <c r="Q25" s="163">
        <f>F25*0.0182</f>
        <v>40498.323865999999</v>
      </c>
      <c r="R25" s="163">
        <f>G25*0.0182</f>
        <v>26400.857328245402</v>
      </c>
      <c r="S25" s="164">
        <f>H25*0.0182</f>
        <v>0</v>
      </c>
      <c r="U25" s="12"/>
      <c r="V25" s="12"/>
      <c r="W25" s="12"/>
      <c r="X25" s="12"/>
      <c r="Y25" s="12"/>
      <c r="Z25" s="12"/>
      <c r="AA25" s="12"/>
      <c r="AB25" s="12"/>
      <c r="AC25" s="12"/>
      <c r="AD25" s="12"/>
      <c r="AE25" s="12"/>
      <c r="AF25" s="12">
        <f>SUMIFS('Raw Data'!$O$3:$O$10178,'Raw Data'!$B$3:$B$10178,'ER Variance'!$C25,'Raw Data'!$I$3:$I$10178,'ER Variance'!AF$2,'Raw Data'!$J$3:$J$10178,'ER Variance'!AF$3)</f>
        <v>0</v>
      </c>
      <c r="AG25" s="12">
        <f>SUMIFS('Raw Data'!$O$3:$O$10178,'Raw Data'!$B$3:$B$10178,'ER Variance'!$C25,'Raw Data'!$I$3:$I$10178,'ER Variance'!AG$2,'Raw Data'!$J$3:$J$10178,'ER Variance'!AG$3)</f>
        <v>0</v>
      </c>
      <c r="AH25" s="12">
        <f>SUMIFS('Raw Data'!$O$3:$O$10178,'Raw Data'!$B$3:$B$10178,'ER Variance'!$C25,'Raw Data'!$I$3:$I$10178,'ER Variance'!AH$2,'Raw Data'!$J$3:$J$10178,'ER Variance'!AH$3)</f>
        <v>0</v>
      </c>
      <c r="AI25" s="12">
        <f>SUMIFS('Raw Data'!$O$3:$O$10178,'Raw Data'!$B$3:$B$10178,'ER Variance'!$C25,'Raw Data'!$I$3:$I$10178,'ER Variance'!AI$2,'Raw Data'!$J$3:$J$10178,'ER Variance'!AI$3)</f>
        <v>2225182.63</v>
      </c>
      <c r="AJ25" s="12">
        <f>SUMIFS('Raw Data'!$O$3:$O$10178,'Raw Data'!$B$3:$B$10178,'ER Variance'!$C25,'Raw Data'!$I$3:$I$10178,'ER Variance'!AJ$2,'Raw Data'!$J$3:$J$10178,'ER Variance'!AJ$3)</f>
        <v>0</v>
      </c>
      <c r="AK25" s="12">
        <f>SUMIFS('Raw Data'!$O$3:$O$10178,'Raw Data'!$B$3:$B$10178,'ER Variance'!$C25,'Raw Data'!$I$3:$I$10178,'ER Variance'!AK$2,'Raw Data'!$J$3:$J$10178,'ER Variance'!AK$3)</f>
        <v>0</v>
      </c>
      <c r="AL25" s="12">
        <f>SUMIFS('Raw Data'!$O$3:$O$10178,'Raw Data'!$B$3:$B$10178,'ER Variance'!$C25,'Raw Data'!$I$3:$I$10178,'ER Variance'!AL$2,'Raw Data'!$J$3:$J$10178,'ER Variance'!AL$3)</f>
        <v>0</v>
      </c>
      <c r="AM25" s="12">
        <f>SUMIFS('Raw Data'!$O$3:$O$10178,'Raw Data'!$B$3:$B$10178,'ER Variance'!$C25,'Raw Data'!$I$3:$I$10178,'ER Variance'!AM$2,'Raw Data'!$J$3:$J$10178,'ER Variance'!AM$3)</f>
        <v>0</v>
      </c>
      <c r="AN25" s="12">
        <f>SUMIFS('Raw Data'!$O$3:$O$10178,'Raw Data'!$B$3:$B$10178,'ER Variance'!$C25,'Raw Data'!$I$3:$I$10178,'ER Variance'!AN$2,'Raw Data'!$J$3:$J$10178,'ER Variance'!AN$3)</f>
        <v>0</v>
      </c>
      <c r="AO25" s="12">
        <f>SUMIFS('Raw Data'!$O$3:$O$10178,'Raw Data'!$B$3:$B$10178,'ER Variance'!$C25,'Raw Data'!$I$3:$I$10178,'ER Variance'!AO$2,'Raw Data'!$J$3:$J$10178,'ER Variance'!AO$3)</f>
        <v>0</v>
      </c>
    </row>
    <row r="26" spans="2:41" ht="27" customHeight="1">
      <c r="B26" s="150"/>
      <c r="C26" s="159"/>
      <c r="D26" s="199"/>
      <c r="E26" s="159"/>
      <c r="F26" s="127">
        <f>F25-F24</f>
        <v>325182.62999999989</v>
      </c>
      <c r="G26" s="127">
        <f>G25-G24</f>
        <v>211986.55649699993</v>
      </c>
      <c r="H26" s="127">
        <f>H25-H24</f>
        <v>0</v>
      </c>
      <c r="I26" s="159"/>
      <c r="J26" s="206"/>
      <c r="K26" s="210"/>
      <c r="L26" s="210"/>
      <c r="M26" s="207"/>
      <c r="N26" s="161"/>
      <c r="O26" s="161"/>
      <c r="P26" s="161"/>
      <c r="Q26" s="161"/>
      <c r="R26" s="161"/>
      <c r="S26" s="162"/>
      <c r="U26" s="12"/>
      <c r="V26" s="12"/>
      <c r="W26" s="12"/>
      <c r="X26" s="12"/>
      <c r="Y26" s="12"/>
      <c r="Z26" s="12"/>
      <c r="AA26" s="12"/>
      <c r="AB26" s="12"/>
      <c r="AC26" s="12"/>
      <c r="AD26" s="12"/>
      <c r="AE26" s="12"/>
      <c r="AF26" s="12"/>
      <c r="AG26" s="12"/>
      <c r="AH26" s="12"/>
      <c r="AI26" s="12"/>
      <c r="AJ26" s="12"/>
      <c r="AK26" s="12"/>
      <c r="AL26" s="12"/>
      <c r="AM26" s="12"/>
      <c r="AN26" s="12"/>
      <c r="AO26" s="12"/>
    </row>
    <row r="27" spans="2:41" ht="27" customHeight="1">
      <c r="B27" s="150"/>
      <c r="C27" s="159"/>
      <c r="D27" s="199"/>
      <c r="E27" s="159"/>
      <c r="F27" s="165">
        <f>IFERROR(F26/F24,"")</f>
        <v>0.17114875263157889</v>
      </c>
      <c r="G27" s="165">
        <f>IFERROR(G26/G24,"")</f>
        <v>0.17114875263157889</v>
      </c>
      <c r="H27" s="165" t="str">
        <f>IFERROR(H26/H24,"")</f>
        <v/>
      </c>
      <c r="I27" s="159"/>
      <c r="J27" s="206"/>
      <c r="K27" s="210"/>
      <c r="L27" s="210"/>
      <c r="M27" s="207"/>
      <c r="N27" s="161"/>
      <c r="O27" s="161"/>
      <c r="P27" s="161"/>
      <c r="Q27" s="161"/>
      <c r="R27" s="161"/>
      <c r="S27" s="162"/>
      <c r="U27" s="12"/>
      <c r="V27" s="12"/>
      <c r="W27" s="12"/>
      <c r="X27" s="12"/>
      <c r="Y27" s="12"/>
      <c r="Z27" s="12"/>
      <c r="AA27" s="12"/>
      <c r="AB27" s="12"/>
      <c r="AC27" s="12"/>
      <c r="AD27" s="12"/>
      <c r="AE27" s="12"/>
      <c r="AF27" s="12"/>
      <c r="AG27" s="12"/>
      <c r="AH27" s="12"/>
      <c r="AI27" s="12"/>
      <c r="AJ27" s="12"/>
      <c r="AK27" s="12"/>
      <c r="AL27" s="12"/>
      <c r="AM27" s="12"/>
      <c r="AN27" s="12"/>
      <c r="AO27" s="12"/>
    </row>
    <row r="28" spans="2:41" ht="27.75" customHeight="1">
      <c r="B28" s="150"/>
      <c r="C28" s="148">
        <v>2589</v>
      </c>
      <c r="D28" s="200" t="s">
        <v>3028</v>
      </c>
      <c r="E28" s="148" t="s">
        <v>3369</v>
      </c>
      <c r="F28" s="166">
        <f t="shared" ref="F28" si="1">SUM(U28:AC28)</f>
        <v>1990787</v>
      </c>
      <c r="G28" s="166">
        <f>0.65027*X28</f>
        <v>1294549.0624899999</v>
      </c>
      <c r="H28" s="166">
        <v>0</v>
      </c>
      <c r="I28" s="148"/>
      <c r="J28" s="204" t="s">
        <v>3643</v>
      </c>
      <c r="K28" s="204" t="s">
        <v>3644</v>
      </c>
      <c r="L28" s="204" t="s">
        <v>3645</v>
      </c>
      <c r="M28" s="205" t="s">
        <v>3618</v>
      </c>
      <c r="N28" s="153"/>
      <c r="O28" s="153"/>
      <c r="P28" s="153"/>
      <c r="Q28" s="153"/>
      <c r="R28" s="153"/>
      <c r="S28" s="154"/>
      <c r="U28" s="12">
        <f>SUMIFS('CAP14.3 ADDS'!$L$5:$L$277,'CAP14.3 ADDS'!$E$5:$E$277,'ER Variance'!$C28,'CAP14.3 ADDS'!$B$5:$B$277,'ER Variance'!U$2,'CAP14.3 ADDS'!$C$5:$C$277,'ER Variance'!U$3)+SUMIFS(CAP15.3!$W$9:$W$212,CAP15.3!$E$9:$E$212,'ER Variance'!$C28,CAP15.3!$B$9:$B$212,'ER Variance'!U$2,CAP15.3!$C$9:$C$212,'ER Variance'!U$3)</f>
        <v>0</v>
      </c>
      <c r="V28" s="12">
        <f>SUMIFS('CAP14.3 ADDS'!$L$5:$L$277,'CAP14.3 ADDS'!$E$5:$E$277,'ER Variance'!$C28,'CAP14.3 ADDS'!$B$5:$B$277,'ER Variance'!V$2,'CAP14.3 ADDS'!$C$5:$C$277,'ER Variance'!V$3)+SUMIFS(CAP15.3!$W$9:$W$212,CAP15.3!$E$9:$E$212,'ER Variance'!$C28,CAP15.3!$B$9:$B$212,'ER Variance'!V$2,CAP15.3!$C$9:$C$212,'ER Variance'!V$3)</f>
        <v>0</v>
      </c>
      <c r="W28" s="12">
        <f>SUMIFS('CAP14.3 ADDS'!$L$5:$L$277,'CAP14.3 ADDS'!$E$5:$E$277,'ER Variance'!$C28,'CAP14.3 ADDS'!$B$5:$B$277,'ER Variance'!W$2,'CAP14.3 ADDS'!$C$5:$C$277,'ER Variance'!W$3)+SUMIFS(CAP15.3!$W$9:$W$212,CAP15.3!$E$9:$E$212,'ER Variance'!$C28,CAP15.3!$B$9:$B$212,'ER Variance'!W$2,CAP15.3!$C$9:$C$212,'ER Variance'!W$3)</f>
        <v>0</v>
      </c>
      <c r="X28" s="12">
        <f>SUMIFS('CAP14.3 ADDS'!$L$5:$L$277,'CAP14.3 ADDS'!$E$5:$E$277,'ER Variance'!$C28,'CAP14.3 ADDS'!$B$5:$B$277,'ER Variance'!X$2,'CAP14.3 ADDS'!$C$5:$C$277,'ER Variance'!X$3)+SUMIFS(CAP15.3!$W$9:$W$212,CAP15.3!$E$9:$E$212,'ER Variance'!$C28,CAP15.3!$B$9:$B$212,'ER Variance'!X$2,CAP15.3!$C$9:$C$212,'ER Variance'!X$3)</f>
        <v>1990787</v>
      </c>
      <c r="Y28" s="12">
        <f>SUMIFS('CAP14.3 ADDS'!$L$5:$L$277,'CAP14.3 ADDS'!$E$5:$E$277,'ER Variance'!$C28,'CAP14.3 ADDS'!$B$5:$B$277,'ER Variance'!Y$2,'CAP14.3 ADDS'!$C$5:$C$277,'ER Variance'!Y$3)+SUMIFS(CAP15.3!$W$9:$W$212,CAP15.3!$E$9:$E$212,'ER Variance'!$C28,CAP15.3!$B$9:$B$212,'ER Variance'!Y$2,CAP15.3!$C$9:$C$212,'ER Variance'!Y$3)</f>
        <v>0</v>
      </c>
      <c r="Z28" s="12">
        <f>SUMIFS('CAP14.3 ADDS'!$L$5:$L$277,'CAP14.3 ADDS'!$E$5:$E$277,'ER Variance'!$C28,'CAP14.3 ADDS'!$B$5:$B$277,'ER Variance'!Z$2,'CAP14.3 ADDS'!$C$5:$C$277,'ER Variance'!Z$3)+SUMIFS(CAP15.3!$W$9:$W$212,CAP15.3!$E$9:$E$212,'ER Variance'!$C28,CAP15.3!$B$9:$B$212,'ER Variance'!Z$2,CAP15.3!$C$9:$C$212,'ER Variance'!Z$3)</f>
        <v>0</v>
      </c>
      <c r="AA28" s="12">
        <f>SUMIFS('CAP14.3 ADDS'!$L$5:$L$277,'CAP14.3 ADDS'!$E$5:$E$277,'ER Variance'!$C28,'CAP14.3 ADDS'!$B$5:$B$277,'ER Variance'!AA$2,'CAP14.3 ADDS'!$C$5:$C$277,'ER Variance'!AA$3)+SUMIFS(CAP15.3!$W$9:$W$212,CAP15.3!$E$9:$E$212,'ER Variance'!$C28,CAP15.3!$B$9:$B$212,'ER Variance'!AA$2,CAP15.3!$C$9:$C$212,'ER Variance'!AA$3)</f>
        <v>0</v>
      </c>
      <c r="AB28" s="12">
        <f>SUMIFS('CAP14.3 ADDS'!$L$5:$L$277,'CAP14.3 ADDS'!$E$5:$E$277,'ER Variance'!$C28,'CAP14.3 ADDS'!$B$5:$B$277,'ER Variance'!AB$2,'CAP14.3 ADDS'!$C$5:$C$277,'ER Variance'!AB$3)+SUMIFS(CAP15.3!$W$9:$W$212,CAP15.3!$E$9:$E$212,'ER Variance'!$C28,CAP15.3!$B$9:$B$212,'ER Variance'!AB$2,CAP15.3!$C$9:$C$212,'ER Variance'!AB$3)</f>
        <v>0</v>
      </c>
      <c r="AC28" s="12">
        <f>SUMIFS('CAP14.3 ADDS'!$L$5:$L$277,'CAP14.3 ADDS'!$E$5:$E$277,'ER Variance'!$C28,'CAP14.3 ADDS'!$B$5:$B$277,'ER Variance'!AC$2,'CAP14.3 ADDS'!$C$5:$C$277,'ER Variance'!AC$3)+SUMIFS(CAP15.3!$W$9:$W$212,CAP15.3!$E$9:$E$212,'ER Variance'!$C28,CAP15.3!$B$9:$B$212,'ER Variance'!AC$2,CAP15.3!$C$9:$C$212,'ER Variance'!AC$3)</f>
        <v>0</v>
      </c>
      <c r="AD28" s="12">
        <f>SUMIFS('CAP14.3 ADDS'!$L$5:$L$277,'CAP14.3 ADDS'!$E$5:$E$277,'ER Variance'!$C28,'CAP14.3 ADDS'!$B$5:$B$277,'ER Variance'!AD$2,'CAP14.3 ADDS'!$C$5:$C$277,'ER Variance'!AD$3)+SUMIFS(CAP15.3!$W$9:$W$212,CAP15.3!$E$9:$E$212,'ER Variance'!$C28,CAP15.3!$B$9:$B$212,'ER Variance'!AD$2,CAP15.3!$C$9:$C$212,'ER Variance'!AD$3)</f>
        <v>0</v>
      </c>
      <c r="AE28" s="12"/>
      <c r="AF28" s="12"/>
      <c r="AG28" s="12"/>
      <c r="AH28" s="12"/>
      <c r="AI28" s="12"/>
      <c r="AJ28" s="12"/>
      <c r="AK28" s="12"/>
      <c r="AL28" s="12"/>
      <c r="AM28" s="12"/>
      <c r="AN28" s="12"/>
      <c r="AO28" s="12"/>
    </row>
    <row r="29" spans="2:41" ht="27.75" customHeight="1">
      <c r="B29" s="150"/>
      <c r="C29" s="148">
        <f>C28</f>
        <v>2589</v>
      </c>
      <c r="D29" s="200" t="s">
        <v>3028</v>
      </c>
      <c r="E29" s="148" t="s">
        <v>3611</v>
      </c>
      <c r="F29" s="166">
        <f>SUMIFS('Raw Data'!$O$3:$O$10178,'Raw Data'!$B$3:$B$10178,'ER Variance'!$C29)</f>
        <v>2610533.4400000004</v>
      </c>
      <c r="G29" s="166">
        <f>0.65027*AI29</f>
        <v>1697551.5800288003</v>
      </c>
      <c r="H29" s="166">
        <v>0</v>
      </c>
      <c r="I29" s="148"/>
      <c r="J29" s="204"/>
      <c r="K29" s="204"/>
      <c r="L29" s="204"/>
      <c r="M29" s="205"/>
      <c r="N29" s="156">
        <f>((F29*0.0375)-Q29)*-0.35</f>
        <v>-7583.599643200002</v>
      </c>
      <c r="O29" s="156">
        <f>((G29*0.0375)-R29)*-0.35</f>
        <v>-4931.387339983663</v>
      </c>
      <c r="P29" s="156">
        <f>((H29*0.0375)-S29)*-0.35</f>
        <v>0</v>
      </c>
      <c r="Q29" s="156">
        <f>F29*0.0292</f>
        <v>76227.576448000007</v>
      </c>
      <c r="R29" s="156">
        <f>G29*0.0292</f>
        <v>49568.506136840966</v>
      </c>
      <c r="S29" s="157">
        <f>H29*0.0292</f>
        <v>0</v>
      </c>
      <c r="U29" s="12"/>
      <c r="V29" s="12"/>
      <c r="W29" s="12"/>
      <c r="X29" s="12"/>
      <c r="Y29" s="12"/>
      <c r="Z29" s="12"/>
      <c r="AA29" s="12"/>
      <c r="AB29" s="12"/>
      <c r="AC29" s="12"/>
      <c r="AD29" s="12"/>
      <c r="AE29" s="12"/>
      <c r="AF29" s="12">
        <f>SUMIFS('Raw Data'!$O$3:$O$10178,'Raw Data'!$B$3:$B$10178,'ER Variance'!$C29,'Raw Data'!$I$3:$I$10178,'ER Variance'!AF$2,'Raw Data'!$J$3:$J$10178,'ER Variance'!AF$3)</f>
        <v>0</v>
      </c>
      <c r="AG29" s="12">
        <f>SUMIFS('Raw Data'!$O$3:$O$10178,'Raw Data'!$B$3:$B$10178,'ER Variance'!$C29,'Raw Data'!$I$3:$I$10178,'ER Variance'!AG$2,'Raw Data'!$J$3:$J$10178,'ER Variance'!AG$3)</f>
        <v>0</v>
      </c>
      <c r="AH29" s="12">
        <f>SUMIFS('Raw Data'!$O$3:$O$10178,'Raw Data'!$B$3:$B$10178,'ER Variance'!$C29,'Raw Data'!$I$3:$I$10178,'ER Variance'!AH$2,'Raw Data'!$J$3:$J$10178,'ER Variance'!AH$3)</f>
        <v>0</v>
      </c>
      <c r="AI29" s="12">
        <f>SUMIFS('Raw Data'!$O$3:$O$10178,'Raw Data'!$B$3:$B$10178,'ER Variance'!$C29,'Raw Data'!$I$3:$I$10178,'ER Variance'!AI$2,'Raw Data'!$J$3:$J$10178,'ER Variance'!AI$3)</f>
        <v>2610533.4400000004</v>
      </c>
      <c r="AJ29" s="12">
        <f>SUMIFS('Raw Data'!$O$3:$O$10178,'Raw Data'!$B$3:$B$10178,'ER Variance'!$C29,'Raw Data'!$I$3:$I$10178,'ER Variance'!AJ$2,'Raw Data'!$J$3:$J$10178,'ER Variance'!AJ$3)</f>
        <v>0</v>
      </c>
      <c r="AK29" s="12">
        <f>SUMIFS('Raw Data'!$O$3:$O$10178,'Raw Data'!$B$3:$B$10178,'ER Variance'!$C29,'Raw Data'!$I$3:$I$10178,'ER Variance'!AK$2,'Raw Data'!$J$3:$J$10178,'ER Variance'!AK$3)</f>
        <v>0</v>
      </c>
      <c r="AL29" s="12">
        <f>SUMIFS('Raw Data'!$O$3:$O$10178,'Raw Data'!$B$3:$B$10178,'ER Variance'!$C29,'Raw Data'!$I$3:$I$10178,'ER Variance'!AL$2,'Raw Data'!$J$3:$J$10178,'ER Variance'!AL$3)</f>
        <v>0</v>
      </c>
      <c r="AM29" s="12">
        <f>SUMIFS('Raw Data'!$O$3:$O$10178,'Raw Data'!$B$3:$B$10178,'ER Variance'!$C29,'Raw Data'!$I$3:$I$10178,'ER Variance'!AM$2,'Raw Data'!$J$3:$J$10178,'ER Variance'!AM$3)</f>
        <v>0</v>
      </c>
      <c r="AN29" s="12">
        <f>SUMIFS('Raw Data'!$O$3:$O$10178,'Raw Data'!$B$3:$B$10178,'ER Variance'!$C29,'Raw Data'!$I$3:$I$10178,'ER Variance'!AN$2,'Raw Data'!$J$3:$J$10178,'ER Variance'!AN$3)</f>
        <v>0</v>
      </c>
      <c r="AO29" s="12">
        <f>SUMIFS('Raw Data'!$O$3:$O$10178,'Raw Data'!$B$3:$B$10178,'ER Variance'!$C29,'Raw Data'!$I$3:$I$10178,'ER Variance'!AO$2,'Raw Data'!$J$3:$J$10178,'ER Variance'!AO$3)</f>
        <v>0</v>
      </c>
    </row>
    <row r="30" spans="2:41" ht="27.75" customHeight="1">
      <c r="B30" s="150"/>
      <c r="C30" s="148"/>
      <c r="D30" s="200"/>
      <c r="E30" s="148"/>
      <c r="F30" s="128">
        <f>F29-F28</f>
        <v>619746.44000000041</v>
      </c>
      <c r="G30" s="128">
        <f>G29-G28</f>
        <v>403002.51753880037</v>
      </c>
      <c r="H30" s="128">
        <f>H29-H28</f>
        <v>0</v>
      </c>
      <c r="I30" s="148"/>
      <c r="J30" s="204"/>
      <c r="K30" s="204"/>
      <c r="L30" s="204"/>
      <c r="M30" s="205"/>
      <c r="N30" s="153"/>
      <c r="O30" s="153"/>
      <c r="P30" s="153"/>
      <c r="Q30" s="153"/>
      <c r="R30" s="153"/>
      <c r="S30" s="154"/>
      <c r="U30" s="12"/>
      <c r="V30" s="12"/>
      <c r="W30" s="12"/>
      <c r="X30" s="12"/>
      <c r="Y30" s="12"/>
      <c r="Z30" s="12"/>
      <c r="AA30" s="12"/>
      <c r="AB30" s="12"/>
      <c r="AC30" s="12"/>
      <c r="AD30" s="12"/>
      <c r="AE30" s="12"/>
      <c r="AF30" s="12"/>
      <c r="AG30" s="12"/>
      <c r="AH30" s="12"/>
      <c r="AI30" s="12"/>
      <c r="AJ30" s="12"/>
      <c r="AK30" s="12"/>
      <c r="AL30" s="12"/>
      <c r="AM30" s="12"/>
      <c r="AN30" s="12"/>
      <c r="AO30" s="12"/>
    </row>
    <row r="31" spans="2:41" ht="27.75" customHeight="1">
      <c r="B31" s="150"/>
      <c r="C31" s="148"/>
      <c r="D31" s="200"/>
      <c r="E31" s="148"/>
      <c r="F31" s="167">
        <f>IFERROR(F30/F28,"")</f>
        <v>0.31130725687881244</v>
      </c>
      <c r="G31" s="167">
        <f>IFERROR(G30/G28,"")</f>
        <v>0.31130725687881255</v>
      </c>
      <c r="H31" s="167" t="str">
        <f>IFERROR(H30/H28,"")</f>
        <v/>
      </c>
      <c r="I31" s="148"/>
      <c r="J31" s="204"/>
      <c r="K31" s="204"/>
      <c r="L31" s="204"/>
      <c r="M31" s="205"/>
      <c r="N31" s="153"/>
      <c r="O31" s="153"/>
      <c r="P31" s="153"/>
      <c r="Q31" s="153"/>
      <c r="R31" s="153"/>
      <c r="S31" s="154"/>
      <c r="U31" s="12"/>
      <c r="V31" s="12"/>
      <c r="W31" s="12"/>
      <c r="X31" s="12"/>
      <c r="Y31" s="12"/>
      <c r="Z31" s="12"/>
      <c r="AA31" s="12"/>
      <c r="AB31" s="12"/>
      <c r="AC31" s="12"/>
      <c r="AD31" s="12"/>
      <c r="AE31" s="12"/>
      <c r="AF31" s="12"/>
      <c r="AG31" s="12"/>
      <c r="AH31" s="12"/>
      <c r="AI31" s="12"/>
      <c r="AJ31" s="12"/>
      <c r="AK31" s="12"/>
      <c r="AL31" s="12"/>
      <c r="AM31" s="12"/>
      <c r="AN31" s="12"/>
      <c r="AO31" s="12"/>
    </row>
    <row r="32" spans="2:41" ht="41.25" customHeight="1">
      <c r="B32" s="150"/>
      <c r="C32" s="159">
        <v>3005</v>
      </c>
      <c r="D32" s="199" t="s">
        <v>1527</v>
      </c>
      <c r="E32" s="159" t="s">
        <v>3369</v>
      </c>
      <c r="F32" s="160">
        <f t="shared" ref="F32" si="2">SUM(U32:AC32)</f>
        <v>2202198</v>
      </c>
      <c r="G32" s="160">
        <v>0</v>
      </c>
      <c r="H32" s="160">
        <f>0.3624*AA32</f>
        <v>798076.55519999994</v>
      </c>
      <c r="I32" s="159"/>
      <c r="J32" s="206" t="s">
        <v>3635</v>
      </c>
      <c r="K32" s="206" t="s">
        <v>3636</v>
      </c>
      <c r="L32" s="211" t="s">
        <v>3619</v>
      </c>
      <c r="M32" s="206" t="s">
        <v>3637</v>
      </c>
      <c r="N32" s="170"/>
      <c r="O32" s="170"/>
      <c r="P32" s="170"/>
      <c r="Q32" s="170"/>
      <c r="R32" s="170"/>
      <c r="S32" s="171"/>
      <c r="U32" s="12">
        <f>SUMIFS('CAP14.3 ADDS'!$L$5:$L$277,'CAP14.3 ADDS'!$E$5:$E$277,'ER Variance'!$C32,'CAP14.3 ADDS'!$B$5:$B$277,'ER Variance'!U$2,'CAP14.3 ADDS'!$C$5:$C$277,'ER Variance'!U$3)+SUMIFS(CAP15.3!$W$9:$W$212,CAP15.3!$E$9:$E$212,'ER Variance'!$C32,CAP15.3!$B$9:$B$212,'ER Variance'!U$2,CAP15.3!$C$9:$C$212,'ER Variance'!U$3)</f>
        <v>0</v>
      </c>
      <c r="V32" s="12">
        <f>SUMIFS('CAP14.3 ADDS'!$L$5:$L$277,'CAP14.3 ADDS'!$E$5:$E$277,'ER Variance'!$C32,'CAP14.3 ADDS'!$B$5:$B$277,'ER Variance'!V$2,'CAP14.3 ADDS'!$C$5:$C$277,'ER Variance'!V$3)+SUMIFS(CAP15.3!$W$9:$W$212,CAP15.3!$E$9:$E$212,'ER Variance'!$C32,CAP15.3!$B$9:$B$212,'ER Variance'!V$2,CAP15.3!$C$9:$C$212,'ER Variance'!V$3)</f>
        <v>0</v>
      </c>
      <c r="W32" s="12">
        <f>SUMIFS('CAP14.3 ADDS'!$L$5:$L$277,'CAP14.3 ADDS'!$E$5:$E$277,'ER Variance'!$C32,'CAP14.3 ADDS'!$B$5:$B$277,'ER Variance'!W$2,'CAP14.3 ADDS'!$C$5:$C$277,'ER Variance'!W$3)+SUMIFS(CAP15.3!$W$9:$W$212,CAP15.3!$E$9:$E$212,'ER Variance'!$C32,CAP15.3!$B$9:$B$212,'ER Variance'!W$2,CAP15.3!$C$9:$C$212,'ER Variance'!W$3)</f>
        <v>0</v>
      </c>
      <c r="X32" s="12">
        <f>SUMIFS('CAP14.3 ADDS'!$L$5:$L$277,'CAP14.3 ADDS'!$E$5:$E$277,'ER Variance'!$C32,'CAP14.3 ADDS'!$B$5:$B$277,'ER Variance'!X$2,'CAP14.3 ADDS'!$C$5:$C$277,'ER Variance'!X$3)+SUMIFS(CAP15.3!$W$9:$W$212,CAP15.3!$E$9:$E$212,'ER Variance'!$C32,CAP15.3!$B$9:$B$212,'ER Variance'!X$2,CAP15.3!$C$9:$C$212,'ER Variance'!X$3)</f>
        <v>0</v>
      </c>
      <c r="Y32" s="12">
        <f>SUMIFS('CAP14.3 ADDS'!$L$5:$L$277,'CAP14.3 ADDS'!$E$5:$E$277,'ER Variance'!$C32,'CAP14.3 ADDS'!$B$5:$B$277,'ER Variance'!Y$2,'CAP14.3 ADDS'!$C$5:$C$277,'ER Variance'!Y$3)+SUMIFS(CAP15.3!$W$9:$W$212,CAP15.3!$E$9:$E$212,'ER Variance'!$C32,CAP15.3!$B$9:$B$212,'ER Variance'!Y$2,CAP15.3!$C$9:$C$212,'ER Variance'!Y$3)</f>
        <v>0</v>
      </c>
      <c r="Z32" s="12">
        <f>SUMIFS('CAP14.3 ADDS'!$L$5:$L$277,'CAP14.3 ADDS'!$E$5:$E$277,'ER Variance'!$C32,'CAP14.3 ADDS'!$B$5:$B$277,'ER Variance'!Z$2,'CAP14.3 ADDS'!$C$5:$C$277,'ER Variance'!Z$3)+SUMIFS(CAP15.3!$W$9:$W$212,CAP15.3!$E$9:$E$212,'ER Variance'!$C32,CAP15.3!$B$9:$B$212,'ER Variance'!Z$2,CAP15.3!$C$9:$C$212,'ER Variance'!Z$3)</f>
        <v>0</v>
      </c>
      <c r="AA32" s="12">
        <f>SUMIFS('CAP14.3 ADDS'!$L$5:$L$277,'CAP14.3 ADDS'!$E$5:$E$277,'ER Variance'!$C32,'CAP14.3 ADDS'!$B$5:$B$277,'ER Variance'!AA$2,'CAP14.3 ADDS'!$C$5:$C$277,'ER Variance'!AA$3)+SUMIFS(CAP15.3!$W$9:$W$212,CAP15.3!$E$9:$E$212,'ER Variance'!$C32,CAP15.3!$B$9:$B$212,'ER Variance'!AA$2,CAP15.3!$C$9:$C$212,'ER Variance'!AA$3)</f>
        <v>2202198</v>
      </c>
      <c r="AB32" s="12">
        <f>SUMIFS('CAP14.3 ADDS'!$L$5:$L$277,'CAP14.3 ADDS'!$E$5:$E$277,'ER Variance'!$C32,'CAP14.3 ADDS'!$B$5:$B$277,'ER Variance'!AB$2,'CAP14.3 ADDS'!$C$5:$C$277,'ER Variance'!AB$3)+SUMIFS(CAP15.3!$W$9:$W$212,CAP15.3!$E$9:$E$212,'ER Variance'!$C32,CAP15.3!$B$9:$B$212,'ER Variance'!AB$2,CAP15.3!$C$9:$C$212,'ER Variance'!AB$3)</f>
        <v>0</v>
      </c>
      <c r="AC32" s="12">
        <f>SUMIFS('CAP14.3 ADDS'!$L$5:$L$277,'CAP14.3 ADDS'!$E$5:$E$277,'ER Variance'!$C32,'CAP14.3 ADDS'!$B$5:$B$277,'ER Variance'!AC$2,'CAP14.3 ADDS'!$C$5:$C$277,'ER Variance'!AC$3)+SUMIFS(CAP15.3!$W$9:$W$212,CAP15.3!$E$9:$E$212,'ER Variance'!$C32,CAP15.3!$B$9:$B$212,'ER Variance'!AC$2,CAP15.3!$C$9:$C$212,'ER Variance'!AC$3)</f>
        <v>0</v>
      </c>
      <c r="AD32" s="12">
        <f>SUMIFS('CAP14.3 ADDS'!$L$5:$L$277,'CAP14.3 ADDS'!$E$5:$E$277,'ER Variance'!$C32,'CAP14.3 ADDS'!$B$5:$B$277,'ER Variance'!AD$2,'CAP14.3 ADDS'!$C$5:$C$277,'ER Variance'!AD$3)+SUMIFS(CAP15.3!$W$9:$W$212,CAP15.3!$E$9:$E$212,'ER Variance'!$C32,CAP15.3!$B$9:$B$212,'ER Variance'!AD$2,CAP15.3!$C$9:$C$212,'ER Variance'!AD$3)</f>
        <v>0</v>
      </c>
      <c r="AE32" s="12"/>
      <c r="AF32" s="12"/>
      <c r="AG32" s="12"/>
      <c r="AH32" s="12"/>
      <c r="AI32" s="12"/>
      <c r="AJ32" s="12"/>
      <c r="AK32" s="12"/>
      <c r="AL32" s="12"/>
      <c r="AM32" s="12"/>
      <c r="AN32" s="12"/>
      <c r="AO32" s="12"/>
    </row>
    <row r="33" spans="2:41" ht="41.25" customHeight="1">
      <c r="B33" s="150"/>
      <c r="C33" s="159">
        <f>C32</f>
        <v>3005</v>
      </c>
      <c r="D33" s="199" t="s">
        <v>1527</v>
      </c>
      <c r="E33" s="159" t="s">
        <v>3611</v>
      </c>
      <c r="F33" s="160">
        <f>SUMIFS('Raw Data'!$O$3:$O$10178,'Raw Data'!$B$3:$B$10178,'ER Variance'!$C33)</f>
        <v>2758032.1600000034</v>
      </c>
      <c r="G33" s="160">
        <v>0</v>
      </c>
      <c r="H33" s="160">
        <f>AN33</f>
        <v>1008697.8500000002</v>
      </c>
      <c r="I33" s="159"/>
      <c r="J33" s="206"/>
      <c r="K33" s="206"/>
      <c r="L33" s="211"/>
      <c r="M33" s="206"/>
      <c r="N33" s="172">
        <f>((F33*0.0375)-Q33)*-0.35</f>
        <v>-11873.32844880001</v>
      </c>
      <c r="O33" s="172">
        <f>((G33*0.0375)-R33)*-0.35</f>
        <v>0</v>
      </c>
      <c r="P33" s="172">
        <f>((H33*0.0375)-S33)*-0.35</f>
        <v>-4342.4442442499994</v>
      </c>
      <c r="Q33" s="172">
        <f>F33*0.0252</f>
        <v>69502.410432000092</v>
      </c>
      <c r="R33" s="172">
        <f>G33*0.0252</f>
        <v>0</v>
      </c>
      <c r="S33" s="173">
        <f>H33*0.0252</f>
        <v>25419.185820000006</v>
      </c>
      <c r="U33" s="12"/>
      <c r="V33" s="12"/>
      <c r="W33" s="12"/>
      <c r="X33" s="12"/>
      <c r="Y33" s="12"/>
      <c r="Z33" s="12"/>
      <c r="AA33" s="12"/>
      <c r="AB33" s="12"/>
      <c r="AC33" s="12"/>
      <c r="AD33" s="12"/>
      <c r="AE33" s="12"/>
      <c r="AF33" s="12">
        <f>SUMIFS('Raw Data'!$O$3:$O$10178,'Raw Data'!$B$3:$B$10178,'ER Variance'!$C33,'Raw Data'!$I$3:$I$10178,'ER Variance'!AF$2,'Raw Data'!$J$3:$J$10178,'ER Variance'!AF$3)</f>
        <v>0</v>
      </c>
      <c r="AG33" s="12">
        <f>SUMIFS('Raw Data'!$O$3:$O$10178,'Raw Data'!$B$3:$B$10178,'ER Variance'!$C33,'Raw Data'!$I$3:$I$10178,'ER Variance'!AG$2,'Raw Data'!$J$3:$J$10178,'ER Variance'!AG$3)</f>
        <v>0</v>
      </c>
      <c r="AH33" s="12">
        <f>SUMIFS('Raw Data'!$O$3:$O$10178,'Raw Data'!$B$3:$B$10178,'ER Variance'!$C33,'Raw Data'!$I$3:$I$10178,'ER Variance'!AH$2,'Raw Data'!$J$3:$J$10178,'ER Variance'!AH$3)</f>
        <v>0</v>
      </c>
      <c r="AI33" s="12">
        <f>SUMIFS('Raw Data'!$O$3:$O$10178,'Raw Data'!$B$3:$B$10178,'ER Variance'!$C33,'Raw Data'!$I$3:$I$10178,'ER Variance'!AI$2,'Raw Data'!$J$3:$J$10178,'ER Variance'!AI$3)</f>
        <v>0</v>
      </c>
      <c r="AJ33" s="12">
        <f>SUMIFS('Raw Data'!$O$3:$O$10178,'Raw Data'!$B$3:$B$10178,'ER Variance'!$C33,'Raw Data'!$I$3:$I$10178,'ER Variance'!AJ$2,'Raw Data'!$J$3:$J$10178,'ER Variance'!AJ$3)</f>
        <v>0</v>
      </c>
      <c r="AK33" s="12">
        <f>SUMIFS('Raw Data'!$O$3:$O$10178,'Raw Data'!$B$3:$B$10178,'ER Variance'!$C33,'Raw Data'!$I$3:$I$10178,'ER Variance'!AK$2,'Raw Data'!$J$3:$J$10178,'ER Variance'!AK$3)</f>
        <v>0</v>
      </c>
      <c r="AL33" s="12">
        <f>SUMIFS('Raw Data'!$O$3:$O$10178,'Raw Data'!$B$3:$B$10178,'ER Variance'!$C33,'Raw Data'!$I$3:$I$10178,'ER Variance'!AL$2,'Raw Data'!$J$3:$J$10178,'ER Variance'!AL$3)</f>
        <v>0</v>
      </c>
      <c r="AM33" s="12">
        <f>SUMIFS('Raw Data'!$O$3:$O$10178,'Raw Data'!$B$3:$B$10178,'ER Variance'!$C33,'Raw Data'!$I$3:$I$10178,'ER Variance'!AM$2,'Raw Data'!$J$3:$J$10178,'ER Variance'!AM$3)</f>
        <v>0</v>
      </c>
      <c r="AN33" s="12">
        <f>SUMIFS('Raw Data'!$O$3:$O$10178,'Raw Data'!$B$3:$B$10178,'ER Variance'!$C33,'Raw Data'!$I$3:$I$10178,'ER Variance'!AN$2,'Raw Data'!$J$3:$J$10178,'ER Variance'!AN$3)</f>
        <v>1008697.8500000002</v>
      </c>
      <c r="AO33" s="12">
        <f>SUMIFS('Raw Data'!$O$3:$O$10178,'Raw Data'!$B$3:$B$10178,'ER Variance'!$C33,'Raw Data'!$I$3:$I$10178,'ER Variance'!AO$2,'Raw Data'!$J$3:$J$10178,'ER Variance'!AO$3)</f>
        <v>515057.26</v>
      </c>
    </row>
    <row r="34" spans="2:41" ht="41.25" customHeight="1">
      <c r="B34" s="150"/>
      <c r="C34" s="159"/>
      <c r="D34" s="199"/>
      <c r="E34" s="159"/>
      <c r="F34" s="127">
        <f>F33-F32</f>
        <v>555834.16000000341</v>
      </c>
      <c r="G34" s="127">
        <f>G33-G32</f>
        <v>0</v>
      </c>
      <c r="H34" s="127">
        <f>H33-H32</f>
        <v>210621.29480000027</v>
      </c>
      <c r="I34" s="159"/>
      <c r="J34" s="206"/>
      <c r="K34" s="206"/>
      <c r="L34" s="211"/>
      <c r="M34" s="206"/>
      <c r="N34" s="170"/>
      <c r="O34" s="170"/>
      <c r="P34" s="170"/>
      <c r="Q34" s="170"/>
      <c r="R34" s="170"/>
      <c r="S34" s="171"/>
      <c r="U34" s="12"/>
      <c r="V34" s="12"/>
      <c r="W34" s="12"/>
      <c r="X34" s="12"/>
      <c r="Y34" s="12"/>
      <c r="Z34" s="12"/>
      <c r="AA34" s="12"/>
      <c r="AB34" s="12"/>
      <c r="AC34" s="12"/>
      <c r="AD34" s="12"/>
      <c r="AE34" s="12"/>
      <c r="AF34" s="12"/>
      <c r="AG34" s="12"/>
      <c r="AH34" s="12"/>
      <c r="AI34" s="12"/>
      <c r="AJ34" s="12"/>
      <c r="AK34" s="12"/>
      <c r="AL34" s="12"/>
      <c r="AM34" s="12"/>
      <c r="AN34" s="12"/>
      <c r="AO34" s="12"/>
    </row>
    <row r="35" spans="2:41" ht="41.25" customHeight="1">
      <c r="B35" s="150"/>
      <c r="C35" s="159"/>
      <c r="D35" s="199"/>
      <c r="E35" s="159"/>
      <c r="F35" s="165">
        <f>IFERROR(F34/F32,"")</f>
        <v>0.25239972064274119</v>
      </c>
      <c r="G35" s="165" t="str">
        <f>IFERROR(G34/G32,"")</f>
        <v/>
      </c>
      <c r="H35" s="165">
        <f>IFERROR(H34/H32,"")</f>
        <v>0.26391114164131541</v>
      </c>
      <c r="I35" s="159"/>
      <c r="J35" s="206"/>
      <c r="K35" s="206"/>
      <c r="L35" s="211"/>
      <c r="M35" s="206"/>
      <c r="N35" s="170"/>
      <c r="O35" s="170"/>
      <c r="P35" s="170"/>
      <c r="Q35" s="170"/>
      <c r="R35" s="170"/>
      <c r="S35" s="171"/>
      <c r="U35" s="12"/>
      <c r="V35" s="12"/>
      <c r="W35" s="12"/>
      <c r="X35" s="12"/>
      <c r="Y35" s="12"/>
      <c r="Z35" s="12"/>
      <c r="AA35" s="12"/>
      <c r="AB35" s="12"/>
      <c r="AC35" s="12"/>
      <c r="AD35" s="12"/>
      <c r="AE35" s="12"/>
      <c r="AF35" s="12"/>
      <c r="AG35" s="12"/>
      <c r="AH35" s="12"/>
      <c r="AI35" s="12"/>
      <c r="AJ35" s="12"/>
      <c r="AK35" s="12"/>
      <c r="AL35" s="12"/>
      <c r="AM35" s="12"/>
      <c r="AN35" s="12"/>
      <c r="AO35" s="12"/>
    </row>
    <row r="36" spans="2:41" ht="67.5" customHeight="1">
      <c r="B36" s="150"/>
      <c r="C36" s="148">
        <v>3008</v>
      </c>
      <c r="D36" s="200" t="s">
        <v>1679</v>
      </c>
      <c r="E36" s="148" t="s">
        <v>3369</v>
      </c>
      <c r="F36" s="166">
        <f t="shared" ref="F36" si="3">SUM(U36:AC36)</f>
        <v>6266327</v>
      </c>
      <c r="G36" s="166">
        <v>0</v>
      </c>
      <c r="H36" s="166">
        <f>0.48*AA36</f>
        <v>3007836.96</v>
      </c>
      <c r="I36" s="148"/>
      <c r="J36" s="204" t="s">
        <v>3625</v>
      </c>
      <c r="K36" s="204" t="s">
        <v>3649</v>
      </c>
      <c r="L36" s="213" t="s">
        <v>3619</v>
      </c>
      <c r="M36" s="204" t="s">
        <v>3648</v>
      </c>
      <c r="N36" s="174"/>
      <c r="O36" s="174"/>
      <c r="P36" s="174"/>
      <c r="Q36" s="174"/>
      <c r="R36" s="174"/>
      <c r="S36" s="175"/>
      <c r="U36" s="12">
        <f>SUMIFS('CAP14.3 ADDS'!$L$5:$L$277,'CAP14.3 ADDS'!$E$5:$E$277,'ER Variance'!$C36,'CAP14.3 ADDS'!$B$5:$B$277,'ER Variance'!U$2,'CAP14.3 ADDS'!$C$5:$C$277,'ER Variance'!U$3)+SUMIFS(CAP15.3!$W$9:$W$212,CAP15.3!$E$9:$E$212,'ER Variance'!$C36,CAP15.3!$B$9:$B$212,'ER Variance'!U$2,CAP15.3!$C$9:$C$212,'ER Variance'!U$3)</f>
        <v>0</v>
      </c>
      <c r="V36" s="12">
        <f>SUMIFS('CAP14.3 ADDS'!$L$5:$L$277,'CAP14.3 ADDS'!$E$5:$E$277,'ER Variance'!$C36,'CAP14.3 ADDS'!$B$5:$B$277,'ER Variance'!V$2,'CAP14.3 ADDS'!$C$5:$C$277,'ER Variance'!V$3)+SUMIFS(CAP15.3!$W$9:$W$212,CAP15.3!$E$9:$E$212,'ER Variance'!$C36,CAP15.3!$B$9:$B$212,'ER Variance'!V$2,CAP15.3!$C$9:$C$212,'ER Variance'!V$3)</f>
        <v>0</v>
      </c>
      <c r="W36" s="12">
        <f>SUMIFS('CAP14.3 ADDS'!$L$5:$L$277,'CAP14.3 ADDS'!$E$5:$E$277,'ER Variance'!$C36,'CAP14.3 ADDS'!$B$5:$B$277,'ER Variance'!W$2,'CAP14.3 ADDS'!$C$5:$C$277,'ER Variance'!W$3)+SUMIFS(CAP15.3!$W$9:$W$212,CAP15.3!$E$9:$E$212,'ER Variance'!$C36,CAP15.3!$B$9:$B$212,'ER Variance'!W$2,CAP15.3!$C$9:$C$212,'ER Variance'!W$3)</f>
        <v>0</v>
      </c>
      <c r="X36" s="12">
        <f>SUMIFS('CAP14.3 ADDS'!$L$5:$L$277,'CAP14.3 ADDS'!$E$5:$E$277,'ER Variance'!$C36,'CAP14.3 ADDS'!$B$5:$B$277,'ER Variance'!X$2,'CAP14.3 ADDS'!$C$5:$C$277,'ER Variance'!X$3)+SUMIFS(CAP15.3!$W$9:$W$212,CAP15.3!$E$9:$E$212,'ER Variance'!$C36,CAP15.3!$B$9:$B$212,'ER Variance'!X$2,CAP15.3!$C$9:$C$212,'ER Variance'!X$3)</f>
        <v>0</v>
      </c>
      <c r="Y36" s="12">
        <f>SUMIFS('CAP14.3 ADDS'!$L$5:$L$277,'CAP14.3 ADDS'!$E$5:$E$277,'ER Variance'!$C36,'CAP14.3 ADDS'!$B$5:$B$277,'ER Variance'!Y$2,'CAP14.3 ADDS'!$C$5:$C$277,'ER Variance'!Y$3)+SUMIFS(CAP15.3!$W$9:$W$212,CAP15.3!$E$9:$E$212,'ER Variance'!$C36,CAP15.3!$B$9:$B$212,'ER Variance'!Y$2,CAP15.3!$C$9:$C$212,'ER Variance'!Y$3)</f>
        <v>0</v>
      </c>
      <c r="Z36" s="12">
        <f>SUMIFS('CAP14.3 ADDS'!$L$5:$L$277,'CAP14.3 ADDS'!$E$5:$E$277,'ER Variance'!$C36,'CAP14.3 ADDS'!$B$5:$B$277,'ER Variance'!Z$2,'CAP14.3 ADDS'!$C$5:$C$277,'ER Variance'!Z$3)+SUMIFS(CAP15.3!$W$9:$W$212,CAP15.3!$E$9:$E$212,'ER Variance'!$C36,CAP15.3!$B$9:$B$212,'ER Variance'!Z$2,CAP15.3!$C$9:$C$212,'ER Variance'!Z$3)</f>
        <v>0</v>
      </c>
      <c r="AA36" s="12">
        <f>SUMIFS('CAP14.3 ADDS'!$L$5:$L$277,'CAP14.3 ADDS'!$E$5:$E$277,'ER Variance'!$C36,'CAP14.3 ADDS'!$B$5:$B$277,'ER Variance'!AA$2,'CAP14.3 ADDS'!$C$5:$C$277,'ER Variance'!AA$3)+SUMIFS(CAP15.3!$W$9:$W$212,CAP15.3!$E$9:$E$212,'ER Variance'!$C36,CAP15.3!$B$9:$B$212,'ER Variance'!AA$2,CAP15.3!$C$9:$C$212,'ER Variance'!AA$3)</f>
        <v>6266327</v>
      </c>
      <c r="AB36" s="12">
        <f>SUMIFS('CAP14.3 ADDS'!$L$5:$L$277,'CAP14.3 ADDS'!$E$5:$E$277,'ER Variance'!$C36,'CAP14.3 ADDS'!$B$5:$B$277,'ER Variance'!AB$2,'CAP14.3 ADDS'!$C$5:$C$277,'ER Variance'!AB$3)+SUMIFS(CAP15.3!$W$9:$W$212,CAP15.3!$E$9:$E$212,'ER Variance'!$C36,CAP15.3!$B$9:$B$212,'ER Variance'!AB$2,CAP15.3!$C$9:$C$212,'ER Variance'!AB$3)</f>
        <v>0</v>
      </c>
      <c r="AC36" s="12">
        <f>SUMIFS('CAP14.3 ADDS'!$L$5:$L$277,'CAP14.3 ADDS'!$E$5:$E$277,'ER Variance'!$C36,'CAP14.3 ADDS'!$B$5:$B$277,'ER Variance'!AC$2,'CAP14.3 ADDS'!$C$5:$C$277,'ER Variance'!AC$3)+SUMIFS(CAP15.3!$W$9:$W$212,CAP15.3!$E$9:$E$212,'ER Variance'!$C36,CAP15.3!$B$9:$B$212,'ER Variance'!AC$2,CAP15.3!$C$9:$C$212,'ER Variance'!AC$3)</f>
        <v>0</v>
      </c>
      <c r="AD36" s="12">
        <f>SUMIFS('CAP14.3 ADDS'!$L$5:$L$277,'CAP14.3 ADDS'!$E$5:$E$277,'ER Variance'!$C36,'CAP14.3 ADDS'!$B$5:$B$277,'ER Variance'!AD$2,'CAP14.3 ADDS'!$C$5:$C$277,'ER Variance'!AD$3)+SUMIFS(CAP15.3!$W$9:$W$212,CAP15.3!$E$9:$E$212,'ER Variance'!$C36,CAP15.3!$B$9:$B$212,'ER Variance'!AD$2,CAP15.3!$C$9:$C$212,'ER Variance'!AD$3)</f>
        <v>0</v>
      </c>
      <c r="AE36" s="12"/>
      <c r="AF36" s="12"/>
      <c r="AG36" s="12"/>
      <c r="AH36" s="12"/>
      <c r="AI36" s="12"/>
      <c r="AJ36" s="12"/>
      <c r="AK36" s="12"/>
      <c r="AL36" s="12"/>
      <c r="AM36" s="12"/>
      <c r="AN36" s="12"/>
      <c r="AO36" s="12"/>
    </row>
    <row r="37" spans="2:41" ht="67.5" customHeight="1">
      <c r="B37" s="150"/>
      <c r="C37" s="148">
        <f>C36</f>
        <v>3008</v>
      </c>
      <c r="D37" s="200" t="s">
        <v>1679</v>
      </c>
      <c r="E37" s="148" t="s">
        <v>3611</v>
      </c>
      <c r="F37" s="166">
        <f>SUMIFS('Raw Data'!$O$3:$O$10178,'Raw Data'!$B$3:$B$10178,'ER Variance'!$C37)</f>
        <v>5046097.5899999989</v>
      </c>
      <c r="G37" s="166">
        <v>0</v>
      </c>
      <c r="H37" s="166">
        <f>AN37</f>
        <v>1049008.540000001</v>
      </c>
      <c r="I37" s="148"/>
      <c r="J37" s="204"/>
      <c r="K37" s="204"/>
      <c r="L37" s="213"/>
      <c r="M37" s="204"/>
      <c r="N37" s="176">
        <f>((F37*0.0375)-Q37)*-0.35</f>
        <v>-21723.450124949988</v>
      </c>
      <c r="O37" s="176">
        <f>((G37*0.0375)-R37)*-0.35</f>
        <v>0</v>
      </c>
      <c r="P37" s="176">
        <f>((H37*0.0375)-S37)*-0.35</f>
        <v>-4515.9817647000018</v>
      </c>
      <c r="Q37" s="176">
        <f>F37*0.0252</f>
        <v>127161.65926799997</v>
      </c>
      <c r="R37" s="176">
        <f>G37*0.0252</f>
        <v>0</v>
      </c>
      <c r="S37" s="177">
        <f>H37*0.0252</f>
        <v>26435.015208000026</v>
      </c>
      <c r="U37" s="12"/>
      <c r="V37" s="12"/>
      <c r="W37" s="12"/>
      <c r="X37" s="12"/>
      <c r="Y37" s="12"/>
      <c r="Z37" s="12"/>
      <c r="AA37" s="12"/>
      <c r="AB37" s="12"/>
      <c r="AC37" s="12"/>
      <c r="AD37" s="12"/>
      <c r="AE37" s="12"/>
      <c r="AF37" s="12">
        <f>SUMIFS('Raw Data'!$O$3:$O$10178,'Raw Data'!$B$3:$B$10178,'ER Variance'!$C37,'Raw Data'!$I$3:$I$10178,'ER Variance'!AF$2,'Raw Data'!$J$3:$J$10178,'ER Variance'!AF$3)</f>
        <v>0</v>
      </c>
      <c r="AG37" s="12">
        <f>SUMIFS('Raw Data'!$O$3:$O$10178,'Raw Data'!$B$3:$B$10178,'ER Variance'!$C37,'Raw Data'!$I$3:$I$10178,'ER Variance'!AG$2,'Raw Data'!$J$3:$J$10178,'ER Variance'!AG$3)</f>
        <v>0</v>
      </c>
      <c r="AH37" s="12">
        <f>SUMIFS('Raw Data'!$O$3:$O$10178,'Raw Data'!$B$3:$B$10178,'ER Variance'!$C37,'Raw Data'!$I$3:$I$10178,'ER Variance'!AH$2,'Raw Data'!$J$3:$J$10178,'ER Variance'!AH$3)</f>
        <v>0</v>
      </c>
      <c r="AI37" s="12">
        <f>SUMIFS('Raw Data'!$O$3:$O$10178,'Raw Data'!$B$3:$B$10178,'ER Variance'!$C37,'Raw Data'!$I$3:$I$10178,'ER Variance'!AI$2,'Raw Data'!$J$3:$J$10178,'ER Variance'!AI$3)</f>
        <v>0</v>
      </c>
      <c r="AJ37" s="12">
        <f>SUMIFS('Raw Data'!$O$3:$O$10178,'Raw Data'!$B$3:$B$10178,'ER Variance'!$C37,'Raw Data'!$I$3:$I$10178,'ER Variance'!AJ$2,'Raw Data'!$J$3:$J$10178,'ER Variance'!AJ$3)</f>
        <v>0</v>
      </c>
      <c r="AK37" s="12">
        <f>SUMIFS('Raw Data'!$O$3:$O$10178,'Raw Data'!$B$3:$B$10178,'ER Variance'!$C37,'Raw Data'!$I$3:$I$10178,'ER Variance'!AK$2,'Raw Data'!$J$3:$J$10178,'ER Variance'!AK$3)</f>
        <v>0</v>
      </c>
      <c r="AL37" s="12">
        <f>SUMIFS('Raw Data'!$O$3:$O$10178,'Raw Data'!$B$3:$B$10178,'ER Variance'!$C37,'Raw Data'!$I$3:$I$10178,'ER Variance'!AL$2,'Raw Data'!$J$3:$J$10178,'ER Variance'!AL$3)</f>
        <v>0</v>
      </c>
      <c r="AM37" s="12">
        <f>SUMIFS('Raw Data'!$O$3:$O$10178,'Raw Data'!$B$3:$B$10178,'ER Variance'!$C37,'Raw Data'!$I$3:$I$10178,'ER Variance'!AM$2,'Raw Data'!$J$3:$J$10178,'ER Variance'!AM$3)</f>
        <v>0</v>
      </c>
      <c r="AN37" s="12">
        <f>SUMIFS('Raw Data'!$O$3:$O$10178,'Raw Data'!$B$3:$B$10178,'ER Variance'!$C37,'Raw Data'!$I$3:$I$10178,'ER Variance'!AN$2,'Raw Data'!$J$3:$J$10178,'ER Variance'!AN$3)</f>
        <v>1049008.540000001</v>
      </c>
      <c r="AO37" s="12">
        <f>SUMIFS('Raw Data'!$O$3:$O$10178,'Raw Data'!$B$3:$B$10178,'ER Variance'!$C37,'Raw Data'!$I$3:$I$10178,'ER Variance'!AO$2,'Raw Data'!$J$3:$J$10178,'ER Variance'!AO$3)</f>
        <v>1698098.74</v>
      </c>
    </row>
    <row r="38" spans="2:41" ht="67.5" customHeight="1">
      <c r="B38" s="150"/>
      <c r="C38" s="148"/>
      <c r="D38" s="200"/>
      <c r="E38" s="148"/>
      <c r="F38" s="128">
        <f>F37-F36</f>
        <v>-1220229.4100000011</v>
      </c>
      <c r="G38" s="128">
        <f>G37-G36</f>
        <v>0</v>
      </c>
      <c r="H38" s="128">
        <f>H37-H36</f>
        <v>-1958828.419999999</v>
      </c>
      <c r="I38" s="148"/>
      <c r="J38" s="204"/>
      <c r="K38" s="204"/>
      <c r="L38" s="213"/>
      <c r="M38" s="204"/>
      <c r="N38" s="174"/>
      <c r="O38" s="174"/>
      <c r="P38" s="174"/>
      <c r="Q38" s="174"/>
      <c r="R38" s="174"/>
      <c r="S38" s="175"/>
      <c r="U38" s="12"/>
      <c r="V38" s="12"/>
      <c r="W38" s="12"/>
      <c r="X38" s="12"/>
      <c r="Y38" s="12"/>
      <c r="Z38" s="12"/>
      <c r="AA38" s="12"/>
      <c r="AB38" s="12"/>
      <c r="AC38" s="12"/>
      <c r="AD38" s="12"/>
      <c r="AE38" s="12"/>
      <c r="AF38" s="12"/>
      <c r="AG38" s="12"/>
      <c r="AH38" s="12"/>
      <c r="AI38" s="12"/>
      <c r="AJ38" s="12"/>
      <c r="AK38" s="12"/>
      <c r="AL38" s="12"/>
      <c r="AM38" s="12"/>
      <c r="AN38" s="12"/>
      <c r="AO38" s="12"/>
    </row>
    <row r="39" spans="2:41" ht="67.5" customHeight="1">
      <c r="B39" s="150"/>
      <c r="C39" s="148"/>
      <c r="D39" s="200"/>
      <c r="E39" s="148"/>
      <c r="F39" s="167">
        <f>IFERROR(F38/F36,"")</f>
        <v>-0.19472801371521165</v>
      </c>
      <c r="G39" s="167" t="str">
        <f>IFERROR(G38/G36,"")</f>
        <v/>
      </c>
      <c r="H39" s="167">
        <f>IFERROR(H38/H36,"")</f>
        <v>-0.6512415553268549</v>
      </c>
      <c r="I39" s="148"/>
      <c r="J39" s="204"/>
      <c r="K39" s="204"/>
      <c r="L39" s="213"/>
      <c r="M39" s="204"/>
      <c r="N39" s="174"/>
      <c r="O39" s="174"/>
      <c r="P39" s="174"/>
      <c r="Q39" s="174"/>
      <c r="R39" s="174"/>
      <c r="S39" s="175"/>
      <c r="U39" s="12"/>
      <c r="V39" s="12"/>
      <c r="W39" s="12"/>
      <c r="X39" s="12"/>
      <c r="Y39" s="12"/>
      <c r="Z39" s="12"/>
      <c r="AA39" s="12"/>
      <c r="AB39" s="12"/>
      <c r="AC39" s="12"/>
      <c r="AD39" s="12"/>
      <c r="AE39" s="12"/>
      <c r="AF39" s="12"/>
      <c r="AG39" s="12"/>
      <c r="AH39" s="12"/>
      <c r="AI39" s="12"/>
      <c r="AJ39" s="12"/>
      <c r="AK39" s="12"/>
      <c r="AL39" s="12"/>
      <c r="AM39" s="12"/>
      <c r="AN39" s="12"/>
      <c r="AO39" s="12"/>
    </row>
    <row r="40" spans="2:41" ht="32.25" customHeight="1">
      <c r="B40" s="150"/>
      <c r="C40" s="159">
        <v>4148</v>
      </c>
      <c r="D40" s="199" t="s">
        <v>1876</v>
      </c>
      <c r="E40" s="159" t="s">
        <v>3369</v>
      </c>
      <c r="F40" s="160">
        <f t="shared" ref="F40" si="4">SUM(U40:AC40)</f>
        <v>2500000</v>
      </c>
      <c r="G40" s="160">
        <f>0.6519*X40</f>
        <v>1629750</v>
      </c>
      <c r="H40" s="160">
        <v>0</v>
      </c>
      <c r="I40" s="159"/>
      <c r="J40" s="206" t="s">
        <v>3625</v>
      </c>
      <c r="K40" s="211" t="s">
        <v>3654</v>
      </c>
      <c r="L40" s="211" t="s">
        <v>3654</v>
      </c>
      <c r="M40" s="207" t="s">
        <v>3618</v>
      </c>
      <c r="N40" s="161"/>
      <c r="O40" s="161"/>
      <c r="P40" s="161"/>
      <c r="Q40" s="161"/>
      <c r="R40" s="161"/>
      <c r="S40" s="162"/>
      <c r="U40" s="12">
        <f>SUMIFS('CAP14.3 ADDS'!$L$5:$L$277,'CAP14.3 ADDS'!$E$5:$E$277,'ER Variance'!$C40,'CAP14.3 ADDS'!$B$5:$B$277,'ER Variance'!U$2,'CAP14.3 ADDS'!$C$5:$C$277,'ER Variance'!U$3)+SUMIFS(CAP15.3!$W$9:$W$212,CAP15.3!$E$9:$E$212,'ER Variance'!$C40,CAP15.3!$B$9:$B$212,'ER Variance'!U$2,CAP15.3!$C$9:$C$212,'ER Variance'!U$3)</f>
        <v>0</v>
      </c>
      <c r="V40" s="12">
        <f>SUMIFS('CAP14.3 ADDS'!$L$5:$L$277,'CAP14.3 ADDS'!$E$5:$E$277,'ER Variance'!$C40,'CAP14.3 ADDS'!$B$5:$B$277,'ER Variance'!V$2,'CAP14.3 ADDS'!$C$5:$C$277,'ER Variance'!V$3)+SUMIFS(CAP15.3!$W$9:$W$212,CAP15.3!$E$9:$E$212,'ER Variance'!$C40,CAP15.3!$B$9:$B$212,'ER Variance'!V$2,CAP15.3!$C$9:$C$212,'ER Variance'!V$3)</f>
        <v>0</v>
      </c>
      <c r="W40" s="12">
        <f>SUMIFS('CAP14.3 ADDS'!$L$5:$L$277,'CAP14.3 ADDS'!$E$5:$E$277,'ER Variance'!$C40,'CAP14.3 ADDS'!$B$5:$B$277,'ER Variance'!W$2,'CAP14.3 ADDS'!$C$5:$C$277,'ER Variance'!W$3)+SUMIFS(CAP15.3!$W$9:$W$212,CAP15.3!$E$9:$E$212,'ER Variance'!$C40,CAP15.3!$B$9:$B$212,'ER Variance'!W$2,CAP15.3!$C$9:$C$212,'ER Variance'!W$3)</f>
        <v>0</v>
      </c>
      <c r="X40" s="12">
        <f>SUMIFS('CAP14.3 ADDS'!$L$5:$L$277,'CAP14.3 ADDS'!$E$5:$E$277,'ER Variance'!$C40,'CAP14.3 ADDS'!$B$5:$B$277,'ER Variance'!X$2,'CAP14.3 ADDS'!$C$5:$C$277,'ER Variance'!X$3)+SUMIFS(CAP15.3!$W$9:$W$212,CAP15.3!$E$9:$E$212,'ER Variance'!$C40,CAP15.3!$B$9:$B$212,'ER Variance'!X$2,CAP15.3!$C$9:$C$212,'ER Variance'!X$3)</f>
        <v>2500000</v>
      </c>
      <c r="Y40" s="12">
        <f>SUMIFS('CAP14.3 ADDS'!$L$5:$L$277,'CAP14.3 ADDS'!$E$5:$E$277,'ER Variance'!$C40,'CAP14.3 ADDS'!$B$5:$B$277,'ER Variance'!Y$2,'CAP14.3 ADDS'!$C$5:$C$277,'ER Variance'!Y$3)+SUMIFS(CAP15.3!$W$9:$W$212,CAP15.3!$E$9:$E$212,'ER Variance'!$C40,CAP15.3!$B$9:$B$212,'ER Variance'!Y$2,CAP15.3!$C$9:$C$212,'ER Variance'!Y$3)</f>
        <v>0</v>
      </c>
      <c r="Z40" s="12">
        <f>SUMIFS('CAP14.3 ADDS'!$L$5:$L$277,'CAP14.3 ADDS'!$E$5:$E$277,'ER Variance'!$C40,'CAP14.3 ADDS'!$B$5:$B$277,'ER Variance'!Z$2,'CAP14.3 ADDS'!$C$5:$C$277,'ER Variance'!Z$3)+SUMIFS(CAP15.3!$W$9:$W$212,CAP15.3!$E$9:$E$212,'ER Variance'!$C40,CAP15.3!$B$9:$B$212,'ER Variance'!Z$2,CAP15.3!$C$9:$C$212,'ER Variance'!Z$3)</f>
        <v>0</v>
      </c>
      <c r="AA40" s="12">
        <f>SUMIFS('CAP14.3 ADDS'!$L$5:$L$277,'CAP14.3 ADDS'!$E$5:$E$277,'ER Variance'!$C40,'CAP14.3 ADDS'!$B$5:$B$277,'ER Variance'!AA$2,'CAP14.3 ADDS'!$C$5:$C$277,'ER Variance'!AA$3)+SUMIFS(CAP15.3!$W$9:$W$212,CAP15.3!$E$9:$E$212,'ER Variance'!$C40,CAP15.3!$B$9:$B$212,'ER Variance'!AA$2,CAP15.3!$C$9:$C$212,'ER Variance'!AA$3)</f>
        <v>0</v>
      </c>
      <c r="AB40" s="12">
        <f>SUMIFS('CAP14.3 ADDS'!$L$5:$L$277,'CAP14.3 ADDS'!$E$5:$E$277,'ER Variance'!$C40,'CAP14.3 ADDS'!$B$5:$B$277,'ER Variance'!AB$2,'CAP14.3 ADDS'!$C$5:$C$277,'ER Variance'!AB$3)+SUMIFS(CAP15.3!$W$9:$W$212,CAP15.3!$E$9:$E$212,'ER Variance'!$C40,CAP15.3!$B$9:$B$212,'ER Variance'!AB$2,CAP15.3!$C$9:$C$212,'ER Variance'!AB$3)</f>
        <v>0</v>
      </c>
      <c r="AC40" s="12">
        <f>SUMIFS('CAP14.3 ADDS'!$L$5:$L$277,'CAP14.3 ADDS'!$E$5:$E$277,'ER Variance'!$C40,'CAP14.3 ADDS'!$B$5:$B$277,'ER Variance'!AC$2,'CAP14.3 ADDS'!$C$5:$C$277,'ER Variance'!AC$3)+SUMIFS(CAP15.3!$W$9:$W$212,CAP15.3!$E$9:$E$212,'ER Variance'!$C40,CAP15.3!$B$9:$B$212,'ER Variance'!AC$2,CAP15.3!$C$9:$C$212,'ER Variance'!AC$3)</f>
        <v>0</v>
      </c>
      <c r="AD40" s="12">
        <f>SUMIFS('CAP14.3 ADDS'!$L$5:$L$277,'CAP14.3 ADDS'!$E$5:$E$277,'ER Variance'!$C40,'CAP14.3 ADDS'!$B$5:$B$277,'ER Variance'!AD$2,'CAP14.3 ADDS'!$C$5:$C$277,'ER Variance'!AD$3)+SUMIFS(CAP15.3!$W$9:$W$212,CAP15.3!$E$9:$E$212,'ER Variance'!$C40,CAP15.3!$B$9:$B$212,'ER Variance'!AD$2,CAP15.3!$C$9:$C$212,'ER Variance'!AD$3)</f>
        <v>0</v>
      </c>
      <c r="AE40" s="12"/>
      <c r="AF40" s="12"/>
      <c r="AG40" s="12"/>
      <c r="AH40" s="12"/>
      <c r="AI40" s="12"/>
      <c r="AJ40" s="12"/>
      <c r="AK40" s="12"/>
      <c r="AL40" s="12"/>
      <c r="AM40" s="12"/>
      <c r="AN40" s="12"/>
      <c r="AO40" s="12"/>
    </row>
    <row r="41" spans="2:41" ht="32.25" customHeight="1">
      <c r="B41" s="150"/>
      <c r="C41" s="159">
        <f>C40</f>
        <v>4148</v>
      </c>
      <c r="D41" s="199" t="s">
        <v>1876</v>
      </c>
      <c r="E41" s="159" t="s">
        <v>3611</v>
      </c>
      <c r="F41" s="160">
        <f>SUMIFS('Raw Data'!$O$3:$O$10178,'Raw Data'!$B$3:$B$10178,'ER Variance'!$C41)</f>
        <v>2370792.86</v>
      </c>
      <c r="G41" s="160">
        <f>0.6519*AI41</f>
        <v>1545519.865434</v>
      </c>
      <c r="H41" s="160">
        <v>0</v>
      </c>
      <c r="I41" s="159"/>
      <c r="J41" s="206"/>
      <c r="K41" s="211"/>
      <c r="L41" s="211"/>
      <c r="M41" s="207"/>
      <c r="N41" s="178">
        <f>((F41*0.0375)-Q41)*-0.35</f>
        <v>-15599.817018799993</v>
      </c>
      <c r="O41" s="178">
        <f>((G41*0.0375)-R41)*-0.35</f>
        <v>-10169.520714555718</v>
      </c>
      <c r="P41" s="178">
        <f>((H41*0.0375)-S41)*-0.35</f>
        <v>0</v>
      </c>
      <c r="Q41" s="178">
        <f>F41*0.0187</f>
        <v>44333.826482000004</v>
      </c>
      <c r="R41" s="178">
        <f>G41*0.0187</f>
        <v>28901.221483615802</v>
      </c>
      <c r="S41" s="179">
        <f>H41*0.0187</f>
        <v>0</v>
      </c>
      <c r="U41" s="12"/>
      <c r="V41" s="12"/>
      <c r="W41" s="12"/>
      <c r="X41" s="12"/>
      <c r="Y41" s="12"/>
      <c r="Z41" s="12"/>
      <c r="AA41" s="12"/>
      <c r="AB41" s="12"/>
      <c r="AC41" s="12"/>
      <c r="AD41" s="12"/>
      <c r="AE41" s="12"/>
      <c r="AF41" s="12">
        <f>SUMIFS('Raw Data'!$O$3:$O$10178,'Raw Data'!$B$3:$B$10178,'ER Variance'!$C41,'Raw Data'!$I$3:$I$10178,'ER Variance'!AF$2,'Raw Data'!$J$3:$J$10178,'ER Variance'!AF$3)</f>
        <v>0</v>
      </c>
      <c r="AG41" s="12">
        <f>SUMIFS('Raw Data'!$O$3:$O$10178,'Raw Data'!$B$3:$B$10178,'ER Variance'!$C41,'Raw Data'!$I$3:$I$10178,'ER Variance'!AG$2,'Raw Data'!$J$3:$J$10178,'ER Variance'!AG$3)</f>
        <v>0</v>
      </c>
      <c r="AH41" s="12">
        <f>SUMIFS('Raw Data'!$O$3:$O$10178,'Raw Data'!$B$3:$B$10178,'ER Variance'!$C41,'Raw Data'!$I$3:$I$10178,'ER Variance'!AH$2,'Raw Data'!$J$3:$J$10178,'ER Variance'!AH$3)</f>
        <v>0</v>
      </c>
      <c r="AI41" s="12">
        <f>SUMIFS('Raw Data'!$O$3:$O$10178,'Raw Data'!$B$3:$B$10178,'ER Variance'!$C41,'Raw Data'!$I$3:$I$10178,'ER Variance'!AI$2,'Raw Data'!$J$3:$J$10178,'ER Variance'!AI$3)</f>
        <v>2370792.86</v>
      </c>
      <c r="AJ41" s="12">
        <f>SUMIFS('Raw Data'!$O$3:$O$10178,'Raw Data'!$B$3:$B$10178,'ER Variance'!$C41,'Raw Data'!$I$3:$I$10178,'ER Variance'!AJ$2,'Raw Data'!$J$3:$J$10178,'ER Variance'!AJ$3)</f>
        <v>0</v>
      </c>
      <c r="AK41" s="12">
        <f>SUMIFS('Raw Data'!$O$3:$O$10178,'Raw Data'!$B$3:$B$10178,'ER Variance'!$C41,'Raw Data'!$I$3:$I$10178,'ER Variance'!AK$2,'Raw Data'!$J$3:$J$10178,'ER Variance'!AK$3)</f>
        <v>0</v>
      </c>
      <c r="AL41" s="12">
        <f>SUMIFS('Raw Data'!$O$3:$O$10178,'Raw Data'!$B$3:$B$10178,'ER Variance'!$C41,'Raw Data'!$I$3:$I$10178,'ER Variance'!AL$2,'Raw Data'!$J$3:$J$10178,'ER Variance'!AL$3)</f>
        <v>0</v>
      </c>
      <c r="AM41" s="12">
        <f>SUMIFS('Raw Data'!$O$3:$O$10178,'Raw Data'!$B$3:$B$10178,'ER Variance'!$C41,'Raw Data'!$I$3:$I$10178,'ER Variance'!AM$2,'Raw Data'!$J$3:$J$10178,'ER Variance'!AM$3)</f>
        <v>0</v>
      </c>
      <c r="AN41" s="12">
        <f>SUMIFS('Raw Data'!$O$3:$O$10178,'Raw Data'!$B$3:$B$10178,'ER Variance'!$C41,'Raw Data'!$I$3:$I$10178,'ER Variance'!AN$2,'Raw Data'!$J$3:$J$10178,'ER Variance'!AN$3)</f>
        <v>0</v>
      </c>
      <c r="AO41" s="12">
        <f>SUMIFS('Raw Data'!$O$3:$O$10178,'Raw Data'!$B$3:$B$10178,'ER Variance'!$C41,'Raw Data'!$I$3:$I$10178,'ER Variance'!AO$2,'Raw Data'!$J$3:$J$10178,'ER Variance'!AO$3)</f>
        <v>0</v>
      </c>
    </row>
    <row r="42" spans="2:41" ht="32.25" customHeight="1">
      <c r="B42" s="150"/>
      <c r="C42" s="159"/>
      <c r="D42" s="199"/>
      <c r="E42" s="159"/>
      <c r="F42" s="127">
        <f>F41-F40</f>
        <v>-129207.14000000013</v>
      </c>
      <c r="G42" s="127">
        <f>G41-G40</f>
        <v>-84230.134565999964</v>
      </c>
      <c r="H42" s="127">
        <f>H41-H40</f>
        <v>0</v>
      </c>
      <c r="I42" s="159"/>
      <c r="J42" s="206"/>
      <c r="K42" s="211"/>
      <c r="L42" s="211"/>
      <c r="M42" s="207"/>
      <c r="N42" s="161"/>
      <c r="O42" s="161"/>
      <c r="P42" s="161"/>
      <c r="Q42" s="161"/>
      <c r="R42" s="161"/>
      <c r="S42" s="162"/>
      <c r="U42" s="12"/>
      <c r="V42" s="12"/>
      <c r="W42" s="12"/>
      <c r="X42" s="12"/>
      <c r="Y42" s="12"/>
      <c r="Z42" s="12"/>
      <c r="AA42" s="12"/>
      <c r="AB42" s="12"/>
      <c r="AC42" s="12"/>
      <c r="AD42" s="12"/>
      <c r="AE42" s="12"/>
      <c r="AF42" s="12"/>
      <c r="AG42" s="12"/>
      <c r="AH42" s="12"/>
      <c r="AI42" s="12"/>
      <c r="AJ42" s="12"/>
      <c r="AK42" s="12"/>
      <c r="AL42" s="12"/>
      <c r="AM42" s="12"/>
      <c r="AN42" s="12"/>
      <c r="AO42" s="12"/>
    </row>
    <row r="43" spans="2:41" ht="32.25" customHeight="1">
      <c r="B43" s="150"/>
      <c r="C43" s="159"/>
      <c r="D43" s="199"/>
      <c r="E43" s="159"/>
      <c r="F43" s="165">
        <f>IFERROR(F42/F40,"")</f>
        <v>-5.1682856000000055E-2</v>
      </c>
      <c r="G43" s="165">
        <f>IFERROR(G42/G40,"")</f>
        <v>-5.1682855999999978E-2</v>
      </c>
      <c r="H43" s="165" t="str">
        <f>IFERROR(H42/H40,"")</f>
        <v/>
      </c>
      <c r="I43" s="159"/>
      <c r="J43" s="206"/>
      <c r="K43" s="211"/>
      <c r="L43" s="211"/>
      <c r="M43" s="207"/>
      <c r="N43" s="161"/>
      <c r="O43" s="161"/>
      <c r="P43" s="161"/>
      <c r="Q43" s="161"/>
      <c r="R43" s="161"/>
      <c r="S43" s="162"/>
      <c r="U43" s="12"/>
      <c r="V43" s="12"/>
      <c r="W43" s="12"/>
      <c r="X43" s="12"/>
      <c r="Y43" s="12"/>
      <c r="Z43" s="12"/>
      <c r="AA43" s="12"/>
      <c r="AB43" s="12"/>
      <c r="AC43" s="12"/>
      <c r="AD43" s="12"/>
      <c r="AE43" s="12"/>
      <c r="AF43" s="12"/>
      <c r="AG43" s="12"/>
      <c r="AH43" s="12"/>
      <c r="AI43" s="12"/>
      <c r="AJ43" s="12"/>
      <c r="AK43" s="12"/>
      <c r="AL43" s="12"/>
      <c r="AM43" s="12"/>
      <c r="AN43" s="12"/>
      <c r="AO43" s="12"/>
    </row>
    <row r="44" spans="2:41" ht="25.5" customHeight="1">
      <c r="B44" s="150"/>
      <c r="C44" s="148">
        <v>4152</v>
      </c>
      <c r="D44" s="200" t="s">
        <v>3083</v>
      </c>
      <c r="E44" s="148" t="s">
        <v>3369</v>
      </c>
      <c r="F44" s="166">
        <f t="shared" ref="F44" si="5">SUM(U44:AC44)</f>
        <v>14300000</v>
      </c>
      <c r="G44" s="166">
        <f>0.6519*X44</f>
        <v>9322170</v>
      </c>
      <c r="H44" s="166">
        <v>0</v>
      </c>
      <c r="I44" s="148"/>
      <c r="J44" s="204" t="s">
        <v>3630</v>
      </c>
      <c r="K44" s="204" t="s">
        <v>3632</v>
      </c>
      <c r="L44" s="204" t="s">
        <v>3631</v>
      </c>
      <c r="M44" s="205" t="s">
        <v>3618</v>
      </c>
      <c r="N44" s="153"/>
      <c r="O44" s="153"/>
      <c r="P44" s="153"/>
      <c r="Q44" s="153"/>
      <c r="R44" s="153"/>
      <c r="S44" s="154"/>
      <c r="U44" s="12">
        <f>SUMIFS('CAP14.3 ADDS'!$L$5:$L$277,'CAP14.3 ADDS'!$E$5:$E$277,'ER Variance'!$C44,'CAP14.3 ADDS'!$B$5:$B$277,'ER Variance'!U$2,'CAP14.3 ADDS'!$C$5:$C$277,'ER Variance'!U$3)+SUMIFS(CAP15.3!$W$9:$W$212,CAP15.3!$E$9:$E$212,'ER Variance'!$C44,CAP15.3!$B$9:$B$212,'ER Variance'!U$2,CAP15.3!$C$9:$C$212,'ER Variance'!U$3)</f>
        <v>0</v>
      </c>
      <c r="V44" s="12">
        <f>SUMIFS('CAP14.3 ADDS'!$L$5:$L$277,'CAP14.3 ADDS'!$E$5:$E$277,'ER Variance'!$C44,'CAP14.3 ADDS'!$B$5:$B$277,'ER Variance'!V$2,'CAP14.3 ADDS'!$C$5:$C$277,'ER Variance'!V$3)+SUMIFS(CAP15.3!$W$9:$W$212,CAP15.3!$E$9:$E$212,'ER Variance'!$C44,CAP15.3!$B$9:$B$212,'ER Variance'!V$2,CAP15.3!$C$9:$C$212,'ER Variance'!V$3)</f>
        <v>0</v>
      </c>
      <c r="W44" s="12">
        <f>SUMIFS('CAP14.3 ADDS'!$L$5:$L$277,'CAP14.3 ADDS'!$E$5:$E$277,'ER Variance'!$C44,'CAP14.3 ADDS'!$B$5:$B$277,'ER Variance'!W$2,'CAP14.3 ADDS'!$C$5:$C$277,'ER Variance'!W$3)+SUMIFS(CAP15.3!$W$9:$W$212,CAP15.3!$E$9:$E$212,'ER Variance'!$C44,CAP15.3!$B$9:$B$212,'ER Variance'!W$2,CAP15.3!$C$9:$C$212,'ER Variance'!W$3)</f>
        <v>0</v>
      </c>
      <c r="X44" s="12">
        <f>SUMIFS('CAP14.3 ADDS'!$L$5:$L$277,'CAP14.3 ADDS'!$E$5:$E$277,'ER Variance'!$C44,'CAP14.3 ADDS'!$B$5:$B$277,'ER Variance'!X$2,'CAP14.3 ADDS'!$C$5:$C$277,'ER Variance'!X$3)+SUMIFS(CAP15.3!$W$9:$W$212,CAP15.3!$E$9:$E$212,'ER Variance'!$C44,CAP15.3!$B$9:$B$212,'ER Variance'!X$2,CAP15.3!$C$9:$C$212,'ER Variance'!X$3)</f>
        <v>14300000</v>
      </c>
      <c r="Y44" s="12">
        <f>SUMIFS('CAP14.3 ADDS'!$L$5:$L$277,'CAP14.3 ADDS'!$E$5:$E$277,'ER Variance'!$C44,'CAP14.3 ADDS'!$B$5:$B$277,'ER Variance'!Y$2,'CAP14.3 ADDS'!$C$5:$C$277,'ER Variance'!Y$3)+SUMIFS(CAP15.3!$W$9:$W$212,CAP15.3!$E$9:$E$212,'ER Variance'!$C44,CAP15.3!$B$9:$B$212,'ER Variance'!Y$2,CAP15.3!$C$9:$C$212,'ER Variance'!Y$3)</f>
        <v>0</v>
      </c>
      <c r="Z44" s="12">
        <f>SUMIFS('CAP14.3 ADDS'!$L$5:$L$277,'CAP14.3 ADDS'!$E$5:$E$277,'ER Variance'!$C44,'CAP14.3 ADDS'!$B$5:$B$277,'ER Variance'!Z$2,'CAP14.3 ADDS'!$C$5:$C$277,'ER Variance'!Z$3)+SUMIFS(CAP15.3!$W$9:$W$212,CAP15.3!$E$9:$E$212,'ER Variance'!$C44,CAP15.3!$B$9:$B$212,'ER Variance'!Z$2,CAP15.3!$C$9:$C$212,'ER Variance'!Z$3)</f>
        <v>0</v>
      </c>
      <c r="AA44" s="12">
        <f>SUMIFS('CAP14.3 ADDS'!$L$5:$L$277,'CAP14.3 ADDS'!$E$5:$E$277,'ER Variance'!$C44,'CAP14.3 ADDS'!$B$5:$B$277,'ER Variance'!AA$2,'CAP14.3 ADDS'!$C$5:$C$277,'ER Variance'!AA$3)+SUMIFS(CAP15.3!$W$9:$W$212,CAP15.3!$E$9:$E$212,'ER Variance'!$C44,CAP15.3!$B$9:$B$212,'ER Variance'!AA$2,CAP15.3!$C$9:$C$212,'ER Variance'!AA$3)</f>
        <v>0</v>
      </c>
      <c r="AB44" s="12">
        <f>SUMIFS('CAP14.3 ADDS'!$L$5:$L$277,'CAP14.3 ADDS'!$E$5:$E$277,'ER Variance'!$C44,'CAP14.3 ADDS'!$B$5:$B$277,'ER Variance'!AB$2,'CAP14.3 ADDS'!$C$5:$C$277,'ER Variance'!AB$3)+SUMIFS(CAP15.3!$W$9:$W$212,CAP15.3!$E$9:$E$212,'ER Variance'!$C44,CAP15.3!$B$9:$B$212,'ER Variance'!AB$2,CAP15.3!$C$9:$C$212,'ER Variance'!AB$3)</f>
        <v>0</v>
      </c>
      <c r="AC44" s="12">
        <f>SUMIFS('CAP14.3 ADDS'!$L$5:$L$277,'CAP14.3 ADDS'!$E$5:$E$277,'ER Variance'!$C44,'CAP14.3 ADDS'!$B$5:$B$277,'ER Variance'!AC$2,'CAP14.3 ADDS'!$C$5:$C$277,'ER Variance'!AC$3)+SUMIFS(CAP15.3!$W$9:$W$212,CAP15.3!$E$9:$E$212,'ER Variance'!$C44,CAP15.3!$B$9:$B$212,'ER Variance'!AC$2,CAP15.3!$C$9:$C$212,'ER Variance'!AC$3)</f>
        <v>0</v>
      </c>
      <c r="AD44" s="12">
        <f>SUMIFS('CAP14.3 ADDS'!$L$5:$L$277,'CAP14.3 ADDS'!$E$5:$E$277,'ER Variance'!$C44,'CAP14.3 ADDS'!$B$5:$B$277,'ER Variance'!AD$2,'CAP14.3 ADDS'!$C$5:$C$277,'ER Variance'!AD$3)+SUMIFS(CAP15.3!$W$9:$W$212,CAP15.3!$E$9:$E$212,'ER Variance'!$C44,CAP15.3!$B$9:$B$212,'ER Variance'!AD$2,CAP15.3!$C$9:$C$212,'ER Variance'!AD$3)</f>
        <v>0</v>
      </c>
      <c r="AE44" s="12"/>
      <c r="AF44" s="12"/>
      <c r="AG44" s="12"/>
      <c r="AH44" s="12"/>
      <c r="AI44" s="12"/>
      <c r="AJ44" s="12"/>
      <c r="AK44" s="12"/>
      <c r="AL44" s="12"/>
      <c r="AM44" s="12"/>
      <c r="AN44" s="12"/>
      <c r="AO44" s="12"/>
    </row>
    <row r="45" spans="2:41" ht="25.5" customHeight="1">
      <c r="B45" s="150"/>
      <c r="C45" s="148">
        <f>C44</f>
        <v>4152</v>
      </c>
      <c r="D45" s="200" t="s">
        <v>3083</v>
      </c>
      <c r="E45" s="148" t="s">
        <v>3611</v>
      </c>
      <c r="F45" s="166">
        <f>SUMIFS('Raw Data'!$O$3:$O$10178,'Raw Data'!$B$3:$B$10178,'ER Variance'!$C45)</f>
        <v>3597861.12</v>
      </c>
      <c r="G45" s="166">
        <f>0.6519*AI45</f>
        <v>2345445.6641280004</v>
      </c>
      <c r="H45" s="166">
        <v>0</v>
      </c>
      <c r="I45" s="148"/>
      <c r="J45" s="204"/>
      <c r="K45" s="204"/>
      <c r="L45" s="204"/>
      <c r="M45" s="205"/>
      <c r="N45" s="156">
        <f>((F45*0.0375)-Q45)*-0.35</f>
        <v>-23673.926169599992</v>
      </c>
      <c r="O45" s="156">
        <f>((G45*0.0375)-R45)*-0.35</f>
        <v>-15433.03246996224</v>
      </c>
      <c r="P45" s="156">
        <f>((H45*0.0375)-S45)*-0.35</f>
        <v>0</v>
      </c>
      <c r="Q45" s="156">
        <f>F45*0.0187</f>
        <v>67280.002944000007</v>
      </c>
      <c r="R45" s="156">
        <f>G45*0.0187</f>
        <v>43859.83391919361</v>
      </c>
      <c r="S45" s="157">
        <f>H45*0.0187</f>
        <v>0</v>
      </c>
      <c r="U45" s="12"/>
      <c r="V45" s="12"/>
      <c r="W45" s="12"/>
      <c r="X45" s="12"/>
      <c r="Y45" s="12"/>
      <c r="Z45" s="12"/>
      <c r="AA45" s="12"/>
      <c r="AB45" s="12"/>
      <c r="AC45" s="12"/>
      <c r="AD45" s="12"/>
      <c r="AE45" s="12"/>
      <c r="AF45" s="12">
        <f>SUMIFS('Raw Data'!$O$3:$O$10178,'Raw Data'!$B$3:$B$10178,'ER Variance'!$C45,'Raw Data'!$I$3:$I$10178,'ER Variance'!AF$2,'Raw Data'!$J$3:$J$10178,'ER Variance'!AF$3)</f>
        <v>0</v>
      </c>
      <c r="AG45" s="12">
        <f>SUMIFS('Raw Data'!$O$3:$O$10178,'Raw Data'!$B$3:$B$10178,'ER Variance'!$C45,'Raw Data'!$I$3:$I$10178,'ER Variance'!AG$2,'Raw Data'!$J$3:$J$10178,'ER Variance'!AG$3)</f>
        <v>0</v>
      </c>
      <c r="AH45" s="12">
        <f>SUMIFS('Raw Data'!$O$3:$O$10178,'Raw Data'!$B$3:$B$10178,'ER Variance'!$C45,'Raw Data'!$I$3:$I$10178,'ER Variance'!AH$2,'Raw Data'!$J$3:$J$10178,'ER Variance'!AH$3)</f>
        <v>0</v>
      </c>
      <c r="AI45" s="12">
        <f>SUMIFS('Raw Data'!$O$3:$O$10178,'Raw Data'!$B$3:$B$10178,'ER Variance'!$C45,'Raw Data'!$I$3:$I$10178,'ER Variance'!AI$2,'Raw Data'!$J$3:$J$10178,'ER Variance'!AI$3)</f>
        <v>3597861.12</v>
      </c>
      <c r="AJ45" s="12">
        <f>SUMIFS('Raw Data'!$O$3:$O$10178,'Raw Data'!$B$3:$B$10178,'ER Variance'!$C45,'Raw Data'!$I$3:$I$10178,'ER Variance'!AJ$2,'Raw Data'!$J$3:$J$10178,'ER Variance'!AJ$3)</f>
        <v>0</v>
      </c>
      <c r="AK45" s="12">
        <f>SUMIFS('Raw Data'!$O$3:$O$10178,'Raw Data'!$B$3:$B$10178,'ER Variance'!$C45,'Raw Data'!$I$3:$I$10178,'ER Variance'!AK$2,'Raw Data'!$J$3:$J$10178,'ER Variance'!AK$3)</f>
        <v>0</v>
      </c>
      <c r="AL45" s="12">
        <f>SUMIFS('Raw Data'!$O$3:$O$10178,'Raw Data'!$B$3:$B$10178,'ER Variance'!$C45,'Raw Data'!$I$3:$I$10178,'ER Variance'!AL$2,'Raw Data'!$J$3:$J$10178,'ER Variance'!AL$3)</f>
        <v>0</v>
      </c>
      <c r="AM45" s="12">
        <f>SUMIFS('Raw Data'!$O$3:$O$10178,'Raw Data'!$B$3:$B$10178,'ER Variance'!$C45,'Raw Data'!$I$3:$I$10178,'ER Variance'!AM$2,'Raw Data'!$J$3:$J$10178,'ER Variance'!AM$3)</f>
        <v>0</v>
      </c>
      <c r="AN45" s="12">
        <f>SUMIFS('Raw Data'!$O$3:$O$10178,'Raw Data'!$B$3:$B$10178,'ER Variance'!$C45,'Raw Data'!$I$3:$I$10178,'ER Variance'!AN$2,'Raw Data'!$J$3:$J$10178,'ER Variance'!AN$3)</f>
        <v>0</v>
      </c>
      <c r="AO45" s="12">
        <f>SUMIFS('Raw Data'!$O$3:$O$10178,'Raw Data'!$B$3:$B$10178,'ER Variance'!$C45,'Raw Data'!$I$3:$I$10178,'ER Variance'!AO$2,'Raw Data'!$J$3:$J$10178,'ER Variance'!AO$3)</f>
        <v>0</v>
      </c>
    </row>
    <row r="46" spans="2:41" ht="25.5" customHeight="1">
      <c r="B46" s="150"/>
      <c r="C46" s="148"/>
      <c r="D46" s="200"/>
      <c r="E46" s="148"/>
      <c r="F46" s="128">
        <f>F45-F44</f>
        <v>-10702138.879999999</v>
      </c>
      <c r="G46" s="128">
        <f>G45-G44</f>
        <v>-6976724.3358720001</v>
      </c>
      <c r="H46" s="128">
        <f>H45-H44</f>
        <v>0</v>
      </c>
      <c r="I46" s="148"/>
      <c r="J46" s="204"/>
      <c r="K46" s="204"/>
      <c r="L46" s="204"/>
      <c r="M46" s="205"/>
      <c r="N46" s="153"/>
      <c r="O46" s="153"/>
      <c r="P46" s="153"/>
      <c r="Q46" s="153"/>
      <c r="R46" s="153"/>
      <c r="S46" s="154"/>
      <c r="U46" s="12"/>
      <c r="V46" s="12"/>
      <c r="W46" s="12"/>
      <c r="X46" s="12"/>
      <c r="Y46" s="12"/>
      <c r="Z46" s="12"/>
      <c r="AA46" s="12"/>
      <c r="AB46" s="12"/>
      <c r="AC46" s="12"/>
      <c r="AD46" s="12"/>
      <c r="AE46" s="12"/>
      <c r="AF46" s="12"/>
      <c r="AG46" s="12"/>
      <c r="AH46" s="12"/>
      <c r="AI46" s="12"/>
      <c r="AJ46" s="12"/>
      <c r="AK46" s="12"/>
      <c r="AL46" s="12"/>
      <c r="AM46" s="12"/>
      <c r="AN46" s="12"/>
      <c r="AO46" s="12"/>
    </row>
    <row r="47" spans="2:41" ht="25.5" customHeight="1">
      <c r="B47" s="150"/>
      <c r="C47" s="148"/>
      <c r="D47" s="200"/>
      <c r="E47" s="148"/>
      <c r="F47" s="167">
        <f>IFERROR(F46/F44,"")</f>
        <v>-0.74840132027972017</v>
      </c>
      <c r="G47" s="167">
        <f>IFERROR(G46/G44,"")</f>
        <v>-0.74840132027972028</v>
      </c>
      <c r="H47" s="167" t="str">
        <f>IFERROR(H46/H44,"")</f>
        <v/>
      </c>
      <c r="I47" s="148"/>
      <c r="J47" s="204"/>
      <c r="K47" s="204"/>
      <c r="L47" s="204"/>
      <c r="M47" s="205"/>
      <c r="N47" s="153"/>
      <c r="O47" s="153"/>
      <c r="P47" s="153"/>
      <c r="Q47" s="153"/>
      <c r="R47" s="153"/>
      <c r="S47" s="154"/>
      <c r="U47" s="12"/>
      <c r="V47" s="12"/>
      <c r="W47" s="12"/>
      <c r="X47" s="12"/>
      <c r="Y47" s="12"/>
      <c r="Z47" s="12"/>
      <c r="AA47" s="12"/>
      <c r="AB47" s="12"/>
      <c r="AC47" s="12"/>
      <c r="AD47" s="12"/>
      <c r="AE47" s="12"/>
      <c r="AF47" s="12"/>
      <c r="AG47" s="12"/>
      <c r="AH47" s="12"/>
      <c r="AI47" s="12"/>
      <c r="AJ47" s="12"/>
      <c r="AK47" s="12"/>
      <c r="AL47" s="12"/>
      <c r="AM47" s="12"/>
      <c r="AN47" s="12"/>
      <c r="AO47" s="12"/>
    </row>
    <row r="48" spans="2:41" ht="34.5" customHeight="1">
      <c r="B48" s="150"/>
      <c r="C48" s="159">
        <v>5005</v>
      </c>
      <c r="D48" s="199" t="s">
        <v>1952</v>
      </c>
      <c r="E48" s="159" t="s">
        <v>3369</v>
      </c>
      <c r="F48" s="160">
        <f t="shared" ref="F48" si="6">SUM(U48:AC48)</f>
        <v>8369271</v>
      </c>
      <c r="G48" s="160">
        <f>F48*0.7129*0.67677</f>
        <v>4037916.5970662432</v>
      </c>
      <c r="H48" s="160">
        <f>F48*0.19822*0.72185</f>
        <v>1197518.036546997</v>
      </c>
      <c r="I48" s="159"/>
      <c r="J48" s="206" t="s">
        <v>3625</v>
      </c>
      <c r="K48" s="210" t="s">
        <v>3651</v>
      </c>
      <c r="L48" s="211" t="s">
        <v>3650</v>
      </c>
      <c r="M48" s="211" t="s">
        <v>3650</v>
      </c>
      <c r="N48" s="180"/>
      <c r="O48" s="180"/>
      <c r="P48" s="180"/>
      <c r="Q48" s="180"/>
      <c r="R48" s="180"/>
      <c r="S48" s="181"/>
      <c r="U48" s="12">
        <f>SUMIFS('CAP14.3 ADDS'!$L$5:$L$277,'CAP14.3 ADDS'!$E$5:$E$277,'ER Variance'!$C48,'CAP14.3 ADDS'!$B$5:$B$277,'ER Variance'!U$2,'CAP14.3 ADDS'!$C$5:$C$277,'ER Variance'!U$3)+SUMIFS(CAP15.3!$W$9:$W$212,CAP15.3!$E$9:$E$212,'ER Variance'!$C48,CAP15.3!$B$9:$B$212,'ER Variance'!U$2,CAP15.3!$C$9:$C$212,'ER Variance'!U$3)</f>
        <v>8369271</v>
      </c>
      <c r="V48" s="12">
        <f>SUMIFS('CAP14.3 ADDS'!$L$5:$L$277,'CAP14.3 ADDS'!$E$5:$E$277,'ER Variance'!$C48,'CAP14.3 ADDS'!$B$5:$B$277,'ER Variance'!V$2,'CAP14.3 ADDS'!$C$5:$C$277,'ER Variance'!V$3)+SUMIFS(CAP15.3!$W$9:$W$212,CAP15.3!$E$9:$E$212,'ER Variance'!$C48,CAP15.3!$B$9:$B$212,'ER Variance'!V$2,CAP15.3!$C$9:$C$212,'ER Variance'!V$3)</f>
        <v>0</v>
      </c>
      <c r="W48" s="12">
        <f>SUMIFS('CAP14.3 ADDS'!$L$5:$L$277,'CAP14.3 ADDS'!$E$5:$E$277,'ER Variance'!$C48,'CAP14.3 ADDS'!$B$5:$B$277,'ER Variance'!W$2,'CAP14.3 ADDS'!$C$5:$C$277,'ER Variance'!W$3)+SUMIFS(CAP15.3!$W$9:$W$212,CAP15.3!$E$9:$E$212,'ER Variance'!$C48,CAP15.3!$B$9:$B$212,'ER Variance'!W$2,CAP15.3!$C$9:$C$212,'ER Variance'!W$3)</f>
        <v>0</v>
      </c>
      <c r="X48" s="12">
        <f>SUMIFS('CAP14.3 ADDS'!$L$5:$L$277,'CAP14.3 ADDS'!$E$5:$E$277,'ER Variance'!$C48,'CAP14.3 ADDS'!$B$5:$B$277,'ER Variance'!X$2,'CAP14.3 ADDS'!$C$5:$C$277,'ER Variance'!X$3)+SUMIFS(CAP15.3!$W$9:$W$212,CAP15.3!$E$9:$E$212,'ER Variance'!$C48,CAP15.3!$B$9:$B$212,'ER Variance'!X$2,CAP15.3!$C$9:$C$212,'ER Variance'!X$3)</f>
        <v>0</v>
      </c>
      <c r="Y48" s="12">
        <f>SUMIFS('CAP14.3 ADDS'!$L$5:$L$277,'CAP14.3 ADDS'!$E$5:$E$277,'ER Variance'!$C48,'CAP14.3 ADDS'!$B$5:$B$277,'ER Variance'!Y$2,'CAP14.3 ADDS'!$C$5:$C$277,'ER Variance'!Y$3)+SUMIFS(CAP15.3!$W$9:$W$212,CAP15.3!$E$9:$E$212,'ER Variance'!$C48,CAP15.3!$B$9:$B$212,'ER Variance'!Y$2,CAP15.3!$C$9:$C$212,'ER Variance'!Y$3)</f>
        <v>0</v>
      </c>
      <c r="Z48" s="12">
        <f>SUMIFS('CAP14.3 ADDS'!$L$5:$L$277,'CAP14.3 ADDS'!$E$5:$E$277,'ER Variance'!$C48,'CAP14.3 ADDS'!$B$5:$B$277,'ER Variance'!Z$2,'CAP14.3 ADDS'!$C$5:$C$277,'ER Variance'!Z$3)+SUMIFS(CAP15.3!$W$9:$W$212,CAP15.3!$E$9:$E$212,'ER Variance'!$C48,CAP15.3!$B$9:$B$212,'ER Variance'!Z$2,CAP15.3!$C$9:$C$212,'ER Variance'!Z$3)</f>
        <v>0</v>
      </c>
      <c r="AA48" s="12">
        <f>SUMIFS('CAP14.3 ADDS'!$L$5:$L$277,'CAP14.3 ADDS'!$E$5:$E$277,'ER Variance'!$C48,'CAP14.3 ADDS'!$B$5:$B$277,'ER Variance'!AA$2,'CAP14.3 ADDS'!$C$5:$C$277,'ER Variance'!AA$3)+SUMIFS(CAP15.3!$W$9:$W$212,CAP15.3!$E$9:$E$212,'ER Variance'!$C48,CAP15.3!$B$9:$B$212,'ER Variance'!AA$2,CAP15.3!$C$9:$C$212,'ER Variance'!AA$3)</f>
        <v>0</v>
      </c>
      <c r="AB48" s="12">
        <f>SUMIFS('CAP14.3 ADDS'!$L$5:$L$277,'CAP14.3 ADDS'!$E$5:$E$277,'ER Variance'!$C48,'CAP14.3 ADDS'!$B$5:$B$277,'ER Variance'!AB$2,'CAP14.3 ADDS'!$C$5:$C$277,'ER Variance'!AB$3)+SUMIFS(CAP15.3!$W$9:$W$212,CAP15.3!$E$9:$E$212,'ER Variance'!$C48,CAP15.3!$B$9:$B$212,'ER Variance'!AB$2,CAP15.3!$C$9:$C$212,'ER Variance'!AB$3)</f>
        <v>0</v>
      </c>
      <c r="AC48" s="12">
        <f>SUMIFS('CAP14.3 ADDS'!$L$5:$L$277,'CAP14.3 ADDS'!$E$5:$E$277,'ER Variance'!$C48,'CAP14.3 ADDS'!$B$5:$B$277,'ER Variance'!AC$2,'CAP14.3 ADDS'!$C$5:$C$277,'ER Variance'!AC$3)+SUMIFS(CAP15.3!$W$9:$W$212,CAP15.3!$E$9:$E$212,'ER Variance'!$C48,CAP15.3!$B$9:$B$212,'ER Variance'!AC$2,CAP15.3!$C$9:$C$212,'ER Variance'!AC$3)</f>
        <v>0</v>
      </c>
      <c r="AD48" s="12">
        <f>SUMIFS('CAP14.3 ADDS'!$L$5:$L$277,'CAP14.3 ADDS'!$E$5:$E$277,'ER Variance'!$C48,'CAP14.3 ADDS'!$B$5:$B$277,'ER Variance'!AD$2,'CAP14.3 ADDS'!$C$5:$C$277,'ER Variance'!AD$3)+SUMIFS(CAP15.3!$W$9:$W$212,CAP15.3!$E$9:$E$212,'ER Variance'!$C48,CAP15.3!$B$9:$B$212,'ER Variance'!AD$2,CAP15.3!$C$9:$C$212,'ER Variance'!AD$3)</f>
        <v>0</v>
      </c>
      <c r="AE48" s="12"/>
      <c r="AF48" s="12"/>
      <c r="AG48" s="12"/>
      <c r="AH48" s="12"/>
      <c r="AI48" s="12"/>
      <c r="AJ48" s="12"/>
      <c r="AK48" s="12"/>
      <c r="AL48" s="12"/>
      <c r="AM48" s="12"/>
      <c r="AN48" s="12"/>
      <c r="AO48" s="12"/>
    </row>
    <row r="49" spans="2:41" ht="34.5" customHeight="1">
      <c r="B49" s="150"/>
      <c r="C49" s="159">
        <f>C48</f>
        <v>5005</v>
      </c>
      <c r="D49" s="199" t="s">
        <v>1952</v>
      </c>
      <c r="E49" s="159" t="s">
        <v>3611</v>
      </c>
      <c r="F49" s="160">
        <f>SUMIFS('Raw Data'!$O$3:$O$10178,'Raw Data'!$B$3:$B$10178,'ER Variance'!$C49)</f>
        <v>4924716.4400000004</v>
      </c>
      <c r="G49" s="160">
        <f>AJ49+(0.7129*0.67677*AF49)+(0.67677*AI49)+(0.78641*AH49)</f>
        <v>2414510.9690065323</v>
      </c>
      <c r="H49" s="160">
        <f>AF49*(0.19822*0.72185)+(0.2136*AH49)</f>
        <v>665278.99452343793</v>
      </c>
      <c r="I49" s="159"/>
      <c r="J49" s="206"/>
      <c r="K49" s="210"/>
      <c r="L49" s="211"/>
      <c r="M49" s="211"/>
      <c r="N49" s="182">
        <f>((F49*0.3333)-Q49)*-0.35</f>
        <v>-190859.84799041992</v>
      </c>
      <c r="O49" s="182">
        <f>((G49*0.3333)-R49)*-0.35</f>
        <v>-93575.579859332633</v>
      </c>
      <c r="P49" s="182">
        <f>((H49*0.3333)-S49)*-0.35</f>
        <v>-25783.220072253098</v>
      </c>
      <c r="Q49" s="182">
        <f>(F49*0.61*0.237)+(F49*0.39*0.2)</f>
        <v>1096094.1380508002</v>
      </c>
      <c r="R49" s="182">
        <f>(G49*0.61*0.237)+(G49*0.39*0.2)</f>
        <v>537397.70637178398</v>
      </c>
      <c r="S49" s="183">
        <f>(H49*0.61*0.237)+(H49*0.39*0.2)</f>
        <v>148071.14581108157</v>
      </c>
      <c r="U49" s="12"/>
      <c r="V49" s="12"/>
      <c r="W49" s="12"/>
      <c r="X49" s="12"/>
      <c r="Y49" s="12"/>
      <c r="Z49" s="12"/>
      <c r="AA49" s="12"/>
      <c r="AB49" s="12"/>
      <c r="AC49" s="12"/>
      <c r="AD49" s="12"/>
      <c r="AE49" s="12"/>
      <c r="AF49" s="12">
        <f>SUMIFS('Raw Data'!$O$3:$O$10178,'Raw Data'!$B$3:$B$10178,'ER Variance'!$C49,'Raw Data'!$I$3:$I$10178,'ER Variance'!AF$2,'Raw Data'!$J$3:$J$10178,'ER Variance'!AF$3)</f>
        <v>4576261.5699999994</v>
      </c>
      <c r="AG49" s="12">
        <f>SUMIFS('Raw Data'!$O$3:$O$10178,'Raw Data'!$B$3:$B$10178,'ER Variance'!$C49,'Raw Data'!$I$3:$I$10178,'ER Variance'!AG$2,'Raw Data'!$J$3:$J$10178,'ER Variance'!AG$3)</f>
        <v>0</v>
      </c>
      <c r="AH49" s="12">
        <f>SUMIFS('Raw Data'!$O$3:$O$10178,'Raw Data'!$B$3:$B$10178,'ER Variance'!$C49,'Raw Data'!$I$3:$I$10178,'ER Variance'!AH$2,'Raw Data'!$J$3:$J$10178,'ER Variance'!AH$3)</f>
        <v>49082.950000000012</v>
      </c>
      <c r="AI49" s="12">
        <f>SUMIFS('Raw Data'!$O$3:$O$10178,'Raw Data'!$B$3:$B$10178,'ER Variance'!$C49,'Raw Data'!$I$3:$I$10178,'ER Variance'!AI$2,'Raw Data'!$J$3:$J$10178,'ER Variance'!AI$3)</f>
        <v>182737.28000000003</v>
      </c>
      <c r="AJ49" s="12">
        <f>SUMIFS('Raw Data'!$O$3:$O$10178,'Raw Data'!$B$3:$B$10178,'ER Variance'!$C49,'Raw Data'!$I$3:$I$10178,'ER Variance'!AJ$2,'Raw Data'!$J$3:$J$10178,'ER Variance'!AJ$3)</f>
        <v>44334.67</v>
      </c>
      <c r="AK49" s="12">
        <f>SUMIFS('Raw Data'!$O$3:$O$10178,'Raw Data'!$B$3:$B$10178,'ER Variance'!$C49,'Raw Data'!$I$3:$I$10178,'ER Variance'!AK$2,'Raw Data'!$J$3:$J$10178,'ER Variance'!AK$3)</f>
        <v>0</v>
      </c>
      <c r="AL49" s="12">
        <f>SUMIFS('Raw Data'!$O$3:$O$10178,'Raw Data'!$B$3:$B$10178,'ER Variance'!$C49,'Raw Data'!$I$3:$I$10178,'ER Variance'!AL$2,'Raw Data'!$J$3:$J$10178,'ER Variance'!AL$3)</f>
        <v>0</v>
      </c>
      <c r="AM49" s="12">
        <f>SUMIFS('Raw Data'!$O$3:$O$10178,'Raw Data'!$B$3:$B$10178,'ER Variance'!$C49,'Raw Data'!$I$3:$I$10178,'ER Variance'!AM$2,'Raw Data'!$J$3:$J$10178,'ER Variance'!AM$3)</f>
        <v>0</v>
      </c>
      <c r="AN49" s="12">
        <f>SUMIFS('Raw Data'!$O$3:$O$10178,'Raw Data'!$B$3:$B$10178,'ER Variance'!$C49,'Raw Data'!$I$3:$I$10178,'ER Variance'!AN$2,'Raw Data'!$J$3:$J$10178,'ER Variance'!AN$3)</f>
        <v>0</v>
      </c>
      <c r="AO49" s="12">
        <f>SUMIFS('Raw Data'!$O$3:$O$10178,'Raw Data'!$B$3:$B$10178,'ER Variance'!$C49,'Raw Data'!$I$3:$I$10178,'ER Variance'!AO$2,'Raw Data'!$J$3:$J$10178,'ER Variance'!AO$3)</f>
        <v>0</v>
      </c>
    </row>
    <row r="50" spans="2:41" ht="34.5" customHeight="1">
      <c r="B50" s="150"/>
      <c r="C50" s="159"/>
      <c r="D50" s="199"/>
      <c r="E50" s="159"/>
      <c r="F50" s="127">
        <f>F49-F48</f>
        <v>-3444554.5599999996</v>
      </c>
      <c r="G50" s="127">
        <f>G49-G48</f>
        <v>-1623405.6280597108</v>
      </c>
      <c r="H50" s="127">
        <f>H49-H48</f>
        <v>-532239.0420235591</v>
      </c>
      <c r="I50" s="159"/>
      <c r="J50" s="206"/>
      <c r="K50" s="210"/>
      <c r="L50" s="211"/>
      <c r="M50" s="211"/>
      <c r="N50" s="180"/>
      <c r="O50" s="180"/>
      <c r="P50" s="180"/>
      <c r="Q50" s="180"/>
      <c r="R50" s="180"/>
      <c r="S50" s="181"/>
      <c r="U50" s="12"/>
      <c r="V50" s="12"/>
      <c r="W50" s="12"/>
      <c r="X50" s="12"/>
      <c r="Y50" s="12"/>
      <c r="Z50" s="12"/>
      <c r="AA50" s="12"/>
      <c r="AB50" s="12"/>
      <c r="AC50" s="12"/>
      <c r="AD50" s="12"/>
      <c r="AE50" s="12"/>
      <c r="AF50" s="12"/>
      <c r="AG50" s="12"/>
      <c r="AH50" s="12"/>
      <c r="AI50" s="12"/>
      <c r="AJ50" s="12"/>
      <c r="AK50" s="12"/>
      <c r="AL50" s="12"/>
      <c r="AM50" s="12"/>
      <c r="AN50" s="12"/>
      <c r="AO50" s="12"/>
    </row>
    <row r="51" spans="2:41" ht="34.5" customHeight="1">
      <c r="B51" s="150"/>
      <c r="C51" s="159"/>
      <c r="D51" s="199"/>
      <c r="E51" s="159"/>
      <c r="F51" s="165">
        <f>IFERROR(F50/F48,"")</f>
        <v>-0.41157163628707921</v>
      </c>
      <c r="G51" s="165">
        <f>IFERROR(G50/G48,"")</f>
        <v>-0.40204040599530949</v>
      </c>
      <c r="H51" s="165">
        <f>IFERROR(H50/H48,"")</f>
        <v>-0.44445179594810319</v>
      </c>
      <c r="I51" s="159"/>
      <c r="J51" s="206"/>
      <c r="K51" s="210"/>
      <c r="L51" s="211"/>
      <c r="M51" s="211"/>
      <c r="N51" s="180"/>
      <c r="O51" s="180"/>
      <c r="P51" s="180"/>
      <c r="Q51" s="180"/>
      <c r="R51" s="180"/>
      <c r="S51" s="181"/>
      <c r="U51" s="12"/>
      <c r="V51" s="12"/>
      <c r="W51" s="12"/>
      <c r="X51" s="12"/>
      <c r="Y51" s="12"/>
      <c r="Z51" s="12"/>
      <c r="AA51" s="12"/>
      <c r="AB51" s="12"/>
      <c r="AC51" s="12"/>
      <c r="AD51" s="12"/>
      <c r="AE51" s="12"/>
      <c r="AF51" s="12"/>
      <c r="AG51" s="12"/>
      <c r="AH51" s="12"/>
      <c r="AI51" s="12"/>
      <c r="AJ51" s="12"/>
      <c r="AK51" s="12"/>
      <c r="AL51" s="12"/>
      <c r="AM51" s="12"/>
      <c r="AN51" s="12"/>
      <c r="AO51" s="12"/>
    </row>
    <row r="52" spans="2:41" ht="33.75" customHeight="1">
      <c r="B52" s="150"/>
      <c r="C52" s="148">
        <v>5006</v>
      </c>
      <c r="D52" s="200" t="s">
        <v>2031</v>
      </c>
      <c r="E52" s="148" t="s">
        <v>3369</v>
      </c>
      <c r="F52" s="166">
        <f>SUM(U52:AC52)</f>
        <v>2733588</v>
      </c>
      <c r="G52" s="166">
        <f>F52*0.7129*0.6768</f>
        <v>1318930.8423033599</v>
      </c>
      <c r="H52" s="166">
        <f>F52*0.19822*0.72185</f>
        <v>391135.73147391604</v>
      </c>
      <c r="I52" s="148"/>
      <c r="J52" s="204" t="s">
        <v>3625</v>
      </c>
      <c r="K52" s="209" t="s">
        <v>3652</v>
      </c>
      <c r="L52" s="213" t="s">
        <v>3650</v>
      </c>
      <c r="M52" s="213" t="s">
        <v>3650</v>
      </c>
      <c r="N52" s="184"/>
      <c r="O52" s="184"/>
      <c r="P52" s="184"/>
      <c r="Q52" s="184"/>
      <c r="R52" s="184"/>
      <c r="S52" s="185"/>
      <c r="U52" s="12">
        <f>SUMIFS('CAP14.3 ADDS'!$L$5:$L$277,'CAP14.3 ADDS'!$E$5:$E$277,'ER Variance'!$C52,'CAP14.3 ADDS'!$B$5:$B$277,'ER Variance'!U$2,'CAP14.3 ADDS'!$C$5:$C$277,'ER Variance'!U$3)+SUMIFS(CAP15.3!$W$9:$W$212,CAP15.3!$E$9:$E$212,'ER Variance'!$C52,CAP15.3!$B$9:$B$212,'ER Variance'!U$2,CAP15.3!$C$9:$C$212,'ER Variance'!U$3)</f>
        <v>2733588</v>
      </c>
      <c r="V52" s="12">
        <f>SUMIFS('CAP14.3 ADDS'!$L$5:$L$277,'CAP14.3 ADDS'!$E$5:$E$277,'ER Variance'!$C52,'CAP14.3 ADDS'!$B$5:$B$277,'ER Variance'!V$2,'CAP14.3 ADDS'!$C$5:$C$277,'ER Variance'!V$3)+SUMIFS(CAP15.3!$W$9:$W$212,CAP15.3!$E$9:$E$212,'ER Variance'!$C52,CAP15.3!$B$9:$B$212,'ER Variance'!V$2,CAP15.3!$C$9:$C$212,'ER Variance'!V$3)</f>
        <v>0</v>
      </c>
      <c r="W52" s="12">
        <f>SUMIFS('CAP14.3 ADDS'!$L$5:$L$277,'CAP14.3 ADDS'!$E$5:$E$277,'ER Variance'!$C52,'CAP14.3 ADDS'!$B$5:$B$277,'ER Variance'!W$2,'CAP14.3 ADDS'!$C$5:$C$277,'ER Variance'!W$3)+SUMIFS(CAP15.3!$W$9:$W$212,CAP15.3!$E$9:$E$212,'ER Variance'!$C52,CAP15.3!$B$9:$B$212,'ER Variance'!W$2,CAP15.3!$C$9:$C$212,'ER Variance'!W$3)</f>
        <v>0</v>
      </c>
      <c r="X52" s="12">
        <f>SUMIFS('CAP14.3 ADDS'!$L$5:$L$277,'CAP14.3 ADDS'!$E$5:$E$277,'ER Variance'!$C52,'CAP14.3 ADDS'!$B$5:$B$277,'ER Variance'!X$2,'CAP14.3 ADDS'!$C$5:$C$277,'ER Variance'!X$3)+SUMIFS(CAP15.3!$W$9:$W$212,CAP15.3!$E$9:$E$212,'ER Variance'!$C52,CAP15.3!$B$9:$B$212,'ER Variance'!X$2,CAP15.3!$C$9:$C$212,'ER Variance'!X$3)</f>
        <v>0</v>
      </c>
      <c r="Y52" s="12">
        <f>SUMIFS('CAP14.3 ADDS'!$L$5:$L$277,'CAP14.3 ADDS'!$E$5:$E$277,'ER Variance'!$C52,'CAP14.3 ADDS'!$B$5:$B$277,'ER Variance'!Y$2,'CAP14.3 ADDS'!$C$5:$C$277,'ER Variance'!Y$3)+SUMIFS(CAP15.3!$W$9:$W$212,CAP15.3!$E$9:$E$212,'ER Variance'!$C52,CAP15.3!$B$9:$B$212,'ER Variance'!Y$2,CAP15.3!$C$9:$C$212,'ER Variance'!Y$3)</f>
        <v>0</v>
      </c>
      <c r="Z52" s="12">
        <f>SUMIFS('CAP14.3 ADDS'!$L$5:$L$277,'CAP14.3 ADDS'!$E$5:$E$277,'ER Variance'!$C52,'CAP14.3 ADDS'!$B$5:$B$277,'ER Variance'!Z$2,'CAP14.3 ADDS'!$C$5:$C$277,'ER Variance'!Z$3)+SUMIFS(CAP15.3!$W$9:$W$212,CAP15.3!$E$9:$E$212,'ER Variance'!$C52,CAP15.3!$B$9:$B$212,'ER Variance'!Z$2,CAP15.3!$C$9:$C$212,'ER Variance'!Z$3)</f>
        <v>0</v>
      </c>
      <c r="AA52" s="12">
        <f>SUMIFS('CAP14.3 ADDS'!$L$5:$L$277,'CAP14.3 ADDS'!$E$5:$E$277,'ER Variance'!$C52,'CAP14.3 ADDS'!$B$5:$B$277,'ER Variance'!AA$2,'CAP14.3 ADDS'!$C$5:$C$277,'ER Variance'!AA$3)+SUMIFS(CAP15.3!$W$9:$W$212,CAP15.3!$E$9:$E$212,'ER Variance'!$C52,CAP15.3!$B$9:$B$212,'ER Variance'!AA$2,CAP15.3!$C$9:$C$212,'ER Variance'!AA$3)</f>
        <v>0</v>
      </c>
      <c r="AB52" s="12">
        <f>SUMIFS('CAP14.3 ADDS'!$L$5:$L$277,'CAP14.3 ADDS'!$E$5:$E$277,'ER Variance'!$C52,'CAP14.3 ADDS'!$B$5:$B$277,'ER Variance'!AB$2,'CAP14.3 ADDS'!$C$5:$C$277,'ER Variance'!AB$3)+SUMIFS(CAP15.3!$W$9:$W$212,CAP15.3!$E$9:$E$212,'ER Variance'!$C52,CAP15.3!$B$9:$B$212,'ER Variance'!AB$2,CAP15.3!$C$9:$C$212,'ER Variance'!AB$3)</f>
        <v>0</v>
      </c>
      <c r="AC52" s="12">
        <f>SUMIFS('CAP14.3 ADDS'!$L$5:$L$277,'CAP14.3 ADDS'!$E$5:$E$277,'ER Variance'!$C52,'CAP14.3 ADDS'!$B$5:$B$277,'ER Variance'!AC$2,'CAP14.3 ADDS'!$C$5:$C$277,'ER Variance'!AC$3)+SUMIFS(CAP15.3!$W$9:$W$212,CAP15.3!$E$9:$E$212,'ER Variance'!$C52,CAP15.3!$B$9:$B$212,'ER Variance'!AC$2,CAP15.3!$C$9:$C$212,'ER Variance'!AC$3)</f>
        <v>0</v>
      </c>
      <c r="AD52" s="12">
        <f>SUMIFS('CAP14.3 ADDS'!$L$5:$L$277,'CAP14.3 ADDS'!$E$5:$E$277,'ER Variance'!$C52,'CAP14.3 ADDS'!$B$5:$B$277,'ER Variance'!AD$2,'CAP14.3 ADDS'!$C$5:$C$277,'ER Variance'!AD$3)+SUMIFS(CAP15.3!$W$9:$W$212,CAP15.3!$E$9:$E$212,'ER Variance'!$C52,CAP15.3!$B$9:$B$212,'ER Variance'!AD$2,CAP15.3!$C$9:$C$212,'ER Variance'!AD$3)</f>
        <v>0</v>
      </c>
      <c r="AE52" s="12"/>
      <c r="AF52" s="12"/>
      <c r="AG52" s="12"/>
      <c r="AH52" s="12"/>
      <c r="AI52" s="12"/>
      <c r="AJ52" s="12"/>
      <c r="AK52" s="12"/>
      <c r="AL52" s="12"/>
      <c r="AM52" s="12"/>
      <c r="AN52" s="12"/>
      <c r="AO52" s="12"/>
    </row>
    <row r="53" spans="2:41" ht="33.75" customHeight="1">
      <c r="B53" s="150"/>
      <c r="C53" s="148">
        <f>C52</f>
        <v>5006</v>
      </c>
      <c r="D53" s="200" t="s">
        <v>2031</v>
      </c>
      <c r="E53" s="148" t="s">
        <v>3611</v>
      </c>
      <c r="F53" s="166">
        <f>SUMIFS('Raw Data'!$O$3:$O$10178,'Raw Data'!$B$3:$B$10178,'ER Variance'!$C53)</f>
        <v>2390193.7500000005</v>
      </c>
      <c r="G53" s="166">
        <f>AJ53+(0.7129*0.67677*AF53)+(0.67677*AI53)+(0.78641*AH53)+(0.78641*0.6519*AG53)</f>
        <v>1156410.1911164415</v>
      </c>
      <c r="H53" s="166">
        <f>AF53*(0.19822*0.72185)+(0.2136*AH53)+(0.21359*0.7027*AG53)</f>
        <v>316583.46372149209</v>
      </c>
      <c r="I53" s="148"/>
      <c r="J53" s="204"/>
      <c r="K53" s="209"/>
      <c r="L53" s="213"/>
      <c r="M53" s="213"/>
      <c r="N53" s="186">
        <f>((F53*0.3333)-Q53)*-0.35</f>
        <v>-92633.153878125027</v>
      </c>
      <c r="O53" s="186">
        <f>((G53*0.3333)-R53)*-0.35</f>
        <v>-44817.255161813235</v>
      </c>
      <c r="P53" s="186">
        <f>((H53*0.3333)-S53)*-0.35</f>
        <v>-12269.350428258284</v>
      </c>
      <c r="Q53" s="186">
        <f>(F53*0.61*0.237)+(F53*0.39*0.2)</f>
        <v>531985.42293750006</v>
      </c>
      <c r="R53" s="186">
        <f>(G53*0.61*0.237)+(G53*0.39*0.2)</f>
        <v>257382.21623678639</v>
      </c>
      <c r="S53" s="187">
        <f>(H53*0.61*0.237)+(H53*0.39*0.2)</f>
        <v>70461.981520492496</v>
      </c>
      <c r="U53" s="12"/>
      <c r="V53" s="12"/>
      <c r="W53" s="12"/>
      <c r="X53" s="12"/>
      <c r="Y53" s="12"/>
      <c r="Z53" s="12"/>
      <c r="AA53" s="12"/>
      <c r="AB53" s="12"/>
      <c r="AC53" s="12"/>
      <c r="AD53" s="12"/>
      <c r="AE53" s="12"/>
      <c r="AF53" s="12">
        <f>SUMIFS('Raw Data'!$O$3:$O$10178,'Raw Data'!$B$3:$B$10178,'ER Variance'!$C53,'Raw Data'!$I$3:$I$10178,'ER Variance'!AF$2,'Raw Data'!$J$3:$J$10178,'ER Variance'!AF$3)</f>
        <v>2219739.1</v>
      </c>
      <c r="AG53" s="12">
        <f>SUMIFS('Raw Data'!$O$3:$O$10178,'Raw Data'!$B$3:$B$10178,'ER Variance'!$C53,'Raw Data'!$I$3:$I$10178,'ER Variance'!AG$2,'Raw Data'!$J$3:$J$10178,'ER Variance'!AG$3)</f>
        <v>-6850.1900000000005</v>
      </c>
      <c r="AH53" s="12">
        <f>SUMIFS('Raw Data'!$O$3:$O$10178,'Raw Data'!$B$3:$B$10178,'ER Variance'!$C53,'Raw Data'!$I$3:$I$10178,'ER Variance'!AH$2,'Raw Data'!$J$3:$J$10178,'ER Variance'!AH$3)</f>
        <v>0</v>
      </c>
      <c r="AI53" s="12">
        <f>SUMIFS('Raw Data'!$O$3:$O$10178,'Raw Data'!$B$3:$B$10178,'ER Variance'!$C53,'Raw Data'!$I$3:$I$10178,'ER Variance'!AI$2,'Raw Data'!$J$3:$J$10178,'ER Variance'!AI$3)</f>
        <v>131456.72999999998</v>
      </c>
      <c r="AJ53" s="12">
        <f>SUMIFS('Raw Data'!$O$3:$O$10178,'Raw Data'!$B$3:$B$10178,'ER Variance'!$C53,'Raw Data'!$I$3:$I$10178,'ER Variance'!AJ$2,'Raw Data'!$J$3:$J$10178,'ER Variance'!AJ$3)</f>
        <v>0</v>
      </c>
      <c r="AK53" s="12">
        <f>SUMIFS('Raw Data'!$O$3:$O$10178,'Raw Data'!$B$3:$B$10178,'ER Variance'!$C53,'Raw Data'!$I$3:$I$10178,'ER Variance'!AK$2,'Raw Data'!$J$3:$J$10178,'ER Variance'!AK$3)</f>
        <v>0</v>
      </c>
      <c r="AL53" s="12">
        <f>SUMIFS('Raw Data'!$O$3:$O$10178,'Raw Data'!$B$3:$B$10178,'ER Variance'!$C53,'Raw Data'!$I$3:$I$10178,'ER Variance'!AL$2,'Raw Data'!$J$3:$J$10178,'ER Variance'!AL$3)</f>
        <v>0</v>
      </c>
      <c r="AM53" s="12">
        <f>SUMIFS('Raw Data'!$O$3:$O$10178,'Raw Data'!$B$3:$B$10178,'ER Variance'!$C53,'Raw Data'!$I$3:$I$10178,'ER Variance'!AM$2,'Raw Data'!$J$3:$J$10178,'ER Variance'!AM$3)</f>
        <v>0</v>
      </c>
      <c r="AN53" s="12">
        <f>SUMIFS('Raw Data'!$O$3:$O$10178,'Raw Data'!$B$3:$B$10178,'ER Variance'!$C53,'Raw Data'!$I$3:$I$10178,'ER Variance'!AN$2,'Raw Data'!$J$3:$J$10178,'ER Variance'!AN$3)</f>
        <v>0</v>
      </c>
      <c r="AO53" s="12">
        <f>SUMIFS('Raw Data'!$O$3:$O$10178,'Raw Data'!$B$3:$B$10178,'ER Variance'!$C53,'Raw Data'!$I$3:$I$10178,'ER Variance'!AO$2,'Raw Data'!$J$3:$J$10178,'ER Variance'!AO$3)</f>
        <v>0</v>
      </c>
    </row>
    <row r="54" spans="2:41" ht="33.75" customHeight="1">
      <c r="B54" s="150"/>
      <c r="C54" s="148"/>
      <c r="D54" s="200"/>
      <c r="E54" s="148"/>
      <c r="F54" s="128">
        <f>F53-F52</f>
        <v>-343394.24999999953</v>
      </c>
      <c r="G54" s="128">
        <f>G53-G52</f>
        <v>-162520.65118691837</v>
      </c>
      <c r="H54" s="128">
        <f>H53-H52</f>
        <v>-74552.267752423941</v>
      </c>
      <c r="I54" s="148"/>
      <c r="J54" s="204"/>
      <c r="K54" s="209"/>
      <c r="L54" s="213"/>
      <c r="M54" s="213"/>
      <c r="N54" s="184"/>
      <c r="O54" s="184"/>
      <c r="P54" s="184"/>
      <c r="Q54" s="184"/>
      <c r="R54" s="184"/>
      <c r="S54" s="185"/>
      <c r="U54" s="12"/>
      <c r="V54" s="12"/>
      <c r="W54" s="12"/>
      <c r="X54" s="12"/>
      <c r="Y54" s="12"/>
      <c r="Z54" s="12"/>
      <c r="AA54" s="12"/>
      <c r="AB54" s="12"/>
      <c r="AC54" s="12"/>
      <c r="AD54" s="12"/>
      <c r="AE54" s="12"/>
      <c r="AF54" s="12"/>
      <c r="AG54" s="12"/>
      <c r="AH54" s="12"/>
      <c r="AI54" s="12"/>
      <c r="AJ54" s="12"/>
      <c r="AK54" s="12"/>
      <c r="AL54" s="12"/>
      <c r="AM54" s="12"/>
      <c r="AN54" s="12"/>
      <c r="AO54" s="12"/>
    </row>
    <row r="55" spans="2:41" ht="33.75" customHeight="1">
      <c r="B55" s="150"/>
      <c r="C55" s="148"/>
      <c r="D55" s="200"/>
      <c r="E55" s="148"/>
      <c r="F55" s="167">
        <f>IFERROR(F54/F52,"")</f>
        <v>-0.12562033854406718</v>
      </c>
      <c r="G55" s="167">
        <f>IFERROR(G54/G52,"")</f>
        <v>-0.12322151091947693</v>
      </c>
      <c r="H55" s="167">
        <f>IFERROR(H54/H52,"")</f>
        <v>-0.19060459516569547</v>
      </c>
      <c r="I55" s="148"/>
      <c r="J55" s="204"/>
      <c r="K55" s="209"/>
      <c r="L55" s="213"/>
      <c r="M55" s="213"/>
      <c r="N55" s="184"/>
      <c r="O55" s="184"/>
      <c r="P55" s="184"/>
      <c r="Q55" s="184"/>
      <c r="R55" s="184"/>
      <c r="S55" s="185"/>
      <c r="U55" s="12"/>
      <c r="V55" s="12"/>
      <c r="W55" s="12"/>
      <c r="X55" s="12"/>
      <c r="Y55" s="12"/>
      <c r="Z55" s="12"/>
      <c r="AA55" s="12"/>
      <c r="AB55" s="12"/>
      <c r="AC55" s="12"/>
      <c r="AD55" s="12"/>
      <c r="AE55" s="12"/>
      <c r="AF55" s="12"/>
      <c r="AG55" s="12"/>
      <c r="AH55" s="12"/>
      <c r="AI55" s="12"/>
      <c r="AJ55" s="12"/>
      <c r="AK55" s="12"/>
      <c r="AL55" s="12"/>
      <c r="AM55" s="12"/>
      <c r="AN55" s="12"/>
      <c r="AO55" s="12"/>
    </row>
    <row r="56" spans="2:41" ht="25.5">
      <c r="B56" s="150"/>
      <c r="C56" s="159">
        <v>5138</v>
      </c>
      <c r="D56" s="199" t="s">
        <v>2120</v>
      </c>
      <c r="E56" s="159" t="s">
        <v>3369</v>
      </c>
      <c r="F56" s="160">
        <f t="shared" ref="F56" si="7">SUM(U56:AC56)</f>
        <v>90419844</v>
      </c>
      <c r="G56" s="160">
        <f>F56*0.7129*0.6768</f>
        <v>43626735.633847676</v>
      </c>
      <c r="H56" s="160">
        <f>F56*0.19822*0.72185</f>
        <v>12937733.05366331</v>
      </c>
      <c r="I56" s="159"/>
      <c r="J56" s="215">
        <v>42046</v>
      </c>
      <c r="K56" s="211" t="s">
        <v>3654</v>
      </c>
      <c r="L56" s="211" t="s">
        <v>3654</v>
      </c>
      <c r="M56" s="211" t="s">
        <v>3654</v>
      </c>
      <c r="N56" s="180"/>
      <c r="O56" s="180"/>
      <c r="P56" s="180"/>
      <c r="Q56" s="180"/>
      <c r="R56" s="180"/>
      <c r="S56" s="181"/>
      <c r="U56" s="12">
        <f>SUMIFS('CAP14.3 ADDS'!$L$5:$L$277,'CAP14.3 ADDS'!$E$5:$E$277,'ER Variance'!$C56,'CAP14.3 ADDS'!$B$5:$B$277,'ER Variance'!U$2,'CAP14.3 ADDS'!$C$5:$C$277,'ER Variance'!U$3)+SUMIFS(CAP15.3!$W$9:$W$212,CAP15.3!$E$9:$E$212,'ER Variance'!$C56,CAP15.3!$B$9:$B$212,'ER Variance'!U$2,CAP15.3!$C$9:$C$212,'ER Variance'!U$3)</f>
        <v>90419844</v>
      </c>
      <c r="V56" s="12">
        <f>SUMIFS('CAP14.3 ADDS'!$L$5:$L$277,'CAP14.3 ADDS'!$E$5:$E$277,'ER Variance'!$C56,'CAP14.3 ADDS'!$B$5:$B$277,'ER Variance'!V$2,'CAP14.3 ADDS'!$C$5:$C$277,'ER Variance'!V$3)+SUMIFS(CAP15.3!$W$9:$W$212,CAP15.3!$E$9:$E$212,'ER Variance'!$C56,CAP15.3!$B$9:$B$212,'ER Variance'!V$2,CAP15.3!$C$9:$C$212,'ER Variance'!V$3)</f>
        <v>0</v>
      </c>
      <c r="W56" s="12">
        <f>SUMIFS('CAP14.3 ADDS'!$L$5:$L$277,'CAP14.3 ADDS'!$E$5:$E$277,'ER Variance'!$C56,'CAP14.3 ADDS'!$B$5:$B$277,'ER Variance'!W$2,'CAP14.3 ADDS'!$C$5:$C$277,'ER Variance'!W$3)+SUMIFS(CAP15.3!$W$9:$W$212,CAP15.3!$E$9:$E$212,'ER Variance'!$C56,CAP15.3!$B$9:$B$212,'ER Variance'!W$2,CAP15.3!$C$9:$C$212,'ER Variance'!W$3)</f>
        <v>0</v>
      </c>
      <c r="X56" s="12">
        <f>SUMIFS('CAP14.3 ADDS'!$L$5:$L$277,'CAP14.3 ADDS'!$E$5:$E$277,'ER Variance'!$C56,'CAP14.3 ADDS'!$B$5:$B$277,'ER Variance'!X$2,'CAP14.3 ADDS'!$C$5:$C$277,'ER Variance'!X$3)+SUMIFS(CAP15.3!$W$9:$W$212,CAP15.3!$E$9:$E$212,'ER Variance'!$C56,CAP15.3!$B$9:$B$212,'ER Variance'!X$2,CAP15.3!$C$9:$C$212,'ER Variance'!X$3)</f>
        <v>0</v>
      </c>
      <c r="Y56" s="12">
        <f>SUMIFS('CAP14.3 ADDS'!$L$5:$L$277,'CAP14.3 ADDS'!$E$5:$E$277,'ER Variance'!$C56,'CAP14.3 ADDS'!$B$5:$B$277,'ER Variance'!Y$2,'CAP14.3 ADDS'!$C$5:$C$277,'ER Variance'!Y$3)+SUMIFS(CAP15.3!$W$9:$W$212,CAP15.3!$E$9:$E$212,'ER Variance'!$C56,CAP15.3!$B$9:$B$212,'ER Variance'!Y$2,CAP15.3!$C$9:$C$212,'ER Variance'!Y$3)</f>
        <v>0</v>
      </c>
      <c r="Z56" s="12">
        <f>SUMIFS('CAP14.3 ADDS'!$L$5:$L$277,'CAP14.3 ADDS'!$E$5:$E$277,'ER Variance'!$C56,'CAP14.3 ADDS'!$B$5:$B$277,'ER Variance'!Z$2,'CAP14.3 ADDS'!$C$5:$C$277,'ER Variance'!Z$3)+SUMIFS(CAP15.3!$W$9:$W$212,CAP15.3!$E$9:$E$212,'ER Variance'!$C56,CAP15.3!$B$9:$B$212,'ER Variance'!Z$2,CAP15.3!$C$9:$C$212,'ER Variance'!Z$3)</f>
        <v>0</v>
      </c>
      <c r="AA56" s="12">
        <f>SUMIFS('CAP14.3 ADDS'!$L$5:$L$277,'CAP14.3 ADDS'!$E$5:$E$277,'ER Variance'!$C56,'CAP14.3 ADDS'!$B$5:$B$277,'ER Variance'!AA$2,'CAP14.3 ADDS'!$C$5:$C$277,'ER Variance'!AA$3)+SUMIFS(CAP15.3!$W$9:$W$212,CAP15.3!$E$9:$E$212,'ER Variance'!$C56,CAP15.3!$B$9:$B$212,'ER Variance'!AA$2,CAP15.3!$C$9:$C$212,'ER Variance'!AA$3)</f>
        <v>0</v>
      </c>
      <c r="AB56" s="12">
        <f>SUMIFS('CAP14.3 ADDS'!$L$5:$L$277,'CAP14.3 ADDS'!$E$5:$E$277,'ER Variance'!$C56,'CAP14.3 ADDS'!$B$5:$B$277,'ER Variance'!AB$2,'CAP14.3 ADDS'!$C$5:$C$277,'ER Variance'!AB$3)+SUMIFS(CAP15.3!$W$9:$W$212,CAP15.3!$E$9:$E$212,'ER Variance'!$C56,CAP15.3!$B$9:$B$212,'ER Variance'!AB$2,CAP15.3!$C$9:$C$212,'ER Variance'!AB$3)</f>
        <v>0</v>
      </c>
      <c r="AC56" s="12">
        <f>SUMIFS('CAP14.3 ADDS'!$L$5:$L$277,'CAP14.3 ADDS'!$E$5:$E$277,'ER Variance'!$C56,'CAP14.3 ADDS'!$B$5:$B$277,'ER Variance'!AC$2,'CAP14.3 ADDS'!$C$5:$C$277,'ER Variance'!AC$3)+SUMIFS(CAP15.3!$W$9:$W$212,CAP15.3!$E$9:$E$212,'ER Variance'!$C56,CAP15.3!$B$9:$B$212,'ER Variance'!AC$2,CAP15.3!$C$9:$C$212,'ER Variance'!AC$3)</f>
        <v>0</v>
      </c>
      <c r="AD56" s="12">
        <f>SUMIFS('CAP14.3 ADDS'!$L$5:$L$277,'CAP14.3 ADDS'!$E$5:$E$277,'ER Variance'!$C56,'CAP14.3 ADDS'!$B$5:$B$277,'ER Variance'!AD$2,'CAP14.3 ADDS'!$C$5:$C$277,'ER Variance'!AD$3)+SUMIFS(CAP15.3!$W$9:$W$212,CAP15.3!$E$9:$E$212,'ER Variance'!$C56,CAP15.3!$B$9:$B$212,'ER Variance'!AD$2,CAP15.3!$C$9:$C$212,'ER Variance'!AD$3)</f>
        <v>0</v>
      </c>
      <c r="AE56" s="12"/>
      <c r="AF56" s="12"/>
      <c r="AG56" s="12"/>
      <c r="AH56" s="12"/>
      <c r="AI56" s="12"/>
      <c r="AJ56" s="12"/>
      <c r="AK56" s="12"/>
      <c r="AL56" s="12"/>
      <c r="AM56" s="12"/>
      <c r="AN56" s="12"/>
      <c r="AO56" s="12"/>
    </row>
    <row r="57" spans="2:41" ht="25.5">
      <c r="B57" s="150"/>
      <c r="C57" s="159">
        <f>C56</f>
        <v>5138</v>
      </c>
      <c r="D57" s="199" t="s">
        <v>2120</v>
      </c>
      <c r="E57" s="159" t="s">
        <v>3611</v>
      </c>
      <c r="F57" s="160">
        <f>SUMIFS('Raw Data'!$O$3:$O$10178,'Raw Data'!$B$3:$B$10178,'ER Variance'!$C57)</f>
        <v>91763762.579999983</v>
      </c>
      <c r="G57" s="160">
        <f>AF57*0.7129*0.6768</f>
        <v>44215399.324566595</v>
      </c>
      <c r="H57" s="160">
        <f>(AF57*0.19822*0.72185)+(AL57*0.807*0.7027)</f>
        <v>13182546.516401039</v>
      </c>
      <c r="I57" s="159"/>
      <c r="J57" s="211"/>
      <c r="K57" s="211"/>
      <c r="L57" s="211"/>
      <c r="M57" s="211"/>
      <c r="N57" s="188">
        <f>((F57*0.3333)-Q57)*-0.35</f>
        <v>-8018409.3380029779</v>
      </c>
      <c r="O57" s="188">
        <f>((G57*0.3333)-R57)*-0.35</f>
        <v>-3863585.8083799528</v>
      </c>
      <c r="P57" s="188">
        <f>((H57*0.3333)-S57)*-0.35</f>
        <v>-1151904.0971496392</v>
      </c>
      <c r="Q57" s="188">
        <f>(F57*0.1*0.237)+(F57*0.9*0.0666)</f>
        <v>7675121.1021911986</v>
      </c>
      <c r="R57" s="188">
        <f>(G57*0.1*0.237)+(G57*0.9*0.0666)</f>
        <v>3698175.9995067506</v>
      </c>
      <c r="S57" s="189">
        <f>(H57*0.1*0.237)+(H57*0.9*0.0666)</f>
        <v>1102588.1906317831</v>
      </c>
      <c r="U57" s="12"/>
      <c r="V57" s="12"/>
      <c r="W57" s="12"/>
      <c r="X57" s="12"/>
      <c r="Y57" s="12"/>
      <c r="Z57" s="12"/>
      <c r="AA57" s="12"/>
      <c r="AB57" s="12"/>
      <c r="AC57" s="12"/>
      <c r="AD57" s="12"/>
      <c r="AE57" s="12"/>
      <c r="AF57" s="12">
        <f>SUMIFS('Raw Data'!$O$3:$O$10178,'Raw Data'!$B$3:$B$10178,'ER Variance'!$C57,'Raw Data'!$I$3:$I$10178,'ER Variance'!AF$2,'Raw Data'!$J$3:$J$10178,'ER Variance'!AF$3)</f>
        <v>91639895.839999989</v>
      </c>
      <c r="AG57" s="12">
        <f>SUMIFS('Raw Data'!$O$3:$O$10178,'Raw Data'!$B$3:$B$10178,'ER Variance'!$C57,'Raw Data'!$I$3:$I$10178,'ER Variance'!AG$2,'Raw Data'!$J$3:$J$10178,'ER Variance'!AG$3)</f>
        <v>0</v>
      </c>
      <c r="AH57" s="12">
        <f>SUMIFS('Raw Data'!$O$3:$O$10178,'Raw Data'!$B$3:$B$10178,'ER Variance'!$C57,'Raw Data'!$I$3:$I$10178,'ER Variance'!AH$2,'Raw Data'!$J$3:$J$10178,'ER Variance'!AH$3)</f>
        <v>0</v>
      </c>
      <c r="AI57" s="12">
        <f>SUMIFS('Raw Data'!$O$3:$O$10178,'Raw Data'!$B$3:$B$10178,'ER Variance'!$C57,'Raw Data'!$I$3:$I$10178,'ER Variance'!AI$2,'Raw Data'!$J$3:$J$10178,'ER Variance'!AI$3)</f>
        <v>0</v>
      </c>
      <c r="AJ57" s="12">
        <f>SUMIFS('Raw Data'!$O$3:$O$10178,'Raw Data'!$B$3:$B$10178,'ER Variance'!$C57,'Raw Data'!$I$3:$I$10178,'ER Variance'!AJ$2,'Raw Data'!$J$3:$J$10178,'ER Variance'!AJ$3)</f>
        <v>0</v>
      </c>
      <c r="AK57" s="12">
        <f>SUMIFS('Raw Data'!$O$3:$O$10178,'Raw Data'!$B$3:$B$10178,'ER Variance'!$C57,'Raw Data'!$I$3:$I$10178,'ER Variance'!AK$2,'Raw Data'!$J$3:$J$10178,'ER Variance'!AK$3)</f>
        <v>0</v>
      </c>
      <c r="AL57" s="12">
        <f>SUMIFS('Raw Data'!$O$3:$O$10178,'Raw Data'!$B$3:$B$10178,'ER Variance'!$C57,'Raw Data'!$I$3:$I$10178,'ER Variance'!AL$2,'Raw Data'!$J$3:$J$10178,'ER Variance'!AL$3)</f>
        <v>123866.73999999999</v>
      </c>
      <c r="AM57" s="12">
        <f>SUMIFS('Raw Data'!$O$3:$O$10178,'Raw Data'!$B$3:$B$10178,'ER Variance'!$C57,'Raw Data'!$I$3:$I$10178,'ER Variance'!AM$2,'Raw Data'!$J$3:$J$10178,'ER Variance'!AM$3)</f>
        <v>0</v>
      </c>
      <c r="AN57" s="12">
        <f>SUMIFS('Raw Data'!$O$3:$O$10178,'Raw Data'!$B$3:$B$10178,'ER Variance'!$C57,'Raw Data'!$I$3:$I$10178,'ER Variance'!AN$2,'Raw Data'!$J$3:$J$10178,'ER Variance'!AN$3)</f>
        <v>0</v>
      </c>
      <c r="AO57" s="12">
        <f>SUMIFS('Raw Data'!$O$3:$O$10178,'Raw Data'!$B$3:$B$10178,'ER Variance'!$C57,'Raw Data'!$I$3:$I$10178,'ER Variance'!AO$2,'Raw Data'!$J$3:$J$10178,'ER Variance'!AO$3)</f>
        <v>0</v>
      </c>
    </row>
    <row r="58" spans="2:41">
      <c r="B58" s="150"/>
      <c r="C58" s="159"/>
      <c r="D58" s="199"/>
      <c r="E58" s="159"/>
      <c r="F58" s="127">
        <f>F57-F56</f>
        <v>1343918.5799999833</v>
      </c>
      <c r="G58" s="127">
        <f>G57-G56</f>
        <v>588663.69071891904</v>
      </c>
      <c r="H58" s="127">
        <f>H57-H56</f>
        <v>244813.46273772977</v>
      </c>
      <c r="I58" s="159"/>
      <c r="J58" s="211"/>
      <c r="K58" s="211"/>
      <c r="L58" s="211"/>
      <c r="M58" s="211"/>
      <c r="N58" s="180"/>
      <c r="O58" s="180"/>
      <c r="P58" s="180"/>
      <c r="Q58" s="180"/>
      <c r="R58" s="180"/>
      <c r="S58" s="181"/>
      <c r="U58" s="12"/>
      <c r="V58" s="12"/>
      <c r="W58" s="12"/>
      <c r="X58" s="12"/>
      <c r="Y58" s="12"/>
      <c r="Z58" s="12"/>
      <c r="AA58" s="12"/>
      <c r="AB58" s="12"/>
      <c r="AC58" s="12"/>
      <c r="AD58" s="12"/>
      <c r="AE58" s="12"/>
      <c r="AF58" s="12"/>
      <c r="AG58" s="12"/>
      <c r="AH58" s="12"/>
      <c r="AI58" s="12"/>
      <c r="AJ58" s="12"/>
      <c r="AK58" s="12"/>
      <c r="AL58" s="12"/>
      <c r="AM58" s="12"/>
      <c r="AN58" s="12"/>
      <c r="AO58" s="12"/>
    </row>
    <row r="59" spans="2:41">
      <c r="B59" s="150"/>
      <c r="C59" s="159"/>
      <c r="D59" s="199"/>
      <c r="E59" s="159"/>
      <c r="F59" s="165">
        <f>IFERROR(F58/F56,"")</f>
        <v>1.486309332716813E-2</v>
      </c>
      <c r="G59" s="165">
        <f>IFERROR(G58/G56,"")</f>
        <v>1.3493186738963939E-2</v>
      </c>
      <c r="H59" s="165">
        <f>IFERROR(H58/H56,"")</f>
        <v>1.8922438863306971E-2</v>
      </c>
      <c r="I59" s="159"/>
      <c r="J59" s="211"/>
      <c r="K59" s="211"/>
      <c r="L59" s="211"/>
      <c r="M59" s="211"/>
      <c r="N59" s="180"/>
      <c r="O59" s="180"/>
      <c r="P59" s="180"/>
      <c r="Q59" s="180"/>
      <c r="R59" s="180"/>
      <c r="S59" s="181"/>
      <c r="U59" s="12"/>
      <c r="V59" s="12"/>
      <c r="W59" s="12"/>
      <c r="X59" s="12"/>
      <c r="Y59" s="12"/>
      <c r="Z59" s="12"/>
      <c r="AA59" s="12"/>
      <c r="AB59" s="12"/>
      <c r="AC59" s="12"/>
      <c r="AD59" s="12"/>
      <c r="AE59" s="12"/>
      <c r="AF59" s="12"/>
      <c r="AG59" s="12"/>
      <c r="AH59" s="12"/>
      <c r="AI59" s="12"/>
      <c r="AJ59" s="12"/>
      <c r="AK59" s="12"/>
      <c r="AL59" s="12"/>
      <c r="AM59" s="12"/>
      <c r="AN59" s="12"/>
      <c r="AO59" s="12"/>
    </row>
    <row r="60" spans="2:41" ht="52.5" customHeight="1">
      <c r="B60" s="150"/>
      <c r="C60" s="148">
        <v>6103</v>
      </c>
      <c r="D60" s="200" t="s">
        <v>2173</v>
      </c>
      <c r="E60" s="148" t="s">
        <v>3369</v>
      </c>
      <c r="F60" s="166">
        <f t="shared" ref="F60" si="8">SUM(U60:AC60)</f>
        <v>11491514</v>
      </c>
      <c r="G60" s="166">
        <f>0.6519*X60</f>
        <v>7491317.9766000006</v>
      </c>
      <c r="H60" s="166">
        <v>0</v>
      </c>
      <c r="I60" s="148"/>
      <c r="J60" s="204" t="s">
        <v>3625</v>
      </c>
      <c r="K60" s="204" t="s">
        <v>3621</v>
      </c>
      <c r="L60" s="209" t="s">
        <v>3622</v>
      </c>
      <c r="M60" s="205" t="s">
        <v>3618</v>
      </c>
      <c r="N60" s="153"/>
      <c r="O60" s="153"/>
      <c r="P60" s="153"/>
      <c r="Q60" s="153"/>
      <c r="R60" s="153"/>
      <c r="S60" s="154"/>
      <c r="U60" s="12">
        <f>SUMIFS('CAP14.3 ADDS'!$L$5:$L$277,'CAP14.3 ADDS'!$E$5:$E$277,'ER Variance'!$C60,'CAP14.3 ADDS'!$B$5:$B$277,'ER Variance'!U$2,'CAP14.3 ADDS'!$C$5:$C$277,'ER Variance'!U$3)+SUMIFS(CAP15.3!$W$9:$W$212,CAP15.3!$E$9:$E$212,'ER Variance'!$C60,CAP15.3!$B$9:$B$212,'ER Variance'!U$2,CAP15.3!$C$9:$C$212,'ER Variance'!U$3)</f>
        <v>0</v>
      </c>
      <c r="V60" s="12">
        <f>SUMIFS('CAP14.3 ADDS'!$L$5:$L$277,'CAP14.3 ADDS'!$E$5:$E$277,'ER Variance'!$C60,'CAP14.3 ADDS'!$B$5:$B$277,'ER Variance'!V$2,'CAP14.3 ADDS'!$C$5:$C$277,'ER Variance'!V$3)+SUMIFS(CAP15.3!$W$9:$W$212,CAP15.3!$E$9:$E$212,'ER Variance'!$C60,CAP15.3!$B$9:$B$212,'ER Variance'!V$2,CAP15.3!$C$9:$C$212,'ER Variance'!V$3)</f>
        <v>0</v>
      </c>
      <c r="W60" s="12">
        <f>SUMIFS('CAP14.3 ADDS'!$L$5:$L$277,'CAP14.3 ADDS'!$E$5:$E$277,'ER Variance'!$C60,'CAP14.3 ADDS'!$B$5:$B$277,'ER Variance'!W$2,'CAP14.3 ADDS'!$C$5:$C$277,'ER Variance'!W$3)+SUMIFS(CAP15.3!$W$9:$W$212,CAP15.3!$E$9:$E$212,'ER Variance'!$C60,CAP15.3!$B$9:$B$212,'ER Variance'!W$2,CAP15.3!$C$9:$C$212,'ER Variance'!W$3)</f>
        <v>0</v>
      </c>
      <c r="X60" s="12">
        <f>SUMIFS('CAP14.3 ADDS'!$L$5:$L$277,'CAP14.3 ADDS'!$E$5:$E$277,'ER Variance'!$C60,'CAP14.3 ADDS'!$B$5:$B$277,'ER Variance'!X$2,'CAP14.3 ADDS'!$C$5:$C$277,'ER Variance'!X$3)+SUMIFS(CAP15.3!$W$9:$W$212,CAP15.3!$E$9:$E$212,'ER Variance'!$C60,CAP15.3!$B$9:$B$212,'ER Variance'!X$2,CAP15.3!$C$9:$C$212,'ER Variance'!X$3)</f>
        <v>11491514</v>
      </c>
      <c r="Y60" s="12">
        <f>SUMIFS('CAP14.3 ADDS'!$L$5:$L$277,'CAP14.3 ADDS'!$E$5:$E$277,'ER Variance'!$C60,'CAP14.3 ADDS'!$B$5:$B$277,'ER Variance'!Y$2,'CAP14.3 ADDS'!$C$5:$C$277,'ER Variance'!Y$3)+SUMIFS(CAP15.3!$W$9:$W$212,CAP15.3!$E$9:$E$212,'ER Variance'!$C60,CAP15.3!$B$9:$B$212,'ER Variance'!Y$2,CAP15.3!$C$9:$C$212,'ER Variance'!Y$3)</f>
        <v>0</v>
      </c>
      <c r="Z60" s="12">
        <f>SUMIFS('CAP14.3 ADDS'!$L$5:$L$277,'CAP14.3 ADDS'!$E$5:$E$277,'ER Variance'!$C60,'CAP14.3 ADDS'!$B$5:$B$277,'ER Variance'!Z$2,'CAP14.3 ADDS'!$C$5:$C$277,'ER Variance'!Z$3)+SUMIFS(CAP15.3!$W$9:$W$212,CAP15.3!$E$9:$E$212,'ER Variance'!$C60,CAP15.3!$B$9:$B$212,'ER Variance'!Z$2,CAP15.3!$C$9:$C$212,'ER Variance'!Z$3)</f>
        <v>0</v>
      </c>
      <c r="AA60" s="12">
        <f>SUMIFS('CAP14.3 ADDS'!$L$5:$L$277,'CAP14.3 ADDS'!$E$5:$E$277,'ER Variance'!$C60,'CAP14.3 ADDS'!$B$5:$B$277,'ER Variance'!AA$2,'CAP14.3 ADDS'!$C$5:$C$277,'ER Variance'!AA$3)+SUMIFS(CAP15.3!$W$9:$W$212,CAP15.3!$E$9:$E$212,'ER Variance'!$C60,CAP15.3!$B$9:$B$212,'ER Variance'!AA$2,CAP15.3!$C$9:$C$212,'ER Variance'!AA$3)</f>
        <v>0</v>
      </c>
      <c r="AB60" s="12">
        <f>SUMIFS('CAP14.3 ADDS'!$L$5:$L$277,'CAP14.3 ADDS'!$E$5:$E$277,'ER Variance'!$C60,'CAP14.3 ADDS'!$B$5:$B$277,'ER Variance'!AB$2,'CAP14.3 ADDS'!$C$5:$C$277,'ER Variance'!AB$3)+SUMIFS(CAP15.3!$W$9:$W$212,CAP15.3!$E$9:$E$212,'ER Variance'!$C60,CAP15.3!$B$9:$B$212,'ER Variance'!AB$2,CAP15.3!$C$9:$C$212,'ER Variance'!AB$3)</f>
        <v>0</v>
      </c>
      <c r="AC60" s="12">
        <f>SUMIFS('CAP14.3 ADDS'!$L$5:$L$277,'CAP14.3 ADDS'!$E$5:$E$277,'ER Variance'!$C60,'CAP14.3 ADDS'!$B$5:$B$277,'ER Variance'!AC$2,'CAP14.3 ADDS'!$C$5:$C$277,'ER Variance'!AC$3)+SUMIFS(CAP15.3!$W$9:$W$212,CAP15.3!$E$9:$E$212,'ER Variance'!$C60,CAP15.3!$B$9:$B$212,'ER Variance'!AC$2,CAP15.3!$C$9:$C$212,'ER Variance'!AC$3)</f>
        <v>0</v>
      </c>
      <c r="AD60" s="12">
        <f>SUMIFS('CAP14.3 ADDS'!$L$5:$L$277,'CAP14.3 ADDS'!$E$5:$E$277,'ER Variance'!$C60,'CAP14.3 ADDS'!$B$5:$B$277,'ER Variance'!AD$2,'CAP14.3 ADDS'!$C$5:$C$277,'ER Variance'!AD$3)+SUMIFS(CAP15.3!$W$9:$W$212,CAP15.3!$E$9:$E$212,'ER Variance'!$C60,CAP15.3!$B$9:$B$212,'ER Variance'!AD$2,CAP15.3!$C$9:$C$212,'ER Variance'!AD$3)</f>
        <v>0</v>
      </c>
      <c r="AE60" s="12"/>
      <c r="AF60" s="12"/>
      <c r="AG60" s="12"/>
      <c r="AH60" s="12"/>
      <c r="AI60" s="12"/>
      <c r="AJ60" s="12"/>
      <c r="AK60" s="12"/>
      <c r="AL60" s="12"/>
      <c r="AM60" s="12"/>
      <c r="AN60" s="12"/>
      <c r="AO60" s="12"/>
    </row>
    <row r="61" spans="2:41" ht="52.5" customHeight="1">
      <c r="B61" s="150"/>
      <c r="C61" s="148">
        <f>C60</f>
        <v>6103</v>
      </c>
      <c r="D61" s="200" t="s">
        <v>2173</v>
      </c>
      <c r="E61" s="148" t="s">
        <v>3611</v>
      </c>
      <c r="F61" s="166">
        <f>SUMIFS('Raw Data'!$O$3:$O$10178,'Raw Data'!$B$3:$B$10178,'ER Variance'!$C61)</f>
        <v>8420917.7699999996</v>
      </c>
      <c r="G61" s="166">
        <f>0.6519*AI61</f>
        <v>5489596.2942629997</v>
      </c>
      <c r="H61" s="166">
        <v>0</v>
      </c>
      <c r="I61" s="148"/>
      <c r="J61" s="204"/>
      <c r="K61" s="204"/>
      <c r="L61" s="209"/>
      <c r="M61" s="205"/>
      <c r="N61" s="156">
        <f>((F61*0.0375)-Q61)*-0.35</f>
        <v>-55409.63892659999</v>
      </c>
      <c r="O61" s="156">
        <f>((G61*0.0375)-R61)*-0.35</f>
        <v>-36121.543616250536</v>
      </c>
      <c r="P61" s="156">
        <f>((H61*0.0375)-S61)*-0.35</f>
        <v>0</v>
      </c>
      <c r="Q61" s="156">
        <f>F61*0.0187</f>
        <v>157471.16229899999</v>
      </c>
      <c r="R61" s="156">
        <f>G61*0.0187</f>
        <v>102655.4507027181</v>
      </c>
      <c r="S61" s="157">
        <f>H61*0.0187</f>
        <v>0</v>
      </c>
      <c r="U61" s="12"/>
      <c r="V61" s="12"/>
      <c r="W61" s="12"/>
      <c r="X61" s="12"/>
      <c r="Y61" s="12"/>
      <c r="Z61" s="12"/>
      <c r="AA61" s="12"/>
      <c r="AB61" s="12"/>
      <c r="AC61" s="12"/>
      <c r="AD61" s="12"/>
      <c r="AE61" s="12"/>
      <c r="AF61" s="12">
        <f>SUMIFS('Raw Data'!$O$3:$O$10178,'Raw Data'!$B$3:$B$10178,'ER Variance'!$C61,'Raw Data'!$I$3:$I$10178,'ER Variance'!AF$2,'Raw Data'!$J$3:$J$10178,'ER Variance'!AF$3)</f>
        <v>0</v>
      </c>
      <c r="AG61" s="12">
        <f>SUMIFS('Raw Data'!$O$3:$O$10178,'Raw Data'!$B$3:$B$10178,'ER Variance'!$C61,'Raw Data'!$I$3:$I$10178,'ER Variance'!AG$2,'Raw Data'!$J$3:$J$10178,'ER Variance'!AG$3)</f>
        <v>0</v>
      </c>
      <c r="AH61" s="12">
        <f>SUMIFS('Raw Data'!$O$3:$O$10178,'Raw Data'!$B$3:$B$10178,'ER Variance'!$C61,'Raw Data'!$I$3:$I$10178,'ER Variance'!AH$2,'Raw Data'!$J$3:$J$10178,'ER Variance'!AH$3)</f>
        <v>0</v>
      </c>
      <c r="AI61" s="12">
        <f>SUMIFS('Raw Data'!$O$3:$O$10178,'Raw Data'!$B$3:$B$10178,'ER Variance'!$C61,'Raw Data'!$I$3:$I$10178,'ER Variance'!AI$2,'Raw Data'!$J$3:$J$10178,'ER Variance'!AI$3)</f>
        <v>8420917.7699999996</v>
      </c>
      <c r="AJ61" s="12">
        <f>SUMIFS('Raw Data'!$O$3:$O$10178,'Raw Data'!$B$3:$B$10178,'ER Variance'!$C61,'Raw Data'!$I$3:$I$10178,'ER Variance'!AJ$2,'Raw Data'!$J$3:$J$10178,'ER Variance'!AJ$3)</f>
        <v>0</v>
      </c>
      <c r="AK61" s="12">
        <f>SUMIFS('Raw Data'!$O$3:$O$10178,'Raw Data'!$B$3:$B$10178,'ER Variance'!$C61,'Raw Data'!$I$3:$I$10178,'ER Variance'!AK$2,'Raw Data'!$J$3:$J$10178,'ER Variance'!AK$3)</f>
        <v>0</v>
      </c>
      <c r="AL61" s="12">
        <f>SUMIFS('Raw Data'!$O$3:$O$10178,'Raw Data'!$B$3:$B$10178,'ER Variance'!$C61,'Raw Data'!$I$3:$I$10178,'ER Variance'!AL$2,'Raw Data'!$J$3:$J$10178,'ER Variance'!AL$3)</f>
        <v>0</v>
      </c>
      <c r="AM61" s="12">
        <f>SUMIFS('Raw Data'!$O$3:$O$10178,'Raw Data'!$B$3:$B$10178,'ER Variance'!$C61,'Raw Data'!$I$3:$I$10178,'ER Variance'!AM$2,'Raw Data'!$J$3:$J$10178,'ER Variance'!AM$3)</f>
        <v>0</v>
      </c>
      <c r="AN61" s="12">
        <f>SUMIFS('Raw Data'!$O$3:$O$10178,'Raw Data'!$B$3:$B$10178,'ER Variance'!$C61,'Raw Data'!$I$3:$I$10178,'ER Variance'!AN$2,'Raw Data'!$J$3:$J$10178,'ER Variance'!AN$3)</f>
        <v>0</v>
      </c>
      <c r="AO61" s="12">
        <f>SUMIFS('Raw Data'!$O$3:$O$10178,'Raw Data'!$B$3:$B$10178,'ER Variance'!$C61,'Raw Data'!$I$3:$I$10178,'ER Variance'!AO$2,'Raw Data'!$J$3:$J$10178,'ER Variance'!AO$3)</f>
        <v>0</v>
      </c>
    </row>
    <row r="62" spans="2:41" ht="52.5" customHeight="1">
      <c r="B62" s="150"/>
      <c r="C62" s="148"/>
      <c r="D62" s="200"/>
      <c r="E62" s="148"/>
      <c r="F62" s="128">
        <f>F61-F60</f>
        <v>-3070596.2300000004</v>
      </c>
      <c r="G62" s="128">
        <f>G61-G60</f>
        <v>-2001721.682337001</v>
      </c>
      <c r="H62" s="128">
        <f>H61-H60</f>
        <v>0</v>
      </c>
      <c r="I62" s="148"/>
      <c r="J62" s="204"/>
      <c r="K62" s="204"/>
      <c r="L62" s="209"/>
      <c r="M62" s="205"/>
      <c r="N62" s="153"/>
      <c r="O62" s="153"/>
      <c r="P62" s="153"/>
      <c r="Q62" s="153"/>
      <c r="R62" s="153"/>
      <c r="S62" s="154"/>
      <c r="U62" s="12"/>
      <c r="V62" s="12"/>
      <c r="W62" s="12"/>
      <c r="X62" s="12"/>
      <c r="Y62" s="12"/>
      <c r="Z62" s="12"/>
      <c r="AA62" s="12"/>
      <c r="AB62" s="12"/>
      <c r="AC62" s="12"/>
      <c r="AD62" s="12"/>
      <c r="AE62" s="12"/>
      <c r="AF62" s="12"/>
      <c r="AG62" s="12"/>
      <c r="AH62" s="12"/>
      <c r="AI62" s="12"/>
      <c r="AJ62" s="12"/>
      <c r="AK62" s="12"/>
      <c r="AL62" s="12"/>
      <c r="AM62" s="12"/>
      <c r="AN62" s="12"/>
      <c r="AO62" s="12"/>
    </row>
    <row r="63" spans="2:41" ht="52.5" customHeight="1">
      <c r="B63" s="150"/>
      <c r="C63" s="148"/>
      <c r="D63" s="200"/>
      <c r="E63" s="148"/>
      <c r="F63" s="167">
        <f>IFERROR(F62/F60,"")</f>
        <v>-0.26720554228102583</v>
      </c>
      <c r="G63" s="167">
        <f>IFERROR(G62/G60,"")</f>
        <v>-0.26720554228102589</v>
      </c>
      <c r="H63" s="167" t="str">
        <f>IFERROR(H62/H60,"")</f>
        <v/>
      </c>
      <c r="I63" s="148"/>
      <c r="J63" s="204"/>
      <c r="K63" s="204"/>
      <c r="L63" s="209"/>
      <c r="M63" s="205"/>
      <c r="N63" s="153"/>
      <c r="O63" s="153"/>
      <c r="P63" s="153"/>
      <c r="Q63" s="153"/>
      <c r="R63" s="153"/>
      <c r="S63" s="154"/>
      <c r="U63" s="12"/>
      <c r="V63" s="12"/>
      <c r="W63" s="12"/>
      <c r="X63" s="12"/>
      <c r="Y63" s="12"/>
      <c r="Z63" s="12"/>
      <c r="AA63" s="12"/>
      <c r="AB63" s="12"/>
      <c r="AC63" s="12"/>
      <c r="AD63" s="12"/>
      <c r="AE63" s="12"/>
      <c r="AF63" s="12"/>
      <c r="AG63" s="12"/>
      <c r="AH63" s="12"/>
      <c r="AI63" s="12"/>
      <c r="AJ63" s="12"/>
      <c r="AK63" s="12"/>
      <c r="AL63" s="12"/>
      <c r="AM63" s="12"/>
      <c r="AN63" s="12"/>
      <c r="AO63" s="12"/>
    </row>
    <row r="64" spans="2:41" ht="26.25" customHeight="1">
      <c r="B64" s="150"/>
      <c r="C64" s="159">
        <v>7000</v>
      </c>
      <c r="D64" s="199" t="s">
        <v>2236</v>
      </c>
      <c r="E64" s="159" t="s">
        <v>3369</v>
      </c>
      <c r="F64" s="160">
        <f t="shared" ref="F64" si="9">SUM(U64:AC64)</f>
        <v>3032325</v>
      </c>
      <c r="G64" s="160">
        <f>F64*0.7129*0.6768</f>
        <v>1463068.6725239998</v>
      </c>
      <c r="H64" s="160">
        <f>F64*0.19822*0.72185</f>
        <v>433880.54708377499</v>
      </c>
      <c r="I64" s="159"/>
      <c r="J64" s="206" t="s">
        <v>3639</v>
      </c>
      <c r="K64" s="206" t="s">
        <v>3638</v>
      </c>
      <c r="L64" s="206" t="s">
        <v>3638</v>
      </c>
      <c r="M64" s="207" t="s">
        <v>3617</v>
      </c>
      <c r="N64" s="161"/>
      <c r="O64" s="161"/>
      <c r="P64" s="161"/>
      <c r="Q64" s="161"/>
      <c r="R64" s="161"/>
      <c r="S64" s="162"/>
      <c r="U64" s="12">
        <f>SUMIFS('CAP14.3 ADDS'!$L$5:$L$277,'CAP14.3 ADDS'!$E$5:$E$277,'ER Variance'!$C64,'CAP14.3 ADDS'!$B$5:$B$277,'ER Variance'!U$2,'CAP14.3 ADDS'!$C$5:$C$277,'ER Variance'!U$3)+SUMIFS(CAP15.3!$W$9:$W$212,CAP15.3!$E$9:$E$212,'ER Variance'!$C64,CAP15.3!$B$9:$B$212,'ER Variance'!U$2,CAP15.3!$C$9:$C$212,'ER Variance'!U$3)</f>
        <v>3032325</v>
      </c>
      <c r="V64" s="12">
        <f>SUMIFS('CAP14.3 ADDS'!$L$5:$L$277,'CAP14.3 ADDS'!$E$5:$E$277,'ER Variance'!$C64,'CAP14.3 ADDS'!$B$5:$B$277,'ER Variance'!V$2,'CAP14.3 ADDS'!$C$5:$C$277,'ER Variance'!V$3)+SUMIFS(CAP15.3!$W$9:$W$212,CAP15.3!$E$9:$E$212,'ER Variance'!$C64,CAP15.3!$B$9:$B$212,'ER Variance'!V$2,CAP15.3!$C$9:$C$212,'ER Variance'!V$3)</f>
        <v>0</v>
      </c>
      <c r="W64" s="12">
        <f>SUMIFS('CAP14.3 ADDS'!$L$5:$L$277,'CAP14.3 ADDS'!$E$5:$E$277,'ER Variance'!$C64,'CAP14.3 ADDS'!$B$5:$B$277,'ER Variance'!W$2,'CAP14.3 ADDS'!$C$5:$C$277,'ER Variance'!W$3)+SUMIFS(CAP15.3!$W$9:$W$212,CAP15.3!$E$9:$E$212,'ER Variance'!$C64,CAP15.3!$B$9:$B$212,'ER Variance'!W$2,CAP15.3!$C$9:$C$212,'ER Variance'!W$3)</f>
        <v>0</v>
      </c>
      <c r="X64" s="12">
        <f>SUMIFS('CAP14.3 ADDS'!$L$5:$L$277,'CAP14.3 ADDS'!$E$5:$E$277,'ER Variance'!$C64,'CAP14.3 ADDS'!$B$5:$B$277,'ER Variance'!X$2,'CAP14.3 ADDS'!$C$5:$C$277,'ER Variance'!X$3)+SUMIFS(CAP15.3!$W$9:$W$212,CAP15.3!$E$9:$E$212,'ER Variance'!$C64,CAP15.3!$B$9:$B$212,'ER Variance'!X$2,CAP15.3!$C$9:$C$212,'ER Variance'!X$3)</f>
        <v>0</v>
      </c>
      <c r="Y64" s="12">
        <f>SUMIFS('CAP14.3 ADDS'!$L$5:$L$277,'CAP14.3 ADDS'!$E$5:$E$277,'ER Variance'!$C64,'CAP14.3 ADDS'!$B$5:$B$277,'ER Variance'!Y$2,'CAP14.3 ADDS'!$C$5:$C$277,'ER Variance'!Y$3)+SUMIFS(CAP15.3!$W$9:$W$212,CAP15.3!$E$9:$E$212,'ER Variance'!$C64,CAP15.3!$B$9:$B$212,'ER Variance'!Y$2,CAP15.3!$C$9:$C$212,'ER Variance'!Y$3)</f>
        <v>0</v>
      </c>
      <c r="Z64" s="12">
        <f>SUMIFS('CAP14.3 ADDS'!$L$5:$L$277,'CAP14.3 ADDS'!$E$5:$E$277,'ER Variance'!$C64,'CAP14.3 ADDS'!$B$5:$B$277,'ER Variance'!Z$2,'CAP14.3 ADDS'!$C$5:$C$277,'ER Variance'!Z$3)+SUMIFS(CAP15.3!$W$9:$W$212,CAP15.3!$E$9:$E$212,'ER Variance'!$C64,CAP15.3!$B$9:$B$212,'ER Variance'!Z$2,CAP15.3!$C$9:$C$212,'ER Variance'!Z$3)</f>
        <v>0</v>
      </c>
      <c r="AA64" s="12">
        <f>SUMIFS('CAP14.3 ADDS'!$L$5:$L$277,'CAP14.3 ADDS'!$E$5:$E$277,'ER Variance'!$C64,'CAP14.3 ADDS'!$B$5:$B$277,'ER Variance'!AA$2,'CAP14.3 ADDS'!$C$5:$C$277,'ER Variance'!AA$3)+SUMIFS(CAP15.3!$W$9:$W$212,CAP15.3!$E$9:$E$212,'ER Variance'!$C64,CAP15.3!$B$9:$B$212,'ER Variance'!AA$2,CAP15.3!$C$9:$C$212,'ER Variance'!AA$3)</f>
        <v>0</v>
      </c>
      <c r="AB64" s="12">
        <f>SUMIFS('CAP14.3 ADDS'!$L$5:$L$277,'CAP14.3 ADDS'!$E$5:$E$277,'ER Variance'!$C64,'CAP14.3 ADDS'!$B$5:$B$277,'ER Variance'!AB$2,'CAP14.3 ADDS'!$C$5:$C$277,'ER Variance'!AB$3)+SUMIFS(CAP15.3!$W$9:$W$212,CAP15.3!$E$9:$E$212,'ER Variance'!$C64,CAP15.3!$B$9:$B$212,'ER Variance'!AB$2,CAP15.3!$C$9:$C$212,'ER Variance'!AB$3)</f>
        <v>0</v>
      </c>
      <c r="AC64" s="12">
        <f>SUMIFS('CAP14.3 ADDS'!$L$5:$L$277,'CAP14.3 ADDS'!$E$5:$E$277,'ER Variance'!$C64,'CAP14.3 ADDS'!$B$5:$B$277,'ER Variance'!AC$2,'CAP14.3 ADDS'!$C$5:$C$277,'ER Variance'!AC$3)+SUMIFS(CAP15.3!$W$9:$W$212,CAP15.3!$E$9:$E$212,'ER Variance'!$C64,CAP15.3!$B$9:$B$212,'ER Variance'!AC$2,CAP15.3!$C$9:$C$212,'ER Variance'!AC$3)</f>
        <v>0</v>
      </c>
      <c r="AD64" s="12">
        <f>SUMIFS('CAP14.3 ADDS'!$L$5:$L$277,'CAP14.3 ADDS'!$E$5:$E$277,'ER Variance'!$C64,'CAP14.3 ADDS'!$B$5:$B$277,'ER Variance'!AD$2,'CAP14.3 ADDS'!$C$5:$C$277,'ER Variance'!AD$3)+SUMIFS(CAP15.3!$W$9:$W$212,CAP15.3!$E$9:$E$212,'ER Variance'!$C64,CAP15.3!$B$9:$B$212,'ER Variance'!AD$2,CAP15.3!$C$9:$C$212,'ER Variance'!AD$3)</f>
        <v>0</v>
      </c>
      <c r="AE64" s="12"/>
      <c r="AF64" s="12"/>
      <c r="AG64" s="12"/>
      <c r="AH64" s="12"/>
      <c r="AI64" s="12"/>
      <c r="AJ64" s="12"/>
      <c r="AK64" s="12"/>
      <c r="AL64" s="12"/>
      <c r="AM64" s="12"/>
      <c r="AN64" s="12"/>
      <c r="AO64" s="12"/>
    </row>
    <row r="65" spans="2:41" ht="26.25" customHeight="1">
      <c r="B65" s="150"/>
      <c r="C65" s="159">
        <f>C64</f>
        <v>7000</v>
      </c>
      <c r="D65" s="199" t="s">
        <v>2236</v>
      </c>
      <c r="E65" s="159" t="s">
        <v>3611</v>
      </c>
      <c r="F65" s="160">
        <f>SUMIFS('Raw Data'!$O$3:$O$10178,'Raw Data'!$B$3:$B$10178,'ER Variance'!$C65)</f>
        <v>2741392.6099999985</v>
      </c>
      <c r="G65" s="160">
        <f>(AG65*0.78641*0.6768)+(AH65*0.78641)+(AI65*0.679)+AJ65</f>
        <v>1016586.8073559302</v>
      </c>
      <c r="H65" s="160">
        <f>(AG65*0.21359*0.7027)+(AH65*0.21359)+(AM65*0.679)+AN65</f>
        <v>437093.06332506088</v>
      </c>
      <c r="I65" s="159"/>
      <c r="J65" s="206"/>
      <c r="K65" s="206"/>
      <c r="L65" s="206"/>
      <c r="M65" s="207"/>
      <c r="N65" s="163">
        <f>((F65*0.2)-Q65)*-0.35</f>
        <v>-106311.20541579995</v>
      </c>
      <c r="O65" s="163">
        <f>((G65*0.2)-R65)*-0.35</f>
        <v>-39423.236389262973</v>
      </c>
      <c r="P65" s="163">
        <f>((H65*0.2)-S65)*-0.35</f>
        <v>-16950.468995745865</v>
      </c>
      <c r="Q65" s="163">
        <f>F65*0.0892</f>
        <v>244532.22081199987</v>
      </c>
      <c r="R65" s="163">
        <f>G65*0.0892</f>
        <v>90679.543216148973</v>
      </c>
      <c r="S65" s="164">
        <f>H65*0.0892</f>
        <v>38988.701248595433</v>
      </c>
      <c r="U65" s="12"/>
      <c r="V65" s="12"/>
      <c r="W65" s="12"/>
      <c r="X65" s="12"/>
      <c r="Y65" s="12"/>
      <c r="Z65" s="12"/>
      <c r="AA65" s="12"/>
      <c r="AB65" s="12"/>
      <c r="AC65" s="12"/>
      <c r="AD65" s="12"/>
      <c r="AE65" s="12"/>
      <c r="AF65" s="12">
        <f>SUMIFS('Raw Data'!$O$3:$O$10178,'Raw Data'!$B$3:$B$10178,'ER Variance'!$C65,'Raw Data'!$I$3:$I$10178,'ER Variance'!AF$2,'Raw Data'!$J$3:$J$10178,'ER Variance'!AF$3)</f>
        <v>0</v>
      </c>
      <c r="AG65" s="12">
        <f>SUMIFS('Raw Data'!$O$3:$O$10178,'Raw Data'!$B$3:$B$10178,'ER Variance'!$C65,'Raw Data'!$I$3:$I$10178,'ER Variance'!AG$2,'Raw Data'!$J$3:$J$10178,'ER Variance'!AG$3)</f>
        <v>59545.73000000001</v>
      </c>
      <c r="AH65" s="12">
        <f>SUMIFS('Raw Data'!$O$3:$O$10178,'Raw Data'!$B$3:$B$10178,'ER Variance'!$C65,'Raw Data'!$I$3:$I$10178,'ER Variance'!AH$2,'Raw Data'!$J$3:$J$10178,'ER Variance'!AH$3)</f>
        <v>217803.61000000002</v>
      </c>
      <c r="AI65" s="12">
        <f>SUMIFS('Raw Data'!$O$3:$O$10178,'Raw Data'!$B$3:$B$10178,'ER Variance'!$C65,'Raw Data'!$I$3:$I$10178,'ER Variance'!AI$2,'Raw Data'!$J$3:$J$10178,'ER Variance'!AI$3)</f>
        <v>767597.96</v>
      </c>
      <c r="AJ65" s="12">
        <f>SUMIFS('Raw Data'!$O$3:$O$10178,'Raw Data'!$B$3:$B$10178,'ER Variance'!$C65,'Raw Data'!$I$3:$I$10178,'ER Variance'!AJ$2,'Raw Data'!$J$3:$J$10178,'ER Variance'!AJ$3)</f>
        <v>292412.09999999998</v>
      </c>
      <c r="AK65" s="12">
        <f>SUMIFS('Raw Data'!$O$3:$O$10178,'Raw Data'!$B$3:$B$10178,'ER Variance'!$C65,'Raw Data'!$I$3:$I$10178,'ER Variance'!AK$2,'Raw Data'!$J$3:$J$10178,'ER Variance'!AK$3)</f>
        <v>348678.47000000015</v>
      </c>
      <c r="AL65" s="12">
        <f>SUMIFS('Raw Data'!$O$3:$O$10178,'Raw Data'!$B$3:$B$10178,'ER Variance'!$C65,'Raw Data'!$I$3:$I$10178,'ER Variance'!AL$2,'Raw Data'!$J$3:$J$10178,'ER Variance'!AL$3)</f>
        <v>0</v>
      </c>
      <c r="AM65" s="12">
        <f>SUMIFS('Raw Data'!$O$3:$O$10178,'Raw Data'!$B$3:$B$10178,'ER Variance'!$C65,'Raw Data'!$I$3:$I$10178,'ER Variance'!AM$2,'Raw Data'!$J$3:$J$10178,'ER Variance'!AM$3)</f>
        <v>64975.670000000006</v>
      </c>
      <c r="AN65" s="12">
        <f>SUMIFS('Raw Data'!$O$3:$O$10178,'Raw Data'!$B$3:$B$10178,'ER Variance'!$C65,'Raw Data'!$I$3:$I$10178,'ER Variance'!AN$2,'Raw Data'!$J$3:$J$10178,'ER Variance'!AN$3)</f>
        <v>337516.71</v>
      </c>
      <c r="AO65" s="12">
        <f>SUMIFS('Raw Data'!$O$3:$O$10178,'Raw Data'!$B$3:$B$10178,'ER Variance'!$C65,'Raw Data'!$I$3:$I$10178,'ER Variance'!AO$2,'Raw Data'!$J$3:$J$10178,'ER Variance'!AO$3)</f>
        <v>502435.84000000008</v>
      </c>
    </row>
    <row r="66" spans="2:41" ht="26.25" customHeight="1">
      <c r="B66" s="150"/>
      <c r="C66" s="159"/>
      <c r="D66" s="199"/>
      <c r="E66" s="159"/>
      <c r="F66" s="127">
        <f>F65-F64</f>
        <v>-290932.39000000153</v>
      </c>
      <c r="G66" s="127">
        <f>G65-G64</f>
        <v>-446481.86516806961</v>
      </c>
      <c r="H66" s="127">
        <f>H65-H64</f>
        <v>3212.5162412858917</v>
      </c>
      <c r="I66" s="159"/>
      <c r="J66" s="206"/>
      <c r="K66" s="206"/>
      <c r="L66" s="206"/>
      <c r="M66" s="207"/>
      <c r="N66" s="161"/>
      <c r="O66" s="161"/>
      <c r="P66" s="161"/>
      <c r="Q66" s="161"/>
      <c r="R66" s="161"/>
      <c r="S66" s="162"/>
      <c r="U66" s="12"/>
      <c r="V66" s="12"/>
      <c r="W66" s="12"/>
      <c r="X66" s="12"/>
      <c r="Y66" s="12"/>
      <c r="Z66" s="12"/>
      <c r="AA66" s="12"/>
      <c r="AB66" s="12"/>
      <c r="AC66" s="12"/>
      <c r="AD66" s="12"/>
      <c r="AE66" s="12"/>
      <c r="AF66" s="12"/>
      <c r="AG66" s="12"/>
      <c r="AH66" s="12"/>
      <c r="AI66" s="12"/>
      <c r="AJ66" s="12"/>
      <c r="AK66" s="12"/>
      <c r="AL66" s="12"/>
      <c r="AM66" s="12"/>
      <c r="AN66" s="12"/>
      <c r="AO66" s="12"/>
    </row>
    <row r="67" spans="2:41" ht="26.25" customHeight="1">
      <c r="B67" s="150"/>
      <c r="C67" s="159"/>
      <c r="D67" s="199"/>
      <c r="E67" s="159"/>
      <c r="F67" s="165">
        <f>IFERROR(F66/F64,"")</f>
        <v>-9.5943670286002175E-2</v>
      </c>
      <c r="G67" s="165">
        <f>IFERROR(G66/G64,"")</f>
        <v>-0.30516808510281707</v>
      </c>
      <c r="H67" s="165">
        <f>IFERROR(H66/H64,"")</f>
        <v>7.4041490518025211E-3</v>
      </c>
      <c r="I67" s="159"/>
      <c r="J67" s="206"/>
      <c r="K67" s="206"/>
      <c r="L67" s="206"/>
      <c r="M67" s="207"/>
      <c r="N67" s="161"/>
      <c r="O67" s="161"/>
      <c r="P67" s="161"/>
      <c r="Q67" s="161"/>
      <c r="R67" s="161"/>
      <c r="S67" s="162"/>
      <c r="U67" s="12"/>
      <c r="V67" s="12"/>
      <c r="W67" s="12"/>
      <c r="X67" s="12"/>
      <c r="Y67" s="12"/>
      <c r="Z67" s="12"/>
      <c r="AA67" s="12"/>
      <c r="AB67" s="12"/>
      <c r="AC67" s="12"/>
      <c r="AD67" s="12"/>
      <c r="AE67" s="12"/>
      <c r="AF67" s="12"/>
      <c r="AG67" s="12"/>
      <c r="AH67" s="12"/>
      <c r="AI67" s="12"/>
      <c r="AJ67" s="12"/>
      <c r="AK67" s="12"/>
      <c r="AL67" s="12"/>
      <c r="AM67" s="12"/>
      <c r="AN67" s="12"/>
      <c r="AO67" s="12"/>
    </row>
    <row r="68" spans="2:41" ht="42.75" customHeight="1">
      <c r="B68" s="150"/>
      <c r="C68" s="148">
        <v>7001</v>
      </c>
      <c r="D68" s="200" t="s">
        <v>2296</v>
      </c>
      <c r="E68" s="148" t="s">
        <v>3369</v>
      </c>
      <c r="F68" s="166">
        <f t="shared" ref="F68" si="10">SUM(U68:AC68)</f>
        <v>1307177</v>
      </c>
      <c r="G68" s="166">
        <f>F68*0.7129*0.6768</f>
        <v>630700.77189743996</v>
      </c>
      <c r="H68" s="166">
        <f>F68*0.19822*0.72185</f>
        <v>187037.56091293899</v>
      </c>
      <c r="I68" s="148"/>
      <c r="J68" s="204" t="s">
        <v>3625</v>
      </c>
      <c r="K68" s="204" t="s">
        <v>3640</v>
      </c>
      <c r="L68" s="204" t="s">
        <v>3641</v>
      </c>
      <c r="M68" s="204" t="s">
        <v>3642</v>
      </c>
      <c r="N68" s="174"/>
      <c r="O68" s="174"/>
      <c r="P68" s="174"/>
      <c r="Q68" s="174"/>
      <c r="R68" s="174"/>
      <c r="S68" s="175"/>
      <c r="U68" s="12">
        <f>SUMIFS('CAP14.3 ADDS'!$L$5:$L$277,'CAP14.3 ADDS'!$E$5:$E$277,'ER Variance'!$C68,'CAP14.3 ADDS'!$B$5:$B$277,'ER Variance'!U$2,'CAP14.3 ADDS'!$C$5:$C$277,'ER Variance'!U$3)+SUMIFS(CAP15.3!$W$9:$W$212,CAP15.3!$E$9:$E$212,'ER Variance'!$C68,CAP15.3!$B$9:$B$212,'ER Variance'!U$2,CAP15.3!$C$9:$C$212,'ER Variance'!U$3)</f>
        <v>1307177</v>
      </c>
      <c r="V68" s="12">
        <f>SUMIFS('CAP14.3 ADDS'!$L$5:$L$277,'CAP14.3 ADDS'!$E$5:$E$277,'ER Variance'!$C68,'CAP14.3 ADDS'!$B$5:$B$277,'ER Variance'!V$2,'CAP14.3 ADDS'!$C$5:$C$277,'ER Variance'!V$3)+SUMIFS(CAP15.3!$W$9:$W$212,CAP15.3!$E$9:$E$212,'ER Variance'!$C68,CAP15.3!$B$9:$B$212,'ER Variance'!V$2,CAP15.3!$C$9:$C$212,'ER Variance'!V$3)</f>
        <v>0</v>
      </c>
      <c r="W68" s="12">
        <f>SUMIFS('CAP14.3 ADDS'!$L$5:$L$277,'CAP14.3 ADDS'!$E$5:$E$277,'ER Variance'!$C68,'CAP14.3 ADDS'!$B$5:$B$277,'ER Variance'!W$2,'CAP14.3 ADDS'!$C$5:$C$277,'ER Variance'!W$3)+SUMIFS(CAP15.3!$W$9:$W$212,CAP15.3!$E$9:$E$212,'ER Variance'!$C68,CAP15.3!$B$9:$B$212,'ER Variance'!W$2,CAP15.3!$C$9:$C$212,'ER Variance'!W$3)</f>
        <v>0</v>
      </c>
      <c r="X68" s="12">
        <f>SUMIFS('CAP14.3 ADDS'!$L$5:$L$277,'CAP14.3 ADDS'!$E$5:$E$277,'ER Variance'!$C68,'CAP14.3 ADDS'!$B$5:$B$277,'ER Variance'!X$2,'CAP14.3 ADDS'!$C$5:$C$277,'ER Variance'!X$3)+SUMIFS(CAP15.3!$W$9:$W$212,CAP15.3!$E$9:$E$212,'ER Variance'!$C68,CAP15.3!$B$9:$B$212,'ER Variance'!X$2,CAP15.3!$C$9:$C$212,'ER Variance'!X$3)</f>
        <v>0</v>
      </c>
      <c r="Y68" s="12">
        <f>SUMIFS('CAP14.3 ADDS'!$L$5:$L$277,'CAP14.3 ADDS'!$E$5:$E$277,'ER Variance'!$C68,'CAP14.3 ADDS'!$B$5:$B$277,'ER Variance'!Y$2,'CAP14.3 ADDS'!$C$5:$C$277,'ER Variance'!Y$3)+SUMIFS(CAP15.3!$W$9:$W$212,CAP15.3!$E$9:$E$212,'ER Variance'!$C68,CAP15.3!$B$9:$B$212,'ER Variance'!Y$2,CAP15.3!$C$9:$C$212,'ER Variance'!Y$3)</f>
        <v>0</v>
      </c>
      <c r="Z68" s="12">
        <f>SUMIFS('CAP14.3 ADDS'!$L$5:$L$277,'CAP14.3 ADDS'!$E$5:$E$277,'ER Variance'!$C68,'CAP14.3 ADDS'!$B$5:$B$277,'ER Variance'!Z$2,'CAP14.3 ADDS'!$C$5:$C$277,'ER Variance'!Z$3)+SUMIFS(CAP15.3!$W$9:$W$212,CAP15.3!$E$9:$E$212,'ER Variance'!$C68,CAP15.3!$B$9:$B$212,'ER Variance'!Z$2,CAP15.3!$C$9:$C$212,'ER Variance'!Z$3)</f>
        <v>0</v>
      </c>
      <c r="AA68" s="12">
        <f>SUMIFS('CAP14.3 ADDS'!$L$5:$L$277,'CAP14.3 ADDS'!$E$5:$E$277,'ER Variance'!$C68,'CAP14.3 ADDS'!$B$5:$B$277,'ER Variance'!AA$2,'CAP14.3 ADDS'!$C$5:$C$277,'ER Variance'!AA$3)+SUMIFS(CAP15.3!$W$9:$W$212,CAP15.3!$E$9:$E$212,'ER Variance'!$C68,CAP15.3!$B$9:$B$212,'ER Variance'!AA$2,CAP15.3!$C$9:$C$212,'ER Variance'!AA$3)</f>
        <v>0</v>
      </c>
      <c r="AB68" s="12">
        <f>SUMIFS('CAP14.3 ADDS'!$L$5:$L$277,'CAP14.3 ADDS'!$E$5:$E$277,'ER Variance'!$C68,'CAP14.3 ADDS'!$B$5:$B$277,'ER Variance'!AB$2,'CAP14.3 ADDS'!$C$5:$C$277,'ER Variance'!AB$3)+SUMIFS(CAP15.3!$W$9:$W$212,CAP15.3!$E$9:$E$212,'ER Variance'!$C68,CAP15.3!$B$9:$B$212,'ER Variance'!AB$2,CAP15.3!$C$9:$C$212,'ER Variance'!AB$3)</f>
        <v>0</v>
      </c>
      <c r="AC68" s="12">
        <f>SUMIFS('CAP14.3 ADDS'!$L$5:$L$277,'CAP14.3 ADDS'!$E$5:$E$277,'ER Variance'!$C68,'CAP14.3 ADDS'!$B$5:$B$277,'ER Variance'!AC$2,'CAP14.3 ADDS'!$C$5:$C$277,'ER Variance'!AC$3)+SUMIFS(CAP15.3!$W$9:$W$212,CAP15.3!$E$9:$E$212,'ER Variance'!$C68,CAP15.3!$B$9:$B$212,'ER Variance'!AC$2,CAP15.3!$C$9:$C$212,'ER Variance'!AC$3)</f>
        <v>0</v>
      </c>
      <c r="AD68" s="12">
        <f>SUMIFS('CAP14.3 ADDS'!$L$5:$L$277,'CAP14.3 ADDS'!$E$5:$E$277,'ER Variance'!$C68,'CAP14.3 ADDS'!$B$5:$B$277,'ER Variance'!AD$2,'CAP14.3 ADDS'!$C$5:$C$277,'ER Variance'!AD$3)+SUMIFS(CAP15.3!$W$9:$W$212,CAP15.3!$E$9:$E$212,'ER Variance'!$C68,CAP15.3!$B$9:$B$212,'ER Variance'!AD$2,CAP15.3!$C$9:$C$212,'ER Variance'!AD$3)</f>
        <v>0</v>
      </c>
      <c r="AE68" s="12"/>
      <c r="AF68" s="12"/>
      <c r="AG68" s="12"/>
      <c r="AH68" s="12"/>
      <c r="AI68" s="12"/>
      <c r="AJ68" s="12"/>
      <c r="AK68" s="12"/>
      <c r="AL68" s="12"/>
      <c r="AM68" s="12"/>
      <c r="AN68" s="12"/>
      <c r="AO68" s="12"/>
    </row>
    <row r="69" spans="2:41" ht="42.75" customHeight="1">
      <c r="B69" s="150"/>
      <c r="C69" s="148">
        <v>7001</v>
      </c>
      <c r="D69" s="200" t="s">
        <v>2296</v>
      </c>
      <c r="E69" s="148" t="s">
        <v>3611</v>
      </c>
      <c r="F69" s="166">
        <f>SUMIFS('Raw Data'!$O$3:$O$10178,'Raw Data'!$B$3:$B$10178,'ER Variance'!$C69)</f>
        <v>2485314.41</v>
      </c>
      <c r="G69" s="166">
        <f>(AF69*0.7129*0.6768)+(AG69*0.78641*0.6768)+(AH69*0.78641)</f>
        <v>1419833.0649681368</v>
      </c>
      <c r="H69" s="166">
        <f>(AF69*0.19822*0.72185)+(AG69*0.21359*0.7027)+(AH69*0.21359)</f>
        <v>420692.79877733556</v>
      </c>
      <c r="I69" s="148"/>
      <c r="J69" s="204"/>
      <c r="K69" s="204"/>
      <c r="L69" s="204"/>
      <c r="M69" s="204"/>
      <c r="N69" s="190" t="s">
        <v>3655</v>
      </c>
      <c r="O69" s="156">
        <f>((G69*0.1428)-R69)*-0.35</f>
        <v>-52029.782665757368</v>
      </c>
      <c r="P69" s="156">
        <f>((H69*0.1428)-S69)*-0.35</f>
        <v>-15696.048322382389</v>
      </c>
      <c r="Q69" s="191" t="s">
        <v>3655</v>
      </c>
      <c r="R69" s="176">
        <f>G69*0.0381</f>
        <v>54095.639775286014</v>
      </c>
      <c r="S69" s="177">
        <f>H69*0.0362</f>
        <v>15229.079315739549</v>
      </c>
      <c r="U69" s="12"/>
      <c r="V69" s="12"/>
      <c r="W69" s="12"/>
      <c r="X69" s="12"/>
      <c r="Y69" s="12"/>
      <c r="Z69" s="12"/>
      <c r="AA69" s="12"/>
      <c r="AB69" s="12"/>
      <c r="AC69" s="12"/>
      <c r="AD69" s="12"/>
      <c r="AE69" s="12"/>
      <c r="AF69" s="12">
        <f>SUMIFS('Raw Data'!$O$3:$O$10178,'Raw Data'!$B$3:$B$10178,'ER Variance'!$C69,'Raw Data'!$I$3:$I$10178,'ER Variance'!AF$2,'Raw Data'!$J$3:$J$10178,'ER Variance'!AF$3)</f>
        <v>2895304.21</v>
      </c>
      <c r="AG69" s="12">
        <f>SUMIFS('Raw Data'!$O$3:$O$10178,'Raw Data'!$B$3:$B$10178,'ER Variance'!$C69,'Raw Data'!$I$3:$I$10178,'ER Variance'!AG$2,'Raw Data'!$J$3:$J$10178,'ER Variance'!AG$3)</f>
        <v>37026.270000000004</v>
      </c>
      <c r="AH69" s="12">
        <f>SUMIFS('Raw Data'!$O$3:$O$10178,'Raw Data'!$B$3:$B$10178,'ER Variance'!$C69,'Raw Data'!$I$3:$I$10178,'ER Variance'!AH$2,'Raw Data'!$J$3:$J$10178,'ER Variance'!AH$3)</f>
        <v>4029.3300000000017</v>
      </c>
      <c r="AI69" s="12">
        <f>SUMIFS('Raw Data'!$O$3:$O$10178,'Raw Data'!$B$3:$B$10178,'ER Variance'!$C69,'Raw Data'!$I$3:$I$10178,'ER Variance'!AI$2,'Raw Data'!$J$3:$J$10178,'ER Variance'!AI$3)</f>
        <v>0</v>
      </c>
      <c r="AJ69" s="12">
        <f>SUMIFS('Raw Data'!$O$3:$O$10178,'Raw Data'!$B$3:$B$10178,'ER Variance'!$C69,'Raw Data'!$I$3:$I$10178,'ER Variance'!AJ$2,'Raw Data'!$J$3:$J$10178,'ER Variance'!AJ$3)</f>
        <v>0</v>
      </c>
      <c r="AK69" s="12">
        <f>SUMIFS('Raw Data'!$O$3:$O$10178,'Raw Data'!$B$3:$B$10178,'ER Variance'!$C69,'Raw Data'!$I$3:$I$10178,'ER Variance'!AK$2,'Raw Data'!$J$3:$J$10178,'ER Variance'!AK$3)</f>
        <v>25219.88</v>
      </c>
      <c r="AL69" s="12">
        <f>SUMIFS('Raw Data'!$O$3:$O$10178,'Raw Data'!$B$3:$B$10178,'ER Variance'!$C69,'Raw Data'!$I$3:$I$10178,'ER Variance'!AL$2,'Raw Data'!$J$3:$J$10178,'ER Variance'!AL$3)</f>
        <v>0</v>
      </c>
      <c r="AM69" s="12">
        <f>SUMIFS('Raw Data'!$O$3:$O$10178,'Raw Data'!$B$3:$B$10178,'ER Variance'!$C69,'Raw Data'!$I$3:$I$10178,'ER Variance'!AM$2,'Raw Data'!$J$3:$J$10178,'ER Variance'!AM$3)</f>
        <v>0</v>
      </c>
      <c r="AN69" s="12">
        <f>SUMIFS('Raw Data'!$O$3:$O$10178,'Raw Data'!$B$3:$B$10178,'ER Variance'!$C69,'Raw Data'!$I$3:$I$10178,'ER Variance'!AN$2,'Raw Data'!$J$3:$J$10178,'ER Variance'!AN$3)</f>
        <v>7169.0400000000009</v>
      </c>
      <c r="AO69" s="12">
        <f>SUMIFS('Raw Data'!$O$3:$O$10178,'Raw Data'!$B$3:$B$10178,'ER Variance'!$C69,'Raw Data'!$I$3:$I$10178,'ER Variance'!AO$2,'Raw Data'!$J$3:$J$10178,'ER Variance'!AO$3)</f>
        <v>0</v>
      </c>
    </row>
    <row r="70" spans="2:41" ht="42.75" customHeight="1">
      <c r="B70" s="192"/>
      <c r="C70" s="148"/>
      <c r="D70" s="200"/>
      <c r="E70" s="148"/>
      <c r="F70" s="128">
        <f>F69-F68</f>
        <v>1178137.4100000001</v>
      </c>
      <c r="G70" s="128">
        <f>G69-G68</f>
        <v>789132.29307069688</v>
      </c>
      <c r="H70" s="128">
        <f>H69-H68</f>
        <v>233655.23786439656</v>
      </c>
      <c r="I70" s="148"/>
      <c r="J70" s="204"/>
      <c r="K70" s="204"/>
      <c r="L70" s="204"/>
      <c r="M70" s="204"/>
      <c r="N70" s="174"/>
      <c r="O70" s="174"/>
      <c r="P70" s="174"/>
      <c r="Q70" s="174"/>
      <c r="R70" s="174"/>
      <c r="S70" s="175"/>
    </row>
    <row r="71" spans="2:41" ht="42.75" customHeight="1" thickBot="1">
      <c r="B71" s="193"/>
      <c r="C71" s="194"/>
      <c r="D71" s="201"/>
      <c r="E71" s="194"/>
      <c r="F71" s="195">
        <f>IFERROR(F70/F68,"")</f>
        <v>0.90128376646773933</v>
      </c>
      <c r="G71" s="195">
        <f>IFERROR(G70/G68,"")</f>
        <v>1.2511991870512882</v>
      </c>
      <c r="H71" s="195">
        <f>IFERROR(H70/H68,"")</f>
        <v>1.2492423271770361</v>
      </c>
      <c r="I71" s="194"/>
      <c r="J71" s="208"/>
      <c r="K71" s="208"/>
      <c r="L71" s="208"/>
      <c r="M71" s="208"/>
      <c r="N71" s="196"/>
      <c r="O71" s="196"/>
      <c r="P71" s="196"/>
      <c r="Q71" s="196"/>
      <c r="R71" s="196"/>
      <c r="S71" s="197"/>
    </row>
    <row r="72" spans="2:41" ht="17.25">
      <c r="B72" s="132" t="s">
        <v>3658</v>
      </c>
    </row>
    <row r="73" spans="2:41" ht="17.25">
      <c r="B73" s="151" t="s">
        <v>3659</v>
      </c>
    </row>
  </sheetData>
  <mergeCells count="68">
    <mergeCell ref="J64:J67"/>
    <mergeCell ref="J68:J71"/>
    <mergeCell ref="J60:J63"/>
    <mergeCell ref="J44:J47"/>
    <mergeCell ref="J48:J51"/>
    <mergeCell ref="J52:J55"/>
    <mergeCell ref="J56:J59"/>
    <mergeCell ref="K44:K47"/>
    <mergeCell ref="L44:L47"/>
    <mergeCell ref="M44:M47"/>
    <mergeCell ref="K56:K59"/>
    <mergeCell ref="L56:L59"/>
    <mergeCell ref="M56:M59"/>
    <mergeCell ref="K48:K51"/>
    <mergeCell ref="L48:L51"/>
    <mergeCell ref="M48:M51"/>
    <mergeCell ref="K52:K55"/>
    <mergeCell ref="L52:L55"/>
    <mergeCell ref="M52:M55"/>
    <mergeCell ref="J24:J27"/>
    <mergeCell ref="J28:J31"/>
    <mergeCell ref="J32:J35"/>
    <mergeCell ref="J36:J39"/>
    <mergeCell ref="J40:J43"/>
    <mergeCell ref="J4:J7"/>
    <mergeCell ref="J8:J11"/>
    <mergeCell ref="J12:J15"/>
    <mergeCell ref="J16:J19"/>
    <mergeCell ref="J20:J23"/>
    <mergeCell ref="K36:K39"/>
    <mergeCell ref="L36:L39"/>
    <mergeCell ref="M36:M39"/>
    <mergeCell ref="K40:K43"/>
    <mergeCell ref="L40:L43"/>
    <mergeCell ref="M40:M43"/>
    <mergeCell ref="L28:L31"/>
    <mergeCell ref="M28:M31"/>
    <mergeCell ref="K32:K35"/>
    <mergeCell ref="L32:L35"/>
    <mergeCell ref="M32:M35"/>
    <mergeCell ref="L12:L15"/>
    <mergeCell ref="M12:M15"/>
    <mergeCell ref="K16:K19"/>
    <mergeCell ref="L16:L19"/>
    <mergeCell ref="M16:M19"/>
    <mergeCell ref="K12:K15"/>
    <mergeCell ref="K20:K23"/>
    <mergeCell ref="L20:L23"/>
    <mergeCell ref="M20:M23"/>
    <mergeCell ref="K68:K71"/>
    <mergeCell ref="K64:K67"/>
    <mergeCell ref="K60:K63"/>
    <mergeCell ref="M60:M63"/>
    <mergeCell ref="L60:L63"/>
    <mergeCell ref="L64:L67"/>
    <mergeCell ref="M64:M67"/>
    <mergeCell ref="L68:L71"/>
    <mergeCell ref="M68:M71"/>
    <mergeCell ref="K24:K27"/>
    <mergeCell ref="L24:L27"/>
    <mergeCell ref="M24:M27"/>
    <mergeCell ref="K28:K31"/>
    <mergeCell ref="K4:K7"/>
    <mergeCell ref="L4:L7"/>
    <mergeCell ref="M4:M7"/>
    <mergeCell ref="K8:K11"/>
    <mergeCell ref="L8:L11"/>
    <mergeCell ref="M8:M11"/>
  </mergeCells>
  <pageMargins left="0.7" right="0.7" top="0.75" bottom="0.75" header="0.3" footer="0.3"/>
  <pageSetup scale="38" fitToHeight="10" orientation="landscape" r:id="rId1"/>
  <headerFooter>
    <oddFooter>&amp;L&amp;F&amp;RPage &amp;P of &amp;N</oddFooter>
  </headerFooter>
  <rowBreaks count="1" manualBreakCount="1">
    <brk id="39" max="16383" man="1"/>
  </rowBreaks>
</worksheet>
</file>

<file path=xl/worksheets/sheet2.xml><?xml version="1.0" encoding="utf-8"?>
<worksheet xmlns="http://schemas.openxmlformats.org/spreadsheetml/2006/main" xmlns:r="http://schemas.openxmlformats.org/officeDocument/2006/relationships">
  <dimension ref="A3:H134"/>
  <sheetViews>
    <sheetView topLeftCell="A93" workbookViewId="0">
      <selection activeCell="A3" sqref="A3:H134"/>
    </sheetView>
  </sheetViews>
  <sheetFormatPr defaultRowHeight="12.75"/>
  <cols>
    <col min="1" max="1" width="29.85546875" bestFit="1" customWidth="1"/>
    <col min="2" max="2" width="48.28515625" customWidth="1"/>
    <col min="3" max="7" width="16.85546875" bestFit="1" customWidth="1"/>
    <col min="8" max="9" width="12.28515625" customWidth="1"/>
    <col min="10" max="10" width="12.28515625" bestFit="1" customWidth="1"/>
  </cols>
  <sheetData>
    <row r="3" spans="1:8">
      <c r="A3" s="5" t="s">
        <v>3365</v>
      </c>
      <c r="B3" s="3"/>
      <c r="C3" s="5" t="s">
        <v>7</v>
      </c>
      <c r="D3" s="3"/>
      <c r="E3" s="3"/>
      <c r="F3" s="3"/>
      <c r="G3" s="3"/>
      <c r="H3" s="4"/>
    </row>
    <row r="4" spans="1:8">
      <c r="A4" s="5" t="s">
        <v>2</v>
      </c>
      <c r="B4" s="5" t="s">
        <v>18</v>
      </c>
      <c r="C4" s="2" t="s">
        <v>26</v>
      </c>
      <c r="D4" s="8" t="s">
        <v>2401</v>
      </c>
      <c r="E4" s="8" t="s">
        <v>2663</v>
      </c>
      <c r="F4" s="8" t="s">
        <v>2895</v>
      </c>
      <c r="G4" s="8" t="s">
        <v>3202</v>
      </c>
      <c r="H4" s="6" t="s">
        <v>3366</v>
      </c>
    </row>
    <row r="5" spans="1:8">
      <c r="A5" s="2" t="s">
        <v>22</v>
      </c>
      <c r="B5" s="2" t="s">
        <v>33</v>
      </c>
      <c r="C5" s="9">
        <v>376919.25</v>
      </c>
      <c r="D5" s="10">
        <v>1492791.6599999985</v>
      </c>
      <c r="E5" s="10">
        <v>803781.83999999973</v>
      </c>
      <c r="F5" s="10">
        <v>1195165.6000000003</v>
      </c>
      <c r="G5" s="10">
        <v>1335882.2700000007</v>
      </c>
      <c r="H5" s="11">
        <v>5204540.6199999992</v>
      </c>
    </row>
    <row r="6" spans="1:8">
      <c r="A6" s="2" t="s">
        <v>209</v>
      </c>
      <c r="B6" s="2" t="s">
        <v>215</v>
      </c>
      <c r="C6" s="9">
        <v>1731237.079999998</v>
      </c>
      <c r="D6" s="10">
        <v>886553.2200000002</v>
      </c>
      <c r="E6" s="10">
        <v>784573.37</v>
      </c>
      <c r="F6" s="10">
        <v>979207.7300000001</v>
      </c>
      <c r="G6" s="10">
        <v>1103628.01</v>
      </c>
      <c r="H6" s="11">
        <v>5485199.4099999983</v>
      </c>
    </row>
    <row r="7" spans="1:8">
      <c r="A7" s="2" t="s">
        <v>432</v>
      </c>
      <c r="B7" s="2" t="s">
        <v>437</v>
      </c>
      <c r="C7" s="9">
        <v>105937.01999999997</v>
      </c>
      <c r="D7" s="10">
        <v>15613.17</v>
      </c>
      <c r="E7" s="10">
        <v>43988.979999999996</v>
      </c>
      <c r="F7" s="10">
        <v>40756.980000000003</v>
      </c>
      <c r="G7" s="10">
        <v>150834.51999999999</v>
      </c>
      <c r="H7" s="11">
        <v>357130.67</v>
      </c>
    </row>
    <row r="8" spans="1:8">
      <c r="A8" s="2" t="s">
        <v>442</v>
      </c>
      <c r="B8" s="2" t="s">
        <v>445</v>
      </c>
      <c r="C8" s="9">
        <v>336842.16000000044</v>
      </c>
      <c r="D8" s="10">
        <v>422267.71</v>
      </c>
      <c r="E8" s="10">
        <v>352309.44999999995</v>
      </c>
      <c r="F8" s="10">
        <v>1237964.6200000001</v>
      </c>
      <c r="G8" s="10">
        <v>840209.78</v>
      </c>
      <c r="H8" s="11">
        <v>3189593.7200000007</v>
      </c>
    </row>
    <row r="9" spans="1:8">
      <c r="A9" s="2" t="s">
        <v>449</v>
      </c>
      <c r="B9" s="2" t="s">
        <v>452</v>
      </c>
      <c r="C9" s="9">
        <v>103320.87000000013</v>
      </c>
      <c r="D9" s="10">
        <v>118447.79000000001</v>
      </c>
      <c r="E9" s="10">
        <v>78480.88</v>
      </c>
      <c r="F9" s="10">
        <v>28999.59</v>
      </c>
      <c r="G9" s="10">
        <v>60105.22</v>
      </c>
      <c r="H9" s="11">
        <v>389354.35000000021</v>
      </c>
    </row>
    <row r="10" spans="1:8">
      <c r="A10" s="2" t="s">
        <v>507</v>
      </c>
      <c r="B10" s="2" t="s">
        <v>510</v>
      </c>
      <c r="C10" s="9">
        <v>51475.780000000013</v>
      </c>
      <c r="D10" s="10">
        <v>59891.86</v>
      </c>
      <c r="E10" s="10">
        <v>33196.450000000012</v>
      </c>
      <c r="F10" s="10">
        <v>36991.210000000006</v>
      </c>
      <c r="G10" s="10">
        <v>49071.549999999996</v>
      </c>
      <c r="H10" s="11">
        <v>230626.85000000003</v>
      </c>
    </row>
    <row r="11" spans="1:8">
      <c r="A11" s="2" t="s">
        <v>556</v>
      </c>
      <c r="B11" s="2" t="s">
        <v>560</v>
      </c>
      <c r="C11" s="9">
        <v>2162.44</v>
      </c>
      <c r="D11" s="10">
        <v>1291.9100000000001</v>
      </c>
      <c r="E11" s="10">
        <v>1689.41</v>
      </c>
      <c r="F11" s="10"/>
      <c r="G11" s="10"/>
      <c r="H11" s="11">
        <v>5143.76</v>
      </c>
    </row>
    <row r="12" spans="1:8">
      <c r="A12" s="2" t="s">
        <v>563</v>
      </c>
      <c r="B12" s="2" t="s">
        <v>566</v>
      </c>
      <c r="C12" s="9">
        <v>0</v>
      </c>
      <c r="D12" s="10"/>
      <c r="E12" s="10"/>
      <c r="F12" s="10"/>
      <c r="G12" s="10"/>
      <c r="H12" s="11">
        <v>0</v>
      </c>
    </row>
    <row r="13" spans="1:8">
      <c r="A13" s="2" t="s">
        <v>568</v>
      </c>
      <c r="B13" s="2" t="s">
        <v>571</v>
      </c>
      <c r="C13" s="9">
        <v>191279.16000000003</v>
      </c>
      <c r="D13" s="10">
        <v>106496.45</v>
      </c>
      <c r="E13" s="10">
        <v>72784.170000000013</v>
      </c>
      <c r="F13" s="10">
        <v>299312.13</v>
      </c>
      <c r="G13" s="10">
        <v>76366.040000000008</v>
      </c>
      <c r="H13" s="11">
        <v>746237.95000000007</v>
      </c>
    </row>
    <row r="14" spans="1:8">
      <c r="A14" s="2" t="s">
        <v>576</v>
      </c>
      <c r="B14" s="2" t="s">
        <v>579</v>
      </c>
      <c r="C14" s="9">
        <v>0</v>
      </c>
      <c r="D14" s="10">
        <v>11883.31</v>
      </c>
      <c r="E14" s="10">
        <v>22896.690000000002</v>
      </c>
      <c r="F14" s="10">
        <v>36652.870000000003</v>
      </c>
      <c r="G14" s="10">
        <v>10229.59</v>
      </c>
      <c r="H14" s="11">
        <v>81662.459999999992</v>
      </c>
    </row>
    <row r="15" spans="1:8">
      <c r="A15" s="2" t="s">
        <v>581</v>
      </c>
      <c r="B15" s="2" t="s">
        <v>584</v>
      </c>
      <c r="C15" s="9">
        <v>141457.80000000002</v>
      </c>
      <c r="D15" s="10">
        <v>2332.3000000000002</v>
      </c>
      <c r="E15" s="10">
        <v>7298.83</v>
      </c>
      <c r="F15" s="10">
        <v>183746.77000000002</v>
      </c>
      <c r="G15" s="10"/>
      <c r="H15" s="11">
        <v>334835.7</v>
      </c>
    </row>
    <row r="16" spans="1:8">
      <c r="A16" s="2" t="s">
        <v>586</v>
      </c>
      <c r="B16" s="2" t="s">
        <v>591</v>
      </c>
      <c r="C16" s="9">
        <v>2395572.7400000002</v>
      </c>
      <c r="D16" s="10">
        <v>102224.66</v>
      </c>
      <c r="E16" s="10">
        <v>652138.85</v>
      </c>
      <c r="F16" s="10">
        <v>-10706.8</v>
      </c>
      <c r="G16" s="10">
        <v>14997.52</v>
      </c>
      <c r="H16" s="11">
        <v>3154226.9700000007</v>
      </c>
    </row>
    <row r="17" spans="1:8">
      <c r="A17" s="2" t="s">
        <v>603</v>
      </c>
      <c r="B17" s="2" t="s">
        <v>607</v>
      </c>
      <c r="C17" s="9">
        <v>4774.8400000000183</v>
      </c>
      <c r="D17" s="10">
        <v>444.59000000000003</v>
      </c>
      <c r="E17" s="10"/>
      <c r="F17" s="10">
        <v>1591.72</v>
      </c>
      <c r="G17" s="10">
        <v>108411.07</v>
      </c>
      <c r="H17" s="11">
        <v>115222.22000000003</v>
      </c>
    </row>
    <row r="18" spans="1:8">
      <c r="A18" s="2" t="s">
        <v>613</v>
      </c>
      <c r="B18" s="2" t="s">
        <v>617</v>
      </c>
      <c r="C18" s="9">
        <v>0</v>
      </c>
      <c r="D18" s="10"/>
      <c r="E18" s="10"/>
      <c r="F18" s="10">
        <v>367.32</v>
      </c>
      <c r="G18" s="10"/>
      <c r="H18" s="11">
        <v>367.32</v>
      </c>
    </row>
    <row r="19" spans="1:8">
      <c r="A19" s="2" t="s">
        <v>619</v>
      </c>
      <c r="B19" s="2" t="s">
        <v>626</v>
      </c>
      <c r="C19" s="9">
        <v>102119.42000000019</v>
      </c>
      <c r="D19" s="10">
        <v>12849.35</v>
      </c>
      <c r="E19" s="10">
        <v>68561.070000000007</v>
      </c>
      <c r="F19" s="10">
        <v>143443.72</v>
      </c>
      <c r="G19" s="10">
        <v>76723.470000000016</v>
      </c>
      <c r="H19" s="11">
        <v>403697.0300000002</v>
      </c>
    </row>
    <row r="20" spans="1:8">
      <c r="A20" s="2" t="s">
        <v>648</v>
      </c>
      <c r="B20" s="2" t="s">
        <v>651</v>
      </c>
      <c r="C20" s="9">
        <v>61921.119999999966</v>
      </c>
      <c r="D20" s="10">
        <v>47416.42</v>
      </c>
      <c r="E20" s="10">
        <v>17316.510000000006</v>
      </c>
      <c r="F20" s="10">
        <v>115590.03000000003</v>
      </c>
      <c r="G20" s="10">
        <v>70549.52</v>
      </c>
      <c r="H20" s="11">
        <v>312793.60000000003</v>
      </c>
    </row>
    <row r="21" spans="1:8">
      <c r="A21" s="2" t="s">
        <v>677</v>
      </c>
      <c r="B21" s="2" t="s">
        <v>680</v>
      </c>
      <c r="C21" s="9">
        <v>770589.28000000142</v>
      </c>
      <c r="D21" s="10">
        <v>970198.41000000038</v>
      </c>
      <c r="E21" s="10">
        <v>915218.81999999902</v>
      </c>
      <c r="F21" s="10">
        <v>1875427.4400000009</v>
      </c>
      <c r="G21" s="10">
        <v>657365.9800000001</v>
      </c>
      <c r="H21" s="11">
        <v>5188799.9300000016</v>
      </c>
    </row>
    <row r="22" spans="1:8">
      <c r="A22" s="2" t="s">
        <v>827</v>
      </c>
      <c r="B22" s="2" t="s">
        <v>830</v>
      </c>
      <c r="C22" s="9">
        <v>30158.560000000001</v>
      </c>
      <c r="D22" s="10">
        <v>195275.3</v>
      </c>
      <c r="E22" s="10">
        <v>160859.34</v>
      </c>
      <c r="F22" s="10">
        <v>112337.17000000001</v>
      </c>
      <c r="G22" s="10">
        <v>11424.610000000006</v>
      </c>
      <c r="H22" s="11">
        <v>510054.98</v>
      </c>
    </row>
    <row r="23" spans="1:8">
      <c r="A23" s="2" t="s">
        <v>859</v>
      </c>
      <c r="B23" s="2" t="s">
        <v>862</v>
      </c>
      <c r="C23" s="9">
        <v>3171585.57</v>
      </c>
      <c r="D23" s="10">
        <v>25458.01</v>
      </c>
      <c r="E23" s="10">
        <v>11588.6</v>
      </c>
      <c r="F23" s="10">
        <v>6782.170000000001</v>
      </c>
      <c r="G23" s="10">
        <v>4709.59</v>
      </c>
      <c r="H23" s="11">
        <v>3220123.9399999995</v>
      </c>
    </row>
    <row r="24" spans="1:8">
      <c r="A24" s="2" t="s">
        <v>877</v>
      </c>
      <c r="B24" s="2" t="s">
        <v>880</v>
      </c>
      <c r="C24" s="9">
        <v>-385610.6100000001</v>
      </c>
      <c r="D24" s="10">
        <v>86005.42</v>
      </c>
      <c r="E24" s="10">
        <v>124744.28</v>
      </c>
      <c r="F24" s="10">
        <v>166955.94</v>
      </c>
      <c r="G24" s="10">
        <v>89417.959999999992</v>
      </c>
      <c r="H24" s="11">
        <v>81512.989999999874</v>
      </c>
    </row>
    <row r="25" spans="1:8">
      <c r="A25" s="2" t="s">
        <v>890</v>
      </c>
      <c r="B25" s="2" t="s">
        <v>893</v>
      </c>
      <c r="C25" s="9">
        <v>189752.24000000008</v>
      </c>
      <c r="D25" s="10">
        <v>217312.53999999995</v>
      </c>
      <c r="E25" s="10">
        <v>52575.880000000005</v>
      </c>
      <c r="F25" s="10">
        <v>38493.779999999992</v>
      </c>
      <c r="G25" s="10">
        <v>47324.759999999987</v>
      </c>
      <c r="H25" s="11">
        <v>545459.19999999995</v>
      </c>
    </row>
    <row r="26" spans="1:8">
      <c r="A26" s="2" t="s">
        <v>936</v>
      </c>
      <c r="B26" s="2" t="s">
        <v>939</v>
      </c>
      <c r="C26" s="9">
        <v>497980.00000000017</v>
      </c>
      <c r="D26" s="10">
        <v>759488.54</v>
      </c>
      <c r="E26" s="10">
        <v>771039.65999999992</v>
      </c>
      <c r="F26" s="10">
        <v>930782.71000000031</v>
      </c>
      <c r="G26" s="10">
        <v>594652.61999999988</v>
      </c>
      <c r="H26" s="11">
        <v>3553943.5300000003</v>
      </c>
    </row>
    <row r="27" spans="1:8">
      <c r="A27" s="2" t="s">
        <v>1019</v>
      </c>
      <c r="B27" s="2" t="s">
        <v>1022</v>
      </c>
      <c r="C27" s="9">
        <v>606.04999999999995</v>
      </c>
      <c r="D27" s="10">
        <v>1135.53</v>
      </c>
      <c r="E27" s="10">
        <v>858.8</v>
      </c>
      <c r="F27" s="10">
        <v>880.06</v>
      </c>
      <c r="G27" s="10">
        <v>877.76</v>
      </c>
      <c r="H27" s="11">
        <v>4358.2</v>
      </c>
    </row>
    <row r="28" spans="1:8">
      <c r="A28" s="2" t="s">
        <v>1024</v>
      </c>
      <c r="B28" s="2" t="s">
        <v>1027</v>
      </c>
      <c r="C28" s="9">
        <v>1587.2699999999995</v>
      </c>
      <c r="D28" s="10">
        <v>115.4</v>
      </c>
      <c r="E28" s="10">
        <v>0</v>
      </c>
      <c r="F28" s="10"/>
      <c r="G28" s="10">
        <v>10.989999999999998</v>
      </c>
      <c r="H28" s="11">
        <v>1713.6599999999996</v>
      </c>
    </row>
    <row r="29" spans="1:8">
      <c r="A29" s="2" t="s">
        <v>1038</v>
      </c>
      <c r="B29" s="2" t="s">
        <v>1041</v>
      </c>
      <c r="C29" s="9">
        <v>19259.020000000004</v>
      </c>
      <c r="D29" s="10">
        <v>31023.019999999997</v>
      </c>
      <c r="E29" s="10">
        <v>17057.599999999999</v>
      </c>
      <c r="F29" s="10">
        <v>24135.670000000006</v>
      </c>
      <c r="G29" s="10">
        <v>18401.38</v>
      </c>
      <c r="H29" s="11">
        <v>109876.69</v>
      </c>
    </row>
    <row r="30" spans="1:8">
      <c r="A30" s="2" t="s">
        <v>2488</v>
      </c>
      <c r="B30" s="2" t="s">
        <v>2491</v>
      </c>
      <c r="C30" s="9"/>
      <c r="D30" s="10">
        <v>5177.4400000000005</v>
      </c>
      <c r="E30" s="10">
        <v>0</v>
      </c>
      <c r="F30" s="10"/>
      <c r="G30" s="10"/>
      <c r="H30" s="11">
        <v>5177.4400000000005</v>
      </c>
    </row>
    <row r="31" spans="1:8">
      <c r="A31" s="2" t="s">
        <v>1061</v>
      </c>
      <c r="B31" s="2" t="s">
        <v>1067</v>
      </c>
      <c r="C31" s="9">
        <v>50331.760000000009</v>
      </c>
      <c r="D31" s="10">
        <v>-19547.269999999997</v>
      </c>
      <c r="E31" s="10">
        <v>30212.590000000004</v>
      </c>
      <c r="F31" s="10">
        <v>3150.85</v>
      </c>
      <c r="G31" s="10">
        <v>4133.1499999999996</v>
      </c>
      <c r="H31" s="11">
        <v>68281.080000000016</v>
      </c>
    </row>
    <row r="32" spans="1:8">
      <c r="A32" s="2" t="s">
        <v>1070</v>
      </c>
      <c r="B32" s="2" t="s">
        <v>1075</v>
      </c>
      <c r="C32" s="9">
        <v>630.55000000000007</v>
      </c>
      <c r="D32" s="10"/>
      <c r="E32" s="10"/>
      <c r="F32" s="10"/>
      <c r="G32" s="10"/>
      <c r="H32" s="11">
        <v>630.55000000000007</v>
      </c>
    </row>
    <row r="33" spans="1:8">
      <c r="A33" s="2" t="s">
        <v>1077</v>
      </c>
      <c r="B33" s="2" t="s">
        <v>1081</v>
      </c>
      <c r="C33" s="9">
        <v>8290.11</v>
      </c>
      <c r="D33" s="10">
        <v>6068.1900000000005</v>
      </c>
      <c r="E33" s="10">
        <v>5440.6100000000006</v>
      </c>
      <c r="F33" s="10">
        <v>3409.12</v>
      </c>
      <c r="G33" s="10">
        <v>6792.58</v>
      </c>
      <c r="H33" s="11">
        <v>30000.61</v>
      </c>
    </row>
    <row r="34" spans="1:8">
      <c r="A34" s="2" t="s">
        <v>1083</v>
      </c>
      <c r="B34" s="2" t="s">
        <v>1087</v>
      </c>
      <c r="C34" s="9">
        <v>93409.66</v>
      </c>
      <c r="D34" s="10">
        <v>117.7</v>
      </c>
      <c r="E34" s="10">
        <v>21239.56</v>
      </c>
      <c r="F34" s="10"/>
      <c r="G34" s="10"/>
      <c r="H34" s="11">
        <v>114766.92</v>
      </c>
    </row>
    <row r="35" spans="1:8">
      <c r="A35" s="2" t="s">
        <v>1097</v>
      </c>
      <c r="B35" s="2" t="s">
        <v>1101</v>
      </c>
      <c r="C35" s="9">
        <v>4154.87</v>
      </c>
      <c r="D35" s="10"/>
      <c r="E35" s="10">
        <v>55137.1</v>
      </c>
      <c r="F35" s="10">
        <v>4040.01</v>
      </c>
      <c r="G35" s="10">
        <v>6723.93</v>
      </c>
      <c r="H35" s="11">
        <v>70055.91</v>
      </c>
    </row>
    <row r="36" spans="1:8">
      <c r="A36" s="2" t="s">
        <v>1103</v>
      </c>
      <c r="B36" s="2" t="s">
        <v>1106</v>
      </c>
      <c r="C36" s="9">
        <v>39248.94</v>
      </c>
      <c r="D36" s="10"/>
      <c r="E36" s="10">
        <v>23231.21</v>
      </c>
      <c r="F36" s="10"/>
      <c r="G36" s="10">
        <v>38732.619999999995</v>
      </c>
      <c r="H36" s="11">
        <v>101212.76999999999</v>
      </c>
    </row>
    <row r="37" spans="1:8">
      <c r="A37" s="2" t="s">
        <v>2933</v>
      </c>
      <c r="B37" s="2" t="s">
        <v>2936</v>
      </c>
      <c r="C37" s="9"/>
      <c r="D37" s="10"/>
      <c r="E37" s="10"/>
      <c r="F37" s="10">
        <v>71173.45</v>
      </c>
      <c r="G37" s="10">
        <v>0</v>
      </c>
      <c r="H37" s="11">
        <v>71173.45</v>
      </c>
    </row>
    <row r="38" spans="1:8">
      <c r="A38" s="2" t="s">
        <v>2493</v>
      </c>
      <c r="B38" s="2" t="s">
        <v>2497</v>
      </c>
      <c r="C38" s="9"/>
      <c r="D38" s="10">
        <v>47995.51</v>
      </c>
      <c r="E38" s="10"/>
      <c r="F38" s="10"/>
      <c r="G38" s="10"/>
      <c r="H38" s="11">
        <v>47995.51</v>
      </c>
    </row>
    <row r="39" spans="1:8">
      <c r="A39" s="2" t="s">
        <v>2730</v>
      </c>
      <c r="B39" s="2" t="s">
        <v>2733</v>
      </c>
      <c r="C39" s="9"/>
      <c r="D39" s="10"/>
      <c r="E39" s="10">
        <v>98214.37000000001</v>
      </c>
      <c r="F39" s="10">
        <v>30389.11</v>
      </c>
      <c r="G39" s="10">
        <v>10376.130000000001</v>
      </c>
      <c r="H39" s="11">
        <v>138979.61000000002</v>
      </c>
    </row>
    <row r="40" spans="1:8">
      <c r="A40" s="2" t="s">
        <v>1108</v>
      </c>
      <c r="B40" s="2" t="s">
        <v>1111</v>
      </c>
      <c r="C40" s="9">
        <v>101120.34</v>
      </c>
      <c r="D40" s="10">
        <v>24520.36</v>
      </c>
      <c r="E40" s="10">
        <v>1256.26</v>
      </c>
      <c r="F40" s="10">
        <v>2417.7799999999997</v>
      </c>
      <c r="G40" s="10">
        <v>25028.100000000002</v>
      </c>
      <c r="H40" s="11">
        <v>154342.84</v>
      </c>
    </row>
    <row r="41" spans="1:8">
      <c r="A41" s="2" t="s">
        <v>1113</v>
      </c>
      <c r="B41" s="2" t="s">
        <v>1118</v>
      </c>
      <c r="C41" s="9">
        <v>836355.9</v>
      </c>
      <c r="D41" s="10">
        <v>-154353.49</v>
      </c>
      <c r="E41" s="10">
        <v>1028.29</v>
      </c>
      <c r="F41" s="10"/>
      <c r="G41" s="10">
        <v>8555.1299999999992</v>
      </c>
      <c r="H41" s="11">
        <v>691585.83000000007</v>
      </c>
    </row>
    <row r="42" spans="1:8">
      <c r="A42" s="2" t="s">
        <v>2737</v>
      </c>
      <c r="B42" s="2" t="s">
        <v>2740</v>
      </c>
      <c r="C42" s="9"/>
      <c r="D42" s="10"/>
      <c r="E42" s="10">
        <v>335819.07</v>
      </c>
      <c r="F42" s="10"/>
      <c r="G42" s="10"/>
      <c r="H42" s="11">
        <v>335819.07</v>
      </c>
    </row>
    <row r="43" spans="1:8">
      <c r="A43" s="2" t="s">
        <v>2503</v>
      </c>
      <c r="B43" s="2" t="s">
        <v>2507</v>
      </c>
      <c r="C43" s="9"/>
      <c r="D43" s="10">
        <v>89.539999999999992</v>
      </c>
      <c r="E43" s="10">
        <v>-0.01</v>
      </c>
      <c r="F43" s="10"/>
      <c r="G43" s="10"/>
      <c r="H43" s="11">
        <v>89.529999999999987</v>
      </c>
    </row>
    <row r="44" spans="1:8">
      <c r="A44" s="2" t="s">
        <v>1139</v>
      </c>
      <c r="B44" s="2" t="s">
        <v>1143</v>
      </c>
      <c r="C44" s="9">
        <v>109424.06</v>
      </c>
      <c r="D44" s="10">
        <v>15231.37</v>
      </c>
      <c r="E44" s="10">
        <v>4263.4799999999996</v>
      </c>
      <c r="F44" s="10">
        <v>37.340000000000003</v>
      </c>
      <c r="G44" s="10">
        <v>301.20999999999998</v>
      </c>
      <c r="H44" s="11">
        <v>129257.45999999999</v>
      </c>
    </row>
    <row r="45" spans="1:8">
      <c r="A45" s="2" t="s">
        <v>2747</v>
      </c>
      <c r="B45" s="2" t="s">
        <v>2751</v>
      </c>
      <c r="C45" s="9"/>
      <c r="D45" s="10"/>
      <c r="E45" s="10">
        <v>15126.03</v>
      </c>
      <c r="F45" s="10">
        <v>99.490000000000009</v>
      </c>
      <c r="G45" s="10"/>
      <c r="H45" s="11">
        <v>15225.52</v>
      </c>
    </row>
    <row r="46" spans="1:8">
      <c r="A46" s="2" t="s">
        <v>1152</v>
      </c>
      <c r="B46" s="2" t="s">
        <v>1158</v>
      </c>
      <c r="C46" s="9">
        <v>304515.33</v>
      </c>
      <c r="D46" s="10">
        <v>-246.52000000000021</v>
      </c>
      <c r="E46" s="10">
        <v>17367.64</v>
      </c>
      <c r="F46" s="10">
        <v>5644.66</v>
      </c>
      <c r="G46" s="10">
        <v>940.85</v>
      </c>
      <c r="H46" s="11">
        <v>328221.95999999996</v>
      </c>
    </row>
    <row r="47" spans="1:8">
      <c r="A47" s="2" t="s">
        <v>1190</v>
      </c>
      <c r="B47" s="2" t="s">
        <v>1196</v>
      </c>
      <c r="C47" s="9">
        <v>144941.76999999999</v>
      </c>
      <c r="D47" s="10">
        <v>57.47</v>
      </c>
      <c r="E47" s="10"/>
      <c r="F47" s="10">
        <v>26713.37</v>
      </c>
      <c r="G47" s="10"/>
      <c r="H47" s="11">
        <v>171712.61</v>
      </c>
    </row>
    <row r="48" spans="1:8">
      <c r="A48" s="2" t="s">
        <v>2753</v>
      </c>
      <c r="B48" s="2" t="s">
        <v>2757</v>
      </c>
      <c r="C48" s="9"/>
      <c r="D48" s="10"/>
      <c r="E48" s="10">
        <v>28870.28</v>
      </c>
      <c r="F48" s="10">
        <v>5211.74</v>
      </c>
      <c r="G48" s="10"/>
      <c r="H48" s="11">
        <v>34082.019999999997</v>
      </c>
    </row>
    <row r="49" spans="1:8">
      <c r="A49" s="2" t="s">
        <v>1198</v>
      </c>
      <c r="B49" s="2" t="s">
        <v>1201</v>
      </c>
      <c r="C49" s="9">
        <v>464893.22000000003</v>
      </c>
      <c r="D49" s="10">
        <v>9878.35</v>
      </c>
      <c r="E49" s="10">
        <v>74.89</v>
      </c>
      <c r="F49" s="10">
        <v>402.32999999992728</v>
      </c>
      <c r="G49" s="10">
        <v>158524.86000000004</v>
      </c>
      <c r="H49" s="11">
        <v>633773.64999999991</v>
      </c>
    </row>
    <row r="50" spans="1:8">
      <c r="A50" s="2" t="s">
        <v>1209</v>
      </c>
      <c r="B50" s="2" t="s">
        <v>1212</v>
      </c>
      <c r="C50" s="9">
        <v>1371.39</v>
      </c>
      <c r="D50" s="10">
        <v>3199.06</v>
      </c>
      <c r="E50" s="10"/>
      <c r="F50" s="10">
        <v>52421.799999999996</v>
      </c>
      <c r="G50" s="10"/>
      <c r="H50" s="11">
        <v>56992.249999999993</v>
      </c>
    </row>
    <row r="51" spans="1:8">
      <c r="A51" s="2" t="s">
        <v>2952</v>
      </c>
      <c r="B51" s="2" t="s">
        <v>2956</v>
      </c>
      <c r="C51" s="9"/>
      <c r="D51" s="10"/>
      <c r="E51" s="10"/>
      <c r="F51" s="10">
        <v>698723.65</v>
      </c>
      <c r="G51" s="10"/>
      <c r="H51" s="11">
        <v>698723.65</v>
      </c>
    </row>
    <row r="52" spans="1:8">
      <c r="A52" s="2" t="s">
        <v>1214</v>
      </c>
      <c r="B52" s="2" t="s">
        <v>1218</v>
      </c>
      <c r="C52" s="9">
        <v>4082.6800000000003</v>
      </c>
      <c r="D52" s="10"/>
      <c r="E52" s="10">
        <v>242257.83000000002</v>
      </c>
      <c r="F52" s="10">
        <v>47756.51</v>
      </c>
      <c r="G52" s="10">
        <v>17418.730000000003</v>
      </c>
      <c r="H52" s="11">
        <v>311515.75</v>
      </c>
    </row>
    <row r="53" spans="1:8">
      <c r="A53" s="2" t="s">
        <v>1225</v>
      </c>
      <c r="B53" s="2" t="s">
        <v>1228</v>
      </c>
      <c r="C53" s="9">
        <v>2285424.21</v>
      </c>
      <c r="D53" s="10">
        <v>145.57</v>
      </c>
      <c r="E53" s="10"/>
      <c r="F53" s="10"/>
      <c r="G53" s="10"/>
      <c r="H53" s="11">
        <v>2285569.7799999998</v>
      </c>
    </row>
    <row r="54" spans="1:8">
      <c r="A54" s="2" t="s">
        <v>1230</v>
      </c>
      <c r="B54" s="2" t="s">
        <v>1233</v>
      </c>
      <c r="C54" s="9">
        <v>717974.16000000061</v>
      </c>
      <c r="D54" s="10">
        <v>301222.58</v>
      </c>
      <c r="E54" s="10">
        <v>172414.02000000002</v>
      </c>
      <c r="F54" s="10">
        <v>74862.78</v>
      </c>
      <c r="G54" s="10">
        <v>265349.3</v>
      </c>
      <c r="H54" s="11">
        <v>1531822.8400000008</v>
      </c>
    </row>
    <row r="55" spans="1:8">
      <c r="A55" s="2" t="s">
        <v>1244</v>
      </c>
      <c r="B55" s="2" t="s">
        <v>1248</v>
      </c>
      <c r="C55" s="9">
        <v>1981.87</v>
      </c>
      <c r="D55" s="10">
        <v>1061.8500000000001</v>
      </c>
      <c r="E55" s="10">
        <v>106.47</v>
      </c>
      <c r="F55" s="10">
        <v>2814.5</v>
      </c>
      <c r="G55" s="10">
        <v>10497.03</v>
      </c>
      <c r="H55" s="11">
        <v>16461.72</v>
      </c>
    </row>
    <row r="56" spans="1:8">
      <c r="A56" s="2" t="s">
        <v>1250</v>
      </c>
      <c r="B56" s="2" t="s">
        <v>1254</v>
      </c>
      <c r="C56" s="9">
        <v>-262216.08999999997</v>
      </c>
      <c r="D56" s="10"/>
      <c r="E56" s="10"/>
      <c r="F56" s="10">
        <v>373.35</v>
      </c>
      <c r="G56" s="10">
        <v>514.05999999999995</v>
      </c>
      <c r="H56" s="11">
        <v>-261328.67999999996</v>
      </c>
    </row>
    <row r="57" spans="1:8">
      <c r="A57" s="2" t="s">
        <v>2965</v>
      </c>
      <c r="B57" s="2" t="s">
        <v>2969</v>
      </c>
      <c r="C57" s="9"/>
      <c r="D57" s="10"/>
      <c r="E57" s="10"/>
      <c r="F57" s="10">
        <v>162715.53</v>
      </c>
      <c r="G57" s="10">
        <v>26.84</v>
      </c>
      <c r="H57" s="11">
        <v>162742.37</v>
      </c>
    </row>
    <row r="58" spans="1:8">
      <c r="A58" s="2" t="s">
        <v>1259</v>
      </c>
      <c r="B58" s="2" t="s">
        <v>1262</v>
      </c>
      <c r="C58" s="9">
        <v>937887.1599999998</v>
      </c>
      <c r="D58" s="10">
        <v>105214.64999999997</v>
      </c>
      <c r="E58" s="10">
        <v>356842.42000000004</v>
      </c>
      <c r="F58" s="10">
        <v>370333.83</v>
      </c>
      <c r="G58" s="10">
        <v>130242.45</v>
      </c>
      <c r="H58" s="11">
        <v>1900520.51</v>
      </c>
    </row>
    <row r="59" spans="1:8">
      <c r="A59" s="2" t="s">
        <v>1282</v>
      </c>
      <c r="B59" s="2" t="s">
        <v>1285</v>
      </c>
      <c r="C59" s="9">
        <v>2124.98</v>
      </c>
      <c r="D59" s="10">
        <v>998.2299999999999</v>
      </c>
      <c r="E59" s="10">
        <v>484.49</v>
      </c>
      <c r="F59" s="10">
        <v>1222.8400000000001</v>
      </c>
      <c r="G59" s="10">
        <v>2001.339999999992</v>
      </c>
      <c r="H59" s="11">
        <v>6831.8799999999919</v>
      </c>
    </row>
    <row r="60" spans="1:8">
      <c r="A60" s="2" t="s">
        <v>2991</v>
      </c>
      <c r="B60" s="2" t="s">
        <v>2994</v>
      </c>
      <c r="C60" s="9"/>
      <c r="D60" s="10"/>
      <c r="E60" s="10"/>
      <c r="F60" s="10">
        <v>-7.2759576141834259E-12</v>
      </c>
      <c r="G60" s="10"/>
      <c r="H60" s="11">
        <v>-7.2759576141834259E-12</v>
      </c>
    </row>
    <row r="61" spans="1:8">
      <c r="A61" s="2" t="s">
        <v>2512</v>
      </c>
      <c r="B61" s="2" t="s">
        <v>2515</v>
      </c>
      <c r="C61" s="9"/>
      <c r="D61" s="10">
        <v>2.9103830456733704E-11</v>
      </c>
      <c r="E61" s="10"/>
      <c r="F61" s="10"/>
      <c r="G61" s="10">
        <v>19656.78</v>
      </c>
      <c r="H61" s="11">
        <v>19656.780000000028</v>
      </c>
    </row>
    <row r="62" spans="1:8">
      <c r="A62" s="2" t="s">
        <v>1287</v>
      </c>
      <c r="B62" s="2" t="s">
        <v>1290</v>
      </c>
      <c r="C62" s="9">
        <v>143486.18</v>
      </c>
      <c r="D62" s="10">
        <v>7033.8700000000026</v>
      </c>
      <c r="E62" s="10">
        <v>-309161.75000000006</v>
      </c>
      <c r="F62" s="10">
        <v>0</v>
      </c>
      <c r="G62" s="10">
        <v>0</v>
      </c>
      <c r="H62" s="11">
        <v>-158641.70000000007</v>
      </c>
    </row>
    <row r="63" spans="1:8">
      <c r="A63" s="2" t="s">
        <v>1306</v>
      </c>
      <c r="B63" s="2" t="s">
        <v>1309</v>
      </c>
      <c r="C63" s="9">
        <v>132569.45999999976</v>
      </c>
      <c r="D63" s="10">
        <v>246217.38000000003</v>
      </c>
      <c r="E63" s="10">
        <v>248735.82</v>
      </c>
      <c r="F63" s="10">
        <v>326490.01</v>
      </c>
      <c r="G63" s="10">
        <v>164515.38</v>
      </c>
      <c r="H63" s="11">
        <v>1118528.0499999998</v>
      </c>
    </row>
    <row r="64" spans="1:8">
      <c r="A64" s="2" t="s">
        <v>1313</v>
      </c>
      <c r="B64" s="2" t="s">
        <v>1317</v>
      </c>
      <c r="C64" s="9">
        <v>226369.90000000002</v>
      </c>
      <c r="D64" s="10">
        <v>30926.21</v>
      </c>
      <c r="E64" s="10">
        <v>40793.39</v>
      </c>
      <c r="F64" s="10">
        <v>69896.290000000008</v>
      </c>
      <c r="G64" s="10">
        <v>77029.320000000007</v>
      </c>
      <c r="H64" s="11">
        <v>445015.11000000004</v>
      </c>
    </row>
    <row r="65" spans="1:8">
      <c r="A65" s="2" t="s">
        <v>1326</v>
      </c>
      <c r="B65" s="2" t="s">
        <v>1329</v>
      </c>
      <c r="C65" s="9">
        <v>2002.51</v>
      </c>
      <c r="D65" s="10"/>
      <c r="E65" s="10"/>
      <c r="F65" s="10">
        <v>127.95</v>
      </c>
      <c r="G65" s="10"/>
      <c r="H65" s="11">
        <v>2130.46</v>
      </c>
    </row>
    <row r="66" spans="1:8">
      <c r="A66" s="2" t="s">
        <v>2796</v>
      </c>
      <c r="B66" s="2" t="s">
        <v>2800</v>
      </c>
      <c r="C66" s="9"/>
      <c r="D66" s="10"/>
      <c r="E66" s="10">
        <v>30145.57</v>
      </c>
      <c r="F66" s="10"/>
      <c r="G66" s="10"/>
      <c r="H66" s="11">
        <v>30145.57</v>
      </c>
    </row>
    <row r="67" spans="1:8">
      <c r="A67" s="2" t="s">
        <v>1331</v>
      </c>
      <c r="B67" s="2" t="s">
        <v>1334</v>
      </c>
      <c r="C67" s="9">
        <v>2195893.84</v>
      </c>
      <c r="D67" s="10">
        <v>29288.79</v>
      </c>
      <c r="E67" s="10"/>
      <c r="F67" s="10"/>
      <c r="G67" s="10"/>
      <c r="H67" s="11">
        <v>2225182.63</v>
      </c>
    </row>
    <row r="68" spans="1:8">
      <c r="A68" s="2" t="s">
        <v>1336</v>
      </c>
      <c r="B68" s="2" t="s">
        <v>1340</v>
      </c>
      <c r="C68" s="9">
        <v>223066.18000000002</v>
      </c>
      <c r="D68" s="10">
        <v>20720.57</v>
      </c>
      <c r="E68" s="10">
        <v>3127.3100000000004</v>
      </c>
      <c r="F68" s="10">
        <v>116.91000000000001</v>
      </c>
      <c r="G68" s="10">
        <v>10491.62</v>
      </c>
      <c r="H68" s="11">
        <v>257522.59000000003</v>
      </c>
    </row>
    <row r="69" spans="1:8">
      <c r="A69" s="2" t="s">
        <v>1348</v>
      </c>
      <c r="B69" s="2" t="s">
        <v>1351</v>
      </c>
      <c r="C69" s="9">
        <v>909.56999999999994</v>
      </c>
      <c r="D69" s="10">
        <v>133.71</v>
      </c>
      <c r="E69" s="10">
        <v>481.9</v>
      </c>
      <c r="F69" s="10">
        <v>1815.3999999999999</v>
      </c>
      <c r="G69" s="10">
        <v>97.21</v>
      </c>
      <c r="H69" s="11">
        <v>3437.79</v>
      </c>
    </row>
    <row r="70" spans="1:8">
      <c r="A70" s="2" t="s">
        <v>1353</v>
      </c>
      <c r="B70" s="2" t="s">
        <v>1356</v>
      </c>
      <c r="C70" s="9">
        <v>1861999.3399999999</v>
      </c>
      <c r="D70" s="10"/>
      <c r="E70" s="10">
        <v>532.38000000000011</v>
      </c>
      <c r="F70" s="10">
        <v>561301.17999999993</v>
      </c>
      <c r="G70" s="10">
        <v>63533.75</v>
      </c>
      <c r="H70" s="11">
        <v>2487366.6499999994</v>
      </c>
    </row>
    <row r="71" spans="1:8">
      <c r="A71" s="2" t="s">
        <v>1358</v>
      </c>
      <c r="B71" s="2" t="s">
        <v>1362</v>
      </c>
      <c r="C71" s="9">
        <v>1259166.5900000001</v>
      </c>
      <c r="D71" s="10">
        <v>24528.03</v>
      </c>
      <c r="E71" s="10">
        <v>35637.49</v>
      </c>
      <c r="F71" s="10">
        <v>13978.37</v>
      </c>
      <c r="G71" s="10"/>
      <c r="H71" s="11">
        <v>1333310.4800000002</v>
      </c>
    </row>
    <row r="72" spans="1:8">
      <c r="A72" s="2" t="s">
        <v>1364</v>
      </c>
      <c r="B72" s="2" t="s">
        <v>1367</v>
      </c>
      <c r="C72" s="9">
        <v>999130.39999999991</v>
      </c>
      <c r="D72" s="10">
        <v>7378.41</v>
      </c>
      <c r="E72" s="10">
        <v>-6178.5600000000013</v>
      </c>
      <c r="F72" s="10">
        <v>20.07</v>
      </c>
      <c r="G72" s="10">
        <v>608.26</v>
      </c>
      <c r="H72" s="11">
        <v>1000958.5799999998</v>
      </c>
    </row>
    <row r="73" spans="1:8">
      <c r="A73" s="2" t="s">
        <v>1378</v>
      </c>
      <c r="B73" s="2" t="s">
        <v>1381</v>
      </c>
      <c r="C73" s="9">
        <v>1097508.6200000001</v>
      </c>
      <c r="D73" s="10"/>
      <c r="E73" s="10"/>
      <c r="F73" s="10"/>
      <c r="G73" s="10"/>
      <c r="H73" s="11">
        <v>1097508.6200000001</v>
      </c>
    </row>
    <row r="74" spans="1:8">
      <c r="A74" s="2" t="s">
        <v>1383</v>
      </c>
      <c r="B74" s="2" t="s">
        <v>1386</v>
      </c>
      <c r="C74" s="9">
        <v>1560073.4000000001</v>
      </c>
      <c r="D74" s="10"/>
      <c r="E74" s="10"/>
      <c r="F74" s="10"/>
      <c r="G74" s="10"/>
      <c r="H74" s="11">
        <v>1560073.4000000001</v>
      </c>
    </row>
    <row r="75" spans="1:8">
      <c r="A75" s="2" t="s">
        <v>3264</v>
      </c>
      <c r="B75" s="2" t="s">
        <v>3267</v>
      </c>
      <c r="C75" s="9"/>
      <c r="D75" s="10"/>
      <c r="E75" s="10"/>
      <c r="F75" s="10"/>
      <c r="G75" s="10">
        <v>3953.32</v>
      </c>
      <c r="H75" s="11">
        <v>3953.32</v>
      </c>
    </row>
    <row r="76" spans="1:8">
      <c r="A76" s="2" t="s">
        <v>3024</v>
      </c>
      <c r="B76" s="2" t="s">
        <v>3028</v>
      </c>
      <c r="C76" s="9"/>
      <c r="D76" s="10"/>
      <c r="E76" s="10"/>
      <c r="F76" s="10">
        <v>2606843.08</v>
      </c>
      <c r="G76" s="10">
        <v>3690.3599999999997</v>
      </c>
      <c r="H76" s="11">
        <v>2610533.44</v>
      </c>
    </row>
    <row r="77" spans="1:8">
      <c r="A77" s="2" t="s">
        <v>1391</v>
      </c>
      <c r="B77" s="2" t="s">
        <v>1394</v>
      </c>
      <c r="C77" s="9">
        <v>42237.97</v>
      </c>
      <c r="D77" s="10">
        <v>7007.31</v>
      </c>
      <c r="E77" s="10"/>
      <c r="F77" s="10"/>
      <c r="G77" s="10"/>
      <c r="H77" s="11">
        <v>49245.279999999999</v>
      </c>
    </row>
    <row r="78" spans="1:8">
      <c r="A78" s="2" t="s">
        <v>1410</v>
      </c>
      <c r="B78" s="2" t="s">
        <v>1413</v>
      </c>
      <c r="C78" s="9">
        <v>102328.48</v>
      </c>
      <c r="D78" s="10">
        <v>54449.9</v>
      </c>
      <c r="E78" s="10">
        <v>48672.070000000007</v>
      </c>
      <c r="F78" s="10">
        <v>19017.11</v>
      </c>
      <c r="G78" s="10">
        <v>9271.7600000000166</v>
      </c>
      <c r="H78" s="11">
        <v>233739.32</v>
      </c>
    </row>
    <row r="79" spans="1:8">
      <c r="A79" s="2" t="s">
        <v>1421</v>
      </c>
      <c r="B79" s="2" t="s">
        <v>1424</v>
      </c>
      <c r="C79" s="9">
        <v>28328.500000000004</v>
      </c>
      <c r="D79" s="10">
        <v>48.160000000000004</v>
      </c>
      <c r="E79" s="10">
        <v>1516.3600000000001</v>
      </c>
      <c r="F79" s="10"/>
      <c r="G79" s="10">
        <v>13559.960000000001</v>
      </c>
      <c r="H79" s="11">
        <v>43452.98</v>
      </c>
    </row>
    <row r="80" spans="1:8">
      <c r="A80" s="2" t="s">
        <v>1453</v>
      </c>
      <c r="B80" s="2" t="s">
        <v>1456</v>
      </c>
      <c r="C80" s="9">
        <v>346104.97999999986</v>
      </c>
      <c r="D80" s="10">
        <v>69780.690000000061</v>
      </c>
      <c r="E80" s="10">
        <v>82393.230000000025</v>
      </c>
      <c r="F80" s="10">
        <v>706573.9</v>
      </c>
      <c r="G80" s="10">
        <v>317719.96000000002</v>
      </c>
      <c r="H80" s="11">
        <v>1522572.76</v>
      </c>
    </row>
    <row r="81" spans="1:8">
      <c r="A81" s="2" t="s">
        <v>1504</v>
      </c>
      <c r="B81" s="2" t="s">
        <v>1507</v>
      </c>
      <c r="C81" s="9">
        <v>91479.31</v>
      </c>
      <c r="D81" s="10">
        <v>48727.86</v>
      </c>
      <c r="E81" s="10">
        <v>247.23000000000002</v>
      </c>
      <c r="F81" s="10">
        <v>221980.89</v>
      </c>
      <c r="G81" s="10">
        <v>11827.79</v>
      </c>
      <c r="H81" s="11">
        <v>374263.08</v>
      </c>
    </row>
    <row r="82" spans="1:8">
      <c r="A82" s="2" t="s">
        <v>1524</v>
      </c>
      <c r="B82" s="2" t="s">
        <v>1527</v>
      </c>
      <c r="C82" s="9">
        <v>597656.61000000022</v>
      </c>
      <c r="D82" s="10">
        <v>375217.08000000007</v>
      </c>
      <c r="E82" s="10">
        <v>335577.94000000006</v>
      </c>
      <c r="F82" s="10">
        <v>589473.41999999993</v>
      </c>
      <c r="G82" s="10">
        <v>860107.11000000022</v>
      </c>
      <c r="H82" s="11">
        <v>2758032.1600000006</v>
      </c>
    </row>
    <row r="83" spans="1:8">
      <c r="A83" s="2" t="s">
        <v>1645</v>
      </c>
      <c r="B83" s="2" t="s">
        <v>1648</v>
      </c>
      <c r="C83" s="9">
        <v>154110.85999999999</v>
      </c>
      <c r="D83" s="10">
        <v>66855.100000000006</v>
      </c>
      <c r="E83" s="10">
        <v>18017.710000000003</v>
      </c>
      <c r="F83" s="10">
        <v>14599.829999999994</v>
      </c>
      <c r="G83" s="10">
        <v>4620.3500000000004</v>
      </c>
      <c r="H83" s="11">
        <v>258203.84999999998</v>
      </c>
    </row>
    <row r="84" spans="1:8">
      <c r="A84" s="2" t="s">
        <v>1659</v>
      </c>
      <c r="B84" s="2" t="s">
        <v>1662</v>
      </c>
      <c r="C84" s="9">
        <v>329777.51000000013</v>
      </c>
      <c r="D84" s="10">
        <v>102628.22</v>
      </c>
      <c r="E84" s="10">
        <v>61614.770000000004</v>
      </c>
      <c r="F84" s="10">
        <v>63255.29</v>
      </c>
      <c r="G84" s="10">
        <v>87429.840000000011</v>
      </c>
      <c r="H84" s="11">
        <v>644705.63000000012</v>
      </c>
    </row>
    <row r="85" spans="1:8">
      <c r="A85" s="2" t="s">
        <v>1676</v>
      </c>
      <c r="B85" s="2" t="s">
        <v>1679</v>
      </c>
      <c r="C85" s="9">
        <v>762797.43000000075</v>
      </c>
      <c r="D85" s="10">
        <v>232480.15999999997</v>
      </c>
      <c r="E85" s="10">
        <v>858332.8899999999</v>
      </c>
      <c r="F85" s="10">
        <v>1666684.95</v>
      </c>
      <c r="G85" s="10">
        <v>1525802.1600000004</v>
      </c>
      <c r="H85" s="11">
        <v>5046097.5900000008</v>
      </c>
    </row>
    <row r="86" spans="1:8">
      <c r="A86" s="2" t="s">
        <v>1759</v>
      </c>
      <c r="B86" s="2" t="s">
        <v>1762</v>
      </c>
      <c r="C86" s="9">
        <v>20666.669999999998</v>
      </c>
      <c r="D86" s="10">
        <v>24085.370000000003</v>
      </c>
      <c r="E86" s="10">
        <v>39631.820000000007</v>
      </c>
      <c r="F86" s="10">
        <v>140625.77000000002</v>
      </c>
      <c r="G86" s="10">
        <v>138889.38999999998</v>
      </c>
      <c r="H86" s="11">
        <v>363899.02</v>
      </c>
    </row>
    <row r="87" spans="1:8">
      <c r="A87" s="2" t="s">
        <v>1794</v>
      </c>
      <c r="B87" s="2" t="s">
        <v>1799</v>
      </c>
      <c r="C87" s="9">
        <v>93016.7</v>
      </c>
      <c r="D87" s="10">
        <v>5264.27</v>
      </c>
      <c r="E87" s="10">
        <v>1689.28</v>
      </c>
      <c r="F87" s="10">
        <v>2436.7200000000003</v>
      </c>
      <c r="G87" s="10">
        <v>215.26</v>
      </c>
      <c r="H87" s="11">
        <v>102622.23</v>
      </c>
    </row>
    <row r="88" spans="1:8">
      <c r="A88" s="2" t="s">
        <v>1816</v>
      </c>
      <c r="B88" s="2" t="s">
        <v>1820</v>
      </c>
      <c r="C88" s="9">
        <v>74422.569999999992</v>
      </c>
      <c r="D88" s="10">
        <v>8974.77</v>
      </c>
      <c r="E88" s="10">
        <v>6014589.5800000001</v>
      </c>
      <c r="F88" s="10">
        <v>62758.91</v>
      </c>
      <c r="G88" s="10">
        <v>77126.19</v>
      </c>
      <c r="H88" s="11">
        <v>6237872.0200000005</v>
      </c>
    </row>
    <row r="89" spans="1:8">
      <c r="A89" s="2" t="s">
        <v>2555</v>
      </c>
      <c r="B89" s="2" t="s">
        <v>2559</v>
      </c>
      <c r="C89" s="9"/>
      <c r="D89" s="10">
        <v>152.76000000000002</v>
      </c>
      <c r="E89" s="10"/>
      <c r="F89" s="10"/>
      <c r="G89" s="10"/>
      <c r="H89" s="11">
        <v>152.76000000000002</v>
      </c>
    </row>
    <row r="90" spans="1:8">
      <c r="A90" s="2" t="s">
        <v>2561</v>
      </c>
      <c r="B90" s="2" t="s">
        <v>2566</v>
      </c>
      <c r="C90" s="9"/>
      <c r="D90" s="10">
        <v>151182.44</v>
      </c>
      <c r="E90" s="10">
        <v>7766.5</v>
      </c>
      <c r="F90" s="10">
        <v>148.85</v>
      </c>
      <c r="G90" s="10"/>
      <c r="H90" s="11">
        <v>159097.79</v>
      </c>
    </row>
    <row r="91" spans="1:8">
      <c r="A91" s="2" t="s">
        <v>1824</v>
      </c>
      <c r="B91" s="2" t="s">
        <v>1831</v>
      </c>
      <c r="C91" s="9">
        <v>313376.99999999994</v>
      </c>
      <c r="D91" s="10">
        <v>469133.00000000006</v>
      </c>
      <c r="E91" s="10">
        <v>14833.000000000002</v>
      </c>
      <c r="F91" s="10">
        <v>22061.000000000004</v>
      </c>
      <c r="G91" s="10">
        <v>33165.360000000008</v>
      </c>
      <c r="H91" s="11">
        <v>852569.36</v>
      </c>
    </row>
    <row r="92" spans="1:8">
      <c r="A92" s="2" t="s">
        <v>1843</v>
      </c>
      <c r="B92" s="2" t="s">
        <v>1846</v>
      </c>
      <c r="C92" s="9">
        <v>188568.68000000002</v>
      </c>
      <c r="D92" s="10">
        <v>10348.91</v>
      </c>
      <c r="E92" s="10">
        <v>-5591.84</v>
      </c>
      <c r="F92" s="10">
        <v>130671.88</v>
      </c>
      <c r="G92" s="10">
        <v>267.39</v>
      </c>
      <c r="H92" s="11">
        <v>324265.02</v>
      </c>
    </row>
    <row r="93" spans="1:8">
      <c r="A93" s="2" t="s">
        <v>1861</v>
      </c>
      <c r="B93" s="2" t="s">
        <v>1864</v>
      </c>
      <c r="C93" s="9">
        <v>43111.71</v>
      </c>
      <c r="D93" s="10"/>
      <c r="E93" s="10"/>
      <c r="F93" s="10">
        <v>438991.91000000003</v>
      </c>
      <c r="G93" s="10">
        <v>439045.34</v>
      </c>
      <c r="H93" s="11">
        <v>921148.96000000008</v>
      </c>
    </row>
    <row r="94" spans="1:8">
      <c r="A94" s="2" t="s">
        <v>1871</v>
      </c>
      <c r="B94" s="2" t="s">
        <v>1876</v>
      </c>
      <c r="C94" s="9">
        <v>1617477.3499999999</v>
      </c>
      <c r="D94" s="10">
        <v>17522.190000000002</v>
      </c>
      <c r="E94" s="10">
        <v>11909.78</v>
      </c>
      <c r="F94" s="10">
        <v>721211.68</v>
      </c>
      <c r="G94" s="10">
        <v>2671.8599999999997</v>
      </c>
      <c r="H94" s="11">
        <v>2370792.86</v>
      </c>
    </row>
    <row r="95" spans="1:8">
      <c r="A95" s="2" t="s">
        <v>1897</v>
      </c>
      <c r="B95" s="2" t="s">
        <v>1903</v>
      </c>
      <c r="C95" s="9">
        <v>207890.72999999998</v>
      </c>
      <c r="D95" s="10">
        <v>71472.279999999984</v>
      </c>
      <c r="E95" s="10">
        <v>505.15000000000003</v>
      </c>
      <c r="F95" s="10">
        <v>178383.03000000003</v>
      </c>
      <c r="G95" s="10">
        <v>160502.07</v>
      </c>
      <c r="H95" s="11">
        <v>618753.26</v>
      </c>
    </row>
    <row r="96" spans="1:8">
      <c r="A96" s="2" t="s">
        <v>1927</v>
      </c>
      <c r="B96" s="2" t="s">
        <v>1932</v>
      </c>
      <c r="C96" s="9">
        <v>32679.59</v>
      </c>
      <c r="D96" s="10"/>
      <c r="E96" s="10"/>
      <c r="F96" s="10"/>
      <c r="G96" s="10"/>
      <c r="H96" s="11">
        <v>32679.59</v>
      </c>
    </row>
    <row r="97" spans="1:8">
      <c r="A97" s="2" t="s">
        <v>1936</v>
      </c>
      <c r="B97" s="2" t="s">
        <v>1939</v>
      </c>
      <c r="C97" s="9">
        <v>0</v>
      </c>
      <c r="D97" s="10"/>
      <c r="E97" s="10"/>
      <c r="F97" s="10">
        <v>1824998.04</v>
      </c>
      <c r="G97" s="10">
        <v>64.16</v>
      </c>
      <c r="H97" s="11">
        <v>1825062.2</v>
      </c>
    </row>
    <row r="98" spans="1:8">
      <c r="A98" s="2" t="s">
        <v>3080</v>
      </c>
      <c r="B98" s="2" t="s">
        <v>3083</v>
      </c>
      <c r="C98" s="9"/>
      <c r="D98" s="10"/>
      <c r="E98" s="10"/>
      <c r="F98" s="10">
        <v>3575646.68</v>
      </c>
      <c r="G98" s="10">
        <v>22214.44</v>
      </c>
      <c r="H98" s="11">
        <v>3597861.12</v>
      </c>
    </row>
    <row r="99" spans="1:8">
      <c r="A99" s="2" t="s">
        <v>3085</v>
      </c>
      <c r="B99" s="2" t="s">
        <v>3088</v>
      </c>
      <c r="C99" s="9"/>
      <c r="D99" s="10"/>
      <c r="E99" s="10"/>
      <c r="F99" s="10">
        <v>649672.07999999996</v>
      </c>
      <c r="G99" s="10">
        <v>530.44000000000005</v>
      </c>
      <c r="H99" s="11">
        <v>650202.5199999999</v>
      </c>
    </row>
    <row r="100" spans="1:8">
      <c r="A100" s="2" t="s">
        <v>1943</v>
      </c>
      <c r="B100" s="2" t="s">
        <v>1946</v>
      </c>
      <c r="C100" s="9">
        <v>64739.57</v>
      </c>
      <c r="D100" s="10">
        <v>4825.88</v>
      </c>
      <c r="E100" s="10">
        <v>2547.0500000000002</v>
      </c>
      <c r="F100" s="10"/>
      <c r="G100" s="10"/>
      <c r="H100" s="11">
        <v>72112.5</v>
      </c>
    </row>
    <row r="101" spans="1:8">
      <c r="A101" s="2" t="s">
        <v>1948</v>
      </c>
      <c r="B101" s="2" t="s">
        <v>1952</v>
      </c>
      <c r="C101" s="9">
        <v>1839936.0800000008</v>
      </c>
      <c r="D101" s="10">
        <v>319343.50999999995</v>
      </c>
      <c r="E101" s="10">
        <v>356947.38000000006</v>
      </c>
      <c r="F101" s="10">
        <v>2077551.3</v>
      </c>
      <c r="G101" s="10">
        <v>330938.17000000004</v>
      </c>
      <c r="H101" s="11">
        <v>4924716.4400000004</v>
      </c>
    </row>
    <row r="102" spans="1:8">
      <c r="A102" s="2" t="s">
        <v>2028</v>
      </c>
      <c r="B102" s="2" t="s">
        <v>2031</v>
      </c>
      <c r="C102" s="9">
        <v>627713.94000000006</v>
      </c>
      <c r="D102" s="10">
        <v>295671.72000000003</v>
      </c>
      <c r="E102" s="10">
        <v>388956.52999999997</v>
      </c>
      <c r="F102" s="10">
        <v>609439.92000000016</v>
      </c>
      <c r="G102" s="10">
        <v>468411.64000000007</v>
      </c>
      <c r="H102" s="11">
        <v>2390193.7500000005</v>
      </c>
    </row>
    <row r="103" spans="1:8">
      <c r="A103" s="2" t="s">
        <v>3111</v>
      </c>
      <c r="B103" s="2" t="s">
        <v>3114</v>
      </c>
      <c r="C103" s="9"/>
      <c r="D103" s="10"/>
      <c r="E103" s="10"/>
      <c r="F103" s="10">
        <v>202389.23</v>
      </c>
      <c r="G103" s="10">
        <v>7440.59</v>
      </c>
      <c r="H103" s="11">
        <v>209829.82</v>
      </c>
    </row>
    <row r="104" spans="1:8">
      <c r="A104" s="2" t="s">
        <v>2079</v>
      </c>
      <c r="B104" s="2" t="s">
        <v>2084</v>
      </c>
      <c r="C104" s="9">
        <v>19810.71</v>
      </c>
      <c r="D104" s="10">
        <v>19052.230000000003</v>
      </c>
      <c r="E104" s="10">
        <v>-1022199.6899999998</v>
      </c>
      <c r="F104" s="10">
        <v>288512.58</v>
      </c>
      <c r="G104" s="10">
        <v>9332.94</v>
      </c>
      <c r="H104" s="11">
        <v>-685491.22999999975</v>
      </c>
    </row>
    <row r="105" spans="1:8">
      <c r="A105" s="2" t="s">
        <v>2086</v>
      </c>
      <c r="B105" s="2" t="s">
        <v>2089</v>
      </c>
      <c r="C105" s="9">
        <v>1112420.9800000002</v>
      </c>
      <c r="D105" s="10"/>
      <c r="E105" s="10"/>
      <c r="F105" s="10"/>
      <c r="G105" s="10"/>
      <c r="H105" s="11">
        <v>1112420.9800000002</v>
      </c>
    </row>
    <row r="106" spans="1:8">
      <c r="A106" s="2" t="s">
        <v>2106</v>
      </c>
      <c r="B106" s="2" t="s">
        <v>2109</v>
      </c>
      <c r="C106" s="9">
        <v>27371.940000000002</v>
      </c>
      <c r="D106" s="10">
        <v>8601.7000000000007</v>
      </c>
      <c r="E106" s="10">
        <v>16807.580000000002</v>
      </c>
      <c r="F106" s="10">
        <v>15965.67</v>
      </c>
      <c r="G106" s="10">
        <v>8735.4500000000007</v>
      </c>
      <c r="H106" s="11">
        <v>77482.34</v>
      </c>
    </row>
    <row r="107" spans="1:8">
      <c r="A107" s="2" t="s">
        <v>2117</v>
      </c>
      <c r="B107" s="2" t="s">
        <v>2120</v>
      </c>
      <c r="C107" s="9">
        <v>123106.98</v>
      </c>
      <c r="D107" s="10">
        <v>-3.63</v>
      </c>
      <c r="E107" s="10">
        <v>85987942.609999999</v>
      </c>
      <c r="F107" s="10">
        <v>3485587.81</v>
      </c>
      <c r="G107" s="10">
        <v>2167128.81</v>
      </c>
      <c r="H107" s="11">
        <v>91763762.579999998</v>
      </c>
    </row>
    <row r="108" spans="1:8">
      <c r="A108" s="2" t="s">
        <v>2122</v>
      </c>
      <c r="B108" s="2" t="s">
        <v>2126</v>
      </c>
      <c r="C108" s="9">
        <v>1044.93</v>
      </c>
      <c r="D108" s="10">
        <v>-8995.9000000000015</v>
      </c>
      <c r="E108" s="10"/>
      <c r="F108" s="10">
        <v>243063.19999999998</v>
      </c>
      <c r="G108" s="10">
        <v>178139.94</v>
      </c>
      <c r="H108" s="11">
        <v>413252.17</v>
      </c>
    </row>
    <row r="109" spans="1:8">
      <c r="A109" s="2" t="s">
        <v>2148</v>
      </c>
      <c r="B109" s="2" t="s">
        <v>2151</v>
      </c>
      <c r="C109" s="9">
        <v>301866.88</v>
      </c>
      <c r="D109" s="10">
        <v>444.24</v>
      </c>
      <c r="E109" s="10">
        <v>982.22</v>
      </c>
      <c r="F109" s="10">
        <v>925.2</v>
      </c>
      <c r="G109" s="10">
        <v>681.71</v>
      </c>
      <c r="H109" s="11">
        <v>304900.25</v>
      </c>
    </row>
    <row r="110" spans="1:8">
      <c r="A110" s="2" t="s">
        <v>2153</v>
      </c>
      <c r="B110" s="2" t="s">
        <v>2156</v>
      </c>
      <c r="C110" s="9">
        <v>1452.83</v>
      </c>
      <c r="D110" s="10">
        <v>-13.5</v>
      </c>
      <c r="E110" s="10">
        <v>0</v>
      </c>
      <c r="F110" s="10"/>
      <c r="G110" s="10"/>
      <c r="H110" s="11">
        <v>1439.33</v>
      </c>
    </row>
    <row r="111" spans="1:8">
      <c r="A111" s="2" t="s">
        <v>3309</v>
      </c>
      <c r="B111" s="2" t="s">
        <v>3312</v>
      </c>
      <c r="C111" s="9"/>
      <c r="D111" s="10"/>
      <c r="E111" s="10"/>
      <c r="F111" s="10"/>
      <c r="G111" s="10">
        <v>69228.460000000006</v>
      </c>
      <c r="H111" s="11">
        <v>69228.460000000006</v>
      </c>
    </row>
    <row r="112" spans="1:8">
      <c r="A112" s="2" t="s">
        <v>2158</v>
      </c>
      <c r="B112" s="2" t="s">
        <v>2161</v>
      </c>
      <c r="C112" s="9">
        <v>41463.950000000004</v>
      </c>
      <c r="D112" s="10"/>
      <c r="E112" s="10"/>
      <c r="F112" s="10"/>
      <c r="G112" s="10">
        <v>78637.33</v>
      </c>
      <c r="H112" s="11">
        <v>120101.28</v>
      </c>
    </row>
    <row r="113" spans="1:8">
      <c r="A113" s="2" t="s">
        <v>2163</v>
      </c>
      <c r="B113" s="2" t="s">
        <v>2167</v>
      </c>
      <c r="C113" s="9">
        <v>32766.82</v>
      </c>
      <c r="D113" s="10"/>
      <c r="E113" s="10"/>
      <c r="F113" s="10"/>
      <c r="G113" s="10"/>
      <c r="H113" s="11">
        <v>32766.82</v>
      </c>
    </row>
    <row r="114" spans="1:8">
      <c r="A114" s="2" t="s">
        <v>2588</v>
      </c>
      <c r="B114" s="2" t="s">
        <v>2591</v>
      </c>
      <c r="C114" s="9"/>
      <c r="D114" s="10">
        <v>4573.75</v>
      </c>
      <c r="E114" s="10"/>
      <c r="F114" s="10"/>
      <c r="G114" s="10"/>
      <c r="H114" s="11">
        <v>4573.75</v>
      </c>
    </row>
    <row r="115" spans="1:8">
      <c r="A115" s="2" t="s">
        <v>2169</v>
      </c>
      <c r="B115" s="2" t="s">
        <v>2173</v>
      </c>
      <c r="C115" s="9">
        <v>8229907.3300000001</v>
      </c>
      <c r="D115" s="10">
        <v>8760.1400000000012</v>
      </c>
      <c r="E115" s="10">
        <v>3677.4</v>
      </c>
      <c r="F115" s="10">
        <v>71426.899999999994</v>
      </c>
      <c r="G115" s="10">
        <v>107146</v>
      </c>
      <c r="H115" s="11">
        <v>8420917.7699999996</v>
      </c>
    </row>
    <row r="116" spans="1:8">
      <c r="A116" s="2" t="s">
        <v>2213</v>
      </c>
      <c r="B116" s="2" t="s">
        <v>2218</v>
      </c>
      <c r="C116" s="9">
        <v>635447.81999999995</v>
      </c>
      <c r="D116" s="10">
        <v>73180.540000000008</v>
      </c>
      <c r="E116" s="10">
        <v>473.22</v>
      </c>
      <c r="F116" s="10">
        <v>339.88000000000261</v>
      </c>
      <c r="G116" s="10">
        <v>374.77</v>
      </c>
      <c r="H116" s="11">
        <v>709816.23</v>
      </c>
    </row>
    <row r="117" spans="1:8">
      <c r="A117" s="2" t="s">
        <v>2233</v>
      </c>
      <c r="B117" s="2" t="s">
        <v>2236</v>
      </c>
      <c r="C117" s="9">
        <v>591011.10999999987</v>
      </c>
      <c r="D117" s="10">
        <v>530446.08000000007</v>
      </c>
      <c r="E117" s="10">
        <v>341389.28</v>
      </c>
      <c r="F117" s="10">
        <v>766501.7799999998</v>
      </c>
      <c r="G117" s="10">
        <v>512044.36</v>
      </c>
      <c r="H117" s="11">
        <v>2741392.61</v>
      </c>
    </row>
    <row r="118" spans="1:8">
      <c r="A118" s="2" t="s">
        <v>2291</v>
      </c>
      <c r="B118" s="2" t="s">
        <v>2296</v>
      </c>
      <c r="C118" s="9">
        <v>832437.28999999992</v>
      </c>
      <c r="D118" s="10">
        <v>3563.9200000000005</v>
      </c>
      <c r="E118" s="10">
        <v>720202.11</v>
      </c>
      <c r="F118" s="10">
        <v>892674.37</v>
      </c>
      <c r="G118" s="10">
        <v>36436.720000000016</v>
      </c>
      <c r="H118" s="11">
        <v>2485314.41</v>
      </c>
    </row>
    <row r="119" spans="1:8">
      <c r="A119" s="2" t="s">
        <v>2319</v>
      </c>
      <c r="B119" s="2" t="s">
        <v>2323</v>
      </c>
      <c r="C119" s="9">
        <v>0</v>
      </c>
      <c r="D119" s="10"/>
      <c r="E119" s="10">
        <v>13569.33</v>
      </c>
      <c r="F119" s="10">
        <v>12591.34</v>
      </c>
      <c r="G119" s="10">
        <v>4877.28</v>
      </c>
      <c r="H119" s="11">
        <v>31037.949999999997</v>
      </c>
    </row>
    <row r="120" spans="1:8">
      <c r="A120" s="2" t="s">
        <v>2325</v>
      </c>
      <c r="B120" s="2" t="s">
        <v>2329</v>
      </c>
      <c r="C120" s="9">
        <v>58773.99</v>
      </c>
      <c r="D120" s="10">
        <v>18502.420000000002</v>
      </c>
      <c r="E120" s="10">
        <v>9049.91</v>
      </c>
      <c r="F120" s="10">
        <v>28334.43</v>
      </c>
      <c r="G120" s="10">
        <v>5421.32</v>
      </c>
      <c r="H120" s="11">
        <v>120082.07</v>
      </c>
    </row>
    <row r="121" spans="1:8">
      <c r="A121" s="2" t="s">
        <v>2331</v>
      </c>
      <c r="B121" s="2" t="s">
        <v>2335</v>
      </c>
      <c r="C121" s="9">
        <v>62790.200000000033</v>
      </c>
      <c r="D121" s="10">
        <v>195662.86000000002</v>
      </c>
      <c r="E121" s="10">
        <v>58097.990000000005</v>
      </c>
      <c r="F121" s="10">
        <v>273976.53999999998</v>
      </c>
      <c r="G121" s="10">
        <v>254111.05</v>
      </c>
      <c r="H121" s="11">
        <v>844638.64000000013</v>
      </c>
    </row>
    <row r="122" spans="1:8">
      <c r="A122" s="2" t="s">
        <v>2343</v>
      </c>
      <c r="B122" s="2" t="s">
        <v>2346</v>
      </c>
      <c r="C122" s="9">
        <v>264091.45</v>
      </c>
      <c r="D122" s="10">
        <v>939.24000000022352</v>
      </c>
      <c r="E122" s="10">
        <v>260307.19</v>
      </c>
      <c r="F122" s="10">
        <v>276650.84999999998</v>
      </c>
      <c r="G122" s="10">
        <v>12057.5</v>
      </c>
      <c r="H122" s="11">
        <v>814046.23000000021</v>
      </c>
    </row>
    <row r="123" spans="1:8">
      <c r="A123" s="2" t="s">
        <v>2355</v>
      </c>
      <c r="B123" s="2" t="s">
        <v>2358</v>
      </c>
      <c r="C123" s="9">
        <v>1668.65</v>
      </c>
      <c r="D123" s="10">
        <v>2983.46</v>
      </c>
      <c r="E123" s="10"/>
      <c r="F123" s="10"/>
      <c r="G123" s="10">
        <v>-8.7311491370201111E-11</v>
      </c>
      <c r="H123" s="11">
        <v>4652.1099999999133</v>
      </c>
    </row>
    <row r="124" spans="1:8">
      <c r="A124" s="2" t="s">
        <v>2360</v>
      </c>
      <c r="B124" s="2" t="s">
        <v>2364</v>
      </c>
      <c r="C124" s="9">
        <v>45.230000000000004</v>
      </c>
      <c r="D124" s="10">
        <v>45.230000000000004</v>
      </c>
      <c r="E124" s="10">
        <v>40.85</v>
      </c>
      <c r="F124" s="10">
        <v>45.230000000000004</v>
      </c>
      <c r="G124" s="10">
        <v>43.77</v>
      </c>
      <c r="H124" s="11">
        <v>220.31000000000003</v>
      </c>
    </row>
    <row r="125" spans="1:8">
      <c r="A125" s="2" t="s">
        <v>2366</v>
      </c>
      <c r="B125" s="2" t="s">
        <v>2369</v>
      </c>
      <c r="C125" s="9">
        <v>3487.89</v>
      </c>
      <c r="D125" s="10"/>
      <c r="E125" s="10"/>
      <c r="F125" s="10"/>
      <c r="G125" s="10"/>
      <c r="H125" s="11">
        <v>3487.89</v>
      </c>
    </row>
    <row r="126" spans="1:8">
      <c r="A126" s="2" t="s">
        <v>2640</v>
      </c>
      <c r="B126" s="2" t="s">
        <v>2646</v>
      </c>
      <c r="C126" s="9"/>
      <c r="D126" s="10">
        <v>0</v>
      </c>
      <c r="E126" s="10"/>
      <c r="F126" s="10"/>
      <c r="G126" s="10"/>
      <c r="H126" s="11">
        <v>0</v>
      </c>
    </row>
    <row r="127" spans="1:8">
      <c r="A127" s="2" t="s">
        <v>2651</v>
      </c>
      <c r="B127" s="2" t="s">
        <v>2654</v>
      </c>
      <c r="C127" s="9"/>
      <c r="D127" s="10">
        <v>1.4915713109076023E-10</v>
      </c>
      <c r="E127" s="10">
        <v>651.25</v>
      </c>
      <c r="F127" s="10"/>
      <c r="G127" s="10">
        <v>0</v>
      </c>
      <c r="H127" s="11">
        <v>651.25000000014916</v>
      </c>
    </row>
    <row r="128" spans="1:8">
      <c r="A128" s="2" t="s">
        <v>2371</v>
      </c>
      <c r="B128" s="2" t="s">
        <v>2374</v>
      </c>
      <c r="C128" s="9">
        <v>1550.1000000000001</v>
      </c>
      <c r="D128" s="10">
        <v>10872.87</v>
      </c>
      <c r="E128" s="10">
        <v>27909.649999999998</v>
      </c>
      <c r="F128" s="10">
        <v>79601.579999999958</v>
      </c>
      <c r="G128" s="10">
        <v>0</v>
      </c>
      <c r="H128" s="11">
        <v>119934.19999999995</v>
      </c>
    </row>
    <row r="129" spans="1:8">
      <c r="A129" s="2" t="s">
        <v>2376</v>
      </c>
      <c r="B129" s="2" t="s">
        <v>2379</v>
      </c>
      <c r="C129" s="9">
        <v>448.65000000000003</v>
      </c>
      <c r="D129" s="10"/>
      <c r="E129" s="10">
        <v>0</v>
      </c>
      <c r="F129" s="10"/>
      <c r="G129" s="10"/>
      <c r="H129" s="11">
        <v>448.65000000000003</v>
      </c>
    </row>
    <row r="130" spans="1:8">
      <c r="A130" s="2" t="s">
        <v>2658</v>
      </c>
      <c r="B130" s="2" t="s">
        <v>2662</v>
      </c>
      <c r="C130" s="9"/>
      <c r="D130" s="10">
        <v>61594.080000000002</v>
      </c>
      <c r="E130" s="10"/>
      <c r="F130" s="10"/>
      <c r="G130" s="10">
        <v>0</v>
      </c>
      <c r="H130" s="11">
        <v>61594.080000000002</v>
      </c>
    </row>
    <row r="131" spans="1:8">
      <c r="A131" s="2" t="s">
        <v>2381</v>
      </c>
      <c r="B131" s="2" t="s">
        <v>2387</v>
      </c>
      <c r="C131" s="9">
        <v>172717.61000000002</v>
      </c>
      <c r="D131" s="10">
        <v>49379.880000000005</v>
      </c>
      <c r="E131" s="10">
        <v>810.41</v>
      </c>
      <c r="F131" s="10">
        <v>111133.54000000001</v>
      </c>
      <c r="G131" s="10">
        <v>-87073.61</v>
      </c>
      <c r="H131" s="11">
        <v>246967.83000000007</v>
      </c>
    </row>
    <row r="132" spans="1:8">
      <c r="A132" s="2" t="s">
        <v>2395</v>
      </c>
      <c r="B132" s="2" t="s">
        <v>2398</v>
      </c>
      <c r="C132" s="9">
        <v>-1952.42</v>
      </c>
      <c r="D132" s="10">
        <v>0</v>
      </c>
      <c r="E132" s="10"/>
      <c r="F132" s="10"/>
      <c r="G132" s="10"/>
      <c r="H132" s="11">
        <v>-1952.42</v>
      </c>
    </row>
    <row r="133" spans="1:8">
      <c r="A133" s="2" t="s">
        <v>2888</v>
      </c>
      <c r="B133" s="2" t="s">
        <v>2892</v>
      </c>
      <c r="C133" s="9"/>
      <c r="D133" s="10"/>
      <c r="E133" s="10">
        <v>0</v>
      </c>
      <c r="F133" s="10"/>
      <c r="G133" s="10"/>
      <c r="H133" s="11">
        <v>0</v>
      </c>
    </row>
    <row r="134" spans="1:8">
      <c r="A134" s="7" t="s">
        <v>3366</v>
      </c>
      <c r="B134" s="16"/>
      <c r="C134" s="13">
        <v>45541203.079999998</v>
      </c>
      <c r="D134" s="14">
        <v>9594335.3200000022</v>
      </c>
      <c r="E134" s="14">
        <v>101106327.36999999</v>
      </c>
      <c r="F134" s="14">
        <v>33055285.019999996</v>
      </c>
      <c r="G134" s="14">
        <v>14220073.550000001</v>
      </c>
      <c r="H134" s="15">
        <v>203517224.34000003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3:K1188"/>
  <sheetViews>
    <sheetView workbookViewId="0">
      <selection activeCell="K6" sqref="K6:K13"/>
    </sheetView>
  </sheetViews>
  <sheetFormatPr defaultRowHeight="12.75"/>
  <cols>
    <col min="1" max="1" width="29.85546875" bestFit="1" customWidth="1"/>
    <col min="2" max="2" width="30.5703125" customWidth="1"/>
    <col min="3" max="3" width="31.5703125" customWidth="1"/>
    <col min="4" max="4" width="14.7109375" bestFit="1" customWidth="1"/>
    <col min="5" max="5" width="12.5703125" bestFit="1" customWidth="1"/>
    <col min="6" max="10" width="16.85546875" bestFit="1" customWidth="1"/>
    <col min="11" max="11" width="15" bestFit="1" customWidth="1"/>
  </cols>
  <sheetData>
    <row r="3" spans="1:11">
      <c r="A3" s="5" t="s">
        <v>3365</v>
      </c>
      <c r="B3" s="3"/>
      <c r="C3" s="3"/>
      <c r="D3" s="3"/>
      <c r="E3" s="3"/>
      <c r="F3" s="5" t="s">
        <v>7</v>
      </c>
      <c r="G3" s="3"/>
      <c r="H3" s="3"/>
      <c r="I3" s="3"/>
      <c r="J3" s="3"/>
      <c r="K3" s="4"/>
    </row>
    <row r="4" spans="1:11">
      <c r="A4" s="5" t="s">
        <v>2</v>
      </c>
      <c r="B4" s="5" t="s">
        <v>4</v>
      </c>
      <c r="C4" s="5" t="s">
        <v>3</v>
      </c>
      <c r="D4" s="5" t="s">
        <v>9</v>
      </c>
      <c r="E4" s="5" t="s">
        <v>10</v>
      </c>
      <c r="F4" s="2" t="s">
        <v>26</v>
      </c>
      <c r="G4" s="8" t="s">
        <v>2401</v>
      </c>
      <c r="H4" s="8" t="s">
        <v>2663</v>
      </c>
      <c r="I4" s="8" t="s">
        <v>2895</v>
      </c>
      <c r="J4" s="8" t="s">
        <v>3202</v>
      </c>
      <c r="K4" s="6" t="s">
        <v>3366</v>
      </c>
    </row>
    <row r="5" spans="1:11">
      <c r="A5" s="2" t="s">
        <v>22</v>
      </c>
      <c r="B5" s="2" t="s">
        <v>3208</v>
      </c>
      <c r="C5" s="2" t="s">
        <v>3207</v>
      </c>
      <c r="D5" s="2" t="s">
        <v>27</v>
      </c>
      <c r="E5" s="2" t="s">
        <v>28</v>
      </c>
      <c r="F5" s="138"/>
      <c r="G5" s="139"/>
      <c r="H5" s="139"/>
      <c r="I5" s="139"/>
      <c r="J5" s="139">
        <v>-53090.48</v>
      </c>
      <c r="K5" s="136">
        <v>-53090.48</v>
      </c>
    </row>
    <row r="6" spans="1:11">
      <c r="A6" s="135"/>
      <c r="B6" s="2" t="s">
        <v>171</v>
      </c>
      <c r="C6" s="2" t="s">
        <v>170</v>
      </c>
      <c r="D6" s="2" t="s">
        <v>27</v>
      </c>
      <c r="E6" s="2" t="s">
        <v>53</v>
      </c>
      <c r="F6" s="138">
        <v>114979.16000000003</v>
      </c>
      <c r="G6" s="139">
        <v>128672.56999999999</v>
      </c>
      <c r="H6" s="139">
        <v>75353.279999999999</v>
      </c>
      <c r="I6" s="139">
        <v>126471.7</v>
      </c>
      <c r="J6" s="139">
        <v>46709.86</v>
      </c>
      <c r="K6" s="136">
        <v>492186.57</v>
      </c>
    </row>
    <row r="7" spans="1:11">
      <c r="A7" s="135"/>
      <c r="B7" s="2" t="s">
        <v>52</v>
      </c>
      <c r="C7" s="2" t="s">
        <v>51</v>
      </c>
      <c r="D7" s="2" t="s">
        <v>27</v>
      </c>
      <c r="E7" s="2" t="s">
        <v>53</v>
      </c>
      <c r="F7" s="138">
        <v>35799.69</v>
      </c>
      <c r="G7" s="139">
        <v>60478.500000000007</v>
      </c>
      <c r="H7" s="139">
        <v>35124.620000000003</v>
      </c>
      <c r="I7" s="139">
        <v>25911.56</v>
      </c>
      <c r="J7" s="139">
        <v>28781.690000000002</v>
      </c>
      <c r="K7" s="136">
        <v>186096.06</v>
      </c>
    </row>
    <row r="8" spans="1:11">
      <c r="A8" s="135"/>
      <c r="B8" s="2" t="s">
        <v>129</v>
      </c>
      <c r="C8" s="2" t="s">
        <v>128</v>
      </c>
      <c r="D8" s="2" t="s">
        <v>27</v>
      </c>
      <c r="E8" s="2" t="s">
        <v>53</v>
      </c>
      <c r="F8" s="138">
        <v>23195.809999999958</v>
      </c>
      <c r="G8" s="139">
        <v>9792.7099999999991</v>
      </c>
      <c r="H8" s="139">
        <v>15378.36</v>
      </c>
      <c r="I8" s="139">
        <v>96337.82</v>
      </c>
      <c r="J8" s="139">
        <v>85960.980000000025</v>
      </c>
      <c r="K8" s="136">
        <v>230665.68</v>
      </c>
    </row>
    <row r="9" spans="1:11">
      <c r="A9" s="135"/>
      <c r="B9" s="2" t="s">
        <v>2669</v>
      </c>
      <c r="C9" s="2" t="s">
        <v>2668</v>
      </c>
      <c r="D9" s="2" t="s">
        <v>27</v>
      </c>
      <c r="E9" s="2" t="s">
        <v>53</v>
      </c>
      <c r="F9" s="138"/>
      <c r="G9" s="139"/>
      <c r="H9" s="139">
        <v>2710.51</v>
      </c>
      <c r="I9" s="139">
        <v>3104.99</v>
      </c>
      <c r="J9" s="139">
        <v>-3982.8900000000003</v>
      </c>
      <c r="K9" s="136">
        <v>1832.6099999999997</v>
      </c>
    </row>
    <row r="10" spans="1:11">
      <c r="A10" s="135"/>
      <c r="B10" s="2" t="s">
        <v>2667</v>
      </c>
      <c r="C10" s="2" t="s">
        <v>2666</v>
      </c>
      <c r="D10" s="2" t="s">
        <v>27</v>
      </c>
      <c r="E10" s="2" t="s">
        <v>53</v>
      </c>
      <c r="F10" s="138"/>
      <c r="G10" s="139"/>
      <c r="H10" s="139">
        <v>2752.6899999999996</v>
      </c>
      <c r="I10" s="139">
        <v>-3324.9000000000005</v>
      </c>
      <c r="J10" s="139">
        <v>8807.23</v>
      </c>
      <c r="K10" s="136">
        <v>8235.0199999999986</v>
      </c>
    </row>
    <row r="11" spans="1:11">
      <c r="A11" s="135"/>
      <c r="B11" s="2" t="s">
        <v>187</v>
      </c>
      <c r="C11" s="2" t="s">
        <v>186</v>
      </c>
      <c r="D11" s="2" t="s">
        <v>27</v>
      </c>
      <c r="E11" s="2" t="s">
        <v>53</v>
      </c>
      <c r="F11" s="138">
        <v>27665.820000000029</v>
      </c>
      <c r="G11" s="139">
        <v>20285.05</v>
      </c>
      <c r="H11" s="139">
        <v>16184.630000000001</v>
      </c>
      <c r="I11" s="139">
        <v>32452.120000000003</v>
      </c>
      <c r="J11" s="139">
        <v>30782.620000000003</v>
      </c>
      <c r="K11" s="136">
        <v>127370.24000000002</v>
      </c>
    </row>
    <row r="12" spans="1:11">
      <c r="A12" s="135"/>
      <c r="B12" s="2" t="s">
        <v>87</v>
      </c>
      <c r="C12" s="2" t="s">
        <v>86</v>
      </c>
      <c r="D12" s="2" t="s">
        <v>27</v>
      </c>
      <c r="E12" s="2" t="s">
        <v>53</v>
      </c>
      <c r="F12" s="138">
        <v>-9020.0999999999985</v>
      </c>
      <c r="G12" s="139">
        <v>24370.799999999999</v>
      </c>
      <c r="H12" s="139">
        <v>13646.43</v>
      </c>
      <c r="I12" s="139">
        <v>1737.24</v>
      </c>
      <c r="J12" s="139">
        <v>19657.440000000002</v>
      </c>
      <c r="K12" s="136">
        <v>50391.810000000005</v>
      </c>
    </row>
    <row r="13" spans="1:11">
      <c r="A13" s="135"/>
      <c r="B13" s="2" t="s">
        <v>207</v>
      </c>
      <c r="C13" s="2" t="s">
        <v>206</v>
      </c>
      <c r="D13" s="2" t="s">
        <v>27</v>
      </c>
      <c r="E13" s="2" t="s">
        <v>53</v>
      </c>
      <c r="F13" s="138">
        <v>88.47</v>
      </c>
      <c r="G13" s="139"/>
      <c r="H13" s="139"/>
      <c r="I13" s="139"/>
      <c r="J13" s="139"/>
      <c r="K13" s="136">
        <v>88.47</v>
      </c>
    </row>
    <row r="14" spans="1:11">
      <c r="A14" s="135"/>
      <c r="B14" s="2" t="s">
        <v>2400</v>
      </c>
      <c r="C14" s="2" t="s">
        <v>2399</v>
      </c>
      <c r="D14" s="2" t="s">
        <v>27</v>
      </c>
      <c r="E14" s="2" t="s">
        <v>53</v>
      </c>
      <c r="F14" s="138"/>
      <c r="G14" s="139">
        <v>157976.70000000001</v>
      </c>
      <c r="H14" s="139"/>
      <c r="I14" s="139"/>
      <c r="J14" s="139"/>
      <c r="K14" s="136">
        <v>157976.70000000001</v>
      </c>
    </row>
    <row r="15" spans="1:11">
      <c r="A15" s="135"/>
      <c r="B15" s="2" t="s">
        <v>159</v>
      </c>
      <c r="C15" s="2" t="s">
        <v>158</v>
      </c>
      <c r="D15" s="2" t="s">
        <v>27</v>
      </c>
      <c r="E15" s="2" t="s">
        <v>53</v>
      </c>
      <c r="F15" s="138">
        <v>9542.3199999999924</v>
      </c>
      <c r="G15" s="139">
        <v>13585.650000000001</v>
      </c>
      <c r="H15" s="139">
        <v>14730.36</v>
      </c>
      <c r="I15" s="139">
        <v>24031.88</v>
      </c>
      <c r="J15" s="139">
        <v>18182.169999999998</v>
      </c>
      <c r="K15" s="136">
        <v>80072.37999999999</v>
      </c>
    </row>
    <row r="16" spans="1:11">
      <c r="A16" s="135"/>
      <c r="B16" s="2" t="s">
        <v>65</v>
      </c>
      <c r="C16" s="2" t="s">
        <v>64</v>
      </c>
      <c r="D16" s="2" t="s">
        <v>27</v>
      </c>
      <c r="E16" s="2" t="s">
        <v>53</v>
      </c>
      <c r="F16" s="138">
        <v>5351.5999999999995</v>
      </c>
      <c r="G16" s="139">
        <v>835.63</v>
      </c>
      <c r="H16" s="139">
        <v>3015.15</v>
      </c>
      <c r="I16" s="139">
        <v>1390.24</v>
      </c>
      <c r="J16" s="139">
        <v>2640.46</v>
      </c>
      <c r="K16" s="136">
        <v>13233.079999999998</v>
      </c>
    </row>
    <row r="17" spans="1:11">
      <c r="A17" s="135"/>
      <c r="B17" s="2" t="s">
        <v>185</v>
      </c>
      <c r="C17" s="2" t="s">
        <v>184</v>
      </c>
      <c r="D17" s="2" t="s">
        <v>27</v>
      </c>
      <c r="E17" s="2" t="s">
        <v>53</v>
      </c>
      <c r="F17" s="138">
        <v>2847.7799999999997</v>
      </c>
      <c r="G17" s="139">
        <v>6276.43</v>
      </c>
      <c r="H17" s="139">
        <v>7618.07</v>
      </c>
      <c r="I17" s="139">
        <v>9474.39</v>
      </c>
      <c r="J17" s="139">
        <v>2160.5300000000002</v>
      </c>
      <c r="K17" s="136">
        <v>28377.199999999997</v>
      </c>
    </row>
    <row r="18" spans="1:11">
      <c r="A18" s="135"/>
      <c r="B18" s="2" t="s">
        <v>2405</v>
      </c>
      <c r="C18" s="2" t="s">
        <v>2404</v>
      </c>
      <c r="D18" s="2" t="s">
        <v>27</v>
      </c>
      <c r="E18" s="2" t="s">
        <v>53</v>
      </c>
      <c r="F18" s="138"/>
      <c r="G18" s="139">
        <v>2312.19</v>
      </c>
      <c r="H18" s="139"/>
      <c r="I18" s="139"/>
      <c r="J18" s="139">
        <v>1080.81</v>
      </c>
      <c r="K18" s="136">
        <v>3393</v>
      </c>
    </row>
    <row r="19" spans="1:11">
      <c r="A19" s="135"/>
      <c r="B19" s="2" t="s">
        <v>179</v>
      </c>
      <c r="C19" s="2" t="s">
        <v>178</v>
      </c>
      <c r="D19" s="2" t="s">
        <v>27</v>
      </c>
      <c r="E19" s="2" t="s">
        <v>53</v>
      </c>
      <c r="F19" s="138">
        <v>2977.2700000000013</v>
      </c>
      <c r="G19" s="139">
        <v>16720.66</v>
      </c>
      <c r="H19" s="139">
        <v>2282.86</v>
      </c>
      <c r="I19" s="139">
        <v>1958.35</v>
      </c>
      <c r="J19" s="139">
        <v>354.69</v>
      </c>
      <c r="K19" s="136">
        <v>24293.829999999998</v>
      </c>
    </row>
    <row r="20" spans="1:11">
      <c r="A20" s="135"/>
      <c r="B20" s="2" t="s">
        <v>57</v>
      </c>
      <c r="C20" s="2" t="s">
        <v>56</v>
      </c>
      <c r="D20" s="2" t="s">
        <v>27</v>
      </c>
      <c r="E20" s="2" t="s">
        <v>53</v>
      </c>
      <c r="F20" s="138">
        <v>3967.19</v>
      </c>
      <c r="G20" s="139"/>
      <c r="H20" s="139">
        <v>92.95</v>
      </c>
      <c r="I20" s="139">
        <v>196.20999999999998</v>
      </c>
      <c r="J20" s="139">
        <v>-5510.3</v>
      </c>
      <c r="K20" s="136">
        <v>-1253.9500000000007</v>
      </c>
    </row>
    <row r="21" spans="1:11">
      <c r="A21" s="135"/>
      <c r="B21" s="2" t="s">
        <v>119</v>
      </c>
      <c r="C21" s="2" t="s">
        <v>118</v>
      </c>
      <c r="D21" s="2" t="s">
        <v>27</v>
      </c>
      <c r="E21" s="2" t="s">
        <v>53</v>
      </c>
      <c r="F21" s="138">
        <v>0</v>
      </c>
      <c r="G21" s="139"/>
      <c r="H21" s="139"/>
      <c r="I21" s="139"/>
      <c r="J21" s="139"/>
      <c r="K21" s="136">
        <v>0</v>
      </c>
    </row>
    <row r="22" spans="1:11">
      <c r="A22" s="135"/>
      <c r="B22" s="2" t="s">
        <v>197</v>
      </c>
      <c r="C22" s="2" t="s">
        <v>196</v>
      </c>
      <c r="D22" s="2" t="s">
        <v>27</v>
      </c>
      <c r="E22" s="2" t="s">
        <v>53</v>
      </c>
      <c r="F22" s="138">
        <v>2773.89</v>
      </c>
      <c r="G22" s="139"/>
      <c r="H22" s="139">
        <v>2156.6400000000003</v>
      </c>
      <c r="I22" s="139">
        <v>1155.1500000000001</v>
      </c>
      <c r="J22" s="139">
        <v>810.7399999999999</v>
      </c>
      <c r="K22" s="136">
        <v>6896.42</v>
      </c>
    </row>
    <row r="23" spans="1:11">
      <c r="A23" s="135"/>
      <c r="B23" s="2" t="s">
        <v>95</v>
      </c>
      <c r="C23" s="2" t="s">
        <v>94</v>
      </c>
      <c r="D23" s="2" t="s">
        <v>27</v>
      </c>
      <c r="E23" s="2" t="s">
        <v>53</v>
      </c>
      <c r="F23" s="138">
        <v>504.78</v>
      </c>
      <c r="G23" s="139"/>
      <c r="H23" s="139">
        <v>3482.78</v>
      </c>
      <c r="I23" s="139"/>
      <c r="J23" s="139"/>
      <c r="K23" s="136">
        <v>3987.5600000000004</v>
      </c>
    </row>
    <row r="24" spans="1:11">
      <c r="A24" s="135"/>
      <c r="B24" s="2" t="s">
        <v>183</v>
      </c>
      <c r="C24" s="2" t="s">
        <v>182</v>
      </c>
      <c r="D24" s="2" t="s">
        <v>27</v>
      </c>
      <c r="E24" s="2" t="s">
        <v>53</v>
      </c>
      <c r="F24" s="138">
        <v>199.96</v>
      </c>
      <c r="G24" s="139">
        <v>320.94</v>
      </c>
      <c r="H24" s="139">
        <v>1089.8600000000001</v>
      </c>
      <c r="I24" s="139">
        <v>267.68</v>
      </c>
      <c r="J24" s="139"/>
      <c r="K24" s="136">
        <v>1878.4400000000003</v>
      </c>
    </row>
    <row r="25" spans="1:11">
      <c r="A25" s="135"/>
      <c r="B25" s="2" t="s">
        <v>84</v>
      </c>
      <c r="C25" s="2" t="s">
        <v>83</v>
      </c>
      <c r="D25" s="2" t="s">
        <v>27</v>
      </c>
      <c r="E25" s="2" t="s">
        <v>53</v>
      </c>
      <c r="F25" s="138">
        <v>124.00000000000003</v>
      </c>
      <c r="G25" s="139">
        <v>453.67999999999995</v>
      </c>
      <c r="H25" s="139"/>
      <c r="I25" s="139"/>
      <c r="J25" s="139"/>
      <c r="K25" s="136">
        <v>577.67999999999995</v>
      </c>
    </row>
    <row r="26" spans="1:11">
      <c r="A26" s="135"/>
      <c r="B26" s="2" t="s">
        <v>181</v>
      </c>
      <c r="C26" s="2" t="s">
        <v>180</v>
      </c>
      <c r="D26" s="2" t="s">
        <v>27</v>
      </c>
      <c r="E26" s="2" t="s">
        <v>53</v>
      </c>
      <c r="F26" s="138">
        <v>4013.7899999999995</v>
      </c>
      <c r="G26" s="139">
        <v>2128.0499999999997</v>
      </c>
      <c r="H26" s="139"/>
      <c r="I26" s="139">
        <v>5580.2</v>
      </c>
      <c r="J26" s="139">
        <v>1176.23</v>
      </c>
      <c r="K26" s="136">
        <v>12898.269999999999</v>
      </c>
    </row>
    <row r="27" spans="1:11">
      <c r="A27" s="135"/>
      <c r="B27" s="2" t="s">
        <v>82</v>
      </c>
      <c r="C27" s="2" t="s">
        <v>81</v>
      </c>
      <c r="D27" s="2" t="s">
        <v>27</v>
      </c>
      <c r="E27" s="2" t="s">
        <v>53</v>
      </c>
      <c r="F27" s="138">
        <v>133.44000000000003</v>
      </c>
      <c r="G27" s="139">
        <v>518.58000000000004</v>
      </c>
      <c r="H27" s="139">
        <v>-1012.7399999999999</v>
      </c>
      <c r="I27" s="139"/>
      <c r="J27" s="139"/>
      <c r="K27" s="136">
        <v>-360.7199999999998</v>
      </c>
    </row>
    <row r="28" spans="1:11">
      <c r="A28" s="135"/>
      <c r="B28" s="2" t="s">
        <v>173</v>
      </c>
      <c r="C28" s="2" t="s">
        <v>172</v>
      </c>
      <c r="D28" s="2" t="s">
        <v>27</v>
      </c>
      <c r="E28" s="2" t="s">
        <v>28</v>
      </c>
      <c r="F28" s="138">
        <v>28234.750000000029</v>
      </c>
      <c r="G28" s="139">
        <v>31427.96</v>
      </c>
      <c r="H28" s="139">
        <v>26781.05</v>
      </c>
      <c r="I28" s="139">
        <v>32265.1</v>
      </c>
      <c r="J28" s="139">
        <v>22448.690000000002</v>
      </c>
      <c r="K28" s="136">
        <v>141157.55000000002</v>
      </c>
    </row>
    <row r="29" spans="1:11">
      <c r="A29" s="135"/>
      <c r="B29" s="2" t="s">
        <v>75</v>
      </c>
      <c r="C29" s="2" t="s">
        <v>74</v>
      </c>
      <c r="D29" s="2" t="s">
        <v>27</v>
      </c>
      <c r="E29" s="2" t="s">
        <v>28</v>
      </c>
      <c r="F29" s="138">
        <v>38177.730000000018</v>
      </c>
      <c r="G29" s="139">
        <v>3922.65</v>
      </c>
      <c r="H29" s="139">
        <v>1505.9400000000003</v>
      </c>
      <c r="I29" s="139">
        <v>6394.6500000000015</v>
      </c>
      <c r="J29" s="139">
        <v>4574.13</v>
      </c>
      <c r="K29" s="136">
        <v>54575.10000000002</v>
      </c>
    </row>
    <row r="30" spans="1:11">
      <c r="A30" s="135"/>
      <c r="B30" s="2" t="s">
        <v>115</v>
      </c>
      <c r="C30" s="2" t="s">
        <v>114</v>
      </c>
      <c r="D30" s="2" t="s">
        <v>27</v>
      </c>
      <c r="E30" s="2" t="s">
        <v>28</v>
      </c>
      <c r="F30" s="138">
        <v>1417.81</v>
      </c>
      <c r="G30" s="139">
        <v>169.93</v>
      </c>
      <c r="H30" s="139">
        <v>137.72999999999999</v>
      </c>
      <c r="I30" s="139">
        <v>179.04</v>
      </c>
      <c r="J30" s="139">
        <v>169.18</v>
      </c>
      <c r="K30" s="136">
        <v>2073.69</v>
      </c>
    </row>
    <row r="31" spans="1:11">
      <c r="A31" s="135"/>
      <c r="B31" s="2" t="s">
        <v>201</v>
      </c>
      <c r="C31" s="2" t="s">
        <v>200</v>
      </c>
      <c r="D31" s="2" t="s">
        <v>27</v>
      </c>
      <c r="E31" s="2" t="s">
        <v>28</v>
      </c>
      <c r="F31" s="138">
        <v>31053.839999999997</v>
      </c>
      <c r="G31" s="139">
        <v>16825.760000000002</v>
      </c>
      <c r="H31" s="139">
        <v>18082.62</v>
      </c>
      <c r="I31" s="139">
        <v>60389.58</v>
      </c>
      <c r="J31" s="139">
        <v>52725.56</v>
      </c>
      <c r="K31" s="136">
        <v>179077.36</v>
      </c>
    </row>
    <row r="32" spans="1:11">
      <c r="A32" s="135"/>
      <c r="B32" s="2" t="s">
        <v>100</v>
      </c>
      <c r="C32" s="2" t="s">
        <v>99</v>
      </c>
      <c r="D32" s="2" t="s">
        <v>27</v>
      </c>
      <c r="E32" s="2" t="s">
        <v>28</v>
      </c>
      <c r="F32" s="138">
        <v>15650.170000000013</v>
      </c>
      <c r="G32" s="139">
        <v>18668.93</v>
      </c>
      <c r="H32" s="139">
        <v>12418.060000000001</v>
      </c>
      <c r="I32" s="139">
        <v>18442.28</v>
      </c>
      <c r="J32" s="139">
        <v>22770.02</v>
      </c>
      <c r="K32" s="136">
        <v>87949.460000000021</v>
      </c>
    </row>
    <row r="33" spans="1:11">
      <c r="A33" s="135"/>
      <c r="B33" s="2" t="s">
        <v>125</v>
      </c>
      <c r="C33" s="2" t="s">
        <v>124</v>
      </c>
      <c r="D33" s="2" t="s">
        <v>27</v>
      </c>
      <c r="E33" s="2" t="s">
        <v>28</v>
      </c>
      <c r="F33" s="138">
        <v>7809.0799999999863</v>
      </c>
      <c r="G33" s="139">
        <v>3613.4700000000003</v>
      </c>
      <c r="H33" s="139">
        <v>1778.19</v>
      </c>
      <c r="I33" s="139">
        <v>1529.3400000000001</v>
      </c>
      <c r="J33" s="139">
        <v>4403.7900000000009</v>
      </c>
      <c r="K33" s="136">
        <v>19133.869999999988</v>
      </c>
    </row>
    <row r="34" spans="1:11">
      <c r="A34" s="135"/>
      <c r="B34" s="2" t="s">
        <v>149</v>
      </c>
      <c r="C34" s="2" t="s">
        <v>148</v>
      </c>
      <c r="D34" s="2" t="s">
        <v>27</v>
      </c>
      <c r="E34" s="2" t="s">
        <v>28</v>
      </c>
      <c r="F34" s="138">
        <v>818.32999999999993</v>
      </c>
      <c r="G34" s="139">
        <v>812.32</v>
      </c>
      <c r="H34" s="139"/>
      <c r="I34" s="139"/>
      <c r="J34" s="139"/>
      <c r="K34" s="136">
        <v>1630.65</v>
      </c>
    </row>
    <row r="35" spans="1:11">
      <c r="A35" s="135"/>
      <c r="B35" s="2" t="s">
        <v>2665</v>
      </c>
      <c r="C35" s="2" t="s">
        <v>2664</v>
      </c>
      <c r="D35" s="2" t="s">
        <v>27</v>
      </c>
      <c r="E35" s="2" t="s">
        <v>28</v>
      </c>
      <c r="F35" s="138"/>
      <c r="G35" s="139"/>
      <c r="H35" s="139">
        <v>1264.8000000000002</v>
      </c>
      <c r="I35" s="139">
        <v>471.67000000000007</v>
      </c>
      <c r="J35" s="139"/>
      <c r="K35" s="136">
        <v>1736.4700000000003</v>
      </c>
    </row>
    <row r="36" spans="1:11">
      <c r="A36" s="135"/>
      <c r="B36" s="2" t="s">
        <v>109</v>
      </c>
      <c r="C36" s="2" t="s">
        <v>108</v>
      </c>
      <c r="D36" s="2" t="s">
        <v>27</v>
      </c>
      <c r="E36" s="2" t="s">
        <v>28</v>
      </c>
      <c r="F36" s="138">
        <v>0</v>
      </c>
      <c r="G36" s="139"/>
      <c r="H36" s="139"/>
      <c r="I36" s="139"/>
      <c r="J36" s="139">
        <v>833.48000000000013</v>
      </c>
      <c r="K36" s="136">
        <v>833.48000000000013</v>
      </c>
    </row>
    <row r="37" spans="1:11">
      <c r="A37" s="135"/>
      <c r="B37" s="2" t="s">
        <v>165</v>
      </c>
      <c r="C37" s="2" t="s">
        <v>164</v>
      </c>
      <c r="D37" s="2" t="s">
        <v>27</v>
      </c>
      <c r="E37" s="2" t="s">
        <v>28</v>
      </c>
      <c r="F37" s="138">
        <v>2828.09</v>
      </c>
      <c r="G37" s="139">
        <v>1459.3100000000002</v>
      </c>
      <c r="H37" s="139"/>
      <c r="I37" s="139"/>
      <c r="J37" s="139">
        <v>587.70000000000005</v>
      </c>
      <c r="K37" s="136">
        <v>4875.1000000000004</v>
      </c>
    </row>
    <row r="38" spans="1:11">
      <c r="A38" s="135"/>
      <c r="B38" s="2" t="s">
        <v>2403</v>
      </c>
      <c r="C38" s="2" t="s">
        <v>2402</v>
      </c>
      <c r="D38" s="2" t="s">
        <v>27</v>
      </c>
      <c r="E38" s="2" t="s">
        <v>28</v>
      </c>
      <c r="F38" s="138"/>
      <c r="G38" s="139">
        <v>270.25000000000006</v>
      </c>
      <c r="H38" s="139"/>
      <c r="I38" s="139"/>
      <c r="J38" s="139">
        <v>1111.31</v>
      </c>
      <c r="K38" s="136">
        <v>1381.56</v>
      </c>
    </row>
    <row r="39" spans="1:11">
      <c r="A39" s="135"/>
      <c r="B39" s="2" t="s">
        <v>161</v>
      </c>
      <c r="C39" s="2" t="s">
        <v>160</v>
      </c>
      <c r="D39" s="2" t="s">
        <v>27</v>
      </c>
      <c r="E39" s="2" t="s">
        <v>28</v>
      </c>
      <c r="F39" s="138">
        <v>-90</v>
      </c>
      <c r="G39" s="139"/>
      <c r="H39" s="139"/>
      <c r="I39" s="139"/>
      <c r="J39" s="139"/>
      <c r="K39" s="136">
        <v>-90</v>
      </c>
    </row>
    <row r="40" spans="1:11">
      <c r="A40" s="135"/>
      <c r="B40" s="2" t="s">
        <v>69</v>
      </c>
      <c r="C40" s="2" t="s">
        <v>68</v>
      </c>
      <c r="D40" s="2" t="s">
        <v>27</v>
      </c>
      <c r="E40" s="2" t="s">
        <v>28</v>
      </c>
      <c r="F40" s="138">
        <v>740.5300000000002</v>
      </c>
      <c r="G40" s="139">
        <v>1034.8499999999999</v>
      </c>
      <c r="H40" s="139">
        <v>80.700000000000017</v>
      </c>
      <c r="I40" s="139">
        <v>547.70000000000005</v>
      </c>
      <c r="J40" s="139"/>
      <c r="K40" s="136">
        <v>2403.7800000000002</v>
      </c>
    </row>
    <row r="41" spans="1:11">
      <c r="A41" s="135"/>
      <c r="B41" s="2" t="s">
        <v>3204</v>
      </c>
      <c r="C41" s="2" t="s">
        <v>3203</v>
      </c>
      <c r="D41" s="2" t="s">
        <v>27</v>
      </c>
      <c r="E41" s="2" t="s">
        <v>28</v>
      </c>
      <c r="F41" s="138"/>
      <c r="G41" s="139"/>
      <c r="H41" s="139"/>
      <c r="I41" s="139"/>
      <c r="J41" s="139">
        <v>1279.99</v>
      </c>
      <c r="K41" s="136">
        <v>1279.99</v>
      </c>
    </row>
    <row r="42" spans="1:11">
      <c r="A42" s="135"/>
      <c r="B42" s="2" t="s">
        <v>205</v>
      </c>
      <c r="C42" s="2" t="s">
        <v>204</v>
      </c>
      <c r="D42" s="2" t="s">
        <v>27</v>
      </c>
      <c r="E42" s="2" t="s">
        <v>53</v>
      </c>
      <c r="F42" s="138">
        <v>33570.160000000025</v>
      </c>
      <c r="G42" s="139">
        <v>31963.97</v>
      </c>
      <c r="H42" s="139">
        <v>19206.100000000002</v>
      </c>
      <c r="I42" s="139">
        <v>7939.29</v>
      </c>
      <c r="J42" s="139">
        <v>21433.679999999997</v>
      </c>
      <c r="K42" s="136">
        <v>114113.20000000001</v>
      </c>
    </row>
    <row r="43" spans="1:11">
      <c r="A43" s="135"/>
      <c r="B43" s="2" t="s">
        <v>105</v>
      </c>
      <c r="C43" s="2" t="s">
        <v>104</v>
      </c>
      <c r="D43" s="2" t="s">
        <v>27</v>
      </c>
      <c r="E43" s="2" t="s">
        <v>53</v>
      </c>
      <c r="F43" s="138">
        <v>12585.950000000004</v>
      </c>
      <c r="G43" s="139">
        <v>14973.05</v>
      </c>
      <c r="H43" s="139">
        <v>4375.37</v>
      </c>
      <c r="I43" s="139">
        <v>8850.85</v>
      </c>
      <c r="J43" s="139">
        <v>25273.7</v>
      </c>
      <c r="K43" s="136">
        <v>66058.92</v>
      </c>
    </row>
    <row r="44" spans="1:11">
      <c r="A44" s="135"/>
      <c r="B44" s="2" t="s">
        <v>127</v>
      </c>
      <c r="C44" s="2" t="s">
        <v>126</v>
      </c>
      <c r="D44" s="2" t="s">
        <v>27</v>
      </c>
      <c r="E44" s="2" t="s">
        <v>53</v>
      </c>
      <c r="F44" s="138">
        <v>189.04000000000002</v>
      </c>
      <c r="G44" s="139">
        <v>173.12</v>
      </c>
      <c r="H44" s="139">
        <v>1699.5100000000002</v>
      </c>
      <c r="I44" s="139">
        <v>7900.39</v>
      </c>
      <c r="J44" s="139">
        <v>4243.2800000000007</v>
      </c>
      <c r="K44" s="136">
        <v>14205.340000000002</v>
      </c>
    </row>
    <row r="45" spans="1:11">
      <c r="A45" s="135"/>
      <c r="B45" s="2" t="s">
        <v>189</v>
      </c>
      <c r="C45" s="2" t="s">
        <v>188</v>
      </c>
      <c r="D45" s="2" t="s">
        <v>27</v>
      </c>
      <c r="E45" s="2" t="s">
        <v>53</v>
      </c>
      <c r="F45" s="138">
        <v>34152.760000000024</v>
      </c>
      <c r="G45" s="139">
        <v>20857.25</v>
      </c>
      <c r="H45" s="139">
        <v>20257.75</v>
      </c>
      <c r="I45" s="139">
        <v>55831.44</v>
      </c>
      <c r="J45" s="139">
        <v>-9820.59</v>
      </c>
      <c r="K45" s="136">
        <v>121278.61000000002</v>
      </c>
    </row>
    <row r="46" spans="1:11">
      <c r="A46" s="135"/>
      <c r="B46" s="2" t="s">
        <v>89</v>
      </c>
      <c r="C46" s="2" t="s">
        <v>88</v>
      </c>
      <c r="D46" s="2" t="s">
        <v>27</v>
      </c>
      <c r="E46" s="2" t="s">
        <v>53</v>
      </c>
      <c r="F46" s="138">
        <v>-367772.74</v>
      </c>
      <c r="G46" s="139">
        <v>111543.83</v>
      </c>
      <c r="H46" s="139">
        <v>39008.19</v>
      </c>
      <c r="I46" s="139">
        <v>32610.350000000002</v>
      </c>
      <c r="J46" s="139">
        <v>-66834.070000000007</v>
      </c>
      <c r="K46" s="136">
        <v>-251444.43999999997</v>
      </c>
    </row>
    <row r="47" spans="1:11">
      <c r="A47" s="135"/>
      <c r="B47" s="2" t="s">
        <v>121</v>
      </c>
      <c r="C47" s="2" t="s">
        <v>120</v>
      </c>
      <c r="D47" s="2" t="s">
        <v>27</v>
      </c>
      <c r="E47" s="2" t="s">
        <v>53</v>
      </c>
      <c r="F47" s="138">
        <v>434.1400000000001</v>
      </c>
      <c r="G47" s="139">
        <v>360.93000000000006</v>
      </c>
      <c r="H47" s="139">
        <v>307.09000000000003</v>
      </c>
      <c r="I47" s="139">
        <v>631.1</v>
      </c>
      <c r="J47" s="139">
        <v>470.85</v>
      </c>
      <c r="K47" s="136">
        <v>2204.11</v>
      </c>
    </row>
    <row r="48" spans="1:11">
      <c r="A48" s="135"/>
      <c r="B48" s="2" t="s">
        <v>193</v>
      </c>
      <c r="C48" s="2" t="s">
        <v>192</v>
      </c>
      <c r="D48" s="2" t="s">
        <v>27</v>
      </c>
      <c r="E48" s="2" t="s">
        <v>53</v>
      </c>
      <c r="F48" s="138">
        <v>2938.03</v>
      </c>
      <c r="G48" s="139">
        <v>19622.140000000003</v>
      </c>
      <c r="H48" s="139">
        <v>15265.13</v>
      </c>
      <c r="I48" s="139">
        <v>34203.89</v>
      </c>
      <c r="J48" s="139">
        <v>37500.44</v>
      </c>
      <c r="K48" s="136">
        <v>109529.63</v>
      </c>
    </row>
    <row r="49" spans="1:11">
      <c r="A49" s="135"/>
      <c r="B49" s="2" t="s">
        <v>93</v>
      </c>
      <c r="C49" s="2" t="s">
        <v>92</v>
      </c>
      <c r="D49" s="2" t="s">
        <v>27</v>
      </c>
      <c r="E49" s="2" t="s">
        <v>53</v>
      </c>
      <c r="F49" s="138">
        <v>12529.44</v>
      </c>
      <c r="G49" s="139">
        <v>13871.66</v>
      </c>
      <c r="H49" s="139">
        <v>10829.320000000002</v>
      </c>
      <c r="I49" s="139">
        <v>6074.880000000001</v>
      </c>
      <c r="J49" s="139">
        <v>29751.599999999999</v>
      </c>
      <c r="K49" s="136">
        <v>73056.899999999994</v>
      </c>
    </row>
    <row r="50" spans="1:11">
      <c r="A50" s="135"/>
      <c r="B50" s="2" t="s">
        <v>123</v>
      </c>
      <c r="C50" s="2" t="s">
        <v>122</v>
      </c>
      <c r="D50" s="2" t="s">
        <v>27</v>
      </c>
      <c r="E50" s="2" t="s">
        <v>53</v>
      </c>
      <c r="F50" s="138">
        <v>1935.8799999999976</v>
      </c>
      <c r="G50" s="139">
        <v>9274.3800000000028</v>
      </c>
      <c r="H50" s="139">
        <v>3063.5299999999997</v>
      </c>
      <c r="I50" s="139">
        <v>7498.3600000000006</v>
      </c>
      <c r="J50" s="139">
        <v>2963.86</v>
      </c>
      <c r="K50" s="136">
        <v>24736.010000000002</v>
      </c>
    </row>
    <row r="51" spans="1:11">
      <c r="A51" s="135"/>
      <c r="B51" s="2" t="s">
        <v>157</v>
      </c>
      <c r="C51" s="2" t="s">
        <v>156</v>
      </c>
      <c r="D51" s="2" t="s">
        <v>27</v>
      </c>
      <c r="E51" s="2" t="s">
        <v>53</v>
      </c>
      <c r="F51" s="138">
        <v>604.86000000000013</v>
      </c>
      <c r="G51" s="139">
        <v>729.12999999999988</v>
      </c>
      <c r="H51" s="139"/>
      <c r="I51" s="139"/>
      <c r="J51" s="139">
        <v>38.660000000000011</v>
      </c>
      <c r="K51" s="136">
        <v>1372.65</v>
      </c>
    </row>
    <row r="52" spans="1:11">
      <c r="A52" s="135"/>
      <c r="B52" s="2" t="s">
        <v>63</v>
      </c>
      <c r="C52" s="2" t="s">
        <v>62</v>
      </c>
      <c r="D52" s="2" t="s">
        <v>27</v>
      </c>
      <c r="E52" s="2" t="s">
        <v>53</v>
      </c>
      <c r="F52" s="138">
        <v>449.22</v>
      </c>
      <c r="G52" s="139">
        <v>448.5</v>
      </c>
      <c r="H52" s="139"/>
      <c r="I52" s="139"/>
      <c r="J52" s="139"/>
      <c r="K52" s="136">
        <v>897.72</v>
      </c>
    </row>
    <row r="53" spans="1:11">
      <c r="A53" s="135"/>
      <c r="B53" s="2" t="s">
        <v>163</v>
      </c>
      <c r="C53" s="2" t="s">
        <v>162</v>
      </c>
      <c r="D53" s="2" t="s">
        <v>27</v>
      </c>
      <c r="E53" s="2" t="s">
        <v>53</v>
      </c>
      <c r="F53" s="138">
        <v>-2.8421709430404007E-14</v>
      </c>
      <c r="G53" s="139"/>
      <c r="H53" s="139"/>
      <c r="I53" s="139"/>
      <c r="J53" s="139"/>
      <c r="K53" s="136">
        <v>-2.8421709430404007E-14</v>
      </c>
    </row>
    <row r="54" spans="1:11">
      <c r="A54" s="135"/>
      <c r="B54" s="2" t="s">
        <v>71</v>
      </c>
      <c r="C54" s="2" t="s">
        <v>70</v>
      </c>
      <c r="D54" s="2" t="s">
        <v>27</v>
      </c>
      <c r="E54" s="2" t="s">
        <v>53</v>
      </c>
      <c r="F54" s="138">
        <v>1444.97</v>
      </c>
      <c r="G54" s="139"/>
      <c r="H54" s="139"/>
      <c r="I54" s="139"/>
      <c r="J54" s="139"/>
      <c r="K54" s="136">
        <v>1444.97</v>
      </c>
    </row>
    <row r="55" spans="1:11">
      <c r="A55" s="135"/>
      <c r="B55" s="2" t="s">
        <v>2409</v>
      </c>
      <c r="C55" s="2" t="s">
        <v>2408</v>
      </c>
      <c r="D55" s="2" t="s">
        <v>27</v>
      </c>
      <c r="E55" s="2" t="s">
        <v>53</v>
      </c>
      <c r="F55" s="138"/>
      <c r="G55" s="139">
        <v>210.24999999999997</v>
      </c>
      <c r="H55" s="139"/>
      <c r="I55" s="139">
        <v>278.53000000000003</v>
      </c>
      <c r="J55" s="139"/>
      <c r="K55" s="136">
        <v>488.78</v>
      </c>
    </row>
    <row r="56" spans="1:11">
      <c r="A56" s="135"/>
      <c r="B56" s="2" t="s">
        <v>67</v>
      </c>
      <c r="C56" s="2" t="s">
        <v>66</v>
      </c>
      <c r="D56" s="2" t="s">
        <v>27</v>
      </c>
      <c r="E56" s="2" t="s">
        <v>53</v>
      </c>
      <c r="F56" s="138">
        <v>167.17</v>
      </c>
      <c r="G56" s="139"/>
      <c r="H56" s="139"/>
      <c r="I56" s="139"/>
      <c r="J56" s="139"/>
      <c r="K56" s="136">
        <v>167.17</v>
      </c>
    </row>
    <row r="57" spans="1:11">
      <c r="A57" s="135"/>
      <c r="B57" s="2" t="s">
        <v>2411</v>
      </c>
      <c r="C57" s="2" t="s">
        <v>2410</v>
      </c>
      <c r="D57" s="2" t="s">
        <v>27</v>
      </c>
      <c r="E57" s="2" t="s">
        <v>28</v>
      </c>
      <c r="F57" s="138"/>
      <c r="G57" s="139">
        <v>299.72000000000003</v>
      </c>
      <c r="H57" s="139"/>
      <c r="I57" s="139"/>
      <c r="J57" s="139"/>
      <c r="K57" s="136">
        <v>299.72000000000003</v>
      </c>
    </row>
    <row r="58" spans="1:11">
      <c r="A58" s="135"/>
      <c r="B58" s="2" t="s">
        <v>175</v>
      </c>
      <c r="C58" s="2" t="s">
        <v>174</v>
      </c>
      <c r="D58" s="2" t="s">
        <v>27</v>
      </c>
      <c r="E58" s="2" t="s">
        <v>28</v>
      </c>
      <c r="F58" s="138">
        <v>1774.77</v>
      </c>
      <c r="G58" s="139">
        <v>1017.0200000000001</v>
      </c>
      <c r="H58" s="139"/>
      <c r="I58" s="139">
        <v>24.99</v>
      </c>
      <c r="J58" s="139"/>
      <c r="K58" s="136">
        <v>2816.7799999999997</v>
      </c>
    </row>
    <row r="59" spans="1:11">
      <c r="A59" s="135"/>
      <c r="B59" s="2" t="s">
        <v>77</v>
      </c>
      <c r="C59" s="2" t="s">
        <v>76</v>
      </c>
      <c r="D59" s="2" t="s">
        <v>27</v>
      </c>
      <c r="E59" s="2" t="s">
        <v>28</v>
      </c>
      <c r="F59" s="138">
        <v>731.55</v>
      </c>
      <c r="G59" s="139">
        <v>6310.9199999999992</v>
      </c>
      <c r="H59" s="139">
        <v>1563.8599999999997</v>
      </c>
      <c r="I59" s="139">
        <v>-11756.330000000002</v>
      </c>
      <c r="J59" s="139"/>
      <c r="K59" s="136">
        <v>-3150.0000000000036</v>
      </c>
    </row>
    <row r="60" spans="1:11">
      <c r="A60" s="135"/>
      <c r="B60" s="2" t="s">
        <v>117</v>
      </c>
      <c r="C60" s="2" t="s">
        <v>116</v>
      </c>
      <c r="D60" s="2" t="s">
        <v>27</v>
      </c>
      <c r="E60" s="2" t="s">
        <v>28</v>
      </c>
      <c r="F60" s="138">
        <v>21467.410000000003</v>
      </c>
      <c r="G60" s="139"/>
      <c r="H60" s="139"/>
      <c r="I60" s="139"/>
      <c r="J60" s="139"/>
      <c r="K60" s="136">
        <v>21467.410000000003</v>
      </c>
    </row>
    <row r="61" spans="1:11">
      <c r="A61" s="135"/>
      <c r="B61" s="2" t="s">
        <v>151</v>
      </c>
      <c r="C61" s="2" t="s">
        <v>150</v>
      </c>
      <c r="D61" s="2" t="s">
        <v>27</v>
      </c>
      <c r="E61" s="2" t="s">
        <v>28</v>
      </c>
      <c r="F61" s="138">
        <v>17224.969999999994</v>
      </c>
      <c r="G61" s="139">
        <v>34640.980000000003</v>
      </c>
      <c r="H61" s="139">
        <v>30050.65</v>
      </c>
      <c r="I61" s="139">
        <v>32792.39</v>
      </c>
      <c r="J61" s="139">
        <v>13289.98</v>
      </c>
      <c r="K61" s="136">
        <v>127998.97</v>
      </c>
    </row>
    <row r="62" spans="1:11">
      <c r="A62" s="135"/>
      <c r="B62" s="2" t="s">
        <v>24</v>
      </c>
      <c r="C62" s="2" t="s">
        <v>23</v>
      </c>
      <c r="D62" s="2" t="s">
        <v>27</v>
      </c>
      <c r="E62" s="2" t="s">
        <v>28</v>
      </c>
      <c r="F62" s="138">
        <v>21906.690000000002</v>
      </c>
      <c r="G62" s="139">
        <v>92811.03</v>
      </c>
      <c r="H62" s="139">
        <v>7578.24</v>
      </c>
      <c r="I62" s="139">
        <v>22265.200000000001</v>
      </c>
      <c r="J62" s="139">
        <v>12384.14</v>
      </c>
      <c r="K62" s="136">
        <v>156945.29999999999</v>
      </c>
    </row>
    <row r="63" spans="1:11">
      <c r="A63" s="135"/>
      <c r="B63" s="2" t="s">
        <v>111</v>
      </c>
      <c r="C63" s="2" t="s">
        <v>110</v>
      </c>
      <c r="D63" s="2" t="s">
        <v>27</v>
      </c>
      <c r="E63" s="2" t="s">
        <v>28</v>
      </c>
      <c r="F63" s="138">
        <v>6792.4400000000005</v>
      </c>
      <c r="G63" s="139">
        <v>545.99</v>
      </c>
      <c r="H63" s="139">
        <v>252.78</v>
      </c>
      <c r="I63" s="139">
        <v>11680.66</v>
      </c>
      <c r="J63" s="139">
        <v>42654.11</v>
      </c>
      <c r="K63" s="136">
        <v>61925.979999999996</v>
      </c>
    </row>
    <row r="64" spans="1:11">
      <c r="A64" s="135"/>
      <c r="B64" s="2" t="s">
        <v>153</v>
      </c>
      <c r="C64" s="2" t="s">
        <v>152</v>
      </c>
      <c r="D64" s="2" t="s">
        <v>27</v>
      </c>
      <c r="E64" s="2" t="s">
        <v>28</v>
      </c>
      <c r="F64" s="138">
        <v>27329.469999999994</v>
      </c>
      <c r="G64" s="139">
        <v>30380.02</v>
      </c>
      <c r="H64" s="139">
        <v>5615.32</v>
      </c>
      <c r="I64" s="139">
        <v>17668.96</v>
      </c>
      <c r="J64" s="139">
        <v>340.52</v>
      </c>
      <c r="K64" s="136">
        <v>81334.289999999994</v>
      </c>
    </row>
    <row r="65" spans="1:11">
      <c r="A65" s="135"/>
      <c r="B65" s="2" t="s">
        <v>47</v>
      </c>
      <c r="C65" s="2" t="s">
        <v>46</v>
      </c>
      <c r="D65" s="2" t="s">
        <v>27</v>
      </c>
      <c r="E65" s="2" t="s">
        <v>28</v>
      </c>
      <c r="F65" s="138">
        <v>11109.789999999994</v>
      </c>
      <c r="G65" s="139">
        <v>9897</v>
      </c>
      <c r="H65" s="139">
        <v>1762.3700000000001</v>
      </c>
      <c r="I65" s="139">
        <v>13303.41</v>
      </c>
      <c r="J65" s="139">
        <v>12603.51</v>
      </c>
      <c r="K65" s="136">
        <v>48676.079999999994</v>
      </c>
    </row>
    <row r="66" spans="1:11">
      <c r="A66" s="135"/>
      <c r="B66" s="2" t="s">
        <v>113</v>
      </c>
      <c r="C66" s="2" t="s">
        <v>112</v>
      </c>
      <c r="D66" s="2" t="s">
        <v>27</v>
      </c>
      <c r="E66" s="2" t="s">
        <v>28</v>
      </c>
      <c r="F66" s="138">
        <v>51731.810000000019</v>
      </c>
      <c r="G66" s="139">
        <v>3793.8500000000004</v>
      </c>
      <c r="H66" s="139">
        <v>2610.63</v>
      </c>
      <c r="I66" s="139">
        <v>4991.5400000000009</v>
      </c>
      <c r="J66" s="139">
        <v>3787.24</v>
      </c>
      <c r="K66" s="136">
        <v>66915.070000000022</v>
      </c>
    </row>
    <row r="67" spans="1:11">
      <c r="A67" s="135"/>
      <c r="B67" s="2" t="s">
        <v>169</v>
      </c>
      <c r="C67" s="2" t="s">
        <v>168</v>
      </c>
      <c r="D67" s="2" t="s">
        <v>27</v>
      </c>
      <c r="E67" s="2" t="s">
        <v>28</v>
      </c>
      <c r="F67" s="138">
        <v>152528.29000000004</v>
      </c>
      <c r="G67" s="139">
        <v>242883.84000000003</v>
      </c>
      <c r="H67" s="139">
        <v>137860.76999999999</v>
      </c>
      <c r="I67" s="139">
        <v>168209.97</v>
      </c>
      <c r="J67" s="139">
        <v>103453.47</v>
      </c>
      <c r="K67" s="136">
        <v>804936.34</v>
      </c>
    </row>
    <row r="68" spans="1:11">
      <c r="A68" s="135"/>
      <c r="B68" s="2" t="s">
        <v>107</v>
      </c>
      <c r="C68" s="2" t="s">
        <v>106</v>
      </c>
      <c r="D68" s="2" t="s">
        <v>27</v>
      </c>
      <c r="E68" s="2" t="s">
        <v>28</v>
      </c>
      <c r="F68" s="138">
        <v>60008.129999999954</v>
      </c>
      <c r="G68" s="139">
        <v>112055.81</v>
      </c>
      <c r="H68" s="139">
        <v>119164.54</v>
      </c>
      <c r="I68" s="139">
        <v>67402.11</v>
      </c>
      <c r="J68" s="139">
        <v>65397.78</v>
      </c>
      <c r="K68" s="136">
        <v>424028.36999999988</v>
      </c>
    </row>
    <row r="69" spans="1:11">
      <c r="A69" s="135"/>
      <c r="B69" s="2" t="s">
        <v>135</v>
      </c>
      <c r="C69" s="2" t="s">
        <v>134</v>
      </c>
      <c r="D69" s="2" t="s">
        <v>27</v>
      </c>
      <c r="E69" s="2" t="s">
        <v>28</v>
      </c>
      <c r="F69" s="138">
        <v>-228736.44000000006</v>
      </c>
      <c r="G69" s="139">
        <v>-29226.15</v>
      </c>
      <c r="H69" s="139">
        <v>13012</v>
      </c>
      <c r="I69" s="139">
        <v>67508.89</v>
      </c>
      <c r="J69" s="139">
        <v>38157.419999999991</v>
      </c>
      <c r="K69" s="136">
        <v>-139284.28000000009</v>
      </c>
    </row>
    <row r="70" spans="1:11">
      <c r="A70" s="135"/>
      <c r="B70" s="2" t="s">
        <v>145</v>
      </c>
      <c r="C70" s="2" t="s">
        <v>144</v>
      </c>
      <c r="D70" s="2" t="s">
        <v>27</v>
      </c>
      <c r="E70" s="2" t="s">
        <v>28</v>
      </c>
      <c r="F70" s="138">
        <v>2605.0700000000002</v>
      </c>
      <c r="G70" s="139">
        <v>8105.0599999999995</v>
      </c>
      <c r="H70" s="139"/>
      <c r="I70" s="139"/>
      <c r="J70" s="139"/>
      <c r="K70" s="136">
        <v>10710.13</v>
      </c>
    </row>
    <row r="71" spans="1:11">
      <c r="A71" s="135"/>
      <c r="B71" s="2" t="s">
        <v>147</v>
      </c>
      <c r="C71" s="2" t="s">
        <v>146</v>
      </c>
      <c r="D71" s="2" t="s">
        <v>27</v>
      </c>
      <c r="E71" s="2" t="s">
        <v>28</v>
      </c>
      <c r="F71" s="138">
        <v>18057.61</v>
      </c>
      <c r="G71" s="139">
        <v>1073.52</v>
      </c>
      <c r="H71" s="139"/>
      <c r="I71" s="139">
        <v>2.9103830456733704E-11</v>
      </c>
      <c r="J71" s="139">
        <v>106.04</v>
      </c>
      <c r="K71" s="136">
        <v>19237.170000000031</v>
      </c>
    </row>
    <row r="72" spans="1:11">
      <c r="A72" s="135"/>
      <c r="B72" s="2" t="s">
        <v>141</v>
      </c>
      <c r="C72" s="2" t="s">
        <v>140</v>
      </c>
      <c r="D72" s="2" t="s">
        <v>27</v>
      </c>
      <c r="E72" s="2" t="s">
        <v>28</v>
      </c>
      <c r="F72" s="138">
        <v>3402.39</v>
      </c>
      <c r="G72" s="139"/>
      <c r="H72" s="139"/>
      <c r="I72" s="139">
        <v>0</v>
      </c>
      <c r="J72" s="139"/>
      <c r="K72" s="136">
        <v>3402.39</v>
      </c>
    </row>
    <row r="73" spans="1:11">
      <c r="A73" s="135"/>
      <c r="B73" s="2" t="s">
        <v>3206</v>
      </c>
      <c r="C73" s="2" t="s">
        <v>3205</v>
      </c>
      <c r="D73" s="2" t="s">
        <v>27</v>
      </c>
      <c r="E73" s="2" t="s">
        <v>28</v>
      </c>
      <c r="F73" s="138"/>
      <c r="G73" s="139"/>
      <c r="H73" s="139"/>
      <c r="I73" s="139"/>
      <c r="J73" s="139">
        <v>485994.28</v>
      </c>
      <c r="K73" s="136">
        <v>485994.28</v>
      </c>
    </row>
    <row r="74" spans="1:11">
      <c r="A74" s="135"/>
      <c r="B74" s="2" t="s">
        <v>167</v>
      </c>
      <c r="C74" s="2" t="s">
        <v>166</v>
      </c>
      <c r="D74" s="2" t="s">
        <v>27</v>
      </c>
      <c r="E74" s="2" t="s">
        <v>28</v>
      </c>
      <c r="F74" s="138">
        <v>3869.58</v>
      </c>
      <c r="G74" s="139">
        <v>9612.43</v>
      </c>
      <c r="H74" s="139">
        <v>3600.78</v>
      </c>
      <c r="I74" s="139">
        <v>8340.66</v>
      </c>
      <c r="J74" s="139">
        <v>4827.99</v>
      </c>
      <c r="K74" s="136">
        <v>30251.440000000002</v>
      </c>
    </row>
    <row r="75" spans="1:11">
      <c r="A75" s="135"/>
      <c r="B75" s="2" t="s">
        <v>73</v>
      </c>
      <c r="C75" s="2" t="s">
        <v>72</v>
      </c>
      <c r="D75" s="2" t="s">
        <v>27</v>
      </c>
      <c r="E75" s="2" t="s">
        <v>28</v>
      </c>
      <c r="F75" s="138">
        <v>2799.9</v>
      </c>
      <c r="G75" s="139">
        <v>4000.75</v>
      </c>
      <c r="H75" s="139">
        <v>2065.6999999999998</v>
      </c>
      <c r="I75" s="139">
        <v>13389.63</v>
      </c>
      <c r="J75" s="139">
        <v>7485.4600000000019</v>
      </c>
      <c r="K75" s="136">
        <v>29741.439999999999</v>
      </c>
    </row>
    <row r="76" spans="1:11">
      <c r="A76" s="135"/>
      <c r="B76" s="2" t="s">
        <v>137</v>
      </c>
      <c r="C76" s="2" t="s">
        <v>136</v>
      </c>
      <c r="D76" s="2" t="s">
        <v>27</v>
      </c>
      <c r="E76" s="2" t="s">
        <v>28</v>
      </c>
      <c r="F76" s="138">
        <v>0</v>
      </c>
      <c r="G76" s="139"/>
      <c r="H76" s="139">
        <v>216.98000000000002</v>
      </c>
      <c r="I76" s="139">
        <v>1160.6599999999999</v>
      </c>
      <c r="J76" s="139">
        <v>395.5</v>
      </c>
      <c r="K76" s="136">
        <v>1773.1399999999999</v>
      </c>
    </row>
    <row r="77" spans="1:11">
      <c r="A77" s="135"/>
      <c r="B77" s="2" t="s">
        <v>139</v>
      </c>
      <c r="C77" s="2" t="s">
        <v>138</v>
      </c>
      <c r="D77" s="2" t="s">
        <v>27</v>
      </c>
      <c r="E77" s="2" t="s">
        <v>28</v>
      </c>
      <c r="F77" s="138">
        <v>-2.2737367544323206E-13</v>
      </c>
      <c r="G77" s="139">
        <v>1456.72</v>
      </c>
      <c r="H77" s="139"/>
      <c r="I77" s="139"/>
      <c r="J77" s="139"/>
      <c r="K77" s="136">
        <v>1456.7199999999998</v>
      </c>
    </row>
    <row r="78" spans="1:11">
      <c r="A78" s="135"/>
      <c r="B78" s="2" t="s">
        <v>177</v>
      </c>
      <c r="C78" s="2" t="s">
        <v>176</v>
      </c>
      <c r="D78" s="2" t="s">
        <v>27</v>
      </c>
      <c r="E78" s="2" t="s">
        <v>28</v>
      </c>
      <c r="F78" s="138">
        <v>60890.380000000034</v>
      </c>
      <c r="G78" s="139">
        <v>51261.54</v>
      </c>
      <c r="H78" s="139">
        <v>54714.270000000004</v>
      </c>
      <c r="I78" s="139">
        <v>68059.100000000006</v>
      </c>
      <c r="J78" s="139">
        <v>116734.12999999999</v>
      </c>
      <c r="K78" s="136">
        <v>351659.42000000004</v>
      </c>
    </row>
    <row r="79" spans="1:11">
      <c r="A79" s="135"/>
      <c r="B79" s="2" t="s">
        <v>80</v>
      </c>
      <c r="C79" s="2" t="s">
        <v>79</v>
      </c>
      <c r="D79" s="2" t="s">
        <v>27</v>
      </c>
      <c r="E79" s="2" t="s">
        <v>28</v>
      </c>
      <c r="F79" s="138">
        <v>30535.989999999998</v>
      </c>
      <c r="G79" s="139">
        <v>6542.88</v>
      </c>
      <c r="H79" s="139">
        <v>3194.8399999999997</v>
      </c>
      <c r="I79" s="139">
        <v>12641.529999999999</v>
      </c>
      <c r="J79" s="139">
        <v>6910.43</v>
      </c>
      <c r="K79" s="136">
        <v>59825.669999999991</v>
      </c>
    </row>
    <row r="80" spans="1:11">
      <c r="A80" s="135"/>
      <c r="B80" s="2" t="s">
        <v>131</v>
      </c>
      <c r="C80" s="2" t="s">
        <v>130</v>
      </c>
      <c r="D80" s="2" t="s">
        <v>27</v>
      </c>
      <c r="E80" s="2" t="s">
        <v>28</v>
      </c>
      <c r="F80" s="138">
        <v>-4.2277292777725961E-13</v>
      </c>
      <c r="G80" s="139"/>
      <c r="H80" s="139"/>
      <c r="I80" s="139">
        <v>294.29000000000002</v>
      </c>
      <c r="J80" s="139">
        <v>1178.2</v>
      </c>
      <c r="K80" s="136">
        <v>1472.4899999999998</v>
      </c>
    </row>
    <row r="81" spans="1:11">
      <c r="A81" s="135"/>
      <c r="B81" s="2" t="s">
        <v>199</v>
      </c>
      <c r="C81" s="2" t="s">
        <v>198</v>
      </c>
      <c r="D81" s="2" t="s">
        <v>27</v>
      </c>
      <c r="E81" s="2" t="s">
        <v>28</v>
      </c>
      <c r="F81" s="138">
        <v>11111.580000000009</v>
      </c>
      <c r="G81" s="139">
        <v>5494.5500000000011</v>
      </c>
      <c r="H81" s="139">
        <v>19486.82</v>
      </c>
      <c r="I81" s="139">
        <v>28564.639999999999</v>
      </c>
      <c r="J81" s="139">
        <v>16521.45</v>
      </c>
      <c r="K81" s="136">
        <v>81179.040000000008</v>
      </c>
    </row>
    <row r="82" spans="1:11">
      <c r="A82" s="135"/>
      <c r="B82" s="2" t="s">
        <v>98</v>
      </c>
      <c r="C82" s="2" t="s">
        <v>97</v>
      </c>
      <c r="D82" s="2" t="s">
        <v>27</v>
      </c>
      <c r="E82" s="2" t="s">
        <v>28</v>
      </c>
      <c r="F82" s="138">
        <v>2658.5599999999986</v>
      </c>
      <c r="G82" s="139">
        <v>6690.84</v>
      </c>
      <c r="H82" s="139">
        <v>207.44</v>
      </c>
      <c r="I82" s="139">
        <v>20756.430000000004</v>
      </c>
      <c r="J82" s="139">
        <v>23554.449999999997</v>
      </c>
      <c r="K82" s="136">
        <v>53867.72</v>
      </c>
    </row>
    <row r="83" spans="1:11">
      <c r="A83" s="135"/>
      <c r="B83" s="2" t="s">
        <v>133</v>
      </c>
      <c r="C83" s="2" t="s">
        <v>132</v>
      </c>
      <c r="D83" s="2" t="s">
        <v>27</v>
      </c>
      <c r="E83" s="2" t="s">
        <v>28</v>
      </c>
      <c r="F83" s="138">
        <v>0</v>
      </c>
      <c r="G83" s="139">
        <v>572</v>
      </c>
      <c r="H83" s="139"/>
      <c r="I83" s="139"/>
      <c r="J83" s="139"/>
      <c r="K83" s="136">
        <v>572</v>
      </c>
    </row>
    <row r="84" spans="1:11">
      <c r="A84" s="135"/>
      <c r="B84" s="2" t="s">
        <v>203</v>
      </c>
      <c r="C84" s="2" t="s">
        <v>202</v>
      </c>
      <c r="D84" s="2" t="s">
        <v>27</v>
      </c>
      <c r="E84" s="2" t="s">
        <v>28</v>
      </c>
      <c r="F84" s="138">
        <v>845.62</v>
      </c>
      <c r="G84" s="139">
        <v>644.04999999999995</v>
      </c>
      <c r="H84" s="139">
        <v>718.09999999999991</v>
      </c>
      <c r="I84" s="139">
        <v>859.1</v>
      </c>
      <c r="J84" s="139">
        <v>8125.61</v>
      </c>
      <c r="K84" s="136">
        <v>11192.48</v>
      </c>
    </row>
    <row r="85" spans="1:11">
      <c r="A85" s="135"/>
      <c r="B85" s="2" t="s">
        <v>102</v>
      </c>
      <c r="C85" s="2" t="s">
        <v>101</v>
      </c>
      <c r="D85" s="2" t="s">
        <v>27</v>
      </c>
      <c r="E85" s="2" t="s">
        <v>28</v>
      </c>
      <c r="F85" s="138">
        <v>3059.27</v>
      </c>
      <c r="G85" s="139">
        <v>7217.96</v>
      </c>
      <c r="H85" s="139">
        <v>2323.9700000000003</v>
      </c>
      <c r="I85" s="139">
        <v>389.14000000000004</v>
      </c>
      <c r="J85" s="139">
        <v>-11988.54</v>
      </c>
      <c r="K85" s="136">
        <v>1001.7999999999993</v>
      </c>
    </row>
    <row r="86" spans="1:11">
      <c r="A86" s="135"/>
      <c r="B86" s="2" t="s">
        <v>155</v>
      </c>
      <c r="C86" s="2" t="s">
        <v>154</v>
      </c>
      <c r="D86" s="2" t="s">
        <v>27</v>
      </c>
      <c r="E86" s="2" t="s">
        <v>28</v>
      </c>
      <c r="F86" s="138">
        <v>7276.9999999999927</v>
      </c>
      <c r="G86" s="139">
        <v>27892.93</v>
      </c>
      <c r="H86" s="139">
        <v>7024.08</v>
      </c>
      <c r="I86" s="139">
        <v>17608.71</v>
      </c>
      <c r="J86" s="139">
        <v>10506.57</v>
      </c>
      <c r="K86" s="136">
        <v>70309.289999999994</v>
      </c>
    </row>
    <row r="87" spans="1:11">
      <c r="A87" s="135"/>
      <c r="B87" s="2" t="s">
        <v>60</v>
      </c>
      <c r="C87" s="2" t="s">
        <v>59</v>
      </c>
      <c r="D87" s="2" t="s">
        <v>27</v>
      </c>
      <c r="E87" s="2" t="s">
        <v>28</v>
      </c>
      <c r="F87" s="138">
        <v>5742.7199999999993</v>
      </c>
      <c r="G87" s="139">
        <v>86332.55</v>
      </c>
      <c r="H87" s="139">
        <v>180.65</v>
      </c>
      <c r="I87" s="139">
        <v>-3112.49</v>
      </c>
      <c r="J87" s="139">
        <v>10458.42</v>
      </c>
      <c r="K87" s="136">
        <v>99601.849999999991</v>
      </c>
    </row>
    <row r="88" spans="1:11">
      <c r="A88" s="135"/>
      <c r="B88" s="2" t="s">
        <v>191</v>
      </c>
      <c r="C88" s="2" t="s">
        <v>190</v>
      </c>
      <c r="D88" s="2" t="s">
        <v>27</v>
      </c>
      <c r="E88" s="2" t="s">
        <v>28</v>
      </c>
      <c r="F88" s="138">
        <v>-4287.28</v>
      </c>
      <c r="G88" s="139">
        <v>6180.0599999999995</v>
      </c>
      <c r="H88" s="139">
        <v>6633.8399999999992</v>
      </c>
      <c r="I88" s="139">
        <v>2784.98</v>
      </c>
      <c r="J88" s="139">
        <v>14618.83</v>
      </c>
      <c r="K88" s="136">
        <v>25930.43</v>
      </c>
    </row>
    <row r="89" spans="1:11">
      <c r="A89" s="135"/>
      <c r="B89" s="2" t="s">
        <v>91</v>
      </c>
      <c r="C89" s="2" t="s">
        <v>90</v>
      </c>
      <c r="D89" s="2" t="s">
        <v>27</v>
      </c>
      <c r="E89" s="2" t="s">
        <v>28</v>
      </c>
      <c r="F89" s="138">
        <v>-398.90999999999912</v>
      </c>
      <c r="G89" s="139">
        <v>8922.44</v>
      </c>
      <c r="H89" s="139">
        <v>5962.59</v>
      </c>
      <c r="I89" s="139">
        <v>3362.75</v>
      </c>
      <c r="J89" s="139">
        <v>4836.96</v>
      </c>
      <c r="K89" s="136">
        <v>22685.83</v>
      </c>
    </row>
    <row r="90" spans="1:11">
      <c r="A90" s="135"/>
      <c r="B90" s="2" t="s">
        <v>2897</v>
      </c>
      <c r="C90" s="2" t="s">
        <v>2896</v>
      </c>
      <c r="D90" s="2" t="s">
        <v>27</v>
      </c>
      <c r="E90" s="2" t="s">
        <v>28</v>
      </c>
      <c r="F90" s="138"/>
      <c r="G90" s="139"/>
      <c r="H90" s="139"/>
      <c r="I90" s="139">
        <v>397.63</v>
      </c>
      <c r="J90" s="139"/>
      <c r="K90" s="136">
        <v>397.63</v>
      </c>
    </row>
    <row r="91" spans="1:11">
      <c r="A91" s="135"/>
      <c r="B91" s="2" t="s">
        <v>195</v>
      </c>
      <c r="C91" s="2" t="s">
        <v>194</v>
      </c>
      <c r="D91" s="2" t="s">
        <v>27</v>
      </c>
      <c r="E91" s="2" t="s">
        <v>28</v>
      </c>
      <c r="F91" s="138">
        <v>-133.18999999999937</v>
      </c>
      <c r="G91" s="139">
        <v>7639.7</v>
      </c>
      <c r="H91" s="139">
        <v>10261.890000000001</v>
      </c>
      <c r="I91" s="139">
        <v>10097.76</v>
      </c>
      <c r="J91" s="139">
        <v>997.16000000000008</v>
      </c>
      <c r="K91" s="136">
        <v>28863.320000000003</v>
      </c>
    </row>
    <row r="92" spans="1:11">
      <c r="A92" s="135"/>
      <c r="B92" s="2" t="s">
        <v>2407</v>
      </c>
      <c r="C92" s="2" t="s">
        <v>2406</v>
      </c>
      <c r="D92" s="2" t="s">
        <v>27</v>
      </c>
      <c r="E92" s="2" t="s">
        <v>28</v>
      </c>
      <c r="F92" s="138"/>
      <c r="G92" s="139">
        <v>779.87000000000012</v>
      </c>
      <c r="H92" s="139">
        <v>-2948.8</v>
      </c>
      <c r="I92" s="139">
        <v>6696.2199999999993</v>
      </c>
      <c r="J92" s="139">
        <v>2104.12</v>
      </c>
      <c r="K92" s="136">
        <v>6631.4099999999989</v>
      </c>
    </row>
    <row r="93" spans="1:11">
      <c r="A93" s="2" t="s">
        <v>209</v>
      </c>
      <c r="B93" s="2" t="s">
        <v>251</v>
      </c>
      <c r="C93" s="2" t="s">
        <v>250</v>
      </c>
      <c r="D93" s="2" t="s">
        <v>213</v>
      </c>
      <c r="E93" s="2" t="s">
        <v>253</v>
      </c>
      <c r="F93" s="138">
        <v>55984.93</v>
      </c>
      <c r="G93" s="139"/>
      <c r="H93" s="139"/>
      <c r="I93" s="139"/>
      <c r="J93" s="139"/>
      <c r="K93" s="136">
        <v>55984.93</v>
      </c>
    </row>
    <row r="94" spans="1:11">
      <c r="A94" s="135"/>
      <c r="B94" s="2" t="s">
        <v>384</v>
      </c>
      <c r="C94" s="2" t="s">
        <v>383</v>
      </c>
      <c r="D94" s="2" t="s">
        <v>213</v>
      </c>
      <c r="E94" s="2" t="s">
        <v>53</v>
      </c>
      <c r="F94" s="138">
        <v>23814.850000000006</v>
      </c>
      <c r="G94" s="139">
        <v>19644.22</v>
      </c>
      <c r="H94" s="139">
        <v>25884.21</v>
      </c>
      <c r="I94" s="139">
        <v>33314.51</v>
      </c>
      <c r="J94" s="139">
        <v>41747.86</v>
      </c>
      <c r="K94" s="136">
        <v>144405.65000000002</v>
      </c>
    </row>
    <row r="95" spans="1:11">
      <c r="A95" s="135"/>
      <c r="B95" s="2" t="s">
        <v>428</v>
      </c>
      <c r="C95" s="2" t="s">
        <v>427</v>
      </c>
      <c r="D95" s="2" t="s">
        <v>213</v>
      </c>
      <c r="E95" s="2" t="s">
        <v>53</v>
      </c>
      <c r="F95" s="138">
        <v>169817.40999999977</v>
      </c>
      <c r="G95" s="139">
        <v>112832.99</v>
      </c>
      <c r="H95" s="139">
        <v>62414.71</v>
      </c>
      <c r="I95" s="139">
        <v>141818.05000000002</v>
      </c>
      <c r="J95" s="139">
        <v>115418.78</v>
      </c>
      <c r="K95" s="136">
        <v>602301.93999999983</v>
      </c>
    </row>
    <row r="96" spans="1:11">
      <c r="A96" s="135"/>
      <c r="B96" s="2" t="s">
        <v>290</v>
      </c>
      <c r="C96" s="2" t="s">
        <v>289</v>
      </c>
      <c r="D96" s="2" t="s">
        <v>213</v>
      </c>
      <c r="E96" s="2" t="s">
        <v>53</v>
      </c>
      <c r="F96" s="138">
        <v>5656.8099999999977</v>
      </c>
      <c r="G96" s="139">
        <v>1277.82</v>
      </c>
      <c r="H96" s="139">
        <v>2857.38</v>
      </c>
      <c r="I96" s="139">
        <v>338.65</v>
      </c>
      <c r="J96" s="139">
        <v>11986.85</v>
      </c>
      <c r="K96" s="136">
        <v>22117.51</v>
      </c>
    </row>
    <row r="97" spans="1:11">
      <c r="A97" s="135"/>
      <c r="B97" s="2" t="s">
        <v>248</v>
      </c>
      <c r="C97" s="2" t="s">
        <v>247</v>
      </c>
      <c r="D97" s="2" t="s">
        <v>213</v>
      </c>
      <c r="E97" s="2" t="s">
        <v>53</v>
      </c>
      <c r="F97" s="138">
        <v>8423.96000000001</v>
      </c>
      <c r="G97" s="139">
        <v>8864.67</v>
      </c>
      <c r="H97" s="139">
        <v>6599.5300000000007</v>
      </c>
      <c r="I97" s="139">
        <v>14112.16</v>
      </c>
      <c r="J97" s="139">
        <v>7293.2800000000007</v>
      </c>
      <c r="K97" s="136">
        <v>45293.600000000006</v>
      </c>
    </row>
    <row r="98" spans="1:11">
      <c r="A98" s="135"/>
      <c r="B98" s="2" t="s">
        <v>281</v>
      </c>
      <c r="C98" s="2" t="s">
        <v>280</v>
      </c>
      <c r="D98" s="2" t="s">
        <v>213</v>
      </c>
      <c r="E98" s="2" t="s">
        <v>53</v>
      </c>
      <c r="F98" s="138">
        <v>40371.190000000031</v>
      </c>
      <c r="G98" s="139">
        <v>13737.95</v>
      </c>
      <c r="H98" s="139">
        <v>8232.130000000001</v>
      </c>
      <c r="I98" s="139">
        <v>15593.29</v>
      </c>
      <c r="J98" s="139">
        <v>16816.47</v>
      </c>
      <c r="K98" s="136">
        <v>94751.030000000028</v>
      </c>
    </row>
    <row r="99" spans="1:11">
      <c r="A99" s="135"/>
      <c r="B99" s="2" t="s">
        <v>388</v>
      </c>
      <c r="C99" s="2" t="s">
        <v>387</v>
      </c>
      <c r="D99" s="2" t="s">
        <v>213</v>
      </c>
      <c r="E99" s="2" t="s">
        <v>53</v>
      </c>
      <c r="F99" s="138">
        <v>1793.58</v>
      </c>
      <c r="G99" s="139">
        <v>1217.01</v>
      </c>
      <c r="H99" s="139">
        <v>483.98</v>
      </c>
      <c r="I99" s="139">
        <v>375.49</v>
      </c>
      <c r="J99" s="139">
        <v>1348.33</v>
      </c>
      <c r="K99" s="136">
        <v>5218.3900000000003</v>
      </c>
    </row>
    <row r="100" spans="1:11">
      <c r="A100" s="135"/>
      <c r="B100" s="2" t="s">
        <v>408</v>
      </c>
      <c r="C100" s="2" t="s">
        <v>407</v>
      </c>
      <c r="D100" s="2" t="s">
        <v>213</v>
      </c>
      <c r="E100" s="2" t="s">
        <v>53</v>
      </c>
      <c r="F100" s="138">
        <v>7199.7999999999829</v>
      </c>
      <c r="G100" s="139">
        <v>507.75</v>
      </c>
      <c r="H100" s="139">
        <v>7467</v>
      </c>
      <c r="I100" s="139">
        <v>669.11</v>
      </c>
      <c r="J100" s="139">
        <v>4496</v>
      </c>
      <c r="K100" s="136">
        <v>20339.659999999982</v>
      </c>
    </row>
    <row r="101" spans="1:11">
      <c r="A101" s="135"/>
      <c r="B101" s="2" t="s">
        <v>293</v>
      </c>
      <c r="C101" s="2" t="s">
        <v>292</v>
      </c>
      <c r="D101" s="2" t="s">
        <v>213</v>
      </c>
      <c r="E101" s="2" t="s">
        <v>53</v>
      </c>
      <c r="F101" s="138">
        <v>172.04000000000002</v>
      </c>
      <c r="G101" s="139"/>
      <c r="H101" s="139"/>
      <c r="I101" s="139">
        <v>883.16000000000008</v>
      </c>
      <c r="J101" s="139">
        <v>1256.29</v>
      </c>
      <c r="K101" s="136">
        <v>2311.4899999999998</v>
      </c>
    </row>
    <row r="102" spans="1:11">
      <c r="A102" s="135"/>
      <c r="B102" s="2" t="s">
        <v>362</v>
      </c>
      <c r="C102" s="2" t="s">
        <v>361</v>
      </c>
      <c r="D102" s="2" t="s">
        <v>213</v>
      </c>
      <c r="E102" s="2" t="s">
        <v>53</v>
      </c>
      <c r="F102" s="138">
        <v>19513.52</v>
      </c>
      <c r="G102" s="139"/>
      <c r="H102" s="139"/>
      <c r="I102" s="139"/>
      <c r="J102" s="139"/>
      <c r="K102" s="136">
        <v>19513.52</v>
      </c>
    </row>
    <row r="103" spans="1:11">
      <c r="A103" s="135"/>
      <c r="B103" s="2" t="s">
        <v>373</v>
      </c>
      <c r="C103" s="2" t="s">
        <v>372</v>
      </c>
      <c r="D103" s="2" t="s">
        <v>213</v>
      </c>
      <c r="E103" s="2" t="s">
        <v>28</v>
      </c>
      <c r="F103" s="138">
        <v>1462.03</v>
      </c>
      <c r="G103" s="139">
        <v>2848.67</v>
      </c>
      <c r="H103" s="139">
        <v>536.04000000000008</v>
      </c>
      <c r="I103" s="139">
        <v>2357.6000000000004</v>
      </c>
      <c r="J103" s="139">
        <v>338.32</v>
      </c>
      <c r="K103" s="136">
        <v>7542.66</v>
      </c>
    </row>
    <row r="104" spans="1:11">
      <c r="A104" s="135"/>
      <c r="B104" s="2" t="s">
        <v>400</v>
      </c>
      <c r="C104" s="2" t="s">
        <v>399</v>
      </c>
      <c r="D104" s="2" t="s">
        <v>213</v>
      </c>
      <c r="E104" s="2" t="s">
        <v>28</v>
      </c>
      <c r="F104" s="138">
        <v>20458.34</v>
      </c>
      <c r="G104" s="139">
        <v>29899.010000000002</v>
      </c>
      <c r="H104" s="139">
        <v>13777.58</v>
      </c>
      <c r="I104" s="139">
        <v>17571.830000000002</v>
      </c>
      <c r="J104" s="139">
        <v>19367.850000000002</v>
      </c>
      <c r="K104" s="136">
        <v>101074.61000000002</v>
      </c>
    </row>
    <row r="105" spans="1:11">
      <c r="A105" s="135"/>
      <c r="B105" s="2" t="s">
        <v>2417</v>
      </c>
      <c r="C105" s="2" t="s">
        <v>2416</v>
      </c>
      <c r="D105" s="2" t="s">
        <v>213</v>
      </c>
      <c r="E105" s="2" t="s">
        <v>28</v>
      </c>
      <c r="F105" s="138"/>
      <c r="G105" s="139">
        <v>604.86</v>
      </c>
      <c r="H105" s="139"/>
      <c r="I105" s="139"/>
      <c r="J105" s="139"/>
      <c r="K105" s="136">
        <v>604.86</v>
      </c>
    </row>
    <row r="106" spans="1:11">
      <c r="A106" s="135"/>
      <c r="B106" s="2" t="s">
        <v>211</v>
      </c>
      <c r="C106" s="2" t="s">
        <v>210</v>
      </c>
      <c r="D106" s="2" t="s">
        <v>213</v>
      </c>
      <c r="E106" s="2" t="s">
        <v>28</v>
      </c>
      <c r="F106" s="138">
        <v>1278.69</v>
      </c>
      <c r="G106" s="139">
        <v>3470.5600000000004</v>
      </c>
      <c r="H106" s="139">
        <v>706.05</v>
      </c>
      <c r="I106" s="139">
        <v>988.58999999999992</v>
      </c>
      <c r="J106" s="139">
        <v>1688.1100000000001</v>
      </c>
      <c r="K106" s="136">
        <v>8132</v>
      </c>
    </row>
    <row r="107" spans="1:11">
      <c r="A107" s="135"/>
      <c r="B107" s="2" t="s">
        <v>355</v>
      </c>
      <c r="C107" s="2" t="s">
        <v>354</v>
      </c>
      <c r="D107" s="2" t="s">
        <v>213</v>
      </c>
      <c r="E107" s="2" t="s">
        <v>28</v>
      </c>
      <c r="F107" s="138">
        <v>28.880000000000003</v>
      </c>
      <c r="G107" s="139">
        <v>105.78</v>
      </c>
      <c r="H107" s="139"/>
      <c r="I107" s="139"/>
      <c r="J107" s="139">
        <v>62.64</v>
      </c>
      <c r="K107" s="136">
        <v>197.3</v>
      </c>
    </row>
    <row r="108" spans="1:11">
      <c r="A108" s="135"/>
      <c r="B108" s="2" t="s">
        <v>265</v>
      </c>
      <c r="C108" s="2" t="s">
        <v>264</v>
      </c>
      <c r="D108" s="2" t="s">
        <v>213</v>
      </c>
      <c r="E108" s="2" t="s">
        <v>28</v>
      </c>
      <c r="F108" s="138">
        <v>121.13000000000001</v>
      </c>
      <c r="G108" s="139">
        <v>169.93</v>
      </c>
      <c r="H108" s="139">
        <v>137.73000000000002</v>
      </c>
      <c r="I108" s="139">
        <v>179.04000000000002</v>
      </c>
      <c r="J108" s="139">
        <v>169.18</v>
      </c>
      <c r="K108" s="136">
        <v>777.01</v>
      </c>
    </row>
    <row r="109" spans="1:11">
      <c r="A109" s="135"/>
      <c r="B109" s="2" t="s">
        <v>394</v>
      </c>
      <c r="C109" s="2" t="s">
        <v>393</v>
      </c>
      <c r="D109" s="2" t="s">
        <v>213</v>
      </c>
      <c r="E109" s="2" t="s">
        <v>28</v>
      </c>
      <c r="F109" s="138">
        <v>4156.0200000000004</v>
      </c>
      <c r="G109" s="139">
        <v>2695.98</v>
      </c>
      <c r="H109" s="139">
        <v>4046.98</v>
      </c>
      <c r="I109" s="139">
        <v>5377.46</v>
      </c>
      <c r="J109" s="139">
        <v>4700.3900000000003</v>
      </c>
      <c r="K109" s="136">
        <v>20976.829999999998</v>
      </c>
    </row>
    <row r="110" spans="1:11">
      <c r="A110" s="135"/>
      <c r="B110" s="2" t="s">
        <v>416</v>
      </c>
      <c r="C110" s="2" t="s">
        <v>415</v>
      </c>
      <c r="D110" s="2" t="s">
        <v>213</v>
      </c>
      <c r="E110" s="2" t="s">
        <v>28</v>
      </c>
      <c r="F110" s="138">
        <v>23128.97</v>
      </c>
      <c r="G110" s="139">
        <v>27365.21</v>
      </c>
      <c r="H110" s="139">
        <v>16161.76</v>
      </c>
      <c r="I110" s="139">
        <v>18614.14</v>
      </c>
      <c r="J110" s="139">
        <v>15983.54</v>
      </c>
      <c r="K110" s="136">
        <v>101253.62</v>
      </c>
    </row>
    <row r="111" spans="1:11">
      <c r="A111" s="135"/>
      <c r="B111" s="2" t="s">
        <v>295</v>
      </c>
      <c r="C111" s="2" t="s">
        <v>294</v>
      </c>
      <c r="D111" s="2" t="s">
        <v>213</v>
      </c>
      <c r="E111" s="2" t="s">
        <v>28</v>
      </c>
      <c r="F111" s="138">
        <v>1539.2300000000005</v>
      </c>
      <c r="G111" s="139">
        <v>1446.19</v>
      </c>
      <c r="H111" s="139">
        <v>1419.79</v>
      </c>
      <c r="I111" s="139">
        <v>1577.54</v>
      </c>
      <c r="J111" s="139">
        <v>1772.75</v>
      </c>
      <c r="K111" s="136">
        <v>7755.5000000000009</v>
      </c>
    </row>
    <row r="112" spans="1:11">
      <c r="A112" s="135"/>
      <c r="B112" s="2" t="s">
        <v>233</v>
      </c>
      <c r="C112" s="2" t="s">
        <v>232</v>
      </c>
      <c r="D112" s="2" t="s">
        <v>213</v>
      </c>
      <c r="E112" s="2" t="s">
        <v>28</v>
      </c>
      <c r="F112" s="138">
        <v>6837.1900000000096</v>
      </c>
      <c r="G112" s="139">
        <v>5861.1399999999994</v>
      </c>
      <c r="H112" s="139">
        <v>6400.9</v>
      </c>
      <c r="I112" s="139">
        <v>4163.6499999999996</v>
      </c>
      <c r="J112" s="139">
        <v>6070.99</v>
      </c>
      <c r="K112" s="136">
        <v>29333.87000000001</v>
      </c>
    </row>
    <row r="113" spans="1:11">
      <c r="A113" s="135"/>
      <c r="B113" s="2" t="s">
        <v>2901</v>
      </c>
      <c r="C113" s="2" t="s">
        <v>2900</v>
      </c>
      <c r="D113" s="2" t="s">
        <v>213</v>
      </c>
      <c r="E113" s="2" t="s">
        <v>28</v>
      </c>
      <c r="F113" s="138"/>
      <c r="G113" s="139"/>
      <c r="H113" s="139"/>
      <c r="I113" s="139">
        <v>790.42000000000007</v>
      </c>
      <c r="J113" s="139">
        <v>395.8</v>
      </c>
      <c r="K113" s="136">
        <v>1186.22</v>
      </c>
    </row>
    <row r="114" spans="1:11">
      <c r="A114" s="135"/>
      <c r="B114" s="2" t="s">
        <v>273</v>
      </c>
      <c r="C114" s="2" t="s">
        <v>272</v>
      </c>
      <c r="D114" s="2" t="s">
        <v>213</v>
      </c>
      <c r="E114" s="2" t="s">
        <v>28</v>
      </c>
      <c r="F114" s="138">
        <v>861.99999999999125</v>
      </c>
      <c r="G114" s="139">
        <v>579.45000000000005</v>
      </c>
      <c r="H114" s="139"/>
      <c r="I114" s="139">
        <v>72.81</v>
      </c>
      <c r="J114" s="139">
        <v>1951.01</v>
      </c>
      <c r="K114" s="136">
        <v>3465.2699999999913</v>
      </c>
    </row>
    <row r="115" spans="1:11">
      <c r="A115" s="135"/>
      <c r="B115" s="2" t="s">
        <v>365</v>
      </c>
      <c r="C115" s="2" t="s">
        <v>364</v>
      </c>
      <c r="D115" s="2" t="s">
        <v>213</v>
      </c>
      <c r="E115" s="2" t="s">
        <v>28</v>
      </c>
      <c r="F115" s="138">
        <v>7576.75</v>
      </c>
      <c r="G115" s="139"/>
      <c r="H115" s="139"/>
      <c r="I115" s="139"/>
      <c r="J115" s="139"/>
      <c r="K115" s="136">
        <v>7576.75</v>
      </c>
    </row>
    <row r="116" spans="1:11">
      <c r="A116" s="135"/>
      <c r="B116" s="2" t="s">
        <v>2907</v>
      </c>
      <c r="C116" s="2" t="s">
        <v>2906</v>
      </c>
      <c r="D116" s="2" t="s">
        <v>213</v>
      </c>
      <c r="E116" s="2" t="s">
        <v>28</v>
      </c>
      <c r="F116" s="138"/>
      <c r="G116" s="139"/>
      <c r="H116" s="139"/>
      <c r="I116" s="139">
        <v>796.15</v>
      </c>
      <c r="J116" s="139"/>
      <c r="K116" s="136">
        <v>796.15</v>
      </c>
    </row>
    <row r="117" spans="1:11">
      <c r="A117" s="135"/>
      <c r="B117" s="2" t="s">
        <v>380</v>
      </c>
      <c r="C117" s="2" t="s">
        <v>379</v>
      </c>
      <c r="D117" s="2" t="s">
        <v>213</v>
      </c>
      <c r="E117" s="2" t="s">
        <v>53</v>
      </c>
      <c r="F117" s="138">
        <v>1472.6399999999999</v>
      </c>
      <c r="G117" s="139">
        <v>3131.05</v>
      </c>
      <c r="H117" s="139">
        <v>5538.4000000000005</v>
      </c>
      <c r="I117" s="139">
        <v>8549.82</v>
      </c>
      <c r="J117" s="139">
        <v>3825.16</v>
      </c>
      <c r="K117" s="136">
        <v>22517.07</v>
      </c>
    </row>
    <row r="118" spans="1:11">
      <c r="A118" s="135"/>
      <c r="B118" s="2" t="s">
        <v>420</v>
      </c>
      <c r="C118" s="2" t="s">
        <v>419</v>
      </c>
      <c r="D118" s="2" t="s">
        <v>213</v>
      </c>
      <c r="E118" s="2" t="s">
        <v>53</v>
      </c>
      <c r="F118" s="138">
        <v>47515.480000000018</v>
      </c>
      <c r="G118" s="139">
        <v>18554.54</v>
      </c>
      <c r="H118" s="139">
        <v>3714.58</v>
      </c>
      <c r="I118" s="139">
        <v>6519.76</v>
      </c>
      <c r="J118" s="139">
        <v>13371.99</v>
      </c>
      <c r="K118" s="136">
        <v>89676.35000000002</v>
      </c>
    </row>
    <row r="119" spans="1:11">
      <c r="A119" s="135"/>
      <c r="B119" s="2" t="s">
        <v>297</v>
      </c>
      <c r="C119" s="2" t="s">
        <v>296</v>
      </c>
      <c r="D119" s="2" t="s">
        <v>213</v>
      </c>
      <c r="E119" s="2" t="s">
        <v>53</v>
      </c>
      <c r="F119" s="138">
        <v>171.62</v>
      </c>
      <c r="G119" s="139"/>
      <c r="H119" s="139"/>
      <c r="I119" s="139"/>
      <c r="J119" s="139"/>
      <c r="K119" s="136">
        <v>171.62</v>
      </c>
    </row>
    <row r="120" spans="1:11">
      <c r="A120" s="135"/>
      <c r="B120" s="2" t="s">
        <v>238</v>
      </c>
      <c r="C120" s="2" t="s">
        <v>237</v>
      </c>
      <c r="D120" s="2" t="s">
        <v>213</v>
      </c>
      <c r="E120" s="2" t="s">
        <v>53</v>
      </c>
      <c r="F120" s="138">
        <v>76.820000000000007</v>
      </c>
      <c r="G120" s="139"/>
      <c r="H120" s="139">
        <v>364.52</v>
      </c>
      <c r="I120" s="139">
        <v>677.94</v>
      </c>
      <c r="J120" s="139">
        <v>269.20999999999998</v>
      </c>
      <c r="K120" s="136">
        <v>1388.49</v>
      </c>
    </row>
    <row r="121" spans="1:11">
      <c r="A121" s="135"/>
      <c r="B121" s="2" t="s">
        <v>275</v>
      </c>
      <c r="C121" s="2" t="s">
        <v>274</v>
      </c>
      <c r="D121" s="2" t="s">
        <v>213</v>
      </c>
      <c r="E121" s="2" t="s">
        <v>53</v>
      </c>
      <c r="F121" s="138">
        <v>172.04</v>
      </c>
      <c r="G121" s="139">
        <v>165.12</v>
      </c>
      <c r="H121" s="139">
        <v>168.32</v>
      </c>
      <c r="I121" s="139">
        <v>176.48</v>
      </c>
      <c r="J121" s="139">
        <v>176.32</v>
      </c>
      <c r="K121" s="136">
        <v>858.28</v>
      </c>
    </row>
    <row r="122" spans="1:11">
      <c r="A122" s="135"/>
      <c r="B122" s="2" t="s">
        <v>390</v>
      </c>
      <c r="C122" s="2" t="s">
        <v>389</v>
      </c>
      <c r="D122" s="2" t="s">
        <v>213</v>
      </c>
      <c r="E122" s="2" t="s">
        <v>53</v>
      </c>
      <c r="F122" s="138">
        <v>36601.07</v>
      </c>
      <c r="G122" s="139">
        <v>-30658.82</v>
      </c>
      <c r="H122" s="139">
        <v>279.62</v>
      </c>
      <c r="I122" s="139">
        <v>1290.8500000000001</v>
      </c>
      <c r="J122" s="139">
        <v>790.18000000000006</v>
      </c>
      <c r="K122" s="136">
        <v>8302.9</v>
      </c>
    </row>
    <row r="123" spans="1:11">
      <c r="A123" s="135"/>
      <c r="B123" s="2" t="s">
        <v>410</v>
      </c>
      <c r="C123" s="2" t="s">
        <v>409</v>
      </c>
      <c r="D123" s="2" t="s">
        <v>213</v>
      </c>
      <c r="E123" s="2" t="s">
        <v>53</v>
      </c>
      <c r="F123" s="138">
        <v>47721.89</v>
      </c>
      <c r="G123" s="139">
        <v>73431.97</v>
      </c>
      <c r="H123" s="139">
        <v>35304.86</v>
      </c>
      <c r="I123" s="139">
        <v>24511.37</v>
      </c>
      <c r="J123" s="139">
        <v>26116.54</v>
      </c>
      <c r="K123" s="136">
        <v>207086.63</v>
      </c>
    </row>
    <row r="124" spans="1:11">
      <c r="A124" s="135"/>
      <c r="B124" s="2" t="s">
        <v>2419</v>
      </c>
      <c r="C124" s="2" t="s">
        <v>2418</v>
      </c>
      <c r="D124" s="2" t="s">
        <v>213</v>
      </c>
      <c r="E124" s="2" t="s">
        <v>53</v>
      </c>
      <c r="F124" s="138"/>
      <c r="G124" s="139">
        <v>765.12</v>
      </c>
      <c r="H124" s="139"/>
      <c r="I124" s="139">
        <v>2298.3000000000002</v>
      </c>
      <c r="J124" s="139"/>
      <c r="K124" s="136">
        <v>3063.42</v>
      </c>
    </row>
    <row r="125" spans="1:11">
      <c r="A125" s="135"/>
      <c r="B125" s="2" t="s">
        <v>225</v>
      </c>
      <c r="C125" s="2" t="s">
        <v>224</v>
      </c>
      <c r="D125" s="2" t="s">
        <v>213</v>
      </c>
      <c r="E125" s="2" t="s">
        <v>53</v>
      </c>
      <c r="F125" s="138">
        <v>-85.770000000000877</v>
      </c>
      <c r="G125" s="139">
        <v>654.12</v>
      </c>
      <c r="H125" s="139">
        <v>2388.8500000000004</v>
      </c>
      <c r="I125" s="139">
        <v>3250.25</v>
      </c>
      <c r="J125" s="139">
        <v>1600.15</v>
      </c>
      <c r="K125" s="136">
        <v>7807.5999999999985</v>
      </c>
    </row>
    <row r="126" spans="1:11">
      <c r="A126" s="135"/>
      <c r="B126" s="2" t="s">
        <v>357</v>
      </c>
      <c r="C126" s="2" t="s">
        <v>356</v>
      </c>
      <c r="D126" s="2" t="s">
        <v>213</v>
      </c>
      <c r="E126" s="2" t="s">
        <v>53</v>
      </c>
      <c r="F126" s="138">
        <v>-49.120000000000005</v>
      </c>
      <c r="G126" s="139"/>
      <c r="H126" s="139"/>
      <c r="I126" s="139"/>
      <c r="J126" s="139"/>
      <c r="K126" s="136">
        <v>-49.120000000000005</v>
      </c>
    </row>
    <row r="127" spans="1:11">
      <c r="A127" s="135"/>
      <c r="B127" s="2" t="s">
        <v>3210</v>
      </c>
      <c r="C127" s="2" t="s">
        <v>3209</v>
      </c>
      <c r="D127" s="2" t="s">
        <v>213</v>
      </c>
      <c r="E127" s="2" t="s">
        <v>53</v>
      </c>
      <c r="F127" s="138"/>
      <c r="G127" s="139"/>
      <c r="H127" s="139"/>
      <c r="I127" s="139"/>
      <c r="J127" s="139">
        <v>531.79999999999995</v>
      </c>
      <c r="K127" s="136">
        <v>531.79999999999995</v>
      </c>
    </row>
    <row r="128" spans="1:11">
      <c r="A128" s="135"/>
      <c r="B128" s="2" t="s">
        <v>392</v>
      </c>
      <c r="C128" s="2" t="s">
        <v>391</v>
      </c>
      <c r="D128" s="2" t="s">
        <v>213</v>
      </c>
      <c r="E128" s="2" t="s">
        <v>53</v>
      </c>
      <c r="F128" s="138">
        <v>10416</v>
      </c>
      <c r="G128" s="139">
        <v>2577.04</v>
      </c>
      <c r="H128" s="139">
        <v>3614.1400000000003</v>
      </c>
      <c r="I128" s="139">
        <v>9472.74</v>
      </c>
      <c r="J128" s="139">
        <v>1700.54</v>
      </c>
      <c r="K128" s="136">
        <v>27780.46</v>
      </c>
    </row>
    <row r="129" spans="1:11">
      <c r="A129" s="135"/>
      <c r="B129" s="2" t="s">
        <v>412</v>
      </c>
      <c r="C129" s="2" t="s">
        <v>411</v>
      </c>
      <c r="D129" s="2" t="s">
        <v>213</v>
      </c>
      <c r="E129" s="2" t="s">
        <v>53</v>
      </c>
      <c r="F129" s="138">
        <v>24839.18</v>
      </c>
      <c r="G129" s="139">
        <v>22181.89</v>
      </c>
      <c r="H129" s="139">
        <v>2980.92</v>
      </c>
      <c r="I129" s="139">
        <v>13971.34</v>
      </c>
      <c r="J129" s="139">
        <v>5922.82</v>
      </c>
      <c r="K129" s="136">
        <v>69896.149999999994</v>
      </c>
    </row>
    <row r="130" spans="1:11">
      <c r="A130" s="135"/>
      <c r="B130" s="2" t="s">
        <v>2421</v>
      </c>
      <c r="C130" s="2" t="s">
        <v>2420</v>
      </c>
      <c r="D130" s="2" t="s">
        <v>213</v>
      </c>
      <c r="E130" s="2" t="s">
        <v>53</v>
      </c>
      <c r="F130" s="138"/>
      <c r="G130" s="139">
        <v>329.97</v>
      </c>
      <c r="H130" s="139">
        <v>683.98</v>
      </c>
      <c r="I130" s="139">
        <v>990.34</v>
      </c>
      <c r="J130" s="139">
        <v>659.94</v>
      </c>
      <c r="K130" s="136">
        <v>2664.23</v>
      </c>
    </row>
    <row r="131" spans="1:11">
      <c r="A131" s="135"/>
      <c r="B131" s="2" t="s">
        <v>228</v>
      </c>
      <c r="C131" s="2" t="s">
        <v>227</v>
      </c>
      <c r="D131" s="2" t="s">
        <v>213</v>
      </c>
      <c r="E131" s="2" t="s">
        <v>53</v>
      </c>
      <c r="F131" s="138">
        <v>1094.5</v>
      </c>
      <c r="G131" s="139">
        <v>1392.1200000000001</v>
      </c>
      <c r="H131" s="139">
        <v>2398.79</v>
      </c>
      <c r="I131" s="139">
        <v>9808.2200000000012</v>
      </c>
      <c r="J131" s="139">
        <v>332.75</v>
      </c>
      <c r="K131" s="136">
        <v>15026.380000000001</v>
      </c>
    </row>
    <row r="132" spans="1:11">
      <c r="A132" s="135"/>
      <c r="B132" s="2" t="s">
        <v>2682</v>
      </c>
      <c r="C132" s="2" t="s">
        <v>2681</v>
      </c>
      <c r="D132" s="2" t="s">
        <v>213</v>
      </c>
      <c r="E132" s="2" t="s">
        <v>53</v>
      </c>
      <c r="F132" s="138"/>
      <c r="G132" s="139"/>
      <c r="H132" s="139">
        <v>156.26</v>
      </c>
      <c r="I132" s="139">
        <v>106.46000000000001</v>
      </c>
      <c r="J132" s="139">
        <v>322.95</v>
      </c>
      <c r="K132" s="136">
        <v>585.67000000000007</v>
      </c>
    </row>
    <row r="133" spans="1:11">
      <c r="A133" s="135"/>
      <c r="B133" s="2" t="s">
        <v>271</v>
      </c>
      <c r="C133" s="2" t="s">
        <v>270</v>
      </c>
      <c r="D133" s="2" t="s">
        <v>213</v>
      </c>
      <c r="E133" s="2" t="s">
        <v>53</v>
      </c>
      <c r="F133" s="138">
        <v>505.97</v>
      </c>
      <c r="G133" s="139">
        <v>1216.45</v>
      </c>
      <c r="H133" s="139">
        <v>187.79000000000002</v>
      </c>
      <c r="I133" s="139">
        <v>146.15</v>
      </c>
      <c r="J133" s="139">
        <v>146.01999999999998</v>
      </c>
      <c r="K133" s="136">
        <v>2202.38</v>
      </c>
    </row>
    <row r="134" spans="1:11">
      <c r="A134" s="135"/>
      <c r="B134" s="2" t="s">
        <v>378</v>
      </c>
      <c r="C134" s="2" t="s">
        <v>377</v>
      </c>
      <c r="D134" s="2" t="s">
        <v>213</v>
      </c>
      <c r="E134" s="2" t="s">
        <v>28</v>
      </c>
      <c r="F134" s="138">
        <v>2.8421709430404007E-14</v>
      </c>
      <c r="G134" s="139">
        <v>100.67</v>
      </c>
      <c r="H134" s="139"/>
      <c r="I134" s="139"/>
      <c r="J134" s="139"/>
      <c r="K134" s="136">
        <v>100.67000000000003</v>
      </c>
    </row>
    <row r="135" spans="1:11">
      <c r="A135" s="135"/>
      <c r="B135" s="2" t="s">
        <v>406</v>
      </c>
      <c r="C135" s="2" t="s">
        <v>405</v>
      </c>
      <c r="D135" s="2" t="s">
        <v>213</v>
      </c>
      <c r="E135" s="2" t="s">
        <v>28</v>
      </c>
      <c r="F135" s="138">
        <v>6044.370000000009</v>
      </c>
      <c r="G135" s="139">
        <v>7918.8</v>
      </c>
      <c r="H135" s="139">
        <v>1912.95</v>
      </c>
      <c r="I135" s="139">
        <v>534.29</v>
      </c>
      <c r="J135" s="139">
        <v>1120.21</v>
      </c>
      <c r="K135" s="136">
        <v>17530.62000000001</v>
      </c>
    </row>
    <row r="136" spans="1:11">
      <c r="A136" s="135"/>
      <c r="B136" s="2" t="s">
        <v>299</v>
      </c>
      <c r="C136" s="2" t="s">
        <v>298</v>
      </c>
      <c r="D136" s="2" t="s">
        <v>213</v>
      </c>
      <c r="E136" s="2" t="s">
        <v>28</v>
      </c>
      <c r="F136" s="138">
        <v>24.68</v>
      </c>
      <c r="G136" s="139"/>
      <c r="H136" s="139"/>
      <c r="I136" s="139">
        <v>14263.380000000001</v>
      </c>
      <c r="J136" s="139">
        <v>2304.86</v>
      </c>
      <c r="K136" s="136">
        <v>16592.920000000002</v>
      </c>
    </row>
    <row r="137" spans="1:11">
      <c r="A137" s="135"/>
      <c r="B137" s="2" t="s">
        <v>223</v>
      </c>
      <c r="C137" s="2" t="s">
        <v>222</v>
      </c>
      <c r="D137" s="2" t="s">
        <v>213</v>
      </c>
      <c r="E137" s="2" t="s">
        <v>28</v>
      </c>
      <c r="F137" s="138">
        <v>2556.9799999999973</v>
      </c>
      <c r="G137" s="139">
        <v>745.99</v>
      </c>
      <c r="H137" s="139"/>
      <c r="I137" s="139">
        <v>771.84</v>
      </c>
      <c r="J137" s="139">
        <v>769.82</v>
      </c>
      <c r="K137" s="136">
        <v>4844.6299999999974</v>
      </c>
    </row>
    <row r="138" spans="1:11">
      <c r="A138" s="135"/>
      <c r="B138" s="2" t="s">
        <v>382</v>
      </c>
      <c r="C138" s="2" t="s">
        <v>381</v>
      </c>
      <c r="D138" s="2" t="s">
        <v>213</v>
      </c>
      <c r="E138" s="2" t="s">
        <v>28</v>
      </c>
      <c r="F138" s="138">
        <v>0</v>
      </c>
      <c r="G138" s="139"/>
      <c r="H138" s="139"/>
      <c r="I138" s="139"/>
      <c r="J138" s="139">
        <v>389</v>
      </c>
      <c r="K138" s="136">
        <v>389</v>
      </c>
    </row>
    <row r="139" spans="1:11">
      <c r="A139" s="135"/>
      <c r="B139" s="2" t="s">
        <v>422</v>
      </c>
      <c r="C139" s="2" t="s">
        <v>421</v>
      </c>
      <c r="D139" s="2" t="s">
        <v>213</v>
      </c>
      <c r="E139" s="2" t="s">
        <v>28</v>
      </c>
      <c r="F139" s="138">
        <v>2807.4400000000464</v>
      </c>
      <c r="G139" s="139">
        <v>23779.84</v>
      </c>
      <c r="H139" s="139">
        <v>10881.4</v>
      </c>
      <c r="I139" s="139">
        <v>-1214.9100000000001</v>
      </c>
      <c r="J139" s="139">
        <v>9492.48</v>
      </c>
      <c r="K139" s="136">
        <v>45746.250000000044</v>
      </c>
    </row>
    <row r="140" spans="1:11">
      <c r="A140" s="135"/>
      <c r="B140" s="2" t="s">
        <v>241</v>
      </c>
      <c r="C140" s="2" t="s">
        <v>240</v>
      </c>
      <c r="D140" s="2" t="s">
        <v>213</v>
      </c>
      <c r="E140" s="2" t="s">
        <v>28</v>
      </c>
      <c r="F140" s="138">
        <v>2.7284841053187847E-12</v>
      </c>
      <c r="G140" s="139"/>
      <c r="H140" s="139"/>
      <c r="I140" s="139">
        <v>336.42</v>
      </c>
      <c r="J140" s="139">
        <v>1415.18</v>
      </c>
      <c r="K140" s="136">
        <v>1751.6000000000029</v>
      </c>
    </row>
    <row r="141" spans="1:11">
      <c r="A141" s="135"/>
      <c r="B141" s="2" t="s">
        <v>263</v>
      </c>
      <c r="C141" s="2" t="s">
        <v>262</v>
      </c>
      <c r="D141" s="2" t="s">
        <v>213</v>
      </c>
      <c r="E141" s="2" t="s">
        <v>28</v>
      </c>
      <c r="F141" s="138">
        <v>9.0949470177292824E-13</v>
      </c>
      <c r="G141" s="139"/>
      <c r="H141" s="139"/>
      <c r="I141" s="139"/>
      <c r="J141" s="139"/>
      <c r="K141" s="136">
        <v>9.0949470177292824E-13</v>
      </c>
    </row>
    <row r="142" spans="1:11">
      <c r="A142" s="135"/>
      <c r="B142" s="2" t="s">
        <v>396</v>
      </c>
      <c r="C142" s="2" t="s">
        <v>395</v>
      </c>
      <c r="D142" s="2" t="s">
        <v>213</v>
      </c>
      <c r="E142" s="2" t="s">
        <v>28</v>
      </c>
      <c r="F142" s="138">
        <v>85202.379999999932</v>
      </c>
      <c r="G142" s="139">
        <v>12469.14</v>
      </c>
      <c r="H142" s="139">
        <v>48341.590000000004</v>
      </c>
      <c r="I142" s="139">
        <v>25153.59</v>
      </c>
      <c r="J142" s="139">
        <v>111451.65000000001</v>
      </c>
      <c r="K142" s="136">
        <v>282618.34999999992</v>
      </c>
    </row>
    <row r="143" spans="1:11">
      <c r="A143" s="135"/>
      <c r="B143" s="2" t="s">
        <v>424</v>
      </c>
      <c r="C143" s="2" t="s">
        <v>423</v>
      </c>
      <c r="D143" s="2" t="s">
        <v>213</v>
      </c>
      <c r="E143" s="2" t="s">
        <v>28</v>
      </c>
      <c r="F143" s="138">
        <v>618260.54999999958</v>
      </c>
      <c r="G143" s="139">
        <v>193490.66</v>
      </c>
      <c r="H143" s="139">
        <v>153471.85</v>
      </c>
      <c r="I143" s="139">
        <v>163265.91</v>
      </c>
      <c r="J143" s="139">
        <v>241532.52000000002</v>
      </c>
      <c r="K143" s="136">
        <v>1370021.4899999995</v>
      </c>
    </row>
    <row r="144" spans="1:11">
      <c r="A144" s="135"/>
      <c r="B144" s="2" t="s">
        <v>301</v>
      </c>
      <c r="C144" s="2" t="s">
        <v>300</v>
      </c>
      <c r="D144" s="2" t="s">
        <v>213</v>
      </c>
      <c r="E144" s="2" t="s">
        <v>28</v>
      </c>
      <c r="F144" s="138">
        <v>2730.1799999999803</v>
      </c>
      <c r="G144" s="139">
        <v>537.27</v>
      </c>
      <c r="H144" s="139">
        <v>1153.04</v>
      </c>
      <c r="I144" s="139">
        <v>1831.23</v>
      </c>
      <c r="J144" s="139">
        <v>2841.48</v>
      </c>
      <c r="K144" s="136">
        <v>9093.1999999999789</v>
      </c>
    </row>
    <row r="145" spans="1:11">
      <c r="A145" s="135"/>
      <c r="B145" s="2" t="s">
        <v>243</v>
      </c>
      <c r="C145" s="2" t="s">
        <v>242</v>
      </c>
      <c r="D145" s="2" t="s">
        <v>213</v>
      </c>
      <c r="E145" s="2" t="s">
        <v>28</v>
      </c>
      <c r="F145" s="138">
        <v>31554.74</v>
      </c>
      <c r="G145" s="139">
        <v>24556.48</v>
      </c>
      <c r="H145" s="139">
        <v>27532.53</v>
      </c>
      <c r="I145" s="139">
        <v>26231.3</v>
      </c>
      <c r="J145" s="139">
        <v>37088.04</v>
      </c>
      <c r="K145" s="136">
        <v>146963.09</v>
      </c>
    </row>
    <row r="146" spans="1:11">
      <c r="A146" s="135"/>
      <c r="B146" s="2" t="s">
        <v>359</v>
      </c>
      <c r="C146" s="2" t="s">
        <v>358</v>
      </c>
      <c r="D146" s="2" t="s">
        <v>213</v>
      </c>
      <c r="E146" s="2" t="s">
        <v>28</v>
      </c>
      <c r="F146" s="138">
        <v>60.91</v>
      </c>
      <c r="G146" s="139">
        <v>20.75</v>
      </c>
      <c r="H146" s="139"/>
      <c r="I146" s="139">
        <v>886.71</v>
      </c>
      <c r="J146" s="139">
        <v>644.1</v>
      </c>
      <c r="K146" s="136">
        <v>1612.47</v>
      </c>
    </row>
    <row r="147" spans="1:11">
      <c r="A147" s="135"/>
      <c r="B147" s="2" t="s">
        <v>277</v>
      </c>
      <c r="C147" s="2" t="s">
        <v>276</v>
      </c>
      <c r="D147" s="2" t="s">
        <v>213</v>
      </c>
      <c r="E147" s="2" t="s">
        <v>28</v>
      </c>
      <c r="F147" s="138">
        <v>50503.27</v>
      </c>
      <c r="G147" s="139">
        <v>3037.21</v>
      </c>
      <c r="H147" s="139">
        <v>9160.369999999999</v>
      </c>
      <c r="I147" s="139">
        <v>5664.1</v>
      </c>
      <c r="J147" s="139">
        <v>4923.4400000000005</v>
      </c>
      <c r="K147" s="136">
        <v>73288.39</v>
      </c>
    </row>
    <row r="148" spans="1:11">
      <c r="A148" s="135"/>
      <c r="B148" s="2" t="s">
        <v>2903</v>
      </c>
      <c r="C148" s="2" t="s">
        <v>2902</v>
      </c>
      <c r="D148" s="2" t="s">
        <v>213</v>
      </c>
      <c r="E148" s="2" t="s">
        <v>28</v>
      </c>
      <c r="F148" s="138"/>
      <c r="G148" s="139"/>
      <c r="H148" s="139"/>
      <c r="I148" s="139">
        <v>0</v>
      </c>
      <c r="J148" s="139"/>
      <c r="K148" s="136">
        <v>0</v>
      </c>
    </row>
    <row r="149" spans="1:11">
      <c r="A149" s="135"/>
      <c r="B149" s="2" t="s">
        <v>2905</v>
      </c>
      <c r="C149" s="2" t="s">
        <v>2904</v>
      </c>
      <c r="D149" s="2" t="s">
        <v>213</v>
      </c>
      <c r="E149" s="2" t="s">
        <v>28</v>
      </c>
      <c r="F149" s="138"/>
      <c r="G149" s="139"/>
      <c r="H149" s="139"/>
      <c r="I149" s="139">
        <v>0</v>
      </c>
      <c r="J149" s="139"/>
      <c r="K149" s="136">
        <v>0</v>
      </c>
    </row>
    <row r="150" spans="1:11">
      <c r="A150" s="135"/>
      <c r="B150" s="2" t="s">
        <v>398</v>
      </c>
      <c r="C150" s="2" t="s">
        <v>397</v>
      </c>
      <c r="D150" s="2" t="s">
        <v>213</v>
      </c>
      <c r="E150" s="2" t="s">
        <v>28</v>
      </c>
      <c r="F150" s="138">
        <v>75.61</v>
      </c>
      <c r="G150" s="139">
        <v>336.02</v>
      </c>
      <c r="H150" s="139">
        <v>233.7</v>
      </c>
      <c r="I150" s="139"/>
      <c r="J150" s="139"/>
      <c r="K150" s="136">
        <v>645.32999999999993</v>
      </c>
    </row>
    <row r="151" spans="1:11">
      <c r="A151" s="135"/>
      <c r="B151" s="2" t="s">
        <v>2415</v>
      </c>
      <c r="C151" s="2" t="s">
        <v>2414</v>
      </c>
      <c r="D151" s="2" t="s">
        <v>213</v>
      </c>
      <c r="E151" s="2" t="s">
        <v>28</v>
      </c>
      <c r="F151" s="138"/>
      <c r="G151" s="139">
        <v>41505.100000000006</v>
      </c>
      <c r="H151" s="139"/>
      <c r="I151" s="139"/>
      <c r="J151" s="139"/>
      <c r="K151" s="136">
        <v>41505.100000000006</v>
      </c>
    </row>
    <row r="152" spans="1:11">
      <c r="A152" s="135"/>
      <c r="B152" s="2" t="s">
        <v>371</v>
      </c>
      <c r="C152" s="2" t="s">
        <v>370</v>
      </c>
      <c r="D152" s="2" t="s">
        <v>213</v>
      </c>
      <c r="E152" s="2" t="s">
        <v>28</v>
      </c>
      <c r="F152" s="138">
        <v>-1.8189894035458565E-12</v>
      </c>
      <c r="G152" s="139"/>
      <c r="H152" s="139"/>
      <c r="I152" s="139"/>
      <c r="J152" s="139"/>
      <c r="K152" s="136">
        <v>-1.8189894035458565E-12</v>
      </c>
    </row>
    <row r="153" spans="1:11">
      <c r="A153" s="135"/>
      <c r="B153" s="2" t="s">
        <v>426</v>
      </c>
      <c r="C153" s="2" t="s">
        <v>425</v>
      </c>
      <c r="D153" s="2" t="s">
        <v>213</v>
      </c>
      <c r="E153" s="2" t="s">
        <v>28</v>
      </c>
      <c r="F153" s="138">
        <v>185.19999999999214</v>
      </c>
      <c r="G153" s="139">
        <v>2739.6099999999997</v>
      </c>
      <c r="H153" s="139">
        <v>717.07</v>
      </c>
      <c r="I153" s="139"/>
      <c r="J153" s="139"/>
      <c r="K153" s="136">
        <v>3641.8799999999919</v>
      </c>
    </row>
    <row r="154" spans="1:11">
      <c r="A154" s="135"/>
      <c r="B154" s="2" t="s">
        <v>245</v>
      </c>
      <c r="C154" s="2" t="s">
        <v>244</v>
      </c>
      <c r="D154" s="2" t="s">
        <v>213</v>
      </c>
      <c r="E154" s="2" t="s">
        <v>28</v>
      </c>
      <c r="F154" s="138">
        <v>2411.9700000000007</v>
      </c>
      <c r="G154" s="139"/>
      <c r="H154" s="139"/>
      <c r="I154" s="139"/>
      <c r="J154" s="139"/>
      <c r="K154" s="136">
        <v>2411.9700000000007</v>
      </c>
    </row>
    <row r="155" spans="1:11">
      <c r="A155" s="135"/>
      <c r="B155" s="2" t="s">
        <v>279</v>
      </c>
      <c r="C155" s="2" t="s">
        <v>278</v>
      </c>
      <c r="D155" s="2" t="s">
        <v>213</v>
      </c>
      <c r="E155" s="2" t="s">
        <v>28</v>
      </c>
      <c r="F155" s="138">
        <v>1.1368683772161603E-13</v>
      </c>
      <c r="G155" s="139"/>
      <c r="H155" s="139"/>
      <c r="I155" s="139"/>
      <c r="J155" s="139"/>
      <c r="K155" s="136">
        <v>1.1368683772161603E-13</v>
      </c>
    </row>
    <row r="156" spans="1:11">
      <c r="A156" s="135"/>
      <c r="B156" s="2" t="s">
        <v>283</v>
      </c>
      <c r="C156" s="2" t="s">
        <v>282</v>
      </c>
      <c r="D156" s="2" t="s">
        <v>213</v>
      </c>
      <c r="E156" s="2" t="s">
        <v>28</v>
      </c>
      <c r="F156" s="138">
        <v>-3.637978807091713E-12</v>
      </c>
      <c r="G156" s="139"/>
      <c r="H156" s="139"/>
      <c r="I156" s="139"/>
      <c r="J156" s="139"/>
      <c r="K156" s="136">
        <v>-3.637978807091713E-12</v>
      </c>
    </row>
    <row r="157" spans="1:11">
      <c r="A157" s="135"/>
      <c r="B157" s="2" t="s">
        <v>386</v>
      </c>
      <c r="C157" s="2" t="s">
        <v>385</v>
      </c>
      <c r="D157" s="2" t="s">
        <v>213</v>
      </c>
      <c r="E157" s="2" t="s">
        <v>28</v>
      </c>
      <c r="F157" s="138">
        <v>1126.08</v>
      </c>
      <c r="G157" s="139">
        <v>1277.8800000000001</v>
      </c>
      <c r="H157" s="139">
        <v>1539.64</v>
      </c>
      <c r="I157" s="139">
        <v>2227.12</v>
      </c>
      <c r="J157" s="139">
        <v>2841.6800000000003</v>
      </c>
      <c r="K157" s="136">
        <v>9012.4000000000015</v>
      </c>
    </row>
    <row r="158" spans="1:11">
      <c r="A158" s="135"/>
      <c r="B158" s="2" t="s">
        <v>402</v>
      </c>
      <c r="C158" s="2" t="s">
        <v>401</v>
      </c>
      <c r="D158" s="2" t="s">
        <v>213</v>
      </c>
      <c r="E158" s="2" t="s">
        <v>28</v>
      </c>
      <c r="F158" s="138">
        <v>2130.5699999999952</v>
      </c>
      <c r="G158" s="139">
        <v>509.74</v>
      </c>
      <c r="H158" s="139">
        <v>7018.56</v>
      </c>
      <c r="I158" s="139">
        <v>3910.62</v>
      </c>
      <c r="J158" s="139">
        <v>9107.84</v>
      </c>
      <c r="K158" s="136">
        <v>22677.329999999994</v>
      </c>
    </row>
    <row r="159" spans="1:11">
      <c r="A159" s="135"/>
      <c r="B159" s="2" t="s">
        <v>303</v>
      </c>
      <c r="C159" s="2" t="s">
        <v>302</v>
      </c>
      <c r="D159" s="2" t="s">
        <v>213</v>
      </c>
      <c r="E159" s="2" t="s">
        <v>28</v>
      </c>
      <c r="F159" s="138">
        <v>772.6300000000009</v>
      </c>
      <c r="G159" s="139">
        <v>71.42</v>
      </c>
      <c r="H159" s="139">
        <v>255.67000000000002</v>
      </c>
      <c r="I159" s="139">
        <v>16.990000000000002</v>
      </c>
      <c r="J159" s="139"/>
      <c r="K159" s="136">
        <v>1116.7100000000009</v>
      </c>
    </row>
    <row r="160" spans="1:11">
      <c r="A160" s="135"/>
      <c r="B160" s="2" t="s">
        <v>220</v>
      </c>
      <c r="C160" s="2" t="s">
        <v>219</v>
      </c>
      <c r="D160" s="2" t="s">
        <v>213</v>
      </c>
      <c r="E160" s="2" t="s">
        <v>28</v>
      </c>
      <c r="F160" s="138">
        <v>4559.62</v>
      </c>
      <c r="G160" s="139">
        <v>255.37</v>
      </c>
      <c r="H160" s="139"/>
      <c r="I160" s="139"/>
      <c r="J160" s="139"/>
      <c r="K160" s="136">
        <v>4814.99</v>
      </c>
    </row>
    <row r="161" spans="1:11">
      <c r="A161" s="135"/>
      <c r="B161" s="2" t="s">
        <v>267</v>
      </c>
      <c r="C161" s="2" t="s">
        <v>266</v>
      </c>
      <c r="D161" s="2" t="s">
        <v>213</v>
      </c>
      <c r="E161" s="2" t="s">
        <v>28</v>
      </c>
      <c r="F161" s="138">
        <v>-2.8421709430404007E-13</v>
      </c>
      <c r="G161" s="139"/>
      <c r="H161" s="139"/>
      <c r="I161" s="139"/>
      <c r="J161" s="139">
        <v>276.67</v>
      </c>
      <c r="K161" s="136">
        <v>276.66999999999973</v>
      </c>
    </row>
    <row r="162" spans="1:11">
      <c r="A162" s="135"/>
      <c r="B162" s="2" t="s">
        <v>414</v>
      </c>
      <c r="C162" s="2" t="s">
        <v>413</v>
      </c>
      <c r="D162" s="2" t="s">
        <v>213</v>
      </c>
      <c r="E162" s="2" t="s">
        <v>28</v>
      </c>
      <c r="F162" s="138">
        <v>-3.1832314562052488E-12</v>
      </c>
      <c r="G162" s="139"/>
      <c r="H162" s="139"/>
      <c r="I162" s="139"/>
      <c r="J162" s="139"/>
      <c r="K162" s="136">
        <v>-3.1832314562052488E-12</v>
      </c>
    </row>
    <row r="163" spans="1:11">
      <c r="A163" s="135"/>
      <c r="B163" s="2" t="s">
        <v>231</v>
      </c>
      <c r="C163" s="2" t="s">
        <v>230</v>
      </c>
      <c r="D163" s="2" t="s">
        <v>213</v>
      </c>
      <c r="E163" s="2" t="s">
        <v>28</v>
      </c>
      <c r="F163" s="138">
        <v>0</v>
      </c>
      <c r="G163" s="139"/>
      <c r="H163" s="139"/>
      <c r="I163" s="139"/>
      <c r="J163" s="139"/>
      <c r="K163" s="136">
        <v>0</v>
      </c>
    </row>
    <row r="164" spans="1:11">
      <c r="A164" s="135"/>
      <c r="B164" s="2" t="s">
        <v>369</v>
      </c>
      <c r="C164" s="2" t="s">
        <v>368</v>
      </c>
      <c r="D164" s="2" t="s">
        <v>213</v>
      </c>
      <c r="E164" s="2" t="s">
        <v>28</v>
      </c>
      <c r="F164" s="138">
        <v>3803.1999999999989</v>
      </c>
      <c r="G164" s="139">
        <v>527.97</v>
      </c>
      <c r="H164" s="139">
        <v>881.2</v>
      </c>
      <c r="I164" s="139">
        <v>2497.9899999999998</v>
      </c>
      <c r="J164" s="139">
        <v>8773.5299999999988</v>
      </c>
      <c r="K164" s="136">
        <v>16483.89</v>
      </c>
    </row>
    <row r="165" spans="1:11">
      <c r="A165" s="135"/>
      <c r="B165" s="2" t="s">
        <v>418</v>
      </c>
      <c r="C165" s="2" t="s">
        <v>417</v>
      </c>
      <c r="D165" s="2" t="s">
        <v>213</v>
      </c>
      <c r="E165" s="2" t="s">
        <v>28</v>
      </c>
      <c r="F165" s="138">
        <v>6078.5499999999993</v>
      </c>
      <c r="G165" s="139">
        <v>164.12</v>
      </c>
      <c r="H165" s="139">
        <v>23362.5</v>
      </c>
      <c r="I165" s="139">
        <v>106104.74</v>
      </c>
      <c r="J165" s="139">
        <v>23696.3</v>
      </c>
      <c r="K165" s="136">
        <v>159406.21</v>
      </c>
    </row>
    <row r="166" spans="1:11">
      <c r="A166" s="135"/>
      <c r="B166" s="2" t="s">
        <v>305</v>
      </c>
      <c r="C166" s="2" t="s">
        <v>304</v>
      </c>
      <c r="D166" s="2" t="s">
        <v>213</v>
      </c>
      <c r="E166" s="2" t="s">
        <v>28</v>
      </c>
      <c r="F166" s="138">
        <v>0</v>
      </c>
      <c r="G166" s="139">
        <v>265.09000000000003</v>
      </c>
      <c r="H166" s="139"/>
      <c r="I166" s="139">
        <v>145.6</v>
      </c>
      <c r="J166" s="139">
        <v>184.37</v>
      </c>
      <c r="K166" s="136">
        <v>595.06000000000006</v>
      </c>
    </row>
    <row r="167" spans="1:11">
      <c r="A167" s="135"/>
      <c r="B167" s="2" t="s">
        <v>235</v>
      </c>
      <c r="C167" s="2" t="s">
        <v>234</v>
      </c>
      <c r="D167" s="2" t="s">
        <v>213</v>
      </c>
      <c r="E167" s="2" t="s">
        <v>28</v>
      </c>
      <c r="F167" s="138">
        <v>108.84</v>
      </c>
      <c r="G167" s="139"/>
      <c r="H167" s="139"/>
      <c r="I167" s="139">
        <v>423.62</v>
      </c>
      <c r="J167" s="139">
        <v>1076.44</v>
      </c>
      <c r="K167" s="136">
        <v>1608.9</v>
      </c>
    </row>
    <row r="168" spans="1:11">
      <c r="A168" s="135"/>
      <c r="B168" s="2" t="s">
        <v>2413</v>
      </c>
      <c r="C168" s="2" t="s">
        <v>2412</v>
      </c>
      <c r="D168" s="2" t="s">
        <v>213</v>
      </c>
      <c r="E168" s="2" t="s">
        <v>28</v>
      </c>
      <c r="F168" s="138"/>
      <c r="G168" s="139">
        <v>970.68000000000006</v>
      </c>
      <c r="H168" s="139"/>
      <c r="I168" s="139"/>
      <c r="J168" s="139"/>
      <c r="K168" s="136">
        <v>970.68000000000006</v>
      </c>
    </row>
    <row r="169" spans="1:11">
      <c r="A169" s="135"/>
      <c r="B169" s="2" t="s">
        <v>2674</v>
      </c>
      <c r="C169" s="2" t="s">
        <v>2673</v>
      </c>
      <c r="D169" s="2" t="s">
        <v>213</v>
      </c>
      <c r="E169" s="2" t="s">
        <v>28</v>
      </c>
      <c r="F169" s="138"/>
      <c r="G169" s="139"/>
      <c r="H169" s="139">
        <v>859.09</v>
      </c>
      <c r="I169" s="139">
        <v>984.42</v>
      </c>
      <c r="J169" s="139">
        <v>2706.24</v>
      </c>
      <c r="K169" s="136">
        <v>4549.75</v>
      </c>
    </row>
    <row r="170" spans="1:11">
      <c r="A170" s="135"/>
      <c r="B170" s="2" t="s">
        <v>337</v>
      </c>
      <c r="C170" s="2" t="s">
        <v>336</v>
      </c>
      <c r="D170" s="2" t="s">
        <v>213</v>
      </c>
      <c r="E170" s="2" t="s">
        <v>28</v>
      </c>
      <c r="F170" s="138">
        <v>1943.4499999999978</v>
      </c>
      <c r="G170" s="139">
        <v>2641.12</v>
      </c>
      <c r="H170" s="139">
        <v>2595.9499999999998</v>
      </c>
      <c r="I170" s="139">
        <v>2040.0800000000002</v>
      </c>
      <c r="J170" s="139">
        <v>2222.92</v>
      </c>
      <c r="K170" s="136">
        <v>11443.519999999999</v>
      </c>
    </row>
    <row r="171" spans="1:11">
      <c r="A171" s="135"/>
      <c r="B171" s="2" t="s">
        <v>2423</v>
      </c>
      <c r="C171" s="2" t="s">
        <v>2422</v>
      </c>
      <c r="D171" s="2" t="s">
        <v>213</v>
      </c>
      <c r="E171" s="2" t="s">
        <v>28</v>
      </c>
      <c r="F171" s="138"/>
      <c r="G171" s="139">
        <v>172.7</v>
      </c>
      <c r="H171" s="139"/>
      <c r="I171" s="139"/>
      <c r="J171" s="139"/>
      <c r="K171" s="136">
        <v>172.7</v>
      </c>
    </row>
    <row r="172" spans="1:11">
      <c r="A172" s="135"/>
      <c r="B172" s="2" t="s">
        <v>376</v>
      </c>
      <c r="C172" s="2" t="s">
        <v>375</v>
      </c>
      <c r="D172" s="2" t="s">
        <v>213</v>
      </c>
      <c r="E172" s="2" t="s">
        <v>28</v>
      </c>
      <c r="F172" s="138">
        <v>1576.8400000000001</v>
      </c>
      <c r="G172" s="139"/>
      <c r="H172" s="139"/>
      <c r="I172" s="139">
        <v>0.12000000000000001</v>
      </c>
      <c r="J172" s="139"/>
      <c r="K172" s="136">
        <v>1576.96</v>
      </c>
    </row>
    <row r="173" spans="1:11">
      <c r="A173" s="135"/>
      <c r="B173" s="2" t="s">
        <v>404</v>
      </c>
      <c r="C173" s="2" t="s">
        <v>403</v>
      </c>
      <c r="D173" s="2" t="s">
        <v>213</v>
      </c>
      <c r="E173" s="2" t="s">
        <v>28</v>
      </c>
      <c r="F173" s="138">
        <v>2183.86</v>
      </c>
      <c r="G173" s="139">
        <v>142.85</v>
      </c>
      <c r="H173" s="139">
        <v>762.03</v>
      </c>
      <c r="I173" s="139">
        <v>962.53</v>
      </c>
      <c r="J173" s="139">
        <v>1117.5899999999999</v>
      </c>
      <c r="K173" s="136">
        <v>5168.8599999999997</v>
      </c>
    </row>
    <row r="174" spans="1:11">
      <c r="A174" s="135"/>
      <c r="B174" s="2" t="s">
        <v>330</v>
      </c>
      <c r="C174" s="2" t="s">
        <v>329</v>
      </c>
      <c r="D174" s="2" t="s">
        <v>213</v>
      </c>
      <c r="E174" s="2" t="s">
        <v>253</v>
      </c>
      <c r="F174" s="138">
        <v>17586.010000000031</v>
      </c>
      <c r="G174" s="139">
        <v>8826.07</v>
      </c>
      <c r="H174" s="139">
        <v>5776.1</v>
      </c>
      <c r="I174" s="139">
        <v>51311.880000000005</v>
      </c>
      <c r="J174" s="139">
        <v>107697.73000000001</v>
      </c>
      <c r="K174" s="136">
        <v>191197.79000000004</v>
      </c>
    </row>
    <row r="175" spans="1:11">
      <c r="A175" s="135"/>
      <c r="B175" s="2" t="s">
        <v>345</v>
      </c>
      <c r="C175" s="2" t="s">
        <v>344</v>
      </c>
      <c r="D175" s="2" t="s">
        <v>213</v>
      </c>
      <c r="E175" s="2" t="s">
        <v>253</v>
      </c>
      <c r="F175" s="138">
        <v>155638.21</v>
      </c>
      <c r="G175" s="139">
        <v>96456.85</v>
      </c>
      <c r="H175" s="139">
        <v>85229.98</v>
      </c>
      <c r="I175" s="139">
        <v>113466.6</v>
      </c>
      <c r="J175" s="139">
        <v>96796.35</v>
      </c>
      <c r="K175" s="136">
        <v>547587.99</v>
      </c>
    </row>
    <row r="176" spans="1:11">
      <c r="A176" s="135"/>
      <c r="B176" s="2" t="s">
        <v>316</v>
      </c>
      <c r="C176" s="2" t="s">
        <v>315</v>
      </c>
      <c r="D176" s="2" t="s">
        <v>213</v>
      </c>
      <c r="E176" s="2" t="s">
        <v>253</v>
      </c>
      <c r="F176" s="138">
        <v>21544.780000000006</v>
      </c>
      <c r="G176" s="139">
        <v>26845.7</v>
      </c>
      <c r="H176" s="139">
        <v>16456.150000000001</v>
      </c>
      <c r="I176" s="139">
        <v>7385.85</v>
      </c>
      <c r="J176" s="139">
        <v>17880.57</v>
      </c>
      <c r="K176" s="136">
        <v>90113.050000000017</v>
      </c>
    </row>
    <row r="177" spans="1:11">
      <c r="A177" s="135"/>
      <c r="B177" s="2" t="s">
        <v>261</v>
      </c>
      <c r="C177" s="2" t="s">
        <v>260</v>
      </c>
      <c r="D177" s="2" t="s">
        <v>213</v>
      </c>
      <c r="E177" s="2" t="s">
        <v>253</v>
      </c>
      <c r="F177" s="138">
        <v>7.2759576141834259E-12</v>
      </c>
      <c r="G177" s="139"/>
      <c r="H177" s="139">
        <v>215.24</v>
      </c>
      <c r="I177" s="139"/>
      <c r="J177" s="139"/>
      <c r="K177" s="136">
        <v>215.24000000000729</v>
      </c>
    </row>
    <row r="178" spans="1:11">
      <c r="A178" s="135"/>
      <c r="B178" s="2" t="s">
        <v>334</v>
      </c>
      <c r="C178" s="2" t="s">
        <v>333</v>
      </c>
      <c r="D178" s="2" t="s">
        <v>213</v>
      </c>
      <c r="E178" s="2" t="s">
        <v>253</v>
      </c>
      <c r="F178" s="138">
        <v>1026.6100000000079</v>
      </c>
      <c r="G178" s="139"/>
      <c r="H178" s="139"/>
      <c r="I178" s="139">
        <v>86.22999999999999</v>
      </c>
      <c r="J178" s="139"/>
      <c r="K178" s="136">
        <v>1112.8400000000079</v>
      </c>
    </row>
    <row r="179" spans="1:11">
      <c r="A179" s="135"/>
      <c r="B179" s="2" t="s">
        <v>353</v>
      </c>
      <c r="C179" s="2" t="s">
        <v>352</v>
      </c>
      <c r="D179" s="2" t="s">
        <v>213</v>
      </c>
      <c r="E179" s="2" t="s">
        <v>253</v>
      </c>
      <c r="F179" s="138">
        <v>22.12</v>
      </c>
      <c r="G179" s="139"/>
      <c r="H179" s="139"/>
      <c r="I179" s="139"/>
      <c r="J179" s="139"/>
      <c r="K179" s="136">
        <v>22.12</v>
      </c>
    </row>
    <row r="180" spans="1:11">
      <c r="A180" s="135"/>
      <c r="B180" s="2" t="s">
        <v>2425</v>
      </c>
      <c r="C180" s="2" t="s">
        <v>2424</v>
      </c>
      <c r="D180" s="2" t="s">
        <v>213</v>
      </c>
      <c r="E180" s="2" t="s">
        <v>253</v>
      </c>
      <c r="F180" s="138"/>
      <c r="G180" s="139">
        <v>58.55</v>
      </c>
      <c r="H180" s="139">
        <v>226.53</v>
      </c>
      <c r="I180" s="139">
        <v>88.53</v>
      </c>
      <c r="J180" s="139"/>
      <c r="K180" s="136">
        <v>373.61</v>
      </c>
    </row>
    <row r="181" spans="1:11">
      <c r="A181" s="135"/>
      <c r="B181" s="2" t="s">
        <v>269</v>
      </c>
      <c r="C181" s="2" t="s">
        <v>268</v>
      </c>
      <c r="D181" s="2" t="s">
        <v>213</v>
      </c>
      <c r="E181" s="2" t="s">
        <v>253</v>
      </c>
      <c r="F181" s="138">
        <v>-4.5474735088646412E-13</v>
      </c>
      <c r="G181" s="139"/>
      <c r="H181" s="139"/>
      <c r="I181" s="139"/>
      <c r="J181" s="139"/>
      <c r="K181" s="136">
        <v>-4.5474735088646412E-13</v>
      </c>
    </row>
    <row r="182" spans="1:11">
      <c r="A182" s="135"/>
      <c r="B182" s="2" t="s">
        <v>285</v>
      </c>
      <c r="C182" s="2" t="s">
        <v>284</v>
      </c>
      <c r="D182" s="2" t="s">
        <v>213</v>
      </c>
      <c r="E182" s="2" t="s">
        <v>253</v>
      </c>
      <c r="F182" s="138">
        <v>0</v>
      </c>
      <c r="G182" s="139"/>
      <c r="H182" s="139"/>
      <c r="I182" s="139"/>
      <c r="J182" s="139"/>
      <c r="K182" s="136">
        <v>0</v>
      </c>
    </row>
    <row r="183" spans="1:11">
      <c r="A183" s="135"/>
      <c r="B183" s="2" t="s">
        <v>324</v>
      </c>
      <c r="C183" s="2" t="s">
        <v>323</v>
      </c>
      <c r="D183" s="2" t="s">
        <v>213</v>
      </c>
      <c r="E183" s="2" t="s">
        <v>253</v>
      </c>
      <c r="F183" s="138">
        <v>12946.14</v>
      </c>
      <c r="G183" s="139">
        <v>1398.5300000000002</v>
      </c>
      <c r="H183" s="139">
        <v>6413.71</v>
      </c>
      <c r="I183" s="139">
        <v>154.29000000000002</v>
      </c>
      <c r="J183" s="139">
        <v>749.58</v>
      </c>
      <c r="K183" s="136">
        <v>21662.250000000004</v>
      </c>
    </row>
    <row r="184" spans="1:11">
      <c r="A184" s="135"/>
      <c r="B184" s="2" t="s">
        <v>339</v>
      </c>
      <c r="C184" s="2" t="s">
        <v>338</v>
      </c>
      <c r="D184" s="2" t="s">
        <v>213</v>
      </c>
      <c r="E184" s="2" t="s">
        <v>253</v>
      </c>
      <c r="F184" s="138">
        <v>39361.030000000028</v>
      </c>
      <c r="G184" s="139">
        <v>18039.57</v>
      </c>
      <c r="H184" s="139">
        <v>13822.310000000001</v>
      </c>
      <c r="I184" s="139">
        <v>18154.330000000002</v>
      </c>
      <c r="J184" s="139">
        <v>22436.050000000003</v>
      </c>
      <c r="K184" s="136">
        <v>111813.29000000004</v>
      </c>
    </row>
    <row r="185" spans="1:11">
      <c r="A185" s="135"/>
      <c r="B185" s="2" t="s">
        <v>320</v>
      </c>
      <c r="C185" s="2" t="s">
        <v>319</v>
      </c>
      <c r="D185" s="2" t="s">
        <v>213</v>
      </c>
      <c r="E185" s="2" t="s">
        <v>253</v>
      </c>
      <c r="F185" s="138">
        <v>107.94</v>
      </c>
      <c r="G185" s="139">
        <v>1491.78</v>
      </c>
      <c r="H185" s="139">
        <v>76.510000000000005</v>
      </c>
      <c r="I185" s="139">
        <v>664.21</v>
      </c>
      <c r="J185" s="139">
        <v>458.52</v>
      </c>
      <c r="K185" s="136">
        <v>2798.96</v>
      </c>
    </row>
    <row r="186" spans="1:11">
      <c r="A186" s="135"/>
      <c r="B186" s="2" t="s">
        <v>2676</v>
      </c>
      <c r="C186" s="2" t="s">
        <v>2675</v>
      </c>
      <c r="D186" s="2" t="s">
        <v>213</v>
      </c>
      <c r="E186" s="2" t="s">
        <v>253</v>
      </c>
      <c r="F186" s="138"/>
      <c r="G186" s="139"/>
      <c r="H186" s="139">
        <v>66</v>
      </c>
      <c r="I186" s="139"/>
      <c r="J186" s="139"/>
      <c r="K186" s="136">
        <v>66</v>
      </c>
    </row>
    <row r="187" spans="1:11">
      <c r="A187" s="135"/>
      <c r="B187" s="2" t="s">
        <v>349</v>
      </c>
      <c r="C187" s="2" t="s">
        <v>348</v>
      </c>
      <c r="D187" s="2" t="s">
        <v>213</v>
      </c>
      <c r="E187" s="2" t="s">
        <v>253</v>
      </c>
      <c r="F187" s="138">
        <v>0</v>
      </c>
      <c r="G187" s="139"/>
      <c r="H187" s="139"/>
      <c r="I187" s="139"/>
      <c r="J187" s="139"/>
      <c r="K187" s="136">
        <v>0</v>
      </c>
    </row>
    <row r="188" spans="1:11">
      <c r="A188" s="135"/>
      <c r="B188" s="2" t="s">
        <v>430</v>
      </c>
      <c r="C188" s="2" t="s">
        <v>429</v>
      </c>
      <c r="D188" s="2" t="s">
        <v>213</v>
      </c>
      <c r="E188" s="2" t="s">
        <v>253</v>
      </c>
      <c r="F188" s="138">
        <v>1351.42</v>
      </c>
      <c r="G188" s="139"/>
      <c r="H188" s="139"/>
      <c r="I188" s="139"/>
      <c r="J188" s="139"/>
      <c r="K188" s="136">
        <v>1351.42</v>
      </c>
    </row>
    <row r="189" spans="1:11">
      <c r="A189" s="135"/>
      <c r="B189" s="2" t="s">
        <v>332</v>
      </c>
      <c r="C189" s="2" t="s">
        <v>331</v>
      </c>
      <c r="D189" s="2" t="s">
        <v>213</v>
      </c>
      <c r="E189" s="2" t="s">
        <v>253</v>
      </c>
      <c r="F189" s="138">
        <v>1807.75</v>
      </c>
      <c r="G189" s="139">
        <v>10490.880000000001</v>
      </c>
      <c r="H189" s="139">
        <v>1504.1200000000001</v>
      </c>
      <c r="I189" s="139">
        <v>2086.09</v>
      </c>
      <c r="J189" s="139">
        <v>11538.849999999999</v>
      </c>
      <c r="K189" s="136">
        <v>27427.690000000002</v>
      </c>
    </row>
    <row r="190" spans="1:11">
      <c r="A190" s="135"/>
      <c r="B190" s="2" t="s">
        <v>347</v>
      </c>
      <c r="C190" s="2" t="s">
        <v>346</v>
      </c>
      <c r="D190" s="2" t="s">
        <v>213</v>
      </c>
      <c r="E190" s="2" t="s">
        <v>253</v>
      </c>
      <c r="F190" s="138">
        <v>20520.619999999948</v>
      </c>
      <c r="G190" s="139">
        <v>30413.690000000002</v>
      </c>
      <c r="H190" s="139">
        <v>15859.670000000002</v>
      </c>
      <c r="I190" s="139">
        <v>24778.36</v>
      </c>
      <c r="J190" s="139">
        <v>23385.63</v>
      </c>
      <c r="K190" s="136">
        <v>114957.96999999996</v>
      </c>
    </row>
    <row r="191" spans="1:11">
      <c r="A191" s="135"/>
      <c r="B191" s="2" t="s">
        <v>308</v>
      </c>
      <c r="C191" s="2" t="s">
        <v>307</v>
      </c>
      <c r="D191" s="2" t="s">
        <v>213</v>
      </c>
      <c r="E191" s="2" t="s">
        <v>253</v>
      </c>
      <c r="F191" s="138">
        <v>8909.4900000000016</v>
      </c>
      <c r="G191" s="139"/>
      <c r="H191" s="139">
        <v>1167.6400000000001</v>
      </c>
      <c r="I191" s="139"/>
      <c r="J191" s="139"/>
      <c r="K191" s="136">
        <v>10077.130000000001</v>
      </c>
    </row>
    <row r="192" spans="1:11">
      <c r="A192" s="135"/>
      <c r="B192" s="2" t="s">
        <v>318</v>
      </c>
      <c r="C192" s="2" t="s">
        <v>317</v>
      </c>
      <c r="D192" s="2" t="s">
        <v>213</v>
      </c>
      <c r="E192" s="2" t="s">
        <v>253</v>
      </c>
      <c r="F192" s="138">
        <v>3837.2</v>
      </c>
      <c r="G192" s="139">
        <v>2272.52</v>
      </c>
      <c r="H192" s="139">
        <v>1686.3600000000001</v>
      </c>
      <c r="I192" s="139">
        <v>3684.76</v>
      </c>
      <c r="J192" s="139">
        <v>7393.77</v>
      </c>
      <c r="K192" s="136">
        <v>18874.61</v>
      </c>
    </row>
    <row r="193" spans="1:11">
      <c r="A193" s="135"/>
      <c r="B193" s="2" t="s">
        <v>2680</v>
      </c>
      <c r="C193" s="2" t="s">
        <v>2679</v>
      </c>
      <c r="D193" s="2" t="s">
        <v>213</v>
      </c>
      <c r="E193" s="2" t="s">
        <v>253</v>
      </c>
      <c r="F193" s="138"/>
      <c r="G193" s="139"/>
      <c r="H193" s="139">
        <v>78.84</v>
      </c>
      <c r="I193" s="139"/>
      <c r="J193" s="139"/>
      <c r="K193" s="136">
        <v>78.84</v>
      </c>
    </row>
    <row r="194" spans="1:11">
      <c r="A194" s="135"/>
      <c r="B194" s="2" t="s">
        <v>326</v>
      </c>
      <c r="C194" s="2" t="s">
        <v>325</v>
      </c>
      <c r="D194" s="2" t="s">
        <v>213</v>
      </c>
      <c r="E194" s="2" t="s">
        <v>253</v>
      </c>
      <c r="F194" s="138">
        <v>-3521.2000000000003</v>
      </c>
      <c r="G194" s="139">
        <v>380.34</v>
      </c>
      <c r="H194" s="139">
        <v>1345.2400000000002</v>
      </c>
      <c r="I194" s="139">
        <v>5163.3</v>
      </c>
      <c r="J194" s="139">
        <v>3061.58</v>
      </c>
      <c r="K194" s="136">
        <v>6429.26</v>
      </c>
    </row>
    <row r="195" spans="1:11">
      <c r="A195" s="135"/>
      <c r="B195" s="2" t="s">
        <v>341</v>
      </c>
      <c r="C195" s="2" t="s">
        <v>340</v>
      </c>
      <c r="D195" s="2" t="s">
        <v>213</v>
      </c>
      <c r="E195" s="2" t="s">
        <v>253</v>
      </c>
      <c r="F195" s="138">
        <v>31260.719999999954</v>
      </c>
      <c r="G195" s="139">
        <v>36360.620000000003</v>
      </c>
      <c r="H195" s="139">
        <v>38946.01</v>
      </c>
      <c r="I195" s="139">
        <v>33197.550000000003</v>
      </c>
      <c r="J195" s="139">
        <v>18547.160000000003</v>
      </c>
      <c r="K195" s="136">
        <v>158312.05999999997</v>
      </c>
    </row>
    <row r="196" spans="1:11">
      <c r="A196" s="135"/>
      <c r="B196" s="2" t="s">
        <v>2899</v>
      </c>
      <c r="C196" s="2" t="s">
        <v>2898</v>
      </c>
      <c r="D196" s="2" t="s">
        <v>213</v>
      </c>
      <c r="E196" s="2" t="s">
        <v>253</v>
      </c>
      <c r="F196" s="138"/>
      <c r="G196" s="139"/>
      <c r="H196" s="139"/>
      <c r="I196" s="139">
        <v>2224.0299999999997</v>
      </c>
      <c r="J196" s="139"/>
      <c r="K196" s="136">
        <v>2224.0299999999997</v>
      </c>
    </row>
    <row r="197" spans="1:11">
      <c r="A197" s="135"/>
      <c r="B197" s="2" t="s">
        <v>322</v>
      </c>
      <c r="C197" s="2" t="s">
        <v>321</v>
      </c>
      <c r="D197" s="2" t="s">
        <v>213</v>
      </c>
      <c r="E197" s="2" t="s">
        <v>253</v>
      </c>
      <c r="F197" s="138">
        <v>3500.5899999999965</v>
      </c>
      <c r="G197" s="139">
        <v>226.94</v>
      </c>
      <c r="H197" s="139">
        <v>170.25</v>
      </c>
      <c r="I197" s="139">
        <v>3431.3100000000004</v>
      </c>
      <c r="J197" s="139">
        <v>31.26</v>
      </c>
      <c r="K197" s="136">
        <v>7360.3499999999967</v>
      </c>
    </row>
    <row r="198" spans="1:11">
      <c r="A198" s="135"/>
      <c r="B198" s="2" t="s">
        <v>312</v>
      </c>
      <c r="C198" s="2" t="s">
        <v>311</v>
      </c>
      <c r="D198" s="2" t="s">
        <v>213</v>
      </c>
      <c r="E198" s="2" t="s">
        <v>253</v>
      </c>
      <c r="F198" s="138">
        <v>37.96</v>
      </c>
      <c r="G198" s="139"/>
      <c r="H198" s="139"/>
      <c r="I198" s="139"/>
      <c r="J198" s="139"/>
      <c r="K198" s="136">
        <v>37.96</v>
      </c>
    </row>
    <row r="199" spans="1:11">
      <c r="A199" s="135"/>
      <c r="B199" s="2" t="s">
        <v>2684</v>
      </c>
      <c r="C199" s="2" t="s">
        <v>2683</v>
      </c>
      <c r="D199" s="2" t="s">
        <v>213</v>
      </c>
      <c r="E199" s="2" t="s">
        <v>253</v>
      </c>
      <c r="F199" s="138"/>
      <c r="G199" s="139"/>
      <c r="H199" s="139">
        <v>70037.150000000009</v>
      </c>
      <c r="I199" s="139"/>
      <c r="J199" s="139">
        <v>288.81</v>
      </c>
      <c r="K199" s="136">
        <v>70325.960000000006</v>
      </c>
    </row>
    <row r="200" spans="1:11">
      <c r="A200" s="135"/>
      <c r="B200" s="2" t="s">
        <v>328</v>
      </c>
      <c r="C200" s="2" t="s">
        <v>327</v>
      </c>
      <c r="D200" s="2" t="s">
        <v>213</v>
      </c>
      <c r="E200" s="2" t="s">
        <v>253</v>
      </c>
      <c r="F200" s="138">
        <v>1670.42</v>
      </c>
      <c r="G200" s="139">
        <v>1544.18</v>
      </c>
      <c r="H200" s="139">
        <v>6065.68</v>
      </c>
      <c r="I200" s="139">
        <v>6996.7300000000005</v>
      </c>
      <c r="J200" s="139">
        <v>3173.04</v>
      </c>
      <c r="K200" s="136">
        <v>19450.050000000003</v>
      </c>
    </row>
    <row r="201" spans="1:11">
      <c r="A201" s="135"/>
      <c r="B201" s="2" t="s">
        <v>343</v>
      </c>
      <c r="C201" s="2" t="s">
        <v>342</v>
      </c>
      <c r="D201" s="2" t="s">
        <v>213</v>
      </c>
      <c r="E201" s="2" t="s">
        <v>253</v>
      </c>
      <c r="F201" s="138">
        <v>6860.01</v>
      </c>
      <c r="G201" s="139">
        <v>3111.51</v>
      </c>
      <c r="H201" s="139">
        <v>4287.32</v>
      </c>
      <c r="I201" s="139">
        <v>2706.76</v>
      </c>
      <c r="J201" s="139">
        <v>10400.869999999999</v>
      </c>
      <c r="K201" s="136">
        <v>27366.469999999998</v>
      </c>
    </row>
    <row r="202" spans="1:11">
      <c r="A202" s="135"/>
      <c r="B202" s="2" t="s">
        <v>310</v>
      </c>
      <c r="C202" s="2" t="s">
        <v>309</v>
      </c>
      <c r="D202" s="2" t="s">
        <v>213</v>
      </c>
      <c r="E202" s="2" t="s">
        <v>253</v>
      </c>
      <c r="F202" s="138">
        <v>0</v>
      </c>
      <c r="G202" s="139"/>
      <c r="H202" s="139"/>
      <c r="I202" s="139"/>
      <c r="J202" s="139"/>
      <c r="K202" s="136">
        <v>0</v>
      </c>
    </row>
    <row r="203" spans="1:11">
      <c r="A203" s="135"/>
      <c r="B203" s="2" t="s">
        <v>314</v>
      </c>
      <c r="C203" s="2" t="s">
        <v>313</v>
      </c>
      <c r="D203" s="2" t="s">
        <v>213</v>
      </c>
      <c r="E203" s="2" t="s">
        <v>253</v>
      </c>
      <c r="F203" s="138">
        <v>7018.04</v>
      </c>
      <c r="G203" s="139">
        <v>516.22</v>
      </c>
      <c r="H203" s="139">
        <v>764.18999999999994</v>
      </c>
      <c r="I203" s="139">
        <v>2120.5299999999997</v>
      </c>
      <c r="J203" s="139">
        <v>1733.42</v>
      </c>
      <c r="K203" s="136">
        <v>12152.4</v>
      </c>
    </row>
    <row r="204" spans="1:11">
      <c r="A204" s="135"/>
      <c r="B204" s="2" t="s">
        <v>257</v>
      </c>
      <c r="C204" s="2" t="s">
        <v>256</v>
      </c>
      <c r="D204" s="2" t="s">
        <v>213</v>
      </c>
      <c r="E204" s="2" t="s">
        <v>253</v>
      </c>
      <c r="F204" s="138">
        <v>-2.2737367544323206E-13</v>
      </c>
      <c r="G204" s="139"/>
      <c r="H204" s="139"/>
      <c r="I204" s="139"/>
      <c r="J204" s="139"/>
      <c r="K204" s="136">
        <v>-2.2737367544323206E-13</v>
      </c>
    </row>
    <row r="205" spans="1:11">
      <c r="A205" s="135"/>
      <c r="B205" s="2" t="s">
        <v>2678</v>
      </c>
      <c r="C205" s="2" t="s">
        <v>2677</v>
      </c>
      <c r="D205" s="2" t="s">
        <v>213</v>
      </c>
      <c r="E205" s="2" t="s">
        <v>253</v>
      </c>
      <c r="F205" s="138"/>
      <c r="G205" s="139"/>
      <c r="H205" s="139">
        <v>95.000000000000014</v>
      </c>
      <c r="I205" s="139"/>
      <c r="J205" s="139"/>
      <c r="K205" s="136">
        <v>95.000000000000014</v>
      </c>
    </row>
    <row r="206" spans="1:11">
      <c r="A206" s="135"/>
      <c r="B206" s="2" t="s">
        <v>351</v>
      </c>
      <c r="C206" s="2" t="s">
        <v>350</v>
      </c>
      <c r="D206" s="2" t="s">
        <v>213</v>
      </c>
      <c r="E206" s="2" t="s">
        <v>253</v>
      </c>
      <c r="F206" s="138">
        <v>2399.66</v>
      </c>
      <c r="G206" s="139">
        <v>3013.0299999999997</v>
      </c>
      <c r="H206" s="139">
        <v>2654.0899999999997</v>
      </c>
      <c r="I206" s="139">
        <v>3105.0299999999997</v>
      </c>
      <c r="J206" s="139">
        <v>3447.65</v>
      </c>
      <c r="K206" s="136">
        <v>14619.459999999997</v>
      </c>
    </row>
    <row r="207" spans="1:11">
      <c r="A207" s="135"/>
      <c r="B207" s="2" t="s">
        <v>2672</v>
      </c>
      <c r="C207" s="2" t="s">
        <v>2671</v>
      </c>
      <c r="D207" s="2" t="s">
        <v>213</v>
      </c>
      <c r="E207" s="2" t="s">
        <v>253</v>
      </c>
      <c r="F207" s="138"/>
      <c r="G207" s="139"/>
      <c r="H207" s="139">
        <v>6043.34</v>
      </c>
      <c r="I207" s="139"/>
      <c r="J207" s="139"/>
      <c r="K207" s="136">
        <v>6043.34</v>
      </c>
    </row>
    <row r="208" spans="1:11">
      <c r="A208" s="2" t="s">
        <v>432</v>
      </c>
      <c r="B208" s="2" t="s">
        <v>434</v>
      </c>
      <c r="C208" s="2" t="s">
        <v>433</v>
      </c>
      <c r="D208" s="2" t="s">
        <v>27</v>
      </c>
      <c r="E208" s="2" t="s">
        <v>28</v>
      </c>
      <c r="F208" s="138">
        <v>104644.43</v>
      </c>
      <c r="G208" s="139">
        <v>10358.75</v>
      </c>
      <c r="H208" s="139"/>
      <c r="I208" s="139">
        <v>770.58</v>
      </c>
      <c r="J208" s="139">
        <v>5464.34</v>
      </c>
      <c r="K208" s="136">
        <v>121238.09999999999</v>
      </c>
    </row>
    <row r="209" spans="1:11">
      <c r="A209" s="135"/>
      <c r="B209" s="135"/>
      <c r="C209" s="135"/>
      <c r="D209" s="2" t="s">
        <v>213</v>
      </c>
      <c r="E209" s="2" t="s">
        <v>28</v>
      </c>
      <c r="F209" s="138">
        <v>0</v>
      </c>
      <c r="G209" s="139"/>
      <c r="H209" s="139"/>
      <c r="I209" s="139"/>
      <c r="J209" s="139"/>
      <c r="K209" s="136">
        <v>0</v>
      </c>
    </row>
    <row r="210" spans="1:11">
      <c r="A210" s="135"/>
      <c r="B210" s="2" t="s">
        <v>2686</v>
      </c>
      <c r="C210" s="2" t="s">
        <v>2685</v>
      </c>
      <c r="D210" s="2" t="s">
        <v>27</v>
      </c>
      <c r="E210" s="2" t="s">
        <v>28</v>
      </c>
      <c r="F210" s="138"/>
      <c r="G210" s="139"/>
      <c r="H210" s="139">
        <v>41741.71</v>
      </c>
      <c r="I210" s="139">
        <v>39986.400000000001</v>
      </c>
      <c r="J210" s="139">
        <v>133583.26999999999</v>
      </c>
      <c r="K210" s="136">
        <v>215311.38</v>
      </c>
    </row>
    <row r="211" spans="1:11">
      <c r="A211" s="135"/>
      <c r="B211" s="2" t="s">
        <v>440</v>
      </c>
      <c r="C211" s="2" t="s">
        <v>439</v>
      </c>
      <c r="D211" s="2" t="s">
        <v>27</v>
      </c>
      <c r="E211" s="2" t="s">
        <v>53</v>
      </c>
      <c r="F211" s="138">
        <v>1292.5899999999999</v>
      </c>
      <c r="G211" s="139">
        <v>5254.42</v>
      </c>
      <c r="H211" s="139">
        <v>2247.27</v>
      </c>
      <c r="I211" s="139"/>
      <c r="J211" s="139">
        <v>2417.1</v>
      </c>
      <c r="K211" s="136">
        <v>11211.380000000001</v>
      </c>
    </row>
    <row r="212" spans="1:11">
      <c r="A212" s="135"/>
      <c r="B212" s="2" t="s">
        <v>3212</v>
      </c>
      <c r="C212" s="2" t="s">
        <v>3211</v>
      </c>
      <c r="D212" s="2" t="s">
        <v>27</v>
      </c>
      <c r="E212" s="2" t="s">
        <v>53</v>
      </c>
      <c r="F212" s="138"/>
      <c r="G212" s="139"/>
      <c r="H212" s="139"/>
      <c r="I212" s="139"/>
      <c r="J212" s="139">
        <v>9369.81</v>
      </c>
      <c r="K212" s="136">
        <v>9369.81</v>
      </c>
    </row>
    <row r="213" spans="1:11">
      <c r="A213" s="2" t="s">
        <v>442</v>
      </c>
      <c r="B213" s="2" t="s">
        <v>2429</v>
      </c>
      <c r="C213" s="2" t="s">
        <v>2428</v>
      </c>
      <c r="D213" s="2" t="s">
        <v>27</v>
      </c>
      <c r="E213" s="2" t="s">
        <v>28</v>
      </c>
      <c r="F213" s="138"/>
      <c r="G213" s="139">
        <v>-6433.73</v>
      </c>
      <c r="H213" s="139">
        <v>-4014.3500000000004</v>
      </c>
      <c r="I213" s="139"/>
      <c r="J213" s="139">
        <v>-18924</v>
      </c>
      <c r="K213" s="136">
        <v>-29372.080000000002</v>
      </c>
    </row>
    <row r="214" spans="1:11">
      <c r="A214" s="135"/>
      <c r="B214" s="2" t="s">
        <v>447</v>
      </c>
      <c r="C214" s="2" t="s">
        <v>446</v>
      </c>
      <c r="D214" s="2" t="s">
        <v>27</v>
      </c>
      <c r="E214" s="2" t="s">
        <v>28</v>
      </c>
      <c r="F214" s="138">
        <v>290627.43</v>
      </c>
      <c r="G214" s="139">
        <v>367132.27</v>
      </c>
      <c r="H214" s="139">
        <v>285161.28999999998</v>
      </c>
      <c r="I214" s="139">
        <v>1117250.51</v>
      </c>
      <c r="J214" s="139">
        <v>557782.09</v>
      </c>
      <c r="K214" s="136">
        <v>2617953.59</v>
      </c>
    </row>
    <row r="215" spans="1:11">
      <c r="A215" s="135"/>
      <c r="B215" s="2" t="s">
        <v>2427</v>
      </c>
      <c r="C215" s="2" t="s">
        <v>2426</v>
      </c>
      <c r="D215" s="2" t="s">
        <v>27</v>
      </c>
      <c r="E215" s="2" t="s">
        <v>53</v>
      </c>
      <c r="F215" s="138"/>
      <c r="G215" s="139">
        <v>-7072.62</v>
      </c>
      <c r="H215" s="139">
        <v>11768.39</v>
      </c>
      <c r="I215" s="139">
        <v>4726.2800000000007</v>
      </c>
      <c r="J215" s="139"/>
      <c r="K215" s="136">
        <v>9422.0499999999993</v>
      </c>
    </row>
    <row r="216" spans="1:11">
      <c r="A216" s="135"/>
      <c r="B216" s="2" t="s">
        <v>444</v>
      </c>
      <c r="C216" s="2" t="s">
        <v>443</v>
      </c>
      <c r="D216" s="2" t="s">
        <v>27</v>
      </c>
      <c r="E216" s="2" t="s">
        <v>53</v>
      </c>
      <c r="F216" s="138">
        <v>46214.73</v>
      </c>
      <c r="G216" s="139">
        <v>68641.790000000008</v>
      </c>
      <c r="H216" s="139">
        <v>59394.12</v>
      </c>
      <c r="I216" s="139">
        <v>115987.83</v>
      </c>
      <c r="J216" s="139">
        <v>301351.69</v>
      </c>
      <c r="K216" s="136">
        <v>591590.16</v>
      </c>
    </row>
    <row r="217" spans="1:11">
      <c r="A217" s="2" t="s">
        <v>449</v>
      </c>
      <c r="B217" s="2" t="s">
        <v>505</v>
      </c>
      <c r="C217" s="2" t="s">
        <v>504</v>
      </c>
      <c r="D217" s="2" t="s">
        <v>27</v>
      </c>
      <c r="E217" s="2" t="s">
        <v>53</v>
      </c>
      <c r="F217" s="138">
        <v>6249.8600000000097</v>
      </c>
      <c r="G217" s="139">
        <v>9359.42</v>
      </c>
      <c r="H217" s="139">
        <v>7141.05</v>
      </c>
      <c r="I217" s="139">
        <v>7780.64</v>
      </c>
      <c r="J217" s="139">
        <v>9240.76</v>
      </c>
      <c r="K217" s="136">
        <v>39771.73000000001</v>
      </c>
    </row>
    <row r="218" spans="1:11">
      <c r="A218" s="135"/>
      <c r="B218" s="2" t="s">
        <v>3215</v>
      </c>
      <c r="C218" s="2" t="s">
        <v>3214</v>
      </c>
      <c r="D218" s="2" t="s">
        <v>27</v>
      </c>
      <c r="E218" s="2" t="s">
        <v>53</v>
      </c>
      <c r="F218" s="138"/>
      <c r="G218" s="139"/>
      <c r="H218" s="139"/>
      <c r="I218" s="139"/>
      <c r="J218" s="139">
        <v>714.68000000000006</v>
      </c>
      <c r="K218" s="136">
        <v>714.68000000000006</v>
      </c>
    </row>
    <row r="219" spans="1:11">
      <c r="A219" s="135"/>
      <c r="B219" s="2" t="s">
        <v>476</v>
      </c>
      <c r="C219" s="2" t="s">
        <v>475</v>
      </c>
      <c r="D219" s="2" t="s">
        <v>27</v>
      </c>
      <c r="E219" s="2" t="s">
        <v>53</v>
      </c>
      <c r="F219" s="138">
        <v>1358.6200000000001</v>
      </c>
      <c r="G219" s="139">
        <v>9006.7000000000007</v>
      </c>
      <c r="H219" s="139">
        <v>2442.7799999999997</v>
      </c>
      <c r="I219" s="139">
        <v>2065.08</v>
      </c>
      <c r="J219" s="139">
        <v>1104.1200000000001</v>
      </c>
      <c r="K219" s="136">
        <v>15977.300000000003</v>
      </c>
    </row>
    <row r="220" spans="1:11">
      <c r="A220" s="135"/>
      <c r="B220" s="2" t="s">
        <v>502</v>
      </c>
      <c r="C220" s="2" t="s">
        <v>501</v>
      </c>
      <c r="D220" s="2" t="s">
        <v>27</v>
      </c>
      <c r="E220" s="2" t="s">
        <v>53</v>
      </c>
      <c r="F220" s="138">
        <v>1057.48</v>
      </c>
      <c r="G220" s="139">
        <v>782.59</v>
      </c>
      <c r="H220" s="139"/>
      <c r="I220" s="139"/>
      <c r="J220" s="139"/>
      <c r="K220" s="136">
        <v>1840.0700000000002</v>
      </c>
    </row>
    <row r="221" spans="1:11">
      <c r="A221" s="135"/>
      <c r="B221" s="2" t="s">
        <v>473</v>
      </c>
      <c r="C221" s="2" t="s">
        <v>472</v>
      </c>
      <c r="D221" s="2" t="s">
        <v>27</v>
      </c>
      <c r="E221" s="2" t="s">
        <v>53</v>
      </c>
      <c r="F221" s="138">
        <v>836.05000000000007</v>
      </c>
      <c r="G221" s="139">
        <v>732.48</v>
      </c>
      <c r="H221" s="139">
        <v>527.31999999999994</v>
      </c>
      <c r="I221" s="139">
        <v>262.39</v>
      </c>
      <c r="J221" s="139"/>
      <c r="K221" s="136">
        <v>2358.2400000000002</v>
      </c>
    </row>
    <row r="222" spans="1:11">
      <c r="A222" s="135"/>
      <c r="B222" s="2" t="s">
        <v>2909</v>
      </c>
      <c r="C222" s="2" t="s">
        <v>2908</v>
      </c>
      <c r="D222" s="2" t="s">
        <v>27</v>
      </c>
      <c r="E222" s="2" t="s">
        <v>53</v>
      </c>
      <c r="F222" s="138"/>
      <c r="G222" s="139"/>
      <c r="H222" s="139"/>
      <c r="I222" s="139">
        <v>196.21</v>
      </c>
      <c r="J222" s="139"/>
      <c r="K222" s="136">
        <v>196.21</v>
      </c>
    </row>
    <row r="223" spans="1:11">
      <c r="A223" s="135"/>
      <c r="B223" s="2" t="s">
        <v>484</v>
      </c>
      <c r="C223" s="2" t="s">
        <v>483</v>
      </c>
      <c r="D223" s="2" t="s">
        <v>27</v>
      </c>
      <c r="E223" s="2" t="s">
        <v>53</v>
      </c>
      <c r="F223" s="138">
        <v>1165.1200000000001</v>
      </c>
      <c r="G223" s="139"/>
      <c r="H223" s="139"/>
      <c r="I223" s="139"/>
      <c r="J223" s="139"/>
      <c r="K223" s="136">
        <v>1165.1200000000001</v>
      </c>
    </row>
    <row r="224" spans="1:11">
      <c r="A224" s="135"/>
      <c r="B224" s="2" t="s">
        <v>460</v>
      </c>
      <c r="C224" s="2" t="s">
        <v>459</v>
      </c>
      <c r="D224" s="2" t="s">
        <v>27</v>
      </c>
      <c r="E224" s="2" t="s">
        <v>28</v>
      </c>
      <c r="F224" s="138">
        <v>17747.25</v>
      </c>
      <c r="G224" s="139">
        <v>3622.09</v>
      </c>
      <c r="H224" s="139">
        <v>1305.04</v>
      </c>
      <c r="I224" s="139">
        <v>1367.63</v>
      </c>
      <c r="J224" s="139">
        <v>4744.42</v>
      </c>
      <c r="K224" s="136">
        <v>28786.43</v>
      </c>
    </row>
    <row r="225" spans="1:11">
      <c r="A225" s="135"/>
      <c r="B225" s="2" t="s">
        <v>489</v>
      </c>
      <c r="C225" s="2" t="s">
        <v>488</v>
      </c>
      <c r="D225" s="2" t="s">
        <v>27</v>
      </c>
      <c r="E225" s="2" t="s">
        <v>28</v>
      </c>
      <c r="F225" s="138">
        <v>1862.03</v>
      </c>
      <c r="G225" s="139">
        <v>4624.72</v>
      </c>
      <c r="H225" s="139">
        <v>1405.29</v>
      </c>
      <c r="I225" s="139">
        <v>10818.44</v>
      </c>
      <c r="J225" s="139">
        <v>3827.42</v>
      </c>
      <c r="K225" s="136">
        <v>22537.9</v>
      </c>
    </row>
    <row r="226" spans="1:11">
      <c r="A226" s="135"/>
      <c r="B226" s="2" t="s">
        <v>500</v>
      </c>
      <c r="C226" s="2" t="s">
        <v>499</v>
      </c>
      <c r="D226" s="2" t="s">
        <v>27</v>
      </c>
      <c r="E226" s="2" t="s">
        <v>28</v>
      </c>
      <c r="F226" s="138">
        <v>559.40000000000009</v>
      </c>
      <c r="G226" s="139">
        <v>345.71999999999997</v>
      </c>
      <c r="H226" s="139"/>
      <c r="I226" s="139"/>
      <c r="J226" s="139"/>
      <c r="K226" s="136">
        <v>905.12000000000012</v>
      </c>
    </row>
    <row r="227" spans="1:11">
      <c r="A227" s="135"/>
      <c r="B227" s="2" t="s">
        <v>494</v>
      </c>
      <c r="C227" s="2" t="s">
        <v>493</v>
      </c>
      <c r="D227" s="2" t="s">
        <v>27</v>
      </c>
      <c r="E227" s="2" t="s">
        <v>53</v>
      </c>
      <c r="F227" s="138">
        <v>1351.1200000000001</v>
      </c>
      <c r="G227" s="139">
        <v>4807.72</v>
      </c>
      <c r="H227" s="139">
        <v>935.71</v>
      </c>
      <c r="I227" s="139">
        <v>611.8900000000001</v>
      </c>
      <c r="J227" s="139">
        <v>1223.75</v>
      </c>
      <c r="K227" s="136">
        <v>8930.19</v>
      </c>
    </row>
    <row r="228" spans="1:11">
      <c r="A228" s="135"/>
      <c r="B228" s="2" t="s">
        <v>478</v>
      </c>
      <c r="C228" s="2" t="s">
        <v>477</v>
      </c>
      <c r="D228" s="2" t="s">
        <v>27</v>
      </c>
      <c r="E228" s="2" t="s">
        <v>53</v>
      </c>
      <c r="F228" s="138">
        <v>7080.52</v>
      </c>
      <c r="G228" s="139">
        <v>2853.42</v>
      </c>
      <c r="H228" s="139">
        <v>3635.38</v>
      </c>
      <c r="I228" s="139">
        <v>4670.7300000000005</v>
      </c>
      <c r="J228" s="139">
        <v>1677.3500000000001</v>
      </c>
      <c r="K228" s="136">
        <v>19917.399999999998</v>
      </c>
    </row>
    <row r="229" spans="1:11">
      <c r="A229" s="135"/>
      <c r="B229" s="2" t="s">
        <v>480</v>
      </c>
      <c r="C229" s="2" t="s">
        <v>479</v>
      </c>
      <c r="D229" s="2" t="s">
        <v>27</v>
      </c>
      <c r="E229" s="2" t="s">
        <v>53</v>
      </c>
      <c r="F229" s="138">
        <v>3165.85</v>
      </c>
      <c r="G229" s="139">
        <v>365.34000000000003</v>
      </c>
      <c r="H229" s="139">
        <v>806.59</v>
      </c>
      <c r="I229" s="139">
        <v>331.85</v>
      </c>
      <c r="J229" s="139">
        <v>140.66</v>
      </c>
      <c r="K229" s="136">
        <v>4810.29</v>
      </c>
    </row>
    <row r="230" spans="1:11">
      <c r="A230" s="135"/>
      <c r="B230" s="2" t="s">
        <v>451</v>
      </c>
      <c r="C230" s="2" t="s">
        <v>450</v>
      </c>
      <c r="D230" s="2" t="s">
        <v>27</v>
      </c>
      <c r="E230" s="2" t="s">
        <v>53</v>
      </c>
      <c r="F230" s="138">
        <v>789.39</v>
      </c>
      <c r="G230" s="139"/>
      <c r="H230" s="139"/>
      <c r="I230" s="139"/>
      <c r="J230" s="139"/>
      <c r="K230" s="136">
        <v>789.39</v>
      </c>
    </row>
    <row r="231" spans="1:11">
      <c r="A231" s="135"/>
      <c r="B231" s="2" t="s">
        <v>498</v>
      </c>
      <c r="C231" s="2" t="s">
        <v>497</v>
      </c>
      <c r="D231" s="2" t="s">
        <v>27</v>
      </c>
      <c r="E231" s="2" t="s">
        <v>53</v>
      </c>
      <c r="F231" s="138">
        <v>198.62</v>
      </c>
      <c r="G231" s="139"/>
      <c r="H231" s="139"/>
      <c r="I231" s="139"/>
      <c r="J231" s="139"/>
      <c r="K231" s="136">
        <v>198.62</v>
      </c>
    </row>
    <row r="232" spans="1:11">
      <c r="A232" s="135"/>
      <c r="B232" s="2" t="s">
        <v>462</v>
      </c>
      <c r="C232" s="2" t="s">
        <v>461</v>
      </c>
      <c r="D232" s="2" t="s">
        <v>27</v>
      </c>
      <c r="E232" s="2" t="s">
        <v>28</v>
      </c>
      <c r="F232" s="138">
        <v>1208.3499999999999</v>
      </c>
      <c r="G232" s="139">
        <v>9633.69</v>
      </c>
      <c r="H232" s="139"/>
      <c r="I232" s="139"/>
      <c r="J232" s="139"/>
      <c r="K232" s="136">
        <v>10842.04</v>
      </c>
    </row>
    <row r="233" spans="1:11">
      <c r="A233" s="135"/>
      <c r="B233" s="2" t="s">
        <v>471</v>
      </c>
      <c r="C233" s="2" t="s">
        <v>470</v>
      </c>
      <c r="D233" s="2" t="s">
        <v>27</v>
      </c>
      <c r="E233" s="2" t="s">
        <v>28</v>
      </c>
      <c r="F233" s="138">
        <v>2208.0399999999927</v>
      </c>
      <c r="G233" s="139">
        <v>20715.099999999999</v>
      </c>
      <c r="H233" s="139">
        <v>17977.91</v>
      </c>
      <c r="I233" s="139">
        <v>-49563.86</v>
      </c>
      <c r="J233" s="139">
        <v>203.95000000000002</v>
      </c>
      <c r="K233" s="136">
        <v>-8458.8600000000115</v>
      </c>
    </row>
    <row r="234" spans="1:11">
      <c r="A234" s="135"/>
      <c r="B234" s="2" t="s">
        <v>455</v>
      </c>
      <c r="C234" s="2" t="s">
        <v>454</v>
      </c>
      <c r="D234" s="2" t="s">
        <v>27</v>
      </c>
      <c r="E234" s="2" t="s">
        <v>28</v>
      </c>
      <c r="F234" s="138">
        <v>8730.35</v>
      </c>
      <c r="G234" s="139">
        <v>1294.93</v>
      </c>
      <c r="H234" s="139"/>
      <c r="I234" s="139"/>
      <c r="J234" s="139"/>
      <c r="K234" s="136">
        <v>10025.280000000001</v>
      </c>
    </row>
    <row r="235" spans="1:11">
      <c r="A235" s="135"/>
      <c r="B235" s="2" t="s">
        <v>496</v>
      </c>
      <c r="C235" s="2" t="s">
        <v>495</v>
      </c>
      <c r="D235" s="2" t="s">
        <v>27</v>
      </c>
      <c r="E235" s="2" t="s">
        <v>28</v>
      </c>
      <c r="F235" s="138">
        <v>34336.050000000047</v>
      </c>
      <c r="G235" s="139">
        <v>38661.69</v>
      </c>
      <c r="H235" s="139">
        <v>39450.590000000004</v>
      </c>
      <c r="I235" s="139">
        <v>50524.38</v>
      </c>
      <c r="J235" s="139">
        <v>35861.53</v>
      </c>
      <c r="K235" s="136">
        <v>198834.24000000005</v>
      </c>
    </row>
    <row r="236" spans="1:11">
      <c r="A236" s="135"/>
      <c r="B236" s="2" t="s">
        <v>457</v>
      </c>
      <c r="C236" s="2" t="s">
        <v>456</v>
      </c>
      <c r="D236" s="2" t="s">
        <v>27</v>
      </c>
      <c r="E236" s="2" t="s">
        <v>28</v>
      </c>
      <c r="F236" s="138">
        <v>411.44</v>
      </c>
      <c r="G236" s="139"/>
      <c r="H236" s="139">
        <v>375.3</v>
      </c>
      <c r="I236" s="139">
        <v>237.41</v>
      </c>
      <c r="J236" s="139">
        <v>707.44</v>
      </c>
      <c r="K236" s="136">
        <v>1731.5900000000001</v>
      </c>
    </row>
    <row r="237" spans="1:11">
      <c r="A237" s="135"/>
      <c r="B237" s="2" t="s">
        <v>465</v>
      </c>
      <c r="C237" s="2" t="s">
        <v>464</v>
      </c>
      <c r="D237" s="2" t="s">
        <v>27</v>
      </c>
      <c r="E237" s="2" t="s">
        <v>28</v>
      </c>
      <c r="F237" s="138">
        <v>1840.95</v>
      </c>
      <c r="G237" s="139">
        <v>739.18000000000006</v>
      </c>
      <c r="H237" s="139">
        <v>594.77</v>
      </c>
      <c r="I237" s="139">
        <v>498.59000000000003</v>
      </c>
      <c r="J237" s="139">
        <v>404.24</v>
      </c>
      <c r="K237" s="136">
        <v>4077.7300000000005</v>
      </c>
    </row>
    <row r="238" spans="1:11">
      <c r="A238" s="135"/>
      <c r="B238" s="2" t="s">
        <v>487</v>
      </c>
      <c r="C238" s="2" t="s">
        <v>486</v>
      </c>
      <c r="D238" s="2" t="s">
        <v>27</v>
      </c>
      <c r="E238" s="2" t="s">
        <v>28</v>
      </c>
      <c r="F238" s="138">
        <v>7911.08</v>
      </c>
      <c r="G238" s="139">
        <v>8543.2199999999993</v>
      </c>
      <c r="H238" s="139">
        <v>235.18</v>
      </c>
      <c r="I238" s="139">
        <v>-4603.7300000000005</v>
      </c>
      <c r="J238" s="139"/>
      <c r="K238" s="136">
        <v>12085.75</v>
      </c>
    </row>
    <row r="239" spans="1:11">
      <c r="A239" s="135"/>
      <c r="B239" s="2" t="s">
        <v>491</v>
      </c>
      <c r="C239" s="2" t="s">
        <v>490</v>
      </c>
      <c r="D239" s="2" t="s">
        <v>27</v>
      </c>
      <c r="E239" s="2" t="s">
        <v>28</v>
      </c>
      <c r="F239" s="138">
        <v>741.79999999999973</v>
      </c>
      <c r="G239" s="139">
        <v>447.96000000000004</v>
      </c>
      <c r="H239" s="139"/>
      <c r="I239" s="139">
        <v>3156.59</v>
      </c>
      <c r="J239" s="139"/>
      <c r="K239" s="136">
        <v>4346.3500000000004</v>
      </c>
    </row>
    <row r="240" spans="1:11">
      <c r="A240" s="135"/>
      <c r="B240" s="2" t="s">
        <v>468</v>
      </c>
      <c r="C240" s="2" t="s">
        <v>467</v>
      </c>
      <c r="D240" s="2" t="s">
        <v>27</v>
      </c>
      <c r="E240" s="2" t="s">
        <v>28</v>
      </c>
      <c r="F240" s="138">
        <v>1173.5699999999995</v>
      </c>
      <c r="G240" s="139">
        <v>947.41</v>
      </c>
      <c r="H240" s="139">
        <v>411.62000000000012</v>
      </c>
      <c r="I240" s="139"/>
      <c r="J240" s="139"/>
      <c r="K240" s="136">
        <v>2532.5999999999995</v>
      </c>
    </row>
    <row r="241" spans="1:11">
      <c r="A241" s="135"/>
      <c r="B241" s="2" t="s">
        <v>2688</v>
      </c>
      <c r="C241" s="2" t="s">
        <v>2687</v>
      </c>
      <c r="D241" s="2" t="s">
        <v>27</v>
      </c>
      <c r="E241" s="2" t="s">
        <v>28</v>
      </c>
      <c r="F241" s="138"/>
      <c r="G241" s="139"/>
      <c r="H241" s="139">
        <v>278.86</v>
      </c>
      <c r="I241" s="139"/>
      <c r="J241" s="139"/>
      <c r="K241" s="136">
        <v>278.86</v>
      </c>
    </row>
    <row r="242" spans="1:11">
      <c r="A242" s="135"/>
      <c r="B242" s="2" t="s">
        <v>482</v>
      </c>
      <c r="C242" s="2" t="s">
        <v>481</v>
      </c>
      <c r="D242" s="2" t="s">
        <v>27</v>
      </c>
      <c r="E242" s="2" t="s">
        <v>28</v>
      </c>
      <c r="F242" s="138">
        <v>1337.93</v>
      </c>
      <c r="G242" s="139">
        <v>964.41</v>
      </c>
      <c r="H242" s="139">
        <v>957.49</v>
      </c>
      <c r="I242" s="139">
        <v>645.35</v>
      </c>
      <c r="J242" s="139">
        <v>254.9</v>
      </c>
      <c r="K242" s="136">
        <v>4160.08</v>
      </c>
    </row>
    <row r="243" spans="1:11">
      <c r="A243" s="2" t="s">
        <v>507</v>
      </c>
      <c r="B243" s="2" t="s">
        <v>513</v>
      </c>
      <c r="C243" s="2" t="s">
        <v>512</v>
      </c>
      <c r="D243" s="2" t="s">
        <v>27</v>
      </c>
      <c r="E243" s="2" t="s">
        <v>53</v>
      </c>
      <c r="F243" s="138">
        <v>9123.15</v>
      </c>
      <c r="G243" s="139">
        <v>12309.17</v>
      </c>
      <c r="H243" s="139">
        <v>9530.58</v>
      </c>
      <c r="I243" s="139">
        <v>11301.95</v>
      </c>
      <c r="J243" s="139">
        <v>7695.75</v>
      </c>
      <c r="K243" s="136">
        <v>49960.600000000006</v>
      </c>
    </row>
    <row r="244" spans="1:11">
      <c r="A244" s="135"/>
      <c r="B244" s="2" t="s">
        <v>2690</v>
      </c>
      <c r="C244" s="2" t="s">
        <v>2689</v>
      </c>
      <c r="D244" s="2" t="s">
        <v>27</v>
      </c>
      <c r="E244" s="2" t="s">
        <v>53</v>
      </c>
      <c r="F244" s="138"/>
      <c r="G244" s="139"/>
      <c r="H244" s="139">
        <v>893.3</v>
      </c>
      <c r="I244" s="139"/>
      <c r="J244" s="139">
        <v>358.52</v>
      </c>
      <c r="K244" s="136">
        <v>1251.82</v>
      </c>
    </row>
    <row r="245" spans="1:11">
      <c r="A245" s="135"/>
      <c r="B245" s="2" t="s">
        <v>533</v>
      </c>
      <c r="C245" s="2" t="s">
        <v>532</v>
      </c>
      <c r="D245" s="2" t="s">
        <v>27</v>
      </c>
      <c r="E245" s="2" t="s">
        <v>53</v>
      </c>
      <c r="F245" s="138">
        <v>191.56</v>
      </c>
      <c r="G245" s="139">
        <v>677.48</v>
      </c>
      <c r="H245" s="139"/>
      <c r="I245" s="139">
        <v>600.86</v>
      </c>
      <c r="J245" s="139">
        <v>633.34</v>
      </c>
      <c r="K245" s="136">
        <v>2103.2400000000002</v>
      </c>
    </row>
    <row r="246" spans="1:11">
      <c r="A246" s="135"/>
      <c r="B246" s="2" t="s">
        <v>2911</v>
      </c>
      <c r="C246" s="2" t="s">
        <v>2910</v>
      </c>
      <c r="D246" s="2" t="s">
        <v>27</v>
      </c>
      <c r="E246" s="2" t="s">
        <v>53</v>
      </c>
      <c r="F246" s="138"/>
      <c r="G246" s="139"/>
      <c r="H246" s="139"/>
      <c r="I246" s="139">
        <v>11.91</v>
      </c>
      <c r="J246" s="139">
        <v>300.34000000000003</v>
      </c>
      <c r="K246" s="136">
        <v>312.25000000000006</v>
      </c>
    </row>
    <row r="247" spans="1:11">
      <c r="A247" s="135"/>
      <c r="B247" s="2" t="s">
        <v>529</v>
      </c>
      <c r="C247" s="2" t="s">
        <v>528</v>
      </c>
      <c r="D247" s="2" t="s">
        <v>27</v>
      </c>
      <c r="E247" s="2" t="s">
        <v>53</v>
      </c>
      <c r="F247" s="138">
        <v>31.140000000000004</v>
      </c>
      <c r="G247" s="139">
        <v>172.87</v>
      </c>
      <c r="H247" s="139">
        <v>278.86000000000007</v>
      </c>
      <c r="I247" s="139"/>
      <c r="J247" s="139"/>
      <c r="K247" s="136">
        <v>482.87000000000012</v>
      </c>
    </row>
    <row r="248" spans="1:11">
      <c r="A248" s="135"/>
      <c r="B248" s="2" t="s">
        <v>541</v>
      </c>
      <c r="C248" s="2" t="s">
        <v>540</v>
      </c>
      <c r="D248" s="2" t="s">
        <v>27</v>
      </c>
      <c r="E248" s="2" t="s">
        <v>53</v>
      </c>
      <c r="F248" s="138">
        <v>717.42</v>
      </c>
      <c r="G248" s="139"/>
      <c r="H248" s="139"/>
      <c r="I248" s="139">
        <v>240.33</v>
      </c>
      <c r="J248" s="139"/>
      <c r="K248" s="136">
        <v>957.75</v>
      </c>
    </row>
    <row r="249" spans="1:11">
      <c r="A249" s="135"/>
      <c r="B249" s="2" t="s">
        <v>527</v>
      </c>
      <c r="C249" s="2" t="s">
        <v>526</v>
      </c>
      <c r="D249" s="2" t="s">
        <v>27</v>
      </c>
      <c r="E249" s="2" t="s">
        <v>53</v>
      </c>
      <c r="F249" s="138">
        <v>0</v>
      </c>
      <c r="G249" s="139"/>
      <c r="H249" s="139"/>
      <c r="I249" s="139"/>
      <c r="J249" s="139"/>
      <c r="K249" s="136">
        <v>0</v>
      </c>
    </row>
    <row r="250" spans="1:11">
      <c r="A250" s="135"/>
      <c r="B250" s="2" t="s">
        <v>525</v>
      </c>
      <c r="C250" s="2" t="s">
        <v>524</v>
      </c>
      <c r="D250" s="2" t="s">
        <v>27</v>
      </c>
      <c r="E250" s="2" t="s">
        <v>53</v>
      </c>
      <c r="F250" s="138">
        <v>437.02000000000004</v>
      </c>
      <c r="G250" s="139">
        <v>1378.98</v>
      </c>
      <c r="H250" s="139"/>
      <c r="I250" s="139"/>
      <c r="J250" s="139"/>
      <c r="K250" s="136">
        <v>1816</v>
      </c>
    </row>
    <row r="251" spans="1:11">
      <c r="A251" s="135"/>
      <c r="B251" s="2" t="s">
        <v>516</v>
      </c>
      <c r="C251" s="2" t="s">
        <v>515</v>
      </c>
      <c r="D251" s="2" t="s">
        <v>27</v>
      </c>
      <c r="E251" s="2" t="s">
        <v>28</v>
      </c>
      <c r="F251" s="138">
        <v>260.39</v>
      </c>
      <c r="G251" s="139">
        <v>437.73</v>
      </c>
      <c r="H251" s="139">
        <v>275.74</v>
      </c>
      <c r="I251" s="139">
        <v>358.05</v>
      </c>
      <c r="J251" s="139">
        <v>3156.7400000000002</v>
      </c>
      <c r="K251" s="136">
        <v>4488.6500000000005</v>
      </c>
    </row>
    <row r="252" spans="1:11">
      <c r="A252" s="135"/>
      <c r="B252" s="2" t="s">
        <v>546</v>
      </c>
      <c r="C252" s="2" t="s">
        <v>545</v>
      </c>
      <c r="D252" s="2" t="s">
        <v>27</v>
      </c>
      <c r="E252" s="2" t="s">
        <v>28</v>
      </c>
      <c r="F252" s="138">
        <v>2250.6600000000003</v>
      </c>
      <c r="G252" s="139">
        <v>4650.37</v>
      </c>
      <c r="H252" s="139">
        <v>1328.77</v>
      </c>
      <c r="I252" s="139">
        <v>912.33</v>
      </c>
      <c r="J252" s="139">
        <v>990.56000000000006</v>
      </c>
      <c r="K252" s="136">
        <v>10132.69</v>
      </c>
    </row>
    <row r="253" spans="1:11">
      <c r="A253" s="135"/>
      <c r="B253" s="2" t="s">
        <v>551</v>
      </c>
      <c r="C253" s="2" t="s">
        <v>550</v>
      </c>
      <c r="D253" s="2" t="s">
        <v>27</v>
      </c>
      <c r="E253" s="2" t="s">
        <v>53</v>
      </c>
      <c r="F253" s="138">
        <v>1597.1100000000001</v>
      </c>
      <c r="G253" s="139">
        <v>1558.32</v>
      </c>
      <c r="H253" s="139"/>
      <c r="I253" s="139">
        <v>932.49</v>
      </c>
      <c r="J253" s="139"/>
      <c r="K253" s="136">
        <v>4087.92</v>
      </c>
    </row>
    <row r="254" spans="1:11">
      <c r="A254" s="135"/>
      <c r="B254" s="2" t="s">
        <v>535</v>
      </c>
      <c r="C254" s="2" t="s">
        <v>534</v>
      </c>
      <c r="D254" s="2" t="s">
        <v>27</v>
      </c>
      <c r="E254" s="2" t="s">
        <v>53</v>
      </c>
      <c r="F254" s="138">
        <v>885.52</v>
      </c>
      <c r="G254" s="139">
        <v>235.33</v>
      </c>
      <c r="H254" s="139">
        <v>200.23000000000002</v>
      </c>
      <c r="I254" s="139">
        <v>266.95000000000005</v>
      </c>
      <c r="J254" s="139">
        <v>576.09</v>
      </c>
      <c r="K254" s="136">
        <v>2164.12</v>
      </c>
    </row>
    <row r="255" spans="1:11">
      <c r="A255" s="135"/>
      <c r="B255" s="2" t="s">
        <v>537</v>
      </c>
      <c r="C255" s="2" t="s">
        <v>536</v>
      </c>
      <c r="D255" s="2" t="s">
        <v>27</v>
      </c>
      <c r="E255" s="2" t="s">
        <v>53</v>
      </c>
      <c r="F255" s="138">
        <v>1402.09</v>
      </c>
      <c r="G255" s="139">
        <v>5061.2900000000009</v>
      </c>
      <c r="H255" s="139">
        <v>2155.6799999999998</v>
      </c>
      <c r="I255" s="139">
        <v>3195.32</v>
      </c>
      <c r="J255" s="139">
        <v>4355.0200000000004</v>
      </c>
      <c r="K255" s="136">
        <v>16169.400000000001</v>
      </c>
    </row>
    <row r="256" spans="1:11">
      <c r="A256" s="135"/>
      <c r="B256" s="2" t="s">
        <v>2431</v>
      </c>
      <c r="C256" s="2" t="s">
        <v>2430</v>
      </c>
      <c r="D256" s="2" t="s">
        <v>27</v>
      </c>
      <c r="E256" s="2" t="s">
        <v>53</v>
      </c>
      <c r="F256" s="138"/>
      <c r="G256" s="139">
        <v>593.62</v>
      </c>
      <c r="H256" s="139"/>
      <c r="I256" s="139"/>
      <c r="J256" s="139"/>
      <c r="K256" s="136">
        <v>593.62</v>
      </c>
    </row>
    <row r="257" spans="1:11">
      <c r="A257" s="135"/>
      <c r="B257" s="2" t="s">
        <v>509</v>
      </c>
      <c r="C257" s="2" t="s">
        <v>508</v>
      </c>
      <c r="D257" s="2" t="s">
        <v>27</v>
      </c>
      <c r="E257" s="2" t="s">
        <v>28</v>
      </c>
      <c r="F257" s="138">
        <v>940.09999999999968</v>
      </c>
      <c r="G257" s="139"/>
      <c r="H257" s="139">
        <v>113.39999999999999</v>
      </c>
      <c r="I257" s="139"/>
      <c r="J257" s="139"/>
      <c r="K257" s="136">
        <v>1053.4999999999998</v>
      </c>
    </row>
    <row r="258" spans="1:11">
      <c r="A258" s="135"/>
      <c r="B258" s="2" t="s">
        <v>2433</v>
      </c>
      <c r="C258" s="2" t="s">
        <v>2432</v>
      </c>
      <c r="D258" s="2" t="s">
        <v>27</v>
      </c>
      <c r="E258" s="2" t="s">
        <v>28</v>
      </c>
      <c r="F258" s="138"/>
      <c r="G258" s="139">
        <v>2226.94</v>
      </c>
      <c r="H258" s="139"/>
      <c r="I258" s="139"/>
      <c r="J258" s="139"/>
      <c r="K258" s="136">
        <v>2226.94</v>
      </c>
    </row>
    <row r="259" spans="1:11">
      <c r="A259" s="135"/>
      <c r="B259" s="2" t="s">
        <v>554</v>
      </c>
      <c r="C259" s="2" t="s">
        <v>553</v>
      </c>
      <c r="D259" s="2" t="s">
        <v>27</v>
      </c>
      <c r="E259" s="2" t="s">
        <v>28</v>
      </c>
      <c r="F259" s="138">
        <v>29484.109999999997</v>
      </c>
      <c r="G259" s="139">
        <v>29182.44</v>
      </c>
      <c r="H259" s="139">
        <v>17651.900000000001</v>
      </c>
      <c r="I259" s="139">
        <v>10376.960000000001</v>
      </c>
      <c r="J259" s="139">
        <v>30707.370000000003</v>
      </c>
      <c r="K259" s="136">
        <v>117402.78</v>
      </c>
    </row>
    <row r="260" spans="1:11">
      <c r="A260" s="135"/>
      <c r="B260" s="2" t="s">
        <v>519</v>
      </c>
      <c r="C260" s="2" t="s">
        <v>518</v>
      </c>
      <c r="D260" s="2" t="s">
        <v>27</v>
      </c>
      <c r="E260" s="2" t="s">
        <v>28</v>
      </c>
      <c r="F260" s="138">
        <v>2260.4299999999998</v>
      </c>
      <c r="G260" s="139"/>
      <c r="H260" s="139"/>
      <c r="I260" s="139">
        <v>164.26000000000002</v>
      </c>
      <c r="J260" s="139">
        <v>174.03</v>
      </c>
      <c r="K260" s="136">
        <v>2598.7200000000003</v>
      </c>
    </row>
    <row r="261" spans="1:11">
      <c r="A261" s="135"/>
      <c r="B261" s="2" t="s">
        <v>544</v>
      </c>
      <c r="C261" s="2" t="s">
        <v>543</v>
      </c>
      <c r="D261" s="2" t="s">
        <v>27</v>
      </c>
      <c r="E261" s="2" t="s">
        <v>28</v>
      </c>
      <c r="F261" s="138">
        <v>379.74</v>
      </c>
      <c r="G261" s="139">
        <v>86.41</v>
      </c>
      <c r="H261" s="139">
        <v>139.43</v>
      </c>
      <c r="I261" s="139"/>
      <c r="J261" s="139">
        <v>48.910000000000004</v>
      </c>
      <c r="K261" s="136">
        <v>654.4899999999999</v>
      </c>
    </row>
    <row r="262" spans="1:11">
      <c r="A262" s="135"/>
      <c r="B262" s="2" t="s">
        <v>548</v>
      </c>
      <c r="C262" s="2" t="s">
        <v>547</v>
      </c>
      <c r="D262" s="2" t="s">
        <v>27</v>
      </c>
      <c r="E262" s="2" t="s">
        <v>28</v>
      </c>
      <c r="F262" s="138">
        <v>2.2737367544323206E-13</v>
      </c>
      <c r="G262" s="139"/>
      <c r="H262" s="139"/>
      <c r="I262" s="139">
        <v>293.83</v>
      </c>
      <c r="J262" s="139"/>
      <c r="K262" s="136">
        <v>293.83000000000021</v>
      </c>
    </row>
    <row r="263" spans="1:11">
      <c r="A263" s="135"/>
      <c r="B263" s="2" t="s">
        <v>522</v>
      </c>
      <c r="C263" s="2" t="s">
        <v>521</v>
      </c>
      <c r="D263" s="2" t="s">
        <v>27</v>
      </c>
      <c r="E263" s="2" t="s">
        <v>28</v>
      </c>
      <c r="F263" s="138">
        <v>1165.22</v>
      </c>
      <c r="G263" s="139">
        <v>734.03</v>
      </c>
      <c r="H263" s="139"/>
      <c r="I263" s="139">
        <v>5004.13</v>
      </c>
      <c r="J263" s="139"/>
      <c r="K263" s="136">
        <v>6903.38</v>
      </c>
    </row>
    <row r="264" spans="1:11">
      <c r="A264" s="135"/>
      <c r="B264" s="2" t="s">
        <v>2435</v>
      </c>
      <c r="C264" s="2" t="s">
        <v>2434</v>
      </c>
      <c r="D264" s="2" t="s">
        <v>27</v>
      </c>
      <c r="E264" s="2" t="s">
        <v>28</v>
      </c>
      <c r="F264" s="138"/>
      <c r="G264" s="139">
        <v>439.1</v>
      </c>
      <c r="H264" s="139">
        <v>628.55999999999995</v>
      </c>
      <c r="I264" s="139">
        <v>3331.84</v>
      </c>
      <c r="J264" s="139">
        <v>74.88</v>
      </c>
      <c r="K264" s="136">
        <v>4474.38</v>
      </c>
    </row>
    <row r="265" spans="1:11">
      <c r="A265" s="135"/>
      <c r="B265" s="2" t="s">
        <v>539</v>
      </c>
      <c r="C265" s="2" t="s">
        <v>538</v>
      </c>
      <c r="D265" s="2" t="s">
        <v>27</v>
      </c>
      <c r="E265" s="2" t="s">
        <v>28</v>
      </c>
      <c r="F265" s="138">
        <v>350.12</v>
      </c>
      <c r="G265" s="139">
        <v>147.78</v>
      </c>
      <c r="H265" s="139"/>
      <c r="I265" s="139"/>
      <c r="J265" s="139"/>
      <c r="K265" s="136">
        <v>497.9</v>
      </c>
    </row>
    <row r="266" spans="1:11">
      <c r="A266" s="2" t="s">
        <v>556</v>
      </c>
      <c r="B266" s="2" t="s">
        <v>558</v>
      </c>
      <c r="C266" s="2" t="s">
        <v>557</v>
      </c>
      <c r="D266" s="2" t="s">
        <v>27</v>
      </c>
      <c r="E266" s="2" t="s">
        <v>28</v>
      </c>
      <c r="F266" s="138">
        <v>2162.44</v>
      </c>
      <c r="G266" s="139">
        <v>1291.9100000000001</v>
      </c>
      <c r="H266" s="139">
        <v>1689.41</v>
      </c>
      <c r="I266" s="139"/>
      <c r="J266" s="139"/>
      <c r="K266" s="136">
        <v>5143.76</v>
      </c>
    </row>
    <row r="267" spans="1:11">
      <c r="A267" s="2" t="s">
        <v>563</v>
      </c>
      <c r="B267" s="2" t="s">
        <v>565</v>
      </c>
      <c r="C267" s="2" t="s">
        <v>564</v>
      </c>
      <c r="D267" s="2" t="s">
        <v>27</v>
      </c>
      <c r="E267" s="2" t="s">
        <v>28</v>
      </c>
      <c r="F267" s="138">
        <v>0</v>
      </c>
      <c r="G267" s="139"/>
      <c r="H267" s="139"/>
      <c r="I267" s="139"/>
      <c r="J267" s="139"/>
      <c r="K267" s="136">
        <v>0</v>
      </c>
    </row>
    <row r="268" spans="1:11">
      <c r="A268" s="2" t="s">
        <v>568</v>
      </c>
      <c r="B268" s="2" t="s">
        <v>574</v>
      </c>
      <c r="C268" s="2" t="s">
        <v>573</v>
      </c>
      <c r="D268" s="2" t="s">
        <v>213</v>
      </c>
      <c r="E268" s="2" t="s">
        <v>28</v>
      </c>
      <c r="F268" s="138">
        <v>89894.38</v>
      </c>
      <c r="G268" s="139">
        <v>79289.22</v>
      </c>
      <c r="H268" s="139">
        <v>40329.450000000004</v>
      </c>
      <c r="I268" s="139">
        <v>40198.18</v>
      </c>
      <c r="J268" s="139"/>
      <c r="K268" s="136">
        <v>249711.23</v>
      </c>
    </row>
    <row r="269" spans="1:11">
      <c r="A269" s="135"/>
      <c r="B269" s="2" t="s">
        <v>2692</v>
      </c>
      <c r="C269" s="2" t="s">
        <v>2691</v>
      </c>
      <c r="D269" s="2" t="s">
        <v>213</v>
      </c>
      <c r="E269" s="2" t="s">
        <v>28</v>
      </c>
      <c r="F269" s="138"/>
      <c r="G269" s="139"/>
      <c r="H269" s="139">
        <v>6430.99</v>
      </c>
      <c r="I269" s="139">
        <v>176557.07</v>
      </c>
      <c r="J269" s="139">
        <v>32877.94</v>
      </c>
      <c r="K269" s="136">
        <v>215866</v>
      </c>
    </row>
    <row r="270" spans="1:11">
      <c r="A270" s="135"/>
      <c r="B270" s="2" t="s">
        <v>570</v>
      </c>
      <c r="C270" s="2" t="s">
        <v>569</v>
      </c>
      <c r="D270" s="2" t="s">
        <v>213</v>
      </c>
      <c r="E270" s="2" t="s">
        <v>253</v>
      </c>
      <c r="F270" s="138">
        <v>101384.78</v>
      </c>
      <c r="G270" s="139">
        <v>27207.23</v>
      </c>
      <c r="H270" s="139">
        <v>26023.73</v>
      </c>
      <c r="I270" s="139">
        <v>39957.75</v>
      </c>
      <c r="J270" s="139"/>
      <c r="K270" s="136">
        <v>194573.49</v>
      </c>
    </row>
    <row r="271" spans="1:11">
      <c r="A271" s="135"/>
      <c r="B271" s="2" t="s">
        <v>2913</v>
      </c>
      <c r="C271" s="2" t="s">
        <v>2912</v>
      </c>
      <c r="D271" s="2" t="s">
        <v>213</v>
      </c>
      <c r="E271" s="2" t="s">
        <v>253</v>
      </c>
      <c r="F271" s="138"/>
      <c r="G271" s="139"/>
      <c r="H271" s="139"/>
      <c r="I271" s="139">
        <v>42599.13</v>
      </c>
      <c r="J271" s="139">
        <v>43488.1</v>
      </c>
      <c r="K271" s="136">
        <v>86087.23</v>
      </c>
    </row>
    <row r="272" spans="1:11">
      <c r="A272" s="2" t="s">
        <v>576</v>
      </c>
      <c r="B272" s="2" t="s">
        <v>2438</v>
      </c>
      <c r="C272" s="2" t="s">
        <v>2437</v>
      </c>
      <c r="D272" s="2" t="s">
        <v>213</v>
      </c>
      <c r="E272" s="2" t="s">
        <v>28</v>
      </c>
      <c r="F272" s="138"/>
      <c r="G272" s="139">
        <v>11883.31</v>
      </c>
      <c r="H272" s="139">
        <v>11718</v>
      </c>
      <c r="I272" s="139">
        <v>26756.54</v>
      </c>
      <c r="J272" s="139">
        <v>10229.59</v>
      </c>
      <c r="K272" s="136">
        <v>60587.44</v>
      </c>
    </row>
    <row r="273" spans="1:11">
      <c r="A273" s="135"/>
      <c r="B273" s="2" t="s">
        <v>578</v>
      </c>
      <c r="C273" s="2" t="s">
        <v>577</v>
      </c>
      <c r="D273" s="2" t="s">
        <v>213</v>
      </c>
      <c r="E273" s="2" t="s">
        <v>253</v>
      </c>
      <c r="F273" s="138">
        <v>0</v>
      </c>
      <c r="G273" s="139"/>
      <c r="H273" s="139">
        <v>11178.69</v>
      </c>
      <c r="I273" s="139">
        <v>9896.33</v>
      </c>
      <c r="J273" s="139"/>
      <c r="K273" s="136">
        <v>21075.02</v>
      </c>
    </row>
    <row r="274" spans="1:11">
      <c r="A274" s="2" t="s">
        <v>581</v>
      </c>
      <c r="B274" s="2" t="s">
        <v>583</v>
      </c>
      <c r="C274" s="2" t="s">
        <v>582</v>
      </c>
      <c r="D274" s="2" t="s">
        <v>213</v>
      </c>
      <c r="E274" s="2" t="s">
        <v>28</v>
      </c>
      <c r="F274" s="138">
        <v>141457.80000000002</v>
      </c>
      <c r="G274" s="139">
        <v>2332.3000000000002</v>
      </c>
      <c r="H274" s="139"/>
      <c r="I274" s="139"/>
      <c r="J274" s="139"/>
      <c r="K274" s="136">
        <v>143790.1</v>
      </c>
    </row>
    <row r="275" spans="1:11">
      <c r="A275" s="135"/>
      <c r="B275" s="2" t="s">
        <v>2697</v>
      </c>
      <c r="C275" s="2" t="s">
        <v>2696</v>
      </c>
      <c r="D275" s="2" t="s">
        <v>213</v>
      </c>
      <c r="E275" s="2" t="s">
        <v>28</v>
      </c>
      <c r="F275" s="138"/>
      <c r="G275" s="139"/>
      <c r="H275" s="139">
        <v>3240.98</v>
      </c>
      <c r="I275" s="139">
        <v>136287.16</v>
      </c>
      <c r="J275" s="139"/>
      <c r="K275" s="136">
        <v>139528.14000000001</v>
      </c>
    </row>
    <row r="276" spans="1:11">
      <c r="A276" s="135"/>
      <c r="B276" s="2" t="s">
        <v>2695</v>
      </c>
      <c r="C276" s="2" t="s">
        <v>2694</v>
      </c>
      <c r="D276" s="2" t="s">
        <v>213</v>
      </c>
      <c r="E276" s="2" t="s">
        <v>253</v>
      </c>
      <c r="F276" s="138"/>
      <c r="G276" s="139"/>
      <c r="H276" s="139">
        <v>4057.85</v>
      </c>
      <c r="I276" s="139">
        <v>47459.61</v>
      </c>
      <c r="J276" s="139"/>
      <c r="K276" s="136">
        <v>51517.46</v>
      </c>
    </row>
    <row r="277" spans="1:11">
      <c r="A277" s="2" t="s">
        <v>586</v>
      </c>
      <c r="B277" s="2" t="s">
        <v>594</v>
      </c>
      <c r="C277" s="2" t="s">
        <v>593</v>
      </c>
      <c r="D277" s="2" t="s">
        <v>27</v>
      </c>
      <c r="E277" s="2" t="s">
        <v>596</v>
      </c>
      <c r="F277" s="138">
        <v>754243.20000000007</v>
      </c>
      <c r="G277" s="139">
        <v>27475.45</v>
      </c>
      <c r="H277" s="139">
        <v>19820.22</v>
      </c>
      <c r="I277" s="139">
        <v>1674.64</v>
      </c>
      <c r="J277" s="139">
        <v>198.76</v>
      </c>
      <c r="K277" s="136">
        <v>803412.27</v>
      </c>
    </row>
    <row r="278" spans="1:11">
      <c r="A278" s="135"/>
      <c r="B278" s="2" t="s">
        <v>588</v>
      </c>
      <c r="C278" s="2" t="s">
        <v>587</v>
      </c>
      <c r="D278" s="2" t="s">
        <v>27</v>
      </c>
      <c r="E278" s="2" t="s">
        <v>53</v>
      </c>
      <c r="F278" s="138">
        <v>1542081.83</v>
      </c>
      <c r="G278" s="139">
        <v>73041.850000000006</v>
      </c>
      <c r="H278" s="139">
        <v>7432.96</v>
      </c>
      <c r="I278" s="139">
        <v>-12381.439999999999</v>
      </c>
      <c r="J278" s="139">
        <v>198.76000000000002</v>
      </c>
      <c r="K278" s="136">
        <v>1610373.9600000002</v>
      </c>
    </row>
    <row r="279" spans="1:11">
      <c r="A279" s="135"/>
      <c r="B279" s="2" t="s">
        <v>599</v>
      </c>
      <c r="C279" s="2" t="s">
        <v>598</v>
      </c>
      <c r="D279" s="2" t="s">
        <v>27</v>
      </c>
      <c r="E279" s="2" t="s">
        <v>53</v>
      </c>
      <c r="F279" s="138">
        <v>99247.71</v>
      </c>
      <c r="G279" s="139">
        <v>1707.3600000000001</v>
      </c>
      <c r="H279" s="139">
        <v>1245.3600000000001</v>
      </c>
      <c r="I279" s="139"/>
      <c r="J279" s="139"/>
      <c r="K279" s="136">
        <v>102200.43000000001</v>
      </c>
    </row>
    <row r="280" spans="1:11">
      <c r="A280" s="135"/>
      <c r="B280" s="2" t="s">
        <v>2700</v>
      </c>
      <c r="C280" s="2" t="s">
        <v>2699</v>
      </c>
      <c r="D280" s="2" t="s">
        <v>27</v>
      </c>
      <c r="E280" s="2" t="s">
        <v>596</v>
      </c>
      <c r="F280" s="138"/>
      <c r="G280" s="139"/>
      <c r="H280" s="139">
        <v>623640.31000000006</v>
      </c>
      <c r="I280" s="139"/>
      <c r="J280" s="139">
        <v>14600</v>
      </c>
      <c r="K280" s="136">
        <v>638240.31000000006</v>
      </c>
    </row>
    <row r="281" spans="1:11">
      <c r="A281" s="2" t="s">
        <v>603</v>
      </c>
      <c r="B281" s="2" t="s">
        <v>605</v>
      </c>
      <c r="C281" s="2" t="s">
        <v>604</v>
      </c>
      <c r="D281" s="2" t="s">
        <v>27</v>
      </c>
      <c r="E281" s="2" t="s">
        <v>596</v>
      </c>
      <c r="F281" s="138">
        <v>1328.27</v>
      </c>
      <c r="G281" s="139"/>
      <c r="H281" s="139"/>
      <c r="I281" s="139">
        <v>1591.72</v>
      </c>
      <c r="J281" s="139">
        <v>108411.07</v>
      </c>
      <c r="K281" s="136">
        <v>111331.06000000001</v>
      </c>
    </row>
    <row r="282" spans="1:11">
      <c r="A282" s="135"/>
      <c r="B282" s="2" t="s">
        <v>610</v>
      </c>
      <c r="C282" s="2" t="s">
        <v>609</v>
      </c>
      <c r="D282" s="2" t="s">
        <v>27</v>
      </c>
      <c r="E282" s="2" t="s">
        <v>596</v>
      </c>
      <c r="F282" s="138">
        <v>3446.57</v>
      </c>
      <c r="G282" s="139">
        <v>444.59000000000003</v>
      </c>
      <c r="H282" s="139"/>
      <c r="I282" s="139"/>
      <c r="J282" s="139"/>
      <c r="K282" s="136">
        <v>3891.1600000000003</v>
      </c>
    </row>
    <row r="283" spans="1:11">
      <c r="A283" s="2" t="s">
        <v>613</v>
      </c>
      <c r="B283" s="2" t="s">
        <v>615</v>
      </c>
      <c r="C283" s="2" t="s">
        <v>614</v>
      </c>
      <c r="D283" s="2" t="s">
        <v>27</v>
      </c>
      <c r="E283" s="2" t="s">
        <v>596</v>
      </c>
      <c r="F283" s="138">
        <v>0</v>
      </c>
      <c r="G283" s="139"/>
      <c r="H283" s="139"/>
      <c r="I283" s="139">
        <v>367.32</v>
      </c>
      <c r="J283" s="139"/>
      <c r="K283" s="136">
        <v>367.32</v>
      </c>
    </row>
    <row r="284" spans="1:11">
      <c r="A284" s="2" t="s">
        <v>619</v>
      </c>
      <c r="B284" s="2" t="s">
        <v>636</v>
      </c>
      <c r="C284" s="2" t="s">
        <v>635</v>
      </c>
      <c r="D284" s="2" t="s">
        <v>27</v>
      </c>
      <c r="E284" s="2" t="s">
        <v>596</v>
      </c>
      <c r="F284" s="138">
        <v>558.38</v>
      </c>
      <c r="G284" s="139"/>
      <c r="H284" s="139"/>
      <c r="I284" s="139"/>
      <c r="J284" s="139"/>
      <c r="K284" s="136">
        <v>558.38</v>
      </c>
    </row>
    <row r="285" spans="1:11">
      <c r="A285" s="135"/>
      <c r="B285" s="2" t="s">
        <v>630</v>
      </c>
      <c r="C285" s="2" t="s">
        <v>629</v>
      </c>
      <c r="D285" s="2" t="s">
        <v>27</v>
      </c>
      <c r="E285" s="2" t="s">
        <v>596</v>
      </c>
      <c r="F285" s="138">
        <v>62451.140000000392</v>
      </c>
      <c r="G285" s="139">
        <v>11496.550000000001</v>
      </c>
      <c r="H285" s="139">
        <v>20113.29</v>
      </c>
      <c r="I285" s="139">
        <v>59775.47</v>
      </c>
      <c r="J285" s="139">
        <v>45739.56</v>
      </c>
      <c r="K285" s="136">
        <v>199576.01000000039</v>
      </c>
    </row>
    <row r="286" spans="1:11">
      <c r="A286" s="135"/>
      <c r="B286" s="2" t="s">
        <v>644</v>
      </c>
      <c r="C286" s="2" t="s">
        <v>643</v>
      </c>
      <c r="D286" s="2" t="s">
        <v>27</v>
      </c>
      <c r="E286" s="2" t="s">
        <v>596</v>
      </c>
      <c r="F286" s="138">
        <v>226.47</v>
      </c>
      <c r="G286" s="139"/>
      <c r="H286" s="139"/>
      <c r="I286" s="139"/>
      <c r="J286" s="139"/>
      <c r="K286" s="136">
        <v>226.47</v>
      </c>
    </row>
    <row r="287" spans="1:11">
      <c r="A287" s="135"/>
      <c r="B287" s="2" t="s">
        <v>640</v>
      </c>
      <c r="C287" s="2" t="s">
        <v>639</v>
      </c>
      <c r="D287" s="2" t="s">
        <v>27</v>
      </c>
      <c r="E287" s="2" t="s">
        <v>596</v>
      </c>
      <c r="F287" s="138">
        <v>1800.4</v>
      </c>
      <c r="G287" s="139">
        <v>1352.8000000000002</v>
      </c>
      <c r="H287" s="139">
        <v>4349.84</v>
      </c>
      <c r="I287" s="139"/>
      <c r="J287" s="139"/>
      <c r="K287" s="136">
        <v>7503.0400000000009</v>
      </c>
    </row>
    <row r="288" spans="1:11">
      <c r="A288" s="135"/>
      <c r="B288" s="2" t="s">
        <v>3217</v>
      </c>
      <c r="C288" s="2" t="s">
        <v>3216</v>
      </c>
      <c r="D288" s="2" t="s">
        <v>27</v>
      </c>
      <c r="E288" s="2" t="s">
        <v>596</v>
      </c>
      <c r="F288" s="138"/>
      <c r="G288" s="139"/>
      <c r="H288" s="139"/>
      <c r="I288" s="139"/>
      <c r="J288" s="139">
        <v>431.12</v>
      </c>
      <c r="K288" s="136">
        <v>431.12</v>
      </c>
    </row>
    <row r="289" spans="1:11">
      <c r="A289" s="135"/>
      <c r="B289" s="2" t="s">
        <v>621</v>
      </c>
      <c r="C289" s="2" t="s">
        <v>620</v>
      </c>
      <c r="D289" s="2" t="s">
        <v>27</v>
      </c>
      <c r="E289" s="2" t="s">
        <v>596</v>
      </c>
      <c r="F289" s="138">
        <v>37083.029999999941</v>
      </c>
      <c r="G289" s="139"/>
      <c r="H289" s="139">
        <v>44097.94</v>
      </c>
      <c r="I289" s="139">
        <v>83668.25</v>
      </c>
      <c r="J289" s="139">
        <v>30552.79</v>
      </c>
      <c r="K289" s="136">
        <v>195402.00999999995</v>
      </c>
    </row>
    <row r="290" spans="1:11">
      <c r="A290" s="2" t="s">
        <v>648</v>
      </c>
      <c r="B290" s="2" t="s">
        <v>675</v>
      </c>
      <c r="C290" s="2" t="s">
        <v>674</v>
      </c>
      <c r="D290" s="2" t="s">
        <v>27</v>
      </c>
      <c r="E290" s="2" t="s">
        <v>53</v>
      </c>
      <c r="F290" s="138">
        <v>11112.350000000002</v>
      </c>
      <c r="G290" s="139"/>
      <c r="H290" s="139">
        <v>732.61</v>
      </c>
      <c r="I290" s="139">
        <v>987.14</v>
      </c>
      <c r="J290" s="139"/>
      <c r="K290" s="136">
        <v>12832.100000000002</v>
      </c>
    </row>
    <row r="291" spans="1:11">
      <c r="A291" s="135"/>
      <c r="B291" s="2" t="s">
        <v>661</v>
      </c>
      <c r="C291" s="2" t="s">
        <v>660</v>
      </c>
      <c r="D291" s="2" t="s">
        <v>27</v>
      </c>
      <c r="E291" s="2" t="s">
        <v>53</v>
      </c>
      <c r="F291" s="138">
        <v>2122.81</v>
      </c>
      <c r="G291" s="139">
        <v>5514.8</v>
      </c>
      <c r="H291" s="139"/>
      <c r="I291" s="139">
        <v>5451.29</v>
      </c>
      <c r="J291" s="139">
        <v>2710.54</v>
      </c>
      <c r="K291" s="136">
        <v>15799.440000000002</v>
      </c>
    </row>
    <row r="292" spans="1:11">
      <c r="A292" s="135"/>
      <c r="B292" s="2" t="s">
        <v>2915</v>
      </c>
      <c r="C292" s="2" t="s">
        <v>2914</v>
      </c>
      <c r="D292" s="2" t="s">
        <v>27</v>
      </c>
      <c r="E292" s="2" t="s">
        <v>53</v>
      </c>
      <c r="F292" s="138"/>
      <c r="G292" s="139"/>
      <c r="H292" s="139"/>
      <c r="I292" s="139">
        <v>3669.7399999999993</v>
      </c>
      <c r="J292" s="139"/>
      <c r="K292" s="136">
        <v>3669.7399999999993</v>
      </c>
    </row>
    <row r="293" spans="1:11">
      <c r="A293" s="135"/>
      <c r="B293" s="2" t="s">
        <v>658</v>
      </c>
      <c r="C293" s="2" t="s">
        <v>657</v>
      </c>
      <c r="D293" s="2" t="s">
        <v>27</v>
      </c>
      <c r="E293" s="2" t="s">
        <v>53</v>
      </c>
      <c r="F293" s="138">
        <v>6088.29</v>
      </c>
      <c r="G293" s="139">
        <v>3088.87</v>
      </c>
      <c r="H293" s="139">
        <v>2197.63</v>
      </c>
      <c r="I293" s="139">
        <v>1512.09</v>
      </c>
      <c r="J293" s="139"/>
      <c r="K293" s="136">
        <v>12886.880000000001</v>
      </c>
    </row>
    <row r="294" spans="1:11">
      <c r="A294" s="135"/>
      <c r="B294" s="2" t="s">
        <v>656</v>
      </c>
      <c r="C294" s="2" t="s">
        <v>655</v>
      </c>
      <c r="D294" s="2" t="s">
        <v>27</v>
      </c>
      <c r="E294" s="2" t="s">
        <v>53</v>
      </c>
      <c r="F294" s="138">
        <v>0</v>
      </c>
      <c r="G294" s="139"/>
      <c r="H294" s="139"/>
      <c r="I294" s="139"/>
      <c r="J294" s="139"/>
      <c r="K294" s="136">
        <v>0</v>
      </c>
    </row>
    <row r="295" spans="1:11">
      <c r="A295" s="135"/>
      <c r="B295" s="2" t="s">
        <v>650</v>
      </c>
      <c r="C295" s="2" t="s">
        <v>649</v>
      </c>
      <c r="D295" s="2" t="s">
        <v>27</v>
      </c>
      <c r="E295" s="2" t="s">
        <v>28</v>
      </c>
      <c r="F295" s="138">
        <v>121.13</v>
      </c>
      <c r="G295" s="139">
        <v>3116.89</v>
      </c>
      <c r="H295" s="139">
        <v>137.72999999999999</v>
      </c>
      <c r="I295" s="139">
        <v>179.04</v>
      </c>
      <c r="J295" s="139">
        <v>169.18</v>
      </c>
      <c r="K295" s="136">
        <v>3723.97</v>
      </c>
    </row>
    <row r="296" spans="1:11">
      <c r="A296" s="135"/>
      <c r="B296" s="2" t="s">
        <v>672</v>
      </c>
      <c r="C296" s="2" t="s">
        <v>671</v>
      </c>
      <c r="D296" s="2" t="s">
        <v>27</v>
      </c>
      <c r="E296" s="2" t="s">
        <v>28</v>
      </c>
      <c r="F296" s="138">
        <v>155.06999999999996</v>
      </c>
      <c r="G296" s="139"/>
      <c r="H296" s="139"/>
      <c r="I296" s="139"/>
      <c r="J296" s="139"/>
      <c r="K296" s="136">
        <v>155.06999999999996</v>
      </c>
    </row>
    <row r="297" spans="1:11">
      <c r="A297" s="135"/>
      <c r="B297" s="2" t="s">
        <v>664</v>
      </c>
      <c r="C297" s="2" t="s">
        <v>663</v>
      </c>
      <c r="D297" s="2" t="s">
        <v>27</v>
      </c>
      <c r="E297" s="2" t="s">
        <v>53</v>
      </c>
      <c r="F297" s="138">
        <v>-2.7284841053187847E-11</v>
      </c>
      <c r="G297" s="139">
        <v>1209.8399999999999</v>
      </c>
      <c r="H297" s="139">
        <v>1289.4000000000001</v>
      </c>
      <c r="I297" s="139">
        <v>85976.930000000008</v>
      </c>
      <c r="J297" s="139">
        <v>45628.470000000008</v>
      </c>
      <c r="K297" s="136">
        <v>134104.63999999998</v>
      </c>
    </row>
    <row r="298" spans="1:11">
      <c r="A298" s="135"/>
      <c r="B298" s="2" t="s">
        <v>2442</v>
      </c>
      <c r="C298" s="2" t="s">
        <v>2441</v>
      </c>
      <c r="D298" s="2" t="s">
        <v>27</v>
      </c>
      <c r="E298" s="2" t="s">
        <v>53</v>
      </c>
      <c r="F298" s="138"/>
      <c r="G298" s="139">
        <v>616.16999999999996</v>
      </c>
      <c r="H298" s="139">
        <v>11443.1</v>
      </c>
      <c r="I298" s="139">
        <v>184.87</v>
      </c>
      <c r="J298" s="139">
        <v>1459.13</v>
      </c>
      <c r="K298" s="136">
        <v>13703.27</v>
      </c>
    </row>
    <row r="299" spans="1:11">
      <c r="A299" s="135"/>
      <c r="B299" s="2" t="s">
        <v>667</v>
      </c>
      <c r="C299" s="2" t="s">
        <v>666</v>
      </c>
      <c r="D299" s="2" t="s">
        <v>27</v>
      </c>
      <c r="E299" s="2" t="s">
        <v>28</v>
      </c>
      <c r="F299" s="138">
        <v>42012.67</v>
      </c>
      <c r="G299" s="139">
        <v>32673.77</v>
      </c>
      <c r="H299" s="139">
        <v>750.06000000000006</v>
      </c>
      <c r="I299" s="139">
        <v>8234.58</v>
      </c>
      <c r="J299" s="139">
        <v>503.55999999999995</v>
      </c>
      <c r="K299" s="136">
        <v>84174.64</v>
      </c>
    </row>
    <row r="300" spans="1:11">
      <c r="A300" s="135"/>
      <c r="B300" s="2" t="s">
        <v>669</v>
      </c>
      <c r="C300" s="2" t="s">
        <v>668</v>
      </c>
      <c r="D300" s="2" t="s">
        <v>27</v>
      </c>
      <c r="E300" s="2" t="s">
        <v>28</v>
      </c>
      <c r="F300" s="138">
        <v>20.55</v>
      </c>
      <c r="G300" s="139">
        <v>354.76000000000005</v>
      </c>
      <c r="H300" s="139"/>
      <c r="I300" s="139">
        <v>2090.0500000000002</v>
      </c>
      <c r="J300" s="139">
        <v>6276.97</v>
      </c>
      <c r="K300" s="136">
        <v>8742.33</v>
      </c>
    </row>
    <row r="301" spans="1:11">
      <c r="A301" s="135"/>
      <c r="B301" s="2" t="s">
        <v>654</v>
      </c>
      <c r="C301" s="2" t="s">
        <v>653</v>
      </c>
      <c r="D301" s="2" t="s">
        <v>27</v>
      </c>
      <c r="E301" s="2" t="s">
        <v>28</v>
      </c>
      <c r="F301" s="138">
        <v>288.25000000000006</v>
      </c>
      <c r="G301" s="139">
        <v>153.54999999999998</v>
      </c>
      <c r="H301" s="139">
        <v>765.9799999999999</v>
      </c>
      <c r="I301" s="139">
        <v>7304.3000000000011</v>
      </c>
      <c r="J301" s="139">
        <v>13801.670000000002</v>
      </c>
      <c r="K301" s="136">
        <v>22313.750000000004</v>
      </c>
    </row>
    <row r="302" spans="1:11">
      <c r="A302" s="135"/>
      <c r="B302" s="2" t="s">
        <v>2440</v>
      </c>
      <c r="C302" s="2" t="s">
        <v>2439</v>
      </c>
      <c r="D302" s="2" t="s">
        <v>27</v>
      </c>
      <c r="E302" s="2" t="s">
        <v>28</v>
      </c>
      <c r="F302" s="138"/>
      <c r="G302" s="139">
        <v>687.77</v>
      </c>
      <c r="H302" s="139"/>
      <c r="I302" s="139"/>
      <c r="J302" s="139"/>
      <c r="K302" s="136">
        <v>687.77</v>
      </c>
    </row>
    <row r="303" spans="1:11">
      <c r="A303" s="2" t="s">
        <v>677</v>
      </c>
      <c r="B303" s="2" t="s">
        <v>688</v>
      </c>
      <c r="C303" s="2" t="s">
        <v>687</v>
      </c>
      <c r="D303" s="2" t="s">
        <v>27</v>
      </c>
      <c r="E303" s="2" t="s">
        <v>53</v>
      </c>
      <c r="F303" s="138">
        <v>95563.989999999947</v>
      </c>
      <c r="G303" s="139">
        <v>84535.4</v>
      </c>
      <c r="H303" s="139">
        <v>29830.440000000002</v>
      </c>
      <c r="I303" s="139">
        <v>364230.43</v>
      </c>
      <c r="J303" s="139">
        <v>50647.61</v>
      </c>
      <c r="K303" s="136">
        <v>624807.87</v>
      </c>
    </row>
    <row r="304" spans="1:11">
      <c r="A304" s="135"/>
      <c r="B304" s="2" t="s">
        <v>763</v>
      </c>
      <c r="C304" s="2" t="s">
        <v>762</v>
      </c>
      <c r="D304" s="2" t="s">
        <v>27</v>
      </c>
      <c r="E304" s="2" t="s">
        <v>53</v>
      </c>
      <c r="F304" s="138">
        <v>-589.18000000000006</v>
      </c>
      <c r="G304" s="139">
        <v>2938.28</v>
      </c>
      <c r="H304" s="139">
        <v>10954.96</v>
      </c>
      <c r="I304" s="139">
        <v>22218.18</v>
      </c>
      <c r="J304" s="139">
        <v>-2454.4</v>
      </c>
      <c r="K304" s="136">
        <v>33067.839999999997</v>
      </c>
    </row>
    <row r="305" spans="1:11">
      <c r="A305" s="135"/>
      <c r="B305" s="2" t="s">
        <v>745</v>
      </c>
      <c r="C305" s="2" t="s">
        <v>744</v>
      </c>
      <c r="D305" s="2" t="s">
        <v>27</v>
      </c>
      <c r="E305" s="2" t="s">
        <v>53</v>
      </c>
      <c r="F305" s="138">
        <v>7629.7300000000032</v>
      </c>
      <c r="G305" s="139">
        <v>1849.49</v>
      </c>
      <c r="H305" s="139">
        <v>2523.4600000000005</v>
      </c>
      <c r="I305" s="139">
        <v>7942.45</v>
      </c>
      <c r="J305" s="139">
        <v>2853.73</v>
      </c>
      <c r="K305" s="136">
        <v>22798.860000000004</v>
      </c>
    </row>
    <row r="306" spans="1:11">
      <c r="A306" s="135"/>
      <c r="B306" s="2" t="s">
        <v>819</v>
      </c>
      <c r="C306" s="2" t="s">
        <v>818</v>
      </c>
      <c r="D306" s="2" t="s">
        <v>27</v>
      </c>
      <c r="E306" s="2" t="s">
        <v>53</v>
      </c>
      <c r="F306" s="138">
        <v>0</v>
      </c>
      <c r="G306" s="139"/>
      <c r="H306" s="139"/>
      <c r="I306" s="139">
        <v>1382.84</v>
      </c>
      <c r="J306" s="139"/>
      <c r="K306" s="136">
        <v>1382.84</v>
      </c>
    </row>
    <row r="307" spans="1:11">
      <c r="A307" s="135"/>
      <c r="B307" s="2" t="s">
        <v>691</v>
      </c>
      <c r="C307" s="2" t="s">
        <v>690</v>
      </c>
      <c r="D307" s="2" t="s">
        <v>27</v>
      </c>
      <c r="E307" s="2" t="s">
        <v>53</v>
      </c>
      <c r="F307" s="138">
        <v>-213.67</v>
      </c>
      <c r="G307" s="139">
        <v>7760.6100000000006</v>
      </c>
      <c r="H307" s="139">
        <v>22333.99</v>
      </c>
      <c r="I307" s="139">
        <v>50674.66</v>
      </c>
      <c r="J307" s="139">
        <v>29277.580000000005</v>
      </c>
      <c r="K307" s="136">
        <v>109833.17</v>
      </c>
    </row>
    <row r="308" spans="1:11">
      <c r="A308" s="135"/>
      <c r="B308" s="2" t="s">
        <v>2919</v>
      </c>
      <c r="C308" s="2" t="s">
        <v>2918</v>
      </c>
      <c r="D308" s="2" t="s">
        <v>27</v>
      </c>
      <c r="E308" s="2" t="s">
        <v>53</v>
      </c>
      <c r="F308" s="138"/>
      <c r="G308" s="139"/>
      <c r="H308" s="139"/>
      <c r="I308" s="139">
        <v>926.52000000000021</v>
      </c>
      <c r="J308" s="139">
        <v>6372.7599999999993</v>
      </c>
      <c r="K308" s="136">
        <v>7299.28</v>
      </c>
    </row>
    <row r="309" spans="1:11">
      <c r="A309" s="135"/>
      <c r="B309" s="2" t="s">
        <v>693</v>
      </c>
      <c r="C309" s="2" t="s">
        <v>692</v>
      </c>
      <c r="D309" s="2" t="s">
        <v>27</v>
      </c>
      <c r="E309" s="2" t="s">
        <v>53</v>
      </c>
      <c r="F309" s="138">
        <v>34123.670000000006</v>
      </c>
      <c r="G309" s="139">
        <v>24318.09</v>
      </c>
      <c r="H309" s="139">
        <v>37443.050000000003</v>
      </c>
      <c r="I309" s="139">
        <v>175076.56000000003</v>
      </c>
      <c r="J309" s="139">
        <v>75205.59</v>
      </c>
      <c r="K309" s="136">
        <v>346166.96000000008</v>
      </c>
    </row>
    <row r="310" spans="1:11">
      <c r="A310" s="135"/>
      <c r="B310" s="2" t="s">
        <v>765</v>
      </c>
      <c r="C310" s="2" t="s">
        <v>764</v>
      </c>
      <c r="D310" s="2" t="s">
        <v>27</v>
      </c>
      <c r="E310" s="2" t="s">
        <v>53</v>
      </c>
      <c r="F310" s="138">
        <v>4346.7000000000007</v>
      </c>
      <c r="G310" s="139">
        <v>1609.0899999999997</v>
      </c>
      <c r="H310" s="139">
        <v>7925.2800000000007</v>
      </c>
      <c r="I310" s="139">
        <v>18359.89</v>
      </c>
      <c r="J310" s="139">
        <v>-877.69</v>
      </c>
      <c r="K310" s="136">
        <v>31363.27</v>
      </c>
    </row>
    <row r="311" spans="1:11">
      <c r="A311" s="135"/>
      <c r="B311" s="2" t="s">
        <v>821</v>
      </c>
      <c r="C311" s="2" t="s">
        <v>820</v>
      </c>
      <c r="D311" s="2" t="s">
        <v>27</v>
      </c>
      <c r="E311" s="2" t="s">
        <v>53</v>
      </c>
      <c r="F311" s="138">
        <v>74.280000000000015</v>
      </c>
      <c r="G311" s="139"/>
      <c r="H311" s="139"/>
      <c r="I311" s="139">
        <v>355.71</v>
      </c>
      <c r="J311" s="139"/>
      <c r="K311" s="136">
        <v>429.99</v>
      </c>
    </row>
    <row r="312" spans="1:11">
      <c r="A312" s="135"/>
      <c r="B312" s="2" t="s">
        <v>696</v>
      </c>
      <c r="C312" s="2" t="s">
        <v>695</v>
      </c>
      <c r="D312" s="2" t="s">
        <v>27</v>
      </c>
      <c r="E312" s="2" t="s">
        <v>53</v>
      </c>
      <c r="F312" s="138">
        <v>1922.77</v>
      </c>
      <c r="G312" s="139">
        <v>1001.3500000000001</v>
      </c>
      <c r="H312" s="139">
        <v>14969.5</v>
      </c>
      <c r="I312" s="139">
        <v>41152.050000000003</v>
      </c>
      <c r="J312" s="139">
        <v>42687.58</v>
      </c>
      <c r="K312" s="136">
        <v>101733.25</v>
      </c>
    </row>
    <row r="313" spans="1:11">
      <c r="A313" s="135"/>
      <c r="B313" s="2" t="s">
        <v>767</v>
      </c>
      <c r="C313" s="2" t="s">
        <v>766</v>
      </c>
      <c r="D313" s="2" t="s">
        <v>27</v>
      </c>
      <c r="E313" s="2" t="s">
        <v>53</v>
      </c>
      <c r="F313" s="138">
        <v>8964.5</v>
      </c>
      <c r="G313" s="139">
        <v>2630.01</v>
      </c>
      <c r="H313" s="139">
        <v>1308.82</v>
      </c>
      <c r="I313" s="139">
        <v>491.35</v>
      </c>
      <c r="J313" s="139">
        <v>790.42000000000007</v>
      </c>
      <c r="K313" s="136">
        <v>14185.1</v>
      </c>
    </row>
    <row r="314" spans="1:11">
      <c r="A314" s="135"/>
      <c r="B314" s="2" t="s">
        <v>698</v>
      </c>
      <c r="C314" s="2" t="s">
        <v>697</v>
      </c>
      <c r="D314" s="2" t="s">
        <v>27</v>
      </c>
      <c r="E314" s="2" t="s">
        <v>53</v>
      </c>
      <c r="F314" s="138">
        <v>1388.2400000000002</v>
      </c>
      <c r="G314" s="139">
        <v>5271.35</v>
      </c>
      <c r="H314" s="139">
        <v>3681.55</v>
      </c>
      <c r="I314" s="139">
        <v>8253.65</v>
      </c>
      <c r="J314" s="139">
        <v>115.33</v>
      </c>
      <c r="K314" s="136">
        <v>18710.120000000003</v>
      </c>
    </row>
    <row r="315" spans="1:11">
      <c r="A315" s="135"/>
      <c r="B315" s="2" t="s">
        <v>769</v>
      </c>
      <c r="C315" s="2" t="s">
        <v>768</v>
      </c>
      <c r="D315" s="2" t="s">
        <v>27</v>
      </c>
      <c r="E315" s="2" t="s">
        <v>53</v>
      </c>
      <c r="F315" s="138">
        <v>13057.53</v>
      </c>
      <c r="G315" s="139">
        <v>1915.21</v>
      </c>
      <c r="H315" s="139">
        <v>3602.6700000000005</v>
      </c>
      <c r="I315" s="139">
        <v>627.47</v>
      </c>
      <c r="J315" s="139">
        <v>247.35999999999999</v>
      </c>
      <c r="K315" s="136">
        <v>19450.240000000005</v>
      </c>
    </row>
    <row r="316" spans="1:11">
      <c r="A316" s="135"/>
      <c r="B316" s="2" t="s">
        <v>700</v>
      </c>
      <c r="C316" s="2" t="s">
        <v>699</v>
      </c>
      <c r="D316" s="2" t="s">
        <v>27</v>
      </c>
      <c r="E316" s="2" t="s">
        <v>53</v>
      </c>
      <c r="F316" s="138">
        <v>1269.26</v>
      </c>
      <c r="G316" s="139">
        <v>5409.48</v>
      </c>
      <c r="H316" s="139">
        <v>-5071.55</v>
      </c>
      <c r="I316" s="139">
        <v>6505.4800000000005</v>
      </c>
      <c r="J316" s="139"/>
      <c r="K316" s="136">
        <v>8112.67</v>
      </c>
    </row>
    <row r="317" spans="1:11">
      <c r="A317" s="135"/>
      <c r="B317" s="2" t="s">
        <v>771</v>
      </c>
      <c r="C317" s="2" t="s">
        <v>770</v>
      </c>
      <c r="D317" s="2" t="s">
        <v>27</v>
      </c>
      <c r="E317" s="2" t="s">
        <v>53</v>
      </c>
      <c r="F317" s="138">
        <v>1951.77</v>
      </c>
      <c r="G317" s="139"/>
      <c r="H317" s="139">
        <v>2775.57</v>
      </c>
      <c r="I317" s="139"/>
      <c r="J317" s="139"/>
      <c r="K317" s="136">
        <v>4727.34</v>
      </c>
    </row>
    <row r="318" spans="1:11">
      <c r="A318" s="135"/>
      <c r="B318" s="2" t="s">
        <v>702</v>
      </c>
      <c r="C318" s="2" t="s">
        <v>701</v>
      </c>
      <c r="D318" s="2" t="s">
        <v>27</v>
      </c>
      <c r="E318" s="2" t="s">
        <v>53</v>
      </c>
      <c r="F318" s="138">
        <v>15818.710000000017</v>
      </c>
      <c r="G318" s="139">
        <v>6468.24</v>
      </c>
      <c r="H318" s="139">
        <v>16321.75</v>
      </c>
      <c r="I318" s="139">
        <v>20045.34</v>
      </c>
      <c r="J318" s="139">
        <v>1350.31</v>
      </c>
      <c r="K318" s="136">
        <v>60004.35000000002</v>
      </c>
    </row>
    <row r="319" spans="1:11">
      <c r="A319" s="135"/>
      <c r="B319" s="2" t="s">
        <v>773</v>
      </c>
      <c r="C319" s="2" t="s">
        <v>772</v>
      </c>
      <c r="D319" s="2" t="s">
        <v>27</v>
      </c>
      <c r="E319" s="2" t="s">
        <v>53</v>
      </c>
      <c r="F319" s="138">
        <v>-3446.0100000000011</v>
      </c>
      <c r="G319" s="139">
        <v>8974.51</v>
      </c>
      <c r="H319" s="139"/>
      <c r="I319" s="139"/>
      <c r="J319" s="139"/>
      <c r="K319" s="136">
        <v>5528.4999999999991</v>
      </c>
    </row>
    <row r="320" spans="1:11">
      <c r="A320" s="135"/>
      <c r="B320" s="2" t="s">
        <v>747</v>
      </c>
      <c r="C320" s="2" t="s">
        <v>746</v>
      </c>
      <c r="D320" s="2" t="s">
        <v>27</v>
      </c>
      <c r="E320" s="2" t="s">
        <v>53</v>
      </c>
      <c r="F320" s="138">
        <v>-2013.45</v>
      </c>
      <c r="G320" s="139"/>
      <c r="H320" s="139"/>
      <c r="I320" s="139"/>
      <c r="J320" s="139"/>
      <c r="K320" s="136">
        <v>-2013.45</v>
      </c>
    </row>
    <row r="321" spans="1:11">
      <c r="A321" s="135"/>
      <c r="B321" s="2" t="s">
        <v>775</v>
      </c>
      <c r="C321" s="2" t="s">
        <v>774</v>
      </c>
      <c r="D321" s="2" t="s">
        <v>27</v>
      </c>
      <c r="E321" s="2" t="s">
        <v>53</v>
      </c>
      <c r="F321" s="138">
        <v>1503.86</v>
      </c>
      <c r="G321" s="139">
        <v>2733.6000000000004</v>
      </c>
      <c r="H321" s="139">
        <v>488.82000000000005</v>
      </c>
      <c r="I321" s="139">
        <v>6479.87</v>
      </c>
      <c r="J321" s="139"/>
      <c r="K321" s="136">
        <v>11206.15</v>
      </c>
    </row>
    <row r="322" spans="1:11">
      <c r="A322" s="135"/>
      <c r="B322" s="2" t="s">
        <v>705</v>
      </c>
      <c r="C322" s="2" t="s">
        <v>704</v>
      </c>
      <c r="D322" s="2" t="s">
        <v>27</v>
      </c>
      <c r="E322" s="2" t="s">
        <v>53</v>
      </c>
      <c r="F322" s="138">
        <v>2362.5099999999998</v>
      </c>
      <c r="G322" s="139">
        <v>2753.7200000000003</v>
      </c>
      <c r="H322" s="139"/>
      <c r="I322" s="139"/>
      <c r="J322" s="139"/>
      <c r="K322" s="136">
        <v>5116.2299999999996</v>
      </c>
    </row>
    <row r="323" spans="1:11">
      <c r="A323" s="135"/>
      <c r="B323" s="2" t="s">
        <v>777</v>
      </c>
      <c r="C323" s="2" t="s">
        <v>776</v>
      </c>
      <c r="D323" s="2" t="s">
        <v>27</v>
      </c>
      <c r="E323" s="2" t="s">
        <v>53</v>
      </c>
      <c r="F323" s="138">
        <v>6746.46</v>
      </c>
      <c r="G323" s="139">
        <v>858.79</v>
      </c>
      <c r="H323" s="139"/>
      <c r="I323" s="139">
        <v>780.85</v>
      </c>
      <c r="J323" s="139">
        <v>43.680000000000007</v>
      </c>
      <c r="K323" s="136">
        <v>8429.7800000000007</v>
      </c>
    </row>
    <row r="324" spans="1:11">
      <c r="A324" s="135"/>
      <c r="B324" s="2" t="s">
        <v>707</v>
      </c>
      <c r="C324" s="2" t="s">
        <v>706</v>
      </c>
      <c r="D324" s="2" t="s">
        <v>27</v>
      </c>
      <c r="E324" s="2" t="s">
        <v>28</v>
      </c>
      <c r="F324" s="138">
        <v>12620.169999999991</v>
      </c>
      <c r="G324" s="139">
        <v>16634.93</v>
      </c>
      <c r="H324" s="139">
        <v>28663.64</v>
      </c>
      <c r="I324" s="139">
        <v>53520.33</v>
      </c>
      <c r="J324" s="139">
        <v>5172.0600000000004</v>
      </c>
      <c r="K324" s="136">
        <v>116611.12999999999</v>
      </c>
    </row>
    <row r="325" spans="1:11">
      <c r="A325" s="135"/>
      <c r="B325" s="2" t="s">
        <v>779</v>
      </c>
      <c r="C325" s="2" t="s">
        <v>778</v>
      </c>
      <c r="D325" s="2" t="s">
        <v>27</v>
      </c>
      <c r="E325" s="2" t="s">
        <v>28</v>
      </c>
      <c r="F325" s="138">
        <v>4465.3400000000038</v>
      </c>
      <c r="G325" s="139">
        <v>6474.6100000000006</v>
      </c>
      <c r="H325" s="139">
        <v>16730.400000000001</v>
      </c>
      <c r="I325" s="139">
        <v>10222.43</v>
      </c>
      <c r="J325" s="139">
        <v>3010.62</v>
      </c>
      <c r="K325" s="136">
        <v>40903.400000000009</v>
      </c>
    </row>
    <row r="326" spans="1:11">
      <c r="A326" s="135"/>
      <c r="B326" s="2" t="s">
        <v>749</v>
      </c>
      <c r="C326" s="2" t="s">
        <v>748</v>
      </c>
      <c r="D326" s="2" t="s">
        <v>27</v>
      </c>
      <c r="E326" s="2" t="s">
        <v>28</v>
      </c>
      <c r="F326" s="138">
        <v>-4538</v>
      </c>
      <c r="G326" s="139"/>
      <c r="H326" s="139"/>
      <c r="I326" s="139"/>
      <c r="J326" s="139"/>
      <c r="K326" s="136">
        <v>-4538</v>
      </c>
    </row>
    <row r="327" spans="1:11">
      <c r="A327" s="135"/>
      <c r="B327" s="2" t="s">
        <v>709</v>
      </c>
      <c r="C327" s="2" t="s">
        <v>708</v>
      </c>
      <c r="D327" s="2" t="s">
        <v>27</v>
      </c>
      <c r="E327" s="2" t="s">
        <v>28</v>
      </c>
      <c r="F327" s="138">
        <v>12079.679999999989</v>
      </c>
      <c r="G327" s="139">
        <v>9039.2000000000007</v>
      </c>
      <c r="H327" s="139">
        <v>10084.25</v>
      </c>
      <c r="I327" s="139">
        <v>46262.61</v>
      </c>
      <c r="J327" s="139">
        <v>41100.639999999992</v>
      </c>
      <c r="K327" s="136">
        <v>118566.37999999998</v>
      </c>
    </row>
    <row r="328" spans="1:11">
      <c r="A328" s="135"/>
      <c r="B328" s="2" t="s">
        <v>781</v>
      </c>
      <c r="C328" s="2" t="s">
        <v>780</v>
      </c>
      <c r="D328" s="2" t="s">
        <v>27</v>
      </c>
      <c r="E328" s="2" t="s">
        <v>28</v>
      </c>
      <c r="F328" s="138">
        <v>12536.229999999992</v>
      </c>
      <c r="G328" s="139">
        <v>21166.850000000002</v>
      </c>
      <c r="H328" s="139">
        <v>3474.07</v>
      </c>
      <c r="I328" s="139">
        <v>5921.9400000000005</v>
      </c>
      <c r="J328" s="139">
        <v>12103.24</v>
      </c>
      <c r="K328" s="136">
        <v>55202.329999999994</v>
      </c>
    </row>
    <row r="329" spans="1:11">
      <c r="A329" s="135"/>
      <c r="B329" s="2" t="s">
        <v>751</v>
      </c>
      <c r="C329" s="2" t="s">
        <v>750</v>
      </c>
      <c r="D329" s="2" t="s">
        <v>27</v>
      </c>
      <c r="E329" s="2" t="s">
        <v>28</v>
      </c>
      <c r="F329" s="138">
        <v>-111.73000000000002</v>
      </c>
      <c r="G329" s="139">
        <v>173.12</v>
      </c>
      <c r="H329" s="139">
        <v>173.12</v>
      </c>
      <c r="I329" s="139">
        <v>176.48</v>
      </c>
      <c r="J329" s="139">
        <v>173.12</v>
      </c>
      <c r="K329" s="136">
        <v>584.11</v>
      </c>
    </row>
    <row r="330" spans="1:11">
      <c r="A330" s="135"/>
      <c r="B330" s="2" t="s">
        <v>711</v>
      </c>
      <c r="C330" s="2" t="s">
        <v>710</v>
      </c>
      <c r="D330" s="2" t="s">
        <v>27</v>
      </c>
      <c r="E330" s="2" t="s">
        <v>28</v>
      </c>
      <c r="F330" s="138">
        <v>2468.2600000000002</v>
      </c>
      <c r="G330" s="139">
        <v>175.68</v>
      </c>
      <c r="H330" s="139"/>
      <c r="I330" s="139"/>
      <c r="J330" s="139">
        <v>1111.28</v>
      </c>
      <c r="K330" s="136">
        <v>3755.2200000000003</v>
      </c>
    </row>
    <row r="331" spans="1:11">
      <c r="A331" s="135"/>
      <c r="B331" s="2" t="s">
        <v>713</v>
      </c>
      <c r="C331" s="2" t="s">
        <v>712</v>
      </c>
      <c r="D331" s="2" t="s">
        <v>27</v>
      </c>
      <c r="E331" s="2" t="s">
        <v>28</v>
      </c>
      <c r="F331" s="138">
        <v>5166.5</v>
      </c>
      <c r="G331" s="139">
        <v>2620.54</v>
      </c>
      <c r="H331" s="139"/>
      <c r="I331" s="139"/>
      <c r="J331" s="139">
        <v>18064.560000000001</v>
      </c>
      <c r="K331" s="136">
        <v>25851.600000000002</v>
      </c>
    </row>
    <row r="332" spans="1:11">
      <c r="A332" s="135"/>
      <c r="B332" s="2" t="s">
        <v>783</v>
      </c>
      <c r="C332" s="2" t="s">
        <v>782</v>
      </c>
      <c r="D332" s="2" t="s">
        <v>27</v>
      </c>
      <c r="E332" s="2" t="s">
        <v>28</v>
      </c>
      <c r="F332" s="138">
        <v>1850.9999999999995</v>
      </c>
      <c r="G332" s="139">
        <v>1542.7800000000002</v>
      </c>
      <c r="H332" s="139"/>
      <c r="I332" s="139">
        <v>918.28000000000009</v>
      </c>
      <c r="J332" s="139"/>
      <c r="K332" s="136">
        <v>4312.0599999999995</v>
      </c>
    </row>
    <row r="333" spans="1:11">
      <c r="A333" s="135"/>
      <c r="B333" s="2" t="s">
        <v>785</v>
      </c>
      <c r="C333" s="2" t="s">
        <v>784</v>
      </c>
      <c r="D333" s="2" t="s">
        <v>27</v>
      </c>
      <c r="E333" s="2" t="s">
        <v>28</v>
      </c>
      <c r="F333" s="138">
        <v>350.55000000000007</v>
      </c>
      <c r="G333" s="139">
        <v>675.85000000000025</v>
      </c>
      <c r="H333" s="139"/>
      <c r="I333" s="139"/>
      <c r="J333" s="139"/>
      <c r="K333" s="136">
        <v>1026.4000000000003</v>
      </c>
    </row>
    <row r="334" spans="1:11">
      <c r="A334" s="135"/>
      <c r="B334" s="2" t="s">
        <v>716</v>
      </c>
      <c r="C334" s="2" t="s">
        <v>715</v>
      </c>
      <c r="D334" s="2" t="s">
        <v>27</v>
      </c>
      <c r="E334" s="2" t="s">
        <v>53</v>
      </c>
      <c r="F334" s="138">
        <v>44283.819999999992</v>
      </c>
      <c r="G334" s="139">
        <v>48333.680000000008</v>
      </c>
      <c r="H334" s="139">
        <v>289380.11</v>
      </c>
      <c r="I334" s="139">
        <v>-113946.15</v>
      </c>
      <c r="J334" s="139">
        <v>45100.989999999991</v>
      </c>
      <c r="K334" s="136">
        <v>313152.44999999995</v>
      </c>
    </row>
    <row r="335" spans="1:11">
      <c r="A335" s="135"/>
      <c r="B335" s="2" t="s">
        <v>787</v>
      </c>
      <c r="C335" s="2" t="s">
        <v>786</v>
      </c>
      <c r="D335" s="2" t="s">
        <v>27</v>
      </c>
      <c r="E335" s="2" t="s">
        <v>53</v>
      </c>
      <c r="F335" s="138">
        <v>101913.01000000001</v>
      </c>
      <c r="G335" s="139">
        <v>1900.79</v>
      </c>
      <c r="H335" s="139">
        <v>12250.470000000001</v>
      </c>
      <c r="I335" s="139">
        <v>1875.3999999999999</v>
      </c>
      <c r="J335" s="139">
        <v>3585.35</v>
      </c>
      <c r="K335" s="136">
        <v>121525.02</v>
      </c>
    </row>
    <row r="336" spans="1:11">
      <c r="A336" s="135"/>
      <c r="B336" s="2" t="s">
        <v>753</v>
      </c>
      <c r="C336" s="2" t="s">
        <v>752</v>
      </c>
      <c r="D336" s="2" t="s">
        <v>27</v>
      </c>
      <c r="E336" s="2" t="s">
        <v>53</v>
      </c>
      <c r="F336" s="138">
        <v>76.47999999999999</v>
      </c>
      <c r="G336" s="139"/>
      <c r="H336" s="139"/>
      <c r="I336" s="139">
        <v>2256.21</v>
      </c>
      <c r="J336" s="139"/>
      <c r="K336" s="136">
        <v>2332.69</v>
      </c>
    </row>
    <row r="337" spans="1:11">
      <c r="A337" s="135"/>
      <c r="B337" s="2" t="s">
        <v>718</v>
      </c>
      <c r="C337" s="2" t="s">
        <v>717</v>
      </c>
      <c r="D337" s="2" t="s">
        <v>27</v>
      </c>
      <c r="E337" s="2" t="s">
        <v>53</v>
      </c>
      <c r="F337" s="138">
        <v>11810.540000000026</v>
      </c>
      <c r="G337" s="139">
        <v>40375.620000000003</v>
      </c>
      <c r="H337" s="139">
        <v>35388.429999999993</v>
      </c>
      <c r="I337" s="139">
        <v>19644.66</v>
      </c>
      <c r="J337" s="139">
        <v>20186.43</v>
      </c>
      <c r="K337" s="136">
        <v>127405.68000000002</v>
      </c>
    </row>
    <row r="338" spans="1:11">
      <c r="A338" s="135"/>
      <c r="B338" s="2" t="s">
        <v>789</v>
      </c>
      <c r="C338" s="2" t="s">
        <v>788</v>
      </c>
      <c r="D338" s="2" t="s">
        <v>27</v>
      </c>
      <c r="E338" s="2" t="s">
        <v>53</v>
      </c>
      <c r="F338" s="138">
        <v>3941.01</v>
      </c>
      <c r="G338" s="139">
        <v>-243.09</v>
      </c>
      <c r="H338" s="139">
        <v>-4637.1499999999996</v>
      </c>
      <c r="I338" s="139">
        <v>10955.24</v>
      </c>
      <c r="J338" s="139">
        <v>4757.8300000000008</v>
      </c>
      <c r="K338" s="136">
        <v>14773.84</v>
      </c>
    </row>
    <row r="339" spans="1:11">
      <c r="A339" s="135"/>
      <c r="B339" s="2" t="s">
        <v>2446</v>
      </c>
      <c r="C339" s="2" t="s">
        <v>2445</v>
      </c>
      <c r="D339" s="2" t="s">
        <v>27</v>
      </c>
      <c r="E339" s="2" t="s">
        <v>53</v>
      </c>
      <c r="F339" s="138"/>
      <c r="G339" s="139">
        <v>3092.32</v>
      </c>
      <c r="H339" s="139"/>
      <c r="I339" s="139"/>
      <c r="J339" s="139"/>
      <c r="K339" s="136">
        <v>3092.32</v>
      </c>
    </row>
    <row r="340" spans="1:11">
      <c r="A340" s="135"/>
      <c r="B340" s="2" t="s">
        <v>720</v>
      </c>
      <c r="C340" s="2" t="s">
        <v>719</v>
      </c>
      <c r="D340" s="2" t="s">
        <v>27</v>
      </c>
      <c r="E340" s="2" t="s">
        <v>53</v>
      </c>
      <c r="F340" s="138">
        <v>3128.59</v>
      </c>
      <c r="G340" s="139">
        <v>5425.04</v>
      </c>
      <c r="H340" s="139">
        <v>7888.5199999999995</v>
      </c>
      <c r="I340" s="139">
        <v>-2324.4</v>
      </c>
      <c r="J340" s="139">
        <v>15473.310000000001</v>
      </c>
      <c r="K340" s="136">
        <v>29591.060000000005</v>
      </c>
    </row>
    <row r="341" spans="1:11">
      <c r="A341" s="135"/>
      <c r="B341" s="2" t="s">
        <v>791</v>
      </c>
      <c r="C341" s="2" t="s">
        <v>790</v>
      </c>
      <c r="D341" s="2" t="s">
        <v>27</v>
      </c>
      <c r="E341" s="2" t="s">
        <v>53</v>
      </c>
      <c r="F341" s="138">
        <v>-3941.3799999999997</v>
      </c>
      <c r="G341" s="139">
        <v>4491.63</v>
      </c>
      <c r="H341" s="139">
        <v>7750.69</v>
      </c>
      <c r="I341" s="139">
        <v>25183.350000000002</v>
      </c>
      <c r="J341" s="139">
        <v>3302.78</v>
      </c>
      <c r="K341" s="136">
        <v>36787.07</v>
      </c>
    </row>
    <row r="342" spans="1:11">
      <c r="A342" s="135"/>
      <c r="B342" s="2" t="s">
        <v>722</v>
      </c>
      <c r="C342" s="2" t="s">
        <v>721</v>
      </c>
      <c r="D342" s="2" t="s">
        <v>27</v>
      </c>
      <c r="E342" s="2" t="s">
        <v>53</v>
      </c>
      <c r="F342" s="138">
        <v>1174.98</v>
      </c>
      <c r="G342" s="139">
        <v>2099.1799999999998</v>
      </c>
      <c r="H342" s="139"/>
      <c r="I342" s="139"/>
      <c r="J342" s="139"/>
      <c r="K342" s="136">
        <v>3274.16</v>
      </c>
    </row>
    <row r="343" spans="1:11">
      <c r="A343" s="135"/>
      <c r="B343" s="2" t="s">
        <v>793</v>
      </c>
      <c r="C343" s="2" t="s">
        <v>792</v>
      </c>
      <c r="D343" s="2" t="s">
        <v>27</v>
      </c>
      <c r="E343" s="2" t="s">
        <v>53</v>
      </c>
      <c r="F343" s="138">
        <v>3831.4800000000027</v>
      </c>
      <c r="G343" s="139">
        <v>1480.79</v>
      </c>
      <c r="H343" s="139"/>
      <c r="I343" s="139"/>
      <c r="J343" s="139"/>
      <c r="K343" s="136">
        <v>5312.2700000000023</v>
      </c>
    </row>
    <row r="344" spans="1:11">
      <c r="A344" s="135"/>
      <c r="B344" s="2" t="s">
        <v>795</v>
      </c>
      <c r="C344" s="2" t="s">
        <v>794</v>
      </c>
      <c r="D344" s="2" t="s">
        <v>27</v>
      </c>
      <c r="E344" s="2" t="s">
        <v>53</v>
      </c>
      <c r="F344" s="138">
        <v>315.81000000000006</v>
      </c>
      <c r="G344" s="139">
        <v>1606.8700000000003</v>
      </c>
      <c r="H344" s="139"/>
      <c r="I344" s="139">
        <v>3183.3</v>
      </c>
      <c r="J344" s="139">
        <v>2299.1199999999994</v>
      </c>
      <c r="K344" s="136">
        <v>7405.1</v>
      </c>
    </row>
    <row r="345" spans="1:11">
      <c r="A345" s="135"/>
      <c r="B345" s="2" t="s">
        <v>2917</v>
      </c>
      <c r="C345" s="2" t="s">
        <v>2916</v>
      </c>
      <c r="D345" s="2" t="s">
        <v>27</v>
      </c>
      <c r="E345" s="2" t="s">
        <v>28</v>
      </c>
      <c r="F345" s="138"/>
      <c r="G345" s="139"/>
      <c r="H345" s="139"/>
      <c r="I345" s="139">
        <v>208.92999999999995</v>
      </c>
      <c r="J345" s="139"/>
      <c r="K345" s="136">
        <v>208.92999999999995</v>
      </c>
    </row>
    <row r="346" spans="1:11">
      <c r="A346" s="135"/>
      <c r="B346" s="2" t="s">
        <v>797</v>
      </c>
      <c r="C346" s="2" t="s">
        <v>796</v>
      </c>
      <c r="D346" s="2" t="s">
        <v>27</v>
      </c>
      <c r="E346" s="2" t="s">
        <v>28</v>
      </c>
      <c r="F346" s="138">
        <v>-2.2737367544323206E-13</v>
      </c>
      <c r="G346" s="139"/>
      <c r="H346" s="139"/>
      <c r="I346" s="139">
        <v>835.63000000000011</v>
      </c>
      <c r="J346" s="139"/>
      <c r="K346" s="136">
        <v>835.62999999999988</v>
      </c>
    </row>
    <row r="347" spans="1:11">
      <c r="A347" s="135"/>
      <c r="B347" s="2" t="s">
        <v>724</v>
      </c>
      <c r="C347" s="2" t="s">
        <v>723</v>
      </c>
      <c r="D347" s="2" t="s">
        <v>27</v>
      </c>
      <c r="E347" s="2" t="s">
        <v>28</v>
      </c>
      <c r="F347" s="138">
        <v>2394.56</v>
      </c>
      <c r="G347" s="139">
        <v>3238.6</v>
      </c>
      <c r="H347" s="139"/>
      <c r="I347" s="139"/>
      <c r="J347" s="139"/>
      <c r="K347" s="136">
        <v>5633.16</v>
      </c>
    </row>
    <row r="348" spans="1:11">
      <c r="A348" s="135"/>
      <c r="B348" s="2" t="s">
        <v>799</v>
      </c>
      <c r="C348" s="2" t="s">
        <v>798</v>
      </c>
      <c r="D348" s="2" t="s">
        <v>27</v>
      </c>
      <c r="E348" s="2" t="s">
        <v>28</v>
      </c>
      <c r="F348" s="138">
        <v>1351.3</v>
      </c>
      <c r="G348" s="139">
        <v>738.45999999999992</v>
      </c>
      <c r="H348" s="139">
        <v>68.25</v>
      </c>
      <c r="I348" s="139">
        <v>114.99999999999999</v>
      </c>
      <c r="J348" s="139"/>
      <c r="K348" s="136">
        <v>2273.0099999999998</v>
      </c>
    </row>
    <row r="349" spans="1:11">
      <c r="A349" s="135"/>
      <c r="B349" s="2" t="s">
        <v>727</v>
      </c>
      <c r="C349" s="2" t="s">
        <v>726</v>
      </c>
      <c r="D349" s="2" t="s">
        <v>27</v>
      </c>
      <c r="E349" s="2" t="s">
        <v>28</v>
      </c>
      <c r="F349" s="138">
        <v>17808.140000000007</v>
      </c>
      <c r="G349" s="139">
        <v>29005.27</v>
      </c>
      <c r="H349" s="139">
        <v>34544</v>
      </c>
      <c r="I349" s="139">
        <v>54267.85</v>
      </c>
      <c r="J349" s="139">
        <v>47460.229999999996</v>
      </c>
      <c r="K349" s="136">
        <v>183085.49</v>
      </c>
    </row>
    <row r="350" spans="1:11">
      <c r="A350" s="135"/>
      <c r="B350" s="2" t="s">
        <v>801</v>
      </c>
      <c r="C350" s="2" t="s">
        <v>800</v>
      </c>
      <c r="D350" s="2" t="s">
        <v>27</v>
      </c>
      <c r="E350" s="2" t="s">
        <v>28</v>
      </c>
      <c r="F350" s="138">
        <v>17664.689999999991</v>
      </c>
      <c r="G350" s="139">
        <v>15051.99</v>
      </c>
      <c r="H350" s="139">
        <v>-10683.75</v>
      </c>
      <c r="I350" s="139">
        <v>1034.3900000000001</v>
      </c>
      <c r="J350" s="139">
        <v>-1538.2</v>
      </c>
      <c r="K350" s="136">
        <v>21529.119999999992</v>
      </c>
    </row>
    <row r="351" spans="1:11">
      <c r="A351" s="135"/>
      <c r="B351" s="2" t="s">
        <v>755</v>
      </c>
      <c r="C351" s="2" t="s">
        <v>754</v>
      </c>
      <c r="D351" s="2" t="s">
        <v>27</v>
      </c>
      <c r="E351" s="2" t="s">
        <v>28</v>
      </c>
      <c r="F351" s="138">
        <v>-7.815970093361102E-13</v>
      </c>
      <c r="G351" s="139">
        <v>-3148.3900000000003</v>
      </c>
      <c r="H351" s="139"/>
      <c r="I351" s="139"/>
      <c r="J351" s="139"/>
      <c r="K351" s="136">
        <v>-3148.3900000000012</v>
      </c>
    </row>
    <row r="352" spans="1:11">
      <c r="A352" s="135"/>
      <c r="B352" s="2" t="s">
        <v>729</v>
      </c>
      <c r="C352" s="2" t="s">
        <v>728</v>
      </c>
      <c r="D352" s="2" t="s">
        <v>27</v>
      </c>
      <c r="E352" s="2" t="s">
        <v>28</v>
      </c>
      <c r="F352" s="138">
        <v>-2033.6299999999956</v>
      </c>
      <c r="G352" s="139">
        <v>23714.670000000002</v>
      </c>
      <c r="H352" s="139">
        <v>1185.76</v>
      </c>
      <c r="I352" s="139"/>
      <c r="J352" s="139">
        <v>-3926.54</v>
      </c>
      <c r="K352" s="136">
        <v>18940.260000000006</v>
      </c>
    </row>
    <row r="353" spans="1:11">
      <c r="A353" s="135"/>
      <c r="B353" s="2" t="s">
        <v>803</v>
      </c>
      <c r="C353" s="2" t="s">
        <v>802</v>
      </c>
      <c r="D353" s="2" t="s">
        <v>27</v>
      </c>
      <c r="E353" s="2" t="s">
        <v>28</v>
      </c>
      <c r="F353" s="138">
        <v>412.94999999999993</v>
      </c>
      <c r="G353" s="139"/>
      <c r="H353" s="139">
        <v>5679.7200000000012</v>
      </c>
      <c r="I353" s="139">
        <v>91.99</v>
      </c>
      <c r="J353" s="139">
        <v>-14609.770000000002</v>
      </c>
      <c r="K353" s="136">
        <v>-8425.11</v>
      </c>
    </row>
    <row r="354" spans="1:11">
      <c r="A354" s="135"/>
      <c r="B354" s="2" t="s">
        <v>757</v>
      </c>
      <c r="C354" s="2" t="s">
        <v>756</v>
      </c>
      <c r="D354" s="2" t="s">
        <v>27</v>
      </c>
      <c r="E354" s="2" t="s">
        <v>28</v>
      </c>
      <c r="F354" s="138">
        <v>2291.9500000000003</v>
      </c>
      <c r="G354" s="139">
        <v>1358.09</v>
      </c>
      <c r="H354" s="139"/>
      <c r="I354" s="139"/>
      <c r="J354" s="139"/>
      <c r="K354" s="136">
        <v>3650.04</v>
      </c>
    </row>
    <row r="355" spans="1:11">
      <c r="A355" s="135"/>
      <c r="B355" s="2" t="s">
        <v>685</v>
      </c>
      <c r="C355" s="2" t="s">
        <v>684</v>
      </c>
      <c r="D355" s="2" t="s">
        <v>27</v>
      </c>
      <c r="E355" s="2" t="s">
        <v>28</v>
      </c>
      <c r="F355" s="138">
        <v>125071.30999999998</v>
      </c>
      <c r="G355" s="139">
        <v>155.97000000000003</v>
      </c>
      <c r="H355" s="139">
        <v>83.87</v>
      </c>
      <c r="I355" s="139">
        <v>-25993.160000000003</v>
      </c>
      <c r="J355" s="139">
        <v>4433.1400000000003</v>
      </c>
      <c r="K355" s="136">
        <v>103751.12999999998</v>
      </c>
    </row>
    <row r="356" spans="1:11">
      <c r="A356" s="135"/>
      <c r="B356" s="2" t="s">
        <v>679</v>
      </c>
      <c r="C356" s="2" t="s">
        <v>678</v>
      </c>
      <c r="D356" s="2" t="s">
        <v>27</v>
      </c>
      <c r="E356" s="2" t="s">
        <v>28</v>
      </c>
      <c r="F356" s="138">
        <v>-954.64</v>
      </c>
      <c r="G356" s="139"/>
      <c r="H356" s="139"/>
      <c r="I356" s="139">
        <v>1129.54</v>
      </c>
      <c r="J356" s="139">
        <v>2351.16</v>
      </c>
      <c r="K356" s="136">
        <v>2526.06</v>
      </c>
    </row>
    <row r="357" spans="1:11">
      <c r="A357" s="135"/>
      <c r="B357" s="2" t="s">
        <v>731</v>
      </c>
      <c r="C357" s="2" t="s">
        <v>730</v>
      </c>
      <c r="D357" s="2" t="s">
        <v>27</v>
      </c>
      <c r="E357" s="2" t="s">
        <v>28</v>
      </c>
      <c r="F357" s="138">
        <v>96515.490000000093</v>
      </c>
      <c r="G357" s="139">
        <v>267142.76</v>
      </c>
      <c r="H357" s="139">
        <v>139886.60999999999</v>
      </c>
      <c r="I357" s="139">
        <v>826273.39999999991</v>
      </c>
      <c r="J357" s="139">
        <v>70309.66</v>
      </c>
      <c r="K357" s="136">
        <v>1400127.92</v>
      </c>
    </row>
    <row r="358" spans="1:11">
      <c r="A358" s="135"/>
      <c r="B358" s="2" t="s">
        <v>805</v>
      </c>
      <c r="C358" s="2" t="s">
        <v>804</v>
      </c>
      <c r="D358" s="2" t="s">
        <v>27</v>
      </c>
      <c r="E358" s="2" t="s">
        <v>28</v>
      </c>
      <c r="F358" s="138">
        <v>39892.910000000025</v>
      </c>
      <c r="G358" s="139">
        <v>106810.82</v>
      </c>
      <c r="H358" s="139">
        <v>57393.04</v>
      </c>
      <c r="I358" s="139">
        <v>77407.63</v>
      </c>
      <c r="J358" s="139">
        <v>34951.94</v>
      </c>
      <c r="K358" s="136">
        <v>316456.34000000003</v>
      </c>
    </row>
    <row r="359" spans="1:11">
      <c r="A359" s="135"/>
      <c r="B359" s="2" t="s">
        <v>759</v>
      </c>
      <c r="C359" s="2" t="s">
        <v>758</v>
      </c>
      <c r="D359" s="2" t="s">
        <v>27</v>
      </c>
      <c r="E359" s="2" t="s">
        <v>28</v>
      </c>
      <c r="F359" s="138">
        <v>-44598.34</v>
      </c>
      <c r="G359" s="139">
        <v>22800.260000000002</v>
      </c>
      <c r="H359" s="139">
        <v>6891.1900000000005</v>
      </c>
      <c r="I359" s="139">
        <v>16171.400000000001</v>
      </c>
      <c r="J359" s="139">
        <v>12655.08</v>
      </c>
      <c r="K359" s="136">
        <v>13919.590000000007</v>
      </c>
    </row>
    <row r="360" spans="1:11">
      <c r="A360" s="135"/>
      <c r="B360" s="2" t="s">
        <v>2455</v>
      </c>
      <c r="C360" s="2" t="s">
        <v>2454</v>
      </c>
      <c r="D360" s="2" t="s">
        <v>27</v>
      </c>
      <c r="E360" s="2" t="s">
        <v>28</v>
      </c>
      <c r="F360" s="138"/>
      <c r="G360" s="139">
        <v>1973.8300000000002</v>
      </c>
      <c r="H360" s="139">
        <v>1440.1699999999998</v>
      </c>
      <c r="I360" s="139">
        <v>225.62</v>
      </c>
      <c r="J360" s="139">
        <v>1747.1200000000001</v>
      </c>
      <c r="K360" s="136">
        <v>5386.74</v>
      </c>
    </row>
    <row r="361" spans="1:11">
      <c r="A361" s="135"/>
      <c r="B361" s="2" t="s">
        <v>2457</v>
      </c>
      <c r="C361" s="2" t="s">
        <v>2456</v>
      </c>
      <c r="D361" s="2" t="s">
        <v>27</v>
      </c>
      <c r="E361" s="2" t="s">
        <v>28</v>
      </c>
      <c r="F361" s="138"/>
      <c r="G361" s="139">
        <v>0</v>
      </c>
      <c r="H361" s="139"/>
      <c r="I361" s="139"/>
      <c r="J361" s="139"/>
      <c r="K361" s="136">
        <v>0</v>
      </c>
    </row>
    <row r="362" spans="1:11">
      <c r="A362" s="135"/>
      <c r="B362" s="2" t="s">
        <v>733</v>
      </c>
      <c r="C362" s="2" t="s">
        <v>732</v>
      </c>
      <c r="D362" s="2" t="s">
        <v>27</v>
      </c>
      <c r="E362" s="2" t="s">
        <v>28</v>
      </c>
      <c r="F362" s="138">
        <v>6753.19</v>
      </c>
      <c r="G362" s="139">
        <v>6471.97</v>
      </c>
      <c r="H362" s="139">
        <v>-7157.84</v>
      </c>
      <c r="I362" s="139">
        <v>8576.99</v>
      </c>
      <c r="J362" s="139">
        <v>8821.43</v>
      </c>
      <c r="K362" s="136">
        <v>23465.739999999998</v>
      </c>
    </row>
    <row r="363" spans="1:11">
      <c r="A363" s="135"/>
      <c r="B363" s="2" t="s">
        <v>807</v>
      </c>
      <c r="C363" s="2" t="s">
        <v>806</v>
      </c>
      <c r="D363" s="2" t="s">
        <v>27</v>
      </c>
      <c r="E363" s="2" t="s">
        <v>28</v>
      </c>
      <c r="F363" s="138">
        <v>3012.36</v>
      </c>
      <c r="G363" s="139"/>
      <c r="H363" s="139">
        <v>763.74</v>
      </c>
      <c r="I363" s="139"/>
      <c r="J363" s="139"/>
      <c r="K363" s="136">
        <v>3776.1000000000004</v>
      </c>
    </row>
    <row r="364" spans="1:11">
      <c r="A364" s="135"/>
      <c r="B364" s="2" t="s">
        <v>683</v>
      </c>
      <c r="C364" s="2" t="s">
        <v>682</v>
      </c>
      <c r="D364" s="2" t="s">
        <v>27</v>
      </c>
      <c r="E364" s="2" t="s">
        <v>28</v>
      </c>
      <c r="F364" s="138">
        <v>201.75</v>
      </c>
      <c r="G364" s="139">
        <v>253.27</v>
      </c>
      <c r="H364" s="139">
        <v>469.16</v>
      </c>
      <c r="I364" s="139">
        <v>808.38</v>
      </c>
      <c r="J364" s="139">
        <v>871.64</v>
      </c>
      <c r="K364" s="136">
        <v>2604.1999999999998</v>
      </c>
    </row>
    <row r="365" spans="1:11">
      <c r="A365" s="135"/>
      <c r="B365" s="2" t="s">
        <v>735</v>
      </c>
      <c r="C365" s="2" t="s">
        <v>734</v>
      </c>
      <c r="D365" s="2" t="s">
        <v>27</v>
      </c>
      <c r="E365" s="2" t="s">
        <v>28</v>
      </c>
      <c r="F365" s="138">
        <v>61645.710000000043</v>
      </c>
      <c r="G365" s="139">
        <v>63824.180000000008</v>
      </c>
      <c r="H365" s="139">
        <v>52406.79</v>
      </c>
      <c r="I365" s="139">
        <v>77887.41</v>
      </c>
      <c r="J365" s="139">
        <v>63023.37</v>
      </c>
      <c r="K365" s="136">
        <v>318787.46000000008</v>
      </c>
    </row>
    <row r="366" spans="1:11">
      <c r="A366" s="135"/>
      <c r="B366" s="2" t="s">
        <v>809</v>
      </c>
      <c r="C366" s="2" t="s">
        <v>808</v>
      </c>
      <c r="D366" s="2" t="s">
        <v>27</v>
      </c>
      <c r="E366" s="2" t="s">
        <v>28</v>
      </c>
      <c r="F366" s="138">
        <v>-5202.7</v>
      </c>
      <c r="G366" s="139">
        <v>2999.56</v>
      </c>
      <c r="H366" s="139">
        <v>8705.94</v>
      </c>
      <c r="I366" s="139">
        <v>1909.3999999999999</v>
      </c>
      <c r="J366" s="139">
        <v>123.66</v>
      </c>
      <c r="K366" s="136">
        <v>8535.86</v>
      </c>
    </row>
    <row r="367" spans="1:11">
      <c r="A367" s="135"/>
      <c r="B367" s="2" t="s">
        <v>761</v>
      </c>
      <c r="C367" s="2" t="s">
        <v>760</v>
      </c>
      <c r="D367" s="2" t="s">
        <v>27</v>
      </c>
      <c r="E367" s="2" t="s">
        <v>28</v>
      </c>
      <c r="F367" s="138">
        <v>40.03</v>
      </c>
      <c r="G367" s="139">
        <v>512.44000000000005</v>
      </c>
      <c r="H367" s="139"/>
      <c r="I367" s="139"/>
      <c r="J367" s="139"/>
      <c r="K367" s="136">
        <v>552.47</v>
      </c>
    </row>
    <row r="368" spans="1:11">
      <c r="A368" s="135"/>
      <c r="B368" s="2" t="s">
        <v>738</v>
      </c>
      <c r="C368" s="2" t="s">
        <v>737</v>
      </c>
      <c r="D368" s="2" t="s">
        <v>27</v>
      </c>
      <c r="E368" s="2" t="s">
        <v>28</v>
      </c>
      <c r="F368" s="138">
        <v>22646.550000000025</v>
      </c>
      <c r="G368" s="139">
        <v>44017.72</v>
      </c>
      <c r="H368" s="139">
        <v>50436.08</v>
      </c>
      <c r="I368" s="139">
        <v>18164.580000000002</v>
      </c>
      <c r="J368" s="139">
        <v>13826.350000000002</v>
      </c>
      <c r="K368" s="136">
        <v>149091.28000000003</v>
      </c>
    </row>
    <row r="369" spans="1:11">
      <c r="A369" s="135"/>
      <c r="B369" s="2" t="s">
        <v>811</v>
      </c>
      <c r="C369" s="2" t="s">
        <v>810</v>
      </c>
      <c r="D369" s="2" t="s">
        <v>27</v>
      </c>
      <c r="E369" s="2" t="s">
        <v>28</v>
      </c>
      <c r="F369" s="138">
        <v>11081.64</v>
      </c>
      <c r="G369" s="139">
        <v>10799.26</v>
      </c>
      <c r="H369" s="139"/>
      <c r="I369" s="139">
        <v>1299.05</v>
      </c>
      <c r="J369" s="139">
        <v>5959.4400000000005</v>
      </c>
      <c r="K369" s="136">
        <v>29139.39</v>
      </c>
    </row>
    <row r="370" spans="1:11">
      <c r="A370" s="135"/>
      <c r="B370" s="2" t="s">
        <v>2448</v>
      </c>
      <c r="C370" s="2" t="s">
        <v>2447</v>
      </c>
      <c r="D370" s="2" t="s">
        <v>27</v>
      </c>
      <c r="E370" s="2" t="s">
        <v>28</v>
      </c>
      <c r="F370" s="138"/>
      <c r="G370" s="139">
        <v>23.31</v>
      </c>
      <c r="H370" s="139"/>
      <c r="I370" s="139"/>
      <c r="J370" s="139"/>
      <c r="K370" s="136">
        <v>23.31</v>
      </c>
    </row>
    <row r="371" spans="1:11">
      <c r="A371" s="135"/>
      <c r="B371" s="2" t="s">
        <v>823</v>
      </c>
      <c r="C371" s="2" t="s">
        <v>822</v>
      </c>
      <c r="D371" s="2" t="s">
        <v>27</v>
      </c>
      <c r="E371" s="2" t="s">
        <v>28</v>
      </c>
      <c r="F371" s="138">
        <v>115.96</v>
      </c>
      <c r="G371" s="139"/>
      <c r="H371" s="139"/>
      <c r="I371" s="139"/>
      <c r="J371" s="139"/>
      <c r="K371" s="136">
        <v>115.96</v>
      </c>
    </row>
    <row r="372" spans="1:11">
      <c r="A372" s="135"/>
      <c r="B372" s="2" t="s">
        <v>740</v>
      </c>
      <c r="C372" s="2" t="s">
        <v>739</v>
      </c>
      <c r="D372" s="2" t="s">
        <v>27</v>
      </c>
      <c r="E372" s="2" t="s">
        <v>28</v>
      </c>
      <c r="F372" s="138">
        <v>528.39</v>
      </c>
      <c r="G372" s="139">
        <v>38391.970000000008</v>
      </c>
      <c r="H372" s="139">
        <v>3238.4099999999994</v>
      </c>
      <c r="I372" s="139">
        <v>6949.9800000000014</v>
      </c>
      <c r="J372" s="139">
        <v>3660.78</v>
      </c>
      <c r="K372" s="136">
        <v>52769.530000000006</v>
      </c>
    </row>
    <row r="373" spans="1:11">
      <c r="A373" s="135"/>
      <c r="B373" s="2" t="s">
        <v>813</v>
      </c>
      <c r="C373" s="2" t="s">
        <v>812</v>
      </c>
      <c r="D373" s="2" t="s">
        <v>27</v>
      </c>
      <c r="E373" s="2" t="s">
        <v>28</v>
      </c>
      <c r="F373" s="138">
        <v>194.61999999999998</v>
      </c>
      <c r="G373" s="139"/>
      <c r="H373" s="139"/>
      <c r="I373" s="139"/>
      <c r="J373" s="139"/>
      <c r="K373" s="136">
        <v>194.61999999999998</v>
      </c>
    </row>
    <row r="374" spans="1:11">
      <c r="A374" s="135"/>
      <c r="B374" s="2" t="s">
        <v>2450</v>
      </c>
      <c r="C374" s="2" t="s">
        <v>2449</v>
      </c>
      <c r="D374" s="2" t="s">
        <v>27</v>
      </c>
      <c r="E374" s="2" t="s">
        <v>28</v>
      </c>
      <c r="F374" s="138"/>
      <c r="G374" s="139">
        <v>230.24999999999997</v>
      </c>
      <c r="H374" s="139"/>
      <c r="I374" s="139"/>
      <c r="J374" s="139"/>
      <c r="K374" s="136">
        <v>230.24999999999997</v>
      </c>
    </row>
    <row r="375" spans="1:11">
      <c r="A375" s="135"/>
      <c r="B375" s="2" t="s">
        <v>743</v>
      </c>
      <c r="C375" s="2" t="s">
        <v>742</v>
      </c>
      <c r="D375" s="2" t="s">
        <v>27</v>
      </c>
      <c r="E375" s="2" t="s">
        <v>28</v>
      </c>
      <c r="F375" s="138">
        <v>6824.58</v>
      </c>
      <c r="G375" s="139">
        <v>10747.550000000001</v>
      </c>
      <c r="H375" s="139">
        <v>6382.32</v>
      </c>
      <c r="I375" s="139">
        <v>8755.99</v>
      </c>
      <c r="J375" s="139">
        <v>23124.799999999999</v>
      </c>
      <c r="K375" s="136">
        <v>55835.240000000005</v>
      </c>
    </row>
    <row r="376" spans="1:11">
      <c r="A376" s="135"/>
      <c r="B376" s="2" t="s">
        <v>815</v>
      </c>
      <c r="C376" s="2" t="s">
        <v>814</v>
      </c>
      <c r="D376" s="2" t="s">
        <v>27</v>
      </c>
      <c r="E376" s="2" t="s">
        <v>28</v>
      </c>
      <c r="F376" s="138">
        <v>12.410000000000002</v>
      </c>
      <c r="G376" s="139">
        <v>3624.59</v>
      </c>
      <c r="H376" s="139">
        <v>11733.339999999998</v>
      </c>
      <c r="I376" s="139">
        <v>5586.89</v>
      </c>
      <c r="J376" s="139">
        <v>11763.259999999998</v>
      </c>
      <c r="K376" s="136">
        <v>32720.489999999998</v>
      </c>
    </row>
    <row r="377" spans="1:11">
      <c r="A377" s="135"/>
      <c r="B377" s="2" t="s">
        <v>825</v>
      </c>
      <c r="C377" s="2" t="s">
        <v>824</v>
      </c>
      <c r="D377" s="2" t="s">
        <v>27</v>
      </c>
      <c r="E377" s="2" t="s">
        <v>28</v>
      </c>
      <c r="F377" s="138">
        <v>1703.6999999999998</v>
      </c>
      <c r="G377" s="139"/>
      <c r="H377" s="139">
        <v>-9106.0500000000011</v>
      </c>
      <c r="I377" s="139"/>
      <c r="J377" s="139"/>
      <c r="K377" s="136">
        <v>-7402.3500000000013</v>
      </c>
    </row>
    <row r="378" spans="1:11">
      <c r="A378" s="135"/>
      <c r="B378" s="2" t="s">
        <v>2444</v>
      </c>
      <c r="C378" s="2" t="s">
        <v>2443</v>
      </c>
      <c r="D378" s="2" t="s">
        <v>27</v>
      </c>
      <c r="E378" s="2" t="s">
        <v>28</v>
      </c>
      <c r="F378" s="138"/>
      <c r="G378" s="139">
        <v>-9304.4700000000012</v>
      </c>
      <c r="H378" s="139"/>
      <c r="I378" s="139">
        <v>1640.52</v>
      </c>
      <c r="J378" s="139">
        <v>-3566.58</v>
      </c>
      <c r="K378" s="136">
        <v>-11230.53</v>
      </c>
    </row>
    <row r="379" spans="1:11">
      <c r="A379" s="135"/>
      <c r="B379" s="2" t="s">
        <v>817</v>
      </c>
      <c r="C379" s="2" t="s">
        <v>816</v>
      </c>
      <c r="D379" s="2" t="s">
        <v>27</v>
      </c>
      <c r="E379" s="2" t="s">
        <v>28</v>
      </c>
      <c r="F379" s="138">
        <v>1330.39</v>
      </c>
      <c r="G379" s="139">
        <v>487.92</v>
      </c>
      <c r="H379" s="139">
        <v>2432.7799999999997</v>
      </c>
      <c r="I379" s="139">
        <v>2727.0499999999997</v>
      </c>
      <c r="J379" s="139">
        <v>-5820.4600000000009</v>
      </c>
      <c r="K379" s="136">
        <v>1157.6799999999985</v>
      </c>
    </row>
    <row r="380" spans="1:11">
      <c r="A380" s="135"/>
      <c r="B380" s="2" t="s">
        <v>2702</v>
      </c>
      <c r="C380" s="2" t="s">
        <v>2701</v>
      </c>
      <c r="D380" s="2" t="s">
        <v>27</v>
      </c>
      <c r="E380" s="2" t="s">
        <v>28</v>
      </c>
      <c r="F380" s="138"/>
      <c r="G380" s="139"/>
      <c r="H380" s="139">
        <v>677.57</v>
      </c>
      <c r="I380" s="139"/>
      <c r="J380" s="139">
        <v>43.279999999999994</v>
      </c>
      <c r="K380" s="136">
        <v>720.85</v>
      </c>
    </row>
    <row r="381" spans="1:11">
      <c r="A381" s="135"/>
      <c r="B381" s="2" t="s">
        <v>2453</v>
      </c>
      <c r="C381" s="2" t="s">
        <v>2452</v>
      </c>
      <c r="D381" s="2" t="s">
        <v>27</v>
      </c>
      <c r="E381" s="2" t="s">
        <v>28</v>
      </c>
      <c r="F381" s="138"/>
      <c r="G381" s="139">
        <v>182.95000000000002</v>
      </c>
      <c r="H381" s="139">
        <v>1512.8600000000001</v>
      </c>
      <c r="I381" s="139"/>
      <c r="J381" s="139"/>
      <c r="K381" s="136">
        <v>1695.8100000000002</v>
      </c>
    </row>
    <row r="382" spans="1:11">
      <c r="A382" s="2" t="s">
        <v>827</v>
      </c>
      <c r="B382" s="2" t="s">
        <v>857</v>
      </c>
      <c r="C382" s="2" t="s">
        <v>856</v>
      </c>
      <c r="D382" s="2" t="s">
        <v>27</v>
      </c>
      <c r="E382" s="2" t="s">
        <v>53</v>
      </c>
      <c r="F382" s="138">
        <v>16532.360000000019</v>
      </c>
      <c r="G382" s="139">
        <v>73022.09</v>
      </c>
      <c r="H382" s="139">
        <v>43365.49</v>
      </c>
      <c r="I382" s="139">
        <v>35972.960000000006</v>
      </c>
      <c r="J382" s="139">
        <v>81842.31</v>
      </c>
      <c r="K382" s="136">
        <v>250735.21000000002</v>
      </c>
    </row>
    <row r="383" spans="1:11">
      <c r="A383" s="135"/>
      <c r="B383" s="2" t="s">
        <v>3223</v>
      </c>
      <c r="C383" s="2" t="s">
        <v>3222</v>
      </c>
      <c r="D383" s="2" t="s">
        <v>27</v>
      </c>
      <c r="E383" s="2" t="s">
        <v>53</v>
      </c>
      <c r="F383" s="138"/>
      <c r="G383" s="139"/>
      <c r="H383" s="139"/>
      <c r="I383" s="139"/>
      <c r="J383" s="139">
        <v>13378.57</v>
      </c>
      <c r="K383" s="136">
        <v>13378.57</v>
      </c>
    </row>
    <row r="384" spans="1:11">
      <c r="A384" s="135"/>
      <c r="B384" s="2" t="s">
        <v>2460</v>
      </c>
      <c r="C384" s="2" t="s">
        <v>2459</v>
      </c>
      <c r="D384" s="2" t="s">
        <v>27</v>
      </c>
      <c r="E384" s="2" t="s">
        <v>53</v>
      </c>
      <c r="F384" s="138"/>
      <c r="G384" s="139">
        <v>118.88</v>
      </c>
      <c r="H384" s="139">
        <v>237.78</v>
      </c>
      <c r="I384" s="139"/>
      <c r="J384" s="139">
        <v>2204.21</v>
      </c>
      <c r="K384" s="136">
        <v>2560.87</v>
      </c>
    </row>
    <row r="385" spans="1:11">
      <c r="A385" s="135"/>
      <c r="B385" s="2" t="s">
        <v>2462</v>
      </c>
      <c r="C385" s="2" t="s">
        <v>2461</v>
      </c>
      <c r="D385" s="2" t="s">
        <v>27</v>
      </c>
      <c r="E385" s="2" t="s">
        <v>53</v>
      </c>
      <c r="F385" s="138"/>
      <c r="G385" s="139">
        <v>1.5916157281026244E-12</v>
      </c>
      <c r="H385" s="139"/>
      <c r="I385" s="139"/>
      <c r="J385" s="139"/>
      <c r="K385" s="136">
        <v>1.5916157281026244E-12</v>
      </c>
    </row>
    <row r="386" spans="1:11">
      <c r="A386" s="135"/>
      <c r="B386" s="2" t="s">
        <v>3221</v>
      </c>
      <c r="C386" s="2" t="s">
        <v>3220</v>
      </c>
      <c r="D386" s="2" t="s">
        <v>27</v>
      </c>
      <c r="E386" s="2" t="s">
        <v>53</v>
      </c>
      <c r="F386" s="138"/>
      <c r="G386" s="139"/>
      <c r="H386" s="139"/>
      <c r="I386" s="139"/>
      <c r="J386" s="139">
        <v>1561.11</v>
      </c>
      <c r="K386" s="136">
        <v>1561.11</v>
      </c>
    </row>
    <row r="387" spans="1:11">
      <c r="A387" s="135"/>
      <c r="B387" s="2" t="s">
        <v>829</v>
      </c>
      <c r="C387" s="2" t="s">
        <v>828</v>
      </c>
      <c r="D387" s="2" t="s">
        <v>27</v>
      </c>
      <c r="E387" s="2" t="s">
        <v>28</v>
      </c>
      <c r="F387" s="138">
        <v>51.429999999999993</v>
      </c>
      <c r="G387" s="139">
        <v>47.34</v>
      </c>
      <c r="H387" s="139">
        <v>47.34</v>
      </c>
      <c r="I387" s="139">
        <v>48.260000000000005</v>
      </c>
      <c r="J387" s="139">
        <v>47.34</v>
      </c>
      <c r="K387" s="136">
        <v>241.71</v>
      </c>
    </row>
    <row r="388" spans="1:11">
      <c r="A388" s="135"/>
      <c r="B388" s="2" t="s">
        <v>846</v>
      </c>
      <c r="C388" s="2" t="s">
        <v>845</v>
      </c>
      <c r="D388" s="2" t="s">
        <v>27</v>
      </c>
      <c r="E388" s="2" t="s">
        <v>28</v>
      </c>
      <c r="F388" s="138">
        <v>2837.19</v>
      </c>
      <c r="G388" s="139">
        <v>1214.96</v>
      </c>
      <c r="H388" s="139">
        <v>272.92</v>
      </c>
      <c r="I388" s="139">
        <v>5541.14</v>
      </c>
      <c r="J388" s="139">
        <v>6406.16</v>
      </c>
      <c r="K388" s="136">
        <v>16272.369999999999</v>
      </c>
    </row>
    <row r="389" spans="1:11">
      <c r="A389" s="135"/>
      <c r="B389" s="2" t="s">
        <v>849</v>
      </c>
      <c r="C389" s="2" t="s">
        <v>848</v>
      </c>
      <c r="D389" s="2" t="s">
        <v>27</v>
      </c>
      <c r="E389" s="2" t="s">
        <v>53</v>
      </c>
      <c r="F389" s="138">
        <v>2.7284841053187847E-12</v>
      </c>
      <c r="G389" s="139"/>
      <c r="H389" s="139"/>
      <c r="I389" s="139"/>
      <c r="J389" s="139"/>
      <c r="K389" s="136">
        <v>2.7284841053187847E-12</v>
      </c>
    </row>
    <row r="390" spans="1:11">
      <c r="A390" s="135"/>
      <c r="B390" s="2" t="s">
        <v>841</v>
      </c>
      <c r="C390" s="2" t="s">
        <v>840</v>
      </c>
      <c r="D390" s="2" t="s">
        <v>27</v>
      </c>
      <c r="E390" s="2" t="s">
        <v>53</v>
      </c>
      <c r="F390" s="138">
        <v>10452.120000000001</v>
      </c>
      <c r="G390" s="139">
        <v>650.16000000000008</v>
      </c>
      <c r="H390" s="139">
        <v>47.34</v>
      </c>
      <c r="I390" s="139">
        <v>10249.589999999998</v>
      </c>
      <c r="J390" s="139">
        <v>2390.4900000000002</v>
      </c>
      <c r="K390" s="136">
        <v>23789.7</v>
      </c>
    </row>
    <row r="391" spans="1:11">
      <c r="A391" s="135"/>
      <c r="B391" s="2" t="s">
        <v>2464</v>
      </c>
      <c r="C391" s="2" t="s">
        <v>2463</v>
      </c>
      <c r="D391" s="2" t="s">
        <v>27</v>
      </c>
      <c r="E391" s="2" t="s">
        <v>53</v>
      </c>
      <c r="F391" s="138"/>
      <c r="G391" s="139">
        <v>1.8189894035458565E-12</v>
      </c>
      <c r="H391" s="139"/>
      <c r="I391" s="139"/>
      <c r="J391" s="139"/>
      <c r="K391" s="136">
        <v>1.8189894035458565E-12</v>
      </c>
    </row>
    <row r="392" spans="1:11">
      <c r="A392" s="135"/>
      <c r="B392" s="2" t="s">
        <v>2704</v>
      </c>
      <c r="C392" s="2" t="s">
        <v>2703</v>
      </c>
      <c r="D392" s="2" t="s">
        <v>27</v>
      </c>
      <c r="E392" s="2" t="s">
        <v>53</v>
      </c>
      <c r="F392" s="138"/>
      <c r="G392" s="139"/>
      <c r="H392" s="139">
        <v>-2.9103830456733704E-11</v>
      </c>
      <c r="I392" s="139"/>
      <c r="J392" s="139">
        <v>-186750.00000000003</v>
      </c>
      <c r="K392" s="136">
        <v>-186750.00000000006</v>
      </c>
    </row>
    <row r="393" spans="1:11">
      <c r="A393" s="135"/>
      <c r="B393" s="2" t="s">
        <v>844</v>
      </c>
      <c r="C393" s="2" t="s">
        <v>843</v>
      </c>
      <c r="D393" s="2" t="s">
        <v>27</v>
      </c>
      <c r="E393" s="2" t="s">
        <v>53</v>
      </c>
      <c r="F393" s="138">
        <v>1404.81</v>
      </c>
      <c r="G393" s="139">
        <v>10675</v>
      </c>
      <c r="H393" s="139">
        <v>30.080000000000005</v>
      </c>
      <c r="I393" s="139"/>
      <c r="J393" s="139">
        <v>163.48000000000002</v>
      </c>
      <c r="K393" s="136">
        <v>12273.369999999999</v>
      </c>
    </row>
    <row r="394" spans="1:11">
      <c r="A394" s="135"/>
      <c r="B394" s="2" t="s">
        <v>839</v>
      </c>
      <c r="C394" s="2" t="s">
        <v>838</v>
      </c>
      <c r="D394" s="2" t="s">
        <v>27</v>
      </c>
      <c r="E394" s="2" t="s">
        <v>28</v>
      </c>
      <c r="F394" s="138">
        <v>235.12</v>
      </c>
      <c r="G394" s="139">
        <v>3661.13</v>
      </c>
      <c r="H394" s="139"/>
      <c r="I394" s="139">
        <v>1347.62</v>
      </c>
      <c r="J394" s="139"/>
      <c r="K394" s="136">
        <v>5243.87</v>
      </c>
    </row>
    <row r="395" spans="1:11">
      <c r="A395" s="135"/>
      <c r="B395" s="2" t="s">
        <v>854</v>
      </c>
      <c r="C395" s="2" t="s">
        <v>853</v>
      </c>
      <c r="D395" s="2" t="s">
        <v>27</v>
      </c>
      <c r="E395" s="2" t="s">
        <v>28</v>
      </c>
      <c r="F395" s="138">
        <v>-25784.520000000004</v>
      </c>
      <c r="G395" s="139">
        <v>49403.56</v>
      </c>
      <c r="H395" s="139">
        <v>104314.99</v>
      </c>
      <c r="I395" s="139">
        <v>3710.3500000000004</v>
      </c>
      <c r="J395" s="139">
        <v>-185.06</v>
      </c>
      <c r="K395" s="136">
        <v>131459.32</v>
      </c>
    </row>
    <row r="396" spans="1:11">
      <c r="A396" s="135"/>
      <c r="B396" s="2" t="s">
        <v>852</v>
      </c>
      <c r="C396" s="2" t="s">
        <v>851</v>
      </c>
      <c r="D396" s="2" t="s">
        <v>27</v>
      </c>
      <c r="E396" s="2" t="s">
        <v>28</v>
      </c>
      <c r="F396" s="138">
        <v>20372.419999999976</v>
      </c>
      <c r="G396" s="139">
        <v>25213.24</v>
      </c>
      <c r="H396" s="139">
        <v>12074.24</v>
      </c>
      <c r="I396" s="139">
        <v>53903.55</v>
      </c>
      <c r="J396" s="139">
        <v>89494.36</v>
      </c>
      <c r="K396" s="136">
        <v>201057.81</v>
      </c>
    </row>
    <row r="397" spans="1:11">
      <c r="A397" s="135"/>
      <c r="B397" s="2" t="s">
        <v>833</v>
      </c>
      <c r="C397" s="2" t="s">
        <v>832</v>
      </c>
      <c r="D397" s="2" t="s">
        <v>27</v>
      </c>
      <c r="E397" s="2" t="s">
        <v>28</v>
      </c>
      <c r="F397" s="138">
        <v>201.75000000001398</v>
      </c>
      <c r="G397" s="139">
        <v>253.26999999999998</v>
      </c>
      <c r="H397" s="139">
        <v>469.16</v>
      </c>
      <c r="I397" s="139">
        <v>808.38000000000011</v>
      </c>
      <c r="J397" s="139">
        <v>871.64</v>
      </c>
      <c r="K397" s="136">
        <v>2604.2000000000139</v>
      </c>
    </row>
    <row r="398" spans="1:11">
      <c r="A398" s="135"/>
      <c r="B398" s="2" t="s">
        <v>836</v>
      </c>
      <c r="C398" s="2" t="s">
        <v>835</v>
      </c>
      <c r="D398" s="2" t="s">
        <v>27</v>
      </c>
      <c r="E398" s="2" t="s">
        <v>28</v>
      </c>
      <c r="F398" s="138">
        <v>3855.8799999999997</v>
      </c>
      <c r="G398" s="139">
        <v>31015.67</v>
      </c>
      <c r="H398" s="139"/>
      <c r="I398" s="139"/>
      <c r="J398" s="139"/>
      <c r="K398" s="136">
        <v>34871.549999999996</v>
      </c>
    </row>
    <row r="399" spans="1:11">
      <c r="A399" s="135"/>
      <c r="B399" s="2" t="s">
        <v>2921</v>
      </c>
      <c r="C399" s="2" t="s">
        <v>2920</v>
      </c>
      <c r="D399" s="2" t="s">
        <v>27</v>
      </c>
      <c r="E399" s="2" t="s">
        <v>28</v>
      </c>
      <c r="F399" s="138"/>
      <c r="G399" s="139"/>
      <c r="H399" s="139"/>
      <c r="I399" s="139">
        <v>755.31999999999994</v>
      </c>
      <c r="J399" s="139"/>
      <c r="K399" s="136">
        <v>755.31999999999994</v>
      </c>
    </row>
    <row r="400" spans="1:11">
      <c r="A400" s="2" t="s">
        <v>859</v>
      </c>
      <c r="B400" s="2" t="s">
        <v>873</v>
      </c>
      <c r="C400" s="2" t="s">
        <v>872</v>
      </c>
      <c r="D400" s="2" t="s">
        <v>27</v>
      </c>
      <c r="E400" s="2" t="s">
        <v>596</v>
      </c>
      <c r="F400" s="138">
        <v>2801993.43</v>
      </c>
      <c r="G400" s="139"/>
      <c r="H400" s="139">
        <v>200</v>
      </c>
      <c r="I400" s="139">
        <v>6714.4500000000007</v>
      </c>
      <c r="J400" s="139">
        <v>3634.08</v>
      </c>
      <c r="K400" s="136">
        <v>2812541.9600000004</v>
      </c>
    </row>
    <row r="401" spans="1:11">
      <c r="A401" s="135"/>
      <c r="B401" s="2" t="s">
        <v>867</v>
      </c>
      <c r="C401" s="2" t="s">
        <v>866</v>
      </c>
      <c r="D401" s="2" t="s">
        <v>27</v>
      </c>
      <c r="E401" s="2" t="s">
        <v>596</v>
      </c>
      <c r="F401" s="138">
        <v>162.34</v>
      </c>
      <c r="G401" s="139"/>
      <c r="H401" s="139"/>
      <c r="I401" s="139">
        <v>67.72</v>
      </c>
      <c r="J401" s="139">
        <v>1075.51</v>
      </c>
      <c r="K401" s="136">
        <v>1305.57</v>
      </c>
    </row>
    <row r="402" spans="1:11">
      <c r="A402" s="135"/>
      <c r="B402" s="2" t="s">
        <v>2466</v>
      </c>
      <c r="C402" s="2" t="s">
        <v>2465</v>
      </c>
      <c r="D402" s="2" t="s">
        <v>27</v>
      </c>
      <c r="E402" s="2" t="s">
        <v>596</v>
      </c>
      <c r="F402" s="138"/>
      <c r="G402" s="139">
        <v>25458.01</v>
      </c>
      <c r="H402" s="139"/>
      <c r="I402" s="139"/>
      <c r="J402" s="139"/>
      <c r="K402" s="136">
        <v>25458.01</v>
      </c>
    </row>
    <row r="403" spans="1:11">
      <c r="A403" s="135"/>
      <c r="B403" s="2" t="s">
        <v>869</v>
      </c>
      <c r="C403" s="2" t="s">
        <v>868</v>
      </c>
      <c r="D403" s="2" t="s">
        <v>27</v>
      </c>
      <c r="E403" s="2" t="s">
        <v>596</v>
      </c>
      <c r="F403" s="138">
        <v>105352.47</v>
      </c>
      <c r="G403" s="139"/>
      <c r="H403" s="139"/>
      <c r="I403" s="139"/>
      <c r="J403" s="139"/>
      <c r="K403" s="136">
        <v>105352.47</v>
      </c>
    </row>
    <row r="404" spans="1:11">
      <c r="A404" s="135"/>
      <c r="B404" s="2" t="s">
        <v>861</v>
      </c>
      <c r="C404" s="2" t="s">
        <v>860</v>
      </c>
      <c r="D404" s="2" t="s">
        <v>27</v>
      </c>
      <c r="E404" s="2" t="s">
        <v>596</v>
      </c>
      <c r="F404" s="138">
        <v>85359.290000000008</v>
      </c>
      <c r="G404" s="139"/>
      <c r="H404" s="139"/>
      <c r="I404" s="139"/>
      <c r="J404" s="139"/>
      <c r="K404" s="136">
        <v>85359.290000000008</v>
      </c>
    </row>
    <row r="405" spans="1:11">
      <c r="A405" s="135"/>
      <c r="B405" s="2" t="s">
        <v>871</v>
      </c>
      <c r="C405" s="2" t="s">
        <v>870</v>
      </c>
      <c r="D405" s="2" t="s">
        <v>27</v>
      </c>
      <c r="E405" s="2" t="s">
        <v>596</v>
      </c>
      <c r="F405" s="138">
        <v>109038.75</v>
      </c>
      <c r="G405" s="139"/>
      <c r="H405" s="139"/>
      <c r="I405" s="139"/>
      <c r="J405" s="139"/>
      <c r="K405" s="136">
        <v>109038.75</v>
      </c>
    </row>
    <row r="406" spans="1:11">
      <c r="A406" s="135"/>
      <c r="B406" s="2" t="s">
        <v>2706</v>
      </c>
      <c r="C406" s="2" t="s">
        <v>2705</v>
      </c>
      <c r="D406" s="2" t="s">
        <v>27</v>
      </c>
      <c r="E406" s="2" t="s">
        <v>596</v>
      </c>
      <c r="F406" s="138"/>
      <c r="G406" s="139"/>
      <c r="H406" s="139">
        <v>11388.6</v>
      </c>
      <c r="I406" s="139"/>
      <c r="J406" s="139"/>
      <c r="K406" s="136">
        <v>11388.6</v>
      </c>
    </row>
    <row r="407" spans="1:11">
      <c r="A407" s="135"/>
      <c r="B407" s="2" t="s">
        <v>865</v>
      </c>
      <c r="C407" s="2" t="s">
        <v>864</v>
      </c>
      <c r="D407" s="2" t="s">
        <v>27</v>
      </c>
      <c r="E407" s="2" t="s">
        <v>596</v>
      </c>
      <c r="F407" s="138">
        <v>69679.289999999994</v>
      </c>
      <c r="G407" s="139"/>
      <c r="H407" s="139"/>
      <c r="I407" s="139"/>
      <c r="J407" s="139"/>
      <c r="K407" s="136">
        <v>69679.289999999994</v>
      </c>
    </row>
    <row r="408" spans="1:11">
      <c r="A408" s="2" t="s">
        <v>877</v>
      </c>
      <c r="B408" s="2" t="s">
        <v>2468</v>
      </c>
      <c r="C408" s="2" t="s">
        <v>2467</v>
      </c>
      <c r="D408" s="2" t="s">
        <v>27</v>
      </c>
      <c r="E408" s="2" t="s">
        <v>28</v>
      </c>
      <c r="F408" s="138"/>
      <c r="G408" s="139">
        <v>362.2</v>
      </c>
      <c r="H408" s="139"/>
      <c r="I408" s="139"/>
      <c r="J408" s="139"/>
      <c r="K408" s="136">
        <v>362.2</v>
      </c>
    </row>
    <row r="409" spans="1:11">
      <c r="A409" s="135"/>
      <c r="B409" s="2" t="s">
        <v>888</v>
      </c>
      <c r="C409" s="2" t="s">
        <v>887</v>
      </c>
      <c r="D409" s="2" t="s">
        <v>27</v>
      </c>
      <c r="E409" s="2" t="s">
        <v>28</v>
      </c>
      <c r="F409" s="138">
        <v>-12013.78</v>
      </c>
      <c r="G409" s="139"/>
      <c r="H409" s="139"/>
      <c r="I409" s="139"/>
      <c r="J409" s="139"/>
      <c r="K409" s="136">
        <v>-12013.78</v>
      </c>
    </row>
    <row r="410" spans="1:11">
      <c r="A410" s="135"/>
      <c r="B410" s="2" t="s">
        <v>883</v>
      </c>
      <c r="C410" s="2" t="s">
        <v>882</v>
      </c>
      <c r="D410" s="2" t="s">
        <v>27</v>
      </c>
      <c r="E410" s="2" t="s">
        <v>28</v>
      </c>
      <c r="F410" s="138">
        <v>-97884.220000000016</v>
      </c>
      <c r="G410" s="139">
        <v>7436.34</v>
      </c>
      <c r="H410" s="139"/>
      <c r="I410" s="139">
        <v>24843.850000000002</v>
      </c>
      <c r="J410" s="139">
        <v>-633.01</v>
      </c>
      <c r="K410" s="136">
        <v>-66237.040000000008</v>
      </c>
    </row>
    <row r="411" spans="1:11">
      <c r="A411" s="135"/>
      <c r="B411" s="2" t="s">
        <v>886</v>
      </c>
      <c r="C411" s="2" t="s">
        <v>885</v>
      </c>
      <c r="D411" s="2" t="s">
        <v>27</v>
      </c>
      <c r="E411" s="2" t="s">
        <v>28</v>
      </c>
      <c r="F411" s="138">
        <v>-294158.84000000008</v>
      </c>
      <c r="G411" s="139">
        <v>46476.78</v>
      </c>
      <c r="H411" s="139">
        <v>103486.33</v>
      </c>
      <c r="I411" s="139">
        <v>127120.85</v>
      </c>
      <c r="J411" s="139">
        <v>70920.22</v>
      </c>
      <c r="K411" s="136">
        <v>53845.339999999909</v>
      </c>
    </row>
    <row r="412" spans="1:11">
      <c r="A412" s="135"/>
      <c r="B412" s="2" t="s">
        <v>879</v>
      </c>
      <c r="C412" s="2" t="s">
        <v>878</v>
      </c>
      <c r="D412" s="2" t="s">
        <v>27</v>
      </c>
      <c r="E412" s="2" t="s">
        <v>28</v>
      </c>
      <c r="F412" s="138">
        <v>18446.23</v>
      </c>
      <c r="G412" s="139">
        <v>31730.100000000002</v>
      </c>
      <c r="H412" s="139">
        <v>21257.95</v>
      </c>
      <c r="I412" s="139">
        <v>14991.24</v>
      </c>
      <c r="J412" s="139">
        <v>19130.75</v>
      </c>
      <c r="K412" s="136">
        <v>105556.27</v>
      </c>
    </row>
    <row r="413" spans="1:11">
      <c r="A413" s="2" t="s">
        <v>890</v>
      </c>
      <c r="B413" s="2" t="s">
        <v>892</v>
      </c>
      <c r="C413" s="2" t="s">
        <v>891</v>
      </c>
      <c r="D413" s="2" t="s">
        <v>27</v>
      </c>
      <c r="E413" s="2" t="s">
        <v>53</v>
      </c>
      <c r="F413" s="138">
        <v>5588.1299999999974</v>
      </c>
      <c r="G413" s="139">
        <v>20913.45</v>
      </c>
      <c r="H413" s="139">
        <v>1296.9000000000001</v>
      </c>
      <c r="I413" s="139">
        <v>1449.76</v>
      </c>
      <c r="J413" s="139">
        <v>1114.82</v>
      </c>
      <c r="K413" s="136">
        <v>30363.059999999998</v>
      </c>
    </row>
    <row r="414" spans="1:11">
      <c r="A414" s="135"/>
      <c r="B414" s="2" t="s">
        <v>2927</v>
      </c>
      <c r="C414" s="2" t="s">
        <v>2926</v>
      </c>
      <c r="D414" s="2" t="s">
        <v>27</v>
      </c>
      <c r="E414" s="2" t="s">
        <v>53</v>
      </c>
      <c r="F414" s="138"/>
      <c r="G414" s="139"/>
      <c r="H414" s="139"/>
      <c r="I414" s="139">
        <v>88.24</v>
      </c>
      <c r="J414" s="139">
        <v>2877.3600000000006</v>
      </c>
      <c r="K414" s="136">
        <v>2965.6000000000004</v>
      </c>
    </row>
    <row r="415" spans="1:11">
      <c r="A415" s="135"/>
      <c r="B415" s="2" t="s">
        <v>913</v>
      </c>
      <c r="C415" s="2" t="s">
        <v>912</v>
      </c>
      <c r="D415" s="2" t="s">
        <v>27</v>
      </c>
      <c r="E415" s="2" t="s">
        <v>53</v>
      </c>
      <c r="F415" s="138">
        <v>14343.169999999962</v>
      </c>
      <c r="G415" s="139">
        <v>62866.979999999996</v>
      </c>
      <c r="H415" s="139">
        <v>3529.4900000000002</v>
      </c>
      <c r="I415" s="139">
        <v>724.8</v>
      </c>
      <c r="J415" s="139">
        <v>4406.84</v>
      </c>
      <c r="K415" s="136">
        <v>85871.27999999997</v>
      </c>
    </row>
    <row r="416" spans="1:11">
      <c r="A416" s="135"/>
      <c r="B416" s="2" t="s">
        <v>2925</v>
      </c>
      <c r="C416" s="2" t="s">
        <v>2924</v>
      </c>
      <c r="D416" s="2" t="s">
        <v>27</v>
      </c>
      <c r="E416" s="2" t="s">
        <v>53</v>
      </c>
      <c r="F416" s="138"/>
      <c r="G416" s="139"/>
      <c r="H416" s="139"/>
      <c r="I416" s="139">
        <v>2578.21</v>
      </c>
      <c r="J416" s="139"/>
      <c r="K416" s="136">
        <v>2578.21</v>
      </c>
    </row>
    <row r="417" spans="1:11">
      <c r="A417" s="135"/>
      <c r="B417" s="2" t="s">
        <v>910</v>
      </c>
      <c r="C417" s="2" t="s">
        <v>909</v>
      </c>
      <c r="D417" s="2" t="s">
        <v>27</v>
      </c>
      <c r="E417" s="2" t="s">
        <v>53</v>
      </c>
      <c r="F417" s="138">
        <v>71.97</v>
      </c>
      <c r="G417" s="139">
        <v>698.74</v>
      </c>
      <c r="H417" s="139"/>
      <c r="I417" s="139"/>
      <c r="J417" s="139"/>
      <c r="K417" s="136">
        <v>770.71</v>
      </c>
    </row>
    <row r="418" spans="1:11">
      <c r="A418" s="135"/>
      <c r="B418" s="2" t="s">
        <v>899</v>
      </c>
      <c r="C418" s="2" t="s">
        <v>898</v>
      </c>
      <c r="D418" s="2" t="s">
        <v>27</v>
      </c>
      <c r="E418" s="2" t="s">
        <v>53</v>
      </c>
      <c r="F418" s="138">
        <v>991.76</v>
      </c>
      <c r="G418" s="139"/>
      <c r="H418" s="139"/>
      <c r="I418" s="139"/>
      <c r="J418" s="139"/>
      <c r="K418" s="136">
        <v>991.76</v>
      </c>
    </row>
    <row r="419" spans="1:11">
      <c r="A419" s="135"/>
      <c r="B419" s="2" t="s">
        <v>2472</v>
      </c>
      <c r="C419" s="2" t="s">
        <v>2471</v>
      </c>
      <c r="D419" s="2" t="s">
        <v>27</v>
      </c>
      <c r="E419" s="2" t="s">
        <v>53</v>
      </c>
      <c r="F419" s="138"/>
      <c r="G419" s="139">
        <v>1119.92</v>
      </c>
      <c r="H419" s="139"/>
      <c r="I419" s="139"/>
      <c r="J419" s="139"/>
      <c r="K419" s="136">
        <v>1119.92</v>
      </c>
    </row>
    <row r="420" spans="1:11">
      <c r="A420" s="135"/>
      <c r="B420" s="2" t="s">
        <v>2923</v>
      </c>
      <c r="C420" s="2" t="s">
        <v>2922</v>
      </c>
      <c r="D420" s="2" t="s">
        <v>27</v>
      </c>
      <c r="E420" s="2" t="s">
        <v>28</v>
      </c>
      <c r="F420" s="138"/>
      <c r="G420" s="139"/>
      <c r="H420" s="139"/>
      <c r="I420" s="139">
        <v>157.07000000000002</v>
      </c>
      <c r="J420" s="139">
        <v>76.100000000000009</v>
      </c>
      <c r="K420" s="136">
        <v>233.17000000000002</v>
      </c>
    </row>
    <row r="421" spans="1:11">
      <c r="A421" s="135"/>
      <c r="B421" s="2" t="s">
        <v>922</v>
      </c>
      <c r="C421" s="2" t="s">
        <v>921</v>
      </c>
      <c r="D421" s="2" t="s">
        <v>27</v>
      </c>
      <c r="E421" s="2" t="s">
        <v>28</v>
      </c>
      <c r="F421" s="138">
        <v>3648.7599999999998</v>
      </c>
      <c r="G421" s="139">
        <v>1378.08</v>
      </c>
      <c r="H421" s="139">
        <v>1264.3300000000002</v>
      </c>
      <c r="I421" s="139">
        <v>1224.3300000000002</v>
      </c>
      <c r="J421" s="139">
        <v>1201.02</v>
      </c>
      <c r="K421" s="136">
        <v>8716.52</v>
      </c>
    </row>
    <row r="422" spans="1:11">
      <c r="A422" s="135"/>
      <c r="B422" s="2" t="s">
        <v>932</v>
      </c>
      <c r="C422" s="2" t="s">
        <v>931</v>
      </c>
      <c r="D422" s="2" t="s">
        <v>27</v>
      </c>
      <c r="E422" s="2" t="s">
        <v>28</v>
      </c>
      <c r="F422" s="138">
        <v>2343.0300000000002</v>
      </c>
      <c r="G422" s="139">
        <v>1545.04</v>
      </c>
      <c r="H422" s="139"/>
      <c r="I422" s="139"/>
      <c r="J422" s="139"/>
      <c r="K422" s="136">
        <v>3888.07</v>
      </c>
    </row>
    <row r="423" spans="1:11">
      <c r="A423" s="135"/>
      <c r="B423" s="2" t="s">
        <v>925</v>
      </c>
      <c r="C423" s="2" t="s">
        <v>924</v>
      </c>
      <c r="D423" s="2" t="s">
        <v>27</v>
      </c>
      <c r="E423" s="2" t="s">
        <v>53</v>
      </c>
      <c r="F423" s="138">
        <v>25427.780000000035</v>
      </c>
      <c r="G423" s="139">
        <v>81937.45</v>
      </c>
      <c r="H423" s="139">
        <v>9595.93</v>
      </c>
      <c r="I423" s="139">
        <v>16001.449999999999</v>
      </c>
      <c r="J423" s="139">
        <v>21557.42</v>
      </c>
      <c r="K423" s="136">
        <v>154520.03000000003</v>
      </c>
    </row>
    <row r="424" spans="1:11">
      <c r="A424" s="135"/>
      <c r="B424" s="2" t="s">
        <v>915</v>
      </c>
      <c r="C424" s="2" t="s">
        <v>914</v>
      </c>
      <c r="D424" s="2" t="s">
        <v>27</v>
      </c>
      <c r="E424" s="2" t="s">
        <v>53</v>
      </c>
      <c r="F424" s="138">
        <v>2111.4200000000069</v>
      </c>
      <c r="G424" s="139"/>
      <c r="H424" s="139">
        <v>787.86</v>
      </c>
      <c r="I424" s="139">
        <v>3113.56</v>
      </c>
      <c r="J424" s="139"/>
      <c r="K424" s="136">
        <v>6012.8400000000074</v>
      </c>
    </row>
    <row r="425" spans="1:11">
      <c r="A425" s="135"/>
      <c r="B425" s="2" t="s">
        <v>917</v>
      </c>
      <c r="C425" s="2" t="s">
        <v>916</v>
      </c>
      <c r="D425" s="2" t="s">
        <v>27</v>
      </c>
      <c r="E425" s="2" t="s">
        <v>53</v>
      </c>
      <c r="F425" s="138">
        <v>1974.4900000000005</v>
      </c>
      <c r="G425" s="139">
        <v>5557.3699999999981</v>
      </c>
      <c r="H425" s="139">
        <v>570.48</v>
      </c>
      <c r="I425" s="139">
        <v>292.3</v>
      </c>
      <c r="J425" s="139">
        <v>286.73</v>
      </c>
      <c r="K425" s="136">
        <v>8681.3699999999972</v>
      </c>
    </row>
    <row r="426" spans="1:11">
      <c r="A426" s="135"/>
      <c r="B426" s="2" t="s">
        <v>908</v>
      </c>
      <c r="C426" s="2" t="s">
        <v>907</v>
      </c>
      <c r="D426" s="2" t="s">
        <v>27</v>
      </c>
      <c r="E426" s="2" t="s">
        <v>53</v>
      </c>
      <c r="F426" s="138">
        <v>552.53</v>
      </c>
      <c r="G426" s="139"/>
      <c r="H426" s="139"/>
      <c r="I426" s="139"/>
      <c r="J426" s="139"/>
      <c r="K426" s="136">
        <v>552.53</v>
      </c>
    </row>
    <row r="427" spans="1:11">
      <c r="A427" s="135"/>
      <c r="B427" s="2" t="s">
        <v>905</v>
      </c>
      <c r="C427" s="2" t="s">
        <v>904</v>
      </c>
      <c r="D427" s="2" t="s">
        <v>27</v>
      </c>
      <c r="E427" s="2" t="s">
        <v>28</v>
      </c>
      <c r="F427" s="138">
        <v>4160.1599999999908</v>
      </c>
      <c r="G427" s="139">
        <v>5914.8200000000006</v>
      </c>
      <c r="H427" s="139">
        <v>2791.8</v>
      </c>
      <c r="I427" s="139">
        <v>119.12</v>
      </c>
      <c r="J427" s="139">
        <v>1802.79</v>
      </c>
      <c r="K427" s="136">
        <v>14788.689999999991</v>
      </c>
    </row>
    <row r="428" spans="1:11">
      <c r="A428" s="135"/>
      <c r="B428" s="2" t="s">
        <v>930</v>
      </c>
      <c r="C428" s="2" t="s">
        <v>929</v>
      </c>
      <c r="D428" s="2" t="s">
        <v>27</v>
      </c>
      <c r="E428" s="2" t="s">
        <v>28</v>
      </c>
      <c r="F428" s="138">
        <v>111.46000000000001</v>
      </c>
      <c r="G428" s="139"/>
      <c r="H428" s="139"/>
      <c r="I428" s="139"/>
      <c r="J428" s="139"/>
      <c r="K428" s="136">
        <v>111.46000000000001</v>
      </c>
    </row>
    <row r="429" spans="1:11">
      <c r="A429" s="135"/>
      <c r="B429" s="2" t="s">
        <v>928</v>
      </c>
      <c r="C429" s="2" t="s">
        <v>927</v>
      </c>
      <c r="D429" s="2" t="s">
        <v>27</v>
      </c>
      <c r="E429" s="2" t="s">
        <v>28</v>
      </c>
      <c r="F429" s="138">
        <v>117124.3299999999</v>
      </c>
      <c r="G429" s="139">
        <v>8352.1999999999989</v>
      </c>
      <c r="H429" s="139">
        <v>18193.480000000003</v>
      </c>
      <c r="I429" s="139">
        <v>9942.26</v>
      </c>
      <c r="J429" s="139">
        <v>7261.9699999999993</v>
      </c>
      <c r="K429" s="136">
        <v>160874.2399999999</v>
      </c>
    </row>
    <row r="430" spans="1:11">
      <c r="A430" s="135"/>
      <c r="B430" s="2" t="s">
        <v>934</v>
      </c>
      <c r="C430" s="2" t="s">
        <v>933</v>
      </c>
      <c r="D430" s="2" t="s">
        <v>27</v>
      </c>
      <c r="E430" s="2" t="s">
        <v>28</v>
      </c>
      <c r="F430" s="138">
        <v>236.75999999999996</v>
      </c>
      <c r="G430" s="139"/>
      <c r="H430" s="139"/>
      <c r="I430" s="139">
        <v>554.11</v>
      </c>
      <c r="J430" s="139">
        <v>1086.27</v>
      </c>
      <c r="K430" s="136">
        <v>1877.1399999999999</v>
      </c>
    </row>
    <row r="431" spans="1:11">
      <c r="A431" s="135"/>
      <c r="B431" s="2" t="s">
        <v>896</v>
      </c>
      <c r="C431" s="2" t="s">
        <v>895</v>
      </c>
      <c r="D431" s="2" t="s">
        <v>27</v>
      </c>
      <c r="E431" s="2" t="s">
        <v>28</v>
      </c>
      <c r="F431" s="138">
        <v>3389.1699999999814</v>
      </c>
      <c r="G431" s="139">
        <v>26346.400000000001</v>
      </c>
      <c r="H431" s="139">
        <v>11691.539999999999</v>
      </c>
      <c r="I431" s="139">
        <v>2248.5700000000002</v>
      </c>
      <c r="J431" s="139">
        <v>1655.23</v>
      </c>
      <c r="K431" s="136">
        <v>45330.909999999982</v>
      </c>
    </row>
    <row r="432" spans="1:11">
      <c r="A432" s="135"/>
      <c r="B432" s="2" t="s">
        <v>920</v>
      </c>
      <c r="C432" s="2" t="s">
        <v>919</v>
      </c>
      <c r="D432" s="2" t="s">
        <v>27</v>
      </c>
      <c r="E432" s="2" t="s">
        <v>28</v>
      </c>
      <c r="F432" s="138">
        <v>5266.6100000000224</v>
      </c>
      <c r="G432" s="139"/>
      <c r="H432" s="139"/>
      <c r="I432" s="139"/>
      <c r="J432" s="139">
        <v>1042.83</v>
      </c>
      <c r="K432" s="136">
        <v>6309.4400000000223</v>
      </c>
    </row>
    <row r="433" spans="1:11">
      <c r="A433" s="135"/>
      <c r="B433" s="2" t="s">
        <v>902</v>
      </c>
      <c r="C433" s="2" t="s">
        <v>901</v>
      </c>
      <c r="D433" s="2" t="s">
        <v>27</v>
      </c>
      <c r="E433" s="2" t="s">
        <v>28</v>
      </c>
      <c r="F433" s="138">
        <v>2410.7100000000009</v>
      </c>
      <c r="G433" s="139"/>
      <c r="H433" s="139">
        <v>1534.31</v>
      </c>
      <c r="I433" s="139"/>
      <c r="J433" s="139">
        <v>2878.85</v>
      </c>
      <c r="K433" s="136">
        <v>6823.8700000000008</v>
      </c>
    </row>
    <row r="434" spans="1:11">
      <c r="A434" s="135"/>
      <c r="B434" s="2" t="s">
        <v>2470</v>
      </c>
      <c r="C434" s="2" t="s">
        <v>2469</v>
      </c>
      <c r="D434" s="2" t="s">
        <v>27</v>
      </c>
      <c r="E434" s="2" t="s">
        <v>28</v>
      </c>
      <c r="F434" s="138"/>
      <c r="G434" s="139">
        <v>682.08999999999992</v>
      </c>
      <c r="H434" s="139">
        <v>1319.76</v>
      </c>
      <c r="I434" s="139"/>
      <c r="J434" s="139">
        <v>76.53</v>
      </c>
      <c r="K434" s="136">
        <v>2078.38</v>
      </c>
    </row>
    <row r="435" spans="1:11">
      <c r="A435" s="2" t="s">
        <v>936</v>
      </c>
      <c r="B435" s="2" t="s">
        <v>1015</v>
      </c>
      <c r="C435" s="2" t="s">
        <v>1014</v>
      </c>
      <c r="D435" s="2" t="s">
        <v>27</v>
      </c>
      <c r="E435" s="2" t="s">
        <v>28</v>
      </c>
      <c r="F435" s="138">
        <v>5062.7700000000004</v>
      </c>
      <c r="G435" s="139">
        <v>2451.0499999999997</v>
      </c>
      <c r="H435" s="139">
        <v>14706.370000000003</v>
      </c>
      <c r="I435" s="139">
        <v>32410.960000000003</v>
      </c>
      <c r="J435" s="139">
        <v>30899.94</v>
      </c>
      <c r="K435" s="136">
        <v>85531.090000000011</v>
      </c>
    </row>
    <row r="436" spans="1:11">
      <c r="A436" s="135"/>
      <c r="B436" s="2" t="s">
        <v>1013</v>
      </c>
      <c r="C436" s="2" t="s">
        <v>1012</v>
      </c>
      <c r="D436" s="2" t="s">
        <v>27</v>
      </c>
      <c r="E436" s="2" t="s">
        <v>53</v>
      </c>
      <c r="F436" s="138">
        <v>794.33000000000015</v>
      </c>
      <c r="G436" s="139"/>
      <c r="H436" s="139"/>
      <c r="I436" s="139"/>
      <c r="J436" s="139"/>
      <c r="K436" s="136">
        <v>794.33000000000015</v>
      </c>
    </row>
    <row r="437" spans="1:11">
      <c r="A437" s="135"/>
      <c r="B437" s="2" t="s">
        <v>981</v>
      </c>
      <c r="C437" s="2" t="s">
        <v>980</v>
      </c>
      <c r="D437" s="2" t="s">
        <v>27</v>
      </c>
      <c r="E437" s="2" t="s">
        <v>53</v>
      </c>
      <c r="F437" s="138">
        <v>784.99999999999989</v>
      </c>
      <c r="G437" s="139">
        <v>2189.0399999999995</v>
      </c>
      <c r="H437" s="139"/>
      <c r="I437" s="139">
        <v>1191.2400000000002</v>
      </c>
      <c r="J437" s="139"/>
      <c r="K437" s="136">
        <v>4165.28</v>
      </c>
    </row>
    <row r="438" spans="1:11">
      <c r="A438" s="135"/>
      <c r="B438" s="2" t="s">
        <v>961</v>
      </c>
      <c r="C438" s="2" t="s">
        <v>960</v>
      </c>
      <c r="D438" s="2" t="s">
        <v>27</v>
      </c>
      <c r="E438" s="2" t="s">
        <v>53</v>
      </c>
      <c r="F438" s="138">
        <v>0</v>
      </c>
      <c r="G438" s="139"/>
      <c r="H438" s="139"/>
      <c r="I438" s="139"/>
      <c r="J438" s="139"/>
      <c r="K438" s="136">
        <v>0</v>
      </c>
    </row>
    <row r="439" spans="1:11">
      <c r="A439" s="135"/>
      <c r="B439" s="2" t="s">
        <v>949</v>
      </c>
      <c r="C439" s="2" t="s">
        <v>948</v>
      </c>
      <c r="D439" s="2" t="s">
        <v>27</v>
      </c>
      <c r="E439" s="2" t="s">
        <v>53</v>
      </c>
      <c r="F439" s="138">
        <v>65272.69</v>
      </c>
      <c r="G439" s="139">
        <v>60088.799999999996</v>
      </c>
      <c r="H439" s="139">
        <v>100814.32</v>
      </c>
      <c r="I439" s="139">
        <v>125344.38</v>
      </c>
      <c r="J439" s="139">
        <v>60755.85</v>
      </c>
      <c r="K439" s="136">
        <v>412276.04</v>
      </c>
    </row>
    <row r="440" spans="1:11">
      <c r="A440" s="135"/>
      <c r="B440" s="2" t="s">
        <v>947</v>
      </c>
      <c r="C440" s="2" t="s">
        <v>946</v>
      </c>
      <c r="D440" s="2" t="s">
        <v>27</v>
      </c>
      <c r="E440" s="2" t="s">
        <v>53</v>
      </c>
      <c r="F440" s="138">
        <v>57178.3</v>
      </c>
      <c r="G440" s="139">
        <v>35699.560000000005</v>
      </c>
      <c r="H440" s="139">
        <v>414.84000000000003</v>
      </c>
      <c r="I440" s="139">
        <v>343.55</v>
      </c>
      <c r="J440" s="139">
        <v>125.47999999995773</v>
      </c>
      <c r="K440" s="136">
        <v>93761.729999999967</v>
      </c>
    </row>
    <row r="441" spans="1:11">
      <c r="A441" s="135"/>
      <c r="B441" s="2" t="s">
        <v>943</v>
      </c>
      <c r="C441" s="2" t="s">
        <v>942</v>
      </c>
      <c r="D441" s="2" t="s">
        <v>27</v>
      </c>
      <c r="E441" s="2" t="s">
        <v>53</v>
      </c>
      <c r="F441" s="138">
        <v>3201.1200000000026</v>
      </c>
      <c r="G441" s="139">
        <v>129471.46</v>
      </c>
      <c r="H441" s="139">
        <v>42030.39</v>
      </c>
      <c r="I441" s="139">
        <v>67011.58</v>
      </c>
      <c r="J441" s="139">
        <v>15147.43</v>
      </c>
      <c r="K441" s="136">
        <v>256861.98000000004</v>
      </c>
    </row>
    <row r="442" spans="1:11">
      <c r="A442" s="135"/>
      <c r="B442" s="2" t="s">
        <v>945</v>
      </c>
      <c r="C442" s="2" t="s">
        <v>944</v>
      </c>
      <c r="D442" s="2" t="s">
        <v>27</v>
      </c>
      <c r="E442" s="2" t="s">
        <v>53</v>
      </c>
      <c r="F442" s="138">
        <v>2819.0000000000005</v>
      </c>
      <c r="G442" s="139">
        <v>-2819.0000000000005</v>
      </c>
      <c r="H442" s="139">
        <v>5843.25</v>
      </c>
      <c r="I442" s="139">
        <v>138.78</v>
      </c>
      <c r="J442" s="139">
        <v>23676.510000000002</v>
      </c>
      <c r="K442" s="136">
        <v>29658.54</v>
      </c>
    </row>
    <row r="443" spans="1:11">
      <c r="A443" s="135"/>
      <c r="B443" s="2" t="s">
        <v>984</v>
      </c>
      <c r="C443" s="2" t="s">
        <v>983</v>
      </c>
      <c r="D443" s="2" t="s">
        <v>27</v>
      </c>
      <c r="E443" s="2" t="s">
        <v>53</v>
      </c>
      <c r="F443" s="138">
        <v>215.22000000000003</v>
      </c>
      <c r="G443" s="139"/>
      <c r="H443" s="139"/>
      <c r="I443" s="139"/>
      <c r="J443" s="139"/>
      <c r="K443" s="136">
        <v>215.22000000000003</v>
      </c>
    </row>
    <row r="444" spans="1:11">
      <c r="A444" s="135"/>
      <c r="B444" s="2" t="s">
        <v>964</v>
      </c>
      <c r="C444" s="2" t="s">
        <v>963</v>
      </c>
      <c r="D444" s="2" t="s">
        <v>27</v>
      </c>
      <c r="E444" s="2" t="s">
        <v>53</v>
      </c>
      <c r="F444" s="138">
        <v>964.00000000000011</v>
      </c>
      <c r="G444" s="139">
        <v>-9.0949470177292824E-12</v>
      </c>
      <c r="H444" s="139"/>
      <c r="I444" s="139"/>
      <c r="J444" s="139"/>
      <c r="K444" s="136">
        <v>963.99999999999102</v>
      </c>
    </row>
    <row r="445" spans="1:11">
      <c r="A445" s="135"/>
      <c r="B445" s="2" t="s">
        <v>1002</v>
      </c>
      <c r="C445" s="2" t="s">
        <v>1001</v>
      </c>
      <c r="D445" s="2" t="s">
        <v>27</v>
      </c>
      <c r="E445" s="2" t="s">
        <v>28</v>
      </c>
      <c r="F445" s="138">
        <v>652.69999999999993</v>
      </c>
      <c r="G445" s="139">
        <v>3684.3100000000004</v>
      </c>
      <c r="H445" s="139">
        <v>6711.81</v>
      </c>
      <c r="I445" s="139">
        <v>1916.76</v>
      </c>
      <c r="J445" s="139">
        <v>2408.2000000000003</v>
      </c>
      <c r="K445" s="136">
        <v>15373.78</v>
      </c>
    </row>
    <row r="446" spans="1:11">
      <c r="A446" s="135"/>
      <c r="B446" s="2" t="s">
        <v>1010</v>
      </c>
      <c r="C446" s="2" t="s">
        <v>1009</v>
      </c>
      <c r="D446" s="2" t="s">
        <v>27</v>
      </c>
      <c r="E446" s="2" t="s">
        <v>28</v>
      </c>
      <c r="F446" s="138">
        <v>2.1827872842550278E-11</v>
      </c>
      <c r="G446" s="139"/>
      <c r="H446" s="139"/>
      <c r="I446" s="139"/>
      <c r="J446" s="139"/>
      <c r="K446" s="136">
        <v>2.1827872842550278E-11</v>
      </c>
    </row>
    <row r="447" spans="1:11">
      <c r="A447" s="135"/>
      <c r="B447" s="2" t="s">
        <v>1000</v>
      </c>
      <c r="C447" s="2" t="s">
        <v>999</v>
      </c>
      <c r="D447" s="2" t="s">
        <v>27</v>
      </c>
      <c r="E447" s="2" t="s">
        <v>28</v>
      </c>
      <c r="F447" s="138">
        <v>-1.3642420526593924E-11</v>
      </c>
      <c r="G447" s="139"/>
      <c r="H447" s="139"/>
      <c r="I447" s="139"/>
      <c r="J447" s="139"/>
      <c r="K447" s="136">
        <v>-1.3642420526593924E-11</v>
      </c>
    </row>
    <row r="448" spans="1:11">
      <c r="A448" s="135"/>
      <c r="B448" s="2" t="s">
        <v>976</v>
      </c>
      <c r="C448" s="2" t="s">
        <v>975</v>
      </c>
      <c r="D448" s="2" t="s">
        <v>27</v>
      </c>
      <c r="E448" s="2" t="s">
        <v>53</v>
      </c>
      <c r="F448" s="138">
        <v>13290.059999999996</v>
      </c>
      <c r="G448" s="139">
        <v>29718.400000000001</v>
      </c>
      <c r="H448" s="139">
        <v>665.8</v>
      </c>
      <c r="I448" s="139">
        <v>530.25</v>
      </c>
      <c r="J448" s="139">
        <v>427.37</v>
      </c>
      <c r="K448" s="136">
        <v>44631.880000000005</v>
      </c>
    </row>
    <row r="449" spans="1:11">
      <c r="A449" s="135"/>
      <c r="B449" s="2" t="s">
        <v>978</v>
      </c>
      <c r="C449" s="2" t="s">
        <v>977</v>
      </c>
      <c r="D449" s="2" t="s">
        <v>27</v>
      </c>
      <c r="E449" s="2" t="s">
        <v>53</v>
      </c>
      <c r="F449" s="138">
        <v>3283.2</v>
      </c>
      <c r="G449" s="139">
        <v>12352.83</v>
      </c>
      <c r="H449" s="139">
        <v>14651.720000000001</v>
      </c>
      <c r="I449" s="139">
        <v>14289.580000000002</v>
      </c>
      <c r="J449" s="139">
        <v>7736.85</v>
      </c>
      <c r="K449" s="136">
        <v>52314.18</v>
      </c>
    </row>
    <row r="450" spans="1:11">
      <c r="A450" s="135"/>
      <c r="B450" s="2" t="s">
        <v>998</v>
      </c>
      <c r="C450" s="2" t="s">
        <v>997</v>
      </c>
      <c r="D450" s="2" t="s">
        <v>27</v>
      </c>
      <c r="E450" s="2" t="s">
        <v>53</v>
      </c>
      <c r="F450" s="138">
        <v>275.99999999999994</v>
      </c>
      <c r="G450" s="139"/>
      <c r="H450" s="139">
        <v>1575.72</v>
      </c>
      <c r="I450" s="139">
        <v>7972.2899999999991</v>
      </c>
      <c r="J450" s="139">
        <v>41.980000000000004</v>
      </c>
      <c r="K450" s="136">
        <v>9865.989999999998</v>
      </c>
    </row>
    <row r="451" spans="1:11">
      <c r="A451" s="135"/>
      <c r="B451" s="2" t="s">
        <v>966</v>
      </c>
      <c r="C451" s="2" t="s">
        <v>965</v>
      </c>
      <c r="D451" s="2" t="s">
        <v>27</v>
      </c>
      <c r="E451" s="2" t="s">
        <v>53</v>
      </c>
      <c r="F451" s="138">
        <v>14524.670000000002</v>
      </c>
      <c r="G451" s="139">
        <v>6949.46</v>
      </c>
      <c r="H451" s="139">
        <v>2914.38</v>
      </c>
      <c r="I451" s="139">
        <v>6832.78</v>
      </c>
      <c r="J451" s="139">
        <v>26649.99</v>
      </c>
      <c r="K451" s="136">
        <v>57871.28</v>
      </c>
    </row>
    <row r="452" spans="1:11">
      <c r="A452" s="135"/>
      <c r="B452" s="2" t="s">
        <v>989</v>
      </c>
      <c r="C452" s="2" t="s">
        <v>988</v>
      </c>
      <c r="D452" s="2" t="s">
        <v>27</v>
      </c>
      <c r="E452" s="2" t="s">
        <v>53</v>
      </c>
      <c r="F452" s="138">
        <v>7997.55</v>
      </c>
      <c r="G452" s="139"/>
      <c r="H452" s="139"/>
      <c r="I452" s="139"/>
      <c r="J452" s="139"/>
      <c r="K452" s="136">
        <v>7997.55</v>
      </c>
    </row>
    <row r="453" spans="1:11">
      <c r="A453" s="135"/>
      <c r="B453" s="2" t="s">
        <v>2929</v>
      </c>
      <c r="C453" s="2" t="s">
        <v>2928</v>
      </c>
      <c r="D453" s="2" t="s">
        <v>27</v>
      </c>
      <c r="E453" s="2" t="s">
        <v>28</v>
      </c>
      <c r="F453" s="138"/>
      <c r="G453" s="139"/>
      <c r="H453" s="139"/>
      <c r="I453" s="139">
        <v>5151.2500000000009</v>
      </c>
      <c r="J453" s="139">
        <v>24151.09</v>
      </c>
      <c r="K453" s="136">
        <v>29302.34</v>
      </c>
    </row>
    <row r="454" spans="1:11">
      <c r="A454" s="135"/>
      <c r="B454" s="2" t="s">
        <v>987</v>
      </c>
      <c r="C454" s="2" t="s">
        <v>986</v>
      </c>
      <c r="D454" s="2" t="s">
        <v>27</v>
      </c>
      <c r="E454" s="2" t="s">
        <v>28</v>
      </c>
      <c r="F454" s="138">
        <v>359.27</v>
      </c>
      <c r="G454" s="139">
        <v>135</v>
      </c>
      <c r="H454" s="139"/>
      <c r="I454" s="139">
        <v>4267.1499999999996</v>
      </c>
      <c r="J454" s="139"/>
      <c r="K454" s="136">
        <v>4761.42</v>
      </c>
    </row>
    <row r="455" spans="1:11">
      <c r="A455" s="135"/>
      <c r="B455" s="2" t="s">
        <v>995</v>
      </c>
      <c r="C455" s="2" t="s">
        <v>994</v>
      </c>
      <c r="D455" s="2" t="s">
        <v>27</v>
      </c>
      <c r="E455" s="2" t="s">
        <v>28</v>
      </c>
      <c r="F455" s="138">
        <v>18998.799999999977</v>
      </c>
      <c r="G455" s="139">
        <v>67652.320000000007</v>
      </c>
      <c r="H455" s="139">
        <v>21247.79</v>
      </c>
      <c r="I455" s="139">
        <v>25518.99</v>
      </c>
      <c r="J455" s="139">
        <v>42769.05</v>
      </c>
      <c r="K455" s="136">
        <v>176186.94999999995</v>
      </c>
    </row>
    <row r="456" spans="1:11">
      <c r="A456" s="135"/>
      <c r="B456" s="2" t="s">
        <v>941</v>
      </c>
      <c r="C456" s="2" t="s">
        <v>940</v>
      </c>
      <c r="D456" s="2" t="s">
        <v>27</v>
      </c>
      <c r="E456" s="2" t="s">
        <v>28</v>
      </c>
      <c r="F456" s="138">
        <v>70857.509999999995</v>
      </c>
      <c r="G456" s="139">
        <v>28306.04</v>
      </c>
      <c r="H456" s="139">
        <v>3437.4300000000003</v>
      </c>
      <c r="I456" s="139">
        <v>5821.7900000000009</v>
      </c>
      <c r="J456" s="139">
        <v>4275.9399999999996</v>
      </c>
      <c r="K456" s="136">
        <v>112698.70999999999</v>
      </c>
    </row>
    <row r="457" spans="1:11">
      <c r="A457" s="135"/>
      <c r="B457" s="2" t="s">
        <v>959</v>
      </c>
      <c r="C457" s="2" t="s">
        <v>958</v>
      </c>
      <c r="D457" s="2" t="s">
        <v>27</v>
      </c>
      <c r="E457" s="2" t="s">
        <v>28</v>
      </c>
      <c r="F457" s="138">
        <v>10140.799999999999</v>
      </c>
      <c r="G457" s="139">
        <v>78237.52</v>
      </c>
      <c r="H457" s="139">
        <v>189732.61000000002</v>
      </c>
      <c r="I457" s="139">
        <v>72468.100000000006</v>
      </c>
      <c r="J457" s="139">
        <v>-140954.66999999998</v>
      </c>
      <c r="K457" s="136">
        <v>209624.36000000004</v>
      </c>
    </row>
    <row r="458" spans="1:11">
      <c r="A458" s="135"/>
      <c r="B458" s="2" t="s">
        <v>951</v>
      </c>
      <c r="C458" s="2" t="s">
        <v>950</v>
      </c>
      <c r="D458" s="2" t="s">
        <v>27</v>
      </c>
      <c r="E458" s="2" t="s">
        <v>28</v>
      </c>
      <c r="F458" s="138">
        <v>76722.62</v>
      </c>
      <c r="G458" s="139">
        <v>30685.710000000003</v>
      </c>
      <c r="H458" s="139">
        <v>20160.22</v>
      </c>
      <c r="I458" s="139">
        <v>1136.4900000000002</v>
      </c>
      <c r="J458" s="139">
        <v>53.660000000000004</v>
      </c>
      <c r="K458" s="136">
        <v>128758.70000000001</v>
      </c>
    </row>
    <row r="459" spans="1:11">
      <c r="A459" s="135"/>
      <c r="B459" s="2" t="s">
        <v>2478</v>
      </c>
      <c r="C459" s="2" t="s">
        <v>2477</v>
      </c>
      <c r="D459" s="2" t="s">
        <v>27</v>
      </c>
      <c r="E459" s="2" t="s">
        <v>28</v>
      </c>
      <c r="F459" s="138"/>
      <c r="G459" s="139">
        <v>13113.6</v>
      </c>
      <c r="H459" s="139">
        <v>-7813.67</v>
      </c>
      <c r="I459" s="139">
        <v>136.94</v>
      </c>
      <c r="J459" s="139"/>
      <c r="K459" s="136">
        <v>5436.87</v>
      </c>
    </row>
    <row r="460" spans="1:11">
      <c r="A460" s="135"/>
      <c r="B460" s="2" t="s">
        <v>953</v>
      </c>
      <c r="C460" s="2" t="s">
        <v>952</v>
      </c>
      <c r="D460" s="2" t="s">
        <v>27</v>
      </c>
      <c r="E460" s="2" t="s">
        <v>28</v>
      </c>
      <c r="F460" s="138">
        <v>535.20000000003461</v>
      </c>
      <c r="G460" s="139">
        <v>97039.260000000009</v>
      </c>
      <c r="H460" s="139">
        <v>-20917.21</v>
      </c>
      <c r="I460" s="139"/>
      <c r="J460" s="139"/>
      <c r="K460" s="136">
        <v>76657.250000000058</v>
      </c>
    </row>
    <row r="461" spans="1:11">
      <c r="A461" s="135"/>
      <c r="B461" s="2" t="s">
        <v>955</v>
      </c>
      <c r="C461" s="2" t="s">
        <v>954</v>
      </c>
      <c r="D461" s="2" t="s">
        <v>27</v>
      </c>
      <c r="E461" s="2" t="s">
        <v>28</v>
      </c>
      <c r="F461" s="138">
        <v>47494.21</v>
      </c>
      <c r="G461" s="139">
        <v>5497.64</v>
      </c>
      <c r="H461" s="139">
        <v>69304.63</v>
      </c>
      <c r="I461" s="139">
        <v>84661.3</v>
      </c>
      <c r="J461" s="139">
        <v>4503.6100000000006</v>
      </c>
      <c r="K461" s="136">
        <v>211461.39</v>
      </c>
    </row>
    <row r="462" spans="1:11">
      <c r="A462" s="135"/>
      <c r="B462" s="2" t="s">
        <v>957</v>
      </c>
      <c r="C462" s="2" t="s">
        <v>956</v>
      </c>
      <c r="D462" s="2" t="s">
        <v>27</v>
      </c>
      <c r="E462" s="2" t="s">
        <v>28</v>
      </c>
      <c r="F462" s="138">
        <v>32709.460000000003</v>
      </c>
      <c r="G462" s="139">
        <v>121839.01000000001</v>
      </c>
      <c r="H462" s="139">
        <v>132380.95000000001</v>
      </c>
      <c r="I462" s="139">
        <v>194407.18</v>
      </c>
      <c r="J462" s="139">
        <v>120302.07</v>
      </c>
      <c r="K462" s="136">
        <v>601638.67000000004</v>
      </c>
    </row>
    <row r="463" spans="1:11">
      <c r="A463" s="135"/>
      <c r="B463" s="2" t="s">
        <v>974</v>
      </c>
      <c r="C463" s="2" t="s">
        <v>973</v>
      </c>
      <c r="D463" s="2" t="s">
        <v>27</v>
      </c>
      <c r="E463" s="2" t="s">
        <v>28</v>
      </c>
      <c r="F463" s="138">
        <v>4401.0400000000045</v>
      </c>
      <c r="G463" s="139"/>
      <c r="H463" s="139">
        <v>3176.9399999999996</v>
      </c>
      <c r="I463" s="139"/>
      <c r="J463" s="139"/>
      <c r="K463" s="136">
        <v>7577.9800000000041</v>
      </c>
    </row>
    <row r="464" spans="1:11">
      <c r="A464" s="135"/>
      <c r="B464" s="2" t="s">
        <v>972</v>
      </c>
      <c r="C464" s="2" t="s">
        <v>971</v>
      </c>
      <c r="D464" s="2" t="s">
        <v>27</v>
      </c>
      <c r="E464" s="2" t="s">
        <v>28</v>
      </c>
      <c r="F464" s="138">
        <v>11.890000000045147</v>
      </c>
      <c r="G464" s="139"/>
      <c r="H464" s="139"/>
      <c r="I464" s="139"/>
      <c r="J464" s="139"/>
      <c r="K464" s="136">
        <v>11.890000000045147</v>
      </c>
    </row>
    <row r="465" spans="1:11">
      <c r="A465" s="135"/>
      <c r="B465" s="2" t="s">
        <v>938</v>
      </c>
      <c r="C465" s="2" t="s">
        <v>937</v>
      </c>
      <c r="D465" s="2" t="s">
        <v>27</v>
      </c>
      <c r="E465" s="2" t="s">
        <v>28</v>
      </c>
      <c r="F465" s="138">
        <v>2379.23</v>
      </c>
      <c r="G465" s="139"/>
      <c r="H465" s="139">
        <v>646.05999999999995</v>
      </c>
      <c r="I465" s="139"/>
      <c r="J465" s="139">
        <v>2097.34</v>
      </c>
      <c r="K465" s="136">
        <v>5122.63</v>
      </c>
    </row>
    <row r="466" spans="1:11">
      <c r="A466" s="135"/>
      <c r="B466" s="2" t="s">
        <v>2476</v>
      </c>
      <c r="C466" s="2" t="s">
        <v>2475</v>
      </c>
      <c r="D466" s="2" t="s">
        <v>27</v>
      </c>
      <c r="E466" s="2" t="s">
        <v>28</v>
      </c>
      <c r="F466" s="138"/>
      <c r="G466" s="139">
        <v>21352.400000000001</v>
      </c>
      <c r="H466" s="139">
        <v>54771.11</v>
      </c>
      <c r="I466" s="139">
        <v>35469.17</v>
      </c>
      <c r="J466" s="139">
        <v>118112.77</v>
      </c>
      <c r="K466" s="136">
        <v>229705.45</v>
      </c>
    </row>
    <row r="467" spans="1:11">
      <c r="A467" s="135"/>
      <c r="B467" s="2" t="s">
        <v>2474</v>
      </c>
      <c r="C467" s="2" t="s">
        <v>2473</v>
      </c>
      <c r="D467" s="2" t="s">
        <v>27</v>
      </c>
      <c r="E467" s="2" t="s">
        <v>28</v>
      </c>
      <c r="F467" s="138"/>
      <c r="G467" s="139">
        <v>8197.11</v>
      </c>
      <c r="H467" s="139">
        <v>9640.41</v>
      </c>
      <c r="I467" s="139">
        <v>41014.910000000003</v>
      </c>
      <c r="J467" s="139">
        <v>29171.969999999998</v>
      </c>
      <c r="K467" s="136">
        <v>88024.400000000009</v>
      </c>
    </row>
    <row r="468" spans="1:11">
      <c r="A468" s="135"/>
      <c r="B468" s="2" t="s">
        <v>3225</v>
      </c>
      <c r="C468" s="2" t="s">
        <v>3224</v>
      </c>
      <c r="D468" s="2" t="s">
        <v>27</v>
      </c>
      <c r="E468" s="2" t="s">
        <v>28</v>
      </c>
      <c r="F468" s="138"/>
      <c r="G468" s="139"/>
      <c r="H468" s="139"/>
      <c r="I468" s="139"/>
      <c r="J468" s="139">
        <v>10302.94</v>
      </c>
      <c r="K468" s="136">
        <v>10302.94</v>
      </c>
    </row>
    <row r="469" spans="1:11">
      <c r="A469" s="135"/>
      <c r="B469" s="2" t="s">
        <v>968</v>
      </c>
      <c r="C469" s="2" t="s">
        <v>967</v>
      </c>
      <c r="D469" s="2" t="s">
        <v>27</v>
      </c>
      <c r="E469" s="2" t="s">
        <v>28</v>
      </c>
      <c r="F469" s="138">
        <v>9829.09</v>
      </c>
      <c r="G469" s="139">
        <v>-669.07999999999993</v>
      </c>
      <c r="H469" s="139">
        <v>10954.92</v>
      </c>
      <c r="I469" s="139">
        <v>2594.3000000000002</v>
      </c>
      <c r="J469" s="139">
        <v>4354.97</v>
      </c>
      <c r="K469" s="136">
        <v>27064.2</v>
      </c>
    </row>
    <row r="470" spans="1:11">
      <c r="A470" s="135"/>
      <c r="B470" s="2" t="s">
        <v>970</v>
      </c>
      <c r="C470" s="2" t="s">
        <v>969</v>
      </c>
      <c r="D470" s="2" t="s">
        <v>27</v>
      </c>
      <c r="E470" s="2" t="s">
        <v>28</v>
      </c>
      <c r="F470" s="138">
        <v>27559.79</v>
      </c>
      <c r="G470" s="139">
        <v>2374.9899999999998</v>
      </c>
      <c r="H470" s="139">
        <v>2333.2400000000002</v>
      </c>
      <c r="I470" s="139"/>
      <c r="J470" s="139"/>
      <c r="K470" s="136">
        <v>32268.02</v>
      </c>
    </row>
    <row r="471" spans="1:11">
      <c r="A471" s="135"/>
      <c r="B471" s="2" t="s">
        <v>1004</v>
      </c>
      <c r="C471" s="2" t="s">
        <v>1003</v>
      </c>
      <c r="D471" s="2" t="s">
        <v>27</v>
      </c>
      <c r="E471" s="2" t="s">
        <v>28</v>
      </c>
      <c r="F471" s="138">
        <v>12799.890000000001</v>
      </c>
      <c r="G471" s="139"/>
      <c r="H471" s="139">
        <v>71512.08</v>
      </c>
      <c r="I471" s="139">
        <v>172496.28999999998</v>
      </c>
      <c r="J471" s="139">
        <v>127238.82</v>
      </c>
      <c r="K471" s="136">
        <v>384047.07999999996</v>
      </c>
    </row>
    <row r="472" spans="1:11">
      <c r="A472" s="135"/>
      <c r="B472" s="2" t="s">
        <v>1006</v>
      </c>
      <c r="C472" s="2" t="s">
        <v>1005</v>
      </c>
      <c r="D472" s="2" t="s">
        <v>27</v>
      </c>
      <c r="E472" s="2" t="s">
        <v>28</v>
      </c>
      <c r="F472" s="138">
        <v>2379.23</v>
      </c>
      <c r="G472" s="139"/>
      <c r="H472" s="139"/>
      <c r="I472" s="139">
        <v>2996.43</v>
      </c>
      <c r="J472" s="139">
        <v>32593.149999999998</v>
      </c>
      <c r="K472" s="136">
        <v>37968.81</v>
      </c>
    </row>
    <row r="473" spans="1:11">
      <c r="A473" s="135"/>
      <c r="B473" s="2" t="s">
        <v>1008</v>
      </c>
      <c r="C473" s="2" t="s">
        <v>1007</v>
      </c>
      <c r="D473" s="2" t="s">
        <v>27</v>
      </c>
      <c r="E473" s="2" t="s">
        <v>28</v>
      </c>
      <c r="F473" s="138">
        <v>2379.23</v>
      </c>
      <c r="G473" s="139"/>
      <c r="H473" s="139"/>
      <c r="I473" s="139">
        <v>3233.81</v>
      </c>
      <c r="J473" s="139">
        <v>40970.019999999997</v>
      </c>
      <c r="K473" s="136">
        <v>46583.06</v>
      </c>
    </row>
    <row r="474" spans="1:11">
      <c r="A474" s="135"/>
      <c r="B474" s="2" t="s">
        <v>2711</v>
      </c>
      <c r="C474" s="2" t="s">
        <v>2710</v>
      </c>
      <c r="D474" s="2" t="s">
        <v>27</v>
      </c>
      <c r="E474" s="2" t="s">
        <v>28</v>
      </c>
      <c r="F474" s="138"/>
      <c r="G474" s="139"/>
      <c r="H474" s="139">
        <v>557.7299999999999</v>
      </c>
      <c r="I474" s="139">
        <v>221.97</v>
      </c>
      <c r="J474" s="139"/>
      <c r="K474" s="136">
        <v>779.69999999999993</v>
      </c>
    </row>
    <row r="475" spans="1:11">
      <c r="A475" s="135"/>
      <c r="B475" s="2" t="s">
        <v>2708</v>
      </c>
      <c r="C475" s="2" t="s">
        <v>2707</v>
      </c>
      <c r="D475" s="2" t="s">
        <v>27</v>
      </c>
      <c r="E475" s="2" t="s">
        <v>28</v>
      </c>
      <c r="F475" s="138"/>
      <c r="G475" s="139"/>
      <c r="H475" s="139">
        <v>19585.82</v>
      </c>
      <c r="I475" s="139">
        <v>21204.49</v>
      </c>
      <c r="J475" s="139">
        <v>6840.29</v>
      </c>
      <c r="K475" s="136">
        <v>47630.6</v>
      </c>
    </row>
    <row r="476" spans="1:11">
      <c r="A476" s="135"/>
      <c r="B476" s="2" t="s">
        <v>992</v>
      </c>
      <c r="C476" s="2" t="s">
        <v>991</v>
      </c>
      <c r="D476" s="2" t="s">
        <v>27</v>
      </c>
      <c r="E476" s="2" t="s">
        <v>28</v>
      </c>
      <c r="F476" s="138">
        <v>2106.13</v>
      </c>
      <c r="G476" s="139">
        <v>4796.1900000000014</v>
      </c>
      <c r="H476" s="139"/>
      <c r="I476" s="139"/>
      <c r="J476" s="139"/>
      <c r="K476" s="136">
        <v>6902.3200000000015</v>
      </c>
    </row>
    <row r="477" spans="1:11">
      <c r="A477" s="135"/>
      <c r="B477" s="2" t="s">
        <v>1017</v>
      </c>
      <c r="C477" s="2" t="s">
        <v>1016</v>
      </c>
      <c r="D477" s="2" t="s">
        <v>27</v>
      </c>
      <c r="E477" s="2" t="s">
        <v>28</v>
      </c>
      <c r="F477" s="138">
        <v>-1.8189894035458565E-12</v>
      </c>
      <c r="G477" s="139"/>
      <c r="H477" s="139"/>
      <c r="I477" s="139"/>
      <c r="J477" s="139"/>
      <c r="K477" s="136">
        <v>-1.8189894035458565E-12</v>
      </c>
    </row>
    <row r="478" spans="1:11">
      <c r="A478" s="135"/>
      <c r="B478" s="2" t="s">
        <v>2481</v>
      </c>
      <c r="C478" s="2" t="s">
        <v>2480</v>
      </c>
      <c r="D478" s="2" t="s">
        <v>27</v>
      </c>
      <c r="E478" s="2" t="s">
        <v>28</v>
      </c>
      <c r="F478" s="138"/>
      <c r="G478" s="139">
        <v>1144.92</v>
      </c>
      <c r="H478" s="139"/>
      <c r="I478" s="139"/>
      <c r="J478" s="139"/>
      <c r="K478" s="136">
        <v>1144.92</v>
      </c>
    </row>
    <row r="479" spans="1:11">
      <c r="A479" s="2" t="s">
        <v>1019</v>
      </c>
      <c r="B479" s="2" t="s">
        <v>1021</v>
      </c>
      <c r="C479" s="2" t="s">
        <v>1020</v>
      </c>
      <c r="D479" s="2" t="s">
        <v>27</v>
      </c>
      <c r="E479" s="2" t="s">
        <v>28</v>
      </c>
      <c r="F479" s="138">
        <v>606.04999999999995</v>
      </c>
      <c r="G479" s="139">
        <v>1135.53</v>
      </c>
      <c r="H479" s="139">
        <v>858.8</v>
      </c>
      <c r="I479" s="139">
        <v>880.06</v>
      </c>
      <c r="J479" s="139">
        <v>877.76</v>
      </c>
      <c r="K479" s="136">
        <v>4358.2</v>
      </c>
    </row>
    <row r="480" spans="1:11">
      <c r="A480" s="2" t="s">
        <v>1024</v>
      </c>
      <c r="B480" s="2" t="s">
        <v>2714</v>
      </c>
      <c r="C480" s="2" t="s">
        <v>2713</v>
      </c>
      <c r="D480" s="2" t="s">
        <v>27</v>
      </c>
      <c r="E480" s="2" t="s">
        <v>596</v>
      </c>
      <c r="F480" s="138"/>
      <c r="G480" s="139"/>
      <c r="H480" s="139">
        <v>0</v>
      </c>
      <c r="I480" s="139"/>
      <c r="J480" s="139"/>
      <c r="K480" s="136">
        <v>0</v>
      </c>
    </row>
    <row r="481" spans="1:11">
      <c r="A481" s="135"/>
      <c r="B481" s="2" t="s">
        <v>1030</v>
      </c>
      <c r="C481" s="2" t="s">
        <v>1029</v>
      </c>
      <c r="D481" s="2" t="s">
        <v>27</v>
      </c>
      <c r="E481" s="2" t="s">
        <v>596</v>
      </c>
      <c r="F481" s="138">
        <v>17416.240000000002</v>
      </c>
      <c r="G481" s="139"/>
      <c r="H481" s="139"/>
      <c r="I481" s="139"/>
      <c r="J481" s="139"/>
      <c r="K481" s="136">
        <v>17416.240000000002</v>
      </c>
    </row>
    <row r="482" spans="1:11">
      <c r="A482" s="135"/>
      <c r="B482" s="2" t="s">
        <v>1036</v>
      </c>
      <c r="C482" s="2" t="s">
        <v>1035</v>
      </c>
      <c r="D482" s="2" t="s">
        <v>27</v>
      </c>
      <c r="E482" s="2" t="s">
        <v>596</v>
      </c>
      <c r="F482" s="138">
        <v>4625.04</v>
      </c>
      <c r="G482" s="139">
        <v>115.4</v>
      </c>
      <c r="H482" s="139"/>
      <c r="I482" s="139"/>
      <c r="J482" s="139">
        <v>10.989999999999998</v>
      </c>
      <c r="K482" s="136">
        <v>4751.4299999999994</v>
      </c>
    </row>
    <row r="483" spans="1:11">
      <c r="A483" s="135"/>
      <c r="B483" s="2" t="s">
        <v>1026</v>
      </c>
      <c r="C483" s="2" t="s">
        <v>1025</v>
      </c>
      <c r="D483" s="2" t="s">
        <v>27</v>
      </c>
      <c r="E483" s="2" t="s">
        <v>596</v>
      </c>
      <c r="F483" s="138">
        <v>-1052.23</v>
      </c>
      <c r="G483" s="139"/>
      <c r="H483" s="139"/>
      <c r="I483" s="139"/>
      <c r="J483" s="139"/>
      <c r="K483" s="136">
        <v>-1052.23</v>
      </c>
    </row>
    <row r="484" spans="1:11">
      <c r="A484" s="135"/>
      <c r="B484" s="2" t="s">
        <v>1033</v>
      </c>
      <c r="C484" s="2" t="s">
        <v>1032</v>
      </c>
      <c r="D484" s="2" t="s">
        <v>27</v>
      </c>
      <c r="E484" s="2" t="s">
        <v>53</v>
      </c>
      <c r="F484" s="138">
        <v>-19401.78</v>
      </c>
      <c r="G484" s="139"/>
      <c r="H484" s="139"/>
      <c r="I484" s="139"/>
      <c r="J484" s="139">
        <v>0</v>
      </c>
      <c r="K484" s="136">
        <v>-19401.78</v>
      </c>
    </row>
    <row r="485" spans="1:11">
      <c r="A485" s="2" t="s">
        <v>1038</v>
      </c>
      <c r="B485" s="2" t="s">
        <v>2483</v>
      </c>
      <c r="C485" s="2" t="s">
        <v>2482</v>
      </c>
      <c r="D485" s="2" t="s">
        <v>27</v>
      </c>
      <c r="E485" s="2" t="s">
        <v>28</v>
      </c>
      <c r="F485" s="138"/>
      <c r="G485" s="139">
        <v>19512.170000000002</v>
      </c>
      <c r="H485" s="139"/>
      <c r="I485" s="139"/>
      <c r="J485" s="139"/>
      <c r="K485" s="136">
        <v>19512.170000000002</v>
      </c>
    </row>
    <row r="486" spans="1:11">
      <c r="A486" s="135"/>
      <c r="B486" s="2" t="s">
        <v>2485</v>
      </c>
      <c r="C486" s="2" t="s">
        <v>2484</v>
      </c>
      <c r="D486" s="2" t="s">
        <v>27</v>
      </c>
      <c r="E486" s="2" t="s">
        <v>28</v>
      </c>
      <c r="F486" s="138"/>
      <c r="G486" s="139">
        <v>3380</v>
      </c>
      <c r="H486" s="139"/>
      <c r="I486" s="139"/>
      <c r="J486" s="139"/>
      <c r="K486" s="136">
        <v>3380</v>
      </c>
    </row>
    <row r="487" spans="1:11">
      <c r="A487" s="135"/>
      <c r="B487" s="2" t="s">
        <v>1040</v>
      </c>
      <c r="C487" s="2" t="s">
        <v>1039</v>
      </c>
      <c r="D487" s="2" t="s">
        <v>27</v>
      </c>
      <c r="E487" s="2" t="s">
        <v>53</v>
      </c>
      <c r="F487" s="138">
        <v>1867.14</v>
      </c>
      <c r="G487" s="139">
        <v>1295.3500000000001</v>
      </c>
      <c r="H487" s="139">
        <v>5376.5</v>
      </c>
      <c r="I487" s="139">
        <v>6246.84</v>
      </c>
      <c r="J487" s="139">
        <v>4873.12</v>
      </c>
      <c r="K487" s="136">
        <v>19658.95</v>
      </c>
    </row>
    <row r="488" spans="1:11">
      <c r="A488" s="135"/>
      <c r="B488" s="2" t="s">
        <v>1043</v>
      </c>
      <c r="C488" s="2" t="s">
        <v>1042</v>
      </c>
      <c r="D488" s="2" t="s">
        <v>27</v>
      </c>
      <c r="E488" s="2" t="s">
        <v>53</v>
      </c>
      <c r="F488" s="138">
        <v>641.91</v>
      </c>
      <c r="G488" s="139">
        <v>-122.33</v>
      </c>
      <c r="H488" s="139">
        <v>1179.68</v>
      </c>
      <c r="I488" s="139">
        <v>5568.83</v>
      </c>
      <c r="J488" s="139">
        <v>1915.57</v>
      </c>
      <c r="K488" s="136">
        <v>9183.66</v>
      </c>
    </row>
    <row r="489" spans="1:11">
      <c r="A489" s="135"/>
      <c r="B489" s="2" t="s">
        <v>1045</v>
      </c>
      <c r="C489" s="2" t="s">
        <v>1044</v>
      </c>
      <c r="D489" s="2" t="s">
        <v>27</v>
      </c>
      <c r="E489" s="2" t="s">
        <v>28</v>
      </c>
      <c r="F489" s="138">
        <v>947.56000000000006</v>
      </c>
      <c r="G489" s="139">
        <v>1388.6200000000001</v>
      </c>
      <c r="H489" s="139">
        <v>1901.4</v>
      </c>
      <c r="I489" s="139">
        <v>863.39</v>
      </c>
      <c r="J489" s="139">
        <v>2657.04</v>
      </c>
      <c r="K489" s="136">
        <v>7758.01</v>
      </c>
    </row>
    <row r="490" spans="1:11">
      <c r="A490" s="135"/>
      <c r="B490" s="2" t="s">
        <v>1047</v>
      </c>
      <c r="C490" s="2" t="s">
        <v>1046</v>
      </c>
      <c r="D490" s="2" t="s">
        <v>27</v>
      </c>
      <c r="E490" s="2" t="s">
        <v>28</v>
      </c>
      <c r="F490" s="138">
        <v>-486.72</v>
      </c>
      <c r="G490" s="139">
        <v>-287.61</v>
      </c>
      <c r="H490" s="139"/>
      <c r="I490" s="139"/>
      <c r="J490" s="139"/>
      <c r="K490" s="136">
        <v>-774.33</v>
      </c>
    </row>
    <row r="491" spans="1:11">
      <c r="A491" s="135"/>
      <c r="B491" s="2" t="s">
        <v>1049</v>
      </c>
      <c r="C491" s="2" t="s">
        <v>1048</v>
      </c>
      <c r="D491" s="2" t="s">
        <v>27</v>
      </c>
      <c r="E491" s="2" t="s">
        <v>53</v>
      </c>
      <c r="F491" s="138">
        <v>-29.5</v>
      </c>
      <c r="G491" s="139">
        <v>1704</v>
      </c>
      <c r="H491" s="139">
        <v>1834.08</v>
      </c>
      <c r="I491" s="139">
        <v>5266.59</v>
      </c>
      <c r="J491" s="139">
        <v>5632.16</v>
      </c>
      <c r="K491" s="136">
        <v>14407.33</v>
      </c>
    </row>
    <row r="492" spans="1:11">
      <c r="A492" s="135"/>
      <c r="B492" s="2" t="s">
        <v>1051</v>
      </c>
      <c r="C492" s="2" t="s">
        <v>1050</v>
      </c>
      <c r="D492" s="2" t="s">
        <v>27</v>
      </c>
      <c r="E492" s="2" t="s">
        <v>53</v>
      </c>
      <c r="F492" s="138">
        <v>19139.170000000002</v>
      </c>
      <c r="G492" s="139">
        <v>1420.52</v>
      </c>
      <c r="H492" s="139">
        <v>5417.7300000000005</v>
      </c>
      <c r="I492" s="139">
        <v>3858.9</v>
      </c>
      <c r="J492" s="139">
        <v>2469.4700000000003</v>
      </c>
      <c r="K492" s="136">
        <v>32305.790000000005</v>
      </c>
    </row>
    <row r="493" spans="1:11">
      <c r="A493" s="135"/>
      <c r="B493" s="2" t="s">
        <v>1053</v>
      </c>
      <c r="C493" s="2" t="s">
        <v>1052</v>
      </c>
      <c r="D493" s="2" t="s">
        <v>27</v>
      </c>
      <c r="E493" s="2" t="s">
        <v>28</v>
      </c>
      <c r="F493" s="138">
        <v>-2116.66</v>
      </c>
      <c r="G493" s="139">
        <v>2057.62</v>
      </c>
      <c r="H493" s="139">
        <v>1348.21</v>
      </c>
      <c r="I493" s="139">
        <v>1467.74</v>
      </c>
      <c r="J493" s="139">
        <v>854.02</v>
      </c>
      <c r="K493" s="136">
        <v>3610.93</v>
      </c>
    </row>
    <row r="494" spans="1:11">
      <c r="A494" s="135"/>
      <c r="B494" s="2" t="s">
        <v>1055</v>
      </c>
      <c r="C494" s="2" t="s">
        <v>1054</v>
      </c>
      <c r="D494" s="2" t="s">
        <v>27</v>
      </c>
      <c r="E494" s="2" t="s">
        <v>28</v>
      </c>
      <c r="F494" s="138">
        <v>-244.51</v>
      </c>
      <c r="G494" s="139"/>
      <c r="H494" s="139"/>
      <c r="I494" s="139"/>
      <c r="J494" s="139"/>
      <c r="K494" s="136">
        <v>-244.51</v>
      </c>
    </row>
    <row r="495" spans="1:11">
      <c r="A495" s="135"/>
      <c r="B495" s="2" t="s">
        <v>1057</v>
      </c>
      <c r="C495" s="2" t="s">
        <v>1056</v>
      </c>
      <c r="D495" s="2" t="s">
        <v>27</v>
      </c>
      <c r="E495" s="2" t="s">
        <v>28</v>
      </c>
      <c r="F495" s="138">
        <v>-429.87</v>
      </c>
      <c r="G495" s="139"/>
      <c r="H495" s="139"/>
      <c r="I495" s="139"/>
      <c r="J495" s="139"/>
      <c r="K495" s="136">
        <v>-429.87</v>
      </c>
    </row>
    <row r="496" spans="1:11">
      <c r="A496" s="135"/>
      <c r="B496" s="2" t="s">
        <v>1059</v>
      </c>
      <c r="C496" s="2" t="s">
        <v>1058</v>
      </c>
      <c r="D496" s="2" t="s">
        <v>27</v>
      </c>
      <c r="E496" s="2" t="s">
        <v>28</v>
      </c>
      <c r="F496" s="138">
        <v>-29.5</v>
      </c>
      <c r="G496" s="139">
        <v>674.68000000000006</v>
      </c>
      <c r="H496" s="139"/>
      <c r="I496" s="139">
        <v>863.38</v>
      </c>
      <c r="J496" s="139"/>
      <c r="K496" s="136">
        <v>1508.56</v>
      </c>
    </row>
    <row r="497" spans="1:11">
      <c r="A497" s="2" t="s">
        <v>2488</v>
      </c>
      <c r="B497" s="2" t="s">
        <v>2490</v>
      </c>
      <c r="C497" s="2" t="s">
        <v>2489</v>
      </c>
      <c r="D497" s="2" t="s">
        <v>27</v>
      </c>
      <c r="E497" s="2" t="s">
        <v>596</v>
      </c>
      <c r="F497" s="138"/>
      <c r="G497" s="139">
        <v>5177.4400000000005</v>
      </c>
      <c r="H497" s="139">
        <v>0</v>
      </c>
      <c r="I497" s="139"/>
      <c r="J497" s="139"/>
      <c r="K497" s="136">
        <v>5177.4400000000005</v>
      </c>
    </row>
    <row r="498" spans="1:11">
      <c r="A498" s="2" t="s">
        <v>1061</v>
      </c>
      <c r="B498" s="2" t="s">
        <v>1063</v>
      </c>
      <c r="C498" s="2" t="s">
        <v>1062</v>
      </c>
      <c r="D498" s="2" t="s">
        <v>27</v>
      </c>
      <c r="E498" s="2" t="s">
        <v>596</v>
      </c>
      <c r="F498" s="138">
        <v>50331.760000000009</v>
      </c>
      <c r="G498" s="139">
        <v>-19547.269999999997</v>
      </c>
      <c r="H498" s="139">
        <v>30212.590000000004</v>
      </c>
      <c r="I498" s="139">
        <v>3150.85</v>
      </c>
      <c r="J498" s="139">
        <v>4133.1499999999996</v>
      </c>
      <c r="K498" s="136">
        <v>68281.080000000016</v>
      </c>
    </row>
    <row r="499" spans="1:11">
      <c r="A499" s="2" t="s">
        <v>1070</v>
      </c>
      <c r="B499" s="2" t="s">
        <v>1072</v>
      </c>
      <c r="C499" s="2" t="s">
        <v>1071</v>
      </c>
      <c r="D499" s="2" t="s">
        <v>27</v>
      </c>
      <c r="E499" s="2" t="s">
        <v>596</v>
      </c>
      <c r="F499" s="138">
        <v>630.55000000000007</v>
      </c>
      <c r="G499" s="139"/>
      <c r="H499" s="139"/>
      <c r="I499" s="139"/>
      <c r="J499" s="139"/>
      <c r="K499" s="136">
        <v>630.55000000000007</v>
      </c>
    </row>
    <row r="500" spans="1:11">
      <c r="A500" s="2" t="s">
        <v>1077</v>
      </c>
      <c r="B500" s="2" t="s">
        <v>1079</v>
      </c>
      <c r="C500" s="2" t="s">
        <v>1078</v>
      </c>
      <c r="D500" s="2" t="s">
        <v>27</v>
      </c>
      <c r="E500" s="2" t="s">
        <v>596</v>
      </c>
      <c r="F500" s="138">
        <v>8290.11</v>
      </c>
      <c r="G500" s="139">
        <v>6068.1900000000005</v>
      </c>
      <c r="H500" s="139">
        <v>4147.4400000000005</v>
      </c>
      <c r="I500" s="139"/>
      <c r="J500" s="139"/>
      <c r="K500" s="136">
        <v>18505.740000000002</v>
      </c>
    </row>
    <row r="501" spans="1:11">
      <c r="A501" s="135"/>
      <c r="B501" s="2" t="s">
        <v>2716</v>
      </c>
      <c r="C501" s="2" t="s">
        <v>2715</v>
      </c>
      <c r="D501" s="2" t="s">
        <v>27</v>
      </c>
      <c r="E501" s="2" t="s">
        <v>28</v>
      </c>
      <c r="F501" s="138"/>
      <c r="G501" s="139"/>
      <c r="H501" s="139">
        <v>1293.17</v>
      </c>
      <c r="I501" s="139">
        <v>3409.12</v>
      </c>
      <c r="J501" s="139">
        <v>6792.58</v>
      </c>
      <c r="K501" s="136">
        <v>11494.869999999999</v>
      </c>
    </row>
    <row r="502" spans="1:11">
      <c r="A502" s="2" t="s">
        <v>1083</v>
      </c>
      <c r="B502" s="2" t="s">
        <v>1085</v>
      </c>
      <c r="C502" s="2" t="s">
        <v>1084</v>
      </c>
      <c r="D502" s="2" t="s">
        <v>27</v>
      </c>
      <c r="E502" s="2" t="s">
        <v>596</v>
      </c>
      <c r="F502" s="138">
        <v>45751</v>
      </c>
      <c r="G502" s="139">
        <v>57.57</v>
      </c>
      <c r="H502" s="139"/>
      <c r="I502" s="139"/>
      <c r="J502" s="139"/>
      <c r="K502" s="136">
        <v>45808.57</v>
      </c>
    </row>
    <row r="503" spans="1:11">
      <c r="A503" s="135"/>
      <c r="B503" s="2" t="s">
        <v>2718</v>
      </c>
      <c r="C503" s="2" t="s">
        <v>2717</v>
      </c>
      <c r="D503" s="2" t="s">
        <v>27</v>
      </c>
      <c r="E503" s="2" t="s">
        <v>28</v>
      </c>
      <c r="F503" s="138"/>
      <c r="G503" s="139"/>
      <c r="H503" s="139">
        <v>12413.380000000001</v>
      </c>
      <c r="I503" s="139"/>
      <c r="J503" s="139"/>
      <c r="K503" s="136">
        <v>12413.380000000001</v>
      </c>
    </row>
    <row r="504" spans="1:11">
      <c r="A504" s="135"/>
      <c r="B504" s="2" t="s">
        <v>1089</v>
      </c>
      <c r="C504" s="2" t="s">
        <v>1088</v>
      </c>
      <c r="D504" s="2" t="s">
        <v>27</v>
      </c>
      <c r="E504" s="2" t="s">
        <v>596</v>
      </c>
      <c r="F504" s="138">
        <v>46344.69</v>
      </c>
      <c r="G504" s="139">
        <v>60.13</v>
      </c>
      <c r="H504" s="139"/>
      <c r="I504" s="139"/>
      <c r="J504" s="139"/>
      <c r="K504" s="136">
        <v>46404.82</v>
      </c>
    </row>
    <row r="505" spans="1:11">
      <c r="A505" s="135"/>
      <c r="B505" s="2" t="s">
        <v>2720</v>
      </c>
      <c r="C505" s="2" t="s">
        <v>2719</v>
      </c>
      <c r="D505" s="2" t="s">
        <v>27</v>
      </c>
      <c r="E505" s="2" t="s">
        <v>28</v>
      </c>
      <c r="F505" s="138"/>
      <c r="G505" s="139"/>
      <c r="H505" s="139">
        <v>8826.18</v>
      </c>
      <c r="I505" s="139"/>
      <c r="J505" s="139"/>
      <c r="K505" s="136">
        <v>8826.18</v>
      </c>
    </row>
    <row r="506" spans="1:11">
      <c r="A506" s="135"/>
      <c r="B506" s="2" t="s">
        <v>1095</v>
      </c>
      <c r="C506" s="2" t="s">
        <v>1094</v>
      </c>
      <c r="D506" s="2" t="s">
        <v>27</v>
      </c>
      <c r="E506" s="2" t="s">
        <v>53</v>
      </c>
      <c r="F506" s="138">
        <v>1313.97</v>
      </c>
      <c r="G506" s="139"/>
      <c r="H506" s="139"/>
      <c r="I506" s="139"/>
      <c r="J506" s="139"/>
      <c r="K506" s="136">
        <v>1313.97</v>
      </c>
    </row>
    <row r="507" spans="1:11">
      <c r="A507" s="135"/>
      <c r="B507" s="2" t="s">
        <v>1092</v>
      </c>
      <c r="C507" s="2" t="s">
        <v>1091</v>
      </c>
      <c r="D507" s="2" t="s">
        <v>27</v>
      </c>
      <c r="E507" s="2" t="s">
        <v>53</v>
      </c>
      <c r="F507" s="138">
        <v>0</v>
      </c>
      <c r="G507" s="139"/>
      <c r="H507" s="139"/>
      <c r="I507" s="139"/>
      <c r="J507" s="139"/>
      <c r="K507" s="136">
        <v>0</v>
      </c>
    </row>
    <row r="508" spans="1:11">
      <c r="A508" s="2" t="s">
        <v>1097</v>
      </c>
      <c r="B508" s="2" t="s">
        <v>2722</v>
      </c>
      <c r="C508" s="2" t="s">
        <v>2721</v>
      </c>
      <c r="D508" s="2" t="s">
        <v>27</v>
      </c>
      <c r="E508" s="2" t="s">
        <v>28</v>
      </c>
      <c r="F508" s="138"/>
      <c r="G508" s="139"/>
      <c r="H508" s="139">
        <v>55137.1</v>
      </c>
      <c r="I508" s="139"/>
      <c r="J508" s="139"/>
      <c r="K508" s="136">
        <v>55137.1</v>
      </c>
    </row>
    <row r="509" spans="1:11">
      <c r="A509" s="135"/>
      <c r="B509" s="2" t="s">
        <v>3227</v>
      </c>
      <c r="C509" s="2" t="s">
        <v>3226</v>
      </c>
      <c r="D509" s="2" t="s">
        <v>27</v>
      </c>
      <c r="E509" s="2" t="s">
        <v>596</v>
      </c>
      <c r="F509" s="138"/>
      <c r="G509" s="139"/>
      <c r="H509" s="139"/>
      <c r="I509" s="139"/>
      <c r="J509" s="139">
        <v>6723.93</v>
      </c>
      <c r="K509" s="136">
        <v>6723.93</v>
      </c>
    </row>
    <row r="510" spans="1:11">
      <c r="A510" s="135"/>
      <c r="B510" s="2" t="s">
        <v>1099</v>
      </c>
      <c r="C510" s="2" t="s">
        <v>1098</v>
      </c>
      <c r="D510" s="2" t="s">
        <v>27</v>
      </c>
      <c r="E510" s="2" t="s">
        <v>596</v>
      </c>
      <c r="F510" s="138">
        <v>4154.87</v>
      </c>
      <c r="G510" s="139"/>
      <c r="H510" s="139"/>
      <c r="I510" s="139"/>
      <c r="J510" s="139"/>
      <c r="K510" s="136">
        <v>4154.87</v>
      </c>
    </row>
    <row r="511" spans="1:11">
      <c r="A511" s="135"/>
      <c r="B511" s="2" t="s">
        <v>2931</v>
      </c>
      <c r="C511" s="2" t="s">
        <v>2930</v>
      </c>
      <c r="D511" s="2" t="s">
        <v>27</v>
      </c>
      <c r="E511" s="2" t="s">
        <v>596</v>
      </c>
      <c r="F511" s="138"/>
      <c r="G511" s="139"/>
      <c r="H511" s="139"/>
      <c r="I511" s="139">
        <v>4040.01</v>
      </c>
      <c r="J511" s="139"/>
      <c r="K511" s="136">
        <v>4040.01</v>
      </c>
    </row>
    <row r="512" spans="1:11">
      <c r="A512" s="2" t="s">
        <v>1103</v>
      </c>
      <c r="B512" s="2" t="s">
        <v>2728</v>
      </c>
      <c r="C512" s="2" t="s">
        <v>2727</v>
      </c>
      <c r="D512" s="2" t="s">
        <v>27</v>
      </c>
      <c r="E512" s="2" t="s">
        <v>596</v>
      </c>
      <c r="F512" s="138"/>
      <c r="G512" s="139"/>
      <c r="H512" s="139">
        <v>19937.510000000002</v>
      </c>
      <c r="I512" s="139"/>
      <c r="J512" s="139"/>
      <c r="K512" s="136">
        <v>19937.510000000002</v>
      </c>
    </row>
    <row r="513" spans="1:11">
      <c r="A513" s="135"/>
      <c r="B513" s="2" t="s">
        <v>3230</v>
      </c>
      <c r="C513" s="2" t="s">
        <v>3229</v>
      </c>
      <c r="D513" s="2" t="s">
        <v>27</v>
      </c>
      <c r="E513" s="2" t="s">
        <v>596</v>
      </c>
      <c r="F513" s="138"/>
      <c r="G513" s="139"/>
      <c r="H513" s="139"/>
      <c r="I513" s="139"/>
      <c r="J513" s="139">
        <v>38732.619999999995</v>
      </c>
      <c r="K513" s="136">
        <v>38732.619999999995</v>
      </c>
    </row>
    <row r="514" spans="1:11">
      <c r="A514" s="135"/>
      <c r="B514" s="2" t="s">
        <v>2726</v>
      </c>
      <c r="C514" s="2" t="s">
        <v>2725</v>
      </c>
      <c r="D514" s="2" t="s">
        <v>27</v>
      </c>
      <c r="E514" s="2" t="s">
        <v>596</v>
      </c>
      <c r="F514" s="138"/>
      <c r="G514" s="139"/>
      <c r="H514" s="139">
        <v>3293.7</v>
      </c>
      <c r="I514" s="139"/>
      <c r="J514" s="139"/>
      <c r="K514" s="136">
        <v>3293.7</v>
      </c>
    </row>
    <row r="515" spans="1:11">
      <c r="A515" s="135"/>
      <c r="B515" s="2" t="s">
        <v>1105</v>
      </c>
      <c r="C515" s="2" t="s">
        <v>1104</v>
      </c>
      <c r="D515" s="2" t="s">
        <v>27</v>
      </c>
      <c r="E515" s="2" t="s">
        <v>596</v>
      </c>
      <c r="F515" s="138">
        <v>39248.94</v>
      </c>
      <c r="G515" s="139"/>
      <c r="H515" s="139"/>
      <c r="I515" s="139"/>
      <c r="J515" s="139"/>
      <c r="K515" s="136">
        <v>39248.94</v>
      </c>
    </row>
    <row r="516" spans="1:11">
      <c r="A516" s="2" t="s">
        <v>2933</v>
      </c>
      <c r="B516" s="2" t="s">
        <v>2938</v>
      </c>
      <c r="C516" s="2" t="s">
        <v>2937</v>
      </c>
      <c r="D516" s="2" t="s">
        <v>27</v>
      </c>
      <c r="E516" s="2" t="s">
        <v>596</v>
      </c>
      <c r="F516" s="138"/>
      <c r="G516" s="139"/>
      <c r="H516" s="139"/>
      <c r="I516" s="139">
        <v>46752.31</v>
      </c>
      <c r="J516" s="139"/>
      <c r="K516" s="136">
        <v>46752.31</v>
      </c>
    </row>
    <row r="517" spans="1:11">
      <c r="A517" s="135"/>
      <c r="B517" s="2" t="s">
        <v>2935</v>
      </c>
      <c r="C517" s="2" t="s">
        <v>2934</v>
      </c>
      <c r="D517" s="2" t="s">
        <v>27</v>
      </c>
      <c r="E517" s="2" t="s">
        <v>53</v>
      </c>
      <c r="F517" s="138"/>
      <c r="G517" s="139"/>
      <c r="H517" s="139"/>
      <c r="I517" s="139">
        <v>24421.14</v>
      </c>
      <c r="J517" s="139">
        <v>0</v>
      </c>
      <c r="K517" s="136">
        <v>24421.14</v>
      </c>
    </row>
    <row r="518" spans="1:11">
      <c r="A518" s="2" t="s">
        <v>2493</v>
      </c>
      <c r="B518" s="2" t="s">
        <v>2495</v>
      </c>
      <c r="C518" s="2" t="s">
        <v>2494</v>
      </c>
      <c r="D518" s="2" t="s">
        <v>27</v>
      </c>
      <c r="E518" s="2" t="s">
        <v>596</v>
      </c>
      <c r="F518" s="138"/>
      <c r="G518" s="139">
        <v>47995.51</v>
      </c>
      <c r="H518" s="139"/>
      <c r="I518" s="139"/>
      <c r="J518" s="139"/>
      <c r="K518" s="136">
        <v>47995.51</v>
      </c>
    </row>
    <row r="519" spans="1:11">
      <c r="A519" s="2" t="s">
        <v>2730</v>
      </c>
      <c r="B519" s="2" t="s">
        <v>2735</v>
      </c>
      <c r="C519" s="2" t="s">
        <v>2734</v>
      </c>
      <c r="D519" s="2" t="s">
        <v>27</v>
      </c>
      <c r="E519" s="2" t="s">
        <v>28</v>
      </c>
      <c r="F519" s="138"/>
      <c r="G519" s="139"/>
      <c r="H519" s="139">
        <v>11160.6</v>
      </c>
      <c r="I519" s="139"/>
      <c r="J519" s="139"/>
      <c r="K519" s="136">
        <v>11160.6</v>
      </c>
    </row>
    <row r="520" spans="1:11">
      <c r="A520" s="135"/>
      <c r="B520" s="2" t="s">
        <v>2732</v>
      </c>
      <c r="C520" s="2" t="s">
        <v>2731</v>
      </c>
      <c r="D520" s="2" t="s">
        <v>27</v>
      </c>
      <c r="E520" s="2" t="s">
        <v>596</v>
      </c>
      <c r="F520" s="138"/>
      <c r="G520" s="139"/>
      <c r="H520" s="139">
        <v>87053.77</v>
      </c>
      <c r="I520" s="139">
        <v>30389.11</v>
      </c>
      <c r="J520" s="139">
        <v>10376.130000000001</v>
      </c>
      <c r="K520" s="136">
        <v>127819.01000000001</v>
      </c>
    </row>
    <row r="521" spans="1:11">
      <c r="A521" s="2" t="s">
        <v>1108</v>
      </c>
      <c r="B521" s="2" t="s">
        <v>1110</v>
      </c>
      <c r="C521" s="2" t="s">
        <v>1109</v>
      </c>
      <c r="D521" s="2" t="s">
        <v>27</v>
      </c>
      <c r="E521" s="2" t="s">
        <v>28</v>
      </c>
      <c r="F521" s="138">
        <v>101120.34</v>
      </c>
      <c r="G521" s="139">
        <v>24520.36</v>
      </c>
      <c r="H521" s="139">
        <v>1256.26</v>
      </c>
      <c r="I521" s="139">
        <v>2417.7799999999997</v>
      </c>
      <c r="J521" s="139">
        <v>25028.100000000002</v>
      </c>
      <c r="K521" s="136">
        <v>154342.84</v>
      </c>
    </row>
    <row r="522" spans="1:11">
      <c r="A522" s="2" t="s">
        <v>1113</v>
      </c>
      <c r="B522" s="2" t="s">
        <v>1115</v>
      </c>
      <c r="C522" s="2" t="s">
        <v>1114</v>
      </c>
      <c r="D522" s="2" t="s">
        <v>27</v>
      </c>
      <c r="E522" s="2" t="s">
        <v>596</v>
      </c>
      <c r="F522" s="138">
        <v>2741.3</v>
      </c>
      <c r="G522" s="139"/>
      <c r="H522" s="139"/>
      <c r="I522" s="139"/>
      <c r="J522" s="139"/>
      <c r="K522" s="136">
        <v>2741.3</v>
      </c>
    </row>
    <row r="523" spans="1:11">
      <c r="A523" s="135"/>
      <c r="B523" s="2" t="s">
        <v>1126</v>
      </c>
      <c r="C523" s="2" t="s">
        <v>1125</v>
      </c>
      <c r="D523" s="2" t="s">
        <v>27</v>
      </c>
      <c r="E523" s="2" t="s">
        <v>596</v>
      </c>
      <c r="F523" s="138">
        <v>326545.02</v>
      </c>
      <c r="G523" s="139">
        <v>-107214</v>
      </c>
      <c r="H523" s="139"/>
      <c r="I523" s="139"/>
      <c r="J523" s="139"/>
      <c r="K523" s="136">
        <v>219331.02000000002</v>
      </c>
    </row>
    <row r="524" spans="1:11">
      <c r="A524" s="135"/>
      <c r="B524" s="2" t="s">
        <v>1128</v>
      </c>
      <c r="C524" s="2" t="s">
        <v>1127</v>
      </c>
      <c r="D524" s="2" t="s">
        <v>213</v>
      </c>
      <c r="E524" s="2" t="s">
        <v>1122</v>
      </c>
      <c r="F524" s="138">
        <v>62753.89</v>
      </c>
      <c r="G524" s="139"/>
      <c r="H524" s="139"/>
      <c r="I524" s="139"/>
      <c r="J524" s="139"/>
      <c r="K524" s="136">
        <v>62753.89</v>
      </c>
    </row>
    <row r="525" spans="1:11">
      <c r="A525" s="135"/>
      <c r="B525" s="2" t="s">
        <v>2499</v>
      </c>
      <c r="C525" s="2" t="s">
        <v>2498</v>
      </c>
      <c r="D525" s="2" t="s">
        <v>1131</v>
      </c>
      <c r="E525" s="2" t="s">
        <v>1122</v>
      </c>
      <c r="F525" s="138"/>
      <c r="G525" s="139">
        <v>0</v>
      </c>
      <c r="H525" s="139"/>
      <c r="I525" s="139"/>
      <c r="J525" s="139"/>
      <c r="K525" s="136">
        <v>0</v>
      </c>
    </row>
    <row r="526" spans="1:11">
      <c r="A526" s="135"/>
      <c r="B526" s="2" t="s">
        <v>2501</v>
      </c>
      <c r="C526" s="2" t="s">
        <v>2500</v>
      </c>
      <c r="D526" s="2" t="s">
        <v>1131</v>
      </c>
      <c r="E526" s="2" t="s">
        <v>1122</v>
      </c>
      <c r="F526" s="138"/>
      <c r="G526" s="139">
        <v>0</v>
      </c>
      <c r="H526" s="139"/>
      <c r="I526" s="139"/>
      <c r="J526" s="139"/>
      <c r="K526" s="136">
        <v>0</v>
      </c>
    </row>
    <row r="527" spans="1:11">
      <c r="A527" s="135"/>
      <c r="B527" s="2" t="s">
        <v>1137</v>
      </c>
      <c r="C527" s="2" t="s">
        <v>1136</v>
      </c>
      <c r="D527" s="2" t="s">
        <v>1131</v>
      </c>
      <c r="E527" s="2" t="s">
        <v>1122</v>
      </c>
      <c r="F527" s="138">
        <v>185209.85</v>
      </c>
      <c r="G527" s="139">
        <v>-60056.450000000004</v>
      </c>
      <c r="H527" s="139">
        <v>115.85000000000001</v>
      </c>
      <c r="I527" s="139"/>
      <c r="J527" s="139"/>
      <c r="K527" s="136">
        <v>125269.25</v>
      </c>
    </row>
    <row r="528" spans="1:11">
      <c r="A528" s="135"/>
      <c r="B528" s="2" t="s">
        <v>1134</v>
      </c>
      <c r="C528" s="2" t="s">
        <v>1133</v>
      </c>
      <c r="D528" s="2" t="s">
        <v>1131</v>
      </c>
      <c r="E528" s="2" t="s">
        <v>1122</v>
      </c>
      <c r="F528" s="138">
        <v>85902.35</v>
      </c>
      <c r="G528" s="139">
        <v>4156.3</v>
      </c>
      <c r="H528" s="139"/>
      <c r="I528" s="139"/>
      <c r="J528" s="139"/>
      <c r="K528" s="136">
        <v>90058.650000000009</v>
      </c>
    </row>
    <row r="529" spans="1:11">
      <c r="A529" s="135"/>
      <c r="B529" s="2" t="s">
        <v>1121</v>
      </c>
      <c r="C529" s="2" t="s">
        <v>1120</v>
      </c>
      <c r="D529" s="2" t="s">
        <v>213</v>
      </c>
      <c r="E529" s="2" t="s">
        <v>1122</v>
      </c>
      <c r="F529" s="138">
        <v>126999.29000000001</v>
      </c>
      <c r="G529" s="139">
        <v>8047.97</v>
      </c>
      <c r="H529" s="139">
        <v>912.44</v>
      </c>
      <c r="I529" s="139"/>
      <c r="J529" s="139"/>
      <c r="K529" s="136">
        <v>135959.70000000001</v>
      </c>
    </row>
    <row r="530" spans="1:11">
      <c r="A530" s="135"/>
      <c r="B530" s="2" t="s">
        <v>1130</v>
      </c>
      <c r="C530" s="2" t="s">
        <v>1129</v>
      </c>
      <c r="D530" s="2" t="s">
        <v>1131</v>
      </c>
      <c r="E530" s="2" t="s">
        <v>1122</v>
      </c>
      <c r="F530" s="138">
        <v>46204.2</v>
      </c>
      <c r="G530" s="139">
        <v>712.69</v>
      </c>
      <c r="H530" s="139"/>
      <c r="I530" s="139"/>
      <c r="J530" s="139"/>
      <c r="K530" s="136">
        <v>46916.89</v>
      </c>
    </row>
    <row r="531" spans="1:11">
      <c r="A531" s="135"/>
      <c r="B531" s="2" t="s">
        <v>3232</v>
      </c>
      <c r="C531" s="2" t="s">
        <v>3231</v>
      </c>
      <c r="D531" s="2" t="s">
        <v>1131</v>
      </c>
      <c r="E531" s="2" t="s">
        <v>1122</v>
      </c>
      <c r="F531" s="138"/>
      <c r="G531" s="139"/>
      <c r="H531" s="139"/>
      <c r="I531" s="139"/>
      <c r="J531" s="139">
        <v>5948.03</v>
      </c>
      <c r="K531" s="136">
        <v>5948.03</v>
      </c>
    </row>
    <row r="532" spans="1:11">
      <c r="A532" s="135"/>
      <c r="B532" s="2" t="s">
        <v>3234</v>
      </c>
      <c r="C532" s="2" t="s">
        <v>3233</v>
      </c>
      <c r="D532" s="2" t="s">
        <v>1131</v>
      </c>
      <c r="E532" s="2" t="s">
        <v>1122</v>
      </c>
      <c r="F532" s="138"/>
      <c r="G532" s="139"/>
      <c r="H532" s="139"/>
      <c r="I532" s="139"/>
      <c r="J532" s="139">
        <v>2607.1</v>
      </c>
      <c r="K532" s="136">
        <v>2607.1</v>
      </c>
    </row>
    <row r="533" spans="1:11">
      <c r="A533" s="2" t="s">
        <v>2737</v>
      </c>
      <c r="B533" s="2" t="s">
        <v>2739</v>
      </c>
      <c r="C533" s="2" t="s">
        <v>2738</v>
      </c>
      <c r="D533" s="2" t="s">
        <v>27</v>
      </c>
      <c r="E533" s="2" t="s">
        <v>28</v>
      </c>
      <c r="F533" s="138"/>
      <c r="G533" s="139"/>
      <c r="H533" s="139">
        <v>322213.27</v>
      </c>
      <c r="I533" s="139"/>
      <c r="J533" s="139"/>
      <c r="K533" s="136">
        <v>322213.27</v>
      </c>
    </row>
    <row r="534" spans="1:11">
      <c r="A534" s="135"/>
      <c r="B534" s="2" t="s">
        <v>2742</v>
      </c>
      <c r="C534" s="2" t="s">
        <v>2741</v>
      </c>
      <c r="D534" s="2" t="s">
        <v>27</v>
      </c>
      <c r="E534" s="2" t="s">
        <v>596</v>
      </c>
      <c r="F534" s="138"/>
      <c r="G534" s="139"/>
      <c r="H534" s="139">
        <v>13605.800000000001</v>
      </c>
      <c r="I534" s="139"/>
      <c r="J534" s="139"/>
      <c r="K534" s="136">
        <v>13605.800000000001</v>
      </c>
    </row>
    <row r="535" spans="1:11">
      <c r="A535" s="2" t="s">
        <v>2503</v>
      </c>
      <c r="B535" s="2" t="s">
        <v>2505</v>
      </c>
      <c r="C535" s="2" t="s">
        <v>2504</v>
      </c>
      <c r="D535" s="2" t="s">
        <v>27</v>
      </c>
      <c r="E535" s="2" t="s">
        <v>596</v>
      </c>
      <c r="F535" s="138"/>
      <c r="G535" s="139">
        <v>89.539999999999992</v>
      </c>
      <c r="H535" s="139"/>
      <c r="I535" s="139"/>
      <c r="J535" s="139"/>
      <c r="K535" s="136">
        <v>89.539999999999992</v>
      </c>
    </row>
    <row r="536" spans="1:11">
      <c r="A536" s="135"/>
      <c r="B536" s="2" t="s">
        <v>2745</v>
      </c>
      <c r="C536" s="2" t="s">
        <v>2744</v>
      </c>
      <c r="D536" s="2" t="s">
        <v>27</v>
      </c>
      <c r="E536" s="2" t="s">
        <v>28</v>
      </c>
      <c r="F536" s="138"/>
      <c r="G536" s="139"/>
      <c r="H536" s="139">
        <v>-0.01</v>
      </c>
      <c r="I536" s="139"/>
      <c r="J536" s="139"/>
      <c r="K536" s="136">
        <v>-0.01</v>
      </c>
    </row>
    <row r="537" spans="1:11">
      <c r="A537" s="2" t="s">
        <v>1139</v>
      </c>
      <c r="B537" s="2" t="s">
        <v>1149</v>
      </c>
      <c r="C537" s="2" t="s">
        <v>1148</v>
      </c>
      <c r="D537" s="2" t="s">
        <v>27</v>
      </c>
      <c r="E537" s="2" t="s">
        <v>28</v>
      </c>
      <c r="F537" s="138">
        <v>52870.14</v>
      </c>
      <c r="G537" s="139">
        <v>10565.710000000001</v>
      </c>
      <c r="H537" s="139">
        <v>96.990000000000009</v>
      </c>
      <c r="I537" s="139"/>
      <c r="J537" s="139"/>
      <c r="K537" s="136">
        <v>63532.84</v>
      </c>
    </row>
    <row r="538" spans="1:11">
      <c r="A538" s="135"/>
      <c r="B538" s="2" t="s">
        <v>1147</v>
      </c>
      <c r="C538" s="2" t="s">
        <v>1146</v>
      </c>
      <c r="D538" s="2" t="s">
        <v>27</v>
      </c>
      <c r="E538" s="2" t="s">
        <v>596</v>
      </c>
      <c r="F538" s="138">
        <v>34754.44</v>
      </c>
      <c r="G538" s="139">
        <v>2627.2400000000002</v>
      </c>
      <c r="H538" s="139">
        <v>247.79</v>
      </c>
      <c r="I538" s="139"/>
      <c r="J538" s="139"/>
      <c r="K538" s="136">
        <v>37629.47</v>
      </c>
    </row>
    <row r="539" spans="1:11">
      <c r="A539" s="135"/>
      <c r="B539" s="2" t="s">
        <v>1145</v>
      </c>
      <c r="C539" s="2" t="s">
        <v>1144</v>
      </c>
      <c r="D539" s="2" t="s">
        <v>27</v>
      </c>
      <c r="E539" s="2" t="s">
        <v>596</v>
      </c>
      <c r="F539" s="138">
        <v>3948.7000000000003</v>
      </c>
      <c r="G539" s="139"/>
      <c r="H539" s="139">
        <v>1924.99</v>
      </c>
      <c r="I539" s="139"/>
      <c r="J539" s="139"/>
      <c r="K539" s="136">
        <v>5873.6900000000005</v>
      </c>
    </row>
    <row r="540" spans="1:11">
      <c r="A540" s="135"/>
      <c r="B540" s="2" t="s">
        <v>1141</v>
      </c>
      <c r="C540" s="2" t="s">
        <v>1140</v>
      </c>
      <c r="D540" s="2" t="s">
        <v>27</v>
      </c>
      <c r="E540" s="2" t="s">
        <v>53</v>
      </c>
      <c r="F540" s="138">
        <v>17850.78</v>
      </c>
      <c r="G540" s="139">
        <v>2038.42</v>
      </c>
      <c r="H540" s="139">
        <v>1993.71</v>
      </c>
      <c r="I540" s="139">
        <v>37.340000000000003</v>
      </c>
      <c r="J540" s="139">
        <v>301.20999999999998</v>
      </c>
      <c r="K540" s="136">
        <v>22221.459999999995</v>
      </c>
    </row>
    <row r="541" spans="1:11">
      <c r="A541" s="2" t="s">
        <v>2747</v>
      </c>
      <c r="B541" s="2" t="s">
        <v>2749</v>
      </c>
      <c r="C541" s="2" t="s">
        <v>2748</v>
      </c>
      <c r="D541" s="2" t="s">
        <v>27</v>
      </c>
      <c r="E541" s="2" t="s">
        <v>53</v>
      </c>
      <c r="F541" s="138"/>
      <c r="G541" s="139"/>
      <c r="H541" s="139">
        <v>15126.03</v>
      </c>
      <c r="I541" s="139">
        <v>99.490000000000009</v>
      </c>
      <c r="J541" s="139"/>
      <c r="K541" s="136">
        <v>15225.52</v>
      </c>
    </row>
    <row r="542" spans="1:11">
      <c r="A542" s="2" t="s">
        <v>1152</v>
      </c>
      <c r="B542" s="2" t="s">
        <v>1179</v>
      </c>
      <c r="C542" s="2" t="s">
        <v>1178</v>
      </c>
      <c r="D542" s="2" t="s">
        <v>27</v>
      </c>
      <c r="E542" s="2" t="s">
        <v>28</v>
      </c>
      <c r="F542" s="138">
        <v>17786.73</v>
      </c>
      <c r="G542" s="139">
        <v>1375.3500000000001</v>
      </c>
      <c r="H542" s="139"/>
      <c r="I542" s="139"/>
      <c r="J542" s="139"/>
      <c r="K542" s="136">
        <v>19162.079999999998</v>
      </c>
    </row>
    <row r="543" spans="1:11">
      <c r="A543" s="135"/>
      <c r="B543" s="2" t="s">
        <v>1183</v>
      </c>
      <c r="C543" s="2" t="s">
        <v>1182</v>
      </c>
      <c r="D543" s="2" t="s">
        <v>27</v>
      </c>
      <c r="E543" s="2" t="s">
        <v>28</v>
      </c>
      <c r="F543" s="138">
        <v>8817.130000000001</v>
      </c>
      <c r="G543" s="139">
        <v>113.21000000000001</v>
      </c>
      <c r="H543" s="139"/>
      <c r="I543" s="139"/>
      <c r="J543" s="139"/>
      <c r="K543" s="136">
        <v>8930.34</v>
      </c>
    </row>
    <row r="544" spans="1:11">
      <c r="A544" s="135"/>
      <c r="B544" s="2" t="s">
        <v>1161</v>
      </c>
      <c r="C544" s="2" t="s">
        <v>1160</v>
      </c>
      <c r="D544" s="2" t="s">
        <v>27</v>
      </c>
      <c r="E544" s="2" t="s">
        <v>53</v>
      </c>
      <c r="F544" s="138">
        <v>6046.59</v>
      </c>
      <c r="G544" s="139">
        <v>115.3</v>
      </c>
      <c r="H544" s="139"/>
      <c r="I544" s="139"/>
      <c r="J544" s="139"/>
      <c r="K544" s="136">
        <v>6161.89</v>
      </c>
    </row>
    <row r="545" spans="1:11">
      <c r="A545" s="135"/>
      <c r="B545" s="2" t="s">
        <v>1171</v>
      </c>
      <c r="C545" s="2" t="s">
        <v>1170</v>
      </c>
      <c r="D545" s="2" t="s">
        <v>27</v>
      </c>
      <c r="E545" s="2" t="s">
        <v>53</v>
      </c>
      <c r="F545" s="138">
        <v>83435.59</v>
      </c>
      <c r="G545" s="139">
        <v>-5470.02</v>
      </c>
      <c r="H545" s="139"/>
      <c r="I545" s="139"/>
      <c r="J545" s="139"/>
      <c r="K545" s="136">
        <v>77965.569999999992</v>
      </c>
    </row>
    <row r="546" spans="1:11">
      <c r="A546" s="135"/>
      <c r="B546" s="2" t="s">
        <v>1188</v>
      </c>
      <c r="C546" s="2" t="s">
        <v>1187</v>
      </c>
      <c r="D546" s="2" t="s">
        <v>27</v>
      </c>
      <c r="E546" s="2" t="s">
        <v>596</v>
      </c>
      <c r="F546" s="138">
        <v>23558.71</v>
      </c>
      <c r="G546" s="139">
        <v>1269.76</v>
      </c>
      <c r="H546" s="139"/>
      <c r="I546" s="139"/>
      <c r="J546" s="139"/>
      <c r="K546" s="136">
        <v>24828.469999999998</v>
      </c>
    </row>
    <row r="547" spans="1:11">
      <c r="A547" s="135"/>
      <c r="B547" s="2" t="s">
        <v>1154</v>
      </c>
      <c r="C547" s="2" t="s">
        <v>1153</v>
      </c>
      <c r="D547" s="2" t="s">
        <v>27</v>
      </c>
      <c r="E547" s="2" t="s">
        <v>596</v>
      </c>
      <c r="F547" s="138">
        <v>28874.260000000002</v>
      </c>
      <c r="G547" s="139">
        <v>634.89</v>
      </c>
      <c r="H547" s="139"/>
      <c r="I547" s="139"/>
      <c r="J547" s="139"/>
      <c r="K547" s="136">
        <v>29509.15</v>
      </c>
    </row>
    <row r="548" spans="1:11">
      <c r="A548" s="135"/>
      <c r="B548" s="2" t="s">
        <v>1174</v>
      </c>
      <c r="C548" s="2" t="s">
        <v>1173</v>
      </c>
      <c r="D548" s="2" t="s">
        <v>27</v>
      </c>
      <c r="E548" s="2" t="s">
        <v>596</v>
      </c>
      <c r="F548" s="138">
        <v>7213.47</v>
      </c>
      <c r="G548" s="139"/>
      <c r="H548" s="139"/>
      <c r="I548" s="139"/>
      <c r="J548" s="139"/>
      <c r="K548" s="136">
        <v>7213.47</v>
      </c>
    </row>
    <row r="549" spans="1:11">
      <c r="A549" s="135"/>
      <c r="B549" s="2" t="s">
        <v>1185</v>
      </c>
      <c r="C549" s="2" t="s">
        <v>1184</v>
      </c>
      <c r="D549" s="2" t="s">
        <v>27</v>
      </c>
      <c r="E549" s="2" t="s">
        <v>596</v>
      </c>
      <c r="F549" s="138">
        <v>110771.48</v>
      </c>
      <c r="G549" s="139">
        <v>1663.23</v>
      </c>
      <c r="H549" s="139">
        <v>17367.64</v>
      </c>
      <c r="I549" s="139">
        <v>5644.66</v>
      </c>
      <c r="J549" s="139">
        <v>940.85</v>
      </c>
      <c r="K549" s="136">
        <v>136387.85999999999</v>
      </c>
    </row>
    <row r="550" spans="1:11">
      <c r="A550" s="135"/>
      <c r="B550" s="2" t="s">
        <v>1166</v>
      </c>
      <c r="C550" s="2" t="s">
        <v>1165</v>
      </c>
      <c r="D550" s="2" t="s">
        <v>27</v>
      </c>
      <c r="E550" s="2" t="s">
        <v>596</v>
      </c>
      <c r="F550" s="138">
        <v>18011.37</v>
      </c>
      <c r="G550" s="139">
        <v>51.76</v>
      </c>
      <c r="H550" s="139"/>
      <c r="I550" s="139"/>
      <c r="J550" s="139"/>
      <c r="K550" s="136">
        <v>18063.129999999997</v>
      </c>
    </row>
    <row r="551" spans="1:11">
      <c r="A551" s="2" t="s">
        <v>1190</v>
      </c>
      <c r="B551" s="2" t="s">
        <v>1192</v>
      </c>
      <c r="C551" s="2" t="s">
        <v>1191</v>
      </c>
      <c r="D551" s="2" t="s">
        <v>27</v>
      </c>
      <c r="E551" s="2" t="s">
        <v>596</v>
      </c>
      <c r="F551" s="138">
        <v>144941.76999999999</v>
      </c>
      <c r="G551" s="139">
        <v>57.47</v>
      </c>
      <c r="H551" s="139"/>
      <c r="I551" s="139"/>
      <c r="J551" s="139"/>
      <c r="K551" s="136">
        <v>144999.24</v>
      </c>
    </row>
    <row r="552" spans="1:11">
      <c r="A552" s="135"/>
      <c r="B552" s="2" t="s">
        <v>2942</v>
      </c>
      <c r="C552" s="2" t="s">
        <v>2941</v>
      </c>
      <c r="D552" s="2" t="s">
        <v>27</v>
      </c>
      <c r="E552" s="2" t="s">
        <v>596</v>
      </c>
      <c r="F552" s="138"/>
      <c r="G552" s="139"/>
      <c r="H552" s="139"/>
      <c r="I552" s="139">
        <v>26713.37</v>
      </c>
      <c r="J552" s="139"/>
      <c r="K552" s="136">
        <v>26713.37</v>
      </c>
    </row>
    <row r="553" spans="1:11">
      <c r="A553" s="2" t="s">
        <v>2753</v>
      </c>
      <c r="B553" s="2" t="s">
        <v>2755</v>
      </c>
      <c r="C553" s="2" t="s">
        <v>2754</v>
      </c>
      <c r="D553" s="2" t="s">
        <v>27</v>
      </c>
      <c r="E553" s="2" t="s">
        <v>596</v>
      </c>
      <c r="F553" s="138"/>
      <c r="G553" s="139"/>
      <c r="H553" s="139">
        <v>28870.28</v>
      </c>
      <c r="I553" s="139"/>
      <c r="J553" s="139"/>
      <c r="K553" s="136">
        <v>28870.28</v>
      </c>
    </row>
    <row r="554" spans="1:11">
      <c r="A554" s="135"/>
      <c r="B554" s="2" t="s">
        <v>2944</v>
      </c>
      <c r="C554" s="2" t="s">
        <v>2943</v>
      </c>
      <c r="D554" s="2" t="s">
        <v>27</v>
      </c>
      <c r="E554" s="2" t="s">
        <v>596</v>
      </c>
      <c r="F554" s="138"/>
      <c r="G554" s="139"/>
      <c r="H554" s="139"/>
      <c r="I554" s="139">
        <v>2764.85</v>
      </c>
      <c r="J554" s="139"/>
      <c r="K554" s="136">
        <v>2764.85</v>
      </c>
    </row>
    <row r="555" spans="1:11">
      <c r="A555" s="135"/>
      <c r="B555" s="2" t="s">
        <v>2947</v>
      </c>
      <c r="C555" s="2" t="s">
        <v>2946</v>
      </c>
      <c r="D555" s="2" t="s">
        <v>27</v>
      </c>
      <c r="E555" s="2" t="s">
        <v>596</v>
      </c>
      <c r="F555" s="138"/>
      <c r="G555" s="139"/>
      <c r="H555" s="139"/>
      <c r="I555" s="139">
        <v>2446.89</v>
      </c>
      <c r="J555" s="139"/>
      <c r="K555" s="136">
        <v>2446.89</v>
      </c>
    </row>
    <row r="556" spans="1:11">
      <c r="A556" s="2" t="s">
        <v>1198</v>
      </c>
      <c r="B556" s="2" t="s">
        <v>1200</v>
      </c>
      <c r="C556" s="2" t="s">
        <v>1199</v>
      </c>
      <c r="D556" s="2" t="s">
        <v>27</v>
      </c>
      <c r="E556" s="2" t="s">
        <v>28</v>
      </c>
      <c r="F556" s="138">
        <v>916.2</v>
      </c>
      <c r="G556" s="139">
        <v>1.3642420526593924E-12</v>
      </c>
      <c r="H556" s="139"/>
      <c r="I556" s="139"/>
      <c r="J556" s="139"/>
      <c r="K556" s="136">
        <v>916.20000000000141</v>
      </c>
    </row>
    <row r="557" spans="1:11">
      <c r="A557" s="135"/>
      <c r="B557" s="2" t="s">
        <v>2950</v>
      </c>
      <c r="C557" s="2" t="s">
        <v>2949</v>
      </c>
      <c r="D557" s="2" t="s">
        <v>27</v>
      </c>
      <c r="E557" s="2" t="s">
        <v>28</v>
      </c>
      <c r="F557" s="138"/>
      <c r="G557" s="139"/>
      <c r="H557" s="139"/>
      <c r="I557" s="139">
        <v>-7.2759576141834259E-11</v>
      </c>
      <c r="J557" s="139"/>
      <c r="K557" s="136">
        <v>-7.2759576141834259E-11</v>
      </c>
    </row>
    <row r="558" spans="1:11">
      <c r="A558" s="135"/>
      <c r="B558" s="2" t="s">
        <v>3237</v>
      </c>
      <c r="C558" s="2" t="s">
        <v>3236</v>
      </c>
      <c r="D558" s="2" t="s">
        <v>27</v>
      </c>
      <c r="E558" s="2" t="s">
        <v>28</v>
      </c>
      <c r="F558" s="138"/>
      <c r="G558" s="139"/>
      <c r="H558" s="139"/>
      <c r="I558" s="139"/>
      <c r="J558" s="139">
        <v>157904.46000000002</v>
      </c>
      <c r="K558" s="136">
        <v>157904.46000000002</v>
      </c>
    </row>
    <row r="559" spans="1:11">
      <c r="A559" s="135"/>
      <c r="B559" s="2" t="s">
        <v>1207</v>
      </c>
      <c r="C559" s="2" t="s">
        <v>1206</v>
      </c>
      <c r="D559" s="2" t="s">
        <v>27</v>
      </c>
      <c r="E559" s="2" t="s">
        <v>53</v>
      </c>
      <c r="F559" s="138">
        <v>457487.43000000005</v>
      </c>
      <c r="G559" s="139">
        <v>9878.35</v>
      </c>
      <c r="H559" s="139">
        <v>74.89</v>
      </c>
      <c r="I559" s="139">
        <v>402.33000000000004</v>
      </c>
      <c r="J559" s="139">
        <v>620.40000000000009</v>
      </c>
      <c r="K559" s="136">
        <v>468463.40000000008</v>
      </c>
    </row>
    <row r="560" spans="1:11">
      <c r="A560" s="135"/>
      <c r="B560" s="2" t="s">
        <v>1204</v>
      </c>
      <c r="C560" s="2" t="s">
        <v>1203</v>
      </c>
      <c r="D560" s="2" t="s">
        <v>27</v>
      </c>
      <c r="E560" s="2" t="s">
        <v>53</v>
      </c>
      <c r="F560" s="138">
        <v>6489.59</v>
      </c>
      <c r="G560" s="139">
        <v>-1.8189894035458565E-12</v>
      </c>
      <c r="H560" s="139"/>
      <c r="I560" s="139"/>
      <c r="J560" s="139"/>
      <c r="K560" s="136">
        <v>6489.5899999999983</v>
      </c>
    </row>
    <row r="561" spans="1:11">
      <c r="A561" s="2" t="s">
        <v>1209</v>
      </c>
      <c r="B561" s="2" t="s">
        <v>1211</v>
      </c>
      <c r="C561" s="2" t="s">
        <v>1210</v>
      </c>
      <c r="D561" s="2" t="s">
        <v>27</v>
      </c>
      <c r="E561" s="2" t="s">
        <v>28</v>
      </c>
      <c r="F561" s="138">
        <v>1371.39</v>
      </c>
      <c r="G561" s="139">
        <v>3199.06</v>
      </c>
      <c r="H561" s="139"/>
      <c r="I561" s="139">
        <v>52421.799999999996</v>
      </c>
      <c r="J561" s="139"/>
      <c r="K561" s="136">
        <v>56992.249999999993</v>
      </c>
    </row>
    <row r="562" spans="1:11">
      <c r="A562" s="2" t="s">
        <v>2952</v>
      </c>
      <c r="B562" s="2" t="s">
        <v>2954</v>
      </c>
      <c r="C562" s="2" t="s">
        <v>2953</v>
      </c>
      <c r="D562" s="2" t="s">
        <v>27</v>
      </c>
      <c r="E562" s="2" t="s">
        <v>596</v>
      </c>
      <c r="F562" s="138"/>
      <c r="G562" s="139"/>
      <c r="H562" s="139"/>
      <c r="I562" s="139">
        <v>698723.65</v>
      </c>
      <c r="J562" s="139"/>
      <c r="K562" s="136">
        <v>698723.65</v>
      </c>
    </row>
    <row r="563" spans="1:11">
      <c r="A563" s="2" t="s">
        <v>1214</v>
      </c>
      <c r="B563" s="2" t="s">
        <v>2759</v>
      </c>
      <c r="C563" s="2" t="s">
        <v>2758</v>
      </c>
      <c r="D563" s="2" t="s">
        <v>27</v>
      </c>
      <c r="E563" s="2" t="s">
        <v>28</v>
      </c>
      <c r="F563" s="138"/>
      <c r="G563" s="139"/>
      <c r="H563" s="139">
        <v>242257.83000000002</v>
      </c>
      <c r="I563" s="139"/>
      <c r="J563" s="139"/>
      <c r="K563" s="136">
        <v>242257.83000000002</v>
      </c>
    </row>
    <row r="564" spans="1:11">
      <c r="A564" s="135"/>
      <c r="B564" s="2" t="s">
        <v>1223</v>
      </c>
      <c r="C564" s="2" t="s">
        <v>1222</v>
      </c>
      <c r="D564" s="2" t="s">
        <v>27</v>
      </c>
      <c r="E564" s="2" t="s">
        <v>28</v>
      </c>
      <c r="F564" s="138">
        <v>1168.92</v>
      </c>
      <c r="G564" s="139"/>
      <c r="H564" s="139"/>
      <c r="I564" s="139"/>
      <c r="J564" s="139"/>
      <c r="K564" s="136">
        <v>1168.92</v>
      </c>
    </row>
    <row r="565" spans="1:11">
      <c r="A565" s="135"/>
      <c r="B565" s="2" t="s">
        <v>1216</v>
      </c>
      <c r="C565" s="2" t="s">
        <v>1215</v>
      </c>
      <c r="D565" s="2" t="s">
        <v>27</v>
      </c>
      <c r="E565" s="2" t="s">
        <v>596</v>
      </c>
      <c r="F565" s="138">
        <v>1067.8499999999999</v>
      </c>
      <c r="G565" s="139"/>
      <c r="H565" s="139"/>
      <c r="I565" s="139"/>
      <c r="J565" s="139"/>
      <c r="K565" s="136">
        <v>1067.8499999999999</v>
      </c>
    </row>
    <row r="566" spans="1:11">
      <c r="A566" s="135"/>
      <c r="B566" s="2" t="s">
        <v>3242</v>
      </c>
      <c r="C566" s="2" t="s">
        <v>3241</v>
      </c>
      <c r="D566" s="2" t="s">
        <v>27</v>
      </c>
      <c r="E566" s="2" t="s">
        <v>596</v>
      </c>
      <c r="F566" s="138"/>
      <c r="G566" s="139"/>
      <c r="H566" s="139"/>
      <c r="I566" s="139"/>
      <c r="J566" s="139">
        <v>15405.24</v>
      </c>
      <c r="K566" s="136">
        <v>15405.24</v>
      </c>
    </row>
    <row r="567" spans="1:11">
      <c r="A567" s="135"/>
      <c r="B567" s="2" t="s">
        <v>1220</v>
      </c>
      <c r="C567" s="2" t="s">
        <v>1219</v>
      </c>
      <c r="D567" s="2" t="s">
        <v>27</v>
      </c>
      <c r="E567" s="2" t="s">
        <v>53</v>
      </c>
      <c r="F567" s="138">
        <v>1845.91</v>
      </c>
      <c r="G567" s="139"/>
      <c r="H567" s="139"/>
      <c r="I567" s="139"/>
      <c r="J567" s="139">
        <v>0</v>
      </c>
      <c r="K567" s="136">
        <v>1845.91</v>
      </c>
    </row>
    <row r="568" spans="1:11">
      <c r="A568" s="135"/>
      <c r="B568" s="2" t="s">
        <v>3239</v>
      </c>
      <c r="C568" s="2" t="s">
        <v>3238</v>
      </c>
      <c r="D568" s="2" t="s">
        <v>27</v>
      </c>
      <c r="E568" s="2" t="s">
        <v>596</v>
      </c>
      <c r="F568" s="138"/>
      <c r="G568" s="139"/>
      <c r="H568" s="139"/>
      <c r="I568" s="139"/>
      <c r="J568" s="139">
        <v>2013.49</v>
      </c>
      <c r="K568" s="136">
        <v>2013.49</v>
      </c>
    </row>
    <row r="569" spans="1:11">
      <c r="A569" s="135"/>
      <c r="B569" s="2" t="s">
        <v>2958</v>
      </c>
      <c r="C569" s="2" t="s">
        <v>2957</v>
      </c>
      <c r="D569" s="2" t="s">
        <v>27</v>
      </c>
      <c r="E569" s="2" t="s">
        <v>53</v>
      </c>
      <c r="F569" s="138"/>
      <c r="G569" s="139"/>
      <c r="H569" s="139"/>
      <c r="I569" s="139">
        <v>21988.670000000002</v>
      </c>
      <c r="J569" s="139"/>
      <c r="K569" s="136">
        <v>21988.670000000002</v>
      </c>
    </row>
    <row r="570" spans="1:11">
      <c r="A570" s="135"/>
      <c r="B570" s="2" t="s">
        <v>2960</v>
      </c>
      <c r="C570" s="2" t="s">
        <v>2959</v>
      </c>
      <c r="D570" s="2" t="s">
        <v>27</v>
      </c>
      <c r="E570" s="2" t="s">
        <v>53</v>
      </c>
      <c r="F570" s="138"/>
      <c r="G570" s="139"/>
      <c r="H570" s="139"/>
      <c r="I570" s="139">
        <v>25767.84</v>
      </c>
      <c r="J570" s="139"/>
      <c r="K570" s="136">
        <v>25767.84</v>
      </c>
    </row>
    <row r="571" spans="1:11">
      <c r="A571" s="2" t="s">
        <v>1225</v>
      </c>
      <c r="B571" s="2" t="s">
        <v>1227</v>
      </c>
      <c r="C571" s="2" t="s">
        <v>1226</v>
      </c>
      <c r="D571" s="2" t="s">
        <v>27</v>
      </c>
      <c r="E571" s="2" t="s">
        <v>596</v>
      </c>
      <c r="F571" s="138">
        <v>2285424.21</v>
      </c>
      <c r="G571" s="139">
        <v>145.57</v>
      </c>
      <c r="H571" s="139"/>
      <c r="I571" s="139"/>
      <c r="J571" s="139"/>
      <c r="K571" s="136">
        <v>2285569.7799999998</v>
      </c>
    </row>
    <row r="572" spans="1:11">
      <c r="A572" s="2" t="s">
        <v>1230</v>
      </c>
      <c r="B572" s="2" t="s">
        <v>1242</v>
      </c>
      <c r="C572" s="2" t="s">
        <v>1241</v>
      </c>
      <c r="D572" s="2" t="s">
        <v>27</v>
      </c>
      <c r="E572" s="2" t="s">
        <v>28</v>
      </c>
      <c r="F572" s="138">
        <v>286449.56999999983</v>
      </c>
      <c r="G572" s="139">
        <v>247618.37</v>
      </c>
      <c r="H572" s="139">
        <v>83335.199999999997</v>
      </c>
      <c r="I572" s="139">
        <v>39728.17</v>
      </c>
      <c r="J572" s="139">
        <v>230378.50000000003</v>
      </c>
      <c r="K572" s="136">
        <v>887509.80999999982</v>
      </c>
    </row>
    <row r="573" spans="1:11">
      <c r="A573" s="135"/>
      <c r="B573" s="2" t="s">
        <v>1232</v>
      </c>
      <c r="C573" s="2" t="s">
        <v>1231</v>
      </c>
      <c r="D573" s="2" t="s">
        <v>27</v>
      </c>
      <c r="E573" s="2" t="s">
        <v>28</v>
      </c>
      <c r="F573" s="138">
        <v>4.4337866711430252E-12</v>
      </c>
      <c r="G573" s="139"/>
      <c r="H573" s="139"/>
      <c r="I573" s="139"/>
      <c r="J573" s="139"/>
      <c r="K573" s="136">
        <v>4.4337866711430252E-12</v>
      </c>
    </row>
    <row r="574" spans="1:11">
      <c r="A574" s="135"/>
      <c r="B574" s="2" t="s">
        <v>1239</v>
      </c>
      <c r="C574" s="2" t="s">
        <v>1238</v>
      </c>
      <c r="D574" s="2" t="s">
        <v>27</v>
      </c>
      <c r="E574" s="2" t="s">
        <v>28</v>
      </c>
      <c r="F574" s="138">
        <v>431524.59000000026</v>
      </c>
      <c r="G574" s="139">
        <v>53604.21</v>
      </c>
      <c r="H574" s="139">
        <v>89078.819999999992</v>
      </c>
      <c r="I574" s="139">
        <v>35134.61</v>
      </c>
      <c r="J574" s="139">
        <v>34970.800000000003</v>
      </c>
      <c r="K574" s="136">
        <v>644313.03000000026</v>
      </c>
    </row>
    <row r="575" spans="1:11">
      <c r="A575" s="135"/>
      <c r="B575" s="2" t="s">
        <v>1236</v>
      </c>
      <c r="C575" s="2" t="s">
        <v>1235</v>
      </c>
      <c r="D575" s="2" t="s">
        <v>27</v>
      </c>
      <c r="E575" s="2" t="s">
        <v>53</v>
      </c>
      <c r="F575" s="138">
        <v>-1.0913936421275139E-11</v>
      </c>
      <c r="G575" s="139"/>
      <c r="H575" s="139"/>
      <c r="I575" s="139"/>
      <c r="J575" s="139"/>
      <c r="K575" s="136">
        <v>-1.0913936421275139E-11</v>
      </c>
    </row>
    <row r="576" spans="1:11">
      <c r="A576" s="2" t="s">
        <v>1244</v>
      </c>
      <c r="B576" s="2" t="s">
        <v>1246</v>
      </c>
      <c r="C576" s="2" t="s">
        <v>1245</v>
      </c>
      <c r="D576" s="2" t="s">
        <v>27</v>
      </c>
      <c r="E576" s="2" t="s">
        <v>596</v>
      </c>
      <c r="F576" s="138">
        <v>1981.87</v>
      </c>
      <c r="G576" s="139">
        <v>1061.8500000000001</v>
      </c>
      <c r="H576" s="139">
        <v>1.59</v>
      </c>
      <c r="I576" s="139">
        <v>470.33000000000004</v>
      </c>
      <c r="J576" s="139"/>
      <c r="K576" s="136">
        <v>3515.6400000000003</v>
      </c>
    </row>
    <row r="577" spans="1:11">
      <c r="A577" s="135"/>
      <c r="B577" s="2" t="s">
        <v>2963</v>
      </c>
      <c r="C577" s="2" t="s">
        <v>2962</v>
      </c>
      <c r="D577" s="2" t="s">
        <v>27</v>
      </c>
      <c r="E577" s="2" t="s">
        <v>28</v>
      </c>
      <c r="F577" s="138"/>
      <c r="G577" s="139"/>
      <c r="H577" s="139"/>
      <c r="I577" s="139">
        <v>2344.17</v>
      </c>
      <c r="J577" s="139">
        <v>10497.03</v>
      </c>
      <c r="K577" s="136">
        <v>12841.2</v>
      </c>
    </row>
    <row r="578" spans="1:11">
      <c r="A578" s="135"/>
      <c r="B578" s="2" t="s">
        <v>2761</v>
      </c>
      <c r="C578" s="2" t="s">
        <v>2760</v>
      </c>
      <c r="D578" s="2" t="s">
        <v>27</v>
      </c>
      <c r="E578" s="2" t="s">
        <v>28</v>
      </c>
      <c r="F578" s="138"/>
      <c r="G578" s="139"/>
      <c r="H578" s="139">
        <v>104.88</v>
      </c>
      <c r="I578" s="139"/>
      <c r="J578" s="139"/>
      <c r="K578" s="136">
        <v>104.88</v>
      </c>
    </row>
    <row r="579" spans="1:11">
      <c r="A579" s="2" t="s">
        <v>1250</v>
      </c>
      <c r="B579" s="2" t="s">
        <v>1252</v>
      </c>
      <c r="C579" s="2" t="s">
        <v>1251</v>
      </c>
      <c r="D579" s="2" t="s">
        <v>27</v>
      </c>
      <c r="E579" s="2" t="s">
        <v>596</v>
      </c>
      <c r="F579" s="138">
        <v>19033.57</v>
      </c>
      <c r="G579" s="139"/>
      <c r="H579" s="139"/>
      <c r="I579" s="139"/>
      <c r="J579" s="139"/>
      <c r="K579" s="136">
        <v>19033.57</v>
      </c>
    </row>
    <row r="580" spans="1:11">
      <c r="A580" s="135"/>
      <c r="B580" s="2" t="s">
        <v>1256</v>
      </c>
      <c r="C580" s="2" t="s">
        <v>1255</v>
      </c>
      <c r="D580" s="2" t="s">
        <v>27</v>
      </c>
      <c r="E580" s="2" t="s">
        <v>596</v>
      </c>
      <c r="F580" s="138">
        <v>-281249.65999999997</v>
      </c>
      <c r="G580" s="139"/>
      <c r="H580" s="139"/>
      <c r="I580" s="139">
        <v>373.35</v>
      </c>
      <c r="J580" s="139">
        <v>514.05999999999995</v>
      </c>
      <c r="K580" s="136">
        <v>-280362.25</v>
      </c>
    </row>
    <row r="581" spans="1:11">
      <c r="A581" s="2" t="s">
        <v>2965</v>
      </c>
      <c r="B581" s="2" t="s">
        <v>3245</v>
      </c>
      <c r="C581" s="2" t="s">
        <v>3244</v>
      </c>
      <c r="D581" s="2" t="s">
        <v>27</v>
      </c>
      <c r="E581" s="2" t="s">
        <v>28</v>
      </c>
      <c r="F581" s="138"/>
      <c r="G581" s="139"/>
      <c r="H581" s="139"/>
      <c r="I581" s="139"/>
      <c r="J581" s="139">
        <v>26.84</v>
      </c>
      <c r="K581" s="136">
        <v>26.84</v>
      </c>
    </row>
    <row r="582" spans="1:11">
      <c r="A582" s="135"/>
      <c r="B582" s="2" t="s">
        <v>2971</v>
      </c>
      <c r="C582" s="2" t="s">
        <v>2970</v>
      </c>
      <c r="D582" s="2" t="s">
        <v>27</v>
      </c>
      <c r="E582" s="2" t="s">
        <v>28</v>
      </c>
      <c r="F582" s="138"/>
      <c r="G582" s="139"/>
      <c r="H582" s="139"/>
      <c r="I582" s="139">
        <v>15890.83</v>
      </c>
      <c r="J582" s="139"/>
      <c r="K582" s="136">
        <v>15890.83</v>
      </c>
    </row>
    <row r="583" spans="1:11">
      <c r="A583" s="135"/>
      <c r="B583" s="2" t="s">
        <v>2980</v>
      </c>
      <c r="C583" s="2" t="s">
        <v>2979</v>
      </c>
      <c r="D583" s="2" t="s">
        <v>27</v>
      </c>
      <c r="E583" s="2" t="s">
        <v>28</v>
      </c>
      <c r="F583" s="138"/>
      <c r="G583" s="139"/>
      <c r="H583" s="139"/>
      <c r="I583" s="139">
        <v>46957.96</v>
      </c>
      <c r="J583" s="139"/>
      <c r="K583" s="136">
        <v>46957.96</v>
      </c>
    </row>
    <row r="584" spans="1:11">
      <c r="A584" s="135"/>
      <c r="B584" s="2" t="s">
        <v>2967</v>
      </c>
      <c r="C584" s="2" t="s">
        <v>2966</v>
      </c>
      <c r="D584" s="2" t="s">
        <v>27</v>
      </c>
      <c r="E584" s="2" t="s">
        <v>28</v>
      </c>
      <c r="F584" s="138"/>
      <c r="G584" s="139"/>
      <c r="H584" s="139"/>
      <c r="I584" s="139">
        <v>16246.01</v>
      </c>
      <c r="J584" s="139"/>
      <c r="K584" s="136">
        <v>16246.01</v>
      </c>
    </row>
    <row r="585" spans="1:11">
      <c r="A585" s="135"/>
      <c r="B585" s="2" t="s">
        <v>2973</v>
      </c>
      <c r="C585" s="2" t="s">
        <v>2972</v>
      </c>
      <c r="D585" s="2" t="s">
        <v>27</v>
      </c>
      <c r="E585" s="2" t="s">
        <v>53</v>
      </c>
      <c r="F585" s="138"/>
      <c r="G585" s="139"/>
      <c r="H585" s="139"/>
      <c r="I585" s="139">
        <v>15841.67</v>
      </c>
      <c r="J585" s="139"/>
      <c r="K585" s="136">
        <v>15841.67</v>
      </c>
    </row>
    <row r="586" spans="1:11">
      <c r="A586" s="135"/>
      <c r="B586" s="2" t="s">
        <v>2976</v>
      </c>
      <c r="C586" s="2" t="s">
        <v>2975</v>
      </c>
      <c r="D586" s="2" t="s">
        <v>27</v>
      </c>
      <c r="E586" s="2" t="s">
        <v>53</v>
      </c>
      <c r="F586" s="138"/>
      <c r="G586" s="139"/>
      <c r="H586" s="139"/>
      <c r="I586" s="139">
        <v>15618.73</v>
      </c>
      <c r="J586" s="139"/>
      <c r="K586" s="136">
        <v>15618.73</v>
      </c>
    </row>
    <row r="587" spans="1:11">
      <c r="A587" s="135"/>
      <c r="B587" s="2" t="s">
        <v>2978</v>
      </c>
      <c r="C587" s="2" t="s">
        <v>2977</v>
      </c>
      <c r="D587" s="2" t="s">
        <v>27</v>
      </c>
      <c r="E587" s="2" t="s">
        <v>53</v>
      </c>
      <c r="F587" s="138"/>
      <c r="G587" s="139"/>
      <c r="H587" s="139"/>
      <c r="I587" s="139">
        <v>52160.33</v>
      </c>
      <c r="J587" s="139"/>
      <c r="K587" s="136">
        <v>52160.33</v>
      </c>
    </row>
    <row r="588" spans="1:11">
      <c r="A588" s="2" t="s">
        <v>1259</v>
      </c>
      <c r="B588" s="2" t="s">
        <v>1266</v>
      </c>
      <c r="C588" s="2" t="s">
        <v>1265</v>
      </c>
      <c r="D588" s="2" t="s">
        <v>27</v>
      </c>
      <c r="E588" s="2" t="s">
        <v>28</v>
      </c>
      <c r="F588" s="138">
        <v>11509.49</v>
      </c>
      <c r="G588" s="139">
        <v>9.3223206931725144E-12</v>
      </c>
      <c r="H588" s="139"/>
      <c r="I588" s="139"/>
      <c r="J588" s="139"/>
      <c r="K588" s="136">
        <v>11509.490000000009</v>
      </c>
    </row>
    <row r="589" spans="1:11">
      <c r="A589" s="135"/>
      <c r="B589" s="2" t="s">
        <v>2510</v>
      </c>
      <c r="C589" s="2" t="s">
        <v>2509</v>
      </c>
      <c r="D589" s="2" t="s">
        <v>27</v>
      </c>
      <c r="E589" s="2" t="s">
        <v>28</v>
      </c>
      <c r="F589" s="138"/>
      <c r="G589" s="139">
        <v>-3.9563019527122378E-11</v>
      </c>
      <c r="H589" s="139"/>
      <c r="I589" s="139"/>
      <c r="J589" s="139"/>
      <c r="K589" s="136">
        <v>-3.9563019527122378E-11</v>
      </c>
    </row>
    <row r="590" spans="1:11">
      <c r="A590" s="135"/>
      <c r="B590" s="2" t="s">
        <v>1280</v>
      </c>
      <c r="C590" s="2" t="s">
        <v>1279</v>
      </c>
      <c r="D590" s="2" t="s">
        <v>27</v>
      </c>
      <c r="E590" s="2" t="s">
        <v>28</v>
      </c>
      <c r="F590" s="138">
        <v>100978.37000000001</v>
      </c>
      <c r="G590" s="139">
        <v>51614.23</v>
      </c>
      <c r="H590" s="139">
        <v>11270.769999999999</v>
      </c>
      <c r="I590" s="139">
        <v>1308.0899999999999</v>
      </c>
      <c r="J590" s="139"/>
      <c r="K590" s="136">
        <v>165171.46</v>
      </c>
    </row>
    <row r="591" spans="1:11">
      <c r="A591" s="135"/>
      <c r="B591" s="2" t="s">
        <v>1261</v>
      </c>
      <c r="C591" s="2" t="s">
        <v>1260</v>
      </c>
      <c r="D591" s="2" t="s">
        <v>27</v>
      </c>
      <c r="E591" s="2" t="s">
        <v>28</v>
      </c>
      <c r="F591" s="138">
        <v>23241.390000000003</v>
      </c>
      <c r="G591" s="139"/>
      <c r="H591" s="139"/>
      <c r="I591" s="139"/>
      <c r="J591" s="139">
        <v>106.95</v>
      </c>
      <c r="K591" s="136">
        <v>23348.340000000004</v>
      </c>
    </row>
    <row r="592" spans="1:11">
      <c r="A592" s="135"/>
      <c r="B592" s="2" t="s">
        <v>3247</v>
      </c>
      <c r="C592" s="2" t="s">
        <v>3246</v>
      </c>
      <c r="D592" s="2" t="s">
        <v>27</v>
      </c>
      <c r="E592" s="2" t="s">
        <v>28</v>
      </c>
      <c r="F592" s="138"/>
      <c r="G592" s="139"/>
      <c r="H592" s="139"/>
      <c r="I592" s="139"/>
      <c r="J592" s="139">
        <v>128083.29999999999</v>
      </c>
      <c r="K592" s="136">
        <v>128083.29999999999</v>
      </c>
    </row>
    <row r="593" spans="1:11">
      <c r="A593" s="135"/>
      <c r="B593" s="2" t="s">
        <v>1268</v>
      </c>
      <c r="C593" s="2" t="s">
        <v>1267</v>
      </c>
      <c r="D593" s="2" t="s">
        <v>27</v>
      </c>
      <c r="E593" s="2" t="s">
        <v>28</v>
      </c>
      <c r="F593" s="138">
        <v>108586.36</v>
      </c>
      <c r="G593" s="139">
        <v>1249.83</v>
      </c>
      <c r="H593" s="139"/>
      <c r="I593" s="139"/>
      <c r="J593" s="139"/>
      <c r="K593" s="136">
        <v>109836.19</v>
      </c>
    </row>
    <row r="594" spans="1:11">
      <c r="A594" s="135"/>
      <c r="B594" s="2" t="s">
        <v>1277</v>
      </c>
      <c r="C594" s="2" t="s">
        <v>1276</v>
      </c>
      <c r="D594" s="2" t="s">
        <v>27</v>
      </c>
      <c r="E594" s="2" t="s">
        <v>28</v>
      </c>
      <c r="F594" s="138">
        <v>27188.71</v>
      </c>
      <c r="G594" s="139">
        <v>36712.160000000003</v>
      </c>
      <c r="H594" s="139">
        <v>345371.48</v>
      </c>
      <c r="I594" s="139">
        <v>12177.02</v>
      </c>
      <c r="J594" s="139">
        <v>982.18000000000006</v>
      </c>
      <c r="K594" s="136">
        <v>422431.55</v>
      </c>
    </row>
    <row r="595" spans="1:11">
      <c r="A595" s="135"/>
      <c r="B595" s="2" t="s">
        <v>1271</v>
      </c>
      <c r="C595" s="2" t="s">
        <v>1270</v>
      </c>
      <c r="D595" s="2" t="s">
        <v>27</v>
      </c>
      <c r="E595" s="2" t="s">
        <v>28</v>
      </c>
      <c r="F595" s="138">
        <v>605966.35</v>
      </c>
      <c r="G595" s="139">
        <v>15638.430000000002</v>
      </c>
      <c r="H595" s="139">
        <v>200.17000000000002</v>
      </c>
      <c r="I595" s="139"/>
      <c r="J595" s="139">
        <v>1070.02</v>
      </c>
      <c r="K595" s="136">
        <v>622874.97000000009</v>
      </c>
    </row>
    <row r="596" spans="1:11">
      <c r="A596" s="135"/>
      <c r="B596" s="2" t="s">
        <v>2986</v>
      </c>
      <c r="C596" s="2" t="s">
        <v>2985</v>
      </c>
      <c r="D596" s="2" t="s">
        <v>27</v>
      </c>
      <c r="E596" s="2" t="s">
        <v>28</v>
      </c>
      <c r="F596" s="138"/>
      <c r="G596" s="139"/>
      <c r="H596" s="139"/>
      <c r="I596" s="139">
        <v>356848.72000000003</v>
      </c>
      <c r="J596" s="139"/>
      <c r="K596" s="136">
        <v>356848.72000000003</v>
      </c>
    </row>
    <row r="597" spans="1:11">
      <c r="A597" s="135"/>
      <c r="B597" s="2" t="s">
        <v>2989</v>
      </c>
      <c r="C597" s="2" t="s">
        <v>2988</v>
      </c>
      <c r="D597" s="2" t="s">
        <v>27</v>
      </c>
      <c r="E597" s="2" t="s">
        <v>28</v>
      </c>
      <c r="F597" s="138"/>
      <c r="G597" s="139"/>
      <c r="H597" s="139"/>
      <c r="I597" s="139">
        <v>0</v>
      </c>
      <c r="J597" s="139"/>
      <c r="K597" s="136">
        <v>0</v>
      </c>
    </row>
    <row r="598" spans="1:11">
      <c r="A598" s="135"/>
      <c r="B598" s="2" t="s">
        <v>2983</v>
      </c>
      <c r="C598" s="2" t="s">
        <v>2982</v>
      </c>
      <c r="D598" s="2" t="s">
        <v>27</v>
      </c>
      <c r="E598" s="2" t="s">
        <v>28</v>
      </c>
      <c r="F598" s="138"/>
      <c r="G598" s="139"/>
      <c r="H598" s="139"/>
      <c r="I598" s="139">
        <v>3.637978807091713E-12</v>
      </c>
      <c r="J598" s="139"/>
      <c r="K598" s="136">
        <v>3.637978807091713E-12</v>
      </c>
    </row>
    <row r="599" spans="1:11">
      <c r="A599" s="135"/>
      <c r="B599" s="2" t="s">
        <v>1274</v>
      </c>
      <c r="C599" s="2" t="s">
        <v>1273</v>
      </c>
      <c r="D599" s="2" t="s">
        <v>27</v>
      </c>
      <c r="E599" s="2" t="s">
        <v>28</v>
      </c>
      <c r="F599" s="138">
        <v>60416.490000000005</v>
      </c>
      <c r="G599" s="139"/>
      <c r="H599" s="139"/>
      <c r="I599" s="139"/>
      <c r="J599" s="139"/>
      <c r="K599" s="136">
        <v>60416.490000000005</v>
      </c>
    </row>
    <row r="600" spans="1:11">
      <c r="A600" s="2" t="s">
        <v>1282</v>
      </c>
      <c r="B600" s="2" t="s">
        <v>3250</v>
      </c>
      <c r="C600" s="2" t="s">
        <v>3249</v>
      </c>
      <c r="D600" s="2" t="s">
        <v>27</v>
      </c>
      <c r="E600" s="2" t="s">
        <v>53</v>
      </c>
      <c r="F600" s="138"/>
      <c r="G600" s="139"/>
      <c r="H600" s="139"/>
      <c r="I600" s="139"/>
      <c r="J600" s="139">
        <v>0</v>
      </c>
      <c r="K600" s="136">
        <v>0</v>
      </c>
    </row>
    <row r="601" spans="1:11">
      <c r="A601" s="135"/>
      <c r="B601" s="2" t="s">
        <v>1284</v>
      </c>
      <c r="C601" s="2" t="s">
        <v>1283</v>
      </c>
      <c r="D601" s="2" t="s">
        <v>27</v>
      </c>
      <c r="E601" s="2" t="s">
        <v>53</v>
      </c>
      <c r="F601" s="138">
        <v>2124.98</v>
      </c>
      <c r="G601" s="139">
        <v>998.2299999999999</v>
      </c>
      <c r="H601" s="139">
        <v>484.49</v>
      </c>
      <c r="I601" s="139">
        <v>1222.8400000000001</v>
      </c>
      <c r="J601" s="139">
        <v>2001.3400000000001</v>
      </c>
      <c r="K601" s="136">
        <v>6831.88</v>
      </c>
    </row>
    <row r="602" spans="1:11">
      <c r="A602" s="135"/>
      <c r="B602" s="2" t="s">
        <v>3253</v>
      </c>
      <c r="C602" s="2" t="s">
        <v>3252</v>
      </c>
      <c r="D602" s="2" t="s">
        <v>27</v>
      </c>
      <c r="E602" s="2" t="s">
        <v>53</v>
      </c>
      <c r="F602" s="138"/>
      <c r="G602" s="139"/>
      <c r="H602" s="139"/>
      <c r="I602" s="139"/>
      <c r="J602" s="139">
        <v>-5.4569682106375694E-12</v>
      </c>
      <c r="K602" s="136">
        <v>-5.4569682106375694E-12</v>
      </c>
    </row>
    <row r="603" spans="1:11">
      <c r="A603" s="2" t="s">
        <v>2991</v>
      </c>
      <c r="B603" s="2" t="s">
        <v>2993</v>
      </c>
      <c r="C603" s="2" t="s">
        <v>2992</v>
      </c>
      <c r="D603" s="2" t="s">
        <v>27</v>
      </c>
      <c r="E603" s="2" t="s">
        <v>53</v>
      </c>
      <c r="F603" s="138"/>
      <c r="G603" s="139"/>
      <c r="H603" s="139"/>
      <c r="I603" s="139">
        <v>-7.2759576141834259E-12</v>
      </c>
      <c r="J603" s="139"/>
      <c r="K603" s="136">
        <v>-7.2759576141834259E-12</v>
      </c>
    </row>
    <row r="604" spans="1:11">
      <c r="A604" s="2" t="s">
        <v>2512</v>
      </c>
      <c r="B604" s="2" t="s">
        <v>2518</v>
      </c>
      <c r="C604" s="2" t="s">
        <v>2517</v>
      </c>
      <c r="D604" s="2" t="s">
        <v>27</v>
      </c>
      <c r="E604" s="2" t="s">
        <v>28</v>
      </c>
      <c r="F604" s="138"/>
      <c r="G604" s="139">
        <v>0</v>
      </c>
      <c r="H604" s="139"/>
      <c r="I604" s="139"/>
      <c r="J604" s="139"/>
      <c r="K604" s="136">
        <v>0</v>
      </c>
    </row>
    <row r="605" spans="1:11">
      <c r="A605" s="135"/>
      <c r="B605" s="2" t="s">
        <v>2514</v>
      </c>
      <c r="C605" s="2" t="s">
        <v>2513</v>
      </c>
      <c r="D605" s="2" t="s">
        <v>27</v>
      </c>
      <c r="E605" s="2" t="s">
        <v>28</v>
      </c>
      <c r="F605" s="138"/>
      <c r="G605" s="139">
        <v>2.9103830456733704E-11</v>
      </c>
      <c r="H605" s="139"/>
      <c r="I605" s="139"/>
      <c r="J605" s="139"/>
      <c r="K605" s="136">
        <v>2.9103830456733704E-11</v>
      </c>
    </row>
    <row r="606" spans="1:11">
      <c r="A606" s="135"/>
      <c r="B606" s="2" t="s">
        <v>3256</v>
      </c>
      <c r="C606" s="2" t="s">
        <v>3255</v>
      </c>
      <c r="D606" s="2" t="s">
        <v>27</v>
      </c>
      <c r="E606" s="2" t="s">
        <v>28</v>
      </c>
      <c r="F606" s="138"/>
      <c r="G606" s="139"/>
      <c r="H606" s="139"/>
      <c r="I606" s="139"/>
      <c r="J606" s="139">
        <v>19656.78</v>
      </c>
      <c r="K606" s="136">
        <v>19656.78</v>
      </c>
    </row>
    <row r="607" spans="1:11">
      <c r="A607" s="2" t="s">
        <v>1287</v>
      </c>
      <c r="B607" s="2" t="s">
        <v>2764</v>
      </c>
      <c r="C607" s="2" t="s">
        <v>2763</v>
      </c>
      <c r="D607" s="2" t="s">
        <v>27</v>
      </c>
      <c r="E607" s="2" t="s">
        <v>28</v>
      </c>
      <c r="F607" s="138"/>
      <c r="G607" s="139"/>
      <c r="H607" s="139">
        <v>-221.38</v>
      </c>
      <c r="I607" s="139">
        <v>0</v>
      </c>
      <c r="J607" s="139"/>
      <c r="K607" s="136">
        <v>-221.38</v>
      </c>
    </row>
    <row r="608" spans="1:11">
      <c r="A608" s="135"/>
      <c r="B608" s="2" t="s">
        <v>2998</v>
      </c>
      <c r="C608" s="2" t="s">
        <v>2997</v>
      </c>
      <c r="D608" s="2" t="s">
        <v>27</v>
      </c>
      <c r="E608" s="2" t="s">
        <v>28</v>
      </c>
      <c r="F608" s="138"/>
      <c r="G608" s="139"/>
      <c r="H608" s="139"/>
      <c r="I608" s="139">
        <v>0</v>
      </c>
      <c r="J608" s="139"/>
      <c r="K608" s="136">
        <v>0</v>
      </c>
    </row>
    <row r="609" spans="1:11">
      <c r="A609" s="135"/>
      <c r="B609" s="2" t="s">
        <v>3002</v>
      </c>
      <c r="C609" s="2" t="s">
        <v>3001</v>
      </c>
      <c r="D609" s="2" t="s">
        <v>27</v>
      </c>
      <c r="E609" s="2" t="s">
        <v>28</v>
      </c>
      <c r="F609" s="138"/>
      <c r="G609" s="139"/>
      <c r="H609" s="139"/>
      <c r="I609" s="139">
        <v>0</v>
      </c>
      <c r="J609" s="139"/>
      <c r="K609" s="136">
        <v>0</v>
      </c>
    </row>
    <row r="610" spans="1:11">
      <c r="A610" s="135"/>
      <c r="B610" s="2" t="s">
        <v>3004</v>
      </c>
      <c r="C610" s="2" t="s">
        <v>3003</v>
      </c>
      <c r="D610" s="2" t="s">
        <v>27</v>
      </c>
      <c r="E610" s="2" t="s">
        <v>28</v>
      </c>
      <c r="F610" s="138"/>
      <c r="G610" s="139"/>
      <c r="H610" s="139"/>
      <c r="I610" s="139">
        <v>0</v>
      </c>
      <c r="J610" s="139"/>
      <c r="K610" s="136">
        <v>0</v>
      </c>
    </row>
    <row r="611" spans="1:11">
      <c r="A611" s="135"/>
      <c r="B611" s="2" t="s">
        <v>3000</v>
      </c>
      <c r="C611" s="2" t="s">
        <v>2999</v>
      </c>
      <c r="D611" s="2" t="s">
        <v>27</v>
      </c>
      <c r="E611" s="2" t="s">
        <v>28</v>
      </c>
      <c r="F611" s="138"/>
      <c r="G611" s="139"/>
      <c r="H611" s="139"/>
      <c r="I611" s="139">
        <v>0</v>
      </c>
      <c r="J611" s="139"/>
      <c r="K611" s="136">
        <v>0</v>
      </c>
    </row>
    <row r="612" spans="1:11">
      <c r="A612" s="135"/>
      <c r="B612" s="2" t="s">
        <v>2794</v>
      </c>
      <c r="C612" s="2" t="s">
        <v>2793</v>
      </c>
      <c r="D612" s="2" t="s">
        <v>27</v>
      </c>
      <c r="E612" s="2" t="s">
        <v>28</v>
      </c>
      <c r="F612" s="138"/>
      <c r="G612" s="139"/>
      <c r="H612" s="139">
        <v>2343.1799999999998</v>
      </c>
      <c r="I612" s="139"/>
      <c r="J612" s="139"/>
      <c r="K612" s="136">
        <v>2343.1799999999998</v>
      </c>
    </row>
    <row r="613" spans="1:11">
      <c r="A613" s="135"/>
      <c r="B613" s="2" t="s">
        <v>1301</v>
      </c>
      <c r="C613" s="2" t="s">
        <v>1300</v>
      </c>
      <c r="D613" s="2" t="s">
        <v>27</v>
      </c>
      <c r="E613" s="2" t="s">
        <v>28</v>
      </c>
      <c r="F613" s="138">
        <v>6642.9000000000005</v>
      </c>
      <c r="G613" s="139"/>
      <c r="H613" s="139">
        <v>-21301.83</v>
      </c>
      <c r="I613" s="139">
        <v>0</v>
      </c>
      <c r="J613" s="139"/>
      <c r="K613" s="136">
        <v>-14658.93</v>
      </c>
    </row>
    <row r="614" spans="1:11">
      <c r="A614" s="135"/>
      <c r="B614" s="2" t="s">
        <v>3008</v>
      </c>
      <c r="C614" s="2" t="s">
        <v>3007</v>
      </c>
      <c r="D614" s="2" t="s">
        <v>27</v>
      </c>
      <c r="E614" s="2" t="s">
        <v>28</v>
      </c>
      <c r="F614" s="138"/>
      <c r="G614" s="139"/>
      <c r="H614" s="139"/>
      <c r="I614" s="139">
        <v>0</v>
      </c>
      <c r="J614" s="139"/>
      <c r="K614" s="136">
        <v>0</v>
      </c>
    </row>
    <row r="615" spans="1:11">
      <c r="A615" s="135"/>
      <c r="B615" s="2" t="s">
        <v>2782</v>
      </c>
      <c r="C615" s="2" t="s">
        <v>2781</v>
      </c>
      <c r="D615" s="2" t="s">
        <v>27</v>
      </c>
      <c r="E615" s="2" t="s">
        <v>28</v>
      </c>
      <c r="F615" s="138"/>
      <c r="G615" s="139"/>
      <c r="H615" s="139">
        <v>-7.37</v>
      </c>
      <c r="I615" s="139"/>
      <c r="J615" s="139"/>
      <c r="K615" s="136">
        <v>-7.37</v>
      </c>
    </row>
    <row r="616" spans="1:11">
      <c r="A616" s="135"/>
      <c r="B616" s="2" t="s">
        <v>2766</v>
      </c>
      <c r="C616" s="2" t="s">
        <v>2765</v>
      </c>
      <c r="D616" s="2" t="s">
        <v>27</v>
      </c>
      <c r="E616" s="2" t="s">
        <v>28</v>
      </c>
      <c r="F616" s="138"/>
      <c r="G616" s="139"/>
      <c r="H616" s="139">
        <v>-34.11</v>
      </c>
      <c r="I616" s="139">
        <v>0</v>
      </c>
      <c r="J616" s="139"/>
      <c r="K616" s="136">
        <v>-34.11</v>
      </c>
    </row>
    <row r="617" spans="1:11">
      <c r="A617" s="135"/>
      <c r="B617" s="2" t="s">
        <v>2996</v>
      </c>
      <c r="C617" s="2" t="s">
        <v>2995</v>
      </c>
      <c r="D617" s="2" t="s">
        <v>27</v>
      </c>
      <c r="E617" s="2" t="s">
        <v>28</v>
      </c>
      <c r="F617" s="138"/>
      <c r="G617" s="139"/>
      <c r="H617" s="139"/>
      <c r="I617" s="139">
        <v>0</v>
      </c>
      <c r="J617" s="139"/>
      <c r="K617" s="136">
        <v>0</v>
      </c>
    </row>
    <row r="618" spans="1:11">
      <c r="A618" s="135"/>
      <c r="B618" s="2" t="s">
        <v>2768</v>
      </c>
      <c r="C618" s="2" t="s">
        <v>2767</v>
      </c>
      <c r="D618" s="2" t="s">
        <v>27</v>
      </c>
      <c r="E618" s="2" t="s">
        <v>28</v>
      </c>
      <c r="F618" s="138"/>
      <c r="G618" s="139"/>
      <c r="H618" s="139">
        <v>-103.94</v>
      </c>
      <c r="I618" s="139">
        <v>0</v>
      </c>
      <c r="J618" s="139"/>
      <c r="K618" s="136">
        <v>-103.94</v>
      </c>
    </row>
    <row r="619" spans="1:11">
      <c r="A619" s="135"/>
      <c r="B619" s="2" t="s">
        <v>2784</v>
      </c>
      <c r="C619" s="2" t="s">
        <v>2783</v>
      </c>
      <c r="D619" s="2" t="s">
        <v>27</v>
      </c>
      <c r="E619" s="2" t="s">
        <v>28</v>
      </c>
      <c r="F619" s="138"/>
      <c r="G619" s="139"/>
      <c r="H619" s="139">
        <v>-789.07</v>
      </c>
      <c r="I619" s="139"/>
      <c r="J619" s="139"/>
      <c r="K619" s="136">
        <v>-789.07</v>
      </c>
    </row>
    <row r="620" spans="1:11">
      <c r="A620" s="135"/>
      <c r="B620" s="2" t="s">
        <v>2790</v>
      </c>
      <c r="C620" s="2" t="s">
        <v>2789</v>
      </c>
      <c r="D620" s="2" t="s">
        <v>27</v>
      </c>
      <c r="E620" s="2" t="s">
        <v>28</v>
      </c>
      <c r="F620" s="138"/>
      <c r="G620" s="139"/>
      <c r="H620" s="139">
        <v>-30337.71</v>
      </c>
      <c r="I620" s="139">
        <v>0</v>
      </c>
      <c r="J620" s="139"/>
      <c r="K620" s="136">
        <v>-30337.71</v>
      </c>
    </row>
    <row r="621" spans="1:11">
      <c r="A621" s="135"/>
      <c r="B621" s="2" t="s">
        <v>2776</v>
      </c>
      <c r="C621" s="2" t="s">
        <v>2775</v>
      </c>
      <c r="D621" s="2" t="s">
        <v>27</v>
      </c>
      <c r="E621" s="2" t="s">
        <v>28</v>
      </c>
      <c r="F621" s="138"/>
      <c r="G621" s="139"/>
      <c r="H621" s="139">
        <v>-568.30000000000007</v>
      </c>
      <c r="I621" s="139"/>
      <c r="J621" s="139">
        <v>0</v>
      </c>
      <c r="K621" s="136">
        <v>-568.30000000000007</v>
      </c>
    </row>
    <row r="622" spans="1:11">
      <c r="A622" s="135"/>
      <c r="B622" s="2" t="s">
        <v>2792</v>
      </c>
      <c r="C622" s="2" t="s">
        <v>2791</v>
      </c>
      <c r="D622" s="2" t="s">
        <v>27</v>
      </c>
      <c r="E622" s="2" t="s">
        <v>28</v>
      </c>
      <c r="F622" s="138"/>
      <c r="G622" s="139"/>
      <c r="H622" s="139">
        <v>-15.85</v>
      </c>
      <c r="I622" s="139"/>
      <c r="J622" s="139"/>
      <c r="K622" s="136">
        <v>-15.85</v>
      </c>
    </row>
    <row r="623" spans="1:11">
      <c r="A623" s="135"/>
      <c r="B623" s="2" t="s">
        <v>1293</v>
      </c>
      <c r="C623" s="2" t="s">
        <v>1292</v>
      </c>
      <c r="D623" s="2" t="s">
        <v>27</v>
      </c>
      <c r="E623" s="2" t="s">
        <v>28</v>
      </c>
      <c r="F623" s="138">
        <v>2145.21</v>
      </c>
      <c r="G623" s="139">
        <v>1520.3700000000001</v>
      </c>
      <c r="H623" s="139">
        <v>-11820.6</v>
      </c>
      <c r="I623" s="139"/>
      <c r="J623" s="139">
        <v>0</v>
      </c>
      <c r="K623" s="136">
        <v>-8155.02</v>
      </c>
    </row>
    <row r="624" spans="1:11">
      <c r="A624" s="135"/>
      <c r="B624" s="2" t="s">
        <v>2774</v>
      </c>
      <c r="C624" s="2" t="s">
        <v>2773</v>
      </c>
      <c r="D624" s="2" t="s">
        <v>27</v>
      </c>
      <c r="E624" s="2" t="s">
        <v>28</v>
      </c>
      <c r="F624" s="138"/>
      <c r="G624" s="139"/>
      <c r="H624" s="139">
        <v>-28329.4</v>
      </c>
      <c r="I624" s="139">
        <v>0</v>
      </c>
      <c r="J624" s="139"/>
      <c r="K624" s="136">
        <v>-28329.4</v>
      </c>
    </row>
    <row r="625" spans="1:11">
      <c r="A625" s="135"/>
      <c r="B625" s="2" t="s">
        <v>2772</v>
      </c>
      <c r="C625" s="2" t="s">
        <v>2771</v>
      </c>
      <c r="D625" s="2" t="s">
        <v>27</v>
      </c>
      <c r="E625" s="2" t="s">
        <v>28</v>
      </c>
      <c r="F625" s="138"/>
      <c r="G625" s="139"/>
      <c r="H625" s="139">
        <v>-40.83</v>
      </c>
      <c r="I625" s="139">
        <v>0</v>
      </c>
      <c r="J625" s="139"/>
      <c r="K625" s="136">
        <v>-40.83</v>
      </c>
    </row>
    <row r="626" spans="1:11">
      <c r="A626" s="135"/>
      <c r="B626" s="2" t="s">
        <v>1289</v>
      </c>
      <c r="C626" s="2" t="s">
        <v>1288</v>
      </c>
      <c r="D626" s="2" t="s">
        <v>27</v>
      </c>
      <c r="E626" s="2" t="s">
        <v>28</v>
      </c>
      <c r="F626" s="138">
        <v>21498.260000000002</v>
      </c>
      <c r="G626" s="139">
        <v>4513.5</v>
      </c>
      <c r="H626" s="139">
        <v>-27985.62</v>
      </c>
      <c r="I626" s="139">
        <v>0</v>
      </c>
      <c r="J626" s="139"/>
      <c r="K626" s="136">
        <v>-1973.8599999999969</v>
      </c>
    </row>
    <row r="627" spans="1:11">
      <c r="A627" s="135"/>
      <c r="B627" s="2" t="s">
        <v>2786</v>
      </c>
      <c r="C627" s="2" t="s">
        <v>2785</v>
      </c>
      <c r="D627" s="2" t="s">
        <v>27</v>
      </c>
      <c r="E627" s="2" t="s">
        <v>28</v>
      </c>
      <c r="F627" s="138"/>
      <c r="G627" s="139"/>
      <c r="H627" s="139">
        <v>-45.849999999999994</v>
      </c>
      <c r="I627" s="139">
        <v>-1.3642420526593924E-12</v>
      </c>
      <c r="J627" s="139"/>
      <c r="K627" s="136">
        <v>-45.850000000001359</v>
      </c>
    </row>
    <row r="628" spans="1:11">
      <c r="A628" s="135"/>
      <c r="B628" s="2" t="s">
        <v>3006</v>
      </c>
      <c r="C628" s="2" t="s">
        <v>3005</v>
      </c>
      <c r="D628" s="2" t="s">
        <v>27</v>
      </c>
      <c r="E628" s="2" t="s">
        <v>28</v>
      </c>
      <c r="F628" s="138"/>
      <c r="G628" s="139"/>
      <c r="H628" s="139"/>
      <c r="I628" s="139">
        <v>0</v>
      </c>
      <c r="J628" s="139"/>
      <c r="K628" s="136">
        <v>0</v>
      </c>
    </row>
    <row r="629" spans="1:11">
      <c r="A629" s="135"/>
      <c r="B629" s="2" t="s">
        <v>2770</v>
      </c>
      <c r="C629" s="2" t="s">
        <v>2769</v>
      </c>
      <c r="D629" s="2" t="s">
        <v>27</v>
      </c>
      <c r="E629" s="2" t="s">
        <v>28</v>
      </c>
      <c r="F629" s="138"/>
      <c r="G629" s="139"/>
      <c r="H629" s="139">
        <v>-44.71</v>
      </c>
      <c r="I629" s="139"/>
      <c r="J629" s="139">
        <v>0</v>
      </c>
      <c r="K629" s="136">
        <v>-44.71</v>
      </c>
    </row>
    <row r="630" spans="1:11">
      <c r="A630" s="135"/>
      <c r="B630" s="2" t="s">
        <v>1299</v>
      </c>
      <c r="C630" s="2" t="s">
        <v>1298</v>
      </c>
      <c r="D630" s="2" t="s">
        <v>27</v>
      </c>
      <c r="E630" s="2" t="s">
        <v>28</v>
      </c>
      <c r="F630" s="138">
        <v>5240.68</v>
      </c>
      <c r="G630" s="139"/>
      <c r="H630" s="139">
        <v>-2620.34</v>
      </c>
      <c r="I630" s="139"/>
      <c r="J630" s="139">
        <v>0</v>
      </c>
      <c r="K630" s="136">
        <v>2620.34</v>
      </c>
    </row>
    <row r="631" spans="1:11">
      <c r="A631" s="135"/>
      <c r="B631" s="2" t="s">
        <v>2788</v>
      </c>
      <c r="C631" s="2" t="s">
        <v>2787</v>
      </c>
      <c r="D631" s="2" t="s">
        <v>27</v>
      </c>
      <c r="E631" s="2" t="s">
        <v>28</v>
      </c>
      <c r="F631" s="138"/>
      <c r="G631" s="139"/>
      <c r="H631" s="139">
        <v>-2394.92</v>
      </c>
      <c r="I631" s="139"/>
      <c r="J631" s="139"/>
      <c r="K631" s="136">
        <v>-2394.92</v>
      </c>
    </row>
    <row r="632" spans="1:11">
      <c r="A632" s="135"/>
      <c r="B632" s="2" t="s">
        <v>1303</v>
      </c>
      <c r="C632" s="2" t="s">
        <v>1302</v>
      </c>
      <c r="D632" s="2" t="s">
        <v>27</v>
      </c>
      <c r="E632" s="2" t="s">
        <v>28</v>
      </c>
      <c r="F632" s="138">
        <v>2000</v>
      </c>
      <c r="G632" s="139">
        <v>1000</v>
      </c>
      <c r="H632" s="139">
        <v>-3801.02</v>
      </c>
      <c r="I632" s="139"/>
      <c r="J632" s="139"/>
      <c r="K632" s="136">
        <v>-801.02</v>
      </c>
    </row>
    <row r="633" spans="1:11">
      <c r="A633" s="135"/>
      <c r="B633" s="2" t="s">
        <v>2779</v>
      </c>
      <c r="C633" s="2" t="s">
        <v>2778</v>
      </c>
      <c r="D633" s="2" t="s">
        <v>27</v>
      </c>
      <c r="E633" s="2" t="s">
        <v>28</v>
      </c>
      <c r="F633" s="138"/>
      <c r="G633" s="139"/>
      <c r="H633" s="139">
        <v>-179052.92</v>
      </c>
      <c r="I633" s="139"/>
      <c r="J633" s="139"/>
      <c r="K633" s="136">
        <v>-179052.92</v>
      </c>
    </row>
    <row r="634" spans="1:11">
      <c r="A634" s="135"/>
      <c r="B634" s="2" t="s">
        <v>1296</v>
      </c>
      <c r="C634" s="2" t="s">
        <v>1295</v>
      </c>
      <c r="D634" s="2" t="s">
        <v>27</v>
      </c>
      <c r="E634" s="2" t="s">
        <v>28</v>
      </c>
      <c r="F634" s="138">
        <v>105959.13</v>
      </c>
      <c r="G634" s="139"/>
      <c r="H634" s="139">
        <v>-1989.16</v>
      </c>
      <c r="I634" s="139"/>
      <c r="J634" s="139"/>
      <c r="K634" s="136">
        <v>103969.97</v>
      </c>
    </row>
    <row r="635" spans="1:11">
      <c r="A635" s="135"/>
      <c r="B635" s="2" t="s">
        <v>2520</v>
      </c>
      <c r="C635" s="2" t="s">
        <v>2519</v>
      </c>
      <c r="D635" s="2" t="s">
        <v>27</v>
      </c>
      <c r="E635" s="2" t="s">
        <v>28</v>
      </c>
      <c r="F635" s="138"/>
      <c r="G635" s="139">
        <v>0</v>
      </c>
      <c r="H635" s="139"/>
      <c r="I635" s="139"/>
      <c r="J635" s="139"/>
      <c r="K635" s="136">
        <v>0</v>
      </c>
    </row>
    <row r="636" spans="1:11">
      <c r="A636" s="2" t="s">
        <v>1306</v>
      </c>
      <c r="B636" s="2" t="s">
        <v>1311</v>
      </c>
      <c r="C636" s="2" t="s">
        <v>1310</v>
      </c>
      <c r="D636" s="2" t="s">
        <v>27</v>
      </c>
      <c r="E636" s="2" t="s">
        <v>28</v>
      </c>
      <c r="F636" s="138">
        <v>72670.429999999993</v>
      </c>
      <c r="G636" s="139">
        <v>172816.02000000002</v>
      </c>
      <c r="H636" s="139">
        <v>217303.22</v>
      </c>
      <c r="I636" s="139">
        <v>267965.3</v>
      </c>
      <c r="J636" s="139">
        <v>132740.60999999999</v>
      </c>
      <c r="K636" s="136">
        <v>863495.58</v>
      </c>
    </row>
    <row r="637" spans="1:11">
      <c r="A637" s="135"/>
      <c r="B637" s="2" t="s">
        <v>1308</v>
      </c>
      <c r="C637" s="2" t="s">
        <v>1307</v>
      </c>
      <c r="D637" s="2" t="s">
        <v>27</v>
      </c>
      <c r="E637" s="2" t="s">
        <v>53</v>
      </c>
      <c r="F637" s="138">
        <v>59899.029999999875</v>
      </c>
      <c r="G637" s="139">
        <v>73401.36</v>
      </c>
      <c r="H637" s="139">
        <v>31432.6</v>
      </c>
      <c r="I637" s="139">
        <v>58524.71</v>
      </c>
      <c r="J637" s="139">
        <v>31774.77</v>
      </c>
      <c r="K637" s="136">
        <v>255032.46999999986</v>
      </c>
    </row>
    <row r="638" spans="1:11">
      <c r="A638" s="2" t="s">
        <v>1313</v>
      </c>
      <c r="B638" s="2" t="s">
        <v>1315</v>
      </c>
      <c r="C638" s="2" t="s">
        <v>1314</v>
      </c>
      <c r="D638" s="2" t="s">
        <v>27</v>
      </c>
      <c r="E638" s="2" t="s">
        <v>53</v>
      </c>
      <c r="F638" s="138">
        <v>61165.100000000006</v>
      </c>
      <c r="G638" s="139">
        <v>30650.23</v>
      </c>
      <c r="H638" s="139">
        <v>40793.39</v>
      </c>
      <c r="I638" s="139">
        <v>69896.290000000008</v>
      </c>
      <c r="J638" s="139">
        <v>77029.320000000007</v>
      </c>
      <c r="K638" s="136">
        <v>279534.33</v>
      </c>
    </row>
    <row r="639" spans="1:11">
      <c r="A639" s="135"/>
      <c r="B639" s="2" t="s">
        <v>1319</v>
      </c>
      <c r="C639" s="2" t="s">
        <v>1318</v>
      </c>
      <c r="D639" s="2" t="s">
        <v>27</v>
      </c>
      <c r="E639" s="2" t="s">
        <v>596</v>
      </c>
      <c r="F639" s="138">
        <v>21681.39</v>
      </c>
      <c r="G639" s="139">
        <v>-13.93</v>
      </c>
      <c r="H639" s="139"/>
      <c r="I639" s="139"/>
      <c r="J639" s="139"/>
      <c r="K639" s="136">
        <v>21667.46</v>
      </c>
    </row>
    <row r="640" spans="1:11">
      <c r="A640" s="135"/>
      <c r="B640" s="2" t="s">
        <v>1321</v>
      </c>
      <c r="C640" s="2" t="s">
        <v>1320</v>
      </c>
      <c r="D640" s="2" t="s">
        <v>27</v>
      </c>
      <c r="E640" s="2" t="s">
        <v>53</v>
      </c>
      <c r="F640" s="138">
        <v>460.33</v>
      </c>
      <c r="G640" s="139">
        <v>289.91000000000003</v>
      </c>
      <c r="H640" s="139"/>
      <c r="I640" s="139"/>
      <c r="J640" s="139"/>
      <c r="K640" s="136">
        <v>750.24</v>
      </c>
    </row>
    <row r="641" spans="1:11">
      <c r="A641" s="135"/>
      <c r="B641" s="2" t="s">
        <v>1324</v>
      </c>
      <c r="C641" s="2" t="s">
        <v>1323</v>
      </c>
      <c r="D641" s="2" t="s">
        <v>27</v>
      </c>
      <c r="E641" s="2" t="s">
        <v>596</v>
      </c>
      <c r="F641" s="138">
        <v>143063.08000000002</v>
      </c>
      <c r="G641" s="139"/>
      <c r="H641" s="139"/>
      <c r="I641" s="139"/>
      <c r="J641" s="139"/>
      <c r="K641" s="136">
        <v>143063.08000000002</v>
      </c>
    </row>
    <row r="642" spans="1:11">
      <c r="A642" s="135"/>
      <c r="B642" s="2" t="s">
        <v>3259</v>
      </c>
      <c r="C642" s="2" t="s">
        <v>3258</v>
      </c>
      <c r="D642" s="2" t="s">
        <v>27</v>
      </c>
      <c r="E642" s="2" t="s">
        <v>53</v>
      </c>
      <c r="F642" s="138"/>
      <c r="G642" s="139"/>
      <c r="H642" s="139"/>
      <c r="I642" s="139"/>
      <c r="J642" s="139">
        <v>-6.8212102632969618E-13</v>
      </c>
      <c r="K642" s="136">
        <v>-6.8212102632969618E-13</v>
      </c>
    </row>
    <row r="643" spans="1:11">
      <c r="A643" s="2" t="s">
        <v>1326</v>
      </c>
      <c r="B643" s="2" t="s">
        <v>1328</v>
      </c>
      <c r="C643" s="2" t="s">
        <v>1327</v>
      </c>
      <c r="D643" s="2" t="s">
        <v>27</v>
      </c>
      <c r="E643" s="2" t="s">
        <v>596</v>
      </c>
      <c r="F643" s="138">
        <v>2002.51</v>
      </c>
      <c r="G643" s="139"/>
      <c r="H643" s="139"/>
      <c r="I643" s="139">
        <v>127.95</v>
      </c>
      <c r="J643" s="139"/>
      <c r="K643" s="136">
        <v>2130.46</v>
      </c>
    </row>
    <row r="644" spans="1:11">
      <c r="A644" s="2" t="s">
        <v>2796</v>
      </c>
      <c r="B644" s="2" t="s">
        <v>2798</v>
      </c>
      <c r="C644" s="2" t="s">
        <v>2797</v>
      </c>
      <c r="D644" s="2" t="s">
        <v>27</v>
      </c>
      <c r="E644" s="2" t="s">
        <v>596</v>
      </c>
      <c r="F644" s="138"/>
      <c r="G644" s="139"/>
      <c r="H644" s="139">
        <v>30145.57</v>
      </c>
      <c r="I644" s="139"/>
      <c r="J644" s="139"/>
      <c r="K644" s="136">
        <v>30145.57</v>
      </c>
    </row>
    <row r="645" spans="1:11">
      <c r="A645" s="2" t="s">
        <v>1331</v>
      </c>
      <c r="B645" s="2" t="s">
        <v>1333</v>
      </c>
      <c r="C645" s="2" t="s">
        <v>1332</v>
      </c>
      <c r="D645" s="2" t="s">
        <v>27</v>
      </c>
      <c r="E645" s="2" t="s">
        <v>596</v>
      </c>
      <c r="F645" s="138">
        <v>2195893.84</v>
      </c>
      <c r="G645" s="139">
        <v>29288.79</v>
      </c>
      <c r="H645" s="139"/>
      <c r="I645" s="139"/>
      <c r="J645" s="139"/>
      <c r="K645" s="136">
        <v>2225182.63</v>
      </c>
    </row>
    <row r="646" spans="1:11">
      <c r="A646" s="2" t="s">
        <v>1336</v>
      </c>
      <c r="B646" s="2" t="s">
        <v>1338</v>
      </c>
      <c r="C646" s="2" t="s">
        <v>1337</v>
      </c>
      <c r="D646" s="2" t="s">
        <v>27</v>
      </c>
      <c r="E646" s="2" t="s">
        <v>596</v>
      </c>
      <c r="F646" s="138">
        <v>55744.560000000005</v>
      </c>
      <c r="G646" s="139">
        <v>20791.259999999998</v>
      </c>
      <c r="H646" s="139">
        <v>1950.46</v>
      </c>
      <c r="I646" s="139">
        <v>116.91000000000001</v>
      </c>
      <c r="J646" s="139">
        <v>10115.11</v>
      </c>
      <c r="K646" s="136">
        <v>88718.300000000017</v>
      </c>
    </row>
    <row r="647" spans="1:11">
      <c r="A647" s="135"/>
      <c r="B647" s="2" t="s">
        <v>1345</v>
      </c>
      <c r="C647" s="2" t="s">
        <v>1344</v>
      </c>
      <c r="D647" s="2" t="s">
        <v>27</v>
      </c>
      <c r="E647" s="2" t="s">
        <v>596</v>
      </c>
      <c r="F647" s="138">
        <v>5689.01</v>
      </c>
      <c r="G647" s="139">
        <v>-70.69</v>
      </c>
      <c r="H647" s="139">
        <v>1176.8500000000001</v>
      </c>
      <c r="I647" s="139"/>
      <c r="J647" s="139">
        <v>376.51</v>
      </c>
      <c r="K647" s="136">
        <v>7171.6800000000012</v>
      </c>
    </row>
    <row r="648" spans="1:11">
      <c r="A648" s="135"/>
      <c r="B648" s="2" t="s">
        <v>1343</v>
      </c>
      <c r="C648" s="2" t="s">
        <v>1342</v>
      </c>
      <c r="D648" s="2" t="s">
        <v>27</v>
      </c>
      <c r="E648" s="2" t="s">
        <v>596</v>
      </c>
      <c r="F648" s="138">
        <v>161632.60999999999</v>
      </c>
      <c r="G648" s="139"/>
      <c r="H648" s="139"/>
      <c r="I648" s="139"/>
      <c r="J648" s="139"/>
      <c r="K648" s="136">
        <v>161632.60999999999</v>
      </c>
    </row>
    <row r="649" spans="1:11">
      <c r="A649" s="2" t="s">
        <v>1348</v>
      </c>
      <c r="B649" s="2" t="s">
        <v>1350</v>
      </c>
      <c r="C649" s="2" t="s">
        <v>1349</v>
      </c>
      <c r="D649" s="2" t="s">
        <v>27</v>
      </c>
      <c r="E649" s="2" t="s">
        <v>596</v>
      </c>
      <c r="F649" s="138">
        <v>909.56999999999994</v>
      </c>
      <c r="G649" s="139">
        <v>133.71</v>
      </c>
      <c r="H649" s="139">
        <v>481.9</v>
      </c>
      <c r="I649" s="139">
        <v>1815.3999999999999</v>
      </c>
      <c r="J649" s="139">
        <v>97.21</v>
      </c>
      <c r="K649" s="136">
        <v>3437.79</v>
      </c>
    </row>
    <row r="650" spans="1:11">
      <c r="A650" s="2" t="s">
        <v>1353</v>
      </c>
      <c r="B650" s="2" t="s">
        <v>1355</v>
      </c>
      <c r="C650" s="2" t="s">
        <v>1354</v>
      </c>
      <c r="D650" s="2" t="s">
        <v>27</v>
      </c>
      <c r="E650" s="2" t="s">
        <v>53</v>
      </c>
      <c r="F650" s="138">
        <v>1861999.3399999999</v>
      </c>
      <c r="G650" s="139"/>
      <c r="H650" s="139">
        <v>532.38000000000011</v>
      </c>
      <c r="I650" s="139">
        <v>250.20000000000002</v>
      </c>
      <c r="J650" s="139"/>
      <c r="K650" s="136">
        <v>1862781.9199999997</v>
      </c>
    </row>
    <row r="651" spans="1:11">
      <c r="A651" s="135"/>
      <c r="B651" s="2" t="s">
        <v>3017</v>
      </c>
      <c r="C651" s="2" t="s">
        <v>3016</v>
      </c>
      <c r="D651" s="2" t="s">
        <v>27</v>
      </c>
      <c r="E651" s="2" t="s">
        <v>53</v>
      </c>
      <c r="F651" s="138"/>
      <c r="G651" s="139"/>
      <c r="H651" s="139"/>
      <c r="I651" s="139">
        <v>78202.850000000006</v>
      </c>
      <c r="J651" s="139"/>
      <c r="K651" s="136">
        <v>78202.850000000006</v>
      </c>
    </row>
    <row r="652" spans="1:11">
      <c r="A652" s="135"/>
      <c r="B652" s="2" t="s">
        <v>3021</v>
      </c>
      <c r="C652" s="2" t="s">
        <v>3020</v>
      </c>
      <c r="D652" s="2" t="s">
        <v>27</v>
      </c>
      <c r="E652" s="2" t="s">
        <v>53</v>
      </c>
      <c r="F652" s="138"/>
      <c r="G652" s="139"/>
      <c r="H652" s="139"/>
      <c r="I652" s="139">
        <v>104319.43000000001</v>
      </c>
      <c r="J652" s="139"/>
      <c r="K652" s="136">
        <v>104319.43000000001</v>
      </c>
    </row>
    <row r="653" spans="1:11">
      <c r="A653" s="135"/>
      <c r="B653" s="2" t="s">
        <v>3011</v>
      </c>
      <c r="C653" s="2" t="s">
        <v>3010</v>
      </c>
      <c r="D653" s="2" t="s">
        <v>27</v>
      </c>
      <c r="E653" s="2" t="s">
        <v>53</v>
      </c>
      <c r="F653" s="138"/>
      <c r="G653" s="139"/>
      <c r="H653" s="139"/>
      <c r="I653" s="139">
        <v>276880.34999999998</v>
      </c>
      <c r="J653" s="139">
        <v>500.58</v>
      </c>
      <c r="K653" s="136">
        <v>277380.93</v>
      </c>
    </row>
    <row r="654" spans="1:11">
      <c r="A654" s="135"/>
      <c r="B654" s="2" t="s">
        <v>3014</v>
      </c>
      <c r="C654" s="2" t="s">
        <v>3013</v>
      </c>
      <c r="D654" s="2" t="s">
        <v>27</v>
      </c>
      <c r="E654" s="2" t="s">
        <v>53</v>
      </c>
      <c r="F654" s="138"/>
      <c r="G654" s="139"/>
      <c r="H654" s="139"/>
      <c r="I654" s="139">
        <v>101648.35</v>
      </c>
      <c r="J654" s="139">
        <v>131.78</v>
      </c>
      <c r="K654" s="136">
        <v>101780.13</v>
      </c>
    </row>
    <row r="655" spans="1:11">
      <c r="A655" s="135"/>
      <c r="B655" s="2" t="s">
        <v>3261</v>
      </c>
      <c r="C655" s="2" t="s">
        <v>3260</v>
      </c>
      <c r="D655" s="2" t="s">
        <v>27</v>
      </c>
      <c r="E655" s="2" t="s">
        <v>53</v>
      </c>
      <c r="F655" s="138"/>
      <c r="G655" s="139"/>
      <c r="H655" s="139"/>
      <c r="I655" s="139"/>
      <c r="J655" s="139">
        <v>62901.39</v>
      </c>
      <c r="K655" s="136">
        <v>62901.39</v>
      </c>
    </row>
    <row r="656" spans="1:11">
      <c r="A656" s="2" t="s">
        <v>1358</v>
      </c>
      <c r="B656" s="2" t="s">
        <v>1360</v>
      </c>
      <c r="C656" s="2" t="s">
        <v>1359</v>
      </c>
      <c r="D656" s="2" t="s">
        <v>27</v>
      </c>
      <c r="E656" s="2" t="s">
        <v>596</v>
      </c>
      <c r="F656" s="138">
        <v>1259166.5900000001</v>
      </c>
      <c r="G656" s="139">
        <v>24528.03</v>
      </c>
      <c r="H656" s="139">
        <v>35637.49</v>
      </c>
      <c r="I656" s="139">
        <v>13978.37</v>
      </c>
      <c r="J656" s="139"/>
      <c r="K656" s="136">
        <v>1333310.4800000002</v>
      </c>
    </row>
    <row r="657" spans="1:11">
      <c r="A657" s="2" t="s">
        <v>1364</v>
      </c>
      <c r="B657" s="2" t="s">
        <v>1374</v>
      </c>
      <c r="C657" s="2" t="s">
        <v>1373</v>
      </c>
      <c r="D657" s="2" t="s">
        <v>27</v>
      </c>
      <c r="E657" s="2" t="s">
        <v>596</v>
      </c>
      <c r="F657" s="138">
        <v>304973.24</v>
      </c>
      <c r="G657" s="139">
        <v>4086.75</v>
      </c>
      <c r="H657" s="139">
        <v>117.73</v>
      </c>
      <c r="I657" s="139"/>
      <c r="J657" s="139"/>
      <c r="K657" s="136">
        <v>309177.71999999997</v>
      </c>
    </row>
    <row r="658" spans="1:11">
      <c r="A658" s="135"/>
      <c r="B658" s="2" t="s">
        <v>1376</v>
      </c>
      <c r="C658" s="2" t="s">
        <v>1375</v>
      </c>
      <c r="D658" s="2" t="s">
        <v>27</v>
      </c>
      <c r="E658" s="2" t="s">
        <v>1371</v>
      </c>
      <c r="F658" s="138">
        <v>551223.48</v>
      </c>
      <c r="G658" s="139">
        <v>3757.84</v>
      </c>
      <c r="H658" s="139">
        <v>1795.65</v>
      </c>
      <c r="I658" s="139">
        <v>20.07</v>
      </c>
      <c r="J658" s="139">
        <v>51.4</v>
      </c>
      <c r="K658" s="136">
        <v>556848.43999999994</v>
      </c>
    </row>
    <row r="659" spans="1:11">
      <c r="A659" s="135"/>
      <c r="B659" s="2" t="s">
        <v>1370</v>
      </c>
      <c r="C659" s="2" t="s">
        <v>1369</v>
      </c>
      <c r="D659" s="2" t="s">
        <v>27</v>
      </c>
      <c r="E659" s="2" t="s">
        <v>1371</v>
      </c>
      <c r="F659" s="138">
        <v>115773.33</v>
      </c>
      <c r="G659" s="139">
        <v>-466.18</v>
      </c>
      <c r="H659" s="139">
        <v>-8091.9400000000005</v>
      </c>
      <c r="I659" s="139"/>
      <c r="J659" s="139">
        <v>556.86</v>
      </c>
      <c r="K659" s="136">
        <v>107772.07</v>
      </c>
    </row>
    <row r="660" spans="1:11">
      <c r="A660" s="135"/>
      <c r="B660" s="2" t="s">
        <v>1366</v>
      </c>
      <c r="C660" s="2" t="s">
        <v>1365</v>
      </c>
      <c r="D660" s="2" t="s">
        <v>27</v>
      </c>
      <c r="E660" s="2" t="s">
        <v>53</v>
      </c>
      <c r="F660" s="138">
        <v>27160.349999999995</v>
      </c>
      <c r="G660" s="139"/>
      <c r="H660" s="139"/>
      <c r="I660" s="139"/>
      <c r="J660" s="139"/>
      <c r="K660" s="136">
        <v>27160.349999999995</v>
      </c>
    </row>
    <row r="661" spans="1:11">
      <c r="A661" s="2" t="s">
        <v>1378</v>
      </c>
      <c r="B661" s="2" t="s">
        <v>1380</v>
      </c>
      <c r="C661" s="2" t="s">
        <v>1379</v>
      </c>
      <c r="D661" s="2" t="s">
        <v>27</v>
      </c>
      <c r="E661" s="2" t="s">
        <v>596</v>
      </c>
      <c r="F661" s="138">
        <v>1097508.6200000001</v>
      </c>
      <c r="G661" s="139"/>
      <c r="H661" s="139"/>
      <c r="I661" s="139"/>
      <c r="J661" s="139"/>
      <c r="K661" s="136">
        <v>1097508.6200000001</v>
      </c>
    </row>
    <row r="662" spans="1:11">
      <c r="A662" s="2" t="s">
        <v>1383</v>
      </c>
      <c r="B662" s="2" t="s">
        <v>1385</v>
      </c>
      <c r="C662" s="2" t="s">
        <v>1384</v>
      </c>
      <c r="D662" s="2" t="s">
        <v>27</v>
      </c>
      <c r="E662" s="2" t="s">
        <v>596</v>
      </c>
      <c r="F662" s="138">
        <v>383226.19</v>
      </c>
      <c r="G662" s="139"/>
      <c r="H662" s="139"/>
      <c r="I662" s="139"/>
      <c r="J662" s="139"/>
      <c r="K662" s="136">
        <v>383226.19</v>
      </c>
    </row>
    <row r="663" spans="1:11">
      <c r="A663" s="135"/>
      <c r="B663" s="2" t="s">
        <v>1389</v>
      </c>
      <c r="C663" s="2" t="s">
        <v>1388</v>
      </c>
      <c r="D663" s="2" t="s">
        <v>27</v>
      </c>
      <c r="E663" s="2" t="s">
        <v>596</v>
      </c>
      <c r="F663" s="138">
        <v>1176847.21</v>
      </c>
      <c r="G663" s="139"/>
      <c r="H663" s="139"/>
      <c r="I663" s="139"/>
      <c r="J663" s="139"/>
      <c r="K663" s="136">
        <v>1176847.21</v>
      </c>
    </row>
    <row r="664" spans="1:11">
      <c r="A664" s="2" t="s">
        <v>3264</v>
      </c>
      <c r="B664" s="2" t="s">
        <v>3266</v>
      </c>
      <c r="C664" s="2" t="s">
        <v>3265</v>
      </c>
      <c r="D664" s="2" t="s">
        <v>27</v>
      </c>
      <c r="E664" s="2" t="s">
        <v>28</v>
      </c>
      <c r="F664" s="138"/>
      <c r="G664" s="139"/>
      <c r="H664" s="139"/>
      <c r="I664" s="139"/>
      <c r="J664" s="139">
        <v>3953.32</v>
      </c>
      <c r="K664" s="136">
        <v>3953.32</v>
      </c>
    </row>
    <row r="665" spans="1:11">
      <c r="A665" s="2" t="s">
        <v>3024</v>
      </c>
      <c r="B665" s="2" t="s">
        <v>3030</v>
      </c>
      <c r="C665" s="2" t="s">
        <v>3029</v>
      </c>
      <c r="D665" s="2" t="s">
        <v>27</v>
      </c>
      <c r="E665" s="2" t="s">
        <v>596</v>
      </c>
      <c r="F665" s="138"/>
      <c r="G665" s="139"/>
      <c r="H665" s="139"/>
      <c r="I665" s="139">
        <v>1971562.1600000001</v>
      </c>
      <c r="J665" s="139">
        <v>635.45000000000005</v>
      </c>
      <c r="K665" s="136">
        <v>1972197.61</v>
      </c>
    </row>
    <row r="666" spans="1:11">
      <c r="A666" s="135"/>
      <c r="B666" s="2" t="s">
        <v>3026</v>
      </c>
      <c r="C666" s="2" t="s">
        <v>3025</v>
      </c>
      <c r="D666" s="2" t="s">
        <v>27</v>
      </c>
      <c r="E666" s="2" t="s">
        <v>596</v>
      </c>
      <c r="F666" s="138"/>
      <c r="G666" s="139"/>
      <c r="H666" s="139"/>
      <c r="I666" s="139">
        <v>41106.31</v>
      </c>
      <c r="J666" s="139"/>
      <c r="K666" s="136">
        <v>41106.31</v>
      </c>
    </row>
    <row r="667" spans="1:11">
      <c r="A667" s="135"/>
      <c r="B667" s="2" t="s">
        <v>3035</v>
      </c>
      <c r="C667" s="2" t="s">
        <v>3034</v>
      </c>
      <c r="D667" s="2" t="s">
        <v>27</v>
      </c>
      <c r="E667" s="2" t="s">
        <v>596</v>
      </c>
      <c r="F667" s="138"/>
      <c r="G667" s="139"/>
      <c r="H667" s="139"/>
      <c r="I667" s="139">
        <v>196870.29</v>
      </c>
      <c r="J667" s="139"/>
      <c r="K667" s="136">
        <v>196870.29</v>
      </c>
    </row>
    <row r="668" spans="1:11">
      <c r="A668" s="135"/>
      <c r="B668" s="2" t="s">
        <v>3033</v>
      </c>
      <c r="C668" s="2" t="s">
        <v>3032</v>
      </c>
      <c r="D668" s="2" t="s">
        <v>27</v>
      </c>
      <c r="E668" s="2" t="s">
        <v>596</v>
      </c>
      <c r="F668" s="138"/>
      <c r="G668" s="139"/>
      <c r="H668" s="139"/>
      <c r="I668" s="139">
        <v>397304.32000000001</v>
      </c>
      <c r="J668" s="139">
        <v>3054.91</v>
      </c>
      <c r="K668" s="136">
        <v>400359.23</v>
      </c>
    </row>
    <row r="669" spans="1:11">
      <c r="A669" s="2" t="s">
        <v>1391</v>
      </c>
      <c r="B669" s="2" t="s">
        <v>1403</v>
      </c>
      <c r="C669" s="2" t="s">
        <v>1402</v>
      </c>
      <c r="D669" s="2" t="s">
        <v>213</v>
      </c>
      <c r="E669" s="2" t="s">
        <v>28</v>
      </c>
      <c r="F669" s="138">
        <v>0</v>
      </c>
      <c r="G669" s="139"/>
      <c r="H669" s="139"/>
      <c r="I669" s="139"/>
      <c r="J669" s="139"/>
      <c r="K669" s="136">
        <v>0</v>
      </c>
    </row>
    <row r="670" spans="1:11">
      <c r="A670" s="135"/>
      <c r="B670" s="2" t="s">
        <v>1393</v>
      </c>
      <c r="C670" s="2" t="s">
        <v>1392</v>
      </c>
      <c r="D670" s="2" t="s">
        <v>213</v>
      </c>
      <c r="E670" s="2" t="s">
        <v>28</v>
      </c>
      <c r="F670" s="138">
        <v>1448.5900000000047</v>
      </c>
      <c r="G670" s="139">
        <v>1713.71</v>
      </c>
      <c r="H670" s="139"/>
      <c r="I670" s="139"/>
      <c r="J670" s="139"/>
      <c r="K670" s="136">
        <v>3162.3000000000047</v>
      </c>
    </row>
    <row r="671" spans="1:11">
      <c r="A671" s="135"/>
      <c r="B671" s="2" t="s">
        <v>1396</v>
      </c>
      <c r="C671" s="2" t="s">
        <v>1395</v>
      </c>
      <c r="D671" s="2" t="s">
        <v>213</v>
      </c>
      <c r="E671" s="2" t="s">
        <v>28</v>
      </c>
      <c r="F671" s="138">
        <v>8035.3200000000006</v>
      </c>
      <c r="G671" s="139"/>
      <c r="H671" s="139"/>
      <c r="I671" s="139"/>
      <c r="J671" s="139"/>
      <c r="K671" s="136">
        <v>8035.3200000000006</v>
      </c>
    </row>
    <row r="672" spans="1:11">
      <c r="A672" s="135"/>
      <c r="B672" s="2" t="s">
        <v>1398</v>
      </c>
      <c r="C672" s="2" t="s">
        <v>1397</v>
      </c>
      <c r="D672" s="2" t="s">
        <v>213</v>
      </c>
      <c r="E672" s="2" t="s">
        <v>253</v>
      </c>
      <c r="F672" s="138">
        <v>3159.52</v>
      </c>
      <c r="G672" s="139">
        <v>5293.6</v>
      </c>
      <c r="H672" s="139"/>
      <c r="I672" s="139"/>
      <c r="J672" s="139"/>
      <c r="K672" s="136">
        <v>8453.1200000000008</v>
      </c>
    </row>
    <row r="673" spans="1:11">
      <c r="A673" s="135"/>
      <c r="B673" s="2" t="s">
        <v>1406</v>
      </c>
      <c r="C673" s="2" t="s">
        <v>1405</v>
      </c>
      <c r="D673" s="2" t="s">
        <v>213</v>
      </c>
      <c r="E673" s="2" t="s">
        <v>253</v>
      </c>
      <c r="F673" s="138">
        <v>27913.72</v>
      </c>
      <c r="G673" s="139"/>
      <c r="H673" s="139"/>
      <c r="I673" s="139"/>
      <c r="J673" s="139"/>
      <c r="K673" s="136">
        <v>27913.72</v>
      </c>
    </row>
    <row r="674" spans="1:11">
      <c r="A674" s="135"/>
      <c r="B674" s="2" t="s">
        <v>1400</v>
      </c>
      <c r="C674" s="2" t="s">
        <v>1399</v>
      </c>
      <c r="D674" s="2" t="s">
        <v>213</v>
      </c>
      <c r="E674" s="2" t="s">
        <v>253</v>
      </c>
      <c r="F674" s="138">
        <v>1680.82</v>
      </c>
      <c r="G674" s="139"/>
      <c r="H674" s="139"/>
      <c r="I674" s="139"/>
      <c r="J674" s="139"/>
      <c r="K674" s="136">
        <v>1680.82</v>
      </c>
    </row>
    <row r="675" spans="1:11">
      <c r="A675" s="2" t="s">
        <v>1410</v>
      </c>
      <c r="B675" s="2" t="s">
        <v>3270</v>
      </c>
      <c r="C675" s="2" t="s">
        <v>3269</v>
      </c>
      <c r="D675" s="2" t="s">
        <v>213</v>
      </c>
      <c r="E675" s="2" t="s">
        <v>28</v>
      </c>
      <c r="F675" s="138"/>
      <c r="G675" s="139"/>
      <c r="H675" s="139"/>
      <c r="I675" s="139"/>
      <c r="J675" s="139">
        <v>7.2759576141834259E-12</v>
      </c>
      <c r="K675" s="136">
        <v>7.2759576141834259E-12</v>
      </c>
    </row>
    <row r="676" spans="1:11">
      <c r="A676" s="135"/>
      <c r="B676" s="2" t="s">
        <v>1419</v>
      </c>
      <c r="C676" s="2" t="s">
        <v>1418</v>
      </c>
      <c r="D676" s="2" t="s">
        <v>213</v>
      </c>
      <c r="E676" s="2" t="s">
        <v>253</v>
      </c>
      <c r="F676" s="138">
        <v>99840.34</v>
      </c>
      <c r="G676" s="139">
        <v>52967.72</v>
      </c>
      <c r="H676" s="139">
        <v>28823.58</v>
      </c>
      <c r="I676" s="139">
        <v>16954.72</v>
      </c>
      <c r="J676" s="139">
        <v>2281.7200000000003</v>
      </c>
      <c r="K676" s="136">
        <v>200868.08000000002</v>
      </c>
    </row>
    <row r="677" spans="1:11">
      <c r="A677" s="135"/>
      <c r="B677" s="2" t="s">
        <v>2523</v>
      </c>
      <c r="C677" s="2" t="s">
        <v>2522</v>
      </c>
      <c r="D677" s="2" t="s">
        <v>213</v>
      </c>
      <c r="E677" s="2" t="s">
        <v>253</v>
      </c>
      <c r="F677" s="138"/>
      <c r="G677" s="139">
        <v>882.86</v>
      </c>
      <c r="H677" s="139">
        <v>9.9700000000000006</v>
      </c>
      <c r="I677" s="139">
        <v>150.46</v>
      </c>
      <c r="J677" s="139">
        <v>1297.46</v>
      </c>
      <c r="K677" s="136">
        <v>2340.75</v>
      </c>
    </row>
    <row r="678" spans="1:11">
      <c r="A678" s="135"/>
      <c r="B678" s="2" t="s">
        <v>1412</v>
      </c>
      <c r="C678" s="2" t="s">
        <v>1411</v>
      </c>
      <c r="D678" s="2" t="s">
        <v>213</v>
      </c>
      <c r="E678" s="2" t="s">
        <v>253</v>
      </c>
      <c r="F678" s="138">
        <v>420.76</v>
      </c>
      <c r="G678" s="139">
        <v>599.32000000000005</v>
      </c>
      <c r="H678" s="139">
        <v>1980.14</v>
      </c>
      <c r="I678" s="139">
        <v>1429.72</v>
      </c>
      <c r="J678" s="139">
        <v>4705.08</v>
      </c>
      <c r="K678" s="136">
        <v>9135.02</v>
      </c>
    </row>
    <row r="679" spans="1:11">
      <c r="A679" s="135"/>
      <c r="B679" s="2" t="s">
        <v>1416</v>
      </c>
      <c r="C679" s="2" t="s">
        <v>1415</v>
      </c>
      <c r="D679" s="2" t="s">
        <v>213</v>
      </c>
      <c r="E679" s="2" t="s">
        <v>253</v>
      </c>
      <c r="F679" s="138">
        <v>2067.3799999999933</v>
      </c>
      <c r="G679" s="139"/>
      <c r="H679" s="139">
        <v>17858.38</v>
      </c>
      <c r="I679" s="139">
        <v>482.21000000000004</v>
      </c>
      <c r="J679" s="139">
        <v>987.5</v>
      </c>
      <c r="K679" s="136">
        <v>21395.469999999994</v>
      </c>
    </row>
    <row r="680" spans="1:11">
      <c r="A680" s="2" t="s">
        <v>1421</v>
      </c>
      <c r="B680" s="2" t="s">
        <v>1440</v>
      </c>
      <c r="C680" s="2" t="s">
        <v>1439</v>
      </c>
      <c r="D680" s="2" t="s">
        <v>213</v>
      </c>
      <c r="E680" s="2" t="s">
        <v>596</v>
      </c>
      <c r="F680" s="138">
        <v>1255.3800000000001</v>
      </c>
      <c r="G680" s="139"/>
      <c r="H680" s="139"/>
      <c r="I680" s="139"/>
      <c r="J680" s="139"/>
      <c r="K680" s="136">
        <v>1255.3800000000001</v>
      </c>
    </row>
    <row r="681" spans="1:11">
      <c r="A681" s="135"/>
      <c r="B681" s="2" t="s">
        <v>2806</v>
      </c>
      <c r="C681" s="2" t="s">
        <v>2805</v>
      </c>
      <c r="D681" s="2" t="s">
        <v>213</v>
      </c>
      <c r="E681" s="2" t="s">
        <v>253</v>
      </c>
      <c r="F681" s="138"/>
      <c r="G681" s="139"/>
      <c r="H681" s="139">
        <v>1358.7</v>
      </c>
      <c r="I681" s="139"/>
      <c r="J681" s="139"/>
      <c r="K681" s="136">
        <v>1358.7</v>
      </c>
    </row>
    <row r="682" spans="1:11">
      <c r="A682" s="135"/>
      <c r="B682" s="2" t="s">
        <v>1436</v>
      </c>
      <c r="C682" s="2" t="s">
        <v>1435</v>
      </c>
      <c r="D682" s="2" t="s">
        <v>213</v>
      </c>
      <c r="E682" s="2" t="s">
        <v>53</v>
      </c>
      <c r="F682" s="138">
        <v>26029.05</v>
      </c>
      <c r="G682" s="139"/>
      <c r="H682" s="139"/>
      <c r="I682" s="139"/>
      <c r="J682" s="139"/>
      <c r="K682" s="136">
        <v>26029.05</v>
      </c>
    </row>
    <row r="683" spans="1:11">
      <c r="A683" s="135"/>
      <c r="B683" s="2" t="s">
        <v>3275</v>
      </c>
      <c r="C683" s="2" t="s">
        <v>3274</v>
      </c>
      <c r="D683" s="2" t="s">
        <v>213</v>
      </c>
      <c r="E683" s="2" t="s">
        <v>28</v>
      </c>
      <c r="F683" s="138"/>
      <c r="G683" s="139"/>
      <c r="H683" s="139"/>
      <c r="I683" s="139"/>
      <c r="J683" s="139">
        <v>13559.960000000001</v>
      </c>
      <c r="K683" s="136">
        <v>13559.960000000001</v>
      </c>
    </row>
    <row r="684" spans="1:11">
      <c r="A684" s="135"/>
      <c r="B684" s="2" t="s">
        <v>3272</v>
      </c>
      <c r="C684" s="2" t="s">
        <v>3271</v>
      </c>
      <c r="D684" s="2" t="s">
        <v>213</v>
      </c>
      <c r="E684" s="2" t="s">
        <v>28</v>
      </c>
      <c r="F684" s="138"/>
      <c r="G684" s="139"/>
      <c r="H684" s="139"/>
      <c r="I684" s="139"/>
      <c r="J684" s="139">
        <v>0</v>
      </c>
      <c r="K684" s="136">
        <v>0</v>
      </c>
    </row>
    <row r="685" spans="1:11">
      <c r="A685" s="135"/>
      <c r="B685" s="2" t="s">
        <v>1444</v>
      </c>
      <c r="C685" s="2" t="s">
        <v>1443</v>
      </c>
      <c r="D685" s="2" t="s">
        <v>213</v>
      </c>
      <c r="E685" s="2" t="s">
        <v>28</v>
      </c>
      <c r="F685" s="138">
        <v>599.82000000000005</v>
      </c>
      <c r="G685" s="139">
        <v>24.080000000000002</v>
      </c>
      <c r="H685" s="139"/>
      <c r="I685" s="139"/>
      <c r="J685" s="139"/>
      <c r="K685" s="136">
        <v>623.90000000000009</v>
      </c>
    </row>
    <row r="686" spans="1:11">
      <c r="A686" s="135"/>
      <c r="B686" s="2" t="s">
        <v>1450</v>
      </c>
      <c r="C686" s="2" t="s">
        <v>1449</v>
      </c>
      <c r="D686" s="2" t="s">
        <v>213</v>
      </c>
      <c r="E686" s="2" t="s">
        <v>28</v>
      </c>
      <c r="F686" s="138">
        <v>444.25</v>
      </c>
      <c r="G686" s="139">
        <v>24.080000000000002</v>
      </c>
      <c r="H686" s="139"/>
      <c r="I686" s="139"/>
      <c r="J686" s="139"/>
      <c r="K686" s="136">
        <v>468.33</v>
      </c>
    </row>
    <row r="687" spans="1:11">
      <c r="A687" s="135"/>
      <c r="B687" s="2" t="s">
        <v>1431</v>
      </c>
      <c r="C687" s="2" t="s">
        <v>1430</v>
      </c>
      <c r="D687" s="2" t="s">
        <v>213</v>
      </c>
      <c r="E687" s="2" t="s">
        <v>28</v>
      </c>
      <c r="F687" s="138">
        <v>0</v>
      </c>
      <c r="G687" s="139"/>
      <c r="H687" s="139"/>
      <c r="I687" s="139"/>
      <c r="J687" s="139"/>
      <c r="K687" s="136">
        <v>0</v>
      </c>
    </row>
    <row r="688" spans="1:11">
      <c r="A688" s="135"/>
      <c r="B688" s="2" t="s">
        <v>1447</v>
      </c>
      <c r="C688" s="2" t="s">
        <v>1446</v>
      </c>
      <c r="D688" s="2" t="s">
        <v>213</v>
      </c>
      <c r="E688" s="2" t="s">
        <v>253</v>
      </c>
      <c r="F688" s="138">
        <v>0</v>
      </c>
      <c r="G688" s="139"/>
      <c r="H688" s="139"/>
      <c r="I688" s="139"/>
      <c r="J688" s="139"/>
      <c r="K688" s="136">
        <v>0</v>
      </c>
    </row>
    <row r="689" spans="1:11">
      <c r="A689" s="135"/>
      <c r="B689" s="2" t="s">
        <v>1423</v>
      </c>
      <c r="C689" s="2" t="s">
        <v>1422</v>
      </c>
      <c r="D689" s="2" t="s">
        <v>213</v>
      </c>
      <c r="E689" s="2" t="s">
        <v>253</v>
      </c>
      <c r="F689" s="138">
        <v>0</v>
      </c>
      <c r="G689" s="139"/>
      <c r="H689" s="139"/>
      <c r="I689" s="139"/>
      <c r="J689" s="139"/>
      <c r="K689" s="136">
        <v>0</v>
      </c>
    </row>
    <row r="690" spans="1:11">
      <c r="A690" s="135"/>
      <c r="B690" s="2" t="s">
        <v>1427</v>
      </c>
      <c r="C690" s="2" t="s">
        <v>1426</v>
      </c>
      <c r="D690" s="2" t="s">
        <v>213</v>
      </c>
      <c r="E690" s="2" t="s">
        <v>253</v>
      </c>
      <c r="F690" s="138">
        <v>0</v>
      </c>
      <c r="G690" s="139"/>
      <c r="H690" s="139"/>
      <c r="I690" s="139"/>
      <c r="J690" s="139"/>
      <c r="K690" s="136">
        <v>0</v>
      </c>
    </row>
    <row r="691" spans="1:11">
      <c r="A691" s="135"/>
      <c r="B691" s="2" t="s">
        <v>2803</v>
      </c>
      <c r="C691" s="2" t="s">
        <v>2802</v>
      </c>
      <c r="D691" s="2" t="s">
        <v>213</v>
      </c>
      <c r="E691" s="2" t="s">
        <v>253</v>
      </c>
      <c r="F691" s="138"/>
      <c r="G691" s="139"/>
      <c r="H691" s="139">
        <v>157.66000000000003</v>
      </c>
      <c r="I691" s="139"/>
      <c r="J691" s="139"/>
      <c r="K691" s="136">
        <v>157.66000000000003</v>
      </c>
    </row>
    <row r="692" spans="1:11">
      <c r="A692" s="2" t="s">
        <v>1453</v>
      </c>
      <c r="B692" s="2" t="s">
        <v>1468</v>
      </c>
      <c r="C692" s="2" t="s">
        <v>1467</v>
      </c>
      <c r="D692" s="2" t="s">
        <v>213</v>
      </c>
      <c r="E692" s="2" t="s">
        <v>53</v>
      </c>
      <c r="F692" s="138">
        <v>705.69</v>
      </c>
      <c r="G692" s="139">
        <v>3290.01</v>
      </c>
      <c r="H692" s="139">
        <v>11359.79</v>
      </c>
      <c r="I692" s="139">
        <v>48723.93</v>
      </c>
      <c r="J692" s="139">
        <v>15448.99</v>
      </c>
      <c r="K692" s="136">
        <v>79528.41</v>
      </c>
    </row>
    <row r="693" spans="1:11">
      <c r="A693" s="135"/>
      <c r="B693" s="2" t="s">
        <v>1478</v>
      </c>
      <c r="C693" s="2" t="s">
        <v>1477</v>
      </c>
      <c r="D693" s="2" t="s">
        <v>213</v>
      </c>
      <c r="E693" s="2" t="s">
        <v>53</v>
      </c>
      <c r="F693" s="138">
        <v>2987.11</v>
      </c>
      <c r="G693" s="139"/>
      <c r="H693" s="139"/>
      <c r="I693" s="139"/>
      <c r="J693" s="139"/>
      <c r="K693" s="136">
        <v>2987.11</v>
      </c>
    </row>
    <row r="694" spans="1:11">
      <c r="A694" s="135"/>
      <c r="B694" s="2" t="s">
        <v>1471</v>
      </c>
      <c r="C694" s="2" t="s">
        <v>1470</v>
      </c>
      <c r="D694" s="2" t="s">
        <v>213</v>
      </c>
      <c r="E694" s="2" t="s">
        <v>28</v>
      </c>
      <c r="F694" s="138">
        <v>1285.1100000000001</v>
      </c>
      <c r="G694" s="139"/>
      <c r="H694" s="139"/>
      <c r="I694" s="139"/>
      <c r="J694" s="139"/>
      <c r="K694" s="136">
        <v>1285.1100000000001</v>
      </c>
    </row>
    <row r="695" spans="1:11">
      <c r="A695" s="135"/>
      <c r="B695" s="2" t="s">
        <v>1465</v>
      </c>
      <c r="C695" s="2" t="s">
        <v>1464</v>
      </c>
      <c r="D695" s="2" t="s">
        <v>213</v>
      </c>
      <c r="E695" s="2" t="s">
        <v>28</v>
      </c>
      <c r="F695" s="138">
        <v>8907.9999999999964</v>
      </c>
      <c r="G695" s="139">
        <v>1208.28</v>
      </c>
      <c r="H695" s="139">
        <v>15026.2</v>
      </c>
      <c r="I695" s="139">
        <v>5536.13</v>
      </c>
      <c r="J695" s="139">
        <v>77595.650000000009</v>
      </c>
      <c r="K695" s="136">
        <v>108274.26000000001</v>
      </c>
    </row>
    <row r="696" spans="1:11">
      <c r="A696" s="135"/>
      <c r="B696" s="2" t="s">
        <v>1500</v>
      </c>
      <c r="C696" s="2" t="s">
        <v>1499</v>
      </c>
      <c r="D696" s="2" t="s">
        <v>213</v>
      </c>
      <c r="E696" s="2" t="s">
        <v>28</v>
      </c>
      <c r="F696" s="138">
        <v>19991.490000000002</v>
      </c>
      <c r="G696" s="139"/>
      <c r="H696" s="139"/>
      <c r="I696" s="139"/>
      <c r="J696" s="139"/>
      <c r="K696" s="136">
        <v>19991.490000000002</v>
      </c>
    </row>
    <row r="697" spans="1:11">
      <c r="A697" s="135"/>
      <c r="B697" s="2" t="s">
        <v>1502</v>
      </c>
      <c r="C697" s="2" t="s">
        <v>1501</v>
      </c>
      <c r="D697" s="2" t="s">
        <v>213</v>
      </c>
      <c r="E697" s="2" t="s">
        <v>28</v>
      </c>
      <c r="F697" s="138">
        <v>14554.41</v>
      </c>
      <c r="G697" s="139"/>
      <c r="H697" s="139"/>
      <c r="I697" s="139">
        <v>9.0400000000000009</v>
      </c>
      <c r="J697" s="139"/>
      <c r="K697" s="136">
        <v>14563.45</v>
      </c>
    </row>
    <row r="698" spans="1:11">
      <c r="A698" s="135"/>
      <c r="B698" s="2" t="s">
        <v>1491</v>
      </c>
      <c r="C698" s="2" t="s">
        <v>1490</v>
      </c>
      <c r="D698" s="2" t="s">
        <v>213</v>
      </c>
      <c r="E698" s="2" t="s">
        <v>53</v>
      </c>
      <c r="F698" s="138">
        <v>-1.8189894035458565E-12</v>
      </c>
      <c r="G698" s="139"/>
      <c r="H698" s="139"/>
      <c r="I698" s="139"/>
      <c r="J698" s="139">
        <v>158</v>
      </c>
      <c r="K698" s="136">
        <v>157.99999999999818</v>
      </c>
    </row>
    <row r="699" spans="1:11">
      <c r="A699" s="135"/>
      <c r="B699" s="2" t="s">
        <v>1483</v>
      </c>
      <c r="C699" s="2" t="s">
        <v>1482</v>
      </c>
      <c r="D699" s="2" t="s">
        <v>213</v>
      </c>
      <c r="E699" s="2" t="s">
        <v>53</v>
      </c>
      <c r="F699" s="138">
        <v>4428.1700000000073</v>
      </c>
      <c r="G699" s="139">
        <v>22861.16</v>
      </c>
      <c r="H699" s="139">
        <v>2644.17</v>
      </c>
      <c r="I699" s="139">
        <v>9137.18</v>
      </c>
      <c r="J699" s="139"/>
      <c r="K699" s="136">
        <v>39070.680000000008</v>
      </c>
    </row>
    <row r="700" spans="1:11">
      <c r="A700" s="135"/>
      <c r="B700" s="2" t="s">
        <v>1473</v>
      </c>
      <c r="C700" s="2" t="s">
        <v>1472</v>
      </c>
      <c r="D700" s="2" t="s">
        <v>213</v>
      </c>
      <c r="E700" s="2" t="s">
        <v>28</v>
      </c>
      <c r="F700" s="138">
        <v>4526.33</v>
      </c>
      <c r="G700" s="139"/>
      <c r="H700" s="139"/>
      <c r="I700" s="139"/>
      <c r="J700" s="139"/>
      <c r="K700" s="136">
        <v>4526.33</v>
      </c>
    </row>
    <row r="701" spans="1:11">
      <c r="A701" s="135"/>
      <c r="B701" s="2" t="s">
        <v>1498</v>
      </c>
      <c r="C701" s="2" t="s">
        <v>1497</v>
      </c>
      <c r="D701" s="2" t="s">
        <v>213</v>
      </c>
      <c r="E701" s="2" t="s">
        <v>28</v>
      </c>
      <c r="F701" s="138">
        <v>172.0399999999936</v>
      </c>
      <c r="G701" s="139">
        <v>165.12</v>
      </c>
      <c r="H701" s="139">
        <v>168.32</v>
      </c>
      <c r="I701" s="139">
        <v>176.48</v>
      </c>
      <c r="J701" s="139">
        <v>176.32</v>
      </c>
      <c r="K701" s="136">
        <v>858.27999999999361</v>
      </c>
    </row>
    <row r="702" spans="1:11">
      <c r="A702" s="135"/>
      <c r="B702" s="2" t="s">
        <v>1493</v>
      </c>
      <c r="C702" s="2" t="s">
        <v>1492</v>
      </c>
      <c r="D702" s="2" t="s">
        <v>213</v>
      </c>
      <c r="E702" s="2" t="s">
        <v>28</v>
      </c>
      <c r="F702" s="138">
        <v>2366.5299999999033</v>
      </c>
      <c r="G702" s="139">
        <v>2123.04</v>
      </c>
      <c r="H702" s="139">
        <v>168.32</v>
      </c>
      <c r="I702" s="139">
        <v>-6032.42</v>
      </c>
      <c r="J702" s="139">
        <v>830.49</v>
      </c>
      <c r="K702" s="136">
        <v>-544.04000000009705</v>
      </c>
    </row>
    <row r="703" spans="1:11">
      <c r="A703" s="135"/>
      <c r="B703" s="2" t="s">
        <v>1496</v>
      </c>
      <c r="C703" s="2" t="s">
        <v>1495</v>
      </c>
      <c r="D703" s="2" t="s">
        <v>213</v>
      </c>
      <c r="E703" s="2" t="s">
        <v>28</v>
      </c>
      <c r="F703" s="138">
        <v>172.04</v>
      </c>
      <c r="G703" s="139">
        <v>165.12</v>
      </c>
      <c r="H703" s="139">
        <v>168.32</v>
      </c>
      <c r="I703" s="139">
        <v>176.48</v>
      </c>
      <c r="J703" s="139">
        <v>3335.39</v>
      </c>
      <c r="K703" s="136">
        <v>4017.35</v>
      </c>
    </row>
    <row r="704" spans="1:11">
      <c r="A704" s="135"/>
      <c r="B704" s="2" t="s">
        <v>1455</v>
      </c>
      <c r="C704" s="2" t="s">
        <v>1454</v>
      </c>
      <c r="D704" s="2" t="s">
        <v>213</v>
      </c>
      <c r="E704" s="2" t="s">
        <v>28</v>
      </c>
      <c r="F704" s="138">
        <v>140130.62</v>
      </c>
      <c r="G704" s="139">
        <v>1458.22</v>
      </c>
      <c r="H704" s="139"/>
      <c r="I704" s="139"/>
      <c r="J704" s="139"/>
      <c r="K704" s="136">
        <v>141588.84</v>
      </c>
    </row>
    <row r="705" spans="1:11">
      <c r="A705" s="135"/>
      <c r="B705" s="2" t="s">
        <v>2528</v>
      </c>
      <c r="C705" s="2" t="s">
        <v>2527</v>
      </c>
      <c r="D705" s="2" t="s">
        <v>213</v>
      </c>
      <c r="E705" s="2" t="s">
        <v>28</v>
      </c>
      <c r="F705" s="138"/>
      <c r="G705" s="139">
        <v>474.06</v>
      </c>
      <c r="H705" s="139"/>
      <c r="I705" s="139"/>
      <c r="J705" s="139">
        <v>6.28</v>
      </c>
      <c r="K705" s="136">
        <v>480.34</v>
      </c>
    </row>
    <row r="706" spans="1:11">
      <c r="A706" s="135"/>
      <c r="B706" s="2" t="s">
        <v>1462</v>
      </c>
      <c r="C706" s="2" t="s">
        <v>1461</v>
      </c>
      <c r="D706" s="2" t="s">
        <v>213</v>
      </c>
      <c r="E706" s="2" t="s">
        <v>253</v>
      </c>
      <c r="F706" s="138">
        <v>11863.719999999914</v>
      </c>
      <c r="G706" s="139">
        <v>8997.92</v>
      </c>
      <c r="H706" s="139">
        <v>16763.120000000003</v>
      </c>
      <c r="I706" s="139">
        <v>12227.220000000001</v>
      </c>
      <c r="J706" s="139">
        <v>22268.11</v>
      </c>
      <c r="K706" s="136">
        <v>72120.089999999909</v>
      </c>
    </row>
    <row r="707" spans="1:11">
      <c r="A707" s="135"/>
      <c r="B707" s="2" t="s">
        <v>1485</v>
      </c>
      <c r="C707" s="2" t="s">
        <v>1484</v>
      </c>
      <c r="D707" s="2" t="s">
        <v>213</v>
      </c>
      <c r="E707" s="2" t="s">
        <v>253</v>
      </c>
      <c r="F707" s="138">
        <v>132053.79000000018</v>
      </c>
      <c r="G707" s="139">
        <v>25377.98</v>
      </c>
      <c r="H707" s="139">
        <v>27643.090000000004</v>
      </c>
      <c r="I707" s="139">
        <v>16535.440000000002</v>
      </c>
      <c r="J707" s="139">
        <v>11149.12</v>
      </c>
      <c r="K707" s="136">
        <v>212759.42000000019</v>
      </c>
    </row>
    <row r="708" spans="1:11">
      <c r="A708" s="135"/>
      <c r="B708" s="2" t="s">
        <v>2530</v>
      </c>
      <c r="C708" s="2" t="s">
        <v>2529</v>
      </c>
      <c r="D708" s="2" t="s">
        <v>213</v>
      </c>
      <c r="E708" s="2" t="s">
        <v>253</v>
      </c>
      <c r="F708" s="138"/>
      <c r="G708" s="139">
        <v>0</v>
      </c>
      <c r="H708" s="139"/>
      <c r="I708" s="139"/>
      <c r="J708" s="139"/>
      <c r="K708" s="136">
        <v>0</v>
      </c>
    </row>
    <row r="709" spans="1:11">
      <c r="A709" s="135"/>
      <c r="B709" s="2" t="s">
        <v>2532</v>
      </c>
      <c r="C709" s="2" t="s">
        <v>2531</v>
      </c>
      <c r="D709" s="2" t="s">
        <v>213</v>
      </c>
      <c r="E709" s="2" t="s">
        <v>253</v>
      </c>
      <c r="F709" s="138"/>
      <c r="G709" s="139">
        <v>0</v>
      </c>
      <c r="H709" s="139"/>
      <c r="I709" s="139"/>
      <c r="J709" s="139"/>
      <c r="K709" s="136">
        <v>0</v>
      </c>
    </row>
    <row r="710" spans="1:11">
      <c r="A710" s="135"/>
      <c r="B710" s="2" t="s">
        <v>3037</v>
      </c>
      <c r="C710" s="2" t="s">
        <v>3036</v>
      </c>
      <c r="D710" s="2" t="s">
        <v>213</v>
      </c>
      <c r="E710" s="2" t="s">
        <v>253</v>
      </c>
      <c r="F710" s="138"/>
      <c r="G710" s="139"/>
      <c r="H710" s="139"/>
      <c r="I710" s="139">
        <v>221400.45</v>
      </c>
      <c r="J710" s="139">
        <v>7767.59</v>
      </c>
      <c r="K710" s="136">
        <v>229168.04</v>
      </c>
    </row>
    <row r="711" spans="1:11">
      <c r="A711" s="135"/>
      <c r="B711" s="2" t="s">
        <v>3041</v>
      </c>
      <c r="C711" s="2" t="s">
        <v>3040</v>
      </c>
      <c r="D711" s="2" t="s">
        <v>213</v>
      </c>
      <c r="E711" s="2" t="s">
        <v>253</v>
      </c>
      <c r="F711" s="138"/>
      <c r="G711" s="139"/>
      <c r="H711" s="139"/>
      <c r="I711" s="139">
        <v>317441.49</v>
      </c>
      <c r="J711" s="139"/>
      <c r="K711" s="136">
        <v>317441.49</v>
      </c>
    </row>
    <row r="712" spans="1:11">
      <c r="A712" s="135"/>
      <c r="B712" s="2" t="s">
        <v>3043</v>
      </c>
      <c r="C712" s="2" t="s">
        <v>3042</v>
      </c>
      <c r="D712" s="2" t="s">
        <v>213</v>
      </c>
      <c r="E712" s="2" t="s">
        <v>253</v>
      </c>
      <c r="F712" s="138"/>
      <c r="G712" s="139"/>
      <c r="H712" s="139"/>
      <c r="I712" s="139">
        <v>11578.35</v>
      </c>
      <c r="J712" s="139"/>
      <c r="K712" s="136">
        <v>11578.35</v>
      </c>
    </row>
    <row r="713" spans="1:11">
      <c r="A713" s="135"/>
      <c r="B713" s="2" t="s">
        <v>1475</v>
      </c>
      <c r="C713" s="2" t="s">
        <v>1474</v>
      </c>
      <c r="D713" s="2" t="s">
        <v>213</v>
      </c>
      <c r="E713" s="2" t="s">
        <v>253</v>
      </c>
      <c r="F713" s="138">
        <v>36.17</v>
      </c>
      <c r="G713" s="139"/>
      <c r="H713" s="139"/>
      <c r="I713" s="139"/>
      <c r="J713" s="139"/>
      <c r="K713" s="136">
        <v>36.17</v>
      </c>
    </row>
    <row r="714" spans="1:11">
      <c r="A714" s="135"/>
      <c r="B714" s="2" t="s">
        <v>2525</v>
      </c>
      <c r="C714" s="2" t="s">
        <v>2524</v>
      </c>
      <c r="D714" s="2" t="s">
        <v>213</v>
      </c>
      <c r="E714" s="2" t="s">
        <v>253</v>
      </c>
      <c r="F714" s="138"/>
      <c r="G714" s="139">
        <v>2158.12</v>
      </c>
      <c r="H714" s="139">
        <v>24.37</v>
      </c>
      <c r="I714" s="139">
        <v>367.79</v>
      </c>
      <c r="J714" s="139">
        <v>3171.56</v>
      </c>
      <c r="K714" s="136">
        <v>5721.84</v>
      </c>
    </row>
    <row r="715" spans="1:11">
      <c r="A715" s="135"/>
      <c r="B715" s="2" t="s">
        <v>1488</v>
      </c>
      <c r="C715" s="2" t="s">
        <v>1487</v>
      </c>
      <c r="D715" s="2" t="s">
        <v>213</v>
      </c>
      <c r="E715" s="2" t="s">
        <v>253</v>
      </c>
      <c r="F715" s="138">
        <v>1074.9399999999996</v>
      </c>
      <c r="G715" s="139">
        <v>472.54</v>
      </c>
      <c r="H715" s="139">
        <v>3840.94</v>
      </c>
      <c r="I715" s="139">
        <v>5682.26</v>
      </c>
      <c r="J715" s="139"/>
      <c r="K715" s="136">
        <v>11070.68</v>
      </c>
    </row>
    <row r="716" spans="1:11">
      <c r="A716" s="135"/>
      <c r="B716" s="2" t="s">
        <v>3039</v>
      </c>
      <c r="C716" s="2" t="s">
        <v>3038</v>
      </c>
      <c r="D716" s="2" t="s">
        <v>213</v>
      </c>
      <c r="E716" s="2" t="s">
        <v>253</v>
      </c>
      <c r="F716" s="138"/>
      <c r="G716" s="139"/>
      <c r="H716" s="139"/>
      <c r="I716" s="139">
        <v>46438.43</v>
      </c>
      <c r="J716" s="139">
        <v>107276.48</v>
      </c>
      <c r="K716" s="136">
        <v>153714.91</v>
      </c>
    </row>
    <row r="717" spans="1:11">
      <c r="A717" s="135"/>
      <c r="B717" s="2" t="s">
        <v>1459</v>
      </c>
      <c r="C717" s="2" t="s">
        <v>1458</v>
      </c>
      <c r="D717" s="2" t="s">
        <v>213</v>
      </c>
      <c r="E717" s="2" t="s">
        <v>253</v>
      </c>
      <c r="F717" s="138">
        <v>848.82</v>
      </c>
      <c r="G717" s="139">
        <v>115.25</v>
      </c>
      <c r="H717" s="139">
        <v>380.8</v>
      </c>
      <c r="I717" s="139">
        <v>274.95</v>
      </c>
      <c r="J717" s="139">
        <v>8265.44</v>
      </c>
      <c r="K717" s="136">
        <v>9885.26</v>
      </c>
    </row>
    <row r="718" spans="1:11">
      <c r="A718" s="135"/>
      <c r="B718" s="2" t="s">
        <v>3278</v>
      </c>
      <c r="C718" s="2" t="s">
        <v>3277</v>
      </c>
      <c r="D718" s="2" t="s">
        <v>213</v>
      </c>
      <c r="E718" s="2" t="s">
        <v>253</v>
      </c>
      <c r="F718" s="138"/>
      <c r="G718" s="139"/>
      <c r="H718" s="139"/>
      <c r="I718" s="139"/>
      <c r="J718" s="139">
        <v>142.13</v>
      </c>
      <c r="K718" s="136">
        <v>142.13</v>
      </c>
    </row>
    <row r="719" spans="1:11">
      <c r="A719" s="135"/>
      <c r="B719" s="2" t="s">
        <v>1481</v>
      </c>
      <c r="C719" s="2" t="s">
        <v>1480</v>
      </c>
      <c r="D719" s="2" t="s">
        <v>213</v>
      </c>
      <c r="E719" s="2" t="s">
        <v>253</v>
      </c>
      <c r="F719" s="138">
        <v>0</v>
      </c>
      <c r="G719" s="139">
        <v>913.87</v>
      </c>
      <c r="H719" s="139">
        <v>4205.79</v>
      </c>
      <c r="I719" s="139">
        <v>16900.7</v>
      </c>
      <c r="J719" s="139">
        <v>60128.41</v>
      </c>
      <c r="K719" s="136">
        <v>82148.77</v>
      </c>
    </row>
    <row r="720" spans="1:11">
      <c r="A720" s="2" t="s">
        <v>1504</v>
      </c>
      <c r="B720" s="2" t="s">
        <v>1512</v>
      </c>
      <c r="C720" s="2" t="s">
        <v>1511</v>
      </c>
      <c r="D720" s="2" t="s">
        <v>213</v>
      </c>
      <c r="E720" s="2" t="s">
        <v>28</v>
      </c>
      <c r="F720" s="138">
        <v>29537.019999999982</v>
      </c>
      <c r="G720" s="139">
        <v>575.22</v>
      </c>
      <c r="H720" s="139">
        <v>247.23000000000002</v>
      </c>
      <c r="I720" s="139">
        <v>7813.95</v>
      </c>
      <c r="J720" s="139">
        <v>11827.79</v>
      </c>
      <c r="K720" s="136">
        <v>50001.209999999985</v>
      </c>
    </row>
    <row r="721" spans="1:11">
      <c r="A721" s="135"/>
      <c r="B721" s="2" t="s">
        <v>1506</v>
      </c>
      <c r="C721" s="2" t="s">
        <v>1505</v>
      </c>
      <c r="D721" s="2" t="s">
        <v>213</v>
      </c>
      <c r="E721" s="2" t="s">
        <v>53</v>
      </c>
      <c r="F721" s="138">
        <v>6690.05</v>
      </c>
      <c r="G721" s="139"/>
      <c r="H721" s="139"/>
      <c r="I721" s="139"/>
      <c r="J721" s="139"/>
      <c r="K721" s="136">
        <v>6690.05</v>
      </c>
    </row>
    <row r="722" spans="1:11">
      <c r="A722" s="135"/>
      <c r="B722" s="2" t="s">
        <v>1510</v>
      </c>
      <c r="C722" s="2" t="s">
        <v>1509</v>
      </c>
      <c r="D722" s="2" t="s">
        <v>213</v>
      </c>
      <c r="E722" s="2" t="s">
        <v>253</v>
      </c>
      <c r="F722" s="138">
        <v>184.52</v>
      </c>
      <c r="G722" s="139"/>
      <c r="H722" s="139"/>
      <c r="I722" s="139"/>
      <c r="J722" s="139"/>
      <c r="K722" s="136">
        <v>184.52</v>
      </c>
    </row>
    <row r="723" spans="1:11">
      <c r="A723" s="135"/>
      <c r="B723" s="2" t="s">
        <v>1519</v>
      </c>
      <c r="C723" s="2" t="s">
        <v>1518</v>
      </c>
      <c r="D723" s="2" t="s">
        <v>213</v>
      </c>
      <c r="E723" s="2" t="s">
        <v>53</v>
      </c>
      <c r="F723" s="138">
        <v>10403.290000000001</v>
      </c>
      <c r="G723" s="139"/>
      <c r="H723" s="139"/>
      <c r="I723" s="139"/>
      <c r="J723" s="139"/>
      <c r="K723" s="136">
        <v>10403.290000000001</v>
      </c>
    </row>
    <row r="724" spans="1:11">
      <c r="A724" s="135"/>
      <c r="B724" s="2" t="s">
        <v>1515</v>
      </c>
      <c r="C724" s="2" t="s">
        <v>1514</v>
      </c>
      <c r="D724" s="2" t="s">
        <v>213</v>
      </c>
      <c r="E724" s="2" t="s">
        <v>53</v>
      </c>
      <c r="F724" s="138">
        <v>18941.22</v>
      </c>
      <c r="G724" s="139">
        <v>399.49</v>
      </c>
      <c r="H724" s="139"/>
      <c r="I724" s="139"/>
      <c r="J724" s="139"/>
      <c r="K724" s="136">
        <v>19340.710000000003</v>
      </c>
    </row>
    <row r="725" spans="1:11">
      <c r="A725" s="135"/>
      <c r="B725" s="2" t="s">
        <v>1522</v>
      </c>
      <c r="C725" s="2" t="s">
        <v>1521</v>
      </c>
      <c r="D725" s="2" t="s">
        <v>213</v>
      </c>
      <c r="E725" s="2" t="s">
        <v>28</v>
      </c>
      <c r="F725" s="138">
        <v>13799.29</v>
      </c>
      <c r="G725" s="139"/>
      <c r="H725" s="139"/>
      <c r="I725" s="139"/>
      <c r="J725" s="139"/>
      <c r="K725" s="136">
        <v>13799.29</v>
      </c>
    </row>
    <row r="726" spans="1:11">
      <c r="A726" s="135"/>
      <c r="B726" s="2" t="s">
        <v>1517</v>
      </c>
      <c r="C726" s="2" t="s">
        <v>1516</v>
      </c>
      <c r="D726" s="2" t="s">
        <v>213</v>
      </c>
      <c r="E726" s="2" t="s">
        <v>53</v>
      </c>
      <c r="F726" s="138">
        <v>11923.92</v>
      </c>
      <c r="G726" s="139"/>
      <c r="H726" s="139"/>
      <c r="I726" s="139"/>
      <c r="J726" s="139"/>
      <c r="K726" s="136">
        <v>11923.92</v>
      </c>
    </row>
    <row r="727" spans="1:11">
      <c r="A727" s="135"/>
      <c r="B727" s="2" t="s">
        <v>3046</v>
      </c>
      <c r="C727" s="2" t="s">
        <v>3045</v>
      </c>
      <c r="D727" s="2" t="s">
        <v>213</v>
      </c>
      <c r="E727" s="2" t="s">
        <v>28</v>
      </c>
      <c r="F727" s="138"/>
      <c r="G727" s="139"/>
      <c r="H727" s="139"/>
      <c r="I727" s="139">
        <v>60877.74</v>
      </c>
      <c r="J727" s="139"/>
      <c r="K727" s="136">
        <v>60877.74</v>
      </c>
    </row>
    <row r="728" spans="1:11">
      <c r="A728" s="135"/>
      <c r="B728" s="2" t="s">
        <v>3048</v>
      </c>
      <c r="C728" s="2" t="s">
        <v>3047</v>
      </c>
      <c r="D728" s="2" t="s">
        <v>213</v>
      </c>
      <c r="E728" s="2" t="s">
        <v>28</v>
      </c>
      <c r="F728" s="138"/>
      <c r="G728" s="139"/>
      <c r="H728" s="139"/>
      <c r="I728" s="139">
        <v>67852.44</v>
      </c>
      <c r="J728" s="139"/>
      <c r="K728" s="136">
        <v>67852.44</v>
      </c>
    </row>
    <row r="729" spans="1:11">
      <c r="A729" s="135"/>
      <c r="B729" s="2" t="s">
        <v>3052</v>
      </c>
      <c r="C729" s="2" t="s">
        <v>3051</v>
      </c>
      <c r="D729" s="2" t="s">
        <v>213</v>
      </c>
      <c r="E729" s="2" t="s">
        <v>28</v>
      </c>
      <c r="F729" s="138"/>
      <c r="G729" s="139"/>
      <c r="H729" s="139"/>
      <c r="I729" s="139">
        <v>66537.960000000006</v>
      </c>
      <c r="J729" s="139"/>
      <c r="K729" s="136">
        <v>66537.960000000006</v>
      </c>
    </row>
    <row r="730" spans="1:11">
      <c r="A730" s="135"/>
      <c r="B730" s="2" t="s">
        <v>2534</v>
      </c>
      <c r="C730" s="2" t="s">
        <v>2533</v>
      </c>
      <c r="D730" s="2" t="s">
        <v>213</v>
      </c>
      <c r="E730" s="2" t="s">
        <v>28</v>
      </c>
      <c r="F730" s="138"/>
      <c r="G730" s="139">
        <v>47753.15</v>
      </c>
      <c r="H730" s="139"/>
      <c r="I730" s="139"/>
      <c r="J730" s="139"/>
      <c r="K730" s="136">
        <v>47753.15</v>
      </c>
    </row>
    <row r="731" spans="1:11">
      <c r="A731" s="135"/>
      <c r="B731" s="2" t="s">
        <v>3050</v>
      </c>
      <c r="C731" s="2" t="s">
        <v>3049</v>
      </c>
      <c r="D731" s="2" t="s">
        <v>213</v>
      </c>
      <c r="E731" s="2" t="s">
        <v>28</v>
      </c>
      <c r="F731" s="138"/>
      <c r="G731" s="139"/>
      <c r="H731" s="139"/>
      <c r="I731" s="139">
        <v>18898.8</v>
      </c>
      <c r="J731" s="139"/>
      <c r="K731" s="136">
        <v>18898.8</v>
      </c>
    </row>
    <row r="732" spans="1:11">
      <c r="A732" s="2" t="s">
        <v>1524</v>
      </c>
      <c r="B732" s="2" t="s">
        <v>1639</v>
      </c>
      <c r="C732" s="2" t="s">
        <v>1638</v>
      </c>
      <c r="D732" s="2" t="s">
        <v>213</v>
      </c>
      <c r="E732" s="2" t="s">
        <v>53</v>
      </c>
      <c r="F732" s="138">
        <v>2784.84</v>
      </c>
      <c r="G732" s="139">
        <v>5053.5</v>
      </c>
      <c r="H732" s="139">
        <v>-10258.07</v>
      </c>
      <c r="I732" s="139">
        <v>-357.68</v>
      </c>
      <c r="J732" s="139"/>
      <c r="K732" s="136">
        <v>-2777.4099999999994</v>
      </c>
    </row>
    <row r="733" spans="1:11">
      <c r="A733" s="135"/>
      <c r="B733" s="2" t="s">
        <v>1637</v>
      </c>
      <c r="C733" s="2" t="s">
        <v>1636</v>
      </c>
      <c r="D733" s="2" t="s">
        <v>213</v>
      </c>
      <c r="E733" s="2" t="s">
        <v>53</v>
      </c>
      <c r="F733" s="138">
        <v>9781.31</v>
      </c>
      <c r="G733" s="139">
        <v>59941.16</v>
      </c>
      <c r="H733" s="139">
        <v>64892.86</v>
      </c>
      <c r="I733" s="139">
        <v>10691.779999999999</v>
      </c>
      <c r="J733" s="139">
        <v>21610.959999999999</v>
      </c>
      <c r="K733" s="136">
        <v>166918.07</v>
      </c>
    </row>
    <row r="734" spans="1:11">
      <c r="A734" s="135"/>
      <c r="B734" s="2" t="s">
        <v>1641</v>
      </c>
      <c r="C734" s="2" t="s">
        <v>1640</v>
      </c>
      <c r="D734" s="2" t="s">
        <v>213</v>
      </c>
      <c r="E734" s="2" t="s">
        <v>253</v>
      </c>
      <c r="F734" s="138">
        <v>20819.850000000002</v>
      </c>
      <c r="G734" s="139">
        <v>3932.94</v>
      </c>
      <c r="H734" s="139">
        <v>14141.64</v>
      </c>
      <c r="I734" s="139">
        <v>28108.850000000002</v>
      </c>
      <c r="J734" s="139">
        <v>26914.420000000002</v>
      </c>
      <c r="K734" s="136">
        <v>93917.7</v>
      </c>
    </row>
    <row r="735" spans="1:11">
      <c r="A735" s="135"/>
      <c r="B735" s="2" t="s">
        <v>1606</v>
      </c>
      <c r="C735" s="2" t="s">
        <v>1605</v>
      </c>
      <c r="D735" s="2" t="s">
        <v>213</v>
      </c>
      <c r="E735" s="2" t="s">
        <v>53</v>
      </c>
      <c r="F735" s="138">
        <v>30153.96</v>
      </c>
      <c r="G735" s="139">
        <v>11295.380000000001</v>
      </c>
      <c r="H735" s="139">
        <v>5666.76</v>
      </c>
      <c r="I735" s="139">
        <v>5934.95</v>
      </c>
      <c r="J735" s="139">
        <v>6078.67</v>
      </c>
      <c r="K735" s="136">
        <v>59129.719999999994</v>
      </c>
    </row>
    <row r="736" spans="1:11">
      <c r="A736" s="135"/>
      <c r="B736" s="2" t="s">
        <v>1530</v>
      </c>
      <c r="C736" s="2" t="s">
        <v>1529</v>
      </c>
      <c r="D736" s="2" t="s">
        <v>213</v>
      </c>
      <c r="E736" s="2" t="s">
        <v>53</v>
      </c>
      <c r="F736" s="138">
        <v>13484.84</v>
      </c>
      <c r="G736" s="139">
        <v>6958.64</v>
      </c>
      <c r="H736" s="139">
        <v>1864.15</v>
      </c>
      <c r="I736" s="139">
        <v>63220.480000000003</v>
      </c>
      <c r="J736" s="139">
        <v>990.06000000000006</v>
      </c>
      <c r="K736" s="136">
        <v>86518.17</v>
      </c>
    </row>
    <row r="737" spans="1:11">
      <c r="A737" s="135"/>
      <c r="B737" s="2" t="s">
        <v>1571</v>
      </c>
      <c r="C737" s="2" t="s">
        <v>1570</v>
      </c>
      <c r="D737" s="2" t="s">
        <v>213</v>
      </c>
      <c r="E737" s="2" t="s">
        <v>53</v>
      </c>
      <c r="F737" s="138">
        <v>6318.51</v>
      </c>
      <c r="G737" s="139">
        <v>2622.3</v>
      </c>
      <c r="H737" s="139">
        <v>-822.19</v>
      </c>
      <c r="I737" s="139">
        <v>20950.59</v>
      </c>
      <c r="J737" s="139">
        <v>19954.47</v>
      </c>
      <c r="K737" s="136">
        <v>49023.68</v>
      </c>
    </row>
    <row r="738" spans="1:11">
      <c r="A738" s="135"/>
      <c r="B738" s="2" t="s">
        <v>1604</v>
      </c>
      <c r="C738" s="2" t="s">
        <v>1603</v>
      </c>
      <c r="D738" s="2" t="s">
        <v>213</v>
      </c>
      <c r="E738" s="2" t="s">
        <v>53</v>
      </c>
      <c r="F738" s="138">
        <v>2334.8500000000004</v>
      </c>
      <c r="G738" s="139">
        <v>10692.650000000001</v>
      </c>
      <c r="H738" s="139">
        <v>366.36</v>
      </c>
      <c r="I738" s="139">
        <v>3372.71</v>
      </c>
      <c r="J738" s="139">
        <v>1484.15</v>
      </c>
      <c r="K738" s="136">
        <v>18250.720000000005</v>
      </c>
    </row>
    <row r="739" spans="1:11">
      <c r="A739" s="135"/>
      <c r="B739" s="2" t="s">
        <v>1541</v>
      </c>
      <c r="C739" s="2" t="s">
        <v>1540</v>
      </c>
      <c r="D739" s="2" t="s">
        <v>213</v>
      </c>
      <c r="E739" s="2" t="s">
        <v>53</v>
      </c>
      <c r="F739" s="138">
        <v>41.709999999985449</v>
      </c>
      <c r="G739" s="139">
        <v>441.17</v>
      </c>
      <c r="H739" s="139">
        <v>949.78</v>
      </c>
      <c r="I739" s="139">
        <v>368.22</v>
      </c>
      <c r="J739" s="139">
        <v>324.24</v>
      </c>
      <c r="K739" s="136">
        <v>2125.1199999999853</v>
      </c>
    </row>
    <row r="740" spans="1:11">
      <c r="A740" s="135"/>
      <c r="B740" s="2" t="s">
        <v>1577</v>
      </c>
      <c r="C740" s="2" t="s">
        <v>1576</v>
      </c>
      <c r="D740" s="2" t="s">
        <v>213</v>
      </c>
      <c r="E740" s="2" t="s">
        <v>53</v>
      </c>
      <c r="F740" s="138">
        <v>1819.1299999999951</v>
      </c>
      <c r="G740" s="139">
        <v>845.33</v>
      </c>
      <c r="H740" s="139"/>
      <c r="I740" s="139"/>
      <c r="J740" s="139"/>
      <c r="K740" s="136">
        <v>2664.459999999995</v>
      </c>
    </row>
    <row r="741" spans="1:11">
      <c r="A741" s="135"/>
      <c r="B741" s="2" t="s">
        <v>3283</v>
      </c>
      <c r="C741" s="2" t="s">
        <v>3282</v>
      </c>
      <c r="D741" s="2" t="s">
        <v>213</v>
      </c>
      <c r="E741" s="2" t="s">
        <v>53</v>
      </c>
      <c r="F741" s="138"/>
      <c r="G741" s="139"/>
      <c r="H741" s="139"/>
      <c r="I741" s="139"/>
      <c r="J741" s="139">
        <v>50642.07</v>
      </c>
      <c r="K741" s="136">
        <v>50642.07</v>
      </c>
    </row>
    <row r="742" spans="1:11">
      <c r="A742" s="135"/>
      <c r="B742" s="2" t="s">
        <v>1608</v>
      </c>
      <c r="C742" s="2" t="s">
        <v>1607</v>
      </c>
      <c r="D742" s="2" t="s">
        <v>213</v>
      </c>
      <c r="E742" s="2" t="s">
        <v>28</v>
      </c>
      <c r="F742" s="138">
        <v>823.50000000000296</v>
      </c>
      <c r="G742" s="139">
        <v>817.53</v>
      </c>
      <c r="H742" s="139">
        <v>1743.62</v>
      </c>
      <c r="I742" s="139">
        <v>632.77</v>
      </c>
      <c r="J742" s="139">
        <v>1034.8900000000001</v>
      </c>
      <c r="K742" s="136">
        <v>5052.3100000000031</v>
      </c>
    </row>
    <row r="743" spans="1:11">
      <c r="A743" s="135"/>
      <c r="B743" s="2" t="s">
        <v>1533</v>
      </c>
      <c r="C743" s="2" t="s">
        <v>1532</v>
      </c>
      <c r="D743" s="2" t="s">
        <v>213</v>
      </c>
      <c r="E743" s="2" t="s">
        <v>28</v>
      </c>
      <c r="F743" s="138">
        <v>1051.2299999999966</v>
      </c>
      <c r="G743" s="139">
        <v>1228.28</v>
      </c>
      <c r="H743" s="139">
        <v>3487.4300000000003</v>
      </c>
      <c r="I743" s="139">
        <v>715.73</v>
      </c>
      <c r="J743" s="139">
        <v>1062.58</v>
      </c>
      <c r="K743" s="136">
        <v>7545.2499999999964</v>
      </c>
    </row>
    <row r="744" spans="1:11">
      <c r="A744" s="135"/>
      <c r="B744" s="2" t="s">
        <v>1573</v>
      </c>
      <c r="C744" s="2" t="s">
        <v>1572</v>
      </c>
      <c r="D744" s="2" t="s">
        <v>213</v>
      </c>
      <c r="E744" s="2" t="s">
        <v>28</v>
      </c>
      <c r="F744" s="138">
        <v>303.05000000000257</v>
      </c>
      <c r="G744" s="139">
        <v>4721.3500000000004</v>
      </c>
      <c r="H744" s="139">
        <v>1518.06</v>
      </c>
      <c r="I744" s="139">
        <v>1468.75</v>
      </c>
      <c r="J744" s="139">
        <v>3140.12</v>
      </c>
      <c r="K744" s="136">
        <v>11151.330000000002</v>
      </c>
    </row>
    <row r="745" spans="1:11">
      <c r="A745" s="135"/>
      <c r="B745" s="2" t="s">
        <v>1618</v>
      </c>
      <c r="C745" s="2" t="s">
        <v>1617</v>
      </c>
      <c r="D745" s="2" t="s">
        <v>213</v>
      </c>
      <c r="E745" s="2" t="s">
        <v>28</v>
      </c>
      <c r="F745" s="138">
        <v>63.19999999999709</v>
      </c>
      <c r="G745" s="139">
        <v>210.62</v>
      </c>
      <c r="H745" s="139">
        <v>4329.2300000000005</v>
      </c>
      <c r="I745" s="139">
        <v>1321.22</v>
      </c>
      <c r="J745" s="139">
        <v>105.07000000000001</v>
      </c>
      <c r="K745" s="136">
        <v>6029.3399999999974</v>
      </c>
    </row>
    <row r="746" spans="1:11">
      <c r="A746" s="135"/>
      <c r="B746" s="2" t="s">
        <v>1548</v>
      </c>
      <c r="C746" s="2" t="s">
        <v>1547</v>
      </c>
      <c r="D746" s="2" t="s">
        <v>213</v>
      </c>
      <c r="E746" s="2" t="s">
        <v>28</v>
      </c>
      <c r="F746" s="138">
        <v>1318.99</v>
      </c>
      <c r="G746" s="139">
        <v>5366.41</v>
      </c>
      <c r="H746" s="139">
        <v>319.81</v>
      </c>
      <c r="I746" s="139">
        <v>589.99</v>
      </c>
      <c r="J746" s="139">
        <v>506.11</v>
      </c>
      <c r="K746" s="136">
        <v>8101.3099999999995</v>
      </c>
    </row>
    <row r="747" spans="1:11">
      <c r="A747" s="135"/>
      <c r="B747" s="2" t="s">
        <v>1581</v>
      </c>
      <c r="C747" s="2" t="s">
        <v>1580</v>
      </c>
      <c r="D747" s="2" t="s">
        <v>213</v>
      </c>
      <c r="E747" s="2" t="s">
        <v>28</v>
      </c>
      <c r="F747" s="138">
        <v>-523.41000000001338</v>
      </c>
      <c r="G747" s="139">
        <v>3352.71</v>
      </c>
      <c r="H747" s="139">
        <v>8941.9700000000012</v>
      </c>
      <c r="I747" s="139">
        <v>4499.84</v>
      </c>
      <c r="J747" s="139">
        <v>27163.03</v>
      </c>
      <c r="K747" s="136">
        <v>43434.139999999985</v>
      </c>
    </row>
    <row r="748" spans="1:11">
      <c r="A748" s="135"/>
      <c r="B748" s="2" t="s">
        <v>1622</v>
      </c>
      <c r="C748" s="2" t="s">
        <v>1621</v>
      </c>
      <c r="D748" s="2" t="s">
        <v>213</v>
      </c>
      <c r="E748" s="2" t="s">
        <v>53</v>
      </c>
      <c r="F748" s="138">
        <v>466.09000000000606</v>
      </c>
      <c r="G748" s="139"/>
      <c r="H748" s="139"/>
      <c r="I748" s="139"/>
      <c r="J748" s="139">
        <v>-1767.41</v>
      </c>
      <c r="K748" s="136">
        <v>-1301.319999999994</v>
      </c>
    </row>
    <row r="749" spans="1:11">
      <c r="A749" s="135"/>
      <c r="B749" s="2" t="s">
        <v>1553</v>
      </c>
      <c r="C749" s="2" t="s">
        <v>1552</v>
      </c>
      <c r="D749" s="2" t="s">
        <v>213</v>
      </c>
      <c r="E749" s="2" t="s">
        <v>53</v>
      </c>
      <c r="F749" s="138">
        <v>172.04000000000073</v>
      </c>
      <c r="G749" s="139">
        <v>365.08</v>
      </c>
      <c r="H749" s="139">
        <v>568.24</v>
      </c>
      <c r="I749" s="139">
        <v>704.11</v>
      </c>
      <c r="J749" s="139">
        <v>786.05</v>
      </c>
      <c r="K749" s="136">
        <v>2595.5200000000004</v>
      </c>
    </row>
    <row r="750" spans="1:11">
      <c r="A750" s="135"/>
      <c r="B750" s="2" t="s">
        <v>1585</v>
      </c>
      <c r="C750" s="2" t="s">
        <v>1584</v>
      </c>
      <c r="D750" s="2" t="s">
        <v>213</v>
      </c>
      <c r="E750" s="2" t="s">
        <v>53</v>
      </c>
      <c r="F750" s="138">
        <v>60.860000000016157</v>
      </c>
      <c r="G750" s="139">
        <v>45.04</v>
      </c>
      <c r="H750" s="139">
        <v>8.35</v>
      </c>
      <c r="I750" s="139">
        <v>3183.6800000000003</v>
      </c>
      <c r="J750" s="139"/>
      <c r="K750" s="136">
        <v>3297.9300000000167</v>
      </c>
    </row>
    <row r="751" spans="1:11">
      <c r="A751" s="135"/>
      <c r="B751" s="2" t="s">
        <v>1614</v>
      </c>
      <c r="C751" s="2" t="s">
        <v>1613</v>
      </c>
      <c r="D751" s="2" t="s">
        <v>213</v>
      </c>
      <c r="E751" s="2" t="s">
        <v>53</v>
      </c>
      <c r="F751" s="138">
        <v>257.9100000000019</v>
      </c>
      <c r="G751" s="139"/>
      <c r="H751" s="139">
        <v>73.39</v>
      </c>
      <c r="I751" s="139">
        <v>209.07999999999998</v>
      </c>
      <c r="J751" s="139"/>
      <c r="K751" s="136">
        <v>540.38000000000193</v>
      </c>
    </row>
    <row r="752" spans="1:11">
      <c r="A752" s="135"/>
      <c r="B752" s="2" t="s">
        <v>1543</v>
      </c>
      <c r="C752" s="2" t="s">
        <v>1542</v>
      </c>
      <c r="D752" s="2" t="s">
        <v>213</v>
      </c>
      <c r="E752" s="2" t="s">
        <v>53</v>
      </c>
      <c r="F752" s="138">
        <v>1833.3399999999997</v>
      </c>
      <c r="G752" s="139">
        <v>2997.41</v>
      </c>
      <c r="H752" s="139">
        <v>4716.6100000000006</v>
      </c>
      <c r="I752" s="139">
        <v>25283.85</v>
      </c>
      <c r="J752" s="139">
        <v>2971.2200000000003</v>
      </c>
      <c r="K752" s="136">
        <v>37802.43</v>
      </c>
    </row>
    <row r="753" spans="1:11">
      <c r="A753" s="135"/>
      <c r="B753" s="2" t="s">
        <v>1579</v>
      </c>
      <c r="C753" s="2" t="s">
        <v>1578</v>
      </c>
      <c r="D753" s="2" t="s">
        <v>213</v>
      </c>
      <c r="E753" s="2" t="s">
        <v>53</v>
      </c>
      <c r="F753" s="138">
        <v>571.14999999999873</v>
      </c>
      <c r="G753" s="139">
        <v>1505.8</v>
      </c>
      <c r="H753" s="139">
        <v>1200.81</v>
      </c>
      <c r="I753" s="139">
        <v>1686.6100000000001</v>
      </c>
      <c r="J753" s="139">
        <v>3066.7400000000002</v>
      </c>
      <c r="K753" s="136">
        <v>8031.1099999999988</v>
      </c>
    </row>
    <row r="754" spans="1:11">
      <c r="A754" s="135"/>
      <c r="B754" s="2" t="s">
        <v>3285</v>
      </c>
      <c r="C754" s="2" t="s">
        <v>3284</v>
      </c>
      <c r="D754" s="2" t="s">
        <v>213</v>
      </c>
      <c r="E754" s="2" t="s">
        <v>53</v>
      </c>
      <c r="F754" s="138"/>
      <c r="G754" s="139"/>
      <c r="H754" s="139"/>
      <c r="I754" s="139"/>
      <c r="J754" s="139">
        <v>0</v>
      </c>
      <c r="K754" s="136">
        <v>0</v>
      </c>
    </row>
    <row r="755" spans="1:11">
      <c r="A755" s="135"/>
      <c r="B755" s="2" t="s">
        <v>1616</v>
      </c>
      <c r="C755" s="2" t="s">
        <v>1615</v>
      </c>
      <c r="D755" s="2" t="s">
        <v>213</v>
      </c>
      <c r="E755" s="2" t="s">
        <v>53</v>
      </c>
      <c r="F755" s="138">
        <v>256.88</v>
      </c>
      <c r="G755" s="139">
        <v>701.57999999999993</v>
      </c>
      <c r="H755" s="139">
        <v>958.15</v>
      </c>
      <c r="I755" s="139">
        <v>2300.13</v>
      </c>
      <c r="J755" s="139">
        <v>670.96</v>
      </c>
      <c r="K755" s="136">
        <v>4887.7</v>
      </c>
    </row>
    <row r="756" spans="1:11">
      <c r="A756" s="135"/>
      <c r="B756" s="2" t="s">
        <v>1546</v>
      </c>
      <c r="C756" s="2" t="s">
        <v>1545</v>
      </c>
      <c r="D756" s="2" t="s">
        <v>213</v>
      </c>
      <c r="E756" s="2" t="s">
        <v>53</v>
      </c>
      <c r="F756" s="138">
        <v>2817.4699999999921</v>
      </c>
      <c r="G756" s="139">
        <v>8222.630000000001</v>
      </c>
      <c r="H756" s="139">
        <v>2357.09</v>
      </c>
      <c r="I756" s="139">
        <v>1427.03</v>
      </c>
      <c r="J756" s="139">
        <v>1109.01</v>
      </c>
      <c r="K756" s="136">
        <v>15933.229999999994</v>
      </c>
    </row>
    <row r="757" spans="1:11">
      <c r="A757" s="135"/>
      <c r="B757" s="2" t="s">
        <v>1569</v>
      </c>
      <c r="C757" s="2" t="s">
        <v>1568</v>
      </c>
      <c r="D757" s="2" t="s">
        <v>213</v>
      </c>
      <c r="E757" s="2" t="s">
        <v>53</v>
      </c>
      <c r="F757" s="138">
        <v>1248.6199999999922</v>
      </c>
      <c r="G757" s="139">
        <v>30</v>
      </c>
      <c r="H757" s="139">
        <v>5987.38</v>
      </c>
      <c r="I757" s="139">
        <v>53.22</v>
      </c>
      <c r="J757" s="139">
        <v>3456.46</v>
      </c>
      <c r="K757" s="136">
        <v>10775.679999999993</v>
      </c>
    </row>
    <row r="758" spans="1:11">
      <c r="A758" s="135"/>
      <c r="B758" s="2" t="s">
        <v>1612</v>
      </c>
      <c r="C758" s="2" t="s">
        <v>1611</v>
      </c>
      <c r="D758" s="2" t="s">
        <v>213</v>
      </c>
      <c r="E758" s="2" t="s">
        <v>28</v>
      </c>
      <c r="F758" s="138">
        <v>75.800000000000381</v>
      </c>
      <c r="G758" s="139">
        <v>1994.58</v>
      </c>
      <c r="H758" s="139"/>
      <c r="I758" s="139"/>
      <c r="J758" s="139"/>
      <c r="K758" s="136">
        <v>2070.38</v>
      </c>
    </row>
    <row r="759" spans="1:11">
      <c r="A759" s="135"/>
      <c r="B759" s="2" t="s">
        <v>1538</v>
      </c>
      <c r="C759" s="2" t="s">
        <v>1537</v>
      </c>
      <c r="D759" s="2" t="s">
        <v>213</v>
      </c>
      <c r="E759" s="2" t="s">
        <v>28</v>
      </c>
      <c r="F759" s="138">
        <v>-2.2737367544323206E-13</v>
      </c>
      <c r="G759" s="139"/>
      <c r="H759" s="139"/>
      <c r="I759" s="139">
        <v>-1824.32</v>
      </c>
      <c r="J759" s="139"/>
      <c r="K759" s="136">
        <v>-1824.3200000000002</v>
      </c>
    </row>
    <row r="760" spans="1:11">
      <c r="A760" s="135"/>
      <c r="B760" s="2" t="s">
        <v>2536</v>
      </c>
      <c r="C760" s="2" t="s">
        <v>2535</v>
      </c>
      <c r="D760" s="2" t="s">
        <v>213</v>
      </c>
      <c r="E760" s="2" t="s">
        <v>28</v>
      </c>
      <c r="F760" s="138"/>
      <c r="G760" s="139">
        <v>3384.6400000000003</v>
      </c>
      <c r="H760" s="139"/>
      <c r="I760" s="139"/>
      <c r="J760" s="139"/>
      <c r="K760" s="136">
        <v>3384.6400000000003</v>
      </c>
    </row>
    <row r="761" spans="1:11">
      <c r="A761" s="135"/>
      <c r="B761" s="2" t="s">
        <v>3056</v>
      </c>
      <c r="C761" s="2" t="s">
        <v>3055</v>
      </c>
      <c r="D761" s="2" t="s">
        <v>213</v>
      </c>
      <c r="E761" s="2" t="s">
        <v>28</v>
      </c>
      <c r="F761" s="138"/>
      <c r="G761" s="139"/>
      <c r="H761" s="139"/>
      <c r="I761" s="139">
        <v>4861.43</v>
      </c>
      <c r="J761" s="139">
        <v>11546.97</v>
      </c>
      <c r="K761" s="136">
        <v>16408.400000000001</v>
      </c>
    </row>
    <row r="762" spans="1:11">
      <c r="A762" s="135"/>
      <c r="B762" s="2" t="s">
        <v>1587</v>
      </c>
      <c r="C762" s="2" t="s">
        <v>1586</v>
      </c>
      <c r="D762" s="2" t="s">
        <v>213</v>
      </c>
      <c r="E762" s="2" t="s">
        <v>28</v>
      </c>
      <c r="F762" s="138">
        <v>66.790000000000006</v>
      </c>
      <c r="G762" s="139">
        <v>398.09000000000003</v>
      </c>
      <c r="H762" s="139"/>
      <c r="I762" s="139">
        <v>-1001.05</v>
      </c>
      <c r="J762" s="139">
        <v>518.75</v>
      </c>
      <c r="K762" s="136">
        <v>-17.419999999999845</v>
      </c>
    </row>
    <row r="763" spans="1:11">
      <c r="A763" s="135"/>
      <c r="B763" s="2" t="s">
        <v>1624</v>
      </c>
      <c r="C763" s="2" t="s">
        <v>1623</v>
      </c>
      <c r="D763" s="2" t="s">
        <v>213</v>
      </c>
      <c r="E763" s="2" t="s">
        <v>28</v>
      </c>
      <c r="F763" s="138">
        <v>27785.849999999995</v>
      </c>
      <c r="G763" s="139">
        <v>23480.84</v>
      </c>
      <c r="H763" s="139">
        <v>31070.510000000002</v>
      </c>
      <c r="I763" s="139">
        <v>44380.950000000004</v>
      </c>
      <c r="J763" s="139">
        <v>196031.78</v>
      </c>
      <c r="K763" s="136">
        <v>322749.93</v>
      </c>
    </row>
    <row r="764" spans="1:11">
      <c r="A764" s="135"/>
      <c r="B764" s="2" t="s">
        <v>1555</v>
      </c>
      <c r="C764" s="2" t="s">
        <v>1554</v>
      </c>
      <c r="D764" s="2" t="s">
        <v>213</v>
      </c>
      <c r="E764" s="2" t="s">
        <v>28</v>
      </c>
      <c r="F764" s="138">
        <v>86152.87</v>
      </c>
      <c r="G764" s="139">
        <v>36378.28</v>
      </c>
      <c r="H764" s="139">
        <v>29431.040000000001</v>
      </c>
      <c r="I764" s="139">
        <v>142774.96</v>
      </c>
      <c r="J764" s="139">
        <v>28738.91</v>
      </c>
      <c r="K764" s="136">
        <v>323476.06</v>
      </c>
    </row>
    <row r="765" spans="1:11">
      <c r="A765" s="135"/>
      <c r="B765" s="2" t="s">
        <v>1589</v>
      </c>
      <c r="C765" s="2" t="s">
        <v>1588</v>
      </c>
      <c r="D765" s="2" t="s">
        <v>213</v>
      </c>
      <c r="E765" s="2" t="s">
        <v>28</v>
      </c>
      <c r="F765" s="138">
        <v>11503.600000000006</v>
      </c>
      <c r="G765" s="139">
        <v>6812.12</v>
      </c>
      <c r="H765" s="139">
        <v>12268.25</v>
      </c>
      <c r="I765" s="139">
        <v>13807.62</v>
      </c>
      <c r="J765" s="139">
        <v>26252.91</v>
      </c>
      <c r="K765" s="136">
        <v>70644.5</v>
      </c>
    </row>
    <row r="766" spans="1:11">
      <c r="A766" s="135"/>
      <c r="B766" s="2" t="s">
        <v>1526</v>
      </c>
      <c r="C766" s="2" t="s">
        <v>1525</v>
      </c>
      <c r="D766" s="2" t="s">
        <v>213</v>
      </c>
      <c r="E766" s="2" t="s">
        <v>28</v>
      </c>
      <c r="F766" s="138">
        <v>-4.5474735088646412E-13</v>
      </c>
      <c r="G766" s="139"/>
      <c r="H766" s="139"/>
      <c r="I766" s="139"/>
      <c r="J766" s="139"/>
      <c r="K766" s="136">
        <v>-4.5474735088646412E-13</v>
      </c>
    </row>
    <row r="767" spans="1:11">
      <c r="A767" s="135"/>
      <c r="B767" s="2" t="s">
        <v>1610</v>
      </c>
      <c r="C767" s="2" t="s">
        <v>1609</v>
      </c>
      <c r="D767" s="2" t="s">
        <v>213</v>
      </c>
      <c r="E767" s="2" t="s">
        <v>28</v>
      </c>
      <c r="F767" s="138">
        <v>587.80000000000007</v>
      </c>
      <c r="G767" s="139">
        <v>10667.59</v>
      </c>
      <c r="H767" s="139">
        <v>576.26</v>
      </c>
      <c r="I767" s="139">
        <v>980.09</v>
      </c>
      <c r="J767" s="139">
        <v>81597.740000000005</v>
      </c>
      <c r="K767" s="136">
        <v>94409.48000000001</v>
      </c>
    </row>
    <row r="768" spans="1:11">
      <c r="A768" s="135"/>
      <c r="B768" s="2" t="s">
        <v>1536</v>
      </c>
      <c r="C768" s="2" t="s">
        <v>1535</v>
      </c>
      <c r="D768" s="2" t="s">
        <v>213</v>
      </c>
      <c r="E768" s="2" t="s">
        <v>28</v>
      </c>
      <c r="F768" s="138">
        <v>178.12000000000074</v>
      </c>
      <c r="G768" s="139">
        <v>315.85000000000002</v>
      </c>
      <c r="H768" s="139">
        <v>320.64</v>
      </c>
      <c r="I768" s="139">
        <v>1548.48</v>
      </c>
      <c r="J768" s="139">
        <v>4474.96</v>
      </c>
      <c r="K768" s="136">
        <v>6838.0500000000011</v>
      </c>
    </row>
    <row r="769" spans="1:11">
      <c r="A769" s="135"/>
      <c r="B769" s="2" t="s">
        <v>1575</v>
      </c>
      <c r="C769" s="2" t="s">
        <v>1574</v>
      </c>
      <c r="D769" s="2" t="s">
        <v>213</v>
      </c>
      <c r="E769" s="2" t="s">
        <v>28</v>
      </c>
      <c r="F769" s="138">
        <v>446.53</v>
      </c>
      <c r="G769" s="139">
        <v>583.09</v>
      </c>
      <c r="H769" s="139">
        <v>-1365.06</v>
      </c>
      <c r="I769" s="139">
        <v>2067.04</v>
      </c>
      <c r="J769" s="139">
        <v>2994.03</v>
      </c>
      <c r="K769" s="136">
        <v>4725.63</v>
      </c>
    </row>
    <row r="770" spans="1:11">
      <c r="A770" s="135"/>
      <c r="B770" s="2" t="s">
        <v>1620</v>
      </c>
      <c r="C770" s="2" t="s">
        <v>1619</v>
      </c>
      <c r="D770" s="2" t="s">
        <v>213</v>
      </c>
      <c r="E770" s="2" t="s">
        <v>28</v>
      </c>
      <c r="F770" s="138">
        <v>4105.99</v>
      </c>
      <c r="G770" s="139">
        <v>345.84000000000003</v>
      </c>
      <c r="H770" s="139"/>
      <c r="I770" s="139"/>
      <c r="J770" s="139">
        <v>24.580000000000002</v>
      </c>
      <c r="K770" s="136">
        <v>4476.41</v>
      </c>
    </row>
    <row r="771" spans="1:11">
      <c r="A771" s="135"/>
      <c r="B771" s="2" t="s">
        <v>1550</v>
      </c>
      <c r="C771" s="2" t="s">
        <v>1549</v>
      </c>
      <c r="D771" s="2" t="s">
        <v>213</v>
      </c>
      <c r="E771" s="2" t="s">
        <v>28</v>
      </c>
      <c r="F771" s="138">
        <v>3755.7300000000009</v>
      </c>
      <c r="G771" s="139">
        <v>239.37</v>
      </c>
      <c r="H771" s="139">
        <v>679.78</v>
      </c>
      <c r="I771" s="139">
        <v>1395.88</v>
      </c>
      <c r="J771" s="139">
        <v>907.14</v>
      </c>
      <c r="K771" s="136">
        <v>6977.9000000000015</v>
      </c>
    </row>
    <row r="772" spans="1:11">
      <c r="A772" s="135"/>
      <c r="B772" s="2" t="s">
        <v>1583</v>
      </c>
      <c r="C772" s="2" t="s">
        <v>1582</v>
      </c>
      <c r="D772" s="2" t="s">
        <v>213</v>
      </c>
      <c r="E772" s="2" t="s">
        <v>28</v>
      </c>
      <c r="F772" s="138">
        <v>1134.94</v>
      </c>
      <c r="G772" s="139">
        <v>23619.25</v>
      </c>
      <c r="H772" s="139">
        <v>40314.83</v>
      </c>
      <c r="I772" s="139">
        <v>13306.079999999998</v>
      </c>
      <c r="J772" s="139">
        <v>-6538.130000000001</v>
      </c>
      <c r="K772" s="136">
        <v>71836.97</v>
      </c>
    </row>
    <row r="773" spans="1:11">
      <c r="A773" s="135"/>
      <c r="B773" s="2" t="s">
        <v>1602</v>
      </c>
      <c r="C773" s="2" t="s">
        <v>1601</v>
      </c>
      <c r="D773" s="2" t="s">
        <v>213</v>
      </c>
      <c r="E773" s="2" t="s">
        <v>28</v>
      </c>
      <c r="F773" s="138">
        <v>2.7284841053187847E-12</v>
      </c>
      <c r="G773" s="139"/>
      <c r="H773" s="139">
        <v>174.82</v>
      </c>
      <c r="I773" s="139">
        <v>181.6</v>
      </c>
      <c r="J773" s="139"/>
      <c r="K773" s="136">
        <v>356.42000000000269</v>
      </c>
    </row>
    <row r="774" spans="1:11">
      <c r="A774" s="135"/>
      <c r="B774" s="2" t="s">
        <v>3058</v>
      </c>
      <c r="C774" s="2" t="s">
        <v>3057</v>
      </c>
      <c r="D774" s="2" t="s">
        <v>213</v>
      </c>
      <c r="E774" s="2" t="s">
        <v>28</v>
      </c>
      <c r="F774" s="138"/>
      <c r="G774" s="139"/>
      <c r="H774" s="139"/>
      <c r="I774" s="139">
        <v>0</v>
      </c>
      <c r="J774" s="139"/>
      <c r="K774" s="136">
        <v>0</v>
      </c>
    </row>
    <row r="775" spans="1:11">
      <c r="A775" s="135"/>
      <c r="B775" s="2" t="s">
        <v>3281</v>
      </c>
      <c r="C775" s="2" t="s">
        <v>3280</v>
      </c>
      <c r="D775" s="2" t="s">
        <v>213</v>
      </c>
      <c r="E775" s="2" t="s">
        <v>28</v>
      </c>
      <c r="F775" s="138"/>
      <c r="G775" s="139"/>
      <c r="H775" s="139"/>
      <c r="I775" s="139"/>
      <c r="J775" s="139">
        <v>871.1400000000001</v>
      </c>
      <c r="K775" s="136">
        <v>871.1400000000001</v>
      </c>
    </row>
    <row r="776" spans="1:11">
      <c r="A776" s="135"/>
      <c r="B776" s="2" t="s">
        <v>1597</v>
      </c>
      <c r="C776" s="2" t="s">
        <v>1596</v>
      </c>
      <c r="D776" s="2" t="s">
        <v>213</v>
      </c>
      <c r="E776" s="2" t="s">
        <v>253</v>
      </c>
      <c r="F776" s="138">
        <v>47782.609999999993</v>
      </c>
      <c r="G776" s="139">
        <v>7409.65</v>
      </c>
      <c r="H776" s="139">
        <v>7704.39</v>
      </c>
      <c r="I776" s="139">
        <v>19932.260000000002</v>
      </c>
      <c r="J776" s="139">
        <v>64754.960000000006</v>
      </c>
      <c r="K776" s="136">
        <v>147583.87</v>
      </c>
    </row>
    <row r="777" spans="1:11">
      <c r="A777" s="135"/>
      <c r="B777" s="2" t="s">
        <v>1632</v>
      </c>
      <c r="C777" s="2" t="s">
        <v>1631</v>
      </c>
      <c r="D777" s="2" t="s">
        <v>213</v>
      </c>
      <c r="E777" s="2" t="s">
        <v>253</v>
      </c>
      <c r="F777" s="138">
        <v>163475.24000000034</v>
      </c>
      <c r="G777" s="139">
        <v>72515.38</v>
      </c>
      <c r="H777" s="139">
        <v>62348.4</v>
      </c>
      <c r="I777" s="139">
        <v>92681.010000000009</v>
      </c>
      <c r="J777" s="139">
        <v>215786.40000000002</v>
      </c>
      <c r="K777" s="136">
        <v>606806.4300000004</v>
      </c>
    </row>
    <row r="778" spans="1:11">
      <c r="A778" s="135"/>
      <c r="B778" s="2" t="s">
        <v>1564</v>
      </c>
      <c r="C778" s="2" t="s">
        <v>1563</v>
      </c>
      <c r="D778" s="2" t="s">
        <v>213</v>
      </c>
      <c r="E778" s="2" t="s">
        <v>253</v>
      </c>
      <c r="F778" s="138">
        <v>79.95</v>
      </c>
      <c r="G778" s="139">
        <v>186.11</v>
      </c>
      <c r="H778" s="139">
        <v>46.290000000000006</v>
      </c>
      <c r="I778" s="139">
        <v>85.29</v>
      </c>
      <c r="J778" s="139">
        <v>92.740000000000009</v>
      </c>
      <c r="K778" s="136">
        <v>490.38000000000005</v>
      </c>
    </row>
    <row r="779" spans="1:11">
      <c r="A779" s="135"/>
      <c r="B779" s="2" t="s">
        <v>2809</v>
      </c>
      <c r="C779" s="2" t="s">
        <v>2808</v>
      </c>
      <c r="D779" s="2" t="s">
        <v>213</v>
      </c>
      <c r="E779" s="2" t="s">
        <v>253</v>
      </c>
      <c r="F779" s="138"/>
      <c r="G779" s="139"/>
      <c r="H779" s="139">
        <v>2178.3200000000002</v>
      </c>
      <c r="I779" s="139"/>
      <c r="J779" s="139"/>
      <c r="K779" s="136">
        <v>2178.3200000000002</v>
      </c>
    </row>
    <row r="780" spans="1:11">
      <c r="A780" s="135"/>
      <c r="B780" s="2" t="s">
        <v>3054</v>
      </c>
      <c r="C780" s="2" t="s">
        <v>3053</v>
      </c>
      <c r="D780" s="2" t="s">
        <v>213</v>
      </c>
      <c r="E780" s="2" t="s">
        <v>253</v>
      </c>
      <c r="F780" s="138"/>
      <c r="G780" s="139"/>
      <c r="H780" s="139"/>
      <c r="I780" s="139">
        <v>31614.93</v>
      </c>
      <c r="J780" s="139"/>
      <c r="K780" s="136">
        <v>31614.93</v>
      </c>
    </row>
    <row r="781" spans="1:11">
      <c r="A781" s="135"/>
      <c r="B781" s="2" t="s">
        <v>1591</v>
      </c>
      <c r="C781" s="2" t="s">
        <v>1590</v>
      </c>
      <c r="D781" s="2" t="s">
        <v>213</v>
      </c>
      <c r="E781" s="2" t="s">
        <v>253</v>
      </c>
      <c r="F781" s="138">
        <v>11747.64</v>
      </c>
      <c r="G781" s="139">
        <v>4030.33</v>
      </c>
      <c r="H781" s="139">
        <v>5517.6100000000006</v>
      </c>
      <c r="I781" s="139">
        <v>6801.26</v>
      </c>
      <c r="J781" s="139">
        <v>16109.23</v>
      </c>
      <c r="K781" s="136">
        <v>44206.070000000007</v>
      </c>
    </row>
    <row r="782" spans="1:11">
      <c r="A782" s="135"/>
      <c r="B782" s="2" t="s">
        <v>1626</v>
      </c>
      <c r="C782" s="2" t="s">
        <v>1625</v>
      </c>
      <c r="D782" s="2" t="s">
        <v>213</v>
      </c>
      <c r="E782" s="2" t="s">
        <v>253</v>
      </c>
      <c r="F782" s="138">
        <v>17110.15000000006</v>
      </c>
      <c r="G782" s="139">
        <v>7531.3700000000008</v>
      </c>
      <c r="H782" s="139">
        <v>15907.920000000002</v>
      </c>
      <c r="I782" s="139">
        <v>26854.35</v>
      </c>
      <c r="J782" s="139">
        <v>11626.23</v>
      </c>
      <c r="K782" s="136">
        <v>79030.020000000062</v>
      </c>
    </row>
    <row r="783" spans="1:11">
      <c r="A783" s="135"/>
      <c r="B783" s="2" t="s">
        <v>1599</v>
      </c>
      <c r="C783" s="2" t="s">
        <v>1598</v>
      </c>
      <c r="D783" s="2" t="s">
        <v>213</v>
      </c>
      <c r="E783" s="2" t="s">
        <v>253</v>
      </c>
      <c r="F783" s="138">
        <v>662.61999999996624</v>
      </c>
      <c r="G783" s="139">
        <v>5714.93</v>
      </c>
      <c r="H783" s="139">
        <v>50.95</v>
      </c>
      <c r="I783" s="139">
        <v>4574.7000000000007</v>
      </c>
      <c r="J783" s="139">
        <v>7653.8600000000006</v>
      </c>
      <c r="K783" s="136">
        <v>18657.059999999969</v>
      </c>
    </row>
    <row r="784" spans="1:11">
      <c r="A784" s="135"/>
      <c r="B784" s="2" t="s">
        <v>1634</v>
      </c>
      <c r="C784" s="2" t="s">
        <v>1633</v>
      </c>
      <c r="D784" s="2" t="s">
        <v>213</v>
      </c>
      <c r="E784" s="2" t="s">
        <v>253</v>
      </c>
      <c r="F784" s="138">
        <v>18027.280000000013</v>
      </c>
      <c r="G784" s="139">
        <v>20549.150000000001</v>
      </c>
      <c r="H784" s="139">
        <v>6164.7999999999993</v>
      </c>
      <c r="I784" s="139">
        <v>4745.71</v>
      </c>
      <c r="J784" s="139">
        <v>23632.79</v>
      </c>
      <c r="K784" s="136">
        <v>73119.73000000001</v>
      </c>
    </row>
    <row r="785" spans="1:11">
      <c r="A785" s="135"/>
      <c r="B785" s="2" t="s">
        <v>1567</v>
      </c>
      <c r="C785" s="2" t="s">
        <v>1566</v>
      </c>
      <c r="D785" s="2" t="s">
        <v>213</v>
      </c>
      <c r="E785" s="2" t="s">
        <v>253</v>
      </c>
      <c r="F785" s="138">
        <v>447.99999999999955</v>
      </c>
      <c r="G785" s="139">
        <v>5619.36</v>
      </c>
      <c r="H785" s="139"/>
      <c r="I785" s="139">
        <v>335.85</v>
      </c>
      <c r="J785" s="139">
        <v>-1390.34</v>
      </c>
      <c r="K785" s="136">
        <v>5012.869999999999</v>
      </c>
    </row>
    <row r="786" spans="1:11">
      <c r="A786" s="135"/>
      <c r="B786" s="2" t="s">
        <v>1593</v>
      </c>
      <c r="C786" s="2" t="s">
        <v>1592</v>
      </c>
      <c r="D786" s="2" t="s">
        <v>213</v>
      </c>
      <c r="E786" s="2" t="s">
        <v>253</v>
      </c>
      <c r="F786" s="138">
        <v>7797.95</v>
      </c>
      <c r="G786" s="139">
        <v>57.629999999999995</v>
      </c>
      <c r="H786" s="139">
        <v>833.6</v>
      </c>
      <c r="I786" s="139">
        <v>137.47</v>
      </c>
      <c r="J786" s="139">
        <v>452.42</v>
      </c>
      <c r="K786" s="136">
        <v>9279.07</v>
      </c>
    </row>
    <row r="787" spans="1:11">
      <c r="A787" s="135"/>
      <c r="B787" s="2" t="s">
        <v>1628</v>
      </c>
      <c r="C787" s="2" t="s">
        <v>1627</v>
      </c>
      <c r="D787" s="2" t="s">
        <v>213</v>
      </c>
      <c r="E787" s="2" t="s">
        <v>253</v>
      </c>
      <c r="F787" s="138">
        <v>17688.350000000009</v>
      </c>
      <c r="G787" s="139">
        <v>1973.2</v>
      </c>
      <c r="H787" s="139">
        <v>7193.46</v>
      </c>
      <c r="I787" s="139">
        <v>1825.7</v>
      </c>
      <c r="J787" s="139">
        <v>1119.99</v>
      </c>
      <c r="K787" s="136">
        <v>29800.700000000012</v>
      </c>
    </row>
    <row r="788" spans="1:11">
      <c r="A788" s="135"/>
      <c r="B788" s="2" t="s">
        <v>1558</v>
      </c>
      <c r="C788" s="2" t="s">
        <v>1557</v>
      </c>
      <c r="D788" s="2" t="s">
        <v>213</v>
      </c>
      <c r="E788" s="2" t="s">
        <v>253</v>
      </c>
      <c r="F788" s="138">
        <v>796.93</v>
      </c>
      <c r="G788" s="139">
        <v>195.85000000000002</v>
      </c>
      <c r="H788" s="139"/>
      <c r="I788" s="139">
        <v>580.28</v>
      </c>
      <c r="J788" s="139"/>
      <c r="K788" s="136">
        <v>1573.06</v>
      </c>
    </row>
    <row r="789" spans="1:11">
      <c r="A789" s="135"/>
      <c r="B789" s="2" t="s">
        <v>1595</v>
      </c>
      <c r="C789" s="2" t="s">
        <v>1594</v>
      </c>
      <c r="D789" s="2" t="s">
        <v>213</v>
      </c>
      <c r="E789" s="2" t="s">
        <v>253</v>
      </c>
      <c r="F789" s="138">
        <v>3740.13</v>
      </c>
      <c r="G789" s="139"/>
      <c r="H789" s="139"/>
      <c r="I789" s="139"/>
      <c r="J789" s="139">
        <v>65.599999999999994</v>
      </c>
      <c r="K789" s="136">
        <v>3805.73</v>
      </c>
    </row>
    <row r="790" spans="1:11">
      <c r="A790" s="135"/>
      <c r="B790" s="2" t="s">
        <v>1630</v>
      </c>
      <c r="C790" s="2" t="s">
        <v>1629</v>
      </c>
      <c r="D790" s="2" t="s">
        <v>213</v>
      </c>
      <c r="E790" s="2" t="s">
        <v>253</v>
      </c>
      <c r="F790" s="138">
        <v>20866</v>
      </c>
      <c r="G790" s="139">
        <v>8304.64</v>
      </c>
      <c r="H790" s="139">
        <v>992.04</v>
      </c>
      <c r="I790" s="139">
        <v>459.94</v>
      </c>
      <c r="J790" s="139">
        <v>1478.58</v>
      </c>
      <c r="K790" s="136">
        <v>32101.199999999997</v>
      </c>
    </row>
    <row r="791" spans="1:11">
      <c r="A791" s="135"/>
      <c r="B791" s="2" t="s">
        <v>1561</v>
      </c>
      <c r="C791" s="2" t="s">
        <v>1560</v>
      </c>
      <c r="D791" s="2" t="s">
        <v>213</v>
      </c>
      <c r="E791" s="2" t="s">
        <v>253</v>
      </c>
      <c r="F791" s="138">
        <v>646.83999999999946</v>
      </c>
      <c r="G791" s="139"/>
      <c r="H791" s="139"/>
      <c r="I791" s="139"/>
      <c r="J791" s="139"/>
      <c r="K791" s="136">
        <v>646.83999999999946</v>
      </c>
    </row>
    <row r="792" spans="1:11">
      <c r="A792" s="135"/>
      <c r="B792" s="2" t="s">
        <v>1643</v>
      </c>
      <c r="C792" s="2" t="s">
        <v>1642</v>
      </c>
      <c r="D792" s="2" t="s">
        <v>213</v>
      </c>
      <c r="E792" s="2" t="s">
        <v>253</v>
      </c>
      <c r="F792" s="138">
        <v>52732.98</v>
      </c>
      <c r="G792" s="139">
        <v>1562.43</v>
      </c>
      <c r="H792" s="139">
        <v>157.66</v>
      </c>
      <c r="I792" s="139"/>
      <c r="J792" s="139"/>
      <c r="K792" s="136">
        <v>54453.070000000007</v>
      </c>
    </row>
    <row r="793" spans="1:11">
      <c r="A793" s="2" t="s">
        <v>1645</v>
      </c>
      <c r="B793" s="2" t="s">
        <v>1657</v>
      </c>
      <c r="C793" s="2" t="s">
        <v>1656</v>
      </c>
      <c r="D793" s="2" t="s">
        <v>213</v>
      </c>
      <c r="E793" s="2" t="s">
        <v>28</v>
      </c>
      <c r="F793" s="138">
        <v>2386.2000000000003</v>
      </c>
      <c r="G793" s="139"/>
      <c r="H793" s="139"/>
      <c r="I793" s="139"/>
      <c r="J793" s="139"/>
      <c r="K793" s="136">
        <v>2386.2000000000003</v>
      </c>
    </row>
    <row r="794" spans="1:11">
      <c r="A794" s="135"/>
      <c r="B794" s="2" t="s">
        <v>2541</v>
      </c>
      <c r="C794" s="2" t="s">
        <v>2540</v>
      </c>
      <c r="D794" s="2" t="s">
        <v>213</v>
      </c>
      <c r="E794" s="2" t="s">
        <v>53</v>
      </c>
      <c r="F794" s="138"/>
      <c r="G794" s="139">
        <v>1213.6300000000001</v>
      </c>
      <c r="H794" s="139"/>
      <c r="I794" s="139"/>
      <c r="J794" s="139"/>
      <c r="K794" s="136">
        <v>1213.6300000000001</v>
      </c>
    </row>
    <row r="795" spans="1:11">
      <c r="A795" s="135"/>
      <c r="B795" s="2" t="s">
        <v>1652</v>
      </c>
      <c r="C795" s="2" t="s">
        <v>1651</v>
      </c>
      <c r="D795" s="2" t="s">
        <v>213</v>
      </c>
      <c r="E795" s="2" t="s">
        <v>253</v>
      </c>
      <c r="F795" s="138">
        <v>145581.43</v>
      </c>
      <c r="G795" s="139">
        <v>53153.32</v>
      </c>
      <c r="H795" s="139">
        <v>14454.7</v>
      </c>
      <c r="I795" s="139">
        <v>10683.58</v>
      </c>
      <c r="J795" s="139">
        <v>2937.2200000000003</v>
      </c>
      <c r="K795" s="136">
        <v>226810.25</v>
      </c>
    </row>
    <row r="796" spans="1:11">
      <c r="A796" s="135"/>
      <c r="B796" s="2" t="s">
        <v>2538</v>
      </c>
      <c r="C796" s="2" t="s">
        <v>2537</v>
      </c>
      <c r="D796" s="2" t="s">
        <v>213</v>
      </c>
      <c r="E796" s="2" t="s">
        <v>253</v>
      </c>
      <c r="F796" s="138"/>
      <c r="G796" s="139">
        <v>173.60000000000002</v>
      </c>
      <c r="H796" s="139"/>
      <c r="I796" s="139">
        <v>-7.2759576141834259E-12</v>
      </c>
      <c r="J796" s="139"/>
      <c r="K796" s="136">
        <v>173.59999999999275</v>
      </c>
    </row>
    <row r="797" spans="1:11">
      <c r="A797" s="135"/>
      <c r="B797" s="2" t="s">
        <v>1654</v>
      </c>
      <c r="C797" s="2" t="s">
        <v>1653</v>
      </c>
      <c r="D797" s="2" t="s">
        <v>213</v>
      </c>
      <c r="E797" s="2" t="s">
        <v>253</v>
      </c>
      <c r="F797" s="138">
        <v>3140.4100000000035</v>
      </c>
      <c r="G797" s="139">
        <v>9933.5300000000007</v>
      </c>
      <c r="H797" s="139">
        <v>1573.88</v>
      </c>
      <c r="I797" s="139">
        <v>1151.92</v>
      </c>
      <c r="J797" s="139">
        <v>552.57000000000005</v>
      </c>
      <c r="K797" s="136">
        <v>16352.310000000003</v>
      </c>
    </row>
    <row r="798" spans="1:11">
      <c r="A798" s="135"/>
      <c r="B798" s="2" t="s">
        <v>1647</v>
      </c>
      <c r="C798" s="2" t="s">
        <v>1646</v>
      </c>
      <c r="D798" s="2" t="s">
        <v>213</v>
      </c>
      <c r="E798" s="2" t="s">
        <v>253</v>
      </c>
      <c r="F798" s="138">
        <v>650.70000000000005</v>
      </c>
      <c r="G798" s="139">
        <v>1829.3400000000001</v>
      </c>
      <c r="H798" s="139">
        <v>1173.3399999999999</v>
      </c>
      <c r="I798" s="139">
        <v>1745.1100000000001</v>
      </c>
      <c r="J798" s="139">
        <v>907.93000000000006</v>
      </c>
      <c r="K798" s="136">
        <v>6306.42</v>
      </c>
    </row>
    <row r="799" spans="1:11">
      <c r="A799" s="135"/>
      <c r="B799" s="2" t="s">
        <v>1650</v>
      </c>
      <c r="C799" s="2" t="s">
        <v>1649</v>
      </c>
      <c r="D799" s="2" t="s">
        <v>213</v>
      </c>
      <c r="E799" s="2" t="s">
        <v>253</v>
      </c>
      <c r="F799" s="138">
        <v>2352.12</v>
      </c>
      <c r="G799" s="139">
        <v>551.68000000000006</v>
      </c>
      <c r="H799" s="139">
        <v>815.79</v>
      </c>
      <c r="I799" s="139">
        <v>1019.22</v>
      </c>
      <c r="J799" s="139">
        <v>222.63</v>
      </c>
      <c r="K799" s="136">
        <v>4961.4400000000005</v>
      </c>
    </row>
    <row r="800" spans="1:11">
      <c r="A800" s="2" t="s">
        <v>1659</v>
      </c>
      <c r="B800" s="2" t="s">
        <v>1674</v>
      </c>
      <c r="C800" s="2" t="s">
        <v>1673</v>
      </c>
      <c r="D800" s="2" t="s">
        <v>213</v>
      </c>
      <c r="E800" s="2" t="s">
        <v>28</v>
      </c>
      <c r="F800" s="138">
        <v>150923.97</v>
      </c>
      <c r="G800" s="139">
        <v>54587.64</v>
      </c>
      <c r="H800" s="139">
        <v>45752.800000000003</v>
      </c>
      <c r="I800" s="139">
        <v>55952.850000000006</v>
      </c>
      <c r="J800" s="139">
        <v>82703.790000000008</v>
      </c>
      <c r="K800" s="136">
        <v>389921.05000000005</v>
      </c>
    </row>
    <row r="801" spans="1:11">
      <c r="A801" s="135"/>
      <c r="B801" s="2" t="s">
        <v>1668</v>
      </c>
      <c r="C801" s="2" t="s">
        <v>1667</v>
      </c>
      <c r="D801" s="2" t="s">
        <v>213</v>
      </c>
      <c r="E801" s="2" t="s">
        <v>28</v>
      </c>
      <c r="F801" s="138">
        <v>12919.4</v>
      </c>
      <c r="G801" s="139"/>
      <c r="H801" s="139"/>
      <c r="I801" s="139"/>
      <c r="J801" s="139"/>
      <c r="K801" s="136">
        <v>12919.4</v>
      </c>
    </row>
    <row r="802" spans="1:11">
      <c r="A802" s="135"/>
      <c r="B802" s="2" t="s">
        <v>1670</v>
      </c>
      <c r="C802" s="2" t="s">
        <v>1669</v>
      </c>
      <c r="D802" s="2" t="s">
        <v>213</v>
      </c>
      <c r="E802" s="2" t="s">
        <v>53</v>
      </c>
      <c r="F802" s="138">
        <v>1164.96</v>
      </c>
      <c r="G802" s="139">
        <v>1782.8999999999999</v>
      </c>
      <c r="H802" s="139">
        <v>436.05</v>
      </c>
      <c r="I802" s="139">
        <v>823.25</v>
      </c>
      <c r="J802" s="139">
        <v>908.84</v>
      </c>
      <c r="K802" s="136">
        <v>5116</v>
      </c>
    </row>
    <row r="803" spans="1:11">
      <c r="A803" s="135"/>
      <c r="B803" s="2" t="s">
        <v>1661</v>
      </c>
      <c r="C803" s="2" t="s">
        <v>1660</v>
      </c>
      <c r="D803" s="2" t="s">
        <v>213</v>
      </c>
      <c r="E803" s="2" t="s">
        <v>53</v>
      </c>
      <c r="F803" s="138">
        <v>665.98</v>
      </c>
      <c r="G803" s="139"/>
      <c r="H803" s="139"/>
      <c r="I803" s="139"/>
      <c r="J803" s="139"/>
      <c r="K803" s="136">
        <v>665.98</v>
      </c>
    </row>
    <row r="804" spans="1:11">
      <c r="A804" s="135"/>
      <c r="B804" s="2" t="s">
        <v>1672</v>
      </c>
      <c r="C804" s="2" t="s">
        <v>1671</v>
      </c>
      <c r="D804" s="2" t="s">
        <v>213</v>
      </c>
      <c r="E804" s="2" t="s">
        <v>253</v>
      </c>
      <c r="F804" s="138">
        <v>116789.29</v>
      </c>
      <c r="G804" s="139">
        <v>46257.68</v>
      </c>
      <c r="H804" s="139">
        <v>15425.92</v>
      </c>
      <c r="I804" s="139">
        <v>6479.1900000000005</v>
      </c>
      <c r="J804" s="139">
        <v>3817.21</v>
      </c>
      <c r="K804" s="136">
        <v>188769.29</v>
      </c>
    </row>
    <row r="805" spans="1:11">
      <c r="A805" s="135"/>
      <c r="B805" s="2" t="s">
        <v>1665</v>
      </c>
      <c r="C805" s="2" t="s">
        <v>1664</v>
      </c>
      <c r="D805" s="2" t="s">
        <v>213</v>
      </c>
      <c r="E805" s="2" t="s">
        <v>253</v>
      </c>
      <c r="F805" s="138">
        <v>47313.91</v>
      </c>
      <c r="G805" s="139"/>
      <c r="H805" s="139"/>
      <c r="I805" s="139"/>
      <c r="J805" s="139"/>
      <c r="K805" s="136">
        <v>47313.91</v>
      </c>
    </row>
    <row r="806" spans="1:11">
      <c r="A806" s="2" t="s">
        <v>1676</v>
      </c>
      <c r="B806" s="2" t="s">
        <v>1757</v>
      </c>
      <c r="C806" s="2" t="s">
        <v>1756</v>
      </c>
      <c r="D806" s="2" t="s">
        <v>213</v>
      </c>
      <c r="E806" s="2" t="s">
        <v>28</v>
      </c>
      <c r="F806" s="138">
        <v>71752.25999999998</v>
      </c>
      <c r="G806" s="139">
        <v>43370.479999999996</v>
      </c>
      <c r="H806" s="139">
        <v>666.79</v>
      </c>
      <c r="I806" s="139">
        <v>1457.22</v>
      </c>
      <c r="J806" s="139"/>
      <c r="K806" s="136">
        <v>117246.74999999997</v>
      </c>
    </row>
    <row r="807" spans="1:11">
      <c r="A807" s="135"/>
      <c r="B807" s="2" t="s">
        <v>1753</v>
      </c>
      <c r="C807" s="2" t="s">
        <v>1752</v>
      </c>
      <c r="D807" s="2" t="s">
        <v>213</v>
      </c>
      <c r="E807" s="2" t="s">
        <v>53</v>
      </c>
      <c r="F807" s="138">
        <v>31823.389999999978</v>
      </c>
      <c r="G807" s="139">
        <v>1997.96</v>
      </c>
      <c r="H807" s="139">
        <v>4198.09</v>
      </c>
      <c r="I807" s="139">
        <v>781.42000000000007</v>
      </c>
      <c r="J807" s="139"/>
      <c r="K807" s="136">
        <v>38800.859999999971</v>
      </c>
    </row>
    <row r="808" spans="1:11">
      <c r="A808" s="135"/>
      <c r="B808" s="2" t="s">
        <v>1755</v>
      </c>
      <c r="C808" s="2" t="s">
        <v>1754</v>
      </c>
      <c r="D808" s="2" t="s">
        <v>213</v>
      </c>
      <c r="E808" s="2" t="s">
        <v>253</v>
      </c>
      <c r="F808" s="138">
        <v>593.25999999988358</v>
      </c>
      <c r="G808" s="139"/>
      <c r="H808" s="139">
        <v>2119.9900000000002</v>
      </c>
      <c r="I808" s="139">
        <v>547.56000000000006</v>
      </c>
      <c r="J808" s="139"/>
      <c r="K808" s="136">
        <v>3260.8099999998835</v>
      </c>
    </row>
    <row r="809" spans="1:11">
      <c r="A809" s="135"/>
      <c r="B809" s="2" t="s">
        <v>3060</v>
      </c>
      <c r="C809" s="2" t="s">
        <v>3059</v>
      </c>
      <c r="D809" s="2" t="s">
        <v>213</v>
      </c>
      <c r="E809" s="2" t="s">
        <v>53</v>
      </c>
      <c r="F809" s="138"/>
      <c r="G809" s="139"/>
      <c r="H809" s="139"/>
      <c r="I809" s="139">
        <v>76.03</v>
      </c>
      <c r="J809" s="139"/>
      <c r="K809" s="136">
        <v>76.03</v>
      </c>
    </row>
    <row r="810" spans="1:11">
      <c r="A810" s="135"/>
      <c r="B810" s="2" t="s">
        <v>1687</v>
      </c>
      <c r="C810" s="2" t="s">
        <v>1686</v>
      </c>
      <c r="D810" s="2" t="s">
        <v>213</v>
      </c>
      <c r="E810" s="2" t="s">
        <v>53</v>
      </c>
      <c r="F810" s="138">
        <v>9308.14</v>
      </c>
      <c r="G810" s="139">
        <v>35.64</v>
      </c>
      <c r="H810" s="139"/>
      <c r="I810" s="139">
        <v>437.13</v>
      </c>
      <c r="J810" s="139"/>
      <c r="K810" s="136">
        <v>9780.909999999998</v>
      </c>
    </row>
    <row r="811" spans="1:11">
      <c r="A811" s="135"/>
      <c r="B811" s="2" t="s">
        <v>1700</v>
      </c>
      <c r="C811" s="2" t="s">
        <v>1699</v>
      </c>
      <c r="D811" s="2" t="s">
        <v>213</v>
      </c>
      <c r="E811" s="2" t="s">
        <v>53</v>
      </c>
      <c r="F811" s="138">
        <v>150842.20000000001</v>
      </c>
      <c r="G811" s="139">
        <v>2547.48</v>
      </c>
      <c r="H811" s="139">
        <v>3356.79</v>
      </c>
      <c r="I811" s="139"/>
      <c r="J811" s="139"/>
      <c r="K811" s="136">
        <v>156746.47000000003</v>
      </c>
    </row>
    <row r="812" spans="1:11">
      <c r="A812" s="135"/>
      <c r="B812" s="2" t="s">
        <v>1684</v>
      </c>
      <c r="C812" s="2" t="s">
        <v>1683</v>
      </c>
      <c r="D812" s="2" t="s">
        <v>213</v>
      </c>
      <c r="E812" s="2" t="s">
        <v>53</v>
      </c>
      <c r="F812" s="138">
        <v>18119.47</v>
      </c>
      <c r="G812" s="139">
        <v>11353.300000000001</v>
      </c>
      <c r="H812" s="139">
        <v>21862.100000000002</v>
      </c>
      <c r="I812" s="139">
        <v>46407.26</v>
      </c>
      <c r="J812" s="139">
        <v>35358.770000000004</v>
      </c>
      <c r="K812" s="136">
        <v>133100.90000000002</v>
      </c>
    </row>
    <row r="813" spans="1:11">
      <c r="A813" s="135"/>
      <c r="B813" s="2" t="s">
        <v>1678</v>
      </c>
      <c r="C813" s="2" t="s">
        <v>1677</v>
      </c>
      <c r="D813" s="2" t="s">
        <v>213</v>
      </c>
      <c r="E813" s="2" t="s">
        <v>53</v>
      </c>
      <c r="F813" s="138">
        <v>-42.330000000000005</v>
      </c>
      <c r="G813" s="139"/>
      <c r="H813" s="139"/>
      <c r="I813" s="139"/>
      <c r="J813" s="139"/>
      <c r="K813" s="136">
        <v>-42.330000000000005</v>
      </c>
    </row>
    <row r="814" spans="1:11">
      <c r="A814" s="135"/>
      <c r="B814" s="2" t="s">
        <v>1692</v>
      </c>
      <c r="C814" s="2" t="s">
        <v>1691</v>
      </c>
      <c r="D814" s="2" t="s">
        <v>213</v>
      </c>
      <c r="E814" s="2" t="s">
        <v>53</v>
      </c>
      <c r="F814" s="138">
        <v>5567.79</v>
      </c>
      <c r="G814" s="139"/>
      <c r="H814" s="139"/>
      <c r="I814" s="139">
        <v>20193.810000000001</v>
      </c>
      <c r="J814" s="139">
        <v>4100.95</v>
      </c>
      <c r="K814" s="136">
        <v>29862.550000000003</v>
      </c>
    </row>
    <row r="815" spans="1:11">
      <c r="A815" s="135"/>
      <c r="B815" s="2" t="s">
        <v>2553</v>
      </c>
      <c r="C815" s="2" t="s">
        <v>2552</v>
      </c>
      <c r="D815" s="2" t="s">
        <v>213</v>
      </c>
      <c r="E815" s="2" t="s">
        <v>28</v>
      </c>
      <c r="F815" s="138"/>
      <c r="G815" s="139">
        <v>2059.96</v>
      </c>
      <c r="H815" s="139">
        <v>340.63</v>
      </c>
      <c r="I815" s="139">
        <v>2108.37</v>
      </c>
      <c r="J815" s="139">
        <v>2218.04</v>
      </c>
      <c r="K815" s="136">
        <v>6727</v>
      </c>
    </row>
    <row r="816" spans="1:11">
      <c r="A816" s="135"/>
      <c r="B816" s="2" t="s">
        <v>1742</v>
      </c>
      <c r="C816" s="2" t="s">
        <v>1741</v>
      </c>
      <c r="D816" s="2" t="s">
        <v>213</v>
      </c>
      <c r="E816" s="2" t="s">
        <v>28</v>
      </c>
      <c r="F816" s="138">
        <v>0</v>
      </c>
      <c r="G816" s="139"/>
      <c r="H816" s="139">
        <v>8338.51</v>
      </c>
      <c r="I816" s="139">
        <v>13186.73</v>
      </c>
      <c r="J816" s="139">
        <v>2956.9500000000003</v>
      </c>
      <c r="K816" s="136">
        <v>24482.19</v>
      </c>
    </row>
    <row r="817" spans="1:11">
      <c r="A817" s="135"/>
      <c r="B817" s="2" t="s">
        <v>1681</v>
      </c>
      <c r="C817" s="2" t="s">
        <v>1680</v>
      </c>
      <c r="D817" s="2" t="s">
        <v>213</v>
      </c>
      <c r="E817" s="2" t="s">
        <v>53</v>
      </c>
      <c r="F817" s="138">
        <v>-268.04000000000002</v>
      </c>
      <c r="G817" s="139"/>
      <c r="H817" s="139"/>
      <c r="I817" s="139"/>
      <c r="J817" s="139"/>
      <c r="K817" s="136">
        <v>-268.04000000000002</v>
      </c>
    </row>
    <row r="818" spans="1:11">
      <c r="A818" s="135"/>
      <c r="B818" s="2" t="s">
        <v>1694</v>
      </c>
      <c r="C818" s="2" t="s">
        <v>1693</v>
      </c>
      <c r="D818" s="2" t="s">
        <v>213</v>
      </c>
      <c r="E818" s="2" t="s">
        <v>53</v>
      </c>
      <c r="F818" s="138">
        <v>1608.76</v>
      </c>
      <c r="G818" s="139"/>
      <c r="H818" s="139"/>
      <c r="I818" s="139">
        <v>8092.49</v>
      </c>
      <c r="J818" s="139">
        <v>6657.75</v>
      </c>
      <c r="K818" s="136">
        <v>16359</v>
      </c>
    </row>
    <row r="819" spans="1:11">
      <c r="A819" s="135"/>
      <c r="B819" s="2" t="s">
        <v>2543</v>
      </c>
      <c r="C819" s="2" t="s">
        <v>2542</v>
      </c>
      <c r="D819" s="2" t="s">
        <v>213</v>
      </c>
      <c r="E819" s="2" t="s">
        <v>53</v>
      </c>
      <c r="F819" s="138"/>
      <c r="G819" s="139">
        <v>1027.1300000000001</v>
      </c>
      <c r="H819" s="139"/>
      <c r="I819" s="139">
        <v>1611.1100000000001</v>
      </c>
      <c r="J819" s="139"/>
      <c r="K819" s="136">
        <v>2638.2400000000002</v>
      </c>
    </row>
    <row r="820" spans="1:11">
      <c r="A820" s="135"/>
      <c r="B820" s="2" t="s">
        <v>1696</v>
      </c>
      <c r="C820" s="2" t="s">
        <v>1695</v>
      </c>
      <c r="D820" s="2" t="s">
        <v>213</v>
      </c>
      <c r="E820" s="2" t="s">
        <v>53</v>
      </c>
      <c r="F820" s="138">
        <v>13537.550000000001</v>
      </c>
      <c r="G820" s="139"/>
      <c r="H820" s="139">
        <v>2508.73</v>
      </c>
      <c r="I820" s="139">
        <v>7672.78</v>
      </c>
      <c r="J820" s="139">
        <v>2761.02</v>
      </c>
      <c r="K820" s="136">
        <v>26480.080000000002</v>
      </c>
    </row>
    <row r="821" spans="1:11">
      <c r="A821" s="135"/>
      <c r="B821" s="2" t="s">
        <v>1689</v>
      </c>
      <c r="C821" s="2" t="s">
        <v>1688</v>
      </c>
      <c r="D821" s="2" t="s">
        <v>213</v>
      </c>
      <c r="E821" s="2" t="s">
        <v>53</v>
      </c>
      <c r="F821" s="138">
        <v>5390.95</v>
      </c>
      <c r="G821" s="139">
        <v>12476.11</v>
      </c>
      <c r="H821" s="139">
        <v>12099.52</v>
      </c>
      <c r="I821" s="139">
        <v>544135.24</v>
      </c>
      <c r="J821" s="139">
        <v>699850.74</v>
      </c>
      <c r="K821" s="136">
        <v>1273952.56</v>
      </c>
    </row>
    <row r="822" spans="1:11">
      <c r="A822" s="135"/>
      <c r="B822" s="2" t="s">
        <v>2545</v>
      </c>
      <c r="C822" s="2" t="s">
        <v>2544</v>
      </c>
      <c r="D822" s="2" t="s">
        <v>213</v>
      </c>
      <c r="E822" s="2" t="s">
        <v>53</v>
      </c>
      <c r="F822" s="138"/>
      <c r="G822" s="139">
        <v>1344.81</v>
      </c>
      <c r="H822" s="139"/>
      <c r="I822" s="139"/>
      <c r="J822" s="139"/>
      <c r="K822" s="136">
        <v>1344.81</v>
      </c>
    </row>
    <row r="823" spans="1:11">
      <c r="A823" s="135"/>
      <c r="B823" s="2" t="s">
        <v>1698</v>
      </c>
      <c r="C823" s="2" t="s">
        <v>1697</v>
      </c>
      <c r="D823" s="2" t="s">
        <v>213</v>
      </c>
      <c r="E823" s="2" t="s">
        <v>53</v>
      </c>
      <c r="F823" s="138">
        <v>1755.15</v>
      </c>
      <c r="G823" s="139">
        <v>15.17</v>
      </c>
      <c r="H823" s="139">
        <v>3600.34</v>
      </c>
      <c r="I823" s="139">
        <v>1965.33</v>
      </c>
      <c r="J823" s="139">
        <v>1930.71</v>
      </c>
      <c r="K823" s="136">
        <v>9266.7000000000007</v>
      </c>
    </row>
    <row r="824" spans="1:11">
      <c r="A824" s="135"/>
      <c r="B824" s="2" t="s">
        <v>1730</v>
      </c>
      <c r="C824" s="2" t="s">
        <v>1729</v>
      </c>
      <c r="D824" s="2" t="s">
        <v>213</v>
      </c>
      <c r="E824" s="2" t="s">
        <v>28</v>
      </c>
      <c r="F824" s="138">
        <v>13142.92</v>
      </c>
      <c r="G824" s="139">
        <v>4271.68</v>
      </c>
      <c r="H824" s="139">
        <v>2459.64</v>
      </c>
      <c r="I824" s="139"/>
      <c r="J824" s="139">
        <v>116.49000000000001</v>
      </c>
      <c r="K824" s="136">
        <v>19990.73</v>
      </c>
    </row>
    <row r="825" spans="1:11">
      <c r="A825" s="135"/>
      <c r="B825" s="2" t="s">
        <v>1744</v>
      </c>
      <c r="C825" s="2" t="s">
        <v>1743</v>
      </c>
      <c r="D825" s="2" t="s">
        <v>213</v>
      </c>
      <c r="E825" s="2" t="s">
        <v>28</v>
      </c>
      <c r="F825" s="138">
        <v>16017.25</v>
      </c>
      <c r="G825" s="139">
        <v>9186.0500000000011</v>
      </c>
      <c r="H825" s="139">
        <v>9295.48</v>
      </c>
      <c r="I825" s="139">
        <v>12660.64</v>
      </c>
      <c r="J825" s="139">
        <v>11883.29</v>
      </c>
      <c r="K825" s="136">
        <v>59042.71</v>
      </c>
    </row>
    <row r="826" spans="1:11">
      <c r="A826" s="135"/>
      <c r="B826" s="2" t="s">
        <v>1725</v>
      </c>
      <c r="C826" s="2" t="s">
        <v>1724</v>
      </c>
      <c r="D826" s="2" t="s">
        <v>213</v>
      </c>
      <c r="E826" s="2" t="s">
        <v>28</v>
      </c>
      <c r="F826" s="138">
        <v>7182.0800000000881</v>
      </c>
      <c r="G826" s="139">
        <v>757.26</v>
      </c>
      <c r="H826" s="139"/>
      <c r="I826" s="139">
        <v>4.03</v>
      </c>
      <c r="J826" s="139"/>
      <c r="K826" s="136">
        <v>7943.3700000000881</v>
      </c>
    </row>
    <row r="827" spans="1:11">
      <c r="A827" s="135"/>
      <c r="B827" s="2" t="s">
        <v>1737</v>
      </c>
      <c r="C827" s="2" t="s">
        <v>1736</v>
      </c>
      <c r="D827" s="2" t="s">
        <v>213</v>
      </c>
      <c r="E827" s="2" t="s">
        <v>28</v>
      </c>
      <c r="F827" s="138">
        <v>25951.25</v>
      </c>
      <c r="G827" s="139"/>
      <c r="H827" s="139"/>
      <c r="I827" s="139"/>
      <c r="J827" s="139"/>
      <c r="K827" s="136">
        <v>25951.25</v>
      </c>
    </row>
    <row r="828" spans="1:11">
      <c r="A828" s="135"/>
      <c r="B828" s="2" t="s">
        <v>1750</v>
      </c>
      <c r="C828" s="2" t="s">
        <v>1749</v>
      </c>
      <c r="D828" s="2" t="s">
        <v>213</v>
      </c>
      <c r="E828" s="2" t="s">
        <v>28</v>
      </c>
      <c r="F828" s="138">
        <v>60993.240000000318</v>
      </c>
      <c r="G828" s="139">
        <v>770.89</v>
      </c>
      <c r="H828" s="139"/>
      <c r="I828" s="139"/>
      <c r="J828" s="139"/>
      <c r="K828" s="136">
        <v>61764.130000000318</v>
      </c>
    </row>
    <row r="829" spans="1:11">
      <c r="A829" s="135"/>
      <c r="B829" s="2" t="s">
        <v>1734</v>
      </c>
      <c r="C829" s="2" t="s">
        <v>1733</v>
      </c>
      <c r="D829" s="2" t="s">
        <v>213</v>
      </c>
      <c r="E829" s="2" t="s">
        <v>28</v>
      </c>
      <c r="F829" s="138">
        <v>24525.420000000002</v>
      </c>
      <c r="G829" s="139">
        <v>18746.990000000002</v>
      </c>
      <c r="H829" s="139">
        <v>69131.38</v>
      </c>
      <c r="I829" s="139">
        <v>140220.14000000001</v>
      </c>
      <c r="J829" s="139">
        <v>110263.29000000001</v>
      </c>
      <c r="K829" s="136">
        <v>362887.22000000003</v>
      </c>
    </row>
    <row r="830" spans="1:11">
      <c r="A830" s="135"/>
      <c r="B830" s="2" t="s">
        <v>1732</v>
      </c>
      <c r="C830" s="2" t="s">
        <v>1731</v>
      </c>
      <c r="D830" s="2" t="s">
        <v>213</v>
      </c>
      <c r="E830" s="2" t="s">
        <v>28</v>
      </c>
      <c r="F830" s="138">
        <v>5692.09</v>
      </c>
      <c r="G830" s="139">
        <v>19639.68</v>
      </c>
      <c r="H830" s="139">
        <v>58116.49</v>
      </c>
      <c r="I830" s="139">
        <v>59940.18</v>
      </c>
      <c r="J830" s="139">
        <v>13057.53</v>
      </c>
      <c r="K830" s="136">
        <v>156445.97</v>
      </c>
    </row>
    <row r="831" spans="1:11">
      <c r="A831" s="135"/>
      <c r="B831" s="2" t="s">
        <v>1739</v>
      </c>
      <c r="C831" s="2" t="s">
        <v>1738</v>
      </c>
      <c r="D831" s="2" t="s">
        <v>213</v>
      </c>
      <c r="E831" s="2" t="s">
        <v>28</v>
      </c>
      <c r="F831" s="138">
        <v>23690.25</v>
      </c>
      <c r="G831" s="139">
        <v>18081.47</v>
      </c>
      <c r="H831" s="139">
        <v>59499.99</v>
      </c>
      <c r="I831" s="139">
        <v>17635.52</v>
      </c>
      <c r="J831" s="139">
        <v>43797.270000000004</v>
      </c>
      <c r="K831" s="136">
        <v>162704.5</v>
      </c>
    </row>
    <row r="832" spans="1:11">
      <c r="A832" s="135"/>
      <c r="B832" s="2" t="s">
        <v>1728</v>
      </c>
      <c r="C832" s="2" t="s">
        <v>1727</v>
      </c>
      <c r="D832" s="2" t="s">
        <v>213</v>
      </c>
      <c r="E832" s="2" t="s">
        <v>28</v>
      </c>
      <c r="F832" s="138">
        <v>8034.6500000000005</v>
      </c>
      <c r="G832" s="139">
        <v>368.92</v>
      </c>
      <c r="H832" s="139"/>
      <c r="I832" s="139">
        <v>954.04</v>
      </c>
      <c r="J832" s="139">
        <v>1491.8700000000001</v>
      </c>
      <c r="K832" s="136">
        <v>10849.480000000001</v>
      </c>
    </row>
    <row r="833" spans="1:11">
      <c r="A833" s="135"/>
      <c r="B833" s="2" t="s">
        <v>1746</v>
      </c>
      <c r="C833" s="2" t="s">
        <v>1745</v>
      </c>
      <c r="D833" s="2" t="s">
        <v>213</v>
      </c>
      <c r="E833" s="2" t="s">
        <v>28</v>
      </c>
      <c r="F833" s="138">
        <v>523.98</v>
      </c>
      <c r="G833" s="139"/>
      <c r="H833" s="139"/>
      <c r="I833" s="139">
        <v>6752.33</v>
      </c>
      <c r="J833" s="139">
        <v>5730.93</v>
      </c>
      <c r="K833" s="136">
        <v>13007.24</v>
      </c>
    </row>
    <row r="834" spans="1:11">
      <c r="A834" s="135"/>
      <c r="B834" s="2" t="s">
        <v>1748</v>
      </c>
      <c r="C834" s="2" t="s">
        <v>1747</v>
      </c>
      <c r="D834" s="2" t="s">
        <v>213</v>
      </c>
      <c r="E834" s="2" t="s">
        <v>28</v>
      </c>
      <c r="F834" s="138">
        <v>1234.74</v>
      </c>
      <c r="G834" s="139"/>
      <c r="H834" s="139"/>
      <c r="I834" s="139">
        <v>18510.91</v>
      </c>
      <c r="J834" s="139">
        <v>192.8</v>
      </c>
      <c r="K834" s="136">
        <v>19938.45</v>
      </c>
    </row>
    <row r="835" spans="1:11">
      <c r="A835" s="135"/>
      <c r="B835" s="2" t="s">
        <v>3288</v>
      </c>
      <c r="C835" s="2" t="s">
        <v>3287</v>
      </c>
      <c r="D835" s="2" t="s">
        <v>213</v>
      </c>
      <c r="E835" s="2" t="s">
        <v>28</v>
      </c>
      <c r="F835" s="138"/>
      <c r="G835" s="139"/>
      <c r="H835" s="139"/>
      <c r="I835" s="139"/>
      <c r="J835" s="139">
        <v>27.55</v>
      </c>
      <c r="K835" s="136">
        <v>27.55</v>
      </c>
    </row>
    <row r="836" spans="1:11">
      <c r="A836" s="135"/>
      <c r="B836" s="2" t="s">
        <v>1703</v>
      </c>
      <c r="C836" s="2" t="s">
        <v>1702</v>
      </c>
      <c r="D836" s="2" t="s">
        <v>213</v>
      </c>
      <c r="E836" s="2" t="s">
        <v>253</v>
      </c>
      <c r="F836" s="138">
        <v>5422.78</v>
      </c>
      <c r="G836" s="139">
        <v>3193.21</v>
      </c>
      <c r="H836" s="139">
        <v>1233.4000000000001</v>
      </c>
      <c r="I836" s="139">
        <v>152.72999999999999</v>
      </c>
      <c r="J836" s="139"/>
      <c r="K836" s="136">
        <v>10002.119999999999</v>
      </c>
    </row>
    <row r="837" spans="1:11">
      <c r="A837" s="135"/>
      <c r="B837" s="2" t="s">
        <v>2549</v>
      </c>
      <c r="C837" s="2" t="s">
        <v>2548</v>
      </c>
      <c r="D837" s="2" t="s">
        <v>213</v>
      </c>
      <c r="E837" s="2" t="s">
        <v>253</v>
      </c>
      <c r="F837" s="138"/>
      <c r="G837" s="139">
        <v>1325.76</v>
      </c>
      <c r="H837" s="139">
        <v>381.31</v>
      </c>
      <c r="I837" s="139">
        <v>523.54999999999995</v>
      </c>
      <c r="J837" s="139"/>
      <c r="K837" s="136">
        <v>2230.62</v>
      </c>
    </row>
    <row r="838" spans="1:11">
      <c r="A838" s="135"/>
      <c r="B838" s="2" t="s">
        <v>1722</v>
      </c>
      <c r="C838" s="2" t="s">
        <v>1721</v>
      </c>
      <c r="D838" s="2" t="s">
        <v>213</v>
      </c>
      <c r="E838" s="2" t="s">
        <v>253</v>
      </c>
      <c r="F838" s="138">
        <v>223821.17000000022</v>
      </c>
      <c r="G838" s="139">
        <v>36570.410000000003</v>
      </c>
      <c r="H838" s="139">
        <v>96174.94</v>
      </c>
      <c r="I838" s="139">
        <v>7131.32</v>
      </c>
      <c r="J838" s="139">
        <v>2143.39</v>
      </c>
      <c r="K838" s="136">
        <v>365841.23000000027</v>
      </c>
    </row>
    <row r="839" spans="1:11">
      <c r="A839" s="135"/>
      <c r="B839" s="2" t="s">
        <v>1720</v>
      </c>
      <c r="C839" s="2" t="s">
        <v>1719</v>
      </c>
      <c r="D839" s="2" t="s">
        <v>213</v>
      </c>
      <c r="E839" s="2" t="s">
        <v>253</v>
      </c>
      <c r="F839" s="138">
        <v>14432.41</v>
      </c>
      <c r="G839" s="139">
        <v>2650.73</v>
      </c>
      <c r="H839" s="139"/>
      <c r="I839" s="139"/>
      <c r="J839" s="139"/>
      <c r="K839" s="136">
        <v>17083.14</v>
      </c>
    </row>
    <row r="840" spans="1:11">
      <c r="A840" s="135"/>
      <c r="B840" s="2" t="s">
        <v>1712</v>
      </c>
      <c r="C840" s="2" t="s">
        <v>1711</v>
      </c>
      <c r="D840" s="2" t="s">
        <v>213</v>
      </c>
      <c r="E840" s="2" t="s">
        <v>253</v>
      </c>
      <c r="F840" s="138">
        <v>6830.12</v>
      </c>
      <c r="G840" s="139">
        <v>11632.26</v>
      </c>
      <c r="H840" s="139">
        <v>311596</v>
      </c>
      <c r="I840" s="139">
        <v>552187.56000000006</v>
      </c>
      <c r="J840" s="139">
        <v>350929.81</v>
      </c>
      <c r="K840" s="136">
        <v>1233175.75</v>
      </c>
    </row>
    <row r="841" spans="1:11">
      <c r="A841" s="135"/>
      <c r="B841" s="2" t="s">
        <v>2551</v>
      </c>
      <c r="C841" s="2" t="s">
        <v>2550</v>
      </c>
      <c r="D841" s="2" t="s">
        <v>213</v>
      </c>
      <c r="E841" s="2" t="s">
        <v>253</v>
      </c>
      <c r="F841" s="138"/>
      <c r="G841" s="139">
        <v>8305.6200000000008</v>
      </c>
      <c r="H841" s="139">
        <v>171157.62</v>
      </c>
      <c r="I841" s="139">
        <v>164821.31</v>
      </c>
      <c r="J841" s="139">
        <v>192354.14</v>
      </c>
      <c r="K841" s="136">
        <v>536638.68999999994</v>
      </c>
    </row>
    <row r="842" spans="1:11">
      <c r="A842" s="135"/>
      <c r="B842" s="2" t="s">
        <v>3062</v>
      </c>
      <c r="C842" s="2" t="s">
        <v>3061</v>
      </c>
      <c r="D842" s="2" t="s">
        <v>213</v>
      </c>
      <c r="E842" s="2" t="s">
        <v>253</v>
      </c>
      <c r="F842" s="138"/>
      <c r="G842" s="139"/>
      <c r="H842" s="139"/>
      <c r="I842" s="139">
        <v>23.96</v>
      </c>
      <c r="J842" s="139"/>
      <c r="K842" s="136">
        <v>23.96</v>
      </c>
    </row>
    <row r="843" spans="1:11">
      <c r="A843" s="135"/>
      <c r="B843" s="2" t="s">
        <v>2811</v>
      </c>
      <c r="C843" s="2" t="s">
        <v>2810</v>
      </c>
      <c r="D843" s="2" t="s">
        <v>213</v>
      </c>
      <c r="E843" s="2" t="s">
        <v>253</v>
      </c>
      <c r="F843" s="138"/>
      <c r="G843" s="139"/>
      <c r="H843" s="139">
        <v>182.99</v>
      </c>
      <c r="I843" s="139">
        <v>632.81000000000006</v>
      </c>
      <c r="J843" s="139"/>
      <c r="K843" s="136">
        <v>815.80000000000007</v>
      </c>
    </row>
    <row r="844" spans="1:11">
      <c r="A844" s="135"/>
      <c r="B844" s="2" t="s">
        <v>1705</v>
      </c>
      <c r="C844" s="2" t="s">
        <v>1704</v>
      </c>
      <c r="D844" s="2" t="s">
        <v>213</v>
      </c>
      <c r="E844" s="2" t="s">
        <v>253</v>
      </c>
      <c r="F844" s="138">
        <v>661.24</v>
      </c>
      <c r="G844" s="139"/>
      <c r="H844" s="139"/>
      <c r="I844" s="139">
        <v>400.38</v>
      </c>
      <c r="J844" s="139"/>
      <c r="K844" s="136">
        <v>1061.6199999999999</v>
      </c>
    </row>
    <row r="845" spans="1:11">
      <c r="A845" s="135"/>
      <c r="B845" s="2" t="s">
        <v>1715</v>
      </c>
      <c r="C845" s="2" t="s">
        <v>1714</v>
      </c>
      <c r="D845" s="2" t="s">
        <v>213</v>
      </c>
      <c r="E845" s="2" t="s">
        <v>253</v>
      </c>
      <c r="F845" s="138">
        <v>17950.78</v>
      </c>
      <c r="G845" s="139">
        <v>1245.46</v>
      </c>
      <c r="H845" s="139">
        <v>-347.72</v>
      </c>
      <c r="I845" s="139">
        <v>6258.63</v>
      </c>
      <c r="J845" s="139">
        <v>27743.360000000001</v>
      </c>
      <c r="K845" s="136">
        <v>52850.509999999995</v>
      </c>
    </row>
    <row r="846" spans="1:11">
      <c r="A846" s="135"/>
      <c r="B846" s="2" t="s">
        <v>1707</v>
      </c>
      <c r="C846" s="2" t="s">
        <v>1706</v>
      </c>
      <c r="D846" s="2" t="s">
        <v>213</v>
      </c>
      <c r="E846" s="2" t="s">
        <v>253</v>
      </c>
      <c r="F846" s="138">
        <v>-179.52</v>
      </c>
      <c r="G846" s="139">
        <v>643.20000000000005</v>
      </c>
      <c r="H846" s="139">
        <v>-643.20000000000005</v>
      </c>
      <c r="I846" s="139">
        <v>156.51</v>
      </c>
      <c r="J846" s="139">
        <v>56.27</v>
      </c>
      <c r="K846" s="136">
        <v>33.260000000000012</v>
      </c>
    </row>
    <row r="847" spans="1:11">
      <c r="A847" s="135"/>
      <c r="B847" s="2" t="s">
        <v>1717</v>
      </c>
      <c r="C847" s="2" t="s">
        <v>1716</v>
      </c>
      <c r="D847" s="2" t="s">
        <v>213</v>
      </c>
      <c r="E847" s="2" t="s">
        <v>253</v>
      </c>
      <c r="F847" s="138">
        <v>622.16</v>
      </c>
      <c r="G847" s="139"/>
      <c r="H847" s="139"/>
      <c r="I847" s="139"/>
      <c r="J847" s="139">
        <v>31.26</v>
      </c>
      <c r="K847" s="136">
        <v>653.41999999999996</v>
      </c>
    </row>
    <row r="848" spans="1:11">
      <c r="A848" s="135"/>
      <c r="B848" s="2" t="s">
        <v>1709</v>
      </c>
      <c r="C848" s="2" t="s">
        <v>1708</v>
      </c>
      <c r="D848" s="2" t="s">
        <v>213</v>
      </c>
      <c r="E848" s="2" t="s">
        <v>253</v>
      </c>
      <c r="F848" s="138">
        <v>-3740.13</v>
      </c>
      <c r="G848" s="139"/>
      <c r="H848" s="139"/>
      <c r="I848" s="139"/>
      <c r="J848" s="139"/>
      <c r="K848" s="136">
        <v>-3740.13</v>
      </c>
    </row>
    <row r="849" spans="1:11">
      <c r="A849" s="135"/>
      <c r="B849" s="2" t="s">
        <v>2813</v>
      </c>
      <c r="C849" s="2" t="s">
        <v>2812</v>
      </c>
      <c r="D849" s="2" t="s">
        <v>213</v>
      </c>
      <c r="E849" s="2" t="s">
        <v>253</v>
      </c>
      <c r="F849" s="138"/>
      <c r="G849" s="139"/>
      <c r="H849" s="139">
        <v>7886.6500000000005</v>
      </c>
      <c r="I849" s="139"/>
      <c r="J849" s="139"/>
      <c r="K849" s="136">
        <v>7886.6500000000005</v>
      </c>
    </row>
    <row r="850" spans="1:11">
      <c r="A850" s="135"/>
      <c r="B850" s="2" t="s">
        <v>2547</v>
      </c>
      <c r="C850" s="2" t="s">
        <v>2546</v>
      </c>
      <c r="D850" s="2" t="s">
        <v>213</v>
      </c>
      <c r="E850" s="2" t="s">
        <v>253</v>
      </c>
      <c r="F850" s="138"/>
      <c r="G850" s="139">
        <v>18862.53</v>
      </c>
      <c r="H850" s="139">
        <v>13116.43</v>
      </c>
      <c r="I850" s="139">
        <v>29045.920000000002</v>
      </c>
      <c r="J850" s="139">
        <v>10147.98</v>
      </c>
      <c r="K850" s="136">
        <v>71172.86</v>
      </c>
    </row>
    <row r="851" spans="1:11">
      <c r="A851" s="2" t="s">
        <v>1759</v>
      </c>
      <c r="B851" s="2" t="s">
        <v>1761</v>
      </c>
      <c r="C851" s="2" t="s">
        <v>1760</v>
      </c>
      <c r="D851" s="2" t="s">
        <v>213</v>
      </c>
      <c r="E851" s="2" t="s">
        <v>53</v>
      </c>
      <c r="F851" s="138">
        <v>778.53</v>
      </c>
      <c r="G851" s="139">
        <v>1011.3800000000001</v>
      </c>
      <c r="H851" s="139">
        <v>1025.0900000000001</v>
      </c>
      <c r="I851" s="139">
        <v>1461.47</v>
      </c>
      <c r="J851" s="139">
        <v>3187.66</v>
      </c>
      <c r="K851" s="136">
        <v>7464.13</v>
      </c>
    </row>
    <row r="852" spans="1:11">
      <c r="A852" s="135"/>
      <c r="B852" s="2" t="s">
        <v>1764</v>
      </c>
      <c r="C852" s="2" t="s">
        <v>1763</v>
      </c>
      <c r="D852" s="2" t="s">
        <v>213</v>
      </c>
      <c r="E852" s="2" t="s">
        <v>53</v>
      </c>
      <c r="F852" s="138">
        <v>1042.33</v>
      </c>
      <c r="G852" s="139">
        <v>852.34</v>
      </c>
      <c r="H852" s="139">
        <v>811.66</v>
      </c>
      <c r="I852" s="139">
        <v>1321.67</v>
      </c>
      <c r="J852" s="139">
        <v>2198.64</v>
      </c>
      <c r="K852" s="136">
        <v>6226.6399999999994</v>
      </c>
    </row>
    <row r="853" spans="1:11">
      <c r="A853" s="135"/>
      <c r="B853" s="2" t="s">
        <v>1767</v>
      </c>
      <c r="C853" s="2" t="s">
        <v>1766</v>
      </c>
      <c r="D853" s="2" t="s">
        <v>213</v>
      </c>
      <c r="E853" s="2" t="s">
        <v>28</v>
      </c>
      <c r="F853" s="138">
        <v>76.600000000000009</v>
      </c>
      <c r="G853" s="139">
        <v>398.24</v>
      </c>
      <c r="H853" s="139"/>
      <c r="I853" s="139">
        <v>131.18</v>
      </c>
      <c r="J853" s="139"/>
      <c r="K853" s="136">
        <v>606.02</v>
      </c>
    </row>
    <row r="854" spans="1:11">
      <c r="A854" s="135"/>
      <c r="B854" s="2" t="s">
        <v>1769</v>
      </c>
      <c r="C854" s="2" t="s">
        <v>1768</v>
      </c>
      <c r="D854" s="2" t="s">
        <v>213</v>
      </c>
      <c r="E854" s="2" t="s">
        <v>28</v>
      </c>
      <c r="F854" s="138">
        <v>-314.33</v>
      </c>
      <c r="G854" s="139">
        <v>950.6</v>
      </c>
      <c r="H854" s="139">
        <v>341.21</v>
      </c>
      <c r="I854" s="139">
        <v>811.26</v>
      </c>
      <c r="J854" s="139">
        <v>983.83</v>
      </c>
      <c r="K854" s="136">
        <v>2772.57</v>
      </c>
    </row>
    <row r="855" spans="1:11">
      <c r="A855" s="135"/>
      <c r="B855" s="2" t="s">
        <v>1771</v>
      </c>
      <c r="C855" s="2" t="s">
        <v>1770</v>
      </c>
      <c r="D855" s="2" t="s">
        <v>213</v>
      </c>
      <c r="E855" s="2" t="s">
        <v>53</v>
      </c>
      <c r="F855" s="138">
        <v>-309.27</v>
      </c>
      <c r="G855" s="139">
        <v>-400.62</v>
      </c>
      <c r="H855" s="139">
        <v>805.84</v>
      </c>
      <c r="I855" s="139">
        <v>257.31</v>
      </c>
      <c r="J855" s="139">
        <v>1531.75</v>
      </c>
      <c r="K855" s="136">
        <v>1885.01</v>
      </c>
    </row>
    <row r="856" spans="1:11">
      <c r="A856" s="135"/>
      <c r="B856" s="2" t="s">
        <v>1773</v>
      </c>
      <c r="C856" s="2" t="s">
        <v>1772</v>
      </c>
      <c r="D856" s="2" t="s">
        <v>213</v>
      </c>
      <c r="E856" s="2" t="s">
        <v>53</v>
      </c>
      <c r="F856" s="138">
        <v>81.010000000000005</v>
      </c>
      <c r="G856" s="139">
        <v>391.74</v>
      </c>
      <c r="H856" s="139">
        <v>79.3</v>
      </c>
      <c r="I856" s="139">
        <v>22695.74</v>
      </c>
      <c r="J856" s="139">
        <v>19229.86</v>
      </c>
      <c r="K856" s="136">
        <v>42477.65</v>
      </c>
    </row>
    <row r="857" spans="1:11">
      <c r="A857" s="135"/>
      <c r="B857" s="2" t="s">
        <v>1775</v>
      </c>
      <c r="C857" s="2" t="s">
        <v>1774</v>
      </c>
      <c r="D857" s="2" t="s">
        <v>213</v>
      </c>
      <c r="E857" s="2" t="s">
        <v>53</v>
      </c>
      <c r="F857" s="138">
        <v>329.93</v>
      </c>
      <c r="G857" s="139">
        <v>317.17</v>
      </c>
      <c r="H857" s="139"/>
      <c r="I857" s="139"/>
      <c r="J857" s="139">
        <v>-600.06000000000006</v>
      </c>
      <c r="K857" s="136">
        <v>47.039999999999964</v>
      </c>
    </row>
    <row r="858" spans="1:11">
      <c r="A858" s="135"/>
      <c r="B858" s="2" t="s">
        <v>1777</v>
      </c>
      <c r="C858" s="2" t="s">
        <v>1776</v>
      </c>
      <c r="D858" s="2" t="s">
        <v>213</v>
      </c>
      <c r="E858" s="2" t="s">
        <v>28</v>
      </c>
      <c r="F858" s="138">
        <v>-8396.91</v>
      </c>
      <c r="G858" s="139">
        <v>11388.16</v>
      </c>
      <c r="H858" s="139">
        <v>6035.26</v>
      </c>
      <c r="I858" s="139">
        <v>70379.34</v>
      </c>
      <c r="J858" s="139">
        <v>80794.58</v>
      </c>
      <c r="K858" s="136">
        <v>160200.43</v>
      </c>
    </row>
    <row r="859" spans="1:11">
      <c r="A859" s="135"/>
      <c r="B859" s="2" t="s">
        <v>1779</v>
      </c>
      <c r="C859" s="2" t="s">
        <v>1778</v>
      </c>
      <c r="D859" s="2" t="s">
        <v>213</v>
      </c>
      <c r="E859" s="2" t="s">
        <v>28</v>
      </c>
      <c r="F859" s="138">
        <v>242.44</v>
      </c>
      <c r="G859" s="139"/>
      <c r="H859" s="139"/>
      <c r="I859" s="139"/>
      <c r="J859" s="139"/>
      <c r="K859" s="136">
        <v>242.44</v>
      </c>
    </row>
    <row r="860" spans="1:11">
      <c r="A860" s="135"/>
      <c r="B860" s="2" t="s">
        <v>1781</v>
      </c>
      <c r="C860" s="2" t="s">
        <v>1780</v>
      </c>
      <c r="D860" s="2" t="s">
        <v>213</v>
      </c>
      <c r="E860" s="2" t="s">
        <v>28</v>
      </c>
      <c r="F860" s="138">
        <v>154.64000000000001</v>
      </c>
      <c r="G860" s="139">
        <v>669.96</v>
      </c>
      <c r="H860" s="139"/>
      <c r="I860" s="139">
        <v>332.52</v>
      </c>
      <c r="J860" s="139">
        <v>840.64</v>
      </c>
      <c r="K860" s="136">
        <v>1997.7599999999998</v>
      </c>
    </row>
    <row r="861" spans="1:11">
      <c r="A861" s="135"/>
      <c r="B861" s="2" t="s">
        <v>2815</v>
      </c>
      <c r="C861" s="2" t="s">
        <v>2814</v>
      </c>
      <c r="D861" s="2" t="s">
        <v>213</v>
      </c>
      <c r="E861" s="2" t="s">
        <v>28</v>
      </c>
      <c r="F861" s="138"/>
      <c r="G861" s="139"/>
      <c r="H861" s="139">
        <v>335.91</v>
      </c>
      <c r="I861" s="139">
        <v>872.75</v>
      </c>
      <c r="J861" s="139"/>
      <c r="K861" s="136">
        <v>1208.6600000000001</v>
      </c>
    </row>
    <row r="862" spans="1:11">
      <c r="A862" s="135"/>
      <c r="B862" s="2" t="s">
        <v>1784</v>
      </c>
      <c r="C862" s="2" t="s">
        <v>1783</v>
      </c>
      <c r="D862" s="2" t="s">
        <v>213</v>
      </c>
      <c r="E862" s="2" t="s">
        <v>253</v>
      </c>
      <c r="F862" s="138">
        <v>23873.89</v>
      </c>
      <c r="G862" s="139">
        <v>5336.41</v>
      </c>
      <c r="H862" s="139">
        <v>28293.13</v>
      </c>
      <c r="I862" s="139">
        <v>33473.279999999999</v>
      </c>
      <c r="J862" s="139">
        <v>22877.71</v>
      </c>
      <c r="K862" s="136">
        <v>113854.41999999998</v>
      </c>
    </row>
    <row r="863" spans="1:11">
      <c r="A863" s="135"/>
      <c r="B863" s="2" t="s">
        <v>1786</v>
      </c>
      <c r="C863" s="2" t="s">
        <v>1785</v>
      </c>
      <c r="D863" s="2" t="s">
        <v>213</v>
      </c>
      <c r="E863" s="2" t="s">
        <v>253</v>
      </c>
      <c r="F863" s="138">
        <v>718.94</v>
      </c>
      <c r="G863" s="139">
        <v>736.64</v>
      </c>
      <c r="H863" s="139">
        <v>502.48</v>
      </c>
      <c r="I863" s="139">
        <v>4656.25</v>
      </c>
      <c r="J863" s="139">
        <v>4451.58</v>
      </c>
      <c r="K863" s="136">
        <v>11065.89</v>
      </c>
    </row>
    <row r="864" spans="1:11">
      <c r="A864" s="135"/>
      <c r="B864" s="2" t="s">
        <v>1788</v>
      </c>
      <c r="C864" s="2" t="s">
        <v>1787</v>
      </c>
      <c r="D864" s="2" t="s">
        <v>213</v>
      </c>
      <c r="E864" s="2" t="s">
        <v>253</v>
      </c>
      <c r="F864" s="138">
        <v>361.32</v>
      </c>
      <c r="G864" s="139">
        <v>2015.31</v>
      </c>
      <c r="H864" s="139">
        <v>1308.71</v>
      </c>
      <c r="I864" s="139">
        <v>1332.92</v>
      </c>
      <c r="J864" s="139">
        <v>490.67</v>
      </c>
      <c r="K864" s="136">
        <v>5508.93</v>
      </c>
    </row>
    <row r="865" spans="1:11">
      <c r="A865" s="135"/>
      <c r="B865" s="2" t="s">
        <v>1790</v>
      </c>
      <c r="C865" s="2" t="s">
        <v>1789</v>
      </c>
      <c r="D865" s="2" t="s">
        <v>213</v>
      </c>
      <c r="E865" s="2" t="s">
        <v>253</v>
      </c>
      <c r="F865" s="138">
        <v>822.32</v>
      </c>
      <c r="G865" s="139">
        <v>141.99</v>
      </c>
      <c r="H865" s="139"/>
      <c r="I865" s="139">
        <v>2808.68</v>
      </c>
      <c r="J865" s="139">
        <v>2418.06</v>
      </c>
      <c r="K865" s="136">
        <v>6191.0499999999993</v>
      </c>
    </row>
    <row r="866" spans="1:11">
      <c r="A866" s="135"/>
      <c r="B866" s="2" t="s">
        <v>1792</v>
      </c>
      <c r="C866" s="2" t="s">
        <v>1791</v>
      </c>
      <c r="D866" s="2" t="s">
        <v>213</v>
      </c>
      <c r="E866" s="2" t="s">
        <v>253</v>
      </c>
      <c r="F866" s="138">
        <v>1205.23</v>
      </c>
      <c r="G866" s="139">
        <v>276.05</v>
      </c>
      <c r="H866" s="139">
        <v>93.23</v>
      </c>
      <c r="I866" s="139">
        <v>91.4</v>
      </c>
      <c r="J866" s="139">
        <v>484.47</v>
      </c>
      <c r="K866" s="136">
        <v>2150.38</v>
      </c>
    </row>
    <row r="867" spans="1:11">
      <c r="A867" s="2" t="s">
        <v>1794</v>
      </c>
      <c r="B867" s="2" t="s">
        <v>1809</v>
      </c>
      <c r="C867" s="2" t="s">
        <v>1808</v>
      </c>
      <c r="D867" s="2" t="s">
        <v>213</v>
      </c>
      <c r="E867" s="2" t="s">
        <v>596</v>
      </c>
      <c r="F867" s="138">
        <v>0</v>
      </c>
      <c r="G867" s="139"/>
      <c r="H867" s="139"/>
      <c r="I867" s="139"/>
      <c r="J867" s="139"/>
      <c r="K867" s="136">
        <v>0</v>
      </c>
    </row>
    <row r="868" spans="1:11">
      <c r="A868" s="135"/>
      <c r="B868" s="2" t="s">
        <v>1804</v>
      </c>
      <c r="C868" s="2" t="s">
        <v>1803</v>
      </c>
      <c r="D868" s="2" t="s">
        <v>213</v>
      </c>
      <c r="E868" s="2" t="s">
        <v>1122</v>
      </c>
      <c r="F868" s="138">
        <v>438.94</v>
      </c>
      <c r="G868" s="139">
        <v>0</v>
      </c>
      <c r="H868" s="139"/>
      <c r="I868" s="139"/>
      <c r="J868" s="139"/>
      <c r="K868" s="136">
        <v>438.94</v>
      </c>
    </row>
    <row r="869" spans="1:11">
      <c r="A869" s="135"/>
      <c r="B869" s="2" t="s">
        <v>1807</v>
      </c>
      <c r="C869" s="2" t="s">
        <v>1806</v>
      </c>
      <c r="D869" s="2" t="s">
        <v>213</v>
      </c>
      <c r="E869" s="2" t="s">
        <v>1122</v>
      </c>
      <c r="F869" s="138">
        <v>73561.59</v>
      </c>
      <c r="G869" s="139">
        <v>4092.9300000000003</v>
      </c>
      <c r="H869" s="139">
        <v>1689.28</v>
      </c>
      <c r="I869" s="139">
        <v>2436.7200000000003</v>
      </c>
      <c r="J869" s="139">
        <v>215.26</v>
      </c>
      <c r="K869" s="136">
        <v>81995.779999999984</v>
      </c>
    </row>
    <row r="870" spans="1:11">
      <c r="A870" s="135"/>
      <c r="B870" s="2" t="s">
        <v>1812</v>
      </c>
      <c r="C870" s="2" t="s">
        <v>1811</v>
      </c>
      <c r="D870" s="2" t="s">
        <v>213</v>
      </c>
      <c r="E870" s="2" t="s">
        <v>28</v>
      </c>
      <c r="F870" s="138">
        <v>882.33</v>
      </c>
      <c r="G870" s="139">
        <v>1171.3400000000001</v>
      </c>
      <c r="H870" s="139"/>
      <c r="I870" s="139"/>
      <c r="J870" s="139"/>
      <c r="K870" s="136">
        <v>2053.67</v>
      </c>
    </row>
    <row r="871" spans="1:11">
      <c r="A871" s="135"/>
      <c r="B871" s="2" t="s">
        <v>1796</v>
      </c>
      <c r="C871" s="2" t="s">
        <v>1795</v>
      </c>
      <c r="D871" s="2" t="s">
        <v>213</v>
      </c>
      <c r="E871" s="2" t="s">
        <v>253</v>
      </c>
      <c r="F871" s="138">
        <v>18133.84</v>
      </c>
      <c r="G871" s="139"/>
      <c r="H871" s="139"/>
      <c r="I871" s="139"/>
      <c r="J871" s="139"/>
      <c r="K871" s="136">
        <v>18133.84</v>
      </c>
    </row>
    <row r="872" spans="1:11">
      <c r="A872" s="2" t="s">
        <v>1816</v>
      </c>
      <c r="B872" s="2" t="s">
        <v>2817</v>
      </c>
      <c r="C872" s="2" t="s">
        <v>2816</v>
      </c>
      <c r="D872" s="2" t="s">
        <v>213</v>
      </c>
      <c r="E872" s="2" t="s">
        <v>53</v>
      </c>
      <c r="F872" s="138"/>
      <c r="G872" s="139"/>
      <c r="H872" s="139">
        <v>3674885.1999999997</v>
      </c>
      <c r="I872" s="139">
        <v>26.450000000000003</v>
      </c>
      <c r="J872" s="139"/>
      <c r="K872" s="136">
        <v>3674911.65</v>
      </c>
    </row>
    <row r="873" spans="1:11">
      <c r="A873" s="135"/>
      <c r="B873" s="2" t="s">
        <v>2819</v>
      </c>
      <c r="C873" s="2" t="s">
        <v>2818</v>
      </c>
      <c r="D873" s="2" t="s">
        <v>213</v>
      </c>
      <c r="E873" s="2" t="s">
        <v>53</v>
      </c>
      <c r="F873" s="138"/>
      <c r="G873" s="139"/>
      <c r="H873" s="139">
        <v>2335481.1800000002</v>
      </c>
      <c r="I873" s="139"/>
      <c r="J873" s="139">
        <v>77126.19</v>
      </c>
      <c r="K873" s="136">
        <v>2412607.37</v>
      </c>
    </row>
    <row r="874" spans="1:11">
      <c r="A874" s="135"/>
      <c r="B874" s="2" t="s">
        <v>1818</v>
      </c>
      <c r="C874" s="2" t="s">
        <v>1817</v>
      </c>
      <c r="D874" s="2" t="s">
        <v>213</v>
      </c>
      <c r="E874" s="2" t="s">
        <v>53</v>
      </c>
      <c r="F874" s="138">
        <v>56052.45</v>
      </c>
      <c r="G874" s="139">
        <v>8696.67</v>
      </c>
      <c r="H874" s="139">
        <v>4223.2000000000007</v>
      </c>
      <c r="I874" s="139">
        <v>62732.460000000006</v>
      </c>
      <c r="J874" s="139"/>
      <c r="K874" s="136">
        <v>131704.78</v>
      </c>
    </row>
    <row r="875" spans="1:11">
      <c r="A875" s="135"/>
      <c r="B875" s="2" t="s">
        <v>1822</v>
      </c>
      <c r="C875" s="2" t="s">
        <v>1821</v>
      </c>
      <c r="D875" s="2" t="s">
        <v>27</v>
      </c>
      <c r="E875" s="2" t="s">
        <v>53</v>
      </c>
      <c r="F875" s="138">
        <v>18370.12</v>
      </c>
      <c r="G875" s="139">
        <v>278.09999999999997</v>
      </c>
      <c r="H875" s="139"/>
      <c r="I875" s="139"/>
      <c r="J875" s="139"/>
      <c r="K875" s="136">
        <v>18648.219999999998</v>
      </c>
    </row>
    <row r="876" spans="1:11">
      <c r="A876" s="2" t="s">
        <v>2555</v>
      </c>
      <c r="B876" s="2" t="s">
        <v>2557</v>
      </c>
      <c r="C876" s="2" t="s">
        <v>2556</v>
      </c>
      <c r="D876" s="2" t="s">
        <v>213</v>
      </c>
      <c r="E876" s="2" t="s">
        <v>253</v>
      </c>
      <c r="F876" s="138"/>
      <c r="G876" s="139">
        <v>152.76000000000002</v>
      </c>
      <c r="H876" s="139"/>
      <c r="I876" s="139"/>
      <c r="J876" s="139"/>
      <c r="K876" s="136">
        <v>152.76000000000002</v>
      </c>
    </row>
    <row r="877" spans="1:11">
      <c r="A877" s="2" t="s">
        <v>2561</v>
      </c>
      <c r="B877" s="2" t="s">
        <v>2563</v>
      </c>
      <c r="C877" s="2" t="s">
        <v>2562</v>
      </c>
      <c r="D877" s="2" t="s">
        <v>27</v>
      </c>
      <c r="E877" s="2" t="s">
        <v>596</v>
      </c>
      <c r="F877" s="138"/>
      <c r="G877" s="139">
        <v>151182.44</v>
      </c>
      <c r="H877" s="139">
        <v>7766.5</v>
      </c>
      <c r="I877" s="139">
        <v>148.85</v>
      </c>
      <c r="J877" s="139"/>
      <c r="K877" s="136">
        <v>159097.79</v>
      </c>
    </row>
    <row r="878" spans="1:11">
      <c r="A878" s="2" t="s">
        <v>1824</v>
      </c>
      <c r="B878" s="2" t="s">
        <v>1826</v>
      </c>
      <c r="C878" s="2" t="s">
        <v>1825</v>
      </c>
      <c r="D878" s="2" t="s">
        <v>27</v>
      </c>
      <c r="E878" s="2" t="s">
        <v>596</v>
      </c>
      <c r="F878" s="138">
        <v>256970.36</v>
      </c>
      <c r="G878" s="139">
        <v>309551.86000000004</v>
      </c>
      <c r="H878" s="139">
        <v>8849.9</v>
      </c>
      <c r="I878" s="139">
        <v>13239.310000000001</v>
      </c>
      <c r="J878" s="139">
        <v>18238.490000000002</v>
      </c>
      <c r="K878" s="136">
        <v>606849.92000000004</v>
      </c>
    </row>
    <row r="879" spans="1:11">
      <c r="A879" s="135"/>
      <c r="B879" s="2" t="s">
        <v>1839</v>
      </c>
      <c r="C879" s="2" t="s">
        <v>1838</v>
      </c>
      <c r="D879" s="2" t="s">
        <v>27</v>
      </c>
      <c r="E879" s="2" t="s">
        <v>596</v>
      </c>
      <c r="F879" s="138">
        <v>56406.64</v>
      </c>
      <c r="G879" s="139">
        <v>159581.13999999998</v>
      </c>
      <c r="H879" s="139">
        <v>5983.1</v>
      </c>
      <c r="I879" s="139">
        <v>8821.69</v>
      </c>
      <c r="J879" s="139">
        <v>14926.87</v>
      </c>
      <c r="K879" s="136">
        <v>245719.43999999997</v>
      </c>
    </row>
    <row r="880" spans="1:11">
      <c r="A880" s="2" t="s">
        <v>1843</v>
      </c>
      <c r="B880" s="2" t="s">
        <v>1849</v>
      </c>
      <c r="C880" s="2" t="s">
        <v>1848</v>
      </c>
      <c r="D880" s="2" t="s">
        <v>27</v>
      </c>
      <c r="E880" s="2" t="s">
        <v>596</v>
      </c>
      <c r="F880" s="138">
        <v>68055.520000000004</v>
      </c>
      <c r="G880" s="139">
        <v>4620.17</v>
      </c>
      <c r="H880" s="139">
        <v>2700.12</v>
      </c>
      <c r="I880" s="139">
        <v>163.21</v>
      </c>
      <c r="J880" s="139"/>
      <c r="K880" s="136">
        <v>75539.02</v>
      </c>
    </row>
    <row r="881" spans="1:11">
      <c r="A881" s="135"/>
      <c r="B881" s="2" t="s">
        <v>1855</v>
      </c>
      <c r="C881" s="2" t="s">
        <v>1854</v>
      </c>
      <c r="D881" s="2" t="s">
        <v>27</v>
      </c>
      <c r="E881" s="2" t="s">
        <v>596</v>
      </c>
      <c r="F881" s="138">
        <v>7091.6</v>
      </c>
      <c r="G881" s="139">
        <v>4260.2700000000004</v>
      </c>
      <c r="H881" s="139">
        <v>2205.0300000000002</v>
      </c>
      <c r="I881" s="139">
        <v>2471.17</v>
      </c>
      <c r="J881" s="139">
        <v>267.39</v>
      </c>
      <c r="K881" s="136">
        <v>16295.460000000001</v>
      </c>
    </row>
    <row r="882" spans="1:11">
      <c r="A882" s="135"/>
      <c r="B882" s="2" t="s">
        <v>1858</v>
      </c>
      <c r="C882" s="2" t="s">
        <v>1857</v>
      </c>
      <c r="D882" s="2" t="s">
        <v>27</v>
      </c>
      <c r="E882" s="2" t="s">
        <v>596</v>
      </c>
      <c r="F882" s="138">
        <v>8228.7000000000007</v>
      </c>
      <c r="G882" s="139">
        <v>30.000000000000004</v>
      </c>
      <c r="H882" s="139"/>
      <c r="I882" s="139"/>
      <c r="J882" s="139"/>
      <c r="K882" s="136">
        <v>8258.7000000000007</v>
      </c>
    </row>
    <row r="883" spans="1:11">
      <c r="A883" s="135"/>
      <c r="B883" s="2" t="s">
        <v>3064</v>
      </c>
      <c r="C883" s="2" t="s">
        <v>3063</v>
      </c>
      <c r="D883" s="2" t="s">
        <v>27</v>
      </c>
      <c r="E883" s="2" t="s">
        <v>596</v>
      </c>
      <c r="F883" s="138"/>
      <c r="G883" s="139"/>
      <c r="H883" s="139"/>
      <c r="I883" s="139">
        <v>128019.74</v>
      </c>
      <c r="J883" s="139"/>
      <c r="K883" s="136">
        <v>128019.74</v>
      </c>
    </row>
    <row r="884" spans="1:11">
      <c r="A884" s="135"/>
      <c r="B884" s="2" t="s">
        <v>2568</v>
      </c>
      <c r="C884" s="2" t="s">
        <v>2567</v>
      </c>
      <c r="D884" s="2" t="s">
        <v>27</v>
      </c>
      <c r="E884" s="2" t="s">
        <v>596</v>
      </c>
      <c r="F884" s="138"/>
      <c r="G884" s="139">
        <v>1262.7</v>
      </c>
      <c r="H884" s="139">
        <v>-10964.59</v>
      </c>
      <c r="I884" s="139">
        <v>17.760000000000002</v>
      </c>
      <c r="J884" s="139"/>
      <c r="K884" s="136">
        <v>-9684.1299999999992</v>
      </c>
    </row>
    <row r="885" spans="1:11">
      <c r="A885" s="135"/>
      <c r="B885" s="2" t="s">
        <v>1845</v>
      </c>
      <c r="C885" s="2" t="s">
        <v>1844</v>
      </c>
      <c r="D885" s="2" t="s">
        <v>27</v>
      </c>
      <c r="E885" s="2" t="s">
        <v>596</v>
      </c>
      <c r="F885" s="138">
        <v>105192.86</v>
      </c>
      <c r="G885" s="139">
        <v>175.76999999999998</v>
      </c>
      <c r="H885" s="139">
        <v>467.6</v>
      </c>
      <c r="I885" s="139"/>
      <c r="J885" s="139"/>
      <c r="K885" s="136">
        <v>105836.23000000001</v>
      </c>
    </row>
    <row r="886" spans="1:11">
      <c r="A886" s="2" t="s">
        <v>1861</v>
      </c>
      <c r="B886" s="2" t="s">
        <v>3066</v>
      </c>
      <c r="C886" s="2" t="s">
        <v>3065</v>
      </c>
      <c r="D886" s="2" t="s">
        <v>27</v>
      </c>
      <c r="E886" s="2" t="s">
        <v>596</v>
      </c>
      <c r="F886" s="138"/>
      <c r="G886" s="139"/>
      <c r="H886" s="139"/>
      <c r="I886" s="139">
        <v>438991.91000000003</v>
      </c>
      <c r="J886" s="139">
        <v>5409.43</v>
      </c>
      <c r="K886" s="136">
        <v>444401.34</v>
      </c>
    </row>
    <row r="887" spans="1:11">
      <c r="A887" s="135"/>
      <c r="B887" s="2" t="s">
        <v>3290</v>
      </c>
      <c r="C887" s="2" t="s">
        <v>3289</v>
      </c>
      <c r="D887" s="2" t="s">
        <v>27</v>
      </c>
      <c r="E887" s="2" t="s">
        <v>596</v>
      </c>
      <c r="F887" s="138"/>
      <c r="G887" s="139"/>
      <c r="H887" s="139"/>
      <c r="I887" s="139"/>
      <c r="J887" s="139">
        <v>425336.39</v>
      </c>
      <c r="K887" s="136">
        <v>425336.39</v>
      </c>
    </row>
    <row r="888" spans="1:11">
      <c r="A888" s="135"/>
      <c r="B888" s="2" t="s">
        <v>1863</v>
      </c>
      <c r="C888" s="2" t="s">
        <v>1862</v>
      </c>
      <c r="D888" s="2" t="s">
        <v>27</v>
      </c>
      <c r="E888" s="2" t="s">
        <v>596</v>
      </c>
      <c r="F888" s="138">
        <v>41334.39</v>
      </c>
      <c r="G888" s="139"/>
      <c r="H888" s="139"/>
      <c r="I888" s="139"/>
      <c r="J888" s="139"/>
      <c r="K888" s="136">
        <v>41334.39</v>
      </c>
    </row>
    <row r="889" spans="1:11">
      <c r="A889" s="135"/>
      <c r="B889" s="2" t="s">
        <v>3292</v>
      </c>
      <c r="C889" s="2" t="s">
        <v>3291</v>
      </c>
      <c r="D889" s="2" t="s">
        <v>27</v>
      </c>
      <c r="E889" s="2" t="s">
        <v>596</v>
      </c>
      <c r="F889" s="138"/>
      <c r="G889" s="139"/>
      <c r="H889" s="139"/>
      <c r="I889" s="139"/>
      <c r="J889" s="139">
        <v>8299.52</v>
      </c>
      <c r="K889" s="136">
        <v>8299.52</v>
      </c>
    </row>
    <row r="890" spans="1:11">
      <c r="A890" s="135"/>
      <c r="B890" s="2" t="s">
        <v>1866</v>
      </c>
      <c r="C890" s="2" t="s">
        <v>1865</v>
      </c>
      <c r="D890" s="2" t="s">
        <v>27</v>
      </c>
      <c r="E890" s="2" t="s">
        <v>596</v>
      </c>
      <c r="F890" s="138">
        <v>1777.32</v>
      </c>
      <c r="G890" s="139"/>
      <c r="H890" s="139"/>
      <c r="I890" s="139"/>
      <c r="J890" s="139"/>
      <c r="K890" s="136">
        <v>1777.32</v>
      </c>
    </row>
    <row r="891" spans="1:11">
      <c r="A891" s="2" t="s">
        <v>1871</v>
      </c>
      <c r="B891" s="2" t="s">
        <v>3068</v>
      </c>
      <c r="C891" s="2" t="s">
        <v>3067</v>
      </c>
      <c r="D891" s="2" t="s">
        <v>27</v>
      </c>
      <c r="E891" s="2" t="s">
        <v>596</v>
      </c>
      <c r="F891" s="138"/>
      <c r="G891" s="139"/>
      <c r="H891" s="139"/>
      <c r="I891" s="139">
        <v>3028.18</v>
      </c>
      <c r="J891" s="139"/>
      <c r="K891" s="136">
        <v>3028.18</v>
      </c>
    </row>
    <row r="892" spans="1:11">
      <c r="A892" s="135"/>
      <c r="B892" s="2" t="s">
        <v>1887</v>
      </c>
      <c r="C892" s="2" t="s">
        <v>1886</v>
      </c>
      <c r="D892" s="2" t="s">
        <v>27</v>
      </c>
      <c r="E892" s="2" t="s">
        <v>596</v>
      </c>
      <c r="F892" s="138">
        <v>76.16</v>
      </c>
      <c r="G892" s="139"/>
      <c r="H892" s="139"/>
      <c r="I892" s="139"/>
      <c r="J892" s="139"/>
      <c r="K892" s="136">
        <v>76.16</v>
      </c>
    </row>
    <row r="893" spans="1:11">
      <c r="A893" s="135"/>
      <c r="B893" s="2" t="s">
        <v>1883</v>
      </c>
      <c r="C893" s="2" t="s">
        <v>1882</v>
      </c>
      <c r="D893" s="2" t="s">
        <v>27</v>
      </c>
      <c r="E893" s="2" t="s">
        <v>596</v>
      </c>
      <c r="F893" s="138">
        <v>5509.95</v>
      </c>
      <c r="G893" s="139"/>
      <c r="H893" s="139"/>
      <c r="I893" s="139"/>
      <c r="J893" s="139"/>
      <c r="K893" s="136">
        <v>5509.95</v>
      </c>
    </row>
    <row r="894" spans="1:11">
      <c r="A894" s="135"/>
      <c r="B894" s="2" t="s">
        <v>3070</v>
      </c>
      <c r="C894" s="2" t="s">
        <v>3069</v>
      </c>
      <c r="D894" s="2" t="s">
        <v>27</v>
      </c>
      <c r="E894" s="2" t="s">
        <v>596</v>
      </c>
      <c r="F894" s="138"/>
      <c r="G894" s="139"/>
      <c r="H894" s="139"/>
      <c r="I894" s="139">
        <v>4391.91</v>
      </c>
      <c r="J894" s="139"/>
      <c r="K894" s="136">
        <v>4391.91</v>
      </c>
    </row>
    <row r="895" spans="1:11">
      <c r="A895" s="135"/>
      <c r="B895" s="2" t="s">
        <v>1889</v>
      </c>
      <c r="C895" s="2" t="s">
        <v>1888</v>
      </c>
      <c r="D895" s="2" t="s">
        <v>27</v>
      </c>
      <c r="E895" s="2" t="s">
        <v>596</v>
      </c>
      <c r="F895" s="138">
        <v>25238.690000000002</v>
      </c>
      <c r="G895" s="139">
        <v>11010.12</v>
      </c>
      <c r="H895" s="139">
        <v>1936.7</v>
      </c>
      <c r="I895" s="139"/>
      <c r="J895" s="139">
        <v>27.650000000000002</v>
      </c>
      <c r="K895" s="136">
        <v>38213.160000000003</v>
      </c>
    </row>
    <row r="896" spans="1:11">
      <c r="A896" s="135"/>
      <c r="B896" s="2" t="s">
        <v>1881</v>
      </c>
      <c r="C896" s="2" t="s">
        <v>1880</v>
      </c>
      <c r="D896" s="2" t="s">
        <v>27</v>
      </c>
      <c r="E896" s="2" t="s">
        <v>596</v>
      </c>
      <c r="F896" s="138">
        <v>241217.47</v>
      </c>
      <c r="G896" s="139"/>
      <c r="H896" s="139"/>
      <c r="I896" s="139"/>
      <c r="J896" s="139"/>
      <c r="K896" s="136">
        <v>241217.47</v>
      </c>
    </row>
    <row r="897" spans="1:11">
      <c r="A897" s="135"/>
      <c r="B897" s="2" t="s">
        <v>1873</v>
      </c>
      <c r="C897" s="2" t="s">
        <v>1872</v>
      </c>
      <c r="D897" s="2" t="s">
        <v>27</v>
      </c>
      <c r="E897" s="2" t="s">
        <v>596</v>
      </c>
      <c r="F897" s="138">
        <v>11778.64</v>
      </c>
      <c r="G897" s="139">
        <v>6.72</v>
      </c>
      <c r="H897" s="139"/>
      <c r="I897" s="139"/>
      <c r="J897" s="139"/>
      <c r="K897" s="136">
        <v>11785.359999999999</v>
      </c>
    </row>
    <row r="898" spans="1:11">
      <c r="A898" s="135"/>
      <c r="B898" s="2" t="s">
        <v>1878</v>
      </c>
      <c r="C898" s="2" t="s">
        <v>1877</v>
      </c>
      <c r="D898" s="2" t="s">
        <v>27</v>
      </c>
      <c r="E898" s="2" t="s">
        <v>596</v>
      </c>
      <c r="F898" s="138">
        <v>4440.0600000000004</v>
      </c>
      <c r="G898" s="139">
        <v>174.85</v>
      </c>
      <c r="H898" s="139"/>
      <c r="I898" s="139"/>
      <c r="J898" s="139"/>
      <c r="K898" s="136">
        <v>4614.9100000000008</v>
      </c>
    </row>
    <row r="899" spans="1:11">
      <c r="A899" s="135"/>
      <c r="B899" s="2" t="s">
        <v>3074</v>
      </c>
      <c r="C899" s="2" t="s">
        <v>3073</v>
      </c>
      <c r="D899" s="2" t="s">
        <v>27</v>
      </c>
      <c r="E899" s="2" t="s">
        <v>596</v>
      </c>
      <c r="F899" s="138"/>
      <c r="G899" s="139"/>
      <c r="H899" s="139"/>
      <c r="I899" s="139">
        <v>694440.02</v>
      </c>
      <c r="J899" s="139">
        <v>2054.62</v>
      </c>
      <c r="K899" s="136">
        <v>696494.64</v>
      </c>
    </row>
    <row r="900" spans="1:11">
      <c r="A900" s="135"/>
      <c r="B900" s="2" t="s">
        <v>3072</v>
      </c>
      <c r="C900" s="2" t="s">
        <v>3071</v>
      </c>
      <c r="D900" s="2" t="s">
        <v>27</v>
      </c>
      <c r="E900" s="2" t="s">
        <v>596</v>
      </c>
      <c r="F900" s="138"/>
      <c r="G900" s="139"/>
      <c r="H900" s="139"/>
      <c r="I900" s="139">
        <v>17827.100000000002</v>
      </c>
      <c r="J900" s="139">
        <v>589.59</v>
      </c>
      <c r="K900" s="136">
        <v>18416.690000000002</v>
      </c>
    </row>
    <row r="901" spans="1:11">
      <c r="A901" s="135"/>
      <c r="B901" s="2" t="s">
        <v>1893</v>
      </c>
      <c r="C901" s="2" t="s">
        <v>1892</v>
      </c>
      <c r="D901" s="2" t="s">
        <v>27</v>
      </c>
      <c r="E901" s="2" t="s">
        <v>596</v>
      </c>
      <c r="F901" s="138">
        <v>1329216.3799999999</v>
      </c>
      <c r="G901" s="139">
        <v>6330.5</v>
      </c>
      <c r="H901" s="139">
        <v>9973.08</v>
      </c>
      <c r="I901" s="139">
        <v>1524.47</v>
      </c>
      <c r="J901" s="139"/>
      <c r="K901" s="136">
        <v>1347044.43</v>
      </c>
    </row>
    <row r="902" spans="1:11">
      <c r="A902" s="2" t="s">
        <v>1897</v>
      </c>
      <c r="B902" s="2" t="s">
        <v>1925</v>
      </c>
      <c r="C902" s="2" t="s">
        <v>1924</v>
      </c>
      <c r="D902" s="2" t="s">
        <v>27</v>
      </c>
      <c r="E902" s="2" t="s">
        <v>596</v>
      </c>
      <c r="F902" s="138">
        <v>0</v>
      </c>
      <c r="G902" s="139"/>
      <c r="H902" s="139"/>
      <c r="I902" s="139">
        <v>7503.6100000000006</v>
      </c>
      <c r="J902" s="139"/>
      <c r="K902" s="136">
        <v>7503.6100000000006</v>
      </c>
    </row>
    <row r="903" spans="1:11">
      <c r="A903" s="135"/>
      <c r="B903" s="2" t="s">
        <v>1916</v>
      </c>
      <c r="C903" s="2" t="s">
        <v>1915</v>
      </c>
      <c r="D903" s="2" t="s">
        <v>27</v>
      </c>
      <c r="E903" s="2" t="s">
        <v>596</v>
      </c>
      <c r="F903" s="138">
        <v>0</v>
      </c>
      <c r="G903" s="139"/>
      <c r="H903" s="139"/>
      <c r="I903" s="139"/>
      <c r="J903" s="139"/>
      <c r="K903" s="136">
        <v>0</v>
      </c>
    </row>
    <row r="904" spans="1:11">
      <c r="A904" s="135"/>
      <c r="B904" s="2" t="s">
        <v>1923</v>
      </c>
      <c r="C904" s="2" t="s">
        <v>1922</v>
      </c>
      <c r="D904" s="2" t="s">
        <v>27</v>
      </c>
      <c r="E904" s="2" t="s">
        <v>596</v>
      </c>
      <c r="F904" s="138">
        <v>14997.09</v>
      </c>
      <c r="G904" s="139">
        <v>2593.29</v>
      </c>
      <c r="H904" s="139">
        <v>34.79</v>
      </c>
      <c r="I904" s="139">
        <v>46.26</v>
      </c>
      <c r="J904" s="139">
        <v>14684.37</v>
      </c>
      <c r="K904" s="136">
        <v>32355.800000000003</v>
      </c>
    </row>
    <row r="905" spans="1:11">
      <c r="A905" s="135"/>
      <c r="B905" s="2" t="s">
        <v>1921</v>
      </c>
      <c r="C905" s="2" t="s">
        <v>1920</v>
      </c>
      <c r="D905" s="2" t="s">
        <v>27</v>
      </c>
      <c r="E905" s="2" t="s">
        <v>596</v>
      </c>
      <c r="F905" s="138">
        <v>98051.12</v>
      </c>
      <c r="G905" s="139">
        <v>95.56</v>
      </c>
      <c r="H905" s="139"/>
      <c r="I905" s="139"/>
      <c r="J905" s="139"/>
      <c r="K905" s="136">
        <v>98146.68</v>
      </c>
    </row>
    <row r="906" spans="1:11">
      <c r="A906" s="135"/>
      <c r="B906" s="2" t="s">
        <v>3076</v>
      </c>
      <c r="C906" s="2" t="s">
        <v>3075</v>
      </c>
      <c r="D906" s="2" t="s">
        <v>27</v>
      </c>
      <c r="E906" s="2" t="s">
        <v>596</v>
      </c>
      <c r="F906" s="138"/>
      <c r="G906" s="139"/>
      <c r="H906" s="139"/>
      <c r="I906" s="139">
        <v>170696.1</v>
      </c>
      <c r="J906" s="139"/>
      <c r="K906" s="136">
        <v>170696.1</v>
      </c>
    </row>
    <row r="907" spans="1:11">
      <c r="A907" s="135"/>
      <c r="B907" s="2" t="s">
        <v>3295</v>
      </c>
      <c r="C907" s="2" t="s">
        <v>3294</v>
      </c>
      <c r="D907" s="2" t="s">
        <v>27</v>
      </c>
      <c r="E907" s="2" t="s">
        <v>596</v>
      </c>
      <c r="F907" s="138"/>
      <c r="G907" s="139"/>
      <c r="H907" s="139"/>
      <c r="I907" s="139"/>
      <c r="J907" s="139">
        <v>145817.70000000001</v>
      </c>
      <c r="K907" s="136">
        <v>145817.70000000001</v>
      </c>
    </row>
    <row r="908" spans="1:11">
      <c r="A908" s="135"/>
      <c r="B908" s="2" t="s">
        <v>1910</v>
      </c>
      <c r="C908" s="2" t="s">
        <v>1909</v>
      </c>
      <c r="D908" s="2" t="s">
        <v>27</v>
      </c>
      <c r="E908" s="2" t="s">
        <v>596</v>
      </c>
      <c r="F908" s="138">
        <v>110981.58</v>
      </c>
      <c r="G908" s="139">
        <v>68132.81</v>
      </c>
      <c r="H908" s="139">
        <v>470.36</v>
      </c>
      <c r="I908" s="139">
        <v>137.06</v>
      </c>
      <c r="J908" s="139"/>
      <c r="K908" s="136">
        <v>179721.81</v>
      </c>
    </row>
    <row r="909" spans="1:11">
      <c r="A909" s="135"/>
      <c r="B909" s="2" t="s">
        <v>1907</v>
      </c>
      <c r="C909" s="2" t="s">
        <v>1906</v>
      </c>
      <c r="D909" s="2" t="s">
        <v>27</v>
      </c>
      <c r="E909" s="2" t="s">
        <v>596</v>
      </c>
      <c r="F909" s="138">
        <v>-27907.39</v>
      </c>
      <c r="G909" s="139">
        <v>581.04</v>
      </c>
      <c r="H909" s="139"/>
      <c r="I909" s="139"/>
      <c r="J909" s="139"/>
      <c r="K909" s="136">
        <v>-27326.35</v>
      </c>
    </row>
    <row r="910" spans="1:11">
      <c r="A910" s="135"/>
      <c r="B910" s="2" t="s">
        <v>1899</v>
      </c>
      <c r="C910" s="2" t="s">
        <v>1898</v>
      </c>
      <c r="D910" s="2" t="s">
        <v>27</v>
      </c>
      <c r="E910" s="2" t="s">
        <v>596</v>
      </c>
      <c r="F910" s="138">
        <v>11768.33</v>
      </c>
      <c r="G910" s="139">
        <v>69.58</v>
      </c>
      <c r="H910" s="139"/>
      <c r="I910" s="139"/>
      <c r="J910" s="139"/>
      <c r="K910" s="136">
        <v>11837.91</v>
      </c>
    </row>
    <row r="911" spans="1:11">
      <c r="A911" s="2" t="s">
        <v>1927</v>
      </c>
      <c r="B911" s="2" t="s">
        <v>1929</v>
      </c>
      <c r="C911" s="2" t="s">
        <v>1928</v>
      </c>
      <c r="D911" s="2" t="s">
        <v>27</v>
      </c>
      <c r="E911" s="2" t="s">
        <v>596</v>
      </c>
      <c r="F911" s="138">
        <v>29593.57</v>
      </c>
      <c r="G911" s="139"/>
      <c r="H911" s="139"/>
      <c r="I911" s="139"/>
      <c r="J911" s="139"/>
      <c r="K911" s="136">
        <v>29593.57</v>
      </c>
    </row>
    <row r="912" spans="1:11">
      <c r="A912" s="135"/>
      <c r="B912" s="2" t="s">
        <v>1934</v>
      </c>
      <c r="C912" s="2" t="s">
        <v>1933</v>
      </c>
      <c r="D912" s="2" t="s">
        <v>27</v>
      </c>
      <c r="E912" s="2" t="s">
        <v>596</v>
      </c>
      <c r="F912" s="138">
        <v>3086.02</v>
      </c>
      <c r="G912" s="139"/>
      <c r="H912" s="139"/>
      <c r="I912" s="139"/>
      <c r="J912" s="139"/>
      <c r="K912" s="136">
        <v>3086.02</v>
      </c>
    </row>
    <row r="913" spans="1:11">
      <c r="A913" s="2" t="s">
        <v>1936</v>
      </c>
      <c r="B913" s="2" t="s">
        <v>1941</v>
      </c>
      <c r="C913" s="2" t="s">
        <v>1940</v>
      </c>
      <c r="D913" s="2" t="s">
        <v>27</v>
      </c>
      <c r="E913" s="2" t="s">
        <v>596</v>
      </c>
      <c r="F913" s="138">
        <v>0</v>
      </c>
      <c r="G913" s="139"/>
      <c r="H913" s="139"/>
      <c r="I913" s="139"/>
      <c r="J913" s="139"/>
      <c r="K913" s="136">
        <v>0</v>
      </c>
    </row>
    <row r="914" spans="1:11">
      <c r="A914" s="135"/>
      <c r="B914" s="2" t="s">
        <v>3078</v>
      </c>
      <c r="C914" s="2" t="s">
        <v>3077</v>
      </c>
      <c r="D914" s="2" t="s">
        <v>27</v>
      </c>
      <c r="E914" s="2" t="s">
        <v>596</v>
      </c>
      <c r="F914" s="138"/>
      <c r="G914" s="139"/>
      <c r="H914" s="139"/>
      <c r="I914" s="139">
        <v>1824998.04</v>
      </c>
      <c r="J914" s="139">
        <v>64.16</v>
      </c>
      <c r="K914" s="136">
        <v>1825062.2</v>
      </c>
    </row>
    <row r="915" spans="1:11">
      <c r="A915" s="135"/>
      <c r="B915" s="2" t="s">
        <v>1938</v>
      </c>
      <c r="C915" s="2" t="s">
        <v>1937</v>
      </c>
      <c r="D915" s="2" t="s">
        <v>27</v>
      </c>
      <c r="E915" s="2" t="s">
        <v>596</v>
      </c>
      <c r="F915" s="138">
        <v>0</v>
      </c>
      <c r="G915" s="139"/>
      <c r="H915" s="139"/>
      <c r="I915" s="139"/>
      <c r="J915" s="139"/>
      <c r="K915" s="136">
        <v>0</v>
      </c>
    </row>
    <row r="916" spans="1:11">
      <c r="A916" s="2" t="s">
        <v>3080</v>
      </c>
      <c r="B916" s="2" t="s">
        <v>3082</v>
      </c>
      <c r="C916" s="2" t="s">
        <v>3081</v>
      </c>
      <c r="D916" s="2" t="s">
        <v>27</v>
      </c>
      <c r="E916" s="2" t="s">
        <v>596</v>
      </c>
      <c r="F916" s="138"/>
      <c r="G916" s="139"/>
      <c r="H916" s="139"/>
      <c r="I916" s="139">
        <v>3575646.68</v>
      </c>
      <c r="J916" s="139">
        <v>22214.44</v>
      </c>
      <c r="K916" s="136">
        <v>3597861.12</v>
      </c>
    </row>
    <row r="917" spans="1:11">
      <c r="A917" s="2" t="s">
        <v>3085</v>
      </c>
      <c r="B917" s="2" t="s">
        <v>3087</v>
      </c>
      <c r="C917" s="2" t="s">
        <v>3086</v>
      </c>
      <c r="D917" s="2" t="s">
        <v>27</v>
      </c>
      <c r="E917" s="2" t="s">
        <v>596</v>
      </c>
      <c r="F917" s="138"/>
      <c r="G917" s="139"/>
      <c r="H917" s="139"/>
      <c r="I917" s="139">
        <v>649672.07999999996</v>
      </c>
      <c r="J917" s="139">
        <v>530.44000000000005</v>
      </c>
      <c r="K917" s="136">
        <v>650202.5199999999</v>
      </c>
    </row>
    <row r="918" spans="1:11">
      <c r="A918" s="2" t="s">
        <v>1943</v>
      </c>
      <c r="B918" s="2" t="s">
        <v>1945</v>
      </c>
      <c r="C918" s="2" t="s">
        <v>1944</v>
      </c>
      <c r="D918" s="2" t="s">
        <v>27</v>
      </c>
      <c r="E918" s="2" t="s">
        <v>596</v>
      </c>
      <c r="F918" s="138">
        <v>64739.57</v>
      </c>
      <c r="G918" s="139">
        <v>4825.88</v>
      </c>
      <c r="H918" s="139">
        <v>2547.0500000000002</v>
      </c>
      <c r="I918" s="139"/>
      <c r="J918" s="139"/>
      <c r="K918" s="136">
        <v>72112.5</v>
      </c>
    </row>
    <row r="919" spans="1:11">
      <c r="A919" s="2" t="s">
        <v>1948</v>
      </c>
      <c r="B919" s="2" t="s">
        <v>1950</v>
      </c>
      <c r="C919" s="2" t="s">
        <v>1949</v>
      </c>
      <c r="D919" s="2" t="s">
        <v>1131</v>
      </c>
      <c r="E919" s="2" t="s">
        <v>28</v>
      </c>
      <c r="F919" s="138">
        <v>74.290000000000006</v>
      </c>
      <c r="G919" s="139"/>
      <c r="H919" s="139"/>
      <c r="I919" s="139"/>
      <c r="J919" s="139"/>
      <c r="K919" s="136">
        <v>74.290000000000006</v>
      </c>
    </row>
    <row r="920" spans="1:11">
      <c r="A920" s="135"/>
      <c r="B920" s="2" t="s">
        <v>2001</v>
      </c>
      <c r="C920" s="2" t="s">
        <v>2000</v>
      </c>
      <c r="D920" s="2" t="s">
        <v>1131</v>
      </c>
      <c r="E920" s="2" t="s">
        <v>28</v>
      </c>
      <c r="F920" s="138">
        <v>48750.590000000004</v>
      </c>
      <c r="G920" s="139">
        <v>258.07</v>
      </c>
      <c r="H920" s="139">
        <v>0</v>
      </c>
      <c r="I920" s="139"/>
      <c r="J920" s="139"/>
      <c r="K920" s="136">
        <v>49008.66</v>
      </c>
    </row>
    <row r="921" spans="1:11">
      <c r="A921" s="135"/>
      <c r="B921" s="2" t="s">
        <v>1995</v>
      </c>
      <c r="C921" s="2" t="s">
        <v>1994</v>
      </c>
      <c r="D921" s="2" t="s">
        <v>27</v>
      </c>
      <c r="E921" s="2" t="s">
        <v>28</v>
      </c>
      <c r="F921" s="138">
        <v>43217.86</v>
      </c>
      <c r="G921" s="139">
        <v>594.44000000000005</v>
      </c>
      <c r="H921" s="139">
        <v>522.37</v>
      </c>
      <c r="I921" s="139">
        <v>0</v>
      </c>
      <c r="J921" s="139"/>
      <c r="K921" s="136">
        <v>44334.670000000006</v>
      </c>
    </row>
    <row r="922" spans="1:11">
      <c r="A922" s="135"/>
      <c r="B922" s="2" t="s">
        <v>2574</v>
      </c>
      <c r="C922" s="2" t="s">
        <v>2573</v>
      </c>
      <c r="D922" s="2" t="s">
        <v>27</v>
      </c>
      <c r="E922" s="2" t="s">
        <v>1371</v>
      </c>
      <c r="F922" s="138"/>
      <c r="G922" s="139">
        <v>33380.57</v>
      </c>
      <c r="H922" s="139">
        <v>19986.98</v>
      </c>
      <c r="I922" s="139">
        <v>9997.8700000000008</v>
      </c>
      <c r="J922" s="139">
        <v>8934.5500000000011</v>
      </c>
      <c r="K922" s="136">
        <v>72299.97</v>
      </c>
    </row>
    <row r="923" spans="1:11">
      <c r="A923" s="135"/>
      <c r="B923" s="2" t="s">
        <v>1977</v>
      </c>
      <c r="C923" s="2" t="s">
        <v>1976</v>
      </c>
      <c r="D923" s="2" t="s">
        <v>27</v>
      </c>
      <c r="E923" s="2" t="s">
        <v>596</v>
      </c>
      <c r="F923" s="138">
        <v>75105.790000000008</v>
      </c>
      <c r="G923" s="139">
        <v>3852.39</v>
      </c>
      <c r="H923" s="139"/>
      <c r="I923" s="139"/>
      <c r="J923" s="139"/>
      <c r="K923" s="136">
        <v>78958.180000000008</v>
      </c>
    </row>
    <row r="924" spans="1:11">
      <c r="A924" s="135"/>
      <c r="B924" s="2" t="s">
        <v>1992</v>
      </c>
      <c r="C924" s="2" t="s">
        <v>1991</v>
      </c>
      <c r="D924" s="2" t="s">
        <v>27</v>
      </c>
      <c r="E924" s="2" t="s">
        <v>596</v>
      </c>
      <c r="F924" s="138">
        <v>1079.78</v>
      </c>
      <c r="G924" s="139">
        <v>1993.63</v>
      </c>
      <c r="H924" s="139">
        <v>368.78000000000003</v>
      </c>
      <c r="I924" s="139">
        <v>0</v>
      </c>
      <c r="J924" s="139"/>
      <c r="K924" s="136">
        <v>3442.19</v>
      </c>
    </row>
    <row r="925" spans="1:11">
      <c r="A925" s="135"/>
      <c r="B925" s="2" t="s">
        <v>1998</v>
      </c>
      <c r="C925" s="2" t="s">
        <v>1997</v>
      </c>
      <c r="D925" s="2" t="s">
        <v>27</v>
      </c>
      <c r="E925" s="2" t="s">
        <v>596</v>
      </c>
      <c r="F925" s="138">
        <v>345.79</v>
      </c>
      <c r="G925" s="139"/>
      <c r="H925" s="139"/>
      <c r="I925" s="139"/>
      <c r="J925" s="139"/>
      <c r="K925" s="136">
        <v>345.79</v>
      </c>
    </row>
    <row r="926" spans="1:11">
      <c r="A926" s="135"/>
      <c r="B926" s="2" t="s">
        <v>3092</v>
      </c>
      <c r="C926" s="2" t="s">
        <v>3091</v>
      </c>
      <c r="D926" s="2" t="s">
        <v>27</v>
      </c>
      <c r="E926" s="2" t="s">
        <v>596</v>
      </c>
      <c r="F926" s="138"/>
      <c r="G926" s="139"/>
      <c r="H926" s="139"/>
      <c r="I926" s="139">
        <v>53385.120000000003</v>
      </c>
      <c r="J926" s="139">
        <v>1383.39</v>
      </c>
      <c r="K926" s="136">
        <v>54768.51</v>
      </c>
    </row>
    <row r="927" spans="1:11">
      <c r="A927" s="135"/>
      <c r="B927" s="2" t="s">
        <v>1974</v>
      </c>
      <c r="C927" s="2" t="s">
        <v>1973</v>
      </c>
      <c r="D927" s="2" t="s">
        <v>27</v>
      </c>
      <c r="E927" s="2" t="s">
        <v>596</v>
      </c>
      <c r="F927" s="138">
        <v>44798.700000000004</v>
      </c>
      <c r="G927" s="139">
        <v>135.74</v>
      </c>
      <c r="H927" s="139">
        <v>200.4</v>
      </c>
      <c r="I927" s="139"/>
      <c r="J927" s="139"/>
      <c r="K927" s="136">
        <v>45134.840000000004</v>
      </c>
    </row>
    <row r="928" spans="1:11">
      <c r="A928" s="135"/>
      <c r="B928" s="2" t="s">
        <v>1962</v>
      </c>
      <c r="C928" s="2" t="s">
        <v>1961</v>
      </c>
      <c r="D928" s="2" t="s">
        <v>27</v>
      </c>
      <c r="E928" s="2" t="s">
        <v>596</v>
      </c>
      <c r="F928" s="138">
        <v>87.77</v>
      </c>
      <c r="G928" s="139"/>
      <c r="H928" s="139"/>
      <c r="I928" s="139"/>
      <c r="J928" s="139"/>
      <c r="K928" s="136">
        <v>87.77</v>
      </c>
    </row>
    <row r="929" spans="1:11">
      <c r="A929" s="135"/>
      <c r="B929" s="2" t="s">
        <v>1983</v>
      </c>
      <c r="C929" s="2" t="s">
        <v>1982</v>
      </c>
      <c r="D929" s="2" t="s">
        <v>1131</v>
      </c>
      <c r="E929" s="2" t="s">
        <v>1122</v>
      </c>
      <c r="F929" s="138">
        <v>89868.540000000008</v>
      </c>
      <c r="G929" s="139">
        <v>225987.58000000002</v>
      </c>
      <c r="H929" s="139">
        <v>54006.200000000004</v>
      </c>
      <c r="I929" s="139">
        <v>49108.14</v>
      </c>
      <c r="J929" s="139">
        <v>83930.900000000009</v>
      </c>
      <c r="K929" s="136">
        <v>502901.36000000004</v>
      </c>
    </row>
    <row r="930" spans="1:11">
      <c r="A930" s="135"/>
      <c r="B930" s="2" t="s">
        <v>1971</v>
      </c>
      <c r="C930" s="2" t="s">
        <v>1970</v>
      </c>
      <c r="D930" s="2" t="s">
        <v>1131</v>
      </c>
      <c r="E930" s="2" t="s">
        <v>1122</v>
      </c>
      <c r="F930" s="138">
        <v>284216.58</v>
      </c>
      <c r="G930" s="139">
        <v>16216.210000000001</v>
      </c>
      <c r="H930" s="139">
        <v>31377.8</v>
      </c>
      <c r="I930" s="139">
        <v>24999.9</v>
      </c>
      <c r="J930" s="139">
        <v>25068.27</v>
      </c>
      <c r="K930" s="136">
        <v>381878.76000000007</v>
      </c>
    </row>
    <row r="931" spans="1:11">
      <c r="A931" s="135"/>
      <c r="B931" s="2" t="s">
        <v>1986</v>
      </c>
      <c r="C931" s="2" t="s">
        <v>1985</v>
      </c>
      <c r="D931" s="2" t="s">
        <v>1131</v>
      </c>
      <c r="E931" s="2" t="s">
        <v>1122</v>
      </c>
      <c r="F931" s="138">
        <v>223584.5</v>
      </c>
      <c r="G931" s="139">
        <v>30934.58</v>
      </c>
      <c r="H931" s="139">
        <v>5403.85</v>
      </c>
      <c r="I931" s="139">
        <v>11567.02</v>
      </c>
      <c r="J931" s="139">
        <v>5235.97</v>
      </c>
      <c r="K931" s="136">
        <v>276725.92</v>
      </c>
    </row>
    <row r="932" spans="1:11">
      <c r="A932" s="135"/>
      <c r="B932" s="2" t="s">
        <v>1969</v>
      </c>
      <c r="C932" s="2" t="s">
        <v>1968</v>
      </c>
      <c r="D932" s="2" t="s">
        <v>1131</v>
      </c>
      <c r="E932" s="2" t="s">
        <v>1122</v>
      </c>
      <c r="F932" s="138">
        <v>0</v>
      </c>
      <c r="G932" s="139"/>
      <c r="H932" s="139"/>
      <c r="I932" s="139"/>
      <c r="J932" s="139"/>
      <c r="K932" s="136">
        <v>0</v>
      </c>
    </row>
    <row r="933" spans="1:11">
      <c r="A933" s="135"/>
      <c r="B933" s="2" t="s">
        <v>1967</v>
      </c>
      <c r="C933" s="2" t="s">
        <v>1966</v>
      </c>
      <c r="D933" s="2" t="s">
        <v>1131</v>
      </c>
      <c r="E933" s="2" t="s">
        <v>1122</v>
      </c>
      <c r="F933" s="138">
        <v>23282.03</v>
      </c>
      <c r="G933" s="139">
        <v>685.34</v>
      </c>
      <c r="H933" s="139">
        <v>26565.48</v>
      </c>
      <c r="I933" s="139">
        <v>2419.0700000000002</v>
      </c>
      <c r="J933" s="139">
        <v>2892.52</v>
      </c>
      <c r="K933" s="136">
        <v>55844.439999999995</v>
      </c>
    </row>
    <row r="934" spans="1:11">
      <c r="A934" s="135"/>
      <c r="B934" s="2" t="s">
        <v>1988</v>
      </c>
      <c r="C934" s="2" t="s">
        <v>1987</v>
      </c>
      <c r="D934" s="2" t="s">
        <v>1131</v>
      </c>
      <c r="E934" s="2" t="s">
        <v>1122</v>
      </c>
      <c r="F934" s="138">
        <v>428.26</v>
      </c>
      <c r="G934" s="139">
        <v>-10.61</v>
      </c>
      <c r="H934" s="139">
        <v>166.69</v>
      </c>
      <c r="I934" s="139"/>
      <c r="J934" s="139"/>
      <c r="K934" s="136">
        <v>584.33999999999992</v>
      </c>
    </row>
    <row r="935" spans="1:11">
      <c r="A935" s="135"/>
      <c r="B935" s="2" t="s">
        <v>2014</v>
      </c>
      <c r="C935" s="2" t="s">
        <v>2013</v>
      </c>
      <c r="D935" s="2" t="s">
        <v>1131</v>
      </c>
      <c r="E935" s="2" t="s">
        <v>1122</v>
      </c>
      <c r="F935" s="138">
        <v>9399.3299999999872</v>
      </c>
      <c r="G935" s="139">
        <v>2330.0300000000002</v>
      </c>
      <c r="H935" s="139">
        <v>4798.96</v>
      </c>
      <c r="I935" s="139">
        <v>5319.04</v>
      </c>
      <c r="J935" s="139">
        <v>7767.4400000000005</v>
      </c>
      <c r="K935" s="136">
        <v>29614.799999999988</v>
      </c>
    </row>
    <row r="936" spans="1:11">
      <c r="A936" s="135"/>
      <c r="B936" s="2" t="s">
        <v>2823</v>
      </c>
      <c r="C936" s="2" t="s">
        <v>2822</v>
      </c>
      <c r="D936" s="2" t="s">
        <v>1131</v>
      </c>
      <c r="E936" s="2" t="s">
        <v>1122</v>
      </c>
      <c r="F936" s="138"/>
      <c r="G936" s="139"/>
      <c r="H936" s="139">
        <v>0</v>
      </c>
      <c r="I936" s="139"/>
      <c r="J936" s="139"/>
      <c r="K936" s="136">
        <v>0</v>
      </c>
    </row>
    <row r="937" spans="1:11">
      <c r="A937" s="135"/>
      <c r="B937" s="2" t="s">
        <v>1981</v>
      </c>
      <c r="C937" s="2" t="s">
        <v>1980</v>
      </c>
      <c r="D937" s="2" t="s">
        <v>1131</v>
      </c>
      <c r="E937" s="2" t="s">
        <v>1122</v>
      </c>
      <c r="F937" s="138">
        <v>78520.87</v>
      </c>
      <c r="G937" s="139">
        <v>-195.82</v>
      </c>
      <c r="H937" s="139">
        <v>10451.300000000001</v>
      </c>
      <c r="I937" s="139">
        <v>4949.7300000000005</v>
      </c>
      <c r="J937" s="139">
        <v>7178.2</v>
      </c>
      <c r="K937" s="136">
        <v>100904.27999999998</v>
      </c>
    </row>
    <row r="938" spans="1:11">
      <c r="A938" s="135"/>
      <c r="B938" s="2" t="s">
        <v>2012</v>
      </c>
      <c r="C938" s="2" t="s">
        <v>2011</v>
      </c>
      <c r="D938" s="2" t="s">
        <v>1131</v>
      </c>
      <c r="E938" s="2" t="s">
        <v>1122</v>
      </c>
      <c r="F938" s="138">
        <v>2322.4299999999998</v>
      </c>
      <c r="G938" s="139">
        <v>2548.0600000000004</v>
      </c>
      <c r="H938" s="139">
        <v>3388.88</v>
      </c>
      <c r="I938" s="139">
        <v>2081.4300000000003</v>
      </c>
      <c r="J938" s="139">
        <v>2627.01</v>
      </c>
      <c r="K938" s="136">
        <v>12967.81</v>
      </c>
    </row>
    <row r="939" spans="1:11">
      <c r="A939" s="135"/>
      <c r="B939" s="2" t="s">
        <v>3101</v>
      </c>
      <c r="C939" s="2" t="s">
        <v>3100</v>
      </c>
      <c r="D939" s="2" t="s">
        <v>1131</v>
      </c>
      <c r="E939" s="2" t="s">
        <v>1122</v>
      </c>
      <c r="F939" s="138"/>
      <c r="G939" s="139"/>
      <c r="H939" s="139"/>
      <c r="I939" s="139">
        <v>148748.15</v>
      </c>
      <c r="J939" s="139">
        <v>7607.1500000000005</v>
      </c>
      <c r="K939" s="136">
        <v>156355.29999999999</v>
      </c>
    </row>
    <row r="940" spans="1:11">
      <c r="A940" s="135"/>
      <c r="B940" s="2" t="s">
        <v>2008</v>
      </c>
      <c r="C940" s="2" t="s">
        <v>2007</v>
      </c>
      <c r="D940" s="2" t="s">
        <v>1131</v>
      </c>
      <c r="E940" s="2" t="s">
        <v>1122</v>
      </c>
      <c r="F940" s="138">
        <v>89.02</v>
      </c>
      <c r="G940" s="139"/>
      <c r="H940" s="139"/>
      <c r="I940" s="139"/>
      <c r="J940" s="139"/>
      <c r="K940" s="136">
        <v>89.02</v>
      </c>
    </row>
    <row r="941" spans="1:11">
      <c r="A941" s="135"/>
      <c r="B941" s="2" t="s">
        <v>2576</v>
      </c>
      <c r="C941" s="2" t="s">
        <v>2575</v>
      </c>
      <c r="D941" s="2" t="s">
        <v>1131</v>
      </c>
      <c r="E941" s="2" t="s">
        <v>1122</v>
      </c>
      <c r="F941" s="138"/>
      <c r="G941" s="139">
        <v>0</v>
      </c>
      <c r="H941" s="139"/>
      <c r="I941" s="139"/>
      <c r="J941" s="139"/>
      <c r="K941" s="136">
        <v>0</v>
      </c>
    </row>
    <row r="942" spans="1:11">
      <c r="A942" s="135"/>
      <c r="B942" s="2" t="s">
        <v>1964</v>
      </c>
      <c r="C942" s="2" t="s">
        <v>1963</v>
      </c>
      <c r="D942" s="2" t="s">
        <v>1131</v>
      </c>
      <c r="E942" s="2" t="s">
        <v>1122</v>
      </c>
      <c r="F942" s="138">
        <v>14843.099999999977</v>
      </c>
      <c r="G942" s="139">
        <v>4108.7</v>
      </c>
      <c r="H942" s="139">
        <v>3567.53</v>
      </c>
      <c r="I942" s="139">
        <v>3982.39</v>
      </c>
      <c r="J942" s="139">
        <v>7798.34</v>
      </c>
      <c r="K942" s="136">
        <v>34300.059999999976</v>
      </c>
    </row>
    <row r="943" spans="1:11">
      <c r="A943" s="135"/>
      <c r="B943" s="2" t="s">
        <v>2026</v>
      </c>
      <c r="C943" s="2" t="s">
        <v>2025</v>
      </c>
      <c r="D943" s="2" t="s">
        <v>1131</v>
      </c>
      <c r="E943" s="2" t="s">
        <v>1122</v>
      </c>
      <c r="F943" s="138">
        <v>141433.69</v>
      </c>
      <c r="G943" s="139">
        <v>303.51</v>
      </c>
      <c r="H943" s="139">
        <v>3328.0499999999997</v>
      </c>
      <c r="I943" s="139">
        <v>247.5700000001234</v>
      </c>
      <c r="J943" s="139">
        <v>536.91999999999996</v>
      </c>
      <c r="K943" s="136">
        <v>145849.74000000014</v>
      </c>
    </row>
    <row r="944" spans="1:11">
      <c r="A944" s="135"/>
      <c r="B944" s="2" t="s">
        <v>2018</v>
      </c>
      <c r="C944" s="2" t="s">
        <v>2017</v>
      </c>
      <c r="D944" s="2" t="s">
        <v>1131</v>
      </c>
      <c r="E944" s="2" t="s">
        <v>1122</v>
      </c>
      <c r="F944" s="138">
        <v>71213.590000000011</v>
      </c>
      <c r="G944" s="139">
        <v>8004.74</v>
      </c>
      <c r="H944" s="139">
        <v>46600.32</v>
      </c>
      <c r="I944" s="139">
        <v>37920.21</v>
      </c>
      <c r="J944" s="139">
        <v>44188.5</v>
      </c>
      <c r="K944" s="136">
        <v>207927.36000000002</v>
      </c>
    </row>
    <row r="945" spans="1:11">
      <c r="A945" s="135"/>
      <c r="B945" s="2" t="s">
        <v>1990</v>
      </c>
      <c r="C945" s="2" t="s">
        <v>1989</v>
      </c>
      <c r="D945" s="2" t="s">
        <v>1131</v>
      </c>
      <c r="E945" s="2" t="s">
        <v>1122</v>
      </c>
      <c r="F945" s="138">
        <v>102167.92</v>
      </c>
      <c r="G945" s="139">
        <v>1192.72</v>
      </c>
      <c r="H945" s="139">
        <v>5381.46</v>
      </c>
      <c r="I945" s="139">
        <v>6468.43</v>
      </c>
      <c r="J945" s="139">
        <v>8142.18</v>
      </c>
      <c r="K945" s="136">
        <v>123352.70999999999</v>
      </c>
    </row>
    <row r="946" spans="1:11">
      <c r="A946" s="135"/>
      <c r="B946" s="2" t="s">
        <v>1956</v>
      </c>
      <c r="C946" s="2" t="s">
        <v>1955</v>
      </c>
      <c r="D946" s="2" t="s">
        <v>1131</v>
      </c>
      <c r="E946" s="2" t="s">
        <v>1122</v>
      </c>
      <c r="F946" s="138">
        <v>22483.18</v>
      </c>
      <c r="G946" s="139">
        <v>-5076.38</v>
      </c>
      <c r="H946" s="139">
        <v>21179.53</v>
      </c>
      <c r="I946" s="139">
        <v>16305.68</v>
      </c>
      <c r="J946" s="139">
        <v>18176.13</v>
      </c>
      <c r="K946" s="136">
        <v>73068.14</v>
      </c>
    </row>
    <row r="947" spans="1:11">
      <c r="A947" s="135"/>
      <c r="B947" s="2" t="s">
        <v>3090</v>
      </c>
      <c r="C947" s="2" t="s">
        <v>3089</v>
      </c>
      <c r="D947" s="2" t="s">
        <v>1131</v>
      </c>
      <c r="E947" s="2" t="s">
        <v>1122</v>
      </c>
      <c r="F947" s="138"/>
      <c r="G947" s="139"/>
      <c r="H947" s="139"/>
      <c r="I947" s="139">
        <v>119732.15000000001</v>
      </c>
      <c r="J947" s="139">
        <v>0</v>
      </c>
      <c r="K947" s="136">
        <v>119732.15000000001</v>
      </c>
    </row>
    <row r="948" spans="1:11">
      <c r="A948" s="135"/>
      <c r="B948" s="2" t="s">
        <v>2005</v>
      </c>
      <c r="C948" s="2" t="s">
        <v>2004</v>
      </c>
      <c r="D948" s="2" t="s">
        <v>1131</v>
      </c>
      <c r="E948" s="2" t="s">
        <v>1122</v>
      </c>
      <c r="F948" s="138">
        <v>4922.84</v>
      </c>
      <c r="G948" s="139">
        <v>823.89</v>
      </c>
      <c r="H948" s="139">
        <v>1715.63</v>
      </c>
      <c r="I948" s="139">
        <v>576.53</v>
      </c>
      <c r="J948" s="139">
        <v>326.39</v>
      </c>
      <c r="K948" s="136">
        <v>8365.2800000000007</v>
      </c>
    </row>
    <row r="949" spans="1:11">
      <c r="A949" s="135"/>
      <c r="B949" s="2" t="s">
        <v>3095</v>
      </c>
      <c r="C949" s="2" t="s">
        <v>3094</v>
      </c>
      <c r="D949" s="2" t="s">
        <v>1131</v>
      </c>
      <c r="E949" s="2" t="s">
        <v>1122</v>
      </c>
      <c r="F949" s="138"/>
      <c r="G949" s="139"/>
      <c r="H949" s="139"/>
      <c r="I949" s="139">
        <v>1393345.8599999999</v>
      </c>
      <c r="J949" s="139">
        <v>45009.15</v>
      </c>
      <c r="K949" s="136">
        <v>1438355.0099999998</v>
      </c>
    </row>
    <row r="950" spans="1:11">
      <c r="A950" s="135"/>
      <c r="B950" s="2" t="s">
        <v>2024</v>
      </c>
      <c r="C950" s="2" t="s">
        <v>2023</v>
      </c>
      <c r="D950" s="2" t="s">
        <v>1131</v>
      </c>
      <c r="E950" s="2" t="s">
        <v>1122</v>
      </c>
      <c r="F950" s="138">
        <v>294427.8</v>
      </c>
      <c r="G950" s="139">
        <v>-8014.13</v>
      </c>
      <c r="H950" s="139">
        <v>36125.47</v>
      </c>
      <c r="I950" s="139">
        <v>4923.8</v>
      </c>
      <c r="J950" s="139">
        <v>72.95</v>
      </c>
      <c r="K950" s="136">
        <v>327535.89</v>
      </c>
    </row>
    <row r="951" spans="1:11">
      <c r="A951" s="135"/>
      <c r="B951" s="2" t="s">
        <v>2020</v>
      </c>
      <c r="C951" s="2" t="s">
        <v>2019</v>
      </c>
      <c r="D951" s="2" t="s">
        <v>1131</v>
      </c>
      <c r="E951" s="2" t="s">
        <v>1122</v>
      </c>
      <c r="F951" s="138">
        <v>2842.28</v>
      </c>
      <c r="G951" s="139">
        <v>0</v>
      </c>
      <c r="H951" s="139"/>
      <c r="I951" s="139"/>
      <c r="J951" s="139"/>
      <c r="K951" s="136">
        <v>2842.28</v>
      </c>
    </row>
    <row r="952" spans="1:11">
      <c r="A952" s="135"/>
      <c r="B952" s="2" t="s">
        <v>2010</v>
      </c>
      <c r="C952" s="2" t="s">
        <v>2009</v>
      </c>
      <c r="D952" s="2" t="s">
        <v>1131</v>
      </c>
      <c r="E952" s="2" t="s">
        <v>1122</v>
      </c>
      <c r="F952" s="138">
        <v>2164.87</v>
      </c>
      <c r="G952" s="139">
        <v>0</v>
      </c>
      <c r="H952" s="139"/>
      <c r="I952" s="139"/>
      <c r="J952" s="139"/>
      <c r="K952" s="136">
        <v>2164.87</v>
      </c>
    </row>
    <row r="953" spans="1:11">
      <c r="A953" s="135"/>
      <c r="B953" s="2" t="s">
        <v>2572</v>
      </c>
      <c r="C953" s="2" t="s">
        <v>2571</v>
      </c>
      <c r="D953" s="2" t="s">
        <v>1131</v>
      </c>
      <c r="E953" s="2" t="s">
        <v>1122</v>
      </c>
      <c r="F953" s="138"/>
      <c r="G953" s="139">
        <v>0</v>
      </c>
      <c r="H953" s="139"/>
      <c r="I953" s="139"/>
      <c r="J953" s="139"/>
      <c r="K953" s="136">
        <v>0</v>
      </c>
    </row>
    <row r="954" spans="1:11">
      <c r="A954" s="135"/>
      <c r="B954" s="2" t="s">
        <v>2821</v>
      </c>
      <c r="C954" s="2" t="s">
        <v>2820</v>
      </c>
      <c r="D954" s="2" t="s">
        <v>1131</v>
      </c>
      <c r="E954" s="2" t="s">
        <v>1122</v>
      </c>
      <c r="F954" s="138"/>
      <c r="G954" s="139"/>
      <c r="H954" s="139">
        <v>79950.83</v>
      </c>
      <c r="I954" s="139">
        <v>4887.8500000000004</v>
      </c>
      <c r="J954" s="139">
        <v>1961.96</v>
      </c>
      <c r="K954" s="136">
        <v>86800.640000000014</v>
      </c>
    </row>
    <row r="955" spans="1:11">
      <c r="A955" s="135"/>
      <c r="B955" s="2" t="s">
        <v>1959</v>
      </c>
      <c r="C955" s="2" t="s">
        <v>1958</v>
      </c>
      <c r="D955" s="2" t="s">
        <v>1131</v>
      </c>
      <c r="E955" s="2" t="s">
        <v>1122</v>
      </c>
      <c r="F955" s="138">
        <v>85190.46</v>
      </c>
      <c r="G955" s="139"/>
      <c r="H955" s="139"/>
      <c r="I955" s="139"/>
      <c r="J955" s="139"/>
      <c r="K955" s="136">
        <v>85190.46</v>
      </c>
    </row>
    <row r="956" spans="1:11">
      <c r="A956" s="135"/>
      <c r="B956" s="2" t="s">
        <v>3099</v>
      </c>
      <c r="C956" s="2" t="s">
        <v>3098</v>
      </c>
      <c r="D956" s="2" t="s">
        <v>1131</v>
      </c>
      <c r="E956" s="2" t="s">
        <v>1122</v>
      </c>
      <c r="F956" s="138"/>
      <c r="G956" s="139"/>
      <c r="H956" s="139"/>
      <c r="I956" s="139">
        <v>70404</v>
      </c>
      <c r="J956" s="139"/>
      <c r="K956" s="136">
        <v>70404</v>
      </c>
    </row>
    <row r="957" spans="1:11">
      <c r="A957" s="135"/>
      <c r="B957" s="2" t="s">
        <v>2016</v>
      </c>
      <c r="C957" s="2" t="s">
        <v>2015</v>
      </c>
      <c r="D957" s="2" t="s">
        <v>1131</v>
      </c>
      <c r="E957" s="2" t="s">
        <v>1122</v>
      </c>
      <c r="F957" s="138">
        <v>8288.7000000000007</v>
      </c>
      <c r="G957" s="139"/>
      <c r="H957" s="139"/>
      <c r="I957" s="139"/>
      <c r="J957" s="139"/>
      <c r="K957" s="136">
        <v>8288.7000000000007</v>
      </c>
    </row>
    <row r="958" spans="1:11">
      <c r="A958" s="135"/>
      <c r="B958" s="2" t="s">
        <v>2003</v>
      </c>
      <c r="C958" s="2" t="s">
        <v>2002</v>
      </c>
      <c r="D958" s="2" t="s">
        <v>1131</v>
      </c>
      <c r="E958" s="2" t="s">
        <v>1122</v>
      </c>
      <c r="F958" s="138">
        <v>54470.46</v>
      </c>
      <c r="G958" s="139">
        <v>-445.32</v>
      </c>
      <c r="H958" s="139">
        <v>1123.22</v>
      </c>
      <c r="I958" s="139"/>
      <c r="J958" s="139"/>
      <c r="K958" s="136">
        <v>55148.36</v>
      </c>
    </row>
    <row r="959" spans="1:11">
      <c r="A959" s="135"/>
      <c r="B959" s="2" t="s">
        <v>3097</v>
      </c>
      <c r="C959" s="2" t="s">
        <v>3096</v>
      </c>
      <c r="D959" s="2" t="s">
        <v>1131</v>
      </c>
      <c r="E959" s="2" t="s">
        <v>1122</v>
      </c>
      <c r="F959" s="138"/>
      <c r="G959" s="139"/>
      <c r="H959" s="139"/>
      <c r="I959" s="139">
        <v>106181.36</v>
      </c>
      <c r="J959" s="139"/>
      <c r="K959" s="136">
        <v>106181.36</v>
      </c>
    </row>
    <row r="960" spans="1:11">
      <c r="A960" s="135"/>
      <c r="B960" s="2" t="s">
        <v>2022</v>
      </c>
      <c r="C960" s="2" t="s">
        <v>2021</v>
      </c>
      <c r="D960" s="2" t="s">
        <v>1131</v>
      </c>
      <c r="E960" s="2" t="s">
        <v>1122</v>
      </c>
      <c r="F960" s="138">
        <v>110315.06</v>
      </c>
      <c r="G960" s="139">
        <v>-264.43</v>
      </c>
      <c r="H960" s="139">
        <v>737.65</v>
      </c>
      <c r="I960" s="139">
        <v>0</v>
      </c>
      <c r="J960" s="139"/>
      <c r="K960" s="136">
        <v>110788.28</v>
      </c>
    </row>
    <row r="961" spans="1:11">
      <c r="A961" s="135"/>
      <c r="B961" s="2" t="s">
        <v>3297</v>
      </c>
      <c r="C961" s="2" t="s">
        <v>3296</v>
      </c>
      <c r="D961" s="2" t="s">
        <v>1131</v>
      </c>
      <c r="E961" s="2" t="s">
        <v>1122</v>
      </c>
      <c r="F961" s="138"/>
      <c r="G961" s="139"/>
      <c r="H961" s="139"/>
      <c r="I961" s="139"/>
      <c r="J961" s="139">
        <v>12024.550000000001</v>
      </c>
      <c r="K961" s="136">
        <v>12024.550000000001</v>
      </c>
    </row>
    <row r="962" spans="1:11">
      <c r="A962" s="135"/>
      <c r="B962" s="2" t="s">
        <v>3299</v>
      </c>
      <c r="C962" s="2" t="s">
        <v>3298</v>
      </c>
      <c r="D962" s="2" t="s">
        <v>1131</v>
      </c>
      <c r="E962" s="2" t="s">
        <v>1122</v>
      </c>
      <c r="F962" s="138"/>
      <c r="G962" s="139"/>
      <c r="H962" s="139"/>
      <c r="I962" s="139"/>
      <c r="J962" s="139">
        <v>14596.43</v>
      </c>
      <c r="K962" s="136">
        <v>14596.43</v>
      </c>
    </row>
    <row r="963" spans="1:11">
      <c r="A963" s="135"/>
      <c r="B963" s="2" t="s">
        <v>3301</v>
      </c>
      <c r="C963" s="2" t="s">
        <v>3300</v>
      </c>
      <c r="D963" s="2" t="s">
        <v>1131</v>
      </c>
      <c r="E963" s="2" t="s">
        <v>1122</v>
      </c>
      <c r="F963" s="138"/>
      <c r="G963" s="139"/>
      <c r="H963" s="139"/>
      <c r="I963" s="139"/>
      <c r="J963" s="139">
        <v>12129.300000000001</v>
      </c>
      <c r="K963" s="136">
        <v>12129.300000000001</v>
      </c>
    </row>
    <row r="964" spans="1:11">
      <c r="A964" s="135"/>
      <c r="B964" s="2" t="s">
        <v>3303</v>
      </c>
      <c r="C964" s="2" t="s">
        <v>3302</v>
      </c>
      <c r="D964" s="2" t="s">
        <v>1131</v>
      </c>
      <c r="E964" s="2" t="s">
        <v>1122</v>
      </c>
      <c r="F964" s="138"/>
      <c r="G964" s="139"/>
      <c r="H964" s="139"/>
      <c r="I964" s="139"/>
      <c r="J964" s="139">
        <v>13349.970000000001</v>
      </c>
      <c r="K964" s="136">
        <v>13349.970000000001</v>
      </c>
    </row>
    <row r="965" spans="1:11">
      <c r="A965" s="2" t="s">
        <v>2028</v>
      </c>
      <c r="B965" s="2" t="s">
        <v>2825</v>
      </c>
      <c r="C965" s="2" t="s">
        <v>2824</v>
      </c>
      <c r="D965" s="2" t="s">
        <v>1131</v>
      </c>
      <c r="E965" s="2" t="s">
        <v>53</v>
      </c>
      <c r="F965" s="138"/>
      <c r="G965" s="139"/>
      <c r="H965" s="139">
        <v>-343.41</v>
      </c>
      <c r="I965" s="139"/>
      <c r="J965" s="139"/>
      <c r="K965" s="136">
        <v>-343.41</v>
      </c>
    </row>
    <row r="966" spans="1:11">
      <c r="A966" s="135"/>
      <c r="B966" s="2" t="s">
        <v>3107</v>
      </c>
      <c r="C966" s="2" t="s">
        <v>3106</v>
      </c>
      <c r="D966" s="2" t="s">
        <v>1131</v>
      </c>
      <c r="E966" s="2" t="s">
        <v>53</v>
      </c>
      <c r="F966" s="138"/>
      <c r="G966" s="139"/>
      <c r="H966" s="139"/>
      <c r="I966" s="139">
        <v>41993.78</v>
      </c>
      <c r="J966" s="139">
        <v>4197.74</v>
      </c>
      <c r="K966" s="136">
        <v>46191.519999999997</v>
      </c>
    </row>
    <row r="967" spans="1:11">
      <c r="A967" s="135"/>
      <c r="B967" s="2" t="s">
        <v>2062</v>
      </c>
      <c r="C967" s="2" t="s">
        <v>2061</v>
      </c>
      <c r="D967" s="2" t="s">
        <v>27</v>
      </c>
      <c r="E967" s="2" t="s">
        <v>596</v>
      </c>
      <c r="F967" s="138">
        <v>83610.540000000008</v>
      </c>
      <c r="G967" s="139">
        <v>364.97</v>
      </c>
      <c r="H967" s="139">
        <v>1294.8</v>
      </c>
      <c r="I967" s="139">
        <v>116.9</v>
      </c>
      <c r="J967" s="139"/>
      <c r="K967" s="136">
        <v>85387.21</v>
      </c>
    </row>
    <row r="968" spans="1:11">
      <c r="A968" s="135"/>
      <c r="B968" s="2" t="s">
        <v>2578</v>
      </c>
      <c r="C968" s="2" t="s">
        <v>2577</v>
      </c>
      <c r="D968" s="2" t="s">
        <v>1131</v>
      </c>
      <c r="E968" s="2" t="s">
        <v>596</v>
      </c>
      <c r="F968" s="138"/>
      <c r="G968" s="139">
        <v>0</v>
      </c>
      <c r="H968" s="139"/>
      <c r="I968" s="139"/>
      <c r="J968" s="139"/>
      <c r="K968" s="136">
        <v>0</v>
      </c>
    </row>
    <row r="969" spans="1:11">
      <c r="A969" s="135"/>
      <c r="B969" s="2" t="s">
        <v>2831</v>
      </c>
      <c r="C969" s="2" t="s">
        <v>2830</v>
      </c>
      <c r="D969" s="2" t="s">
        <v>1131</v>
      </c>
      <c r="E969" s="2" t="s">
        <v>596</v>
      </c>
      <c r="F969" s="138"/>
      <c r="G969" s="139"/>
      <c r="H969" s="139">
        <v>-6850.1900000000005</v>
      </c>
      <c r="I969" s="139"/>
      <c r="J969" s="139"/>
      <c r="K969" s="136">
        <v>-6850.1900000000005</v>
      </c>
    </row>
    <row r="970" spans="1:11">
      <c r="A970" s="135"/>
      <c r="B970" s="2" t="s">
        <v>2075</v>
      </c>
      <c r="C970" s="2" t="s">
        <v>2074</v>
      </c>
      <c r="D970" s="2" t="s">
        <v>27</v>
      </c>
      <c r="E970" s="2" t="s">
        <v>596</v>
      </c>
      <c r="F970" s="138">
        <v>42268.4</v>
      </c>
      <c r="G970" s="139">
        <v>226.17000000000002</v>
      </c>
      <c r="H970" s="139">
        <v>1893.62</v>
      </c>
      <c r="I970" s="139">
        <v>859.6</v>
      </c>
      <c r="J970" s="139">
        <v>821.73</v>
      </c>
      <c r="K970" s="136">
        <v>46069.520000000004</v>
      </c>
    </row>
    <row r="971" spans="1:11">
      <c r="A971" s="135"/>
      <c r="B971" s="2" t="s">
        <v>2039</v>
      </c>
      <c r="C971" s="2" t="s">
        <v>2038</v>
      </c>
      <c r="D971" s="2" t="s">
        <v>1131</v>
      </c>
      <c r="E971" s="2" t="s">
        <v>1122</v>
      </c>
      <c r="F971" s="138">
        <v>35631.160000000003</v>
      </c>
      <c r="G971" s="139">
        <v>21671.02</v>
      </c>
      <c r="H971" s="139">
        <v>20760.850000000002</v>
      </c>
      <c r="I971" s="139">
        <v>26822.82</v>
      </c>
      <c r="J971" s="139">
        <v>13080</v>
      </c>
      <c r="K971" s="136">
        <v>117965.85</v>
      </c>
    </row>
    <row r="972" spans="1:11">
      <c r="A972" s="135"/>
      <c r="B972" s="2" t="s">
        <v>2034</v>
      </c>
      <c r="C972" s="2" t="s">
        <v>2033</v>
      </c>
      <c r="D972" s="2" t="s">
        <v>1131</v>
      </c>
      <c r="E972" s="2" t="s">
        <v>1122</v>
      </c>
      <c r="F972" s="138">
        <v>312549.71000000002</v>
      </c>
      <c r="G972" s="139">
        <v>20819.41</v>
      </c>
      <c r="H972" s="139">
        <v>73415.8</v>
      </c>
      <c r="I972" s="139">
        <v>1825.1200000000001</v>
      </c>
      <c r="J972" s="139">
        <v>1407.24</v>
      </c>
      <c r="K972" s="136">
        <v>410017.27999999997</v>
      </c>
    </row>
    <row r="973" spans="1:11">
      <c r="A973" s="135"/>
      <c r="B973" s="2" t="s">
        <v>2050</v>
      </c>
      <c r="C973" s="2" t="s">
        <v>2049</v>
      </c>
      <c r="D973" s="2" t="s">
        <v>1131</v>
      </c>
      <c r="E973" s="2" t="s">
        <v>1122</v>
      </c>
      <c r="F973" s="138">
        <v>4298.3000000000029</v>
      </c>
      <c r="G973" s="139">
        <v>-256.44</v>
      </c>
      <c r="H973" s="139">
        <v>1221.3800000000001</v>
      </c>
      <c r="I973" s="139">
        <v>34304.22</v>
      </c>
      <c r="J973" s="139">
        <v>233.3</v>
      </c>
      <c r="K973" s="136">
        <v>39800.760000000009</v>
      </c>
    </row>
    <row r="974" spans="1:11">
      <c r="A974" s="135"/>
      <c r="B974" s="2" t="s">
        <v>2054</v>
      </c>
      <c r="C974" s="2" t="s">
        <v>2053</v>
      </c>
      <c r="D974" s="2" t="s">
        <v>1131</v>
      </c>
      <c r="E974" s="2" t="s">
        <v>1122</v>
      </c>
      <c r="F974" s="138">
        <v>2610.9299999999998</v>
      </c>
      <c r="G974" s="139">
        <v>-150.85</v>
      </c>
      <c r="H974" s="139">
        <v>2333.36</v>
      </c>
      <c r="I974" s="139">
        <v>791.12</v>
      </c>
      <c r="J974" s="139">
        <v>1502.27</v>
      </c>
      <c r="K974" s="136">
        <v>7086.83</v>
      </c>
    </row>
    <row r="975" spans="1:11">
      <c r="A975" s="135"/>
      <c r="B975" s="2" t="s">
        <v>2052</v>
      </c>
      <c r="C975" s="2" t="s">
        <v>2051</v>
      </c>
      <c r="D975" s="2" t="s">
        <v>1131</v>
      </c>
      <c r="E975" s="2" t="s">
        <v>1122</v>
      </c>
      <c r="F975" s="138">
        <v>34160.68</v>
      </c>
      <c r="G975" s="139">
        <v>-712.95</v>
      </c>
      <c r="H975" s="139">
        <v>28818.91</v>
      </c>
      <c r="I975" s="139">
        <v>28337.33</v>
      </c>
      <c r="J975" s="139">
        <v>34091.72</v>
      </c>
      <c r="K975" s="136">
        <v>124695.69</v>
      </c>
    </row>
    <row r="976" spans="1:11">
      <c r="A976" s="135"/>
      <c r="B976" s="2" t="s">
        <v>2056</v>
      </c>
      <c r="C976" s="2" t="s">
        <v>2055</v>
      </c>
      <c r="D976" s="2" t="s">
        <v>1131</v>
      </c>
      <c r="E976" s="2" t="s">
        <v>1122</v>
      </c>
      <c r="F976" s="138">
        <v>7205.85</v>
      </c>
      <c r="G976" s="139">
        <v>-6.37</v>
      </c>
      <c r="H976" s="139">
        <v>34.520000000000003</v>
      </c>
      <c r="I976" s="139">
        <v>104.54</v>
      </c>
      <c r="J976" s="139"/>
      <c r="K976" s="136">
        <v>7338.5400000000009</v>
      </c>
    </row>
    <row r="977" spans="1:11">
      <c r="A977" s="135"/>
      <c r="B977" s="2" t="s">
        <v>2044</v>
      </c>
      <c r="C977" s="2" t="s">
        <v>2043</v>
      </c>
      <c r="D977" s="2" t="s">
        <v>1131</v>
      </c>
      <c r="E977" s="2" t="s">
        <v>1122</v>
      </c>
      <c r="F977" s="138">
        <v>0</v>
      </c>
      <c r="G977" s="139"/>
      <c r="H977" s="139"/>
      <c r="I977" s="139"/>
      <c r="J977" s="139"/>
      <c r="K977" s="136">
        <v>0</v>
      </c>
    </row>
    <row r="978" spans="1:11">
      <c r="A978" s="135"/>
      <c r="B978" s="2" t="s">
        <v>2042</v>
      </c>
      <c r="C978" s="2" t="s">
        <v>2041</v>
      </c>
      <c r="D978" s="2" t="s">
        <v>1131</v>
      </c>
      <c r="E978" s="2" t="s">
        <v>1122</v>
      </c>
      <c r="F978" s="138">
        <v>2230.0899999999965</v>
      </c>
      <c r="G978" s="139">
        <v>393.41</v>
      </c>
      <c r="H978" s="139">
        <v>1356.92</v>
      </c>
      <c r="I978" s="139">
        <v>791.80000000000007</v>
      </c>
      <c r="J978" s="139">
        <v>255605.02000000002</v>
      </c>
      <c r="K978" s="136">
        <v>260377.24000000002</v>
      </c>
    </row>
    <row r="979" spans="1:11">
      <c r="A979" s="135"/>
      <c r="B979" s="2" t="s">
        <v>2059</v>
      </c>
      <c r="C979" s="2" t="s">
        <v>2058</v>
      </c>
      <c r="D979" s="2" t="s">
        <v>1131</v>
      </c>
      <c r="E979" s="2" t="s">
        <v>1122</v>
      </c>
      <c r="F979" s="138">
        <v>184.42000000000002</v>
      </c>
      <c r="G979" s="139">
        <v>104.53</v>
      </c>
      <c r="H979" s="139">
        <v>189.62</v>
      </c>
      <c r="I979" s="139">
        <v>89.960000000000008</v>
      </c>
      <c r="J979" s="139">
        <v>6302.4000000000005</v>
      </c>
      <c r="K979" s="136">
        <v>6870.93</v>
      </c>
    </row>
    <row r="980" spans="1:11">
      <c r="A980" s="135"/>
      <c r="B980" s="2" t="s">
        <v>2068</v>
      </c>
      <c r="C980" s="2" t="s">
        <v>2067</v>
      </c>
      <c r="D980" s="2" t="s">
        <v>1131</v>
      </c>
      <c r="E980" s="2" t="s">
        <v>1122</v>
      </c>
      <c r="F980" s="138">
        <v>275.45</v>
      </c>
      <c r="G980" s="139">
        <v>14.09</v>
      </c>
      <c r="H980" s="139">
        <v>36.17</v>
      </c>
      <c r="I980" s="139">
        <v>9577.18</v>
      </c>
      <c r="J980" s="139">
        <v>2841.53</v>
      </c>
      <c r="K980" s="136">
        <v>12744.42</v>
      </c>
    </row>
    <row r="981" spans="1:11">
      <c r="A981" s="135"/>
      <c r="B981" s="2" t="s">
        <v>2834</v>
      </c>
      <c r="C981" s="2" t="s">
        <v>2833</v>
      </c>
      <c r="D981" s="2" t="s">
        <v>1131</v>
      </c>
      <c r="E981" s="2" t="s">
        <v>1122</v>
      </c>
      <c r="F981" s="138"/>
      <c r="G981" s="139"/>
      <c r="H981" s="139">
        <v>172781.43</v>
      </c>
      <c r="I981" s="139">
        <v>1866.76</v>
      </c>
      <c r="J981" s="139">
        <v>819.94</v>
      </c>
      <c r="K981" s="136">
        <v>175468.13</v>
      </c>
    </row>
    <row r="982" spans="1:11">
      <c r="A982" s="135"/>
      <c r="B982" s="2" t="s">
        <v>2037</v>
      </c>
      <c r="C982" s="2" t="s">
        <v>2036</v>
      </c>
      <c r="D982" s="2" t="s">
        <v>1131</v>
      </c>
      <c r="E982" s="2" t="s">
        <v>1122</v>
      </c>
      <c r="F982" s="138">
        <v>6402.5100000000093</v>
      </c>
      <c r="G982" s="139">
        <v>5223.8500000000004</v>
      </c>
      <c r="H982" s="139">
        <v>14044.85</v>
      </c>
      <c r="I982" s="139">
        <v>2617.27</v>
      </c>
      <c r="J982" s="139">
        <v>4219.21</v>
      </c>
      <c r="K982" s="136">
        <v>32507.69000000001</v>
      </c>
    </row>
    <row r="983" spans="1:11">
      <c r="A983" s="135"/>
      <c r="B983" s="2" t="s">
        <v>2047</v>
      </c>
      <c r="C983" s="2" t="s">
        <v>2046</v>
      </c>
      <c r="D983" s="2" t="s">
        <v>1131</v>
      </c>
      <c r="E983" s="2" t="s">
        <v>1122</v>
      </c>
      <c r="F983" s="138">
        <v>0</v>
      </c>
      <c r="G983" s="139"/>
      <c r="H983" s="139"/>
      <c r="I983" s="139"/>
      <c r="J983" s="139">
        <v>110.52</v>
      </c>
      <c r="K983" s="136">
        <v>110.52</v>
      </c>
    </row>
    <row r="984" spans="1:11">
      <c r="A984" s="135"/>
      <c r="B984" s="2" t="s">
        <v>2071</v>
      </c>
      <c r="C984" s="2" t="s">
        <v>2070</v>
      </c>
      <c r="D984" s="2" t="s">
        <v>1131</v>
      </c>
      <c r="E984" s="2" t="s">
        <v>1122</v>
      </c>
      <c r="F984" s="138">
        <v>54513.82</v>
      </c>
      <c r="G984" s="139">
        <v>22228.74</v>
      </c>
      <c r="H984" s="139">
        <v>48053.65</v>
      </c>
      <c r="I984" s="139">
        <v>50130.17</v>
      </c>
      <c r="J984" s="139">
        <v>42255.62</v>
      </c>
      <c r="K984" s="136">
        <v>217182</v>
      </c>
    </row>
    <row r="985" spans="1:11">
      <c r="A985" s="135"/>
      <c r="B985" s="2" t="s">
        <v>2030</v>
      </c>
      <c r="C985" s="2" t="s">
        <v>2029</v>
      </c>
      <c r="D985" s="2" t="s">
        <v>1131</v>
      </c>
      <c r="E985" s="2" t="s">
        <v>1122</v>
      </c>
      <c r="F985" s="138">
        <v>29850.400000000001</v>
      </c>
      <c r="G985" s="139">
        <v>3785.16</v>
      </c>
      <c r="H985" s="139">
        <v>18394.79</v>
      </c>
      <c r="I985" s="139">
        <v>27959.420000000002</v>
      </c>
      <c r="J985" s="139">
        <v>9749.86</v>
      </c>
      <c r="K985" s="136">
        <v>89739.63</v>
      </c>
    </row>
    <row r="986" spans="1:11">
      <c r="A986" s="135"/>
      <c r="B986" s="2" t="s">
        <v>2828</v>
      </c>
      <c r="C986" s="2" t="s">
        <v>2827</v>
      </c>
      <c r="D986" s="2" t="s">
        <v>1131</v>
      </c>
      <c r="E986" s="2" t="s">
        <v>1122</v>
      </c>
      <c r="F986" s="138"/>
      <c r="G986" s="139"/>
      <c r="H986" s="139">
        <v>-651.23</v>
      </c>
      <c r="I986" s="139"/>
      <c r="J986" s="139"/>
      <c r="K986" s="136">
        <v>-651.23</v>
      </c>
    </row>
    <row r="987" spans="1:11">
      <c r="A987" s="135"/>
      <c r="B987" s="2" t="s">
        <v>2073</v>
      </c>
      <c r="C987" s="2" t="s">
        <v>2072</v>
      </c>
      <c r="D987" s="2" t="s">
        <v>1131</v>
      </c>
      <c r="E987" s="2" t="s">
        <v>1122</v>
      </c>
      <c r="F987" s="138">
        <v>3591.91</v>
      </c>
      <c r="G987" s="139">
        <v>274.26</v>
      </c>
      <c r="H987" s="139">
        <v>7776.9000000000005</v>
      </c>
      <c r="I987" s="139">
        <v>12508.54</v>
      </c>
      <c r="J987" s="139">
        <v>16388.670000000002</v>
      </c>
      <c r="K987" s="136">
        <v>40540.28</v>
      </c>
    </row>
    <row r="988" spans="1:11">
      <c r="A988" s="135"/>
      <c r="B988" s="2" t="s">
        <v>3105</v>
      </c>
      <c r="C988" s="2" t="s">
        <v>3104</v>
      </c>
      <c r="D988" s="2" t="s">
        <v>1131</v>
      </c>
      <c r="E988" s="2" t="s">
        <v>1122</v>
      </c>
      <c r="F988" s="138"/>
      <c r="G988" s="139"/>
      <c r="H988" s="139"/>
      <c r="I988" s="139">
        <v>157949.59</v>
      </c>
      <c r="J988" s="139">
        <v>10965.27</v>
      </c>
      <c r="K988" s="136">
        <v>168914.86</v>
      </c>
    </row>
    <row r="989" spans="1:11">
      <c r="A989" s="135"/>
      <c r="B989" s="2" t="s">
        <v>3103</v>
      </c>
      <c r="C989" s="2" t="s">
        <v>3102</v>
      </c>
      <c r="D989" s="2" t="s">
        <v>1131</v>
      </c>
      <c r="E989" s="2" t="s">
        <v>1122</v>
      </c>
      <c r="F989" s="138"/>
      <c r="G989" s="139"/>
      <c r="H989" s="139"/>
      <c r="I989" s="139">
        <v>131347.69</v>
      </c>
      <c r="J989" s="139">
        <v>56006.42</v>
      </c>
      <c r="K989" s="136">
        <v>187354.11</v>
      </c>
    </row>
    <row r="990" spans="1:11">
      <c r="A990" s="135"/>
      <c r="B990" s="2" t="s">
        <v>3305</v>
      </c>
      <c r="C990" s="2" t="s">
        <v>3304</v>
      </c>
      <c r="D990" s="2" t="s">
        <v>1131</v>
      </c>
      <c r="E990" s="2" t="s">
        <v>1122</v>
      </c>
      <c r="F990" s="138"/>
      <c r="G990" s="139"/>
      <c r="H990" s="139"/>
      <c r="I990" s="139"/>
      <c r="J990" s="139">
        <v>0</v>
      </c>
      <c r="K990" s="136">
        <v>0</v>
      </c>
    </row>
    <row r="991" spans="1:11">
      <c r="A991" s="135"/>
      <c r="B991" s="2" t="s">
        <v>2077</v>
      </c>
      <c r="C991" s="2" t="s">
        <v>2076</v>
      </c>
      <c r="D991" s="2" t="s">
        <v>1131</v>
      </c>
      <c r="E991" s="2" t="s">
        <v>1122</v>
      </c>
      <c r="F991" s="138">
        <v>4644.9400000000005</v>
      </c>
      <c r="G991" s="139">
        <v>-35.340000000000003</v>
      </c>
      <c r="H991" s="139"/>
      <c r="I991" s="139"/>
      <c r="J991" s="139"/>
      <c r="K991" s="136">
        <v>4609.6000000000004</v>
      </c>
    </row>
    <row r="992" spans="1:11">
      <c r="A992" s="135"/>
      <c r="B992" s="2" t="s">
        <v>3109</v>
      </c>
      <c r="C992" s="2" t="s">
        <v>3108</v>
      </c>
      <c r="D992" s="2" t="s">
        <v>1131</v>
      </c>
      <c r="E992" s="2" t="s">
        <v>1122</v>
      </c>
      <c r="F992" s="138"/>
      <c r="G992" s="139"/>
      <c r="H992" s="139"/>
      <c r="I992" s="139">
        <v>75642.009999999995</v>
      </c>
      <c r="J992" s="139">
        <v>4389.83</v>
      </c>
      <c r="K992" s="136">
        <v>80031.839999999997</v>
      </c>
    </row>
    <row r="993" spans="1:11">
      <c r="A993" s="135"/>
      <c r="B993" s="2" t="s">
        <v>2580</v>
      </c>
      <c r="C993" s="2" t="s">
        <v>2579</v>
      </c>
      <c r="D993" s="2" t="s">
        <v>1131</v>
      </c>
      <c r="E993" s="2" t="s">
        <v>1122</v>
      </c>
      <c r="F993" s="138"/>
      <c r="G993" s="139">
        <v>221032.59</v>
      </c>
      <c r="H993" s="139">
        <v>1561.29</v>
      </c>
      <c r="I993" s="139">
        <v>1285.9000000000001</v>
      </c>
      <c r="J993" s="139">
        <v>467.6</v>
      </c>
      <c r="K993" s="136">
        <v>224347.38</v>
      </c>
    </row>
    <row r="994" spans="1:11">
      <c r="A994" s="135"/>
      <c r="B994" s="2" t="s">
        <v>2065</v>
      </c>
      <c r="C994" s="2" t="s">
        <v>2064</v>
      </c>
      <c r="D994" s="2" t="s">
        <v>1131</v>
      </c>
      <c r="E994" s="2" t="s">
        <v>1122</v>
      </c>
      <c r="F994" s="138">
        <v>3684.83</v>
      </c>
      <c r="G994" s="139">
        <v>695.47</v>
      </c>
      <c r="H994" s="139">
        <v>2832.5</v>
      </c>
      <c r="I994" s="139">
        <v>2518.2000000000003</v>
      </c>
      <c r="J994" s="139">
        <v>2955.75</v>
      </c>
      <c r="K994" s="136">
        <v>12686.75</v>
      </c>
    </row>
    <row r="995" spans="1:11">
      <c r="A995" s="2" t="s">
        <v>3111</v>
      </c>
      <c r="B995" s="2" t="s">
        <v>3113</v>
      </c>
      <c r="C995" s="2" t="s">
        <v>3112</v>
      </c>
      <c r="D995" s="2" t="s">
        <v>1131</v>
      </c>
      <c r="E995" s="2" t="s">
        <v>1122</v>
      </c>
      <c r="F995" s="138"/>
      <c r="G995" s="139"/>
      <c r="H995" s="139"/>
      <c r="I995" s="139">
        <v>202389.23</v>
      </c>
      <c r="J995" s="139">
        <v>7440.59</v>
      </c>
      <c r="K995" s="136">
        <v>209829.82</v>
      </c>
    </row>
    <row r="996" spans="1:11">
      <c r="A996" s="2" t="s">
        <v>2079</v>
      </c>
      <c r="B996" s="2" t="s">
        <v>2837</v>
      </c>
      <c r="C996" s="2" t="s">
        <v>2836</v>
      </c>
      <c r="D996" s="2" t="s">
        <v>1131</v>
      </c>
      <c r="E996" s="2" t="s">
        <v>1122</v>
      </c>
      <c r="F996" s="138"/>
      <c r="G996" s="139"/>
      <c r="H996" s="139">
        <v>-1079664.96</v>
      </c>
      <c r="I996" s="139"/>
      <c r="J996" s="139"/>
      <c r="K996" s="136">
        <v>-1079664.96</v>
      </c>
    </row>
    <row r="997" spans="1:11">
      <c r="A997" s="135"/>
      <c r="B997" s="2" t="s">
        <v>3118</v>
      </c>
      <c r="C997" s="2" t="s">
        <v>3117</v>
      </c>
      <c r="D997" s="2" t="s">
        <v>1131</v>
      </c>
      <c r="E997" s="2" t="s">
        <v>1122</v>
      </c>
      <c r="F997" s="138"/>
      <c r="G997" s="139"/>
      <c r="H997" s="139"/>
      <c r="I997" s="139">
        <v>265465.94</v>
      </c>
      <c r="J997" s="139">
        <v>5880.7</v>
      </c>
      <c r="K997" s="136">
        <v>271346.64</v>
      </c>
    </row>
    <row r="998" spans="1:11">
      <c r="A998" s="135"/>
      <c r="B998" s="2" t="s">
        <v>3116</v>
      </c>
      <c r="C998" s="2" t="s">
        <v>3115</v>
      </c>
      <c r="D998" s="2" t="s">
        <v>1131</v>
      </c>
      <c r="E998" s="2" t="s">
        <v>1122</v>
      </c>
      <c r="F998" s="138"/>
      <c r="G998" s="139"/>
      <c r="H998" s="139"/>
      <c r="I998" s="139">
        <v>19474.04</v>
      </c>
      <c r="J998" s="139">
        <v>2633.94</v>
      </c>
      <c r="K998" s="136">
        <v>22107.98</v>
      </c>
    </row>
    <row r="999" spans="1:11">
      <c r="A999" s="135"/>
      <c r="B999" s="2" t="s">
        <v>2839</v>
      </c>
      <c r="C999" s="2" t="s">
        <v>2838</v>
      </c>
      <c r="D999" s="2" t="s">
        <v>1131</v>
      </c>
      <c r="E999" s="2" t="s">
        <v>1122</v>
      </c>
      <c r="F999" s="138"/>
      <c r="G999" s="139"/>
      <c r="H999" s="139">
        <v>49950.55</v>
      </c>
      <c r="I999" s="139"/>
      <c r="J999" s="139"/>
      <c r="K999" s="136">
        <v>49950.55</v>
      </c>
    </row>
    <row r="1000" spans="1:11">
      <c r="A1000" s="135"/>
      <c r="B1000" s="2" t="s">
        <v>2081</v>
      </c>
      <c r="C1000" s="2" t="s">
        <v>2080</v>
      </c>
      <c r="D1000" s="2" t="s">
        <v>27</v>
      </c>
      <c r="E1000" s="2" t="s">
        <v>596</v>
      </c>
      <c r="F1000" s="138">
        <v>19810.71</v>
      </c>
      <c r="G1000" s="139">
        <v>11.22</v>
      </c>
      <c r="H1000" s="139">
        <v>4106.0600000000004</v>
      </c>
      <c r="I1000" s="139">
        <v>1981.71</v>
      </c>
      <c r="J1000" s="139">
        <v>467.6</v>
      </c>
      <c r="K1000" s="136">
        <v>26377.3</v>
      </c>
    </row>
    <row r="1001" spans="1:11">
      <c r="A1001" s="135"/>
      <c r="B1001" s="2" t="s">
        <v>2582</v>
      </c>
      <c r="C1001" s="2" t="s">
        <v>2581</v>
      </c>
      <c r="D1001" s="2" t="s">
        <v>27</v>
      </c>
      <c r="E1001" s="2" t="s">
        <v>596</v>
      </c>
      <c r="F1001" s="138"/>
      <c r="G1001" s="139">
        <v>19041.010000000002</v>
      </c>
      <c r="H1001" s="139">
        <v>3408.66</v>
      </c>
      <c r="I1001" s="139">
        <v>1590.89</v>
      </c>
      <c r="J1001" s="139">
        <v>350.7</v>
      </c>
      <c r="K1001" s="136">
        <v>24391.260000000002</v>
      </c>
    </row>
    <row r="1002" spans="1:11">
      <c r="A1002" s="2" t="s">
        <v>2086</v>
      </c>
      <c r="B1002" s="2" t="s">
        <v>2088</v>
      </c>
      <c r="C1002" s="2" t="s">
        <v>2087</v>
      </c>
      <c r="D1002" s="2" t="s">
        <v>1131</v>
      </c>
      <c r="E1002" s="2" t="s">
        <v>1122</v>
      </c>
      <c r="F1002" s="138">
        <v>1112420.9800000002</v>
      </c>
      <c r="G1002" s="139"/>
      <c r="H1002" s="139"/>
      <c r="I1002" s="139"/>
      <c r="J1002" s="139"/>
      <c r="K1002" s="136">
        <v>1112420.9800000002</v>
      </c>
    </row>
    <row r="1003" spans="1:11">
      <c r="A1003" s="2" t="s">
        <v>2106</v>
      </c>
      <c r="B1003" s="2" t="s">
        <v>2108</v>
      </c>
      <c r="C1003" s="2" t="s">
        <v>2107</v>
      </c>
      <c r="D1003" s="2" t="s">
        <v>27</v>
      </c>
      <c r="E1003" s="2" t="s">
        <v>596</v>
      </c>
      <c r="F1003" s="138">
        <v>27371.940000000002</v>
      </c>
      <c r="G1003" s="139">
        <v>8601.7000000000007</v>
      </c>
      <c r="H1003" s="139">
        <v>16807.580000000002</v>
      </c>
      <c r="I1003" s="139">
        <v>15965.67</v>
      </c>
      <c r="J1003" s="139">
        <v>8735.4500000000007</v>
      </c>
      <c r="K1003" s="136">
        <v>77482.34</v>
      </c>
    </row>
    <row r="1004" spans="1:11">
      <c r="A1004" s="2" t="s">
        <v>2117</v>
      </c>
      <c r="B1004" s="2" t="s">
        <v>2843</v>
      </c>
      <c r="C1004" s="2" t="s">
        <v>2842</v>
      </c>
      <c r="D1004" s="2" t="s">
        <v>1131</v>
      </c>
      <c r="E1004" s="2" t="s">
        <v>1122</v>
      </c>
      <c r="F1004" s="138"/>
      <c r="G1004" s="139"/>
      <c r="H1004" s="139">
        <v>57434823.100000001</v>
      </c>
      <c r="I1004" s="139">
        <v>2259777.14</v>
      </c>
      <c r="J1004" s="139">
        <v>2068847.0699999998</v>
      </c>
      <c r="K1004" s="136">
        <v>61763447.310000002</v>
      </c>
    </row>
    <row r="1005" spans="1:11">
      <c r="A1005" s="135"/>
      <c r="B1005" s="2" t="s">
        <v>2848</v>
      </c>
      <c r="C1005" s="2" t="s">
        <v>2847</v>
      </c>
      <c r="D1005" s="2" t="s">
        <v>1131</v>
      </c>
      <c r="E1005" s="2" t="s">
        <v>1122</v>
      </c>
      <c r="F1005" s="138"/>
      <c r="G1005" s="139"/>
      <c r="H1005" s="139">
        <v>27472803.439999998</v>
      </c>
      <c r="I1005" s="139">
        <v>1225698.3900000001</v>
      </c>
      <c r="J1005" s="139">
        <v>98281.74</v>
      </c>
      <c r="K1005" s="136">
        <v>28796783.569999997</v>
      </c>
    </row>
    <row r="1006" spans="1:11">
      <c r="A1006" s="135"/>
      <c r="B1006" s="2" t="s">
        <v>2846</v>
      </c>
      <c r="C1006" s="2" t="s">
        <v>2845</v>
      </c>
      <c r="D1006" s="2" t="s">
        <v>1131</v>
      </c>
      <c r="E1006" s="2" t="s">
        <v>1122</v>
      </c>
      <c r="F1006" s="138"/>
      <c r="G1006" s="139"/>
      <c r="H1006" s="139">
        <v>1079664.96</v>
      </c>
      <c r="I1006" s="139"/>
      <c r="J1006" s="139"/>
      <c r="K1006" s="136">
        <v>1079664.96</v>
      </c>
    </row>
    <row r="1007" spans="1:11">
      <c r="A1007" s="135"/>
      <c r="B1007" s="2" t="s">
        <v>2119</v>
      </c>
      <c r="C1007" s="2" t="s">
        <v>2118</v>
      </c>
      <c r="D1007" s="2" t="s">
        <v>213</v>
      </c>
      <c r="E1007" s="2" t="s">
        <v>1122</v>
      </c>
      <c r="F1007" s="138">
        <v>123106.98</v>
      </c>
      <c r="G1007" s="139">
        <v>-3.63</v>
      </c>
      <c r="H1007" s="139">
        <v>651.11</v>
      </c>
      <c r="I1007" s="139">
        <v>112.28</v>
      </c>
      <c r="J1007" s="139"/>
      <c r="K1007" s="136">
        <v>123866.73999999999</v>
      </c>
    </row>
    <row r="1008" spans="1:11">
      <c r="A1008" s="2" t="s">
        <v>2122</v>
      </c>
      <c r="B1008" s="2" t="s">
        <v>2135</v>
      </c>
      <c r="C1008" s="2" t="s">
        <v>2134</v>
      </c>
      <c r="D1008" s="2" t="s">
        <v>27</v>
      </c>
      <c r="E1008" s="2" t="s">
        <v>28</v>
      </c>
      <c r="F1008" s="138">
        <v>952.26000000000033</v>
      </c>
      <c r="G1008" s="139">
        <v>651.76</v>
      </c>
      <c r="H1008" s="139"/>
      <c r="I1008" s="139"/>
      <c r="J1008" s="139"/>
      <c r="K1008" s="136">
        <v>1604.0200000000004</v>
      </c>
    </row>
    <row r="1009" spans="1:11">
      <c r="A1009" s="135"/>
      <c r="B1009" s="2" t="s">
        <v>2124</v>
      </c>
      <c r="C1009" s="2" t="s">
        <v>2123</v>
      </c>
      <c r="D1009" s="2" t="s">
        <v>27</v>
      </c>
      <c r="E1009" s="2" t="s">
        <v>28</v>
      </c>
      <c r="F1009" s="138">
        <v>92.670000000000016</v>
      </c>
      <c r="G1009" s="139">
        <v>-802.35</v>
      </c>
      <c r="H1009" s="139"/>
      <c r="I1009" s="139"/>
      <c r="J1009" s="139"/>
      <c r="K1009" s="136">
        <v>-709.68000000000006</v>
      </c>
    </row>
    <row r="1010" spans="1:11">
      <c r="A1010" s="135"/>
      <c r="B1010" s="2" t="s">
        <v>3120</v>
      </c>
      <c r="C1010" s="2" t="s">
        <v>3119</v>
      </c>
      <c r="D1010" s="2" t="s">
        <v>27</v>
      </c>
      <c r="E1010" s="2" t="s">
        <v>28</v>
      </c>
      <c r="F1010" s="138"/>
      <c r="G1010" s="139"/>
      <c r="H1010" s="139"/>
      <c r="I1010" s="139">
        <v>221404.99</v>
      </c>
      <c r="J1010" s="139">
        <v>1740.57</v>
      </c>
      <c r="K1010" s="136">
        <v>223145.56</v>
      </c>
    </row>
    <row r="1011" spans="1:11">
      <c r="A1011" s="135"/>
      <c r="B1011" s="2" t="s">
        <v>3307</v>
      </c>
      <c r="C1011" s="2" t="s">
        <v>3306</v>
      </c>
      <c r="D1011" s="2" t="s">
        <v>27</v>
      </c>
      <c r="E1011" s="2" t="s">
        <v>28</v>
      </c>
      <c r="F1011" s="138"/>
      <c r="G1011" s="139"/>
      <c r="H1011" s="139"/>
      <c r="I1011" s="139"/>
      <c r="J1011" s="139">
        <v>176399.37</v>
      </c>
      <c r="K1011" s="136">
        <v>176399.37</v>
      </c>
    </row>
    <row r="1012" spans="1:11">
      <c r="A1012" s="135"/>
      <c r="B1012" s="2" t="s">
        <v>3122</v>
      </c>
      <c r="C1012" s="2" t="s">
        <v>3121</v>
      </c>
      <c r="D1012" s="2" t="s">
        <v>27</v>
      </c>
      <c r="E1012" s="2" t="s">
        <v>53</v>
      </c>
      <c r="F1012" s="138"/>
      <c r="G1012" s="139"/>
      <c r="H1012" s="139"/>
      <c r="I1012" s="139">
        <v>21658.21</v>
      </c>
      <c r="J1012" s="139"/>
      <c r="K1012" s="136">
        <v>21658.21</v>
      </c>
    </row>
    <row r="1013" spans="1:11">
      <c r="A1013" s="135"/>
      <c r="B1013" s="2" t="s">
        <v>2584</v>
      </c>
      <c r="C1013" s="2" t="s">
        <v>2583</v>
      </c>
      <c r="D1013" s="2" t="s">
        <v>27</v>
      </c>
      <c r="E1013" s="2" t="s">
        <v>596</v>
      </c>
      <c r="F1013" s="138"/>
      <c r="G1013" s="139">
        <v>-8845.31</v>
      </c>
      <c r="H1013" s="139"/>
      <c r="I1013" s="139"/>
      <c r="J1013" s="139"/>
      <c r="K1013" s="136">
        <v>-8845.31</v>
      </c>
    </row>
    <row r="1014" spans="1:11">
      <c r="A1014" s="2" t="s">
        <v>2148</v>
      </c>
      <c r="B1014" s="2" t="s">
        <v>2150</v>
      </c>
      <c r="C1014" s="2" t="s">
        <v>2149</v>
      </c>
      <c r="D1014" s="2" t="s">
        <v>1131</v>
      </c>
      <c r="E1014" s="2" t="s">
        <v>1122</v>
      </c>
      <c r="F1014" s="138">
        <v>301866.88</v>
      </c>
      <c r="G1014" s="139">
        <v>444.24</v>
      </c>
      <c r="H1014" s="139">
        <v>982.22</v>
      </c>
      <c r="I1014" s="139">
        <v>925.2</v>
      </c>
      <c r="J1014" s="139">
        <v>681.71</v>
      </c>
      <c r="K1014" s="136">
        <v>304900.25</v>
      </c>
    </row>
    <row r="1015" spans="1:11">
      <c r="A1015" s="2" t="s">
        <v>2153</v>
      </c>
      <c r="B1015" s="2" t="s">
        <v>2155</v>
      </c>
      <c r="C1015" s="2" t="s">
        <v>2154</v>
      </c>
      <c r="D1015" s="2" t="s">
        <v>213</v>
      </c>
      <c r="E1015" s="2" t="s">
        <v>1122</v>
      </c>
      <c r="F1015" s="138">
        <v>1452.83</v>
      </c>
      <c r="G1015" s="139">
        <v>-13.5</v>
      </c>
      <c r="H1015" s="139">
        <v>0</v>
      </c>
      <c r="I1015" s="139"/>
      <c r="J1015" s="139"/>
      <c r="K1015" s="136">
        <v>1439.33</v>
      </c>
    </row>
    <row r="1016" spans="1:11">
      <c r="A1016" s="2" t="s">
        <v>3309</v>
      </c>
      <c r="B1016" s="2" t="s">
        <v>3311</v>
      </c>
      <c r="C1016" s="2" t="s">
        <v>3310</v>
      </c>
      <c r="D1016" s="2" t="s">
        <v>27</v>
      </c>
      <c r="E1016" s="2" t="s">
        <v>596</v>
      </c>
      <c r="F1016" s="138"/>
      <c r="G1016" s="139"/>
      <c r="H1016" s="139"/>
      <c r="I1016" s="139"/>
      <c r="J1016" s="139">
        <v>69228.460000000006</v>
      </c>
      <c r="K1016" s="136">
        <v>69228.460000000006</v>
      </c>
    </row>
    <row r="1017" spans="1:11">
      <c r="A1017" s="2" t="s">
        <v>2158</v>
      </c>
      <c r="B1017" s="2" t="s">
        <v>3314</v>
      </c>
      <c r="C1017" s="2" t="s">
        <v>3313</v>
      </c>
      <c r="D1017" s="2" t="s">
        <v>27</v>
      </c>
      <c r="E1017" s="2" t="s">
        <v>28</v>
      </c>
      <c r="F1017" s="138"/>
      <c r="G1017" s="139"/>
      <c r="H1017" s="139"/>
      <c r="I1017" s="139"/>
      <c r="J1017" s="139">
        <v>78637.33</v>
      </c>
      <c r="K1017" s="136">
        <v>78637.33</v>
      </c>
    </row>
    <row r="1018" spans="1:11">
      <c r="A1018" s="135"/>
      <c r="B1018" s="2" t="s">
        <v>2160</v>
      </c>
      <c r="C1018" s="2" t="s">
        <v>2159</v>
      </c>
      <c r="D1018" s="2" t="s">
        <v>27</v>
      </c>
      <c r="E1018" s="2" t="s">
        <v>596</v>
      </c>
      <c r="F1018" s="138">
        <v>41463.950000000004</v>
      </c>
      <c r="G1018" s="139"/>
      <c r="H1018" s="139"/>
      <c r="I1018" s="139"/>
      <c r="J1018" s="139"/>
      <c r="K1018" s="136">
        <v>41463.950000000004</v>
      </c>
    </row>
    <row r="1019" spans="1:11">
      <c r="A1019" s="2" t="s">
        <v>2163</v>
      </c>
      <c r="B1019" s="2" t="s">
        <v>2165</v>
      </c>
      <c r="C1019" s="2" t="s">
        <v>2164</v>
      </c>
      <c r="D1019" s="2" t="s">
        <v>27</v>
      </c>
      <c r="E1019" s="2" t="s">
        <v>596</v>
      </c>
      <c r="F1019" s="138">
        <v>32766.82</v>
      </c>
      <c r="G1019" s="139"/>
      <c r="H1019" s="139"/>
      <c r="I1019" s="139"/>
      <c r="J1019" s="139"/>
      <c r="K1019" s="136">
        <v>32766.82</v>
      </c>
    </row>
    <row r="1020" spans="1:11">
      <c r="A1020" s="2" t="s">
        <v>2588</v>
      </c>
      <c r="B1020" s="2" t="s">
        <v>2590</v>
      </c>
      <c r="C1020" s="2" t="s">
        <v>2589</v>
      </c>
      <c r="D1020" s="2" t="s">
        <v>27</v>
      </c>
      <c r="E1020" s="2" t="s">
        <v>596</v>
      </c>
      <c r="F1020" s="138"/>
      <c r="G1020" s="139">
        <v>4573.75</v>
      </c>
      <c r="H1020" s="139"/>
      <c r="I1020" s="139"/>
      <c r="J1020" s="139"/>
      <c r="K1020" s="136">
        <v>4573.75</v>
      </c>
    </row>
    <row r="1021" spans="1:11">
      <c r="A1021" s="2" t="s">
        <v>2169</v>
      </c>
      <c r="B1021" s="2" t="s">
        <v>2171</v>
      </c>
      <c r="C1021" s="2" t="s">
        <v>2170</v>
      </c>
      <c r="D1021" s="2" t="s">
        <v>27</v>
      </c>
      <c r="E1021" s="2" t="s">
        <v>596</v>
      </c>
      <c r="F1021" s="138">
        <v>34220.730000000003</v>
      </c>
      <c r="G1021" s="139">
        <v>1369.48</v>
      </c>
      <c r="H1021" s="139"/>
      <c r="I1021" s="139"/>
      <c r="J1021" s="139"/>
      <c r="K1021" s="136">
        <v>35590.210000000006</v>
      </c>
    </row>
    <row r="1022" spans="1:11">
      <c r="A1022" s="135"/>
      <c r="B1022" s="2" t="s">
        <v>2175</v>
      </c>
      <c r="C1022" s="2" t="s">
        <v>2174</v>
      </c>
      <c r="D1022" s="2" t="s">
        <v>27</v>
      </c>
      <c r="E1022" s="2" t="s">
        <v>596</v>
      </c>
      <c r="F1022" s="138">
        <v>29543.73</v>
      </c>
      <c r="G1022" s="139">
        <v>392.41</v>
      </c>
      <c r="H1022" s="139">
        <v>336.76</v>
      </c>
      <c r="I1022" s="139"/>
      <c r="J1022" s="139"/>
      <c r="K1022" s="136">
        <v>30272.899999999998</v>
      </c>
    </row>
    <row r="1023" spans="1:11">
      <c r="A1023" s="135"/>
      <c r="B1023" s="2" t="s">
        <v>2178</v>
      </c>
      <c r="C1023" s="2" t="s">
        <v>2177</v>
      </c>
      <c r="D1023" s="2" t="s">
        <v>27</v>
      </c>
      <c r="E1023" s="2" t="s">
        <v>596</v>
      </c>
      <c r="F1023" s="138">
        <v>29334.9</v>
      </c>
      <c r="G1023" s="139">
        <v>392.41</v>
      </c>
      <c r="H1023" s="139">
        <v>1469.77</v>
      </c>
      <c r="I1023" s="139"/>
      <c r="J1023" s="139"/>
      <c r="K1023" s="136">
        <v>31197.08</v>
      </c>
    </row>
    <row r="1024" spans="1:11">
      <c r="A1024" s="135"/>
      <c r="B1024" s="2" t="s">
        <v>2180</v>
      </c>
      <c r="C1024" s="2" t="s">
        <v>2179</v>
      </c>
      <c r="D1024" s="2" t="s">
        <v>27</v>
      </c>
      <c r="E1024" s="2" t="s">
        <v>596</v>
      </c>
      <c r="F1024" s="138">
        <v>30048.02</v>
      </c>
      <c r="G1024" s="139">
        <v>354.74</v>
      </c>
      <c r="H1024" s="139">
        <v>336.76</v>
      </c>
      <c r="I1024" s="139"/>
      <c r="J1024" s="139"/>
      <c r="K1024" s="136">
        <v>30739.52</v>
      </c>
    </row>
    <row r="1025" spans="1:11">
      <c r="A1025" s="135"/>
      <c r="B1025" s="2" t="s">
        <v>2185</v>
      </c>
      <c r="C1025" s="2" t="s">
        <v>2184</v>
      </c>
      <c r="D1025" s="2" t="s">
        <v>27</v>
      </c>
      <c r="E1025" s="2" t="s">
        <v>596</v>
      </c>
      <c r="F1025" s="138">
        <v>0</v>
      </c>
      <c r="G1025" s="139"/>
      <c r="H1025" s="139"/>
      <c r="I1025" s="139"/>
      <c r="J1025" s="139"/>
      <c r="K1025" s="136">
        <v>0</v>
      </c>
    </row>
    <row r="1026" spans="1:11">
      <c r="A1026" s="135"/>
      <c r="B1026" s="2" t="s">
        <v>2201</v>
      </c>
      <c r="C1026" s="2" t="s">
        <v>2200</v>
      </c>
      <c r="D1026" s="2" t="s">
        <v>27</v>
      </c>
      <c r="E1026" s="2" t="s">
        <v>596</v>
      </c>
      <c r="F1026" s="138">
        <v>4405104.2300000004</v>
      </c>
      <c r="G1026" s="139">
        <v>3433.7400000000002</v>
      </c>
      <c r="H1026" s="139"/>
      <c r="I1026" s="139"/>
      <c r="J1026" s="139"/>
      <c r="K1026" s="136">
        <v>4408537.9700000007</v>
      </c>
    </row>
    <row r="1027" spans="1:11">
      <c r="A1027" s="135"/>
      <c r="B1027" s="2" t="s">
        <v>2211</v>
      </c>
      <c r="C1027" s="2" t="s">
        <v>2210</v>
      </c>
      <c r="D1027" s="2" t="s">
        <v>27</v>
      </c>
      <c r="E1027" s="2" t="s">
        <v>596</v>
      </c>
      <c r="F1027" s="138">
        <v>390987.38</v>
      </c>
      <c r="G1027" s="139"/>
      <c r="H1027" s="139"/>
      <c r="I1027" s="139"/>
      <c r="J1027" s="139"/>
      <c r="K1027" s="136">
        <v>390987.38</v>
      </c>
    </row>
    <row r="1028" spans="1:11">
      <c r="A1028" s="135"/>
      <c r="B1028" s="2" t="s">
        <v>2209</v>
      </c>
      <c r="C1028" s="2" t="s">
        <v>2208</v>
      </c>
      <c r="D1028" s="2" t="s">
        <v>27</v>
      </c>
      <c r="E1028" s="2" t="s">
        <v>596</v>
      </c>
      <c r="F1028" s="138">
        <v>152607.74</v>
      </c>
      <c r="G1028" s="139">
        <v>2817.36</v>
      </c>
      <c r="H1028" s="139">
        <v>1534.1100000000001</v>
      </c>
      <c r="I1028" s="139">
        <v>397.22</v>
      </c>
      <c r="J1028" s="139"/>
      <c r="K1028" s="136">
        <v>157356.42999999996</v>
      </c>
    </row>
    <row r="1029" spans="1:11">
      <c r="A1029" s="135"/>
      <c r="B1029" s="2" t="s">
        <v>2194</v>
      </c>
      <c r="C1029" s="2" t="s">
        <v>2193</v>
      </c>
      <c r="D1029" s="2" t="s">
        <v>27</v>
      </c>
      <c r="E1029" s="2" t="s">
        <v>596</v>
      </c>
      <c r="F1029" s="138">
        <v>0</v>
      </c>
      <c r="G1029" s="139"/>
      <c r="H1029" s="139"/>
      <c r="I1029" s="139"/>
      <c r="J1029" s="139"/>
      <c r="K1029" s="136">
        <v>0</v>
      </c>
    </row>
    <row r="1030" spans="1:11">
      <c r="A1030" s="135"/>
      <c r="B1030" s="2" t="s">
        <v>2191</v>
      </c>
      <c r="C1030" s="2" t="s">
        <v>2190</v>
      </c>
      <c r="D1030" s="2" t="s">
        <v>27</v>
      </c>
      <c r="E1030" s="2" t="s">
        <v>596</v>
      </c>
      <c r="F1030" s="138">
        <v>3009771.56</v>
      </c>
      <c r="G1030" s="139"/>
      <c r="H1030" s="139"/>
      <c r="I1030" s="139">
        <v>319.09000000000003</v>
      </c>
      <c r="J1030" s="139"/>
      <c r="K1030" s="136">
        <v>3010090.65</v>
      </c>
    </row>
    <row r="1031" spans="1:11">
      <c r="A1031" s="135"/>
      <c r="B1031" s="2" t="s">
        <v>3317</v>
      </c>
      <c r="C1031" s="2" t="s">
        <v>3316</v>
      </c>
      <c r="D1031" s="2" t="s">
        <v>27</v>
      </c>
      <c r="E1031" s="2" t="s">
        <v>596</v>
      </c>
      <c r="F1031" s="138"/>
      <c r="G1031" s="139"/>
      <c r="H1031" s="139"/>
      <c r="I1031" s="139"/>
      <c r="J1031" s="139">
        <v>69310.28</v>
      </c>
      <c r="K1031" s="136">
        <v>69310.28</v>
      </c>
    </row>
    <row r="1032" spans="1:11">
      <c r="A1032" s="135"/>
      <c r="B1032" s="2" t="s">
        <v>3320</v>
      </c>
      <c r="C1032" s="2" t="s">
        <v>3319</v>
      </c>
      <c r="D1032" s="2" t="s">
        <v>27</v>
      </c>
      <c r="E1032" s="2" t="s">
        <v>596</v>
      </c>
      <c r="F1032" s="138"/>
      <c r="G1032" s="139"/>
      <c r="H1032" s="139"/>
      <c r="I1032" s="139"/>
      <c r="J1032" s="139">
        <v>30922.62</v>
      </c>
      <c r="K1032" s="136">
        <v>30922.62</v>
      </c>
    </row>
    <row r="1033" spans="1:11">
      <c r="A1033" s="135"/>
      <c r="B1033" s="2" t="s">
        <v>2203</v>
      </c>
      <c r="C1033" s="2" t="s">
        <v>2202</v>
      </c>
      <c r="D1033" s="2" t="s">
        <v>27</v>
      </c>
      <c r="E1033" s="2" t="s">
        <v>596</v>
      </c>
      <c r="F1033" s="138">
        <v>42684.76</v>
      </c>
      <c r="G1033" s="139"/>
      <c r="H1033" s="139"/>
      <c r="I1033" s="139"/>
      <c r="J1033" s="139"/>
      <c r="K1033" s="136">
        <v>42684.76</v>
      </c>
    </row>
    <row r="1034" spans="1:11">
      <c r="A1034" s="135"/>
      <c r="B1034" s="2" t="s">
        <v>2207</v>
      </c>
      <c r="C1034" s="2" t="s">
        <v>2206</v>
      </c>
      <c r="D1034" s="2" t="s">
        <v>27</v>
      </c>
      <c r="E1034" s="2" t="s">
        <v>596</v>
      </c>
      <c r="F1034" s="138">
        <v>15089.33</v>
      </c>
      <c r="G1034" s="139"/>
      <c r="H1034" s="139"/>
      <c r="I1034" s="139"/>
      <c r="J1034" s="139"/>
      <c r="K1034" s="136">
        <v>15089.33</v>
      </c>
    </row>
    <row r="1035" spans="1:11">
      <c r="A1035" s="135"/>
      <c r="B1035" s="2" t="s">
        <v>3324</v>
      </c>
      <c r="C1035" s="2" t="s">
        <v>3323</v>
      </c>
      <c r="D1035" s="2" t="s">
        <v>27</v>
      </c>
      <c r="E1035" s="2" t="s">
        <v>596</v>
      </c>
      <c r="F1035" s="138"/>
      <c r="G1035" s="139"/>
      <c r="H1035" s="139"/>
      <c r="I1035" s="139"/>
      <c r="J1035" s="139">
        <v>6913.1</v>
      </c>
      <c r="K1035" s="136">
        <v>6913.1</v>
      </c>
    </row>
    <row r="1036" spans="1:11">
      <c r="A1036" s="135"/>
      <c r="B1036" s="2" t="s">
        <v>3125</v>
      </c>
      <c r="C1036" s="2" t="s">
        <v>3124</v>
      </c>
      <c r="D1036" s="2" t="s">
        <v>27</v>
      </c>
      <c r="E1036" s="2" t="s">
        <v>596</v>
      </c>
      <c r="F1036" s="138"/>
      <c r="G1036" s="139"/>
      <c r="H1036" s="139"/>
      <c r="I1036" s="139">
        <v>70262.5</v>
      </c>
      <c r="J1036" s="139"/>
      <c r="K1036" s="136">
        <v>70262.5</v>
      </c>
    </row>
    <row r="1037" spans="1:11">
      <c r="A1037" s="135"/>
      <c r="B1037" s="2" t="s">
        <v>2183</v>
      </c>
      <c r="C1037" s="2" t="s">
        <v>2182</v>
      </c>
      <c r="D1037" s="2" t="s">
        <v>27</v>
      </c>
      <c r="E1037" s="2" t="s">
        <v>596</v>
      </c>
      <c r="F1037" s="138">
        <v>31946.010000000002</v>
      </c>
      <c r="G1037" s="139"/>
      <c r="H1037" s="139"/>
      <c r="I1037" s="139">
        <v>448.09000000000003</v>
      </c>
      <c r="J1037" s="139"/>
      <c r="K1037" s="136">
        <v>32394.100000000002</v>
      </c>
    </row>
    <row r="1038" spans="1:11">
      <c r="A1038" s="135"/>
      <c r="B1038" s="2" t="s">
        <v>2198</v>
      </c>
      <c r="C1038" s="2" t="s">
        <v>2197</v>
      </c>
      <c r="D1038" s="2" t="s">
        <v>27</v>
      </c>
      <c r="E1038" s="2" t="s">
        <v>596</v>
      </c>
      <c r="F1038" s="138">
        <v>50973.3</v>
      </c>
      <c r="G1038" s="139"/>
      <c r="H1038" s="139"/>
      <c r="I1038" s="139"/>
      <c r="J1038" s="139"/>
      <c r="K1038" s="136">
        <v>50973.3</v>
      </c>
    </row>
    <row r="1039" spans="1:11">
      <c r="A1039" s="135"/>
      <c r="B1039" s="2" t="s">
        <v>2187</v>
      </c>
      <c r="C1039" s="2" t="s">
        <v>2186</v>
      </c>
      <c r="D1039" s="2" t="s">
        <v>27</v>
      </c>
      <c r="E1039" s="2" t="s">
        <v>596</v>
      </c>
      <c r="F1039" s="138">
        <v>7595.64</v>
      </c>
      <c r="G1039" s="139"/>
      <c r="H1039" s="139"/>
      <c r="I1039" s="139"/>
      <c r="J1039" s="139"/>
      <c r="K1039" s="136">
        <v>7595.64</v>
      </c>
    </row>
    <row r="1040" spans="1:11">
      <c r="A1040" s="2" t="s">
        <v>2213</v>
      </c>
      <c r="B1040" s="2" t="s">
        <v>3128</v>
      </c>
      <c r="C1040" s="2" t="s">
        <v>3127</v>
      </c>
      <c r="D1040" s="2" t="s">
        <v>27</v>
      </c>
      <c r="E1040" s="2" t="s">
        <v>596</v>
      </c>
      <c r="F1040" s="138"/>
      <c r="G1040" s="139"/>
      <c r="H1040" s="139"/>
      <c r="I1040" s="139">
        <v>0</v>
      </c>
      <c r="J1040" s="139"/>
      <c r="K1040" s="136">
        <v>0</v>
      </c>
    </row>
    <row r="1041" spans="1:11">
      <c r="A1041" s="135"/>
      <c r="B1041" s="2" t="s">
        <v>2225</v>
      </c>
      <c r="C1041" s="2" t="s">
        <v>2224</v>
      </c>
      <c r="D1041" s="2" t="s">
        <v>27</v>
      </c>
      <c r="E1041" s="2" t="s">
        <v>596</v>
      </c>
      <c r="F1041" s="138">
        <v>29427.31</v>
      </c>
      <c r="G1041" s="139"/>
      <c r="H1041" s="139"/>
      <c r="I1041" s="139"/>
      <c r="J1041" s="139"/>
      <c r="K1041" s="136">
        <v>29427.31</v>
      </c>
    </row>
    <row r="1042" spans="1:11">
      <c r="A1042" s="135"/>
      <c r="B1042" s="2" t="s">
        <v>2231</v>
      </c>
      <c r="C1042" s="2" t="s">
        <v>2230</v>
      </c>
      <c r="D1042" s="2" t="s">
        <v>27</v>
      </c>
      <c r="E1042" s="2" t="s">
        <v>596</v>
      </c>
      <c r="F1042" s="138">
        <v>33137.1</v>
      </c>
      <c r="G1042" s="139"/>
      <c r="H1042" s="139"/>
      <c r="I1042" s="139"/>
      <c r="J1042" s="139"/>
      <c r="K1042" s="136">
        <v>33137.1</v>
      </c>
    </row>
    <row r="1043" spans="1:11">
      <c r="A1043" s="135"/>
      <c r="B1043" s="2" t="s">
        <v>2229</v>
      </c>
      <c r="C1043" s="2" t="s">
        <v>2228</v>
      </c>
      <c r="D1043" s="2" t="s">
        <v>27</v>
      </c>
      <c r="E1043" s="2" t="s">
        <v>596</v>
      </c>
      <c r="F1043" s="138">
        <v>446974.58</v>
      </c>
      <c r="G1043" s="139">
        <v>473.8</v>
      </c>
      <c r="H1043" s="139">
        <v>275.60000000000002</v>
      </c>
      <c r="I1043" s="139">
        <v>142.26</v>
      </c>
      <c r="J1043" s="139">
        <v>177.15</v>
      </c>
      <c r="K1043" s="136">
        <v>448043.39</v>
      </c>
    </row>
    <row r="1044" spans="1:11">
      <c r="A1044" s="135"/>
      <c r="B1044" s="2" t="s">
        <v>2222</v>
      </c>
      <c r="C1044" s="2" t="s">
        <v>2221</v>
      </c>
      <c r="D1044" s="2" t="s">
        <v>27</v>
      </c>
      <c r="E1044" s="2" t="s">
        <v>596</v>
      </c>
      <c r="F1044" s="138">
        <v>93512.21</v>
      </c>
      <c r="G1044" s="139"/>
      <c r="H1044" s="139"/>
      <c r="I1044" s="139"/>
      <c r="J1044" s="139"/>
      <c r="K1044" s="136">
        <v>93512.21</v>
      </c>
    </row>
    <row r="1045" spans="1:11">
      <c r="A1045" s="135"/>
      <c r="B1045" s="2" t="s">
        <v>2593</v>
      </c>
      <c r="C1045" s="2" t="s">
        <v>2592</v>
      </c>
      <c r="D1045" s="2" t="s">
        <v>27</v>
      </c>
      <c r="E1045" s="2" t="s">
        <v>596</v>
      </c>
      <c r="F1045" s="138"/>
      <c r="G1045" s="139">
        <v>72509.119999999995</v>
      </c>
      <c r="H1045" s="139"/>
      <c r="I1045" s="139"/>
      <c r="J1045" s="139"/>
      <c r="K1045" s="136">
        <v>72509.119999999995</v>
      </c>
    </row>
    <row r="1046" spans="1:11">
      <c r="A1046" s="135"/>
      <c r="B1046" s="2" t="s">
        <v>2215</v>
      </c>
      <c r="C1046" s="2" t="s">
        <v>2214</v>
      </c>
      <c r="D1046" s="2" t="s">
        <v>27</v>
      </c>
      <c r="E1046" s="2" t="s">
        <v>596</v>
      </c>
      <c r="F1046" s="138">
        <v>8235.92</v>
      </c>
      <c r="G1046" s="139">
        <v>50.24</v>
      </c>
      <c r="H1046" s="139">
        <v>50.24</v>
      </c>
      <c r="I1046" s="139">
        <v>50.24</v>
      </c>
      <c r="J1046" s="139">
        <v>50.24</v>
      </c>
      <c r="K1046" s="136">
        <v>8436.8799999999992</v>
      </c>
    </row>
    <row r="1047" spans="1:11">
      <c r="A1047" s="135"/>
      <c r="B1047" s="2" t="s">
        <v>2220</v>
      </c>
      <c r="C1047" s="2" t="s">
        <v>2219</v>
      </c>
      <c r="D1047" s="2" t="s">
        <v>27</v>
      </c>
      <c r="E1047" s="2" t="s">
        <v>596</v>
      </c>
      <c r="F1047" s="138">
        <v>24160.7</v>
      </c>
      <c r="G1047" s="139">
        <v>147.38</v>
      </c>
      <c r="H1047" s="139">
        <v>147.38</v>
      </c>
      <c r="I1047" s="139">
        <v>147.38</v>
      </c>
      <c r="J1047" s="139">
        <v>147.38</v>
      </c>
      <c r="K1047" s="136">
        <v>24750.220000000005</v>
      </c>
    </row>
    <row r="1048" spans="1:11">
      <c r="A1048" s="2" t="s">
        <v>2233</v>
      </c>
      <c r="B1048" s="2" t="s">
        <v>2283</v>
      </c>
      <c r="C1048" s="2" t="s">
        <v>2282</v>
      </c>
      <c r="D1048" s="2" t="s">
        <v>27</v>
      </c>
      <c r="E1048" s="2" t="s">
        <v>596</v>
      </c>
      <c r="F1048" s="138">
        <v>0</v>
      </c>
      <c r="G1048" s="139"/>
      <c r="H1048" s="139"/>
      <c r="I1048" s="139"/>
      <c r="J1048" s="139"/>
      <c r="K1048" s="136">
        <v>0</v>
      </c>
    </row>
    <row r="1049" spans="1:11">
      <c r="A1049" s="135"/>
      <c r="B1049" s="2" t="s">
        <v>2281</v>
      </c>
      <c r="C1049" s="2" t="s">
        <v>2280</v>
      </c>
      <c r="D1049" s="2" t="s">
        <v>27</v>
      </c>
      <c r="E1049" s="2" t="s">
        <v>596</v>
      </c>
      <c r="F1049" s="138">
        <v>0</v>
      </c>
      <c r="G1049" s="139"/>
      <c r="H1049" s="139"/>
      <c r="I1049" s="139"/>
      <c r="J1049" s="139"/>
      <c r="K1049" s="136">
        <v>0</v>
      </c>
    </row>
    <row r="1050" spans="1:11">
      <c r="A1050" s="135"/>
      <c r="B1050" s="2" t="s">
        <v>3172</v>
      </c>
      <c r="C1050" s="2" t="s">
        <v>3171</v>
      </c>
      <c r="D1050" s="2" t="s">
        <v>27</v>
      </c>
      <c r="E1050" s="2" t="s">
        <v>596</v>
      </c>
      <c r="F1050" s="138"/>
      <c r="G1050" s="139"/>
      <c r="H1050" s="139"/>
      <c r="I1050" s="139">
        <v>0</v>
      </c>
      <c r="J1050" s="139"/>
      <c r="K1050" s="136">
        <v>0</v>
      </c>
    </row>
    <row r="1051" spans="1:11">
      <c r="A1051" s="135"/>
      <c r="B1051" s="2" t="s">
        <v>2279</v>
      </c>
      <c r="C1051" s="2" t="s">
        <v>2278</v>
      </c>
      <c r="D1051" s="2" t="s">
        <v>27</v>
      </c>
      <c r="E1051" s="2" t="s">
        <v>596</v>
      </c>
      <c r="F1051" s="138">
        <v>0</v>
      </c>
      <c r="G1051" s="139"/>
      <c r="H1051" s="139"/>
      <c r="I1051" s="139"/>
      <c r="J1051" s="139"/>
      <c r="K1051" s="136">
        <v>0</v>
      </c>
    </row>
    <row r="1052" spans="1:11">
      <c r="A1052" s="135"/>
      <c r="B1052" s="2" t="s">
        <v>3139</v>
      </c>
      <c r="C1052" s="2" t="s">
        <v>3138</v>
      </c>
      <c r="D1052" s="2" t="s">
        <v>27</v>
      </c>
      <c r="E1052" s="2" t="s">
        <v>596</v>
      </c>
      <c r="F1052" s="138"/>
      <c r="G1052" s="139"/>
      <c r="H1052" s="139"/>
      <c r="I1052" s="139">
        <v>0</v>
      </c>
      <c r="J1052" s="139"/>
      <c r="K1052" s="136">
        <v>0</v>
      </c>
    </row>
    <row r="1053" spans="1:11">
      <c r="A1053" s="135"/>
      <c r="B1053" s="2" t="s">
        <v>3141</v>
      </c>
      <c r="C1053" s="2" t="s">
        <v>3140</v>
      </c>
      <c r="D1053" s="2" t="s">
        <v>27</v>
      </c>
      <c r="E1053" s="2" t="s">
        <v>596</v>
      </c>
      <c r="F1053" s="138"/>
      <c r="G1053" s="139"/>
      <c r="H1053" s="139"/>
      <c r="I1053" s="139">
        <v>107470.3</v>
      </c>
      <c r="J1053" s="139"/>
      <c r="K1053" s="136">
        <v>107470.3</v>
      </c>
    </row>
    <row r="1054" spans="1:11">
      <c r="A1054" s="135"/>
      <c r="B1054" s="2" t="s">
        <v>2597</v>
      </c>
      <c r="C1054" s="2" t="s">
        <v>2596</v>
      </c>
      <c r="D1054" s="2" t="s">
        <v>27</v>
      </c>
      <c r="E1054" s="2" t="s">
        <v>596</v>
      </c>
      <c r="F1054" s="138"/>
      <c r="G1054" s="139">
        <v>65570.210000000006</v>
      </c>
      <c r="H1054" s="139"/>
      <c r="I1054" s="139"/>
      <c r="J1054" s="139"/>
      <c r="K1054" s="136">
        <v>65570.210000000006</v>
      </c>
    </row>
    <row r="1055" spans="1:11">
      <c r="A1055" s="135"/>
      <c r="B1055" s="2" t="s">
        <v>2242</v>
      </c>
      <c r="C1055" s="2" t="s">
        <v>2241</v>
      </c>
      <c r="D1055" s="2" t="s">
        <v>27</v>
      </c>
      <c r="E1055" s="2" t="s">
        <v>596</v>
      </c>
      <c r="F1055" s="138">
        <v>65395.4</v>
      </c>
      <c r="G1055" s="139"/>
      <c r="H1055" s="139"/>
      <c r="I1055" s="139"/>
      <c r="J1055" s="139"/>
      <c r="K1055" s="136">
        <v>65395.4</v>
      </c>
    </row>
    <row r="1056" spans="1:11">
      <c r="A1056" s="135"/>
      <c r="B1056" s="2" t="s">
        <v>2244</v>
      </c>
      <c r="C1056" s="2" t="s">
        <v>2243</v>
      </c>
      <c r="D1056" s="2" t="s">
        <v>27</v>
      </c>
      <c r="E1056" s="2" t="s">
        <v>596</v>
      </c>
      <c r="F1056" s="138">
        <v>69597.440000000002</v>
      </c>
      <c r="G1056" s="139">
        <v>-3879.61</v>
      </c>
      <c r="H1056" s="139"/>
      <c r="I1056" s="139"/>
      <c r="J1056" s="139"/>
      <c r="K1056" s="136">
        <v>65717.83</v>
      </c>
    </row>
    <row r="1057" spans="1:11">
      <c r="A1057" s="135"/>
      <c r="B1057" s="2" t="s">
        <v>3143</v>
      </c>
      <c r="C1057" s="2" t="s">
        <v>3142</v>
      </c>
      <c r="D1057" s="2" t="s">
        <v>27</v>
      </c>
      <c r="E1057" s="2" t="s">
        <v>596</v>
      </c>
      <c r="F1057" s="138"/>
      <c r="G1057" s="139"/>
      <c r="H1057" s="139"/>
      <c r="I1057" s="139">
        <v>108839.85</v>
      </c>
      <c r="J1057" s="139"/>
      <c r="K1057" s="136">
        <v>108839.85</v>
      </c>
    </row>
    <row r="1058" spans="1:11">
      <c r="A1058" s="135"/>
      <c r="B1058" s="2" t="s">
        <v>2852</v>
      </c>
      <c r="C1058" s="2" t="s">
        <v>2851</v>
      </c>
      <c r="D1058" s="2" t="s">
        <v>27</v>
      </c>
      <c r="E1058" s="2" t="s">
        <v>596</v>
      </c>
      <c r="F1058" s="138"/>
      <c r="G1058" s="139"/>
      <c r="H1058" s="139">
        <v>61086.950000000004</v>
      </c>
      <c r="I1058" s="139"/>
      <c r="J1058" s="139"/>
      <c r="K1058" s="136">
        <v>61086.950000000004</v>
      </c>
    </row>
    <row r="1059" spans="1:11">
      <c r="A1059" s="135"/>
      <c r="B1059" s="2" t="s">
        <v>3332</v>
      </c>
      <c r="C1059" s="2" t="s">
        <v>3331</v>
      </c>
      <c r="D1059" s="2" t="s">
        <v>27</v>
      </c>
      <c r="E1059" s="2" t="s">
        <v>596</v>
      </c>
      <c r="F1059" s="138"/>
      <c r="G1059" s="139"/>
      <c r="H1059" s="139"/>
      <c r="I1059" s="139"/>
      <c r="J1059" s="139">
        <v>55754.57</v>
      </c>
      <c r="K1059" s="136">
        <v>55754.57</v>
      </c>
    </row>
    <row r="1060" spans="1:11">
      <c r="A1060" s="135"/>
      <c r="B1060" s="2" t="s">
        <v>2595</v>
      </c>
      <c r="C1060" s="2" t="s">
        <v>2594</v>
      </c>
      <c r="D1060" s="2" t="s">
        <v>27</v>
      </c>
      <c r="E1060" s="2" t="s">
        <v>596</v>
      </c>
      <c r="F1060" s="138"/>
      <c r="G1060" s="139">
        <v>30737.98</v>
      </c>
      <c r="H1060" s="139">
        <v>212.04</v>
      </c>
      <c r="I1060" s="139"/>
      <c r="J1060" s="139"/>
      <c r="K1060" s="136">
        <v>30950.02</v>
      </c>
    </row>
    <row r="1061" spans="1:11">
      <c r="A1061" s="135"/>
      <c r="B1061" s="2" t="s">
        <v>2285</v>
      </c>
      <c r="C1061" s="2" t="s">
        <v>2284</v>
      </c>
      <c r="D1061" s="2" t="s">
        <v>213</v>
      </c>
      <c r="E1061" s="2" t="s">
        <v>53</v>
      </c>
      <c r="F1061" s="138">
        <v>76681.25</v>
      </c>
      <c r="G1061" s="139"/>
      <c r="H1061" s="139"/>
      <c r="I1061" s="139"/>
      <c r="J1061" s="139"/>
      <c r="K1061" s="136">
        <v>76681.25</v>
      </c>
    </row>
    <row r="1062" spans="1:11">
      <c r="A1062" s="135"/>
      <c r="B1062" s="2" t="s">
        <v>3166</v>
      </c>
      <c r="C1062" s="2" t="s">
        <v>3165</v>
      </c>
      <c r="D1062" s="2" t="s">
        <v>213</v>
      </c>
      <c r="E1062" s="2" t="s">
        <v>53</v>
      </c>
      <c r="F1062" s="138"/>
      <c r="G1062" s="139"/>
      <c r="H1062" s="139"/>
      <c r="I1062" s="139">
        <v>47465.57</v>
      </c>
      <c r="J1062" s="139"/>
      <c r="K1062" s="136">
        <v>47465.57</v>
      </c>
    </row>
    <row r="1063" spans="1:11">
      <c r="A1063" s="135"/>
      <c r="B1063" s="2" t="s">
        <v>3164</v>
      </c>
      <c r="C1063" s="2" t="s">
        <v>3163</v>
      </c>
      <c r="D1063" s="2" t="s">
        <v>213</v>
      </c>
      <c r="E1063" s="2" t="s">
        <v>53</v>
      </c>
      <c r="F1063" s="138"/>
      <c r="G1063" s="139"/>
      <c r="H1063" s="139"/>
      <c r="I1063" s="139">
        <v>39669.26</v>
      </c>
      <c r="J1063" s="139"/>
      <c r="K1063" s="136">
        <v>39669.26</v>
      </c>
    </row>
    <row r="1064" spans="1:11">
      <c r="A1064" s="135"/>
      <c r="B1064" s="2" t="s">
        <v>3162</v>
      </c>
      <c r="C1064" s="2" t="s">
        <v>3161</v>
      </c>
      <c r="D1064" s="2" t="s">
        <v>213</v>
      </c>
      <c r="E1064" s="2" t="s">
        <v>53</v>
      </c>
      <c r="F1064" s="138"/>
      <c r="G1064" s="139"/>
      <c r="H1064" s="139"/>
      <c r="I1064" s="139">
        <v>37547.5</v>
      </c>
      <c r="J1064" s="139"/>
      <c r="K1064" s="136">
        <v>37547.5</v>
      </c>
    </row>
    <row r="1065" spans="1:11">
      <c r="A1065" s="135"/>
      <c r="B1065" s="2" t="s">
        <v>2858</v>
      </c>
      <c r="C1065" s="2" t="s">
        <v>2857</v>
      </c>
      <c r="D1065" s="2" t="s">
        <v>213</v>
      </c>
      <c r="E1065" s="2" t="s">
        <v>53</v>
      </c>
      <c r="F1065" s="138"/>
      <c r="G1065" s="139"/>
      <c r="H1065" s="139">
        <v>33195.75</v>
      </c>
      <c r="I1065" s="139">
        <v>2842.03</v>
      </c>
      <c r="J1065" s="139"/>
      <c r="K1065" s="136">
        <v>36037.78</v>
      </c>
    </row>
    <row r="1066" spans="1:11">
      <c r="A1066" s="135"/>
      <c r="B1066" s="2" t="s">
        <v>2249</v>
      </c>
      <c r="C1066" s="2" t="s">
        <v>2248</v>
      </c>
      <c r="D1066" s="2" t="s">
        <v>27</v>
      </c>
      <c r="E1066" s="2" t="s">
        <v>53</v>
      </c>
      <c r="F1066" s="138">
        <v>148944.13</v>
      </c>
      <c r="G1066" s="139"/>
      <c r="H1066" s="139"/>
      <c r="I1066" s="139"/>
      <c r="J1066" s="139">
        <v>2756.21</v>
      </c>
      <c r="K1066" s="136">
        <v>151700.34</v>
      </c>
    </row>
    <row r="1067" spans="1:11">
      <c r="A1067" s="135"/>
      <c r="B1067" s="2" t="s">
        <v>3154</v>
      </c>
      <c r="C1067" s="2" t="s">
        <v>3153</v>
      </c>
      <c r="D1067" s="2" t="s">
        <v>27</v>
      </c>
      <c r="E1067" s="2" t="s">
        <v>53</v>
      </c>
      <c r="F1067" s="138"/>
      <c r="G1067" s="139"/>
      <c r="H1067" s="139"/>
      <c r="I1067" s="139">
        <v>0</v>
      </c>
      <c r="J1067" s="139"/>
      <c r="K1067" s="136">
        <v>0</v>
      </c>
    </row>
    <row r="1068" spans="1:11">
      <c r="A1068" s="135"/>
      <c r="B1068" s="2" t="s">
        <v>2271</v>
      </c>
      <c r="C1068" s="2" t="s">
        <v>2270</v>
      </c>
      <c r="D1068" s="2" t="s">
        <v>27</v>
      </c>
      <c r="E1068" s="2" t="s">
        <v>53</v>
      </c>
      <c r="F1068" s="138">
        <v>0</v>
      </c>
      <c r="G1068" s="139"/>
      <c r="H1068" s="139"/>
      <c r="I1068" s="139"/>
      <c r="J1068" s="139"/>
      <c r="K1068" s="136">
        <v>0</v>
      </c>
    </row>
    <row r="1069" spans="1:11">
      <c r="A1069" s="135"/>
      <c r="B1069" s="2" t="s">
        <v>2262</v>
      </c>
      <c r="C1069" s="2" t="s">
        <v>2261</v>
      </c>
      <c r="D1069" s="2" t="s">
        <v>213</v>
      </c>
      <c r="E1069" s="2" t="s">
        <v>53</v>
      </c>
      <c r="F1069" s="138">
        <v>0</v>
      </c>
      <c r="G1069" s="139"/>
      <c r="H1069" s="139"/>
      <c r="I1069" s="139"/>
      <c r="J1069" s="139"/>
      <c r="K1069" s="136">
        <v>0</v>
      </c>
    </row>
    <row r="1070" spans="1:11">
      <c r="A1070" s="135"/>
      <c r="B1070" s="2" t="s">
        <v>2601</v>
      </c>
      <c r="C1070" s="2" t="s">
        <v>2600</v>
      </c>
      <c r="D1070" s="2" t="s">
        <v>213</v>
      </c>
      <c r="E1070" s="2" t="s">
        <v>53</v>
      </c>
      <c r="F1070" s="138"/>
      <c r="G1070" s="139">
        <v>109007.37</v>
      </c>
      <c r="H1070" s="139"/>
      <c r="I1070" s="139"/>
      <c r="J1070" s="139"/>
      <c r="K1070" s="136">
        <v>109007.37</v>
      </c>
    </row>
    <row r="1071" spans="1:11">
      <c r="A1071" s="135"/>
      <c r="B1071" s="2" t="s">
        <v>3158</v>
      </c>
      <c r="C1071" s="2" t="s">
        <v>3157</v>
      </c>
      <c r="D1071" s="2" t="s">
        <v>1131</v>
      </c>
      <c r="E1071" s="2" t="s">
        <v>53</v>
      </c>
      <c r="F1071" s="138"/>
      <c r="G1071" s="139"/>
      <c r="H1071" s="139"/>
      <c r="I1071" s="139">
        <v>13996.91</v>
      </c>
      <c r="J1071" s="139"/>
      <c r="K1071" s="136">
        <v>13996.91</v>
      </c>
    </row>
    <row r="1072" spans="1:11">
      <c r="A1072" s="135"/>
      <c r="B1072" s="2" t="s">
        <v>2255</v>
      </c>
      <c r="C1072" s="2" t="s">
        <v>2254</v>
      </c>
      <c r="D1072" s="2" t="s">
        <v>27</v>
      </c>
      <c r="E1072" s="2" t="s">
        <v>53</v>
      </c>
      <c r="F1072" s="138">
        <v>0</v>
      </c>
      <c r="G1072" s="139"/>
      <c r="H1072" s="139"/>
      <c r="I1072" s="139"/>
      <c r="J1072" s="139"/>
      <c r="K1072" s="136">
        <v>0</v>
      </c>
    </row>
    <row r="1073" spans="1:11">
      <c r="A1073" s="135"/>
      <c r="B1073" s="2" t="s">
        <v>2252</v>
      </c>
      <c r="C1073" s="2" t="s">
        <v>2251</v>
      </c>
      <c r="D1073" s="2" t="s">
        <v>27</v>
      </c>
      <c r="E1073" s="2" t="s">
        <v>53</v>
      </c>
      <c r="F1073" s="138">
        <v>-25.52</v>
      </c>
      <c r="G1073" s="139">
        <v>0</v>
      </c>
      <c r="H1073" s="139"/>
      <c r="I1073" s="139"/>
      <c r="J1073" s="139"/>
      <c r="K1073" s="136">
        <v>-25.52</v>
      </c>
    </row>
    <row r="1074" spans="1:11">
      <c r="A1074" s="135"/>
      <c r="B1074" s="2" t="s">
        <v>2277</v>
      </c>
      <c r="C1074" s="2" t="s">
        <v>2276</v>
      </c>
      <c r="D1074" s="2" t="s">
        <v>27</v>
      </c>
      <c r="E1074" s="2" t="s">
        <v>53</v>
      </c>
      <c r="F1074" s="138">
        <v>-88.47</v>
      </c>
      <c r="G1074" s="139">
        <v>0</v>
      </c>
      <c r="H1074" s="139"/>
      <c r="I1074" s="139"/>
      <c r="J1074" s="139"/>
      <c r="K1074" s="136">
        <v>-88.47</v>
      </c>
    </row>
    <row r="1075" spans="1:11">
      <c r="A1075" s="135"/>
      <c r="B1075" s="2" t="s">
        <v>2860</v>
      </c>
      <c r="C1075" s="2" t="s">
        <v>2859</v>
      </c>
      <c r="D1075" s="2" t="s">
        <v>27</v>
      </c>
      <c r="E1075" s="2" t="s">
        <v>53</v>
      </c>
      <c r="F1075" s="138"/>
      <c r="G1075" s="139"/>
      <c r="H1075" s="139">
        <v>0</v>
      </c>
      <c r="I1075" s="139"/>
      <c r="J1075" s="139"/>
      <c r="K1075" s="136">
        <v>0</v>
      </c>
    </row>
    <row r="1076" spans="1:11">
      <c r="A1076" s="135"/>
      <c r="B1076" s="2" t="s">
        <v>2603</v>
      </c>
      <c r="C1076" s="2" t="s">
        <v>2602</v>
      </c>
      <c r="D1076" s="2" t="s">
        <v>27</v>
      </c>
      <c r="E1076" s="2" t="s">
        <v>53</v>
      </c>
      <c r="F1076" s="138"/>
      <c r="G1076" s="139">
        <v>60986.340000000004</v>
      </c>
      <c r="H1076" s="139"/>
      <c r="I1076" s="139"/>
      <c r="J1076" s="139"/>
      <c r="K1076" s="136">
        <v>60986.340000000004</v>
      </c>
    </row>
    <row r="1077" spans="1:11">
      <c r="A1077" s="135"/>
      <c r="B1077" s="2" t="s">
        <v>3330</v>
      </c>
      <c r="C1077" s="2" t="s">
        <v>3329</v>
      </c>
      <c r="D1077" s="2" t="s">
        <v>27</v>
      </c>
      <c r="E1077" s="2" t="s">
        <v>596</v>
      </c>
      <c r="F1077" s="138"/>
      <c r="G1077" s="139"/>
      <c r="H1077" s="139"/>
      <c r="I1077" s="139"/>
      <c r="J1077" s="139">
        <v>42316.13</v>
      </c>
      <c r="K1077" s="136">
        <v>42316.13</v>
      </c>
    </row>
    <row r="1078" spans="1:11">
      <c r="A1078" s="135"/>
      <c r="B1078" s="2" t="s">
        <v>2265</v>
      </c>
      <c r="C1078" s="2" t="s">
        <v>2264</v>
      </c>
      <c r="D1078" s="2" t="s">
        <v>27</v>
      </c>
      <c r="E1078" s="2" t="s">
        <v>596</v>
      </c>
      <c r="F1078" s="138">
        <v>90246.650000000009</v>
      </c>
      <c r="G1078" s="139"/>
      <c r="H1078" s="139"/>
      <c r="I1078" s="139"/>
      <c r="J1078" s="139"/>
      <c r="K1078" s="136">
        <v>90246.650000000009</v>
      </c>
    </row>
    <row r="1079" spans="1:11">
      <c r="A1079" s="135"/>
      <c r="B1079" s="2" t="s">
        <v>2267</v>
      </c>
      <c r="C1079" s="2" t="s">
        <v>2266</v>
      </c>
      <c r="D1079" s="2" t="s">
        <v>27</v>
      </c>
      <c r="E1079" s="2" t="s">
        <v>596</v>
      </c>
      <c r="F1079" s="138">
        <v>-3998.53</v>
      </c>
      <c r="G1079" s="139">
        <v>0</v>
      </c>
      <c r="H1079" s="139"/>
      <c r="I1079" s="139"/>
      <c r="J1079" s="139"/>
      <c r="K1079" s="136">
        <v>-3998.53</v>
      </c>
    </row>
    <row r="1080" spans="1:11">
      <c r="A1080" s="135"/>
      <c r="B1080" s="2" t="s">
        <v>2246</v>
      </c>
      <c r="C1080" s="2" t="s">
        <v>2245</v>
      </c>
      <c r="D1080" s="2" t="s">
        <v>213</v>
      </c>
      <c r="E1080" s="2" t="s">
        <v>596</v>
      </c>
      <c r="F1080" s="138">
        <v>64972.200000000004</v>
      </c>
      <c r="G1080" s="139">
        <v>-0.32</v>
      </c>
      <c r="H1080" s="139">
        <v>3.79</v>
      </c>
      <c r="I1080" s="139"/>
      <c r="J1080" s="139"/>
      <c r="K1080" s="136">
        <v>64975.670000000006</v>
      </c>
    </row>
    <row r="1081" spans="1:11">
      <c r="A1081" s="135"/>
      <c r="B1081" s="2" t="s">
        <v>3336</v>
      </c>
      <c r="C1081" s="2" t="s">
        <v>3335</v>
      </c>
      <c r="D1081" s="2" t="s">
        <v>27</v>
      </c>
      <c r="E1081" s="2" t="s">
        <v>596</v>
      </c>
      <c r="F1081" s="138"/>
      <c r="G1081" s="139"/>
      <c r="H1081" s="139"/>
      <c r="I1081" s="139"/>
      <c r="J1081" s="139">
        <v>12887.02</v>
      </c>
      <c r="K1081" s="136">
        <v>12887.02</v>
      </c>
    </row>
    <row r="1082" spans="1:11">
      <c r="A1082" s="135"/>
      <c r="B1082" s="2" t="s">
        <v>3328</v>
      </c>
      <c r="C1082" s="2" t="s">
        <v>3327</v>
      </c>
      <c r="D1082" s="2" t="s">
        <v>27</v>
      </c>
      <c r="E1082" s="2" t="s">
        <v>596</v>
      </c>
      <c r="F1082" s="138"/>
      <c r="G1082" s="139"/>
      <c r="H1082" s="139"/>
      <c r="I1082" s="139"/>
      <c r="J1082" s="139">
        <v>65387.08</v>
      </c>
      <c r="K1082" s="136">
        <v>65387.08</v>
      </c>
    </row>
    <row r="1083" spans="1:11">
      <c r="A1083" s="135"/>
      <c r="B1083" s="2" t="s">
        <v>3156</v>
      </c>
      <c r="C1083" s="2" t="s">
        <v>3155</v>
      </c>
      <c r="D1083" s="2" t="s">
        <v>1131</v>
      </c>
      <c r="E1083" s="2" t="s">
        <v>596</v>
      </c>
      <c r="F1083" s="138"/>
      <c r="G1083" s="139"/>
      <c r="H1083" s="139"/>
      <c r="I1083" s="139">
        <v>7591.78</v>
      </c>
      <c r="J1083" s="139"/>
      <c r="K1083" s="136">
        <v>7591.78</v>
      </c>
    </row>
    <row r="1084" spans="1:11">
      <c r="A1084" s="135"/>
      <c r="B1084" s="2" t="s">
        <v>3150</v>
      </c>
      <c r="C1084" s="2" t="s">
        <v>3149</v>
      </c>
      <c r="D1084" s="2" t="s">
        <v>1131</v>
      </c>
      <c r="E1084" s="2" t="s">
        <v>596</v>
      </c>
      <c r="F1084" s="138"/>
      <c r="G1084" s="139"/>
      <c r="H1084" s="139"/>
      <c r="I1084" s="139">
        <v>51953.950000000004</v>
      </c>
      <c r="J1084" s="139"/>
      <c r="K1084" s="136">
        <v>51953.950000000004</v>
      </c>
    </row>
    <row r="1085" spans="1:11">
      <c r="A1085" s="135"/>
      <c r="B1085" s="2" t="s">
        <v>2259</v>
      </c>
      <c r="C1085" s="2" t="s">
        <v>2258</v>
      </c>
      <c r="D1085" s="2" t="s">
        <v>27</v>
      </c>
      <c r="E1085" s="2" t="s">
        <v>596</v>
      </c>
      <c r="F1085" s="138">
        <v>0</v>
      </c>
      <c r="G1085" s="139"/>
      <c r="H1085" s="139"/>
      <c r="I1085" s="139"/>
      <c r="J1085" s="139"/>
      <c r="K1085" s="136">
        <v>0</v>
      </c>
    </row>
    <row r="1086" spans="1:11">
      <c r="A1086" s="135"/>
      <c r="B1086" s="2" t="s">
        <v>2257</v>
      </c>
      <c r="C1086" s="2" t="s">
        <v>2256</v>
      </c>
      <c r="D1086" s="2" t="s">
        <v>27</v>
      </c>
      <c r="E1086" s="2" t="s">
        <v>596</v>
      </c>
      <c r="F1086" s="138">
        <v>-25.52</v>
      </c>
      <c r="G1086" s="139">
        <v>0</v>
      </c>
      <c r="H1086" s="139"/>
      <c r="I1086" s="139"/>
      <c r="J1086" s="139"/>
      <c r="K1086" s="136">
        <v>-25.52</v>
      </c>
    </row>
    <row r="1087" spans="1:11">
      <c r="A1087" s="135"/>
      <c r="B1087" s="2" t="s">
        <v>3176</v>
      </c>
      <c r="C1087" s="2" t="s">
        <v>3175</v>
      </c>
      <c r="D1087" s="2" t="s">
        <v>27</v>
      </c>
      <c r="E1087" s="2" t="s">
        <v>596</v>
      </c>
      <c r="F1087" s="138"/>
      <c r="G1087" s="139"/>
      <c r="H1087" s="139"/>
      <c r="I1087" s="139">
        <v>0</v>
      </c>
      <c r="J1087" s="139"/>
      <c r="K1087" s="136">
        <v>0</v>
      </c>
    </row>
    <row r="1088" spans="1:11">
      <c r="A1088" s="135"/>
      <c r="B1088" s="2" t="s">
        <v>3135</v>
      </c>
      <c r="C1088" s="2" t="s">
        <v>3134</v>
      </c>
      <c r="D1088" s="2" t="s">
        <v>27</v>
      </c>
      <c r="E1088" s="2" t="s">
        <v>596</v>
      </c>
      <c r="F1088" s="138"/>
      <c r="G1088" s="139"/>
      <c r="H1088" s="139"/>
      <c r="I1088" s="139">
        <v>0</v>
      </c>
      <c r="J1088" s="139"/>
      <c r="K1088" s="136">
        <v>0</v>
      </c>
    </row>
    <row r="1089" spans="1:11">
      <c r="A1089" s="135"/>
      <c r="B1089" s="2" t="s">
        <v>3326</v>
      </c>
      <c r="C1089" s="2" t="s">
        <v>3325</v>
      </c>
      <c r="D1089" s="2" t="s">
        <v>1131</v>
      </c>
      <c r="E1089" s="2" t="s">
        <v>596</v>
      </c>
      <c r="F1089" s="138"/>
      <c r="G1089" s="139"/>
      <c r="H1089" s="139"/>
      <c r="I1089" s="139"/>
      <c r="J1089" s="139">
        <v>0</v>
      </c>
      <c r="K1089" s="136">
        <v>0</v>
      </c>
    </row>
    <row r="1090" spans="1:11">
      <c r="A1090" s="135"/>
      <c r="B1090" s="2" t="s">
        <v>3342</v>
      </c>
      <c r="C1090" s="2" t="s">
        <v>3341</v>
      </c>
      <c r="D1090" s="2" t="s">
        <v>213</v>
      </c>
      <c r="E1090" s="2" t="s">
        <v>53</v>
      </c>
      <c r="F1090" s="138"/>
      <c r="G1090" s="139"/>
      <c r="H1090" s="139"/>
      <c r="I1090" s="139"/>
      <c r="J1090" s="139">
        <v>78332.040000000008</v>
      </c>
      <c r="K1090" s="136">
        <v>78332.040000000008</v>
      </c>
    </row>
    <row r="1091" spans="1:11">
      <c r="A1091" s="135"/>
      <c r="B1091" s="2" t="s">
        <v>3340</v>
      </c>
      <c r="C1091" s="2" t="s">
        <v>3339</v>
      </c>
      <c r="D1091" s="2" t="s">
        <v>213</v>
      </c>
      <c r="E1091" s="2" t="s">
        <v>53</v>
      </c>
      <c r="F1091" s="138"/>
      <c r="G1091" s="139"/>
      <c r="H1091" s="139"/>
      <c r="I1091" s="139"/>
      <c r="J1091" s="139">
        <v>77695.070000000007</v>
      </c>
      <c r="K1091" s="136">
        <v>77695.070000000007</v>
      </c>
    </row>
    <row r="1092" spans="1:11">
      <c r="A1092" s="135"/>
      <c r="B1092" s="2" t="s">
        <v>3334</v>
      </c>
      <c r="C1092" s="2" t="s">
        <v>3333</v>
      </c>
      <c r="D1092" s="2" t="s">
        <v>27</v>
      </c>
      <c r="E1092" s="2" t="s">
        <v>53</v>
      </c>
      <c r="F1092" s="138"/>
      <c r="G1092" s="139"/>
      <c r="H1092" s="139"/>
      <c r="I1092" s="139"/>
      <c r="J1092" s="139">
        <v>136105.78</v>
      </c>
      <c r="K1092" s="136">
        <v>136105.78</v>
      </c>
    </row>
    <row r="1093" spans="1:11">
      <c r="A1093" s="135"/>
      <c r="B1093" s="2" t="s">
        <v>2287</v>
      </c>
      <c r="C1093" s="2" t="s">
        <v>2286</v>
      </c>
      <c r="D1093" s="2" t="s">
        <v>1131</v>
      </c>
      <c r="E1093" s="2" t="s">
        <v>53</v>
      </c>
      <c r="F1093" s="138">
        <v>0</v>
      </c>
      <c r="G1093" s="139"/>
      <c r="H1093" s="139"/>
      <c r="I1093" s="139"/>
      <c r="J1093" s="139"/>
      <c r="K1093" s="136">
        <v>0</v>
      </c>
    </row>
    <row r="1094" spans="1:11">
      <c r="A1094" s="135"/>
      <c r="B1094" s="2" t="s">
        <v>2275</v>
      </c>
      <c r="C1094" s="2" t="s">
        <v>2274</v>
      </c>
      <c r="D1094" s="2" t="s">
        <v>1131</v>
      </c>
      <c r="E1094" s="2" t="s">
        <v>53</v>
      </c>
      <c r="F1094" s="138">
        <v>0</v>
      </c>
      <c r="G1094" s="139"/>
      <c r="H1094" s="139"/>
      <c r="I1094" s="139"/>
      <c r="J1094" s="139"/>
      <c r="K1094" s="136">
        <v>0</v>
      </c>
    </row>
    <row r="1095" spans="1:11">
      <c r="A1095" s="135"/>
      <c r="B1095" s="2" t="s">
        <v>3174</v>
      </c>
      <c r="C1095" s="2" t="s">
        <v>3173</v>
      </c>
      <c r="D1095" s="2" t="s">
        <v>213</v>
      </c>
      <c r="E1095" s="2" t="s">
        <v>28</v>
      </c>
      <c r="F1095" s="138"/>
      <c r="G1095" s="139"/>
      <c r="H1095" s="139"/>
      <c r="I1095" s="139">
        <v>0</v>
      </c>
      <c r="J1095" s="139"/>
      <c r="K1095" s="136">
        <v>0</v>
      </c>
    </row>
    <row r="1096" spans="1:11">
      <c r="A1096" s="135"/>
      <c r="B1096" s="2" t="s">
        <v>2609</v>
      </c>
      <c r="C1096" s="2" t="s">
        <v>2608</v>
      </c>
      <c r="D1096" s="2" t="s">
        <v>213</v>
      </c>
      <c r="E1096" s="2" t="s">
        <v>28</v>
      </c>
      <c r="F1096" s="138"/>
      <c r="G1096" s="139">
        <v>76923.520000000004</v>
      </c>
      <c r="H1096" s="139"/>
      <c r="I1096" s="139"/>
      <c r="J1096" s="139"/>
      <c r="K1096" s="136">
        <v>76923.520000000004</v>
      </c>
    </row>
    <row r="1097" spans="1:11">
      <c r="A1097" s="135"/>
      <c r="B1097" s="2" t="s">
        <v>3338</v>
      </c>
      <c r="C1097" s="2" t="s">
        <v>3337</v>
      </c>
      <c r="D1097" s="2" t="s">
        <v>27</v>
      </c>
      <c r="E1097" s="2" t="s">
        <v>28</v>
      </c>
      <c r="F1097" s="138"/>
      <c r="G1097" s="139"/>
      <c r="H1097" s="139"/>
      <c r="I1097" s="139"/>
      <c r="J1097" s="139">
        <v>40695.43</v>
      </c>
      <c r="K1097" s="136">
        <v>40695.43</v>
      </c>
    </row>
    <row r="1098" spans="1:11">
      <c r="A1098" s="135"/>
      <c r="B1098" s="2" t="s">
        <v>3168</v>
      </c>
      <c r="C1098" s="2" t="s">
        <v>3167</v>
      </c>
      <c r="D1098" s="2" t="s">
        <v>27</v>
      </c>
      <c r="E1098" s="2" t="s">
        <v>28</v>
      </c>
      <c r="F1098" s="138"/>
      <c r="G1098" s="139"/>
      <c r="H1098" s="139"/>
      <c r="I1098" s="139">
        <v>38146.270000000004</v>
      </c>
      <c r="J1098" s="139"/>
      <c r="K1098" s="136">
        <v>38146.270000000004</v>
      </c>
    </row>
    <row r="1099" spans="1:11">
      <c r="A1099" s="135"/>
      <c r="B1099" s="2" t="s">
        <v>2607</v>
      </c>
      <c r="C1099" s="2" t="s">
        <v>2606</v>
      </c>
      <c r="D1099" s="2" t="s">
        <v>1131</v>
      </c>
      <c r="E1099" s="2" t="s">
        <v>28</v>
      </c>
      <c r="F1099" s="138"/>
      <c r="G1099" s="139">
        <v>29450.38</v>
      </c>
      <c r="H1099" s="139">
        <v>218.82</v>
      </c>
      <c r="I1099" s="139"/>
      <c r="J1099" s="139"/>
      <c r="K1099" s="136">
        <v>29669.200000000001</v>
      </c>
    </row>
    <row r="1100" spans="1:11">
      <c r="A1100" s="135"/>
      <c r="B1100" s="2" t="s">
        <v>2854</v>
      </c>
      <c r="C1100" s="2" t="s">
        <v>2853</v>
      </c>
      <c r="D1100" s="2" t="s">
        <v>27</v>
      </c>
      <c r="E1100" s="2" t="s">
        <v>28</v>
      </c>
      <c r="F1100" s="138"/>
      <c r="G1100" s="139"/>
      <c r="H1100" s="139">
        <v>127580.40000000001</v>
      </c>
      <c r="I1100" s="139"/>
      <c r="J1100" s="139"/>
      <c r="K1100" s="136">
        <v>127580.40000000001</v>
      </c>
    </row>
    <row r="1101" spans="1:11">
      <c r="A1101" s="135"/>
      <c r="B1101" s="2" t="s">
        <v>2235</v>
      </c>
      <c r="C1101" s="2" t="s">
        <v>2234</v>
      </c>
      <c r="D1101" s="2" t="s">
        <v>27</v>
      </c>
      <c r="E1101" s="2" t="s">
        <v>28</v>
      </c>
      <c r="F1101" s="138">
        <v>-1550.1000000000001</v>
      </c>
      <c r="G1101" s="139"/>
      <c r="H1101" s="139"/>
      <c r="I1101" s="139">
        <v>0</v>
      </c>
      <c r="J1101" s="139"/>
      <c r="K1101" s="136">
        <v>-1550.1000000000001</v>
      </c>
    </row>
    <row r="1102" spans="1:11">
      <c r="A1102" s="135"/>
      <c r="B1102" s="2" t="s">
        <v>2599</v>
      </c>
      <c r="C1102" s="2" t="s">
        <v>2598</v>
      </c>
      <c r="D1102" s="2" t="s">
        <v>1131</v>
      </c>
      <c r="E1102" s="2" t="s">
        <v>28</v>
      </c>
      <c r="F1102" s="138"/>
      <c r="G1102" s="139">
        <v>77622.240000000005</v>
      </c>
      <c r="H1102" s="139"/>
      <c r="I1102" s="139"/>
      <c r="J1102" s="139"/>
      <c r="K1102" s="136">
        <v>77622.240000000005</v>
      </c>
    </row>
    <row r="1103" spans="1:11">
      <c r="A1103" s="135"/>
      <c r="B1103" s="2" t="s">
        <v>3130</v>
      </c>
      <c r="C1103" s="2" t="s">
        <v>3129</v>
      </c>
      <c r="D1103" s="2" t="s">
        <v>213</v>
      </c>
      <c r="E1103" s="2" t="s">
        <v>28</v>
      </c>
      <c r="F1103" s="138"/>
      <c r="G1103" s="139"/>
      <c r="H1103" s="139"/>
      <c r="I1103" s="139">
        <v>37487.61</v>
      </c>
      <c r="J1103" s="139"/>
      <c r="K1103" s="136">
        <v>37487.61</v>
      </c>
    </row>
    <row r="1104" spans="1:11">
      <c r="A1104" s="135"/>
      <c r="B1104" s="2" t="s">
        <v>3145</v>
      </c>
      <c r="C1104" s="2" t="s">
        <v>3144</v>
      </c>
      <c r="D1104" s="2" t="s">
        <v>213</v>
      </c>
      <c r="E1104" s="2" t="s">
        <v>28</v>
      </c>
      <c r="F1104" s="138"/>
      <c r="G1104" s="139"/>
      <c r="H1104" s="139"/>
      <c r="I1104" s="139">
        <v>61138.520000000004</v>
      </c>
      <c r="J1104" s="139"/>
      <c r="K1104" s="136">
        <v>61138.520000000004</v>
      </c>
    </row>
    <row r="1105" spans="1:11">
      <c r="A1105" s="135"/>
      <c r="B1105" s="2" t="s">
        <v>3160</v>
      </c>
      <c r="C1105" s="2" t="s">
        <v>3159</v>
      </c>
      <c r="D1105" s="2" t="s">
        <v>213</v>
      </c>
      <c r="E1105" s="2" t="s">
        <v>28</v>
      </c>
      <c r="F1105" s="138"/>
      <c r="G1105" s="139"/>
      <c r="H1105" s="139"/>
      <c r="I1105" s="139">
        <v>41135.81</v>
      </c>
      <c r="J1105" s="139"/>
      <c r="K1105" s="136">
        <v>41135.81</v>
      </c>
    </row>
    <row r="1106" spans="1:11">
      <c r="A1106" s="135"/>
      <c r="B1106" s="2" t="s">
        <v>2850</v>
      </c>
      <c r="C1106" s="2" t="s">
        <v>2849</v>
      </c>
      <c r="D1106" s="2" t="s">
        <v>213</v>
      </c>
      <c r="E1106" s="2" t="s">
        <v>28</v>
      </c>
      <c r="F1106" s="138"/>
      <c r="G1106" s="139"/>
      <c r="H1106" s="139">
        <v>36803.279999999999</v>
      </c>
      <c r="I1106" s="139"/>
      <c r="J1106" s="139"/>
      <c r="K1106" s="136">
        <v>36803.279999999999</v>
      </c>
    </row>
    <row r="1107" spans="1:11">
      <c r="A1107" s="135"/>
      <c r="B1107" s="2" t="s">
        <v>2269</v>
      </c>
      <c r="C1107" s="2" t="s">
        <v>2268</v>
      </c>
      <c r="D1107" s="2" t="s">
        <v>27</v>
      </c>
      <c r="E1107" s="2" t="s">
        <v>28</v>
      </c>
      <c r="F1107" s="138">
        <v>5251.85</v>
      </c>
      <c r="G1107" s="139"/>
      <c r="H1107" s="139"/>
      <c r="I1107" s="139"/>
      <c r="J1107" s="139"/>
      <c r="K1107" s="136">
        <v>5251.85</v>
      </c>
    </row>
    <row r="1108" spans="1:11">
      <c r="A1108" s="135"/>
      <c r="B1108" s="2" t="s">
        <v>2605</v>
      </c>
      <c r="C1108" s="2" t="s">
        <v>2604</v>
      </c>
      <c r="D1108" s="2" t="s">
        <v>213</v>
      </c>
      <c r="E1108" s="2" t="s">
        <v>28</v>
      </c>
      <c r="F1108" s="138"/>
      <c r="G1108" s="139">
        <v>84027.97</v>
      </c>
      <c r="H1108" s="139"/>
      <c r="I1108" s="139"/>
      <c r="J1108" s="139"/>
      <c r="K1108" s="136">
        <v>84027.97</v>
      </c>
    </row>
    <row r="1109" spans="1:11">
      <c r="A1109" s="135"/>
      <c r="B1109" s="2" t="s">
        <v>3147</v>
      </c>
      <c r="C1109" s="2" t="s">
        <v>3146</v>
      </c>
      <c r="D1109" s="2" t="s">
        <v>27</v>
      </c>
      <c r="E1109" s="2" t="s">
        <v>28</v>
      </c>
      <c r="F1109" s="138"/>
      <c r="G1109" s="139"/>
      <c r="H1109" s="139"/>
      <c r="I1109" s="139">
        <v>0</v>
      </c>
      <c r="J1109" s="139"/>
      <c r="K1109" s="136">
        <v>0</v>
      </c>
    </row>
    <row r="1110" spans="1:11">
      <c r="A1110" s="135"/>
      <c r="B1110" s="2" t="s">
        <v>3170</v>
      </c>
      <c r="C1110" s="2" t="s">
        <v>3169</v>
      </c>
      <c r="D1110" s="2" t="s">
        <v>1131</v>
      </c>
      <c r="E1110" s="2" t="s">
        <v>28</v>
      </c>
      <c r="F1110" s="138"/>
      <c r="G1110" s="139"/>
      <c r="H1110" s="139"/>
      <c r="I1110" s="139">
        <v>34901.840000000004</v>
      </c>
      <c r="J1110" s="139"/>
      <c r="K1110" s="136">
        <v>34901.840000000004</v>
      </c>
    </row>
    <row r="1111" spans="1:11">
      <c r="A1111" s="135"/>
      <c r="B1111" s="2" t="s">
        <v>2239</v>
      </c>
      <c r="C1111" s="2" t="s">
        <v>2238</v>
      </c>
      <c r="D1111" s="2" t="s">
        <v>1131</v>
      </c>
      <c r="E1111" s="2" t="s">
        <v>28</v>
      </c>
      <c r="F1111" s="138">
        <v>75610.33</v>
      </c>
      <c r="G1111" s="139"/>
      <c r="H1111" s="139"/>
      <c r="I1111" s="139"/>
      <c r="J1111" s="139"/>
      <c r="K1111" s="136">
        <v>75610.33</v>
      </c>
    </row>
    <row r="1112" spans="1:11">
      <c r="A1112" s="135"/>
      <c r="B1112" s="2" t="s">
        <v>3152</v>
      </c>
      <c r="C1112" s="2" t="s">
        <v>3151</v>
      </c>
      <c r="D1112" s="2" t="s">
        <v>27</v>
      </c>
      <c r="E1112" s="2" t="s">
        <v>28</v>
      </c>
      <c r="F1112" s="138"/>
      <c r="G1112" s="139"/>
      <c r="H1112" s="139"/>
      <c r="I1112" s="139">
        <v>0</v>
      </c>
      <c r="J1112" s="139"/>
      <c r="K1112" s="136">
        <v>0</v>
      </c>
    </row>
    <row r="1113" spans="1:11">
      <c r="A1113" s="135"/>
      <c r="B1113" s="2" t="s">
        <v>2856</v>
      </c>
      <c r="C1113" s="2" t="s">
        <v>2855</v>
      </c>
      <c r="D1113" s="2" t="s">
        <v>27</v>
      </c>
      <c r="E1113" s="2" t="s">
        <v>28</v>
      </c>
      <c r="F1113" s="138"/>
      <c r="G1113" s="139"/>
      <c r="H1113" s="139">
        <v>82288.25</v>
      </c>
      <c r="I1113" s="139"/>
      <c r="J1113" s="139"/>
      <c r="K1113" s="136">
        <v>82288.25</v>
      </c>
    </row>
    <row r="1114" spans="1:11">
      <c r="A1114" s="135"/>
      <c r="B1114" s="2" t="s">
        <v>2289</v>
      </c>
      <c r="C1114" s="2" t="s">
        <v>2288</v>
      </c>
      <c r="D1114" s="2" t="s">
        <v>27</v>
      </c>
      <c r="E1114" s="2" t="s">
        <v>28</v>
      </c>
      <c r="F1114" s="138">
        <v>0</v>
      </c>
      <c r="G1114" s="139"/>
      <c r="H1114" s="139"/>
      <c r="I1114" s="139"/>
      <c r="J1114" s="139"/>
      <c r="K1114" s="136">
        <v>0</v>
      </c>
    </row>
    <row r="1115" spans="1:11">
      <c r="A1115" s="135"/>
      <c r="B1115" s="2" t="s">
        <v>2273</v>
      </c>
      <c r="C1115" s="2" t="s">
        <v>2272</v>
      </c>
      <c r="D1115" s="2" t="s">
        <v>27</v>
      </c>
      <c r="E1115" s="2" t="s">
        <v>28</v>
      </c>
      <c r="F1115" s="138">
        <v>0</v>
      </c>
      <c r="G1115" s="139"/>
      <c r="H1115" s="139"/>
      <c r="I1115" s="139"/>
      <c r="J1115" s="139"/>
      <c r="K1115" s="136">
        <v>0</v>
      </c>
    </row>
    <row r="1116" spans="1:11">
      <c r="A1116" s="135"/>
      <c r="B1116" s="2" t="s">
        <v>3137</v>
      </c>
      <c r="C1116" s="2" t="s">
        <v>3136</v>
      </c>
      <c r="D1116" s="2" t="s">
        <v>213</v>
      </c>
      <c r="E1116" s="2" t="s">
        <v>253</v>
      </c>
      <c r="F1116" s="138"/>
      <c r="G1116" s="139"/>
      <c r="H1116" s="139"/>
      <c r="I1116" s="139">
        <v>76663.100000000006</v>
      </c>
      <c r="J1116" s="139"/>
      <c r="K1116" s="136">
        <v>76663.100000000006</v>
      </c>
    </row>
    <row r="1117" spans="1:11">
      <c r="A1117" s="135"/>
      <c r="B1117" s="2" t="s">
        <v>3132</v>
      </c>
      <c r="C1117" s="2" t="s">
        <v>3131</v>
      </c>
      <c r="D1117" s="2" t="s">
        <v>213</v>
      </c>
      <c r="E1117" s="2" t="s">
        <v>253</v>
      </c>
      <c r="F1117" s="138"/>
      <c r="G1117" s="139"/>
      <c r="H1117" s="139"/>
      <c r="I1117" s="139">
        <v>59651.48</v>
      </c>
      <c r="J1117" s="139">
        <v>115.03</v>
      </c>
      <c r="K1117" s="136">
        <v>59766.51</v>
      </c>
    </row>
    <row r="1118" spans="1:11">
      <c r="A1118" s="2" t="s">
        <v>2291</v>
      </c>
      <c r="B1118" s="2" t="s">
        <v>3346</v>
      </c>
      <c r="C1118" s="2" t="s">
        <v>3345</v>
      </c>
      <c r="D1118" s="2" t="s">
        <v>27</v>
      </c>
      <c r="E1118" s="2" t="s">
        <v>596</v>
      </c>
      <c r="F1118" s="138"/>
      <c r="G1118" s="139"/>
      <c r="H1118" s="139"/>
      <c r="I1118" s="139"/>
      <c r="J1118" s="139">
        <v>0</v>
      </c>
      <c r="K1118" s="136">
        <v>0</v>
      </c>
    </row>
    <row r="1119" spans="1:11">
      <c r="A1119" s="135"/>
      <c r="B1119" s="2" t="s">
        <v>2872</v>
      </c>
      <c r="C1119" s="2" t="s">
        <v>2871</v>
      </c>
      <c r="D1119" s="2" t="s">
        <v>1131</v>
      </c>
      <c r="E1119" s="2" t="s">
        <v>1122</v>
      </c>
      <c r="F1119" s="138"/>
      <c r="G1119" s="139"/>
      <c r="H1119" s="139">
        <v>699384.54</v>
      </c>
      <c r="I1119" s="139">
        <v>6858.7100000000009</v>
      </c>
      <c r="J1119" s="139">
        <v>-11742.48</v>
      </c>
      <c r="K1119" s="136">
        <v>694500.77</v>
      </c>
    </row>
    <row r="1120" spans="1:11">
      <c r="A1120" s="135"/>
      <c r="B1120" s="2" t="s">
        <v>2611</v>
      </c>
      <c r="C1120" s="2" t="s">
        <v>2610</v>
      </c>
      <c r="D1120" s="2" t="s">
        <v>1131</v>
      </c>
      <c r="E1120" s="2" t="s">
        <v>1122</v>
      </c>
      <c r="F1120" s="138"/>
      <c r="G1120" s="139">
        <v>0</v>
      </c>
      <c r="H1120" s="139"/>
      <c r="I1120" s="139"/>
      <c r="J1120" s="139"/>
      <c r="K1120" s="136">
        <v>0</v>
      </c>
    </row>
    <row r="1121" spans="1:11">
      <c r="A1121" s="135"/>
      <c r="B1121" s="2" t="s">
        <v>2301</v>
      </c>
      <c r="C1121" s="2" t="s">
        <v>2300</v>
      </c>
      <c r="D1121" s="2" t="s">
        <v>1131</v>
      </c>
      <c r="E1121" s="2" t="s">
        <v>1122</v>
      </c>
      <c r="F1121" s="138">
        <v>121575.37</v>
      </c>
      <c r="G1121" s="139"/>
      <c r="H1121" s="139"/>
      <c r="I1121" s="139"/>
      <c r="J1121" s="139"/>
      <c r="K1121" s="136">
        <v>121575.37</v>
      </c>
    </row>
    <row r="1122" spans="1:11">
      <c r="A1122" s="135"/>
      <c r="B1122" s="2" t="s">
        <v>2293</v>
      </c>
      <c r="C1122" s="2" t="s">
        <v>2292</v>
      </c>
      <c r="D1122" s="2" t="s">
        <v>1131</v>
      </c>
      <c r="E1122" s="2" t="s">
        <v>1122</v>
      </c>
      <c r="F1122" s="138">
        <v>646253.22</v>
      </c>
      <c r="G1122" s="139">
        <v>3273.69</v>
      </c>
      <c r="H1122" s="139"/>
      <c r="I1122" s="139"/>
      <c r="J1122" s="139"/>
      <c r="K1122" s="136">
        <v>649526.90999999992</v>
      </c>
    </row>
    <row r="1123" spans="1:11">
      <c r="A1123" s="135"/>
      <c r="B1123" s="2" t="s">
        <v>3183</v>
      </c>
      <c r="C1123" s="2" t="s">
        <v>3182</v>
      </c>
      <c r="D1123" s="2" t="s">
        <v>1131</v>
      </c>
      <c r="E1123" s="2" t="s">
        <v>1122</v>
      </c>
      <c r="F1123" s="138"/>
      <c r="G1123" s="139"/>
      <c r="H1123" s="139"/>
      <c r="I1123" s="139">
        <v>877897.99</v>
      </c>
      <c r="J1123" s="139">
        <v>45572.87</v>
      </c>
      <c r="K1123" s="136">
        <v>923470.86</v>
      </c>
    </row>
    <row r="1124" spans="1:11">
      <c r="A1124" s="135"/>
      <c r="B1124" s="2" t="s">
        <v>3344</v>
      </c>
      <c r="C1124" s="2" t="s">
        <v>3343</v>
      </c>
      <c r="D1124" s="2" t="s">
        <v>1131</v>
      </c>
      <c r="E1124" s="2" t="s">
        <v>1122</v>
      </c>
      <c r="F1124" s="138"/>
      <c r="G1124" s="139"/>
      <c r="H1124" s="139"/>
      <c r="I1124" s="139"/>
      <c r="J1124" s="139">
        <v>2606.33</v>
      </c>
      <c r="K1124" s="136">
        <v>2606.33</v>
      </c>
    </row>
    <row r="1125" spans="1:11">
      <c r="A1125" s="135"/>
      <c r="B1125" s="2" t="s">
        <v>2870</v>
      </c>
      <c r="C1125" s="2" t="s">
        <v>2869</v>
      </c>
      <c r="D1125" s="2" t="s">
        <v>1131</v>
      </c>
      <c r="E1125" s="2" t="s">
        <v>1122</v>
      </c>
      <c r="F1125" s="138"/>
      <c r="G1125" s="139"/>
      <c r="H1125" s="139">
        <v>17607.89</v>
      </c>
      <c r="I1125" s="139"/>
      <c r="J1125" s="139"/>
      <c r="K1125" s="136">
        <v>17607.89</v>
      </c>
    </row>
    <row r="1126" spans="1:11">
      <c r="A1126" s="135"/>
      <c r="B1126" s="2" t="s">
        <v>2868</v>
      </c>
      <c r="C1126" s="2" t="s">
        <v>2867</v>
      </c>
      <c r="D1126" s="2" t="s">
        <v>1131</v>
      </c>
      <c r="E1126" s="2" t="s">
        <v>1122</v>
      </c>
      <c r="F1126" s="138"/>
      <c r="G1126" s="139"/>
      <c r="H1126" s="139">
        <v>2461.13</v>
      </c>
      <c r="I1126" s="139"/>
      <c r="J1126" s="139"/>
      <c r="K1126" s="136">
        <v>2461.13</v>
      </c>
    </row>
    <row r="1127" spans="1:11">
      <c r="A1127" s="135"/>
      <c r="B1127" s="2" t="s">
        <v>2298</v>
      </c>
      <c r="C1127" s="2" t="s">
        <v>2297</v>
      </c>
      <c r="D1127" s="2" t="s">
        <v>213</v>
      </c>
      <c r="E1127" s="2" t="s">
        <v>28</v>
      </c>
      <c r="F1127" s="138">
        <v>3280.7000000000003</v>
      </c>
      <c r="G1127" s="139"/>
      <c r="H1127" s="139"/>
      <c r="I1127" s="139"/>
      <c r="J1127" s="139"/>
      <c r="K1127" s="136">
        <v>3280.7000000000003</v>
      </c>
    </row>
    <row r="1128" spans="1:11">
      <c r="A1128" s="135"/>
      <c r="B1128" s="2" t="s">
        <v>3181</v>
      </c>
      <c r="C1128" s="2" t="s">
        <v>3180</v>
      </c>
      <c r="D1128" s="2" t="s">
        <v>213</v>
      </c>
      <c r="E1128" s="2" t="s">
        <v>28</v>
      </c>
      <c r="F1128" s="138"/>
      <c r="G1128" s="139"/>
      <c r="H1128" s="139"/>
      <c r="I1128" s="139">
        <v>3888.34</v>
      </c>
      <c r="J1128" s="139"/>
      <c r="K1128" s="136">
        <v>3888.34</v>
      </c>
    </row>
    <row r="1129" spans="1:11">
      <c r="A1129" s="135"/>
      <c r="B1129" s="2" t="s">
        <v>2616</v>
      </c>
      <c r="C1129" s="2" t="s">
        <v>2615</v>
      </c>
      <c r="D1129" s="2" t="s">
        <v>1131</v>
      </c>
      <c r="E1129" s="2" t="s">
        <v>1122</v>
      </c>
      <c r="F1129" s="138"/>
      <c r="G1129" s="139">
        <v>0</v>
      </c>
      <c r="H1129" s="139"/>
      <c r="I1129" s="139"/>
      <c r="J1129" s="139"/>
      <c r="K1129" s="136">
        <v>0</v>
      </c>
    </row>
    <row r="1130" spans="1:11">
      <c r="A1130" s="135"/>
      <c r="B1130" s="2" t="s">
        <v>3348</v>
      </c>
      <c r="C1130" s="2" t="s">
        <v>3347</v>
      </c>
      <c r="D1130" s="2" t="s">
        <v>1131</v>
      </c>
      <c r="E1130" s="2" t="s">
        <v>28</v>
      </c>
      <c r="F1130" s="138"/>
      <c r="G1130" s="139"/>
      <c r="H1130" s="139"/>
      <c r="I1130" s="139"/>
      <c r="J1130" s="139">
        <v>0</v>
      </c>
      <c r="K1130" s="136">
        <v>0</v>
      </c>
    </row>
    <row r="1131" spans="1:11">
      <c r="A1131" s="135"/>
      <c r="B1131" s="2" t="s">
        <v>3351</v>
      </c>
      <c r="C1131" s="2" t="s">
        <v>3350</v>
      </c>
      <c r="D1131" s="2" t="s">
        <v>1131</v>
      </c>
      <c r="E1131" s="2" t="s">
        <v>1122</v>
      </c>
      <c r="F1131" s="138"/>
      <c r="G1131" s="139"/>
      <c r="H1131" s="139"/>
      <c r="I1131" s="139"/>
      <c r="J1131" s="139">
        <v>483554.95</v>
      </c>
      <c r="K1131" s="136">
        <v>483554.95</v>
      </c>
    </row>
    <row r="1132" spans="1:11">
      <c r="A1132" s="135"/>
      <c r="B1132" s="135"/>
      <c r="C1132" s="135"/>
      <c r="D1132" s="2" t="s">
        <v>27</v>
      </c>
      <c r="E1132" s="2" t="s">
        <v>1122</v>
      </c>
      <c r="F1132" s="138"/>
      <c r="G1132" s="139"/>
      <c r="H1132" s="139"/>
      <c r="I1132" s="139"/>
      <c r="J1132" s="139">
        <v>-483554.95</v>
      </c>
      <c r="K1132" s="136">
        <v>-483554.95</v>
      </c>
    </row>
    <row r="1133" spans="1:11">
      <c r="A1133" s="135"/>
      <c r="B1133" s="2" t="s">
        <v>2862</v>
      </c>
      <c r="C1133" s="2" t="s">
        <v>2861</v>
      </c>
      <c r="D1133" s="2" t="s">
        <v>27</v>
      </c>
      <c r="E1133" s="2" t="s">
        <v>28</v>
      </c>
      <c r="F1133" s="138"/>
      <c r="G1133" s="139"/>
      <c r="H1133" s="139">
        <v>0</v>
      </c>
      <c r="I1133" s="139"/>
      <c r="J1133" s="139"/>
      <c r="K1133" s="136">
        <v>0</v>
      </c>
    </row>
    <row r="1134" spans="1:11">
      <c r="A1134" s="135"/>
      <c r="B1134" s="2" t="s">
        <v>2865</v>
      </c>
      <c r="C1134" s="2" t="s">
        <v>2864</v>
      </c>
      <c r="D1134" s="2" t="s">
        <v>1131</v>
      </c>
      <c r="E1134" s="2" t="s">
        <v>53</v>
      </c>
      <c r="F1134" s="138"/>
      <c r="G1134" s="139"/>
      <c r="H1134" s="139">
        <v>-94.92</v>
      </c>
      <c r="I1134" s="139"/>
      <c r="J1134" s="139"/>
      <c r="K1134" s="136">
        <v>-94.92</v>
      </c>
    </row>
    <row r="1135" spans="1:11">
      <c r="A1135" s="135"/>
      <c r="B1135" s="2" t="s">
        <v>2613</v>
      </c>
      <c r="C1135" s="2" t="s">
        <v>2612</v>
      </c>
      <c r="D1135" s="2" t="s">
        <v>1131</v>
      </c>
      <c r="E1135" s="2" t="s">
        <v>53</v>
      </c>
      <c r="F1135" s="138"/>
      <c r="G1135" s="139">
        <v>0</v>
      </c>
      <c r="H1135" s="139"/>
      <c r="I1135" s="139"/>
      <c r="J1135" s="139"/>
      <c r="K1135" s="136">
        <v>0</v>
      </c>
    </row>
    <row r="1136" spans="1:11">
      <c r="A1136" s="135"/>
      <c r="B1136" s="2" t="s">
        <v>2316</v>
      </c>
      <c r="C1136" s="2" t="s">
        <v>2315</v>
      </c>
      <c r="D1136" s="2" t="s">
        <v>27</v>
      </c>
      <c r="E1136" s="2" t="s">
        <v>53</v>
      </c>
      <c r="F1136" s="138">
        <v>24301.73</v>
      </c>
      <c r="G1136" s="139">
        <v>74.680000000000007</v>
      </c>
      <c r="H1136" s="139">
        <v>843.47</v>
      </c>
      <c r="I1136" s="139"/>
      <c r="J1136" s="139"/>
      <c r="K1136" s="136">
        <v>25219.88</v>
      </c>
    </row>
    <row r="1137" spans="1:11">
      <c r="A1137" s="135"/>
      <c r="B1137" s="2" t="s">
        <v>2307</v>
      </c>
      <c r="C1137" s="2" t="s">
        <v>2306</v>
      </c>
      <c r="D1137" s="2" t="s">
        <v>1131</v>
      </c>
      <c r="E1137" s="2" t="s">
        <v>596</v>
      </c>
      <c r="F1137" s="138">
        <v>37026.270000000004</v>
      </c>
      <c r="G1137" s="139"/>
      <c r="H1137" s="139"/>
      <c r="I1137" s="139"/>
      <c r="J1137" s="139"/>
      <c r="K1137" s="136">
        <v>37026.270000000004</v>
      </c>
    </row>
    <row r="1138" spans="1:11">
      <c r="A1138" s="135"/>
      <c r="B1138" s="2" t="s">
        <v>3178</v>
      </c>
      <c r="C1138" s="2" t="s">
        <v>3177</v>
      </c>
      <c r="D1138" s="2" t="s">
        <v>1131</v>
      </c>
      <c r="E1138" s="2" t="s">
        <v>28</v>
      </c>
      <c r="F1138" s="138"/>
      <c r="G1138" s="139"/>
      <c r="H1138" s="139"/>
      <c r="I1138" s="139">
        <v>4029.33</v>
      </c>
      <c r="J1138" s="139"/>
      <c r="K1138" s="136">
        <v>4029.33</v>
      </c>
    </row>
    <row r="1139" spans="1:11">
      <c r="A1139" s="135"/>
      <c r="B1139" s="2" t="s">
        <v>2304</v>
      </c>
      <c r="C1139" s="2" t="s">
        <v>2303</v>
      </c>
      <c r="D1139" s="2" t="s">
        <v>1131</v>
      </c>
      <c r="E1139" s="2" t="s">
        <v>253</v>
      </c>
      <c r="F1139" s="138">
        <v>-483554.95</v>
      </c>
      <c r="G1139" s="139"/>
      <c r="H1139" s="139"/>
      <c r="I1139" s="139"/>
      <c r="J1139" s="139"/>
      <c r="K1139" s="136">
        <v>-483554.95</v>
      </c>
    </row>
    <row r="1140" spans="1:11">
      <c r="A1140" s="135"/>
      <c r="B1140" s="135"/>
      <c r="C1140" s="135"/>
      <c r="D1140" s="2" t="s">
        <v>27</v>
      </c>
      <c r="E1140" s="2" t="s">
        <v>253</v>
      </c>
      <c r="F1140" s="138">
        <v>483554.95</v>
      </c>
      <c r="G1140" s="139"/>
      <c r="H1140" s="139"/>
      <c r="I1140" s="139"/>
      <c r="J1140" s="139"/>
      <c r="K1140" s="136">
        <v>483554.95</v>
      </c>
    </row>
    <row r="1141" spans="1:11">
      <c r="A1141" s="135"/>
      <c r="B1141" s="2" t="s">
        <v>2618</v>
      </c>
      <c r="C1141" s="2" t="s">
        <v>2617</v>
      </c>
      <c r="D1141" s="2" t="s">
        <v>213</v>
      </c>
      <c r="E1141" s="2" t="s">
        <v>253</v>
      </c>
      <c r="F1141" s="138"/>
      <c r="G1141" s="139">
        <v>215.55</v>
      </c>
      <c r="H1141" s="139"/>
      <c r="I1141" s="139"/>
      <c r="J1141" s="139"/>
      <c r="K1141" s="136">
        <v>215.55</v>
      </c>
    </row>
    <row r="1142" spans="1:11">
      <c r="A1142" s="135"/>
      <c r="B1142" s="2" t="s">
        <v>2311</v>
      </c>
      <c r="C1142" s="2" t="s">
        <v>2310</v>
      </c>
      <c r="D1142" s="2" t="s">
        <v>213</v>
      </c>
      <c r="E1142" s="2" t="s">
        <v>253</v>
      </c>
      <c r="F1142" s="138">
        <v>0</v>
      </c>
      <c r="G1142" s="139"/>
      <c r="H1142" s="139"/>
      <c r="I1142" s="139"/>
      <c r="J1142" s="139"/>
      <c r="K1142" s="136">
        <v>0</v>
      </c>
    </row>
    <row r="1143" spans="1:11">
      <c r="A1143" s="2" t="s">
        <v>2319</v>
      </c>
      <c r="B1143" s="2" t="s">
        <v>2877</v>
      </c>
      <c r="C1143" s="2" t="s">
        <v>2876</v>
      </c>
      <c r="D1143" s="2" t="s">
        <v>1131</v>
      </c>
      <c r="E1143" s="2" t="s">
        <v>1122</v>
      </c>
      <c r="F1143" s="138"/>
      <c r="G1143" s="139"/>
      <c r="H1143" s="139">
        <v>13569.33</v>
      </c>
      <c r="I1143" s="139">
        <v>12591.34</v>
      </c>
      <c r="J1143" s="139">
        <v>4877.28</v>
      </c>
      <c r="K1143" s="136">
        <v>31037.949999999997</v>
      </c>
    </row>
    <row r="1144" spans="1:11">
      <c r="A1144" s="135"/>
      <c r="B1144" s="2" t="s">
        <v>2321</v>
      </c>
      <c r="C1144" s="2" t="s">
        <v>2320</v>
      </c>
      <c r="D1144" s="2" t="s">
        <v>1131</v>
      </c>
      <c r="E1144" s="2" t="s">
        <v>28</v>
      </c>
      <c r="F1144" s="138">
        <v>0</v>
      </c>
      <c r="G1144" s="139"/>
      <c r="H1144" s="139"/>
      <c r="I1144" s="139"/>
      <c r="J1144" s="139"/>
      <c r="K1144" s="136">
        <v>0</v>
      </c>
    </row>
    <row r="1145" spans="1:11">
      <c r="A1145" s="2" t="s">
        <v>2325</v>
      </c>
      <c r="B1145" s="2" t="s">
        <v>2327</v>
      </c>
      <c r="C1145" s="2" t="s">
        <v>2326</v>
      </c>
      <c r="D1145" s="2" t="s">
        <v>1131</v>
      </c>
      <c r="E1145" s="2" t="s">
        <v>596</v>
      </c>
      <c r="F1145" s="138">
        <v>58773.99</v>
      </c>
      <c r="G1145" s="139">
        <v>18502.420000000002</v>
      </c>
      <c r="H1145" s="139">
        <v>9049.91</v>
      </c>
      <c r="I1145" s="139">
        <v>28334.43</v>
      </c>
      <c r="J1145" s="139">
        <v>5421.32</v>
      </c>
      <c r="K1145" s="136">
        <v>120082.07</v>
      </c>
    </row>
    <row r="1146" spans="1:11">
      <c r="A1146" s="2" t="s">
        <v>2331</v>
      </c>
      <c r="B1146" s="2" t="s">
        <v>2622</v>
      </c>
      <c r="C1146" s="2" t="s">
        <v>2621</v>
      </c>
      <c r="D1146" s="2" t="s">
        <v>213</v>
      </c>
      <c r="E1146" s="2" t="s">
        <v>253</v>
      </c>
      <c r="F1146" s="138"/>
      <c r="G1146" s="139">
        <v>19059.66</v>
      </c>
      <c r="H1146" s="139"/>
      <c r="I1146" s="139"/>
      <c r="J1146" s="139"/>
      <c r="K1146" s="136">
        <v>19059.66</v>
      </c>
    </row>
    <row r="1147" spans="1:11">
      <c r="A1147" s="135"/>
      <c r="B1147" s="2" t="s">
        <v>2338</v>
      </c>
      <c r="C1147" s="2" t="s">
        <v>2337</v>
      </c>
      <c r="D1147" s="2" t="s">
        <v>27</v>
      </c>
      <c r="E1147" s="2" t="s">
        <v>596</v>
      </c>
      <c r="F1147" s="138">
        <v>-15.179999999990178</v>
      </c>
      <c r="G1147" s="139">
        <v>2533.5100000000002</v>
      </c>
      <c r="H1147" s="139"/>
      <c r="I1147" s="139"/>
      <c r="J1147" s="139"/>
      <c r="K1147" s="136">
        <v>2518.3300000000099</v>
      </c>
    </row>
    <row r="1148" spans="1:11">
      <c r="A1148" s="135"/>
      <c r="B1148" s="2" t="s">
        <v>2333</v>
      </c>
      <c r="C1148" s="2" t="s">
        <v>2332</v>
      </c>
      <c r="D1148" s="2" t="s">
        <v>1131</v>
      </c>
      <c r="E1148" s="2" t="s">
        <v>1122</v>
      </c>
      <c r="F1148" s="138">
        <v>10442.84</v>
      </c>
      <c r="G1148" s="139">
        <v>165706.72</v>
      </c>
      <c r="H1148" s="139">
        <v>54199.950000000004</v>
      </c>
      <c r="I1148" s="139">
        <v>273976.53999999998</v>
      </c>
      <c r="J1148" s="139">
        <v>232014.06</v>
      </c>
      <c r="K1148" s="136">
        <v>736340.11</v>
      </c>
    </row>
    <row r="1149" spans="1:11">
      <c r="A1149" s="135"/>
      <c r="B1149" s="2" t="s">
        <v>2341</v>
      </c>
      <c r="C1149" s="2" t="s">
        <v>2340</v>
      </c>
      <c r="D1149" s="2" t="s">
        <v>213</v>
      </c>
      <c r="E1149" s="2" t="s">
        <v>1122</v>
      </c>
      <c r="F1149" s="138">
        <v>52362.54</v>
      </c>
      <c r="G1149" s="139">
        <v>8362.9699999999993</v>
      </c>
      <c r="H1149" s="139">
        <v>3898.04</v>
      </c>
      <c r="I1149" s="139"/>
      <c r="J1149" s="139">
        <v>22096.99</v>
      </c>
      <c r="K1149" s="136">
        <v>86720.540000000008</v>
      </c>
    </row>
    <row r="1150" spans="1:11">
      <c r="A1150" s="2" t="s">
        <v>2343</v>
      </c>
      <c r="B1150" s="2" t="s">
        <v>3186</v>
      </c>
      <c r="C1150" s="2" t="s">
        <v>3185</v>
      </c>
      <c r="D1150" s="2" t="s">
        <v>27</v>
      </c>
      <c r="E1150" s="2" t="s">
        <v>53</v>
      </c>
      <c r="F1150" s="138"/>
      <c r="G1150" s="139"/>
      <c r="H1150" s="139"/>
      <c r="I1150" s="139">
        <v>106403.94</v>
      </c>
      <c r="J1150" s="139"/>
      <c r="K1150" s="136">
        <v>106403.94</v>
      </c>
    </row>
    <row r="1151" spans="1:11">
      <c r="A1151" s="135"/>
      <c r="B1151" s="2" t="s">
        <v>2879</v>
      </c>
      <c r="C1151" s="2" t="s">
        <v>2878</v>
      </c>
      <c r="D1151" s="2" t="s">
        <v>27</v>
      </c>
      <c r="E1151" s="2" t="s">
        <v>596</v>
      </c>
      <c r="F1151" s="138"/>
      <c r="G1151" s="139"/>
      <c r="H1151" s="139">
        <v>260307.19</v>
      </c>
      <c r="I1151" s="139">
        <v>0</v>
      </c>
      <c r="J1151" s="139"/>
      <c r="K1151" s="136">
        <v>260307.19</v>
      </c>
    </row>
    <row r="1152" spans="1:11">
      <c r="A1152" s="135"/>
      <c r="B1152" s="2" t="s">
        <v>2628</v>
      </c>
      <c r="C1152" s="2" t="s">
        <v>2627</v>
      </c>
      <c r="D1152" s="2" t="s">
        <v>27</v>
      </c>
      <c r="E1152" s="2" t="s">
        <v>596</v>
      </c>
      <c r="F1152" s="138"/>
      <c r="G1152" s="139">
        <v>0</v>
      </c>
      <c r="H1152" s="139"/>
      <c r="I1152" s="139"/>
      <c r="J1152" s="139"/>
      <c r="K1152" s="136">
        <v>0</v>
      </c>
    </row>
    <row r="1153" spans="1:11">
      <c r="A1153" s="135"/>
      <c r="B1153" s="2" t="s">
        <v>2353</v>
      </c>
      <c r="C1153" s="2" t="s">
        <v>2352</v>
      </c>
      <c r="D1153" s="2" t="s">
        <v>27</v>
      </c>
      <c r="E1153" s="2" t="s">
        <v>596</v>
      </c>
      <c r="F1153" s="138">
        <v>58522.55</v>
      </c>
      <c r="G1153" s="139"/>
      <c r="H1153" s="139"/>
      <c r="I1153" s="139"/>
      <c r="J1153" s="139"/>
      <c r="K1153" s="136">
        <v>58522.55</v>
      </c>
    </row>
    <row r="1154" spans="1:11">
      <c r="A1154" s="135"/>
      <c r="B1154" s="2" t="s">
        <v>2625</v>
      </c>
      <c r="C1154" s="2" t="s">
        <v>2624</v>
      </c>
      <c r="D1154" s="2" t="s">
        <v>1131</v>
      </c>
      <c r="E1154" s="2" t="s">
        <v>1122</v>
      </c>
      <c r="F1154" s="138"/>
      <c r="G1154" s="139">
        <v>0</v>
      </c>
      <c r="H1154" s="139"/>
      <c r="I1154" s="139"/>
      <c r="J1154" s="139"/>
      <c r="K1154" s="136">
        <v>0</v>
      </c>
    </row>
    <row r="1155" spans="1:11">
      <c r="A1155" s="135"/>
      <c r="B1155" s="2" t="s">
        <v>3189</v>
      </c>
      <c r="C1155" s="2" t="s">
        <v>3188</v>
      </c>
      <c r="D1155" s="2" t="s">
        <v>213</v>
      </c>
      <c r="E1155" s="2" t="s">
        <v>1122</v>
      </c>
      <c r="F1155" s="138"/>
      <c r="G1155" s="139"/>
      <c r="H1155" s="139"/>
      <c r="I1155" s="139">
        <v>170246.91</v>
      </c>
      <c r="J1155" s="139">
        <v>12057.5</v>
      </c>
      <c r="K1155" s="136">
        <v>182304.41</v>
      </c>
    </row>
    <row r="1156" spans="1:11">
      <c r="A1156" s="135"/>
      <c r="B1156" s="2" t="s">
        <v>2631</v>
      </c>
      <c r="C1156" s="2" t="s">
        <v>2630</v>
      </c>
      <c r="D1156" s="2" t="s">
        <v>27</v>
      </c>
      <c r="E1156" s="2" t="s">
        <v>596</v>
      </c>
      <c r="F1156" s="138"/>
      <c r="G1156" s="139">
        <v>152.39000000000001</v>
      </c>
      <c r="H1156" s="139"/>
      <c r="I1156" s="139"/>
      <c r="J1156" s="139"/>
      <c r="K1156" s="136">
        <v>152.39000000000001</v>
      </c>
    </row>
    <row r="1157" spans="1:11">
      <c r="A1157" s="135"/>
      <c r="B1157" s="2" t="s">
        <v>2636</v>
      </c>
      <c r="C1157" s="2" t="s">
        <v>2635</v>
      </c>
      <c r="D1157" s="2" t="s">
        <v>27</v>
      </c>
      <c r="E1157" s="2" t="s">
        <v>596</v>
      </c>
      <c r="F1157" s="138"/>
      <c r="G1157" s="139">
        <v>0</v>
      </c>
      <c r="H1157" s="139"/>
      <c r="I1157" s="139"/>
      <c r="J1157" s="139"/>
      <c r="K1157" s="136">
        <v>0</v>
      </c>
    </row>
    <row r="1158" spans="1:11">
      <c r="A1158" s="135"/>
      <c r="B1158" s="2" t="s">
        <v>2345</v>
      </c>
      <c r="C1158" s="2" t="s">
        <v>2344</v>
      </c>
      <c r="D1158" s="2" t="s">
        <v>27</v>
      </c>
      <c r="E1158" s="2" t="s">
        <v>596</v>
      </c>
      <c r="F1158" s="138">
        <v>204400</v>
      </c>
      <c r="G1158" s="139"/>
      <c r="H1158" s="139"/>
      <c r="I1158" s="139"/>
      <c r="J1158" s="139"/>
      <c r="K1158" s="136">
        <v>204400</v>
      </c>
    </row>
    <row r="1159" spans="1:11">
      <c r="A1159" s="135"/>
      <c r="B1159" s="2" t="s">
        <v>2350</v>
      </c>
      <c r="C1159" s="2" t="s">
        <v>2349</v>
      </c>
      <c r="D1159" s="2" t="s">
        <v>27</v>
      </c>
      <c r="E1159" s="2" t="s">
        <v>596</v>
      </c>
      <c r="F1159" s="138">
        <v>1168.9000000000001</v>
      </c>
      <c r="G1159" s="139">
        <v>786.85</v>
      </c>
      <c r="H1159" s="139"/>
      <c r="I1159" s="139"/>
      <c r="J1159" s="139"/>
      <c r="K1159" s="136">
        <v>1955.75</v>
      </c>
    </row>
    <row r="1160" spans="1:11">
      <c r="A1160" s="2" t="s">
        <v>2355</v>
      </c>
      <c r="B1160" s="2" t="s">
        <v>3354</v>
      </c>
      <c r="C1160" s="2" t="s">
        <v>3353</v>
      </c>
      <c r="D1160" s="2" t="s">
        <v>1131</v>
      </c>
      <c r="E1160" s="2" t="s">
        <v>1122</v>
      </c>
      <c r="F1160" s="138"/>
      <c r="G1160" s="139"/>
      <c r="H1160" s="139"/>
      <c r="I1160" s="139"/>
      <c r="J1160" s="139">
        <v>0</v>
      </c>
      <c r="K1160" s="136">
        <v>0</v>
      </c>
    </row>
    <row r="1161" spans="1:11">
      <c r="A1161" s="135"/>
      <c r="B1161" s="2" t="s">
        <v>3360</v>
      </c>
      <c r="C1161" s="2" t="s">
        <v>3359</v>
      </c>
      <c r="D1161" s="2" t="s">
        <v>1131</v>
      </c>
      <c r="E1161" s="2" t="s">
        <v>1122</v>
      </c>
      <c r="F1161" s="138"/>
      <c r="G1161" s="139"/>
      <c r="H1161" s="139"/>
      <c r="I1161" s="139"/>
      <c r="J1161" s="139">
        <v>0</v>
      </c>
      <c r="K1161" s="136">
        <v>0</v>
      </c>
    </row>
    <row r="1162" spans="1:11">
      <c r="A1162" s="135"/>
      <c r="B1162" s="2" t="s">
        <v>3356</v>
      </c>
      <c r="C1162" s="2" t="s">
        <v>3355</v>
      </c>
      <c r="D1162" s="2" t="s">
        <v>1131</v>
      </c>
      <c r="E1162" s="2" t="s">
        <v>1122</v>
      </c>
      <c r="F1162" s="138"/>
      <c r="G1162" s="139"/>
      <c r="H1162" s="139"/>
      <c r="I1162" s="139"/>
      <c r="J1162" s="139">
        <v>0</v>
      </c>
      <c r="K1162" s="136">
        <v>0</v>
      </c>
    </row>
    <row r="1163" spans="1:11">
      <c r="A1163" s="135"/>
      <c r="B1163" s="2" t="s">
        <v>2357</v>
      </c>
      <c r="C1163" s="2" t="s">
        <v>2356</v>
      </c>
      <c r="D1163" s="2" t="s">
        <v>1131</v>
      </c>
      <c r="E1163" s="2" t="s">
        <v>1122</v>
      </c>
      <c r="F1163" s="138">
        <v>1668.65</v>
      </c>
      <c r="G1163" s="139">
        <v>2983.46</v>
      </c>
      <c r="H1163" s="139"/>
      <c r="I1163" s="139"/>
      <c r="J1163" s="139"/>
      <c r="K1163" s="136">
        <v>4652.1100000000006</v>
      </c>
    </row>
    <row r="1164" spans="1:11">
      <c r="A1164" s="135"/>
      <c r="B1164" s="2" t="s">
        <v>3358</v>
      </c>
      <c r="C1164" s="2" t="s">
        <v>3357</v>
      </c>
      <c r="D1164" s="2" t="s">
        <v>1131</v>
      </c>
      <c r="E1164" s="2" t="s">
        <v>1122</v>
      </c>
      <c r="F1164" s="138"/>
      <c r="G1164" s="139"/>
      <c r="H1164" s="139"/>
      <c r="I1164" s="139"/>
      <c r="J1164" s="139">
        <v>-5.8207660913467407E-11</v>
      </c>
      <c r="K1164" s="136">
        <v>-5.8207660913467407E-11</v>
      </c>
    </row>
    <row r="1165" spans="1:11">
      <c r="A1165" s="135"/>
      <c r="B1165" s="2" t="s">
        <v>3362</v>
      </c>
      <c r="C1165" s="2" t="s">
        <v>3361</v>
      </c>
      <c r="D1165" s="2" t="s">
        <v>1131</v>
      </c>
      <c r="E1165" s="2" t="s">
        <v>1122</v>
      </c>
      <c r="F1165" s="138"/>
      <c r="G1165" s="139"/>
      <c r="H1165" s="139"/>
      <c r="I1165" s="139"/>
      <c r="J1165" s="139">
        <v>-2.9103830456733704E-11</v>
      </c>
      <c r="K1165" s="136">
        <v>-2.9103830456733704E-11</v>
      </c>
    </row>
    <row r="1166" spans="1:11">
      <c r="A1166" s="2" t="s">
        <v>2360</v>
      </c>
      <c r="B1166" s="2" t="s">
        <v>2362</v>
      </c>
      <c r="C1166" s="2" t="s">
        <v>2361</v>
      </c>
      <c r="D1166" s="2" t="s">
        <v>1131</v>
      </c>
      <c r="E1166" s="2" t="s">
        <v>596</v>
      </c>
      <c r="F1166" s="138">
        <v>45.230000000000004</v>
      </c>
      <c r="G1166" s="139">
        <v>45.230000000000004</v>
      </c>
      <c r="H1166" s="139">
        <v>40.85</v>
      </c>
      <c r="I1166" s="139">
        <v>45.230000000000004</v>
      </c>
      <c r="J1166" s="139">
        <v>43.77</v>
      </c>
      <c r="K1166" s="136">
        <v>220.31000000000003</v>
      </c>
    </row>
    <row r="1167" spans="1:11">
      <c r="A1167" s="2" t="s">
        <v>2366</v>
      </c>
      <c r="B1167" s="2" t="s">
        <v>2368</v>
      </c>
      <c r="C1167" s="2" t="s">
        <v>2367</v>
      </c>
      <c r="D1167" s="2" t="s">
        <v>1131</v>
      </c>
      <c r="E1167" s="2" t="s">
        <v>1122</v>
      </c>
      <c r="F1167" s="138">
        <v>3487.89</v>
      </c>
      <c r="G1167" s="139"/>
      <c r="H1167" s="139"/>
      <c r="I1167" s="139"/>
      <c r="J1167" s="139"/>
      <c r="K1167" s="136">
        <v>3487.89</v>
      </c>
    </row>
    <row r="1168" spans="1:11">
      <c r="A1168" s="2" t="s">
        <v>2640</v>
      </c>
      <c r="B1168" s="2" t="s">
        <v>2642</v>
      </c>
      <c r="C1168" s="2" t="s">
        <v>2641</v>
      </c>
      <c r="D1168" s="2" t="s">
        <v>27</v>
      </c>
      <c r="E1168" s="2" t="s">
        <v>596</v>
      </c>
      <c r="F1168" s="138"/>
      <c r="G1168" s="139">
        <v>0</v>
      </c>
      <c r="H1168" s="139"/>
      <c r="I1168" s="139"/>
      <c r="J1168" s="139"/>
      <c r="K1168" s="136">
        <v>0</v>
      </c>
    </row>
    <row r="1169" spans="1:11">
      <c r="A1169" s="2" t="s">
        <v>2651</v>
      </c>
      <c r="B1169" s="2" t="s">
        <v>2881</v>
      </c>
      <c r="C1169" s="2" t="s">
        <v>2880</v>
      </c>
      <c r="D1169" s="2" t="s">
        <v>1131</v>
      </c>
      <c r="E1169" s="2" t="s">
        <v>1122</v>
      </c>
      <c r="F1169" s="138"/>
      <c r="G1169" s="139"/>
      <c r="H1169" s="139">
        <v>651.25</v>
      </c>
      <c r="I1169" s="139"/>
      <c r="J1169" s="139"/>
      <c r="K1169" s="136">
        <v>651.25</v>
      </c>
    </row>
    <row r="1170" spans="1:11">
      <c r="A1170" s="135"/>
      <c r="B1170" s="2" t="s">
        <v>2653</v>
      </c>
      <c r="C1170" s="2" t="s">
        <v>2652</v>
      </c>
      <c r="D1170" s="2" t="s">
        <v>1131</v>
      </c>
      <c r="E1170" s="2" t="s">
        <v>1122</v>
      </c>
      <c r="F1170" s="138"/>
      <c r="G1170" s="139">
        <v>1.4915713109076023E-10</v>
      </c>
      <c r="H1170" s="139"/>
      <c r="I1170" s="139"/>
      <c r="J1170" s="139">
        <v>0</v>
      </c>
      <c r="K1170" s="136">
        <v>1.4915713109076023E-10</v>
      </c>
    </row>
    <row r="1171" spans="1:11">
      <c r="A1171" s="2" t="s">
        <v>2371</v>
      </c>
      <c r="B1171" s="2" t="s">
        <v>3201</v>
      </c>
      <c r="C1171" s="2" t="s">
        <v>3200</v>
      </c>
      <c r="D1171" s="2" t="s">
        <v>1131</v>
      </c>
      <c r="E1171" s="2" t="s">
        <v>53</v>
      </c>
      <c r="F1171" s="138"/>
      <c r="G1171" s="139"/>
      <c r="H1171" s="139"/>
      <c r="I1171" s="139">
        <v>0</v>
      </c>
      <c r="J1171" s="139"/>
      <c r="K1171" s="136">
        <v>0</v>
      </c>
    </row>
    <row r="1172" spans="1:11">
      <c r="A1172" s="135"/>
      <c r="B1172" s="2" t="s">
        <v>3195</v>
      </c>
      <c r="C1172" s="2" t="s">
        <v>3194</v>
      </c>
      <c r="D1172" s="2" t="s">
        <v>213</v>
      </c>
      <c r="E1172" s="2" t="s">
        <v>53</v>
      </c>
      <c r="F1172" s="138"/>
      <c r="G1172" s="139"/>
      <c r="H1172" s="139"/>
      <c r="I1172" s="139">
        <v>17305.23</v>
      </c>
      <c r="J1172" s="139"/>
      <c r="K1172" s="136">
        <v>17305.23</v>
      </c>
    </row>
    <row r="1173" spans="1:11">
      <c r="A1173" s="135"/>
      <c r="B1173" s="2" t="s">
        <v>3197</v>
      </c>
      <c r="C1173" s="2" t="s">
        <v>3196</v>
      </c>
      <c r="D1173" s="2" t="s">
        <v>213</v>
      </c>
      <c r="E1173" s="2" t="s">
        <v>53</v>
      </c>
      <c r="F1173" s="138"/>
      <c r="G1173" s="139"/>
      <c r="H1173" s="139"/>
      <c r="I1173" s="139">
        <v>16392.88</v>
      </c>
      <c r="J1173" s="139"/>
      <c r="K1173" s="136">
        <v>16392.88</v>
      </c>
    </row>
    <row r="1174" spans="1:11">
      <c r="A1174" s="135"/>
      <c r="B1174" s="2" t="s">
        <v>3199</v>
      </c>
      <c r="C1174" s="2" t="s">
        <v>3198</v>
      </c>
      <c r="D1174" s="2" t="s">
        <v>213</v>
      </c>
      <c r="E1174" s="2" t="s">
        <v>53</v>
      </c>
      <c r="F1174" s="138"/>
      <c r="G1174" s="139"/>
      <c r="H1174" s="139"/>
      <c r="I1174" s="139">
        <v>18705.07</v>
      </c>
      <c r="J1174" s="139"/>
      <c r="K1174" s="136">
        <v>18705.07</v>
      </c>
    </row>
    <row r="1175" spans="1:11">
      <c r="A1175" s="135"/>
      <c r="B1175" s="2" t="s">
        <v>2886</v>
      </c>
      <c r="C1175" s="2" t="s">
        <v>2885</v>
      </c>
      <c r="D1175" s="2" t="s">
        <v>213</v>
      </c>
      <c r="E1175" s="2" t="s">
        <v>53</v>
      </c>
      <c r="F1175" s="138"/>
      <c r="G1175" s="139"/>
      <c r="H1175" s="139">
        <v>12949.18</v>
      </c>
      <c r="I1175" s="139"/>
      <c r="J1175" s="139"/>
      <c r="K1175" s="136">
        <v>12949.18</v>
      </c>
    </row>
    <row r="1176" spans="1:11">
      <c r="A1176" s="135"/>
      <c r="B1176" s="2" t="s">
        <v>2656</v>
      </c>
      <c r="C1176" s="2" t="s">
        <v>2655</v>
      </c>
      <c r="D1176" s="2" t="s">
        <v>1131</v>
      </c>
      <c r="E1176" s="2" t="s">
        <v>28</v>
      </c>
      <c r="F1176" s="138"/>
      <c r="G1176" s="139">
        <v>10872.87</v>
      </c>
      <c r="H1176" s="139">
        <v>1207.4100000000001</v>
      </c>
      <c r="I1176" s="139"/>
      <c r="J1176" s="139"/>
      <c r="K1176" s="136">
        <v>12080.28</v>
      </c>
    </row>
    <row r="1177" spans="1:11">
      <c r="A1177" s="135"/>
      <c r="B1177" s="2" t="s">
        <v>2373</v>
      </c>
      <c r="C1177" s="2" t="s">
        <v>2372</v>
      </c>
      <c r="D1177" s="2" t="s">
        <v>27</v>
      </c>
      <c r="E1177" s="2" t="s">
        <v>28</v>
      </c>
      <c r="F1177" s="138">
        <v>1550.1000000000001</v>
      </c>
      <c r="G1177" s="139"/>
      <c r="H1177" s="139">
        <v>1207.42</v>
      </c>
      <c r="I1177" s="139"/>
      <c r="J1177" s="139">
        <v>0</v>
      </c>
      <c r="K1177" s="136">
        <v>2757.5200000000004</v>
      </c>
    </row>
    <row r="1178" spans="1:11">
      <c r="A1178" s="135"/>
      <c r="B1178" s="2" t="s">
        <v>3193</v>
      </c>
      <c r="C1178" s="2" t="s">
        <v>3192</v>
      </c>
      <c r="D1178" s="2" t="s">
        <v>213</v>
      </c>
      <c r="E1178" s="2" t="s">
        <v>28</v>
      </c>
      <c r="F1178" s="138"/>
      <c r="G1178" s="139"/>
      <c r="H1178" s="139"/>
      <c r="I1178" s="139">
        <v>12438.27</v>
      </c>
      <c r="J1178" s="139"/>
      <c r="K1178" s="136">
        <v>12438.27</v>
      </c>
    </row>
    <row r="1179" spans="1:11">
      <c r="A1179" s="135"/>
      <c r="B1179" s="2" t="s">
        <v>3191</v>
      </c>
      <c r="C1179" s="2" t="s">
        <v>3190</v>
      </c>
      <c r="D1179" s="2" t="s">
        <v>27</v>
      </c>
      <c r="E1179" s="2" t="s">
        <v>28</v>
      </c>
      <c r="F1179" s="138"/>
      <c r="G1179" s="139"/>
      <c r="H1179" s="139"/>
      <c r="I1179" s="139">
        <v>14760.130000000001</v>
      </c>
      <c r="J1179" s="139"/>
      <c r="K1179" s="136">
        <v>14760.130000000001</v>
      </c>
    </row>
    <row r="1180" spans="1:11">
      <c r="A1180" s="135"/>
      <c r="B1180" s="2" t="s">
        <v>2884</v>
      </c>
      <c r="C1180" s="2" t="s">
        <v>2883</v>
      </c>
      <c r="D1180" s="2" t="s">
        <v>213</v>
      </c>
      <c r="E1180" s="2" t="s">
        <v>28</v>
      </c>
      <c r="F1180" s="138"/>
      <c r="G1180" s="139"/>
      <c r="H1180" s="139">
        <v>12545.64</v>
      </c>
      <c r="I1180" s="139"/>
      <c r="J1180" s="139"/>
      <c r="K1180" s="136">
        <v>12545.64</v>
      </c>
    </row>
    <row r="1181" spans="1:11">
      <c r="A1181" s="2" t="s">
        <v>2376</v>
      </c>
      <c r="B1181" s="2" t="s">
        <v>2378</v>
      </c>
      <c r="C1181" s="2" t="s">
        <v>2377</v>
      </c>
      <c r="D1181" s="2" t="s">
        <v>1131</v>
      </c>
      <c r="E1181" s="2" t="s">
        <v>1122</v>
      </c>
      <c r="F1181" s="138">
        <v>448.65000000000003</v>
      </c>
      <c r="G1181" s="139"/>
      <c r="H1181" s="139">
        <v>0</v>
      </c>
      <c r="I1181" s="139"/>
      <c r="J1181" s="139"/>
      <c r="K1181" s="136">
        <v>448.65000000000003</v>
      </c>
    </row>
    <row r="1182" spans="1:11">
      <c r="A1182" s="2" t="s">
        <v>2658</v>
      </c>
      <c r="B1182" s="2" t="s">
        <v>2660</v>
      </c>
      <c r="C1182" s="2" t="s">
        <v>2659</v>
      </c>
      <c r="D1182" s="2" t="s">
        <v>1131</v>
      </c>
      <c r="E1182" s="2" t="s">
        <v>1122</v>
      </c>
      <c r="F1182" s="138"/>
      <c r="G1182" s="139">
        <v>61594.080000000002</v>
      </c>
      <c r="H1182" s="139"/>
      <c r="I1182" s="139"/>
      <c r="J1182" s="139"/>
      <c r="K1182" s="136">
        <v>61594.080000000002</v>
      </c>
    </row>
    <row r="1183" spans="1:11">
      <c r="A1183" s="135"/>
      <c r="B1183" s="2" t="s">
        <v>3364</v>
      </c>
      <c r="C1183" s="2" t="s">
        <v>3363</v>
      </c>
      <c r="D1183" s="2" t="s">
        <v>27</v>
      </c>
      <c r="E1183" s="2" t="s">
        <v>28</v>
      </c>
      <c r="F1183" s="138"/>
      <c r="G1183" s="139"/>
      <c r="H1183" s="139"/>
      <c r="I1183" s="139"/>
      <c r="J1183" s="139">
        <v>0</v>
      </c>
      <c r="K1183" s="136">
        <v>0</v>
      </c>
    </row>
    <row r="1184" spans="1:11">
      <c r="A1184" s="2" t="s">
        <v>2381</v>
      </c>
      <c r="B1184" s="2" t="s">
        <v>2383</v>
      </c>
      <c r="C1184" s="2" t="s">
        <v>2382</v>
      </c>
      <c r="D1184" s="2" t="s">
        <v>213</v>
      </c>
      <c r="E1184" s="2" t="s">
        <v>596</v>
      </c>
      <c r="F1184" s="138">
        <v>156050.36000000002</v>
      </c>
      <c r="G1184" s="139">
        <v>44614.720000000001</v>
      </c>
      <c r="H1184" s="139">
        <v>732.2</v>
      </c>
      <c r="I1184" s="139">
        <v>100409.15000000001</v>
      </c>
      <c r="J1184" s="139">
        <v>-78671</v>
      </c>
      <c r="K1184" s="136">
        <v>223135.43000000005</v>
      </c>
    </row>
    <row r="1185" spans="1:11">
      <c r="A1185" s="135"/>
      <c r="B1185" s="2" t="s">
        <v>2391</v>
      </c>
      <c r="C1185" s="2" t="s">
        <v>2390</v>
      </c>
      <c r="D1185" s="2" t="s">
        <v>213</v>
      </c>
      <c r="E1185" s="2" t="s">
        <v>253</v>
      </c>
      <c r="F1185" s="138">
        <v>16667.25</v>
      </c>
      <c r="G1185" s="139">
        <v>4765.16</v>
      </c>
      <c r="H1185" s="139">
        <v>78.210000000000008</v>
      </c>
      <c r="I1185" s="139">
        <v>10724.39</v>
      </c>
      <c r="J1185" s="139">
        <v>-8402.61</v>
      </c>
      <c r="K1185" s="136">
        <v>23832.399999999998</v>
      </c>
    </row>
    <row r="1186" spans="1:11">
      <c r="A1186" s="2" t="s">
        <v>2395</v>
      </c>
      <c r="B1186" s="2" t="s">
        <v>2397</v>
      </c>
      <c r="C1186" s="2" t="s">
        <v>2396</v>
      </c>
      <c r="D1186" s="2" t="s">
        <v>27</v>
      </c>
      <c r="E1186" s="2" t="s">
        <v>28</v>
      </c>
      <c r="F1186" s="138">
        <v>-1952.42</v>
      </c>
      <c r="G1186" s="139">
        <v>0</v>
      </c>
      <c r="H1186" s="139"/>
      <c r="I1186" s="139"/>
      <c r="J1186" s="139"/>
      <c r="K1186" s="136">
        <v>-1952.42</v>
      </c>
    </row>
    <row r="1187" spans="1:11">
      <c r="A1187" s="2" t="s">
        <v>2888</v>
      </c>
      <c r="B1187" s="2" t="s">
        <v>2890</v>
      </c>
      <c r="C1187" s="2" t="s">
        <v>2889</v>
      </c>
      <c r="D1187" s="2" t="s">
        <v>213</v>
      </c>
      <c r="E1187" s="2" t="s">
        <v>253</v>
      </c>
      <c r="F1187" s="138"/>
      <c r="G1187" s="139"/>
      <c r="H1187" s="139">
        <v>0</v>
      </c>
      <c r="I1187" s="139"/>
      <c r="J1187" s="139"/>
      <c r="K1187" s="136">
        <v>0</v>
      </c>
    </row>
    <row r="1188" spans="1:11">
      <c r="A1188" s="7" t="s">
        <v>3366</v>
      </c>
      <c r="B1188" s="16"/>
      <c r="C1188" s="16"/>
      <c r="D1188" s="16"/>
      <c r="E1188" s="16"/>
      <c r="F1188" s="140">
        <v>45541203.080000013</v>
      </c>
      <c r="G1188" s="141">
        <v>9594335.3200000003</v>
      </c>
      <c r="H1188" s="141">
        <v>101106327.36999999</v>
      </c>
      <c r="I1188" s="141">
        <v>33055285.02</v>
      </c>
      <c r="J1188" s="141">
        <v>14220073.550000001</v>
      </c>
      <c r="K1188" s="137">
        <v>203517224.3400003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0178"/>
  <sheetViews>
    <sheetView zoomScaleNormal="154" zoomScaleSheetLayoutView="245" workbookViewId="0">
      <selection activeCell="R3531" sqref="R3531"/>
    </sheetView>
  </sheetViews>
  <sheetFormatPr defaultRowHeight="12.75"/>
  <cols>
    <col min="3" max="3" width="35.28515625" customWidth="1"/>
    <col min="4" max="4" width="13.5703125" customWidth="1"/>
    <col min="5" max="5" width="19.28515625" customWidth="1"/>
    <col min="6" max="6" width="13.85546875" bestFit="1" customWidth="1"/>
    <col min="15" max="15" width="11.85546875" bestFit="1" customWidth="1"/>
    <col min="18" max="18" width="20.5703125" customWidth="1"/>
    <col min="19" max="19" width="25.28515625" customWidth="1"/>
  </cols>
  <sheetData>
    <row r="1" spans="1:20">
      <c r="A1" t="s">
        <v>0</v>
      </c>
    </row>
    <row r="3" spans="1:20">
      <c r="A3" t="s">
        <v>1</v>
      </c>
      <c r="B3" t="s">
        <v>2</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row>
    <row r="4" spans="1:20">
      <c r="A4" t="s">
        <v>21</v>
      </c>
      <c r="B4" t="s">
        <v>22</v>
      </c>
      <c r="C4" t="s">
        <v>23</v>
      </c>
      <c r="D4" t="s">
        <v>24</v>
      </c>
      <c r="E4" t="s">
        <v>25</v>
      </c>
      <c r="F4" s="1">
        <v>38261</v>
      </c>
      <c r="G4" t="s">
        <v>26</v>
      </c>
      <c r="H4">
        <v>201412</v>
      </c>
      <c r="I4" t="s">
        <v>27</v>
      </c>
      <c r="J4" t="s">
        <v>28</v>
      </c>
      <c r="K4" t="s">
        <v>29</v>
      </c>
      <c r="L4" t="s">
        <v>30</v>
      </c>
      <c r="M4" t="s">
        <v>31</v>
      </c>
      <c r="N4" t="s">
        <v>32</v>
      </c>
      <c r="O4">
        <v>752.42</v>
      </c>
      <c r="P4" t="s">
        <v>22</v>
      </c>
      <c r="Q4" t="s">
        <v>21</v>
      </c>
      <c r="R4" t="s">
        <v>33</v>
      </c>
      <c r="S4" t="s">
        <v>34</v>
      </c>
      <c r="T4" t="s">
        <v>35</v>
      </c>
    </row>
    <row r="5" spans="1:20">
      <c r="A5" t="s">
        <v>21</v>
      </c>
      <c r="B5" t="s">
        <v>22</v>
      </c>
      <c r="C5" t="s">
        <v>23</v>
      </c>
      <c r="D5" t="s">
        <v>24</v>
      </c>
      <c r="E5" t="s">
        <v>25</v>
      </c>
      <c r="F5" s="1">
        <v>38261</v>
      </c>
      <c r="G5" t="s">
        <v>26</v>
      </c>
      <c r="H5">
        <v>201412</v>
      </c>
      <c r="I5" t="s">
        <v>27</v>
      </c>
      <c r="J5" t="s">
        <v>28</v>
      </c>
      <c r="K5" t="s">
        <v>36</v>
      </c>
      <c r="L5" t="s">
        <v>30</v>
      </c>
      <c r="M5" t="s">
        <v>31</v>
      </c>
      <c r="N5" t="s">
        <v>32</v>
      </c>
      <c r="O5">
        <v>2395.71</v>
      </c>
      <c r="P5" t="s">
        <v>22</v>
      </c>
      <c r="Q5" t="s">
        <v>21</v>
      </c>
      <c r="R5" t="s">
        <v>33</v>
      </c>
      <c r="S5" t="s">
        <v>34</v>
      </c>
      <c r="T5" t="s">
        <v>35</v>
      </c>
    </row>
    <row r="6" spans="1:20">
      <c r="A6" t="s">
        <v>21</v>
      </c>
      <c r="B6" t="s">
        <v>22</v>
      </c>
      <c r="C6" t="s">
        <v>23</v>
      </c>
      <c r="D6" t="s">
        <v>24</v>
      </c>
      <c r="E6" t="s">
        <v>25</v>
      </c>
      <c r="F6" s="1">
        <v>38261</v>
      </c>
      <c r="G6" t="s">
        <v>26</v>
      </c>
      <c r="H6">
        <v>201412</v>
      </c>
      <c r="I6" t="s">
        <v>27</v>
      </c>
      <c r="J6" t="s">
        <v>28</v>
      </c>
      <c r="K6" t="s">
        <v>37</v>
      </c>
      <c r="L6" t="s">
        <v>30</v>
      </c>
      <c r="M6" t="s">
        <v>31</v>
      </c>
      <c r="N6" t="s">
        <v>32</v>
      </c>
      <c r="O6">
        <v>7440.04</v>
      </c>
      <c r="P6" t="s">
        <v>22</v>
      </c>
      <c r="Q6" t="s">
        <v>21</v>
      </c>
      <c r="R6" t="s">
        <v>33</v>
      </c>
      <c r="S6" t="s">
        <v>34</v>
      </c>
      <c r="T6" t="s">
        <v>35</v>
      </c>
    </row>
    <row r="7" spans="1:20">
      <c r="A7" t="s">
        <v>21</v>
      </c>
      <c r="B7" t="s">
        <v>22</v>
      </c>
      <c r="C7" t="s">
        <v>23</v>
      </c>
      <c r="D7" t="s">
        <v>24</v>
      </c>
      <c r="E7" t="s">
        <v>25</v>
      </c>
      <c r="F7" s="1">
        <v>38261</v>
      </c>
      <c r="G7" t="s">
        <v>26</v>
      </c>
      <c r="H7">
        <v>201412</v>
      </c>
      <c r="I7" t="s">
        <v>27</v>
      </c>
      <c r="J7" t="s">
        <v>28</v>
      </c>
      <c r="K7" t="s">
        <v>38</v>
      </c>
      <c r="L7" t="s">
        <v>30</v>
      </c>
      <c r="M7" t="s">
        <v>31</v>
      </c>
      <c r="N7" t="s">
        <v>32</v>
      </c>
      <c r="O7">
        <v>1513.99</v>
      </c>
      <c r="P7" t="s">
        <v>22</v>
      </c>
      <c r="Q7" t="s">
        <v>21</v>
      </c>
      <c r="R7" t="s">
        <v>33</v>
      </c>
      <c r="S7" t="s">
        <v>34</v>
      </c>
      <c r="T7" t="s">
        <v>35</v>
      </c>
    </row>
    <row r="8" spans="1:20">
      <c r="A8" t="s">
        <v>21</v>
      </c>
      <c r="B8" t="s">
        <v>22</v>
      </c>
      <c r="C8" t="s">
        <v>23</v>
      </c>
      <c r="D8" t="s">
        <v>24</v>
      </c>
      <c r="E8" t="s">
        <v>25</v>
      </c>
      <c r="F8" s="1">
        <v>38261</v>
      </c>
      <c r="G8" t="s">
        <v>26</v>
      </c>
      <c r="H8">
        <v>201412</v>
      </c>
      <c r="I8" t="s">
        <v>27</v>
      </c>
      <c r="J8" t="s">
        <v>28</v>
      </c>
      <c r="K8" t="s">
        <v>39</v>
      </c>
      <c r="L8" t="s">
        <v>30</v>
      </c>
      <c r="M8" t="s">
        <v>31</v>
      </c>
      <c r="N8" t="s">
        <v>32</v>
      </c>
      <c r="O8">
        <v>749.93000000000006</v>
      </c>
      <c r="P8" t="s">
        <v>22</v>
      </c>
      <c r="Q8" t="s">
        <v>21</v>
      </c>
      <c r="R8" t="s">
        <v>33</v>
      </c>
      <c r="S8" t="s">
        <v>34</v>
      </c>
      <c r="T8" t="s">
        <v>35</v>
      </c>
    </row>
    <row r="9" spans="1:20">
      <c r="A9" t="s">
        <v>21</v>
      </c>
      <c r="B9" t="s">
        <v>22</v>
      </c>
      <c r="C9" t="s">
        <v>23</v>
      </c>
      <c r="D9" t="s">
        <v>24</v>
      </c>
      <c r="E9" t="s">
        <v>25</v>
      </c>
      <c r="F9" s="1">
        <v>38261</v>
      </c>
      <c r="G9" t="s">
        <v>26</v>
      </c>
      <c r="H9">
        <v>201412</v>
      </c>
      <c r="I9" t="s">
        <v>27</v>
      </c>
      <c r="J9" t="s">
        <v>28</v>
      </c>
      <c r="K9" t="s">
        <v>40</v>
      </c>
      <c r="L9" t="s">
        <v>30</v>
      </c>
      <c r="M9" t="s">
        <v>31</v>
      </c>
      <c r="N9" t="s">
        <v>32</v>
      </c>
      <c r="O9">
        <v>749.93000000000006</v>
      </c>
      <c r="P9" t="s">
        <v>22</v>
      </c>
      <c r="Q9" t="s">
        <v>21</v>
      </c>
      <c r="R9" t="s">
        <v>33</v>
      </c>
      <c r="S9" t="s">
        <v>34</v>
      </c>
      <c r="T9" t="s">
        <v>35</v>
      </c>
    </row>
    <row r="10" spans="1:20">
      <c r="A10" t="s">
        <v>21</v>
      </c>
      <c r="B10" t="s">
        <v>22</v>
      </c>
      <c r="C10" t="s">
        <v>23</v>
      </c>
      <c r="D10" t="s">
        <v>24</v>
      </c>
      <c r="E10" t="s">
        <v>25</v>
      </c>
      <c r="F10" s="1">
        <v>38261</v>
      </c>
      <c r="G10" t="s">
        <v>26</v>
      </c>
      <c r="H10">
        <v>201412</v>
      </c>
      <c r="I10" t="s">
        <v>27</v>
      </c>
      <c r="J10" t="s">
        <v>28</v>
      </c>
      <c r="K10" t="s">
        <v>41</v>
      </c>
      <c r="L10" t="s">
        <v>30</v>
      </c>
      <c r="M10" t="s">
        <v>31</v>
      </c>
      <c r="N10" t="s">
        <v>32</v>
      </c>
      <c r="O10">
        <v>6054.9000000000005</v>
      </c>
      <c r="P10" t="s">
        <v>22</v>
      </c>
      <c r="Q10" t="s">
        <v>21</v>
      </c>
      <c r="R10" t="s">
        <v>33</v>
      </c>
      <c r="S10" t="s">
        <v>34</v>
      </c>
      <c r="T10" t="s">
        <v>35</v>
      </c>
    </row>
    <row r="11" spans="1:20">
      <c r="A11" t="s">
        <v>21</v>
      </c>
      <c r="B11" t="s">
        <v>22</v>
      </c>
      <c r="C11" t="s">
        <v>23</v>
      </c>
      <c r="D11" t="s">
        <v>24</v>
      </c>
      <c r="E11" t="s">
        <v>25</v>
      </c>
      <c r="F11" s="1">
        <v>38261</v>
      </c>
      <c r="G11" t="s">
        <v>26</v>
      </c>
      <c r="H11">
        <v>201412</v>
      </c>
      <c r="I11" t="s">
        <v>27</v>
      </c>
      <c r="J11" t="s">
        <v>28</v>
      </c>
      <c r="K11" t="s">
        <v>42</v>
      </c>
      <c r="L11" t="s">
        <v>30</v>
      </c>
      <c r="M11" t="s">
        <v>31</v>
      </c>
      <c r="N11" t="s">
        <v>32</v>
      </c>
      <c r="O11">
        <v>749.93000000000006</v>
      </c>
      <c r="P11" t="s">
        <v>22</v>
      </c>
      <c r="Q11" t="s">
        <v>21</v>
      </c>
      <c r="R11" t="s">
        <v>33</v>
      </c>
      <c r="S11" t="s">
        <v>34</v>
      </c>
      <c r="T11" t="s">
        <v>35</v>
      </c>
    </row>
    <row r="12" spans="1:20">
      <c r="A12" t="s">
        <v>21</v>
      </c>
      <c r="B12" t="s">
        <v>22</v>
      </c>
      <c r="C12" t="s">
        <v>23</v>
      </c>
      <c r="D12" t="s">
        <v>24</v>
      </c>
      <c r="E12" t="s">
        <v>25</v>
      </c>
      <c r="F12" s="1">
        <v>38261</v>
      </c>
      <c r="G12" t="s">
        <v>26</v>
      </c>
      <c r="H12">
        <v>201412</v>
      </c>
      <c r="I12" t="s">
        <v>27</v>
      </c>
      <c r="J12" t="s">
        <v>28</v>
      </c>
      <c r="K12" t="s">
        <v>43</v>
      </c>
      <c r="L12" t="s">
        <v>30</v>
      </c>
      <c r="M12" t="s">
        <v>31</v>
      </c>
      <c r="N12" t="s">
        <v>32</v>
      </c>
      <c r="O12">
        <v>749.93000000000006</v>
      </c>
      <c r="P12" t="s">
        <v>22</v>
      </c>
      <c r="Q12" t="s">
        <v>21</v>
      </c>
      <c r="R12" t="s">
        <v>33</v>
      </c>
      <c r="S12" t="s">
        <v>34</v>
      </c>
      <c r="T12" t="s">
        <v>35</v>
      </c>
    </row>
    <row r="13" spans="1:20">
      <c r="A13" t="s">
        <v>21</v>
      </c>
      <c r="B13" t="s">
        <v>22</v>
      </c>
      <c r="C13" t="s">
        <v>23</v>
      </c>
      <c r="D13" t="s">
        <v>24</v>
      </c>
      <c r="E13" t="s">
        <v>25</v>
      </c>
      <c r="F13" s="1">
        <v>38261</v>
      </c>
      <c r="G13" t="s">
        <v>26</v>
      </c>
      <c r="H13">
        <v>201412</v>
      </c>
      <c r="I13" t="s">
        <v>27</v>
      </c>
      <c r="J13" t="s">
        <v>28</v>
      </c>
      <c r="K13" t="s">
        <v>44</v>
      </c>
      <c r="L13" t="s">
        <v>30</v>
      </c>
      <c r="M13" t="s">
        <v>31</v>
      </c>
      <c r="N13" t="s">
        <v>32</v>
      </c>
      <c r="O13">
        <v>749.91</v>
      </c>
      <c r="P13" t="s">
        <v>22</v>
      </c>
      <c r="Q13" t="s">
        <v>21</v>
      </c>
      <c r="R13" t="s">
        <v>33</v>
      </c>
      <c r="S13" t="s">
        <v>34</v>
      </c>
      <c r="T13" t="s">
        <v>35</v>
      </c>
    </row>
    <row r="14" spans="1:20">
      <c r="A14" t="s">
        <v>45</v>
      </c>
      <c r="B14" t="s">
        <v>22</v>
      </c>
      <c r="C14" t="s">
        <v>46</v>
      </c>
      <c r="D14" t="s">
        <v>47</v>
      </c>
      <c r="E14" t="s">
        <v>25</v>
      </c>
      <c r="F14" s="1">
        <v>38261</v>
      </c>
      <c r="G14" t="s">
        <v>26</v>
      </c>
      <c r="H14">
        <v>201412</v>
      </c>
      <c r="I14" t="s">
        <v>27</v>
      </c>
      <c r="J14" t="s">
        <v>28</v>
      </c>
      <c r="K14" t="s">
        <v>29</v>
      </c>
      <c r="L14" t="s">
        <v>30</v>
      </c>
      <c r="M14" t="s">
        <v>31</v>
      </c>
      <c r="N14" t="s">
        <v>48</v>
      </c>
      <c r="O14">
        <v>24836.84</v>
      </c>
      <c r="P14" t="s">
        <v>22</v>
      </c>
      <c r="Q14" t="s">
        <v>45</v>
      </c>
      <c r="R14" t="s">
        <v>33</v>
      </c>
      <c r="S14" t="s">
        <v>34</v>
      </c>
      <c r="T14" t="s">
        <v>35</v>
      </c>
    </row>
    <row r="15" spans="1:20">
      <c r="A15" t="s">
        <v>45</v>
      </c>
      <c r="B15" t="s">
        <v>22</v>
      </c>
      <c r="C15" t="s">
        <v>46</v>
      </c>
      <c r="D15" t="s">
        <v>47</v>
      </c>
      <c r="E15" t="s">
        <v>25</v>
      </c>
      <c r="F15" s="1">
        <v>38261</v>
      </c>
      <c r="G15" t="s">
        <v>26</v>
      </c>
      <c r="H15">
        <v>201412</v>
      </c>
      <c r="I15" t="s">
        <v>27</v>
      </c>
      <c r="J15" t="s">
        <v>28</v>
      </c>
      <c r="K15" t="s">
        <v>29</v>
      </c>
      <c r="L15" t="s">
        <v>30</v>
      </c>
      <c r="M15" t="s">
        <v>31</v>
      </c>
      <c r="N15" t="s">
        <v>49</v>
      </c>
      <c r="O15">
        <v>-24457.4</v>
      </c>
      <c r="P15" t="s">
        <v>22</v>
      </c>
      <c r="Q15" t="s">
        <v>45</v>
      </c>
      <c r="R15" t="s">
        <v>33</v>
      </c>
      <c r="S15" t="s">
        <v>34</v>
      </c>
      <c r="T15" t="s">
        <v>35</v>
      </c>
    </row>
    <row r="16" spans="1:20">
      <c r="A16" t="s">
        <v>45</v>
      </c>
      <c r="B16" t="s">
        <v>22</v>
      </c>
      <c r="C16" t="s">
        <v>46</v>
      </c>
      <c r="D16" t="s">
        <v>47</v>
      </c>
      <c r="E16" t="s">
        <v>25</v>
      </c>
      <c r="F16" s="1">
        <v>38261</v>
      </c>
      <c r="G16" t="s">
        <v>26</v>
      </c>
      <c r="H16">
        <v>201412</v>
      </c>
      <c r="I16" t="s">
        <v>27</v>
      </c>
      <c r="J16" t="s">
        <v>28</v>
      </c>
      <c r="K16" t="s">
        <v>36</v>
      </c>
      <c r="L16" t="s">
        <v>30</v>
      </c>
      <c r="M16" t="s">
        <v>31</v>
      </c>
      <c r="N16" t="s">
        <v>48</v>
      </c>
      <c r="O16">
        <v>11894.23</v>
      </c>
      <c r="P16" t="s">
        <v>22</v>
      </c>
      <c r="Q16" t="s">
        <v>45</v>
      </c>
      <c r="R16" t="s">
        <v>33</v>
      </c>
      <c r="S16" t="s">
        <v>34</v>
      </c>
      <c r="T16" t="s">
        <v>35</v>
      </c>
    </row>
    <row r="17" spans="1:20">
      <c r="A17" t="s">
        <v>45</v>
      </c>
      <c r="B17" t="s">
        <v>22</v>
      </c>
      <c r="C17" t="s">
        <v>46</v>
      </c>
      <c r="D17" t="s">
        <v>47</v>
      </c>
      <c r="E17" t="s">
        <v>25</v>
      </c>
      <c r="F17" s="1">
        <v>38261</v>
      </c>
      <c r="G17" t="s">
        <v>26</v>
      </c>
      <c r="H17">
        <v>201412</v>
      </c>
      <c r="I17" t="s">
        <v>27</v>
      </c>
      <c r="J17" t="s">
        <v>28</v>
      </c>
      <c r="K17" t="s">
        <v>36</v>
      </c>
      <c r="L17" t="s">
        <v>30</v>
      </c>
      <c r="M17" t="s">
        <v>31</v>
      </c>
      <c r="N17" t="s">
        <v>49</v>
      </c>
      <c r="O17">
        <v>-14650.300000000001</v>
      </c>
      <c r="P17" t="s">
        <v>22</v>
      </c>
      <c r="Q17" t="s">
        <v>45</v>
      </c>
      <c r="R17" t="s">
        <v>33</v>
      </c>
      <c r="S17" t="s">
        <v>34</v>
      </c>
      <c r="T17" t="s">
        <v>35</v>
      </c>
    </row>
    <row r="18" spans="1:20">
      <c r="A18" t="s">
        <v>45</v>
      </c>
      <c r="B18" t="s">
        <v>22</v>
      </c>
      <c r="C18" t="s">
        <v>46</v>
      </c>
      <c r="D18" t="s">
        <v>47</v>
      </c>
      <c r="E18" t="s">
        <v>25</v>
      </c>
      <c r="F18" s="1">
        <v>38261</v>
      </c>
      <c r="G18" t="s">
        <v>26</v>
      </c>
      <c r="H18">
        <v>201412</v>
      </c>
      <c r="I18" t="s">
        <v>27</v>
      </c>
      <c r="J18" t="s">
        <v>28</v>
      </c>
      <c r="K18" t="s">
        <v>36</v>
      </c>
      <c r="L18" t="s">
        <v>30</v>
      </c>
      <c r="M18" t="s">
        <v>31</v>
      </c>
      <c r="N18" t="s">
        <v>32</v>
      </c>
      <c r="O18">
        <v>11109.79</v>
      </c>
      <c r="P18" t="s">
        <v>22</v>
      </c>
      <c r="Q18" t="s">
        <v>45</v>
      </c>
      <c r="R18" t="s">
        <v>33</v>
      </c>
      <c r="S18" t="s">
        <v>34</v>
      </c>
      <c r="T18" t="s">
        <v>35</v>
      </c>
    </row>
    <row r="19" spans="1:20">
      <c r="A19" t="s">
        <v>45</v>
      </c>
      <c r="B19" t="s">
        <v>22</v>
      </c>
      <c r="C19" t="s">
        <v>46</v>
      </c>
      <c r="D19" t="s">
        <v>47</v>
      </c>
      <c r="E19" t="s">
        <v>25</v>
      </c>
      <c r="F19" s="1">
        <v>38261</v>
      </c>
      <c r="G19" t="s">
        <v>26</v>
      </c>
      <c r="H19">
        <v>201412</v>
      </c>
      <c r="I19" t="s">
        <v>27</v>
      </c>
      <c r="J19" t="s">
        <v>28</v>
      </c>
      <c r="K19" t="s">
        <v>37</v>
      </c>
      <c r="L19" t="s">
        <v>30</v>
      </c>
      <c r="M19" t="s">
        <v>31</v>
      </c>
      <c r="N19" t="s">
        <v>48</v>
      </c>
      <c r="O19">
        <v>21065.13</v>
      </c>
      <c r="P19" t="s">
        <v>22</v>
      </c>
      <c r="Q19" t="s">
        <v>45</v>
      </c>
      <c r="R19" t="s">
        <v>33</v>
      </c>
      <c r="S19" t="s">
        <v>34</v>
      </c>
      <c r="T19" t="s">
        <v>35</v>
      </c>
    </row>
    <row r="20" spans="1:20">
      <c r="A20" t="s">
        <v>45</v>
      </c>
      <c r="B20" t="s">
        <v>22</v>
      </c>
      <c r="C20" t="s">
        <v>46</v>
      </c>
      <c r="D20" t="s">
        <v>47</v>
      </c>
      <c r="E20" t="s">
        <v>25</v>
      </c>
      <c r="F20" s="1">
        <v>38261</v>
      </c>
      <c r="G20" t="s">
        <v>26</v>
      </c>
      <c r="H20">
        <v>201412</v>
      </c>
      <c r="I20" t="s">
        <v>27</v>
      </c>
      <c r="J20" t="s">
        <v>28</v>
      </c>
      <c r="K20" t="s">
        <v>37</v>
      </c>
      <c r="L20" t="s">
        <v>30</v>
      </c>
      <c r="M20" t="s">
        <v>31</v>
      </c>
      <c r="N20" t="s">
        <v>49</v>
      </c>
      <c r="O20">
        <v>-3863.4700000000003</v>
      </c>
      <c r="P20" t="s">
        <v>22</v>
      </c>
      <c r="Q20" t="s">
        <v>45</v>
      </c>
      <c r="R20" t="s">
        <v>33</v>
      </c>
      <c r="S20" t="s">
        <v>34</v>
      </c>
      <c r="T20" t="s">
        <v>35</v>
      </c>
    </row>
    <row r="21" spans="1:20">
      <c r="A21" t="s">
        <v>45</v>
      </c>
      <c r="B21" t="s">
        <v>22</v>
      </c>
      <c r="C21" t="s">
        <v>46</v>
      </c>
      <c r="D21" t="s">
        <v>47</v>
      </c>
      <c r="E21" t="s">
        <v>25</v>
      </c>
      <c r="F21" s="1">
        <v>38261</v>
      </c>
      <c r="G21" t="s">
        <v>26</v>
      </c>
      <c r="H21">
        <v>201412</v>
      </c>
      <c r="I21" t="s">
        <v>27</v>
      </c>
      <c r="J21" t="s">
        <v>28</v>
      </c>
      <c r="K21" t="s">
        <v>38</v>
      </c>
      <c r="L21" t="s">
        <v>30</v>
      </c>
      <c r="M21" t="s">
        <v>31</v>
      </c>
      <c r="N21" t="s">
        <v>48</v>
      </c>
      <c r="O21">
        <v>43569.68</v>
      </c>
      <c r="P21" t="s">
        <v>22</v>
      </c>
      <c r="Q21" t="s">
        <v>45</v>
      </c>
      <c r="R21" t="s">
        <v>33</v>
      </c>
      <c r="S21" t="s">
        <v>34</v>
      </c>
      <c r="T21" t="s">
        <v>35</v>
      </c>
    </row>
    <row r="22" spans="1:20">
      <c r="A22" t="s">
        <v>45</v>
      </c>
      <c r="B22" t="s">
        <v>22</v>
      </c>
      <c r="C22" t="s">
        <v>46</v>
      </c>
      <c r="D22" t="s">
        <v>47</v>
      </c>
      <c r="E22" t="s">
        <v>25</v>
      </c>
      <c r="F22" s="1">
        <v>38261</v>
      </c>
      <c r="G22" t="s">
        <v>26</v>
      </c>
      <c r="H22">
        <v>201412</v>
      </c>
      <c r="I22" t="s">
        <v>27</v>
      </c>
      <c r="J22" t="s">
        <v>28</v>
      </c>
      <c r="K22" t="s">
        <v>38</v>
      </c>
      <c r="L22" t="s">
        <v>30</v>
      </c>
      <c r="M22" t="s">
        <v>31</v>
      </c>
      <c r="N22" t="s">
        <v>49</v>
      </c>
      <c r="O22">
        <v>-5085.8900000000003</v>
      </c>
      <c r="P22" t="s">
        <v>22</v>
      </c>
      <c r="Q22" t="s">
        <v>45</v>
      </c>
      <c r="R22" t="s">
        <v>33</v>
      </c>
      <c r="S22" t="s">
        <v>34</v>
      </c>
      <c r="T22" t="s">
        <v>35</v>
      </c>
    </row>
    <row r="23" spans="1:20">
      <c r="A23" t="s">
        <v>45</v>
      </c>
      <c r="B23" t="s">
        <v>22</v>
      </c>
      <c r="C23" t="s">
        <v>46</v>
      </c>
      <c r="D23" t="s">
        <v>47</v>
      </c>
      <c r="E23" t="s">
        <v>25</v>
      </c>
      <c r="F23" s="1">
        <v>38261</v>
      </c>
      <c r="G23" t="s">
        <v>26</v>
      </c>
      <c r="H23">
        <v>201412</v>
      </c>
      <c r="I23" t="s">
        <v>27</v>
      </c>
      <c r="J23" t="s">
        <v>28</v>
      </c>
      <c r="K23" t="s">
        <v>39</v>
      </c>
      <c r="L23" t="s">
        <v>30</v>
      </c>
      <c r="M23" t="s">
        <v>31</v>
      </c>
      <c r="N23" t="s">
        <v>48</v>
      </c>
      <c r="O23">
        <v>15979.17</v>
      </c>
      <c r="P23" t="s">
        <v>22</v>
      </c>
      <c r="Q23" t="s">
        <v>45</v>
      </c>
      <c r="R23" t="s">
        <v>33</v>
      </c>
      <c r="S23" t="s">
        <v>34</v>
      </c>
      <c r="T23" t="s">
        <v>35</v>
      </c>
    </row>
    <row r="24" spans="1:20">
      <c r="A24" t="s">
        <v>45</v>
      </c>
      <c r="B24" t="s">
        <v>22</v>
      </c>
      <c r="C24" t="s">
        <v>46</v>
      </c>
      <c r="D24" t="s">
        <v>47</v>
      </c>
      <c r="E24" t="s">
        <v>25</v>
      </c>
      <c r="F24" s="1">
        <v>38261</v>
      </c>
      <c r="G24" t="s">
        <v>26</v>
      </c>
      <c r="H24">
        <v>201412</v>
      </c>
      <c r="I24" t="s">
        <v>27</v>
      </c>
      <c r="J24" t="s">
        <v>28</v>
      </c>
      <c r="K24" t="s">
        <v>39</v>
      </c>
      <c r="L24" t="s">
        <v>30</v>
      </c>
      <c r="M24" t="s">
        <v>31</v>
      </c>
      <c r="N24" t="s">
        <v>49</v>
      </c>
      <c r="O24">
        <v>-2809.4700000000003</v>
      </c>
      <c r="P24" t="s">
        <v>22</v>
      </c>
      <c r="Q24" t="s">
        <v>45</v>
      </c>
      <c r="R24" t="s">
        <v>33</v>
      </c>
      <c r="S24" t="s">
        <v>34</v>
      </c>
      <c r="T24" t="s">
        <v>35</v>
      </c>
    </row>
    <row r="25" spans="1:20">
      <c r="A25" t="s">
        <v>45</v>
      </c>
      <c r="B25" t="s">
        <v>22</v>
      </c>
      <c r="C25" t="s">
        <v>46</v>
      </c>
      <c r="D25" t="s">
        <v>47</v>
      </c>
      <c r="E25" t="s">
        <v>25</v>
      </c>
      <c r="F25" s="1">
        <v>38261</v>
      </c>
      <c r="G25" t="s">
        <v>26</v>
      </c>
      <c r="H25">
        <v>201412</v>
      </c>
      <c r="I25" t="s">
        <v>27</v>
      </c>
      <c r="J25" t="s">
        <v>28</v>
      </c>
      <c r="K25" t="s">
        <v>40</v>
      </c>
      <c r="L25" t="s">
        <v>30</v>
      </c>
      <c r="M25" t="s">
        <v>31</v>
      </c>
      <c r="N25" t="s">
        <v>48</v>
      </c>
      <c r="O25">
        <v>1634.6100000000001</v>
      </c>
      <c r="P25" t="s">
        <v>22</v>
      </c>
      <c r="Q25" t="s">
        <v>45</v>
      </c>
      <c r="R25" t="s">
        <v>33</v>
      </c>
      <c r="S25" t="s">
        <v>34</v>
      </c>
      <c r="T25" t="s">
        <v>35</v>
      </c>
    </row>
    <row r="26" spans="1:20">
      <c r="A26" t="s">
        <v>45</v>
      </c>
      <c r="B26" t="s">
        <v>22</v>
      </c>
      <c r="C26" t="s">
        <v>46</v>
      </c>
      <c r="D26" t="s">
        <v>47</v>
      </c>
      <c r="E26" t="s">
        <v>25</v>
      </c>
      <c r="F26" s="1">
        <v>38261</v>
      </c>
      <c r="G26" t="s">
        <v>26</v>
      </c>
      <c r="H26">
        <v>201412</v>
      </c>
      <c r="I26" t="s">
        <v>27</v>
      </c>
      <c r="J26" t="s">
        <v>28</v>
      </c>
      <c r="K26" t="s">
        <v>40</v>
      </c>
      <c r="L26" t="s">
        <v>30</v>
      </c>
      <c r="M26" t="s">
        <v>31</v>
      </c>
      <c r="N26" t="s">
        <v>49</v>
      </c>
      <c r="O26">
        <v>7033.4800000000005</v>
      </c>
      <c r="P26" t="s">
        <v>22</v>
      </c>
      <c r="Q26" t="s">
        <v>45</v>
      </c>
      <c r="R26" t="s">
        <v>33</v>
      </c>
      <c r="S26" t="s">
        <v>34</v>
      </c>
      <c r="T26" t="s">
        <v>35</v>
      </c>
    </row>
    <row r="27" spans="1:20">
      <c r="A27" t="s">
        <v>45</v>
      </c>
      <c r="B27" t="s">
        <v>22</v>
      </c>
      <c r="C27" t="s">
        <v>46</v>
      </c>
      <c r="D27" t="s">
        <v>47</v>
      </c>
      <c r="E27" t="s">
        <v>25</v>
      </c>
      <c r="F27" s="1">
        <v>38261</v>
      </c>
      <c r="G27" t="s">
        <v>26</v>
      </c>
      <c r="H27">
        <v>201412</v>
      </c>
      <c r="I27" t="s">
        <v>27</v>
      </c>
      <c r="J27" t="s">
        <v>28</v>
      </c>
      <c r="K27" t="s">
        <v>41</v>
      </c>
      <c r="L27" t="s">
        <v>30</v>
      </c>
      <c r="M27" t="s">
        <v>31</v>
      </c>
      <c r="N27" t="s">
        <v>48</v>
      </c>
      <c r="O27">
        <v>21259.02</v>
      </c>
      <c r="P27" t="s">
        <v>22</v>
      </c>
      <c r="Q27" t="s">
        <v>45</v>
      </c>
      <c r="R27" t="s">
        <v>33</v>
      </c>
      <c r="S27" t="s">
        <v>34</v>
      </c>
      <c r="T27" t="s">
        <v>35</v>
      </c>
    </row>
    <row r="28" spans="1:20">
      <c r="A28" t="s">
        <v>45</v>
      </c>
      <c r="B28" t="s">
        <v>22</v>
      </c>
      <c r="C28" t="s">
        <v>46</v>
      </c>
      <c r="D28" t="s">
        <v>47</v>
      </c>
      <c r="E28" t="s">
        <v>25</v>
      </c>
      <c r="F28" s="1">
        <v>38261</v>
      </c>
      <c r="G28" t="s">
        <v>26</v>
      </c>
      <c r="H28">
        <v>201412</v>
      </c>
      <c r="I28" t="s">
        <v>27</v>
      </c>
      <c r="J28" t="s">
        <v>28</v>
      </c>
      <c r="K28" t="s">
        <v>41</v>
      </c>
      <c r="L28" t="s">
        <v>30</v>
      </c>
      <c r="M28" t="s">
        <v>31</v>
      </c>
      <c r="N28" t="s">
        <v>49</v>
      </c>
      <c r="O28">
        <v>-96405.63</v>
      </c>
      <c r="P28" t="s">
        <v>22</v>
      </c>
      <c r="Q28" t="s">
        <v>45</v>
      </c>
      <c r="R28" t="s">
        <v>33</v>
      </c>
      <c r="S28" t="s">
        <v>34</v>
      </c>
      <c r="T28" t="s">
        <v>35</v>
      </c>
    </row>
    <row r="29" spans="1:20">
      <c r="A29" t="s">
        <v>50</v>
      </c>
      <c r="B29" t="s">
        <v>22</v>
      </c>
      <c r="C29" t="s">
        <v>51</v>
      </c>
      <c r="D29" t="s">
        <v>52</v>
      </c>
      <c r="E29" t="s">
        <v>25</v>
      </c>
      <c r="F29" s="1">
        <v>34050</v>
      </c>
      <c r="G29" t="s">
        <v>26</v>
      </c>
      <c r="H29">
        <v>201412</v>
      </c>
      <c r="I29" t="s">
        <v>27</v>
      </c>
      <c r="J29" t="s">
        <v>53</v>
      </c>
      <c r="K29" t="s">
        <v>29</v>
      </c>
      <c r="L29" t="s">
        <v>54</v>
      </c>
      <c r="M29" t="s">
        <v>31</v>
      </c>
      <c r="N29" t="s">
        <v>32</v>
      </c>
      <c r="O29">
        <v>16025.210000000001</v>
      </c>
      <c r="P29" t="s">
        <v>22</v>
      </c>
      <c r="Q29" t="s">
        <v>50</v>
      </c>
      <c r="R29" t="s">
        <v>33</v>
      </c>
      <c r="S29" t="s">
        <v>34</v>
      </c>
      <c r="T29" t="s">
        <v>35</v>
      </c>
    </row>
    <row r="30" spans="1:20">
      <c r="A30" t="s">
        <v>50</v>
      </c>
      <c r="B30" t="s">
        <v>22</v>
      </c>
      <c r="C30" t="s">
        <v>51</v>
      </c>
      <c r="D30" t="s">
        <v>52</v>
      </c>
      <c r="E30" t="s">
        <v>25</v>
      </c>
      <c r="F30" s="1">
        <v>34050</v>
      </c>
      <c r="G30" t="s">
        <v>26</v>
      </c>
      <c r="H30">
        <v>201412</v>
      </c>
      <c r="I30" t="s">
        <v>27</v>
      </c>
      <c r="J30" t="s">
        <v>53</v>
      </c>
      <c r="K30" t="s">
        <v>36</v>
      </c>
      <c r="L30" t="s">
        <v>54</v>
      </c>
      <c r="M30" t="s">
        <v>31</v>
      </c>
      <c r="N30" t="s">
        <v>32</v>
      </c>
      <c r="O30">
        <v>6440.9000000000005</v>
      </c>
      <c r="P30" t="s">
        <v>22</v>
      </c>
      <c r="Q30" t="s">
        <v>50</v>
      </c>
      <c r="R30" t="s">
        <v>33</v>
      </c>
      <c r="S30" t="s">
        <v>34</v>
      </c>
      <c r="T30" t="s">
        <v>35</v>
      </c>
    </row>
    <row r="31" spans="1:20">
      <c r="A31" t="s">
        <v>50</v>
      </c>
      <c r="B31" t="s">
        <v>22</v>
      </c>
      <c r="C31" t="s">
        <v>51</v>
      </c>
      <c r="D31" t="s">
        <v>52</v>
      </c>
      <c r="E31" t="s">
        <v>25</v>
      </c>
      <c r="F31" s="1">
        <v>34050</v>
      </c>
      <c r="G31" t="s">
        <v>26</v>
      </c>
      <c r="H31">
        <v>201412</v>
      </c>
      <c r="I31" t="s">
        <v>27</v>
      </c>
      <c r="J31" t="s">
        <v>53</v>
      </c>
      <c r="K31" t="s">
        <v>37</v>
      </c>
      <c r="L31" t="s">
        <v>54</v>
      </c>
      <c r="M31" t="s">
        <v>31</v>
      </c>
      <c r="N31" t="s">
        <v>32</v>
      </c>
      <c r="O31">
        <v>2588.37</v>
      </c>
      <c r="P31" t="s">
        <v>22</v>
      </c>
      <c r="Q31" t="s">
        <v>50</v>
      </c>
      <c r="R31" t="s">
        <v>33</v>
      </c>
      <c r="S31" t="s">
        <v>34</v>
      </c>
      <c r="T31" t="s">
        <v>35</v>
      </c>
    </row>
    <row r="32" spans="1:20">
      <c r="A32" t="s">
        <v>50</v>
      </c>
      <c r="B32" t="s">
        <v>22</v>
      </c>
      <c r="C32" t="s">
        <v>51</v>
      </c>
      <c r="D32" t="s">
        <v>52</v>
      </c>
      <c r="E32" t="s">
        <v>25</v>
      </c>
      <c r="F32" s="1">
        <v>34050</v>
      </c>
      <c r="G32" t="s">
        <v>26</v>
      </c>
      <c r="H32">
        <v>201412</v>
      </c>
      <c r="I32" t="s">
        <v>27</v>
      </c>
      <c r="J32" t="s">
        <v>53</v>
      </c>
      <c r="K32" t="s">
        <v>38</v>
      </c>
      <c r="L32" t="s">
        <v>54</v>
      </c>
      <c r="M32" t="s">
        <v>31</v>
      </c>
      <c r="N32" t="s">
        <v>32</v>
      </c>
      <c r="O32">
        <v>8817.8000000000011</v>
      </c>
      <c r="P32" t="s">
        <v>22</v>
      </c>
      <c r="Q32" t="s">
        <v>50</v>
      </c>
      <c r="R32" t="s">
        <v>33</v>
      </c>
      <c r="S32" t="s">
        <v>34</v>
      </c>
      <c r="T32" t="s">
        <v>35</v>
      </c>
    </row>
    <row r="33" spans="1:20">
      <c r="A33" t="s">
        <v>50</v>
      </c>
      <c r="B33" t="s">
        <v>22</v>
      </c>
      <c r="C33" t="s">
        <v>51</v>
      </c>
      <c r="D33" t="s">
        <v>52</v>
      </c>
      <c r="E33" t="s">
        <v>25</v>
      </c>
      <c r="F33" s="1">
        <v>34050</v>
      </c>
      <c r="G33" t="s">
        <v>26</v>
      </c>
      <c r="H33">
        <v>201412</v>
      </c>
      <c r="I33" t="s">
        <v>27</v>
      </c>
      <c r="J33" t="s">
        <v>53</v>
      </c>
      <c r="K33" t="s">
        <v>41</v>
      </c>
      <c r="L33" t="s">
        <v>54</v>
      </c>
      <c r="M33" t="s">
        <v>31</v>
      </c>
      <c r="N33" t="s">
        <v>32</v>
      </c>
      <c r="O33">
        <v>1927.41</v>
      </c>
      <c r="P33" t="s">
        <v>22</v>
      </c>
      <c r="Q33" t="s">
        <v>50</v>
      </c>
      <c r="R33" t="s">
        <v>33</v>
      </c>
      <c r="S33" t="s">
        <v>34</v>
      </c>
      <c r="T33" t="s">
        <v>35</v>
      </c>
    </row>
    <row r="34" spans="1:20">
      <c r="A34" t="s">
        <v>55</v>
      </c>
      <c r="B34" t="s">
        <v>22</v>
      </c>
      <c r="C34" t="s">
        <v>56</v>
      </c>
      <c r="D34" t="s">
        <v>57</v>
      </c>
      <c r="E34" t="s">
        <v>25</v>
      </c>
      <c r="F34" s="1">
        <v>38261</v>
      </c>
      <c r="G34" t="s">
        <v>26</v>
      </c>
      <c r="H34">
        <v>201412</v>
      </c>
      <c r="I34" t="s">
        <v>27</v>
      </c>
      <c r="J34" t="s">
        <v>53</v>
      </c>
      <c r="K34" t="s">
        <v>38</v>
      </c>
      <c r="L34" t="s">
        <v>54</v>
      </c>
      <c r="M34" t="s">
        <v>31</v>
      </c>
      <c r="N34" t="s">
        <v>32</v>
      </c>
      <c r="O34">
        <v>3967.19</v>
      </c>
      <c r="P34" t="s">
        <v>22</v>
      </c>
      <c r="Q34" t="s">
        <v>55</v>
      </c>
      <c r="R34" t="s">
        <v>33</v>
      </c>
      <c r="S34" t="s">
        <v>34</v>
      </c>
      <c r="T34" t="s">
        <v>35</v>
      </c>
    </row>
    <row r="35" spans="1:20">
      <c r="A35" t="s">
        <v>58</v>
      </c>
      <c r="B35" t="s">
        <v>22</v>
      </c>
      <c r="C35" t="s">
        <v>59</v>
      </c>
      <c r="D35" t="s">
        <v>60</v>
      </c>
      <c r="E35" t="s">
        <v>25</v>
      </c>
      <c r="F35" s="1">
        <v>34050</v>
      </c>
      <c r="G35" t="s">
        <v>26</v>
      </c>
      <c r="H35">
        <v>201412</v>
      </c>
      <c r="I35" t="s">
        <v>27</v>
      </c>
      <c r="J35" t="s">
        <v>28</v>
      </c>
      <c r="K35" t="s">
        <v>29</v>
      </c>
      <c r="L35" t="s">
        <v>30</v>
      </c>
      <c r="M35" t="s">
        <v>31</v>
      </c>
      <c r="N35" t="s">
        <v>32</v>
      </c>
      <c r="O35">
        <v>2051.12</v>
      </c>
      <c r="P35" t="s">
        <v>22</v>
      </c>
      <c r="Q35" t="s">
        <v>58</v>
      </c>
      <c r="R35" t="s">
        <v>33</v>
      </c>
      <c r="S35" t="s">
        <v>34</v>
      </c>
      <c r="T35" t="s">
        <v>35</v>
      </c>
    </row>
    <row r="36" spans="1:20">
      <c r="A36" t="s">
        <v>58</v>
      </c>
      <c r="B36" t="s">
        <v>22</v>
      </c>
      <c r="C36" t="s">
        <v>59</v>
      </c>
      <c r="D36" t="s">
        <v>60</v>
      </c>
      <c r="E36" t="s">
        <v>25</v>
      </c>
      <c r="F36" s="1">
        <v>34050</v>
      </c>
      <c r="G36" t="s">
        <v>26</v>
      </c>
      <c r="H36">
        <v>201412</v>
      </c>
      <c r="I36" t="s">
        <v>27</v>
      </c>
      <c r="J36" t="s">
        <v>28</v>
      </c>
      <c r="K36" t="s">
        <v>36</v>
      </c>
      <c r="L36" t="s">
        <v>30</v>
      </c>
      <c r="M36" t="s">
        <v>31</v>
      </c>
      <c r="N36" t="s">
        <v>32</v>
      </c>
      <c r="O36">
        <v>216.82</v>
      </c>
      <c r="P36" t="s">
        <v>22</v>
      </c>
      <c r="Q36" t="s">
        <v>58</v>
      </c>
      <c r="R36" t="s">
        <v>33</v>
      </c>
      <c r="S36" t="s">
        <v>34</v>
      </c>
      <c r="T36" t="s">
        <v>35</v>
      </c>
    </row>
    <row r="37" spans="1:20">
      <c r="A37" t="s">
        <v>58</v>
      </c>
      <c r="B37" t="s">
        <v>22</v>
      </c>
      <c r="C37" t="s">
        <v>59</v>
      </c>
      <c r="D37" t="s">
        <v>60</v>
      </c>
      <c r="E37" t="s">
        <v>25</v>
      </c>
      <c r="F37" s="1">
        <v>34050</v>
      </c>
      <c r="G37" t="s">
        <v>26</v>
      </c>
      <c r="H37">
        <v>201412</v>
      </c>
      <c r="I37" t="s">
        <v>27</v>
      </c>
      <c r="J37" t="s">
        <v>28</v>
      </c>
      <c r="K37" t="s">
        <v>37</v>
      </c>
      <c r="L37" t="s">
        <v>30</v>
      </c>
      <c r="M37" t="s">
        <v>31</v>
      </c>
      <c r="N37" t="s">
        <v>32</v>
      </c>
      <c r="O37">
        <v>55.99</v>
      </c>
      <c r="P37" t="s">
        <v>22</v>
      </c>
      <c r="Q37" t="s">
        <v>58</v>
      </c>
      <c r="R37" t="s">
        <v>33</v>
      </c>
      <c r="S37" t="s">
        <v>34</v>
      </c>
      <c r="T37" t="s">
        <v>35</v>
      </c>
    </row>
    <row r="38" spans="1:20">
      <c r="A38" t="s">
        <v>58</v>
      </c>
      <c r="B38" t="s">
        <v>22</v>
      </c>
      <c r="C38" t="s">
        <v>59</v>
      </c>
      <c r="D38" t="s">
        <v>60</v>
      </c>
      <c r="E38" t="s">
        <v>25</v>
      </c>
      <c r="F38" s="1">
        <v>34050</v>
      </c>
      <c r="G38" t="s">
        <v>26</v>
      </c>
      <c r="H38">
        <v>201412</v>
      </c>
      <c r="I38" t="s">
        <v>27</v>
      </c>
      <c r="J38" t="s">
        <v>28</v>
      </c>
      <c r="K38" t="s">
        <v>38</v>
      </c>
      <c r="L38" t="s">
        <v>30</v>
      </c>
      <c r="M38" t="s">
        <v>31</v>
      </c>
      <c r="N38" t="s">
        <v>32</v>
      </c>
      <c r="O38">
        <v>1667.02</v>
      </c>
      <c r="P38" t="s">
        <v>22</v>
      </c>
      <c r="Q38" t="s">
        <v>58</v>
      </c>
      <c r="R38" t="s">
        <v>33</v>
      </c>
      <c r="S38" t="s">
        <v>34</v>
      </c>
      <c r="T38" t="s">
        <v>35</v>
      </c>
    </row>
    <row r="39" spans="1:20">
      <c r="A39" t="s">
        <v>58</v>
      </c>
      <c r="B39" t="s">
        <v>22</v>
      </c>
      <c r="C39" t="s">
        <v>59</v>
      </c>
      <c r="D39" t="s">
        <v>60</v>
      </c>
      <c r="E39" t="s">
        <v>25</v>
      </c>
      <c r="F39" s="1">
        <v>34050</v>
      </c>
      <c r="G39" t="s">
        <v>26</v>
      </c>
      <c r="H39">
        <v>201412</v>
      </c>
      <c r="I39" t="s">
        <v>27</v>
      </c>
      <c r="J39" t="s">
        <v>28</v>
      </c>
      <c r="K39" t="s">
        <v>39</v>
      </c>
      <c r="L39" t="s">
        <v>30</v>
      </c>
      <c r="M39" t="s">
        <v>31</v>
      </c>
      <c r="N39" t="s">
        <v>32</v>
      </c>
      <c r="O39">
        <v>1574.91</v>
      </c>
      <c r="P39" t="s">
        <v>22</v>
      </c>
      <c r="Q39" t="s">
        <v>58</v>
      </c>
      <c r="R39" t="s">
        <v>33</v>
      </c>
      <c r="S39" t="s">
        <v>34</v>
      </c>
      <c r="T39" t="s">
        <v>35</v>
      </c>
    </row>
    <row r="40" spans="1:20">
      <c r="A40" t="s">
        <v>58</v>
      </c>
      <c r="B40" t="s">
        <v>22</v>
      </c>
      <c r="C40" t="s">
        <v>59</v>
      </c>
      <c r="D40" t="s">
        <v>60</v>
      </c>
      <c r="E40" t="s">
        <v>25</v>
      </c>
      <c r="F40" s="1">
        <v>34050</v>
      </c>
      <c r="G40" t="s">
        <v>26</v>
      </c>
      <c r="H40">
        <v>201412</v>
      </c>
      <c r="I40" t="s">
        <v>27</v>
      </c>
      <c r="J40" t="s">
        <v>28</v>
      </c>
      <c r="K40" t="s">
        <v>41</v>
      </c>
      <c r="L40" t="s">
        <v>30</v>
      </c>
      <c r="M40" t="s">
        <v>31</v>
      </c>
      <c r="N40" t="s">
        <v>32</v>
      </c>
      <c r="O40">
        <v>176.86</v>
      </c>
      <c r="P40" t="s">
        <v>22</v>
      </c>
      <c r="Q40" t="s">
        <v>58</v>
      </c>
      <c r="R40" t="s">
        <v>33</v>
      </c>
      <c r="S40" t="s">
        <v>34</v>
      </c>
      <c r="T40" t="s">
        <v>35</v>
      </c>
    </row>
    <row r="41" spans="1:20">
      <c r="A41" t="s">
        <v>61</v>
      </c>
      <c r="B41" t="s">
        <v>22</v>
      </c>
      <c r="C41" t="s">
        <v>62</v>
      </c>
      <c r="D41" t="s">
        <v>63</v>
      </c>
      <c r="E41" t="s">
        <v>25</v>
      </c>
      <c r="F41" s="1">
        <v>38261</v>
      </c>
      <c r="G41" t="s">
        <v>26</v>
      </c>
      <c r="H41">
        <v>201412</v>
      </c>
      <c r="I41" t="s">
        <v>27</v>
      </c>
      <c r="J41" t="s">
        <v>53</v>
      </c>
      <c r="K41" t="s">
        <v>29</v>
      </c>
      <c r="L41" t="s">
        <v>54</v>
      </c>
      <c r="M41" t="s">
        <v>31</v>
      </c>
      <c r="N41" t="s">
        <v>32</v>
      </c>
      <c r="O41">
        <v>89.850000000000009</v>
      </c>
      <c r="P41" t="s">
        <v>22</v>
      </c>
      <c r="Q41" t="s">
        <v>61</v>
      </c>
      <c r="R41" t="s">
        <v>33</v>
      </c>
      <c r="S41" t="s">
        <v>34</v>
      </c>
      <c r="T41" t="s">
        <v>35</v>
      </c>
    </row>
    <row r="42" spans="1:20">
      <c r="A42" t="s">
        <v>61</v>
      </c>
      <c r="B42" t="s">
        <v>22</v>
      </c>
      <c r="C42" t="s">
        <v>62</v>
      </c>
      <c r="D42" t="s">
        <v>63</v>
      </c>
      <c r="E42" t="s">
        <v>25</v>
      </c>
      <c r="F42" s="1">
        <v>38261</v>
      </c>
      <c r="G42" t="s">
        <v>26</v>
      </c>
      <c r="H42">
        <v>201412</v>
      </c>
      <c r="I42" t="s">
        <v>27</v>
      </c>
      <c r="J42" t="s">
        <v>53</v>
      </c>
      <c r="K42" t="s">
        <v>36</v>
      </c>
      <c r="L42" t="s">
        <v>54</v>
      </c>
      <c r="M42" t="s">
        <v>31</v>
      </c>
      <c r="N42" t="s">
        <v>32</v>
      </c>
      <c r="O42">
        <v>89.850000000000009</v>
      </c>
      <c r="P42" t="s">
        <v>22</v>
      </c>
      <c r="Q42" t="s">
        <v>61</v>
      </c>
      <c r="R42" t="s">
        <v>33</v>
      </c>
      <c r="S42" t="s">
        <v>34</v>
      </c>
      <c r="T42" t="s">
        <v>35</v>
      </c>
    </row>
    <row r="43" spans="1:20">
      <c r="A43" t="s">
        <v>61</v>
      </c>
      <c r="B43" t="s">
        <v>22</v>
      </c>
      <c r="C43" t="s">
        <v>62</v>
      </c>
      <c r="D43" t="s">
        <v>63</v>
      </c>
      <c r="E43" t="s">
        <v>25</v>
      </c>
      <c r="F43" s="1">
        <v>38261</v>
      </c>
      <c r="G43" t="s">
        <v>26</v>
      </c>
      <c r="H43">
        <v>201412</v>
      </c>
      <c r="I43" t="s">
        <v>27</v>
      </c>
      <c r="J43" t="s">
        <v>53</v>
      </c>
      <c r="K43" t="s">
        <v>37</v>
      </c>
      <c r="L43" t="s">
        <v>54</v>
      </c>
      <c r="M43" t="s">
        <v>31</v>
      </c>
      <c r="N43" t="s">
        <v>32</v>
      </c>
      <c r="O43">
        <v>89.850000000000009</v>
      </c>
      <c r="P43" t="s">
        <v>22</v>
      </c>
      <c r="Q43" t="s">
        <v>61</v>
      </c>
      <c r="R43" t="s">
        <v>33</v>
      </c>
      <c r="S43" t="s">
        <v>34</v>
      </c>
      <c r="T43" t="s">
        <v>35</v>
      </c>
    </row>
    <row r="44" spans="1:20">
      <c r="A44" t="s">
        <v>61</v>
      </c>
      <c r="B44" t="s">
        <v>22</v>
      </c>
      <c r="C44" t="s">
        <v>62</v>
      </c>
      <c r="D44" t="s">
        <v>63</v>
      </c>
      <c r="E44" t="s">
        <v>25</v>
      </c>
      <c r="F44" s="1">
        <v>38261</v>
      </c>
      <c r="G44" t="s">
        <v>26</v>
      </c>
      <c r="H44">
        <v>201412</v>
      </c>
      <c r="I44" t="s">
        <v>27</v>
      </c>
      <c r="J44" t="s">
        <v>53</v>
      </c>
      <c r="K44" t="s">
        <v>38</v>
      </c>
      <c r="L44" t="s">
        <v>54</v>
      </c>
      <c r="M44" t="s">
        <v>31</v>
      </c>
      <c r="N44" t="s">
        <v>32</v>
      </c>
      <c r="O44">
        <v>89.850000000000009</v>
      </c>
      <c r="P44" t="s">
        <v>22</v>
      </c>
      <c r="Q44" t="s">
        <v>61</v>
      </c>
      <c r="R44" t="s">
        <v>33</v>
      </c>
      <c r="S44" t="s">
        <v>34</v>
      </c>
      <c r="T44" t="s">
        <v>35</v>
      </c>
    </row>
    <row r="45" spans="1:20">
      <c r="A45" t="s">
        <v>61</v>
      </c>
      <c r="B45" t="s">
        <v>22</v>
      </c>
      <c r="C45" t="s">
        <v>62</v>
      </c>
      <c r="D45" t="s">
        <v>63</v>
      </c>
      <c r="E45" t="s">
        <v>25</v>
      </c>
      <c r="F45" s="1">
        <v>38261</v>
      </c>
      <c r="G45" t="s">
        <v>26</v>
      </c>
      <c r="H45">
        <v>201412</v>
      </c>
      <c r="I45" t="s">
        <v>27</v>
      </c>
      <c r="J45" t="s">
        <v>53</v>
      </c>
      <c r="K45" t="s">
        <v>39</v>
      </c>
      <c r="L45" t="s">
        <v>54</v>
      </c>
      <c r="M45" t="s">
        <v>31</v>
      </c>
      <c r="N45" t="s">
        <v>32</v>
      </c>
      <c r="O45">
        <v>89.820000000000007</v>
      </c>
      <c r="P45" t="s">
        <v>22</v>
      </c>
      <c r="Q45" t="s">
        <v>61</v>
      </c>
      <c r="R45" t="s">
        <v>33</v>
      </c>
      <c r="S45" t="s">
        <v>34</v>
      </c>
      <c r="T45" t="s">
        <v>35</v>
      </c>
    </row>
    <row r="46" spans="1:20">
      <c r="A46" t="s">
        <v>55</v>
      </c>
      <c r="B46" t="s">
        <v>22</v>
      </c>
      <c r="C46" t="s">
        <v>64</v>
      </c>
      <c r="D46" t="s">
        <v>65</v>
      </c>
      <c r="E46" t="s">
        <v>25</v>
      </c>
      <c r="F46" s="1">
        <v>34050</v>
      </c>
      <c r="G46" t="s">
        <v>26</v>
      </c>
      <c r="H46">
        <v>201412</v>
      </c>
      <c r="I46" t="s">
        <v>27</v>
      </c>
      <c r="J46" t="s">
        <v>53</v>
      </c>
      <c r="K46" t="s">
        <v>29</v>
      </c>
      <c r="L46" t="s">
        <v>54</v>
      </c>
      <c r="M46" t="s">
        <v>31</v>
      </c>
      <c r="N46" t="s">
        <v>32</v>
      </c>
      <c r="O46">
        <v>1070.32</v>
      </c>
      <c r="P46" t="s">
        <v>22</v>
      </c>
      <c r="Q46" t="s">
        <v>55</v>
      </c>
      <c r="R46" t="s">
        <v>33</v>
      </c>
      <c r="S46" t="s">
        <v>34</v>
      </c>
      <c r="T46" t="s">
        <v>35</v>
      </c>
    </row>
    <row r="47" spans="1:20">
      <c r="A47" t="s">
        <v>55</v>
      </c>
      <c r="B47" t="s">
        <v>22</v>
      </c>
      <c r="C47" t="s">
        <v>64</v>
      </c>
      <c r="D47" t="s">
        <v>65</v>
      </c>
      <c r="E47" t="s">
        <v>25</v>
      </c>
      <c r="F47" s="1">
        <v>34050</v>
      </c>
      <c r="G47" t="s">
        <v>26</v>
      </c>
      <c r="H47">
        <v>201412</v>
      </c>
      <c r="I47" t="s">
        <v>27</v>
      </c>
      <c r="J47" t="s">
        <v>53</v>
      </c>
      <c r="K47" t="s">
        <v>36</v>
      </c>
      <c r="L47" t="s">
        <v>54</v>
      </c>
      <c r="M47" t="s">
        <v>31</v>
      </c>
      <c r="N47" t="s">
        <v>32</v>
      </c>
      <c r="O47">
        <v>1070.32</v>
      </c>
      <c r="P47" t="s">
        <v>22</v>
      </c>
      <c r="Q47" t="s">
        <v>55</v>
      </c>
      <c r="R47" t="s">
        <v>33</v>
      </c>
      <c r="S47" t="s">
        <v>34</v>
      </c>
      <c r="T47" t="s">
        <v>35</v>
      </c>
    </row>
    <row r="48" spans="1:20">
      <c r="A48" t="s">
        <v>55</v>
      </c>
      <c r="B48" t="s">
        <v>22</v>
      </c>
      <c r="C48" t="s">
        <v>64</v>
      </c>
      <c r="D48" t="s">
        <v>65</v>
      </c>
      <c r="E48" t="s">
        <v>25</v>
      </c>
      <c r="F48" s="1">
        <v>34050</v>
      </c>
      <c r="G48" t="s">
        <v>26</v>
      </c>
      <c r="H48">
        <v>201412</v>
      </c>
      <c r="I48" t="s">
        <v>27</v>
      </c>
      <c r="J48" t="s">
        <v>53</v>
      </c>
      <c r="K48" t="s">
        <v>37</v>
      </c>
      <c r="L48" t="s">
        <v>54</v>
      </c>
      <c r="M48" t="s">
        <v>31</v>
      </c>
      <c r="N48" t="s">
        <v>32</v>
      </c>
      <c r="O48">
        <v>1070.32</v>
      </c>
      <c r="P48" t="s">
        <v>22</v>
      </c>
      <c r="Q48" t="s">
        <v>55</v>
      </c>
      <c r="R48" t="s">
        <v>33</v>
      </c>
      <c r="S48" t="s">
        <v>34</v>
      </c>
      <c r="T48" t="s">
        <v>35</v>
      </c>
    </row>
    <row r="49" spans="1:20">
      <c r="A49" t="s">
        <v>55</v>
      </c>
      <c r="B49" t="s">
        <v>22</v>
      </c>
      <c r="C49" t="s">
        <v>64</v>
      </c>
      <c r="D49" t="s">
        <v>65</v>
      </c>
      <c r="E49" t="s">
        <v>25</v>
      </c>
      <c r="F49" s="1">
        <v>34050</v>
      </c>
      <c r="G49" t="s">
        <v>26</v>
      </c>
      <c r="H49">
        <v>201412</v>
      </c>
      <c r="I49" t="s">
        <v>27</v>
      </c>
      <c r="J49" t="s">
        <v>53</v>
      </c>
      <c r="K49" t="s">
        <v>38</v>
      </c>
      <c r="L49" t="s">
        <v>54</v>
      </c>
      <c r="M49" t="s">
        <v>31</v>
      </c>
      <c r="N49" t="s">
        <v>32</v>
      </c>
      <c r="O49">
        <v>1070.32</v>
      </c>
      <c r="P49" t="s">
        <v>22</v>
      </c>
      <c r="Q49" t="s">
        <v>55</v>
      </c>
      <c r="R49" t="s">
        <v>33</v>
      </c>
      <c r="S49" t="s">
        <v>34</v>
      </c>
      <c r="T49" t="s">
        <v>35</v>
      </c>
    </row>
    <row r="50" spans="1:20">
      <c r="A50" t="s">
        <v>55</v>
      </c>
      <c r="B50" t="s">
        <v>22</v>
      </c>
      <c r="C50" t="s">
        <v>64</v>
      </c>
      <c r="D50" t="s">
        <v>65</v>
      </c>
      <c r="E50" t="s">
        <v>25</v>
      </c>
      <c r="F50" s="1">
        <v>34050</v>
      </c>
      <c r="G50" t="s">
        <v>26</v>
      </c>
      <c r="H50">
        <v>201412</v>
      </c>
      <c r="I50" t="s">
        <v>27</v>
      </c>
      <c r="J50" t="s">
        <v>53</v>
      </c>
      <c r="K50" t="s">
        <v>41</v>
      </c>
      <c r="L50" t="s">
        <v>54</v>
      </c>
      <c r="M50" t="s">
        <v>31</v>
      </c>
      <c r="N50" t="s">
        <v>32</v>
      </c>
      <c r="O50">
        <v>1070.32</v>
      </c>
      <c r="P50" t="s">
        <v>22</v>
      </c>
      <c r="Q50" t="s">
        <v>55</v>
      </c>
      <c r="R50" t="s">
        <v>33</v>
      </c>
      <c r="S50" t="s">
        <v>34</v>
      </c>
      <c r="T50" t="s">
        <v>35</v>
      </c>
    </row>
    <row r="51" spans="1:20">
      <c r="A51" t="s">
        <v>61</v>
      </c>
      <c r="B51" t="s">
        <v>22</v>
      </c>
      <c r="C51" t="s">
        <v>66</v>
      </c>
      <c r="D51" t="s">
        <v>67</v>
      </c>
      <c r="E51" t="s">
        <v>25</v>
      </c>
      <c r="F51" s="1">
        <v>38261</v>
      </c>
      <c r="G51" t="s">
        <v>26</v>
      </c>
      <c r="H51">
        <v>201412</v>
      </c>
      <c r="I51" t="s">
        <v>27</v>
      </c>
      <c r="J51" t="s">
        <v>53</v>
      </c>
      <c r="K51" t="s">
        <v>29</v>
      </c>
      <c r="L51" t="s">
        <v>54</v>
      </c>
      <c r="M51" t="s">
        <v>31</v>
      </c>
      <c r="N51" t="s">
        <v>32</v>
      </c>
      <c r="O51">
        <v>33.410000000000004</v>
      </c>
      <c r="P51" t="s">
        <v>22</v>
      </c>
      <c r="Q51" t="s">
        <v>61</v>
      </c>
      <c r="R51" t="s">
        <v>33</v>
      </c>
      <c r="S51" t="s">
        <v>34</v>
      </c>
      <c r="T51" t="s">
        <v>35</v>
      </c>
    </row>
    <row r="52" spans="1:20">
      <c r="A52" t="s">
        <v>61</v>
      </c>
      <c r="B52" t="s">
        <v>22</v>
      </c>
      <c r="C52" t="s">
        <v>66</v>
      </c>
      <c r="D52" t="s">
        <v>67</v>
      </c>
      <c r="E52" t="s">
        <v>25</v>
      </c>
      <c r="F52" s="1">
        <v>38261</v>
      </c>
      <c r="G52" t="s">
        <v>26</v>
      </c>
      <c r="H52">
        <v>201412</v>
      </c>
      <c r="I52" t="s">
        <v>27</v>
      </c>
      <c r="J52" t="s">
        <v>53</v>
      </c>
      <c r="K52" t="s">
        <v>36</v>
      </c>
      <c r="L52" t="s">
        <v>54</v>
      </c>
      <c r="M52" t="s">
        <v>31</v>
      </c>
      <c r="N52" t="s">
        <v>32</v>
      </c>
      <c r="O52">
        <v>33.44</v>
      </c>
      <c r="P52" t="s">
        <v>22</v>
      </c>
      <c r="Q52" t="s">
        <v>61</v>
      </c>
      <c r="R52" t="s">
        <v>33</v>
      </c>
      <c r="S52" t="s">
        <v>34</v>
      </c>
      <c r="T52" t="s">
        <v>35</v>
      </c>
    </row>
    <row r="53" spans="1:20">
      <c r="A53" t="s">
        <v>61</v>
      </c>
      <c r="B53" t="s">
        <v>22</v>
      </c>
      <c r="C53" t="s">
        <v>66</v>
      </c>
      <c r="D53" t="s">
        <v>67</v>
      </c>
      <c r="E53" t="s">
        <v>25</v>
      </c>
      <c r="F53" s="1">
        <v>38261</v>
      </c>
      <c r="G53" t="s">
        <v>26</v>
      </c>
      <c r="H53">
        <v>201412</v>
      </c>
      <c r="I53" t="s">
        <v>27</v>
      </c>
      <c r="J53" t="s">
        <v>53</v>
      </c>
      <c r="K53" t="s">
        <v>37</v>
      </c>
      <c r="L53" t="s">
        <v>54</v>
      </c>
      <c r="M53" t="s">
        <v>31</v>
      </c>
      <c r="N53" t="s">
        <v>32</v>
      </c>
      <c r="O53">
        <v>33.44</v>
      </c>
      <c r="P53" t="s">
        <v>22</v>
      </c>
      <c r="Q53" t="s">
        <v>61</v>
      </c>
      <c r="R53" t="s">
        <v>33</v>
      </c>
      <c r="S53" t="s">
        <v>34</v>
      </c>
      <c r="T53" t="s">
        <v>35</v>
      </c>
    </row>
    <row r="54" spans="1:20">
      <c r="A54" t="s">
        <v>61</v>
      </c>
      <c r="B54" t="s">
        <v>22</v>
      </c>
      <c r="C54" t="s">
        <v>66</v>
      </c>
      <c r="D54" t="s">
        <v>67</v>
      </c>
      <c r="E54" t="s">
        <v>25</v>
      </c>
      <c r="F54" s="1">
        <v>38261</v>
      </c>
      <c r="G54" t="s">
        <v>26</v>
      </c>
      <c r="H54">
        <v>201412</v>
      </c>
      <c r="I54" t="s">
        <v>27</v>
      </c>
      <c r="J54" t="s">
        <v>53</v>
      </c>
      <c r="K54" t="s">
        <v>38</v>
      </c>
      <c r="L54" t="s">
        <v>54</v>
      </c>
      <c r="M54" t="s">
        <v>31</v>
      </c>
      <c r="N54" t="s">
        <v>32</v>
      </c>
      <c r="O54">
        <v>33.44</v>
      </c>
      <c r="P54" t="s">
        <v>22</v>
      </c>
      <c r="Q54" t="s">
        <v>61</v>
      </c>
      <c r="R54" t="s">
        <v>33</v>
      </c>
      <c r="S54" t="s">
        <v>34</v>
      </c>
      <c r="T54" t="s">
        <v>35</v>
      </c>
    </row>
    <row r="55" spans="1:20">
      <c r="A55" t="s">
        <v>61</v>
      </c>
      <c r="B55" t="s">
        <v>22</v>
      </c>
      <c r="C55" t="s">
        <v>66</v>
      </c>
      <c r="D55" t="s">
        <v>67</v>
      </c>
      <c r="E55" t="s">
        <v>25</v>
      </c>
      <c r="F55" s="1">
        <v>38261</v>
      </c>
      <c r="G55" t="s">
        <v>26</v>
      </c>
      <c r="H55">
        <v>201412</v>
      </c>
      <c r="I55" t="s">
        <v>27</v>
      </c>
      <c r="J55" t="s">
        <v>53</v>
      </c>
      <c r="K55" t="s">
        <v>39</v>
      </c>
      <c r="L55" t="s">
        <v>54</v>
      </c>
      <c r="M55" t="s">
        <v>31</v>
      </c>
      <c r="N55" t="s">
        <v>32</v>
      </c>
      <c r="O55">
        <v>33.44</v>
      </c>
      <c r="P55" t="s">
        <v>22</v>
      </c>
      <c r="Q55" t="s">
        <v>61</v>
      </c>
      <c r="R55" t="s">
        <v>33</v>
      </c>
      <c r="S55" t="s">
        <v>34</v>
      </c>
      <c r="T55" t="s">
        <v>35</v>
      </c>
    </row>
    <row r="56" spans="1:20">
      <c r="A56" t="s">
        <v>61</v>
      </c>
      <c r="B56" t="s">
        <v>22</v>
      </c>
      <c r="C56" t="s">
        <v>68</v>
      </c>
      <c r="D56" t="s">
        <v>69</v>
      </c>
      <c r="E56" t="s">
        <v>25</v>
      </c>
      <c r="F56" s="1">
        <v>38261</v>
      </c>
      <c r="G56" t="s">
        <v>26</v>
      </c>
      <c r="H56">
        <v>201412</v>
      </c>
      <c r="I56" t="s">
        <v>27</v>
      </c>
      <c r="J56" t="s">
        <v>28</v>
      </c>
      <c r="K56" t="s">
        <v>29</v>
      </c>
      <c r="L56" t="s">
        <v>30</v>
      </c>
      <c r="M56" t="s">
        <v>31</v>
      </c>
      <c r="N56" t="s">
        <v>32</v>
      </c>
      <c r="O56">
        <v>114.05</v>
      </c>
      <c r="P56" t="s">
        <v>22</v>
      </c>
      <c r="Q56" t="s">
        <v>61</v>
      </c>
      <c r="R56" t="s">
        <v>33</v>
      </c>
      <c r="S56" t="s">
        <v>34</v>
      </c>
      <c r="T56" t="s">
        <v>35</v>
      </c>
    </row>
    <row r="57" spans="1:20">
      <c r="A57" t="s">
        <v>61</v>
      </c>
      <c r="B57" t="s">
        <v>22</v>
      </c>
      <c r="C57" t="s">
        <v>68</v>
      </c>
      <c r="D57" t="s">
        <v>69</v>
      </c>
      <c r="E57" t="s">
        <v>25</v>
      </c>
      <c r="F57" s="1">
        <v>38261</v>
      </c>
      <c r="G57" t="s">
        <v>26</v>
      </c>
      <c r="H57">
        <v>201412</v>
      </c>
      <c r="I57" t="s">
        <v>27</v>
      </c>
      <c r="J57" t="s">
        <v>28</v>
      </c>
      <c r="K57" t="s">
        <v>36</v>
      </c>
      <c r="L57" t="s">
        <v>30</v>
      </c>
      <c r="M57" t="s">
        <v>31</v>
      </c>
      <c r="N57" t="s">
        <v>32</v>
      </c>
      <c r="O57">
        <v>66.5</v>
      </c>
      <c r="P57" t="s">
        <v>22</v>
      </c>
      <c r="Q57" t="s">
        <v>61</v>
      </c>
      <c r="R57" t="s">
        <v>33</v>
      </c>
      <c r="S57" t="s">
        <v>34</v>
      </c>
      <c r="T57" t="s">
        <v>35</v>
      </c>
    </row>
    <row r="58" spans="1:20">
      <c r="A58" t="s">
        <v>61</v>
      </c>
      <c r="B58" t="s">
        <v>22</v>
      </c>
      <c r="C58" t="s">
        <v>68</v>
      </c>
      <c r="D58" t="s">
        <v>69</v>
      </c>
      <c r="E58" t="s">
        <v>25</v>
      </c>
      <c r="F58" s="1">
        <v>38261</v>
      </c>
      <c r="G58" t="s">
        <v>26</v>
      </c>
      <c r="H58">
        <v>201412</v>
      </c>
      <c r="I58" t="s">
        <v>27</v>
      </c>
      <c r="J58" t="s">
        <v>28</v>
      </c>
      <c r="K58" t="s">
        <v>37</v>
      </c>
      <c r="L58" t="s">
        <v>30</v>
      </c>
      <c r="M58" t="s">
        <v>31</v>
      </c>
      <c r="N58" t="s">
        <v>32</v>
      </c>
      <c r="O58">
        <v>118.93</v>
      </c>
      <c r="P58" t="s">
        <v>22</v>
      </c>
      <c r="Q58" t="s">
        <v>61</v>
      </c>
      <c r="R58" t="s">
        <v>33</v>
      </c>
      <c r="S58" t="s">
        <v>34</v>
      </c>
      <c r="T58" t="s">
        <v>35</v>
      </c>
    </row>
    <row r="59" spans="1:20">
      <c r="A59" t="s">
        <v>61</v>
      </c>
      <c r="B59" t="s">
        <v>22</v>
      </c>
      <c r="C59" t="s">
        <v>68</v>
      </c>
      <c r="D59" t="s">
        <v>69</v>
      </c>
      <c r="E59" t="s">
        <v>25</v>
      </c>
      <c r="F59" s="1">
        <v>38261</v>
      </c>
      <c r="G59" t="s">
        <v>26</v>
      </c>
      <c r="H59">
        <v>201412</v>
      </c>
      <c r="I59" t="s">
        <v>27</v>
      </c>
      <c r="J59" t="s">
        <v>28</v>
      </c>
      <c r="K59" t="s">
        <v>38</v>
      </c>
      <c r="L59" t="s">
        <v>30</v>
      </c>
      <c r="M59" t="s">
        <v>31</v>
      </c>
      <c r="N59" t="s">
        <v>32</v>
      </c>
      <c r="O59">
        <v>327.09000000000003</v>
      </c>
      <c r="P59" t="s">
        <v>22</v>
      </c>
      <c r="Q59" t="s">
        <v>61</v>
      </c>
      <c r="R59" t="s">
        <v>33</v>
      </c>
      <c r="S59" t="s">
        <v>34</v>
      </c>
      <c r="T59" t="s">
        <v>35</v>
      </c>
    </row>
    <row r="60" spans="1:20">
      <c r="A60" t="s">
        <v>61</v>
      </c>
      <c r="B60" t="s">
        <v>22</v>
      </c>
      <c r="C60" t="s">
        <v>68</v>
      </c>
      <c r="D60" t="s">
        <v>69</v>
      </c>
      <c r="E60" t="s">
        <v>25</v>
      </c>
      <c r="F60" s="1">
        <v>38261</v>
      </c>
      <c r="G60" t="s">
        <v>26</v>
      </c>
      <c r="H60">
        <v>201412</v>
      </c>
      <c r="I60" t="s">
        <v>27</v>
      </c>
      <c r="J60" t="s">
        <v>28</v>
      </c>
      <c r="K60" t="s">
        <v>39</v>
      </c>
      <c r="L60" t="s">
        <v>30</v>
      </c>
      <c r="M60" t="s">
        <v>31</v>
      </c>
      <c r="N60" t="s">
        <v>32</v>
      </c>
      <c r="O60">
        <v>3.7</v>
      </c>
      <c r="P60" t="s">
        <v>22</v>
      </c>
      <c r="Q60" t="s">
        <v>61</v>
      </c>
      <c r="R60" t="s">
        <v>33</v>
      </c>
      <c r="S60" t="s">
        <v>34</v>
      </c>
      <c r="T60" t="s">
        <v>35</v>
      </c>
    </row>
    <row r="61" spans="1:20">
      <c r="A61" t="s">
        <v>61</v>
      </c>
      <c r="B61" t="s">
        <v>22</v>
      </c>
      <c r="C61" t="s">
        <v>68</v>
      </c>
      <c r="D61" t="s">
        <v>69</v>
      </c>
      <c r="E61" t="s">
        <v>25</v>
      </c>
      <c r="F61" s="1">
        <v>38261</v>
      </c>
      <c r="G61" t="s">
        <v>26</v>
      </c>
      <c r="H61">
        <v>201412</v>
      </c>
      <c r="I61" t="s">
        <v>27</v>
      </c>
      <c r="J61" t="s">
        <v>28</v>
      </c>
      <c r="K61" t="s">
        <v>40</v>
      </c>
      <c r="L61" t="s">
        <v>30</v>
      </c>
      <c r="M61" t="s">
        <v>31</v>
      </c>
      <c r="N61" t="s">
        <v>32</v>
      </c>
      <c r="O61">
        <v>13.47</v>
      </c>
      <c r="P61" t="s">
        <v>22</v>
      </c>
      <c r="Q61" t="s">
        <v>61</v>
      </c>
      <c r="R61" t="s">
        <v>33</v>
      </c>
      <c r="S61" t="s">
        <v>34</v>
      </c>
      <c r="T61" t="s">
        <v>35</v>
      </c>
    </row>
    <row r="62" spans="1:20">
      <c r="A62" t="s">
        <v>61</v>
      </c>
      <c r="B62" t="s">
        <v>22</v>
      </c>
      <c r="C62" t="s">
        <v>68</v>
      </c>
      <c r="D62" t="s">
        <v>69</v>
      </c>
      <c r="E62" t="s">
        <v>25</v>
      </c>
      <c r="F62" s="1">
        <v>38261</v>
      </c>
      <c r="G62" t="s">
        <v>26</v>
      </c>
      <c r="H62">
        <v>201412</v>
      </c>
      <c r="I62" t="s">
        <v>27</v>
      </c>
      <c r="J62" t="s">
        <v>28</v>
      </c>
      <c r="K62" t="s">
        <v>41</v>
      </c>
      <c r="L62" t="s">
        <v>30</v>
      </c>
      <c r="M62" t="s">
        <v>31</v>
      </c>
      <c r="N62" t="s">
        <v>32</v>
      </c>
      <c r="O62">
        <v>86.350000000000009</v>
      </c>
      <c r="P62" t="s">
        <v>22</v>
      </c>
      <c r="Q62" t="s">
        <v>61</v>
      </c>
      <c r="R62" t="s">
        <v>33</v>
      </c>
      <c r="S62" t="s">
        <v>34</v>
      </c>
      <c r="T62" t="s">
        <v>35</v>
      </c>
    </row>
    <row r="63" spans="1:20">
      <c r="A63" t="s">
        <v>61</v>
      </c>
      <c r="B63" t="s">
        <v>22</v>
      </c>
      <c r="C63" t="s">
        <v>68</v>
      </c>
      <c r="D63" t="s">
        <v>69</v>
      </c>
      <c r="E63" t="s">
        <v>25</v>
      </c>
      <c r="F63" s="1">
        <v>38261</v>
      </c>
      <c r="G63" t="s">
        <v>26</v>
      </c>
      <c r="H63">
        <v>201412</v>
      </c>
      <c r="I63" t="s">
        <v>27</v>
      </c>
      <c r="J63" t="s">
        <v>28</v>
      </c>
      <c r="K63" t="s">
        <v>42</v>
      </c>
      <c r="L63" t="s">
        <v>30</v>
      </c>
      <c r="M63" t="s">
        <v>31</v>
      </c>
      <c r="N63" t="s">
        <v>32</v>
      </c>
      <c r="O63">
        <v>0.96</v>
      </c>
      <c r="P63" t="s">
        <v>22</v>
      </c>
      <c r="Q63" t="s">
        <v>61</v>
      </c>
      <c r="R63" t="s">
        <v>33</v>
      </c>
      <c r="S63" t="s">
        <v>34</v>
      </c>
      <c r="T63" t="s">
        <v>35</v>
      </c>
    </row>
    <row r="64" spans="1:20">
      <c r="A64" t="s">
        <v>61</v>
      </c>
      <c r="B64" t="s">
        <v>22</v>
      </c>
      <c r="C64" t="s">
        <v>68</v>
      </c>
      <c r="D64" t="s">
        <v>69</v>
      </c>
      <c r="E64" t="s">
        <v>25</v>
      </c>
      <c r="F64" s="1">
        <v>38261</v>
      </c>
      <c r="G64" t="s">
        <v>26</v>
      </c>
      <c r="H64">
        <v>201412</v>
      </c>
      <c r="I64" t="s">
        <v>27</v>
      </c>
      <c r="J64" t="s">
        <v>28</v>
      </c>
      <c r="K64" t="s">
        <v>43</v>
      </c>
      <c r="L64" t="s">
        <v>30</v>
      </c>
      <c r="M64" t="s">
        <v>31</v>
      </c>
      <c r="N64" t="s">
        <v>32</v>
      </c>
      <c r="O64">
        <v>4</v>
      </c>
      <c r="P64" t="s">
        <v>22</v>
      </c>
      <c r="Q64" t="s">
        <v>61</v>
      </c>
      <c r="R64" t="s">
        <v>33</v>
      </c>
      <c r="S64" t="s">
        <v>34</v>
      </c>
      <c r="T64" t="s">
        <v>35</v>
      </c>
    </row>
    <row r="65" spans="1:20">
      <c r="A65" t="s">
        <v>61</v>
      </c>
      <c r="B65" t="s">
        <v>22</v>
      </c>
      <c r="C65" t="s">
        <v>68</v>
      </c>
      <c r="D65" t="s">
        <v>69</v>
      </c>
      <c r="E65" t="s">
        <v>25</v>
      </c>
      <c r="F65" s="1">
        <v>38261</v>
      </c>
      <c r="G65" t="s">
        <v>26</v>
      </c>
      <c r="H65">
        <v>201412</v>
      </c>
      <c r="I65" t="s">
        <v>27</v>
      </c>
      <c r="J65" t="s">
        <v>28</v>
      </c>
      <c r="K65" t="s">
        <v>44</v>
      </c>
      <c r="L65" t="s">
        <v>30</v>
      </c>
      <c r="M65" t="s">
        <v>31</v>
      </c>
      <c r="N65" t="s">
        <v>32</v>
      </c>
      <c r="O65">
        <v>5.48</v>
      </c>
      <c r="P65" t="s">
        <v>22</v>
      </c>
      <c r="Q65" t="s">
        <v>61</v>
      </c>
      <c r="R65" t="s">
        <v>33</v>
      </c>
      <c r="S65" t="s">
        <v>34</v>
      </c>
      <c r="T65" t="s">
        <v>35</v>
      </c>
    </row>
    <row r="66" spans="1:20">
      <c r="A66" t="s">
        <v>61</v>
      </c>
      <c r="B66" t="s">
        <v>22</v>
      </c>
      <c r="C66" t="s">
        <v>70</v>
      </c>
      <c r="D66" t="s">
        <v>71</v>
      </c>
      <c r="E66" t="s">
        <v>25</v>
      </c>
      <c r="F66" s="1">
        <v>38261</v>
      </c>
      <c r="G66" t="s">
        <v>26</v>
      </c>
      <c r="H66">
        <v>201412</v>
      </c>
      <c r="I66" t="s">
        <v>27</v>
      </c>
      <c r="J66" t="s">
        <v>53</v>
      </c>
      <c r="K66" t="s">
        <v>38</v>
      </c>
      <c r="L66" t="s">
        <v>54</v>
      </c>
      <c r="M66" t="s">
        <v>31</v>
      </c>
      <c r="N66" t="s">
        <v>32</v>
      </c>
      <c r="O66">
        <v>1444.97</v>
      </c>
      <c r="P66" t="s">
        <v>22</v>
      </c>
      <c r="Q66" t="s">
        <v>61</v>
      </c>
      <c r="R66" t="s">
        <v>33</v>
      </c>
      <c r="S66" t="s">
        <v>34</v>
      </c>
      <c r="T66" t="s">
        <v>35</v>
      </c>
    </row>
    <row r="67" spans="1:20">
      <c r="A67" t="s">
        <v>45</v>
      </c>
      <c r="B67" t="s">
        <v>22</v>
      </c>
      <c r="C67" t="s">
        <v>72</v>
      </c>
      <c r="D67" t="s">
        <v>73</v>
      </c>
      <c r="E67" t="s">
        <v>25</v>
      </c>
      <c r="F67" s="1">
        <v>34050</v>
      </c>
      <c r="G67" t="s">
        <v>26</v>
      </c>
      <c r="H67">
        <v>201412</v>
      </c>
      <c r="I67" t="s">
        <v>27</v>
      </c>
      <c r="J67" t="s">
        <v>28</v>
      </c>
      <c r="K67" t="s">
        <v>36</v>
      </c>
      <c r="L67" t="s">
        <v>30</v>
      </c>
      <c r="M67" t="s">
        <v>31</v>
      </c>
      <c r="N67" t="s">
        <v>32</v>
      </c>
      <c r="O67">
        <v>2799.9</v>
      </c>
      <c r="P67" t="s">
        <v>22</v>
      </c>
      <c r="Q67" t="s">
        <v>45</v>
      </c>
      <c r="R67" t="s">
        <v>33</v>
      </c>
      <c r="S67" t="s">
        <v>34</v>
      </c>
      <c r="T67" t="s">
        <v>35</v>
      </c>
    </row>
    <row r="68" spans="1:20">
      <c r="A68" t="s">
        <v>55</v>
      </c>
      <c r="B68" t="s">
        <v>22</v>
      </c>
      <c r="C68" t="s">
        <v>74</v>
      </c>
      <c r="D68" t="s">
        <v>75</v>
      </c>
      <c r="E68" t="s">
        <v>25</v>
      </c>
      <c r="F68" s="1">
        <v>34050</v>
      </c>
      <c r="G68" t="s">
        <v>26</v>
      </c>
      <c r="H68">
        <v>201412</v>
      </c>
      <c r="I68" t="s">
        <v>27</v>
      </c>
      <c r="J68" t="s">
        <v>28</v>
      </c>
      <c r="K68" t="s">
        <v>29</v>
      </c>
      <c r="L68" t="s">
        <v>30</v>
      </c>
      <c r="M68" t="s">
        <v>31</v>
      </c>
      <c r="N68" t="s">
        <v>48</v>
      </c>
      <c r="O68">
        <v>71531.820000000007</v>
      </c>
      <c r="P68" t="s">
        <v>22</v>
      </c>
      <c r="Q68" t="s">
        <v>55</v>
      </c>
      <c r="R68" t="s">
        <v>33</v>
      </c>
      <c r="S68" t="s">
        <v>34</v>
      </c>
      <c r="T68" t="s">
        <v>35</v>
      </c>
    </row>
    <row r="69" spans="1:20">
      <c r="A69" t="s">
        <v>55</v>
      </c>
      <c r="B69" t="s">
        <v>22</v>
      </c>
      <c r="C69" t="s">
        <v>74</v>
      </c>
      <c r="D69" t="s">
        <v>75</v>
      </c>
      <c r="E69" t="s">
        <v>25</v>
      </c>
      <c r="F69" s="1">
        <v>34050</v>
      </c>
      <c r="G69" t="s">
        <v>26</v>
      </c>
      <c r="H69">
        <v>201412</v>
      </c>
      <c r="I69" t="s">
        <v>27</v>
      </c>
      <c r="J69" t="s">
        <v>28</v>
      </c>
      <c r="K69" t="s">
        <v>29</v>
      </c>
      <c r="L69" t="s">
        <v>30</v>
      </c>
      <c r="M69" t="s">
        <v>31</v>
      </c>
      <c r="N69" t="s">
        <v>49</v>
      </c>
      <c r="O69">
        <v>-59293.36</v>
      </c>
      <c r="P69" t="s">
        <v>22</v>
      </c>
      <c r="Q69" t="s">
        <v>55</v>
      </c>
      <c r="R69" t="s">
        <v>33</v>
      </c>
      <c r="S69" t="s">
        <v>34</v>
      </c>
      <c r="T69" t="s">
        <v>35</v>
      </c>
    </row>
    <row r="70" spans="1:20">
      <c r="A70" t="s">
        <v>55</v>
      </c>
      <c r="B70" t="s">
        <v>22</v>
      </c>
      <c r="C70" t="s">
        <v>74</v>
      </c>
      <c r="D70" t="s">
        <v>75</v>
      </c>
      <c r="E70" t="s">
        <v>25</v>
      </c>
      <c r="F70" s="1">
        <v>34050</v>
      </c>
      <c r="G70" t="s">
        <v>26</v>
      </c>
      <c r="H70">
        <v>201412</v>
      </c>
      <c r="I70" t="s">
        <v>27</v>
      </c>
      <c r="J70" t="s">
        <v>28</v>
      </c>
      <c r="K70" t="s">
        <v>36</v>
      </c>
      <c r="L70" t="s">
        <v>30</v>
      </c>
      <c r="M70" t="s">
        <v>31</v>
      </c>
      <c r="N70" t="s">
        <v>48</v>
      </c>
      <c r="O70">
        <v>123633.17</v>
      </c>
      <c r="P70" t="s">
        <v>22</v>
      </c>
      <c r="Q70" t="s">
        <v>55</v>
      </c>
      <c r="R70" t="s">
        <v>33</v>
      </c>
      <c r="S70" t="s">
        <v>34</v>
      </c>
      <c r="T70" t="s">
        <v>35</v>
      </c>
    </row>
    <row r="71" spans="1:20">
      <c r="A71" t="s">
        <v>55</v>
      </c>
      <c r="B71" t="s">
        <v>22</v>
      </c>
      <c r="C71" t="s">
        <v>74</v>
      </c>
      <c r="D71" t="s">
        <v>75</v>
      </c>
      <c r="E71" t="s">
        <v>25</v>
      </c>
      <c r="F71" s="1">
        <v>34050</v>
      </c>
      <c r="G71" t="s">
        <v>26</v>
      </c>
      <c r="H71">
        <v>201412</v>
      </c>
      <c r="I71" t="s">
        <v>27</v>
      </c>
      <c r="J71" t="s">
        <v>28</v>
      </c>
      <c r="K71" t="s">
        <v>36</v>
      </c>
      <c r="L71" t="s">
        <v>30</v>
      </c>
      <c r="M71" t="s">
        <v>31</v>
      </c>
      <c r="N71" t="s">
        <v>49</v>
      </c>
      <c r="O71">
        <v>-84351.37</v>
      </c>
      <c r="P71" t="s">
        <v>22</v>
      </c>
      <c r="Q71" t="s">
        <v>55</v>
      </c>
      <c r="R71" t="s">
        <v>33</v>
      </c>
      <c r="S71" t="s">
        <v>34</v>
      </c>
      <c r="T71" t="s">
        <v>35</v>
      </c>
    </row>
    <row r="72" spans="1:20">
      <c r="A72" t="s">
        <v>55</v>
      </c>
      <c r="B72" t="s">
        <v>22</v>
      </c>
      <c r="C72" t="s">
        <v>74</v>
      </c>
      <c r="D72" t="s">
        <v>75</v>
      </c>
      <c r="E72" t="s">
        <v>25</v>
      </c>
      <c r="F72" s="1">
        <v>34050</v>
      </c>
      <c r="G72" t="s">
        <v>26</v>
      </c>
      <c r="H72">
        <v>201412</v>
      </c>
      <c r="I72" t="s">
        <v>27</v>
      </c>
      <c r="J72" t="s">
        <v>28</v>
      </c>
      <c r="K72" t="s">
        <v>37</v>
      </c>
      <c r="L72" t="s">
        <v>30</v>
      </c>
      <c r="M72" t="s">
        <v>31</v>
      </c>
      <c r="N72" t="s">
        <v>48</v>
      </c>
      <c r="O72">
        <v>11129.79</v>
      </c>
      <c r="P72" t="s">
        <v>22</v>
      </c>
      <c r="Q72" t="s">
        <v>55</v>
      </c>
      <c r="R72" t="s">
        <v>33</v>
      </c>
      <c r="S72" t="s">
        <v>34</v>
      </c>
      <c r="T72" t="s">
        <v>35</v>
      </c>
    </row>
    <row r="73" spans="1:20">
      <c r="A73" t="s">
        <v>55</v>
      </c>
      <c r="B73" t="s">
        <v>22</v>
      </c>
      <c r="C73" t="s">
        <v>74</v>
      </c>
      <c r="D73" t="s">
        <v>75</v>
      </c>
      <c r="E73" t="s">
        <v>25</v>
      </c>
      <c r="F73" s="1">
        <v>34050</v>
      </c>
      <c r="G73" t="s">
        <v>26</v>
      </c>
      <c r="H73">
        <v>201412</v>
      </c>
      <c r="I73" t="s">
        <v>27</v>
      </c>
      <c r="J73" t="s">
        <v>28</v>
      </c>
      <c r="K73" t="s">
        <v>37</v>
      </c>
      <c r="L73" t="s">
        <v>30</v>
      </c>
      <c r="M73" t="s">
        <v>31</v>
      </c>
      <c r="N73" t="s">
        <v>49</v>
      </c>
      <c r="O73">
        <v>-8257.68</v>
      </c>
      <c r="P73" t="s">
        <v>22</v>
      </c>
      <c r="Q73" t="s">
        <v>55</v>
      </c>
      <c r="R73" t="s">
        <v>33</v>
      </c>
      <c r="S73" t="s">
        <v>34</v>
      </c>
      <c r="T73" t="s">
        <v>35</v>
      </c>
    </row>
    <row r="74" spans="1:20">
      <c r="A74" t="s">
        <v>55</v>
      </c>
      <c r="B74" t="s">
        <v>22</v>
      </c>
      <c r="C74" t="s">
        <v>74</v>
      </c>
      <c r="D74" t="s">
        <v>75</v>
      </c>
      <c r="E74" t="s">
        <v>25</v>
      </c>
      <c r="F74" s="1">
        <v>34050</v>
      </c>
      <c r="G74" t="s">
        <v>26</v>
      </c>
      <c r="H74">
        <v>201412</v>
      </c>
      <c r="I74" t="s">
        <v>27</v>
      </c>
      <c r="J74" t="s">
        <v>28</v>
      </c>
      <c r="K74" t="s">
        <v>38</v>
      </c>
      <c r="L74" t="s">
        <v>30</v>
      </c>
      <c r="M74" t="s">
        <v>31</v>
      </c>
      <c r="N74" t="s">
        <v>48</v>
      </c>
      <c r="O74">
        <v>23624.43</v>
      </c>
      <c r="P74" t="s">
        <v>22</v>
      </c>
      <c r="Q74" t="s">
        <v>55</v>
      </c>
      <c r="R74" t="s">
        <v>33</v>
      </c>
      <c r="S74" t="s">
        <v>34</v>
      </c>
      <c r="T74" t="s">
        <v>35</v>
      </c>
    </row>
    <row r="75" spans="1:20">
      <c r="A75" t="s">
        <v>55</v>
      </c>
      <c r="B75" t="s">
        <v>22</v>
      </c>
      <c r="C75" t="s">
        <v>74</v>
      </c>
      <c r="D75" t="s">
        <v>75</v>
      </c>
      <c r="E75" t="s">
        <v>25</v>
      </c>
      <c r="F75" s="1">
        <v>34050</v>
      </c>
      <c r="G75" t="s">
        <v>26</v>
      </c>
      <c r="H75">
        <v>201412</v>
      </c>
      <c r="I75" t="s">
        <v>27</v>
      </c>
      <c r="J75" t="s">
        <v>28</v>
      </c>
      <c r="K75" t="s">
        <v>38</v>
      </c>
      <c r="L75" t="s">
        <v>30</v>
      </c>
      <c r="M75" t="s">
        <v>31</v>
      </c>
      <c r="N75" t="s">
        <v>49</v>
      </c>
      <c r="O75">
        <v>-36863.49</v>
      </c>
      <c r="P75" t="s">
        <v>22</v>
      </c>
      <c r="Q75" t="s">
        <v>55</v>
      </c>
      <c r="R75" t="s">
        <v>33</v>
      </c>
      <c r="S75" t="s">
        <v>34</v>
      </c>
      <c r="T75" t="s">
        <v>35</v>
      </c>
    </row>
    <row r="76" spans="1:20">
      <c r="A76" t="s">
        <v>55</v>
      </c>
      <c r="B76" t="s">
        <v>22</v>
      </c>
      <c r="C76" t="s">
        <v>74</v>
      </c>
      <c r="D76" t="s">
        <v>75</v>
      </c>
      <c r="E76" t="s">
        <v>25</v>
      </c>
      <c r="F76" s="1">
        <v>34050</v>
      </c>
      <c r="G76" t="s">
        <v>26</v>
      </c>
      <c r="H76">
        <v>201412</v>
      </c>
      <c r="I76" t="s">
        <v>27</v>
      </c>
      <c r="J76" t="s">
        <v>28</v>
      </c>
      <c r="K76" t="s">
        <v>39</v>
      </c>
      <c r="L76" t="s">
        <v>30</v>
      </c>
      <c r="M76" t="s">
        <v>31</v>
      </c>
      <c r="N76" t="s">
        <v>48</v>
      </c>
      <c r="O76">
        <v>4357.5600000000004</v>
      </c>
      <c r="P76" t="s">
        <v>22</v>
      </c>
      <c r="Q76" t="s">
        <v>55</v>
      </c>
      <c r="R76" t="s">
        <v>33</v>
      </c>
      <c r="S76" t="s">
        <v>34</v>
      </c>
      <c r="T76" t="s">
        <v>35</v>
      </c>
    </row>
    <row r="77" spans="1:20">
      <c r="A77" t="s">
        <v>55</v>
      </c>
      <c r="B77" t="s">
        <v>22</v>
      </c>
      <c r="C77" t="s">
        <v>74</v>
      </c>
      <c r="D77" t="s">
        <v>75</v>
      </c>
      <c r="E77" t="s">
        <v>25</v>
      </c>
      <c r="F77" s="1">
        <v>34050</v>
      </c>
      <c r="G77" t="s">
        <v>26</v>
      </c>
      <c r="H77">
        <v>201412</v>
      </c>
      <c r="I77" t="s">
        <v>27</v>
      </c>
      <c r="J77" t="s">
        <v>28</v>
      </c>
      <c r="K77" t="s">
        <v>39</v>
      </c>
      <c r="L77" t="s">
        <v>30</v>
      </c>
      <c r="M77" t="s">
        <v>31</v>
      </c>
      <c r="N77" t="s">
        <v>49</v>
      </c>
      <c r="O77">
        <v>-4050.31</v>
      </c>
      <c r="P77" t="s">
        <v>22</v>
      </c>
      <c r="Q77" t="s">
        <v>55</v>
      </c>
      <c r="R77" t="s">
        <v>33</v>
      </c>
      <c r="S77" t="s">
        <v>34</v>
      </c>
      <c r="T77" t="s">
        <v>35</v>
      </c>
    </row>
    <row r="78" spans="1:20">
      <c r="A78" t="s">
        <v>55</v>
      </c>
      <c r="B78" t="s">
        <v>22</v>
      </c>
      <c r="C78" t="s">
        <v>74</v>
      </c>
      <c r="D78" t="s">
        <v>75</v>
      </c>
      <c r="E78" t="s">
        <v>25</v>
      </c>
      <c r="F78" s="1">
        <v>34050</v>
      </c>
      <c r="G78" t="s">
        <v>26</v>
      </c>
      <c r="H78">
        <v>201412</v>
      </c>
      <c r="I78" t="s">
        <v>27</v>
      </c>
      <c r="J78" t="s">
        <v>28</v>
      </c>
      <c r="K78" t="s">
        <v>41</v>
      </c>
      <c r="L78" t="s">
        <v>30</v>
      </c>
      <c r="M78" t="s">
        <v>31</v>
      </c>
      <c r="N78" t="s">
        <v>48</v>
      </c>
      <c r="O78">
        <v>2127.77</v>
      </c>
      <c r="P78" t="s">
        <v>22</v>
      </c>
      <c r="Q78" t="s">
        <v>55</v>
      </c>
      <c r="R78" t="s">
        <v>33</v>
      </c>
      <c r="S78" t="s">
        <v>34</v>
      </c>
      <c r="T78" t="s">
        <v>35</v>
      </c>
    </row>
    <row r="79" spans="1:20">
      <c r="A79" t="s">
        <v>55</v>
      </c>
      <c r="B79" t="s">
        <v>22</v>
      </c>
      <c r="C79" t="s">
        <v>74</v>
      </c>
      <c r="D79" t="s">
        <v>75</v>
      </c>
      <c r="E79" t="s">
        <v>25</v>
      </c>
      <c r="F79" s="1">
        <v>34050</v>
      </c>
      <c r="G79" t="s">
        <v>26</v>
      </c>
      <c r="H79">
        <v>201412</v>
      </c>
      <c r="I79" t="s">
        <v>27</v>
      </c>
      <c r="J79" t="s">
        <v>28</v>
      </c>
      <c r="K79" t="s">
        <v>41</v>
      </c>
      <c r="L79" t="s">
        <v>30</v>
      </c>
      <c r="M79" t="s">
        <v>31</v>
      </c>
      <c r="N79" t="s">
        <v>49</v>
      </c>
      <c r="O79">
        <v>-43588.33</v>
      </c>
      <c r="P79" t="s">
        <v>22</v>
      </c>
      <c r="Q79" t="s">
        <v>55</v>
      </c>
      <c r="R79" t="s">
        <v>33</v>
      </c>
      <c r="S79" t="s">
        <v>34</v>
      </c>
      <c r="T79" t="s">
        <v>35</v>
      </c>
    </row>
    <row r="80" spans="1:20">
      <c r="A80" t="s">
        <v>55</v>
      </c>
      <c r="B80" t="s">
        <v>22</v>
      </c>
      <c r="C80" t="s">
        <v>74</v>
      </c>
      <c r="D80" t="s">
        <v>75</v>
      </c>
      <c r="E80" t="s">
        <v>25</v>
      </c>
      <c r="F80" s="1">
        <v>34050</v>
      </c>
      <c r="G80" t="s">
        <v>26</v>
      </c>
      <c r="H80">
        <v>201412</v>
      </c>
      <c r="I80" t="s">
        <v>27</v>
      </c>
      <c r="J80" t="s">
        <v>28</v>
      </c>
      <c r="K80" t="s">
        <v>41</v>
      </c>
      <c r="L80" t="s">
        <v>30</v>
      </c>
      <c r="M80" t="s">
        <v>31</v>
      </c>
      <c r="N80" t="s">
        <v>32</v>
      </c>
      <c r="O80">
        <v>38177.730000000003</v>
      </c>
      <c r="P80" t="s">
        <v>22</v>
      </c>
      <c r="Q80" t="s">
        <v>55</v>
      </c>
      <c r="R80" t="s">
        <v>33</v>
      </c>
      <c r="S80" t="s">
        <v>34</v>
      </c>
      <c r="T80" t="s">
        <v>35</v>
      </c>
    </row>
    <row r="81" spans="1:20">
      <c r="A81" t="s">
        <v>61</v>
      </c>
      <c r="B81" t="s">
        <v>22</v>
      </c>
      <c r="C81" t="s">
        <v>76</v>
      </c>
      <c r="D81" t="s">
        <v>77</v>
      </c>
      <c r="E81" t="s">
        <v>25</v>
      </c>
      <c r="F81" s="1">
        <v>34050</v>
      </c>
      <c r="G81" t="s">
        <v>26</v>
      </c>
      <c r="H81">
        <v>201412</v>
      </c>
      <c r="I81" t="s">
        <v>27</v>
      </c>
      <c r="J81" t="s">
        <v>28</v>
      </c>
      <c r="K81" t="s">
        <v>29</v>
      </c>
      <c r="L81" t="s">
        <v>30</v>
      </c>
      <c r="M81" t="s">
        <v>31</v>
      </c>
      <c r="N81" t="s">
        <v>49</v>
      </c>
      <c r="O81">
        <v>-4281.46</v>
      </c>
      <c r="P81" t="s">
        <v>22</v>
      </c>
      <c r="Q81" t="s">
        <v>61</v>
      </c>
      <c r="R81" t="s">
        <v>33</v>
      </c>
      <c r="S81" t="s">
        <v>34</v>
      </c>
      <c r="T81" t="s">
        <v>35</v>
      </c>
    </row>
    <row r="82" spans="1:20">
      <c r="A82" t="s">
        <v>61</v>
      </c>
      <c r="B82" t="s">
        <v>22</v>
      </c>
      <c r="C82" t="s">
        <v>76</v>
      </c>
      <c r="D82" t="s">
        <v>77</v>
      </c>
      <c r="E82" t="s">
        <v>25</v>
      </c>
      <c r="F82" s="1">
        <v>34050</v>
      </c>
      <c r="G82" t="s">
        <v>26</v>
      </c>
      <c r="H82">
        <v>201412</v>
      </c>
      <c r="I82" t="s">
        <v>27</v>
      </c>
      <c r="J82" t="s">
        <v>28</v>
      </c>
      <c r="K82" t="s">
        <v>29</v>
      </c>
      <c r="L82" t="s">
        <v>30</v>
      </c>
      <c r="M82" t="s">
        <v>31</v>
      </c>
      <c r="N82" t="s">
        <v>32</v>
      </c>
      <c r="O82">
        <v>289.10000000000002</v>
      </c>
      <c r="P82" t="s">
        <v>22</v>
      </c>
      <c r="Q82" t="s">
        <v>61</v>
      </c>
      <c r="R82" t="s">
        <v>33</v>
      </c>
      <c r="S82" t="s">
        <v>34</v>
      </c>
      <c r="T82" t="s">
        <v>35</v>
      </c>
    </row>
    <row r="83" spans="1:20">
      <c r="A83" t="s">
        <v>61</v>
      </c>
      <c r="B83" t="s">
        <v>22</v>
      </c>
      <c r="C83" t="s">
        <v>76</v>
      </c>
      <c r="D83" t="s">
        <v>77</v>
      </c>
      <c r="E83" t="s">
        <v>25</v>
      </c>
      <c r="F83" s="1">
        <v>34050</v>
      </c>
      <c r="G83" t="s">
        <v>26</v>
      </c>
      <c r="H83">
        <v>201412</v>
      </c>
      <c r="I83" t="s">
        <v>27</v>
      </c>
      <c r="J83" t="s">
        <v>28</v>
      </c>
      <c r="K83" t="s">
        <v>36</v>
      </c>
      <c r="L83" t="s">
        <v>30</v>
      </c>
      <c r="M83" t="s">
        <v>31</v>
      </c>
      <c r="N83" t="s">
        <v>49</v>
      </c>
      <c r="O83">
        <v>-483</v>
      </c>
      <c r="P83" t="s">
        <v>22</v>
      </c>
      <c r="Q83" t="s">
        <v>61</v>
      </c>
      <c r="R83" t="s">
        <v>33</v>
      </c>
      <c r="S83" t="s">
        <v>34</v>
      </c>
      <c r="T83" t="s">
        <v>35</v>
      </c>
    </row>
    <row r="84" spans="1:20">
      <c r="A84" t="s">
        <v>61</v>
      </c>
      <c r="B84" t="s">
        <v>22</v>
      </c>
      <c r="C84" t="s">
        <v>76</v>
      </c>
      <c r="D84" t="s">
        <v>77</v>
      </c>
      <c r="E84" t="s">
        <v>25</v>
      </c>
      <c r="F84" s="1">
        <v>34050</v>
      </c>
      <c r="G84" t="s">
        <v>26</v>
      </c>
      <c r="H84">
        <v>201412</v>
      </c>
      <c r="I84" t="s">
        <v>27</v>
      </c>
      <c r="J84" t="s">
        <v>28</v>
      </c>
      <c r="K84" t="s">
        <v>36</v>
      </c>
      <c r="L84" t="s">
        <v>30</v>
      </c>
      <c r="M84" t="s">
        <v>31</v>
      </c>
      <c r="N84" t="s">
        <v>32</v>
      </c>
      <c r="O84">
        <v>32.61</v>
      </c>
      <c r="P84" t="s">
        <v>22</v>
      </c>
      <c r="Q84" t="s">
        <v>61</v>
      </c>
      <c r="R84" t="s">
        <v>33</v>
      </c>
      <c r="S84" t="s">
        <v>34</v>
      </c>
      <c r="T84" t="s">
        <v>35</v>
      </c>
    </row>
    <row r="85" spans="1:20">
      <c r="A85" t="s">
        <v>61</v>
      </c>
      <c r="B85" t="s">
        <v>22</v>
      </c>
      <c r="C85" t="s">
        <v>76</v>
      </c>
      <c r="D85" t="s">
        <v>77</v>
      </c>
      <c r="E85" t="s">
        <v>25</v>
      </c>
      <c r="F85" s="1">
        <v>34050</v>
      </c>
      <c r="G85" t="s">
        <v>26</v>
      </c>
      <c r="H85">
        <v>201412</v>
      </c>
      <c r="I85" t="s">
        <v>27</v>
      </c>
      <c r="J85" t="s">
        <v>28</v>
      </c>
      <c r="K85" t="s">
        <v>37</v>
      </c>
      <c r="L85" t="s">
        <v>30</v>
      </c>
      <c r="M85" t="s">
        <v>31</v>
      </c>
      <c r="N85" t="s">
        <v>49</v>
      </c>
      <c r="O85">
        <v>-612.13</v>
      </c>
      <c r="P85" t="s">
        <v>22</v>
      </c>
      <c r="Q85" t="s">
        <v>61</v>
      </c>
      <c r="R85" t="s">
        <v>33</v>
      </c>
      <c r="S85" t="s">
        <v>34</v>
      </c>
      <c r="T85" t="s">
        <v>35</v>
      </c>
    </row>
    <row r="86" spans="1:20">
      <c r="A86" t="s">
        <v>61</v>
      </c>
      <c r="B86" t="s">
        <v>22</v>
      </c>
      <c r="C86" t="s">
        <v>76</v>
      </c>
      <c r="D86" t="s">
        <v>77</v>
      </c>
      <c r="E86" t="s">
        <v>25</v>
      </c>
      <c r="F86" s="1">
        <v>34050</v>
      </c>
      <c r="G86" t="s">
        <v>26</v>
      </c>
      <c r="H86">
        <v>201412</v>
      </c>
      <c r="I86" t="s">
        <v>27</v>
      </c>
      <c r="J86" t="s">
        <v>28</v>
      </c>
      <c r="K86" t="s">
        <v>37</v>
      </c>
      <c r="L86" t="s">
        <v>30</v>
      </c>
      <c r="M86" t="s">
        <v>31</v>
      </c>
      <c r="N86" t="s">
        <v>32</v>
      </c>
      <c r="O86">
        <v>41.33</v>
      </c>
      <c r="P86" t="s">
        <v>22</v>
      </c>
      <c r="Q86" t="s">
        <v>61</v>
      </c>
      <c r="R86" t="s">
        <v>33</v>
      </c>
      <c r="S86" t="s">
        <v>34</v>
      </c>
      <c r="T86" t="s">
        <v>35</v>
      </c>
    </row>
    <row r="87" spans="1:20">
      <c r="A87" t="s">
        <v>61</v>
      </c>
      <c r="B87" t="s">
        <v>22</v>
      </c>
      <c r="C87" t="s">
        <v>76</v>
      </c>
      <c r="D87" t="s">
        <v>77</v>
      </c>
      <c r="E87" t="s">
        <v>25</v>
      </c>
      <c r="F87" s="1">
        <v>34050</v>
      </c>
      <c r="G87" t="s">
        <v>26</v>
      </c>
      <c r="H87">
        <v>201412</v>
      </c>
      <c r="I87" t="s">
        <v>27</v>
      </c>
      <c r="J87" t="s">
        <v>28</v>
      </c>
      <c r="K87" t="s">
        <v>38</v>
      </c>
      <c r="L87" t="s">
        <v>30</v>
      </c>
      <c r="M87" t="s">
        <v>31</v>
      </c>
      <c r="N87" t="s">
        <v>49</v>
      </c>
      <c r="O87">
        <v>-2617.81</v>
      </c>
      <c r="P87" t="s">
        <v>22</v>
      </c>
      <c r="Q87" t="s">
        <v>61</v>
      </c>
      <c r="R87" t="s">
        <v>33</v>
      </c>
      <c r="S87" t="s">
        <v>34</v>
      </c>
      <c r="T87" t="s">
        <v>35</v>
      </c>
    </row>
    <row r="88" spans="1:20">
      <c r="A88" t="s">
        <v>61</v>
      </c>
      <c r="B88" t="s">
        <v>22</v>
      </c>
      <c r="C88" t="s">
        <v>76</v>
      </c>
      <c r="D88" t="s">
        <v>77</v>
      </c>
      <c r="E88" t="s">
        <v>25</v>
      </c>
      <c r="F88" s="1">
        <v>34050</v>
      </c>
      <c r="G88" t="s">
        <v>26</v>
      </c>
      <c r="H88">
        <v>201412</v>
      </c>
      <c r="I88" t="s">
        <v>27</v>
      </c>
      <c r="J88" t="s">
        <v>28</v>
      </c>
      <c r="K88" t="s">
        <v>38</v>
      </c>
      <c r="L88" t="s">
        <v>30</v>
      </c>
      <c r="M88" t="s">
        <v>31</v>
      </c>
      <c r="N88" t="s">
        <v>32</v>
      </c>
      <c r="O88">
        <v>176.76</v>
      </c>
      <c r="P88" t="s">
        <v>22</v>
      </c>
      <c r="Q88" t="s">
        <v>61</v>
      </c>
      <c r="R88" t="s">
        <v>33</v>
      </c>
      <c r="S88" t="s">
        <v>34</v>
      </c>
      <c r="T88" t="s">
        <v>35</v>
      </c>
    </row>
    <row r="89" spans="1:20">
      <c r="A89" t="s">
        <v>61</v>
      </c>
      <c r="B89" t="s">
        <v>22</v>
      </c>
      <c r="C89" t="s">
        <v>76</v>
      </c>
      <c r="D89" t="s">
        <v>77</v>
      </c>
      <c r="E89" t="s">
        <v>25</v>
      </c>
      <c r="F89" s="1">
        <v>34050</v>
      </c>
      <c r="G89" t="s">
        <v>26</v>
      </c>
      <c r="H89">
        <v>201412</v>
      </c>
      <c r="I89" t="s">
        <v>27</v>
      </c>
      <c r="J89" t="s">
        <v>28</v>
      </c>
      <c r="K89" t="s">
        <v>39</v>
      </c>
      <c r="L89" t="s">
        <v>30</v>
      </c>
      <c r="M89" t="s">
        <v>31</v>
      </c>
      <c r="N89" t="s">
        <v>49</v>
      </c>
      <c r="O89">
        <v>-365.49</v>
      </c>
      <c r="P89" t="s">
        <v>22</v>
      </c>
      <c r="Q89" t="s">
        <v>61</v>
      </c>
      <c r="R89" t="s">
        <v>33</v>
      </c>
      <c r="S89" t="s">
        <v>34</v>
      </c>
      <c r="T89" t="s">
        <v>35</v>
      </c>
    </row>
    <row r="90" spans="1:20">
      <c r="A90" t="s">
        <v>61</v>
      </c>
      <c r="B90" t="s">
        <v>22</v>
      </c>
      <c r="C90" t="s">
        <v>76</v>
      </c>
      <c r="D90" t="s">
        <v>77</v>
      </c>
      <c r="E90" t="s">
        <v>25</v>
      </c>
      <c r="F90" s="1">
        <v>34050</v>
      </c>
      <c r="G90" t="s">
        <v>26</v>
      </c>
      <c r="H90">
        <v>201412</v>
      </c>
      <c r="I90" t="s">
        <v>27</v>
      </c>
      <c r="J90" t="s">
        <v>28</v>
      </c>
      <c r="K90" t="s">
        <v>39</v>
      </c>
      <c r="L90" t="s">
        <v>30</v>
      </c>
      <c r="M90" t="s">
        <v>31</v>
      </c>
      <c r="N90" t="s">
        <v>32</v>
      </c>
      <c r="O90">
        <v>24.68</v>
      </c>
      <c r="P90" t="s">
        <v>22</v>
      </c>
      <c r="Q90" t="s">
        <v>61</v>
      </c>
      <c r="R90" t="s">
        <v>33</v>
      </c>
      <c r="S90" t="s">
        <v>34</v>
      </c>
      <c r="T90" t="s">
        <v>35</v>
      </c>
    </row>
    <row r="91" spans="1:20">
      <c r="A91" t="s">
        <v>61</v>
      </c>
      <c r="B91" t="s">
        <v>22</v>
      </c>
      <c r="C91" t="s">
        <v>76</v>
      </c>
      <c r="D91" t="s">
        <v>77</v>
      </c>
      <c r="E91" t="s">
        <v>25</v>
      </c>
      <c r="F91" s="1">
        <v>34050</v>
      </c>
      <c r="G91" t="s">
        <v>26</v>
      </c>
      <c r="H91">
        <v>201412</v>
      </c>
      <c r="I91" t="s">
        <v>27</v>
      </c>
      <c r="J91" t="s">
        <v>28</v>
      </c>
      <c r="K91" t="s">
        <v>41</v>
      </c>
      <c r="L91" t="s">
        <v>30</v>
      </c>
      <c r="M91" t="s">
        <v>31</v>
      </c>
      <c r="N91" t="s">
        <v>48</v>
      </c>
      <c r="O91">
        <v>10834.24</v>
      </c>
      <c r="P91" t="s">
        <v>22</v>
      </c>
      <c r="Q91" t="s">
        <v>61</v>
      </c>
      <c r="R91" t="s">
        <v>33</v>
      </c>
      <c r="S91" t="s">
        <v>34</v>
      </c>
      <c r="T91" t="s">
        <v>35</v>
      </c>
    </row>
    <row r="92" spans="1:20">
      <c r="A92" t="s">
        <v>61</v>
      </c>
      <c r="B92" t="s">
        <v>22</v>
      </c>
      <c r="C92" t="s">
        <v>76</v>
      </c>
      <c r="D92" t="s">
        <v>77</v>
      </c>
      <c r="E92" t="s">
        <v>25</v>
      </c>
      <c r="F92" s="1">
        <v>34050</v>
      </c>
      <c r="G92" t="s">
        <v>26</v>
      </c>
      <c r="H92">
        <v>201412</v>
      </c>
      <c r="I92" t="s">
        <v>27</v>
      </c>
      <c r="J92" t="s">
        <v>28</v>
      </c>
      <c r="K92" t="s">
        <v>41</v>
      </c>
      <c r="L92" t="s">
        <v>30</v>
      </c>
      <c r="M92" t="s">
        <v>31</v>
      </c>
      <c r="N92" t="s">
        <v>49</v>
      </c>
      <c r="O92">
        <v>-2474.35</v>
      </c>
      <c r="P92" t="s">
        <v>22</v>
      </c>
      <c r="Q92" t="s">
        <v>61</v>
      </c>
      <c r="R92" t="s">
        <v>33</v>
      </c>
      <c r="S92" t="s">
        <v>34</v>
      </c>
      <c r="T92" t="s">
        <v>35</v>
      </c>
    </row>
    <row r="93" spans="1:20">
      <c r="A93" t="s">
        <v>61</v>
      </c>
      <c r="B93" t="s">
        <v>22</v>
      </c>
      <c r="C93" t="s">
        <v>76</v>
      </c>
      <c r="D93" t="s">
        <v>77</v>
      </c>
      <c r="E93" t="s">
        <v>25</v>
      </c>
      <c r="F93" s="1">
        <v>34050</v>
      </c>
      <c r="G93" t="s">
        <v>26</v>
      </c>
      <c r="H93">
        <v>201412</v>
      </c>
      <c r="I93" t="s">
        <v>27</v>
      </c>
      <c r="J93" t="s">
        <v>28</v>
      </c>
      <c r="K93" t="s">
        <v>41</v>
      </c>
      <c r="L93" t="s">
        <v>30</v>
      </c>
      <c r="M93" t="s">
        <v>31</v>
      </c>
      <c r="N93" t="s">
        <v>32</v>
      </c>
      <c r="O93">
        <v>167.07</v>
      </c>
      <c r="P93" t="s">
        <v>22</v>
      </c>
      <c r="Q93" t="s">
        <v>61</v>
      </c>
      <c r="R93" t="s">
        <v>33</v>
      </c>
      <c r="S93" t="s">
        <v>34</v>
      </c>
      <c r="T93" t="s">
        <v>35</v>
      </c>
    </row>
    <row r="94" spans="1:20">
      <c r="A94" t="s">
        <v>78</v>
      </c>
      <c r="B94" t="s">
        <v>22</v>
      </c>
      <c r="C94" t="s">
        <v>79</v>
      </c>
      <c r="D94" t="s">
        <v>80</v>
      </c>
      <c r="E94" t="s">
        <v>25</v>
      </c>
      <c r="F94" s="1">
        <v>34050</v>
      </c>
      <c r="G94" t="s">
        <v>26</v>
      </c>
      <c r="H94">
        <v>201412</v>
      </c>
      <c r="I94" t="s">
        <v>27</v>
      </c>
      <c r="J94" t="s">
        <v>28</v>
      </c>
      <c r="K94" t="s">
        <v>29</v>
      </c>
      <c r="L94" t="s">
        <v>30</v>
      </c>
      <c r="M94" t="s">
        <v>31</v>
      </c>
      <c r="N94" t="s">
        <v>32</v>
      </c>
      <c r="O94">
        <v>2972.85</v>
      </c>
      <c r="P94" t="s">
        <v>22</v>
      </c>
      <c r="Q94" t="s">
        <v>78</v>
      </c>
      <c r="R94" t="s">
        <v>33</v>
      </c>
      <c r="S94" t="s">
        <v>34</v>
      </c>
      <c r="T94" t="s">
        <v>35</v>
      </c>
    </row>
    <row r="95" spans="1:20">
      <c r="A95" t="s">
        <v>78</v>
      </c>
      <c r="B95" t="s">
        <v>22</v>
      </c>
      <c r="C95" t="s">
        <v>79</v>
      </c>
      <c r="D95" t="s">
        <v>80</v>
      </c>
      <c r="E95" t="s">
        <v>25</v>
      </c>
      <c r="F95" s="1">
        <v>34050</v>
      </c>
      <c r="G95" t="s">
        <v>26</v>
      </c>
      <c r="H95">
        <v>201412</v>
      </c>
      <c r="I95" t="s">
        <v>27</v>
      </c>
      <c r="J95" t="s">
        <v>28</v>
      </c>
      <c r="K95" t="s">
        <v>36</v>
      </c>
      <c r="L95" t="s">
        <v>30</v>
      </c>
      <c r="M95" t="s">
        <v>31</v>
      </c>
      <c r="N95" t="s">
        <v>32</v>
      </c>
      <c r="O95">
        <v>124.02</v>
      </c>
      <c r="P95" t="s">
        <v>22</v>
      </c>
      <c r="Q95" t="s">
        <v>78</v>
      </c>
      <c r="R95" t="s">
        <v>33</v>
      </c>
      <c r="S95" t="s">
        <v>34</v>
      </c>
      <c r="T95" t="s">
        <v>35</v>
      </c>
    </row>
    <row r="96" spans="1:20">
      <c r="A96" t="s">
        <v>78</v>
      </c>
      <c r="B96" t="s">
        <v>22</v>
      </c>
      <c r="C96" t="s">
        <v>79</v>
      </c>
      <c r="D96" t="s">
        <v>80</v>
      </c>
      <c r="E96" t="s">
        <v>25</v>
      </c>
      <c r="F96" s="1">
        <v>34050</v>
      </c>
      <c r="G96" t="s">
        <v>26</v>
      </c>
      <c r="H96">
        <v>201412</v>
      </c>
      <c r="I96" t="s">
        <v>27</v>
      </c>
      <c r="J96" t="s">
        <v>28</v>
      </c>
      <c r="K96" t="s">
        <v>38</v>
      </c>
      <c r="L96" t="s">
        <v>30</v>
      </c>
      <c r="M96" t="s">
        <v>31</v>
      </c>
      <c r="N96" t="s">
        <v>32</v>
      </c>
      <c r="O96">
        <v>621.88</v>
      </c>
      <c r="P96" t="s">
        <v>22</v>
      </c>
      <c r="Q96" t="s">
        <v>78</v>
      </c>
      <c r="R96" t="s">
        <v>33</v>
      </c>
      <c r="S96" t="s">
        <v>34</v>
      </c>
      <c r="T96" t="s">
        <v>35</v>
      </c>
    </row>
    <row r="97" spans="1:20">
      <c r="A97" t="s">
        <v>78</v>
      </c>
      <c r="B97" t="s">
        <v>22</v>
      </c>
      <c r="C97" t="s">
        <v>79</v>
      </c>
      <c r="D97" t="s">
        <v>80</v>
      </c>
      <c r="E97" t="s">
        <v>25</v>
      </c>
      <c r="F97" s="1">
        <v>34050</v>
      </c>
      <c r="G97" t="s">
        <v>26</v>
      </c>
      <c r="H97">
        <v>201412</v>
      </c>
      <c r="I97" t="s">
        <v>27</v>
      </c>
      <c r="J97" t="s">
        <v>28</v>
      </c>
      <c r="K97" t="s">
        <v>39</v>
      </c>
      <c r="L97" t="s">
        <v>30</v>
      </c>
      <c r="M97" t="s">
        <v>31</v>
      </c>
      <c r="N97" t="s">
        <v>32</v>
      </c>
      <c r="O97">
        <v>5270.01</v>
      </c>
      <c r="P97" t="s">
        <v>22</v>
      </c>
      <c r="Q97" t="s">
        <v>78</v>
      </c>
      <c r="R97" t="s">
        <v>33</v>
      </c>
      <c r="S97" t="s">
        <v>34</v>
      </c>
      <c r="T97" t="s">
        <v>35</v>
      </c>
    </row>
    <row r="98" spans="1:20">
      <c r="A98" t="s">
        <v>78</v>
      </c>
      <c r="B98" t="s">
        <v>22</v>
      </c>
      <c r="C98" t="s">
        <v>79</v>
      </c>
      <c r="D98" t="s">
        <v>80</v>
      </c>
      <c r="E98" t="s">
        <v>25</v>
      </c>
      <c r="F98" s="1">
        <v>34050</v>
      </c>
      <c r="G98" t="s">
        <v>26</v>
      </c>
      <c r="H98">
        <v>201412</v>
      </c>
      <c r="I98" t="s">
        <v>27</v>
      </c>
      <c r="J98" t="s">
        <v>28</v>
      </c>
      <c r="K98" t="s">
        <v>41</v>
      </c>
      <c r="L98" t="s">
        <v>30</v>
      </c>
      <c r="M98" t="s">
        <v>31</v>
      </c>
      <c r="N98" t="s">
        <v>32</v>
      </c>
      <c r="O98">
        <v>21547.23</v>
      </c>
      <c r="P98" t="s">
        <v>22</v>
      </c>
      <c r="Q98" t="s">
        <v>78</v>
      </c>
      <c r="R98" t="s">
        <v>33</v>
      </c>
      <c r="S98" t="s">
        <v>34</v>
      </c>
      <c r="T98" t="s">
        <v>35</v>
      </c>
    </row>
    <row r="99" spans="1:20">
      <c r="A99" t="s">
        <v>61</v>
      </c>
      <c r="B99" t="s">
        <v>22</v>
      </c>
      <c r="C99" t="s">
        <v>81</v>
      </c>
      <c r="D99" t="s">
        <v>82</v>
      </c>
      <c r="E99" t="s">
        <v>25</v>
      </c>
      <c r="F99" s="1">
        <v>34050</v>
      </c>
      <c r="G99" t="s">
        <v>26</v>
      </c>
      <c r="H99">
        <v>201412</v>
      </c>
      <c r="I99" t="s">
        <v>27</v>
      </c>
      <c r="J99" t="s">
        <v>53</v>
      </c>
      <c r="K99" t="s">
        <v>29</v>
      </c>
      <c r="L99" t="s">
        <v>54</v>
      </c>
      <c r="M99" t="s">
        <v>31</v>
      </c>
      <c r="N99" t="s">
        <v>32</v>
      </c>
      <c r="O99">
        <v>18.29</v>
      </c>
      <c r="P99" t="s">
        <v>22</v>
      </c>
      <c r="Q99" t="s">
        <v>61</v>
      </c>
      <c r="R99" t="s">
        <v>33</v>
      </c>
      <c r="S99" t="s">
        <v>34</v>
      </c>
      <c r="T99" t="s">
        <v>35</v>
      </c>
    </row>
    <row r="100" spans="1:20">
      <c r="A100" t="s">
        <v>61</v>
      </c>
      <c r="B100" t="s">
        <v>22</v>
      </c>
      <c r="C100" t="s">
        <v>81</v>
      </c>
      <c r="D100" t="s">
        <v>82</v>
      </c>
      <c r="E100" t="s">
        <v>25</v>
      </c>
      <c r="F100" s="1">
        <v>34050</v>
      </c>
      <c r="G100" t="s">
        <v>26</v>
      </c>
      <c r="H100">
        <v>201412</v>
      </c>
      <c r="I100" t="s">
        <v>27</v>
      </c>
      <c r="J100" t="s">
        <v>53</v>
      </c>
      <c r="K100" t="s">
        <v>36</v>
      </c>
      <c r="L100" t="s">
        <v>54</v>
      </c>
      <c r="M100" t="s">
        <v>31</v>
      </c>
      <c r="N100" t="s">
        <v>32</v>
      </c>
      <c r="O100">
        <v>5.07</v>
      </c>
      <c r="P100" t="s">
        <v>22</v>
      </c>
      <c r="Q100" t="s">
        <v>61</v>
      </c>
      <c r="R100" t="s">
        <v>33</v>
      </c>
      <c r="S100" t="s">
        <v>34</v>
      </c>
      <c r="T100" t="s">
        <v>35</v>
      </c>
    </row>
    <row r="101" spans="1:20">
      <c r="A101" t="s">
        <v>61</v>
      </c>
      <c r="B101" t="s">
        <v>22</v>
      </c>
      <c r="C101" t="s">
        <v>81</v>
      </c>
      <c r="D101" t="s">
        <v>82</v>
      </c>
      <c r="E101" t="s">
        <v>25</v>
      </c>
      <c r="F101" s="1">
        <v>34050</v>
      </c>
      <c r="G101" t="s">
        <v>26</v>
      </c>
      <c r="H101">
        <v>201412</v>
      </c>
      <c r="I101" t="s">
        <v>27</v>
      </c>
      <c r="J101" t="s">
        <v>53</v>
      </c>
      <c r="K101" t="s">
        <v>37</v>
      </c>
      <c r="L101" t="s">
        <v>54</v>
      </c>
      <c r="M101" t="s">
        <v>31</v>
      </c>
      <c r="N101" t="s">
        <v>32</v>
      </c>
      <c r="O101">
        <v>0.59</v>
      </c>
      <c r="P101" t="s">
        <v>22</v>
      </c>
      <c r="Q101" t="s">
        <v>61</v>
      </c>
      <c r="R101" t="s">
        <v>33</v>
      </c>
      <c r="S101" t="s">
        <v>34</v>
      </c>
      <c r="T101" t="s">
        <v>35</v>
      </c>
    </row>
    <row r="102" spans="1:20">
      <c r="A102" t="s">
        <v>61</v>
      </c>
      <c r="B102" t="s">
        <v>22</v>
      </c>
      <c r="C102" t="s">
        <v>81</v>
      </c>
      <c r="D102" t="s">
        <v>82</v>
      </c>
      <c r="E102" t="s">
        <v>25</v>
      </c>
      <c r="F102" s="1">
        <v>34050</v>
      </c>
      <c r="G102" t="s">
        <v>26</v>
      </c>
      <c r="H102">
        <v>201412</v>
      </c>
      <c r="I102" t="s">
        <v>27</v>
      </c>
      <c r="J102" t="s">
        <v>53</v>
      </c>
      <c r="K102" t="s">
        <v>38</v>
      </c>
      <c r="L102" t="s">
        <v>54</v>
      </c>
      <c r="M102" t="s">
        <v>31</v>
      </c>
      <c r="N102" t="s">
        <v>32</v>
      </c>
      <c r="O102">
        <v>9.75</v>
      </c>
      <c r="P102" t="s">
        <v>22</v>
      </c>
      <c r="Q102" t="s">
        <v>61</v>
      </c>
      <c r="R102" t="s">
        <v>33</v>
      </c>
      <c r="S102" t="s">
        <v>34</v>
      </c>
      <c r="T102" t="s">
        <v>35</v>
      </c>
    </row>
    <row r="103" spans="1:20">
      <c r="A103" t="s">
        <v>61</v>
      </c>
      <c r="B103" t="s">
        <v>22</v>
      </c>
      <c r="C103" t="s">
        <v>81</v>
      </c>
      <c r="D103" t="s">
        <v>82</v>
      </c>
      <c r="E103" t="s">
        <v>25</v>
      </c>
      <c r="F103" s="1">
        <v>34050</v>
      </c>
      <c r="G103" t="s">
        <v>26</v>
      </c>
      <c r="H103">
        <v>201412</v>
      </c>
      <c r="I103" t="s">
        <v>27</v>
      </c>
      <c r="J103" t="s">
        <v>53</v>
      </c>
      <c r="K103" t="s">
        <v>39</v>
      </c>
      <c r="L103" t="s">
        <v>54</v>
      </c>
      <c r="M103" t="s">
        <v>31</v>
      </c>
      <c r="N103" t="s">
        <v>32</v>
      </c>
      <c r="O103">
        <v>73.77</v>
      </c>
      <c r="P103" t="s">
        <v>22</v>
      </c>
      <c r="Q103" t="s">
        <v>61</v>
      </c>
      <c r="R103" t="s">
        <v>33</v>
      </c>
      <c r="S103" t="s">
        <v>34</v>
      </c>
      <c r="T103" t="s">
        <v>35</v>
      </c>
    </row>
    <row r="104" spans="1:20">
      <c r="A104" t="s">
        <v>61</v>
      </c>
      <c r="B104" t="s">
        <v>22</v>
      </c>
      <c r="C104" t="s">
        <v>81</v>
      </c>
      <c r="D104" t="s">
        <v>82</v>
      </c>
      <c r="E104" t="s">
        <v>25</v>
      </c>
      <c r="F104" s="1">
        <v>34050</v>
      </c>
      <c r="G104" t="s">
        <v>26</v>
      </c>
      <c r="H104">
        <v>201412</v>
      </c>
      <c r="I104" t="s">
        <v>27</v>
      </c>
      <c r="J104" t="s">
        <v>53</v>
      </c>
      <c r="K104" t="s">
        <v>40</v>
      </c>
      <c r="L104" t="s">
        <v>54</v>
      </c>
      <c r="M104" t="s">
        <v>31</v>
      </c>
      <c r="N104" t="s">
        <v>32</v>
      </c>
      <c r="O104">
        <v>25.48</v>
      </c>
      <c r="P104" t="s">
        <v>22</v>
      </c>
      <c r="Q104" t="s">
        <v>61</v>
      </c>
      <c r="R104" t="s">
        <v>33</v>
      </c>
      <c r="S104" t="s">
        <v>34</v>
      </c>
      <c r="T104" t="s">
        <v>35</v>
      </c>
    </row>
    <row r="105" spans="1:20">
      <c r="A105" t="s">
        <v>61</v>
      </c>
      <c r="B105" t="s">
        <v>22</v>
      </c>
      <c r="C105" t="s">
        <v>81</v>
      </c>
      <c r="D105" t="s">
        <v>82</v>
      </c>
      <c r="E105" t="s">
        <v>25</v>
      </c>
      <c r="F105" s="1">
        <v>34050</v>
      </c>
      <c r="G105" t="s">
        <v>26</v>
      </c>
      <c r="H105">
        <v>201412</v>
      </c>
      <c r="I105" t="s">
        <v>27</v>
      </c>
      <c r="J105" t="s">
        <v>53</v>
      </c>
      <c r="K105" t="s">
        <v>41</v>
      </c>
      <c r="L105" t="s">
        <v>54</v>
      </c>
      <c r="M105" t="s">
        <v>31</v>
      </c>
      <c r="N105" t="s">
        <v>32</v>
      </c>
      <c r="O105">
        <v>0.43</v>
      </c>
      <c r="P105" t="s">
        <v>22</v>
      </c>
      <c r="Q105" t="s">
        <v>61</v>
      </c>
      <c r="R105" t="s">
        <v>33</v>
      </c>
      <c r="S105" t="s">
        <v>34</v>
      </c>
      <c r="T105" t="s">
        <v>35</v>
      </c>
    </row>
    <row r="106" spans="1:20">
      <c r="A106" t="s">
        <v>61</v>
      </c>
      <c r="B106" t="s">
        <v>22</v>
      </c>
      <c r="C106" t="s">
        <v>81</v>
      </c>
      <c r="D106" t="s">
        <v>82</v>
      </c>
      <c r="E106" t="s">
        <v>25</v>
      </c>
      <c r="F106" s="1">
        <v>34050</v>
      </c>
      <c r="G106" t="s">
        <v>26</v>
      </c>
      <c r="H106">
        <v>201412</v>
      </c>
      <c r="I106" t="s">
        <v>27</v>
      </c>
      <c r="J106" t="s">
        <v>53</v>
      </c>
      <c r="K106" t="s">
        <v>42</v>
      </c>
      <c r="L106" t="s">
        <v>54</v>
      </c>
      <c r="M106" t="s">
        <v>31</v>
      </c>
      <c r="N106" t="s">
        <v>32</v>
      </c>
      <c r="O106">
        <v>0.02</v>
      </c>
      <c r="P106" t="s">
        <v>22</v>
      </c>
      <c r="Q106" t="s">
        <v>61</v>
      </c>
      <c r="R106" t="s">
        <v>33</v>
      </c>
      <c r="S106" t="s">
        <v>34</v>
      </c>
      <c r="T106" t="s">
        <v>35</v>
      </c>
    </row>
    <row r="107" spans="1:20">
      <c r="A107" t="s">
        <v>61</v>
      </c>
      <c r="B107" t="s">
        <v>22</v>
      </c>
      <c r="C107" t="s">
        <v>81</v>
      </c>
      <c r="D107" t="s">
        <v>82</v>
      </c>
      <c r="E107" t="s">
        <v>25</v>
      </c>
      <c r="F107" s="1">
        <v>34050</v>
      </c>
      <c r="G107" t="s">
        <v>26</v>
      </c>
      <c r="H107">
        <v>201412</v>
      </c>
      <c r="I107" t="s">
        <v>27</v>
      </c>
      <c r="J107" t="s">
        <v>53</v>
      </c>
      <c r="K107" t="s">
        <v>43</v>
      </c>
      <c r="L107" t="s">
        <v>54</v>
      </c>
      <c r="M107" t="s">
        <v>31</v>
      </c>
      <c r="N107" t="s">
        <v>32</v>
      </c>
      <c r="O107">
        <v>0.02</v>
      </c>
      <c r="P107" t="s">
        <v>22</v>
      </c>
      <c r="Q107" t="s">
        <v>61</v>
      </c>
      <c r="R107" t="s">
        <v>33</v>
      </c>
      <c r="S107" t="s">
        <v>34</v>
      </c>
      <c r="T107" t="s">
        <v>35</v>
      </c>
    </row>
    <row r="108" spans="1:20">
      <c r="A108" t="s">
        <v>61</v>
      </c>
      <c r="B108" t="s">
        <v>22</v>
      </c>
      <c r="C108" t="s">
        <v>81</v>
      </c>
      <c r="D108" t="s">
        <v>82</v>
      </c>
      <c r="E108" t="s">
        <v>25</v>
      </c>
      <c r="F108" s="1">
        <v>34050</v>
      </c>
      <c r="G108" t="s">
        <v>26</v>
      </c>
      <c r="H108">
        <v>201412</v>
      </c>
      <c r="I108" t="s">
        <v>27</v>
      </c>
      <c r="J108" t="s">
        <v>53</v>
      </c>
      <c r="K108" t="s">
        <v>44</v>
      </c>
      <c r="L108" t="s">
        <v>54</v>
      </c>
      <c r="M108" t="s">
        <v>31</v>
      </c>
      <c r="N108" t="s">
        <v>32</v>
      </c>
      <c r="O108">
        <v>0.02</v>
      </c>
      <c r="P108" t="s">
        <v>22</v>
      </c>
      <c r="Q108" t="s">
        <v>61</v>
      </c>
      <c r="R108" t="s">
        <v>33</v>
      </c>
      <c r="S108" t="s">
        <v>34</v>
      </c>
      <c r="T108" t="s">
        <v>35</v>
      </c>
    </row>
    <row r="109" spans="1:20">
      <c r="A109" t="s">
        <v>55</v>
      </c>
      <c r="B109" t="s">
        <v>22</v>
      </c>
      <c r="C109" t="s">
        <v>83</v>
      </c>
      <c r="D109" t="s">
        <v>84</v>
      </c>
      <c r="E109" t="s">
        <v>25</v>
      </c>
      <c r="F109" s="1">
        <v>18629</v>
      </c>
      <c r="G109" t="s">
        <v>26</v>
      </c>
      <c r="H109">
        <v>201412</v>
      </c>
      <c r="I109" t="s">
        <v>27</v>
      </c>
      <c r="J109" t="s">
        <v>53</v>
      </c>
      <c r="K109" t="s">
        <v>29</v>
      </c>
      <c r="L109" t="s">
        <v>54</v>
      </c>
      <c r="M109" t="s">
        <v>31</v>
      </c>
      <c r="N109" t="s">
        <v>32</v>
      </c>
      <c r="O109">
        <v>19.100000000000001</v>
      </c>
      <c r="P109" t="s">
        <v>22</v>
      </c>
      <c r="Q109" t="s">
        <v>55</v>
      </c>
      <c r="R109" t="s">
        <v>33</v>
      </c>
      <c r="S109" t="s">
        <v>34</v>
      </c>
      <c r="T109" t="s">
        <v>35</v>
      </c>
    </row>
    <row r="110" spans="1:20">
      <c r="A110" t="s">
        <v>55</v>
      </c>
      <c r="B110" t="s">
        <v>22</v>
      </c>
      <c r="C110" t="s">
        <v>83</v>
      </c>
      <c r="D110" t="s">
        <v>84</v>
      </c>
      <c r="E110" t="s">
        <v>25</v>
      </c>
      <c r="F110" s="1">
        <v>18629</v>
      </c>
      <c r="G110" t="s">
        <v>26</v>
      </c>
      <c r="H110">
        <v>201412</v>
      </c>
      <c r="I110" t="s">
        <v>27</v>
      </c>
      <c r="J110" t="s">
        <v>53</v>
      </c>
      <c r="K110" t="s">
        <v>36</v>
      </c>
      <c r="L110" t="s">
        <v>54</v>
      </c>
      <c r="M110" t="s">
        <v>31</v>
      </c>
      <c r="N110" t="s">
        <v>32</v>
      </c>
      <c r="O110">
        <v>11.14</v>
      </c>
      <c r="P110" t="s">
        <v>22</v>
      </c>
      <c r="Q110" t="s">
        <v>55</v>
      </c>
      <c r="R110" t="s">
        <v>33</v>
      </c>
      <c r="S110" t="s">
        <v>34</v>
      </c>
      <c r="T110" t="s">
        <v>35</v>
      </c>
    </row>
    <row r="111" spans="1:20">
      <c r="A111" t="s">
        <v>55</v>
      </c>
      <c r="B111" t="s">
        <v>22</v>
      </c>
      <c r="C111" t="s">
        <v>83</v>
      </c>
      <c r="D111" t="s">
        <v>84</v>
      </c>
      <c r="E111" t="s">
        <v>25</v>
      </c>
      <c r="F111" s="1">
        <v>18629</v>
      </c>
      <c r="G111" t="s">
        <v>26</v>
      </c>
      <c r="H111">
        <v>201412</v>
      </c>
      <c r="I111" t="s">
        <v>27</v>
      </c>
      <c r="J111" t="s">
        <v>53</v>
      </c>
      <c r="K111" t="s">
        <v>37</v>
      </c>
      <c r="L111" t="s">
        <v>54</v>
      </c>
      <c r="M111" t="s">
        <v>31</v>
      </c>
      <c r="N111" t="s">
        <v>32</v>
      </c>
      <c r="O111">
        <v>19.91</v>
      </c>
      <c r="P111" t="s">
        <v>22</v>
      </c>
      <c r="Q111" t="s">
        <v>55</v>
      </c>
      <c r="R111" t="s">
        <v>33</v>
      </c>
      <c r="S111" t="s">
        <v>34</v>
      </c>
      <c r="T111" t="s">
        <v>35</v>
      </c>
    </row>
    <row r="112" spans="1:20">
      <c r="A112" t="s">
        <v>55</v>
      </c>
      <c r="B112" t="s">
        <v>22</v>
      </c>
      <c r="C112" t="s">
        <v>83</v>
      </c>
      <c r="D112" t="s">
        <v>84</v>
      </c>
      <c r="E112" t="s">
        <v>25</v>
      </c>
      <c r="F112" s="1">
        <v>18629</v>
      </c>
      <c r="G112" t="s">
        <v>26</v>
      </c>
      <c r="H112">
        <v>201412</v>
      </c>
      <c r="I112" t="s">
        <v>27</v>
      </c>
      <c r="J112" t="s">
        <v>53</v>
      </c>
      <c r="K112" t="s">
        <v>38</v>
      </c>
      <c r="L112" t="s">
        <v>54</v>
      </c>
      <c r="M112" t="s">
        <v>31</v>
      </c>
      <c r="N112" t="s">
        <v>32</v>
      </c>
      <c r="O112">
        <v>54.77</v>
      </c>
      <c r="P112" t="s">
        <v>22</v>
      </c>
      <c r="Q112" t="s">
        <v>55</v>
      </c>
      <c r="R112" t="s">
        <v>33</v>
      </c>
      <c r="S112" t="s">
        <v>34</v>
      </c>
      <c r="T112" t="s">
        <v>35</v>
      </c>
    </row>
    <row r="113" spans="1:20">
      <c r="A113" t="s">
        <v>55</v>
      </c>
      <c r="B113" t="s">
        <v>22</v>
      </c>
      <c r="C113" t="s">
        <v>83</v>
      </c>
      <c r="D113" t="s">
        <v>84</v>
      </c>
      <c r="E113" t="s">
        <v>25</v>
      </c>
      <c r="F113" s="1">
        <v>18629</v>
      </c>
      <c r="G113" t="s">
        <v>26</v>
      </c>
      <c r="H113">
        <v>201412</v>
      </c>
      <c r="I113" t="s">
        <v>27</v>
      </c>
      <c r="J113" t="s">
        <v>53</v>
      </c>
      <c r="K113" t="s">
        <v>39</v>
      </c>
      <c r="L113" t="s">
        <v>54</v>
      </c>
      <c r="M113" t="s">
        <v>31</v>
      </c>
      <c r="N113" t="s">
        <v>32</v>
      </c>
      <c r="O113">
        <v>0.62</v>
      </c>
      <c r="P113" t="s">
        <v>22</v>
      </c>
      <c r="Q113" t="s">
        <v>55</v>
      </c>
      <c r="R113" t="s">
        <v>33</v>
      </c>
      <c r="S113" t="s">
        <v>34</v>
      </c>
      <c r="T113" t="s">
        <v>35</v>
      </c>
    </row>
    <row r="114" spans="1:20">
      <c r="A114" t="s">
        <v>55</v>
      </c>
      <c r="B114" t="s">
        <v>22</v>
      </c>
      <c r="C114" t="s">
        <v>83</v>
      </c>
      <c r="D114" t="s">
        <v>84</v>
      </c>
      <c r="E114" t="s">
        <v>25</v>
      </c>
      <c r="F114" s="1">
        <v>18629</v>
      </c>
      <c r="G114" t="s">
        <v>26</v>
      </c>
      <c r="H114">
        <v>201412</v>
      </c>
      <c r="I114" t="s">
        <v>27</v>
      </c>
      <c r="J114" t="s">
        <v>53</v>
      </c>
      <c r="K114" t="s">
        <v>40</v>
      </c>
      <c r="L114" t="s">
        <v>54</v>
      </c>
      <c r="M114" t="s">
        <v>31</v>
      </c>
      <c r="N114" t="s">
        <v>32</v>
      </c>
      <c r="O114">
        <v>2.2600000000000002</v>
      </c>
      <c r="P114" t="s">
        <v>22</v>
      </c>
      <c r="Q114" t="s">
        <v>55</v>
      </c>
      <c r="R114" t="s">
        <v>33</v>
      </c>
      <c r="S114" t="s">
        <v>34</v>
      </c>
      <c r="T114" t="s">
        <v>35</v>
      </c>
    </row>
    <row r="115" spans="1:20">
      <c r="A115" t="s">
        <v>55</v>
      </c>
      <c r="B115" t="s">
        <v>22</v>
      </c>
      <c r="C115" t="s">
        <v>83</v>
      </c>
      <c r="D115" t="s">
        <v>84</v>
      </c>
      <c r="E115" t="s">
        <v>25</v>
      </c>
      <c r="F115" s="1">
        <v>18629</v>
      </c>
      <c r="G115" t="s">
        <v>26</v>
      </c>
      <c r="H115">
        <v>201412</v>
      </c>
      <c r="I115" t="s">
        <v>27</v>
      </c>
      <c r="J115" t="s">
        <v>53</v>
      </c>
      <c r="K115" t="s">
        <v>41</v>
      </c>
      <c r="L115" t="s">
        <v>54</v>
      </c>
      <c r="M115" t="s">
        <v>31</v>
      </c>
      <c r="N115" t="s">
        <v>32</v>
      </c>
      <c r="O115">
        <v>14.46</v>
      </c>
      <c r="P115" t="s">
        <v>22</v>
      </c>
      <c r="Q115" t="s">
        <v>55</v>
      </c>
      <c r="R115" t="s">
        <v>33</v>
      </c>
      <c r="S115" t="s">
        <v>34</v>
      </c>
      <c r="T115" t="s">
        <v>35</v>
      </c>
    </row>
    <row r="116" spans="1:20">
      <c r="A116" t="s">
        <v>55</v>
      </c>
      <c r="B116" t="s">
        <v>22</v>
      </c>
      <c r="C116" t="s">
        <v>83</v>
      </c>
      <c r="D116" t="s">
        <v>84</v>
      </c>
      <c r="E116" t="s">
        <v>25</v>
      </c>
      <c r="F116" s="1">
        <v>18629</v>
      </c>
      <c r="G116" t="s">
        <v>26</v>
      </c>
      <c r="H116">
        <v>201412</v>
      </c>
      <c r="I116" t="s">
        <v>27</v>
      </c>
      <c r="J116" t="s">
        <v>53</v>
      </c>
      <c r="K116" t="s">
        <v>42</v>
      </c>
      <c r="L116" t="s">
        <v>54</v>
      </c>
      <c r="M116" t="s">
        <v>31</v>
      </c>
      <c r="N116" t="s">
        <v>32</v>
      </c>
      <c r="O116">
        <v>0.15</v>
      </c>
      <c r="P116" t="s">
        <v>22</v>
      </c>
      <c r="Q116" t="s">
        <v>55</v>
      </c>
      <c r="R116" t="s">
        <v>33</v>
      </c>
      <c r="S116" t="s">
        <v>34</v>
      </c>
      <c r="T116" t="s">
        <v>35</v>
      </c>
    </row>
    <row r="117" spans="1:20">
      <c r="A117" t="s">
        <v>55</v>
      </c>
      <c r="B117" t="s">
        <v>22</v>
      </c>
      <c r="C117" t="s">
        <v>83</v>
      </c>
      <c r="D117" t="s">
        <v>84</v>
      </c>
      <c r="E117" t="s">
        <v>25</v>
      </c>
      <c r="F117" s="1">
        <v>18629</v>
      </c>
      <c r="G117" t="s">
        <v>26</v>
      </c>
      <c r="H117">
        <v>201412</v>
      </c>
      <c r="I117" t="s">
        <v>27</v>
      </c>
      <c r="J117" t="s">
        <v>53</v>
      </c>
      <c r="K117" t="s">
        <v>43</v>
      </c>
      <c r="L117" t="s">
        <v>54</v>
      </c>
      <c r="M117" t="s">
        <v>31</v>
      </c>
      <c r="N117" t="s">
        <v>32</v>
      </c>
      <c r="O117">
        <v>0.67</v>
      </c>
      <c r="P117" t="s">
        <v>22</v>
      </c>
      <c r="Q117" t="s">
        <v>55</v>
      </c>
      <c r="R117" t="s">
        <v>33</v>
      </c>
      <c r="S117" t="s">
        <v>34</v>
      </c>
      <c r="T117" t="s">
        <v>35</v>
      </c>
    </row>
    <row r="118" spans="1:20">
      <c r="A118" t="s">
        <v>55</v>
      </c>
      <c r="B118" t="s">
        <v>22</v>
      </c>
      <c r="C118" t="s">
        <v>83</v>
      </c>
      <c r="D118" t="s">
        <v>84</v>
      </c>
      <c r="E118" t="s">
        <v>25</v>
      </c>
      <c r="F118" s="1">
        <v>18629</v>
      </c>
      <c r="G118" t="s">
        <v>26</v>
      </c>
      <c r="H118">
        <v>201412</v>
      </c>
      <c r="I118" t="s">
        <v>27</v>
      </c>
      <c r="J118" t="s">
        <v>53</v>
      </c>
      <c r="K118" t="s">
        <v>44</v>
      </c>
      <c r="L118" t="s">
        <v>54</v>
      </c>
      <c r="M118" t="s">
        <v>31</v>
      </c>
      <c r="N118" t="s">
        <v>32</v>
      </c>
      <c r="O118">
        <v>0.92</v>
      </c>
      <c r="P118" t="s">
        <v>22</v>
      </c>
      <c r="Q118" t="s">
        <v>55</v>
      </c>
      <c r="R118" t="s">
        <v>33</v>
      </c>
      <c r="S118" t="s">
        <v>34</v>
      </c>
      <c r="T118" t="s">
        <v>35</v>
      </c>
    </row>
    <row r="119" spans="1:20">
      <c r="A119" t="s">
        <v>85</v>
      </c>
      <c r="B119" t="s">
        <v>22</v>
      </c>
      <c r="C119" t="s">
        <v>86</v>
      </c>
      <c r="D119" t="s">
        <v>87</v>
      </c>
      <c r="E119" t="s">
        <v>25</v>
      </c>
      <c r="F119" s="1">
        <v>34050</v>
      </c>
      <c r="G119" t="s">
        <v>26</v>
      </c>
      <c r="H119">
        <v>201412</v>
      </c>
      <c r="I119" t="s">
        <v>27</v>
      </c>
      <c r="J119" t="s">
        <v>53</v>
      </c>
      <c r="K119" t="s">
        <v>29</v>
      </c>
      <c r="L119" t="s">
        <v>54</v>
      </c>
      <c r="M119" t="s">
        <v>31</v>
      </c>
      <c r="N119" t="s">
        <v>32</v>
      </c>
      <c r="O119">
        <v>-7477.16</v>
      </c>
      <c r="P119" t="s">
        <v>22</v>
      </c>
      <c r="Q119" t="s">
        <v>85</v>
      </c>
      <c r="R119" t="s">
        <v>33</v>
      </c>
      <c r="S119" t="s">
        <v>34</v>
      </c>
      <c r="T119" t="s">
        <v>35</v>
      </c>
    </row>
    <row r="120" spans="1:20">
      <c r="A120" t="s">
        <v>85</v>
      </c>
      <c r="B120" t="s">
        <v>22</v>
      </c>
      <c r="C120" t="s">
        <v>86</v>
      </c>
      <c r="D120" t="s">
        <v>87</v>
      </c>
      <c r="E120" t="s">
        <v>25</v>
      </c>
      <c r="F120" s="1">
        <v>34050</v>
      </c>
      <c r="G120" t="s">
        <v>26</v>
      </c>
      <c r="H120">
        <v>201412</v>
      </c>
      <c r="I120" t="s">
        <v>27</v>
      </c>
      <c r="J120" t="s">
        <v>53</v>
      </c>
      <c r="K120" t="s">
        <v>36</v>
      </c>
      <c r="L120" t="s">
        <v>54</v>
      </c>
      <c r="M120" t="s">
        <v>31</v>
      </c>
      <c r="N120" t="s">
        <v>32</v>
      </c>
      <c r="O120">
        <v>-974.21</v>
      </c>
      <c r="P120" t="s">
        <v>22</v>
      </c>
      <c r="Q120" t="s">
        <v>85</v>
      </c>
      <c r="R120" t="s">
        <v>33</v>
      </c>
      <c r="S120" t="s">
        <v>34</v>
      </c>
      <c r="T120" t="s">
        <v>35</v>
      </c>
    </row>
    <row r="121" spans="1:20">
      <c r="A121" t="s">
        <v>85</v>
      </c>
      <c r="B121" t="s">
        <v>22</v>
      </c>
      <c r="C121" t="s">
        <v>86</v>
      </c>
      <c r="D121" t="s">
        <v>87</v>
      </c>
      <c r="E121" t="s">
        <v>25</v>
      </c>
      <c r="F121" s="1">
        <v>34050</v>
      </c>
      <c r="G121" t="s">
        <v>26</v>
      </c>
      <c r="H121">
        <v>201412</v>
      </c>
      <c r="I121" t="s">
        <v>27</v>
      </c>
      <c r="J121" t="s">
        <v>53</v>
      </c>
      <c r="K121" t="s">
        <v>37</v>
      </c>
      <c r="L121" t="s">
        <v>54</v>
      </c>
      <c r="M121" t="s">
        <v>31</v>
      </c>
      <c r="N121" t="s">
        <v>32</v>
      </c>
      <c r="O121">
        <v>-568.73</v>
      </c>
      <c r="P121" t="s">
        <v>22</v>
      </c>
      <c r="Q121" t="s">
        <v>85</v>
      </c>
      <c r="R121" t="s">
        <v>33</v>
      </c>
      <c r="S121" t="s">
        <v>34</v>
      </c>
      <c r="T121" t="s">
        <v>35</v>
      </c>
    </row>
    <row r="122" spans="1:20">
      <c r="A122" t="s">
        <v>55</v>
      </c>
      <c r="B122" t="s">
        <v>22</v>
      </c>
      <c r="C122" t="s">
        <v>88</v>
      </c>
      <c r="D122" t="s">
        <v>89</v>
      </c>
      <c r="E122" t="s">
        <v>25</v>
      </c>
      <c r="F122" s="1">
        <v>34050</v>
      </c>
      <c r="G122" t="s">
        <v>26</v>
      </c>
      <c r="H122">
        <v>201412</v>
      </c>
      <c r="I122" t="s">
        <v>27</v>
      </c>
      <c r="J122" t="s">
        <v>53</v>
      </c>
      <c r="K122" t="s">
        <v>29</v>
      </c>
      <c r="L122" t="s">
        <v>54</v>
      </c>
      <c r="M122" t="s">
        <v>31</v>
      </c>
      <c r="N122" t="s">
        <v>48</v>
      </c>
      <c r="O122">
        <v>45965.69</v>
      </c>
      <c r="P122" t="s">
        <v>22</v>
      </c>
      <c r="Q122" t="s">
        <v>55</v>
      </c>
      <c r="R122" t="s">
        <v>33</v>
      </c>
      <c r="S122" t="s">
        <v>34</v>
      </c>
      <c r="T122" t="s">
        <v>35</v>
      </c>
    </row>
    <row r="123" spans="1:20">
      <c r="A123" t="s">
        <v>55</v>
      </c>
      <c r="B123" t="s">
        <v>22</v>
      </c>
      <c r="C123" t="s">
        <v>88</v>
      </c>
      <c r="D123" t="s">
        <v>89</v>
      </c>
      <c r="E123" t="s">
        <v>25</v>
      </c>
      <c r="F123" s="1">
        <v>34050</v>
      </c>
      <c r="G123" t="s">
        <v>26</v>
      </c>
      <c r="H123">
        <v>201412</v>
      </c>
      <c r="I123" t="s">
        <v>27</v>
      </c>
      <c r="J123" t="s">
        <v>53</v>
      </c>
      <c r="K123" t="s">
        <v>29</v>
      </c>
      <c r="L123" t="s">
        <v>54</v>
      </c>
      <c r="M123" t="s">
        <v>31</v>
      </c>
      <c r="N123" t="s">
        <v>49</v>
      </c>
      <c r="O123">
        <v>-143933.25</v>
      </c>
      <c r="P123" t="s">
        <v>22</v>
      </c>
      <c r="Q123" t="s">
        <v>55</v>
      </c>
      <c r="R123" t="s">
        <v>33</v>
      </c>
      <c r="S123" t="s">
        <v>34</v>
      </c>
      <c r="T123" t="s">
        <v>35</v>
      </c>
    </row>
    <row r="124" spans="1:20">
      <c r="A124" t="s">
        <v>55</v>
      </c>
      <c r="B124" t="s">
        <v>22</v>
      </c>
      <c r="C124" t="s">
        <v>88</v>
      </c>
      <c r="D124" t="s">
        <v>89</v>
      </c>
      <c r="E124" t="s">
        <v>25</v>
      </c>
      <c r="F124" s="1">
        <v>34050</v>
      </c>
      <c r="G124" t="s">
        <v>26</v>
      </c>
      <c r="H124">
        <v>201412</v>
      </c>
      <c r="I124" t="s">
        <v>27</v>
      </c>
      <c r="J124" t="s">
        <v>53</v>
      </c>
      <c r="K124" t="s">
        <v>29</v>
      </c>
      <c r="L124" t="s">
        <v>54</v>
      </c>
      <c r="M124" t="s">
        <v>31</v>
      </c>
      <c r="N124" t="s">
        <v>32</v>
      </c>
      <c r="O124">
        <v>-41809.440000000002</v>
      </c>
      <c r="P124" t="s">
        <v>22</v>
      </c>
      <c r="Q124" t="s">
        <v>55</v>
      </c>
      <c r="R124" t="s">
        <v>33</v>
      </c>
      <c r="S124" t="s">
        <v>34</v>
      </c>
      <c r="T124" t="s">
        <v>35</v>
      </c>
    </row>
    <row r="125" spans="1:20">
      <c r="A125" t="s">
        <v>55</v>
      </c>
      <c r="B125" t="s">
        <v>22</v>
      </c>
      <c r="C125" t="s">
        <v>88</v>
      </c>
      <c r="D125" t="s">
        <v>89</v>
      </c>
      <c r="E125" t="s">
        <v>25</v>
      </c>
      <c r="F125" s="1">
        <v>34050</v>
      </c>
      <c r="G125" t="s">
        <v>26</v>
      </c>
      <c r="H125">
        <v>201412</v>
      </c>
      <c r="I125" t="s">
        <v>27</v>
      </c>
      <c r="J125" t="s">
        <v>53</v>
      </c>
      <c r="K125" t="s">
        <v>36</v>
      </c>
      <c r="L125" t="s">
        <v>54</v>
      </c>
      <c r="M125" t="s">
        <v>31</v>
      </c>
      <c r="N125" t="s">
        <v>48</v>
      </c>
      <c r="O125">
        <v>39319.14</v>
      </c>
      <c r="P125" t="s">
        <v>22</v>
      </c>
      <c r="Q125" t="s">
        <v>55</v>
      </c>
      <c r="R125" t="s">
        <v>33</v>
      </c>
      <c r="S125" t="s">
        <v>34</v>
      </c>
      <c r="T125" t="s">
        <v>35</v>
      </c>
    </row>
    <row r="126" spans="1:20">
      <c r="A126" t="s">
        <v>55</v>
      </c>
      <c r="B126" t="s">
        <v>22</v>
      </c>
      <c r="C126" t="s">
        <v>88</v>
      </c>
      <c r="D126" t="s">
        <v>89</v>
      </c>
      <c r="E126" t="s">
        <v>25</v>
      </c>
      <c r="F126" s="1">
        <v>34050</v>
      </c>
      <c r="G126" t="s">
        <v>26</v>
      </c>
      <c r="H126">
        <v>201412</v>
      </c>
      <c r="I126" t="s">
        <v>27</v>
      </c>
      <c r="J126" t="s">
        <v>53</v>
      </c>
      <c r="K126" t="s">
        <v>36</v>
      </c>
      <c r="L126" t="s">
        <v>54</v>
      </c>
      <c r="M126" t="s">
        <v>31</v>
      </c>
      <c r="N126" t="s">
        <v>49</v>
      </c>
      <c r="O126">
        <v>115914.42</v>
      </c>
      <c r="P126" t="s">
        <v>22</v>
      </c>
      <c r="Q126" t="s">
        <v>55</v>
      </c>
      <c r="R126" t="s">
        <v>33</v>
      </c>
      <c r="S126" t="s">
        <v>34</v>
      </c>
      <c r="T126" t="s">
        <v>35</v>
      </c>
    </row>
    <row r="127" spans="1:20">
      <c r="A127" t="s">
        <v>55</v>
      </c>
      <c r="B127" t="s">
        <v>22</v>
      </c>
      <c r="C127" t="s">
        <v>88</v>
      </c>
      <c r="D127" t="s">
        <v>89</v>
      </c>
      <c r="E127" t="s">
        <v>25</v>
      </c>
      <c r="F127" s="1">
        <v>34050</v>
      </c>
      <c r="G127" t="s">
        <v>26</v>
      </c>
      <c r="H127">
        <v>201412</v>
      </c>
      <c r="I127" t="s">
        <v>27</v>
      </c>
      <c r="J127" t="s">
        <v>53</v>
      </c>
      <c r="K127" t="s">
        <v>36</v>
      </c>
      <c r="L127" t="s">
        <v>54</v>
      </c>
      <c r="M127" t="s">
        <v>31</v>
      </c>
      <c r="N127" t="s">
        <v>32</v>
      </c>
      <c r="O127">
        <v>-296767.44</v>
      </c>
      <c r="P127" t="s">
        <v>22</v>
      </c>
      <c r="Q127" t="s">
        <v>55</v>
      </c>
      <c r="R127" t="s">
        <v>33</v>
      </c>
      <c r="S127" t="s">
        <v>34</v>
      </c>
      <c r="T127" t="s">
        <v>35</v>
      </c>
    </row>
    <row r="128" spans="1:20">
      <c r="A128" t="s">
        <v>55</v>
      </c>
      <c r="B128" t="s">
        <v>22</v>
      </c>
      <c r="C128" t="s">
        <v>88</v>
      </c>
      <c r="D128" t="s">
        <v>89</v>
      </c>
      <c r="E128" t="s">
        <v>25</v>
      </c>
      <c r="F128" s="1">
        <v>34050</v>
      </c>
      <c r="G128" t="s">
        <v>26</v>
      </c>
      <c r="H128">
        <v>201412</v>
      </c>
      <c r="I128" t="s">
        <v>27</v>
      </c>
      <c r="J128" t="s">
        <v>53</v>
      </c>
      <c r="K128" t="s">
        <v>37</v>
      </c>
      <c r="L128" t="s">
        <v>54</v>
      </c>
      <c r="M128" t="s">
        <v>31</v>
      </c>
      <c r="N128" t="s">
        <v>48</v>
      </c>
      <c r="O128">
        <v>27351.93</v>
      </c>
      <c r="P128" t="s">
        <v>22</v>
      </c>
      <c r="Q128" t="s">
        <v>55</v>
      </c>
      <c r="R128" t="s">
        <v>33</v>
      </c>
      <c r="S128" t="s">
        <v>34</v>
      </c>
      <c r="T128" t="s">
        <v>35</v>
      </c>
    </row>
    <row r="129" spans="1:20">
      <c r="A129" t="s">
        <v>55</v>
      </c>
      <c r="B129" t="s">
        <v>22</v>
      </c>
      <c r="C129" t="s">
        <v>88</v>
      </c>
      <c r="D129" t="s">
        <v>89</v>
      </c>
      <c r="E129" t="s">
        <v>25</v>
      </c>
      <c r="F129" s="1">
        <v>34050</v>
      </c>
      <c r="G129" t="s">
        <v>26</v>
      </c>
      <c r="H129">
        <v>201412</v>
      </c>
      <c r="I129" t="s">
        <v>27</v>
      </c>
      <c r="J129" t="s">
        <v>53</v>
      </c>
      <c r="K129" t="s">
        <v>37</v>
      </c>
      <c r="L129" t="s">
        <v>54</v>
      </c>
      <c r="M129" t="s">
        <v>31</v>
      </c>
      <c r="N129" t="s">
        <v>49</v>
      </c>
      <c r="O129">
        <v>-63169.07</v>
      </c>
      <c r="P129" t="s">
        <v>22</v>
      </c>
      <c r="Q129" t="s">
        <v>55</v>
      </c>
      <c r="R129" t="s">
        <v>33</v>
      </c>
      <c r="S129" t="s">
        <v>34</v>
      </c>
      <c r="T129" t="s">
        <v>35</v>
      </c>
    </row>
    <row r="130" spans="1:20">
      <c r="A130" t="s">
        <v>55</v>
      </c>
      <c r="B130" t="s">
        <v>22</v>
      </c>
      <c r="C130" t="s">
        <v>88</v>
      </c>
      <c r="D130" t="s">
        <v>89</v>
      </c>
      <c r="E130" t="s">
        <v>25</v>
      </c>
      <c r="F130" s="1">
        <v>34050</v>
      </c>
      <c r="G130" t="s">
        <v>26</v>
      </c>
      <c r="H130">
        <v>201412</v>
      </c>
      <c r="I130" t="s">
        <v>27</v>
      </c>
      <c r="J130" t="s">
        <v>53</v>
      </c>
      <c r="K130" t="s">
        <v>38</v>
      </c>
      <c r="L130" t="s">
        <v>54</v>
      </c>
      <c r="M130" t="s">
        <v>31</v>
      </c>
      <c r="N130" t="s">
        <v>48</v>
      </c>
      <c r="O130">
        <v>98722.28</v>
      </c>
      <c r="P130" t="s">
        <v>22</v>
      </c>
      <c r="Q130" t="s">
        <v>55</v>
      </c>
      <c r="R130" t="s">
        <v>33</v>
      </c>
      <c r="S130" t="s">
        <v>34</v>
      </c>
      <c r="T130" t="s">
        <v>35</v>
      </c>
    </row>
    <row r="131" spans="1:20">
      <c r="A131" t="s">
        <v>55</v>
      </c>
      <c r="B131" t="s">
        <v>22</v>
      </c>
      <c r="C131" t="s">
        <v>88</v>
      </c>
      <c r="D131" t="s">
        <v>89</v>
      </c>
      <c r="E131" t="s">
        <v>25</v>
      </c>
      <c r="F131" s="1">
        <v>34050</v>
      </c>
      <c r="G131" t="s">
        <v>26</v>
      </c>
      <c r="H131">
        <v>201412</v>
      </c>
      <c r="I131" t="s">
        <v>27</v>
      </c>
      <c r="J131" t="s">
        <v>53</v>
      </c>
      <c r="K131" t="s">
        <v>38</v>
      </c>
      <c r="L131" t="s">
        <v>54</v>
      </c>
      <c r="M131" t="s">
        <v>31</v>
      </c>
      <c r="N131" t="s">
        <v>49</v>
      </c>
      <c r="O131">
        <v>-50820.17</v>
      </c>
      <c r="P131" t="s">
        <v>22</v>
      </c>
      <c r="Q131" t="s">
        <v>55</v>
      </c>
      <c r="R131" t="s">
        <v>33</v>
      </c>
      <c r="S131" t="s">
        <v>34</v>
      </c>
      <c r="T131" t="s">
        <v>35</v>
      </c>
    </row>
    <row r="132" spans="1:20">
      <c r="A132" t="s">
        <v>55</v>
      </c>
      <c r="B132" t="s">
        <v>22</v>
      </c>
      <c r="C132" t="s">
        <v>88</v>
      </c>
      <c r="D132" t="s">
        <v>89</v>
      </c>
      <c r="E132" t="s">
        <v>25</v>
      </c>
      <c r="F132" s="1">
        <v>34050</v>
      </c>
      <c r="G132" t="s">
        <v>26</v>
      </c>
      <c r="H132">
        <v>201412</v>
      </c>
      <c r="I132" t="s">
        <v>27</v>
      </c>
      <c r="J132" t="s">
        <v>53</v>
      </c>
      <c r="K132" t="s">
        <v>39</v>
      </c>
      <c r="L132" t="s">
        <v>54</v>
      </c>
      <c r="M132" t="s">
        <v>31</v>
      </c>
      <c r="N132" t="s">
        <v>48</v>
      </c>
      <c r="O132">
        <v>2204.2000000000003</v>
      </c>
      <c r="P132" t="s">
        <v>22</v>
      </c>
      <c r="Q132" t="s">
        <v>55</v>
      </c>
      <c r="R132" t="s">
        <v>33</v>
      </c>
      <c r="S132" t="s">
        <v>34</v>
      </c>
      <c r="T132" t="s">
        <v>35</v>
      </c>
    </row>
    <row r="133" spans="1:20">
      <c r="A133" t="s">
        <v>55</v>
      </c>
      <c r="B133" t="s">
        <v>22</v>
      </c>
      <c r="C133" t="s">
        <v>88</v>
      </c>
      <c r="D133" t="s">
        <v>89</v>
      </c>
      <c r="E133" t="s">
        <v>25</v>
      </c>
      <c r="F133" s="1">
        <v>34050</v>
      </c>
      <c r="G133" t="s">
        <v>26</v>
      </c>
      <c r="H133">
        <v>201412</v>
      </c>
      <c r="I133" t="s">
        <v>27</v>
      </c>
      <c r="J133" t="s">
        <v>53</v>
      </c>
      <c r="K133" t="s">
        <v>39</v>
      </c>
      <c r="L133" t="s">
        <v>54</v>
      </c>
      <c r="M133" t="s">
        <v>31</v>
      </c>
      <c r="N133" t="s">
        <v>49</v>
      </c>
      <c r="O133">
        <v>25358.45</v>
      </c>
      <c r="P133" t="s">
        <v>22</v>
      </c>
      <c r="Q133" t="s">
        <v>55</v>
      </c>
      <c r="R133" t="s">
        <v>33</v>
      </c>
      <c r="S133" t="s">
        <v>34</v>
      </c>
      <c r="T133" t="s">
        <v>35</v>
      </c>
    </row>
    <row r="134" spans="1:20">
      <c r="A134" t="s">
        <v>55</v>
      </c>
      <c r="B134" t="s">
        <v>22</v>
      </c>
      <c r="C134" t="s">
        <v>88</v>
      </c>
      <c r="D134" t="s">
        <v>89</v>
      </c>
      <c r="E134" t="s">
        <v>25</v>
      </c>
      <c r="F134" s="1">
        <v>34050</v>
      </c>
      <c r="G134" t="s">
        <v>26</v>
      </c>
      <c r="H134">
        <v>201412</v>
      </c>
      <c r="I134" t="s">
        <v>27</v>
      </c>
      <c r="J134" t="s">
        <v>53</v>
      </c>
      <c r="K134" t="s">
        <v>39</v>
      </c>
      <c r="L134" t="s">
        <v>54</v>
      </c>
      <c r="M134" t="s">
        <v>31</v>
      </c>
      <c r="N134" t="s">
        <v>32</v>
      </c>
      <c r="O134">
        <v>-25358.45</v>
      </c>
      <c r="P134" t="s">
        <v>22</v>
      </c>
      <c r="Q134" t="s">
        <v>55</v>
      </c>
      <c r="R134" t="s">
        <v>33</v>
      </c>
      <c r="S134" t="s">
        <v>34</v>
      </c>
      <c r="T134" t="s">
        <v>35</v>
      </c>
    </row>
    <row r="135" spans="1:20">
      <c r="A135" t="s">
        <v>55</v>
      </c>
      <c r="B135" t="s">
        <v>22</v>
      </c>
      <c r="C135" t="s">
        <v>88</v>
      </c>
      <c r="D135" t="s">
        <v>89</v>
      </c>
      <c r="E135" t="s">
        <v>25</v>
      </c>
      <c r="F135" s="1">
        <v>34050</v>
      </c>
      <c r="G135" t="s">
        <v>26</v>
      </c>
      <c r="H135">
        <v>201412</v>
      </c>
      <c r="I135" t="s">
        <v>27</v>
      </c>
      <c r="J135" t="s">
        <v>53</v>
      </c>
      <c r="K135" t="s">
        <v>40</v>
      </c>
      <c r="L135" t="s">
        <v>54</v>
      </c>
      <c r="M135" t="s">
        <v>31</v>
      </c>
      <c r="N135" t="s">
        <v>48</v>
      </c>
      <c r="O135">
        <v>119.51</v>
      </c>
      <c r="P135" t="s">
        <v>22</v>
      </c>
      <c r="Q135" t="s">
        <v>55</v>
      </c>
      <c r="R135" t="s">
        <v>33</v>
      </c>
      <c r="S135" t="s">
        <v>34</v>
      </c>
      <c r="T135" t="s">
        <v>35</v>
      </c>
    </row>
    <row r="136" spans="1:20">
      <c r="A136" t="s">
        <v>55</v>
      </c>
      <c r="B136" t="s">
        <v>22</v>
      </c>
      <c r="C136" t="s">
        <v>88</v>
      </c>
      <c r="D136" t="s">
        <v>89</v>
      </c>
      <c r="E136" t="s">
        <v>25</v>
      </c>
      <c r="F136" s="1">
        <v>34050</v>
      </c>
      <c r="G136" t="s">
        <v>26</v>
      </c>
      <c r="H136">
        <v>201412</v>
      </c>
      <c r="I136" t="s">
        <v>27</v>
      </c>
      <c r="J136" t="s">
        <v>53</v>
      </c>
      <c r="K136" t="s">
        <v>40</v>
      </c>
      <c r="L136" t="s">
        <v>54</v>
      </c>
      <c r="M136" t="s">
        <v>31</v>
      </c>
      <c r="N136" t="s">
        <v>49</v>
      </c>
      <c r="O136">
        <v>-10477.82</v>
      </c>
      <c r="P136" t="s">
        <v>22</v>
      </c>
      <c r="Q136" t="s">
        <v>55</v>
      </c>
      <c r="R136" t="s">
        <v>33</v>
      </c>
      <c r="S136" t="s">
        <v>34</v>
      </c>
      <c r="T136" t="s">
        <v>35</v>
      </c>
    </row>
    <row r="137" spans="1:20">
      <c r="A137" t="s">
        <v>55</v>
      </c>
      <c r="B137" t="s">
        <v>22</v>
      </c>
      <c r="C137" t="s">
        <v>88</v>
      </c>
      <c r="D137" t="s">
        <v>89</v>
      </c>
      <c r="E137" t="s">
        <v>25</v>
      </c>
      <c r="F137" s="1">
        <v>34050</v>
      </c>
      <c r="G137" t="s">
        <v>26</v>
      </c>
      <c r="H137">
        <v>201412</v>
      </c>
      <c r="I137" t="s">
        <v>27</v>
      </c>
      <c r="J137" t="s">
        <v>53</v>
      </c>
      <c r="K137" t="s">
        <v>41</v>
      </c>
      <c r="L137" t="s">
        <v>54</v>
      </c>
      <c r="M137" t="s">
        <v>31</v>
      </c>
      <c r="N137" t="s">
        <v>48</v>
      </c>
      <c r="O137">
        <v>2225.75</v>
      </c>
      <c r="P137" t="s">
        <v>22</v>
      </c>
      <c r="Q137" t="s">
        <v>55</v>
      </c>
      <c r="R137" t="s">
        <v>33</v>
      </c>
      <c r="S137" t="s">
        <v>34</v>
      </c>
      <c r="T137" t="s">
        <v>35</v>
      </c>
    </row>
    <row r="138" spans="1:20">
      <c r="A138" t="s">
        <v>55</v>
      </c>
      <c r="B138" t="s">
        <v>22</v>
      </c>
      <c r="C138" t="s">
        <v>88</v>
      </c>
      <c r="D138" t="s">
        <v>89</v>
      </c>
      <c r="E138" t="s">
        <v>25</v>
      </c>
      <c r="F138" s="1">
        <v>34050</v>
      </c>
      <c r="G138" t="s">
        <v>26</v>
      </c>
      <c r="H138">
        <v>201412</v>
      </c>
      <c r="I138" t="s">
        <v>27</v>
      </c>
      <c r="J138" t="s">
        <v>53</v>
      </c>
      <c r="K138" t="s">
        <v>41</v>
      </c>
      <c r="L138" t="s">
        <v>54</v>
      </c>
      <c r="M138" t="s">
        <v>31</v>
      </c>
      <c r="N138" t="s">
        <v>49</v>
      </c>
      <c r="O138">
        <v>-88781.06</v>
      </c>
      <c r="P138" t="s">
        <v>22</v>
      </c>
      <c r="Q138" t="s">
        <v>55</v>
      </c>
      <c r="R138" t="s">
        <v>33</v>
      </c>
      <c r="S138" t="s">
        <v>34</v>
      </c>
      <c r="T138" t="s">
        <v>35</v>
      </c>
    </row>
    <row r="139" spans="1:20">
      <c r="A139" t="s">
        <v>55</v>
      </c>
      <c r="B139" t="s">
        <v>22</v>
      </c>
      <c r="C139" t="s">
        <v>88</v>
      </c>
      <c r="D139" t="s">
        <v>89</v>
      </c>
      <c r="E139" t="s">
        <v>25</v>
      </c>
      <c r="F139" s="1">
        <v>34050</v>
      </c>
      <c r="G139" t="s">
        <v>26</v>
      </c>
      <c r="H139">
        <v>201412</v>
      </c>
      <c r="I139" t="s">
        <v>27</v>
      </c>
      <c r="J139" t="s">
        <v>53</v>
      </c>
      <c r="K139" t="s">
        <v>41</v>
      </c>
      <c r="L139" t="s">
        <v>54</v>
      </c>
      <c r="M139" t="s">
        <v>31</v>
      </c>
      <c r="N139" t="s">
        <v>32</v>
      </c>
      <c r="O139">
        <v>-3837.41</v>
      </c>
      <c r="P139" t="s">
        <v>22</v>
      </c>
      <c r="Q139" t="s">
        <v>55</v>
      </c>
      <c r="R139" t="s">
        <v>33</v>
      </c>
      <c r="S139" t="s">
        <v>34</v>
      </c>
      <c r="T139" t="s">
        <v>35</v>
      </c>
    </row>
    <row r="140" spans="1:20">
      <c r="A140" t="s">
        <v>58</v>
      </c>
      <c r="B140" t="s">
        <v>22</v>
      </c>
      <c r="C140" t="s">
        <v>90</v>
      </c>
      <c r="D140" t="s">
        <v>91</v>
      </c>
      <c r="E140" t="s">
        <v>25</v>
      </c>
      <c r="F140" s="1">
        <v>18629</v>
      </c>
      <c r="G140" t="s">
        <v>26</v>
      </c>
      <c r="H140">
        <v>201412</v>
      </c>
      <c r="I140" t="s">
        <v>27</v>
      </c>
      <c r="J140" t="s">
        <v>28</v>
      </c>
      <c r="K140" t="s">
        <v>29</v>
      </c>
      <c r="L140" t="s">
        <v>30</v>
      </c>
      <c r="M140" t="s">
        <v>31</v>
      </c>
      <c r="N140" t="s">
        <v>48</v>
      </c>
      <c r="O140">
        <v>-4658.68</v>
      </c>
      <c r="P140" t="s">
        <v>22</v>
      </c>
      <c r="Q140" t="s">
        <v>58</v>
      </c>
      <c r="R140" t="s">
        <v>33</v>
      </c>
      <c r="S140" t="s">
        <v>34</v>
      </c>
      <c r="T140" t="s">
        <v>35</v>
      </c>
    </row>
    <row r="141" spans="1:20">
      <c r="A141" t="s">
        <v>58</v>
      </c>
      <c r="B141" t="s">
        <v>22</v>
      </c>
      <c r="C141" t="s">
        <v>90</v>
      </c>
      <c r="D141" t="s">
        <v>91</v>
      </c>
      <c r="E141" t="s">
        <v>25</v>
      </c>
      <c r="F141" s="1">
        <v>18629</v>
      </c>
      <c r="G141" t="s">
        <v>26</v>
      </c>
      <c r="H141">
        <v>201412</v>
      </c>
      <c r="I141" t="s">
        <v>27</v>
      </c>
      <c r="J141" t="s">
        <v>28</v>
      </c>
      <c r="K141" t="s">
        <v>29</v>
      </c>
      <c r="L141" t="s">
        <v>30</v>
      </c>
      <c r="M141" t="s">
        <v>31</v>
      </c>
      <c r="N141" t="s">
        <v>49</v>
      </c>
      <c r="O141">
        <v>3777.4700000000003</v>
      </c>
      <c r="P141" t="s">
        <v>22</v>
      </c>
      <c r="Q141" t="s">
        <v>58</v>
      </c>
      <c r="R141" t="s">
        <v>33</v>
      </c>
      <c r="S141" t="s">
        <v>34</v>
      </c>
      <c r="T141" t="s">
        <v>35</v>
      </c>
    </row>
    <row r="142" spans="1:20">
      <c r="A142" t="s">
        <v>58</v>
      </c>
      <c r="B142" t="s">
        <v>22</v>
      </c>
      <c r="C142" t="s">
        <v>90</v>
      </c>
      <c r="D142" t="s">
        <v>91</v>
      </c>
      <c r="E142" t="s">
        <v>25</v>
      </c>
      <c r="F142" s="1">
        <v>18629</v>
      </c>
      <c r="G142" t="s">
        <v>26</v>
      </c>
      <c r="H142">
        <v>201412</v>
      </c>
      <c r="I142" t="s">
        <v>27</v>
      </c>
      <c r="J142" t="s">
        <v>28</v>
      </c>
      <c r="K142" t="s">
        <v>29</v>
      </c>
      <c r="L142" t="s">
        <v>30</v>
      </c>
      <c r="M142" t="s">
        <v>31</v>
      </c>
      <c r="N142" t="s">
        <v>32</v>
      </c>
      <c r="O142">
        <v>-39.880000000000003</v>
      </c>
      <c r="P142" t="s">
        <v>22</v>
      </c>
      <c r="Q142" t="s">
        <v>58</v>
      </c>
      <c r="R142" t="s">
        <v>33</v>
      </c>
      <c r="S142" t="s">
        <v>34</v>
      </c>
      <c r="T142" t="s">
        <v>35</v>
      </c>
    </row>
    <row r="143" spans="1:20">
      <c r="A143" t="s">
        <v>58</v>
      </c>
      <c r="B143" t="s">
        <v>22</v>
      </c>
      <c r="C143" t="s">
        <v>90</v>
      </c>
      <c r="D143" t="s">
        <v>91</v>
      </c>
      <c r="E143" t="s">
        <v>25</v>
      </c>
      <c r="F143" s="1">
        <v>18629</v>
      </c>
      <c r="G143" t="s">
        <v>26</v>
      </c>
      <c r="H143">
        <v>201412</v>
      </c>
      <c r="I143" t="s">
        <v>27</v>
      </c>
      <c r="J143" t="s">
        <v>28</v>
      </c>
      <c r="K143" t="s">
        <v>36</v>
      </c>
      <c r="L143" t="s">
        <v>30</v>
      </c>
      <c r="M143" t="s">
        <v>31</v>
      </c>
      <c r="N143" t="s">
        <v>48</v>
      </c>
      <c r="O143">
        <v>-1114.74</v>
      </c>
      <c r="P143" t="s">
        <v>22</v>
      </c>
      <c r="Q143" t="s">
        <v>58</v>
      </c>
      <c r="R143" t="s">
        <v>33</v>
      </c>
      <c r="S143" t="s">
        <v>34</v>
      </c>
      <c r="T143" t="s">
        <v>35</v>
      </c>
    </row>
    <row r="144" spans="1:20">
      <c r="A144" t="s">
        <v>58</v>
      </c>
      <c r="B144" t="s">
        <v>22</v>
      </c>
      <c r="C144" t="s">
        <v>90</v>
      </c>
      <c r="D144" t="s">
        <v>91</v>
      </c>
      <c r="E144" t="s">
        <v>25</v>
      </c>
      <c r="F144" s="1">
        <v>18629</v>
      </c>
      <c r="G144" t="s">
        <v>26</v>
      </c>
      <c r="H144">
        <v>201412</v>
      </c>
      <c r="I144" t="s">
        <v>27</v>
      </c>
      <c r="J144" t="s">
        <v>28</v>
      </c>
      <c r="K144" t="s">
        <v>36</v>
      </c>
      <c r="L144" t="s">
        <v>30</v>
      </c>
      <c r="M144" t="s">
        <v>31</v>
      </c>
      <c r="N144" t="s">
        <v>49</v>
      </c>
      <c r="O144">
        <v>-1361.43</v>
      </c>
      <c r="P144" t="s">
        <v>22</v>
      </c>
      <c r="Q144" t="s">
        <v>58</v>
      </c>
      <c r="R144" t="s">
        <v>33</v>
      </c>
      <c r="S144" t="s">
        <v>34</v>
      </c>
      <c r="T144" t="s">
        <v>35</v>
      </c>
    </row>
    <row r="145" spans="1:20">
      <c r="A145" t="s">
        <v>58</v>
      </c>
      <c r="B145" t="s">
        <v>22</v>
      </c>
      <c r="C145" t="s">
        <v>90</v>
      </c>
      <c r="D145" t="s">
        <v>91</v>
      </c>
      <c r="E145" t="s">
        <v>25</v>
      </c>
      <c r="F145" s="1">
        <v>18629</v>
      </c>
      <c r="G145" t="s">
        <v>26</v>
      </c>
      <c r="H145">
        <v>201412</v>
      </c>
      <c r="I145" t="s">
        <v>27</v>
      </c>
      <c r="J145" t="s">
        <v>28</v>
      </c>
      <c r="K145" t="s">
        <v>36</v>
      </c>
      <c r="L145" t="s">
        <v>30</v>
      </c>
      <c r="M145" t="s">
        <v>31</v>
      </c>
      <c r="N145" t="s">
        <v>32</v>
      </c>
      <c r="O145">
        <v>-39.880000000000003</v>
      </c>
      <c r="P145" t="s">
        <v>22</v>
      </c>
      <c r="Q145" t="s">
        <v>58</v>
      </c>
      <c r="R145" t="s">
        <v>33</v>
      </c>
      <c r="S145" t="s">
        <v>34</v>
      </c>
      <c r="T145" t="s">
        <v>35</v>
      </c>
    </row>
    <row r="146" spans="1:20">
      <c r="A146" t="s">
        <v>58</v>
      </c>
      <c r="B146" t="s">
        <v>22</v>
      </c>
      <c r="C146" t="s">
        <v>90</v>
      </c>
      <c r="D146" t="s">
        <v>91</v>
      </c>
      <c r="E146" t="s">
        <v>25</v>
      </c>
      <c r="F146" s="1">
        <v>18629</v>
      </c>
      <c r="G146" t="s">
        <v>26</v>
      </c>
      <c r="H146">
        <v>201412</v>
      </c>
      <c r="I146" t="s">
        <v>27</v>
      </c>
      <c r="J146" t="s">
        <v>28</v>
      </c>
      <c r="K146" t="s">
        <v>37</v>
      </c>
      <c r="L146" t="s">
        <v>30</v>
      </c>
      <c r="M146" t="s">
        <v>31</v>
      </c>
      <c r="N146" t="s">
        <v>48</v>
      </c>
      <c r="O146">
        <v>-1535.25</v>
      </c>
      <c r="P146" t="s">
        <v>22</v>
      </c>
      <c r="Q146" t="s">
        <v>58</v>
      </c>
      <c r="R146" t="s">
        <v>33</v>
      </c>
      <c r="S146" t="s">
        <v>34</v>
      </c>
      <c r="T146" t="s">
        <v>35</v>
      </c>
    </row>
    <row r="147" spans="1:20">
      <c r="A147" t="s">
        <v>58</v>
      </c>
      <c r="B147" t="s">
        <v>22</v>
      </c>
      <c r="C147" t="s">
        <v>90</v>
      </c>
      <c r="D147" t="s">
        <v>91</v>
      </c>
      <c r="E147" t="s">
        <v>25</v>
      </c>
      <c r="F147" s="1">
        <v>18629</v>
      </c>
      <c r="G147" t="s">
        <v>26</v>
      </c>
      <c r="H147">
        <v>201412</v>
      </c>
      <c r="I147" t="s">
        <v>27</v>
      </c>
      <c r="J147" t="s">
        <v>28</v>
      </c>
      <c r="K147" t="s">
        <v>37</v>
      </c>
      <c r="L147" t="s">
        <v>30</v>
      </c>
      <c r="M147" t="s">
        <v>31</v>
      </c>
      <c r="N147" t="s">
        <v>49</v>
      </c>
      <c r="O147">
        <v>-608.95000000000005</v>
      </c>
      <c r="P147" t="s">
        <v>22</v>
      </c>
      <c r="Q147" t="s">
        <v>58</v>
      </c>
      <c r="R147" t="s">
        <v>33</v>
      </c>
      <c r="S147" t="s">
        <v>34</v>
      </c>
      <c r="T147" t="s">
        <v>35</v>
      </c>
    </row>
    <row r="148" spans="1:20">
      <c r="A148" t="s">
        <v>58</v>
      </c>
      <c r="B148" t="s">
        <v>22</v>
      </c>
      <c r="C148" t="s">
        <v>90</v>
      </c>
      <c r="D148" t="s">
        <v>91</v>
      </c>
      <c r="E148" t="s">
        <v>25</v>
      </c>
      <c r="F148" s="1">
        <v>18629</v>
      </c>
      <c r="G148" t="s">
        <v>26</v>
      </c>
      <c r="H148">
        <v>201412</v>
      </c>
      <c r="I148" t="s">
        <v>27</v>
      </c>
      <c r="J148" t="s">
        <v>28</v>
      </c>
      <c r="K148" t="s">
        <v>37</v>
      </c>
      <c r="L148" t="s">
        <v>30</v>
      </c>
      <c r="M148" t="s">
        <v>31</v>
      </c>
      <c r="N148" t="s">
        <v>32</v>
      </c>
      <c r="O148">
        <v>-39.880000000000003</v>
      </c>
      <c r="P148" t="s">
        <v>22</v>
      </c>
      <c r="Q148" t="s">
        <v>58</v>
      </c>
      <c r="R148" t="s">
        <v>33</v>
      </c>
      <c r="S148" t="s">
        <v>34</v>
      </c>
      <c r="T148" t="s">
        <v>35</v>
      </c>
    </row>
    <row r="149" spans="1:20">
      <c r="A149" t="s">
        <v>58</v>
      </c>
      <c r="B149" t="s">
        <v>22</v>
      </c>
      <c r="C149" t="s">
        <v>90</v>
      </c>
      <c r="D149" t="s">
        <v>91</v>
      </c>
      <c r="E149" t="s">
        <v>25</v>
      </c>
      <c r="F149" s="1">
        <v>18629</v>
      </c>
      <c r="G149" t="s">
        <v>26</v>
      </c>
      <c r="H149">
        <v>201412</v>
      </c>
      <c r="I149" t="s">
        <v>27</v>
      </c>
      <c r="J149" t="s">
        <v>28</v>
      </c>
      <c r="K149" t="s">
        <v>38</v>
      </c>
      <c r="L149" t="s">
        <v>30</v>
      </c>
      <c r="M149" t="s">
        <v>31</v>
      </c>
      <c r="N149" t="s">
        <v>48</v>
      </c>
      <c r="O149">
        <v>-3597.67</v>
      </c>
      <c r="P149" t="s">
        <v>22</v>
      </c>
      <c r="Q149" t="s">
        <v>58</v>
      </c>
      <c r="R149" t="s">
        <v>33</v>
      </c>
      <c r="S149" t="s">
        <v>34</v>
      </c>
      <c r="T149" t="s">
        <v>35</v>
      </c>
    </row>
    <row r="150" spans="1:20">
      <c r="A150" t="s">
        <v>58</v>
      </c>
      <c r="B150" t="s">
        <v>22</v>
      </c>
      <c r="C150" t="s">
        <v>90</v>
      </c>
      <c r="D150" t="s">
        <v>91</v>
      </c>
      <c r="E150" t="s">
        <v>25</v>
      </c>
      <c r="F150" s="1">
        <v>18629</v>
      </c>
      <c r="G150" t="s">
        <v>26</v>
      </c>
      <c r="H150">
        <v>201412</v>
      </c>
      <c r="I150" t="s">
        <v>27</v>
      </c>
      <c r="J150" t="s">
        <v>28</v>
      </c>
      <c r="K150" t="s">
        <v>38</v>
      </c>
      <c r="L150" t="s">
        <v>30</v>
      </c>
      <c r="M150" t="s">
        <v>31</v>
      </c>
      <c r="N150" t="s">
        <v>49</v>
      </c>
      <c r="O150">
        <v>11619.95</v>
      </c>
      <c r="P150" t="s">
        <v>22</v>
      </c>
      <c r="Q150" t="s">
        <v>58</v>
      </c>
      <c r="R150" t="s">
        <v>33</v>
      </c>
      <c r="S150" t="s">
        <v>34</v>
      </c>
      <c r="T150" t="s">
        <v>35</v>
      </c>
    </row>
    <row r="151" spans="1:20">
      <c r="A151" t="s">
        <v>58</v>
      </c>
      <c r="B151" t="s">
        <v>22</v>
      </c>
      <c r="C151" t="s">
        <v>90</v>
      </c>
      <c r="D151" t="s">
        <v>91</v>
      </c>
      <c r="E151" t="s">
        <v>25</v>
      </c>
      <c r="F151" s="1">
        <v>18629</v>
      </c>
      <c r="G151" t="s">
        <v>26</v>
      </c>
      <c r="H151">
        <v>201412</v>
      </c>
      <c r="I151" t="s">
        <v>27</v>
      </c>
      <c r="J151" t="s">
        <v>28</v>
      </c>
      <c r="K151" t="s">
        <v>38</v>
      </c>
      <c r="L151" t="s">
        <v>30</v>
      </c>
      <c r="M151" t="s">
        <v>31</v>
      </c>
      <c r="N151" t="s">
        <v>32</v>
      </c>
      <c r="O151">
        <v>-39.880000000000003</v>
      </c>
      <c r="P151" t="s">
        <v>22</v>
      </c>
      <c r="Q151" t="s">
        <v>58</v>
      </c>
      <c r="R151" t="s">
        <v>33</v>
      </c>
      <c r="S151" t="s">
        <v>34</v>
      </c>
      <c r="T151" t="s">
        <v>35</v>
      </c>
    </row>
    <row r="152" spans="1:20">
      <c r="A152" t="s">
        <v>58</v>
      </c>
      <c r="B152" t="s">
        <v>22</v>
      </c>
      <c r="C152" t="s">
        <v>90</v>
      </c>
      <c r="D152" t="s">
        <v>91</v>
      </c>
      <c r="E152" t="s">
        <v>25</v>
      </c>
      <c r="F152" s="1">
        <v>18629</v>
      </c>
      <c r="G152" t="s">
        <v>26</v>
      </c>
      <c r="H152">
        <v>201412</v>
      </c>
      <c r="I152" t="s">
        <v>27</v>
      </c>
      <c r="J152" t="s">
        <v>28</v>
      </c>
      <c r="K152" t="s">
        <v>39</v>
      </c>
      <c r="L152" t="s">
        <v>30</v>
      </c>
      <c r="M152" t="s">
        <v>31</v>
      </c>
      <c r="N152" t="s">
        <v>48</v>
      </c>
      <c r="O152">
        <v>-647.13</v>
      </c>
      <c r="P152" t="s">
        <v>22</v>
      </c>
      <c r="Q152" t="s">
        <v>58</v>
      </c>
      <c r="R152" t="s">
        <v>33</v>
      </c>
      <c r="S152" t="s">
        <v>34</v>
      </c>
      <c r="T152" t="s">
        <v>35</v>
      </c>
    </row>
    <row r="153" spans="1:20">
      <c r="A153" t="s">
        <v>58</v>
      </c>
      <c r="B153" t="s">
        <v>22</v>
      </c>
      <c r="C153" t="s">
        <v>90</v>
      </c>
      <c r="D153" t="s">
        <v>91</v>
      </c>
      <c r="E153" t="s">
        <v>25</v>
      </c>
      <c r="F153" s="1">
        <v>18629</v>
      </c>
      <c r="G153" t="s">
        <v>26</v>
      </c>
      <c r="H153">
        <v>201412</v>
      </c>
      <c r="I153" t="s">
        <v>27</v>
      </c>
      <c r="J153" t="s">
        <v>28</v>
      </c>
      <c r="K153" t="s">
        <v>39</v>
      </c>
      <c r="L153" t="s">
        <v>30</v>
      </c>
      <c r="M153" t="s">
        <v>31</v>
      </c>
      <c r="N153" t="s">
        <v>49</v>
      </c>
      <c r="O153">
        <v>49.74</v>
      </c>
      <c r="P153" t="s">
        <v>22</v>
      </c>
      <c r="Q153" t="s">
        <v>58</v>
      </c>
      <c r="R153" t="s">
        <v>33</v>
      </c>
      <c r="S153" t="s">
        <v>34</v>
      </c>
      <c r="T153" t="s">
        <v>35</v>
      </c>
    </row>
    <row r="154" spans="1:20">
      <c r="A154" t="s">
        <v>58</v>
      </c>
      <c r="B154" t="s">
        <v>22</v>
      </c>
      <c r="C154" t="s">
        <v>90</v>
      </c>
      <c r="D154" t="s">
        <v>91</v>
      </c>
      <c r="E154" t="s">
        <v>25</v>
      </c>
      <c r="F154" s="1">
        <v>18629</v>
      </c>
      <c r="G154" t="s">
        <v>26</v>
      </c>
      <c r="H154">
        <v>201412</v>
      </c>
      <c r="I154" t="s">
        <v>27</v>
      </c>
      <c r="J154" t="s">
        <v>28</v>
      </c>
      <c r="K154" t="s">
        <v>39</v>
      </c>
      <c r="L154" t="s">
        <v>30</v>
      </c>
      <c r="M154" t="s">
        <v>31</v>
      </c>
      <c r="N154" t="s">
        <v>32</v>
      </c>
      <c r="O154">
        <v>-39.880000000000003</v>
      </c>
      <c r="P154" t="s">
        <v>22</v>
      </c>
      <c r="Q154" t="s">
        <v>58</v>
      </c>
      <c r="R154" t="s">
        <v>33</v>
      </c>
      <c r="S154" t="s">
        <v>34</v>
      </c>
      <c r="T154" t="s">
        <v>35</v>
      </c>
    </row>
    <row r="155" spans="1:20">
      <c r="A155" t="s">
        <v>58</v>
      </c>
      <c r="B155" t="s">
        <v>22</v>
      </c>
      <c r="C155" t="s">
        <v>90</v>
      </c>
      <c r="D155" t="s">
        <v>91</v>
      </c>
      <c r="E155" t="s">
        <v>25</v>
      </c>
      <c r="F155" s="1">
        <v>18629</v>
      </c>
      <c r="G155" t="s">
        <v>26</v>
      </c>
      <c r="H155">
        <v>201412</v>
      </c>
      <c r="I155" t="s">
        <v>27</v>
      </c>
      <c r="J155" t="s">
        <v>28</v>
      </c>
      <c r="K155" t="s">
        <v>40</v>
      </c>
      <c r="L155" t="s">
        <v>30</v>
      </c>
      <c r="M155" t="s">
        <v>31</v>
      </c>
      <c r="N155" t="s">
        <v>48</v>
      </c>
      <c r="O155">
        <v>-282.12</v>
      </c>
      <c r="P155" t="s">
        <v>22</v>
      </c>
      <c r="Q155" t="s">
        <v>58</v>
      </c>
      <c r="R155" t="s">
        <v>33</v>
      </c>
      <c r="S155" t="s">
        <v>34</v>
      </c>
      <c r="T155" t="s">
        <v>35</v>
      </c>
    </row>
    <row r="156" spans="1:20">
      <c r="A156" t="s">
        <v>58</v>
      </c>
      <c r="B156" t="s">
        <v>22</v>
      </c>
      <c r="C156" t="s">
        <v>90</v>
      </c>
      <c r="D156" t="s">
        <v>91</v>
      </c>
      <c r="E156" t="s">
        <v>25</v>
      </c>
      <c r="F156" s="1">
        <v>18629</v>
      </c>
      <c r="G156" t="s">
        <v>26</v>
      </c>
      <c r="H156">
        <v>201412</v>
      </c>
      <c r="I156" t="s">
        <v>27</v>
      </c>
      <c r="J156" t="s">
        <v>28</v>
      </c>
      <c r="K156" t="s">
        <v>40</v>
      </c>
      <c r="L156" t="s">
        <v>30</v>
      </c>
      <c r="M156" t="s">
        <v>31</v>
      </c>
      <c r="N156" t="s">
        <v>49</v>
      </c>
      <c r="O156">
        <v>-52.81</v>
      </c>
      <c r="P156" t="s">
        <v>22</v>
      </c>
      <c r="Q156" t="s">
        <v>58</v>
      </c>
      <c r="R156" t="s">
        <v>33</v>
      </c>
      <c r="S156" t="s">
        <v>34</v>
      </c>
      <c r="T156" t="s">
        <v>35</v>
      </c>
    </row>
    <row r="157" spans="1:20">
      <c r="A157" t="s">
        <v>58</v>
      </c>
      <c r="B157" t="s">
        <v>22</v>
      </c>
      <c r="C157" t="s">
        <v>90</v>
      </c>
      <c r="D157" t="s">
        <v>91</v>
      </c>
      <c r="E157" t="s">
        <v>25</v>
      </c>
      <c r="F157" s="1">
        <v>18629</v>
      </c>
      <c r="G157" t="s">
        <v>26</v>
      </c>
      <c r="H157">
        <v>201412</v>
      </c>
      <c r="I157" t="s">
        <v>27</v>
      </c>
      <c r="J157" t="s">
        <v>28</v>
      </c>
      <c r="K157" t="s">
        <v>40</v>
      </c>
      <c r="L157" t="s">
        <v>30</v>
      </c>
      <c r="M157" t="s">
        <v>31</v>
      </c>
      <c r="N157" t="s">
        <v>32</v>
      </c>
      <c r="O157">
        <v>-39.880000000000003</v>
      </c>
      <c r="P157" t="s">
        <v>22</v>
      </c>
      <c r="Q157" t="s">
        <v>58</v>
      </c>
      <c r="R157" t="s">
        <v>33</v>
      </c>
      <c r="S157" t="s">
        <v>34</v>
      </c>
      <c r="T157" t="s">
        <v>35</v>
      </c>
    </row>
    <row r="158" spans="1:20">
      <c r="A158" t="s">
        <v>58</v>
      </c>
      <c r="B158" t="s">
        <v>22</v>
      </c>
      <c r="C158" t="s">
        <v>90</v>
      </c>
      <c r="D158" t="s">
        <v>91</v>
      </c>
      <c r="E158" t="s">
        <v>25</v>
      </c>
      <c r="F158" s="1">
        <v>18629</v>
      </c>
      <c r="G158" t="s">
        <v>26</v>
      </c>
      <c r="H158">
        <v>201412</v>
      </c>
      <c r="I158" t="s">
        <v>27</v>
      </c>
      <c r="J158" t="s">
        <v>28</v>
      </c>
      <c r="K158" t="s">
        <v>41</v>
      </c>
      <c r="L158" t="s">
        <v>30</v>
      </c>
      <c r="M158" t="s">
        <v>31</v>
      </c>
      <c r="N158" t="s">
        <v>48</v>
      </c>
      <c r="O158">
        <v>-700.58</v>
      </c>
      <c r="P158" t="s">
        <v>22</v>
      </c>
      <c r="Q158" t="s">
        <v>58</v>
      </c>
      <c r="R158" t="s">
        <v>33</v>
      </c>
      <c r="S158" t="s">
        <v>34</v>
      </c>
      <c r="T158" t="s">
        <v>35</v>
      </c>
    </row>
    <row r="159" spans="1:20">
      <c r="A159" t="s">
        <v>58</v>
      </c>
      <c r="B159" t="s">
        <v>22</v>
      </c>
      <c r="C159" t="s">
        <v>90</v>
      </c>
      <c r="D159" t="s">
        <v>91</v>
      </c>
      <c r="E159" t="s">
        <v>25</v>
      </c>
      <c r="F159" s="1">
        <v>18629</v>
      </c>
      <c r="G159" t="s">
        <v>26</v>
      </c>
      <c r="H159">
        <v>201412</v>
      </c>
      <c r="I159" t="s">
        <v>27</v>
      </c>
      <c r="J159" t="s">
        <v>28</v>
      </c>
      <c r="K159" t="s">
        <v>41</v>
      </c>
      <c r="L159" t="s">
        <v>30</v>
      </c>
      <c r="M159" t="s">
        <v>31</v>
      </c>
      <c r="N159" t="s">
        <v>49</v>
      </c>
      <c r="O159">
        <v>-1044.06</v>
      </c>
      <c r="P159" t="s">
        <v>22</v>
      </c>
      <c r="Q159" t="s">
        <v>58</v>
      </c>
      <c r="R159" t="s">
        <v>33</v>
      </c>
      <c r="S159" t="s">
        <v>34</v>
      </c>
      <c r="T159" t="s">
        <v>35</v>
      </c>
    </row>
    <row r="160" spans="1:20">
      <c r="A160" t="s">
        <v>58</v>
      </c>
      <c r="B160" t="s">
        <v>22</v>
      </c>
      <c r="C160" t="s">
        <v>90</v>
      </c>
      <c r="D160" t="s">
        <v>91</v>
      </c>
      <c r="E160" t="s">
        <v>25</v>
      </c>
      <c r="F160" s="1">
        <v>18629</v>
      </c>
      <c r="G160" t="s">
        <v>26</v>
      </c>
      <c r="H160">
        <v>201412</v>
      </c>
      <c r="I160" t="s">
        <v>27</v>
      </c>
      <c r="J160" t="s">
        <v>28</v>
      </c>
      <c r="K160" t="s">
        <v>41</v>
      </c>
      <c r="L160" t="s">
        <v>30</v>
      </c>
      <c r="M160" t="s">
        <v>31</v>
      </c>
      <c r="N160" t="s">
        <v>32</v>
      </c>
      <c r="O160">
        <v>-39.880000000000003</v>
      </c>
      <c r="P160" t="s">
        <v>22</v>
      </c>
      <c r="Q160" t="s">
        <v>58</v>
      </c>
      <c r="R160" t="s">
        <v>33</v>
      </c>
      <c r="S160" t="s">
        <v>34</v>
      </c>
      <c r="T160" t="s">
        <v>35</v>
      </c>
    </row>
    <row r="161" spans="1:20">
      <c r="A161" t="s">
        <v>58</v>
      </c>
      <c r="B161" t="s">
        <v>22</v>
      </c>
      <c r="C161" t="s">
        <v>90</v>
      </c>
      <c r="D161" t="s">
        <v>91</v>
      </c>
      <c r="E161" t="s">
        <v>25</v>
      </c>
      <c r="F161" s="1">
        <v>18629</v>
      </c>
      <c r="G161" t="s">
        <v>26</v>
      </c>
      <c r="H161">
        <v>201412</v>
      </c>
      <c r="I161" t="s">
        <v>27</v>
      </c>
      <c r="J161" t="s">
        <v>28</v>
      </c>
      <c r="K161" t="s">
        <v>42</v>
      </c>
      <c r="L161" t="s">
        <v>30</v>
      </c>
      <c r="M161" t="s">
        <v>31</v>
      </c>
      <c r="N161" t="s">
        <v>49</v>
      </c>
      <c r="O161">
        <v>78.430000000000007</v>
      </c>
      <c r="P161" t="s">
        <v>22</v>
      </c>
      <c r="Q161" t="s">
        <v>58</v>
      </c>
      <c r="R161" t="s">
        <v>33</v>
      </c>
      <c r="S161" t="s">
        <v>34</v>
      </c>
      <c r="T161" t="s">
        <v>35</v>
      </c>
    </row>
    <row r="162" spans="1:20">
      <c r="A162" t="s">
        <v>58</v>
      </c>
      <c r="B162" t="s">
        <v>22</v>
      </c>
      <c r="C162" t="s">
        <v>90</v>
      </c>
      <c r="D162" t="s">
        <v>91</v>
      </c>
      <c r="E162" t="s">
        <v>25</v>
      </c>
      <c r="F162" s="1">
        <v>18629</v>
      </c>
      <c r="G162" t="s">
        <v>26</v>
      </c>
      <c r="H162">
        <v>201412</v>
      </c>
      <c r="I162" t="s">
        <v>27</v>
      </c>
      <c r="J162" t="s">
        <v>28</v>
      </c>
      <c r="K162" t="s">
        <v>42</v>
      </c>
      <c r="L162" t="s">
        <v>30</v>
      </c>
      <c r="M162" t="s">
        <v>31</v>
      </c>
      <c r="N162" t="s">
        <v>32</v>
      </c>
      <c r="O162">
        <v>-39.880000000000003</v>
      </c>
      <c r="P162" t="s">
        <v>22</v>
      </c>
      <c r="Q162" t="s">
        <v>58</v>
      </c>
      <c r="R162" t="s">
        <v>33</v>
      </c>
      <c r="S162" t="s">
        <v>34</v>
      </c>
      <c r="T162" t="s">
        <v>35</v>
      </c>
    </row>
    <row r="163" spans="1:20">
      <c r="A163" t="s">
        <v>58</v>
      </c>
      <c r="B163" t="s">
        <v>22</v>
      </c>
      <c r="C163" t="s">
        <v>90</v>
      </c>
      <c r="D163" t="s">
        <v>91</v>
      </c>
      <c r="E163" t="s">
        <v>25</v>
      </c>
      <c r="F163" s="1">
        <v>18629</v>
      </c>
      <c r="G163" t="s">
        <v>26</v>
      </c>
      <c r="H163">
        <v>201412</v>
      </c>
      <c r="I163" t="s">
        <v>27</v>
      </c>
      <c r="J163" t="s">
        <v>28</v>
      </c>
      <c r="K163" t="s">
        <v>43</v>
      </c>
      <c r="L163" t="s">
        <v>30</v>
      </c>
      <c r="M163" t="s">
        <v>31</v>
      </c>
      <c r="N163" t="s">
        <v>49</v>
      </c>
      <c r="O163">
        <v>46.730000000000004</v>
      </c>
      <c r="P163" t="s">
        <v>22</v>
      </c>
      <c r="Q163" t="s">
        <v>58</v>
      </c>
      <c r="R163" t="s">
        <v>33</v>
      </c>
      <c r="S163" t="s">
        <v>34</v>
      </c>
      <c r="T163" t="s">
        <v>35</v>
      </c>
    </row>
    <row r="164" spans="1:20">
      <c r="A164" t="s">
        <v>58</v>
      </c>
      <c r="B164" t="s">
        <v>22</v>
      </c>
      <c r="C164" t="s">
        <v>90</v>
      </c>
      <c r="D164" t="s">
        <v>91</v>
      </c>
      <c r="E164" t="s">
        <v>25</v>
      </c>
      <c r="F164" s="1">
        <v>18629</v>
      </c>
      <c r="G164" t="s">
        <v>26</v>
      </c>
      <c r="H164">
        <v>201412</v>
      </c>
      <c r="I164" t="s">
        <v>27</v>
      </c>
      <c r="J164" t="s">
        <v>28</v>
      </c>
      <c r="K164" t="s">
        <v>43</v>
      </c>
      <c r="L164" t="s">
        <v>30</v>
      </c>
      <c r="M164" t="s">
        <v>31</v>
      </c>
      <c r="N164" t="s">
        <v>32</v>
      </c>
      <c r="O164">
        <v>-39.99</v>
      </c>
      <c r="P164" t="s">
        <v>22</v>
      </c>
      <c r="Q164" t="s">
        <v>58</v>
      </c>
      <c r="R164" t="s">
        <v>33</v>
      </c>
      <c r="S164" t="s">
        <v>34</v>
      </c>
      <c r="T164" t="s">
        <v>35</v>
      </c>
    </row>
    <row r="165" spans="1:20">
      <c r="A165" t="s">
        <v>58</v>
      </c>
      <c r="B165" t="s">
        <v>22</v>
      </c>
      <c r="C165" t="s">
        <v>90</v>
      </c>
      <c r="D165" t="s">
        <v>91</v>
      </c>
      <c r="E165" t="s">
        <v>25</v>
      </c>
      <c r="F165" s="1">
        <v>18629</v>
      </c>
      <c r="G165" t="s">
        <v>26</v>
      </c>
      <c r="H165">
        <v>201412</v>
      </c>
      <c r="I165" t="s">
        <v>27</v>
      </c>
      <c r="J165" t="s">
        <v>28</v>
      </c>
      <c r="K165" t="s">
        <v>44</v>
      </c>
      <c r="L165" t="s">
        <v>30</v>
      </c>
      <c r="M165" t="s">
        <v>31</v>
      </c>
      <c r="N165" t="s">
        <v>49</v>
      </c>
      <c r="O165">
        <v>31.1</v>
      </c>
      <c r="P165" t="s">
        <v>22</v>
      </c>
      <c r="Q165" t="s">
        <v>58</v>
      </c>
      <c r="R165" t="s">
        <v>33</v>
      </c>
      <c r="S165" t="s">
        <v>34</v>
      </c>
      <c r="T165" t="s">
        <v>35</v>
      </c>
    </row>
    <row r="166" spans="1:20">
      <c r="A166" t="s">
        <v>58</v>
      </c>
      <c r="B166" t="s">
        <v>22</v>
      </c>
      <c r="C166" t="s">
        <v>90</v>
      </c>
      <c r="D166" t="s">
        <v>91</v>
      </c>
      <c r="E166" t="s">
        <v>25</v>
      </c>
      <c r="F166" s="1">
        <v>18629</v>
      </c>
      <c r="G166" t="s">
        <v>26</v>
      </c>
      <c r="H166">
        <v>201412</v>
      </c>
      <c r="I166" t="s">
        <v>27</v>
      </c>
      <c r="J166" t="s">
        <v>28</v>
      </c>
      <c r="K166" t="s">
        <v>44</v>
      </c>
      <c r="L166" t="s">
        <v>30</v>
      </c>
      <c r="M166" t="s">
        <v>31</v>
      </c>
      <c r="N166" t="s">
        <v>32</v>
      </c>
      <c r="O166">
        <v>-39.880000000000003</v>
      </c>
      <c r="P166" t="s">
        <v>22</v>
      </c>
      <c r="Q166" t="s">
        <v>58</v>
      </c>
      <c r="R166" t="s">
        <v>33</v>
      </c>
      <c r="S166" t="s">
        <v>34</v>
      </c>
      <c r="T166" t="s">
        <v>35</v>
      </c>
    </row>
    <row r="167" spans="1:20">
      <c r="A167" t="s">
        <v>61</v>
      </c>
      <c r="B167" t="s">
        <v>22</v>
      </c>
      <c r="C167" t="s">
        <v>92</v>
      </c>
      <c r="D167" t="s">
        <v>93</v>
      </c>
      <c r="E167" t="s">
        <v>25</v>
      </c>
      <c r="F167" s="1">
        <v>34050</v>
      </c>
      <c r="G167" t="s">
        <v>26</v>
      </c>
      <c r="H167">
        <v>201412</v>
      </c>
      <c r="I167" t="s">
        <v>27</v>
      </c>
      <c r="J167" t="s">
        <v>53</v>
      </c>
      <c r="K167" t="s">
        <v>29</v>
      </c>
      <c r="L167" t="s">
        <v>54</v>
      </c>
      <c r="M167" t="s">
        <v>31</v>
      </c>
      <c r="N167" t="s">
        <v>32</v>
      </c>
      <c r="O167">
        <v>989.84</v>
      </c>
      <c r="P167" t="s">
        <v>22</v>
      </c>
      <c r="Q167" t="s">
        <v>61</v>
      </c>
      <c r="R167" t="s">
        <v>33</v>
      </c>
      <c r="S167" t="s">
        <v>34</v>
      </c>
      <c r="T167" t="s">
        <v>35</v>
      </c>
    </row>
    <row r="168" spans="1:20">
      <c r="A168" t="s">
        <v>61</v>
      </c>
      <c r="B168" t="s">
        <v>22</v>
      </c>
      <c r="C168" t="s">
        <v>92</v>
      </c>
      <c r="D168" t="s">
        <v>93</v>
      </c>
      <c r="E168" t="s">
        <v>25</v>
      </c>
      <c r="F168" s="1">
        <v>34050</v>
      </c>
      <c r="G168" t="s">
        <v>26</v>
      </c>
      <c r="H168">
        <v>201412</v>
      </c>
      <c r="I168" t="s">
        <v>27</v>
      </c>
      <c r="J168" t="s">
        <v>53</v>
      </c>
      <c r="K168" t="s">
        <v>36</v>
      </c>
      <c r="L168" t="s">
        <v>54</v>
      </c>
      <c r="M168" t="s">
        <v>31</v>
      </c>
      <c r="N168" t="s">
        <v>32</v>
      </c>
      <c r="O168">
        <v>691.24</v>
      </c>
      <c r="P168" t="s">
        <v>22</v>
      </c>
      <c r="Q168" t="s">
        <v>61</v>
      </c>
      <c r="R168" t="s">
        <v>33</v>
      </c>
      <c r="S168" t="s">
        <v>34</v>
      </c>
      <c r="T168" t="s">
        <v>35</v>
      </c>
    </row>
    <row r="169" spans="1:20">
      <c r="A169" t="s">
        <v>61</v>
      </c>
      <c r="B169" t="s">
        <v>22</v>
      </c>
      <c r="C169" t="s">
        <v>92</v>
      </c>
      <c r="D169" t="s">
        <v>93</v>
      </c>
      <c r="E169" t="s">
        <v>25</v>
      </c>
      <c r="F169" s="1">
        <v>34050</v>
      </c>
      <c r="G169" t="s">
        <v>26</v>
      </c>
      <c r="H169">
        <v>201412</v>
      </c>
      <c r="I169" t="s">
        <v>27</v>
      </c>
      <c r="J169" t="s">
        <v>53</v>
      </c>
      <c r="K169" t="s">
        <v>38</v>
      </c>
      <c r="L169" t="s">
        <v>54</v>
      </c>
      <c r="M169" t="s">
        <v>31</v>
      </c>
      <c r="N169" t="s">
        <v>32</v>
      </c>
      <c r="O169">
        <v>10848.36</v>
      </c>
      <c r="P169" t="s">
        <v>22</v>
      </c>
      <c r="Q169" t="s">
        <v>61</v>
      </c>
      <c r="R169" t="s">
        <v>33</v>
      </c>
      <c r="S169" t="s">
        <v>34</v>
      </c>
      <c r="T169" t="s">
        <v>35</v>
      </c>
    </row>
    <row r="170" spans="1:20">
      <c r="A170" t="s">
        <v>55</v>
      </c>
      <c r="B170" t="s">
        <v>22</v>
      </c>
      <c r="C170" t="s">
        <v>94</v>
      </c>
      <c r="D170" t="s">
        <v>95</v>
      </c>
      <c r="E170" t="s">
        <v>25</v>
      </c>
      <c r="F170" s="1">
        <v>34050</v>
      </c>
      <c r="G170" t="s">
        <v>26</v>
      </c>
      <c r="H170">
        <v>201412</v>
      </c>
      <c r="I170" t="s">
        <v>27</v>
      </c>
      <c r="J170" t="s">
        <v>53</v>
      </c>
      <c r="K170" t="s">
        <v>29</v>
      </c>
      <c r="L170" t="s">
        <v>54</v>
      </c>
      <c r="M170" t="s">
        <v>31</v>
      </c>
      <c r="N170" t="s">
        <v>32</v>
      </c>
      <c r="O170">
        <v>215.68</v>
      </c>
      <c r="P170" t="s">
        <v>22</v>
      </c>
      <c r="Q170" t="s">
        <v>55</v>
      </c>
      <c r="R170" t="s">
        <v>33</v>
      </c>
      <c r="S170" t="s">
        <v>34</v>
      </c>
      <c r="T170" t="s">
        <v>35</v>
      </c>
    </row>
    <row r="171" spans="1:20">
      <c r="A171" t="s">
        <v>55</v>
      </c>
      <c r="B171" t="s">
        <v>22</v>
      </c>
      <c r="C171" t="s">
        <v>94</v>
      </c>
      <c r="D171" t="s">
        <v>95</v>
      </c>
      <c r="E171" t="s">
        <v>25</v>
      </c>
      <c r="F171" s="1">
        <v>34050</v>
      </c>
      <c r="G171" t="s">
        <v>26</v>
      </c>
      <c r="H171">
        <v>201412</v>
      </c>
      <c r="I171" t="s">
        <v>27</v>
      </c>
      <c r="J171" t="s">
        <v>53</v>
      </c>
      <c r="K171" t="s">
        <v>36</v>
      </c>
      <c r="L171" t="s">
        <v>54</v>
      </c>
      <c r="M171" t="s">
        <v>31</v>
      </c>
      <c r="N171" t="s">
        <v>32</v>
      </c>
      <c r="O171">
        <v>73.89</v>
      </c>
      <c r="P171" t="s">
        <v>22</v>
      </c>
      <c r="Q171" t="s">
        <v>55</v>
      </c>
      <c r="R171" t="s">
        <v>33</v>
      </c>
      <c r="S171" t="s">
        <v>34</v>
      </c>
      <c r="T171" t="s">
        <v>35</v>
      </c>
    </row>
    <row r="172" spans="1:20">
      <c r="A172" t="s">
        <v>55</v>
      </c>
      <c r="B172" t="s">
        <v>22</v>
      </c>
      <c r="C172" t="s">
        <v>94</v>
      </c>
      <c r="D172" t="s">
        <v>95</v>
      </c>
      <c r="E172" t="s">
        <v>25</v>
      </c>
      <c r="F172" s="1">
        <v>34050</v>
      </c>
      <c r="G172" t="s">
        <v>26</v>
      </c>
      <c r="H172">
        <v>201412</v>
      </c>
      <c r="I172" t="s">
        <v>27</v>
      </c>
      <c r="J172" t="s">
        <v>53</v>
      </c>
      <c r="K172" t="s">
        <v>37</v>
      </c>
      <c r="L172" t="s">
        <v>54</v>
      </c>
      <c r="M172" t="s">
        <v>31</v>
      </c>
      <c r="N172" t="s">
        <v>32</v>
      </c>
      <c r="O172">
        <v>24.26</v>
      </c>
      <c r="P172" t="s">
        <v>22</v>
      </c>
      <c r="Q172" t="s">
        <v>55</v>
      </c>
      <c r="R172" t="s">
        <v>33</v>
      </c>
      <c r="S172" t="s">
        <v>34</v>
      </c>
      <c r="T172" t="s">
        <v>35</v>
      </c>
    </row>
    <row r="173" spans="1:20">
      <c r="A173" t="s">
        <v>55</v>
      </c>
      <c r="B173" t="s">
        <v>22</v>
      </c>
      <c r="C173" t="s">
        <v>94</v>
      </c>
      <c r="D173" t="s">
        <v>95</v>
      </c>
      <c r="E173" t="s">
        <v>25</v>
      </c>
      <c r="F173" s="1">
        <v>34050</v>
      </c>
      <c r="G173" t="s">
        <v>26</v>
      </c>
      <c r="H173">
        <v>201412</v>
      </c>
      <c r="I173" t="s">
        <v>27</v>
      </c>
      <c r="J173" t="s">
        <v>53</v>
      </c>
      <c r="K173" t="s">
        <v>38</v>
      </c>
      <c r="L173" t="s">
        <v>54</v>
      </c>
      <c r="M173" t="s">
        <v>31</v>
      </c>
      <c r="N173" t="s">
        <v>32</v>
      </c>
      <c r="O173">
        <v>166.68</v>
      </c>
      <c r="P173" t="s">
        <v>22</v>
      </c>
      <c r="Q173" t="s">
        <v>55</v>
      </c>
      <c r="R173" t="s">
        <v>33</v>
      </c>
      <c r="S173" t="s">
        <v>34</v>
      </c>
      <c r="T173" t="s">
        <v>35</v>
      </c>
    </row>
    <row r="174" spans="1:20">
      <c r="A174" t="s">
        <v>55</v>
      </c>
      <c r="B174" t="s">
        <v>22</v>
      </c>
      <c r="C174" t="s">
        <v>94</v>
      </c>
      <c r="D174" t="s">
        <v>95</v>
      </c>
      <c r="E174" t="s">
        <v>25</v>
      </c>
      <c r="F174" s="1">
        <v>34050</v>
      </c>
      <c r="G174" t="s">
        <v>26</v>
      </c>
      <c r="H174">
        <v>201412</v>
      </c>
      <c r="I174" t="s">
        <v>27</v>
      </c>
      <c r="J174" t="s">
        <v>53</v>
      </c>
      <c r="K174" t="s">
        <v>41</v>
      </c>
      <c r="L174" t="s">
        <v>54</v>
      </c>
      <c r="M174" t="s">
        <v>31</v>
      </c>
      <c r="N174" t="s">
        <v>32</v>
      </c>
      <c r="O174">
        <v>24.27</v>
      </c>
      <c r="P174" t="s">
        <v>22</v>
      </c>
      <c r="Q174" t="s">
        <v>55</v>
      </c>
      <c r="R174" t="s">
        <v>33</v>
      </c>
      <c r="S174" t="s">
        <v>34</v>
      </c>
      <c r="T174" t="s">
        <v>35</v>
      </c>
    </row>
    <row r="175" spans="1:20">
      <c r="A175" t="s">
        <v>96</v>
      </c>
      <c r="B175" t="s">
        <v>22</v>
      </c>
      <c r="C175" t="s">
        <v>97</v>
      </c>
      <c r="D175" t="s">
        <v>98</v>
      </c>
      <c r="E175" t="s">
        <v>25</v>
      </c>
      <c r="F175" s="1">
        <v>34050</v>
      </c>
      <c r="G175" t="s">
        <v>26</v>
      </c>
      <c r="H175">
        <v>201412</v>
      </c>
      <c r="I175" t="s">
        <v>27</v>
      </c>
      <c r="J175" t="s">
        <v>28</v>
      </c>
      <c r="K175" t="s">
        <v>29</v>
      </c>
      <c r="L175" t="s">
        <v>30</v>
      </c>
      <c r="M175" t="s">
        <v>31</v>
      </c>
      <c r="N175" t="s">
        <v>48</v>
      </c>
      <c r="O175">
        <v>81413.100000000006</v>
      </c>
      <c r="P175" t="s">
        <v>22</v>
      </c>
      <c r="Q175" t="s">
        <v>96</v>
      </c>
      <c r="R175" t="s">
        <v>33</v>
      </c>
      <c r="S175" t="s">
        <v>34</v>
      </c>
      <c r="T175" t="s">
        <v>35</v>
      </c>
    </row>
    <row r="176" spans="1:20">
      <c r="A176" t="s">
        <v>96</v>
      </c>
      <c r="B176" t="s">
        <v>22</v>
      </c>
      <c r="C176" t="s">
        <v>97</v>
      </c>
      <c r="D176" t="s">
        <v>98</v>
      </c>
      <c r="E176" t="s">
        <v>25</v>
      </c>
      <c r="F176" s="1">
        <v>34050</v>
      </c>
      <c r="G176" t="s">
        <v>26</v>
      </c>
      <c r="H176">
        <v>201412</v>
      </c>
      <c r="I176" t="s">
        <v>27</v>
      </c>
      <c r="J176" t="s">
        <v>28</v>
      </c>
      <c r="K176" t="s">
        <v>29</v>
      </c>
      <c r="L176" t="s">
        <v>30</v>
      </c>
      <c r="M176" t="s">
        <v>31</v>
      </c>
      <c r="N176" t="s">
        <v>49</v>
      </c>
      <c r="O176">
        <v>-32294.260000000002</v>
      </c>
      <c r="P176" t="s">
        <v>22</v>
      </c>
      <c r="Q176" t="s">
        <v>96</v>
      </c>
      <c r="R176" t="s">
        <v>33</v>
      </c>
      <c r="S176" t="s">
        <v>34</v>
      </c>
      <c r="T176" t="s">
        <v>35</v>
      </c>
    </row>
    <row r="177" spans="1:20">
      <c r="A177" t="s">
        <v>96</v>
      </c>
      <c r="B177" t="s">
        <v>22</v>
      </c>
      <c r="C177" t="s">
        <v>97</v>
      </c>
      <c r="D177" t="s">
        <v>98</v>
      </c>
      <c r="E177" t="s">
        <v>25</v>
      </c>
      <c r="F177" s="1">
        <v>34050</v>
      </c>
      <c r="G177" t="s">
        <v>26</v>
      </c>
      <c r="H177">
        <v>201412</v>
      </c>
      <c r="I177" t="s">
        <v>27</v>
      </c>
      <c r="J177" t="s">
        <v>28</v>
      </c>
      <c r="K177" t="s">
        <v>36</v>
      </c>
      <c r="L177" t="s">
        <v>30</v>
      </c>
      <c r="M177" t="s">
        <v>31</v>
      </c>
      <c r="N177" t="s">
        <v>48</v>
      </c>
      <c r="O177">
        <v>20777.93</v>
      </c>
      <c r="P177" t="s">
        <v>22</v>
      </c>
      <c r="Q177" t="s">
        <v>96</v>
      </c>
      <c r="R177" t="s">
        <v>33</v>
      </c>
      <c r="S177" t="s">
        <v>34</v>
      </c>
      <c r="T177" t="s">
        <v>35</v>
      </c>
    </row>
    <row r="178" spans="1:20">
      <c r="A178" t="s">
        <v>96</v>
      </c>
      <c r="B178" t="s">
        <v>22</v>
      </c>
      <c r="C178" t="s">
        <v>97</v>
      </c>
      <c r="D178" t="s">
        <v>98</v>
      </c>
      <c r="E178" t="s">
        <v>25</v>
      </c>
      <c r="F178" s="1">
        <v>34050</v>
      </c>
      <c r="G178" t="s">
        <v>26</v>
      </c>
      <c r="H178">
        <v>201412</v>
      </c>
      <c r="I178" t="s">
        <v>27</v>
      </c>
      <c r="J178" t="s">
        <v>28</v>
      </c>
      <c r="K178" t="s">
        <v>36</v>
      </c>
      <c r="L178" t="s">
        <v>30</v>
      </c>
      <c r="M178" t="s">
        <v>31</v>
      </c>
      <c r="N178" t="s">
        <v>49</v>
      </c>
      <c r="O178">
        <v>-49334.080000000002</v>
      </c>
      <c r="P178" t="s">
        <v>22</v>
      </c>
      <c r="Q178" t="s">
        <v>96</v>
      </c>
      <c r="R178" t="s">
        <v>33</v>
      </c>
      <c r="S178" t="s">
        <v>34</v>
      </c>
      <c r="T178" t="s">
        <v>35</v>
      </c>
    </row>
    <row r="179" spans="1:20">
      <c r="A179" t="s">
        <v>96</v>
      </c>
      <c r="B179" t="s">
        <v>22</v>
      </c>
      <c r="C179" t="s">
        <v>97</v>
      </c>
      <c r="D179" t="s">
        <v>98</v>
      </c>
      <c r="E179" t="s">
        <v>25</v>
      </c>
      <c r="F179" s="1">
        <v>34050</v>
      </c>
      <c r="G179" t="s">
        <v>26</v>
      </c>
      <c r="H179">
        <v>201412</v>
      </c>
      <c r="I179" t="s">
        <v>27</v>
      </c>
      <c r="J179" t="s">
        <v>28</v>
      </c>
      <c r="K179" t="s">
        <v>37</v>
      </c>
      <c r="L179" t="s">
        <v>30</v>
      </c>
      <c r="M179" t="s">
        <v>31</v>
      </c>
      <c r="N179" t="s">
        <v>48</v>
      </c>
      <c r="O179">
        <v>12776.89</v>
      </c>
      <c r="P179" t="s">
        <v>22</v>
      </c>
      <c r="Q179" t="s">
        <v>96</v>
      </c>
      <c r="R179" t="s">
        <v>33</v>
      </c>
      <c r="S179" t="s">
        <v>34</v>
      </c>
      <c r="T179" t="s">
        <v>35</v>
      </c>
    </row>
    <row r="180" spans="1:20">
      <c r="A180" t="s">
        <v>96</v>
      </c>
      <c r="B180" t="s">
        <v>22</v>
      </c>
      <c r="C180" t="s">
        <v>97</v>
      </c>
      <c r="D180" t="s">
        <v>98</v>
      </c>
      <c r="E180" t="s">
        <v>25</v>
      </c>
      <c r="F180" s="1">
        <v>34050</v>
      </c>
      <c r="G180" t="s">
        <v>26</v>
      </c>
      <c r="H180">
        <v>201412</v>
      </c>
      <c r="I180" t="s">
        <v>27</v>
      </c>
      <c r="J180" t="s">
        <v>28</v>
      </c>
      <c r="K180" t="s">
        <v>37</v>
      </c>
      <c r="L180" t="s">
        <v>30</v>
      </c>
      <c r="M180" t="s">
        <v>31</v>
      </c>
      <c r="N180" t="s">
        <v>49</v>
      </c>
      <c r="O180">
        <v>-27256.720000000001</v>
      </c>
      <c r="P180" t="s">
        <v>22</v>
      </c>
      <c r="Q180" t="s">
        <v>96</v>
      </c>
      <c r="R180" t="s">
        <v>33</v>
      </c>
      <c r="S180" t="s">
        <v>34</v>
      </c>
      <c r="T180" t="s">
        <v>35</v>
      </c>
    </row>
    <row r="181" spans="1:20">
      <c r="A181" t="s">
        <v>96</v>
      </c>
      <c r="B181" t="s">
        <v>22</v>
      </c>
      <c r="C181" t="s">
        <v>97</v>
      </c>
      <c r="D181" t="s">
        <v>98</v>
      </c>
      <c r="E181" t="s">
        <v>25</v>
      </c>
      <c r="F181" s="1">
        <v>34050</v>
      </c>
      <c r="G181" t="s">
        <v>26</v>
      </c>
      <c r="H181">
        <v>201412</v>
      </c>
      <c r="I181" t="s">
        <v>27</v>
      </c>
      <c r="J181" t="s">
        <v>28</v>
      </c>
      <c r="K181" t="s">
        <v>38</v>
      </c>
      <c r="L181" t="s">
        <v>30</v>
      </c>
      <c r="M181" t="s">
        <v>31</v>
      </c>
      <c r="N181" t="s">
        <v>48</v>
      </c>
      <c r="O181">
        <v>11394.74</v>
      </c>
      <c r="P181" t="s">
        <v>22</v>
      </c>
      <c r="Q181" t="s">
        <v>96</v>
      </c>
      <c r="R181" t="s">
        <v>33</v>
      </c>
      <c r="S181" t="s">
        <v>34</v>
      </c>
      <c r="T181" t="s">
        <v>35</v>
      </c>
    </row>
    <row r="182" spans="1:20">
      <c r="A182" t="s">
        <v>96</v>
      </c>
      <c r="B182" t="s">
        <v>22</v>
      </c>
      <c r="C182" t="s">
        <v>97</v>
      </c>
      <c r="D182" t="s">
        <v>98</v>
      </c>
      <c r="E182" t="s">
        <v>25</v>
      </c>
      <c r="F182" s="1">
        <v>34050</v>
      </c>
      <c r="G182" t="s">
        <v>26</v>
      </c>
      <c r="H182">
        <v>201412</v>
      </c>
      <c r="I182" t="s">
        <v>27</v>
      </c>
      <c r="J182" t="s">
        <v>28</v>
      </c>
      <c r="K182" t="s">
        <v>38</v>
      </c>
      <c r="L182" t="s">
        <v>30</v>
      </c>
      <c r="M182" t="s">
        <v>31</v>
      </c>
      <c r="N182" t="s">
        <v>49</v>
      </c>
      <c r="O182">
        <v>-16059.79</v>
      </c>
      <c r="P182" t="s">
        <v>22</v>
      </c>
      <c r="Q182" t="s">
        <v>96</v>
      </c>
      <c r="R182" t="s">
        <v>33</v>
      </c>
      <c r="S182" t="s">
        <v>34</v>
      </c>
      <c r="T182" t="s">
        <v>35</v>
      </c>
    </row>
    <row r="183" spans="1:20">
      <c r="A183" t="s">
        <v>96</v>
      </c>
      <c r="B183" t="s">
        <v>22</v>
      </c>
      <c r="C183" t="s">
        <v>97</v>
      </c>
      <c r="D183" t="s">
        <v>98</v>
      </c>
      <c r="E183" t="s">
        <v>25</v>
      </c>
      <c r="F183" s="1">
        <v>34050</v>
      </c>
      <c r="G183" t="s">
        <v>26</v>
      </c>
      <c r="H183">
        <v>201412</v>
      </c>
      <c r="I183" t="s">
        <v>27</v>
      </c>
      <c r="J183" t="s">
        <v>28</v>
      </c>
      <c r="K183" t="s">
        <v>38</v>
      </c>
      <c r="L183" t="s">
        <v>30</v>
      </c>
      <c r="M183" t="s">
        <v>31</v>
      </c>
      <c r="N183" t="s">
        <v>32</v>
      </c>
      <c r="O183">
        <v>2658.56</v>
      </c>
      <c r="P183" t="s">
        <v>22</v>
      </c>
      <c r="Q183" t="s">
        <v>96</v>
      </c>
      <c r="R183" t="s">
        <v>33</v>
      </c>
      <c r="S183" t="s">
        <v>34</v>
      </c>
      <c r="T183" t="s">
        <v>35</v>
      </c>
    </row>
    <row r="184" spans="1:20">
      <c r="A184" t="s">
        <v>96</v>
      </c>
      <c r="B184" t="s">
        <v>22</v>
      </c>
      <c r="C184" t="s">
        <v>97</v>
      </c>
      <c r="D184" t="s">
        <v>98</v>
      </c>
      <c r="E184" t="s">
        <v>25</v>
      </c>
      <c r="F184" s="1">
        <v>34050</v>
      </c>
      <c r="G184" t="s">
        <v>26</v>
      </c>
      <c r="H184">
        <v>201412</v>
      </c>
      <c r="I184" t="s">
        <v>27</v>
      </c>
      <c r="J184" t="s">
        <v>28</v>
      </c>
      <c r="K184" t="s">
        <v>39</v>
      </c>
      <c r="L184" t="s">
        <v>30</v>
      </c>
      <c r="M184" t="s">
        <v>31</v>
      </c>
      <c r="N184" t="s">
        <v>48</v>
      </c>
      <c r="O184">
        <v>11166.710000000001</v>
      </c>
      <c r="P184" t="s">
        <v>22</v>
      </c>
      <c r="Q184" t="s">
        <v>96</v>
      </c>
      <c r="R184" t="s">
        <v>33</v>
      </c>
      <c r="S184" t="s">
        <v>34</v>
      </c>
      <c r="T184" t="s">
        <v>35</v>
      </c>
    </row>
    <row r="185" spans="1:20">
      <c r="A185" t="s">
        <v>96</v>
      </c>
      <c r="B185" t="s">
        <v>22</v>
      </c>
      <c r="C185" t="s">
        <v>97</v>
      </c>
      <c r="D185" t="s">
        <v>98</v>
      </c>
      <c r="E185" t="s">
        <v>25</v>
      </c>
      <c r="F185" s="1">
        <v>34050</v>
      </c>
      <c r="G185" t="s">
        <v>26</v>
      </c>
      <c r="H185">
        <v>201412</v>
      </c>
      <c r="I185" t="s">
        <v>27</v>
      </c>
      <c r="J185" t="s">
        <v>28</v>
      </c>
      <c r="K185" t="s">
        <v>40</v>
      </c>
      <c r="L185" t="s">
        <v>30</v>
      </c>
      <c r="M185" t="s">
        <v>31</v>
      </c>
      <c r="N185" t="s">
        <v>48</v>
      </c>
      <c r="O185">
        <v>351.73</v>
      </c>
      <c r="P185" t="s">
        <v>22</v>
      </c>
      <c r="Q185" t="s">
        <v>96</v>
      </c>
      <c r="R185" t="s">
        <v>33</v>
      </c>
      <c r="S185" t="s">
        <v>34</v>
      </c>
      <c r="T185" t="s">
        <v>35</v>
      </c>
    </row>
    <row r="186" spans="1:20">
      <c r="A186" t="s">
        <v>96</v>
      </c>
      <c r="B186" t="s">
        <v>22</v>
      </c>
      <c r="C186" t="s">
        <v>97</v>
      </c>
      <c r="D186" t="s">
        <v>98</v>
      </c>
      <c r="E186" t="s">
        <v>25</v>
      </c>
      <c r="F186" s="1">
        <v>34050</v>
      </c>
      <c r="G186" t="s">
        <v>26</v>
      </c>
      <c r="H186">
        <v>201412</v>
      </c>
      <c r="I186" t="s">
        <v>27</v>
      </c>
      <c r="J186" t="s">
        <v>28</v>
      </c>
      <c r="K186" t="s">
        <v>40</v>
      </c>
      <c r="L186" t="s">
        <v>30</v>
      </c>
      <c r="M186" t="s">
        <v>31</v>
      </c>
      <c r="N186" t="s">
        <v>49</v>
      </c>
      <c r="O186">
        <v>-8657.44</v>
      </c>
      <c r="P186" t="s">
        <v>22</v>
      </c>
      <c r="Q186" t="s">
        <v>96</v>
      </c>
      <c r="R186" t="s">
        <v>33</v>
      </c>
      <c r="S186" t="s">
        <v>34</v>
      </c>
      <c r="T186" t="s">
        <v>35</v>
      </c>
    </row>
    <row r="187" spans="1:20">
      <c r="A187" t="s">
        <v>96</v>
      </c>
      <c r="B187" t="s">
        <v>22</v>
      </c>
      <c r="C187" t="s">
        <v>97</v>
      </c>
      <c r="D187" t="s">
        <v>98</v>
      </c>
      <c r="E187" t="s">
        <v>25</v>
      </c>
      <c r="F187" s="1">
        <v>34050</v>
      </c>
      <c r="G187" t="s">
        <v>26</v>
      </c>
      <c r="H187">
        <v>201412</v>
      </c>
      <c r="I187" t="s">
        <v>27</v>
      </c>
      <c r="J187" t="s">
        <v>28</v>
      </c>
      <c r="K187" t="s">
        <v>41</v>
      </c>
      <c r="L187" t="s">
        <v>30</v>
      </c>
      <c r="M187" t="s">
        <v>31</v>
      </c>
      <c r="N187" t="s">
        <v>48</v>
      </c>
      <c r="O187">
        <v>15688.630000000001</v>
      </c>
      <c r="P187" t="s">
        <v>22</v>
      </c>
      <c r="Q187" t="s">
        <v>96</v>
      </c>
      <c r="R187" t="s">
        <v>33</v>
      </c>
      <c r="S187" t="s">
        <v>34</v>
      </c>
      <c r="T187" t="s">
        <v>35</v>
      </c>
    </row>
    <row r="188" spans="1:20">
      <c r="A188" t="s">
        <v>96</v>
      </c>
      <c r="B188" t="s">
        <v>22</v>
      </c>
      <c r="C188" t="s">
        <v>97</v>
      </c>
      <c r="D188" t="s">
        <v>98</v>
      </c>
      <c r="E188" t="s">
        <v>25</v>
      </c>
      <c r="F188" s="1">
        <v>34050</v>
      </c>
      <c r="G188" t="s">
        <v>26</v>
      </c>
      <c r="H188">
        <v>201412</v>
      </c>
      <c r="I188" t="s">
        <v>27</v>
      </c>
      <c r="J188" t="s">
        <v>28</v>
      </c>
      <c r="K188" t="s">
        <v>41</v>
      </c>
      <c r="L188" t="s">
        <v>30</v>
      </c>
      <c r="M188" t="s">
        <v>31</v>
      </c>
      <c r="N188" t="s">
        <v>49</v>
      </c>
      <c r="O188">
        <v>-19205.650000000001</v>
      </c>
      <c r="P188" t="s">
        <v>22</v>
      </c>
      <c r="Q188" t="s">
        <v>96</v>
      </c>
      <c r="R188" t="s">
        <v>33</v>
      </c>
      <c r="S188" t="s">
        <v>34</v>
      </c>
      <c r="T188" t="s">
        <v>35</v>
      </c>
    </row>
    <row r="189" spans="1:20">
      <c r="A189" t="s">
        <v>96</v>
      </c>
      <c r="B189" t="s">
        <v>22</v>
      </c>
      <c r="C189" t="s">
        <v>97</v>
      </c>
      <c r="D189" t="s">
        <v>98</v>
      </c>
      <c r="E189" t="s">
        <v>25</v>
      </c>
      <c r="F189" s="1">
        <v>34050</v>
      </c>
      <c r="G189" t="s">
        <v>26</v>
      </c>
      <c r="H189">
        <v>201412</v>
      </c>
      <c r="I189" t="s">
        <v>27</v>
      </c>
      <c r="J189" t="s">
        <v>28</v>
      </c>
      <c r="K189" t="s">
        <v>43</v>
      </c>
      <c r="L189" t="s">
        <v>30</v>
      </c>
      <c r="M189" t="s">
        <v>31</v>
      </c>
      <c r="N189" t="s">
        <v>49</v>
      </c>
      <c r="O189">
        <v>-0.01</v>
      </c>
      <c r="P189" t="s">
        <v>22</v>
      </c>
      <c r="Q189" t="s">
        <v>96</v>
      </c>
      <c r="R189" t="s">
        <v>33</v>
      </c>
      <c r="S189" t="s">
        <v>34</v>
      </c>
      <c r="T189" t="s">
        <v>35</v>
      </c>
    </row>
    <row r="190" spans="1:20">
      <c r="A190" t="s">
        <v>96</v>
      </c>
      <c r="B190" t="s">
        <v>22</v>
      </c>
      <c r="C190" t="s">
        <v>97</v>
      </c>
      <c r="D190" t="s">
        <v>98</v>
      </c>
      <c r="E190" t="s">
        <v>25</v>
      </c>
      <c r="F190" s="1">
        <v>34050</v>
      </c>
      <c r="G190" t="s">
        <v>26</v>
      </c>
      <c r="H190">
        <v>201412</v>
      </c>
      <c r="I190" t="s">
        <v>27</v>
      </c>
      <c r="J190" t="s">
        <v>28</v>
      </c>
      <c r="K190" t="s">
        <v>44</v>
      </c>
      <c r="L190" t="s">
        <v>30</v>
      </c>
      <c r="M190" t="s">
        <v>31</v>
      </c>
      <c r="N190" t="s">
        <v>48</v>
      </c>
      <c r="O190">
        <v>921.55000000000007</v>
      </c>
      <c r="P190" t="s">
        <v>22</v>
      </c>
      <c r="Q190" t="s">
        <v>96</v>
      </c>
      <c r="R190" t="s">
        <v>33</v>
      </c>
      <c r="S190" t="s">
        <v>34</v>
      </c>
      <c r="T190" t="s">
        <v>35</v>
      </c>
    </row>
    <row r="191" spans="1:20">
      <c r="A191" t="s">
        <v>96</v>
      </c>
      <c r="B191" t="s">
        <v>22</v>
      </c>
      <c r="C191" t="s">
        <v>97</v>
      </c>
      <c r="D191" t="s">
        <v>98</v>
      </c>
      <c r="E191" t="s">
        <v>25</v>
      </c>
      <c r="F191" s="1">
        <v>34050</v>
      </c>
      <c r="G191" t="s">
        <v>26</v>
      </c>
      <c r="H191">
        <v>201412</v>
      </c>
      <c r="I191" t="s">
        <v>27</v>
      </c>
      <c r="J191" t="s">
        <v>28</v>
      </c>
      <c r="K191" t="s">
        <v>44</v>
      </c>
      <c r="L191" t="s">
        <v>30</v>
      </c>
      <c r="M191" t="s">
        <v>31</v>
      </c>
      <c r="N191" t="s">
        <v>49</v>
      </c>
      <c r="O191">
        <v>-1683.33</v>
      </c>
      <c r="P191" t="s">
        <v>22</v>
      </c>
      <c r="Q191" t="s">
        <v>96</v>
      </c>
      <c r="R191" t="s">
        <v>33</v>
      </c>
      <c r="S191" t="s">
        <v>34</v>
      </c>
      <c r="T191" t="s">
        <v>35</v>
      </c>
    </row>
    <row r="192" spans="1:20">
      <c r="A192" t="s">
        <v>61</v>
      </c>
      <c r="B192" t="s">
        <v>22</v>
      </c>
      <c r="C192" t="s">
        <v>99</v>
      </c>
      <c r="D192" t="s">
        <v>100</v>
      </c>
      <c r="E192" t="s">
        <v>25</v>
      </c>
      <c r="F192" s="1">
        <v>34050</v>
      </c>
      <c r="G192" t="s">
        <v>26</v>
      </c>
      <c r="H192">
        <v>201412</v>
      </c>
      <c r="I192" t="s">
        <v>27</v>
      </c>
      <c r="J192" t="s">
        <v>28</v>
      </c>
      <c r="K192" t="s">
        <v>29</v>
      </c>
      <c r="L192" t="s">
        <v>30</v>
      </c>
      <c r="M192" t="s">
        <v>31</v>
      </c>
      <c r="N192" t="s">
        <v>48</v>
      </c>
      <c r="O192">
        <v>15641.26</v>
      </c>
      <c r="P192" t="s">
        <v>22</v>
      </c>
      <c r="Q192" t="s">
        <v>61</v>
      </c>
      <c r="R192" t="s">
        <v>33</v>
      </c>
      <c r="S192" t="s">
        <v>34</v>
      </c>
      <c r="T192" t="s">
        <v>35</v>
      </c>
    </row>
    <row r="193" spans="1:20">
      <c r="A193" t="s">
        <v>61</v>
      </c>
      <c r="B193" t="s">
        <v>22</v>
      </c>
      <c r="C193" t="s">
        <v>99</v>
      </c>
      <c r="D193" t="s">
        <v>100</v>
      </c>
      <c r="E193" t="s">
        <v>25</v>
      </c>
      <c r="F193" s="1">
        <v>34050</v>
      </c>
      <c r="G193" t="s">
        <v>26</v>
      </c>
      <c r="H193">
        <v>201412</v>
      </c>
      <c r="I193" t="s">
        <v>27</v>
      </c>
      <c r="J193" t="s">
        <v>28</v>
      </c>
      <c r="K193" t="s">
        <v>29</v>
      </c>
      <c r="L193" t="s">
        <v>30</v>
      </c>
      <c r="M193" t="s">
        <v>31</v>
      </c>
      <c r="N193" t="s">
        <v>49</v>
      </c>
      <c r="O193">
        <v>-2746.21</v>
      </c>
      <c r="P193" t="s">
        <v>22</v>
      </c>
      <c r="Q193" t="s">
        <v>61</v>
      </c>
      <c r="R193" t="s">
        <v>33</v>
      </c>
      <c r="S193" t="s">
        <v>34</v>
      </c>
      <c r="T193" t="s">
        <v>35</v>
      </c>
    </row>
    <row r="194" spans="1:20">
      <c r="A194" t="s">
        <v>61</v>
      </c>
      <c r="B194" t="s">
        <v>22</v>
      </c>
      <c r="C194" t="s">
        <v>99</v>
      </c>
      <c r="D194" t="s">
        <v>100</v>
      </c>
      <c r="E194" t="s">
        <v>25</v>
      </c>
      <c r="F194" s="1">
        <v>34050</v>
      </c>
      <c r="G194" t="s">
        <v>26</v>
      </c>
      <c r="H194">
        <v>201412</v>
      </c>
      <c r="I194" t="s">
        <v>27</v>
      </c>
      <c r="J194" t="s">
        <v>28</v>
      </c>
      <c r="K194" t="s">
        <v>29</v>
      </c>
      <c r="L194" t="s">
        <v>30</v>
      </c>
      <c r="M194" t="s">
        <v>31</v>
      </c>
      <c r="N194" t="s">
        <v>32</v>
      </c>
      <c r="O194">
        <v>618.28</v>
      </c>
      <c r="P194" t="s">
        <v>22</v>
      </c>
      <c r="Q194" t="s">
        <v>61</v>
      </c>
      <c r="R194" t="s">
        <v>33</v>
      </c>
      <c r="S194" t="s">
        <v>34</v>
      </c>
      <c r="T194" t="s">
        <v>35</v>
      </c>
    </row>
    <row r="195" spans="1:20">
      <c r="A195" t="s">
        <v>61</v>
      </c>
      <c r="B195" t="s">
        <v>22</v>
      </c>
      <c r="C195" t="s">
        <v>99</v>
      </c>
      <c r="D195" t="s">
        <v>100</v>
      </c>
      <c r="E195" t="s">
        <v>25</v>
      </c>
      <c r="F195" s="1">
        <v>34050</v>
      </c>
      <c r="G195" t="s">
        <v>26</v>
      </c>
      <c r="H195">
        <v>201412</v>
      </c>
      <c r="I195" t="s">
        <v>27</v>
      </c>
      <c r="J195" t="s">
        <v>28</v>
      </c>
      <c r="K195" t="s">
        <v>36</v>
      </c>
      <c r="L195" t="s">
        <v>30</v>
      </c>
      <c r="M195" t="s">
        <v>31</v>
      </c>
      <c r="N195" t="s">
        <v>48</v>
      </c>
      <c r="O195">
        <v>4203.1099999999997</v>
      </c>
      <c r="P195" t="s">
        <v>22</v>
      </c>
      <c r="Q195" t="s">
        <v>61</v>
      </c>
      <c r="R195" t="s">
        <v>33</v>
      </c>
      <c r="S195" t="s">
        <v>34</v>
      </c>
      <c r="T195" t="s">
        <v>35</v>
      </c>
    </row>
    <row r="196" spans="1:20">
      <c r="A196" t="s">
        <v>61</v>
      </c>
      <c r="B196" t="s">
        <v>22</v>
      </c>
      <c r="C196" t="s">
        <v>99</v>
      </c>
      <c r="D196" t="s">
        <v>100</v>
      </c>
      <c r="E196" t="s">
        <v>25</v>
      </c>
      <c r="F196" s="1">
        <v>34050</v>
      </c>
      <c r="G196" t="s">
        <v>26</v>
      </c>
      <c r="H196">
        <v>201412</v>
      </c>
      <c r="I196" t="s">
        <v>27</v>
      </c>
      <c r="J196" t="s">
        <v>28</v>
      </c>
      <c r="K196" t="s">
        <v>36</v>
      </c>
      <c r="L196" t="s">
        <v>30</v>
      </c>
      <c r="M196" t="s">
        <v>31</v>
      </c>
      <c r="N196" t="s">
        <v>49</v>
      </c>
      <c r="O196">
        <v>-3616.55</v>
      </c>
      <c r="P196" t="s">
        <v>22</v>
      </c>
      <c r="Q196" t="s">
        <v>61</v>
      </c>
      <c r="R196" t="s">
        <v>33</v>
      </c>
      <c r="S196" t="s">
        <v>34</v>
      </c>
      <c r="T196" t="s">
        <v>35</v>
      </c>
    </row>
    <row r="197" spans="1:20">
      <c r="A197" t="s">
        <v>61</v>
      </c>
      <c r="B197" t="s">
        <v>22</v>
      </c>
      <c r="C197" t="s">
        <v>99</v>
      </c>
      <c r="D197" t="s">
        <v>100</v>
      </c>
      <c r="E197" t="s">
        <v>25</v>
      </c>
      <c r="F197" s="1">
        <v>34050</v>
      </c>
      <c r="G197" t="s">
        <v>26</v>
      </c>
      <c r="H197">
        <v>201412</v>
      </c>
      <c r="I197" t="s">
        <v>27</v>
      </c>
      <c r="J197" t="s">
        <v>28</v>
      </c>
      <c r="K197" t="s">
        <v>36</v>
      </c>
      <c r="L197" t="s">
        <v>30</v>
      </c>
      <c r="M197" t="s">
        <v>31</v>
      </c>
      <c r="N197" t="s">
        <v>32</v>
      </c>
      <c r="O197">
        <v>77.16</v>
      </c>
      <c r="P197" t="s">
        <v>22</v>
      </c>
      <c r="Q197" t="s">
        <v>61</v>
      </c>
      <c r="R197" t="s">
        <v>33</v>
      </c>
      <c r="S197" t="s">
        <v>34</v>
      </c>
      <c r="T197" t="s">
        <v>35</v>
      </c>
    </row>
    <row r="198" spans="1:20">
      <c r="A198" t="s">
        <v>61</v>
      </c>
      <c r="B198" t="s">
        <v>22</v>
      </c>
      <c r="C198" t="s">
        <v>99</v>
      </c>
      <c r="D198" t="s">
        <v>100</v>
      </c>
      <c r="E198" t="s">
        <v>25</v>
      </c>
      <c r="F198" s="1">
        <v>34050</v>
      </c>
      <c r="G198" t="s">
        <v>26</v>
      </c>
      <c r="H198">
        <v>201412</v>
      </c>
      <c r="I198" t="s">
        <v>27</v>
      </c>
      <c r="J198" t="s">
        <v>28</v>
      </c>
      <c r="K198" t="s">
        <v>37</v>
      </c>
      <c r="L198" t="s">
        <v>30</v>
      </c>
      <c r="M198" t="s">
        <v>31</v>
      </c>
      <c r="N198" t="s">
        <v>48</v>
      </c>
      <c r="O198">
        <v>24827.07</v>
      </c>
      <c r="P198" t="s">
        <v>22</v>
      </c>
      <c r="Q198" t="s">
        <v>61</v>
      </c>
      <c r="R198" t="s">
        <v>33</v>
      </c>
      <c r="S198" t="s">
        <v>34</v>
      </c>
      <c r="T198" t="s">
        <v>35</v>
      </c>
    </row>
    <row r="199" spans="1:20">
      <c r="A199" t="s">
        <v>61</v>
      </c>
      <c r="B199" t="s">
        <v>22</v>
      </c>
      <c r="C199" t="s">
        <v>99</v>
      </c>
      <c r="D199" t="s">
        <v>100</v>
      </c>
      <c r="E199" t="s">
        <v>25</v>
      </c>
      <c r="F199" s="1">
        <v>34050</v>
      </c>
      <c r="G199" t="s">
        <v>26</v>
      </c>
      <c r="H199">
        <v>201412</v>
      </c>
      <c r="I199" t="s">
        <v>27</v>
      </c>
      <c r="J199" t="s">
        <v>28</v>
      </c>
      <c r="K199" t="s">
        <v>37</v>
      </c>
      <c r="L199" t="s">
        <v>30</v>
      </c>
      <c r="M199" t="s">
        <v>31</v>
      </c>
      <c r="N199" t="s">
        <v>49</v>
      </c>
      <c r="O199">
        <v>-11100.36</v>
      </c>
      <c r="P199" t="s">
        <v>22</v>
      </c>
      <c r="Q199" t="s">
        <v>61</v>
      </c>
      <c r="R199" t="s">
        <v>33</v>
      </c>
      <c r="S199" t="s">
        <v>34</v>
      </c>
      <c r="T199" t="s">
        <v>35</v>
      </c>
    </row>
    <row r="200" spans="1:20">
      <c r="A200" t="s">
        <v>61</v>
      </c>
      <c r="B200" t="s">
        <v>22</v>
      </c>
      <c r="C200" t="s">
        <v>99</v>
      </c>
      <c r="D200" t="s">
        <v>100</v>
      </c>
      <c r="E200" t="s">
        <v>25</v>
      </c>
      <c r="F200" s="1">
        <v>34050</v>
      </c>
      <c r="G200" t="s">
        <v>26</v>
      </c>
      <c r="H200">
        <v>201412</v>
      </c>
      <c r="I200" t="s">
        <v>27</v>
      </c>
      <c r="J200" t="s">
        <v>28</v>
      </c>
      <c r="K200" t="s">
        <v>38</v>
      </c>
      <c r="L200" t="s">
        <v>30</v>
      </c>
      <c r="M200" t="s">
        <v>31</v>
      </c>
      <c r="N200" t="s">
        <v>48</v>
      </c>
      <c r="O200">
        <v>119135.90000000001</v>
      </c>
      <c r="P200" t="s">
        <v>22</v>
      </c>
      <c r="Q200" t="s">
        <v>61</v>
      </c>
      <c r="R200" t="s">
        <v>33</v>
      </c>
      <c r="S200" t="s">
        <v>34</v>
      </c>
      <c r="T200" t="s">
        <v>35</v>
      </c>
    </row>
    <row r="201" spans="1:20">
      <c r="A201" t="s">
        <v>61</v>
      </c>
      <c r="B201" t="s">
        <v>22</v>
      </c>
      <c r="C201" t="s">
        <v>99</v>
      </c>
      <c r="D201" t="s">
        <v>100</v>
      </c>
      <c r="E201" t="s">
        <v>25</v>
      </c>
      <c r="F201" s="1">
        <v>34050</v>
      </c>
      <c r="G201" t="s">
        <v>26</v>
      </c>
      <c r="H201">
        <v>201412</v>
      </c>
      <c r="I201" t="s">
        <v>27</v>
      </c>
      <c r="J201" t="s">
        <v>28</v>
      </c>
      <c r="K201" t="s">
        <v>38</v>
      </c>
      <c r="L201" t="s">
        <v>30</v>
      </c>
      <c r="M201" t="s">
        <v>31</v>
      </c>
      <c r="N201" t="s">
        <v>49</v>
      </c>
      <c r="O201">
        <v>-112969.85</v>
      </c>
      <c r="P201" t="s">
        <v>22</v>
      </c>
      <c r="Q201" t="s">
        <v>61</v>
      </c>
      <c r="R201" t="s">
        <v>33</v>
      </c>
      <c r="S201" t="s">
        <v>34</v>
      </c>
      <c r="T201" t="s">
        <v>35</v>
      </c>
    </row>
    <row r="202" spans="1:20">
      <c r="A202" t="s">
        <v>61</v>
      </c>
      <c r="B202" t="s">
        <v>22</v>
      </c>
      <c r="C202" t="s">
        <v>99</v>
      </c>
      <c r="D202" t="s">
        <v>100</v>
      </c>
      <c r="E202" t="s">
        <v>25</v>
      </c>
      <c r="F202" s="1">
        <v>34050</v>
      </c>
      <c r="G202" t="s">
        <v>26</v>
      </c>
      <c r="H202">
        <v>201412</v>
      </c>
      <c r="I202" t="s">
        <v>27</v>
      </c>
      <c r="J202" t="s">
        <v>28</v>
      </c>
      <c r="K202" t="s">
        <v>38</v>
      </c>
      <c r="L202" t="s">
        <v>30</v>
      </c>
      <c r="M202" t="s">
        <v>31</v>
      </c>
      <c r="N202" t="s">
        <v>32</v>
      </c>
      <c r="O202">
        <v>884.55000000000007</v>
      </c>
      <c r="P202" t="s">
        <v>22</v>
      </c>
      <c r="Q202" t="s">
        <v>61</v>
      </c>
      <c r="R202" t="s">
        <v>33</v>
      </c>
      <c r="S202" t="s">
        <v>34</v>
      </c>
      <c r="T202" t="s">
        <v>35</v>
      </c>
    </row>
    <row r="203" spans="1:20">
      <c r="A203" t="s">
        <v>61</v>
      </c>
      <c r="B203" t="s">
        <v>22</v>
      </c>
      <c r="C203" t="s">
        <v>99</v>
      </c>
      <c r="D203" t="s">
        <v>100</v>
      </c>
      <c r="E203" t="s">
        <v>25</v>
      </c>
      <c r="F203" s="1">
        <v>34050</v>
      </c>
      <c r="G203" t="s">
        <v>26</v>
      </c>
      <c r="H203">
        <v>201412</v>
      </c>
      <c r="I203" t="s">
        <v>27</v>
      </c>
      <c r="J203" t="s">
        <v>28</v>
      </c>
      <c r="K203" t="s">
        <v>39</v>
      </c>
      <c r="L203" t="s">
        <v>30</v>
      </c>
      <c r="M203" t="s">
        <v>31</v>
      </c>
      <c r="N203" t="s">
        <v>48</v>
      </c>
      <c r="O203">
        <v>5615.26</v>
      </c>
      <c r="P203" t="s">
        <v>22</v>
      </c>
      <c r="Q203" t="s">
        <v>61</v>
      </c>
      <c r="R203" t="s">
        <v>33</v>
      </c>
      <c r="S203" t="s">
        <v>34</v>
      </c>
      <c r="T203" t="s">
        <v>35</v>
      </c>
    </row>
    <row r="204" spans="1:20">
      <c r="A204" t="s">
        <v>61</v>
      </c>
      <c r="B204" t="s">
        <v>22</v>
      </c>
      <c r="C204" t="s">
        <v>99</v>
      </c>
      <c r="D204" t="s">
        <v>100</v>
      </c>
      <c r="E204" t="s">
        <v>25</v>
      </c>
      <c r="F204" s="1">
        <v>34050</v>
      </c>
      <c r="G204" t="s">
        <v>26</v>
      </c>
      <c r="H204">
        <v>201412</v>
      </c>
      <c r="I204" t="s">
        <v>27</v>
      </c>
      <c r="J204" t="s">
        <v>28</v>
      </c>
      <c r="K204" t="s">
        <v>39</v>
      </c>
      <c r="L204" t="s">
        <v>30</v>
      </c>
      <c r="M204" t="s">
        <v>31</v>
      </c>
      <c r="N204" t="s">
        <v>49</v>
      </c>
      <c r="O204">
        <v>-2579.63</v>
      </c>
      <c r="P204" t="s">
        <v>22</v>
      </c>
      <c r="Q204" t="s">
        <v>61</v>
      </c>
      <c r="R204" t="s">
        <v>33</v>
      </c>
      <c r="S204" t="s">
        <v>34</v>
      </c>
      <c r="T204" t="s">
        <v>35</v>
      </c>
    </row>
    <row r="205" spans="1:20">
      <c r="A205" t="s">
        <v>61</v>
      </c>
      <c r="B205" t="s">
        <v>22</v>
      </c>
      <c r="C205" t="s">
        <v>99</v>
      </c>
      <c r="D205" t="s">
        <v>100</v>
      </c>
      <c r="E205" t="s">
        <v>25</v>
      </c>
      <c r="F205" s="1">
        <v>34050</v>
      </c>
      <c r="G205" t="s">
        <v>26</v>
      </c>
      <c r="H205">
        <v>201412</v>
      </c>
      <c r="I205" t="s">
        <v>27</v>
      </c>
      <c r="J205" t="s">
        <v>28</v>
      </c>
      <c r="K205" t="s">
        <v>40</v>
      </c>
      <c r="L205" t="s">
        <v>30</v>
      </c>
      <c r="M205" t="s">
        <v>31</v>
      </c>
      <c r="N205" t="s">
        <v>49</v>
      </c>
      <c r="O205">
        <v>-6816.6</v>
      </c>
      <c r="P205" t="s">
        <v>22</v>
      </c>
      <c r="Q205" t="s">
        <v>61</v>
      </c>
      <c r="R205" t="s">
        <v>33</v>
      </c>
      <c r="S205" t="s">
        <v>34</v>
      </c>
      <c r="T205" t="s">
        <v>35</v>
      </c>
    </row>
    <row r="206" spans="1:20">
      <c r="A206" t="s">
        <v>61</v>
      </c>
      <c r="B206" t="s">
        <v>22</v>
      </c>
      <c r="C206" t="s">
        <v>99</v>
      </c>
      <c r="D206" t="s">
        <v>100</v>
      </c>
      <c r="E206" t="s">
        <v>25</v>
      </c>
      <c r="F206" s="1">
        <v>34050</v>
      </c>
      <c r="G206" t="s">
        <v>26</v>
      </c>
      <c r="H206">
        <v>201412</v>
      </c>
      <c r="I206" t="s">
        <v>27</v>
      </c>
      <c r="J206" t="s">
        <v>28</v>
      </c>
      <c r="K206" t="s">
        <v>41</v>
      </c>
      <c r="L206" t="s">
        <v>30</v>
      </c>
      <c r="M206" t="s">
        <v>31</v>
      </c>
      <c r="N206" t="s">
        <v>48</v>
      </c>
      <c r="O206">
        <v>21203.170000000002</v>
      </c>
      <c r="P206" t="s">
        <v>22</v>
      </c>
      <c r="Q206" t="s">
        <v>61</v>
      </c>
      <c r="R206" t="s">
        <v>33</v>
      </c>
      <c r="S206" t="s">
        <v>34</v>
      </c>
      <c r="T206" t="s">
        <v>35</v>
      </c>
    </row>
    <row r="207" spans="1:20">
      <c r="A207" t="s">
        <v>61</v>
      </c>
      <c r="B207" t="s">
        <v>22</v>
      </c>
      <c r="C207" t="s">
        <v>99</v>
      </c>
      <c r="D207" t="s">
        <v>100</v>
      </c>
      <c r="E207" t="s">
        <v>25</v>
      </c>
      <c r="F207" s="1">
        <v>34050</v>
      </c>
      <c r="G207" t="s">
        <v>26</v>
      </c>
      <c r="H207">
        <v>201412</v>
      </c>
      <c r="I207" t="s">
        <v>27</v>
      </c>
      <c r="J207" t="s">
        <v>28</v>
      </c>
      <c r="K207" t="s">
        <v>41</v>
      </c>
      <c r="L207" t="s">
        <v>30</v>
      </c>
      <c r="M207" t="s">
        <v>31</v>
      </c>
      <c r="N207" t="s">
        <v>49</v>
      </c>
      <c r="O207">
        <v>-50796.57</v>
      </c>
      <c r="P207" t="s">
        <v>22</v>
      </c>
      <c r="Q207" t="s">
        <v>61</v>
      </c>
      <c r="R207" t="s">
        <v>33</v>
      </c>
      <c r="S207" t="s">
        <v>34</v>
      </c>
      <c r="T207" t="s">
        <v>35</v>
      </c>
    </row>
    <row r="208" spans="1:20">
      <c r="A208" t="s">
        <v>61</v>
      </c>
      <c r="B208" t="s">
        <v>22</v>
      </c>
      <c r="C208" t="s">
        <v>99</v>
      </c>
      <c r="D208" t="s">
        <v>100</v>
      </c>
      <c r="E208" t="s">
        <v>25</v>
      </c>
      <c r="F208" s="1">
        <v>34050</v>
      </c>
      <c r="G208" t="s">
        <v>26</v>
      </c>
      <c r="H208">
        <v>201412</v>
      </c>
      <c r="I208" t="s">
        <v>27</v>
      </c>
      <c r="J208" t="s">
        <v>28</v>
      </c>
      <c r="K208" t="s">
        <v>41</v>
      </c>
      <c r="L208" t="s">
        <v>30</v>
      </c>
      <c r="M208" t="s">
        <v>31</v>
      </c>
      <c r="N208" t="s">
        <v>32</v>
      </c>
      <c r="O208">
        <v>14070.18</v>
      </c>
      <c r="P208" t="s">
        <v>22</v>
      </c>
      <c r="Q208" t="s">
        <v>61</v>
      </c>
      <c r="R208" t="s">
        <v>33</v>
      </c>
      <c r="S208" t="s">
        <v>34</v>
      </c>
      <c r="T208" t="s">
        <v>35</v>
      </c>
    </row>
    <row r="209" spans="1:20">
      <c r="A209" t="s">
        <v>96</v>
      </c>
      <c r="B209" t="s">
        <v>22</v>
      </c>
      <c r="C209" t="s">
        <v>101</v>
      </c>
      <c r="D209" t="s">
        <v>102</v>
      </c>
      <c r="E209" t="s">
        <v>25</v>
      </c>
      <c r="F209" s="1">
        <v>38353</v>
      </c>
      <c r="G209" t="s">
        <v>26</v>
      </c>
      <c r="H209">
        <v>201412</v>
      </c>
      <c r="I209" t="s">
        <v>27</v>
      </c>
      <c r="J209" t="s">
        <v>28</v>
      </c>
      <c r="K209" t="s">
        <v>29</v>
      </c>
      <c r="L209" t="s">
        <v>30</v>
      </c>
      <c r="M209" t="s">
        <v>31</v>
      </c>
      <c r="N209" t="s">
        <v>32</v>
      </c>
      <c r="O209">
        <v>509.88</v>
      </c>
      <c r="P209" t="s">
        <v>22</v>
      </c>
      <c r="Q209" t="s">
        <v>96</v>
      </c>
      <c r="R209" t="s">
        <v>33</v>
      </c>
      <c r="S209" t="s">
        <v>34</v>
      </c>
      <c r="T209" t="s">
        <v>35</v>
      </c>
    </row>
    <row r="210" spans="1:20">
      <c r="A210" t="s">
        <v>96</v>
      </c>
      <c r="B210" t="s">
        <v>22</v>
      </c>
      <c r="C210" t="s">
        <v>101</v>
      </c>
      <c r="D210" t="s">
        <v>102</v>
      </c>
      <c r="E210" t="s">
        <v>25</v>
      </c>
      <c r="F210" s="1">
        <v>38353</v>
      </c>
      <c r="G210" t="s">
        <v>26</v>
      </c>
      <c r="H210">
        <v>201412</v>
      </c>
      <c r="I210" t="s">
        <v>27</v>
      </c>
      <c r="J210" t="s">
        <v>28</v>
      </c>
      <c r="K210" t="s">
        <v>36</v>
      </c>
      <c r="L210" t="s">
        <v>30</v>
      </c>
      <c r="M210" t="s">
        <v>31</v>
      </c>
      <c r="N210" t="s">
        <v>32</v>
      </c>
      <c r="O210">
        <v>509.88</v>
      </c>
      <c r="P210" t="s">
        <v>22</v>
      </c>
      <c r="Q210" t="s">
        <v>96</v>
      </c>
      <c r="R210" t="s">
        <v>33</v>
      </c>
      <c r="S210" t="s">
        <v>34</v>
      </c>
      <c r="T210" t="s">
        <v>35</v>
      </c>
    </row>
    <row r="211" spans="1:20">
      <c r="A211" t="s">
        <v>96</v>
      </c>
      <c r="B211" t="s">
        <v>22</v>
      </c>
      <c r="C211" t="s">
        <v>101</v>
      </c>
      <c r="D211" t="s">
        <v>102</v>
      </c>
      <c r="E211" t="s">
        <v>25</v>
      </c>
      <c r="F211" s="1">
        <v>38353</v>
      </c>
      <c r="G211" t="s">
        <v>26</v>
      </c>
      <c r="H211">
        <v>201412</v>
      </c>
      <c r="I211" t="s">
        <v>27</v>
      </c>
      <c r="J211" t="s">
        <v>28</v>
      </c>
      <c r="K211" t="s">
        <v>37</v>
      </c>
      <c r="L211" t="s">
        <v>30</v>
      </c>
      <c r="M211" t="s">
        <v>31</v>
      </c>
      <c r="N211" t="s">
        <v>32</v>
      </c>
      <c r="O211">
        <v>509.88</v>
      </c>
      <c r="P211" t="s">
        <v>22</v>
      </c>
      <c r="Q211" t="s">
        <v>96</v>
      </c>
      <c r="R211" t="s">
        <v>33</v>
      </c>
      <c r="S211" t="s">
        <v>34</v>
      </c>
      <c r="T211" t="s">
        <v>35</v>
      </c>
    </row>
    <row r="212" spans="1:20">
      <c r="A212" t="s">
        <v>96</v>
      </c>
      <c r="B212" t="s">
        <v>22</v>
      </c>
      <c r="C212" t="s">
        <v>101</v>
      </c>
      <c r="D212" t="s">
        <v>102</v>
      </c>
      <c r="E212" t="s">
        <v>25</v>
      </c>
      <c r="F212" s="1">
        <v>38353</v>
      </c>
      <c r="G212" t="s">
        <v>26</v>
      </c>
      <c r="H212">
        <v>201412</v>
      </c>
      <c r="I212" t="s">
        <v>27</v>
      </c>
      <c r="J212" t="s">
        <v>28</v>
      </c>
      <c r="K212" t="s">
        <v>38</v>
      </c>
      <c r="L212" t="s">
        <v>30</v>
      </c>
      <c r="M212" t="s">
        <v>31</v>
      </c>
      <c r="N212" t="s">
        <v>32</v>
      </c>
      <c r="O212">
        <v>509.87</v>
      </c>
      <c r="P212" t="s">
        <v>22</v>
      </c>
      <c r="Q212" t="s">
        <v>96</v>
      </c>
      <c r="R212" t="s">
        <v>33</v>
      </c>
      <c r="S212" t="s">
        <v>34</v>
      </c>
      <c r="T212" t="s">
        <v>35</v>
      </c>
    </row>
    <row r="213" spans="1:20">
      <c r="A213" t="s">
        <v>96</v>
      </c>
      <c r="B213" t="s">
        <v>22</v>
      </c>
      <c r="C213" t="s">
        <v>101</v>
      </c>
      <c r="D213" t="s">
        <v>102</v>
      </c>
      <c r="E213" t="s">
        <v>25</v>
      </c>
      <c r="F213" s="1">
        <v>38353</v>
      </c>
      <c r="G213" t="s">
        <v>26</v>
      </c>
      <c r="H213">
        <v>201412</v>
      </c>
      <c r="I213" t="s">
        <v>27</v>
      </c>
      <c r="J213" t="s">
        <v>28</v>
      </c>
      <c r="K213" t="s">
        <v>39</v>
      </c>
      <c r="L213" t="s">
        <v>30</v>
      </c>
      <c r="M213" t="s">
        <v>31</v>
      </c>
      <c r="N213" t="s">
        <v>32</v>
      </c>
      <c r="O213">
        <v>509.88</v>
      </c>
      <c r="P213" t="s">
        <v>22</v>
      </c>
      <c r="Q213" t="s">
        <v>96</v>
      </c>
      <c r="R213" t="s">
        <v>33</v>
      </c>
      <c r="S213" t="s">
        <v>34</v>
      </c>
      <c r="T213" t="s">
        <v>35</v>
      </c>
    </row>
    <row r="214" spans="1:20">
      <c r="A214" t="s">
        <v>96</v>
      </c>
      <c r="B214" t="s">
        <v>22</v>
      </c>
      <c r="C214" t="s">
        <v>101</v>
      </c>
      <c r="D214" t="s">
        <v>102</v>
      </c>
      <c r="E214" t="s">
        <v>25</v>
      </c>
      <c r="F214" s="1">
        <v>38353</v>
      </c>
      <c r="G214" t="s">
        <v>26</v>
      </c>
      <c r="H214">
        <v>201412</v>
      </c>
      <c r="I214" t="s">
        <v>27</v>
      </c>
      <c r="J214" t="s">
        <v>28</v>
      </c>
      <c r="K214" t="s">
        <v>41</v>
      </c>
      <c r="L214" t="s">
        <v>30</v>
      </c>
      <c r="M214" t="s">
        <v>31</v>
      </c>
      <c r="N214" t="s">
        <v>32</v>
      </c>
      <c r="O214">
        <v>509.88</v>
      </c>
      <c r="P214" t="s">
        <v>22</v>
      </c>
      <c r="Q214" t="s">
        <v>96</v>
      </c>
      <c r="R214" t="s">
        <v>33</v>
      </c>
      <c r="S214" t="s">
        <v>34</v>
      </c>
      <c r="T214" t="s">
        <v>35</v>
      </c>
    </row>
    <row r="215" spans="1:20">
      <c r="A215" t="s">
        <v>103</v>
      </c>
      <c r="B215" t="s">
        <v>22</v>
      </c>
      <c r="C215" t="s">
        <v>104</v>
      </c>
      <c r="D215" t="s">
        <v>105</v>
      </c>
      <c r="E215" t="s">
        <v>25</v>
      </c>
      <c r="F215" s="1">
        <v>34579</v>
      </c>
      <c r="G215" t="s">
        <v>26</v>
      </c>
      <c r="H215">
        <v>201412</v>
      </c>
      <c r="I215" t="s">
        <v>27</v>
      </c>
      <c r="J215" t="s">
        <v>53</v>
      </c>
      <c r="K215" t="s">
        <v>29</v>
      </c>
      <c r="L215" t="s">
        <v>54</v>
      </c>
      <c r="M215" t="s">
        <v>31</v>
      </c>
      <c r="N215" t="s">
        <v>48</v>
      </c>
      <c r="O215">
        <v>17859.439999999999</v>
      </c>
      <c r="P215" t="s">
        <v>22</v>
      </c>
      <c r="Q215" t="s">
        <v>103</v>
      </c>
      <c r="R215" t="s">
        <v>33</v>
      </c>
      <c r="S215" t="s">
        <v>34</v>
      </c>
      <c r="T215" t="s">
        <v>35</v>
      </c>
    </row>
    <row r="216" spans="1:20">
      <c r="A216" t="s">
        <v>103</v>
      </c>
      <c r="B216" t="s">
        <v>22</v>
      </c>
      <c r="C216" t="s">
        <v>104</v>
      </c>
      <c r="D216" t="s">
        <v>105</v>
      </c>
      <c r="E216" t="s">
        <v>25</v>
      </c>
      <c r="F216" s="1">
        <v>34579</v>
      </c>
      <c r="G216" t="s">
        <v>26</v>
      </c>
      <c r="H216">
        <v>201412</v>
      </c>
      <c r="I216" t="s">
        <v>27</v>
      </c>
      <c r="J216" t="s">
        <v>53</v>
      </c>
      <c r="K216" t="s">
        <v>29</v>
      </c>
      <c r="L216" t="s">
        <v>54</v>
      </c>
      <c r="M216" t="s">
        <v>31</v>
      </c>
      <c r="N216" t="s">
        <v>49</v>
      </c>
      <c r="O216">
        <v>-11950.1</v>
      </c>
      <c r="P216" t="s">
        <v>22</v>
      </c>
      <c r="Q216" t="s">
        <v>103</v>
      </c>
      <c r="R216" t="s">
        <v>33</v>
      </c>
      <c r="S216" t="s">
        <v>34</v>
      </c>
      <c r="T216" t="s">
        <v>35</v>
      </c>
    </row>
    <row r="217" spans="1:20">
      <c r="A217" t="s">
        <v>103</v>
      </c>
      <c r="B217" t="s">
        <v>22</v>
      </c>
      <c r="C217" t="s">
        <v>104</v>
      </c>
      <c r="D217" t="s">
        <v>105</v>
      </c>
      <c r="E217" t="s">
        <v>25</v>
      </c>
      <c r="F217" s="1">
        <v>34579</v>
      </c>
      <c r="G217" t="s">
        <v>26</v>
      </c>
      <c r="H217">
        <v>201412</v>
      </c>
      <c r="I217" t="s">
        <v>27</v>
      </c>
      <c r="J217" t="s">
        <v>53</v>
      </c>
      <c r="K217" t="s">
        <v>29</v>
      </c>
      <c r="L217" t="s">
        <v>54</v>
      </c>
      <c r="M217" t="s">
        <v>31</v>
      </c>
      <c r="N217" t="s">
        <v>32</v>
      </c>
      <c r="O217">
        <v>626.81000000000006</v>
      </c>
      <c r="P217" t="s">
        <v>22</v>
      </c>
      <c r="Q217" t="s">
        <v>103</v>
      </c>
      <c r="R217" t="s">
        <v>33</v>
      </c>
      <c r="S217" t="s">
        <v>34</v>
      </c>
      <c r="T217" t="s">
        <v>35</v>
      </c>
    </row>
    <row r="218" spans="1:20">
      <c r="A218" t="s">
        <v>103</v>
      </c>
      <c r="B218" t="s">
        <v>22</v>
      </c>
      <c r="C218" t="s">
        <v>104</v>
      </c>
      <c r="D218" t="s">
        <v>105</v>
      </c>
      <c r="E218" t="s">
        <v>25</v>
      </c>
      <c r="F218" s="1">
        <v>34579</v>
      </c>
      <c r="G218" t="s">
        <v>26</v>
      </c>
      <c r="H218">
        <v>201412</v>
      </c>
      <c r="I218" t="s">
        <v>27</v>
      </c>
      <c r="J218" t="s">
        <v>53</v>
      </c>
      <c r="K218" t="s">
        <v>36</v>
      </c>
      <c r="L218" t="s">
        <v>54</v>
      </c>
      <c r="M218" t="s">
        <v>31</v>
      </c>
      <c r="N218" t="s">
        <v>48</v>
      </c>
      <c r="O218">
        <v>8697.92</v>
      </c>
      <c r="P218" t="s">
        <v>22</v>
      </c>
      <c r="Q218" t="s">
        <v>103</v>
      </c>
      <c r="R218" t="s">
        <v>33</v>
      </c>
      <c r="S218" t="s">
        <v>34</v>
      </c>
      <c r="T218" t="s">
        <v>35</v>
      </c>
    </row>
    <row r="219" spans="1:20">
      <c r="A219" t="s">
        <v>103</v>
      </c>
      <c r="B219" t="s">
        <v>22</v>
      </c>
      <c r="C219" t="s">
        <v>104</v>
      </c>
      <c r="D219" t="s">
        <v>105</v>
      </c>
      <c r="E219" t="s">
        <v>25</v>
      </c>
      <c r="F219" s="1">
        <v>34579</v>
      </c>
      <c r="G219" t="s">
        <v>26</v>
      </c>
      <c r="H219">
        <v>201412</v>
      </c>
      <c r="I219" t="s">
        <v>27</v>
      </c>
      <c r="J219" t="s">
        <v>53</v>
      </c>
      <c r="K219" t="s">
        <v>36</v>
      </c>
      <c r="L219" t="s">
        <v>54</v>
      </c>
      <c r="M219" t="s">
        <v>31</v>
      </c>
      <c r="N219" t="s">
        <v>49</v>
      </c>
      <c r="O219">
        <v>-19455.05</v>
      </c>
      <c r="P219" t="s">
        <v>22</v>
      </c>
      <c r="Q219" t="s">
        <v>103</v>
      </c>
      <c r="R219" t="s">
        <v>33</v>
      </c>
      <c r="S219" t="s">
        <v>34</v>
      </c>
      <c r="T219" t="s">
        <v>35</v>
      </c>
    </row>
    <row r="220" spans="1:20">
      <c r="A220" t="s">
        <v>103</v>
      </c>
      <c r="B220" t="s">
        <v>22</v>
      </c>
      <c r="C220" t="s">
        <v>104</v>
      </c>
      <c r="D220" t="s">
        <v>105</v>
      </c>
      <c r="E220" t="s">
        <v>25</v>
      </c>
      <c r="F220" s="1">
        <v>34579</v>
      </c>
      <c r="G220" t="s">
        <v>26</v>
      </c>
      <c r="H220">
        <v>201412</v>
      </c>
      <c r="I220" t="s">
        <v>27</v>
      </c>
      <c r="J220" t="s">
        <v>53</v>
      </c>
      <c r="K220" t="s">
        <v>36</v>
      </c>
      <c r="L220" t="s">
        <v>54</v>
      </c>
      <c r="M220" t="s">
        <v>31</v>
      </c>
      <c r="N220" t="s">
        <v>32</v>
      </c>
      <c r="O220">
        <v>1020.47</v>
      </c>
      <c r="P220" t="s">
        <v>22</v>
      </c>
      <c r="Q220" t="s">
        <v>103</v>
      </c>
      <c r="R220" t="s">
        <v>33</v>
      </c>
      <c r="S220" t="s">
        <v>34</v>
      </c>
      <c r="T220" t="s">
        <v>35</v>
      </c>
    </row>
    <row r="221" spans="1:20">
      <c r="A221" t="s">
        <v>103</v>
      </c>
      <c r="B221" t="s">
        <v>22</v>
      </c>
      <c r="C221" t="s">
        <v>104</v>
      </c>
      <c r="D221" t="s">
        <v>105</v>
      </c>
      <c r="E221" t="s">
        <v>25</v>
      </c>
      <c r="F221" s="1">
        <v>34579</v>
      </c>
      <c r="G221" t="s">
        <v>26</v>
      </c>
      <c r="H221">
        <v>201412</v>
      </c>
      <c r="I221" t="s">
        <v>27</v>
      </c>
      <c r="J221" t="s">
        <v>53</v>
      </c>
      <c r="K221" t="s">
        <v>37</v>
      </c>
      <c r="L221" t="s">
        <v>54</v>
      </c>
      <c r="M221" t="s">
        <v>31</v>
      </c>
      <c r="N221" t="s">
        <v>48</v>
      </c>
      <c r="O221">
        <v>26207.27</v>
      </c>
      <c r="P221" t="s">
        <v>22</v>
      </c>
      <c r="Q221" t="s">
        <v>103</v>
      </c>
      <c r="R221" t="s">
        <v>33</v>
      </c>
      <c r="S221" t="s">
        <v>34</v>
      </c>
      <c r="T221" t="s">
        <v>35</v>
      </c>
    </row>
    <row r="222" spans="1:20">
      <c r="A222" t="s">
        <v>103</v>
      </c>
      <c r="B222" t="s">
        <v>22</v>
      </c>
      <c r="C222" t="s">
        <v>104</v>
      </c>
      <c r="D222" t="s">
        <v>105</v>
      </c>
      <c r="E222" t="s">
        <v>25</v>
      </c>
      <c r="F222" s="1">
        <v>34579</v>
      </c>
      <c r="G222" t="s">
        <v>26</v>
      </c>
      <c r="H222">
        <v>201412</v>
      </c>
      <c r="I222" t="s">
        <v>27</v>
      </c>
      <c r="J222" t="s">
        <v>53</v>
      </c>
      <c r="K222" t="s">
        <v>37</v>
      </c>
      <c r="L222" t="s">
        <v>54</v>
      </c>
      <c r="M222" t="s">
        <v>31</v>
      </c>
      <c r="N222" t="s">
        <v>49</v>
      </c>
      <c r="O222">
        <v>-19433.96</v>
      </c>
      <c r="P222" t="s">
        <v>22</v>
      </c>
      <c r="Q222" t="s">
        <v>103</v>
      </c>
      <c r="R222" t="s">
        <v>33</v>
      </c>
      <c r="S222" t="s">
        <v>34</v>
      </c>
      <c r="T222" t="s">
        <v>35</v>
      </c>
    </row>
    <row r="223" spans="1:20">
      <c r="A223" t="s">
        <v>103</v>
      </c>
      <c r="B223" t="s">
        <v>22</v>
      </c>
      <c r="C223" t="s">
        <v>104</v>
      </c>
      <c r="D223" t="s">
        <v>105</v>
      </c>
      <c r="E223" t="s">
        <v>25</v>
      </c>
      <c r="F223" s="1">
        <v>34579</v>
      </c>
      <c r="G223" t="s">
        <v>26</v>
      </c>
      <c r="H223">
        <v>201412</v>
      </c>
      <c r="I223" t="s">
        <v>27</v>
      </c>
      <c r="J223" t="s">
        <v>53</v>
      </c>
      <c r="K223" t="s">
        <v>37</v>
      </c>
      <c r="L223" t="s">
        <v>54</v>
      </c>
      <c r="M223" t="s">
        <v>31</v>
      </c>
      <c r="N223" t="s">
        <v>32</v>
      </c>
      <c r="O223">
        <v>1019.37</v>
      </c>
      <c r="P223" t="s">
        <v>22</v>
      </c>
      <c r="Q223" t="s">
        <v>103</v>
      </c>
      <c r="R223" t="s">
        <v>33</v>
      </c>
      <c r="S223" t="s">
        <v>34</v>
      </c>
      <c r="T223" t="s">
        <v>35</v>
      </c>
    </row>
    <row r="224" spans="1:20">
      <c r="A224" t="s">
        <v>103</v>
      </c>
      <c r="B224" t="s">
        <v>22</v>
      </c>
      <c r="C224" t="s">
        <v>104</v>
      </c>
      <c r="D224" t="s">
        <v>105</v>
      </c>
      <c r="E224" t="s">
        <v>25</v>
      </c>
      <c r="F224" s="1">
        <v>34579</v>
      </c>
      <c r="G224" t="s">
        <v>26</v>
      </c>
      <c r="H224">
        <v>201412</v>
      </c>
      <c r="I224" t="s">
        <v>27</v>
      </c>
      <c r="J224" t="s">
        <v>53</v>
      </c>
      <c r="K224" t="s">
        <v>38</v>
      </c>
      <c r="L224" t="s">
        <v>54</v>
      </c>
      <c r="M224" t="s">
        <v>31</v>
      </c>
      <c r="N224" t="s">
        <v>48</v>
      </c>
      <c r="O224">
        <v>150510.39999999999</v>
      </c>
      <c r="P224" t="s">
        <v>22</v>
      </c>
      <c r="Q224" t="s">
        <v>103</v>
      </c>
      <c r="R224" t="s">
        <v>33</v>
      </c>
      <c r="S224" t="s">
        <v>34</v>
      </c>
      <c r="T224" t="s">
        <v>35</v>
      </c>
    </row>
    <row r="225" spans="1:20">
      <c r="A225" t="s">
        <v>103</v>
      </c>
      <c r="B225" t="s">
        <v>22</v>
      </c>
      <c r="C225" t="s">
        <v>104</v>
      </c>
      <c r="D225" t="s">
        <v>105</v>
      </c>
      <c r="E225" t="s">
        <v>25</v>
      </c>
      <c r="F225" s="1">
        <v>34579</v>
      </c>
      <c r="G225" t="s">
        <v>26</v>
      </c>
      <c r="H225">
        <v>201412</v>
      </c>
      <c r="I225" t="s">
        <v>27</v>
      </c>
      <c r="J225" t="s">
        <v>53</v>
      </c>
      <c r="K225" t="s">
        <v>38</v>
      </c>
      <c r="L225" t="s">
        <v>54</v>
      </c>
      <c r="M225" t="s">
        <v>31</v>
      </c>
      <c r="N225" t="s">
        <v>49</v>
      </c>
      <c r="O225">
        <v>-128368.18000000001</v>
      </c>
      <c r="P225" t="s">
        <v>22</v>
      </c>
      <c r="Q225" t="s">
        <v>103</v>
      </c>
      <c r="R225" t="s">
        <v>33</v>
      </c>
      <c r="S225" t="s">
        <v>34</v>
      </c>
      <c r="T225" t="s">
        <v>35</v>
      </c>
    </row>
    <row r="226" spans="1:20">
      <c r="A226" t="s">
        <v>103</v>
      </c>
      <c r="B226" t="s">
        <v>22</v>
      </c>
      <c r="C226" t="s">
        <v>104</v>
      </c>
      <c r="D226" t="s">
        <v>105</v>
      </c>
      <c r="E226" t="s">
        <v>25</v>
      </c>
      <c r="F226" s="1">
        <v>34579</v>
      </c>
      <c r="G226" t="s">
        <v>26</v>
      </c>
      <c r="H226">
        <v>201412</v>
      </c>
      <c r="I226" t="s">
        <v>27</v>
      </c>
      <c r="J226" t="s">
        <v>53</v>
      </c>
      <c r="K226" t="s">
        <v>38</v>
      </c>
      <c r="L226" t="s">
        <v>54</v>
      </c>
      <c r="M226" t="s">
        <v>31</v>
      </c>
      <c r="N226" t="s">
        <v>32</v>
      </c>
      <c r="O226">
        <v>6733.28</v>
      </c>
      <c r="P226" t="s">
        <v>22</v>
      </c>
      <c r="Q226" t="s">
        <v>103</v>
      </c>
      <c r="R226" t="s">
        <v>33</v>
      </c>
      <c r="S226" t="s">
        <v>34</v>
      </c>
      <c r="T226" t="s">
        <v>35</v>
      </c>
    </row>
    <row r="227" spans="1:20">
      <c r="A227" t="s">
        <v>103</v>
      </c>
      <c r="B227" t="s">
        <v>22</v>
      </c>
      <c r="C227" t="s">
        <v>104</v>
      </c>
      <c r="D227" t="s">
        <v>105</v>
      </c>
      <c r="E227" t="s">
        <v>25</v>
      </c>
      <c r="F227" s="1">
        <v>34579</v>
      </c>
      <c r="G227" t="s">
        <v>26</v>
      </c>
      <c r="H227">
        <v>201412</v>
      </c>
      <c r="I227" t="s">
        <v>27</v>
      </c>
      <c r="J227" t="s">
        <v>53</v>
      </c>
      <c r="K227" t="s">
        <v>39</v>
      </c>
      <c r="L227" t="s">
        <v>54</v>
      </c>
      <c r="M227" t="s">
        <v>31</v>
      </c>
      <c r="N227" t="s">
        <v>48</v>
      </c>
      <c r="O227">
        <v>4026.19</v>
      </c>
      <c r="P227" t="s">
        <v>22</v>
      </c>
      <c r="Q227" t="s">
        <v>103</v>
      </c>
      <c r="R227" t="s">
        <v>33</v>
      </c>
      <c r="S227" t="s">
        <v>34</v>
      </c>
      <c r="T227" t="s">
        <v>35</v>
      </c>
    </row>
    <row r="228" spans="1:20">
      <c r="A228" t="s">
        <v>103</v>
      </c>
      <c r="B228" t="s">
        <v>22</v>
      </c>
      <c r="C228" t="s">
        <v>104</v>
      </c>
      <c r="D228" t="s">
        <v>105</v>
      </c>
      <c r="E228" t="s">
        <v>25</v>
      </c>
      <c r="F228" s="1">
        <v>34579</v>
      </c>
      <c r="G228" t="s">
        <v>26</v>
      </c>
      <c r="H228">
        <v>201412</v>
      </c>
      <c r="I228" t="s">
        <v>27</v>
      </c>
      <c r="J228" t="s">
        <v>53</v>
      </c>
      <c r="K228" t="s">
        <v>39</v>
      </c>
      <c r="L228" t="s">
        <v>54</v>
      </c>
      <c r="M228" t="s">
        <v>31</v>
      </c>
      <c r="N228" t="s">
        <v>49</v>
      </c>
      <c r="O228">
        <v>-3741.33</v>
      </c>
      <c r="P228" t="s">
        <v>22</v>
      </c>
      <c r="Q228" t="s">
        <v>103</v>
      </c>
      <c r="R228" t="s">
        <v>33</v>
      </c>
      <c r="S228" t="s">
        <v>34</v>
      </c>
      <c r="T228" t="s">
        <v>35</v>
      </c>
    </row>
    <row r="229" spans="1:20">
      <c r="A229" t="s">
        <v>103</v>
      </c>
      <c r="B229" t="s">
        <v>22</v>
      </c>
      <c r="C229" t="s">
        <v>104</v>
      </c>
      <c r="D229" t="s">
        <v>105</v>
      </c>
      <c r="E229" t="s">
        <v>25</v>
      </c>
      <c r="F229" s="1">
        <v>34579</v>
      </c>
      <c r="G229" t="s">
        <v>26</v>
      </c>
      <c r="H229">
        <v>201412</v>
      </c>
      <c r="I229" t="s">
        <v>27</v>
      </c>
      <c r="J229" t="s">
        <v>53</v>
      </c>
      <c r="K229" t="s">
        <v>39</v>
      </c>
      <c r="L229" t="s">
        <v>54</v>
      </c>
      <c r="M229" t="s">
        <v>31</v>
      </c>
      <c r="N229" t="s">
        <v>32</v>
      </c>
      <c r="O229">
        <v>196.24</v>
      </c>
      <c r="P229" t="s">
        <v>22</v>
      </c>
      <c r="Q229" t="s">
        <v>103</v>
      </c>
      <c r="R229" t="s">
        <v>33</v>
      </c>
      <c r="S229" t="s">
        <v>34</v>
      </c>
      <c r="T229" t="s">
        <v>35</v>
      </c>
    </row>
    <row r="230" spans="1:20">
      <c r="A230" t="s">
        <v>103</v>
      </c>
      <c r="B230" t="s">
        <v>22</v>
      </c>
      <c r="C230" t="s">
        <v>104</v>
      </c>
      <c r="D230" t="s">
        <v>105</v>
      </c>
      <c r="E230" t="s">
        <v>25</v>
      </c>
      <c r="F230" s="1">
        <v>34579</v>
      </c>
      <c r="G230" t="s">
        <v>26</v>
      </c>
      <c r="H230">
        <v>201412</v>
      </c>
      <c r="I230" t="s">
        <v>27</v>
      </c>
      <c r="J230" t="s">
        <v>53</v>
      </c>
      <c r="K230" t="s">
        <v>40</v>
      </c>
      <c r="L230" t="s">
        <v>54</v>
      </c>
      <c r="M230" t="s">
        <v>31</v>
      </c>
      <c r="N230" t="s">
        <v>48</v>
      </c>
      <c r="O230">
        <v>3486.09</v>
      </c>
      <c r="P230" t="s">
        <v>22</v>
      </c>
      <c r="Q230" t="s">
        <v>103</v>
      </c>
      <c r="R230" t="s">
        <v>33</v>
      </c>
      <c r="S230" t="s">
        <v>34</v>
      </c>
      <c r="T230" t="s">
        <v>35</v>
      </c>
    </row>
    <row r="231" spans="1:20">
      <c r="A231" t="s">
        <v>103</v>
      </c>
      <c r="B231" t="s">
        <v>22</v>
      </c>
      <c r="C231" t="s">
        <v>104</v>
      </c>
      <c r="D231" t="s">
        <v>105</v>
      </c>
      <c r="E231" t="s">
        <v>25</v>
      </c>
      <c r="F231" s="1">
        <v>34579</v>
      </c>
      <c r="G231" t="s">
        <v>26</v>
      </c>
      <c r="H231">
        <v>201412</v>
      </c>
      <c r="I231" t="s">
        <v>27</v>
      </c>
      <c r="J231" t="s">
        <v>53</v>
      </c>
      <c r="K231" t="s">
        <v>40</v>
      </c>
      <c r="L231" t="s">
        <v>54</v>
      </c>
      <c r="M231" t="s">
        <v>31</v>
      </c>
      <c r="N231" t="s">
        <v>49</v>
      </c>
      <c r="O231">
        <v>-3690.4</v>
      </c>
      <c r="P231" t="s">
        <v>22</v>
      </c>
      <c r="Q231" t="s">
        <v>103</v>
      </c>
      <c r="R231" t="s">
        <v>33</v>
      </c>
      <c r="S231" t="s">
        <v>34</v>
      </c>
      <c r="T231" t="s">
        <v>35</v>
      </c>
    </row>
    <row r="232" spans="1:20">
      <c r="A232" t="s">
        <v>103</v>
      </c>
      <c r="B232" t="s">
        <v>22</v>
      </c>
      <c r="C232" t="s">
        <v>104</v>
      </c>
      <c r="D232" t="s">
        <v>105</v>
      </c>
      <c r="E232" t="s">
        <v>25</v>
      </c>
      <c r="F232" s="1">
        <v>34579</v>
      </c>
      <c r="G232" t="s">
        <v>26</v>
      </c>
      <c r="H232">
        <v>201412</v>
      </c>
      <c r="I232" t="s">
        <v>27</v>
      </c>
      <c r="J232" t="s">
        <v>53</v>
      </c>
      <c r="K232" t="s">
        <v>40</v>
      </c>
      <c r="L232" t="s">
        <v>54</v>
      </c>
      <c r="M232" t="s">
        <v>31</v>
      </c>
      <c r="N232" t="s">
        <v>32</v>
      </c>
      <c r="O232">
        <v>193.6</v>
      </c>
      <c r="P232" t="s">
        <v>22</v>
      </c>
      <c r="Q232" t="s">
        <v>103</v>
      </c>
      <c r="R232" t="s">
        <v>33</v>
      </c>
      <c r="S232" t="s">
        <v>34</v>
      </c>
      <c r="T232" t="s">
        <v>35</v>
      </c>
    </row>
    <row r="233" spans="1:20">
      <c r="A233" t="s">
        <v>103</v>
      </c>
      <c r="B233" t="s">
        <v>22</v>
      </c>
      <c r="C233" t="s">
        <v>104</v>
      </c>
      <c r="D233" t="s">
        <v>105</v>
      </c>
      <c r="E233" t="s">
        <v>25</v>
      </c>
      <c r="F233" s="1">
        <v>34579</v>
      </c>
      <c r="G233" t="s">
        <v>26</v>
      </c>
      <c r="H233">
        <v>201412</v>
      </c>
      <c r="I233" t="s">
        <v>27</v>
      </c>
      <c r="J233" t="s">
        <v>53</v>
      </c>
      <c r="K233" t="s">
        <v>41</v>
      </c>
      <c r="L233" t="s">
        <v>54</v>
      </c>
      <c r="M233" t="s">
        <v>31</v>
      </c>
      <c r="N233" t="s">
        <v>48</v>
      </c>
      <c r="O233">
        <v>29160.38</v>
      </c>
      <c r="P233" t="s">
        <v>22</v>
      </c>
      <c r="Q233" t="s">
        <v>103</v>
      </c>
      <c r="R233" t="s">
        <v>33</v>
      </c>
      <c r="S233" t="s">
        <v>34</v>
      </c>
      <c r="T233" t="s">
        <v>35</v>
      </c>
    </row>
    <row r="234" spans="1:20">
      <c r="A234" t="s">
        <v>103</v>
      </c>
      <c r="B234" t="s">
        <v>22</v>
      </c>
      <c r="C234" t="s">
        <v>104</v>
      </c>
      <c r="D234" t="s">
        <v>105</v>
      </c>
      <c r="E234" t="s">
        <v>25</v>
      </c>
      <c r="F234" s="1">
        <v>34579</v>
      </c>
      <c r="G234" t="s">
        <v>26</v>
      </c>
      <c r="H234">
        <v>201412</v>
      </c>
      <c r="I234" t="s">
        <v>27</v>
      </c>
      <c r="J234" t="s">
        <v>53</v>
      </c>
      <c r="K234" t="s">
        <v>41</v>
      </c>
      <c r="L234" t="s">
        <v>54</v>
      </c>
      <c r="M234" t="s">
        <v>31</v>
      </c>
      <c r="N234" t="s">
        <v>49</v>
      </c>
      <c r="O234">
        <v>-53308.67</v>
      </c>
      <c r="P234" t="s">
        <v>22</v>
      </c>
      <c r="Q234" t="s">
        <v>103</v>
      </c>
      <c r="R234" t="s">
        <v>33</v>
      </c>
      <c r="S234" t="s">
        <v>34</v>
      </c>
      <c r="T234" t="s">
        <v>35</v>
      </c>
    </row>
    <row r="235" spans="1:20">
      <c r="A235" t="s">
        <v>103</v>
      </c>
      <c r="B235" t="s">
        <v>22</v>
      </c>
      <c r="C235" t="s">
        <v>104</v>
      </c>
      <c r="D235" t="s">
        <v>105</v>
      </c>
      <c r="E235" t="s">
        <v>25</v>
      </c>
      <c r="F235" s="1">
        <v>34579</v>
      </c>
      <c r="G235" t="s">
        <v>26</v>
      </c>
      <c r="H235">
        <v>201412</v>
      </c>
      <c r="I235" t="s">
        <v>27</v>
      </c>
      <c r="J235" t="s">
        <v>53</v>
      </c>
      <c r="K235" t="s">
        <v>41</v>
      </c>
      <c r="L235" t="s">
        <v>54</v>
      </c>
      <c r="M235" t="s">
        <v>31</v>
      </c>
      <c r="N235" t="s">
        <v>32</v>
      </c>
      <c r="O235">
        <v>2796.18</v>
      </c>
      <c r="P235" t="s">
        <v>22</v>
      </c>
      <c r="Q235" t="s">
        <v>103</v>
      </c>
      <c r="R235" t="s">
        <v>33</v>
      </c>
      <c r="S235" t="s">
        <v>34</v>
      </c>
      <c r="T235" t="s">
        <v>35</v>
      </c>
    </row>
    <row r="236" spans="1:20">
      <c r="A236" t="s">
        <v>45</v>
      </c>
      <c r="B236" t="s">
        <v>22</v>
      </c>
      <c r="C236" t="s">
        <v>106</v>
      </c>
      <c r="D236" t="s">
        <v>107</v>
      </c>
      <c r="E236" t="s">
        <v>25</v>
      </c>
      <c r="F236" s="1">
        <v>34050</v>
      </c>
      <c r="G236" t="s">
        <v>26</v>
      </c>
      <c r="H236">
        <v>201412</v>
      </c>
      <c r="I236" t="s">
        <v>27</v>
      </c>
      <c r="J236" t="s">
        <v>28</v>
      </c>
      <c r="K236" t="s">
        <v>29</v>
      </c>
      <c r="L236" t="s">
        <v>30</v>
      </c>
      <c r="M236" t="s">
        <v>31</v>
      </c>
      <c r="N236" t="s">
        <v>48</v>
      </c>
      <c r="O236">
        <v>319836.86</v>
      </c>
      <c r="P236" t="s">
        <v>22</v>
      </c>
      <c r="Q236" t="s">
        <v>45</v>
      </c>
      <c r="R236" t="s">
        <v>33</v>
      </c>
      <c r="S236" t="s">
        <v>34</v>
      </c>
      <c r="T236" t="s">
        <v>35</v>
      </c>
    </row>
    <row r="237" spans="1:20">
      <c r="A237" t="s">
        <v>45</v>
      </c>
      <c r="B237" t="s">
        <v>22</v>
      </c>
      <c r="C237" t="s">
        <v>106</v>
      </c>
      <c r="D237" t="s">
        <v>107</v>
      </c>
      <c r="E237" t="s">
        <v>25</v>
      </c>
      <c r="F237" s="1">
        <v>34050</v>
      </c>
      <c r="G237" t="s">
        <v>26</v>
      </c>
      <c r="H237">
        <v>201412</v>
      </c>
      <c r="I237" t="s">
        <v>27</v>
      </c>
      <c r="J237" t="s">
        <v>28</v>
      </c>
      <c r="K237" t="s">
        <v>29</v>
      </c>
      <c r="L237" t="s">
        <v>30</v>
      </c>
      <c r="M237" t="s">
        <v>31</v>
      </c>
      <c r="N237" t="s">
        <v>49</v>
      </c>
      <c r="O237">
        <v>-294544.38</v>
      </c>
      <c r="P237" t="s">
        <v>22</v>
      </c>
      <c r="Q237" t="s">
        <v>45</v>
      </c>
      <c r="R237" t="s">
        <v>33</v>
      </c>
      <c r="S237" t="s">
        <v>34</v>
      </c>
      <c r="T237" t="s">
        <v>35</v>
      </c>
    </row>
    <row r="238" spans="1:20">
      <c r="A238" t="s">
        <v>45</v>
      </c>
      <c r="B238" t="s">
        <v>22</v>
      </c>
      <c r="C238" t="s">
        <v>106</v>
      </c>
      <c r="D238" t="s">
        <v>107</v>
      </c>
      <c r="E238" t="s">
        <v>25</v>
      </c>
      <c r="F238" s="1">
        <v>34050</v>
      </c>
      <c r="G238" t="s">
        <v>26</v>
      </c>
      <c r="H238">
        <v>201412</v>
      </c>
      <c r="I238" t="s">
        <v>27</v>
      </c>
      <c r="J238" t="s">
        <v>28</v>
      </c>
      <c r="K238" t="s">
        <v>29</v>
      </c>
      <c r="L238" t="s">
        <v>30</v>
      </c>
      <c r="M238" t="s">
        <v>31</v>
      </c>
      <c r="N238" t="s">
        <v>32</v>
      </c>
      <c r="O238">
        <v>16790.05</v>
      </c>
      <c r="P238" t="s">
        <v>22</v>
      </c>
      <c r="Q238" t="s">
        <v>45</v>
      </c>
      <c r="R238" t="s">
        <v>33</v>
      </c>
      <c r="S238" t="s">
        <v>34</v>
      </c>
      <c r="T238" t="s">
        <v>35</v>
      </c>
    </row>
    <row r="239" spans="1:20">
      <c r="A239" t="s">
        <v>45</v>
      </c>
      <c r="B239" t="s">
        <v>22</v>
      </c>
      <c r="C239" t="s">
        <v>106</v>
      </c>
      <c r="D239" t="s">
        <v>107</v>
      </c>
      <c r="E239" t="s">
        <v>25</v>
      </c>
      <c r="F239" s="1">
        <v>34050</v>
      </c>
      <c r="G239" t="s">
        <v>26</v>
      </c>
      <c r="H239">
        <v>201412</v>
      </c>
      <c r="I239" t="s">
        <v>27</v>
      </c>
      <c r="J239" t="s">
        <v>28</v>
      </c>
      <c r="K239" t="s">
        <v>36</v>
      </c>
      <c r="L239" t="s">
        <v>30</v>
      </c>
      <c r="M239" t="s">
        <v>31</v>
      </c>
      <c r="N239" t="s">
        <v>48</v>
      </c>
      <c r="O239">
        <v>92508.19</v>
      </c>
      <c r="P239" t="s">
        <v>22</v>
      </c>
      <c r="Q239" t="s">
        <v>45</v>
      </c>
      <c r="R239" t="s">
        <v>33</v>
      </c>
      <c r="S239" t="s">
        <v>34</v>
      </c>
      <c r="T239" t="s">
        <v>35</v>
      </c>
    </row>
    <row r="240" spans="1:20">
      <c r="A240" t="s">
        <v>45</v>
      </c>
      <c r="B240" t="s">
        <v>22</v>
      </c>
      <c r="C240" t="s">
        <v>106</v>
      </c>
      <c r="D240" t="s">
        <v>107</v>
      </c>
      <c r="E240" t="s">
        <v>25</v>
      </c>
      <c r="F240" s="1">
        <v>34050</v>
      </c>
      <c r="G240" t="s">
        <v>26</v>
      </c>
      <c r="H240">
        <v>201412</v>
      </c>
      <c r="I240" t="s">
        <v>27</v>
      </c>
      <c r="J240" t="s">
        <v>28</v>
      </c>
      <c r="K240" t="s">
        <v>36</v>
      </c>
      <c r="L240" t="s">
        <v>30</v>
      </c>
      <c r="M240" t="s">
        <v>31</v>
      </c>
      <c r="N240" t="s">
        <v>49</v>
      </c>
      <c r="O240">
        <v>-132728.99</v>
      </c>
      <c r="P240" t="s">
        <v>22</v>
      </c>
      <c r="Q240" t="s">
        <v>45</v>
      </c>
      <c r="R240" t="s">
        <v>33</v>
      </c>
      <c r="S240" t="s">
        <v>34</v>
      </c>
      <c r="T240" t="s">
        <v>35</v>
      </c>
    </row>
    <row r="241" spans="1:20">
      <c r="A241" t="s">
        <v>45</v>
      </c>
      <c r="B241" t="s">
        <v>22</v>
      </c>
      <c r="C241" t="s">
        <v>106</v>
      </c>
      <c r="D241" t="s">
        <v>107</v>
      </c>
      <c r="E241" t="s">
        <v>25</v>
      </c>
      <c r="F241" s="1">
        <v>34050</v>
      </c>
      <c r="G241" t="s">
        <v>26</v>
      </c>
      <c r="H241">
        <v>201412</v>
      </c>
      <c r="I241" t="s">
        <v>27</v>
      </c>
      <c r="J241" t="s">
        <v>28</v>
      </c>
      <c r="K241" t="s">
        <v>36</v>
      </c>
      <c r="L241" t="s">
        <v>30</v>
      </c>
      <c r="M241" t="s">
        <v>31</v>
      </c>
      <c r="N241" t="s">
        <v>32</v>
      </c>
      <c r="O241">
        <v>318.42</v>
      </c>
      <c r="P241" t="s">
        <v>22</v>
      </c>
      <c r="Q241" t="s">
        <v>45</v>
      </c>
      <c r="R241" t="s">
        <v>33</v>
      </c>
      <c r="S241" t="s">
        <v>34</v>
      </c>
      <c r="T241" t="s">
        <v>35</v>
      </c>
    </row>
    <row r="242" spans="1:20">
      <c r="A242" t="s">
        <v>45</v>
      </c>
      <c r="B242" t="s">
        <v>22</v>
      </c>
      <c r="C242" t="s">
        <v>106</v>
      </c>
      <c r="D242" t="s">
        <v>107</v>
      </c>
      <c r="E242" t="s">
        <v>25</v>
      </c>
      <c r="F242" s="1">
        <v>34050</v>
      </c>
      <c r="G242" t="s">
        <v>26</v>
      </c>
      <c r="H242">
        <v>201412</v>
      </c>
      <c r="I242" t="s">
        <v>27</v>
      </c>
      <c r="J242" t="s">
        <v>28</v>
      </c>
      <c r="K242" t="s">
        <v>37</v>
      </c>
      <c r="L242" t="s">
        <v>30</v>
      </c>
      <c r="M242" t="s">
        <v>31</v>
      </c>
      <c r="N242" t="s">
        <v>48</v>
      </c>
      <c r="O242">
        <v>135597.54</v>
      </c>
      <c r="P242" t="s">
        <v>22</v>
      </c>
      <c r="Q242" t="s">
        <v>45</v>
      </c>
      <c r="R242" t="s">
        <v>33</v>
      </c>
      <c r="S242" t="s">
        <v>34</v>
      </c>
      <c r="T242" t="s">
        <v>35</v>
      </c>
    </row>
    <row r="243" spans="1:20">
      <c r="A243" t="s">
        <v>45</v>
      </c>
      <c r="B243" t="s">
        <v>22</v>
      </c>
      <c r="C243" t="s">
        <v>106</v>
      </c>
      <c r="D243" t="s">
        <v>107</v>
      </c>
      <c r="E243" t="s">
        <v>25</v>
      </c>
      <c r="F243" s="1">
        <v>34050</v>
      </c>
      <c r="G243" t="s">
        <v>26</v>
      </c>
      <c r="H243">
        <v>201412</v>
      </c>
      <c r="I243" t="s">
        <v>27</v>
      </c>
      <c r="J243" t="s">
        <v>28</v>
      </c>
      <c r="K243" t="s">
        <v>37</v>
      </c>
      <c r="L243" t="s">
        <v>30</v>
      </c>
      <c r="M243" t="s">
        <v>31</v>
      </c>
      <c r="N243" t="s">
        <v>49</v>
      </c>
      <c r="O243">
        <v>-195993.49</v>
      </c>
      <c r="P243" t="s">
        <v>22</v>
      </c>
      <c r="Q243" t="s">
        <v>45</v>
      </c>
      <c r="R243" t="s">
        <v>33</v>
      </c>
      <c r="S243" t="s">
        <v>34</v>
      </c>
      <c r="T243" t="s">
        <v>35</v>
      </c>
    </row>
    <row r="244" spans="1:20">
      <c r="A244" t="s">
        <v>45</v>
      </c>
      <c r="B244" t="s">
        <v>22</v>
      </c>
      <c r="C244" t="s">
        <v>106</v>
      </c>
      <c r="D244" t="s">
        <v>107</v>
      </c>
      <c r="E244" t="s">
        <v>25</v>
      </c>
      <c r="F244" s="1">
        <v>34050</v>
      </c>
      <c r="G244" t="s">
        <v>26</v>
      </c>
      <c r="H244">
        <v>201412</v>
      </c>
      <c r="I244" t="s">
        <v>27</v>
      </c>
      <c r="J244" t="s">
        <v>28</v>
      </c>
      <c r="K244" t="s">
        <v>37</v>
      </c>
      <c r="L244" t="s">
        <v>30</v>
      </c>
      <c r="M244" t="s">
        <v>31</v>
      </c>
      <c r="N244" t="s">
        <v>32</v>
      </c>
      <c r="O244">
        <v>15638.23</v>
      </c>
      <c r="P244" t="s">
        <v>22</v>
      </c>
      <c r="Q244" t="s">
        <v>45</v>
      </c>
      <c r="R244" t="s">
        <v>33</v>
      </c>
      <c r="S244" t="s">
        <v>34</v>
      </c>
      <c r="T244" t="s">
        <v>35</v>
      </c>
    </row>
    <row r="245" spans="1:20">
      <c r="A245" t="s">
        <v>45</v>
      </c>
      <c r="B245" t="s">
        <v>22</v>
      </c>
      <c r="C245" t="s">
        <v>106</v>
      </c>
      <c r="D245" t="s">
        <v>107</v>
      </c>
      <c r="E245" t="s">
        <v>25</v>
      </c>
      <c r="F245" s="1">
        <v>34050</v>
      </c>
      <c r="G245" t="s">
        <v>26</v>
      </c>
      <c r="H245">
        <v>201412</v>
      </c>
      <c r="I245" t="s">
        <v>27</v>
      </c>
      <c r="J245" t="s">
        <v>28</v>
      </c>
      <c r="K245" t="s">
        <v>38</v>
      </c>
      <c r="L245" t="s">
        <v>30</v>
      </c>
      <c r="M245" t="s">
        <v>31</v>
      </c>
      <c r="N245" t="s">
        <v>48</v>
      </c>
      <c r="O245">
        <v>495875.37</v>
      </c>
      <c r="P245" t="s">
        <v>22</v>
      </c>
      <c r="Q245" t="s">
        <v>45</v>
      </c>
      <c r="R245" t="s">
        <v>33</v>
      </c>
      <c r="S245" t="s">
        <v>34</v>
      </c>
      <c r="T245" t="s">
        <v>35</v>
      </c>
    </row>
    <row r="246" spans="1:20">
      <c r="A246" t="s">
        <v>45</v>
      </c>
      <c r="B246" t="s">
        <v>22</v>
      </c>
      <c r="C246" t="s">
        <v>106</v>
      </c>
      <c r="D246" t="s">
        <v>107</v>
      </c>
      <c r="E246" t="s">
        <v>25</v>
      </c>
      <c r="F246" s="1">
        <v>34050</v>
      </c>
      <c r="G246" t="s">
        <v>26</v>
      </c>
      <c r="H246">
        <v>201412</v>
      </c>
      <c r="I246" t="s">
        <v>27</v>
      </c>
      <c r="J246" t="s">
        <v>28</v>
      </c>
      <c r="K246" t="s">
        <v>38</v>
      </c>
      <c r="L246" t="s">
        <v>30</v>
      </c>
      <c r="M246" t="s">
        <v>31</v>
      </c>
      <c r="N246" t="s">
        <v>49</v>
      </c>
      <c r="O246">
        <v>-478753.47000000003</v>
      </c>
      <c r="P246" t="s">
        <v>22</v>
      </c>
      <c r="Q246" t="s">
        <v>45</v>
      </c>
      <c r="R246" t="s">
        <v>33</v>
      </c>
      <c r="S246" t="s">
        <v>34</v>
      </c>
      <c r="T246" t="s">
        <v>35</v>
      </c>
    </row>
    <row r="247" spans="1:20">
      <c r="A247" t="s">
        <v>45</v>
      </c>
      <c r="B247" t="s">
        <v>22</v>
      </c>
      <c r="C247" t="s">
        <v>106</v>
      </c>
      <c r="D247" t="s">
        <v>107</v>
      </c>
      <c r="E247" t="s">
        <v>25</v>
      </c>
      <c r="F247" s="1">
        <v>34050</v>
      </c>
      <c r="G247" t="s">
        <v>26</v>
      </c>
      <c r="H247">
        <v>201412</v>
      </c>
      <c r="I247" t="s">
        <v>27</v>
      </c>
      <c r="J247" t="s">
        <v>28</v>
      </c>
      <c r="K247" t="s">
        <v>39</v>
      </c>
      <c r="L247" t="s">
        <v>30</v>
      </c>
      <c r="M247" t="s">
        <v>31</v>
      </c>
      <c r="N247" t="s">
        <v>48</v>
      </c>
      <c r="O247">
        <v>76234.14</v>
      </c>
      <c r="P247" t="s">
        <v>22</v>
      </c>
      <c r="Q247" t="s">
        <v>45</v>
      </c>
      <c r="R247" t="s">
        <v>33</v>
      </c>
      <c r="S247" t="s">
        <v>34</v>
      </c>
      <c r="T247" t="s">
        <v>35</v>
      </c>
    </row>
    <row r="248" spans="1:20">
      <c r="A248" t="s">
        <v>45</v>
      </c>
      <c r="B248" t="s">
        <v>22</v>
      </c>
      <c r="C248" t="s">
        <v>106</v>
      </c>
      <c r="D248" t="s">
        <v>107</v>
      </c>
      <c r="E248" t="s">
        <v>25</v>
      </c>
      <c r="F248" s="1">
        <v>34050</v>
      </c>
      <c r="G248" t="s">
        <v>26</v>
      </c>
      <c r="H248">
        <v>201412</v>
      </c>
      <c r="I248" t="s">
        <v>27</v>
      </c>
      <c r="J248" t="s">
        <v>28</v>
      </c>
      <c r="K248" t="s">
        <v>39</v>
      </c>
      <c r="L248" t="s">
        <v>30</v>
      </c>
      <c r="M248" t="s">
        <v>31</v>
      </c>
      <c r="N248" t="s">
        <v>49</v>
      </c>
      <c r="O248">
        <v>-59672.35</v>
      </c>
      <c r="P248" t="s">
        <v>22</v>
      </c>
      <c r="Q248" t="s">
        <v>45</v>
      </c>
      <c r="R248" t="s">
        <v>33</v>
      </c>
      <c r="S248" t="s">
        <v>34</v>
      </c>
      <c r="T248" t="s">
        <v>35</v>
      </c>
    </row>
    <row r="249" spans="1:20">
      <c r="A249" t="s">
        <v>45</v>
      </c>
      <c r="B249" t="s">
        <v>22</v>
      </c>
      <c r="C249" t="s">
        <v>106</v>
      </c>
      <c r="D249" t="s">
        <v>107</v>
      </c>
      <c r="E249" t="s">
        <v>25</v>
      </c>
      <c r="F249" s="1">
        <v>34050</v>
      </c>
      <c r="G249" t="s">
        <v>26</v>
      </c>
      <c r="H249">
        <v>201412</v>
      </c>
      <c r="I249" t="s">
        <v>27</v>
      </c>
      <c r="J249" t="s">
        <v>28</v>
      </c>
      <c r="K249" t="s">
        <v>40</v>
      </c>
      <c r="L249" t="s">
        <v>30</v>
      </c>
      <c r="M249" t="s">
        <v>31</v>
      </c>
      <c r="N249" t="s">
        <v>49</v>
      </c>
      <c r="O249">
        <v>-7145.52</v>
      </c>
      <c r="P249" t="s">
        <v>22</v>
      </c>
      <c r="Q249" t="s">
        <v>45</v>
      </c>
      <c r="R249" t="s">
        <v>33</v>
      </c>
      <c r="S249" t="s">
        <v>34</v>
      </c>
      <c r="T249" t="s">
        <v>35</v>
      </c>
    </row>
    <row r="250" spans="1:20">
      <c r="A250" t="s">
        <v>45</v>
      </c>
      <c r="B250" t="s">
        <v>22</v>
      </c>
      <c r="C250" t="s">
        <v>106</v>
      </c>
      <c r="D250" t="s">
        <v>107</v>
      </c>
      <c r="E250" t="s">
        <v>25</v>
      </c>
      <c r="F250" s="1">
        <v>34050</v>
      </c>
      <c r="G250" t="s">
        <v>26</v>
      </c>
      <c r="H250">
        <v>201412</v>
      </c>
      <c r="I250" t="s">
        <v>27</v>
      </c>
      <c r="J250" t="s">
        <v>28</v>
      </c>
      <c r="K250" t="s">
        <v>41</v>
      </c>
      <c r="L250" t="s">
        <v>30</v>
      </c>
      <c r="M250" t="s">
        <v>31</v>
      </c>
      <c r="N250" t="s">
        <v>48</v>
      </c>
      <c r="O250">
        <v>115905.89</v>
      </c>
      <c r="P250" t="s">
        <v>22</v>
      </c>
      <c r="Q250" t="s">
        <v>45</v>
      </c>
      <c r="R250" t="s">
        <v>33</v>
      </c>
      <c r="S250" t="s">
        <v>34</v>
      </c>
      <c r="T250" t="s">
        <v>35</v>
      </c>
    </row>
    <row r="251" spans="1:20">
      <c r="A251" t="s">
        <v>45</v>
      </c>
      <c r="B251" t="s">
        <v>22</v>
      </c>
      <c r="C251" t="s">
        <v>106</v>
      </c>
      <c r="D251" t="s">
        <v>107</v>
      </c>
      <c r="E251" t="s">
        <v>25</v>
      </c>
      <c r="F251" s="1">
        <v>34050</v>
      </c>
      <c r="G251" t="s">
        <v>26</v>
      </c>
      <c r="H251">
        <v>201412</v>
      </c>
      <c r="I251" t="s">
        <v>27</v>
      </c>
      <c r="J251" t="s">
        <v>28</v>
      </c>
      <c r="K251" t="s">
        <v>41</v>
      </c>
      <c r="L251" t="s">
        <v>30</v>
      </c>
      <c r="M251" t="s">
        <v>31</v>
      </c>
      <c r="N251" t="s">
        <v>49</v>
      </c>
      <c r="O251">
        <v>-62203.130000000005</v>
      </c>
      <c r="P251" t="s">
        <v>22</v>
      </c>
      <c r="Q251" t="s">
        <v>45</v>
      </c>
      <c r="R251" t="s">
        <v>33</v>
      </c>
      <c r="S251" t="s">
        <v>34</v>
      </c>
      <c r="T251" t="s">
        <v>35</v>
      </c>
    </row>
    <row r="252" spans="1:20">
      <c r="A252" t="s">
        <v>45</v>
      </c>
      <c r="B252" t="s">
        <v>22</v>
      </c>
      <c r="C252" t="s">
        <v>106</v>
      </c>
      <c r="D252" t="s">
        <v>107</v>
      </c>
      <c r="E252" t="s">
        <v>25</v>
      </c>
      <c r="F252" s="1">
        <v>34050</v>
      </c>
      <c r="G252" t="s">
        <v>26</v>
      </c>
      <c r="H252">
        <v>201412</v>
      </c>
      <c r="I252" t="s">
        <v>27</v>
      </c>
      <c r="J252" t="s">
        <v>28</v>
      </c>
      <c r="K252" t="s">
        <v>41</v>
      </c>
      <c r="L252" t="s">
        <v>30</v>
      </c>
      <c r="M252" t="s">
        <v>31</v>
      </c>
      <c r="N252" t="s">
        <v>32</v>
      </c>
      <c r="O252">
        <v>27261.43</v>
      </c>
      <c r="P252" t="s">
        <v>22</v>
      </c>
      <c r="Q252" t="s">
        <v>45</v>
      </c>
      <c r="R252" t="s">
        <v>33</v>
      </c>
      <c r="S252" t="s">
        <v>34</v>
      </c>
      <c r="T252" t="s">
        <v>35</v>
      </c>
    </row>
    <row r="253" spans="1:20">
      <c r="A253" t="s">
        <v>45</v>
      </c>
      <c r="B253" t="s">
        <v>22</v>
      </c>
      <c r="C253" t="s">
        <v>106</v>
      </c>
      <c r="D253" t="s">
        <v>107</v>
      </c>
      <c r="E253" t="s">
        <v>25</v>
      </c>
      <c r="F253" s="1">
        <v>34050</v>
      </c>
      <c r="G253" t="s">
        <v>26</v>
      </c>
      <c r="H253">
        <v>201412</v>
      </c>
      <c r="I253" t="s">
        <v>27</v>
      </c>
      <c r="J253" t="s">
        <v>28</v>
      </c>
      <c r="K253" t="s">
        <v>44</v>
      </c>
      <c r="L253" t="s">
        <v>30</v>
      </c>
      <c r="M253" t="s">
        <v>31</v>
      </c>
      <c r="N253" t="s">
        <v>48</v>
      </c>
      <c r="O253">
        <v>1226.21</v>
      </c>
      <c r="P253" t="s">
        <v>22</v>
      </c>
      <c r="Q253" t="s">
        <v>45</v>
      </c>
      <c r="R253" t="s">
        <v>33</v>
      </c>
      <c r="S253" t="s">
        <v>34</v>
      </c>
      <c r="T253" t="s">
        <v>35</v>
      </c>
    </row>
    <row r="254" spans="1:20">
      <c r="A254" t="s">
        <v>45</v>
      </c>
      <c r="B254" t="s">
        <v>22</v>
      </c>
      <c r="C254" t="s">
        <v>106</v>
      </c>
      <c r="D254" t="s">
        <v>107</v>
      </c>
      <c r="E254" t="s">
        <v>25</v>
      </c>
      <c r="F254" s="1">
        <v>34050</v>
      </c>
      <c r="G254" t="s">
        <v>26</v>
      </c>
      <c r="H254">
        <v>201412</v>
      </c>
      <c r="I254" t="s">
        <v>27</v>
      </c>
      <c r="J254" t="s">
        <v>28</v>
      </c>
      <c r="K254" t="s">
        <v>44</v>
      </c>
      <c r="L254" t="s">
        <v>30</v>
      </c>
      <c r="M254" t="s">
        <v>31</v>
      </c>
      <c r="N254" t="s">
        <v>49</v>
      </c>
      <c r="O254">
        <v>-6142.87</v>
      </c>
      <c r="P254" t="s">
        <v>22</v>
      </c>
      <c r="Q254" t="s">
        <v>45</v>
      </c>
      <c r="R254" t="s">
        <v>33</v>
      </c>
      <c r="S254" t="s">
        <v>34</v>
      </c>
      <c r="T254" t="s">
        <v>35</v>
      </c>
    </row>
    <row r="255" spans="1:20">
      <c r="A255" t="s">
        <v>61</v>
      </c>
      <c r="B255" t="s">
        <v>22</v>
      </c>
      <c r="C255" t="s">
        <v>108</v>
      </c>
      <c r="D255" t="s">
        <v>109</v>
      </c>
      <c r="E255" t="s">
        <v>25</v>
      </c>
      <c r="F255" s="1">
        <v>37869</v>
      </c>
      <c r="G255" t="s">
        <v>26</v>
      </c>
      <c r="H255">
        <v>201412</v>
      </c>
      <c r="I255" t="s">
        <v>27</v>
      </c>
      <c r="J255" t="s">
        <v>28</v>
      </c>
      <c r="K255" t="s">
        <v>29</v>
      </c>
      <c r="L255" t="s">
        <v>30</v>
      </c>
      <c r="M255" t="s">
        <v>31</v>
      </c>
      <c r="N255" t="s">
        <v>49</v>
      </c>
      <c r="O255">
        <v>842.67000000000007</v>
      </c>
      <c r="P255" t="s">
        <v>22</v>
      </c>
      <c r="Q255" t="s">
        <v>61</v>
      </c>
      <c r="R255" t="s">
        <v>33</v>
      </c>
      <c r="S255" t="s">
        <v>34</v>
      </c>
      <c r="T255" t="s">
        <v>35</v>
      </c>
    </row>
    <row r="256" spans="1:20">
      <c r="A256" t="s">
        <v>61</v>
      </c>
      <c r="B256" t="s">
        <v>22</v>
      </c>
      <c r="C256" t="s">
        <v>108</v>
      </c>
      <c r="D256" t="s">
        <v>109</v>
      </c>
      <c r="E256" t="s">
        <v>25</v>
      </c>
      <c r="F256" s="1">
        <v>37869</v>
      </c>
      <c r="G256" t="s">
        <v>26</v>
      </c>
      <c r="H256">
        <v>201412</v>
      </c>
      <c r="I256" t="s">
        <v>27</v>
      </c>
      <c r="J256" t="s">
        <v>28</v>
      </c>
      <c r="K256" t="s">
        <v>36</v>
      </c>
      <c r="L256" t="s">
        <v>30</v>
      </c>
      <c r="M256" t="s">
        <v>31</v>
      </c>
      <c r="N256" t="s">
        <v>49</v>
      </c>
      <c r="O256">
        <v>388.92</v>
      </c>
      <c r="P256" t="s">
        <v>22</v>
      </c>
      <c r="Q256" t="s">
        <v>61</v>
      </c>
      <c r="R256" t="s">
        <v>33</v>
      </c>
      <c r="S256" t="s">
        <v>34</v>
      </c>
      <c r="T256" t="s">
        <v>35</v>
      </c>
    </row>
    <row r="257" spans="1:20">
      <c r="A257" t="s">
        <v>61</v>
      </c>
      <c r="B257" t="s">
        <v>22</v>
      </c>
      <c r="C257" t="s">
        <v>108</v>
      </c>
      <c r="D257" t="s">
        <v>109</v>
      </c>
      <c r="E257" t="s">
        <v>25</v>
      </c>
      <c r="F257" s="1">
        <v>37869</v>
      </c>
      <c r="G257" t="s">
        <v>26</v>
      </c>
      <c r="H257">
        <v>201412</v>
      </c>
      <c r="I257" t="s">
        <v>27</v>
      </c>
      <c r="J257" t="s">
        <v>28</v>
      </c>
      <c r="K257" t="s">
        <v>37</v>
      </c>
      <c r="L257" t="s">
        <v>30</v>
      </c>
      <c r="M257" t="s">
        <v>31</v>
      </c>
      <c r="N257" t="s">
        <v>48</v>
      </c>
      <c r="O257">
        <v>-67.62</v>
      </c>
      <c r="P257" t="s">
        <v>22</v>
      </c>
      <c r="Q257" t="s">
        <v>61</v>
      </c>
      <c r="R257" t="s">
        <v>33</v>
      </c>
      <c r="S257" t="s">
        <v>34</v>
      </c>
      <c r="T257" t="s">
        <v>35</v>
      </c>
    </row>
    <row r="258" spans="1:20">
      <c r="A258" t="s">
        <v>61</v>
      </c>
      <c r="B258" t="s">
        <v>22</v>
      </c>
      <c r="C258" t="s">
        <v>108</v>
      </c>
      <c r="D258" t="s">
        <v>109</v>
      </c>
      <c r="E258" t="s">
        <v>25</v>
      </c>
      <c r="F258" s="1">
        <v>37869</v>
      </c>
      <c r="G258" t="s">
        <v>26</v>
      </c>
      <c r="H258">
        <v>201412</v>
      </c>
      <c r="I258" t="s">
        <v>27</v>
      </c>
      <c r="J258" t="s">
        <v>28</v>
      </c>
      <c r="K258" t="s">
        <v>37</v>
      </c>
      <c r="L258" t="s">
        <v>30</v>
      </c>
      <c r="M258" t="s">
        <v>31</v>
      </c>
      <c r="N258" t="s">
        <v>49</v>
      </c>
      <c r="O258">
        <v>125.76</v>
      </c>
      <c r="P258" t="s">
        <v>22</v>
      </c>
      <c r="Q258" t="s">
        <v>61</v>
      </c>
      <c r="R258" t="s">
        <v>33</v>
      </c>
      <c r="S258" t="s">
        <v>34</v>
      </c>
      <c r="T258" t="s">
        <v>35</v>
      </c>
    </row>
    <row r="259" spans="1:20">
      <c r="A259" t="s">
        <v>61</v>
      </c>
      <c r="B259" t="s">
        <v>22</v>
      </c>
      <c r="C259" t="s">
        <v>108</v>
      </c>
      <c r="D259" t="s">
        <v>109</v>
      </c>
      <c r="E259" t="s">
        <v>25</v>
      </c>
      <c r="F259" s="1">
        <v>37869</v>
      </c>
      <c r="G259" t="s">
        <v>26</v>
      </c>
      <c r="H259">
        <v>201412</v>
      </c>
      <c r="I259" t="s">
        <v>27</v>
      </c>
      <c r="J259" t="s">
        <v>28</v>
      </c>
      <c r="K259" t="s">
        <v>38</v>
      </c>
      <c r="L259" t="s">
        <v>30</v>
      </c>
      <c r="M259" t="s">
        <v>31</v>
      </c>
      <c r="N259" t="s">
        <v>48</v>
      </c>
      <c r="O259">
        <v>-44.69</v>
      </c>
      <c r="P259" t="s">
        <v>22</v>
      </c>
      <c r="Q259" t="s">
        <v>61</v>
      </c>
      <c r="R259" t="s">
        <v>33</v>
      </c>
      <c r="S259" t="s">
        <v>34</v>
      </c>
      <c r="T259" t="s">
        <v>35</v>
      </c>
    </row>
    <row r="260" spans="1:20">
      <c r="A260" t="s">
        <v>61</v>
      </c>
      <c r="B260" t="s">
        <v>22</v>
      </c>
      <c r="C260" t="s">
        <v>108</v>
      </c>
      <c r="D260" t="s">
        <v>109</v>
      </c>
      <c r="E260" t="s">
        <v>25</v>
      </c>
      <c r="F260" s="1">
        <v>37869</v>
      </c>
      <c r="G260" t="s">
        <v>26</v>
      </c>
      <c r="H260">
        <v>201412</v>
      </c>
      <c r="I260" t="s">
        <v>27</v>
      </c>
      <c r="J260" t="s">
        <v>28</v>
      </c>
      <c r="K260" t="s">
        <v>38</v>
      </c>
      <c r="L260" t="s">
        <v>30</v>
      </c>
      <c r="M260" t="s">
        <v>31</v>
      </c>
      <c r="N260" t="s">
        <v>49</v>
      </c>
      <c r="O260">
        <v>2507.08</v>
      </c>
      <c r="P260" t="s">
        <v>22</v>
      </c>
      <c r="Q260" t="s">
        <v>61</v>
      </c>
      <c r="R260" t="s">
        <v>33</v>
      </c>
      <c r="S260" t="s">
        <v>34</v>
      </c>
      <c r="T260" t="s">
        <v>35</v>
      </c>
    </row>
    <row r="261" spans="1:20">
      <c r="A261" t="s">
        <v>61</v>
      </c>
      <c r="B261" t="s">
        <v>22</v>
      </c>
      <c r="C261" t="s">
        <v>108</v>
      </c>
      <c r="D261" t="s">
        <v>109</v>
      </c>
      <c r="E261" t="s">
        <v>25</v>
      </c>
      <c r="F261" s="1">
        <v>37869</v>
      </c>
      <c r="G261" t="s">
        <v>26</v>
      </c>
      <c r="H261">
        <v>201412</v>
      </c>
      <c r="I261" t="s">
        <v>27</v>
      </c>
      <c r="J261" t="s">
        <v>28</v>
      </c>
      <c r="K261" t="s">
        <v>39</v>
      </c>
      <c r="L261" t="s">
        <v>30</v>
      </c>
      <c r="M261" t="s">
        <v>31</v>
      </c>
      <c r="N261" t="s">
        <v>49</v>
      </c>
      <c r="O261">
        <v>-78.13</v>
      </c>
      <c r="P261" t="s">
        <v>22</v>
      </c>
      <c r="Q261" t="s">
        <v>61</v>
      </c>
      <c r="R261" t="s">
        <v>33</v>
      </c>
      <c r="S261" t="s">
        <v>34</v>
      </c>
      <c r="T261" t="s">
        <v>35</v>
      </c>
    </row>
    <row r="262" spans="1:20">
      <c r="A262" t="s">
        <v>61</v>
      </c>
      <c r="B262" t="s">
        <v>22</v>
      </c>
      <c r="C262" t="s">
        <v>108</v>
      </c>
      <c r="D262" t="s">
        <v>109</v>
      </c>
      <c r="E262" t="s">
        <v>25</v>
      </c>
      <c r="F262" s="1">
        <v>37869</v>
      </c>
      <c r="G262" t="s">
        <v>26</v>
      </c>
      <c r="H262">
        <v>201412</v>
      </c>
      <c r="I262" t="s">
        <v>27</v>
      </c>
      <c r="J262" t="s">
        <v>28</v>
      </c>
      <c r="K262" t="s">
        <v>40</v>
      </c>
      <c r="L262" t="s">
        <v>30</v>
      </c>
      <c r="M262" t="s">
        <v>31</v>
      </c>
      <c r="N262" t="s">
        <v>49</v>
      </c>
      <c r="O262">
        <v>3.46</v>
      </c>
      <c r="P262" t="s">
        <v>22</v>
      </c>
      <c r="Q262" t="s">
        <v>61</v>
      </c>
      <c r="R262" t="s">
        <v>33</v>
      </c>
      <c r="S262" t="s">
        <v>34</v>
      </c>
      <c r="T262" t="s">
        <v>35</v>
      </c>
    </row>
    <row r="263" spans="1:20">
      <c r="A263" t="s">
        <v>61</v>
      </c>
      <c r="B263" t="s">
        <v>22</v>
      </c>
      <c r="C263" t="s">
        <v>108</v>
      </c>
      <c r="D263" t="s">
        <v>109</v>
      </c>
      <c r="E263" t="s">
        <v>25</v>
      </c>
      <c r="F263" s="1">
        <v>37869</v>
      </c>
      <c r="G263" t="s">
        <v>26</v>
      </c>
      <c r="H263">
        <v>201412</v>
      </c>
      <c r="I263" t="s">
        <v>27</v>
      </c>
      <c r="J263" t="s">
        <v>28</v>
      </c>
      <c r="K263" t="s">
        <v>41</v>
      </c>
      <c r="L263" t="s">
        <v>30</v>
      </c>
      <c r="M263" t="s">
        <v>31</v>
      </c>
      <c r="N263" t="s">
        <v>48</v>
      </c>
      <c r="O263">
        <v>-44.59</v>
      </c>
      <c r="P263" t="s">
        <v>22</v>
      </c>
      <c r="Q263" t="s">
        <v>61</v>
      </c>
      <c r="R263" t="s">
        <v>33</v>
      </c>
      <c r="S263" t="s">
        <v>34</v>
      </c>
      <c r="T263" t="s">
        <v>35</v>
      </c>
    </row>
    <row r="264" spans="1:20">
      <c r="A264" t="s">
        <v>61</v>
      </c>
      <c r="B264" t="s">
        <v>22</v>
      </c>
      <c r="C264" t="s">
        <v>108</v>
      </c>
      <c r="D264" t="s">
        <v>109</v>
      </c>
      <c r="E264" t="s">
        <v>25</v>
      </c>
      <c r="F264" s="1">
        <v>37869</v>
      </c>
      <c r="G264" t="s">
        <v>26</v>
      </c>
      <c r="H264">
        <v>201412</v>
      </c>
      <c r="I264" t="s">
        <v>27</v>
      </c>
      <c r="J264" t="s">
        <v>28</v>
      </c>
      <c r="K264" t="s">
        <v>41</v>
      </c>
      <c r="L264" t="s">
        <v>30</v>
      </c>
      <c r="M264" t="s">
        <v>31</v>
      </c>
      <c r="N264" t="s">
        <v>49</v>
      </c>
      <c r="O264">
        <v>611.55000000000007</v>
      </c>
      <c r="P264" t="s">
        <v>22</v>
      </c>
      <c r="Q264" t="s">
        <v>61</v>
      </c>
      <c r="R264" t="s">
        <v>33</v>
      </c>
      <c r="S264" t="s">
        <v>34</v>
      </c>
      <c r="T264" t="s">
        <v>35</v>
      </c>
    </row>
    <row r="265" spans="1:20">
      <c r="A265" t="s">
        <v>61</v>
      </c>
      <c r="B265" t="s">
        <v>22</v>
      </c>
      <c r="C265" t="s">
        <v>108</v>
      </c>
      <c r="D265" t="s">
        <v>109</v>
      </c>
      <c r="E265" t="s">
        <v>25</v>
      </c>
      <c r="F265" s="1">
        <v>37869</v>
      </c>
      <c r="G265" t="s">
        <v>26</v>
      </c>
      <c r="H265">
        <v>201412</v>
      </c>
      <c r="I265" t="s">
        <v>27</v>
      </c>
      <c r="J265" t="s">
        <v>28</v>
      </c>
      <c r="K265" t="s">
        <v>42</v>
      </c>
      <c r="L265" t="s">
        <v>30</v>
      </c>
      <c r="M265" t="s">
        <v>31</v>
      </c>
      <c r="N265" t="s">
        <v>49</v>
      </c>
      <c r="O265">
        <v>-100.9</v>
      </c>
      <c r="P265" t="s">
        <v>22</v>
      </c>
      <c r="Q265" t="s">
        <v>61</v>
      </c>
      <c r="R265" t="s">
        <v>33</v>
      </c>
      <c r="S265" t="s">
        <v>34</v>
      </c>
      <c r="T265" t="s">
        <v>35</v>
      </c>
    </row>
    <row r="266" spans="1:20">
      <c r="A266" t="s">
        <v>61</v>
      </c>
      <c r="B266" t="s">
        <v>22</v>
      </c>
      <c r="C266" t="s">
        <v>108</v>
      </c>
      <c r="D266" t="s">
        <v>109</v>
      </c>
      <c r="E266" t="s">
        <v>25</v>
      </c>
      <c r="F266" s="1">
        <v>37869</v>
      </c>
      <c r="G266" t="s">
        <v>26</v>
      </c>
      <c r="H266">
        <v>201412</v>
      </c>
      <c r="I266" t="s">
        <v>27</v>
      </c>
      <c r="J266" t="s">
        <v>28</v>
      </c>
      <c r="K266" t="s">
        <v>43</v>
      </c>
      <c r="L266" t="s">
        <v>30</v>
      </c>
      <c r="M266" t="s">
        <v>31</v>
      </c>
      <c r="N266" t="s">
        <v>48</v>
      </c>
      <c r="O266">
        <v>381.32</v>
      </c>
      <c r="P266" t="s">
        <v>22</v>
      </c>
      <c r="Q266" t="s">
        <v>61</v>
      </c>
      <c r="R266" t="s">
        <v>33</v>
      </c>
      <c r="S266" t="s">
        <v>34</v>
      </c>
      <c r="T266" t="s">
        <v>35</v>
      </c>
    </row>
    <row r="267" spans="1:20">
      <c r="A267" t="s">
        <v>61</v>
      </c>
      <c r="B267" t="s">
        <v>22</v>
      </c>
      <c r="C267" t="s">
        <v>108</v>
      </c>
      <c r="D267" t="s">
        <v>109</v>
      </c>
      <c r="E267" t="s">
        <v>25</v>
      </c>
      <c r="F267" s="1">
        <v>37869</v>
      </c>
      <c r="G267" t="s">
        <v>26</v>
      </c>
      <c r="H267">
        <v>201412</v>
      </c>
      <c r="I267" t="s">
        <v>27</v>
      </c>
      <c r="J267" t="s">
        <v>28</v>
      </c>
      <c r="K267" t="s">
        <v>43</v>
      </c>
      <c r="L267" t="s">
        <v>30</v>
      </c>
      <c r="M267" t="s">
        <v>31</v>
      </c>
      <c r="N267" t="s">
        <v>49</v>
      </c>
      <c r="O267">
        <v>-2571.6799999999998</v>
      </c>
      <c r="P267" t="s">
        <v>22</v>
      </c>
      <c r="Q267" t="s">
        <v>61</v>
      </c>
      <c r="R267" t="s">
        <v>33</v>
      </c>
      <c r="S267" t="s">
        <v>34</v>
      </c>
      <c r="T267" t="s">
        <v>35</v>
      </c>
    </row>
    <row r="268" spans="1:20">
      <c r="A268" t="s">
        <v>61</v>
      </c>
      <c r="B268" t="s">
        <v>22</v>
      </c>
      <c r="C268" t="s">
        <v>108</v>
      </c>
      <c r="D268" t="s">
        <v>109</v>
      </c>
      <c r="E268" t="s">
        <v>25</v>
      </c>
      <c r="F268" s="1">
        <v>37869</v>
      </c>
      <c r="G268" t="s">
        <v>26</v>
      </c>
      <c r="H268">
        <v>201412</v>
      </c>
      <c r="I268" t="s">
        <v>27</v>
      </c>
      <c r="J268" t="s">
        <v>28</v>
      </c>
      <c r="K268" t="s">
        <v>44</v>
      </c>
      <c r="L268" t="s">
        <v>30</v>
      </c>
      <c r="M268" t="s">
        <v>31</v>
      </c>
      <c r="N268" t="s">
        <v>48</v>
      </c>
      <c r="O268">
        <v>-51.95</v>
      </c>
      <c r="P268" t="s">
        <v>22</v>
      </c>
      <c r="Q268" t="s">
        <v>61</v>
      </c>
      <c r="R268" t="s">
        <v>33</v>
      </c>
      <c r="S268" t="s">
        <v>34</v>
      </c>
      <c r="T268" t="s">
        <v>35</v>
      </c>
    </row>
    <row r="269" spans="1:20">
      <c r="A269" t="s">
        <v>61</v>
      </c>
      <c r="B269" t="s">
        <v>22</v>
      </c>
      <c r="C269" t="s">
        <v>108</v>
      </c>
      <c r="D269" t="s">
        <v>109</v>
      </c>
      <c r="E269" t="s">
        <v>25</v>
      </c>
      <c r="F269" s="1">
        <v>37869</v>
      </c>
      <c r="G269" t="s">
        <v>26</v>
      </c>
      <c r="H269">
        <v>201412</v>
      </c>
      <c r="I269" t="s">
        <v>27</v>
      </c>
      <c r="J269" t="s">
        <v>28</v>
      </c>
      <c r="K269" t="s">
        <v>44</v>
      </c>
      <c r="L269" t="s">
        <v>30</v>
      </c>
      <c r="M269" t="s">
        <v>31</v>
      </c>
      <c r="N269" t="s">
        <v>49</v>
      </c>
      <c r="O269">
        <v>-1901.2</v>
      </c>
      <c r="P269" t="s">
        <v>22</v>
      </c>
      <c r="Q269" t="s">
        <v>61</v>
      </c>
      <c r="R269" t="s">
        <v>33</v>
      </c>
      <c r="S269" t="s">
        <v>34</v>
      </c>
      <c r="T269" t="s">
        <v>35</v>
      </c>
    </row>
    <row r="270" spans="1:20">
      <c r="A270" t="s">
        <v>21</v>
      </c>
      <c r="B270" t="s">
        <v>22</v>
      </c>
      <c r="C270" t="s">
        <v>110</v>
      </c>
      <c r="D270" t="s">
        <v>111</v>
      </c>
      <c r="E270" t="s">
        <v>25</v>
      </c>
      <c r="F270" s="1">
        <v>37987</v>
      </c>
      <c r="G270" t="s">
        <v>26</v>
      </c>
      <c r="H270">
        <v>201412</v>
      </c>
      <c r="I270" t="s">
        <v>27</v>
      </c>
      <c r="J270" t="s">
        <v>28</v>
      </c>
      <c r="K270" t="s">
        <v>29</v>
      </c>
      <c r="L270" t="s">
        <v>30</v>
      </c>
      <c r="M270" t="s">
        <v>31</v>
      </c>
      <c r="N270" t="s">
        <v>32</v>
      </c>
      <c r="O270">
        <v>0</v>
      </c>
      <c r="P270" t="s">
        <v>22</v>
      </c>
      <c r="Q270" t="s">
        <v>21</v>
      </c>
      <c r="R270" t="s">
        <v>33</v>
      </c>
      <c r="S270" t="s">
        <v>34</v>
      </c>
      <c r="T270" t="s">
        <v>35</v>
      </c>
    </row>
    <row r="271" spans="1:20">
      <c r="A271" t="s">
        <v>21</v>
      </c>
      <c r="B271" t="s">
        <v>22</v>
      </c>
      <c r="C271" t="s">
        <v>110</v>
      </c>
      <c r="D271" t="s">
        <v>111</v>
      </c>
      <c r="E271" t="s">
        <v>25</v>
      </c>
      <c r="F271" s="1">
        <v>37987</v>
      </c>
      <c r="G271" t="s">
        <v>26</v>
      </c>
      <c r="H271">
        <v>201412</v>
      </c>
      <c r="I271" t="s">
        <v>27</v>
      </c>
      <c r="J271" t="s">
        <v>28</v>
      </c>
      <c r="K271" t="s">
        <v>36</v>
      </c>
      <c r="L271" t="s">
        <v>30</v>
      </c>
      <c r="M271" t="s">
        <v>31</v>
      </c>
      <c r="N271" t="s">
        <v>32</v>
      </c>
      <c r="O271">
        <v>0</v>
      </c>
      <c r="P271" t="s">
        <v>22</v>
      </c>
      <c r="Q271" t="s">
        <v>21</v>
      </c>
      <c r="R271" t="s">
        <v>33</v>
      </c>
      <c r="S271" t="s">
        <v>34</v>
      </c>
      <c r="T271" t="s">
        <v>35</v>
      </c>
    </row>
    <row r="272" spans="1:20">
      <c r="A272" t="s">
        <v>21</v>
      </c>
      <c r="B272" t="s">
        <v>22</v>
      </c>
      <c r="C272" t="s">
        <v>110</v>
      </c>
      <c r="D272" t="s">
        <v>111</v>
      </c>
      <c r="E272" t="s">
        <v>25</v>
      </c>
      <c r="F272" s="1">
        <v>37987</v>
      </c>
      <c r="G272" t="s">
        <v>26</v>
      </c>
      <c r="H272">
        <v>201412</v>
      </c>
      <c r="I272" t="s">
        <v>27</v>
      </c>
      <c r="J272" t="s">
        <v>28</v>
      </c>
      <c r="K272" t="s">
        <v>37</v>
      </c>
      <c r="L272" t="s">
        <v>30</v>
      </c>
      <c r="M272" t="s">
        <v>31</v>
      </c>
      <c r="N272" t="s">
        <v>32</v>
      </c>
      <c r="O272">
        <v>6792.4400000000005</v>
      </c>
      <c r="P272" t="s">
        <v>22</v>
      </c>
      <c r="Q272" t="s">
        <v>21</v>
      </c>
      <c r="R272" t="s">
        <v>33</v>
      </c>
      <c r="S272" t="s">
        <v>34</v>
      </c>
      <c r="T272" t="s">
        <v>35</v>
      </c>
    </row>
    <row r="273" spans="1:20">
      <c r="A273" t="s">
        <v>21</v>
      </c>
      <c r="B273" t="s">
        <v>22</v>
      </c>
      <c r="C273" t="s">
        <v>110</v>
      </c>
      <c r="D273" t="s">
        <v>111</v>
      </c>
      <c r="E273" t="s">
        <v>25</v>
      </c>
      <c r="F273" s="1">
        <v>37987</v>
      </c>
      <c r="G273" t="s">
        <v>26</v>
      </c>
      <c r="H273">
        <v>201412</v>
      </c>
      <c r="I273" t="s">
        <v>27</v>
      </c>
      <c r="J273" t="s">
        <v>28</v>
      </c>
      <c r="K273" t="s">
        <v>38</v>
      </c>
      <c r="L273" t="s">
        <v>30</v>
      </c>
      <c r="M273" t="s">
        <v>31</v>
      </c>
      <c r="N273" t="s">
        <v>32</v>
      </c>
      <c r="O273">
        <v>0</v>
      </c>
      <c r="P273" t="s">
        <v>22</v>
      </c>
      <c r="Q273" t="s">
        <v>21</v>
      </c>
      <c r="R273" t="s">
        <v>33</v>
      </c>
      <c r="S273" t="s">
        <v>34</v>
      </c>
      <c r="T273" t="s">
        <v>35</v>
      </c>
    </row>
    <row r="274" spans="1:20">
      <c r="A274" t="s">
        <v>21</v>
      </c>
      <c r="B274" t="s">
        <v>22</v>
      </c>
      <c r="C274" t="s">
        <v>110</v>
      </c>
      <c r="D274" t="s">
        <v>111</v>
      </c>
      <c r="E274" t="s">
        <v>25</v>
      </c>
      <c r="F274" s="1">
        <v>37987</v>
      </c>
      <c r="G274" t="s">
        <v>26</v>
      </c>
      <c r="H274">
        <v>201412</v>
      </c>
      <c r="I274" t="s">
        <v>27</v>
      </c>
      <c r="J274" t="s">
        <v>28</v>
      </c>
      <c r="K274" t="s">
        <v>39</v>
      </c>
      <c r="L274" t="s">
        <v>30</v>
      </c>
      <c r="M274" t="s">
        <v>31</v>
      </c>
      <c r="N274" t="s">
        <v>32</v>
      </c>
      <c r="O274">
        <v>0</v>
      </c>
      <c r="P274" t="s">
        <v>22</v>
      </c>
      <c r="Q274" t="s">
        <v>21</v>
      </c>
      <c r="R274" t="s">
        <v>33</v>
      </c>
      <c r="S274" t="s">
        <v>34</v>
      </c>
      <c r="T274" t="s">
        <v>35</v>
      </c>
    </row>
    <row r="275" spans="1:20">
      <c r="A275" t="s">
        <v>21</v>
      </c>
      <c r="B275" t="s">
        <v>22</v>
      </c>
      <c r="C275" t="s">
        <v>110</v>
      </c>
      <c r="D275" t="s">
        <v>111</v>
      </c>
      <c r="E275" t="s">
        <v>25</v>
      </c>
      <c r="F275" s="1">
        <v>37987</v>
      </c>
      <c r="G275" t="s">
        <v>26</v>
      </c>
      <c r="H275">
        <v>201412</v>
      </c>
      <c r="I275" t="s">
        <v>27</v>
      </c>
      <c r="J275" t="s">
        <v>28</v>
      </c>
      <c r="K275" t="s">
        <v>40</v>
      </c>
      <c r="L275" t="s">
        <v>30</v>
      </c>
      <c r="M275" t="s">
        <v>31</v>
      </c>
      <c r="N275" t="s">
        <v>32</v>
      </c>
      <c r="O275">
        <v>0</v>
      </c>
      <c r="P275" t="s">
        <v>22</v>
      </c>
      <c r="Q275" t="s">
        <v>21</v>
      </c>
      <c r="R275" t="s">
        <v>33</v>
      </c>
      <c r="S275" t="s">
        <v>34</v>
      </c>
      <c r="T275" t="s">
        <v>35</v>
      </c>
    </row>
    <row r="276" spans="1:20">
      <c r="A276" t="s">
        <v>21</v>
      </c>
      <c r="B276" t="s">
        <v>22</v>
      </c>
      <c r="C276" t="s">
        <v>110</v>
      </c>
      <c r="D276" t="s">
        <v>111</v>
      </c>
      <c r="E276" t="s">
        <v>25</v>
      </c>
      <c r="F276" s="1">
        <v>37987</v>
      </c>
      <c r="G276" t="s">
        <v>26</v>
      </c>
      <c r="H276">
        <v>201412</v>
      </c>
      <c r="I276" t="s">
        <v>27</v>
      </c>
      <c r="J276" t="s">
        <v>28</v>
      </c>
      <c r="K276" t="s">
        <v>41</v>
      </c>
      <c r="L276" t="s">
        <v>30</v>
      </c>
      <c r="M276" t="s">
        <v>31</v>
      </c>
      <c r="N276" t="s">
        <v>32</v>
      </c>
      <c r="O276">
        <v>0</v>
      </c>
      <c r="P276" t="s">
        <v>22</v>
      </c>
      <c r="Q276" t="s">
        <v>21</v>
      </c>
      <c r="R276" t="s">
        <v>33</v>
      </c>
      <c r="S276" t="s">
        <v>34</v>
      </c>
      <c r="T276" t="s">
        <v>35</v>
      </c>
    </row>
    <row r="277" spans="1:20">
      <c r="A277" t="s">
        <v>21</v>
      </c>
      <c r="B277" t="s">
        <v>22</v>
      </c>
      <c r="C277" t="s">
        <v>110</v>
      </c>
      <c r="D277" t="s">
        <v>111</v>
      </c>
      <c r="E277" t="s">
        <v>25</v>
      </c>
      <c r="F277" s="1">
        <v>37987</v>
      </c>
      <c r="G277" t="s">
        <v>26</v>
      </c>
      <c r="H277">
        <v>201412</v>
      </c>
      <c r="I277" t="s">
        <v>27</v>
      </c>
      <c r="J277" t="s">
        <v>28</v>
      </c>
      <c r="K277" t="s">
        <v>42</v>
      </c>
      <c r="L277" t="s">
        <v>30</v>
      </c>
      <c r="M277" t="s">
        <v>31</v>
      </c>
      <c r="N277" t="s">
        <v>32</v>
      </c>
      <c r="O277">
        <v>0</v>
      </c>
      <c r="P277" t="s">
        <v>22</v>
      </c>
      <c r="Q277" t="s">
        <v>21</v>
      </c>
      <c r="R277" t="s">
        <v>33</v>
      </c>
      <c r="S277" t="s">
        <v>34</v>
      </c>
      <c r="T277" t="s">
        <v>35</v>
      </c>
    </row>
    <row r="278" spans="1:20">
      <c r="A278" t="s">
        <v>21</v>
      </c>
      <c r="B278" t="s">
        <v>22</v>
      </c>
      <c r="C278" t="s">
        <v>110</v>
      </c>
      <c r="D278" t="s">
        <v>111</v>
      </c>
      <c r="E278" t="s">
        <v>25</v>
      </c>
      <c r="F278" s="1">
        <v>37987</v>
      </c>
      <c r="G278" t="s">
        <v>26</v>
      </c>
      <c r="H278">
        <v>201412</v>
      </c>
      <c r="I278" t="s">
        <v>27</v>
      </c>
      <c r="J278" t="s">
        <v>28</v>
      </c>
      <c r="K278" t="s">
        <v>43</v>
      </c>
      <c r="L278" t="s">
        <v>30</v>
      </c>
      <c r="M278" t="s">
        <v>31</v>
      </c>
      <c r="N278" t="s">
        <v>32</v>
      </c>
      <c r="O278">
        <v>0</v>
      </c>
      <c r="P278" t="s">
        <v>22</v>
      </c>
      <c r="Q278" t="s">
        <v>21</v>
      </c>
      <c r="R278" t="s">
        <v>33</v>
      </c>
      <c r="S278" t="s">
        <v>34</v>
      </c>
      <c r="T278" t="s">
        <v>35</v>
      </c>
    </row>
    <row r="279" spans="1:20">
      <c r="A279" t="s">
        <v>21</v>
      </c>
      <c r="B279" t="s">
        <v>22</v>
      </c>
      <c r="C279" t="s">
        <v>110</v>
      </c>
      <c r="D279" t="s">
        <v>111</v>
      </c>
      <c r="E279" t="s">
        <v>25</v>
      </c>
      <c r="F279" s="1">
        <v>37987</v>
      </c>
      <c r="G279" t="s">
        <v>26</v>
      </c>
      <c r="H279">
        <v>201412</v>
      </c>
      <c r="I279" t="s">
        <v>27</v>
      </c>
      <c r="J279" t="s">
        <v>28</v>
      </c>
      <c r="K279" t="s">
        <v>44</v>
      </c>
      <c r="L279" t="s">
        <v>30</v>
      </c>
      <c r="M279" t="s">
        <v>31</v>
      </c>
      <c r="N279" t="s">
        <v>32</v>
      </c>
      <c r="O279">
        <v>0</v>
      </c>
      <c r="P279" t="s">
        <v>22</v>
      </c>
      <c r="Q279" t="s">
        <v>21</v>
      </c>
      <c r="R279" t="s">
        <v>33</v>
      </c>
      <c r="S279" t="s">
        <v>34</v>
      </c>
      <c r="T279" t="s">
        <v>35</v>
      </c>
    </row>
    <row r="280" spans="1:20">
      <c r="A280" t="s">
        <v>45</v>
      </c>
      <c r="B280" t="s">
        <v>22</v>
      </c>
      <c r="C280" t="s">
        <v>112</v>
      </c>
      <c r="D280" t="s">
        <v>113</v>
      </c>
      <c r="E280" t="s">
        <v>25</v>
      </c>
      <c r="F280" s="1">
        <v>37987</v>
      </c>
      <c r="G280" t="s">
        <v>26</v>
      </c>
      <c r="H280">
        <v>201412</v>
      </c>
      <c r="I280" t="s">
        <v>27</v>
      </c>
      <c r="J280" t="s">
        <v>28</v>
      </c>
      <c r="K280" t="s">
        <v>29</v>
      </c>
      <c r="L280" t="s">
        <v>30</v>
      </c>
      <c r="M280" t="s">
        <v>31</v>
      </c>
      <c r="N280" t="s">
        <v>48</v>
      </c>
      <c r="O280">
        <v>7564</v>
      </c>
      <c r="P280" t="s">
        <v>22</v>
      </c>
      <c r="Q280" t="s">
        <v>45</v>
      </c>
      <c r="R280" t="s">
        <v>33</v>
      </c>
      <c r="S280" t="s">
        <v>34</v>
      </c>
      <c r="T280" t="s">
        <v>35</v>
      </c>
    </row>
    <row r="281" spans="1:20">
      <c r="A281" t="s">
        <v>45</v>
      </c>
      <c r="B281" t="s">
        <v>22</v>
      </c>
      <c r="C281" t="s">
        <v>112</v>
      </c>
      <c r="D281" t="s">
        <v>113</v>
      </c>
      <c r="E281" t="s">
        <v>25</v>
      </c>
      <c r="F281" s="1">
        <v>37987</v>
      </c>
      <c r="G281" t="s">
        <v>26</v>
      </c>
      <c r="H281">
        <v>201412</v>
      </c>
      <c r="I281" t="s">
        <v>27</v>
      </c>
      <c r="J281" t="s">
        <v>28</v>
      </c>
      <c r="K281" t="s">
        <v>29</v>
      </c>
      <c r="L281" t="s">
        <v>30</v>
      </c>
      <c r="M281" t="s">
        <v>31</v>
      </c>
      <c r="N281" t="s">
        <v>49</v>
      </c>
      <c r="O281">
        <v>17504.04</v>
      </c>
      <c r="P281" t="s">
        <v>22</v>
      </c>
      <c r="Q281" t="s">
        <v>45</v>
      </c>
      <c r="R281" t="s">
        <v>33</v>
      </c>
      <c r="S281" t="s">
        <v>34</v>
      </c>
      <c r="T281" t="s">
        <v>35</v>
      </c>
    </row>
    <row r="282" spans="1:20">
      <c r="A282" t="s">
        <v>45</v>
      </c>
      <c r="B282" t="s">
        <v>22</v>
      </c>
      <c r="C282" t="s">
        <v>112</v>
      </c>
      <c r="D282" t="s">
        <v>113</v>
      </c>
      <c r="E282" t="s">
        <v>25</v>
      </c>
      <c r="F282" s="1">
        <v>37987</v>
      </c>
      <c r="G282" t="s">
        <v>26</v>
      </c>
      <c r="H282">
        <v>201412</v>
      </c>
      <c r="I282" t="s">
        <v>27</v>
      </c>
      <c r="J282" t="s">
        <v>28</v>
      </c>
      <c r="K282" t="s">
        <v>36</v>
      </c>
      <c r="L282" t="s">
        <v>30</v>
      </c>
      <c r="M282" t="s">
        <v>31</v>
      </c>
      <c r="N282" t="s">
        <v>48</v>
      </c>
      <c r="O282">
        <v>2000.19</v>
      </c>
      <c r="P282" t="s">
        <v>22</v>
      </c>
      <c r="Q282" t="s">
        <v>45</v>
      </c>
      <c r="R282" t="s">
        <v>33</v>
      </c>
      <c r="S282" t="s">
        <v>34</v>
      </c>
      <c r="T282" t="s">
        <v>35</v>
      </c>
    </row>
    <row r="283" spans="1:20">
      <c r="A283" t="s">
        <v>45</v>
      </c>
      <c r="B283" t="s">
        <v>22</v>
      </c>
      <c r="C283" t="s">
        <v>112</v>
      </c>
      <c r="D283" t="s">
        <v>113</v>
      </c>
      <c r="E283" t="s">
        <v>25</v>
      </c>
      <c r="F283" s="1">
        <v>37987</v>
      </c>
      <c r="G283" t="s">
        <v>26</v>
      </c>
      <c r="H283">
        <v>201412</v>
      </c>
      <c r="I283" t="s">
        <v>27</v>
      </c>
      <c r="J283" t="s">
        <v>28</v>
      </c>
      <c r="K283" t="s">
        <v>36</v>
      </c>
      <c r="L283" t="s">
        <v>30</v>
      </c>
      <c r="M283" t="s">
        <v>31</v>
      </c>
      <c r="N283" t="s">
        <v>49</v>
      </c>
      <c r="O283">
        <v>-2389.8200000000002</v>
      </c>
      <c r="P283" t="s">
        <v>22</v>
      </c>
      <c r="Q283" t="s">
        <v>45</v>
      </c>
      <c r="R283" t="s">
        <v>33</v>
      </c>
      <c r="S283" t="s">
        <v>34</v>
      </c>
      <c r="T283" t="s">
        <v>35</v>
      </c>
    </row>
    <row r="284" spans="1:20">
      <c r="A284" t="s">
        <v>45</v>
      </c>
      <c r="B284" t="s">
        <v>22</v>
      </c>
      <c r="C284" t="s">
        <v>112</v>
      </c>
      <c r="D284" t="s">
        <v>113</v>
      </c>
      <c r="E284" t="s">
        <v>25</v>
      </c>
      <c r="F284" s="1">
        <v>37987</v>
      </c>
      <c r="G284" t="s">
        <v>26</v>
      </c>
      <c r="H284">
        <v>201412</v>
      </c>
      <c r="I284" t="s">
        <v>27</v>
      </c>
      <c r="J284" t="s">
        <v>28</v>
      </c>
      <c r="K284" t="s">
        <v>36</v>
      </c>
      <c r="L284" t="s">
        <v>30</v>
      </c>
      <c r="M284" t="s">
        <v>31</v>
      </c>
      <c r="N284" t="s">
        <v>32</v>
      </c>
      <c r="O284">
        <v>767.11</v>
      </c>
      <c r="P284" t="s">
        <v>22</v>
      </c>
      <c r="Q284" t="s">
        <v>45</v>
      </c>
      <c r="R284" t="s">
        <v>33</v>
      </c>
      <c r="S284" t="s">
        <v>34</v>
      </c>
      <c r="T284" t="s">
        <v>35</v>
      </c>
    </row>
    <row r="285" spans="1:20">
      <c r="A285" t="s">
        <v>45</v>
      </c>
      <c r="B285" t="s">
        <v>22</v>
      </c>
      <c r="C285" t="s">
        <v>112</v>
      </c>
      <c r="D285" t="s">
        <v>113</v>
      </c>
      <c r="E285" t="s">
        <v>25</v>
      </c>
      <c r="F285" s="1">
        <v>37987</v>
      </c>
      <c r="G285" t="s">
        <v>26</v>
      </c>
      <c r="H285">
        <v>201412</v>
      </c>
      <c r="I285" t="s">
        <v>27</v>
      </c>
      <c r="J285" t="s">
        <v>28</v>
      </c>
      <c r="K285" t="s">
        <v>37</v>
      </c>
      <c r="L285" t="s">
        <v>30</v>
      </c>
      <c r="M285" t="s">
        <v>31</v>
      </c>
      <c r="N285" t="s">
        <v>48</v>
      </c>
      <c r="O285">
        <v>131556.86000000002</v>
      </c>
      <c r="P285" t="s">
        <v>22</v>
      </c>
      <c r="Q285" t="s">
        <v>45</v>
      </c>
      <c r="R285" t="s">
        <v>33</v>
      </c>
      <c r="S285" t="s">
        <v>34</v>
      </c>
      <c r="T285" t="s">
        <v>35</v>
      </c>
    </row>
    <row r="286" spans="1:20">
      <c r="A286" t="s">
        <v>45</v>
      </c>
      <c r="B286" t="s">
        <v>22</v>
      </c>
      <c r="C286" t="s">
        <v>112</v>
      </c>
      <c r="D286" t="s">
        <v>113</v>
      </c>
      <c r="E286" t="s">
        <v>25</v>
      </c>
      <c r="F286" s="1">
        <v>37987</v>
      </c>
      <c r="G286" t="s">
        <v>26</v>
      </c>
      <c r="H286">
        <v>201412</v>
      </c>
      <c r="I286" t="s">
        <v>27</v>
      </c>
      <c r="J286" t="s">
        <v>28</v>
      </c>
      <c r="K286" t="s">
        <v>37</v>
      </c>
      <c r="L286" t="s">
        <v>30</v>
      </c>
      <c r="M286" t="s">
        <v>31</v>
      </c>
      <c r="N286" t="s">
        <v>49</v>
      </c>
      <c r="O286">
        <v>-67993.88</v>
      </c>
      <c r="P286" t="s">
        <v>22</v>
      </c>
      <c r="Q286" t="s">
        <v>45</v>
      </c>
      <c r="R286" t="s">
        <v>33</v>
      </c>
      <c r="S286" t="s">
        <v>34</v>
      </c>
      <c r="T286" t="s">
        <v>35</v>
      </c>
    </row>
    <row r="287" spans="1:20">
      <c r="A287" t="s">
        <v>45</v>
      </c>
      <c r="B287" t="s">
        <v>22</v>
      </c>
      <c r="C287" t="s">
        <v>112</v>
      </c>
      <c r="D287" t="s">
        <v>113</v>
      </c>
      <c r="E287" t="s">
        <v>25</v>
      </c>
      <c r="F287" s="1">
        <v>37987</v>
      </c>
      <c r="G287" t="s">
        <v>26</v>
      </c>
      <c r="H287">
        <v>201412</v>
      </c>
      <c r="I287" t="s">
        <v>27</v>
      </c>
      <c r="J287" t="s">
        <v>28</v>
      </c>
      <c r="K287" t="s">
        <v>37</v>
      </c>
      <c r="L287" t="s">
        <v>30</v>
      </c>
      <c r="M287" t="s">
        <v>31</v>
      </c>
      <c r="N287" t="s">
        <v>32</v>
      </c>
      <c r="O287">
        <v>11152.9</v>
      </c>
      <c r="P287" t="s">
        <v>22</v>
      </c>
      <c r="Q287" t="s">
        <v>45</v>
      </c>
      <c r="R287" t="s">
        <v>33</v>
      </c>
      <c r="S287" t="s">
        <v>34</v>
      </c>
      <c r="T287" t="s">
        <v>35</v>
      </c>
    </row>
    <row r="288" spans="1:20">
      <c r="A288" t="s">
        <v>45</v>
      </c>
      <c r="B288" t="s">
        <v>22</v>
      </c>
      <c r="C288" t="s">
        <v>112</v>
      </c>
      <c r="D288" t="s">
        <v>113</v>
      </c>
      <c r="E288" t="s">
        <v>25</v>
      </c>
      <c r="F288" s="1">
        <v>37987</v>
      </c>
      <c r="G288" t="s">
        <v>26</v>
      </c>
      <c r="H288">
        <v>201412</v>
      </c>
      <c r="I288" t="s">
        <v>27</v>
      </c>
      <c r="J288" t="s">
        <v>28</v>
      </c>
      <c r="K288" t="s">
        <v>38</v>
      </c>
      <c r="L288" t="s">
        <v>30</v>
      </c>
      <c r="M288" t="s">
        <v>31</v>
      </c>
      <c r="N288" t="s">
        <v>48</v>
      </c>
      <c r="O288">
        <v>171604.84</v>
      </c>
      <c r="P288" t="s">
        <v>22</v>
      </c>
      <c r="Q288" t="s">
        <v>45</v>
      </c>
      <c r="R288" t="s">
        <v>33</v>
      </c>
      <c r="S288" t="s">
        <v>34</v>
      </c>
      <c r="T288" t="s">
        <v>35</v>
      </c>
    </row>
    <row r="289" spans="1:20">
      <c r="A289" t="s">
        <v>45</v>
      </c>
      <c r="B289" t="s">
        <v>22</v>
      </c>
      <c r="C289" t="s">
        <v>112</v>
      </c>
      <c r="D289" t="s">
        <v>113</v>
      </c>
      <c r="E289" t="s">
        <v>25</v>
      </c>
      <c r="F289" s="1">
        <v>37987</v>
      </c>
      <c r="G289" t="s">
        <v>26</v>
      </c>
      <c r="H289">
        <v>201412</v>
      </c>
      <c r="I289" t="s">
        <v>27</v>
      </c>
      <c r="J289" t="s">
        <v>28</v>
      </c>
      <c r="K289" t="s">
        <v>38</v>
      </c>
      <c r="L289" t="s">
        <v>30</v>
      </c>
      <c r="M289" t="s">
        <v>31</v>
      </c>
      <c r="N289" t="s">
        <v>49</v>
      </c>
      <c r="O289">
        <v>-245783.71</v>
      </c>
      <c r="P289" t="s">
        <v>22</v>
      </c>
      <c r="Q289" t="s">
        <v>45</v>
      </c>
      <c r="R289" t="s">
        <v>33</v>
      </c>
      <c r="S289" t="s">
        <v>34</v>
      </c>
      <c r="T289" t="s">
        <v>35</v>
      </c>
    </row>
    <row r="290" spans="1:20">
      <c r="A290" t="s">
        <v>45</v>
      </c>
      <c r="B290" t="s">
        <v>22</v>
      </c>
      <c r="C290" t="s">
        <v>112</v>
      </c>
      <c r="D290" t="s">
        <v>113</v>
      </c>
      <c r="E290" t="s">
        <v>25</v>
      </c>
      <c r="F290" s="1">
        <v>37987</v>
      </c>
      <c r="G290" t="s">
        <v>26</v>
      </c>
      <c r="H290">
        <v>201412</v>
      </c>
      <c r="I290" t="s">
        <v>27</v>
      </c>
      <c r="J290" t="s">
        <v>28</v>
      </c>
      <c r="K290" t="s">
        <v>38</v>
      </c>
      <c r="L290" t="s">
        <v>30</v>
      </c>
      <c r="M290" t="s">
        <v>31</v>
      </c>
      <c r="N290" t="s">
        <v>32</v>
      </c>
      <c r="O290">
        <v>35341.090000000004</v>
      </c>
      <c r="P290" t="s">
        <v>22</v>
      </c>
      <c r="Q290" t="s">
        <v>45</v>
      </c>
      <c r="R290" t="s">
        <v>33</v>
      </c>
      <c r="S290" t="s">
        <v>34</v>
      </c>
      <c r="T290" t="s">
        <v>35</v>
      </c>
    </row>
    <row r="291" spans="1:20">
      <c r="A291" t="s">
        <v>45</v>
      </c>
      <c r="B291" t="s">
        <v>22</v>
      </c>
      <c r="C291" t="s">
        <v>112</v>
      </c>
      <c r="D291" t="s">
        <v>113</v>
      </c>
      <c r="E291" t="s">
        <v>25</v>
      </c>
      <c r="F291" s="1">
        <v>37987</v>
      </c>
      <c r="G291" t="s">
        <v>26</v>
      </c>
      <c r="H291">
        <v>201412</v>
      </c>
      <c r="I291" t="s">
        <v>27</v>
      </c>
      <c r="J291" t="s">
        <v>28</v>
      </c>
      <c r="K291" t="s">
        <v>39</v>
      </c>
      <c r="L291" t="s">
        <v>30</v>
      </c>
      <c r="M291" t="s">
        <v>31</v>
      </c>
      <c r="N291" t="s">
        <v>48</v>
      </c>
      <c r="O291">
        <v>408.04</v>
      </c>
      <c r="P291" t="s">
        <v>22</v>
      </c>
      <c r="Q291" t="s">
        <v>45</v>
      </c>
      <c r="R291" t="s">
        <v>33</v>
      </c>
      <c r="S291" t="s">
        <v>34</v>
      </c>
      <c r="T291" t="s">
        <v>35</v>
      </c>
    </row>
    <row r="292" spans="1:20">
      <c r="A292" t="s">
        <v>45</v>
      </c>
      <c r="B292" t="s">
        <v>22</v>
      </c>
      <c r="C292" t="s">
        <v>112</v>
      </c>
      <c r="D292" t="s">
        <v>113</v>
      </c>
      <c r="E292" t="s">
        <v>25</v>
      </c>
      <c r="F292" s="1">
        <v>37987</v>
      </c>
      <c r="G292" t="s">
        <v>26</v>
      </c>
      <c r="H292">
        <v>201412</v>
      </c>
      <c r="I292" t="s">
        <v>27</v>
      </c>
      <c r="J292" t="s">
        <v>28</v>
      </c>
      <c r="K292" t="s">
        <v>41</v>
      </c>
      <c r="L292" t="s">
        <v>30</v>
      </c>
      <c r="M292" t="s">
        <v>31</v>
      </c>
      <c r="N292" t="s">
        <v>48</v>
      </c>
      <c r="O292">
        <v>141753.64000000001</v>
      </c>
      <c r="P292" t="s">
        <v>22</v>
      </c>
      <c r="Q292" t="s">
        <v>45</v>
      </c>
      <c r="R292" t="s">
        <v>33</v>
      </c>
      <c r="S292" t="s">
        <v>34</v>
      </c>
      <c r="T292" t="s">
        <v>35</v>
      </c>
    </row>
    <row r="293" spans="1:20">
      <c r="A293" t="s">
        <v>45</v>
      </c>
      <c r="B293" t="s">
        <v>22</v>
      </c>
      <c r="C293" t="s">
        <v>112</v>
      </c>
      <c r="D293" t="s">
        <v>113</v>
      </c>
      <c r="E293" t="s">
        <v>25</v>
      </c>
      <c r="F293" s="1">
        <v>37987</v>
      </c>
      <c r="G293" t="s">
        <v>26</v>
      </c>
      <c r="H293">
        <v>201412</v>
      </c>
      <c r="I293" t="s">
        <v>27</v>
      </c>
      <c r="J293" t="s">
        <v>28</v>
      </c>
      <c r="K293" t="s">
        <v>41</v>
      </c>
      <c r="L293" t="s">
        <v>30</v>
      </c>
      <c r="M293" t="s">
        <v>31</v>
      </c>
      <c r="N293" t="s">
        <v>49</v>
      </c>
      <c r="O293">
        <v>-130967.59</v>
      </c>
      <c r="P293" t="s">
        <v>22</v>
      </c>
      <c r="Q293" t="s">
        <v>45</v>
      </c>
      <c r="R293" t="s">
        <v>33</v>
      </c>
      <c r="S293" t="s">
        <v>34</v>
      </c>
      <c r="T293" t="s">
        <v>35</v>
      </c>
    </row>
    <row r="294" spans="1:20">
      <c r="A294" t="s">
        <v>45</v>
      </c>
      <c r="B294" t="s">
        <v>22</v>
      </c>
      <c r="C294" t="s">
        <v>112</v>
      </c>
      <c r="D294" t="s">
        <v>113</v>
      </c>
      <c r="E294" t="s">
        <v>25</v>
      </c>
      <c r="F294" s="1">
        <v>37987</v>
      </c>
      <c r="G294" t="s">
        <v>26</v>
      </c>
      <c r="H294">
        <v>201412</v>
      </c>
      <c r="I294" t="s">
        <v>27</v>
      </c>
      <c r="J294" t="s">
        <v>28</v>
      </c>
      <c r="K294" t="s">
        <v>42</v>
      </c>
      <c r="L294" t="s">
        <v>30</v>
      </c>
      <c r="M294" t="s">
        <v>31</v>
      </c>
      <c r="N294" t="s">
        <v>48</v>
      </c>
      <c r="O294">
        <v>5932.22</v>
      </c>
      <c r="P294" t="s">
        <v>22</v>
      </c>
      <c r="Q294" t="s">
        <v>45</v>
      </c>
      <c r="R294" t="s">
        <v>33</v>
      </c>
      <c r="S294" t="s">
        <v>34</v>
      </c>
      <c r="T294" t="s">
        <v>35</v>
      </c>
    </row>
    <row r="295" spans="1:20">
      <c r="A295" t="s">
        <v>45</v>
      </c>
      <c r="B295" t="s">
        <v>22</v>
      </c>
      <c r="C295" t="s">
        <v>112</v>
      </c>
      <c r="D295" t="s">
        <v>113</v>
      </c>
      <c r="E295" t="s">
        <v>25</v>
      </c>
      <c r="F295" s="1">
        <v>37987</v>
      </c>
      <c r="G295" t="s">
        <v>26</v>
      </c>
      <c r="H295">
        <v>201412</v>
      </c>
      <c r="I295" t="s">
        <v>27</v>
      </c>
      <c r="J295" t="s">
        <v>28</v>
      </c>
      <c r="K295" t="s">
        <v>42</v>
      </c>
      <c r="L295" t="s">
        <v>30</v>
      </c>
      <c r="M295" t="s">
        <v>31</v>
      </c>
      <c r="N295" t="s">
        <v>49</v>
      </c>
      <c r="O295">
        <v>-2218.66</v>
      </c>
      <c r="P295" t="s">
        <v>22</v>
      </c>
      <c r="Q295" t="s">
        <v>45</v>
      </c>
      <c r="R295" t="s">
        <v>33</v>
      </c>
      <c r="S295" t="s">
        <v>34</v>
      </c>
      <c r="T295" t="s">
        <v>35</v>
      </c>
    </row>
    <row r="296" spans="1:20">
      <c r="A296" t="s">
        <v>45</v>
      </c>
      <c r="B296" t="s">
        <v>22</v>
      </c>
      <c r="C296" t="s">
        <v>112</v>
      </c>
      <c r="D296" t="s">
        <v>113</v>
      </c>
      <c r="E296" t="s">
        <v>25</v>
      </c>
      <c r="F296" s="1">
        <v>37987</v>
      </c>
      <c r="G296" t="s">
        <v>26</v>
      </c>
      <c r="H296">
        <v>201412</v>
      </c>
      <c r="I296" t="s">
        <v>27</v>
      </c>
      <c r="J296" t="s">
        <v>28</v>
      </c>
      <c r="K296" t="s">
        <v>43</v>
      </c>
      <c r="L296" t="s">
        <v>30</v>
      </c>
      <c r="M296" t="s">
        <v>31</v>
      </c>
      <c r="N296" t="s">
        <v>48</v>
      </c>
      <c r="O296">
        <v>25099.89</v>
      </c>
      <c r="P296" t="s">
        <v>22</v>
      </c>
      <c r="Q296" t="s">
        <v>45</v>
      </c>
      <c r="R296" t="s">
        <v>33</v>
      </c>
      <c r="S296" t="s">
        <v>34</v>
      </c>
      <c r="T296" t="s">
        <v>35</v>
      </c>
    </row>
    <row r="297" spans="1:20">
      <c r="A297" t="s">
        <v>45</v>
      </c>
      <c r="B297" t="s">
        <v>22</v>
      </c>
      <c r="C297" t="s">
        <v>112</v>
      </c>
      <c r="D297" t="s">
        <v>113</v>
      </c>
      <c r="E297" t="s">
        <v>25</v>
      </c>
      <c r="F297" s="1">
        <v>37987</v>
      </c>
      <c r="G297" t="s">
        <v>26</v>
      </c>
      <c r="H297">
        <v>201412</v>
      </c>
      <c r="I297" t="s">
        <v>27</v>
      </c>
      <c r="J297" t="s">
        <v>28</v>
      </c>
      <c r="K297" t="s">
        <v>43</v>
      </c>
      <c r="L297" t="s">
        <v>30</v>
      </c>
      <c r="M297" t="s">
        <v>31</v>
      </c>
      <c r="N297" t="s">
        <v>49</v>
      </c>
      <c r="O297">
        <v>-42419.47</v>
      </c>
      <c r="P297" t="s">
        <v>22</v>
      </c>
      <c r="Q297" t="s">
        <v>45</v>
      </c>
      <c r="R297" t="s">
        <v>33</v>
      </c>
      <c r="S297" t="s">
        <v>34</v>
      </c>
      <c r="T297" t="s">
        <v>35</v>
      </c>
    </row>
    <row r="298" spans="1:20">
      <c r="A298" t="s">
        <v>45</v>
      </c>
      <c r="B298" t="s">
        <v>22</v>
      </c>
      <c r="C298" t="s">
        <v>112</v>
      </c>
      <c r="D298" t="s">
        <v>113</v>
      </c>
      <c r="E298" t="s">
        <v>25</v>
      </c>
      <c r="F298" s="1">
        <v>37987</v>
      </c>
      <c r="G298" t="s">
        <v>26</v>
      </c>
      <c r="H298">
        <v>201412</v>
      </c>
      <c r="I298" t="s">
        <v>27</v>
      </c>
      <c r="J298" t="s">
        <v>28</v>
      </c>
      <c r="K298" t="s">
        <v>43</v>
      </c>
      <c r="L298" t="s">
        <v>30</v>
      </c>
      <c r="M298" t="s">
        <v>31</v>
      </c>
      <c r="N298" t="s">
        <v>32</v>
      </c>
      <c r="O298">
        <v>2635.3</v>
      </c>
      <c r="P298" t="s">
        <v>22</v>
      </c>
      <c r="Q298" t="s">
        <v>45</v>
      </c>
      <c r="R298" t="s">
        <v>33</v>
      </c>
      <c r="S298" t="s">
        <v>34</v>
      </c>
      <c r="T298" t="s">
        <v>35</v>
      </c>
    </row>
    <row r="299" spans="1:20">
      <c r="A299" t="s">
        <v>45</v>
      </c>
      <c r="B299" t="s">
        <v>22</v>
      </c>
      <c r="C299" t="s">
        <v>112</v>
      </c>
      <c r="D299" t="s">
        <v>113</v>
      </c>
      <c r="E299" t="s">
        <v>25</v>
      </c>
      <c r="F299" s="1">
        <v>37987</v>
      </c>
      <c r="G299" t="s">
        <v>26</v>
      </c>
      <c r="H299">
        <v>201412</v>
      </c>
      <c r="I299" t="s">
        <v>27</v>
      </c>
      <c r="J299" t="s">
        <v>28</v>
      </c>
      <c r="K299" t="s">
        <v>44</v>
      </c>
      <c r="L299" t="s">
        <v>30</v>
      </c>
      <c r="M299" t="s">
        <v>31</v>
      </c>
      <c r="N299" t="s">
        <v>48</v>
      </c>
      <c r="O299">
        <v>12200.23</v>
      </c>
      <c r="P299" t="s">
        <v>22</v>
      </c>
      <c r="Q299" t="s">
        <v>45</v>
      </c>
      <c r="R299" t="s">
        <v>33</v>
      </c>
      <c r="S299" t="s">
        <v>34</v>
      </c>
      <c r="T299" t="s">
        <v>35</v>
      </c>
    </row>
    <row r="300" spans="1:20">
      <c r="A300" t="s">
        <v>45</v>
      </c>
      <c r="B300" t="s">
        <v>22</v>
      </c>
      <c r="C300" t="s">
        <v>112</v>
      </c>
      <c r="D300" t="s">
        <v>113</v>
      </c>
      <c r="E300" t="s">
        <v>25</v>
      </c>
      <c r="F300" s="1">
        <v>37987</v>
      </c>
      <c r="G300" t="s">
        <v>26</v>
      </c>
      <c r="H300">
        <v>201412</v>
      </c>
      <c r="I300" t="s">
        <v>27</v>
      </c>
      <c r="J300" t="s">
        <v>28</v>
      </c>
      <c r="K300" t="s">
        <v>44</v>
      </c>
      <c r="L300" t="s">
        <v>30</v>
      </c>
      <c r="M300" t="s">
        <v>31</v>
      </c>
      <c r="N300" t="s">
        <v>49</v>
      </c>
      <c r="O300">
        <v>-23850.82</v>
      </c>
      <c r="P300" t="s">
        <v>22</v>
      </c>
      <c r="Q300" t="s">
        <v>45</v>
      </c>
      <c r="R300" t="s">
        <v>33</v>
      </c>
      <c r="S300" t="s">
        <v>34</v>
      </c>
      <c r="T300" t="s">
        <v>35</v>
      </c>
    </row>
    <row r="301" spans="1:20">
      <c r="A301" t="s">
        <v>45</v>
      </c>
      <c r="B301" t="s">
        <v>22</v>
      </c>
      <c r="C301" t="s">
        <v>112</v>
      </c>
      <c r="D301" t="s">
        <v>113</v>
      </c>
      <c r="E301" t="s">
        <v>25</v>
      </c>
      <c r="F301" s="1">
        <v>37987</v>
      </c>
      <c r="G301" t="s">
        <v>26</v>
      </c>
      <c r="H301">
        <v>201412</v>
      </c>
      <c r="I301" t="s">
        <v>27</v>
      </c>
      <c r="J301" t="s">
        <v>28</v>
      </c>
      <c r="K301" t="s">
        <v>44</v>
      </c>
      <c r="L301" t="s">
        <v>30</v>
      </c>
      <c r="M301" t="s">
        <v>31</v>
      </c>
      <c r="N301" t="s">
        <v>32</v>
      </c>
      <c r="O301">
        <v>1835.41</v>
      </c>
      <c r="P301" t="s">
        <v>22</v>
      </c>
      <c r="Q301" t="s">
        <v>45</v>
      </c>
      <c r="R301" t="s">
        <v>33</v>
      </c>
      <c r="S301" t="s">
        <v>34</v>
      </c>
      <c r="T301" t="s">
        <v>35</v>
      </c>
    </row>
    <row r="302" spans="1:20">
      <c r="A302" t="s">
        <v>55</v>
      </c>
      <c r="B302" t="s">
        <v>22</v>
      </c>
      <c r="C302" t="s">
        <v>114</v>
      </c>
      <c r="D302" t="s">
        <v>115</v>
      </c>
      <c r="E302" t="s">
        <v>25</v>
      </c>
      <c r="F302" s="1">
        <v>37869</v>
      </c>
      <c r="G302" t="s">
        <v>26</v>
      </c>
      <c r="H302">
        <v>201412</v>
      </c>
      <c r="I302" t="s">
        <v>27</v>
      </c>
      <c r="J302" t="s">
        <v>28</v>
      </c>
      <c r="K302" t="s">
        <v>38</v>
      </c>
      <c r="L302" t="s">
        <v>30</v>
      </c>
      <c r="M302" t="s">
        <v>31</v>
      </c>
      <c r="N302" t="s">
        <v>32</v>
      </c>
      <c r="O302">
        <v>1417.81</v>
      </c>
      <c r="P302" t="s">
        <v>22</v>
      </c>
      <c r="Q302" t="s">
        <v>55</v>
      </c>
      <c r="R302" t="s">
        <v>33</v>
      </c>
      <c r="S302" t="s">
        <v>34</v>
      </c>
      <c r="T302" t="s">
        <v>35</v>
      </c>
    </row>
    <row r="303" spans="1:20">
      <c r="A303" t="s">
        <v>61</v>
      </c>
      <c r="B303" t="s">
        <v>22</v>
      </c>
      <c r="C303" t="s">
        <v>116</v>
      </c>
      <c r="D303" t="s">
        <v>117</v>
      </c>
      <c r="E303" t="s">
        <v>25</v>
      </c>
      <c r="F303" s="1">
        <v>37869</v>
      </c>
      <c r="G303" t="s">
        <v>26</v>
      </c>
      <c r="H303">
        <v>201412</v>
      </c>
      <c r="I303" t="s">
        <v>27</v>
      </c>
      <c r="J303" t="s">
        <v>28</v>
      </c>
      <c r="K303" t="s">
        <v>29</v>
      </c>
      <c r="L303" t="s">
        <v>30</v>
      </c>
      <c r="M303" t="s">
        <v>31</v>
      </c>
      <c r="N303" t="s">
        <v>49</v>
      </c>
      <c r="O303">
        <v>-556.95000000000005</v>
      </c>
      <c r="P303" t="s">
        <v>22</v>
      </c>
      <c r="Q303" t="s">
        <v>61</v>
      </c>
      <c r="R303" t="s">
        <v>33</v>
      </c>
      <c r="S303" t="s">
        <v>34</v>
      </c>
      <c r="T303" t="s">
        <v>35</v>
      </c>
    </row>
    <row r="304" spans="1:20">
      <c r="A304" t="s">
        <v>61</v>
      </c>
      <c r="B304" t="s">
        <v>22</v>
      </c>
      <c r="C304" t="s">
        <v>116</v>
      </c>
      <c r="D304" t="s">
        <v>117</v>
      </c>
      <c r="E304" t="s">
        <v>25</v>
      </c>
      <c r="F304" s="1">
        <v>37869</v>
      </c>
      <c r="G304" t="s">
        <v>26</v>
      </c>
      <c r="H304">
        <v>201412</v>
      </c>
      <c r="I304" t="s">
        <v>27</v>
      </c>
      <c r="J304" t="s">
        <v>28</v>
      </c>
      <c r="K304" t="s">
        <v>29</v>
      </c>
      <c r="L304" t="s">
        <v>30</v>
      </c>
      <c r="M304" t="s">
        <v>31</v>
      </c>
      <c r="N304" t="s">
        <v>32</v>
      </c>
      <c r="O304">
        <v>505.8</v>
      </c>
      <c r="P304" t="s">
        <v>22</v>
      </c>
      <c r="Q304" t="s">
        <v>61</v>
      </c>
      <c r="R304" t="s">
        <v>33</v>
      </c>
      <c r="S304" t="s">
        <v>34</v>
      </c>
      <c r="T304" t="s">
        <v>35</v>
      </c>
    </row>
    <row r="305" spans="1:20">
      <c r="A305" t="s">
        <v>61</v>
      </c>
      <c r="B305" t="s">
        <v>22</v>
      </c>
      <c r="C305" t="s">
        <v>116</v>
      </c>
      <c r="D305" t="s">
        <v>117</v>
      </c>
      <c r="E305" t="s">
        <v>25</v>
      </c>
      <c r="F305" s="1">
        <v>37869</v>
      </c>
      <c r="G305" t="s">
        <v>26</v>
      </c>
      <c r="H305">
        <v>201412</v>
      </c>
      <c r="I305" t="s">
        <v>27</v>
      </c>
      <c r="J305" t="s">
        <v>28</v>
      </c>
      <c r="K305" t="s">
        <v>36</v>
      </c>
      <c r="L305" t="s">
        <v>30</v>
      </c>
      <c r="M305" t="s">
        <v>31</v>
      </c>
      <c r="N305" t="s">
        <v>48</v>
      </c>
      <c r="O305">
        <v>723.7</v>
      </c>
      <c r="P305" t="s">
        <v>22</v>
      </c>
      <c r="Q305" t="s">
        <v>61</v>
      </c>
      <c r="R305" t="s">
        <v>33</v>
      </c>
      <c r="S305" t="s">
        <v>34</v>
      </c>
      <c r="T305" t="s">
        <v>35</v>
      </c>
    </row>
    <row r="306" spans="1:20">
      <c r="A306" t="s">
        <v>61</v>
      </c>
      <c r="B306" t="s">
        <v>22</v>
      </c>
      <c r="C306" t="s">
        <v>116</v>
      </c>
      <c r="D306" t="s">
        <v>117</v>
      </c>
      <c r="E306" t="s">
        <v>25</v>
      </c>
      <c r="F306" s="1">
        <v>37869</v>
      </c>
      <c r="G306" t="s">
        <v>26</v>
      </c>
      <c r="H306">
        <v>201412</v>
      </c>
      <c r="I306" t="s">
        <v>27</v>
      </c>
      <c r="J306" t="s">
        <v>28</v>
      </c>
      <c r="K306" t="s">
        <v>36</v>
      </c>
      <c r="L306" t="s">
        <v>30</v>
      </c>
      <c r="M306" t="s">
        <v>31</v>
      </c>
      <c r="N306" t="s">
        <v>49</v>
      </c>
      <c r="O306">
        <v>-1179.1200000000001</v>
      </c>
      <c r="P306" t="s">
        <v>22</v>
      </c>
      <c r="Q306" t="s">
        <v>61</v>
      </c>
      <c r="R306" t="s">
        <v>33</v>
      </c>
      <c r="S306" t="s">
        <v>34</v>
      </c>
      <c r="T306" t="s">
        <v>35</v>
      </c>
    </row>
    <row r="307" spans="1:20">
      <c r="A307" t="s">
        <v>61</v>
      </c>
      <c r="B307" t="s">
        <v>22</v>
      </c>
      <c r="C307" t="s">
        <v>116</v>
      </c>
      <c r="D307" t="s">
        <v>117</v>
      </c>
      <c r="E307" t="s">
        <v>25</v>
      </c>
      <c r="F307" s="1">
        <v>37869</v>
      </c>
      <c r="G307" t="s">
        <v>26</v>
      </c>
      <c r="H307">
        <v>201412</v>
      </c>
      <c r="I307" t="s">
        <v>27</v>
      </c>
      <c r="J307" t="s">
        <v>28</v>
      </c>
      <c r="K307" t="s">
        <v>36</v>
      </c>
      <c r="L307" t="s">
        <v>30</v>
      </c>
      <c r="M307" t="s">
        <v>31</v>
      </c>
      <c r="N307" t="s">
        <v>32</v>
      </c>
      <c r="O307">
        <v>1070.83</v>
      </c>
      <c r="P307" t="s">
        <v>22</v>
      </c>
      <c r="Q307" t="s">
        <v>61</v>
      </c>
      <c r="R307" t="s">
        <v>33</v>
      </c>
      <c r="S307" t="s">
        <v>34</v>
      </c>
      <c r="T307" t="s">
        <v>35</v>
      </c>
    </row>
    <row r="308" spans="1:20">
      <c r="A308" t="s">
        <v>61</v>
      </c>
      <c r="B308" t="s">
        <v>22</v>
      </c>
      <c r="C308" t="s">
        <v>116</v>
      </c>
      <c r="D308" t="s">
        <v>117</v>
      </c>
      <c r="E308" t="s">
        <v>25</v>
      </c>
      <c r="F308" s="1">
        <v>37869</v>
      </c>
      <c r="G308" t="s">
        <v>26</v>
      </c>
      <c r="H308">
        <v>201412</v>
      </c>
      <c r="I308" t="s">
        <v>27</v>
      </c>
      <c r="J308" t="s">
        <v>28</v>
      </c>
      <c r="K308" t="s">
        <v>37</v>
      </c>
      <c r="L308" t="s">
        <v>30</v>
      </c>
      <c r="M308" t="s">
        <v>31</v>
      </c>
      <c r="N308" t="s">
        <v>48</v>
      </c>
      <c r="O308">
        <v>7973.58</v>
      </c>
      <c r="P308" t="s">
        <v>22</v>
      </c>
      <c r="Q308" t="s">
        <v>61</v>
      </c>
      <c r="R308" t="s">
        <v>33</v>
      </c>
      <c r="S308" t="s">
        <v>34</v>
      </c>
      <c r="T308" t="s">
        <v>35</v>
      </c>
    </row>
    <row r="309" spans="1:20">
      <c r="A309" t="s">
        <v>61</v>
      </c>
      <c r="B309" t="s">
        <v>22</v>
      </c>
      <c r="C309" t="s">
        <v>116</v>
      </c>
      <c r="D309" t="s">
        <v>117</v>
      </c>
      <c r="E309" t="s">
        <v>25</v>
      </c>
      <c r="F309" s="1">
        <v>37869</v>
      </c>
      <c r="G309" t="s">
        <v>26</v>
      </c>
      <c r="H309">
        <v>201412</v>
      </c>
      <c r="I309" t="s">
        <v>27</v>
      </c>
      <c r="J309" t="s">
        <v>28</v>
      </c>
      <c r="K309" t="s">
        <v>37</v>
      </c>
      <c r="L309" t="s">
        <v>30</v>
      </c>
      <c r="M309" t="s">
        <v>31</v>
      </c>
      <c r="N309" t="s">
        <v>49</v>
      </c>
      <c r="O309">
        <v>-6911.39</v>
      </c>
      <c r="P309" t="s">
        <v>22</v>
      </c>
      <c r="Q309" t="s">
        <v>61</v>
      </c>
      <c r="R309" t="s">
        <v>33</v>
      </c>
      <c r="S309" t="s">
        <v>34</v>
      </c>
      <c r="T309" t="s">
        <v>35</v>
      </c>
    </row>
    <row r="310" spans="1:20">
      <c r="A310" t="s">
        <v>61</v>
      </c>
      <c r="B310" t="s">
        <v>22</v>
      </c>
      <c r="C310" t="s">
        <v>116</v>
      </c>
      <c r="D310" t="s">
        <v>117</v>
      </c>
      <c r="E310" t="s">
        <v>25</v>
      </c>
      <c r="F310" s="1">
        <v>37869</v>
      </c>
      <c r="G310" t="s">
        <v>26</v>
      </c>
      <c r="H310">
        <v>201412</v>
      </c>
      <c r="I310" t="s">
        <v>27</v>
      </c>
      <c r="J310" t="s">
        <v>28</v>
      </c>
      <c r="K310" t="s">
        <v>37</v>
      </c>
      <c r="L310" t="s">
        <v>30</v>
      </c>
      <c r="M310" t="s">
        <v>31</v>
      </c>
      <c r="N310" t="s">
        <v>32</v>
      </c>
      <c r="O310">
        <v>6276.6500000000005</v>
      </c>
      <c r="P310" t="s">
        <v>22</v>
      </c>
      <c r="Q310" t="s">
        <v>61</v>
      </c>
      <c r="R310" t="s">
        <v>33</v>
      </c>
      <c r="S310" t="s">
        <v>34</v>
      </c>
      <c r="T310" t="s">
        <v>35</v>
      </c>
    </row>
    <row r="311" spans="1:20">
      <c r="A311" t="s">
        <v>61</v>
      </c>
      <c r="B311" t="s">
        <v>22</v>
      </c>
      <c r="C311" t="s">
        <v>116</v>
      </c>
      <c r="D311" t="s">
        <v>117</v>
      </c>
      <c r="E311" t="s">
        <v>25</v>
      </c>
      <c r="F311" s="1">
        <v>37869</v>
      </c>
      <c r="G311" t="s">
        <v>26</v>
      </c>
      <c r="H311">
        <v>201412</v>
      </c>
      <c r="I311" t="s">
        <v>27</v>
      </c>
      <c r="J311" t="s">
        <v>28</v>
      </c>
      <c r="K311" t="s">
        <v>38</v>
      </c>
      <c r="L311" t="s">
        <v>30</v>
      </c>
      <c r="M311" t="s">
        <v>31</v>
      </c>
      <c r="N311" t="s">
        <v>48</v>
      </c>
      <c r="O311">
        <v>10176.65</v>
      </c>
      <c r="P311" t="s">
        <v>22</v>
      </c>
      <c r="Q311" t="s">
        <v>61</v>
      </c>
      <c r="R311" t="s">
        <v>33</v>
      </c>
      <c r="S311" t="s">
        <v>34</v>
      </c>
      <c r="T311" t="s">
        <v>35</v>
      </c>
    </row>
    <row r="312" spans="1:20">
      <c r="A312" t="s">
        <v>61</v>
      </c>
      <c r="B312" t="s">
        <v>22</v>
      </c>
      <c r="C312" t="s">
        <v>116</v>
      </c>
      <c r="D312" t="s">
        <v>117</v>
      </c>
      <c r="E312" t="s">
        <v>25</v>
      </c>
      <c r="F312" s="1">
        <v>37869</v>
      </c>
      <c r="G312" t="s">
        <v>26</v>
      </c>
      <c r="H312">
        <v>201412</v>
      </c>
      <c r="I312" t="s">
        <v>27</v>
      </c>
      <c r="J312" t="s">
        <v>28</v>
      </c>
      <c r="K312" t="s">
        <v>38</v>
      </c>
      <c r="L312" t="s">
        <v>30</v>
      </c>
      <c r="M312" t="s">
        <v>31</v>
      </c>
      <c r="N312" t="s">
        <v>49</v>
      </c>
      <c r="O312">
        <v>-10333.11</v>
      </c>
      <c r="P312" t="s">
        <v>22</v>
      </c>
      <c r="Q312" t="s">
        <v>61</v>
      </c>
      <c r="R312" t="s">
        <v>33</v>
      </c>
      <c r="S312" t="s">
        <v>34</v>
      </c>
      <c r="T312" t="s">
        <v>35</v>
      </c>
    </row>
    <row r="313" spans="1:20">
      <c r="A313" t="s">
        <v>61</v>
      </c>
      <c r="B313" t="s">
        <v>22</v>
      </c>
      <c r="C313" t="s">
        <v>116</v>
      </c>
      <c r="D313" t="s">
        <v>117</v>
      </c>
      <c r="E313" t="s">
        <v>25</v>
      </c>
      <c r="F313" s="1">
        <v>37869</v>
      </c>
      <c r="G313" t="s">
        <v>26</v>
      </c>
      <c r="H313">
        <v>201412</v>
      </c>
      <c r="I313" t="s">
        <v>27</v>
      </c>
      <c r="J313" t="s">
        <v>28</v>
      </c>
      <c r="K313" t="s">
        <v>38</v>
      </c>
      <c r="L313" t="s">
        <v>30</v>
      </c>
      <c r="M313" t="s">
        <v>31</v>
      </c>
      <c r="N313" t="s">
        <v>32</v>
      </c>
      <c r="O313">
        <v>9384.1200000000008</v>
      </c>
      <c r="P313" t="s">
        <v>22</v>
      </c>
      <c r="Q313" t="s">
        <v>61</v>
      </c>
      <c r="R313" t="s">
        <v>33</v>
      </c>
      <c r="S313" t="s">
        <v>34</v>
      </c>
      <c r="T313" t="s">
        <v>35</v>
      </c>
    </row>
    <row r="314" spans="1:20">
      <c r="A314" t="s">
        <v>61</v>
      </c>
      <c r="B314" t="s">
        <v>22</v>
      </c>
      <c r="C314" t="s">
        <v>116</v>
      </c>
      <c r="D314" t="s">
        <v>117</v>
      </c>
      <c r="E314" t="s">
        <v>25</v>
      </c>
      <c r="F314" s="1">
        <v>37869</v>
      </c>
      <c r="G314" t="s">
        <v>26</v>
      </c>
      <c r="H314">
        <v>201412</v>
      </c>
      <c r="I314" t="s">
        <v>27</v>
      </c>
      <c r="J314" t="s">
        <v>28</v>
      </c>
      <c r="K314" t="s">
        <v>39</v>
      </c>
      <c r="L314" t="s">
        <v>30</v>
      </c>
      <c r="M314" t="s">
        <v>31</v>
      </c>
      <c r="N314" t="s">
        <v>49</v>
      </c>
      <c r="O314">
        <v>-18.080000000000002</v>
      </c>
      <c r="P314" t="s">
        <v>22</v>
      </c>
      <c r="Q314" t="s">
        <v>61</v>
      </c>
      <c r="R314" t="s">
        <v>33</v>
      </c>
      <c r="S314" t="s">
        <v>34</v>
      </c>
      <c r="T314" t="s">
        <v>35</v>
      </c>
    </row>
    <row r="315" spans="1:20">
      <c r="A315" t="s">
        <v>61</v>
      </c>
      <c r="B315" t="s">
        <v>22</v>
      </c>
      <c r="C315" t="s">
        <v>116</v>
      </c>
      <c r="D315" t="s">
        <v>117</v>
      </c>
      <c r="E315" t="s">
        <v>25</v>
      </c>
      <c r="F315" s="1">
        <v>37869</v>
      </c>
      <c r="G315" t="s">
        <v>26</v>
      </c>
      <c r="H315">
        <v>201412</v>
      </c>
      <c r="I315" t="s">
        <v>27</v>
      </c>
      <c r="J315" t="s">
        <v>28</v>
      </c>
      <c r="K315" t="s">
        <v>39</v>
      </c>
      <c r="L315" t="s">
        <v>30</v>
      </c>
      <c r="M315" t="s">
        <v>31</v>
      </c>
      <c r="N315" t="s">
        <v>32</v>
      </c>
      <c r="O315">
        <v>16.420000000000002</v>
      </c>
      <c r="P315" t="s">
        <v>22</v>
      </c>
      <c r="Q315" t="s">
        <v>61</v>
      </c>
      <c r="R315" t="s">
        <v>33</v>
      </c>
      <c r="S315" t="s">
        <v>34</v>
      </c>
      <c r="T315" t="s">
        <v>35</v>
      </c>
    </row>
    <row r="316" spans="1:20">
      <c r="A316" t="s">
        <v>61</v>
      </c>
      <c r="B316" t="s">
        <v>22</v>
      </c>
      <c r="C316" t="s">
        <v>116</v>
      </c>
      <c r="D316" t="s">
        <v>117</v>
      </c>
      <c r="E316" t="s">
        <v>25</v>
      </c>
      <c r="F316" s="1">
        <v>37869</v>
      </c>
      <c r="G316" t="s">
        <v>26</v>
      </c>
      <c r="H316">
        <v>201412</v>
      </c>
      <c r="I316" t="s">
        <v>27</v>
      </c>
      <c r="J316" t="s">
        <v>28</v>
      </c>
      <c r="K316" t="s">
        <v>40</v>
      </c>
      <c r="L316" t="s">
        <v>30</v>
      </c>
      <c r="M316" t="s">
        <v>31</v>
      </c>
      <c r="N316" t="s">
        <v>49</v>
      </c>
      <c r="O316">
        <v>-65.77</v>
      </c>
      <c r="P316" t="s">
        <v>22</v>
      </c>
      <c r="Q316" t="s">
        <v>61</v>
      </c>
      <c r="R316" t="s">
        <v>33</v>
      </c>
      <c r="S316" t="s">
        <v>34</v>
      </c>
      <c r="T316" t="s">
        <v>35</v>
      </c>
    </row>
    <row r="317" spans="1:20">
      <c r="A317" t="s">
        <v>61</v>
      </c>
      <c r="B317" t="s">
        <v>22</v>
      </c>
      <c r="C317" t="s">
        <v>116</v>
      </c>
      <c r="D317" t="s">
        <v>117</v>
      </c>
      <c r="E317" t="s">
        <v>25</v>
      </c>
      <c r="F317" s="1">
        <v>37869</v>
      </c>
      <c r="G317" t="s">
        <v>26</v>
      </c>
      <c r="H317">
        <v>201412</v>
      </c>
      <c r="I317" t="s">
        <v>27</v>
      </c>
      <c r="J317" t="s">
        <v>28</v>
      </c>
      <c r="K317" t="s">
        <v>40</v>
      </c>
      <c r="L317" t="s">
        <v>30</v>
      </c>
      <c r="M317" t="s">
        <v>31</v>
      </c>
      <c r="N317" t="s">
        <v>32</v>
      </c>
      <c r="O317">
        <v>59.730000000000004</v>
      </c>
      <c r="P317" t="s">
        <v>22</v>
      </c>
      <c r="Q317" t="s">
        <v>61</v>
      </c>
      <c r="R317" t="s">
        <v>33</v>
      </c>
      <c r="S317" t="s">
        <v>34</v>
      </c>
      <c r="T317" t="s">
        <v>35</v>
      </c>
    </row>
    <row r="318" spans="1:20">
      <c r="A318" t="s">
        <v>61</v>
      </c>
      <c r="B318" t="s">
        <v>22</v>
      </c>
      <c r="C318" t="s">
        <v>116</v>
      </c>
      <c r="D318" t="s">
        <v>117</v>
      </c>
      <c r="E318" t="s">
        <v>25</v>
      </c>
      <c r="F318" s="1">
        <v>37869</v>
      </c>
      <c r="G318" t="s">
        <v>26</v>
      </c>
      <c r="H318">
        <v>201412</v>
      </c>
      <c r="I318" t="s">
        <v>27</v>
      </c>
      <c r="J318" t="s">
        <v>28</v>
      </c>
      <c r="K318" t="s">
        <v>41</v>
      </c>
      <c r="L318" t="s">
        <v>30</v>
      </c>
      <c r="M318" t="s">
        <v>31</v>
      </c>
      <c r="N318" t="s">
        <v>48</v>
      </c>
      <c r="O318">
        <v>4764.42</v>
      </c>
      <c r="P318" t="s">
        <v>22</v>
      </c>
      <c r="Q318" t="s">
        <v>61</v>
      </c>
      <c r="R318" t="s">
        <v>33</v>
      </c>
      <c r="S318" t="s">
        <v>34</v>
      </c>
      <c r="T318" t="s">
        <v>35</v>
      </c>
    </row>
    <row r="319" spans="1:20">
      <c r="A319" t="s">
        <v>61</v>
      </c>
      <c r="B319" t="s">
        <v>22</v>
      </c>
      <c r="C319" t="s">
        <v>116</v>
      </c>
      <c r="D319" t="s">
        <v>117</v>
      </c>
      <c r="E319" t="s">
        <v>25</v>
      </c>
      <c r="F319" s="1">
        <v>37869</v>
      </c>
      <c r="G319" t="s">
        <v>26</v>
      </c>
      <c r="H319">
        <v>201412</v>
      </c>
      <c r="I319" t="s">
        <v>27</v>
      </c>
      <c r="J319" t="s">
        <v>28</v>
      </c>
      <c r="K319" t="s">
        <v>41</v>
      </c>
      <c r="L319" t="s">
        <v>30</v>
      </c>
      <c r="M319" t="s">
        <v>31</v>
      </c>
      <c r="N319" t="s">
        <v>49</v>
      </c>
      <c r="O319">
        <v>-4522.87</v>
      </c>
      <c r="P319" t="s">
        <v>22</v>
      </c>
      <c r="Q319" t="s">
        <v>61</v>
      </c>
      <c r="R319" t="s">
        <v>33</v>
      </c>
      <c r="S319" t="s">
        <v>34</v>
      </c>
      <c r="T319" t="s">
        <v>35</v>
      </c>
    </row>
    <row r="320" spans="1:20">
      <c r="A320" t="s">
        <v>61</v>
      </c>
      <c r="B320" t="s">
        <v>22</v>
      </c>
      <c r="C320" t="s">
        <v>116</v>
      </c>
      <c r="D320" t="s">
        <v>117</v>
      </c>
      <c r="E320" t="s">
        <v>25</v>
      </c>
      <c r="F320" s="1">
        <v>37869</v>
      </c>
      <c r="G320" t="s">
        <v>26</v>
      </c>
      <c r="H320">
        <v>201412</v>
      </c>
      <c r="I320" t="s">
        <v>27</v>
      </c>
      <c r="J320" t="s">
        <v>28</v>
      </c>
      <c r="K320" t="s">
        <v>41</v>
      </c>
      <c r="L320" t="s">
        <v>30</v>
      </c>
      <c r="M320" t="s">
        <v>31</v>
      </c>
      <c r="N320" t="s">
        <v>32</v>
      </c>
      <c r="O320">
        <v>4107.49</v>
      </c>
      <c r="P320" t="s">
        <v>22</v>
      </c>
      <c r="Q320" t="s">
        <v>61</v>
      </c>
      <c r="R320" t="s">
        <v>33</v>
      </c>
      <c r="S320" t="s">
        <v>34</v>
      </c>
      <c r="T320" t="s">
        <v>35</v>
      </c>
    </row>
    <row r="321" spans="1:20">
      <c r="A321" t="s">
        <v>61</v>
      </c>
      <c r="B321" t="s">
        <v>22</v>
      </c>
      <c r="C321" t="s">
        <v>116</v>
      </c>
      <c r="D321" t="s">
        <v>117</v>
      </c>
      <c r="E321" t="s">
        <v>25</v>
      </c>
      <c r="F321" s="1">
        <v>37869</v>
      </c>
      <c r="G321" t="s">
        <v>26</v>
      </c>
      <c r="H321">
        <v>201412</v>
      </c>
      <c r="I321" t="s">
        <v>27</v>
      </c>
      <c r="J321" t="s">
        <v>28</v>
      </c>
      <c r="K321" t="s">
        <v>42</v>
      </c>
      <c r="L321" t="s">
        <v>30</v>
      </c>
      <c r="M321" t="s">
        <v>31</v>
      </c>
      <c r="N321" t="s">
        <v>49</v>
      </c>
      <c r="O321">
        <v>-4.67</v>
      </c>
      <c r="P321" t="s">
        <v>22</v>
      </c>
      <c r="Q321" t="s">
        <v>61</v>
      </c>
      <c r="R321" t="s">
        <v>33</v>
      </c>
      <c r="S321" t="s">
        <v>34</v>
      </c>
      <c r="T321" t="s">
        <v>35</v>
      </c>
    </row>
    <row r="322" spans="1:20">
      <c r="A322" t="s">
        <v>61</v>
      </c>
      <c r="B322" t="s">
        <v>22</v>
      </c>
      <c r="C322" t="s">
        <v>116</v>
      </c>
      <c r="D322" t="s">
        <v>117</v>
      </c>
      <c r="E322" t="s">
        <v>25</v>
      </c>
      <c r="F322" s="1">
        <v>37869</v>
      </c>
      <c r="G322" t="s">
        <v>26</v>
      </c>
      <c r="H322">
        <v>201412</v>
      </c>
      <c r="I322" t="s">
        <v>27</v>
      </c>
      <c r="J322" t="s">
        <v>28</v>
      </c>
      <c r="K322" t="s">
        <v>42</v>
      </c>
      <c r="L322" t="s">
        <v>30</v>
      </c>
      <c r="M322" t="s">
        <v>31</v>
      </c>
      <c r="N322" t="s">
        <v>32</v>
      </c>
      <c r="O322">
        <v>4.24</v>
      </c>
      <c r="P322" t="s">
        <v>22</v>
      </c>
      <c r="Q322" t="s">
        <v>61</v>
      </c>
      <c r="R322" t="s">
        <v>33</v>
      </c>
      <c r="S322" t="s">
        <v>34</v>
      </c>
      <c r="T322" t="s">
        <v>35</v>
      </c>
    </row>
    <row r="323" spans="1:20">
      <c r="A323" t="s">
        <v>61</v>
      </c>
      <c r="B323" t="s">
        <v>22</v>
      </c>
      <c r="C323" t="s">
        <v>116</v>
      </c>
      <c r="D323" t="s">
        <v>117</v>
      </c>
      <c r="E323" t="s">
        <v>25</v>
      </c>
      <c r="F323" s="1">
        <v>37869</v>
      </c>
      <c r="G323" t="s">
        <v>26</v>
      </c>
      <c r="H323">
        <v>201412</v>
      </c>
      <c r="I323" t="s">
        <v>27</v>
      </c>
      <c r="J323" t="s">
        <v>28</v>
      </c>
      <c r="K323" t="s">
        <v>43</v>
      </c>
      <c r="L323" t="s">
        <v>30</v>
      </c>
      <c r="M323" t="s">
        <v>31</v>
      </c>
      <c r="N323" t="s">
        <v>49</v>
      </c>
      <c r="O323">
        <v>-19.600000000000001</v>
      </c>
      <c r="P323" t="s">
        <v>22</v>
      </c>
      <c r="Q323" t="s">
        <v>61</v>
      </c>
      <c r="R323" t="s">
        <v>33</v>
      </c>
      <c r="S323" t="s">
        <v>34</v>
      </c>
      <c r="T323" t="s">
        <v>35</v>
      </c>
    </row>
    <row r="324" spans="1:20">
      <c r="A324" t="s">
        <v>61</v>
      </c>
      <c r="B324" t="s">
        <v>22</v>
      </c>
      <c r="C324" t="s">
        <v>116</v>
      </c>
      <c r="D324" t="s">
        <v>117</v>
      </c>
      <c r="E324" t="s">
        <v>25</v>
      </c>
      <c r="F324" s="1">
        <v>37869</v>
      </c>
      <c r="G324" t="s">
        <v>26</v>
      </c>
      <c r="H324">
        <v>201412</v>
      </c>
      <c r="I324" t="s">
        <v>27</v>
      </c>
      <c r="J324" t="s">
        <v>28</v>
      </c>
      <c r="K324" t="s">
        <v>43</v>
      </c>
      <c r="L324" t="s">
        <v>30</v>
      </c>
      <c r="M324" t="s">
        <v>31</v>
      </c>
      <c r="N324" t="s">
        <v>32</v>
      </c>
      <c r="O324">
        <v>17.8</v>
      </c>
      <c r="P324" t="s">
        <v>22</v>
      </c>
      <c r="Q324" t="s">
        <v>61</v>
      </c>
      <c r="R324" t="s">
        <v>33</v>
      </c>
      <c r="S324" t="s">
        <v>34</v>
      </c>
      <c r="T324" t="s">
        <v>35</v>
      </c>
    </row>
    <row r="325" spans="1:20">
      <c r="A325" t="s">
        <v>61</v>
      </c>
      <c r="B325" t="s">
        <v>22</v>
      </c>
      <c r="C325" t="s">
        <v>116</v>
      </c>
      <c r="D325" t="s">
        <v>117</v>
      </c>
      <c r="E325" t="s">
        <v>25</v>
      </c>
      <c r="F325" s="1">
        <v>37869</v>
      </c>
      <c r="G325" t="s">
        <v>26</v>
      </c>
      <c r="H325">
        <v>201412</v>
      </c>
      <c r="I325" t="s">
        <v>27</v>
      </c>
      <c r="J325" t="s">
        <v>28</v>
      </c>
      <c r="K325" t="s">
        <v>44</v>
      </c>
      <c r="L325" t="s">
        <v>30</v>
      </c>
      <c r="M325" t="s">
        <v>31</v>
      </c>
      <c r="N325" t="s">
        <v>49</v>
      </c>
      <c r="O325">
        <v>-26.79</v>
      </c>
      <c r="P325" t="s">
        <v>22</v>
      </c>
      <c r="Q325" t="s">
        <v>61</v>
      </c>
      <c r="R325" t="s">
        <v>33</v>
      </c>
      <c r="S325" t="s">
        <v>34</v>
      </c>
      <c r="T325" t="s">
        <v>35</v>
      </c>
    </row>
    <row r="326" spans="1:20">
      <c r="A326" t="s">
        <v>61</v>
      </c>
      <c r="B326" t="s">
        <v>22</v>
      </c>
      <c r="C326" t="s">
        <v>116</v>
      </c>
      <c r="D326" t="s">
        <v>117</v>
      </c>
      <c r="E326" t="s">
        <v>25</v>
      </c>
      <c r="F326" s="1">
        <v>37869</v>
      </c>
      <c r="G326" t="s">
        <v>26</v>
      </c>
      <c r="H326">
        <v>201412</v>
      </c>
      <c r="I326" t="s">
        <v>27</v>
      </c>
      <c r="J326" t="s">
        <v>28</v>
      </c>
      <c r="K326" t="s">
        <v>44</v>
      </c>
      <c r="L326" t="s">
        <v>30</v>
      </c>
      <c r="M326" t="s">
        <v>31</v>
      </c>
      <c r="N326" t="s">
        <v>32</v>
      </c>
      <c r="O326">
        <v>24.330000000000002</v>
      </c>
      <c r="P326" t="s">
        <v>22</v>
      </c>
      <c r="Q326" t="s">
        <v>61</v>
      </c>
      <c r="R326" t="s">
        <v>33</v>
      </c>
      <c r="S326" t="s">
        <v>34</v>
      </c>
      <c r="T326" t="s">
        <v>35</v>
      </c>
    </row>
    <row r="327" spans="1:20">
      <c r="A327" t="s">
        <v>55</v>
      </c>
      <c r="B327" t="s">
        <v>22</v>
      </c>
      <c r="C327" t="s">
        <v>118</v>
      </c>
      <c r="D327" t="s">
        <v>119</v>
      </c>
      <c r="E327" t="s">
        <v>25</v>
      </c>
      <c r="F327" s="1">
        <v>37869</v>
      </c>
      <c r="G327" t="s">
        <v>26</v>
      </c>
      <c r="H327">
        <v>201412</v>
      </c>
      <c r="I327" t="s">
        <v>27</v>
      </c>
      <c r="J327" t="s">
        <v>53</v>
      </c>
      <c r="K327" t="s">
        <v>37</v>
      </c>
      <c r="L327" t="s">
        <v>54</v>
      </c>
      <c r="M327" t="s">
        <v>31</v>
      </c>
      <c r="N327" t="s">
        <v>48</v>
      </c>
      <c r="O327">
        <v>102.83</v>
      </c>
      <c r="P327" t="s">
        <v>22</v>
      </c>
      <c r="Q327" t="s">
        <v>55</v>
      </c>
      <c r="R327" t="s">
        <v>33</v>
      </c>
      <c r="S327" t="s">
        <v>34</v>
      </c>
      <c r="T327" t="s">
        <v>35</v>
      </c>
    </row>
    <row r="328" spans="1:20">
      <c r="A328" t="s">
        <v>55</v>
      </c>
      <c r="B328" t="s">
        <v>22</v>
      </c>
      <c r="C328" t="s">
        <v>118</v>
      </c>
      <c r="D328" t="s">
        <v>119</v>
      </c>
      <c r="E328" t="s">
        <v>25</v>
      </c>
      <c r="F328" s="1">
        <v>37869</v>
      </c>
      <c r="G328" t="s">
        <v>26</v>
      </c>
      <c r="H328">
        <v>201412</v>
      </c>
      <c r="I328" t="s">
        <v>27</v>
      </c>
      <c r="J328" t="s">
        <v>53</v>
      </c>
      <c r="K328" t="s">
        <v>37</v>
      </c>
      <c r="L328" t="s">
        <v>54</v>
      </c>
      <c r="M328" t="s">
        <v>31</v>
      </c>
      <c r="N328" t="s">
        <v>49</v>
      </c>
      <c r="O328">
        <v>-102.83</v>
      </c>
      <c r="P328" t="s">
        <v>22</v>
      </c>
      <c r="Q328" t="s">
        <v>55</v>
      </c>
      <c r="R328" t="s">
        <v>33</v>
      </c>
      <c r="S328" t="s">
        <v>34</v>
      </c>
      <c r="T328" t="s">
        <v>35</v>
      </c>
    </row>
    <row r="329" spans="1:20">
      <c r="A329" t="s">
        <v>55</v>
      </c>
      <c r="B329" t="s">
        <v>22</v>
      </c>
      <c r="C329" t="s">
        <v>118</v>
      </c>
      <c r="D329" t="s">
        <v>119</v>
      </c>
      <c r="E329" t="s">
        <v>25</v>
      </c>
      <c r="F329" s="1">
        <v>37869</v>
      </c>
      <c r="G329" t="s">
        <v>26</v>
      </c>
      <c r="H329">
        <v>201412</v>
      </c>
      <c r="I329" t="s">
        <v>27</v>
      </c>
      <c r="J329" t="s">
        <v>53</v>
      </c>
      <c r="K329" t="s">
        <v>38</v>
      </c>
      <c r="L329" t="s">
        <v>54</v>
      </c>
      <c r="M329" t="s">
        <v>31</v>
      </c>
      <c r="N329" t="s">
        <v>48</v>
      </c>
      <c r="O329">
        <v>1386</v>
      </c>
      <c r="P329" t="s">
        <v>22</v>
      </c>
      <c r="Q329" t="s">
        <v>55</v>
      </c>
      <c r="R329" t="s">
        <v>33</v>
      </c>
      <c r="S329" t="s">
        <v>34</v>
      </c>
      <c r="T329" t="s">
        <v>35</v>
      </c>
    </row>
    <row r="330" spans="1:20">
      <c r="A330" t="s">
        <v>55</v>
      </c>
      <c r="B330" t="s">
        <v>22</v>
      </c>
      <c r="C330" t="s">
        <v>118</v>
      </c>
      <c r="D330" t="s">
        <v>119</v>
      </c>
      <c r="E330" t="s">
        <v>25</v>
      </c>
      <c r="F330" s="1">
        <v>37869</v>
      </c>
      <c r="G330" t="s">
        <v>26</v>
      </c>
      <c r="H330">
        <v>201412</v>
      </c>
      <c r="I330" t="s">
        <v>27</v>
      </c>
      <c r="J330" t="s">
        <v>53</v>
      </c>
      <c r="K330" t="s">
        <v>38</v>
      </c>
      <c r="L330" t="s">
        <v>54</v>
      </c>
      <c r="M330" t="s">
        <v>31</v>
      </c>
      <c r="N330" t="s">
        <v>49</v>
      </c>
      <c r="O330">
        <v>-1386</v>
      </c>
      <c r="P330" t="s">
        <v>22</v>
      </c>
      <c r="Q330" t="s">
        <v>55</v>
      </c>
      <c r="R330" t="s">
        <v>33</v>
      </c>
      <c r="S330" t="s">
        <v>34</v>
      </c>
      <c r="T330" t="s">
        <v>35</v>
      </c>
    </row>
    <row r="331" spans="1:20">
      <c r="A331" t="s">
        <v>55</v>
      </c>
      <c r="B331" t="s">
        <v>22</v>
      </c>
      <c r="C331" t="s">
        <v>120</v>
      </c>
      <c r="D331" t="s">
        <v>121</v>
      </c>
      <c r="E331" t="s">
        <v>25</v>
      </c>
      <c r="F331" s="1">
        <v>37869</v>
      </c>
      <c r="G331" t="s">
        <v>26</v>
      </c>
      <c r="H331">
        <v>201412</v>
      </c>
      <c r="I331" t="s">
        <v>27</v>
      </c>
      <c r="J331" t="s">
        <v>53</v>
      </c>
      <c r="K331" t="s">
        <v>29</v>
      </c>
      <c r="L331" t="s">
        <v>54</v>
      </c>
      <c r="M331" t="s">
        <v>31</v>
      </c>
      <c r="N331" t="s">
        <v>32</v>
      </c>
      <c r="O331">
        <v>43.410000000000004</v>
      </c>
      <c r="P331" t="s">
        <v>22</v>
      </c>
      <c r="Q331" t="s">
        <v>55</v>
      </c>
      <c r="R331" t="s">
        <v>33</v>
      </c>
      <c r="S331" t="s">
        <v>34</v>
      </c>
      <c r="T331" t="s">
        <v>35</v>
      </c>
    </row>
    <row r="332" spans="1:20">
      <c r="A332" t="s">
        <v>55</v>
      </c>
      <c r="B332" t="s">
        <v>22</v>
      </c>
      <c r="C332" t="s">
        <v>120</v>
      </c>
      <c r="D332" t="s">
        <v>121</v>
      </c>
      <c r="E332" t="s">
        <v>25</v>
      </c>
      <c r="F332" s="1">
        <v>37869</v>
      </c>
      <c r="G332" t="s">
        <v>26</v>
      </c>
      <c r="H332">
        <v>201412</v>
      </c>
      <c r="I332" t="s">
        <v>27</v>
      </c>
      <c r="J332" t="s">
        <v>53</v>
      </c>
      <c r="K332" t="s">
        <v>36</v>
      </c>
      <c r="L332" t="s">
        <v>54</v>
      </c>
      <c r="M332" t="s">
        <v>31</v>
      </c>
      <c r="N332" t="s">
        <v>32</v>
      </c>
      <c r="O332">
        <v>43.410000000000004</v>
      </c>
      <c r="P332" t="s">
        <v>22</v>
      </c>
      <c r="Q332" t="s">
        <v>55</v>
      </c>
      <c r="R332" t="s">
        <v>33</v>
      </c>
      <c r="S332" t="s">
        <v>34</v>
      </c>
      <c r="T332" t="s">
        <v>35</v>
      </c>
    </row>
    <row r="333" spans="1:20">
      <c r="A333" t="s">
        <v>55</v>
      </c>
      <c r="B333" t="s">
        <v>22</v>
      </c>
      <c r="C333" t="s">
        <v>120</v>
      </c>
      <c r="D333" t="s">
        <v>121</v>
      </c>
      <c r="E333" t="s">
        <v>25</v>
      </c>
      <c r="F333" s="1">
        <v>37869</v>
      </c>
      <c r="G333" t="s">
        <v>26</v>
      </c>
      <c r="H333">
        <v>201412</v>
      </c>
      <c r="I333" t="s">
        <v>27</v>
      </c>
      <c r="J333" t="s">
        <v>53</v>
      </c>
      <c r="K333" t="s">
        <v>37</v>
      </c>
      <c r="L333" t="s">
        <v>54</v>
      </c>
      <c r="M333" t="s">
        <v>31</v>
      </c>
      <c r="N333" t="s">
        <v>32</v>
      </c>
      <c r="O333">
        <v>43.410000000000004</v>
      </c>
      <c r="P333" t="s">
        <v>22</v>
      </c>
      <c r="Q333" t="s">
        <v>55</v>
      </c>
      <c r="R333" t="s">
        <v>33</v>
      </c>
      <c r="S333" t="s">
        <v>34</v>
      </c>
      <c r="T333" t="s">
        <v>35</v>
      </c>
    </row>
    <row r="334" spans="1:20">
      <c r="A334" t="s">
        <v>55</v>
      </c>
      <c r="B334" t="s">
        <v>22</v>
      </c>
      <c r="C334" t="s">
        <v>120</v>
      </c>
      <c r="D334" t="s">
        <v>121</v>
      </c>
      <c r="E334" t="s">
        <v>25</v>
      </c>
      <c r="F334" s="1">
        <v>37869</v>
      </c>
      <c r="G334" t="s">
        <v>26</v>
      </c>
      <c r="H334">
        <v>201412</v>
      </c>
      <c r="I334" t="s">
        <v>27</v>
      </c>
      <c r="J334" t="s">
        <v>53</v>
      </c>
      <c r="K334" t="s">
        <v>38</v>
      </c>
      <c r="L334" t="s">
        <v>54</v>
      </c>
      <c r="M334" t="s">
        <v>31</v>
      </c>
      <c r="N334" t="s">
        <v>32</v>
      </c>
      <c r="O334">
        <v>43.410000000000004</v>
      </c>
      <c r="P334" t="s">
        <v>22</v>
      </c>
      <c r="Q334" t="s">
        <v>55</v>
      </c>
      <c r="R334" t="s">
        <v>33</v>
      </c>
      <c r="S334" t="s">
        <v>34</v>
      </c>
      <c r="T334" t="s">
        <v>35</v>
      </c>
    </row>
    <row r="335" spans="1:20">
      <c r="A335" t="s">
        <v>55</v>
      </c>
      <c r="B335" t="s">
        <v>22</v>
      </c>
      <c r="C335" t="s">
        <v>120</v>
      </c>
      <c r="D335" t="s">
        <v>121</v>
      </c>
      <c r="E335" t="s">
        <v>25</v>
      </c>
      <c r="F335" s="1">
        <v>37869</v>
      </c>
      <c r="G335" t="s">
        <v>26</v>
      </c>
      <c r="H335">
        <v>201412</v>
      </c>
      <c r="I335" t="s">
        <v>27</v>
      </c>
      <c r="J335" t="s">
        <v>53</v>
      </c>
      <c r="K335" t="s">
        <v>39</v>
      </c>
      <c r="L335" t="s">
        <v>54</v>
      </c>
      <c r="M335" t="s">
        <v>31</v>
      </c>
      <c r="N335" t="s">
        <v>32</v>
      </c>
      <c r="O335">
        <v>43.43</v>
      </c>
      <c r="P335" t="s">
        <v>22</v>
      </c>
      <c r="Q335" t="s">
        <v>55</v>
      </c>
      <c r="R335" t="s">
        <v>33</v>
      </c>
      <c r="S335" t="s">
        <v>34</v>
      </c>
      <c r="T335" t="s">
        <v>35</v>
      </c>
    </row>
    <row r="336" spans="1:20">
      <c r="A336" t="s">
        <v>55</v>
      </c>
      <c r="B336" t="s">
        <v>22</v>
      </c>
      <c r="C336" t="s">
        <v>120</v>
      </c>
      <c r="D336" t="s">
        <v>121</v>
      </c>
      <c r="E336" t="s">
        <v>25</v>
      </c>
      <c r="F336" s="1">
        <v>37869</v>
      </c>
      <c r="G336" t="s">
        <v>26</v>
      </c>
      <c r="H336">
        <v>201412</v>
      </c>
      <c r="I336" t="s">
        <v>27</v>
      </c>
      <c r="J336" t="s">
        <v>53</v>
      </c>
      <c r="K336" t="s">
        <v>40</v>
      </c>
      <c r="L336" t="s">
        <v>54</v>
      </c>
      <c r="M336" t="s">
        <v>31</v>
      </c>
      <c r="N336" t="s">
        <v>32</v>
      </c>
      <c r="O336">
        <v>43.410000000000004</v>
      </c>
      <c r="P336" t="s">
        <v>22</v>
      </c>
      <c r="Q336" t="s">
        <v>55</v>
      </c>
      <c r="R336" t="s">
        <v>33</v>
      </c>
      <c r="S336" t="s">
        <v>34</v>
      </c>
      <c r="T336" t="s">
        <v>35</v>
      </c>
    </row>
    <row r="337" spans="1:20">
      <c r="A337" t="s">
        <v>55</v>
      </c>
      <c r="B337" t="s">
        <v>22</v>
      </c>
      <c r="C337" t="s">
        <v>120</v>
      </c>
      <c r="D337" t="s">
        <v>121</v>
      </c>
      <c r="E337" t="s">
        <v>25</v>
      </c>
      <c r="F337" s="1">
        <v>37869</v>
      </c>
      <c r="G337" t="s">
        <v>26</v>
      </c>
      <c r="H337">
        <v>201412</v>
      </c>
      <c r="I337" t="s">
        <v>27</v>
      </c>
      <c r="J337" t="s">
        <v>53</v>
      </c>
      <c r="K337" t="s">
        <v>41</v>
      </c>
      <c r="L337" t="s">
        <v>54</v>
      </c>
      <c r="M337" t="s">
        <v>31</v>
      </c>
      <c r="N337" t="s">
        <v>32</v>
      </c>
      <c r="O337">
        <v>43.410000000000004</v>
      </c>
      <c r="P337" t="s">
        <v>22</v>
      </c>
      <c r="Q337" t="s">
        <v>55</v>
      </c>
      <c r="R337" t="s">
        <v>33</v>
      </c>
      <c r="S337" t="s">
        <v>34</v>
      </c>
      <c r="T337" t="s">
        <v>35</v>
      </c>
    </row>
    <row r="338" spans="1:20">
      <c r="A338" t="s">
        <v>55</v>
      </c>
      <c r="B338" t="s">
        <v>22</v>
      </c>
      <c r="C338" t="s">
        <v>120</v>
      </c>
      <c r="D338" t="s">
        <v>121</v>
      </c>
      <c r="E338" t="s">
        <v>25</v>
      </c>
      <c r="F338" s="1">
        <v>37869</v>
      </c>
      <c r="G338" t="s">
        <v>26</v>
      </c>
      <c r="H338">
        <v>201412</v>
      </c>
      <c r="I338" t="s">
        <v>27</v>
      </c>
      <c r="J338" t="s">
        <v>53</v>
      </c>
      <c r="K338" t="s">
        <v>42</v>
      </c>
      <c r="L338" t="s">
        <v>54</v>
      </c>
      <c r="M338" t="s">
        <v>31</v>
      </c>
      <c r="N338" t="s">
        <v>32</v>
      </c>
      <c r="O338">
        <v>43.410000000000004</v>
      </c>
      <c r="P338" t="s">
        <v>22</v>
      </c>
      <c r="Q338" t="s">
        <v>55</v>
      </c>
      <c r="R338" t="s">
        <v>33</v>
      </c>
      <c r="S338" t="s">
        <v>34</v>
      </c>
      <c r="T338" t="s">
        <v>35</v>
      </c>
    </row>
    <row r="339" spans="1:20">
      <c r="A339" t="s">
        <v>55</v>
      </c>
      <c r="B339" t="s">
        <v>22</v>
      </c>
      <c r="C339" t="s">
        <v>120</v>
      </c>
      <c r="D339" t="s">
        <v>121</v>
      </c>
      <c r="E339" t="s">
        <v>25</v>
      </c>
      <c r="F339" s="1">
        <v>37869</v>
      </c>
      <c r="G339" t="s">
        <v>26</v>
      </c>
      <c r="H339">
        <v>201412</v>
      </c>
      <c r="I339" t="s">
        <v>27</v>
      </c>
      <c r="J339" t="s">
        <v>53</v>
      </c>
      <c r="K339" t="s">
        <v>43</v>
      </c>
      <c r="L339" t="s">
        <v>54</v>
      </c>
      <c r="M339" t="s">
        <v>31</v>
      </c>
      <c r="N339" t="s">
        <v>32</v>
      </c>
      <c r="O339">
        <v>43.43</v>
      </c>
      <c r="P339" t="s">
        <v>22</v>
      </c>
      <c r="Q339" t="s">
        <v>55</v>
      </c>
      <c r="R339" t="s">
        <v>33</v>
      </c>
      <c r="S339" t="s">
        <v>34</v>
      </c>
      <c r="T339" t="s">
        <v>35</v>
      </c>
    </row>
    <row r="340" spans="1:20">
      <c r="A340" t="s">
        <v>55</v>
      </c>
      <c r="B340" t="s">
        <v>22</v>
      </c>
      <c r="C340" t="s">
        <v>120</v>
      </c>
      <c r="D340" t="s">
        <v>121</v>
      </c>
      <c r="E340" t="s">
        <v>25</v>
      </c>
      <c r="F340" s="1">
        <v>37869</v>
      </c>
      <c r="G340" t="s">
        <v>26</v>
      </c>
      <c r="H340">
        <v>201412</v>
      </c>
      <c r="I340" t="s">
        <v>27</v>
      </c>
      <c r="J340" t="s">
        <v>53</v>
      </c>
      <c r="K340" t="s">
        <v>44</v>
      </c>
      <c r="L340" t="s">
        <v>54</v>
      </c>
      <c r="M340" t="s">
        <v>31</v>
      </c>
      <c r="N340" t="s">
        <v>32</v>
      </c>
      <c r="O340">
        <v>43.410000000000004</v>
      </c>
      <c r="P340" t="s">
        <v>22</v>
      </c>
      <c r="Q340" t="s">
        <v>55</v>
      </c>
      <c r="R340" t="s">
        <v>33</v>
      </c>
      <c r="S340" t="s">
        <v>34</v>
      </c>
      <c r="T340" t="s">
        <v>35</v>
      </c>
    </row>
    <row r="341" spans="1:20">
      <c r="A341" t="s">
        <v>61</v>
      </c>
      <c r="B341" t="s">
        <v>22</v>
      </c>
      <c r="C341" t="s">
        <v>122</v>
      </c>
      <c r="D341" t="s">
        <v>123</v>
      </c>
      <c r="E341" t="s">
        <v>25</v>
      </c>
      <c r="F341" s="1">
        <v>37869</v>
      </c>
      <c r="G341" t="s">
        <v>26</v>
      </c>
      <c r="H341">
        <v>201412</v>
      </c>
      <c r="I341" t="s">
        <v>27</v>
      </c>
      <c r="J341" t="s">
        <v>53</v>
      </c>
      <c r="K341" t="s">
        <v>29</v>
      </c>
      <c r="L341" t="s">
        <v>54</v>
      </c>
      <c r="M341" t="s">
        <v>31</v>
      </c>
      <c r="N341" t="s">
        <v>49</v>
      </c>
      <c r="O341">
        <v>-2869.9900000000002</v>
      </c>
      <c r="P341" t="s">
        <v>22</v>
      </c>
      <c r="Q341" t="s">
        <v>61</v>
      </c>
      <c r="R341" t="s">
        <v>33</v>
      </c>
      <c r="S341" t="s">
        <v>34</v>
      </c>
      <c r="T341" t="s">
        <v>35</v>
      </c>
    </row>
    <row r="342" spans="1:20">
      <c r="A342" t="s">
        <v>61</v>
      </c>
      <c r="B342" t="s">
        <v>22</v>
      </c>
      <c r="C342" t="s">
        <v>122</v>
      </c>
      <c r="D342" t="s">
        <v>123</v>
      </c>
      <c r="E342" t="s">
        <v>25</v>
      </c>
      <c r="F342" s="1">
        <v>37869</v>
      </c>
      <c r="G342" t="s">
        <v>26</v>
      </c>
      <c r="H342">
        <v>201412</v>
      </c>
      <c r="I342" t="s">
        <v>27</v>
      </c>
      <c r="J342" t="s">
        <v>53</v>
      </c>
      <c r="K342" t="s">
        <v>29</v>
      </c>
      <c r="L342" t="s">
        <v>54</v>
      </c>
      <c r="M342" t="s">
        <v>31</v>
      </c>
      <c r="N342" t="s">
        <v>32</v>
      </c>
      <c r="O342">
        <v>129.09</v>
      </c>
      <c r="P342" t="s">
        <v>22</v>
      </c>
      <c r="Q342" t="s">
        <v>61</v>
      </c>
      <c r="R342" t="s">
        <v>33</v>
      </c>
      <c r="S342" t="s">
        <v>34</v>
      </c>
      <c r="T342" t="s">
        <v>35</v>
      </c>
    </row>
    <row r="343" spans="1:20">
      <c r="A343" t="s">
        <v>61</v>
      </c>
      <c r="B343" t="s">
        <v>22</v>
      </c>
      <c r="C343" t="s">
        <v>122</v>
      </c>
      <c r="D343" t="s">
        <v>123</v>
      </c>
      <c r="E343" t="s">
        <v>25</v>
      </c>
      <c r="F343" s="1">
        <v>37869</v>
      </c>
      <c r="G343" t="s">
        <v>26</v>
      </c>
      <c r="H343">
        <v>201412</v>
      </c>
      <c r="I343" t="s">
        <v>27</v>
      </c>
      <c r="J343" t="s">
        <v>53</v>
      </c>
      <c r="K343" t="s">
        <v>36</v>
      </c>
      <c r="L343" t="s">
        <v>54</v>
      </c>
      <c r="M343" t="s">
        <v>31</v>
      </c>
      <c r="N343" t="s">
        <v>48</v>
      </c>
      <c r="O343">
        <v>415.68</v>
      </c>
      <c r="P343" t="s">
        <v>22</v>
      </c>
      <c r="Q343" t="s">
        <v>61</v>
      </c>
      <c r="R343" t="s">
        <v>33</v>
      </c>
      <c r="S343" t="s">
        <v>34</v>
      </c>
      <c r="T343" t="s">
        <v>35</v>
      </c>
    </row>
    <row r="344" spans="1:20">
      <c r="A344" t="s">
        <v>61</v>
      </c>
      <c r="B344" t="s">
        <v>22</v>
      </c>
      <c r="C344" t="s">
        <v>122</v>
      </c>
      <c r="D344" t="s">
        <v>123</v>
      </c>
      <c r="E344" t="s">
        <v>25</v>
      </c>
      <c r="F344" s="1">
        <v>37869</v>
      </c>
      <c r="G344" t="s">
        <v>26</v>
      </c>
      <c r="H344">
        <v>201412</v>
      </c>
      <c r="I344" t="s">
        <v>27</v>
      </c>
      <c r="J344" t="s">
        <v>53</v>
      </c>
      <c r="K344" t="s">
        <v>36</v>
      </c>
      <c r="L344" t="s">
        <v>54</v>
      </c>
      <c r="M344" t="s">
        <v>31</v>
      </c>
      <c r="N344" t="s">
        <v>49</v>
      </c>
      <c r="O344">
        <v>-1937.89</v>
      </c>
      <c r="P344" t="s">
        <v>22</v>
      </c>
      <c r="Q344" t="s">
        <v>61</v>
      </c>
      <c r="R344" t="s">
        <v>33</v>
      </c>
      <c r="S344" t="s">
        <v>34</v>
      </c>
      <c r="T344" t="s">
        <v>35</v>
      </c>
    </row>
    <row r="345" spans="1:20">
      <c r="A345" t="s">
        <v>61</v>
      </c>
      <c r="B345" t="s">
        <v>22</v>
      </c>
      <c r="C345" t="s">
        <v>122</v>
      </c>
      <c r="D345" t="s">
        <v>123</v>
      </c>
      <c r="E345" t="s">
        <v>25</v>
      </c>
      <c r="F345" s="1">
        <v>37869</v>
      </c>
      <c r="G345" t="s">
        <v>26</v>
      </c>
      <c r="H345">
        <v>201412</v>
      </c>
      <c r="I345" t="s">
        <v>27</v>
      </c>
      <c r="J345" t="s">
        <v>53</v>
      </c>
      <c r="K345" t="s">
        <v>36</v>
      </c>
      <c r="L345" t="s">
        <v>54</v>
      </c>
      <c r="M345" t="s">
        <v>31</v>
      </c>
      <c r="N345" t="s">
        <v>32</v>
      </c>
      <c r="O345">
        <v>87.16</v>
      </c>
      <c r="P345" t="s">
        <v>22</v>
      </c>
      <c r="Q345" t="s">
        <v>61</v>
      </c>
      <c r="R345" t="s">
        <v>33</v>
      </c>
      <c r="S345" t="s">
        <v>34</v>
      </c>
      <c r="T345" t="s">
        <v>35</v>
      </c>
    </row>
    <row r="346" spans="1:20">
      <c r="A346" t="s">
        <v>61</v>
      </c>
      <c r="B346" t="s">
        <v>22</v>
      </c>
      <c r="C346" t="s">
        <v>122</v>
      </c>
      <c r="D346" t="s">
        <v>123</v>
      </c>
      <c r="E346" t="s">
        <v>25</v>
      </c>
      <c r="F346" s="1">
        <v>37869</v>
      </c>
      <c r="G346" t="s">
        <v>26</v>
      </c>
      <c r="H346">
        <v>201412</v>
      </c>
      <c r="I346" t="s">
        <v>27</v>
      </c>
      <c r="J346" t="s">
        <v>53</v>
      </c>
      <c r="K346" t="s">
        <v>37</v>
      </c>
      <c r="L346" t="s">
        <v>54</v>
      </c>
      <c r="M346" t="s">
        <v>31</v>
      </c>
      <c r="N346" t="s">
        <v>48</v>
      </c>
      <c r="O346">
        <v>9799.5400000000009</v>
      </c>
      <c r="P346" t="s">
        <v>22</v>
      </c>
      <c r="Q346" t="s">
        <v>61</v>
      </c>
      <c r="R346" t="s">
        <v>33</v>
      </c>
      <c r="S346" t="s">
        <v>34</v>
      </c>
      <c r="T346" t="s">
        <v>35</v>
      </c>
    </row>
    <row r="347" spans="1:20">
      <c r="A347" t="s">
        <v>61</v>
      </c>
      <c r="B347" t="s">
        <v>22</v>
      </c>
      <c r="C347" t="s">
        <v>122</v>
      </c>
      <c r="D347" t="s">
        <v>123</v>
      </c>
      <c r="E347" t="s">
        <v>25</v>
      </c>
      <c r="F347" s="1">
        <v>37869</v>
      </c>
      <c r="G347" t="s">
        <v>26</v>
      </c>
      <c r="H347">
        <v>201412</v>
      </c>
      <c r="I347" t="s">
        <v>27</v>
      </c>
      <c r="J347" t="s">
        <v>53</v>
      </c>
      <c r="K347" t="s">
        <v>37</v>
      </c>
      <c r="L347" t="s">
        <v>54</v>
      </c>
      <c r="M347" t="s">
        <v>31</v>
      </c>
      <c r="N347" t="s">
        <v>49</v>
      </c>
      <c r="O347">
        <v>-4200.99</v>
      </c>
      <c r="P347" t="s">
        <v>22</v>
      </c>
      <c r="Q347" t="s">
        <v>61</v>
      </c>
      <c r="R347" t="s">
        <v>33</v>
      </c>
      <c r="S347" t="s">
        <v>34</v>
      </c>
      <c r="T347" t="s">
        <v>35</v>
      </c>
    </row>
    <row r="348" spans="1:20">
      <c r="A348" t="s">
        <v>61</v>
      </c>
      <c r="B348" t="s">
        <v>22</v>
      </c>
      <c r="C348" t="s">
        <v>122</v>
      </c>
      <c r="D348" t="s">
        <v>123</v>
      </c>
      <c r="E348" t="s">
        <v>25</v>
      </c>
      <c r="F348" s="1">
        <v>37869</v>
      </c>
      <c r="G348" t="s">
        <v>26</v>
      </c>
      <c r="H348">
        <v>201412</v>
      </c>
      <c r="I348" t="s">
        <v>27</v>
      </c>
      <c r="J348" t="s">
        <v>53</v>
      </c>
      <c r="K348" t="s">
        <v>37</v>
      </c>
      <c r="L348" t="s">
        <v>54</v>
      </c>
      <c r="M348" t="s">
        <v>31</v>
      </c>
      <c r="N348" t="s">
        <v>32</v>
      </c>
      <c r="O348">
        <v>188.95000000000002</v>
      </c>
      <c r="P348" t="s">
        <v>22</v>
      </c>
      <c r="Q348" t="s">
        <v>61</v>
      </c>
      <c r="R348" t="s">
        <v>33</v>
      </c>
      <c r="S348" t="s">
        <v>34</v>
      </c>
      <c r="T348" t="s">
        <v>35</v>
      </c>
    </row>
    <row r="349" spans="1:20">
      <c r="A349" t="s">
        <v>61</v>
      </c>
      <c r="B349" t="s">
        <v>22</v>
      </c>
      <c r="C349" t="s">
        <v>122</v>
      </c>
      <c r="D349" t="s">
        <v>123</v>
      </c>
      <c r="E349" t="s">
        <v>25</v>
      </c>
      <c r="F349" s="1">
        <v>37869</v>
      </c>
      <c r="G349" t="s">
        <v>26</v>
      </c>
      <c r="H349">
        <v>201412</v>
      </c>
      <c r="I349" t="s">
        <v>27</v>
      </c>
      <c r="J349" t="s">
        <v>53</v>
      </c>
      <c r="K349" t="s">
        <v>38</v>
      </c>
      <c r="L349" t="s">
        <v>54</v>
      </c>
      <c r="M349" t="s">
        <v>31</v>
      </c>
      <c r="N349" t="s">
        <v>48</v>
      </c>
      <c r="O349">
        <v>25547.66</v>
      </c>
      <c r="P349" t="s">
        <v>22</v>
      </c>
      <c r="Q349" t="s">
        <v>61</v>
      </c>
      <c r="R349" t="s">
        <v>33</v>
      </c>
      <c r="S349" t="s">
        <v>34</v>
      </c>
      <c r="T349" t="s">
        <v>35</v>
      </c>
    </row>
    <row r="350" spans="1:20">
      <c r="A350" t="s">
        <v>61</v>
      </c>
      <c r="B350" t="s">
        <v>22</v>
      </c>
      <c r="C350" t="s">
        <v>122</v>
      </c>
      <c r="D350" t="s">
        <v>123</v>
      </c>
      <c r="E350" t="s">
        <v>25</v>
      </c>
      <c r="F350" s="1">
        <v>37869</v>
      </c>
      <c r="G350" t="s">
        <v>26</v>
      </c>
      <c r="H350">
        <v>201412</v>
      </c>
      <c r="I350" t="s">
        <v>27</v>
      </c>
      <c r="J350" t="s">
        <v>53</v>
      </c>
      <c r="K350" t="s">
        <v>38</v>
      </c>
      <c r="L350" t="s">
        <v>54</v>
      </c>
      <c r="M350" t="s">
        <v>31</v>
      </c>
      <c r="N350" t="s">
        <v>49</v>
      </c>
      <c r="O350">
        <v>-12600.54</v>
      </c>
      <c r="P350" t="s">
        <v>22</v>
      </c>
      <c r="Q350" t="s">
        <v>61</v>
      </c>
      <c r="R350" t="s">
        <v>33</v>
      </c>
      <c r="S350" t="s">
        <v>34</v>
      </c>
      <c r="T350" t="s">
        <v>35</v>
      </c>
    </row>
    <row r="351" spans="1:20">
      <c r="A351" t="s">
        <v>61</v>
      </c>
      <c r="B351" t="s">
        <v>22</v>
      </c>
      <c r="C351" t="s">
        <v>122</v>
      </c>
      <c r="D351" t="s">
        <v>123</v>
      </c>
      <c r="E351" t="s">
        <v>25</v>
      </c>
      <c r="F351" s="1">
        <v>37869</v>
      </c>
      <c r="G351" t="s">
        <v>26</v>
      </c>
      <c r="H351">
        <v>201412</v>
      </c>
      <c r="I351" t="s">
        <v>27</v>
      </c>
      <c r="J351" t="s">
        <v>53</v>
      </c>
      <c r="K351" t="s">
        <v>38</v>
      </c>
      <c r="L351" t="s">
        <v>54</v>
      </c>
      <c r="M351" t="s">
        <v>31</v>
      </c>
      <c r="N351" t="s">
        <v>32</v>
      </c>
      <c r="O351">
        <v>566.75</v>
      </c>
      <c r="P351" t="s">
        <v>22</v>
      </c>
      <c r="Q351" t="s">
        <v>61</v>
      </c>
      <c r="R351" t="s">
        <v>33</v>
      </c>
      <c r="S351" t="s">
        <v>34</v>
      </c>
      <c r="T351" t="s">
        <v>35</v>
      </c>
    </row>
    <row r="352" spans="1:20">
      <c r="A352" t="s">
        <v>61</v>
      </c>
      <c r="B352" t="s">
        <v>22</v>
      </c>
      <c r="C352" t="s">
        <v>122</v>
      </c>
      <c r="D352" t="s">
        <v>123</v>
      </c>
      <c r="E352" t="s">
        <v>25</v>
      </c>
      <c r="F352" s="1">
        <v>37869</v>
      </c>
      <c r="G352" t="s">
        <v>26</v>
      </c>
      <c r="H352">
        <v>201412</v>
      </c>
      <c r="I352" t="s">
        <v>27</v>
      </c>
      <c r="J352" t="s">
        <v>53</v>
      </c>
      <c r="K352" t="s">
        <v>39</v>
      </c>
      <c r="L352" t="s">
        <v>54</v>
      </c>
      <c r="M352" t="s">
        <v>31</v>
      </c>
      <c r="N352" t="s">
        <v>49</v>
      </c>
      <c r="O352">
        <v>-93.11</v>
      </c>
      <c r="P352" t="s">
        <v>22</v>
      </c>
      <c r="Q352" t="s">
        <v>61</v>
      </c>
      <c r="R352" t="s">
        <v>33</v>
      </c>
      <c r="S352" t="s">
        <v>34</v>
      </c>
      <c r="T352" t="s">
        <v>35</v>
      </c>
    </row>
    <row r="353" spans="1:20">
      <c r="A353" t="s">
        <v>61</v>
      </c>
      <c r="B353" t="s">
        <v>22</v>
      </c>
      <c r="C353" t="s">
        <v>122</v>
      </c>
      <c r="D353" t="s">
        <v>123</v>
      </c>
      <c r="E353" t="s">
        <v>25</v>
      </c>
      <c r="F353" s="1">
        <v>37869</v>
      </c>
      <c r="G353" t="s">
        <v>26</v>
      </c>
      <c r="H353">
        <v>201412</v>
      </c>
      <c r="I353" t="s">
        <v>27</v>
      </c>
      <c r="J353" t="s">
        <v>53</v>
      </c>
      <c r="K353" t="s">
        <v>39</v>
      </c>
      <c r="L353" t="s">
        <v>54</v>
      </c>
      <c r="M353" t="s">
        <v>31</v>
      </c>
      <c r="N353" t="s">
        <v>32</v>
      </c>
      <c r="O353">
        <v>4.18</v>
      </c>
      <c r="P353" t="s">
        <v>22</v>
      </c>
      <c r="Q353" t="s">
        <v>61</v>
      </c>
      <c r="R353" t="s">
        <v>33</v>
      </c>
      <c r="S353" t="s">
        <v>34</v>
      </c>
      <c r="T353" t="s">
        <v>35</v>
      </c>
    </row>
    <row r="354" spans="1:20">
      <c r="A354" t="s">
        <v>61</v>
      </c>
      <c r="B354" t="s">
        <v>22</v>
      </c>
      <c r="C354" t="s">
        <v>122</v>
      </c>
      <c r="D354" t="s">
        <v>123</v>
      </c>
      <c r="E354" t="s">
        <v>25</v>
      </c>
      <c r="F354" s="1">
        <v>37869</v>
      </c>
      <c r="G354" t="s">
        <v>26</v>
      </c>
      <c r="H354">
        <v>201412</v>
      </c>
      <c r="I354" t="s">
        <v>27</v>
      </c>
      <c r="J354" t="s">
        <v>53</v>
      </c>
      <c r="K354" t="s">
        <v>40</v>
      </c>
      <c r="L354" t="s">
        <v>54</v>
      </c>
      <c r="M354" t="s">
        <v>31</v>
      </c>
      <c r="N354" t="s">
        <v>49</v>
      </c>
      <c r="O354">
        <v>-339.23</v>
      </c>
      <c r="P354" t="s">
        <v>22</v>
      </c>
      <c r="Q354" t="s">
        <v>61</v>
      </c>
      <c r="R354" t="s">
        <v>33</v>
      </c>
      <c r="S354" t="s">
        <v>34</v>
      </c>
      <c r="T354" t="s">
        <v>35</v>
      </c>
    </row>
    <row r="355" spans="1:20">
      <c r="A355" t="s">
        <v>61</v>
      </c>
      <c r="B355" t="s">
        <v>22</v>
      </c>
      <c r="C355" t="s">
        <v>122</v>
      </c>
      <c r="D355" t="s">
        <v>123</v>
      </c>
      <c r="E355" t="s">
        <v>25</v>
      </c>
      <c r="F355" s="1">
        <v>37869</v>
      </c>
      <c r="G355" t="s">
        <v>26</v>
      </c>
      <c r="H355">
        <v>201412</v>
      </c>
      <c r="I355" t="s">
        <v>27</v>
      </c>
      <c r="J355" t="s">
        <v>53</v>
      </c>
      <c r="K355" t="s">
        <v>40</v>
      </c>
      <c r="L355" t="s">
        <v>54</v>
      </c>
      <c r="M355" t="s">
        <v>31</v>
      </c>
      <c r="N355" t="s">
        <v>32</v>
      </c>
      <c r="O355">
        <v>15.25</v>
      </c>
      <c r="P355" t="s">
        <v>22</v>
      </c>
      <c r="Q355" t="s">
        <v>61</v>
      </c>
      <c r="R355" t="s">
        <v>33</v>
      </c>
      <c r="S355" t="s">
        <v>34</v>
      </c>
      <c r="T355" t="s">
        <v>35</v>
      </c>
    </row>
    <row r="356" spans="1:20">
      <c r="A356" t="s">
        <v>61</v>
      </c>
      <c r="B356" t="s">
        <v>22</v>
      </c>
      <c r="C356" t="s">
        <v>122</v>
      </c>
      <c r="D356" t="s">
        <v>123</v>
      </c>
      <c r="E356" t="s">
        <v>25</v>
      </c>
      <c r="F356" s="1">
        <v>37869</v>
      </c>
      <c r="G356" t="s">
        <v>26</v>
      </c>
      <c r="H356">
        <v>201412</v>
      </c>
      <c r="I356" t="s">
        <v>27</v>
      </c>
      <c r="J356" t="s">
        <v>53</v>
      </c>
      <c r="K356" t="s">
        <v>41</v>
      </c>
      <c r="L356" t="s">
        <v>54</v>
      </c>
      <c r="M356" t="s">
        <v>31</v>
      </c>
      <c r="N356" t="s">
        <v>48</v>
      </c>
      <c r="O356">
        <v>7277.91</v>
      </c>
      <c r="P356" t="s">
        <v>22</v>
      </c>
      <c r="Q356" t="s">
        <v>61</v>
      </c>
      <c r="R356" t="s">
        <v>33</v>
      </c>
      <c r="S356" t="s">
        <v>34</v>
      </c>
      <c r="T356" t="s">
        <v>35</v>
      </c>
    </row>
    <row r="357" spans="1:20">
      <c r="A357" t="s">
        <v>61</v>
      </c>
      <c r="B357" t="s">
        <v>22</v>
      </c>
      <c r="C357" t="s">
        <v>122</v>
      </c>
      <c r="D357" t="s">
        <v>123</v>
      </c>
      <c r="E357" t="s">
        <v>25</v>
      </c>
      <c r="F357" s="1">
        <v>37869</v>
      </c>
      <c r="G357" t="s">
        <v>26</v>
      </c>
      <c r="H357">
        <v>201412</v>
      </c>
      <c r="I357" t="s">
        <v>27</v>
      </c>
      <c r="J357" t="s">
        <v>53</v>
      </c>
      <c r="K357" t="s">
        <v>41</v>
      </c>
      <c r="L357" t="s">
        <v>54</v>
      </c>
      <c r="M357" t="s">
        <v>31</v>
      </c>
      <c r="N357" t="s">
        <v>49</v>
      </c>
      <c r="O357">
        <v>-20736.400000000001</v>
      </c>
      <c r="P357" t="s">
        <v>22</v>
      </c>
      <c r="Q357" t="s">
        <v>61</v>
      </c>
      <c r="R357" t="s">
        <v>33</v>
      </c>
      <c r="S357" t="s">
        <v>34</v>
      </c>
      <c r="T357" t="s">
        <v>35</v>
      </c>
    </row>
    <row r="358" spans="1:20">
      <c r="A358" t="s">
        <v>61</v>
      </c>
      <c r="B358" t="s">
        <v>22</v>
      </c>
      <c r="C358" t="s">
        <v>122</v>
      </c>
      <c r="D358" t="s">
        <v>123</v>
      </c>
      <c r="E358" t="s">
        <v>25</v>
      </c>
      <c r="F358" s="1">
        <v>37869</v>
      </c>
      <c r="G358" t="s">
        <v>26</v>
      </c>
      <c r="H358">
        <v>201412</v>
      </c>
      <c r="I358" t="s">
        <v>27</v>
      </c>
      <c r="J358" t="s">
        <v>53</v>
      </c>
      <c r="K358" t="s">
        <v>41</v>
      </c>
      <c r="L358" t="s">
        <v>54</v>
      </c>
      <c r="M358" t="s">
        <v>31</v>
      </c>
      <c r="N358" t="s">
        <v>32</v>
      </c>
      <c r="O358">
        <v>932.68000000000006</v>
      </c>
      <c r="P358" t="s">
        <v>22</v>
      </c>
      <c r="Q358" t="s">
        <v>61</v>
      </c>
      <c r="R358" t="s">
        <v>33</v>
      </c>
      <c r="S358" t="s">
        <v>34</v>
      </c>
      <c r="T358" t="s">
        <v>35</v>
      </c>
    </row>
    <row r="359" spans="1:20">
      <c r="A359" t="s">
        <v>61</v>
      </c>
      <c r="B359" t="s">
        <v>22</v>
      </c>
      <c r="C359" t="s">
        <v>122</v>
      </c>
      <c r="D359" t="s">
        <v>123</v>
      </c>
      <c r="E359" t="s">
        <v>25</v>
      </c>
      <c r="F359" s="1">
        <v>37869</v>
      </c>
      <c r="G359" t="s">
        <v>26</v>
      </c>
      <c r="H359">
        <v>201412</v>
      </c>
      <c r="I359" t="s">
        <v>27</v>
      </c>
      <c r="J359" t="s">
        <v>53</v>
      </c>
      <c r="K359" t="s">
        <v>42</v>
      </c>
      <c r="L359" t="s">
        <v>54</v>
      </c>
      <c r="M359" t="s">
        <v>31</v>
      </c>
      <c r="N359" t="s">
        <v>49</v>
      </c>
      <c r="O359">
        <v>-24.1</v>
      </c>
      <c r="P359" t="s">
        <v>22</v>
      </c>
      <c r="Q359" t="s">
        <v>61</v>
      </c>
      <c r="R359" t="s">
        <v>33</v>
      </c>
      <c r="S359" t="s">
        <v>34</v>
      </c>
      <c r="T359" t="s">
        <v>35</v>
      </c>
    </row>
    <row r="360" spans="1:20">
      <c r="A360" t="s">
        <v>61</v>
      </c>
      <c r="B360" t="s">
        <v>22</v>
      </c>
      <c r="C360" t="s">
        <v>122</v>
      </c>
      <c r="D360" t="s">
        <v>123</v>
      </c>
      <c r="E360" t="s">
        <v>25</v>
      </c>
      <c r="F360" s="1">
        <v>37869</v>
      </c>
      <c r="G360" t="s">
        <v>26</v>
      </c>
      <c r="H360">
        <v>201412</v>
      </c>
      <c r="I360" t="s">
        <v>27</v>
      </c>
      <c r="J360" t="s">
        <v>53</v>
      </c>
      <c r="K360" t="s">
        <v>42</v>
      </c>
      <c r="L360" t="s">
        <v>54</v>
      </c>
      <c r="M360" t="s">
        <v>31</v>
      </c>
      <c r="N360" t="s">
        <v>32</v>
      </c>
      <c r="O360">
        <v>1.0900000000000001</v>
      </c>
      <c r="P360" t="s">
        <v>22</v>
      </c>
      <c r="Q360" t="s">
        <v>61</v>
      </c>
      <c r="R360" t="s">
        <v>33</v>
      </c>
      <c r="S360" t="s">
        <v>34</v>
      </c>
      <c r="T360" t="s">
        <v>35</v>
      </c>
    </row>
    <row r="361" spans="1:20">
      <c r="A361" t="s">
        <v>61</v>
      </c>
      <c r="B361" t="s">
        <v>22</v>
      </c>
      <c r="C361" t="s">
        <v>122</v>
      </c>
      <c r="D361" t="s">
        <v>123</v>
      </c>
      <c r="E361" t="s">
        <v>25</v>
      </c>
      <c r="F361" s="1">
        <v>37869</v>
      </c>
      <c r="G361" t="s">
        <v>26</v>
      </c>
      <c r="H361">
        <v>201412</v>
      </c>
      <c r="I361" t="s">
        <v>27</v>
      </c>
      <c r="J361" t="s">
        <v>53</v>
      </c>
      <c r="K361" t="s">
        <v>43</v>
      </c>
      <c r="L361" t="s">
        <v>54</v>
      </c>
      <c r="M361" t="s">
        <v>31</v>
      </c>
      <c r="N361" t="s">
        <v>49</v>
      </c>
      <c r="O361">
        <v>-100.64</v>
      </c>
      <c r="P361" t="s">
        <v>22</v>
      </c>
      <c r="Q361" t="s">
        <v>61</v>
      </c>
      <c r="R361" t="s">
        <v>33</v>
      </c>
      <c r="S361" t="s">
        <v>34</v>
      </c>
      <c r="T361" t="s">
        <v>35</v>
      </c>
    </row>
    <row r="362" spans="1:20">
      <c r="A362" t="s">
        <v>61</v>
      </c>
      <c r="B362" t="s">
        <v>22</v>
      </c>
      <c r="C362" t="s">
        <v>122</v>
      </c>
      <c r="D362" t="s">
        <v>123</v>
      </c>
      <c r="E362" t="s">
        <v>25</v>
      </c>
      <c r="F362" s="1">
        <v>37869</v>
      </c>
      <c r="G362" t="s">
        <v>26</v>
      </c>
      <c r="H362">
        <v>201412</v>
      </c>
      <c r="I362" t="s">
        <v>27</v>
      </c>
      <c r="J362" t="s">
        <v>53</v>
      </c>
      <c r="K362" t="s">
        <v>43</v>
      </c>
      <c r="L362" t="s">
        <v>54</v>
      </c>
      <c r="M362" t="s">
        <v>31</v>
      </c>
      <c r="N362" t="s">
        <v>32</v>
      </c>
      <c r="O362">
        <v>4.53</v>
      </c>
      <c r="P362" t="s">
        <v>22</v>
      </c>
      <c r="Q362" t="s">
        <v>61</v>
      </c>
      <c r="R362" t="s">
        <v>33</v>
      </c>
      <c r="S362" t="s">
        <v>34</v>
      </c>
      <c r="T362" t="s">
        <v>35</v>
      </c>
    </row>
    <row r="363" spans="1:20">
      <c r="A363" t="s">
        <v>61</v>
      </c>
      <c r="B363" t="s">
        <v>22</v>
      </c>
      <c r="C363" t="s">
        <v>122</v>
      </c>
      <c r="D363" t="s">
        <v>123</v>
      </c>
      <c r="E363" t="s">
        <v>25</v>
      </c>
      <c r="F363" s="1">
        <v>37869</v>
      </c>
      <c r="G363" t="s">
        <v>26</v>
      </c>
      <c r="H363">
        <v>201412</v>
      </c>
      <c r="I363" t="s">
        <v>27</v>
      </c>
      <c r="J363" t="s">
        <v>53</v>
      </c>
      <c r="K363" t="s">
        <v>44</v>
      </c>
      <c r="L363" t="s">
        <v>54</v>
      </c>
      <c r="M363" t="s">
        <v>31</v>
      </c>
      <c r="N363" t="s">
        <v>49</v>
      </c>
      <c r="O363">
        <v>-137.9</v>
      </c>
      <c r="P363" t="s">
        <v>22</v>
      </c>
      <c r="Q363" t="s">
        <v>61</v>
      </c>
      <c r="R363" t="s">
        <v>33</v>
      </c>
      <c r="S363" t="s">
        <v>34</v>
      </c>
      <c r="T363" t="s">
        <v>35</v>
      </c>
    </row>
    <row r="364" spans="1:20">
      <c r="A364" t="s">
        <v>61</v>
      </c>
      <c r="B364" t="s">
        <v>22</v>
      </c>
      <c r="C364" t="s">
        <v>122</v>
      </c>
      <c r="D364" t="s">
        <v>123</v>
      </c>
      <c r="E364" t="s">
        <v>25</v>
      </c>
      <c r="F364" s="1">
        <v>37869</v>
      </c>
      <c r="G364" t="s">
        <v>26</v>
      </c>
      <c r="H364">
        <v>201412</v>
      </c>
      <c r="I364" t="s">
        <v>27</v>
      </c>
      <c r="J364" t="s">
        <v>53</v>
      </c>
      <c r="K364" t="s">
        <v>44</v>
      </c>
      <c r="L364" t="s">
        <v>54</v>
      </c>
      <c r="M364" t="s">
        <v>31</v>
      </c>
      <c r="N364" t="s">
        <v>32</v>
      </c>
      <c r="O364">
        <v>6.2</v>
      </c>
      <c r="P364" t="s">
        <v>22</v>
      </c>
      <c r="Q364" t="s">
        <v>61</v>
      </c>
      <c r="R364" t="s">
        <v>33</v>
      </c>
      <c r="S364" t="s">
        <v>34</v>
      </c>
      <c r="T364" t="s">
        <v>35</v>
      </c>
    </row>
    <row r="365" spans="1:20">
      <c r="A365" t="s">
        <v>61</v>
      </c>
      <c r="B365" t="s">
        <v>22</v>
      </c>
      <c r="C365" t="s">
        <v>124</v>
      </c>
      <c r="D365" t="s">
        <v>125</v>
      </c>
      <c r="E365" t="s">
        <v>25</v>
      </c>
      <c r="F365" s="1">
        <v>37869</v>
      </c>
      <c r="G365" t="s">
        <v>26</v>
      </c>
      <c r="H365">
        <v>201412</v>
      </c>
      <c r="I365" t="s">
        <v>27</v>
      </c>
      <c r="J365" t="s">
        <v>28</v>
      </c>
      <c r="K365" t="s">
        <v>29</v>
      </c>
      <c r="L365" t="s">
        <v>30</v>
      </c>
      <c r="M365" t="s">
        <v>31</v>
      </c>
      <c r="N365" t="s">
        <v>48</v>
      </c>
      <c r="O365">
        <v>277.95</v>
      </c>
      <c r="P365" t="s">
        <v>22</v>
      </c>
      <c r="Q365" t="s">
        <v>61</v>
      </c>
      <c r="R365" t="s">
        <v>33</v>
      </c>
      <c r="S365" t="s">
        <v>34</v>
      </c>
      <c r="T365" t="s">
        <v>35</v>
      </c>
    </row>
    <row r="366" spans="1:20">
      <c r="A366" t="s">
        <v>61</v>
      </c>
      <c r="B366" t="s">
        <v>22</v>
      </c>
      <c r="C366" t="s">
        <v>124</v>
      </c>
      <c r="D366" t="s">
        <v>125</v>
      </c>
      <c r="E366" t="s">
        <v>25</v>
      </c>
      <c r="F366" s="1">
        <v>37869</v>
      </c>
      <c r="G366" t="s">
        <v>26</v>
      </c>
      <c r="H366">
        <v>201412</v>
      </c>
      <c r="I366" t="s">
        <v>27</v>
      </c>
      <c r="J366" t="s">
        <v>28</v>
      </c>
      <c r="K366" t="s">
        <v>36</v>
      </c>
      <c r="L366" t="s">
        <v>30</v>
      </c>
      <c r="M366" t="s">
        <v>31</v>
      </c>
      <c r="N366" t="s">
        <v>48</v>
      </c>
      <c r="O366">
        <v>152.1</v>
      </c>
      <c r="P366" t="s">
        <v>22</v>
      </c>
      <c r="Q366" t="s">
        <v>61</v>
      </c>
      <c r="R366" t="s">
        <v>33</v>
      </c>
      <c r="S366" t="s">
        <v>34</v>
      </c>
      <c r="T366" t="s">
        <v>35</v>
      </c>
    </row>
    <row r="367" spans="1:20">
      <c r="A367" t="s">
        <v>61</v>
      </c>
      <c r="B367" t="s">
        <v>22</v>
      </c>
      <c r="C367" t="s">
        <v>124</v>
      </c>
      <c r="D367" t="s">
        <v>125</v>
      </c>
      <c r="E367" t="s">
        <v>25</v>
      </c>
      <c r="F367" s="1">
        <v>37869</v>
      </c>
      <c r="G367" t="s">
        <v>26</v>
      </c>
      <c r="H367">
        <v>201412</v>
      </c>
      <c r="I367" t="s">
        <v>27</v>
      </c>
      <c r="J367" t="s">
        <v>28</v>
      </c>
      <c r="K367" t="s">
        <v>36</v>
      </c>
      <c r="L367" t="s">
        <v>30</v>
      </c>
      <c r="M367" t="s">
        <v>31</v>
      </c>
      <c r="N367" t="s">
        <v>49</v>
      </c>
      <c r="O367">
        <v>-10222.23</v>
      </c>
      <c r="P367" t="s">
        <v>22</v>
      </c>
      <c r="Q367" t="s">
        <v>61</v>
      </c>
      <c r="R367" t="s">
        <v>33</v>
      </c>
      <c r="S367" t="s">
        <v>34</v>
      </c>
      <c r="T367" t="s">
        <v>35</v>
      </c>
    </row>
    <row r="368" spans="1:20">
      <c r="A368" t="s">
        <v>61</v>
      </c>
      <c r="B368" t="s">
        <v>22</v>
      </c>
      <c r="C368" t="s">
        <v>124</v>
      </c>
      <c r="D368" t="s">
        <v>125</v>
      </c>
      <c r="E368" t="s">
        <v>25</v>
      </c>
      <c r="F368" s="1">
        <v>37869</v>
      </c>
      <c r="G368" t="s">
        <v>26</v>
      </c>
      <c r="H368">
        <v>201412</v>
      </c>
      <c r="I368" t="s">
        <v>27</v>
      </c>
      <c r="J368" t="s">
        <v>28</v>
      </c>
      <c r="K368" t="s">
        <v>36</v>
      </c>
      <c r="L368" t="s">
        <v>30</v>
      </c>
      <c r="M368" t="s">
        <v>31</v>
      </c>
      <c r="N368" t="s">
        <v>32</v>
      </c>
      <c r="O368">
        <v>456.87</v>
      </c>
      <c r="P368" t="s">
        <v>22</v>
      </c>
      <c r="Q368" t="s">
        <v>61</v>
      </c>
      <c r="R368" t="s">
        <v>33</v>
      </c>
      <c r="S368" t="s">
        <v>34</v>
      </c>
      <c r="T368" t="s">
        <v>35</v>
      </c>
    </row>
    <row r="369" spans="1:20">
      <c r="A369" t="s">
        <v>61</v>
      </c>
      <c r="B369" t="s">
        <v>22</v>
      </c>
      <c r="C369" t="s">
        <v>124</v>
      </c>
      <c r="D369" t="s">
        <v>125</v>
      </c>
      <c r="E369" t="s">
        <v>25</v>
      </c>
      <c r="F369" s="1">
        <v>37869</v>
      </c>
      <c r="G369" t="s">
        <v>26</v>
      </c>
      <c r="H369">
        <v>201412</v>
      </c>
      <c r="I369" t="s">
        <v>27</v>
      </c>
      <c r="J369" t="s">
        <v>28</v>
      </c>
      <c r="K369" t="s">
        <v>37</v>
      </c>
      <c r="L369" t="s">
        <v>30</v>
      </c>
      <c r="M369" t="s">
        <v>31</v>
      </c>
      <c r="N369" t="s">
        <v>48</v>
      </c>
      <c r="O369">
        <v>22012.22</v>
      </c>
      <c r="P369" t="s">
        <v>22</v>
      </c>
      <c r="Q369" t="s">
        <v>61</v>
      </c>
      <c r="R369" t="s">
        <v>33</v>
      </c>
      <c r="S369" t="s">
        <v>34</v>
      </c>
      <c r="T369" t="s">
        <v>35</v>
      </c>
    </row>
    <row r="370" spans="1:20">
      <c r="A370" t="s">
        <v>61</v>
      </c>
      <c r="B370" t="s">
        <v>22</v>
      </c>
      <c r="C370" t="s">
        <v>124</v>
      </c>
      <c r="D370" t="s">
        <v>125</v>
      </c>
      <c r="E370" t="s">
        <v>25</v>
      </c>
      <c r="F370" s="1">
        <v>37869</v>
      </c>
      <c r="G370" t="s">
        <v>26</v>
      </c>
      <c r="H370">
        <v>201412</v>
      </c>
      <c r="I370" t="s">
        <v>27</v>
      </c>
      <c r="J370" t="s">
        <v>28</v>
      </c>
      <c r="K370" t="s">
        <v>37</v>
      </c>
      <c r="L370" t="s">
        <v>30</v>
      </c>
      <c r="M370" t="s">
        <v>31</v>
      </c>
      <c r="N370" t="s">
        <v>49</v>
      </c>
      <c r="O370">
        <v>-9939.4600000000009</v>
      </c>
      <c r="P370" t="s">
        <v>22</v>
      </c>
      <c r="Q370" t="s">
        <v>61</v>
      </c>
      <c r="R370" t="s">
        <v>33</v>
      </c>
      <c r="S370" t="s">
        <v>34</v>
      </c>
      <c r="T370" t="s">
        <v>35</v>
      </c>
    </row>
    <row r="371" spans="1:20">
      <c r="A371" t="s">
        <v>61</v>
      </c>
      <c r="B371" t="s">
        <v>22</v>
      </c>
      <c r="C371" t="s">
        <v>124</v>
      </c>
      <c r="D371" t="s">
        <v>125</v>
      </c>
      <c r="E371" t="s">
        <v>25</v>
      </c>
      <c r="F371" s="1">
        <v>37869</v>
      </c>
      <c r="G371" t="s">
        <v>26</v>
      </c>
      <c r="H371">
        <v>201412</v>
      </c>
      <c r="I371" t="s">
        <v>27</v>
      </c>
      <c r="J371" t="s">
        <v>28</v>
      </c>
      <c r="K371" t="s">
        <v>37</v>
      </c>
      <c r="L371" t="s">
        <v>30</v>
      </c>
      <c r="M371" t="s">
        <v>31</v>
      </c>
      <c r="N371" t="s">
        <v>32</v>
      </c>
      <c r="O371">
        <v>444.26</v>
      </c>
      <c r="P371" t="s">
        <v>22</v>
      </c>
      <c r="Q371" t="s">
        <v>61</v>
      </c>
      <c r="R371" t="s">
        <v>33</v>
      </c>
      <c r="S371" t="s">
        <v>34</v>
      </c>
      <c r="T371" t="s">
        <v>35</v>
      </c>
    </row>
    <row r="372" spans="1:20">
      <c r="A372" t="s">
        <v>61</v>
      </c>
      <c r="B372" t="s">
        <v>22</v>
      </c>
      <c r="C372" t="s">
        <v>124</v>
      </c>
      <c r="D372" t="s">
        <v>125</v>
      </c>
      <c r="E372" t="s">
        <v>25</v>
      </c>
      <c r="F372" s="1">
        <v>37869</v>
      </c>
      <c r="G372" t="s">
        <v>26</v>
      </c>
      <c r="H372">
        <v>201412</v>
      </c>
      <c r="I372" t="s">
        <v>27</v>
      </c>
      <c r="J372" t="s">
        <v>28</v>
      </c>
      <c r="K372" t="s">
        <v>38</v>
      </c>
      <c r="L372" t="s">
        <v>30</v>
      </c>
      <c r="M372" t="s">
        <v>31</v>
      </c>
      <c r="N372" t="s">
        <v>48</v>
      </c>
      <c r="O372">
        <v>139475.59</v>
      </c>
      <c r="P372" t="s">
        <v>22</v>
      </c>
      <c r="Q372" t="s">
        <v>61</v>
      </c>
      <c r="R372" t="s">
        <v>33</v>
      </c>
      <c r="S372" t="s">
        <v>34</v>
      </c>
      <c r="T372" t="s">
        <v>35</v>
      </c>
    </row>
    <row r="373" spans="1:20">
      <c r="A373" t="s">
        <v>61</v>
      </c>
      <c r="B373" t="s">
        <v>22</v>
      </c>
      <c r="C373" t="s">
        <v>124</v>
      </c>
      <c r="D373" t="s">
        <v>125</v>
      </c>
      <c r="E373" t="s">
        <v>25</v>
      </c>
      <c r="F373" s="1">
        <v>37869</v>
      </c>
      <c r="G373" t="s">
        <v>26</v>
      </c>
      <c r="H373">
        <v>201412</v>
      </c>
      <c r="I373" t="s">
        <v>27</v>
      </c>
      <c r="J373" t="s">
        <v>28</v>
      </c>
      <c r="K373" t="s">
        <v>38</v>
      </c>
      <c r="L373" t="s">
        <v>30</v>
      </c>
      <c r="M373" t="s">
        <v>31</v>
      </c>
      <c r="N373" t="s">
        <v>49</v>
      </c>
      <c r="O373">
        <v>-103556.05</v>
      </c>
      <c r="P373" t="s">
        <v>22</v>
      </c>
      <c r="Q373" t="s">
        <v>61</v>
      </c>
      <c r="R373" t="s">
        <v>33</v>
      </c>
      <c r="S373" t="s">
        <v>34</v>
      </c>
      <c r="T373" t="s">
        <v>35</v>
      </c>
    </row>
    <row r="374" spans="1:20">
      <c r="A374" t="s">
        <v>61</v>
      </c>
      <c r="B374" t="s">
        <v>22</v>
      </c>
      <c r="C374" t="s">
        <v>124</v>
      </c>
      <c r="D374" t="s">
        <v>125</v>
      </c>
      <c r="E374" t="s">
        <v>25</v>
      </c>
      <c r="F374" s="1">
        <v>37869</v>
      </c>
      <c r="G374" t="s">
        <v>26</v>
      </c>
      <c r="H374">
        <v>201412</v>
      </c>
      <c r="I374" t="s">
        <v>27</v>
      </c>
      <c r="J374" t="s">
        <v>28</v>
      </c>
      <c r="K374" t="s">
        <v>38</v>
      </c>
      <c r="L374" t="s">
        <v>30</v>
      </c>
      <c r="M374" t="s">
        <v>31</v>
      </c>
      <c r="N374" t="s">
        <v>32</v>
      </c>
      <c r="O374">
        <v>4628.3100000000004</v>
      </c>
      <c r="P374" t="s">
        <v>22</v>
      </c>
      <c r="Q374" t="s">
        <v>61</v>
      </c>
      <c r="R374" t="s">
        <v>33</v>
      </c>
      <c r="S374" t="s">
        <v>34</v>
      </c>
      <c r="T374" t="s">
        <v>35</v>
      </c>
    </row>
    <row r="375" spans="1:20">
      <c r="A375" t="s">
        <v>61</v>
      </c>
      <c r="B375" t="s">
        <v>22</v>
      </c>
      <c r="C375" t="s">
        <v>124</v>
      </c>
      <c r="D375" t="s">
        <v>125</v>
      </c>
      <c r="E375" t="s">
        <v>25</v>
      </c>
      <c r="F375" s="1">
        <v>37869</v>
      </c>
      <c r="G375" t="s">
        <v>26</v>
      </c>
      <c r="H375">
        <v>201412</v>
      </c>
      <c r="I375" t="s">
        <v>27</v>
      </c>
      <c r="J375" t="s">
        <v>28</v>
      </c>
      <c r="K375" t="s">
        <v>40</v>
      </c>
      <c r="L375" t="s">
        <v>30</v>
      </c>
      <c r="M375" t="s">
        <v>31</v>
      </c>
      <c r="N375" t="s">
        <v>49</v>
      </c>
      <c r="O375">
        <v>-10044.16</v>
      </c>
      <c r="P375" t="s">
        <v>22</v>
      </c>
      <c r="Q375" t="s">
        <v>61</v>
      </c>
      <c r="R375" t="s">
        <v>33</v>
      </c>
      <c r="S375" t="s">
        <v>34</v>
      </c>
      <c r="T375" t="s">
        <v>35</v>
      </c>
    </row>
    <row r="376" spans="1:20">
      <c r="A376" t="s">
        <v>61</v>
      </c>
      <c r="B376" t="s">
        <v>22</v>
      </c>
      <c r="C376" t="s">
        <v>124</v>
      </c>
      <c r="D376" t="s">
        <v>125</v>
      </c>
      <c r="E376" t="s">
        <v>25</v>
      </c>
      <c r="F376" s="1">
        <v>37869</v>
      </c>
      <c r="G376" t="s">
        <v>26</v>
      </c>
      <c r="H376">
        <v>201412</v>
      </c>
      <c r="I376" t="s">
        <v>27</v>
      </c>
      <c r="J376" t="s">
        <v>28</v>
      </c>
      <c r="K376" t="s">
        <v>40</v>
      </c>
      <c r="L376" t="s">
        <v>30</v>
      </c>
      <c r="M376" t="s">
        <v>31</v>
      </c>
      <c r="N376" t="s">
        <v>32</v>
      </c>
      <c r="O376">
        <v>448.91</v>
      </c>
      <c r="P376" t="s">
        <v>22</v>
      </c>
      <c r="Q376" t="s">
        <v>61</v>
      </c>
      <c r="R376" t="s">
        <v>33</v>
      </c>
      <c r="S376" t="s">
        <v>34</v>
      </c>
      <c r="T376" t="s">
        <v>35</v>
      </c>
    </row>
    <row r="377" spans="1:20">
      <c r="A377" t="s">
        <v>61</v>
      </c>
      <c r="B377" t="s">
        <v>22</v>
      </c>
      <c r="C377" t="s">
        <v>124</v>
      </c>
      <c r="D377" t="s">
        <v>125</v>
      </c>
      <c r="E377" t="s">
        <v>25</v>
      </c>
      <c r="F377" s="1">
        <v>37869</v>
      </c>
      <c r="G377" t="s">
        <v>26</v>
      </c>
      <c r="H377">
        <v>201412</v>
      </c>
      <c r="I377" t="s">
        <v>27</v>
      </c>
      <c r="J377" t="s">
        <v>28</v>
      </c>
      <c r="K377" t="s">
        <v>41</v>
      </c>
      <c r="L377" t="s">
        <v>30</v>
      </c>
      <c r="M377" t="s">
        <v>31</v>
      </c>
      <c r="N377" t="s">
        <v>48</v>
      </c>
      <c r="O377">
        <v>12806.16</v>
      </c>
      <c r="P377" t="s">
        <v>22</v>
      </c>
      <c r="Q377" t="s">
        <v>61</v>
      </c>
      <c r="R377" t="s">
        <v>33</v>
      </c>
      <c r="S377" t="s">
        <v>34</v>
      </c>
      <c r="T377" t="s">
        <v>35</v>
      </c>
    </row>
    <row r="378" spans="1:20">
      <c r="A378" t="s">
        <v>61</v>
      </c>
      <c r="B378" t="s">
        <v>22</v>
      </c>
      <c r="C378" t="s">
        <v>124</v>
      </c>
      <c r="D378" t="s">
        <v>125</v>
      </c>
      <c r="E378" t="s">
        <v>25</v>
      </c>
      <c r="F378" s="1">
        <v>37869</v>
      </c>
      <c r="G378" t="s">
        <v>26</v>
      </c>
      <c r="H378">
        <v>201412</v>
      </c>
      <c r="I378" t="s">
        <v>27</v>
      </c>
      <c r="J378" t="s">
        <v>28</v>
      </c>
      <c r="K378" t="s">
        <v>41</v>
      </c>
      <c r="L378" t="s">
        <v>30</v>
      </c>
      <c r="M378" t="s">
        <v>31</v>
      </c>
      <c r="N378" t="s">
        <v>49</v>
      </c>
      <c r="O378">
        <v>-20873.900000000001</v>
      </c>
      <c r="P378" t="s">
        <v>22</v>
      </c>
      <c r="Q378" t="s">
        <v>61</v>
      </c>
      <c r="R378" t="s">
        <v>33</v>
      </c>
      <c r="S378" t="s">
        <v>34</v>
      </c>
      <c r="T378" t="s">
        <v>35</v>
      </c>
    </row>
    <row r="379" spans="1:20">
      <c r="A379" t="s">
        <v>61</v>
      </c>
      <c r="B379" t="s">
        <v>22</v>
      </c>
      <c r="C379" t="s">
        <v>124</v>
      </c>
      <c r="D379" t="s">
        <v>125</v>
      </c>
      <c r="E379" t="s">
        <v>25</v>
      </c>
      <c r="F379" s="1">
        <v>37869</v>
      </c>
      <c r="G379" t="s">
        <v>26</v>
      </c>
      <c r="H379">
        <v>201412</v>
      </c>
      <c r="I379" t="s">
        <v>27</v>
      </c>
      <c r="J379" t="s">
        <v>28</v>
      </c>
      <c r="K379" t="s">
        <v>41</v>
      </c>
      <c r="L379" t="s">
        <v>30</v>
      </c>
      <c r="M379" t="s">
        <v>31</v>
      </c>
      <c r="N379" t="s">
        <v>32</v>
      </c>
      <c r="O379">
        <v>932.93000000000006</v>
      </c>
      <c r="P379" t="s">
        <v>22</v>
      </c>
      <c r="Q379" t="s">
        <v>61</v>
      </c>
      <c r="R379" t="s">
        <v>33</v>
      </c>
      <c r="S379" t="s">
        <v>34</v>
      </c>
      <c r="T379" t="s">
        <v>35</v>
      </c>
    </row>
    <row r="380" spans="1:20">
      <c r="A380" t="s">
        <v>61</v>
      </c>
      <c r="B380" t="s">
        <v>22</v>
      </c>
      <c r="C380" t="s">
        <v>124</v>
      </c>
      <c r="D380" t="s">
        <v>125</v>
      </c>
      <c r="E380" t="s">
        <v>25</v>
      </c>
      <c r="F380" s="1">
        <v>37869</v>
      </c>
      <c r="G380" t="s">
        <v>26</v>
      </c>
      <c r="H380">
        <v>201412</v>
      </c>
      <c r="I380" t="s">
        <v>27</v>
      </c>
      <c r="J380" t="s">
        <v>28</v>
      </c>
      <c r="K380" t="s">
        <v>42</v>
      </c>
      <c r="L380" t="s">
        <v>30</v>
      </c>
      <c r="M380" t="s">
        <v>31</v>
      </c>
      <c r="N380" t="s">
        <v>49</v>
      </c>
      <c r="O380">
        <v>-10044.16</v>
      </c>
      <c r="P380" t="s">
        <v>22</v>
      </c>
      <c r="Q380" t="s">
        <v>61</v>
      </c>
      <c r="R380" t="s">
        <v>33</v>
      </c>
      <c r="S380" t="s">
        <v>34</v>
      </c>
      <c r="T380" t="s">
        <v>35</v>
      </c>
    </row>
    <row r="381" spans="1:20">
      <c r="A381" t="s">
        <v>61</v>
      </c>
      <c r="B381" t="s">
        <v>22</v>
      </c>
      <c r="C381" t="s">
        <v>124</v>
      </c>
      <c r="D381" t="s">
        <v>125</v>
      </c>
      <c r="E381" t="s">
        <v>25</v>
      </c>
      <c r="F381" s="1">
        <v>37869</v>
      </c>
      <c r="G381" t="s">
        <v>26</v>
      </c>
      <c r="H381">
        <v>201412</v>
      </c>
      <c r="I381" t="s">
        <v>27</v>
      </c>
      <c r="J381" t="s">
        <v>28</v>
      </c>
      <c r="K381" t="s">
        <v>42</v>
      </c>
      <c r="L381" t="s">
        <v>30</v>
      </c>
      <c r="M381" t="s">
        <v>31</v>
      </c>
      <c r="N381" t="s">
        <v>32</v>
      </c>
      <c r="O381">
        <v>448.91</v>
      </c>
      <c r="P381" t="s">
        <v>22</v>
      </c>
      <c r="Q381" t="s">
        <v>61</v>
      </c>
      <c r="R381" t="s">
        <v>33</v>
      </c>
      <c r="S381" t="s">
        <v>34</v>
      </c>
      <c r="T381" t="s">
        <v>35</v>
      </c>
    </row>
    <row r="382" spans="1:20">
      <c r="A382" t="s">
        <v>61</v>
      </c>
      <c r="B382" t="s">
        <v>22</v>
      </c>
      <c r="C382" t="s">
        <v>124</v>
      </c>
      <c r="D382" t="s">
        <v>125</v>
      </c>
      <c r="E382" t="s">
        <v>25</v>
      </c>
      <c r="F382" s="1">
        <v>37869</v>
      </c>
      <c r="G382" t="s">
        <v>26</v>
      </c>
      <c r="H382">
        <v>201412</v>
      </c>
      <c r="I382" t="s">
        <v>27</v>
      </c>
      <c r="J382" t="s">
        <v>28</v>
      </c>
      <c r="K382" t="s">
        <v>43</v>
      </c>
      <c r="L382" t="s">
        <v>30</v>
      </c>
      <c r="M382" t="s">
        <v>31</v>
      </c>
      <c r="N382" t="s">
        <v>49</v>
      </c>
      <c r="O382">
        <v>-10044.06</v>
      </c>
      <c r="P382" t="s">
        <v>22</v>
      </c>
      <c r="Q382" t="s">
        <v>61</v>
      </c>
      <c r="R382" t="s">
        <v>33</v>
      </c>
      <c r="S382" t="s">
        <v>34</v>
      </c>
      <c r="T382" t="s">
        <v>35</v>
      </c>
    </row>
    <row r="383" spans="1:20">
      <c r="A383" t="s">
        <v>61</v>
      </c>
      <c r="B383" t="s">
        <v>22</v>
      </c>
      <c r="C383" t="s">
        <v>124</v>
      </c>
      <c r="D383" t="s">
        <v>125</v>
      </c>
      <c r="E383" t="s">
        <v>25</v>
      </c>
      <c r="F383" s="1">
        <v>37869</v>
      </c>
      <c r="G383" t="s">
        <v>26</v>
      </c>
      <c r="H383">
        <v>201412</v>
      </c>
      <c r="I383" t="s">
        <v>27</v>
      </c>
      <c r="J383" t="s">
        <v>28</v>
      </c>
      <c r="K383" t="s">
        <v>43</v>
      </c>
      <c r="L383" t="s">
        <v>30</v>
      </c>
      <c r="M383" t="s">
        <v>31</v>
      </c>
      <c r="N383" t="s">
        <v>32</v>
      </c>
      <c r="O383">
        <v>448.89</v>
      </c>
      <c r="P383" t="s">
        <v>22</v>
      </c>
      <c r="Q383" t="s">
        <v>61</v>
      </c>
      <c r="R383" t="s">
        <v>33</v>
      </c>
      <c r="S383" t="s">
        <v>34</v>
      </c>
      <c r="T383" t="s">
        <v>35</v>
      </c>
    </row>
    <row r="384" spans="1:20">
      <c r="A384" t="s">
        <v>103</v>
      </c>
      <c r="B384" t="s">
        <v>22</v>
      </c>
      <c r="C384" t="s">
        <v>126</v>
      </c>
      <c r="D384" t="s">
        <v>127</v>
      </c>
      <c r="E384" t="s">
        <v>25</v>
      </c>
      <c r="F384" s="1">
        <v>37869</v>
      </c>
      <c r="G384" t="s">
        <v>26</v>
      </c>
      <c r="H384">
        <v>201412</v>
      </c>
      <c r="I384" t="s">
        <v>27</v>
      </c>
      <c r="J384" t="s">
        <v>53</v>
      </c>
      <c r="K384" t="s">
        <v>36</v>
      </c>
      <c r="L384" t="s">
        <v>54</v>
      </c>
      <c r="M384" t="s">
        <v>31</v>
      </c>
      <c r="N384" t="s">
        <v>32</v>
      </c>
      <c r="O384">
        <v>76.760000000000005</v>
      </c>
      <c r="P384" t="s">
        <v>22</v>
      </c>
      <c r="Q384" t="s">
        <v>103</v>
      </c>
      <c r="R384" t="s">
        <v>33</v>
      </c>
      <c r="S384" t="s">
        <v>34</v>
      </c>
      <c r="T384" t="s">
        <v>35</v>
      </c>
    </row>
    <row r="385" spans="1:20">
      <c r="A385" t="s">
        <v>103</v>
      </c>
      <c r="B385" t="s">
        <v>22</v>
      </c>
      <c r="C385" t="s">
        <v>126</v>
      </c>
      <c r="D385" t="s">
        <v>127</v>
      </c>
      <c r="E385" t="s">
        <v>25</v>
      </c>
      <c r="F385" s="1">
        <v>37869</v>
      </c>
      <c r="G385" t="s">
        <v>26</v>
      </c>
      <c r="H385">
        <v>201412</v>
      </c>
      <c r="I385" t="s">
        <v>27</v>
      </c>
      <c r="J385" t="s">
        <v>53</v>
      </c>
      <c r="K385" t="s">
        <v>37</v>
      </c>
      <c r="L385" t="s">
        <v>54</v>
      </c>
      <c r="M385" t="s">
        <v>31</v>
      </c>
      <c r="N385" t="s">
        <v>32</v>
      </c>
      <c r="O385">
        <v>20.27</v>
      </c>
      <c r="P385" t="s">
        <v>22</v>
      </c>
      <c r="Q385" t="s">
        <v>103</v>
      </c>
      <c r="R385" t="s">
        <v>33</v>
      </c>
      <c r="S385" t="s">
        <v>34</v>
      </c>
      <c r="T385" t="s">
        <v>35</v>
      </c>
    </row>
    <row r="386" spans="1:20">
      <c r="A386" t="s">
        <v>103</v>
      </c>
      <c r="B386" t="s">
        <v>22</v>
      </c>
      <c r="C386" t="s">
        <v>126</v>
      </c>
      <c r="D386" t="s">
        <v>127</v>
      </c>
      <c r="E386" t="s">
        <v>25</v>
      </c>
      <c r="F386" s="1">
        <v>37869</v>
      </c>
      <c r="G386" t="s">
        <v>26</v>
      </c>
      <c r="H386">
        <v>201412</v>
      </c>
      <c r="I386" t="s">
        <v>27</v>
      </c>
      <c r="J386" t="s">
        <v>53</v>
      </c>
      <c r="K386" t="s">
        <v>38</v>
      </c>
      <c r="L386" t="s">
        <v>54</v>
      </c>
      <c r="M386" t="s">
        <v>31</v>
      </c>
      <c r="N386" t="s">
        <v>32</v>
      </c>
      <c r="O386">
        <v>76.760000000000005</v>
      </c>
      <c r="P386" t="s">
        <v>22</v>
      </c>
      <c r="Q386" t="s">
        <v>103</v>
      </c>
      <c r="R386" t="s">
        <v>33</v>
      </c>
      <c r="S386" t="s">
        <v>34</v>
      </c>
      <c r="T386" t="s">
        <v>35</v>
      </c>
    </row>
    <row r="387" spans="1:20">
      <c r="A387" t="s">
        <v>103</v>
      </c>
      <c r="B387" t="s">
        <v>22</v>
      </c>
      <c r="C387" t="s">
        <v>126</v>
      </c>
      <c r="D387" t="s">
        <v>127</v>
      </c>
      <c r="E387" t="s">
        <v>25</v>
      </c>
      <c r="F387" s="1">
        <v>37869</v>
      </c>
      <c r="G387" t="s">
        <v>26</v>
      </c>
      <c r="H387">
        <v>201412</v>
      </c>
      <c r="I387" t="s">
        <v>27</v>
      </c>
      <c r="J387" t="s">
        <v>53</v>
      </c>
      <c r="K387" t="s">
        <v>41</v>
      </c>
      <c r="L387" t="s">
        <v>54</v>
      </c>
      <c r="M387" t="s">
        <v>31</v>
      </c>
      <c r="N387" t="s">
        <v>32</v>
      </c>
      <c r="O387">
        <v>15.25</v>
      </c>
      <c r="P387" t="s">
        <v>22</v>
      </c>
      <c r="Q387" t="s">
        <v>103</v>
      </c>
      <c r="R387" t="s">
        <v>33</v>
      </c>
      <c r="S387" t="s">
        <v>34</v>
      </c>
      <c r="T387" t="s">
        <v>35</v>
      </c>
    </row>
    <row r="388" spans="1:20">
      <c r="A388" t="s">
        <v>50</v>
      </c>
      <c r="B388" t="s">
        <v>22</v>
      </c>
      <c r="C388" t="s">
        <v>128</v>
      </c>
      <c r="D388" t="s">
        <v>129</v>
      </c>
      <c r="E388" t="s">
        <v>25</v>
      </c>
      <c r="F388" s="1">
        <v>18629</v>
      </c>
      <c r="G388" t="s">
        <v>26</v>
      </c>
      <c r="H388">
        <v>201412</v>
      </c>
      <c r="I388" t="s">
        <v>27</v>
      </c>
      <c r="J388" t="s">
        <v>53</v>
      </c>
      <c r="K388" t="s">
        <v>29</v>
      </c>
      <c r="L388" t="s">
        <v>54</v>
      </c>
      <c r="M388" t="s">
        <v>31</v>
      </c>
      <c r="N388" t="s">
        <v>48</v>
      </c>
      <c r="O388">
        <v>10237.93</v>
      </c>
      <c r="P388" t="s">
        <v>22</v>
      </c>
      <c r="Q388" t="s">
        <v>50</v>
      </c>
      <c r="R388" t="s">
        <v>33</v>
      </c>
      <c r="S388" t="s">
        <v>34</v>
      </c>
      <c r="T388" t="s">
        <v>35</v>
      </c>
    </row>
    <row r="389" spans="1:20">
      <c r="A389" t="s">
        <v>50</v>
      </c>
      <c r="B389" t="s">
        <v>22</v>
      </c>
      <c r="C389" t="s">
        <v>128</v>
      </c>
      <c r="D389" t="s">
        <v>129</v>
      </c>
      <c r="E389" t="s">
        <v>25</v>
      </c>
      <c r="F389" s="1">
        <v>18629</v>
      </c>
      <c r="G389" t="s">
        <v>26</v>
      </c>
      <c r="H389">
        <v>201412</v>
      </c>
      <c r="I389" t="s">
        <v>27</v>
      </c>
      <c r="J389" t="s">
        <v>53</v>
      </c>
      <c r="K389" t="s">
        <v>29</v>
      </c>
      <c r="L389" t="s">
        <v>54</v>
      </c>
      <c r="M389" t="s">
        <v>31</v>
      </c>
      <c r="N389" t="s">
        <v>49</v>
      </c>
      <c r="O389">
        <v>-7033.3600000000006</v>
      </c>
      <c r="P389" t="s">
        <v>22</v>
      </c>
      <c r="Q389" t="s">
        <v>50</v>
      </c>
      <c r="R389" t="s">
        <v>33</v>
      </c>
      <c r="S389" t="s">
        <v>34</v>
      </c>
      <c r="T389" t="s">
        <v>35</v>
      </c>
    </row>
    <row r="390" spans="1:20">
      <c r="A390" t="s">
        <v>50</v>
      </c>
      <c r="B390" t="s">
        <v>22</v>
      </c>
      <c r="C390" t="s">
        <v>128</v>
      </c>
      <c r="D390" t="s">
        <v>129</v>
      </c>
      <c r="E390" t="s">
        <v>25</v>
      </c>
      <c r="F390" s="1">
        <v>18629</v>
      </c>
      <c r="G390" t="s">
        <v>26</v>
      </c>
      <c r="H390">
        <v>201412</v>
      </c>
      <c r="I390" t="s">
        <v>27</v>
      </c>
      <c r="J390" t="s">
        <v>53</v>
      </c>
      <c r="K390" t="s">
        <v>36</v>
      </c>
      <c r="L390" t="s">
        <v>54</v>
      </c>
      <c r="M390" t="s">
        <v>31</v>
      </c>
      <c r="N390" t="s">
        <v>48</v>
      </c>
      <c r="O390">
        <v>3697.84</v>
      </c>
      <c r="P390" t="s">
        <v>22</v>
      </c>
      <c r="Q390" t="s">
        <v>50</v>
      </c>
      <c r="R390" t="s">
        <v>33</v>
      </c>
      <c r="S390" t="s">
        <v>34</v>
      </c>
      <c r="T390" t="s">
        <v>35</v>
      </c>
    </row>
    <row r="391" spans="1:20">
      <c r="A391" t="s">
        <v>50</v>
      </c>
      <c r="B391" t="s">
        <v>22</v>
      </c>
      <c r="C391" t="s">
        <v>128</v>
      </c>
      <c r="D391" t="s">
        <v>129</v>
      </c>
      <c r="E391" t="s">
        <v>25</v>
      </c>
      <c r="F391" s="1">
        <v>18629</v>
      </c>
      <c r="G391" t="s">
        <v>26</v>
      </c>
      <c r="H391">
        <v>201412</v>
      </c>
      <c r="I391" t="s">
        <v>27</v>
      </c>
      <c r="J391" t="s">
        <v>53</v>
      </c>
      <c r="K391" t="s">
        <v>36</v>
      </c>
      <c r="L391" t="s">
        <v>54</v>
      </c>
      <c r="M391" t="s">
        <v>31</v>
      </c>
      <c r="N391" t="s">
        <v>49</v>
      </c>
      <c r="O391">
        <v>-5559.75</v>
      </c>
      <c r="P391" t="s">
        <v>22</v>
      </c>
      <c r="Q391" t="s">
        <v>50</v>
      </c>
      <c r="R391" t="s">
        <v>33</v>
      </c>
      <c r="S391" t="s">
        <v>34</v>
      </c>
      <c r="T391" t="s">
        <v>35</v>
      </c>
    </row>
    <row r="392" spans="1:20">
      <c r="A392" t="s">
        <v>50</v>
      </c>
      <c r="B392" t="s">
        <v>22</v>
      </c>
      <c r="C392" t="s">
        <v>128</v>
      </c>
      <c r="D392" t="s">
        <v>129</v>
      </c>
      <c r="E392" t="s">
        <v>25</v>
      </c>
      <c r="F392" s="1">
        <v>18629</v>
      </c>
      <c r="G392" t="s">
        <v>26</v>
      </c>
      <c r="H392">
        <v>201412</v>
      </c>
      <c r="I392" t="s">
        <v>27</v>
      </c>
      <c r="J392" t="s">
        <v>53</v>
      </c>
      <c r="K392" t="s">
        <v>37</v>
      </c>
      <c r="L392" t="s">
        <v>54</v>
      </c>
      <c r="M392" t="s">
        <v>31</v>
      </c>
      <c r="N392" t="s">
        <v>48</v>
      </c>
      <c r="O392">
        <v>167381.54</v>
      </c>
      <c r="P392" t="s">
        <v>22</v>
      </c>
      <c r="Q392" t="s">
        <v>50</v>
      </c>
      <c r="R392" t="s">
        <v>33</v>
      </c>
      <c r="S392" t="s">
        <v>34</v>
      </c>
      <c r="T392" t="s">
        <v>35</v>
      </c>
    </row>
    <row r="393" spans="1:20">
      <c r="A393" t="s">
        <v>50</v>
      </c>
      <c r="B393" t="s">
        <v>22</v>
      </c>
      <c r="C393" t="s">
        <v>128</v>
      </c>
      <c r="D393" t="s">
        <v>129</v>
      </c>
      <c r="E393" t="s">
        <v>25</v>
      </c>
      <c r="F393" s="1">
        <v>18629</v>
      </c>
      <c r="G393" t="s">
        <v>26</v>
      </c>
      <c r="H393">
        <v>201412</v>
      </c>
      <c r="I393" t="s">
        <v>27</v>
      </c>
      <c r="J393" t="s">
        <v>53</v>
      </c>
      <c r="K393" t="s">
        <v>37</v>
      </c>
      <c r="L393" t="s">
        <v>54</v>
      </c>
      <c r="M393" t="s">
        <v>31</v>
      </c>
      <c r="N393" t="s">
        <v>49</v>
      </c>
      <c r="O393">
        <v>-177208.53</v>
      </c>
      <c r="P393" t="s">
        <v>22</v>
      </c>
      <c r="Q393" t="s">
        <v>50</v>
      </c>
      <c r="R393" t="s">
        <v>33</v>
      </c>
      <c r="S393" t="s">
        <v>34</v>
      </c>
      <c r="T393" t="s">
        <v>35</v>
      </c>
    </row>
    <row r="394" spans="1:20">
      <c r="A394" t="s">
        <v>50</v>
      </c>
      <c r="B394" t="s">
        <v>22</v>
      </c>
      <c r="C394" t="s">
        <v>128</v>
      </c>
      <c r="D394" t="s">
        <v>129</v>
      </c>
      <c r="E394" t="s">
        <v>25</v>
      </c>
      <c r="F394" s="1">
        <v>18629</v>
      </c>
      <c r="G394" t="s">
        <v>26</v>
      </c>
      <c r="H394">
        <v>201412</v>
      </c>
      <c r="I394" t="s">
        <v>27</v>
      </c>
      <c r="J394" t="s">
        <v>53</v>
      </c>
      <c r="K394" t="s">
        <v>37</v>
      </c>
      <c r="L394" t="s">
        <v>54</v>
      </c>
      <c r="M394" t="s">
        <v>31</v>
      </c>
      <c r="N394" t="s">
        <v>32</v>
      </c>
      <c r="O394">
        <v>5108.6500000000005</v>
      </c>
      <c r="P394" t="s">
        <v>22</v>
      </c>
      <c r="Q394" t="s">
        <v>50</v>
      </c>
      <c r="R394" t="s">
        <v>33</v>
      </c>
      <c r="S394" t="s">
        <v>34</v>
      </c>
      <c r="T394" t="s">
        <v>35</v>
      </c>
    </row>
    <row r="395" spans="1:20">
      <c r="A395" t="s">
        <v>50</v>
      </c>
      <c r="B395" t="s">
        <v>22</v>
      </c>
      <c r="C395" t="s">
        <v>128</v>
      </c>
      <c r="D395" t="s">
        <v>129</v>
      </c>
      <c r="E395" t="s">
        <v>25</v>
      </c>
      <c r="F395" s="1">
        <v>18629</v>
      </c>
      <c r="G395" t="s">
        <v>26</v>
      </c>
      <c r="H395">
        <v>201412</v>
      </c>
      <c r="I395" t="s">
        <v>27</v>
      </c>
      <c r="J395" t="s">
        <v>53</v>
      </c>
      <c r="K395" t="s">
        <v>38</v>
      </c>
      <c r="L395" t="s">
        <v>54</v>
      </c>
      <c r="M395" t="s">
        <v>31</v>
      </c>
      <c r="N395" t="s">
        <v>48</v>
      </c>
      <c r="O395">
        <v>165972</v>
      </c>
      <c r="P395" t="s">
        <v>22</v>
      </c>
      <c r="Q395" t="s">
        <v>50</v>
      </c>
      <c r="R395" t="s">
        <v>33</v>
      </c>
      <c r="S395" t="s">
        <v>34</v>
      </c>
      <c r="T395" t="s">
        <v>35</v>
      </c>
    </row>
    <row r="396" spans="1:20">
      <c r="A396" t="s">
        <v>50</v>
      </c>
      <c r="B396" t="s">
        <v>22</v>
      </c>
      <c r="C396" t="s">
        <v>128</v>
      </c>
      <c r="D396" t="s">
        <v>129</v>
      </c>
      <c r="E396" t="s">
        <v>25</v>
      </c>
      <c r="F396" s="1">
        <v>18629</v>
      </c>
      <c r="G396" t="s">
        <v>26</v>
      </c>
      <c r="H396">
        <v>201412</v>
      </c>
      <c r="I396" t="s">
        <v>27</v>
      </c>
      <c r="J396" t="s">
        <v>53</v>
      </c>
      <c r="K396" t="s">
        <v>38</v>
      </c>
      <c r="L396" t="s">
        <v>54</v>
      </c>
      <c r="M396" t="s">
        <v>31</v>
      </c>
      <c r="N396" t="s">
        <v>49</v>
      </c>
      <c r="O396">
        <v>-166537.94</v>
      </c>
      <c r="P396" t="s">
        <v>22</v>
      </c>
      <c r="Q396" t="s">
        <v>50</v>
      </c>
      <c r="R396" t="s">
        <v>33</v>
      </c>
      <c r="S396" t="s">
        <v>34</v>
      </c>
      <c r="T396" t="s">
        <v>35</v>
      </c>
    </row>
    <row r="397" spans="1:20">
      <c r="A397" t="s">
        <v>50</v>
      </c>
      <c r="B397" t="s">
        <v>22</v>
      </c>
      <c r="C397" t="s">
        <v>128</v>
      </c>
      <c r="D397" t="s">
        <v>129</v>
      </c>
      <c r="E397" t="s">
        <v>25</v>
      </c>
      <c r="F397" s="1">
        <v>18629</v>
      </c>
      <c r="G397" t="s">
        <v>26</v>
      </c>
      <c r="H397">
        <v>201412</v>
      </c>
      <c r="I397" t="s">
        <v>27</v>
      </c>
      <c r="J397" t="s">
        <v>53</v>
      </c>
      <c r="K397" t="s">
        <v>38</v>
      </c>
      <c r="L397" t="s">
        <v>54</v>
      </c>
      <c r="M397" t="s">
        <v>31</v>
      </c>
      <c r="N397" t="s">
        <v>32</v>
      </c>
      <c r="O397">
        <v>12501.23</v>
      </c>
      <c r="P397" t="s">
        <v>22</v>
      </c>
      <c r="Q397" t="s">
        <v>50</v>
      </c>
      <c r="R397" t="s">
        <v>33</v>
      </c>
      <c r="S397" t="s">
        <v>34</v>
      </c>
      <c r="T397" t="s">
        <v>35</v>
      </c>
    </row>
    <row r="398" spans="1:20">
      <c r="A398" t="s">
        <v>50</v>
      </c>
      <c r="B398" t="s">
        <v>22</v>
      </c>
      <c r="C398" t="s">
        <v>128</v>
      </c>
      <c r="D398" t="s">
        <v>129</v>
      </c>
      <c r="E398" t="s">
        <v>25</v>
      </c>
      <c r="F398" s="1">
        <v>18629</v>
      </c>
      <c r="G398" t="s">
        <v>26</v>
      </c>
      <c r="H398">
        <v>201412</v>
      </c>
      <c r="I398" t="s">
        <v>27</v>
      </c>
      <c r="J398" t="s">
        <v>53</v>
      </c>
      <c r="K398" t="s">
        <v>39</v>
      </c>
      <c r="L398" t="s">
        <v>54</v>
      </c>
      <c r="M398" t="s">
        <v>31</v>
      </c>
      <c r="N398" t="s">
        <v>48</v>
      </c>
      <c r="O398">
        <v>268.93</v>
      </c>
      <c r="P398" t="s">
        <v>22</v>
      </c>
      <c r="Q398" t="s">
        <v>50</v>
      </c>
      <c r="R398" t="s">
        <v>33</v>
      </c>
      <c r="S398" t="s">
        <v>34</v>
      </c>
      <c r="T398" t="s">
        <v>35</v>
      </c>
    </row>
    <row r="399" spans="1:20">
      <c r="A399" t="s">
        <v>50</v>
      </c>
      <c r="B399" t="s">
        <v>22</v>
      </c>
      <c r="C399" t="s">
        <v>128</v>
      </c>
      <c r="D399" t="s">
        <v>129</v>
      </c>
      <c r="E399" t="s">
        <v>25</v>
      </c>
      <c r="F399" s="1">
        <v>18629</v>
      </c>
      <c r="G399" t="s">
        <v>26</v>
      </c>
      <c r="H399">
        <v>201412</v>
      </c>
      <c r="I399" t="s">
        <v>27</v>
      </c>
      <c r="J399" t="s">
        <v>53</v>
      </c>
      <c r="K399" t="s">
        <v>39</v>
      </c>
      <c r="L399" t="s">
        <v>54</v>
      </c>
      <c r="M399" t="s">
        <v>31</v>
      </c>
      <c r="N399" t="s">
        <v>49</v>
      </c>
      <c r="O399">
        <v>-326.25</v>
      </c>
      <c r="P399" t="s">
        <v>22</v>
      </c>
      <c r="Q399" t="s">
        <v>50</v>
      </c>
      <c r="R399" t="s">
        <v>33</v>
      </c>
      <c r="S399" t="s">
        <v>34</v>
      </c>
      <c r="T399" t="s">
        <v>35</v>
      </c>
    </row>
    <row r="400" spans="1:20">
      <c r="A400" t="s">
        <v>50</v>
      </c>
      <c r="B400" t="s">
        <v>22</v>
      </c>
      <c r="C400" t="s">
        <v>128</v>
      </c>
      <c r="D400" t="s">
        <v>129</v>
      </c>
      <c r="E400" t="s">
        <v>25</v>
      </c>
      <c r="F400" s="1">
        <v>18629</v>
      </c>
      <c r="G400" t="s">
        <v>26</v>
      </c>
      <c r="H400">
        <v>201412</v>
      </c>
      <c r="I400" t="s">
        <v>27</v>
      </c>
      <c r="J400" t="s">
        <v>53</v>
      </c>
      <c r="K400" t="s">
        <v>41</v>
      </c>
      <c r="L400" t="s">
        <v>54</v>
      </c>
      <c r="M400" t="s">
        <v>31</v>
      </c>
      <c r="N400" t="s">
        <v>48</v>
      </c>
      <c r="O400">
        <v>286115.38</v>
      </c>
      <c r="P400" t="s">
        <v>22</v>
      </c>
      <c r="Q400" t="s">
        <v>50</v>
      </c>
      <c r="R400" t="s">
        <v>33</v>
      </c>
      <c r="S400" t="s">
        <v>34</v>
      </c>
      <c r="T400" t="s">
        <v>35</v>
      </c>
    </row>
    <row r="401" spans="1:20">
      <c r="A401" t="s">
        <v>50</v>
      </c>
      <c r="B401" t="s">
        <v>22</v>
      </c>
      <c r="C401" t="s">
        <v>128</v>
      </c>
      <c r="D401" t="s">
        <v>129</v>
      </c>
      <c r="E401" t="s">
        <v>25</v>
      </c>
      <c r="F401" s="1">
        <v>18629</v>
      </c>
      <c r="G401" t="s">
        <v>26</v>
      </c>
      <c r="H401">
        <v>201412</v>
      </c>
      <c r="I401" t="s">
        <v>27</v>
      </c>
      <c r="J401" t="s">
        <v>53</v>
      </c>
      <c r="K401" t="s">
        <v>41</v>
      </c>
      <c r="L401" t="s">
        <v>54</v>
      </c>
      <c r="M401" t="s">
        <v>31</v>
      </c>
      <c r="N401" t="s">
        <v>49</v>
      </c>
      <c r="O401">
        <v>-280522.03000000003</v>
      </c>
      <c r="P401" t="s">
        <v>22</v>
      </c>
      <c r="Q401" t="s">
        <v>50</v>
      </c>
      <c r="R401" t="s">
        <v>33</v>
      </c>
      <c r="S401" t="s">
        <v>34</v>
      </c>
      <c r="T401" t="s">
        <v>35</v>
      </c>
    </row>
    <row r="402" spans="1:20">
      <c r="A402" t="s">
        <v>50</v>
      </c>
      <c r="B402" t="s">
        <v>22</v>
      </c>
      <c r="C402" t="s">
        <v>128</v>
      </c>
      <c r="D402" t="s">
        <v>129</v>
      </c>
      <c r="E402" t="s">
        <v>25</v>
      </c>
      <c r="F402" s="1">
        <v>18629</v>
      </c>
      <c r="G402" t="s">
        <v>26</v>
      </c>
      <c r="H402">
        <v>201412</v>
      </c>
      <c r="I402" t="s">
        <v>27</v>
      </c>
      <c r="J402" t="s">
        <v>53</v>
      </c>
      <c r="K402" t="s">
        <v>41</v>
      </c>
      <c r="L402" t="s">
        <v>54</v>
      </c>
      <c r="M402" t="s">
        <v>31</v>
      </c>
      <c r="N402" t="s">
        <v>32</v>
      </c>
      <c r="O402">
        <v>5585.93</v>
      </c>
      <c r="P402" t="s">
        <v>22</v>
      </c>
      <c r="Q402" t="s">
        <v>50</v>
      </c>
      <c r="R402" t="s">
        <v>33</v>
      </c>
      <c r="S402" t="s">
        <v>34</v>
      </c>
      <c r="T402" t="s">
        <v>35</v>
      </c>
    </row>
    <row r="403" spans="1:20">
      <c r="A403" t="s">
        <v>50</v>
      </c>
      <c r="B403" t="s">
        <v>22</v>
      </c>
      <c r="C403" t="s">
        <v>128</v>
      </c>
      <c r="D403" t="s">
        <v>129</v>
      </c>
      <c r="E403" t="s">
        <v>25</v>
      </c>
      <c r="F403" s="1">
        <v>18629</v>
      </c>
      <c r="G403" t="s">
        <v>26</v>
      </c>
      <c r="H403">
        <v>201412</v>
      </c>
      <c r="I403" t="s">
        <v>27</v>
      </c>
      <c r="J403" t="s">
        <v>53</v>
      </c>
      <c r="K403" t="s">
        <v>42</v>
      </c>
      <c r="L403" t="s">
        <v>54</v>
      </c>
      <c r="M403" t="s">
        <v>31</v>
      </c>
      <c r="N403" t="s">
        <v>48</v>
      </c>
      <c r="O403">
        <v>426</v>
      </c>
      <c r="P403" t="s">
        <v>22</v>
      </c>
      <c r="Q403" t="s">
        <v>50</v>
      </c>
      <c r="R403" t="s">
        <v>33</v>
      </c>
      <c r="S403" t="s">
        <v>34</v>
      </c>
      <c r="T403" t="s">
        <v>35</v>
      </c>
    </row>
    <row r="404" spans="1:20">
      <c r="A404" t="s">
        <v>50</v>
      </c>
      <c r="B404" t="s">
        <v>22</v>
      </c>
      <c r="C404" t="s">
        <v>128</v>
      </c>
      <c r="D404" t="s">
        <v>129</v>
      </c>
      <c r="E404" t="s">
        <v>25</v>
      </c>
      <c r="F404" s="1">
        <v>18629</v>
      </c>
      <c r="G404" t="s">
        <v>26</v>
      </c>
      <c r="H404">
        <v>201412</v>
      </c>
      <c r="I404" t="s">
        <v>27</v>
      </c>
      <c r="J404" t="s">
        <v>53</v>
      </c>
      <c r="K404" t="s">
        <v>42</v>
      </c>
      <c r="L404" t="s">
        <v>54</v>
      </c>
      <c r="M404" t="s">
        <v>31</v>
      </c>
      <c r="N404" t="s">
        <v>49</v>
      </c>
      <c r="O404">
        <v>871.54</v>
      </c>
      <c r="P404" t="s">
        <v>22</v>
      </c>
      <c r="Q404" t="s">
        <v>50</v>
      </c>
      <c r="R404" t="s">
        <v>33</v>
      </c>
      <c r="S404" t="s">
        <v>34</v>
      </c>
      <c r="T404" t="s">
        <v>35</v>
      </c>
    </row>
    <row r="405" spans="1:20">
      <c r="A405" t="s">
        <v>50</v>
      </c>
      <c r="B405" t="s">
        <v>22</v>
      </c>
      <c r="C405" t="s">
        <v>128</v>
      </c>
      <c r="D405" t="s">
        <v>129</v>
      </c>
      <c r="E405" t="s">
        <v>25</v>
      </c>
      <c r="F405" s="1">
        <v>18629</v>
      </c>
      <c r="G405" t="s">
        <v>26</v>
      </c>
      <c r="H405">
        <v>201412</v>
      </c>
      <c r="I405" t="s">
        <v>27</v>
      </c>
      <c r="J405" t="s">
        <v>53</v>
      </c>
      <c r="K405" t="s">
        <v>43</v>
      </c>
      <c r="L405" t="s">
        <v>54</v>
      </c>
      <c r="M405" t="s">
        <v>31</v>
      </c>
      <c r="N405" t="s">
        <v>48</v>
      </c>
      <c r="O405">
        <v>1398.56</v>
      </c>
      <c r="P405" t="s">
        <v>22</v>
      </c>
      <c r="Q405" t="s">
        <v>50</v>
      </c>
      <c r="R405" t="s">
        <v>33</v>
      </c>
      <c r="S405" t="s">
        <v>34</v>
      </c>
      <c r="T405" t="s">
        <v>35</v>
      </c>
    </row>
    <row r="406" spans="1:20">
      <c r="A406" t="s">
        <v>50</v>
      </c>
      <c r="B406" t="s">
        <v>22</v>
      </c>
      <c r="C406" t="s">
        <v>128</v>
      </c>
      <c r="D406" t="s">
        <v>129</v>
      </c>
      <c r="E406" t="s">
        <v>25</v>
      </c>
      <c r="F406" s="1">
        <v>18629</v>
      </c>
      <c r="G406" t="s">
        <v>26</v>
      </c>
      <c r="H406">
        <v>201412</v>
      </c>
      <c r="I406" t="s">
        <v>27</v>
      </c>
      <c r="J406" t="s">
        <v>53</v>
      </c>
      <c r="K406" t="s">
        <v>43</v>
      </c>
      <c r="L406" t="s">
        <v>54</v>
      </c>
      <c r="M406" t="s">
        <v>31</v>
      </c>
      <c r="N406" t="s">
        <v>49</v>
      </c>
      <c r="O406">
        <v>-80.87</v>
      </c>
      <c r="P406" t="s">
        <v>22</v>
      </c>
      <c r="Q406" t="s">
        <v>50</v>
      </c>
      <c r="R406" t="s">
        <v>33</v>
      </c>
      <c r="S406" t="s">
        <v>34</v>
      </c>
      <c r="T406" t="s">
        <v>35</v>
      </c>
    </row>
    <row r="407" spans="1:20">
      <c r="A407" t="s">
        <v>50</v>
      </c>
      <c r="B407" t="s">
        <v>22</v>
      </c>
      <c r="C407" t="s">
        <v>128</v>
      </c>
      <c r="D407" t="s">
        <v>129</v>
      </c>
      <c r="E407" t="s">
        <v>25</v>
      </c>
      <c r="F407" s="1">
        <v>18629</v>
      </c>
      <c r="G407" t="s">
        <v>26</v>
      </c>
      <c r="H407">
        <v>201412</v>
      </c>
      <c r="I407" t="s">
        <v>27</v>
      </c>
      <c r="J407" t="s">
        <v>53</v>
      </c>
      <c r="K407" t="s">
        <v>44</v>
      </c>
      <c r="L407" t="s">
        <v>54</v>
      </c>
      <c r="M407" t="s">
        <v>31</v>
      </c>
      <c r="N407" t="s">
        <v>48</v>
      </c>
      <c r="O407">
        <v>899.01</v>
      </c>
      <c r="P407" t="s">
        <v>22</v>
      </c>
      <c r="Q407" t="s">
        <v>50</v>
      </c>
      <c r="R407" t="s">
        <v>33</v>
      </c>
      <c r="S407" t="s">
        <v>34</v>
      </c>
      <c r="T407" t="s">
        <v>35</v>
      </c>
    </row>
    <row r="408" spans="1:20">
      <c r="A408" t="s">
        <v>78</v>
      </c>
      <c r="B408" t="s">
        <v>22</v>
      </c>
      <c r="C408" t="s">
        <v>130</v>
      </c>
      <c r="D408" t="s">
        <v>131</v>
      </c>
      <c r="E408" t="s">
        <v>25</v>
      </c>
      <c r="F408" s="1">
        <v>37987</v>
      </c>
      <c r="G408" t="s">
        <v>26</v>
      </c>
      <c r="H408">
        <v>201412</v>
      </c>
      <c r="I408" t="s">
        <v>27</v>
      </c>
      <c r="J408" t="s">
        <v>28</v>
      </c>
      <c r="K408" t="s">
        <v>29</v>
      </c>
      <c r="L408" t="s">
        <v>30</v>
      </c>
      <c r="M408" t="s">
        <v>31</v>
      </c>
      <c r="N408" t="s">
        <v>49</v>
      </c>
      <c r="O408">
        <v>366.86</v>
      </c>
      <c r="P408" t="s">
        <v>22</v>
      </c>
      <c r="Q408" t="s">
        <v>78</v>
      </c>
      <c r="R408" t="s">
        <v>33</v>
      </c>
      <c r="S408" t="s">
        <v>34</v>
      </c>
      <c r="T408" t="s">
        <v>35</v>
      </c>
    </row>
    <row r="409" spans="1:20">
      <c r="A409" t="s">
        <v>78</v>
      </c>
      <c r="B409" t="s">
        <v>22</v>
      </c>
      <c r="C409" t="s">
        <v>130</v>
      </c>
      <c r="D409" t="s">
        <v>131</v>
      </c>
      <c r="E409" t="s">
        <v>25</v>
      </c>
      <c r="F409" s="1">
        <v>37987</v>
      </c>
      <c r="G409" t="s">
        <v>26</v>
      </c>
      <c r="H409">
        <v>201412</v>
      </c>
      <c r="I409" t="s">
        <v>27</v>
      </c>
      <c r="J409" t="s">
        <v>28</v>
      </c>
      <c r="K409" t="s">
        <v>36</v>
      </c>
      <c r="L409" t="s">
        <v>30</v>
      </c>
      <c r="M409" t="s">
        <v>31</v>
      </c>
      <c r="N409" t="s">
        <v>49</v>
      </c>
      <c r="O409">
        <v>854.12</v>
      </c>
      <c r="P409" t="s">
        <v>22</v>
      </c>
      <c r="Q409" t="s">
        <v>78</v>
      </c>
      <c r="R409" t="s">
        <v>33</v>
      </c>
      <c r="S409" t="s">
        <v>34</v>
      </c>
      <c r="T409" t="s">
        <v>35</v>
      </c>
    </row>
    <row r="410" spans="1:20">
      <c r="A410" t="s">
        <v>78</v>
      </c>
      <c r="B410" t="s">
        <v>22</v>
      </c>
      <c r="C410" t="s">
        <v>130</v>
      </c>
      <c r="D410" t="s">
        <v>131</v>
      </c>
      <c r="E410" t="s">
        <v>25</v>
      </c>
      <c r="F410" s="1">
        <v>37987</v>
      </c>
      <c r="G410" t="s">
        <v>26</v>
      </c>
      <c r="H410">
        <v>201412</v>
      </c>
      <c r="I410" t="s">
        <v>27</v>
      </c>
      <c r="J410" t="s">
        <v>28</v>
      </c>
      <c r="K410" t="s">
        <v>37</v>
      </c>
      <c r="L410" t="s">
        <v>30</v>
      </c>
      <c r="M410" t="s">
        <v>31</v>
      </c>
      <c r="N410" t="s">
        <v>48</v>
      </c>
      <c r="O410">
        <v>-1027.02</v>
      </c>
      <c r="P410" t="s">
        <v>22</v>
      </c>
      <c r="Q410" t="s">
        <v>78</v>
      </c>
      <c r="R410" t="s">
        <v>33</v>
      </c>
      <c r="S410" t="s">
        <v>34</v>
      </c>
      <c r="T410" t="s">
        <v>35</v>
      </c>
    </row>
    <row r="411" spans="1:20">
      <c r="A411" t="s">
        <v>78</v>
      </c>
      <c r="B411" t="s">
        <v>22</v>
      </c>
      <c r="C411" t="s">
        <v>130</v>
      </c>
      <c r="D411" t="s">
        <v>131</v>
      </c>
      <c r="E411" t="s">
        <v>25</v>
      </c>
      <c r="F411" s="1">
        <v>37987</v>
      </c>
      <c r="G411" t="s">
        <v>26</v>
      </c>
      <c r="H411">
        <v>201412</v>
      </c>
      <c r="I411" t="s">
        <v>27</v>
      </c>
      <c r="J411" t="s">
        <v>28</v>
      </c>
      <c r="K411" t="s">
        <v>37</v>
      </c>
      <c r="L411" t="s">
        <v>30</v>
      </c>
      <c r="M411" t="s">
        <v>31</v>
      </c>
      <c r="N411" t="s">
        <v>49</v>
      </c>
      <c r="O411">
        <v>382.58</v>
      </c>
      <c r="P411" t="s">
        <v>22</v>
      </c>
      <c r="Q411" t="s">
        <v>78</v>
      </c>
      <c r="R411" t="s">
        <v>33</v>
      </c>
      <c r="S411" t="s">
        <v>34</v>
      </c>
      <c r="T411" t="s">
        <v>35</v>
      </c>
    </row>
    <row r="412" spans="1:20">
      <c r="A412" t="s">
        <v>78</v>
      </c>
      <c r="B412" t="s">
        <v>22</v>
      </c>
      <c r="C412" t="s">
        <v>130</v>
      </c>
      <c r="D412" t="s">
        <v>131</v>
      </c>
      <c r="E412" t="s">
        <v>25</v>
      </c>
      <c r="F412" s="1">
        <v>37987</v>
      </c>
      <c r="G412" t="s">
        <v>26</v>
      </c>
      <c r="H412">
        <v>201412</v>
      </c>
      <c r="I412" t="s">
        <v>27</v>
      </c>
      <c r="J412" t="s">
        <v>28</v>
      </c>
      <c r="K412" t="s">
        <v>38</v>
      </c>
      <c r="L412" t="s">
        <v>30</v>
      </c>
      <c r="M412" t="s">
        <v>31</v>
      </c>
      <c r="N412" t="s">
        <v>48</v>
      </c>
      <c r="O412">
        <v>-9491.2900000000009</v>
      </c>
      <c r="P412" t="s">
        <v>22</v>
      </c>
      <c r="Q412" t="s">
        <v>78</v>
      </c>
      <c r="R412" t="s">
        <v>33</v>
      </c>
      <c r="S412" t="s">
        <v>34</v>
      </c>
      <c r="T412" t="s">
        <v>35</v>
      </c>
    </row>
    <row r="413" spans="1:20">
      <c r="A413" t="s">
        <v>78</v>
      </c>
      <c r="B413" t="s">
        <v>22</v>
      </c>
      <c r="C413" t="s">
        <v>130</v>
      </c>
      <c r="D413" t="s">
        <v>131</v>
      </c>
      <c r="E413" t="s">
        <v>25</v>
      </c>
      <c r="F413" s="1">
        <v>37987</v>
      </c>
      <c r="G413" t="s">
        <v>26</v>
      </c>
      <c r="H413">
        <v>201412</v>
      </c>
      <c r="I413" t="s">
        <v>27</v>
      </c>
      <c r="J413" t="s">
        <v>28</v>
      </c>
      <c r="K413" t="s">
        <v>38</v>
      </c>
      <c r="L413" t="s">
        <v>30</v>
      </c>
      <c r="M413" t="s">
        <v>31</v>
      </c>
      <c r="N413" t="s">
        <v>49</v>
      </c>
      <c r="O413">
        <v>8548.23</v>
      </c>
      <c r="P413" t="s">
        <v>22</v>
      </c>
      <c r="Q413" t="s">
        <v>78</v>
      </c>
      <c r="R413" t="s">
        <v>33</v>
      </c>
      <c r="S413" t="s">
        <v>34</v>
      </c>
      <c r="T413" t="s">
        <v>35</v>
      </c>
    </row>
    <row r="414" spans="1:20">
      <c r="A414" t="s">
        <v>78</v>
      </c>
      <c r="B414" t="s">
        <v>22</v>
      </c>
      <c r="C414" t="s">
        <v>130</v>
      </c>
      <c r="D414" t="s">
        <v>131</v>
      </c>
      <c r="E414" t="s">
        <v>25</v>
      </c>
      <c r="F414" s="1">
        <v>37987</v>
      </c>
      <c r="G414" t="s">
        <v>26</v>
      </c>
      <c r="H414">
        <v>201412</v>
      </c>
      <c r="I414" t="s">
        <v>27</v>
      </c>
      <c r="J414" t="s">
        <v>28</v>
      </c>
      <c r="K414" t="s">
        <v>39</v>
      </c>
      <c r="L414" t="s">
        <v>30</v>
      </c>
      <c r="M414" t="s">
        <v>31</v>
      </c>
      <c r="N414" t="s">
        <v>49</v>
      </c>
      <c r="O414">
        <v>11.78</v>
      </c>
      <c r="P414" t="s">
        <v>22</v>
      </c>
      <c r="Q414" t="s">
        <v>78</v>
      </c>
      <c r="R414" t="s">
        <v>33</v>
      </c>
      <c r="S414" t="s">
        <v>34</v>
      </c>
      <c r="T414" t="s">
        <v>35</v>
      </c>
    </row>
    <row r="415" spans="1:20">
      <c r="A415" t="s">
        <v>78</v>
      </c>
      <c r="B415" t="s">
        <v>22</v>
      </c>
      <c r="C415" t="s">
        <v>130</v>
      </c>
      <c r="D415" t="s">
        <v>131</v>
      </c>
      <c r="E415" t="s">
        <v>25</v>
      </c>
      <c r="F415" s="1">
        <v>37987</v>
      </c>
      <c r="G415" t="s">
        <v>26</v>
      </c>
      <c r="H415">
        <v>201412</v>
      </c>
      <c r="I415" t="s">
        <v>27</v>
      </c>
      <c r="J415" t="s">
        <v>28</v>
      </c>
      <c r="K415" t="s">
        <v>40</v>
      </c>
      <c r="L415" t="s">
        <v>30</v>
      </c>
      <c r="M415" t="s">
        <v>31</v>
      </c>
      <c r="N415" t="s">
        <v>49</v>
      </c>
      <c r="O415">
        <v>43.42</v>
      </c>
      <c r="P415" t="s">
        <v>22</v>
      </c>
      <c r="Q415" t="s">
        <v>78</v>
      </c>
      <c r="R415" t="s">
        <v>33</v>
      </c>
      <c r="S415" t="s">
        <v>34</v>
      </c>
      <c r="T415" t="s">
        <v>35</v>
      </c>
    </row>
    <row r="416" spans="1:20">
      <c r="A416" t="s">
        <v>78</v>
      </c>
      <c r="B416" t="s">
        <v>22</v>
      </c>
      <c r="C416" t="s">
        <v>130</v>
      </c>
      <c r="D416" t="s">
        <v>131</v>
      </c>
      <c r="E416" t="s">
        <v>25</v>
      </c>
      <c r="F416" s="1">
        <v>37987</v>
      </c>
      <c r="G416" t="s">
        <v>26</v>
      </c>
      <c r="H416">
        <v>201412</v>
      </c>
      <c r="I416" t="s">
        <v>27</v>
      </c>
      <c r="J416" t="s">
        <v>28</v>
      </c>
      <c r="K416" t="s">
        <v>41</v>
      </c>
      <c r="L416" t="s">
        <v>30</v>
      </c>
      <c r="M416" t="s">
        <v>31</v>
      </c>
      <c r="N416" t="s">
        <v>49</v>
      </c>
      <c r="O416">
        <v>277.85000000000002</v>
      </c>
      <c r="P416" t="s">
        <v>22</v>
      </c>
      <c r="Q416" t="s">
        <v>78</v>
      </c>
      <c r="R416" t="s">
        <v>33</v>
      </c>
      <c r="S416" t="s">
        <v>34</v>
      </c>
      <c r="T416" t="s">
        <v>35</v>
      </c>
    </row>
    <row r="417" spans="1:20">
      <c r="A417" t="s">
        <v>78</v>
      </c>
      <c r="B417" t="s">
        <v>22</v>
      </c>
      <c r="C417" t="s">
        <v>130</v>
      </c>
      <c r="D417" t="s">
        <v>131</v>
      </c>
      <c r="E417" t="s">
        <v>25</v>
      </c>
      <c r="F417" s="1">
        <v>37987</v>
      </c>
      <c r="G417" t="s">
        <v>26</v>
      </c>
      <c r="H417">
        <v>201412</v>
      </c>
      <c r="I417" t="s">
        <v>27</v>
      </c>
      <c r="J417" t="s">
        <v>28</v>
      </c>
      <c r="K417" t="s">
        <v>42</v>
      </c>
      <c r="L417" t="s">
        <v>30</v>
      </c>
      <c r="M417" t="s">
        <v>31</v>
      </c>
      <c r="N417" t="s">
        <v>49</v>
      </c>
      <c r="O417">
        <v>3.0300000000000002</v>
      </c>
      <c r="P417" t="s">
        <v>22</v>
      </c>
      <c r="Q417" t="s">
        <v>78</v>
      </c>
      <c r="R417" t="s">
        <v>33</v>
      </c>
      <c r="S417" t="s">
        <v>34</v>
      </c>
      <c r="T417" t="s">
        <v>35</v>
      </c>
    </row>
    <row r="418" spans="1:20">
      <c r="A418" t="s">
        <v>78</v>
      </c>
      <c r="B418" t="s">
        <v>22</v>
      </c>
      <c r="C418" t="s">
        <v>130</v>
      </c>
      <c r="D418" t="s">
        <v>131</v>
      </c>
      <c r="E418" t="s">
        <v>25</v>
      </c>
      <c r="F418" s="1">
        <v>37987</v>
      </c>
      <c r="G418" t="s">
        <v>26</v>
      </c>
      <c r="H418">
        <v>201412</v>
      </c>
      <c r="I418" t="s">
        <v>27</v>
      </c>
      <c r="J418" t="s">
        <v>28</v>
      </c>
      <c r="K418" t="s">
        <v>43</v>
      </c>
      <c r="L418" t="s">
        <v>30</v>
      </c>
      <c r="M418" t="s">
        <v>31</v>
      </c>
      <c r="N418" t="s">
        <v>49</v>
      </c>
      <c r="O418">
        <v>12.81</v>
      </c>
      <c r="P418" t="s">
        <v>22</v>
      </c>
      <c r="Q418" t="s">
        <v>78</v>
      </c>
      <c r="R418" t="s">
        <v>33</v>
      </c>
      <c r="S418" t="s">
        <v>34</v>
      </c>
      <c r="T418" t="s">
        <v>35</v>
      </c>
    </row>
    <row r="419" spans="1:20">
      <c r="A419" t="s">
        <v>78</v>
      </c>
      <c r="B419" t="s">
        <v>22</v>
      </c>
      <c r="C419" t="s">
        <v>130</v>
      </c>
      <c r="D419" t="s">
        <v>131</v>
      </c>
      <c r="E419" t="s">
        <v>25</v>
      </c>
      <c r="F419" s="1">
        <v>37987</v>
      </c>
      <c r="G419" t="s">
        <v>26</v>
      </c>
      <c r="H419">
        <v>201412</v>
      </c>
      <c r="I419" t="s">
        <v>27</v>
      </c>
      <c r="J419" t="s">
        <v>28</v>
      </c>
      <c r="K419" t="s">
        <v>44</v>
      </c>
      <c r="L419" t="s">
        <v>30</v>
      </c>
      <c r="M419" t="s">
        <v>31</v>
      </c>
      <c r="N419" t="s">
        <v>49</v>
      </c>
      <c r="O419">
        <v>17.63</v>
      </c>
      <c r="P419" t="s">
        <v>22</v>
      </c>
      <c r="Q419" t="s">
        <v>78</v>
      </c>
      <c r="R419" t="s">
        <v>33</v>
      </c>
      <c r="S419" t="s">
        <v>34</v>
      </c>
      <c r="T419" t="s">
        <v>35</v>
      </c>
    </row>
    <row r="420" spans="1:20">
      <c r="A420" t="s">
        <v>96</v>
      </c>
      <c r="B420" t="s">
        <v>22</v>
      </c>
      <c r="C420" t="s">
        <v>132</v>
      </c>
      <c r="D420" t="s">
        <v>133</v>
      </c>
      <c r="E420" t="s">
        <v>25</v>
      </c>
      <c r="F420" s="1">
        <v>37987</v>
      </c>
      <c r="G420" t="s">
        <v>26</v>
      </c>
      <c r="H420">
        <v>201412</v>
      </c>
      <c r="I420" t="s">
        <v>27</v>
      </c>
      <c r="J420" t="s">
        <v>28</v>
      </c>
      <c r="K420" t="s">
        <v>29</v>
      </c>
      <c r="L420" t="s">
        <v>30</v>
      </c>
      <c r="M420" t="s">
        <v>31</v>
      </c>
      <c r="N420" t="s">
        <v>49</v>
      </c>
      <c r="O420">
        <v>-2346.14</v>
      </c>
      <c r="P420" t="s">
        <v>22</v>
      </c>
      <c r="Q420" t="s">
        <v>96</v>
      </c>
      <c r="R420" t="s">
        <v>33</v>
      </c>
      <c r="S420" t="s">
        <v>34</v>
      </c>
      <c r="T420" t="s">
        <v>35</v>
      </c>
    </row>
    <row r="421" spans="1:20">
      <c r="A421" t="s">
        <v>96</v>
      </c>
      <c r="B421" t="s">
        <v>22</v>
      </c>
      <c r="C421" t="s">
        <v>132</v>
      </c>
      <c r="D421" t="s">
        <v>133</v>
      </c>
      <c r="E421" t="s">
        <v>25</v>
      </c>
      <c r="F421" s="1">
        <v>37987</v>
      </c>
      <c r="G421" t="s">
        <v>26</v>
      </c>
      <c r="H421">
        <v>201412</v>
      </c>
      <c r="I421" t="s">
        <v>27</v>
      </c>
      <c r="J421" t="s">
        <v>28</v>
      </c>
      <c r="K421" t="s">
        <v>36</v>
      </c>
      <c r="L421" t="s">
        <v>30</v>
      </c>
      <c r="M421" t="s">
        <v>31</v>
      </c>
      <c r="N421" t="s">
        <v>49</v>
      </c>
      <c r="O421">
        <v>-13356.36</v>
      </c>
      <c r="P421" t="s">
        <v>22</v>
      </c>
      <c r="Q421" t="s">
        <v>96</v>
      </c>
      <c r="R421" t="s">
        <v>33</v>
      </c>
      <c r="S421" t="s">
        <v>34</v>
      </c>
      <c r="T421" t="s">
        <v>35</v>
      </c>
    </row>
    <row r="422" spans="1:20">
      <c r="A422" t="s">
        <v>96</v>
      </c>
      <c r="B422" t="s">
        <v>22</v>
      </c>
      <c r="C422" t="s">
        <v>132</v>
      </c>
      <c r="D422" t="s">
        <v>133</v>
      </c>
      <c r="E422" t="s">
        <v>25</v>
      </c>
      <c r="F422" s="1">
        <v>37987</v>
      </c>
      <c r="G422" t="s">
        <v>26</v>
      </c>
      <c r="H422">
        <v>201412</v>
      </c>
      <c r="I422" t="s">
        <v>27</v>
      </c>
      <c r="J422" t="s">
        <v>28</v>
      </c>
      <c r="K422" t="s">
        <v>37</v>
      </c>
      <c r="L422" t="s">
        <v>30</v>
      </c>
      <c r="M422" t="s">
        <v>31</v>
      </c>
      <c r="N422" t="s">
        <v>48</v>
      </c>
      <c r="O422">
        <v>8006.1500000000005</v>
      </c>
      <c r="P422" t="s">
        <v>22</v>
      </c>
      <c r="Q422" t="s">
        <v>96</v>
      </c>
      <c r="R422" t="s">
        <v>33</v>
      </c>
      <c r="S422" t="s">
        <v>34</v>
      </c>
      <c r="T422" t="s">
        <v>35</v>
      </c>
    </row>
    <row r="423" spans="1:20">
      <c r="A423" t="s">
        <v>96</v>
      </c>
      <c r="B423" t="s">
        <v>22</v>
      </c>
      <c r="C423" t="s">
        <v>132</v>
      </c>
      <c r="D423" t="s">
        <v>133</v>
      </c>
      <c r="E423" t="s">
        <v>25</v>
      </c>
      <c r="F423" s="1">
        <v>37987</v>
      </c>
      <c r="G423" t="s">
        <v>26</v>
      </c>
      <c r="H423">
        <v>201412</v>
      </c>
      <c r="I423" t="s">
        <v>27</v>
      </c>
      <c r="J423" t="s">
        <v>28</v>
      </c>
      <c r="K423" t="s">
        <v>37</v>
      </c>
      <c r="L423" t="s">
        <v>30</v>
      </c>
      <c r="M423" t="s">
        <v>31</v>
      </c>
      <c r="N423" t="s">
        <v>49</v>
      </c>
      <c r="O423">
        <v>-1898.95</v>
      </c>
      <c r="P423" t="s">
        <v>22</v>
      </c>
      <c r="Q423" t="s">
        <v>96</v>
      </c>
      <c r="R423" t="s">
        <v>33</v>
      </c>
      <c r="S423" t="s">
        <v>34</v>
      </c>
      <c r="T423" t="s">
        <v>35</v>
      </c>
    </row>
    <row r="424" spans="1:20">
      <c r="A424" t="s">
        <v>96</v>
      </c>
      <c r="B424" t="s">
        <v>22</v>
      </c>
      <c r="C424" t="s">
        <v>132</v>
      </c>
      <c r="D424" t="s">
        <v>133</v>
      </c>
      <c r="E424" t="s">
        <v>25</v>
      </c>
      <c r="F424" s="1">
        <v>37987</v>
      </c>
      <c r="G424" t="s">
        <v>26</v>
      </c>
      <c r="H424">
        <v>201412</v>
      </c>
      <c r="I424" t="s">
        <v>27</v>
      </c>
      <c r="J424" t="s">
        <v>28</v>
      </c>
      <c r="K424" t="s">
        <v>38</v>
      </c>
      <c r="L424" t="s">
        <v>30</v>
      </c>
      <c r="M424" t="s">
        <v>31</v>
      </c>
      <c r="N424" t="s">
        <v>48</v>
      </c>
      <c r="O424">
        <v>8463.6</v>
      </c>
      <c r="P424" t="s">
        <v>22</v>
      </c>
      <c r="Q424" t="s">
        <v>96</v>
      </c>
      <c r="R424" t="s">
        <v>33</v>
      </c>
      <c r="S424" t="s">
        <v>34</v>
      </c>
      <c r="T424" t="s">
        <v>35</v>
      </c>
    </row>
    <row r="425" spans="1:20">
      <c r="A425" t="s">
        <v>96</v>
      </c>
      <c r="B425" t="s">
        <v>22</v>
      </c>
      <c r="C425" t="s">
        <v>132</v>
      </c>
      <c r="D425" t="s">
        <v>133</v>
      </c>
      <c r="E425" t="s">
        <v>25</v>
      </c>
      <c r="F425" s="1">
        <v>37987</v>
      </c>
      <c r="G425" t="s">
        <v>26</v>
      </c>
      <c r="H425">
        <v>201412</v>
      </c>
      <c r="I425" t="s">
        <v>27</v>
      </c>
      <c r="J425" t="s">
        <v>28</v>
      </c>
      <c r="K425" t="s">
        <v>41</v>
      </c>
      <c r="L425" t="s">
        <v>30</v>
      </c>
      <c r="M425" t="s">
        <v>31</v>
      </c>
      <c r="N425" t="s">
        <v>48</v>
      </c>
      <c r="O425">
        <v>10312.56</v>
      </c>
      <c r="P425" t="s">
        <v>22</v>
      </c>
      <c r="Q425" t="s">
        <v>96</v>
      </c>
      <c r="R425" t="s">
        <v>33</v>
      </c>
      <c r="S425" t="s">
        <v>34</v>
      </c>
      <c r="T425" t="s">
        <v>35</v>
      </c>
    </row>
    <row r="426" spans="1:20">
      <c r="A426" t="s">
        <v>96</v>
      </c>
      <c r="B426" t="s">
        <v>22</v>
      </c>
      <c r="C426" t="s">
        <v>132</v>
      </c>
      <c r="D426" t="s">
        <v>133</v>
      </c>
      <c r="E426" t="s">
        <v>25</v>
      </c>
      <c r="F426" s="1">
        <v>37987</v>
      </c>
      <c r="G426" t="s">
        <v>26</v>
      </c>
      <c r="H426">
        <v>201412</v>
      </c>
      <c r="I426" t="s">
        <v>27</v>
      </c>
      <c r="J426" t="s">
        <v>28</v>
      </c>
      <c r="K426" t="s">
        <v>41</v>
      </c>
      <c r="L426" t="s">
        <v>30</v>
      </c>
      <c r="M426" t="s">
        <v>31</v>
      </c>
      <c r="N426" t="s">
        <v>49</v>
      </c>
      <c r="O426">
        <v>-9180.86</v>
      </c>
      <c r="P426" t="s">
        <v>22</v>
      </c>
      <c r="Q426" t="s">
        <v>96</v>
      </c>
      <c r="R426" t="s">
        <v>33</v>
      </c>
      <c r="S426" t="s">
        <v>34</v>
      </c>
      <c r="T426" t="s">
        <v>35</v>
      </c>
    </row>
    <row r="427" spans="1:20">
      <c r="A427" t="s">
        <v>45</v>
      </c>
      <c r="B427" t="s">
        <v>22</v>
      </c>
      <c r="C427" t="s">
        <v>134</v>
      </c>
      <c r="D427" t="s">
        <v>135</v>
      </c>
      <c r="E427" t="s">
        <v>25</v>
      </c>
      <c r="F427" s="1">
        <v>37987</v>
      </c>
      <c r="G427" t="s">
        <v>26</v>
      </c>
      <c r="H427">
        <v>201412</v>
      </c>
      <c r="I427" t="s">
        <v>27</v>
      </c>
      <c r="J427" t="s">
        <v>28</v>
      </c>
      <c r="K427" t="s">
        <v>29</v>
      </c>
      <c r="L427" t="s">
        <v>30</v>
      </c>
      <c r="M427" t="s">
        <v>31</v>
      </c>
      <c r="N427" t="s">
        <v>48</v>
      </c>
      <c r="O427">
        <v>6686.54</v>
      </c>
      <c r="P427" t="s">
        <v>22</v>
      </c>
      <c r="Q427" t="s">
        <v>45</v>
      </c>
      <c r="R427" t="s">
        <v>33</v>
      </c>
      <c r="S427" t="s">
        <v>34</v>
      </c>
      <c r="T427" t="s">
        <v>35</v>
      </c>
    </row>
    <row r="428" spans="1:20">
      <c r="A428" t="s">
        <v>45</v>
      </c>
      <c r="B428" t="s">
        <v>22</v>
      </c>
      <c r="C428" t="s">
        <v>134</v>
      </c>
      <c r="D428" t="s">
        <v>135</v>
      </c>
      <c r="E428" t="s">
        <v>25</v>
      </c>
      <c r="F428" s="1">
        <v>37987</v>
      </c>
      <c r="G428" t="s">
        <v>26</v>
      </c>
      <c r="H428">
        <v>201412</v>
      </c>
      <c r="I428" t="s">
        <v>27</v>
      </c>
      <c r="J428" t="s">
        <v>28</v>
      </c>
      <c r="K428" t="s">
        <v>29</v>
      </c>
      <c r="L428" t="s">
        <v>30</v>
      </c>
      <c r="M428" t="s">
        <v>31</v>
      </c>
      <c r="N428" t="s">
        <v>49</v>
      </c>
      <c r="O428">
        <v>-5825.1500000000005</v>
      </c>
      <c r="P428" t="s">
        <v>22</v>
      </c>
      <c r="Q428" t="s">
        <v>45</v>
      </c>
      <c r="R428" t="s">
        <v>33</v>
      </c>
      <c r="S428" t="s">
        <v>34</v>
      </c>
      <c r="T428" t="s">
        <v>35</v>
      </c>
    </row>
    <row r="429" spans="1:20">
      <c r="A429" t="s">
        <v>45</v>
      </c>
      <c r="B429" t="s">
        <v>22</v>
      </c>
      <c r="C429" t="s">
        <v>134</v>
      </c>
      <c r="D429" t="s">
        <v>135</v>
      </c>
      <c r="E429" t="s">
        <v>25</v>
      </c>
      <c r="F429" s="1">
        <v>37987</v>
      </c>
      <c r="G429" t="s">
        <v>26</v>
      </c>
      <c r="H429">
        <v>201412</v>
      </c>
      <c r="I429" t="s">
        <v>27</v>
      </c>
      <c r="J429" t="s">
        <v>28</v>
      </c>
      <c r="K429" t="s">
        <v>36</v>
      </c>
      <c r="L429" t="s">
        <v>30</v>
      </c>
      <c r="M429" t="s">
        <v>31</v>
      </c>
      <c r="N429" t="s">
        <v>48</v>
      </c>
      <c r="O429">
        <v>4463.72</v>
      </c>
      <c r="P429" t="s">
        <v>22</v>
      </c>
      <c r="Q429" t="s">
        <v>45</v>
      </c>
      <c r="R429" t="s">
        <v>33</v>
      </c>
      <c r="S429" t="s">
        <v>34</v>
      </c>
      <c r="T429" t="s">
        <v>35</v>
      </c>
    </row>
    <row r="430" spans="1:20">
      <c r="A430" t="s">
        <v>45</v>
      </c>
      <c r="B430" t="s">
        <v>22</v>
      </c>
      <c r="C430" t="s">
        <v>134</v>
      </c>
      <c r="D430" t="s">
        <v>135</v>
      </c>
      <c r="E430" t="s">
        <v>25</v>
      </c>
      <c r="F430" s="1">
        <v>37987</v>
      </c>
      <c r="G430" t="s">
        <v>26</v>
      </c>
      <c r="H430">
        <v>201412</v>
      </c>
      <c r="I430" t="s">
        <v>27</v>
      </c>
      <c r="J430" t="s">
        <v>28</v>
      </c>
      <c r="K430" t="s">
        <v>36</v>
      </c>
      <c r="L430" t="s">
        <v>30</v>
      </c>
      <c r="M430" t="s">
        <v>31</v>
      </c>
      <c r="N430" t="s">
        <v>49</v>
      </c>
      <c r="O430">
        <v>-6275.18</v>
      </c>
      <c r="P430" t="s">
        <v>22</v>
      </c>
      <c r="Q430" t="s">
        <v>45</v>
      </c>
      <c r="R430" t="s">
        <v>33</v>
      </c>
      <c r="S430" t="s">
        <v>34</v>
      </c>
      <c r="T430" t="s">
        <v>35</v>
      </c>
    </row>
    <row r="431" spans="1:20">
      <c r="A431" t="s">
        <v>45</v>
      </c>
      <c r="B431" t="s">
        <v>22</v>
      </c>
      <c r="C431" t="s">
        <v>134</v>
      </c>
      <c r="D431" t="s">
        <v>135</v>
      </c>
      <c r="E431" t="s">
        <v>25</v>
      </c>
      <c r="F431" s="1">
        <v>37987</v>
      </c>
      <c r="G431" t="s">
        <v>26</v>
      </c>
      <c r="H431">
        <v>201412</v>
      </c>
      <c r="I431" t="s">
        <v>27</v>
      </c>
      <c r="J431" t="s">
        <v>28</v>
      </c>
      <c r="K431" t="s">
        <v>36</v>
      </c>
      <c r="L431" t="s">
        <v>30</v>
      </c>
      <c r="M431" t="s">
        <v>31</v>
      </c>
      <c r="N431" t="s">
        <v>32</v>
      </c>
      <c r="O431">
        <v>-2251.16</v>
      </c>
      <c r="P431" t="s">
        <v>22</v>
      </c>
      <c r="Q431" t="s">
        <v>45</v>
      </c>
      <c r="R431" t="s">
        <v>33</v>
      </c>
      <c r="S431" t="s">
        <v>34</v>
      </c>
      <c r="T431" t="s">
        <v>35</v>
      </c>
    </row>
    <row r="432" spans="1:20">
      <c r="A432" t="s">
        <v>45</v>
      </c>
      <c r="B432" t="s">
        <v>22</v>
      </c>
      <c r="C432" t="s">
        <v>134</v>
      </c>
      <c r="D432" t="s">
        <v>135</v>
      </c>
      <c r="E432" t="s">
        <v>25</v>
      </c>
      <c r="F432" s="1">
        <v>37987</v>
      </c>
      <c r="G432" t="s">
        <v>26</v>
      </c>
      <c r="H432">
        <v>201412</v>
      </c>
      <c r="I432" t="s">
        <v>27</v>
      </c>
      <c r="J432" t="s">
        <v>28</v>
      </c>
      <c r="K432" t="s">
        <v>37</v>
      </c>
      <c r="L432" t="s">
        <v>30</v>
      </c>
      <c r="M432" t="s">
        <v>31</v>
      </c>
      <c r="N432" t="s">
        <v>48</v>
      </c>
      <c r="O432">
        <v>107962.12</v>
      </c>
      <c r="P432" t="s">
        <v>22</v>
      </c>
      <c r="Q432" t="s">
        <v>45</v>
      </c>
      <c r="R432" t="s">
        <v>33</v>
      </c>
      <c r="S432" t="s">
        <v>34</v>
      </c>
      <c r="T432" t="s">
        <v>35</v>
      </c>
    </row>
    <row r="433" spans="1:20">
      <c r="A433" t="s">
        <v>45</v>
      </c>
      <c r="B433" t="s">
        <v>22</v>
      </c>
      <c r="C433" t="s">
        <v>134</v>
      </c>
      <c r="D433" t="s">
        <v>135</v>
      </c>
      <c r="E433" t="s">
        <v>25</v>
      </c>
      <c r="F433" s="1">
        <v>37987</v>
      </c>
      <c r="G433" t="s">
        <v>26</v>
      </c>
      <c r="H433">
        <v>201412</v>
      </c>
      <c r="I433" t="s">
        <v>27</v>
      </c>
      <c r="J433" t="s">
        <v>28</v>
      </c>
      <c r="K433" t="s">
        <v>37</v>
      </c>
      <c r="L433" t="s">
        <v>30</v>
      </c>
      <c r="M433" t="s">
        <v>31</v>
      </c>
      <c r="N433" t="s">
        <v>49</v>
      </c>
      <c r="O433">
        <v>-83297.180000000008</v>
      </c>
      <c r="P433" t="s">
        <v>22</v>
      </c>
      <c r="Q433" t="s">
        <v>45</v>
      </c>
      <c r="R433" t="s">
        <v>33</v>
      </c>
      <c r="S433" t="s">
        <v>34</v>
      </c>
      <c r="T433" t="s">
        <v>35</v>
      </c>
    </row>
    <row r="434" spans="1:20">
      <c r="A434" t="s">
        <v>45</v>
      </c>
      <c r="B434" t="s">
        <v>22</v>
      </c>
      <c r="C434" t="s">
        <v>134</v>
      </c>
      <c r="D434" t="s">
        <v>135</v>
      </c>
      <c r="E434" t="s">
        <v>25</v>
      </c>
      <c r="F434" s="1">
        <v>37987</v>
      </c>
      <c r="G434" t="s">
        <v>26</v>
      </c>
      <c r="H434">
        <v>201412</v>
      </c>
      <c r="I434" t="s">
        <v>27</v>
      </c>
      <c r="J434" t="s">
        <v>28</v>
      </c>
      <c r="K434" t="s">
        <v>37</v>
      </c>
      <c r="L434" t="s">
        <v>30</v>
      </c>
      <c r="M434" t="s">
        <v>31</v>
      </c>
      <c r="N434" t="s">
        <v>32</v>
      </c>
      <c r="O434">
        <v>-60500.91</v>
      </c>
      <c r="P434" t="s">
        <v>22</v>
      </c>
      <c r="Q434" t="s">
        <v>45</v>
      </c>
      <c r="R434" t="s">
        <v>33</v>
      </c>
      <c r="S434" t="s">
        <v>34</v>
      </c>
      <c r="T434" t="s">
        <v>35</v>
      </c>
    </row>
    <row r="435" spans="1:20">
      <c r="A435" t="s">
        <v>45</v>
      </c>
      <c r="B435" t="s">
        <v>22</v>
      </c>
      <c r="C435" t="s">
        <v>134</v>
      </c>
      <c r="D435" t="s">
        <v>135</v>
      </c>
      <c r="E435" t="s">
        <v>25</v>
      </c>
      <c r="F435" s="1">
        <v>37987</v>
      </c>
      <c r="G435" t="s">
        <v>26</v>
      </c>
      <c r="H435">
        <v>201412</v>
      </c>
      <c r="I435" t="s">
        <v>27</v>
      </c>
      <c r="J435" t="s">
        <v>28</v>
      </c>
      <c r="K435" t="s">
        <v>38</v>
      </c>
      <c r="L435" t="s">
        <v>30</v>
      </c>
      <c r="M435" t="s">
        <v>31</v>
      </c>
      <c r="N435" t="s">
        <v>48</v>
      </c>
      <c r="O435">
        <v>103948.56</v>
      </c>
      <c r="P435" t="s">
        <v>22</v>
      </c>
      <c r="Q435" t="s">
        <v>45</v>
      </c>
      <c r="R435" t="s">
        <v>33</v>
      </c>
      <c r="S435" t="s">
        <v>34</v>
      </c>
      <c r="T435" t="s">
        <v>35</v>
      </c>
    </row>
    <row r="436" spans="1:20">
      <c r="A436" t="s">
        <v>45</v>
      </c>
      <c r="B436" t="s">
        <v>22</v>
      </c>
      <c r="C436" t="s">
        <v>134</v>
      </c>
      <c r="D436" t="s">
        <v>135</v>
      </c>
      <c r="E436" t="s">
        <v>25</v>
      </c>
      <c r="F436" s="1">
        <v>37987</v>
      </c>
      <c r="G436" t="s">
        <v>26</v>
      </c>
      <c r="H436">
        <v>201412</v>
      </c>
      <c r="I436" t="s">
        <v>27</v>
      </c>
      <c r="J436" t="s">
        <v>28</v>
      </c>
      <c r="K436" t="s">
        <v>38</v>
      </c>
      <c r="L436" t="s">
        <v>30</v>
      </c>
      <c r="M436" t="s">
        <v>31</v>
      </c>
      <c r="N436" t="s">
        <v>49</v>
      </c>
      <c r="O436">
        <v>-211377.33000000002</v>
      </c>
      <c r="P436" t="s">
        <v>22</v>
      </c>
      <c r="Q436" t="s">
        <v>45</v>
      </c>
      <c r="R436" t="s">
        <v>33</v>
      </c>
      <c r="S436" t="s">
        <v>34</v>
      </c>
      <c r="T436" t="s">
        <v>35</v>
      </c>
    </row>
    <row r="437" spans="1:20">
      <c r="A437" t="s">
        <v>45</v>
      </c>
      <c r="B437" t="s">
        <v>22</v>
      </c>
      <c r="C437" t="s">
        <v>134</v>
      </c>
      <c r="D437" t="s">
        <v>135</v>
      </c>
      <c r="E437" t="s">
        <v>25</v>
      </c>
      <c r="F437" s="1">
        <v>37987</v>
      </c>
      <c r="G437" t="s">
        <v>26</v>
      </c>
      <c r="H437">
        <v>201412</v>
      </c>
      <c r="I437" t="s">
        <v>27</v>
      </c>
      <c r="J437" t="s">
        <v>28</v>
      </c>
      <c r="K437" t="s">
        <v>38</v>
      </c>
      <c r="L437" t="s">
        <v>30</v>
      </c>
      <c r="M437" t="s">
        <v>31</v>
      </c>
      <c r="N437" t="s">
        <v>32</v>
      </c>
      <c r="O437">
        <v>-65414.03</v>
      </c>
      <c r="P437" t="s">
        <v>22</v>
      </c>
      <c r="Q437" t="s">
        <v>45</v>
      </c>
      <c r="R437" t="s">
        <v>33</v>
      </c>
      <c r="S437" t="s">
        <v>34</v>
      </c>
      <c r="T437" t="s">
        <v>35</v>
      </c>
    </row>
    <row r="438" spans="1:20">
      <c r="A438" t="s">
        <v>45</v>
      </c>
      <c r="B438" t="s">
        <v>22</v>
      </c>
      <c r="C438" t="s">
        <v>134</v>
      </c>
      <c r="D438" t="s">
        <v>135</v>
      </c>
      <c r="E438" t="s">
        <v>25</v>
      </c>
      <c r="F438" s="1">
        <v>37987</v>
      </c>
      <c r="G438" t="s">
        <v>26</v>
      </c>
      <c r="H438">
        <v>201412</v>
      </c>
      <c r="I438" t="s">
        <v>27</v>
      </c>
      <c r="J438" t="s">
        <v>28</v>
      </c>
      <c r="K438" t="s">
        <v>39</v>
      </c>
      <c r="L438" t="s">
        <v>30</v>
      </c>
      <c r="M438" t="s">
        <v>31</v>
      </c>
      <c r="N438" t="s">
        <v>48</v>
      </c>
      <c r="O438">
        <v>365.16</v>
      </c>
      <c r="P438" t="s">
        <v>22</v>
      </c>
      <c r="Q438" t="s">
        <v>45</v>
      </c>
      <c r="R438" t="s">
        <v>33</v>
      </c>
      <c r="S438" t="s">
        <v>34</v>
      </c>
      <c r="T438" t="s">
        <v>35</v>
      </c>
    </row>
    <row r="439" spans="1:20">
      <c r="A439" t="s">
        <v>45</v>
      </c>
      <c r="B439" t="s">
        <v>22</v>
      </c>
      <c r="C439" t="s">
        <v>134</v>
      </c>
      <c r="D439" t="s">
        <v>135</v>
      </c>
      <c r="E439" t="s">
        <v>25</v>
      </c>
      <c r="F439" s="1">
        <v>37987</v>
      </c>
      <c r="G439" t="s">
        <v>26</v>
      </c>
      <c r="H439">
        <v>201412</v>
      </c>
      <c r="I439" t="s">
        <v>27</v>
      </c>
      <c r="J439" t="s">
        <v>28</v>
      </c>
      <c r="K439" t="s">
        <v>41</v>
      </c>
      <c r="L439" t="s">
        <v>30</v>
      </c>
      <c r="M439" t="s">
        <v>31</v>
      </c>
      <c r="N439" t="s">
        <v>48</v>
      </c>
      <c r="O439">
        <v>124425.61</v>
      </c>
      <c r="P439" t="s">
        <v>22</v>
      </c>
      <c r="Q439" t="s">
        <v>45</v>
      </c>
      <c r="R439" t="s">
        <v>33</v>
      </c>
      <c r="S439" t="s">
        <v>34</v>
      </c>
      <c r="T439" t="s">
        <v>35</v>
      </c>
    </row>
    <row r="440" spans="1:20">
      <c r="A440" t="s">
        <v>45</v>
      </c>
      <c r="B440" t="s">
        <v>22</v>
      </c>
      <c r="C440" t="s">
        <v>134</v>
      </c>
      <c r="D440" t="s">
        <v>135</v>
      </c>
      <c r="E440" t="s">
        <v>25</v>
      </c>
      <c r="F440" s="1">
        <v>37987</v>
      </c>
      <c r="G440" t="s">
        <v>26</v>
      </c>
      <c r="H440">
        <v>201412</v>
      </c>
      <c r="I440" t="s">
        <v>27</v>
      </c>
      <c r="J440" t="s">
        <v>28</v>
      </c>
      <c r="K440" t="s">
        <v>41</v>
      </c>
      <c r="L440" t="s">
        <v>30</v>
      </c>
      <c r="M440" t="s">
        <v>31</v>
      </c>
      <c r="N440" t="s">
        <v>49</v>
      </c>
      <c r="O440">
        <v>-69471.290000000008</v>
      </c>
      <c r="P440" t="s">
        <v>22</v>
      </c>
      <c r="Q440" t="s">
        <v>45</v>
      </c>
      <c r="R440" t="s">
        <v>33</v>
      </c>
      <c r="S440" t="s">
        <v>34</v>
      </c>
      <c r="T440" t="s">
        <v>35</v>
      </c>
    </row>
    <row r="441" spans="1:20">
      <c r="A441" t="s">
        <v>45</v>
      </c>
      <c r="B441" t="s">
        <v>22</v>
      </c>
      <c r="C441" t="s">
        <v>134</v>
      </c>
      <c r="D441" t="s">
        <v>135</v>
      </c>
      <c r="E441" t="s">
        <v>25</v>
      </c>
      <c r="F441" s="1">
        <v>37987</v>
      </c>
      <c r="G441" t="s">
        <v>26</v>
      </c>
      <c r="H441">
        <v>201412</v>
      </c>
      <c r="I441" t="s">
        <v>27</v>
      </c>
      <c r="J441" t="s">
        <v>28</v>
      </c>
      <c r="K441" t="s">
        <v>41</v>
      </c>
      <c r="L441" t="s">
        <v>30</v>
      </c>
      <c r="M441" t="s">
        <v>31</v>
      </c>
      <c r="N441" t="s">
        <v>32</v>
      </c>
      <c r="O441">
        <v>-93858.89</v>
      </c>
      <c r="P441" t="s">
        <v>22</v>
      </c>
      <c r="Q441" t="s">
        <v>45</v>
      </c>
      <c r="R441" t="s">
        <v>33</v>
      </c>
      <c r="S441" t="s">
        <v>34</v>
      </c>
      <c r="T441" t="s">
        <v>35</v>
      </c>
    </row>
    <row r="442" spans="1:20">
      <c r="A442" t="s">
        <v>45</v>
      </c>
      <c r="B442" t="s">
        <v>22</v>
      </c>
      <c r="C442" t="s">
        <v>134</v>
      </c>
      <c r="D442" t="s">
        <v>135</v>
      </c>
      <c r="E442" t="s">
        <v>25</v>
      </c>
      <c r="F442" s="1">
        <v>37987</v>
      </c>
      <c r="G442" t="s">
        <v>26</v>
      </c>
      <c r="H442">
        <v>201412</v>
      </c>
      <c r="I442" t="s">
        <v>27</v>
      </c>
      <c r="J442" t="s">
        <v>28</v>
      </c>
      <c r="K442" t="s">
        <v>42</v>
      </c>
      <c r="L442" t="s">
        <v>30</v>
      </c>
      <c r="M442" t="s">
        <v>31</v>
      </c>
      <c r="N442" t="s">
        <v>48</v>
      </c>
      <c r="O442">
        <v>606.33000000000004</v>
      </c>
      <c r="P442" t="s">
        <v>22</v>
      </c>
      <c r="Q442" t="s">
        <v>45</v>
      </c>
      <c r="R442" t="s">
        <v>33</v>
      </c>
      <c r="S442" t="s">
        <v>34</v>
      </c>
      <c r="T442" t="s">
        <v>35</v>
      </c>
    </row>
    <row r="443" spans="1:20">
      <c r="A443" t="s">
        <v>45</v>
      </c>
      <c r="B443" t="s">
        <v>22</v>
      </c>
      <c r="C443" t="s">
        <v>134</v>
      </c>
      <c r="D443" t="s">
        <v>135</v>
      </c>
      <c r="E443" t="s">
        <v>25</v>
      </c>
      <c r="F443" s="1">
        <v>37987</v>
      </c>
      <c r="G443" t="s">
        <v>26</v>
      </c>
      <c r="H443">
        <v>201412</v>
      </c>
      <c r="I443" t="s">
        <v>27</v>
      </c>
      <c r="J443" t="s">
        <v>28</v>
      </c>
      <c r="K443" t="s">
        <v>42</v>
      </c>
      <c r="L443" t="s">
        <v>30</v>
      </c>
      <c r="M443" t="s">
        <v>31</v>
      </c>
      <c r="N443" t="s">
        <v>49</v>
      </c>
      <c r="O443">
        <v>3640.55</v>
      </c>
      <c r="P443" t="s">
        <v>22</v>
      </c>
      <c r="Q443" t="s">
        <v>45</v>
      </c>
      <c r="R443" t="s">
        <v>33</v>
      </c>
      <c r="S443" t="s">
        <v>34</v>
      </c>
      <c r="T443" t="s">
        <v>35</v>
      </c>
    </row>
    <row r="444" spans="1:20">
      <c r="A444" t="s">
        <v>45</v>
      </c>
      <c r="B444" t="s">
        <v>22</v>
      </c>
      <c r="C444" t="s">
        <v>134</v>
      </c>
      <c r="D444" t="s">
        <v>135</v>
      </c>
      <c r="E444" t="s">
        <v>25</v>
      </c>
      <c r="F444" s="1">
        <v>37987</v>
      </c>
      <c r="G444" t="s">
        <v>26</v>
      </c>
      <c r="H444">
        <v>201412</v>
      </c>
      <c r="I444" t="s">
        <v>27</v>
      </c>
      <c r="J444" t="s">
        <v>28</v>
      </c>
      <c r="K444" t="s">
        <v>42</v>
      </c>
      <c r="L444" t="s">
        <v>30</v>
      </c>
      <c r="M444" t="s">
        <v>31</v>
      </c>
      <c r="N444" t="s">
        <v>32</v>
      </c>
      <c r="O444">
        <v>-6711.45</v>
      </c>
      <c r="P444" t="s">
        <v>22</v>
      </c>
      <c r="Q444" t="s">
        <v>45</v>
      </c>
      <c r="R444" t="s">
        <v>33</v>
      </c>
      <c r="S444" t="s">
        <v>34</v>
      </c>
      <c r="T444" t="s">
        <v>35</v>
      </c>
    </row>
    <row r="445" spans="1:20">
      <c r="A445" t="s">
        <v>45</v>
      </c>
      <c r="B445" t="s">
        <v>22</v>
      </c>
      <c r="C445" t="s">
        <v>134</v>
      </c>
      <c r="D445" t="s">
        <v>135</v>
      </c>
      <c r="E445" t="s">
        <v>25</v>
      </c>
      <c r="F445" s="1">
        <v>37987</v>
      </c>
      <c r="G445" t="s">
        <v>26</v>
      </c>
      <c r="H445">
        <v>201412</v>
      </c>
      <c r="I445" t="s">
        <v>27</v>
      </c>
      <c r="J445" t="s">
        <v>28</v>
      </c>
      <c r="K445" t="s">
        <v>43</v>
      </c>
      <c r="L445" t="s">
        <v>30</v>
      </c>
      <c r="M445" t="s">
        <v>31</v>
      </c>
      <c r="N445" t="s">
        <v>48</v>
      </c>
      <c r="O445">
        <v>14279.36</v>
      </c>
      <c r="P445" t="s">
        <v>22</v>
      </c>
      <c r="Q445" t="s">
        <v>45</v>
      </c>
      <c r="R445" t="s">
        <v>33</v>
      </c>
      <c r="S445" t="s">
        <v>34</v>
      </c>
      <c r="T445" t="s">
        <v>35</v>
      </c>
    </row>
    <row r="446" spans="1:20">
      <c r="A446" t="s">
        <v>45</v>
      </c>
      <c r="B446" t="s">
        <v>22</v>
      </c>
      <c r="C446" t="s">
        <v>134</v>
      </c>
      <c r="D446" t="s">
        <v>135</v>
      </c>
      <c r="E446" t="s">
        <v>25</v>
      </c>
      <c r="F446" s="1">
        <v>37987</v>
      </c>
      <c r="G446" t="s">
        <v>26</v>
      </c>
      <c r="H446">
        <v>201412</v>
      </c>
      <c r="I446" t="s">
        <v>27</v>
      </c>
      <c r="J446" t="s">
        <v>28</v>
      </c>
      <c r="K446" t="s">
        <v>43</v>
      </c>
      <c r="L446" t="s">
        <v>30</v>
      </c>
      <c r="M446" t="s">
        <v>31</v>
      </c>
      <c r="N446" t="s">
        <v>49</v>
      </c>
      <c r="O446">
        <v>-2164.89</v>
      </c>
      <c r="P446" t="s">
        <v>22</v>
      </c>
      <c r="Q446" t="s">
        <v>45</v>
      </c>
      <c r="R446" t="s">
        <v>33</v>
      </c>
      <c r="S446" t="s">
        <v>34</v>
      </c>
      <c r="T446" t="s">
        <v>35</v>
      </c>
    </row>
    <row r="447" spans="1:20">
      <c r="A447" t="s">
        <v>45</v>
      </c>
      <c r="B447" t="s">
        <v>22</v>
      </c>
      <c r="C447" t="s">
        <v>134</v>
      </c>
      <c r="D447" t="s">
        <v>135</v>
      </c>
      <c r="E447" t="s">
        <v>25</v>
      </c>
      <c r="F447" s="1">
        <v>37987</v>
      </c>
      <c r="G447" t="s">
        <v>26</v>
      </c>
      <c r="H447">
        <v>201412</v>
      </c>
      <c r="I447" t="s">
        <v>27</v>
      </c>
      <c r="J447" t="s">
        <v>28</v>
      </c>
      <c r="K447" t="s">
        <v>44</v>
      </c>
      <c r="L447" t="s">
        <v>30</v>
      </c>
      <c r="M447" t="s">
        <v>31</v>
      </c>
      <c r="N447" t="s">
        <v>48</v>
      </c>
      <c r="O447">
        <v>13939.75</v>
      </c>
      <c r="P447" t="s">
        <v>22</v>
      </c>
      <c r="Q447" t="s">
        <v>45</v>
      </c>
      <c r="R447" t="s">
        <v>33</v>
      </c>
      <c r="S447" t="s">
        <v>34</v>
      </c>
      <c r="T447" t="s">
        <v>35</v>
      </c>
    </row>
    <row r="448" spans="1:20">
      <c r="A448" t="s">
        <v>45</v>
      </c>
      <c r="B448" t="s">
        <v>22</v>
      </c>
      <c r="C448" t="s">
        <v>134</v>
      </c>
      <c r="D448" t="s">
        <v>135</v>
      </c>
      <c r="E448" t="s">
        <v>25</v>
      </c>
      <c r="F448" s="1">
        <v>37987</v>
      </c>
      <c r="G448" t="s">
        <v>26</v>
      </c>
      <c r="H448">
        <v>201412</v>
      </c>
      <c r="I448" t="s">
        <v>27</v>
      </c>
      <c r="J448" t="s">
        <v>28</v>
      </c>
      <c r="K448" t="s">
        <v>44</v>
      </c>
      <c r="L448" t="s">
        <v>30</v>
      </c>
      <c r="M448" t="s">
        <v>31</v>
      </c>
      <c r="N448" t="s">
        <v>49</v>
      </c>
      <c r="O448">
        <v>-1906.68</v>
      </c>
      <c r="P448" t="s">
        <v>22</v>
      </c>
      <c r="Q448" t="s">
        <v>45</v>
      </c>
      <c r="R448" t="s">
        <v>33</v>
      </c>
      <c r="S448" t="s">
        <v>34</v>
      </c>
      <c r="T448" t="s">
        <v>35</v>
      </c>
    </row>
    <row r="449" spans="1:20">
      <c r="A449" t="s">
        <v>45</v>
      </c>
      <c r="B449" t="s">
        <v>22</v>
      </c>
      <c r="C449" t="s">
        <v>136</v>
      </c>
      <c r="D449" t="s">
        <v>137</v>
      </c>
      <c r="E449" t="s">
        <v>25</v>
      </c>
      <c r="F449" s="1">
        <v>37987</v>
      </c>
      <c r="G449" t="s">
        <v>26</v>
      </c>
      <c r="H449">
        <v>201412</v>
      </c>
      <c r="I449" t="s">
        <v>27</v>
      </c>
      <c r="J449" t="s">
        <v>28</v>
      </c>
      <c r="K449" t="s">
        <v>29</v>
      </c>
      <c r="L449" t="s">
        <v>30</v>
      </c>
      <c r="M449" t="s">
        <v>31</v>
      </c>
      <c r="N449" t="s">
        <v>48</v>
      </c>
      <c r="O449">
        <v>749.42</v>
      </c>
      <c r="P449" t="s">
        <v>22</v>
      </c>
      <c r="Q449" t="s">
        <v>45</v>
      </c>
      <c r="R449" t="s">
        <v>33</v>
      </c>
      <c r="S449" t="s">
        <v>34</v>
      </c>
      <c r="T449" t="s">
        <v>35</v>
      </c>
    </row>
    <row r="450" spans="1:20">
      <c r="A450" t="s">
        <v>45</v>
      </c>
      <c r="B450" t="s">
        <v>22</v>
      </c>
      <c r="C450" t="s">
        <v>136</v>
      </c>
      <c r="D450" t="s">
        <v>137</v>
      </c>
      <c r="E450" t="s">
        <v>25</v>
      </c>
      <c r="F450" s="1">
        <v>37987</v>
      </c>
      <c r="G450" t="s">
        <v>26</v>
      </c>
      <c r="H450">
        <v>201412</v>
      </c>
      <c r="I450" t="s">
        <v>27</v>
      </c>
      <c r="J450" t="s">
        <v>28</v>
      </c>
      <c r="K450" t="s">
        <v>36</v>
      </c>
      <c r="L450" t="s">
        <v>30</v>
      </c>
      <c r="M450" t="s">
        <v>31</v>
      </c>
      <c r="N450" t="s">
        <v>48</v>
      </c>
      <c r="O450">
        <v>239.48000000000002</v>
      </c>
      <c r="P450" t="s">
        <v>22</v>
      </c>
      <c r="Q450" t="s">
        <v>45</v>
      </c>
      <c r="R450" t="s">
        <v>33</v>
      </c>
      <c r="S450" t="s">
        <v>34</v>
      </c>
      <c r="T450" t="s">
        <v>35</v>
      </c>
    </row>
    <row r="451" spans="1:20">
      <c r="A451" t="s">
        <v>45</v>
      </c>
      <c r="B451" t="s">
        <v>22</v>
      </c>
      <c r="C451" t="s">
        <v>136</v>
      </c>
      <c r="D451" t="s">
        <v>137</v>
      </c>
      <c r="E451" t="s">
        <v>25</v>
      </c>
      <c r="F451" s="1">
        <v>37987</v>
      </c>
      <c r="G451" t="s">
        <v>26</v>
      </c>
      <c r="H451">
        <v>201412</v>
      </c>
      <c r="I451" t="s">
        <v>27</v>
      </c>
      <c r="J451" t="s">
        <v>28</v>
      </c>
      <c r="K451" t="s">
        <v>37</v>
      </c>
      <c r="L451" t="s">
        <v>30</v>
      </c>
      <c r="M451" t="s">
        <v>31</v>
      </c>
      <c r="N451" t="s">
        <v>48</v>
      </c>
      <c r="O451">
        <v>41509.61</v>
      </c>
      <c r="P451" t="s">
        <v>22</v>
      </c>
      <c r="Q451" t="s">
        <v>45</v>
      </c>
      <c r="R451" t="s">
        <v>33</v>
      </c>
      <c r="S451" t="s">
        <v>34</v>
      </c>
      <c r="T451" t="s">
        <v>35</v>
      </c>
    </row>
    <row r="452" spans="1:20">
      <c r="A452" t="s">
        <v>45</v>
      </c>
      <c r="B452" t="s">
        <v>22</v>
      </c>
      <c r="C452" t="s">
        <v>136</v>
      </c>
      <c r="D452" t="s">
        <v>137</v>
      </c>
      <c r="E452" t="s">
        <v>25</v>
      </c>
      <c r="F452" s="1">
        <v>37987</v>
      </c>
      <c r="G452" t="s">
        <v>26</v>
      </c>
      <c r="H452">
        <v>201412</v>
      </c>
      <c r="I452" t="s">
        <v>27</v>
      </c>
      <c r="J452" t="s">
        <v>28</v>
      </c>
      <c r="K452" t="s">
        <v>38</v>
      </c>
      <c r="L452" t="s">
        <v>30</v>
      </c>
      <c r="M452" t="s">
        <v>31</v>
      </c>
      <c r="N452" t="s">
        <v>48</v>
      </c>
      <c r="O452">
        <v>99132.86</v>
      </c>
      <c r="P452" t="s">
        <v>22</v>
      </c>
      <c r="Q452" t="s">
        <v>45</v>
      </c>
      <c r="R452" t="s">
        <v>33</v>
      </c>
      <c r="S452" t="s">
        <v>34</v>
      </c>
      <c r="T452" t="s">
        <v>35</v>
      </c>
    </row>
    <row r="453" spans="1:20">
      <c r="A453" t="s">
        <v>45</v>
      </c>
      <c r="B453" t="s">
        <v>22</v>
      </c>
      <c r="C453" t="s">
        <v>136</v>
      </c>
      <c r="D453" t="s">
        <v>137</v>
      </c>
      <c r="E453" t="s">
        <v>25</v>
      </c>
      <c r="F453" s="1">
        <v>37987</v>
      </c>
      <c r="G453" t="s">
        <v>26</v>
      </c>
      <c r="H453">
        <v>201412</v>
      </c>
      <c r="I453" t="s">
        <v>27</v>
      </c>
      <c r="J453" t="s">
        <v>28</v>
      </c>
      <c r="K453" t="s">
        <v>38</v>
      </c>
      <c r="L453" t="s">
        <v>30</v>
      </c>
      <c r="M453" t="s">
        <v>31</v>
      </c>
      <c r="N453" t="s">
        <v>49</v>
      </c>
      <c r="O453">
        <v>-57342.840000000004</v>
      </c>
      <c r="P453" t="s">
        <v>22</v>
      </c>
      <c r="Q453" t="s">
        <v>45</v>
      </c>
      <c r="R453" t="s">
        <v>33</v>
      </c>
      <c r="S453" t="s">
        <v>34</v>
      </c>
      <c r="T453" t="s">
        <v>35</v>
      </c>
    </row>
    <row r="454" spans="1:20">
      <c r="A454" t="s">
        <v>45</v>
      </c>
      <c r="B454" t="s">
        <v>22</v>
      </c>
      <c r="C454" t="s">
        <v>136</v>
      </c>
      <c r="D454" t="s">
        <v>137</v>
      </c>
      <c r="E454" t="s">
        <v>25</v>
      </c>
      <c r="F454" s="1">
        <v>37987</v>
      </c>
      <c r="G454" t="s">
        <v>26</v>
      </c>
      <c r="H454">
        <v>201412</v>
      </c>
      <c r="I454" t="s">
        <v>27</v>
      </c>
      <c r="J454" t="s">
        <v>28</v>
      </c>
      <c r="K454" t="s">
        <v>41</v>
      </c>
      <c r="L454" t="s">
        <v>30</v>
      </c>
      <c r="M454" t="s">
        <v>31</v>
      </c>
      <c r="N454" t="s">
        <v>48</v>
      </c>
      <c r="O454">
        <v>14743.53</v>
      </c>
      <c r="P454" t="s">
        <v>22</v>
      </c>
      <c r="Q454" t="s">
        <v>45</v>
      </c>
      <c r="R454" t="s">
        <v>33</v>
      </c>
      <c r="S454" t="s">
        <v>34</v>
      </c>
      <c r="T454" t="s">
        <v>35</v>
      </c>
    </row>
    <row r="455" spans="1:20">
      <c r="A455" t="s">
        <v>45</v>
      </c>
      <c r="B455" t="s">
        <v>22</v>
      </c>
      <c r="C455" t="s">
        <v>136</v>
      </c>
      <c r="D455" t="s">
        <v>137</v>
      </c>
      <c r="E455" t="s">
        <v>25</v>
      </c>
      <c r="F455" s="1">
        <v>37987</v>
      </c>
      <c r="G455" t="s">
        <v>26</v>
      </c>
      <c r="H455">
        <v>201412</v>
      </c>
      <c r="I455" t="s">
        <v>27</v>
      </c>
      <c r="J455" t="s">
        <v>28</v>
      </c>
      <c r="K455" t="s">
        <v>41</v>
      </c>
      <c r="L455" t="s">
        <v>30</v>
      </c>
      <c r="M455" t="s">
        <v>31</v>
      </c>
      <c r="N455" t="s">
        <v>49</v>
      </c>
      <c r="O455">
        <v>-99032.06</v>
      </c>
      <c r="P455" t="s">
        <v>22</v>
      </c>
      <c r="Q455" t="s">
        <v>45</v>
      </c>
      <c r="R455" t="s">
        <v>33</v>
      </c>
      <c r="S455" t="s">
        <v>34</v>
      </c>
      <c r="T455" t="s">
        <v>35</v>
      </c>
    </row>
    <row r="456" spans="1:20">
      <c r="A456" t="s">
        <v>45</v>
      </c>
      <c r="B456" t="s">
        <v>22</v>
      </c>
      <c r="C456" t="s">
        <v>138</v>
      </c>
      <c r="D456" t="s">
        <v>139</v>
      </c>
      <c r="E456" t="s">
        <v>25</v>
      </c>
      <c r="F456" s="1">
        <v>39692</v>
      </c>
      <c r="G456" t="s">
        <v>26</v>
      </c>
      <c r="H456">
        <v>201412</v>
      </c>
      <c r="I456" t="s">
        <v>27</v>
      </c>
      <c r="J456" t="s">
        <v>28</v>
      </c>
      <c r="K456" t="s">
        <v>41</v>
      </c>
      <c r="L456" t="s">
        <v>30</v>
      </c>
      <c r="M456" t="s">
        <v>31</v>
      </c>
      <c r="N456" t="s">
        <v>48</v>
      </c>
      <c r="O456">
        <v>5588.76</v>
      </c>
      <c r="P456" t="s">
        <v>22</v>
      </c>
      <c r="Q456" t="s">
        <v>45</v>
      </c>
      <c r="R456" t="s">
        <v>33</v>
      </c>
      <c r="S456" t="s">
        <v>34</v>
      </c>
      <c r="T456" t="s">
        <v>35</v>
      </c>
    </row>
    <row r="457" spans="1:20">
      <c r="A457" t="s">
        <v>45</v>
      </c>
      <c r="B457" t="s">
        <v>22</v>
      </c>
      <c r="C457" t="s">
        <v>138</v>
      </c>
      <c r="D457" t="s">
        <v>139</v>
      </c>
      <c r="E457" t="s">
        <v>25</v>
      </c>
      <c r="F457" s="1">
        <v>39692</v>
      </c>
      <c r="G457" t="s">
        <v>26</v>
      </c>
      <c r="H457">
        <v>201412</v>
      </c>
      <c r="I457" t="s">
        <v>27</v>
      </c>
      <c r="J457" t="s">
        <v>28</v>
      </c>
      <c r="K457" t="s">
        <v>41</v>
      </c>
      <c r="L457" t="s">
        <v>30</v>
      </c>
      <c r="M457" t="s">
        <v>31</v>
      </c>
      <c r="N457" t="s">
        <v>49</v>
      </c>
      <c r="O457">
        <v>-1862.93</v>
      </c>
      <c r="P457" t="s">
        <v>22</v>
      </c>
      <c r="Q457" t="s">
        <v>45</v>
      </c>
      <c r="R457" t="s">
        <v>33</v>
      </c>
      <c r="S457" t="s">
        <v>34</v>
      </c>
      <c r="T457" t="s">
        <v>35</v>
      </c>
    </row>
    <row r="458" spans="1:20">
      <c r="A458" t="s">
        <v>45</v>
      </c>
      <c r="B458" t="s">
        <v>22</v>
      </c>
      <c r="C458" t="s">
        <v>138</v>
      </c>
      <c r="D458" t="s">
        <v>139</v>
      </c>
      <c r="E458" t="s">
        <v>25</v>
      </c>
      <c r="F458" s="1">
        <v>39692</v>
      </c>
      <c r="G458" t="s">
        <v>26</v>
      </c>
      <c r="H458">
        <v>201412</v>
      </c>
      <c r="I458" t="s">
        <v>27</v>
      </c>
      <c r="J458" t="s">
        <v>28</v>
      </c>
      <c r="K458" t="s">
        <v>43</v>
      </c>
      <c r="L458" t="s">
        <v>30</v>
      </c>
      <c r="M458" t="s">
        <v>31</v>
      </c>
      <c r="N458" t="s">
        <v>49</v>
      </c>
      <c r="O458">
        <v>-1862.91</v>
      </c>
      <c r="P458" t="s">
        <v>22</v>
      </c>
      <c r="Q458" t="s">
        <v>45</v>
      </c>
      <c r="R458" t="s">
        <v>33</v>
      </c>
      <c r="S458" t="s">
        <v>34</v>
      </c>
      <c r="T458" t="s">
        <v>35</v>
      </c>
    </row>
    <row r="459" spans="1:20">
      <c r="A459" t="s">
        <v>45</v>
      </c>
      <c r="B459" t="s">
        <v>22</v>
      </c>
      <c r="C459" t="s">
        <v>138</v>
      </c>
      <c r="D459" t="s">
        <v>139</v>
      </c>
      <c r="E459" t="s">
        <v>25</v>
      </c>
      <c r="F459" s="1">
        <v>39692</v>
      </c>
      <c r="G459" t="s">
        <v>26</v>
      </c>
      <c r="H459">
        <v>201412</v>
      </c>
      <c r="I459" t="s">
        <v>27</v>
      </c>
      <c r="J459" t="s">
        <v>28</v>
      </c>
      <c r="K459" t="s">
        <v>44</v>
      </c>
      <c r="L459" t="s">
        <v>30</v>
      </c>
      <c r="M459" t="s">
        <v>31</v>
      </c>
      <c r="N459" t="s">
        <v>49</v>
      </c>
      <c r="O459">
        <v>-1862.92</v>
      </c>
      <c r="P459" t="s">
        <v>22</v>
      </c>
      <c r="Q459" t="s">
        <v>45</v>
      </c>
      <c r="R459" t="s">
        <v>33</v>
      </c>
      <c r="S459" t="s">
        <v>34</v>
      </c>
      <c r="T459" t="s">
        <v>35</v>
      </c>
    </row>
    <row r="460" spans="1:20">
      <c r="A460" t="s">
        <v>45</v>
      </c>
      <c r="B460" t="s">
        <v>22</v>
      </c>
      <c r="C460" t="s">
        <v>140</v>
      </c>
      <c r="D460" t="s">
        <v>141</v>
      </c>
      <c r="E460" t="s">
        <v>142</v>
      </c>
      <c r="F460" s="1">
        <v>40421</v>
      </c>
      <c r="G460" t="s">
        <v>26</v>
      </c>
      <c r="H460">
        <v>201412</v>
      </c>
      <c r="I460" t="s">
        <v>27</v>
      </c>
      <c r="J460" t="s">
        <v>28</v>
      </c>
      <c r="K460" t="s">
        <v>143</v>
      </c>
      <c r="L460" t="s">
        <v>30</v>
      </c>
      <c r="M460" t="s">
        <v>31</v>
      </c>
      <c r="N460" t="s">
        <v>32</v>
      </c>
      <c r="O460">
        <v>203.56</v>
      </c>
      <c r="P460" t="s">
        <v>22</v>
      </c>
      <c r="Q460" t="s">
        <v>45</v>
      </c>
      <c r="R460" t="s">
        <v>33</v>
      </c>
      <c r="S460" t="s">
        <v>34</v>
      </c>
      <c r="T460" t="s">
        <v>35</v>
      </c>
    </row>
    <row r="461" spans="1:20">
      <c r="A461" t="s">
        <v>45</v>
      </c>
      <c r="B461" t="s">
        <v>22</v>
      </c>
      <c r="C461" t="s">
        <v>140</v>
      </c>
      <c r="D461" t="s">
        <v>141</v>
      </c>
      <c r="E461" t="s">
        <v>142</v>
      </c>
      <c r="F461" s="1">
        <v>40421</v>
      </c>
      <c r="G461" t="s">
        <v>26</v>
      </c>
      <c r="H461">
        <v>201412</v>
      </c>
      <c r="I461" t="s">
        <v>27</v>
      </c>
      <c r="J461" t="s">
        <v>28</v>
      </c>
      <c r="K461" t="s">
        <v>29</v>
      </c>
      <c r="L461" t="s">
        <v>30</v>
      </c>
      <c r="M461" t="s">
        <v>31</v>
      </c>
      <c r="N461" t="s">
        <v>32</v>
      </c>
      <c r="O461">
        <v>1156.93</v>
      </c>
      <c r="P461" t="s">
        <v>22</v>
      </c>
      <c r="Q461" t="s">
        <v>45</v>
      </c>
      <c r="R461" t="s">
        <v>33</v>
      </c>
      <c r="S461" t="s">
        <v>34</v>
      </c>
      <c r="T461" t="s">
        <v>35</v>
      </c>
    </row>
    <row r="462" spans="1:20">
      <c r="A462" t="s">
        <v>45</v>
      </c>
      <c r="B462" t="s">
        <v>22</v>
      </c>
      <c r="C462" t="s">
        <v>140</v>
      </c>
      <c r="D462" t="s">
        <v>141</v>
      </c>
      <c r="E462" t="s">
        <v>142</v>
      </c>
      <c r="F462" s="1">
        <v>40421</v>
      </c>
      <c r="G462" t="s">
        <v>26</v>
      </c>
      <c r="H462">
        <v>201412</v>
      </c>
      <c r="I462" t="s">
        <v>27</v>
      </c>
      <c r="J462" t="s">
        <v>28</v>
      </c>
      <c r="K462" t="s">
        <v>36</v>
      </c>
      <c r="L462" t="s">
        <v>30</v>
      </c>
      <c r="M462" t="s">
        <v>31</v>
      </c>
      <c r="N462" t="s">
        <v>32</v>
      </c>
      <c r="O462">
        <v>382.29</v>
      </c>
      <c r="P462" t="s">
        <v>22</v>
      </c>
      <c r="Q462" t="s">
        <v>45</v>
      </c>
      <c r="R462" t="s">
        <v>33</v>
      </c>
      <c r="S462" t="s">
        <v>34</v>
      </c>
      <c r="T462" t="s">
        <v>35</v>
      </c>
    </row>
    <row r="463" spans="1:20">
      <c r="A463" t="s">
        <v>45</v>
      </c>
      <c r="B463" t="s">
        <v>22</v>
      </c>
      <c r="C463" t="s">
        <v>140</v>
      </c>
      <c r="D463" t="s">
        <v>141</v>
      </c>
      <c r="E463" t="s">
        <v>142</v>
      </c>
      <c r="F463" s="1">
        <v>40421</v>
      </c>
      <c r="G463" t="s">
        <v>26</v>
      </c>
      <c r="H463">
        <v>201412</v>
      </c>
      <c r="I463" t="s">
        <v>27</v>
      </c>
      <c r="J463" t="s">
        <v>28</v>
      </c>
      <c r="K463" t="s">
        <v>37</v>
      </c>
      <c r="L463" t="s">
        <v>30</v>
      </c>
      <c r="M463" t="s">
        <v>31</v>
      </c>
      <c r="N463" t="s">
        <v>32</v>
      </c>
      <c r="O463">
        <v>277.8</v>
      </c>
      <c r="P463" t="s">
        <v>22</v>
      </c>
      <c r="Q463" t="s">
        <v>45</v>
      </c>
      <c r="R463" t="s">
        <v>33</v>
      </c>
      <c r="S463" t="s">
        <v>34</v>
      </c>
      <c r="T463" t="s">
        <v>35</v>
      </c>
    </row>
    <row r="464" spans="1:20">
      <c r="A464" t="s">
        <v>45</v>
      </c>
      <c r="B464" t="s">
        <v>22</v>
      </c>
      <c r="C464" t="s">
        <v>140</v>
      </c>
      <c r="D464" t="s">
        <v>141</v>
      </c>
      <c r="E464" t="s">
        <v>142</v>
      </c>
      <c r="F464" s="1">
        <v>40421</v>
      </c>
      <c r="G464" t="s">
        <v>26</v>
      </c>
      <c r="H464">
        <v>201412</v>
      </c>
      <c r="I464" t="s">
        <v>27</v>
      </c>
      <c r="J464" t="s">
        <v>28</v>
      </c>
      <c r="K464" t="s">
        <v>38</v>
      </c>
      <c r="L464" t="s">
        <v>30</v>
      </c>
      <c r="M464" t="s">
        <v>31</v>
      </c>
      <c r="N464" t="s">
        <v>32</v>
      </c>
      <c r="O464">
        <v>1381.81</v>
      </c>
      <c r="P464" t="s">
        <v>22</v>
      </c>
      <c r="Q464" t="s">
        <v>45</v>
      </c>
      <c r="R464" t="s">
        <v>33</v>
      </c>
      <c r="S464" t="s">
        <v>34</v>
      </c>
      <c r="T464" t="s">
        <v>35</v>
      </c>
    </row>
    <row r="465" spans="1:20">
      <c r="A465" t="s">
        <v>45</v>
      </c>
      <c r="B465" t="s">
        <v>22</v>
      </c>
      <c r="C465" t="s">
        <v>144</v>
      </c>
      <c r="D465" t="s">
        <v>145</v>
      </c>
      <c r="E465" t="s">
        <v>142</v>
      </c>
      <c r="F465" s="1">
        <v>40266</v>
      </c>
      <c r="G465" t="s">
        <v>26</v>
      </c>
      <c r="H465">
        <v>201412</v>
      </c>
      <c r="I465" t="s">
        <v>27</v>
      </c>
      <c r="J465" t="s">
        <v>28</v>
      </c>
      <c r="K465" t="s">
        <v>29</v>
      </c>
      <c r="L465" t="s">
        <v>30</v>
      </c>
      <c r="M465" t="s">
        <v>31</v>
      </c>
      <c r="N465" t="s">
        <v>32</v>
      </c>
      <c r="O465">
        <v>9.56</v>
      </c>
      <c r="P465" t="s">
        <v>22</v>
      </c>
      <c r="Q465" t="s">
        <v>45</v>
      </c>
      <c r="R465" t="s">
        <v>33</v>
      </c>
      <c r="S465" t="s">
        <v>34</v>
      </c>
      <c r="T465" t="s">
        <v>35</v>
      </c>
    </row>
    <row r="466" spans="1:20">
      <c r="A466" t="s">
        <v>45</v>
      </c>
      <c r="B466" t="s">
        <v>22</v>
      </c>
      <c r="C466" t="s">
        <v>144</v>
      </c>
      <c r="D466" t="s">
        <v>145</v>
      </c>
      <c r="E466" t="s">
        <v>142</v>
      </c>
      <c r="F466" s="1">
        <v>40266</v>
      </c>
      <c r="G466" t="s">
        <v>26</v>
      </c>
      <c r="H466">
        <v>201412</v>
      </c>
      <c r="I466" t="s">
        <v>27</v>
      </c>
      <c r="J466" t="s">
        <v>28</v>
      </c>
      <c r="K466" t="s">
        <v>36</v>
      </c>
      <c r="L466" t="s">
        <v>30</v>
      </c>
      <c r="M466" t="s">
        <v>31</v>
      </c>
      <c r="N466" t="s">
        <v>32</v>
      </c>
      <c r="O466">
        <v>3.0700000000000003</v>
      </c>
      <c r="P466" t="s">
        <v>22</v>
      </c>
      <c r="Q466" t="s">
        <v>45</v>
      </c>
      <c r="R466" t="s">
        <v>33</v>
      </c>
      <c r="S466" t="s">
        <v>34</v>
      </c>
      <c r="T466" t="s">
        <v>35</v>
      </c>
    </row>
    <row r="467" spans="1:20">
      <c r="A467" t="s">
        <v>45</v>
      </c>
      <c r="B467" t="s">
        <v>22</v>
      </c>
      <c r="C467" t="s">
        <v>144</v>
      </c>
      <c r="D467" t="s">
        <v>145</v>
      </c>
      <c r="E467" t="s">
        <v>142</v>
      </c>
      <c r="F467" s="1">
        <v>40266</v>
      </c>
      <c r="G467" t="s">
        <v>26</v>
      </c>
      <c r="H467">
        <v>201412</v>
      </c>
      <c r="I467" t="s">
        <v>27</v>
      </c>
      <c r="J467" t="s">
        <v>28</v>
      </c>
      <c r="K467" t="s">
        <v>37</v>
      </c>
      <c r="L467" t="s">
        <v>30</v>
      </c>
      <c r="M467" t="s">
        <v>31</v>
      </c>
      <c r="N467" t="s">
        <v>32</v>
      </c>
      <c r="O467">
        <v>683.4</v>
      </c>
      <c r="P467" t="s">
        <v>22</v>
      </c>
      <c r="Q467" t="s">
        <v>45</v>
      </c>
      <c r="R467" t="s">
        <v>33</v>
      </c>
      <c r="S467" t="s">
        <v>34</v>
      </c>
      <c r="T467" t="s">
        <v>35</v>
      </c>
    </row>
    <row r="468" spans="1:20">
      <c r="A468" t="s">
        <v>45</v>
      </c>
      <c r="B468" t="s">
        <v>22</v>
      </c>
      <c r="C468" t="s">
        <v>144</v>
      </c>
      <c r="D468" t="s">
        <v>145</v>
      </c>
      <c r="E468" t="s">
        <v>142</v>
      </c>
      <c r="F468" s="1">
        <v>40266</v>
      </c>
      <c r="G468" t="s">
        <v>26</v>
      </c>
      <c r="H468">
        <v>201412</v>
      </c>
      <c r="I468" t="s">
        <v>27</v>
      </c>
      <c r="J468" t="s">
        <v>28</v>
      </c>
      <c r="K468" t="s">
        <v>38</v>
      </c>
      <c r="L468" t="s">
        <v>30</v>
      </c>
      <c r="M468" t="s">
        <v>31</v>
      </c>
      <c r="N468" t="s">
        <v>32</v>
      </c>
      <c r="O468">
        <v>1035.9000000000001</v>
      </c>
      <c r="P468" t="s">
        <v>22</v>
      </c>
      <c r="Q468" t="s">
        <v>45</v>
      </c>
      <c r="R468" t="s">
        <v>33</v>
      </c>
      <c r="S468" t="s">
        <v>34</v>
      </c>
      <c r="T468" t="s">
        <v>35</v>
      </c>
    </row>
    <row r="469" spans="1:20">
      <c r="A469" t="s">
        <v>45</v>
      </c>
      <c r="B469" t="s">
        <v>22</v>
      </c>
      <c r="C469" t="s">
        <v>144</v>
      </c>
      <c r="D469" t="s">
        <v>145</v>
      </c>
      <c r="E469" t="s">
        <v>142</v>
      </c>
      <c r="F469" s="1">
        <v>40266</v>
      </c>
      <c r="G469" t="s">
        <v>26</v>
      </c>
      <c r="H469">
        <v>201412</v>
      </c>
      <c r="I469" t="s">
        <v>27</v>
      </c>
      <c r="J469" t="s">
        <v>28</v>
      </c>
      <c r="K469" t="s">
        <v>41</v>
      </c>
      <c r="L469" t="s">
        <v>30</v>
      </c>
      <c r="M469" t="s">
        <v>31</v>
      </c>
      <c r="N469" t="s">
        <v>32</v>
      </c>
      <c r="O469">
        <v>873.14</v>
      </c>
      <c r="P469" t="s">
        <v>22</v>
      </c>
      <c r="Q469" t="s">
        <v>45</v>
      </c>
      <c r="R469" t="s">
        <v>33</v>
      </c>
      <c r="S469" t="s">
        <v>34</v>
      </c>
      <c r="T469" t="s">
        <v>35</v>
      </c>
    </row>
    <row r="470" spans="1:20">
      <c r="A470" t="s">
        <v>45</v>
      </c>
      <c r="B470" t="s">
        <v>22</v>
      </c>
      <c r="C470" t="s">
        <v>146</v>
      </c>
      <c r="D470" t="s">
        <v>147</v>
      </c>
      <c r="E470" t="s">
        <v>142</v>
      </c>
      <c r="F470" s="1">
        <v>39234</v>
      </c>
      <c r="G470" t="s">
        <v>26</v>
      </c>
      <c r="H470">
        <v>201412</v>
      </c>
      <c r="I470" t="s">
        <v>27</v>
      </c>
      <c r="J470" t="s">
        <v>28</v>
      </c>
      <c r="K470" t="s">
        <v>37</v>
      </c>
      <c r="L470" t="s">
        <v>30</v>
      </c>
      <c r="M470" t="s">
        <v>31</v>
      </c>
      <c r="N470" t="s">
        <v>32</v>
      </c>
      <c r="O470">
        <v>95.65</v>
      </c>
      <c r="P470" t="s">
        <v>22</v>
      </c>
      <c r="Q470" t="s">
        <v>45</v>
      </c>
      <c r="R470" t="s">
        <v>33</v>
      </c>
      <c r="S470" t="s">
        <v>34</v>
      </c>
      <c r="T470" t="s">
        <v>35</v>
      </c>
    </row>
    <row r="471" spans="1:20">
      <c r="A471" t="s">
        <v>45</v>
      </c>
      <c r="B471" t="s">
        <v>22</v>
      </c>
      <c r="C471" t="s">
        <v>146</v>
      </c>
      <c r="D471" t="s">
        <v>147</v>
      </c>
      <c r="E471" t="s">
        <v>142</v>
      </c>
      <c r="F471" s="1">
        <v>39234</v>
      </c>
      <c r="G471" t="s">
        <v>26</v>
      </c>
      <c r="H471">
        <v>201412</v>
      </c>
      <c r="I471" t="s">
        <v>27</v>
      </c>
      <c r="J471" t="s">
        <v>28</v>
      </c>
      <c r="K471" t="s">
        <v>38</v>
      </c>
      <c r="L471" t="s">
        <v>30</v>
      </c>
      <c r="M471" t="s">
        <v>31</v>
      </c>
      <c r="N471" t="s">
        <v>32</v>
      </c>
      <c r="O471">
        <v>17173.8</v>
      </c>
      <c r="P471" t="s">
        <v>22</v>
      </c>
      <c r="Q471" t="s">
        <v>45</v>
      </c>
      <c r="R471" t="s">
        <v>33</v>
      </c>
      <c r="S471" t="s">
        <v>34</v>
      </c>
      <c r="T471" t="s">
        <v>35</v>
      </c>
    </row>
    <row r="472" spans="1:20">
      <c r="A472" t="s">
        <v>45</v>
      </c>
      <c r="B472" t="s">
        <v>22</v>
      </c>
      <c r="C472" t="s">
        <v>146</v>
      </c>
      <c r="D472" t="s">
        <v>147</v>
      </c>
      <c r="E472" t="s">
        <v>142</v>
      </c>
      <c r="F472" s="1">
        <v>39234</v>
      </c>
      <c r="G472" t="s">
        <v>26</v>
      </c>
      <c r="H472">
        <v>201412</v>
      </c>
      <c r="I472" t="s">
        <v>27</v>
      </c>
      <c r="J472" t="s">
        <v>28</v>
      </c>
      <c r="K472" t="s">
        <v>41</v>
      </c>
      <c r="L472" t="s">
        <v>30</v>
      </c>
      <c r="M472" t="s">
        <v>31</v>
      </c>
      <c r="N472" t="s">
        <v>32</v>
      </c>
      <c r="O472">
        <v>788.16</v>
      </c>
      <c r="P472" t="s">
        <v>22</v>
      </c>
      <c r="Q472" t="s">
        <v>45</v>
      </c>
      <c r="R472" t="s">
        <v>33</v>
      </c>
      <c r="S472" t="s">
        <v>34</v>
      </c>
      <c r="T472" t="s">
        <v>35</v>
      </c>
    </row>
    <row r="473" spans="1:20">
      <c r="A473" t="s">
        <v>61</v>
      </c>
      <c r="B473" t="s">
        <v>22</v>
      </c>
      <c r="C473" t="s">
        <v>148</v>
      </c>
      <c r="D473" t="s">
        <v>149</v>
      </c>
      <c r="E473" t="s">
        <v>25</v>
      </c>
      <c r="F473" s="1">
        <v>38261</v>
      </c>
      <c r="G473" t="s">
        <v>26</v>
      </c>
      <c r="H473">
        <v>201412</v>
      </c>
      <c r="I473" t="s">
        <v>27</v>
      </c>
      <c r="J473" t="s">
        <v>28</v>
      </c>
      <c r="K473" t="s">
        <v>29</v>
      </c>
      <c r="L473" t="s">
        <v>30</v>
      </c>
      <c r="M473" t="s">
        <v>31</v>
      </c>
      <c r="N473" t="s">
        <v>48</v>
      </c>
      <c r="O473">
        <v>1898.8600000000001</v>
      </c>
      <c r="P473" t="s">
        <v>22</v>
      </c>
      <c r="Q473" t="s">
        <v>61</v>
      </c>
      <c r="R473" t="s">
        <v>33</v>
      </c>
      <c r="S473" t="s">
        <v>34</v>
      </c>
      <c r="T473" t="s">
        <v>35</v>
      </c>
    </row>
    <row r="474" spans="1:20">
      <c r="A474" t="s">
        <v>61</v>
      </c>
      <c r="B474" t="s">
        <v>22</v>
      </c>
      <c r="C474" t="s">
        <v>148</v>
      </c>
      <c r="D474" t="s">
        <v>149</v>
      </c>
      <c r="E474" t="s">
        <v>25</v>
      </c>
      <c r="F474" s="1">
        <v>38261</v>
      </c>
      <c r="G474" t="s">
        <v>26</v>
      </c>
      <c r="H474">
        <v>201412</v>
      </c>
      <c r="I474" t="s">
        <v>27</v>
      </c>
      <c r="J474" t="s">
        <v>28</v>
      </c>
      <c r="K474" t="s">
        <v>29</v>
      </c>
      <c r="L474" t="s">
        <v>30</v>
      </c>
      <c r="M474" t="s">
        <v>31</v>
      </c>
      <c r="N474" t="s">
        <v>49</v>
      </c>
      <c r="O474">
        <v>-869.81000000000006</v>
      </c>
      <c r="P474" t="s">
        <v>22</v>
      </c>
      <c r="Q474" t="s">
        <v>61</v>
      </c>
      <c r="R474" t="s">
        <v>33</v>
      </c>
      <c r="S474" t="s">
        <v>34</v>
      </c>
      <c r="T474" t="s">
        <v>35</v>
      </c>
    </row>
    <row r="475" spans="1:20">
      <c r="A475" t="s">
        <v>61</v>
      </c>
      <c r="B475" t="s">
        <v>22</v>
      </c>
      <c r="C475" t="s">
        <v>148</v>
      </c>
      <c r="D475" t="s">
        <v>149</v>
      </c>
      <c r="E475" t="s">
        <v>25</v>
      </c>
      <c r="F475" s="1">
        <v>38261</v>
      </c>
      <c r="G475" t="s">
        <v>26</v>
      </c>
      <c r="H475">
        <v>201412</v>
      </c>
      <c r="I475" t="s">
        <v>27</v>
      </c>
      <c r="J475" t="s">
        <v>28</v>
      </c>
      <c r="K475" t="s">
        <v>29</v>
      </c>
      <c r="L475" t="s">
        <v>30</v>
      </c>
      <c r="M475" t="s">
        <v>31</v>
      </c>
      <c r="N475" t="s">
        <v>32</v>
      </c>
      <c r="O475">
        <v>85.25</v>
      </c>
      <c r="P475" t="s">
        <v>22</v>
      </c>
      <c r="Q475" t="s">
        <v>61</v>
      </c>
      <c r="R475" t="s">
        <v>33</v>
      </c>
      <c r="S475" t="s">
        <v>34</v>
      </c>
      <c r="T475" t="s">
        <v>35</v>
      </c>
    </row>
    <row r="476" spans="1:20">
      <c r="A476" t="s">
        <v>61</v>
      </c>
      <c r="B476" t="s">
        <v>22</v>
      </c>
      <c r="C476" t="s">
        <v>148</v>
      </c>
      <c r="D476" t="s">
        <v>149</v>
      </c>
      <c r="E476" t="s">
        <v>25</v>
      </c>
      <c r="F476" s="1">
        <v>38261</v>
      </c>
      <c r="G476" t="s">
        <v>26</v>
      </c>
      <c r="H476">
        <v>201412</v>
      </c>
      <c r="I476" t="s">
        <v>27</v>
      </c>
      <c r="J476" t="s">
        <v>28</v>
      </c>
      <c r="K476" t="s">
        <v>36</v>
      </c>
      <c r="L476" t="s">
        <v>30</v>
      </c>
      <c r="M476" t="s">
        <v>31</v>
      </c>
      <c r="N476" t="s">
        <v>48</v>
      </c>
      <c r="O476">
        <v>941.26</v>
      </c>
      <c r="P476" t="s">
        <v>22</v>
      </c>
      <c r="Q476" t="s">
        <v>61</v>
      </c>
      <c r="R476" t="s">
        <v>33</v>
      </c>
      <c r="S476" t="s">
        <v>34</v>
      </c>
      <c r="T476" t="s">
        <v>35</v>
      </c>
    </row>
    <row r="477" spans="1:20">
      <c r="A477" t="s">
        <v>61</v>
      </c>
      <c r="B477" t="s">
        <v>22</v>
      </c>
      <c r="C477" t="s">
        <v>148</v>
      </c>
      <c r="D477" t="s">
        <v>149</v>
      </c>
      <c r="E477" t="s">
        <v>25</v>
      </c>
      <c r="F477" s="1">
        <v>38261</v>
      </c>
      <c r="G477" t="s">
        <v>26</v>
      </c>
      <c r="H477">
        <v>201412</v>
      </c>
      <c r="I477" t="s">
        <v>27</v>
      </c>
      <c r="J477" t="s">
        <v>28</v>
      </c>
      <c r="K477" t="s">
        <v>36</v>
      </c>
      <c r="L477" t="s">
        <v>30</v>
      </c>
      <c r="M477" t="s">
        <v>31</v>
      </c>
      <c r="N477" t="s">
        <v>49</v>
      </c>
      <c r="O477">
        <v>-990.16</v>
      </c>
      <c r="P477" t="s">
        <v>22</v>
      </c>
      <c r="Q477" t="s">
        <v>61</v>
      </c>
      <c r="R477" t="s">
        <v>33</v>
      </c>
      <c r="S477" t="s">
        <v>34</v>
      </c>
      <c r="T477" t="s">
        <v>35</v>
      </c>
    </row>
    <row r="478" spans="1:20">
      <c r="A478" t="s">
        <v>61</v>
      </c>
      <c r="B478" t="s">
        <v>22</v>
      </c>
      <c r="C478" t="s">
        <v>148</v>
      </c>
      <c r="D478" t="s">
        <v>149</v>
      </c>
      <c r="E478" t="s">
        <v>25</v>
      </c>
      <c r="F478" s="1">
        <v>38261</v>
      </c>
      <c r="G478" t="s">
        <v>26</v>
      </c>
      <c r="H478">
        <v>201412</v>
      </c>
      <c r="I478" t="s">
        <v>27</v>
      </c>
      <c r="J478" t="s">
        <v>28</v>
      </c>
      <c r="K478" t="s">
        <v>36</v>
      </c>
      <c r="L478" t="s">
        <v>30</v>
      </c>
      <c r="M478" t="s">
        <v>31</v>
      </c>
      <c r="N478" t="s">
        <v>32</v>
      </c>
      <c r="O478">
        <v>97.05</v>
      </c>
      <c r="P478" t="s">
        <v>22</v>
      </c>
      <c r="Q478" t="s">
        <v>61</v>
      </c>
      <c r="R478" t="s">
        <v>33</v>
      </c>
      <c r="S478" t="s">
        <v>34</v>
      </c>
      <c r="T478" t="s">
        <v>35</v>
      </c>
    </row>
    <row r="479" spans="1:20">
      <c r="A479" t="s">
        <v>61</v>
      </c>
      <c r="B479" t="s">
        <v>22</v>
      </c>
      <c r="C479" t="s">
        <v>148</v>
      </c>
      <c r="D479" t="s">
        <v>149</v>
      </c>
      <c r="E479" t="s">
        <v>25</v>
      </c>
      <c r="F479" s="1">
        <v>38261</v>
      </c>
      <c r="G479" t="s">
        <v>26</v>
      </c>
      <c r="H479">
        <v>201412</v>
      </c>
      <c r="I479" t="s">
        <v>27</v>
      </c>
      <c r="J479" t="s">
        <v>28</v>
      </c>
      <c r="K479" t="s">
        <v>37</v>
      </c>
      <c r="L479" t="s">
        <v>30</v>
      </c>
      <c r="M479" t="s">
        <v>31</v>
      </c>
      <c r="N479" t="s">
        <v>49</v>
      </c>
      <c r="O479">
        <v>-2837.05</v>
      </c>
      <c r="P479" t="s">
        <v>22</v>
      </c>
      <c r="Q479" t="s">
        <v>61</v>
      </c>
      <c r="R479" t="s">
        <v>33</v>
      </c>
      <c r="S479" t="s">
        <v>34</v>
      </c>
      <c r="T479" t="s">
        <v>35</v>
      </c>
    </row>
    <row r="480" spans="1:20">
      <c r="A480" t="s">
        <v>61</v>
      </c>
      <c r="B480" t="s">
        <v>22</v>
      </c>
      <c r="C480" t="s">
        <v>148</v>
      </c>
      <c r="D480" t="s">
        <v>149</v>
      </c>
      <c r="E480" t="s">
        <v>25</v>
      </c>
      <c r="F480" s="1">
        <v>38261</v>
      </c>
      <c r="G480" t="s">
        <v>26</v>
      </c>
      <c r="H480">
        <v>201412</v>
      </c>
      <c r="I480" t="s">
        <v>27</v>
      </c>
      <c r="J480" t="s">
        <v>28</v>
      </c>
      <c r="K480" t="s">
        <v>37</v>
      </c>
      <c r="L480" t="s">
        <v>30</v>
      </c>
      <c r="M480" t="s">
        <v>31</v>
      </c>
      <c r="N480" t="s">
        <v>32</v>
      </c>
      <c r="O480">
        <v>278.07</v>
      </c>
      <c r="P480" t="s">
        <v>22</v>
      </c>
      <c r="Q480" t="s">
        <v>61</v>
      </c>
      <c r="R480" t="s">
        <v>33</v>
      </c>
      <c r="S480" t="s">
        <v>34</v>
      </c>
      <c r="T480" t="s">
        <v>35</v>
      </c>
    </row>
    <row r="481" spans="1:20">
      <c r="A481" t="s">
        <v>61</v>
      </c>
      <c r="B481" t="s">
        <v>22</v>
      </c>
      <c r="C481" t="s">
        <v>148</v>
      </c>
      <c r="D481" t="s">
        <v>149</v>
      </c>
      <c r="E481" t="s">
        <v>25</v>
      </c>
      <c r="F481" s="1">
        <v>38261</v>
      </c>
      <c r="G481" t="s">
        <v>26</v>
      </c>
      <c r="H481">
        <v>201412</v>
      </c>
      <c r="I481" t="s">
        <v>27</v>
      </c>
      <c r="J481" t="s">
        <v>28</v>
      </c>
      <c r="K481" t="s">
        <v>38</v>
      </c>
      <c r="L481" t="s">
        <v>30</v>
      </c>
      <c r="M481" t="s">
        <v>31</v>
      </c>
      <c r="N481" t="s">
        <v>49</v>
      </c>
      <c r="O481">
        <v>-1073.44</v>
      </c>
      <c r="P481" t="s">
        <v>22</v>
      </c>
      <c r="Q481" t="s">
        <v>61</v>
      </c>
      <c r="R481" t="s">
        <v>33</v>
      </c>
      <c r="S481" t="s">
        <v>34</v>
      </c>
      <c r="T481" t="s">
        <v>35</v>
      </c>
    </row>
    <row r="482" spans="1:20">
      <c r="A482" t="s">
        <v>61</v>
      </c>
      <c r="B482" t="s">
        <v>22</v>
      </c>
      <c r="C482" t="s">
        <v>148</v>
      </c>
      <c r="D482" t="s">
        <v>149</v>
      </c>
      <c r="E482" t="s">
        <v>25</v>
      </c>
      <c r="F482" s="1">
        <v>38261</v>
      </c>
      <c r="G482" t="s">
        <v>26</v>
      </c>
      <c r="H482">
        <v>201412</v>
      </c>
      <c r="I482" t="s">
        <v>27</v>
      </c>
      <c r="J482" t="s">
        <v>28</v>
      </c>
      <c r="K482" t="s">
        <v>38</v>
      </c>
      <c r="L482" t="s">
        <v>30</v>
      </c>
      <c r="M482" t="s">
        <v>31</v>
      </c>
      <c r="N482" t="s">
        <v>32</v>
      </c>
      <c r="O482">
        <v>105.21000000000001</v>
      </c>
      <c r="P482" t="s">
        <v>22</v>
      </c>
      <c r="Q482" t="s">
        <v>61</v>
      </c>
      <c r="R482" t="s">
        <v>33</v>
      </c>
      <c r="S482" t="s">
        <v>34</v>
      </c>
      <c r="T482" t="s">
        <v>35</v>
      </c>
    </row>
    <row r="483" spans="1:20">
      <c r="A483" t="s">
        <v>61</v>
      </c>
      <c r="B483" t="s">
        <v>22</v>
      </c>
      <c r="C483" t="s">
        <v>148</v>
      </c>
      <c r="D483" t="s">
        <v>149</v>
      </c>
      <c r="E483" t="s">
        <v>25</v>
      </c>
      <c r="F483" s="1">
        <v>38261</v>
      </c>
      <c r="G483" t="s">
        <v>26</v>
      </c>
      <c r="H483">
        <v>201412</v>
      </c>
      <c r="I483" t="s">
        <v>27</v>
      </c>
      <c r="J483" t="s">
        <v>28</v>
      </c>
      <c r="K483" t="s">
        <v>39</v>
      </c>
      <c r="L483" t="s">
        <v>30</v>
      </c>
      <c r="M483" t="s">
        <v>31</v>
      </c>
      <c r="N483" t="s">
        <v>48</v>
      </c>
      <c r="O483">
        <v>2402.65</v>
      </c>
      <c r="P483" t="s">
        <v>22</v>
      </c>
      <c r="Q483" t="s">
        <v>61</v>
      </c>
      <c r="R483" t="s">
        <v>33</v>
      </c>
      <c r="S483" t="s">
        <v>34</v>
      </c>
      <c r="T483" t="s">
        <v>35</v>
      </c>
    </row>
    <row r="484" spans="1:20">
      <c r="A484" t="s">
        <v>61</v>
      </c>
      <c r="B484" t="s">
        <v>22</v>
      </c>
      <c r="C484" t="s">
        <v>148</v>
      </c>
      <c r="D484" t="s">
        <v>149</v>
      </c>
      <c r="E484" t="s">
        <v>25</v>
      </c>
      <c r="F484" s="1">
        <v>38261</v>
      </c>
      <c r="G484" t="s">
        <v>26</v>
      </c>
      <c r="H484">
        <v>201412</v>
      </c>
      <c r="I484" t="s">
        <v>27</v>
      </c>
      <c r="J484" t="s">
        <v>28</v>
      </c>
      <c r="K484" t="s">
        <v>39</v>
      </c>
      <c r="L484" t="s">
        <v>30</v>
      </c>
      <c r="M484" t="s">
        <v>31</v>
      </c>
      <c r="N484" t="s">
        <v>49</v>
      </c>
      <c r="O484">
        <v>-2578.7200000000003</v>
      </c>
      <c r="P484" t="s">
        <v>22</v>
      </c>
      <c r="Q484" t="s">
        <v>61</v>
      </c>
      <c r="R484" t="s">
        <v>33</v>
      </c>
      <c r="S484" t="s">
        <v>34</v>
      </c>
      <c r="T484" t="s">
        <v>35</v>
      </c>
    </row>
    <row r="485" spans="1:20">
      <c r="A485" t="s">
        <v>61</v>
      </c>
      <c r="B485" t="s">
        <v>22</v>
      </c>
      <c r="C485" t="s">
        <v>148</v>
      </c>
      <c r="D485" t="s">
        <v>149</v>
      </c>
      <c r="E485" t="s">
        <v>25</v>
      </c>
      <c r="F485" s="1">
        <v>38261</v>
      </c>
      <c r="G485" t="s">
        <v>26</v>
      </c>
      <c r="H485">
        <v>201412</v>
      </c>
      <c r="I485" t="s">
        <v>27</v>
      </c>
      <c r="J485" t="s">
        <v>28</v>
      </c>
      <c r="K485" t="s">
        <v>39</v>
      </c>
      <c r="L485" t="s">
        <v>30</v>
      </c>
      <c r="M485" t="s">
        <v>31</v>
      </c>
      <c r="N485" t="s">
        <v>32</v>
      </c>
      <c r="O485">
        <v>252.75</v>
      </c>
      <c r="P485" t="s">
        <v>22</v>
      </c>
      <c r="Q485" t="s">
        <v>61</v>
      </c>
      <c r="R485" t="s">
        <v>33</v>
      </c>
      <c r="S485" t="s">
        <v>34</v>
      </c>
      <c r="T485" t="s">
        <v>35</v>
      </c>
    </row>
    <row r="486" spans="1:20">
      <c r="A486" t="s">
        <v>61</v>
      </c>
      <c r="B486" t="s">
        <v>22</v>
      </c>
      <c r="C486" t="s">
        <v>148</v>
      </c>
      <c r="D486" t="s">
        <v>149</v>
      </c>
      <c r="E486" t="s">
        <v>25</v>
      </c>
      <c r="F486" s="1">
        <v>38261</v>
      </c>
      <c r="G486" t="s">
        <v>26</v>
      </c>
      <c r="H486">
        <v>201412</v>
      </c>
      <c r="I486" t="s">
        <v>27</v>
      </c>
      <c r="J486" t="s">
        <v>28</v>
      </c>
      <c r="K486" t="s">
        <v>41</v>
      </c>
      <c r="L486" t="s">
        <v>30</v>
      </c>
      <c r="M486" t="s">
        <v>31</v>
      </c>
      <c r="N486" t="s">
        <v>48</v>
      </c>
      <c r="O486">
        <v>3106.41</v>
      </c>
      <c r="P486" t="s">
        <v>22</v>
      </c>
      <c r="Q486" t="s">
        <v>61</v>
      </c>
      <c r="R486" t="s">
        <v>33</v>
      </c>
      <c r="S486" t="s">
        <v>34</v>
      </c>
      <c r="T486" t="s">
        <v>35</v>
      </c>
    </row>
    <row r="487" spans="1:20">
      <c r="A487" t="s">
        <v>21</v>
      </c>
      <c r="B487" t="s">
        <v>22</v>
      </c>
      <c r="C487" t="s">
        <v>150</v>
      </c>
      <c r="D487" t="s">
        <v>151</v>
      </c>
      <c r="E487" t="s">
        <v>25</v>
      </c>
      <c r="F487" s="1">
        <v>37987</v>
      </c>
      <c r="G487" t="s">
        <v>26</v>
      </c>
      <c r="H487">
        <v>201412</v>
      </c>
      <c r="I487" t="s">
        <v>27</v>
      </c>
      <c r="J487" t="s">
        <v>28</v>
      </c>
      <c r="K487" t="s">
        <v>29</v>
      </c>
      <c r="L487" t="s">
        <v>30</v>
      </c>
      <c r="M487" t="s">
        <v>31</v>
      </c>
      <c r="N487" t="s">
        <v>48</v>
      </c>
      <c r="O487">
        <v>58839.47</v>
      </c>
      <c r="P487" t="s">
        <v>22</v>
      </c>
      <c r="Q487" t="s">
        <v>21</v>
      </c>
      <c r="R487" t="s">
        <v>33</v>
      </c>
      <c r="S487" t="s">
        <v>34</v>
      </c>
      <c r="T487" t="s">
        <v>35</v>
      </c>
    </row>
    <row r="488" spans="1:20">
      <c r="A488" t="s">
        <v>21</v>
      </c>
      <c r="B488" t="s">
        <v>22</v>
      </c>
      <c r="C488" t="s">
        <v>150</v>
      </c>
      <c r="D488" t="s">
        <v>151</v>
      </c>
      <c r="E488" t="s">
        <v>25</v>
      </c>
      <c r="F488" s="1">
        <v>37987</v>
      </c>
      <c r="G488" t="s">
        <v>26</v>
      </c>
      <c r="H488">
        <v>201412</v>
      </c>
      <c r="I488" t="s">
        <v>27</v>
      </c>
      <c r="J488" t="s">
        <v>28</v>
      </c>
      <c r="K488" t="s">
        <v>29</v>
      </c>
      <c r="L488" t="s">
        <v>30</v>
      </c>
      <c r="M488" t="s">
        <v>31</v>
      </c>
      <c r="N488" t="s">
        <v>49</v>
      </c>
      <c r="O488">
        <v>-45224.959999999999</v>
      </c>
      <c r="P488" t="s">
        <v>22</v>
      </c>
      <c r="Q488" t="s">
        <v>21</v>
      </c>
      <c r="R488" t="s">
        <v>33</v>
      </c>
      <c r="S488" t="s">
        <v>34</v>
      </c>
      <c r="T488" t="s">
        <v>35</v>
      </c>
    </row>
    <row r="489" spans="1:20">
      <c r="A489" t="s">
        <v>21</v>
      </c>
      <c r="B489" t="s">
        <v>22</v>
      </c>
      <c r="C489" t="s">
        <v>150</v>
      </c>
      <c r="D489" t="s">
        <v>151</v>
      </c>
      <c r="E489" t="s">
        <v>25</v>
      </c>
      <c r="F489" s="1">
        <v>37987</v>
      </c>
      <c r="G489" t="s">
        <v>26</v>
      </c>
      <c r="H489">
        <v>201412</v>
      </c>
      <c r="I489" t="s">
        <v>27</v>
      </c>
      <c r="J489" t="s">
        <v>28</v>
      </c>
      <c r="K489" t="s">
        <v>36</v>
      </c>
      <c r="L489" t="s">
        <v>30</v>
      </c>
      <c r="M489" t="s">
        <v>31</v>
      </c>
      <c r="N489" t="s">
        <v>48</v>
      </c>
      <c r="O489">
        <v>21067.06</v>
      </c>
      <c r="P489" t="s">
        <v>22</v>
      </c>
      <c r="Q489" t="s">
        <v>21</v>
      </c>
      <c r="R489" t="s">
        <v>33</v>
      </c>
      <c r="S489" t="s">
        <v>34</v>
      </c>
      <c r="T489" t="s">
        <v>35</v>
      </c>
    </row>
    <row r="490" spans="1:20">
      <c r="A490" t="s">
        <v>21</v>
      </c>
      <c r="B490" t="s">
        <v>22</v>
      </c>
      <c r="C490" t="s">
        <v>150</v>
      </c>
      <c r="D490" t="s">
        <v>151</v>
      </c>
      <c r="E490" t="s">
        <v>25</v>
      </c>
      <c r="F490" s="1">
        <v>37987</v>
      </c>
      <c r="G490" t="s">
        <v>26</v>
      </c>
      <c r="H490">
        <v>201412</v>
      </c>
      <c r="I490" t="s">
        <v>27</v>
      </c>
      <c r="J490" t="s">
        <v>28</v>
      </c>
      <c r="K490" t="s">
        <v>36</v>
      </c>
      <c r="L490" t="s">
        <v>30</v>
      </c>
      <c r="M490" t="s">
        <v>31</v>
      </c>
      <c r="N490" t="s">
        <v>49</v>
      </c>
      <c r="O490">
        <v>-52070.840000000004</v>
      </c>
      <c r="P490" t="s">
        <v>22</v>
      </c>
      <c r="Q490" t="s">
        <v>21</v>
      </c>
      <c r="R490" t="s">
        <v>33</v>
      </c>
      <c r="S490" t="s">
        <v>34</v>
      </c>
      <c r="T490" t="s">
        <v>35</v>
      </c>
    </row>
    <row r="491" spans="1:20">
      <c r="A491" t="s">
        <v>21</v>
      </c>
      <c r="B491" t="s">
        <v>22</v>
      </c>
      <c r="C491" t="s">
        <v>150</v>
      </c>
      <c r="D491" t="s">
        <v>151</v>
      </c>
      <c r="E491" t="s">
        <v>25</v>
      </c>
      <c r="F491" s="1">
        <v>37987</v>
      </c>
      <c r="G491" t="s">
        <v>26</v>
      </c>
      <c r="H491">
        <v>201412</v>
      </c>
      <c r="I491" t="s">
        <v>27</v>
      </c>
      <c r="J491" t="s">
        <v>28</v>
      </c>
      <c r="K491" t="s">
        <v>37</v>
      </c>
      <c r="L491" t="s">
        <v>30</v>
      </c>
      <c r="M491" t="s">
        <v>31</v>
      </c>
      <c r="N491" t="s">
        <v>48</v>
      </c>
      <c r="O491">
        <v>39954.75</v>
      </c>
      <c r="P491" t="s">
        <v>22</v>
      </c>
      <c r="Q491" t="s">
        <v>21</v>
      </c>
      <c r="R491" t="s">
        <v>33</v>
      </c>
      <c r="S491" t="s">
        <v>34</v>
      </c>
      <c r="T491" t="s">
        <v>35</v>
      </c>
    </row>
    <row r="492" spans="1:20">
      <c r="A492" t="s">
        <v>21</v>
      </c>
      <c r="B492" t="s">
        <v>22</v>
      </c>
      <c r="C492" t="s">
        <v>150</v>
      </c>
      <c r="D492" t="s">
        <v>151</v>
      </c>
      <c r="E492" t="s">
        <v>25</v>
      </c>
      <c r="F492" s="1">
        <v>37987</v>
      </c>
      <c r="G492" t="s">
        <v>26</v>
      </c>
      <c r="H492">
        <v>201412</v>
      </c>
      <c r="I492" t="s">
        <v>27</v>
      </c>
      <c r="J492" t="s">
        <v>28</v>
      </c>
      <c r="K492" t="s">
        <v>37</v>
      </c>
      <c r="L492" t="s">
        <v>30</v>
      </c>
      <c r="M492" t="s">
        <v>31</v>
      </c>
      <c r="N492" t="s">
        <v>49</v>
      </c>
      <c r="O492">
        <v>-14918.050000000001</v>
      </c>
      <c r="P492" t="s">
        <v>22</v>
      </c>
      <c r="Q492" t="s">
        <v>21</v>
      </c>
      <c r="R492" t="s">
        <v>33</v>
      </c>
      <c r="S492" t="s">
        <v>34</v>
      </c>
      <c r="T492" t="s">
        <v>35</v>
      </c>
    </row>
    <row r="493" spans="1:20">
      <c r="A493" t="s">
        <v>21</v>
      </c>
      <c r="B493" t="s">
        <v>22</v>
      </c>
      <c r="C493" t="s">
        <v>150</v>
      </c>
      <c r="D493" t="s">
        <v>151</v>
      </c>
      <c r="E493" t="s">
        <v>25</v>
      </c>
      <c r="F493" s="1">
        <v>37987</v>
      </c>
      <c r="G493" t="s">
        <v>26</v>
      </c>
      <c r="H493">
        <v>201412</v>
      </c>
      <c r="I493" t="s">
        <v>27</v>
      </c>
      <c r="J493" t="s">
        <v>28</v>
      </c>
      <c r="K493" t="s">
        <v>37</v>
      </c>
      <c r="L493" t="s">
        <v>30</v>
      </c>
      <c r="M493" t="s">
        <v>31</v>
      </c>
      <c r="N493" t="s">
        <v>32</v>
      </c>
      <c r="O493">
        <v>1653.57</v>
      </c>
      <c r="P493" t="s">
        <v>22</v>
      </c>
      <c r="Q493" t="s">
        <v>21</v>
      </c>
      <c r="R493" t="s">
        <v>33</v>
      </c>
      <c r="S493" t="s">
        <v>34</v>
      </c>
      <c r="T493" t="s">
        <v>35</v>
      </c>
    </row>
    <row r="494" spans="1:20">
      <c r="A494" t="s">
        <v>21</v>
      </c>
      <c r="B494" t="s">
        <v>22</v>
      </c>
      <c r="C494" t="s">
        <v>150</v>
      </c>
      <c r="D494" t="s">
        <v>151</v>
      </c>
      <c r="E494" t="s">
        <v>25</v>
      </c>
      <c r="F494" s="1">
        <v>37987</v>
      </c>
      <c r="G494" t="s">
        <v>26</v>
      </c>
      <c r="H494">
        <v>201412</v>
      </c>
      <c r="I494" t="s">
        <v>27</v>
      </c>
      <c r="J494" t="s">
        <v>28</v>
      </c>
      <c r="K494" t="s">
        <v>38</v>
      </c>
      <c r="L494" t="s">
        <v>30</v>
      </c>
      <c r="M494" t="s">
        <v>31</v>
      </c>
      <c r="N494" t="s">
        <v>48</v>
      </c>
      <c r="O494">
        <v>94846.47</v>
      </c>
      <c r="P494" t="s">
        <v>22</v>
      </c>
      <c r="Q494" t="s">
        <v>21</v>
      </c>
      <c r="R494" t="s">
        <v>33</v>
      </c>
      <c r="S494" t="s">
        <v>34</v>
      </c>
      <c r="T494" t="s">
        <v>35</v>
      </c>
    </row>
    <row r="495" spans="1:20">
      <c r="A495" t="s">
        <v>21</v>
      </c>
      <c r="B495" t="s">
        <v>22</v>
      </c>
      <c r="C495" t="s">
        <v>150</v>
      </c>
      <c r="D495" t="s">
        <v>151</v>
      </c>
      <c r="E495" t="s">
        <v>25</v>
      </c>
      <c r="F495" s="1">
        <v>37987</v>
      </c>
      <c r="G495" t="s">
        <v>26</v>
      </c>
      <c r="H495">
        <v>201412</v>
      </c>
      <c r="I495" t="s">
        <v>27</v>
      </c>
      <c r="J495" t="s">
        <v>28</v>
      </c>
      <c r="K495" t="s">
        <v>38</v>
      </c>
      <c r="L495" t="s">
        <v>30</v>
      </c>
      <c r="M495" t="s">
        <v>31</v>
      </c>
      <c r="N495" t="s">
        <v>49</v>
      </c>
      <c r="O495">
        <v>-104755.8</v>
      </c>
      <c r="P495" t="s">
        <v>22</v>
      </c>
      <c r="Q495" t="s">
        <v>21</v>
      </c>
      <c r="R495" t="s">
        <v>33</v>
      </c>
      <c r="S495" t="s">
        <v>34</v>
      </c>
      <c r="T495" t="s">
        <v>35</v>
      </c>
    </row>
    <row r="496" spans="1:20">
      <c r="A496" t="s">
        <v>21</v>
      </c>
      <c r="B496" t="s">
        <v>22</v>
      </c>
      <c r="C496" t="s">
        <v>150</v>
      </c>
      <c r="D496" t="s">
        <v>151</v>
      </c>
      <c r="E496" t="s">
        <v>25</v>
      </c>
      <c r="F496" s="1">
        <v>37987</v>
      </c>
      <c r="G496" t="s">
        <v>26</v>
      </c>
      <c r="H496">
        <v>201412</v>
      </c>
      <c r="I496" t="s">
        <v>27</v>
      </c>
      <c r="J496" t="s">
        <v>28</v>
      </c>
      <c r="K496" t="s">
        <v>38</v>
      </c>
      <c r="L496" t="s">
        <v>30</v>
      </c>
      <c r="M496" t="s">
        <v>31</v>
      </c>
      <c r="N496" t="s">
        <v>32</v>
      </c>
      <c r="O496">
        <v>8838.32</v>
      </c>
      <c r="P496" t="s">
        <v>22</v>
      </c>
      <c r="Q496" t="s">
        <v>21</v>
      </c>
      <c r="R496" t="s">
        <v>33</v>
      </c>
      <c r="S496" t="s">
        <v>34</v>
      </c>
      <c r="T496" t="s">
        <v>35</v>
      </c>
    </row>
    <row r="497" spans="1:20">
      <c r="A497" t="s">
        <v>21</v>
      </c>
      <c r="B497" t="s">
        <v>22</v>
      </c>
      <c r="C497" t="s">
        <v>150</v>
      </c>
      <c r="D497" t="s">
        <v>151</v>
      </c>
      <c r="E497" t="s">
        <v>25</v>
      </c>
      <c r="F497" s="1">
        <v>37987</v>
      </c>
      <c r="G497" t="s">
        <v>26</v>
      </c>
      <c r="H497">
        <v>201412</v>
      </c>
      <c r="I497" t="s">
        <v>27</v>
      </c>
      <c r="J497" t="s">
        <v>28</v>
      </c>
      <c r="K497" t="s">
        <v>39</v>
      </c>
      <c r="L497" t="s">
        <v>30</v>
      </c>
      <c r="M497" t="s">
        <v>31</v>
      </c>
      <c r="N497" t="s">
        <v>48</v>
      </c>
      <c r="O497">
        <v>6015.14</v>
      </c>
      <c r="P497" t="s">
        <v>22</v>
      </c>
      <c r="Q497" t="s">
        <v>21</v>
      </c>
      <c r="R497" t="s">
        <v>33</v>
      </c>
      <c r="S497" t="s">
        <v>34</v>
      </c>
      <c r="T497" t="s">
        <v>35</v>
      </c>
    </row>
    <row r="498" spans="1:20">
      <c r="A498" t="s">
        <v>21</v>
      </c>
      <c r="B498" t="s">
        <v>22</v>
      </c>
      <c r="C498" t="s">
        <v>150</v>
      </c>
      <c r="D498" t="s">
        <v>151</v>
      </c>
      <c r="E498" t="s">
        <v>25</v>
      </c>
      <c r="F498" s="1">
        <v>37987</v>
      </c>
      <c r="G498" t="s">
        <v>26</v>
      </c>
      <c r="H498">
        <v>201412</v>
      </c>
      <c r="I498" t="s">
        <v>27</v>
      </c>
      <c r="J498" t="s">
        <v>28</v>
      </c>
      <c r="K498" t="s">
        <v>39</v>
      </c>
      <c r="L498" t="s">
        <v>30</v>
      </c>
      <c r="M498" t="s">
        <v>31</v>
      </c>
      <c r="N498" t="s">
        <v>49</v>
      </c>
      <c r="O498">
        <v>-8039.3</v>
      </c>
      <c r="P498" t="s">
        <v>22</v>
      </c>
      <c r="Q498" t="s">
        <v>21</v>
      </c>
      <c r="R498" t="s">
        <v>33</v>
      </c>
      <c r="S498" t="s">
        <v>34</v>
      </c>
      <c r="T498" t="s">
        <v>35</v>
      </c>
    </row>
    <row r="499" spans="1:20">
      <c r="A499" t="s">
        <v>21</v>
      </c>
      <c r="B499" t="s">
        <v>22</v>
      </c>
      <c r="C499" t="s">
        <v>150</v>
      </c>
      <c r="D499" t="s">
        <v>151</v>
      </c>
      <c r="E499" t="s">
        <v>25</v>
      </c>
      <c r="F499" s="1">
        <v>37987</v>
      </c>
      <c r="G499" t="s">
        <v>26</v>
      </c>
      <c r="H499">
        <v>201412</v>
      </c>
      <c r="I499" t="s">
        <v>27</v>
      </c>
      <c r="J499" t="s">
        <v>28</v>
      </c>
      <c r="K499" t="s">
        <v>39</v>
      </c>
      <c r="L499" t="s">
        <v>30</v>
      </c>
      <c r="M499" t="s">
        <v>31</v>
      </c>
      <c r="N499" t="s">
        <v>32</v>
      </c>
      <c r="O499">
        <v>6733.08</v>
      </c>
      <c r="P499" t="s">
        <v>22</v>
      </c>
      <c r="Q499" t="s">
        <v>21</v>
      </c>
      <c r="R499" t="s">
        <v>33</v>
      </c>
      <c r="S499" t="s">
        <v>34</v>
      </c>
      <c r="T499" t="s">
        <v>35</v>
      </c>
    </row>
    <row r="500" spans="1:20">
      <c r="A500" t="s">
        <v>21</v>
      </c>
      <c r="B500" t="s">
        <v>22</v>
      </c>
      <c r="C500" t="s">
        <v>150</v>
      </c>
      <c r="D500" t="s">
        <v>151</v>
      </c>
      <c r="E500" t="s">
        <v>25</v>
      </c>
      <c r="F500" s="1">
        <v>37987</v>
      </c>
      <c r="G500" t="s">
        <v>26</v>
      </c>
      <c r="H500">
        <v>201412</v>
      </c>
      <c r="I500" t="s">
        <v>27</v>
      </c>
      <c r="J500" t="s">
        <v>28</v>
      </c>
      <c r="K500" t="s">
        <v>40</v>
      </c>
      <c r="L500" t="s">
        <v>30</v>
      </c>
      <c r="M500" t="s">
        <v>31</v>
      </c>
      <c r="N500" t="s">
        <v>49</v>
      </c>
      <c r="O500">
        <v>-8839.35</v>
      </c>
      <c r="P500" t="s">
        <v>22</v>
      </c>
      <c r="Q500" t="s">
        <v>21</v>
      </c>
      <c r="R500" t="s">
        <v>33</v>
      </c>
      <c r="S500" t="s">
        <v>34</v>
      </c>
      <c r="T500" t="s">
        <v>35</v>
      </c>
    </row>
    <row r="501" spans="1:20">
      <c r="A501" t="s">
        <v>21</v>
      </c>
      <c r="B501" t="s">
        <v>22</v>
      </c>
      <c r="C501" t="s">
        <v>150</v>
      </c>
      <c r="D501" t="s">
        <v>151</v>
      </c>
      <c r="E501" t="s">
        <v>25</v>
      </c>
      <c r="F501" s="1">
        <v>37987</v>
      </c>
      <c r="G501" t="s">
        <v>26</v>
      </c>
      <c r="H501">
        <v>201412</v>
      </c>
      <c r="I501" t="s">
        <v>27</v>
      </c>
      <c r="J501" t="s">
        <v>28</v>
      </c>
      <c r="K501" t="s">
        <v>41</v>
      </c>
      <c r="L501" t="s">
        <v>30</v>
      </c>
      <c r="M501" t="s">
        <v>31</v>
      </c>
      <c r="N501" t="s">
        <v>48</v>
      </c>
      <c r="O501">
        <v>69719.399999999994</v>
      </c>
      <c r="P501" t="s">
        <v>22</v>
      </c>
      <c r="Q501" t="s">
        <v>21</v>
      </c>
      <c r="R501" t="s">
        <v>33</v>
      </c>
      <c r="S501" t="s">
        <v>34</v>
      </c>
      <c r="T501" t="s">
        <v>35</v>
      </c>
    </row>
    <row r="502" spans="1:20">
      <c r="A502" t="s">
        <v>21</v>
      </c>
      <c r="B502" t="s">
        <v>22</v>
      </c>
      <c r="C502" t="s">
        <v>150</v>
      </c>
      <c r="D502" t="s">
        <v>151</v>
      </c>
      <c r="E502" t="s">
        <v>25</v>
      </c>
      <c r="F502" s="1">
        <v>37987</v>
      </c>
      <c r="G502" t="s">
        <v>26</v>
      </c>
      <c r="H502">
        <v>201412</v>
      </c>
      <c r="I502" t="s">
        <v>27</v>
      </c>
      <c r="J502" t="s">
        <v>28</v>
      </c>
      <c r="K502" t="s">
        <v>41</v>
      </c>
      <c r="L502" t="s">
        <v>30</v>
      </c>
      <c r="M502" t="s">
        <v>31</v>
      </c>
      <c r="N502" t="s">
        <v>49</v>
      </c>
      <c r="O502">
        <v>-56593.99</v>
      </c>
      <c r="P502" t="s">
        <v>22</v>
      </c>
      <c r="Q502" t="s">
        <v>21</v>
      </c>
      <c r="R502" t="s">
        <v>33</v>
      </c>
      <c r="S502" t="s">
        <v>34</v>
      </c>
      <c r="T502" t="s">
        <v>35</v>
      </c>
    </row>
    <row r="503" spans="1:20">
      <c r="A503" t="s">
        <v>45</v>
      </c>
      <c r="B503" t="s">
        <v>22</v>
      </c>
      <c r="C503" t="s">
        <v>152</v>
      </c>
      <c r="D503" t="s">
        <v>153</v>
      </c>
      <c r="E503" t="s">
        <v>25</v>
      </c>
      <c r="F503" s="1">
        <v>37987</v>
      </c>
      <c r="G503" t="s">
        <v>26</v>
      </c>
      <c r="H503">
        <v>201412</v>
      </c>
      <c r="I503" t="s">
        <v>27</v>
      </c>
      <c r="J503" t="s">
        <v>28</v>
      </c>
      <c r="K503" t="s">
        <v>29</v>
      </c>
      <c r="L503" t="s">
        <v>30</v>
      </c>
      <c r="M503" t="s">
        <v>31</v>
      </c>
      <c r="N503" t="s">
        <v>48</v>
      </c>
      <c r="O503">
        <v>71331.31</v>
      </c>
      <c r="P503" t="s">
        <v>22</v>
      </c>
      <c r="Q503" t="s">
        <v>45</v>
      </c>
      <c r="R503" t="s">
        <v>33</v>
      </c>
      <c r="S503" t="s">
        <v>34</v>
      </c>
      <c r="T503" t="s">
        <v>35</v>
      </c>
    </row>
    <row r="504" spans="1:20">
      <c r="A504" t="s">
        <v>45</v>
      </c>
      <c r="B504" t="s">
        <v>22</v>
      </c>
      <c r="C504" t="s">
        <v>152</v>
      </c>
      <c r="D504" t="s">
        <v>153</v>
      </c>
      <c r="E504" t="s">
        <v>25</v>
      </c>
      <c r="F504" s="1">
        <v>37987</v>
      </c>
      <c r="G504" t="s">
        <v>26</v>
      </c>
      <c r="H504">
        <v>201412</v>
      </c>
      <c r="I504" t="s">
        <v>27</v>
      </c>
      <c r="J504" t="s">
        <v>28</v>
      </c>
      <c r="K504" t="s">
        <v>29</v>
      </c>
      <c r="L504" t="s">
        <v>30</v>
      </c>
      <c r="M504" t="s">
        <v>31</v>
      </c>
      <c r="N504" t="s">
        <v>49</v>
      </c>
      <c r="O504">
        <v>-147445.78</v>
      </c>
      <c r="P504" t="s">
        <v>22</v>
      </c>
      <c r="Q504" t="s">
        <v>45</v>
      </c>
      <c r="R504" t="s">
        <v>33</v>
      </c>
      <c r="S504" t="s">
        <v>34</v>
      </c>
      <c r="T504" t="s">
        <v>35</v>
      </c>
    </row>
    <row r="505" spans="1:20">
      <c r="A505" t="s">
        <v>45</v>
      </c>
      <c r="B505" t="s">
        <v>22</v>
      </c>
      <c r="C505" t="s">
        <v>152</v>
      </c>
      <c r="D505" t="s">
        <v>153</v>
      </c>
      <c r="E505" t="s">
        <v>25</v>
      </c>
      <c r="F505" s="1">
        <v>37987</v>
      </c>
      <c r="G505" t="s">
        <v>26</v>
      </c>
      <c r="H505">
        <v>201412</v>
      </c>
      <c r="I505" t="s">
        <v>27</v>
      </c>
      <c r="J505" t="s">
        <v>28</v>
      </c>
      <c r="K505" t="s">
        <v>29</v>
      </c>
      <c r="L505" t="s">
        <v>30</v>
      </c>
      <c r="M505" t="s">
        <v>31</v>
      </c>
      <c r="N505" t="s">
        <v>32</v>
      </c>
      <c r="O505">
        <v>27329.47</v>
      </c>
      <c r="P505" t="s">
        <v>22</v>
      </c>
      <c r="Q505" t="s">
        <v>45</v>
      </c>
      <c r="R505" t="s">
        <v>33</v>
      </c>
      <c r="S505" t="s">
        <v>34</v>
      </c>
      <c r="T505" t="s">
        <v>35</v>
      </c>
    </row>
    <row r="506" spans="1:20">
      <c r="A506" t="s">
        <v>45</v>
      </c>
      <c r="B506" t="s">
        <v>22</v>
      </c>
      <c r="C506" t="s">
        <v>152</v>
      </c>
      <c r="D506" t="s">
        <v>153</v>
      </c>
      <c r="E506" t="s">
        <v>25</v>
      </c>
      <c r="F506" s="1">
        <v>37987</v>
      </c>
      <c r="G506" t="s">
        <v>26</v>
      </c>
      <c r="H506">
        <v>201412</v>
      </c>
      <c r="I506" t="s">
        <v>27</v>
      </c>
      <c r="J506" t="s">
        <v>28</v>
      </c>
      <c r="K506" t="s">
        <v>36</v>
      </c>
      <c r="L506" t="s">
        <v>30</v>
      </c>
      <c r="M506" t="s">
        <v>31</v>
      </c>
      <c r="N506" t="s">
        <v>48</v>
      </c>
      <c r="O506">
        <v>19115.3</v>
      </c>
      <c r="P506" t="s">
        <v>22</v>
      </c>
      <c r="Q506" t="s">
        <v>45</v>
      </c>
      <c r="R506" t="s">
        <v>33</v>
      </c>
      <c r="S506" t="s">
        <v>34</v>
      </c>
      <c r="T506" t="s">
        <v>35</v>
      </c>
    </row>
    <row r="507" spans="1:20">
      <c r="A507" t="s">
        <v>45</v>
      </c>
      <c r="B507" t="s">
        <v>22</v>
      </c>
      <c r="C507" t="s">
        <v>152</v>
      </c>
      <c r="D507" t="s">
        <v>153</v>
      </c>
      <c r="E507" t="s">
        <v>25</v>
      </c>
      <c r="F507" s="1">
        <v>37987</v>
      </c>
      <c r="G507" t="s">
        <v>26</v>
      </c>
      <c r="H507">
        <v>201412</v>
      </c>
      <c r="I507" t="s">
        <v>27</v>
      </c>
      <c r="J507" t="s">
        <v>28</v>
      </c>
      <c r="K507" t="s">
        <v>36</v>
      </c>
      <c r="L507" t="s">
        <v>30</v>
      </c>
      <c r="M507" t="s">
        <v>31</v>
      </c>
      <c r="N507" t="s">
        <v>49</v>
      </c>
      <c r="O507">
        <v>-14641.43</v>
      </c>
      <c r="P507" t="s">
        <v>22</v>
      </c>
      <c r="Q507" t="s">
        <v>45</v>
      </c>
      <c r="R507" t="s">
        <v>33</v>
      </c>
      <c r="S507" t="s">
        <v>34</v>
      </c>
      <c r="T507" t="s">
        <v>35</v>
      </c>
    </row>
    <row r="508" spans="1:20">
      <c r="A508" t="s">
        <v>45</v>
      </c>
      <c r="B508" t="s">
        <v>22</v>
      </c>
      <c r="C508" t="s">
        <v>152</v>
      </c>
      <c r="D508" t="s">
        <v>153</v>
      </c>
      <c r="E508" t="s">
        <v>25</v>
      </c>
      <c r="F508" s="1">
        <v>37987</v>
      </c>
      <c r="G508" t="s">
        <v>26</v>
      </c>
      <c r="H508">
        <v>201412</v>
      </c>
      <c r="I508" t="s">
        <v>27</v>
      </c>
      <c r="J508" t="s">
        <v>28</v>
      </c>
      <c r="K508" t="s">
        <v>37</v>
      </c>
      <c r="L508" t="s">
        <v>30</v>
      </c>
      <c r="M508" t="s">
        <v>31</v>
      </c>
      <c r="N508" t="s">
        <v>48</v>
      </c>
      <c r="O508">
        <v>23920.31</v>
      </c>
      <c r="P508" t="s">
        <v>22</v>
      </c>
      <c r="Q508" t="s">
        <v>45</v>
      </c>
      <c r="R508" t="s">
        <v>33</v>
      </c>
      <c r="S508" t="s">
        <v>34</v>
      </c>
      <c r="T508" t="s">
        <v>35</v>
      </c>
    </row>
    <row r="509" spans="1:20">
      <c r="A509" t="s">
        <v>45</v>
      </c>
      <c r="B509" t="s">
        <v>22</v>
      </c>
      <c r="C509" t="s">
        <v>152</v>
      </c>
      <c r="D509" t="s">
        <v>153</v>
      </c>
      <c r="E509" t="s">
        <v>25</v>
      </c>
      <c r="F509" s="1">
        <v>37987</v>
      </c>
      <c r="G509" t="s">
        <v>26</v>
      </c>
      <c r="H509">
        <v>201412</v>
      </c>
      <c r="I509" t="s">
        <v>27</v>
      </c>
      <c r="J509" t="s">
        <v>28</v>
      </c>
      <c r="K509" t="s">
        <v>37</v>
      </c>
      <c r="L509" t="s">
        <v>30</v>
      </c>
      <c r="M509" t="s">
        <v>31</v>
      </c>
      <c r="N509" t="s">
        <v>49</v>
      </c>
      <c r="O509">
        <v>-15402</v>
      </c>
      <c r="P509" t="s">
        <v>22</v>
      </c>
      <c r="Q509" t="s">
        <v>45</v>
      </c>
      <c r="R509" t="s">
        <v>33</v>
      </c>
      <c r="S509" t="s">
        <v>34</v>
      </c>
      <c r="T509" t="s">
        <v>35</v>
      </c>
    </row>
    <row r="510" spans="1:20">
      <c r="A510" t="s">
        <v>45</v>
      </c>
      <c r="B510" t="s">
        <v>22</v>
      </c>
      <c r="C510" t="s">
        <v>152</v>
      </c>
      <c r="D510" t="s">
        <v>153</v>
      </c>
      <c r="E510" t="s">
        <v>25</v>
      </c>
      <c r="F510" s="1">
        <v>37987</v>
      </c>
      <c r="G510" t="s">
        <v>26</v>
      </c>
      <c r="H510">
        <v>201412</v>
      </c>
      <c r="I510" t="s">
        <v>27</v>
      </c>
      <c r="J510" t="s">
        <v>28</v>
      </c>
      <c r="K510" t="s">
        <v>38</v>
      </c>
      <c r="L510" t="s">
        <v>30</v>
      </c>
      <c r="M510" t="s">
        <v>31</v>
      </c>
      <c r="N510" t="s">
        <v>48</v>
      </c>
      <c r="O510">
        <v>155982.67000000001</v>
      </c>
      <c r="P510" t="s">
        <v>22</v>
      </c>
      <c r="Q510" t="s">
        <v>45</v>
      </c>
      <c r="R510" t="s">
        <v>33</v>
      </c>
      <c r="S510" t="s">
        <v>34</v>
      </c>
      <c r="T510" t="s">
        <v>35</v>
      </c>
    </row>
    <row r="511" spans="1:20">
      <c r="A511" t="s">
        <v>45</v>
      </c>
      <c r="B511" t="s">
        <v>22</v>
      </c>
      <c r="C511" t="s">
        <v>152</v>
      </c>
      <c r="D511" t="s">
        <v>153</v>
      </c>
      <c r="E511" t="s">
        <v>25</v>
      </c>
      <c r="F511" s="1">
        <v>37987</v>
      </c>
      <c r="G511" t="s">
        <v>26</v>
      </c>
      <c r="H511">
        <v>201412</v>
      </c>
      <c r="I511" t="s">
        <v>27</v>
      </c>
      <c r="J511" t="s">
        <v>28</v>
      </c>
      <c r="K511" t="s">
        <v>38</v>
      </c>
      <c r="L511" t="s">
        <v>30</v>
      </c>
      <c r="M511" t="s">
        <v>31</v>
      </c>
      <c r="N511" t="s">
        <v>49</v>
      </c>
      <c r="O511">
        <v>-171210.05000000002</v>
      </c>
      <c r="P511" t="s">
        <v>22</v>
      </c>
      <c r="Q511" t="s">
        <v>45</v>
      </c>
      <c r="R511" t="s">
        <v>33</v>
      </c>
      <c r="S511" t="s">
        <v>34</v>
      </c>
      <c r="T511" t="s">
        <v>35</v>
      </c>
    </row>
    <row r="512" spans="1:20">
      <c r="A512" t="s">
        <v>45</v>
      </c>
      <c r="B512" t="s">
        <v>22</v>
      </c>
      <c r="C512" t="s">
        <v>152</v>
      </c>
      <c r="D512" t="s">
        <v>153</v>
      </c>
      <c r="E512" t="s">
        <v>25</v>
      </c>
      <c r="F512" s="1">
        <v>37987</v>
      </c>
      <c r="G512" t="s">
        <v>26</v>
      </c>
      <c r="H512">
        <v>201412</v>
      </c>
      <c r="I512" t="s">
        <v>27</v>
      </c>
      <c r="J512" t="s">
        <v>28</v>
      </c>
      <c r="K512" t="s">
        <v>39</v>
      </c>
      <c r="L512" t="s">
        <v>30</v>
      </c>
      <c r="M512" t="s">
        <v>31</v>
      </c>
      <c r="N512" t="s">
        <v>48</v>
      </c>
      <c r="O512">
        <v>4967.24</v>
      </c>
      <c r="P512" t="s">
        <v>22</v>
      </c>
      <c r="Q512" t="s">
        <v>45</v>
      </c>
      <c r="R512" t="s">
        <v>33</v>
      </c>
      <c r="S512" t="s">
        <v>34</v>
      </c>
      <c r="T512" t="s">
        <v>35</v>
      </c>
    </row>
    <row r="513" spans="1:20">
      <c r="A513" t="s">
        <v>45</v>
      </c>
      <c r="B513" t="s">
        <v>22</v>
      </c>
      <c r="C513" t="s">
        <v>152</v>
      </c>
      <c r="D513" t="s">
        <v>153</v>
      </c>
      <c r="E513" t="s">
        <v>25</v>
      </c>
      <c r="F513" s="1">
        <v>37987</v>
      </c>
      <c r="G513" t="s">
        <v>26</v>
      </c>
      <c r="H513">
        <v>201412</v>
      </c>
      <c r="I513" t="s">
        <v>27</v>
      </c>
      <c r="J513" t="s">
        <v>28</v>
      </c>
      <c r="K513" t="s">
        <v>40</v>
      </c>
      <c r="L513" t="s">
        <v>30</v>
      </c>
      <c r="M513" t="s">
        <v>31</v>
      </c>
      <c r="N513" t="s">
        <v>49</v>
      </c>
      <c r="O513">
        <v>-997.89</v>
      </c>
      <c r="P513" t="s">
        <v>22</v>
      </c>
      <c r="Q513" t="s">
        <v>45</v>
      </c>
      <c r="R513" t="s">
        <v>33</v>
      </c>
      <c r="S513" t="s">
        <v>34</v>
      </c>
      <c r="T513" t="s">
        <v>35</v>
      </c>
    </row>
    <row r="514" spans="1:20">
      <c r="A514" t="s">
        <v>45</v>
      </c>
      <c r="B514" t="s">
        <v>22</v>
      </c>
      <c r="C514" t="s">
        <v>152</v>
      </c>
      <c r="D514" t="s">
        <v>153</v>
      </c>
      <c r="E514" t="s">
        <v>25</v>
      </c>
      <c r="F514" s="1">
        <v>37987</v>
      </c>
      <c r="G514" t="s">
        <v>26</v>
      </c>
      <c r="H514">
        <v>201412</v>
      </c>
      <c r="I514" t="s">
        <v>27</v>
      </c>
      <c r="J514" t="s">
        <v>28</v>
      </c>
      <c r="K514" t="s">
        <v>41</v>
      </c>
      <c r="L514" t="s">
        <v>30</v>
      </c>
      <c r="M514" t="s">
        <v>31</v>
      </c>
      <c r="N514" t="s">
        <v>48</v>
      </c>
      <c r="O514">
        <v>74380.400000000009</v>
      </c>
      <c r="P514" t="s">
        <v>22</v>
      </c>
      <c r="Q514" t="s">
        <v>45</v>
      </c>
      <c r="R514" t="s">
        <v>33</v>
      </c>
      <c r="S514" t="s">
        <v>34</v>
      </c>
      <c r="T514" t="s">
        <v>35</v>
      </c>
    </row>
    <row r="515" spans="1:20">
      <c r="A515" t="s">
        <v>45</v>
      </c>
      <c r="B515" t="s">
        <v>22</v>
      </c>
      <c r="C515" t="s">
        <v>152</v>
      </c>
      <c r="D515" t="s">
        <v>153</v>
      </c>
      <c r="E515" t="s">
        <v>25</v>
      </c>
      <c r="F515" s="1">
        <v>37987</v>
      </c>
      <c r="G515" t="s">
        <v>26</v>
      </c>
      <c r="H515">
        <v>201412</v>
      </c>
      <c r="I515" t="s">
        <v>27</v>
      </c>
      <c r="J515" t="s">
        <v>28</v>
      </c>
      <c r="K515" t="s">
        <v>41</v>
      </c>
      <c r="L515" t="s">
        <v>30</v>
      </c>
      <c r="M515" t="s">
        <v>31</v>
      </c>
      <c r="N515" t="s">
        <v>49</v>
      </c>
      <c r="O515">
        <v>-0.08</v>
      </c>
      <c r="P515" t="s">
        <v>22</v>
      </c>
      <c r="Q515" t="s">
        <v>45</v>
      </c>
      <c r="R515" t="s">
        <v>33</v>
      </c>
      <c r="S515" t="s">
        <v>34</v>
      </c>
      <c r="T515" t="s">
        <v>35</v>
      </c>
    </row>
    <row r="516" spans="1:20">
      <c r="A516" t="s">
        <v>58</v>
      </c>
      <c r="B516" t="s">
        <v>22</v>
      </c>
      <c r="C516" t="s">
        <v>154</v>
      </c>
      <c r="D516" t="s">
        <v>155</v>
      </c>
      <c r="E516" t="s">
        <v>25</v>
      </c>
      <c r="F516" s="1">
        <v>30682</v>
      </c>
      <c r="G516" t="s">
        <v>26</v>
      </c>
      <c r="H516">
        <v>201412</v>
      </c>
      <c r="I516" t="s">
        <v>27</v>
      </c>
      <c r="J516" t="s">
        <v>28</v>
      </c>
      <c r="K516" t="s">
        <v>29</v>
      </c>
      <c r="L516" t="s">
        <v>30</v>
      </c>
      <c r="M516" t="s">
        <v>31</v>
      </c>
      <c r="N516" t="s">
        <v>48</v>
      </c>
      <c r="O516">
        <v>102079.15000000001</v>
      </c>
      <c r="P516" t="s">
        <v>22</v>
      </c>
      <c r="Q516" t="s">
        <v>58</v>
      </c>
      <c r="R516" t="s">
        <v>33</v>
      </c>
      <c r="S516" t="s">
        <v>34</v>
      </c>
      <c r="T516" t="s">
        <v>35</v>
      </c>
    </row>
    <row r="517" spans="1:20">
      <c r="A517" t="s">
        <v>58</v>
      </c>
      <c r="B517" t="s">
        <v>22</v>
      </c>
      <c r="C517" t="s">
        <v>154</v>
      </c>
      <c r="D517" t="s">
        <v>155</v>
      </c>
      <c r="E517" t="s">
        <v>25</v>
      </c>
      <c r="F517" s="1">
        <v>30682</v>
      </c>
      <c r="G517" t="s">
        <v>26</v>
      </c>
      <c r="H517">
        <v>201412</v>
      </c>
      <c r="I517" t="s">
        <v>27</v>
      </c>
      <c r="J517" t="s">
        <v>28</v>
      </c>
      <c r="K517" t="s">
        <v>29</v>
      </c>
      <c r="L517" t="s">
        <v>30</v>
      </c>
      <c r="M517" t="s">
        <v>31</v>
      </c>
      <c r="N517" t="s">
        <v>49</v>
      </c>
      <c r="O517">
        <v>-64544.639999999999</v>
      </c>
      <c r="P517" t="s">
        <v>22</v>
      </c>
      <c r="Q517" t="s">
        <v>58</v>
      </c>
      <c r="R517" t="s">
        <v>33</v>
      </c>
      <c r="S517" t="s">
        <v>34</v>
      </c>
      <c r="T517" t="s">
        <v>35</v>
      </c>
    </row>
    <row r="518" spans="1:20">
      <c r="A518" t="s">
        <v>58</v>
      </c>
      <c r="B518" t="s">
        <v>22</v>
      </c>
      <c r="C518" t="s">
        <v>154</v>
      </c>
      <c r="D518" t="s">
        <v>155</v>
      </c>
      <c r="E518" t="s">
        <v>25</v>
      </c>
      <c r="F518" s="1">
        <v>30682</v>
      </c>
      <c r="G518" t="s">
        <v>26</v>
      </c>
      <c r="H518">
        <v>201412</v>
      </c>
      <c r="I518" t="s">
        <v>27</v>
      </c>
      <c r="J518" t="s">
        <v>28</v>
      </c>
      <c r="K518" t="s">
        <v>36</v>
      </c>
      <c r="L518" t="s">
        <v>30</v>
      </c>
      <c r="M518" t="s">
        <v>31</v>
      </c>
      <c r="N518" t="s">
        <v>48</v>
      </c>
      <c r="O518">
        <v>34300.65</v>
      </c>
      <c r="P518" t="s">
        <v>22</v>
      </c>
      <c r="Q518" t="s">
        <v>58</v>
      </c>
      <c r="R518" t="s">
        <v>33</v>
      </c>
      <c r="S518" t="s">
        <v>34</v>
      </c>
      <c r="T518" t="s">
        <v>35</v>
      </c>
    </row>
    <row r="519" spans="1:20">
      <c r="A519" t="s">
        <v>58</v>
      </c>
      <c r="B519" t="s">
        <v>22</v>
      </c>
      <c r="C519" t="s">
        <v>154</v>
      </c>
      <c r="D519" t="s">
        <v>155</v>
      </c>
      <c r="E519" t="s">
        <v>25</v>
      </c>
      <c r="F519" s="1">
        <v>30682</v>
      </c>
      <c r="G519" t="s">
        <v>26</v>
      </c>
      <c r="H519">
        <v>201412</v>
      </c>
      <c r="I519" t="s">
        <v>27</v>
      </c>
      <c r="J519" t="s">
        <v>28</v>
      </c>
      <c r="K519" t="s">
        <v>36</v>
      </c>
      <c r="L519" t="s">
        <v>30</v>
      </c>
      <c r="M519" t="s">
        <v>31</v>
      </c>
      <c r="N519" t="s">
        <v>49</v>
      </c>
      <c r="O519">
        <v>-89589.31</v>
      </c>
      <c r="P519" t="s">
        <v>22</v>
      </c>
      <c r="Q519" t="s">
        <v>58</v>
      </c>
      <c r="R519" t="s">
        <v>33</v>
      </c>
      <c r="S519" t="s">
        <v>34</v>
      </c>
      <c r="T519" t="s">
        <v>35</v>
      </c>
    </row>
    <row r="520" spans="1:20">
      <c r="A520" t="s">
        <v>58</v>
      </c>
      <c r="B520" t="s">
        <v>22</v>
      </c>
      <c r="C520" t="s">
        <v>154</v>
      </c>
      <c r="D520" t="s">
        <v>155</v>
      </c>
      <c r="E520" t="s">
        <v>25</v>
      </c>
      <c r="F520" s="1">
        <v>30682</v>
      </c>
      <c r="G520" t="s">
        <v>26</v>
      </c>
      <c r="H520">
        <v>201412</v>
      </c>
      <c r="I520" t="s">
        <v>27</v>
      </c>
      <c r="J520" t="s">
        <v>28</v>
      </c>
      <c r="K520" t="s">
        <v>36</v>
      </c>
      <c r="L520" t="s">
        <v>30</v>
      </c>
      <c r="M520" t="s">
        <v>31</v>
      </c>
      <c r="N520" t="s">
        <v>32</v>
      </c>
      <c r="O520">
        <v>3494.67</v>
      </c>
      <c r="P520" t="s">
        <v>22</v>
      </c>
      <c r="Q520" t="s">
        <v>58</v>
      </c>
      <c r="R520" t="s">
        <v>33</v>
      </c>
      <c r="S520" t="s">
        <v>34</v>
      </c>
      <c r="T520" t="s">
        <v>35</v>
      </c>
    </row>
    <row r="521" spans="1:20">
      <c r="A521" t="s">
        <v>58</v>
      </c>
      <c r="B521" t="s">
        <v>22</v>
      </c>
      <c r="C521" t="s">
        <v>154</v>
      </c>
      <c r="D521" t="s">
        <v>155</v>
      </c>
      <c r="E521" t="s">
        <v>25</v>
      </c>
      <c r="F521" s="1">
        <v>30682</v>
      </c>
      <c r="G521" t="s">
        <v>26</v>
      </c>
      <c r="H521">
        <v>201412</v>
      </c>
      <c r="I521" t="s">
        <v>27</v>
      </c>
      <c r="J521" t="s">
        <v>28</v>
      </c>
      <c r="K521" t="s">
        <v>37</v>
      </c>
      <c r="L521" t="s">
        <v>30</v>
      </c>
      <c r="M521" t="s">
        <v>31</v>
      </c>
      <c r="N521" t="s">
        <v>48</v>
      </c>
      <c r="O521">
        <v>22633.62</v>
      </c>
      <c r="P521" t="s">
        <v>22</v>
      </c>
      <c r="Q521" t="s">
        <v>58</v>
      </c>
      <c r="R521" t="s">
        <v>33</v>
      </c>
      <c r="S521" t="s">
        <v>34</v>
      </c>
      <c r="T521" t="s">
        <v>35</v>
      </c>
    </row>
    <row r="522" spans="1:20">
      <c r="A522" t="s">
        <v>58</v>
      </c>
      <c r="B522" t="s">
        <v>22</v>
      </c>
      <c r="C522" t="s">
        <v>154</v>
      </c>
      <c r="D522" t="s">
        <v>155</v>
      </c>
      <c r="E522" t="s">
        <v>25</v>
      </c>
      <c r="F522" s="1">
        <v>30682</v>
      </c>
      <c r="G522" t="s">
        <v>26</v>
      </c>
      <c r="H522">
        <v>201412</v>
      </c>
      <c r="I522" t="s">
        <v>27</v>
      </c>
      <c r="J522" t="s">
        <v>28</v>
      </c>
      <c r="K522" t="s">
        <v>37</v>
      </c>
      <c r="L522" t="s">
        <v>30</v>
      </c>
      <c r="M522" t="s">
        <v>31</v>
      </c>
      <c r="N522" t="s">
        <v>49</v>
      </c>
      <c r="O522">
        <v>-10058.27</v>
      </c>
      <c r="P522" t="s">
        <v>22</v>
      </c>
      <c r="Q522" t="s">
        <v>58</v>
      </c>
      <c r="R522" t="s">
        <v>33</v>
      </c>
      <c r="S522" t="s">
        <v>34</v>
      </c>
      <c r="T522" t="s">
        <v>35</v>
      </c>
    </row>
    <row r="523" spans="1:20">
      <c r="A523" t="s">
        <v>58</v>
      </c>
      <c r="B523" t="s">
        <v>22</v>
      </c>
      <c r="C523" t="s">
        <v>154</v>
      </c>
      <c r="D523" t="s">
        <v>155</v>
      </c>
      <c r="E523" t="s">
        <v>25</v>
      </c>
      <c r="F523" s="1">
        <v>30682</v>
      </c>
      <c r="G523" t="s">
        <v>26</v>
      </c>
      <c r="H523">
        <v>201412</v>
      </c>
      <c r="I523" t="s">
        <v>27</v>
      </c>
      <c r="J523" t="s">
        <v>28</v>
      </c>
      <c r="K523" t="s">
        <v>38</v>
      </c>
      <c r="L523" t="s">
        <v>30</v>
      </c>
      <c r="M523" t="s">
        <v>31</v>
      </c>
      <c r="N523" t="s">
        <v>48</v>
      </c>
      <c r="O523">
        <v>67097.87</v>
      </c>
      <c r="P523" t="s">
        <v>22</v>
      </c>
      <c r="Q523" t="s">
        <v>58</v>
      </c>
      <c r="R523" t="s">
        <v>33</v>
      </c>
      <c r="S523" t="s">
        <v>34</v>
      </c>
      <c r="T523" t="s">
        <v>35</v>
      </c>
    </row>
    <row r="524" spans="1:20">
      <c r="A524" t="s">
        <v>58</v>
      </c>
      <c r="B524" t="s">
        <v>22</v>
      </c>
      <c r="C524" t="s">
        <v>154</v>
      </c>
      <c r="D524" t="s">
        <v>155</v>
      </c>
      <c r="E524" t="s">
        <v>25</v>
      </c>
      <c r="F524" s="1">
        <v>30682</v>
      </c>
      <c r="G524" t="s">
        <v>26</v>
      </c>
      <c r="H524">
        <v>201412</v>
      </c>
      <c r="I524" t="s">
        <v>27</v>
      </c>
      <c r="J524" t="s">
        <v>28</v>
      </c>
      <c r="K524" t="s">
        <v>38</v>
      </c>
      <c r="L524" t="s">
        <v>30</v>
      </c>
      <c r="M524" t="s">
        <v>31</v>
      </c>
      <c r="N524" t="s">
        <v>49</v>
      </c>
      <c r="O524">
        <v>-47137.15</v>
      </c>
      <c r="P524" t="s">
        <v>22</v>
      </c>
      <c r="Q524" t="s">
        <v>58</v>
      </c>
      <c r="R524" t="s">
        <v>33</v>
      </c>
      <c r="S524" t="s">
        <v>34</v>
      </c>
      <c r="T524" t="s">
        <v>35</v>
      </c>
    </row>
    <row r="525" spans="1:20">
      <c r="A525" t="s">
        <v>58</v>
      </c>
      <c r="B525" t="s">
        <v>22</v>
      </c>
      <c r="C525" t="s">
        <v>154</v>
      </c>
      <c r="D525" t="s">
        <v>155</v>
      </c>
      <c r="E525" t="s">
        <v>25</v>
      </c>
      <c r="F525" s="1">
        <v>30682</v>
      </c>
      <c r="G525" t="s">
        <v>26</v>
      </c>
      <c r="H525">
        <v>201412</v>
      </c>
      <c r="I525" t="s">
        <v>27</v>
      </c>
      <c r="J525" t="s">
        <v>28</v>
      </c>
      <c r="K525" t="s">
        <v>38</v>
      </c>
      <c r="L525" t="s">
        <v>30</v>
      </c>
      <c r="M525" t="s">
        <v>31</v>
      </c>
      <c r="N525" t="s">
        <v>32</v>
      </c>
      <c r="O525">
        <v>1311.19</v>
      </c>
      <c r="P525" t="s">
        <v>22</v>
      </c>
      <c r="Q525" t="s">
        <v>58</v>
      </c>
      <c r="R525" t="s">
        <v>33</v>
      </c>
      <c r="S525" t="s">
        <v>34</v>
      </c>
      <c r="T525" t="s">
        <v>35</v>
      </c>
    </row>
    <row r="526" spans="1:20">
      <c r="A526" t="s">
        <v>58</v>
      </c>
      <c r="B526" t="s">
        <v>22</v>
      </c>
      <c r="C526" t="s">
        <v>154</v>
      </c>
      <c r="D526" t="s">
        <v>155</v>
      </c>
      <c r="E526" t="s">
        <v>25</v>
      </c>
      <c r="F526" s="1">
        <v>30682</v>
      </c>
      <c r="G526" t="s">
        <v>26</v>
      </c>
      <c r="H526">
        <v>201412</v>
      </c>
      <c r="I526" t="s">
        <v>27</v>
      </c>
      <c r="J526" t="s">
        <v>28</v>
      </c>
      <c r="K526" t="s">
        <v>39</v>
      </c>
      <c r="L526" t="s">
        <v>30</v>
      </c>
      <c r="M526" t="s">
        <v>31</v>
      </c>
      <c r="N526" t="s">
        <v>48</v>
      </c>
      <c r="O526">
        <v>9387.9</v>
      </c>
      <c r="P526" t="s">
        <v>22</v>
      </c>
      <c r="Q526" t="s">
        <v>58</v>
      </c>
      <c r="R526" t="s">
        <v>33</v>
      </c>
      <c r="S526" t="s">
        <v>34</v>
      </c>
      <c r="T526" t="s">
        <v>35</v>
      </c>
    </row>
    <row r="527" spans="1:20">
      <c r="A527" t="s">
        <v>58</v>
      </c>
      <c r="B527" t="s">
        <v>22</v>
      </c>
      <c r="C527" t="s">
        <v>154</v>
      </c>
      <c r="D527" t="s">
        <v>155</v>
      </c>
      <c r="E527" t="s">
        <v>25</v>
      </c>
      <c r="F527" s="1">
        <v>30682</v>
      </c>
      <c r="G527" t="s">
        <v>26</v>
      </c>
      <c r="H527">
        <v>201412</v>
      </c>
      <c r="I527" t="s">
        <v>27</v>
      </c>
      <c r="J527" t="s">
        <v>28</v>
      </c>
      <c r="K527" t="s">
        <v>39</v>
      </c>
      <c r="L527" t="s">
        <v>30</v>
      </c>
      <c r="M527" t="s">
        <v>31</v>
      </c>
      <c r="N527" t="s">
        <v>49</v>
      </c>
      <c r="O527">
        <v>-5386.85</v>
      </c>
      <c r="P527" t="s">
        <v>22</v>
      </c>
      <c r="Q527" t="s">
        <v>58</v>
      </c>
      <c r="R527" t="s">
        <v>33</v>
      </c>
      <c r="S527" t="s">
        <v>34</v>
      </c>
      <c r="T527" t="s">
        <v>35</v>
      </c>
    </row>
    <row r="528" spans="1:20">
      <c r="A528" t="s">
        <v>58</v>
      </c>
      <c r="B528" t="s">
        <v>22</v>
      </c>
      <c r="C528" t="s">
        <v>154</v>
      </c>
      <c r="D528" t="s">
        <v>155</v>
      </c>
      <c r="E528" t="s">
        <v>25</v>
      </c>
      <c r="F528" s="1">
        <v>30682</v>
      </c>
      <c r="G528" t="s">
        <v>26</v>
      </c>
      <c r="H528">
        <v>201412</v>
      </c>
      <c r="I528" t="s">
        <v>27</v>
      </c>
      <c r="J528" t="s">
        <v>28</v>
      </c>
      <c r="K528" t="s">
        <v>39</v>
      </c>
      <c r="L528" t="s">
        <v>30</v>
      </c>
      <c r="M528" t="s">
        <v>31</v>
      </c>
      <c r="N528" t="s">
        <v>32</v>
      </c>
      <c r="O528">
        <v>2471.14</v>
      </c>
      <c r="P528" t="s">
        <v>22</v>
      </c>
      <c r="Q528" t="s">
        <v>58</v>
      </c>
      <c r="R528" t="s">
        <v>33</v>
      </c>
      <c r="S528" t="s">
        <v>34</v>
      </c>
      <c r="T528" t="s">
        <v>35</v>
      </c>
    </row>
    <row r="529" spans="1:20">
      <c r="A529" t="s">
        <v>58</v>
      </c>
      <c r="B529" t="s">
        <v>22</v>
      </c>
      <c r="C529" t="s">
        <v>154</v>
      </c>
      <c r="D529" t="s">
        <v>155</v>
      </c>
      <c r="E529" t="s">
        <v>25</v>
      </c>
      <c r="F529" s="1">
        <v>30682</v>
      </c>
      <c r="G529" t="s">
        <v>26</v>
      </c>
      <c r="H529">
        <v>201412</v>
      </c>
      <c r="I529" t="s">
        <v>27</v>
      </c>
      <c r="J529" t="s">
        <v>28</v>
      </c>
      <c r="K529" t="s">
        <v>40</v>
      </c>
      <c r="L529" t="s">
        <v>30</v>
      </c>
      <c r="M529" t="s">
        <v>31</v>
      </c>
      <c r="N529" t="s">
        <v>49</v>
      </c>
      <c r="O529">
        <v>-2604.8200000000002</v>
      </c>
      <c r="P529" t="s">
        <v>22</v>
      </c>
      <c r="Q529" t="s">
        <v>58</v>
      </c>
      <c r="R529" t="s">
        <v>33</v>
      </c>
      <c r="S529" t="s">
        <v>34</v>
      </c>
      <c r="T529" t="s">
        <v>35</v>
      </c>
    </row>
    <row r="530" spans="1:20">
      <c r="A530" t="s">
        <v>58</v>
      </c>
      <c r="B530" t="s">
        <v>22</v>
      </c>
      <c r="C530" t="s">
        <v>154</v>
      </c>
      <c r="D530" t="s">
        <v>155</v>
      </c>
      <c r="E530" t="s">
        <v>25</v>
      </c>
      <c r="F530" s="1">
        <v>30682</v>
      </c>
      <c r="G530" t="s">
        <v>26</v>
      </c>
      <c r="H530">
        <v>201412</v>
      </c>
      <c r="I530" t="s">
        <v>27</v>
      </c>
      <c r="J530" t="s">
        <v>28</v>
      </c>
      <c r="K530" t="s">
        <v>41</v>
      </c>
      <c r="L530" t="s">
        <v>30</v>
      </c>
      <c r="M530" t="s">
        <v>31</v>
      </c>
      <c r="N530" t="s">
        <v>48</v>
      </c>
      <c r="O530">
        <v>59657.67</v>
      </c>
      <c r="P530" t="s">
        <v>22</v>
      </c>
      <c r="Q530" t="s">
        <v>58</v>
      </c>
      <c r="R530" t="s">
        <v>33</v>
      </c>
      <c r="S530" t="s">
        <v>34</v>
      </c>
      <c r="T530" t="s">
        <v>35</v>
      </c>
    </row>
    <row r="531" spans="1:20">
      <c r="A531" t="s">
        <v>58</v>
      </c>
      <c r="B531" t="s">
        <v>22</v>
      </c>
      <c r="C531" t="s">
        <v>154</v>
      </c>
      <c r="D531" t="s">
        <v>155</v>
      </c>
      <c r="E531" t="s">
        <v>25</v>
      </c>
      <c r="F531" s="1">
        <v>30682</v>
      </c>
      <c r="G531" t="s">
        <v>26</v>
      </c>
      <c r="H531">
        <v>201412</v>
      </c>
      <c r="I531" t="s">
        <v>27</v>
      </c>
      <c r="J531" t="s">
        <v>28</v>
      </c>
      <c r="K531" t="s">
        <v>41</v>
      </c>
      <c r="L531" t="s">
        <v>30</v>
      </c>
      <c r="M531" t="s">
        <v>31</v>
      </c>
      <c r="N531" t="s">
        <v>49</v>
      </c>
      <c r="O531">
        <v>-51935.89</v>
      </c>
      <c r="P531" t="s">
        <v>22</v>
      </c>
      <c r="Q531" t="s">
        <v>58</v>
      </c>
      <c r="R531" t="s">
        <v>33</v>
      </c>
      <c r="S531" t="s">
        <v>34</v>
      </c>
      <c r="T531" t="s">
        <v>35</v>
      </c>
    </row>
    <row r="532" spans="1:20">
      <c r="A532" t="s">
        <v>58</v>
      </c>
      <c r="B532" t="s">
        <v>22</v>
      </c>
      <c r="C532" t="s">
        <v>154</v>
      </c>
      <c r="D532" t="s">
        <v>155</v>
      </c>
      <c r="E532" t="s">
        <v>25</v>
      </c>
      <c r="F532" s="1">
        <v>30682</v>
      </c>
      <c r="G532" t="s">
        <v>26</v>
      </c>
      <c r="H532">
        <v>201412</v>
      </c>
      <c r="I532" t="s">
        <v>27</v>
      </c>
      <c r="J532" t="s">
        <v>28</v>
      </c>
      <c r="K532" t="s">
        <v>42</v>
      </c>
      <c r="L532" t="s">
        <v>30</v>
      </c>
      <c r="M532" t="s">
        <v>31</v>
      </c>
      <c r="N532" t="s">
        <v>49</v>
      </c>
      <c r="O532">
        <v>-1128.24</v>
      </c>
      <c r="P532" t="s">
        <v>22</v>
      </c>
      <c r="Q532" t="s">
        <v>58</v>
      </c>
      <c r="R532" t="s">
        <v>33</v>
      </c>
      <c r="S532" t="s">
        <v>34</v>
      </c>
      <c r="T532" t="s">
        <v>35</v>
      </c>
    </row>
    <row r="533" spans="1:20">
      <c r="A533" t="s">
        <v>58</v>
      </c>
      <c r="B533" t="s">
        <v>22</v>
      </c>
      <c r="C533" t="s">
        <v>154</v>
      </c>
      <c r="D533" t="s">
        <v>155</v>
      </c>
      <c r="E533" t="s">
        <v>25</v>
      </c>
      <c r="F533" s="1">
        <v>30682</v>
      </c>
      <c r="G533" t="s">
        <v>26</v>
      </c>
      <c r="H533">
        <v>201412</v>
      </c>
      <c r="I533" t="s">
        <v>27</v>
      </c>
      <c r="J533" t="s">
        <v>28</v>
      </c>
      <c r="K533" t="s">
        <v>44</v>
      </c>
      <c r="L533" t="s">
        <v>30</v>
      </c>
      <c r="M533" t="s">
        <v>31</v>
      </c>
      <c r="N533" t="s">
        <v>49</v>
      </c>
      <c r="O533">
        <v>-22771.69</v>
      </c>
      <c r="P533" t="s">
        <v>22</v>
      </c>
      <c r="Q533" t="s">
        <v>58</v>
      </c>
      <c r="R533" t="s">
        <v>33</v>
      </c>
      <c r="S533" t="s">
        <v>34</v>
      </c>
      <c r="T533" t="s">
        <v>35</v>
      </c>
    </row>
    <row r="534" spans="1:20">
      <c r="A534" t="s">
        <v>61</v>
      </c>
      <c r="B534" t="s">
        <v>22</v>
      </c>
      <c r="C534" t="s">
        <v>156</v>
      </c>
      <c r="D534" t="s">
        <v>157</v>
      </c>
      <c r="E534" t="s">
        <v>25</v>
      </c>
      <c r="F534" s="1">
        <v>38261</v>
      </c>
      <c r="G534" t="s">
        <v>26</v>
      </c>
      <c r="H534">
        <v>201412</v>
      </c>
      <c r="I534" t="s">
        <v>27</v>
      </c>
      <c r="J534" t="s">
        <v>53</v>
      </c>
      <c r="K534" t="s">
        <v>29</v>
      </c>
      <c r="L534" t="s">
        <v>54</v>
      </c>
      <c r="M534" t="s">
        <v>31</v>
      </c>
      <c r="N534" t="s">
        <v>32</v>
      </c>
      <c r="O534">
        <v>316.03000000000003</v>
      </c>
      <c r="P534" t="s">
        <v>22</v>
      </c>
      <c r="Q534" t="s">
        <v>61</v>
      </c>
      <c r="R534" t="s">
        <v>33</v>
      </c>
      <c r="S534" t="s">
        <v>34</v>
      </c>
      <c r="T534" t="s">
        <v>35</v>
      </c>
    </row>
    <row r="535" spans="1:20">
      <c r="A535" t="s">
        <v>61</v>
      </c>
      <c r="B535" t="s">
        <v>22</v>
      </c>
      <c r="C535" t="s">
        <v>156</v>
      </c>
      <c r="D535" t="s">
        <v>157</v>
      </c>
      <c r="E535" t="s">
        <v>25</v>
      </c>
      <c r="F535" s="1">
        <v>38261</v>
      </c>
      <c r="G535" t="s">
        <v>26</v>
      </c>
      <c r="H535">
        <v>201412</v>
      </c>
      <c r="I535" t="s">
        <v>27</v>
      </c>
      <c r="J535" t="s">
        <v>53</v>
      </c>
      <c r="K535" t="s">
        <v>36</v>
      </c>
      <c r="L535" t="s">
        <v>54</v>
      </c>
      <c r="M535" t="s">
        <v>31</v>
      </c>
      <c r="N535" t="s">
        <v>32</v>
      </c>
      <c r="O535">
        <v>35.19</v>
      </c>
      <c r="P535" t="s">
        <v>22</v>
      </c>
      <c r="Q535" t="s">
        <v>61</v>
      </c>
      <c r="R535" t="s">
        <v>33</v>
      </c>
      <c r="S535" t="s">
        <v>34</v>
      </c>
      <c r="T535" t="s">
        <v>35</v>
      </c>
    </row>
    <row r="536" spans="1:20">
      <c r="A536" t="s">
        <v>61</v>
      </c>
      <c r="B536" t="s">
        <v>22</v>
      </c>
      <c r="C536" t="s">
        <v>156</v>
      </c>
      <c r="D536" t="s">
        <v>157</v>
      </c>
      <c r="E536" t="s">
        <v>25</v>
      </c>
      <c r="F536" s="1">
        <v>38261</v>
      </c>
      <c r="G536" t="s">
        <v>26</v>
      </c>
      <c r="H536">
        <v>201412</v>
      </c>
      <c r="I536" t="s">
        <v>27</v>
      </c>
      <c r="J536" t="s">
        <v>53</v>
      </c>
      <c r="K536" t="s">
        <v>37</v>
      </c>
      <c r="L536" t="s">
        <v>54</v>
      </c>
      <c r="M536" t="s">
        <v>31</v>
      </c>
      <c r="N536" t="s">
        <v>32</v>
      </c>
      <c r="O536">
        <v>54.1</v>
      </c>
      <c r="P536" t="s">
        <v>22</v>
      </c>
      <c r="Q536" t="s">
        <v>61</v>
      </c>
      <c r="R536" t="s">
        <v>33</v>
      </c>
      <c r="S536" t="s">
        <v>34</v>
      </c>
      <c r="T536" t="s">
        <v>35</v>
      </c>
    </row>
    <row r="537" spans="1:20">
      <c r="A537" t="s">
        <v>61</v>
      </c>
      <c r="B537" t="s">
        <v>22</v>
      </c>
      <c r="C537" t="s">
        <v>156</v>
      </c>
      <c r="D537" t="s">
        <v>157</v>
      </c>
      <c r="E537" t="s">
        <v>25</v>
      </c>
      <c r="F537" s="1">
        <v>38261</v>
      </c>
      <c r="G537" t="s">
        <v>26</v>
      </c>
      <c r="H537">
        <v>201412</v>
      </c>
      <c r="I537" t="s">
        <v>27</v>
      </c>
      <c r="J537" t="s">
        <v>53</v>
      </c>
      <c r="K537" t="s">
        <v>38</v>
      </c>
      <c r="L537" t="s">
        <v>54</v>
      </c>
      <c r="M537" t="s">
        <v>31</v>
      </c>
      <c r="N537" t="s">
        <v>32</v>
      </c>
      <c r="O537">
        <v>120.7</v>
      </c>
      <c r="P537" t="s">
        <v>22</v>
      </c>
      <c r="Q537" t="s">
        <v>61</v>
      </c>
      <c r="R537" t="s">
        <v>33</v>
      </c>
      <c r="S537" t="s">
        <v>34</v>
      </c>
      <c r="T537" t="s">
        <v>35</v>
      </c>
    </row>
    <row r="538" spans="1:20">
      <c r="A538" t="s">
        <v>61</v>
      </c>
      <c r="B538" t="s">
        <v>22</v>
      </c>
      <c r="C538" t="s">
        <v>156</v>
      </c>
      <c r="D538" t="s">
        <v>157</v>
      </c>
      <c r="E538" t="s">
        <v>25</v>
      </c>
      <c r="F538" s="1">
        <v>38261</v>
      </c>
      <c r="G538" t="s">
        <v>26</v>
      </c>
      <c r="H538">
        <v>201412</v>
      </c>
      <c r="I538" t="s">
        <v>27</v>
      </c>
      <c r="J538" t="s">
        <v>53</v>
      </c>
      <c r="K538" t="s">
        <v>39</v>
      </c>
      <c r="L538" t="s">
        <v>54</v>
      </c>
      <c r="M538" t="s">
        <v>31</v>
      </c>
      <c r="N538" t="s">
        <v>32</v>
      </c>
      <c r="O538">
        <v>32.51</v>
      </c>
      <c r="P538" t="s">
        <v>22</v>
      </c>
      <c r="Q538" t="s">
        <v>61</v>
      </c>
      <c r="R538" t="s">
        <v>33</v>
      </c>
      <c r="S538" t="s">
        <v>34</v>
      </c>
      <c r="T538" t="s">
        <v>35</v>
      </c>
    </row>
    <row r="539" spans="1:20">
      <c r="A539" t="s">
        <v>61</v>
      </c>
      <c r="B539" t="s">
        <v>22</v>
      </c>
      <c r="C539" t="s">
        <v>156</v>
      </c>
      <c r="D539" t="s">
        <v>157</v>
      </c>
      <c r="E539" t="s">
        <v>25</v>
      </c>
      <c r="F539" s="1">
        <v>38261</v>
      </c>
      <c r="G539" t="s">
        <v>26</v>
      </c>
      <c r="H539">
        <v>201412</v>
      </c>
      <c r="I539" t="s">
        <v>27</v>
      </c>
      <c r="J539" t="s">
        <v>53</v>
      </c>
      <c r="K539" t="s">
        <v>40</v>
      </c>
      <c r="L539" t="s">
        <v>54</v>
      </c>
      <c r="M539" t="s">
        <v>31</v>
      </c>
      <c r="N539" t="s">
        <v>32</v>
      </c>
      <c r="O539">
        <v>4.8899999999999997</v>
      </c>
      <c r="P539" t="s">
        <v>22</v>
      </c>
      <c r="Q539" t="s">
        <v>61</v>
      </c>
      <c r="R539" t="s">
        <v>33</v>
      </c>
      <c r="S539" t="s">
        <v>34</v>
      </c>
      <c r="T539" t="s">
        <v>35</v>
      </c>
    </row>
    <row r="540" spans="1:20">
      <c r="A540" t="s">
        <v>61</v>
      </c>
      <c r="B540" t="s">
        <v>22</v>
      </c>
      <c r="C540" t="s">
        <v>156</v>
      </c>
      <c r="D540" t="s">
        <v>157</v>
      </c>
      <c r="E540" t="s">
        <v>25</v>
      </c>
      <c r="F540" s="1">
        <v>38261</v>
      </c>
      <c r="G540" t="s">
        <v>26</v>
      </c>
      <c r="H540">
        <v>201412</v>
      </c>
      <c r="I540" t="s">
        <v>27</v>
      </c>
      <c r="J540" t="s">
        <v>53</v>
      </c>
      <c r="K540" t="s">
        <v>41</v>
      </c>
      <c r="L540" t="s">
        <v>54</v>
      </c>
      <c r="M540" t="s">
        <v>31</v>
      </c>
      <c r="N540" t="s">
        <v>32</v>
      </c>
      <c r="O540">
        <v>37.630000000000003</v>
      </c>
      <c r="P540" t="s">
        <v>22</v>
      </c>
      <c r="Q540" t="s">
        <v>61</v>
      </c>
      <c r="R540" t="s">
        <v>33</v>
      </c>
      <c r="S540" t="s">
        <v>34</v>
      </c>
      <c r="T540" t="s">
        <v>35</v>
      </c>
    </row>
    <row r="541" spans="1:20">
      <c r="A541" t="s">
        <v>61</v>
      </c>
      <c r="B541" t="s">
        <v>22</v>
      </c>
      <c r="C541" t="s">
        <v>156</v>
      </c>
      <c r="D541" t="s">
        <v>157</v>
      </c>
      <c r="E541" t="s">
        <v>25</v>
      </c>
      <c r="F541" s="1">
        <v>38261</v>
      </c>
      <c r="G541" t="s">
        <v>26</v>
      </c>
      <c r="H541">
        <v>201412</v>
      </c>
      <c r="I541" t="s">
        <v>27</v>
      </c>
      <c r="J541" t="s">
        <v>53</v>
      </c>
      <c r="K541" t="s">
        <v>42</v>
      </c>
      <c r="L541" t="s">
        <v>54</v>
      </c>
      <c r="M541" t="s">
        <v>31</v>
      </c>
      <c r="N541" t="s">
        <v>32</v>
      </c>
      <c r="O541">
        <v>0.36</v>
      </c>
      <c r="P541" t="s">
        <v>22</v>
      </c>
      <c r="Q541" t="s">
        <v>61</v>
      </c>
      <c r="R541" t="s">
        <v>33</v>
      </c>
      <c r="S541" t="s">
        <v>34</v>
      </c>
      <c r="T541" t="s">
        <v>35</v>
      </c>
    </row>
    <row r="542" spans="1:20">
      <c r="A542" t="s">
        <v>61</v>
      </c>
      <c r="B542" t="s">
        <v>22</v>
      </c>
      <c r="C542" t="s">
        <v>156</v>
      </c>
      <c r="D542" t="s">
        <v>157</v>
      </c>
      <c r="E542" t="s">
        <v>25</v>
      </c>
      <c r="F542" s="1">
        <v>38261</v>
      </c>
      <c r="G542" t="s">
        <v>26</v>
      </c>
      <c r="H542">
        <v>201412</v>
      </c>
      <c r="I542" t="s">
        <v>27</v>
      </c>
      <c r="J542" t="s">
        <v>53</v>
      </c>
      <c r="K542" t="s">
        <v>43</v>
      </c>
      <c r="L542" t="s">
        <v>54</v>
      </c>
      <c r="M542" t="s">
        <v>31</v>
      </c>
      <c r="N542" t="s">
        <v>32</v>
      </c>
      <c r="O542">
        <v>1.45</v>
      </c>
      <c r="P542" t="s">
        <v>22</v>
      </c>
      <c r="Q542" t="s">
        <v>61</v>
      </c>
      <c r="R542" t="s">
        <v>33</v>
      </c>
      <c r="S542" t="s">
        <v>34</v>
      </c>
      <c r="T542" t="s">
        <v>35</v>
      </c>
    </row>
    <row r="543" spans="1:20">
      <c r="A543" t="s">
        <v>61</v>
      </c>
      <c r="B543" t="s">
        <v>22</v>
      </c>
      <c r="C543" t="s">
        <v>156</v>
      </c>
      <c r="D543" t="s">
        <v>157</v>
      </c>
      <c r="E543" t="s">
        <v>25</v>
      </c>
      <c r="F543" s="1">
        <v>38261</v>
      </c>
      <c r="G543" t="s">
        <v>26</v>
      </c>
      <c r="H543">
        <v>201412</v>
      </c>
      <c r="I543" t="s">
        <v>27</v>
      </c>
      <c r="J543" t="s">
        <v>53</v>
      </c>
      <c r="K543" t="s">
        <v>44</v>
      </c>
      <c r="L543" t="s">
        <v>54</v>
      </c>
      <c r="M543" t="s">
        <v>31</v>
      </c>
      <c r="N543" t="s">
        <v>32</v>
      </c>
      <c r="O543">
        <v>2</v>
      </c>
      <c r="P543" t="s">
        <v>22</v>
      </c>
      <c r="Q543" t="s">
        <v>61</v>
      </c>
      <c r="R543" t="s">
        <v>33</v>
      </c>
      <c r="S543" t="s">
        <v>34</v>
      </c>
      <c r="T543" t="s">
        <v>35</v>
      </c>
    </row>
    <row r="544" spans="1:20">
      <c r="A544" t="s">
        <v>55</v>
      </c>
      <c r="B544" t="s">
        <v>22</v>
      </c>
      <c r="C544" t="s">
        <v>158</v>
      </c>
      <c r="D544" t="s">
        <v>159</v>
      </c>
      <c r="E544" t="s">
        <v>25</v>
      </c>
      <c r="F544" s="1">
        <v>30864</v>
      </c>
      <c r="G544" t="s">
        <v>26</v>
      </c>
      <c r="H544">
        <v>201412</v>
      </c>
      <c r="I544" t="s">
        <v>27</v>
      </c>
      <c r="J544" t="s">
        <v>53</v>
      </c>
      <c r="K544" t="s">
        <v>29</v>
      </c>
      <c r="L544" t="s">
        <v>54</v>
      </c>
      <c r="M544" t="s">
        <v>31</v>
      </c>
      <c r="N544" t="s">
        <v>48</v>
      </c>
      <c r="O544">
        <v>62856.93</v>
      </c>
      <c r="P544" t="s">
        <v>22</v>
      </c>
      <c r="Q544" t="s">
        <v>55</v>
      </c>
      <c r="R544" t="s">
        <v>33</v>
      </c>
      <c r="S544" t="s">
        <v>34</v>
      </c>
      <c r="T544" t="s">
        <v>35</v>
      </c>
    </row>
    <row r="545" spans="1:20">
      <c r="A545" t="s">
        <v>55</v>
      </c>
      <c r="B545" t="s">
        <v>22</v>
      </c>
      <c r="C545" t="s">
        <v>158</v>
      </c>
      <c r="D545" t="s">
        <v>159</v>
      </c>
      <c r="E545" t="s">
        <v>25</v>
      </c>
      <c r="F545" s="1">
        <v>30864</v>
      </c>
      <c r="G545" t="s">
        <v>26</v>
      </c>
      <c r="H545">
        <v>201412</v>
      </c>
      <c r="I545" t="s">
        <v>27</v>
      </c>
      <c r="J545" t="s">
        <v>53</v>
      </c>
      <c r="K545" t="s">
        <v>29</v>
      </c>
      <c r="L545" t="s">
        <v>54</v>
      </c>
      <c r="M545" t="s">
        <v>31</v>
      </c>
      <c r="N545" t="s">
        <v>49</v>
      </c>
      <c r="O545">
        <v>-34765.61</v>
      </c>
      <c r="P545" t="s">
        <v>22</v>
      </c>
      <c r="Q545" t="s">
        <v>55</v>
      </c>
      <c r="R545" t="s">
        <v>33</v>
      </c>
      <c r="S545" t="s">
        <v>34</v>
      </c>
      <c r="T545" t="s">
        <v>35</v>
      </c>
    </row>
    <row r="546" spans="1:20">
      <c r="A546" t="s">
        <v>55</v>
      </c>
      <c r="B546" t="s">
        <v>22</v>
      </c>
      <c r="C546" t="s">
        <v>158</v>
      </c>
      <c r="D546" t="s">
        <v>159</v>
      </c>
      <c r="E546" t="s">
        <v>25</v>
      </c>
      <c r="F546" s="1">
        <v>30864</v>
      </c>
      <c r="G546" t="s">
        <v>26</v>
      </c>
      <c r="H546">
        <v>201412</v>
      </c>
      <c r="I546" t="s">
        <v>27</v>
      </c>
      <c r="J546" t="s">
        <v>53</v>
      </c>
      <c r="K546" t="s">
        <v>36</v>
      </c>
      <c r="L546" t="s">
        <v>54</v>
      </c>
      <c r="M546" t="s">
        <v>31</v>
      </c>
      <c r="N546" t="s">
        <v>48</v>
      </c>
      <c r="O546">
        <v>23032.63</v>
      </c>
      <c r="P546" t="s">
        <v>22</v>
      </c>
      <c r="Q546" t="s">
        <v>55</v>
      </c>
      <c r="R546" t="s">
        <v>33</v>
      </c>
      <c r="S546" t="s">
        <v>34</v>
      </c>
      <c r="T546" t="s">
        <v>35</v>
      </c>
    </row>
    <row r="547" spans="1:20">
      <c r="A547" t="s">
        <v>55</v>
      </c>
      <c r="B547" t="s">
        <v>22</v>
      </c>
      <c r="C547" t="s">
        <v>158</v>
      </c>
      <c r="D547" t="s">
        <v>159</v>
      </c>
      <c r="E547" t="s">
        <v>25</v>
      </c>
      <c r="F547" s="1">
        <v>30864</v>
      </c>
      <c r="G547" t="s">
        <v>26</v>
      </c>
      <c r="H547">
        <v>201412</v>
      </c>
      <c r="I547" t="s">
        <v>27</v>
      </c>
      <c r="J547" t="s">
        <v>53</v>
      </c>
      <c r="K547" t="s">
        <v>36</v>
      </c>
      <c r="L547" t="s">
        <v>54</v>
      </c>
      <c r="M547" t="s">
        <v>31</v>
      </c>
      <c r="N547" t="s">
        <v>49</v>
      </c>
      <c r="O547">
        <v>-65352.08</v>
      </c>
      <c r="P547" t="s">
        <v>22</v>
      </c>
      <c r="Q547" t="s">
        <v>55</v>
      </c>
      <c r="R547" t="s">
        <v>33</v>
      </c>
      <c r="S547" t="s">
        <v>34</v>
      </c>
      <c r="T547" t="s">
        <v>35</v>
      </c>
    </row>
    <row r="548" spans="1:20">
      <c r="A548" t="s">
        <v>55</v>
      </c>
      <c r="B548" t="s">
        <v>22</v>
      </c>
      <c r="C548" t="s">
        <v>158</v>
      </c>
      <c r="D548" t="s">
        <v>159</v>
      </c>
      <c r="E548" t="s">
        <v>25</v>
      </c>
      <c r="F548" s="1">
        <v>30864</v>
      </c>
      <c r="G548" t="s">
        <v>26</v>
      </c>
      <c r="H548">
        <v>201412</v>
      </c>
      <c r="I548" t="s">
        <v>27</v>
      </c>
      <c r="J548" t="s">
        <v>53</v>
      </c>
      <c r="K548" t="s">
        <v>36</v>
      </c>
      <c r="L548" t="s">
        <v>54</v>
      </c>
      <c r="M548" t="s">
        <v>31</v>
      </c>
      <c r="N548" t="s">
        <v>32</v>
      </c>
      <c r="O548">
        <v>2191.41</v>
      </c>
      <c r="P548" t="s">
        <v>22</v>
      </c>
      <c r="Q548" t="s">
        <v>55</v>
      </c>
      <c r="R548" t="s">
        <v>33</v>
      </c>
      <c r="S548" t="s">
        <v>34</v>
      </c>
      <c r="T548" t="s">
        <v>35</v>
      </c>
    </row>
    <row r="549" spans="1:20">
      <c r="A549" t="s">
        <v>55</v>
      </c>
      <c r="B549" t="s">
        <v>22</v>
      </c>
      <c r="C549" t="s">
        <v>158</v>
      </c>
      <c r="D549" t="s">
        <v>159</v>
      </c>
      <c r="E549" t="s">
        <v>25</v>
      </c>
      <c r="F549" s="1">
        <v>30864</v>
      </c>
      <c r="G549" t="s">
        <v>26</v>
      </c>
      <c r="H549">
        <v>201412</v>
      </c>
      <c r="I549" t="s">
        <v>27</v>
      </c>
      <c r="J549" t="s">
        <v>53</v>
      </c>
      <c r="K549" t="s">
        <v>37</v>
      </c>
      <c r="L549" t="s">
        <v>54</v>
      </c>
      <c r="M549" t="s">
        <v>31</v>
      </c>
      <c r="N549" t="s">
        <v>48</v>
      </c>
      <c r="O549">
        <v>20757.29</v>
      </c>
      <c r="P549" t="s">
        <v>22</v>
      </c>
      <c r="Q549" t="s">
        <v>55</v>
      </c>
      <c r="R549" t="s">
        <v>33</v>
      </c>
      <c r="S549" t="s">
        <v>34</v>
      </c>
      <c r="T549" t="s">
        <v>35</v>
      </c>
    </row>
    <row r="550" spans="1:20">
      <c r="A550" t="s">
        <v>55</v>
      </c>
      <c r="B550" t="s">
        <v>22</v>
      </c>
      <c r="C550" t="s">
        <v>158</v>
      </c>
      <c r="D550" t="s">
        <v>159</v>
      </c>
      <c r="E550" t="s">
        <v>25</v>
      </c>
      <c r="F550" s="1">
        <v>30864</v>
      </c>
      <c r="G550" t="s">
        <v>26</v>
      </c>
      <c r="H550">
        <v>201412</v>
      </c>
      <c r="I550" t="s">
        <v>27</v>
      </c>
      <c r="J550" t="s">
        <v>53</v>
      </c>
      <c r="K550" t="s">
        <v>37</v>
      </c>
      <c r="L550" t="s">
        <v>54</v>
      </c>
      <c r="M550" t="s">
        <v>31</v>
      </c>
      <c r="N550" t="s">
        <v>49</v>
      </c>
      <c r="O550">
        <v>-3905.26</v>
      </c>
      <c r="P550" t="s">
        <v>22</v>
      </c>
      <c r="Q550" t="s">
        <v>55</v>
      </c>
      <c r="R550" t="s">
        <v>33</v>
      </c>
      <c r="S550" t="s">
        <v>34</v>
      </c>
      <c r="T550" t="s">
        <v>35</v>
      </c>
    </row>
    <row r="551" spans="1:20">
      <c r="A551" t="s">
        <v>55</v>
      </c>
      <c r="B551" t="s">
        <v>22</v>
      </c>
      <c r="C551" t="s">
        <v>158</v>
      </c>
      <c r="D551" t="s">
        <v>159</v>
      </c>
      <c r="E551" t="s">
        <v>25</v>
      </c>
      <c r="F551" s="1">
        <v>30864</v>
      </c>
      <c r="G551" t="s">
        <v>26</v>
      </c>
      <c r="H551">
        <v>201412</v>
      </c>
      <c r="I551" t="s">
        <v>27</v>
      </c>
      <c r="J551" t="s">
        <v>53</v>
      </c>
      <c r="K551" t="s">
        <v>38</v>
      </c>
      <c r="L551" t="s">
        <v>54</v>
      </c>
      <c r="M551" t="s">
        <v>31</v>
      </c>
      <c r="N551" t="s">
        <v>48</v>
      </c>
      <c r="O551">
        <v>45691.89</v>
      </c>
      <c r="P551" t="s">
        <v>22</v>
      </c>
      <c r="Q551" t="s">
        <v>55</v>
      </c>
      <c r="R551" t="s">
        <v>33</v>
      </c>
      <c r="S551" t="s">
        <v>34</v>
      </c>
      <c r="T551" t="s">
        <v>35</v>
      </c>
    </row>
    <row r="552" spans="1:20">
      <c r="A552" t="s">
        <v>55</v>
      </c>
      <c r="B552" t="s">
        <v>22</v>
      </c>
      <c r="C552" t="s">
        <v>158</v>
      </c>
      <c r="D552" t="s">
        <v>159</v>
      </c>
      <c r="E552" t="s">
        <v>25</v>
      </c>
      <c r="F552" s="1">
        <v>30864</v>
      </c>
      <c r="G552" t="s">
        <v>26</v>
      </c>
      <c r="H552">
        <v>201412</v>
      </c>
      <c r="I552" t="s">
        <v>27</v>
      </c>
      <c r="J552" t="s">
        <v>53</v>
      </c>
      <c r="K552" t="s">
        <v>38</v>
      </c>
      <c r="L552" t="s">
        <v>54</v>
      </c>
      <c r="M552" t="s">
        <v>31</v>
      </c>
      <c r="N552" t="s">
        <v>49</v>
      </c>
      <c r="O552">
        <v>-34055.51</v>
      </c>
      <c r="P552" t="s">
        <v>22</v>
      </c>
      <c r="Q552" t="s">
        <v>55</v>
      </c>
      <c r="R552" t="s">
        <v>33</v>
      </c>
      <c r="S552" t="s">
        <v>34</v>
      </c>
      <c r="T552" t="s">
        <v>35</v>
      </c>
    </row>
    <row r="553" spans="1:20">
      <c r="A553" t="s">
        <v>55</v>
      </c>
      <c r="B553" t="s">
        <v>22</v>
      </c>
      <c r="C553" t="s">
        <v>158</v>
      </c>
      <c r="D553" t="s">
        <v>159</v>
      </c>
      <c r="E553" t="s">
        <v>25</v>
      </c>
      <c r="F553" s="1">
        <v>30864</v>
      </c>
      <c r="G553" t="s">
        <v>26</v>
      </c>
      <c r="H553">
        <v>201412</v>
      </c>
      <c r="I553" t="s">
        <v>27</v>
      </c>
      <c r="J553" t="s">
        <v>53</v>
      </c>
      <c r="K553" t="s">
        <v>39</v>
      </c>
      <c r="L553" t="s">
        <v>54</v>
      </c>
      <c r="M553" t="s">
        <v>31</v>
      </c>
      <c r="N553" t="s">
        <v>48</v>
      </c>
      <c r="O553">
        <v>3391.29</v>
      </c>
      <c r="P553" t="s">
        <v>22</v>
      </c>
      <c r="Q553" t="s">
        <v>55</v>
      </c>
      <c r="R553" t="s">
        <v>33</v>
      </c>
      <c r="S553" t="s">
        <v>34</v>
      </c>
      <c r="T553" t="s">
        <v>35</v>
      </c>
    </row>
    <row r="554" spans="1:20">
      <c r="A554" t="s">
        <v>55</v>
      </c>
      <c r="B554" t="s">
        <v>22</v>
      </c>
      <c r="C554" t="s">
        <v>158</v>
      </c>
      <c r="D554" t="s">
        <v>159</v>
      </c>
      <c r="E554" t="s">
        <v>25</v>
      </c>
      <c r="F554" s="1">
        <v>30864</v>
      </c>
      <c r="G554" t="s">
        <v>26</v>
      </c>
      <c r="H554">
        <v>201412</v>
      </c>
      <c r="I554" t="s">
        <v>27</v>
      </c>
      <c r="J554" t="s">
        <v>53</v>
      </c>
      <c r="K554" t="s">
        <v>40</v>
      </c>
      <c r="L554" t="s">
        <v>54</v>
      </c>
      <c r="M554" t="s">
        <v>31</v>
      </c>
      <c r="N554" t="s">
        <v>48</v>
      </c>
      <c r="O554">
        <v>1786.13</v>
      </c>
      <c r="P554" t="s">
        <v>22</v>
      </c>
      <c r="Q554" t="s">
        <v>55</v>
      </c>
      <c r="R554" t="s">
        <v>33</v>
      </c>
      <c r="S554" t="s">
        <v>34</v>
      </c>
      <c r="T554" t="s">
        <v>35</v>
      </c>
    </row>
    <row r="555" spans="1:20">
      <c r="A555" t="s">
        <v>55</v>
      </c>
      <c r="B555" t="s">
        <v>22</v>
      </c>
      <c r="C555" t="s">
        <v>158</v>
      </c>
      <c r="D555" t="s">
        <v>159</v>
      </c>
      <c r="E555" t="s">
        <v>25</v>
      </c>
      <c r="F555" s="1">
        <v>30864</v>
      </c>
      <c r="G555" t="s">
        <v>26</v>
      </c>
      <c r="H555">
        <v>201412</v>
      </c>
      <c r="I555" t="s">
        <v>27</v>
      </c>
      <c r="J555" t="s">
        <v>53</v>
      </c>
      <c r="K555" t="s">
        <v>40</v>
      </c>
      <c r="L555" t="s">
        <v>54</v>
      </c>
      <c r="M555" t="s">
        <v>31</v>
      </c>
      <c r="N555" t="s">
        <v>49</v>
      </c>
      <c r="O555">
        <v>-20072.420000000002</v>
      </c>
      <c r="P555" t="s">
        <v>22</v>
      </c>
      <c r="Q555" t="s">
        <v>55</v>
      </c>
      <c r="R555" t="s">
        <v>33</v>
      </c>
      <c r="S555" t="s">
        <v>34</v>
      </c>
      <c r="T555" t="s">
        <v>35</v>
      </c>
    </row>
    <row r="556" spans="1:20">
      <c r="A556" t="s">
        <v>55</v>
      </c>
      <c r="B556" t="s">
        <v>22</v>
      </c>
      <c r="C556" t="s">
        <v>158</v>
      </c>
      <c r="D556" t="s">
        <v>159</v>
      </c>
      <c r="E556" t="s">
        <v>25</v>
      </c>
      <c r="F556" s="1">
        <v>30864</v>
      </c>
      <c r="G556" t="s">
        <v>26</v>
      </c>
      <c r="H556">
        <v>201412</v>
      </c>
      <c r="I556" t="s">
        <v>27</v>
      </c>
      <c r="J556" t="s">
        <v>53</v>
      </c>
      <c r="K556" t="s">
        <v>41</v>
      </c>
      <c r="L556" t="s">
        <v>54</v>
      </c>
      <c r="M556" t="s">
        <v>31</v>
      </c>
      <c r="N556" t="s">
        <v>48</v>
      </c>
      <c r="O556">
        <v>18476.46</v>
      </c>
      <c r="P556" t="s">
        <v>22</v>
      </c>
      <c r="Q556" t="s">
        <v>55</v>
      </c>
      <c r="R556" t="s">
        <v>33</v>
      </c>
      <c r="S556" t="s">
        <v>34</v>
      </c>
      <c r="T556" t="s">
        <v>35</v>
      </c>
    </row>
    <row r="557" spans="1:20">
      <c r="A557" t="s">
        <v>55</v>
      </c>
      <c r="B557" t="s">
        <v>22</v>
      </c>
      <c r="C557" t="s">
        <v>158</v>
      </c>
      <c r="D557" t="s">
        <v>159</v>
      </c>
      <c r="E557" t="s">
        <v>25</v>
      </c>
      <c r="F557" s="1">
        <v>30864</v>
      </c>
      <c r="G557" t="s">
        <v>26</v>
      </c>
      <c r="H557">
        <v>201412</v>
      </c>
      <c r="I557" t="s">
        <v>27</v>
      </c>
      <c r="J557" t="s">
        <v>53</v>
      </c>
      <c r="K557" t="s">
        <v>41</v>
      </c>
      <c r="L557" t="s">
        <v>54</v>
      </c>
      <c r="M557" t="s">
        <v>31</v>
      </c>
      <c r="N557" t="s">
        <v>49</v>
      </c>
      <c r="O557">
        <v>-17841.740000000002</v>
      </c>
      <c r="P557" t="s">
        <v>22</v>
      </c>
      <c r="Q557" t="s">
        <v>55</v>
      </c>
      <c r="R557" t="s">
        <v>33</v>
      </c>
      <c r="S557" t="s">
        <v>34</v>
      </c>
      <c r="T557" t="s">
        <v>35</v>
      </c>
    </row>
    <row r="558" spans="1:20">
      <c r="A558" t="s">
        <v>55</v>
      </c>
      <c r="B558" t="s">
        <v>22</v>
      </c>
      <c r="C558" t="s">
        <v>158</v>
      </c>
      <c r="D558" t="s">
        <v>159</v>
      </c>
      <c r="E558" t="s">
        <v>25</v>
      </c>
      <c r="F558" s="1">
        <v>30864</v>
      </c>
      <c r="G558" t="s">
        <v>26</v>
      </c>
      <c r="H558">
        <v>201412</v>
      </c>
      <c r="I558" t="s">
        <v>27</v>
      </c>
      <c r="J558" t="s">
        <v>53</v>
      </c>
      <c r="K558" t="s">
        <v>41</v>
      </c>
      <c r="L558" t="s">
        <v>54</v>
      </c>
      <c r="M558" t="s">
        <v>31</v>
      </c>
      <c r="N558" t="s">
        <v>32</v>
      </c>
      <c r="O558">
        <v>7350.91</v>
      </c>
      <c r="P558" t="s">
        <v>22</v>
      </c>
      <c r="Q558" t="s">
        <v>55</v>
      </c>
      <c r="R558" t="s">
        <v>33</v>
      </c>
      <c r="S558" t="s">
        <v>34</v>
      </c>
      <c r="T558" t="s">
        <v>35</v>
      </c>
    </row>
    <row r="559" spans="1:20">
      <c r="A559" t="s">
        <v>61</v>
      </c>
      <c r="B559" t="s">
        <v>22</v>
      </c>
      <c r="C559" t="s">
        <v>160</v>
      </c>
      <c r="D559" t="s">
        <v>161</v>
      </c>
      <c r="E559" t="s">
        <v>25</v>
      </c>
      <c r="F559" s="1">
        <v>38261</v>
      </c>
      <c r="G559" t="s">
        <v>26</v>
      </c>
      <c r="H559">
        <v>201412</v>
      </c>
      <c r="I559" t="s">
        <v>27</v>
      </c>
      <c r="J559" t="s">
        <v>28</v>
      </c>
      <c r="K559" t="s">
        <v>29</v>
      </c>
      <c r="L559" t="s">
        <v>30</v>
      </c>
      <c r="M559" t="s">
        <v>31</v>
      </c>
      <c r="N559" t="s">
        <v>32</v>
      </c>
      <c r="O559">
        <v>-18</v>
      </c>
      <c r="P559" t="s">
        <v>22</v>
      </c>
      <c r="Q559" t="s">
        <v>61</v>
      </c>
      <c r="R559" t="s">
        <v>33</v>
      </c>
      <c r="S559" t="s">
        <v>34</v>
      </c>
      <c r="T559" t="s">
        <v>35</v>
      </c>
    </row>
    <row r="560" spans="1:20">
      <c r="A560" t="s">
        <v>61</v>
      </c>
      <c r="B560" t="s">
        <v>22</v>
      </c>
      <c r="C560" t="s">
        <v>160</v>
      </c>
      <c r="D560" t="s">
        <v>161</v>
      </c>
      <c r="E560" t="s">
        <v>25</v>
      </c>
      <c r="F560" s="1">
        <v>38261</v>
      </c>
      <c r="G560" t="s">
        <v>26</v>
      </c>
      <c r="H560">
        <v>201412</v>
      </c>
      <c r="I560" t="s">
        <v>27</v>
      </c>
      <c r="J560" t="s">
        <v>28</v>
      </c>
      <c r="K560" t="s">
        <v>36</v>
      </c>
      <c r="L560" t="s">
        <v>30</v>
      </c>
      <c r="M560" t="s">
        <v>31</v>
      </c>
      <c r="N560" t="s">
        <v>32</v>
      </c>
      <c r="O560">
        <v>-18</v>
      </c>
      <c r="P560" t="s">
        <v>22</v>
      </c>
      <c r="Q560" t="s">
        <v>61</v>
      </c>
      <c r="R560" t="s">
        <v>33</v>
      </c>
      <c r="S560" t="s">
        <v>34</v>
      </c>
      <c r="T560" t="s">
        <v>35</v>
      </c>
    </row>
    <row r="561" spans="1:20">
      <c r="A561" t="s">
        <v>61</v>
      </c>
      <c r="B561" t="s">
        <v>22</v>
      </c>
      <c r="C561" t="s">
        <v>160</v>
      </c>
      <c r="D561" t="s">
        <v>161</v>
      </c>
      <c r="E561" t="s">
        <v>25</v>
      </c>
      <c r="F561" s="1">
        <v>38261</v>
      </c>
      <c r="G561" t="s">
        <v>26</v>
      </c>
      <c r="H561">
        <v>201412</v>
      </c>
      <c r="I561" t="s">
        <v>27</v>
      </c>
      <c r="J561" t="s">
        <v>28</v>
      </c>
      <c r="K561" t="s">
        <v>37</v>
      </c>
      <c r="L561" t="s">
        <v>30</v>
      </c>
      <c r="M561" t="s">
        <v>31</v>
      </c>
      <c r="N561" t="s">
        <v>32</v>
      </c>
      <c r="O561">
        <v>-18</v>
      </c>
      <c r="P561" t="s">
        <v>22</v>
      </c>
      <c r="Q561" t="s">
        <v>61</v>
      </c>
      <c r="R561" t="s">
        <v>33</v>
      </c>
      <c r="S561" t="s">
        <v>34</v>
      </c>
      <c r="T561" t="s">
        <v>35</v>
      </c>
    </row>
    <row r="562" spans="1:20">
      <c r="A562" t="s">
        <v>61</v>
      </c>
      <c r="B562" t="s">
        <v>22</v>
      </c>
      <c r="C562" t="s">
        <v>160</v>
      </c>
      <c r="D562" t="s">
        <v>161</v>
      </c>
      <c r="E562" t="s">
        <v>25</v>
      </c>
      <c r="F562" s="1">
        <v>38261</v>
      </c>
      <c r="G562" t="s">
        <v>26</v>
      </c>
      <c r="H562">
        <v>201412</v>
      </c>
      <c r="I562" t="s">
        <v>27</v>
      </c>
      <c r="J562" t="s">
        <v>28</v>
      </c>
      <c r="K562" t="s">
        <v>38</v>
      </c>
      <c r="L562" t="s">
        <v>30</v>
      </c>
      <c r="M562" t="s">
        <v>31</v>
      </c>
      <c r="N562" t="s">
        <v>32</v>
      </c>
      <c r="O562">
        <v>-18</v>
      </c>
      <c r="P562" t="s">
        <v>22</v>
      </c>
      <c r="Q562" t="s">
        <v>61</v>
      </c>
      <c r="R562" t="s">
        <v>33</v>
      </c>
      <c r="S562" t="s">
        <v>34</v>
      </c>
      <c r="T562" t="s">
        <v>35</v>
      </c>
    </row>
    <row r="563" spans="1:20">
      <c r="A563" t="s">
        <v>61</v>
      </c>
      <c r="B563" t="s">
        <v>22</v>
      </c>
      <c r="C563" t="s">
        <v>160</v>
      </c>
      <c r="D563" t="s">
        <v>161</v>
      </c>
      <c r="E563" t="s">
        <v>25</v>
      </c>
      <c r="F563" s="1">
        <v>38261</v>
      </c>
      <c r="G563" t="s">
        <v>26</v>
      </c>
      <c r="H563">
        <v>201412</v>
      </c>
      <c r="I563" t="s">
        <v>27</v>
      </c>
      <c r="J563" t="s">
        <v>28</v>
      </c>
      <c r="K563" t="s">
        <v>41</v>
      </c>
      <c r="L563" t="s">
        <v>30</v>
      </c>
      <c r="M563" t="s">
        <v>31</v>
      </c>
      <c r="N563" t="s">
        <v>32</v>
      </c>
      <c r="O563">
        <v>-18</v>
      </c>
      <c r="P563" t="s">
        <v>22</v>
      </c>
      <c r="Q563" t="s">
        <v>61</v>
      </c>
      <c r="R563" t="s">
        <v>33</v>
      </c>
      <c r="S563" t="s">
        <v>34</v>
      </c>
      <c r="T563" t="s">
        <v>35</v>
      </c>
    </row>
    <row r="564" spans="1:20">
      <c r="A564" t="s">
        <v>61</v>
      </c>
      <c r="B564" t="s">
        <v>22</v>
      </c>
      <c r="C564" t="s">
        <v>162</v>
      </c>
      <c r="D564" t="s">
        <v>163</v>
      </c>
      <c r="E564" t="s">
        <v>25</v>
      </c>
      <c r="F564" s="1">
        <v>38261</v>
      </c>
      <c r="G564" t="s">
        <v>26</v>
      </c>
      <c r="H564">
        <v>201412</v>
      </c>
      <c r="I564" t="s">
        <v>27</v>
      </c>
      <c r="J564" t="s">
        <v>53</v>
      </c>
      <c r="K564" t="s">
        <v>36</v>
      </c>
      <c r="L564" t="s">
        <v>54</v>
      </c>
      <c r="M564" t="s">
        <v>31</v>
      </c>
      <c r="N564" t="s">
        <v>49</v>
      </c>
      <c r="O564">
        <v>-116.9</v>
      </c>
      <c r="P564" t="s">
        <v>22</v>
      </c>
      <c r="Q564" t="s">
        <v>61</v>
      </c>
      <c r="R564" t="s">
        <v>33</v>
      </c>
      <c r="S564" t="s">
        <v>34</v>
      </c>
      <c r="T564" t="s">
        <v>35</v>
      </c>
    </row>
    <row r="565" spans="1:20">
      <c r="A565" t="s">
        <v>61</v>
      </c>
      <c r="B565" t="s">
        <v>22</v>
      </c>
      <c r="C565" t="s">
        <v>162</v>
      </c>
      <c r="D565" t="s">
        <v>163</v>
      </c>
      <c r="E565" t="s">
        <v>25</v>
      </c>
      <c r="F565" s="1">
        <v>38261</v>
      </c>
      <c r="G565" t="s">
        <v>26</v>
      </c>
      <c r="H565">
        <v>201412</v>
      </c>
      <c r="I565" t="s">
        <v>27</v>
      </c>
      <c r="J565" t="s">
        <v>53</v>
      </c>
      <c r="K565" t="s">
        <v>38</v>
      </c>
      <c r="L565" t="s">
        <v>54</v>
      </c>
      <c r="M565" t="s">
        <v>31</v>
      </c>
      <c r="N565" t="s">
        <v>49</v>
      </c>
      <c r="O565">
        <v>-116.9</v>
      </c>
      <c r="P565" t="s">
        <v>22</v>
      </c>
      <c r="Q565" t="s">
        <v>61</v>
      </c>
      <c r="R565" t="s">
        <v>33</v>
      </c>
      <c r="S565" t="s">
        <v>34</v>
      </c>
      <c r="T565" t="s">
        <v>35</v>
      </c>
    </row>
    <row r="566" spans="1:20">
      <c r="A566" t="s">
        <v>61</v>
      </c>
      <c r="B566" t="s">
        <v>22</v>
      </c>
      <c r="C566" t="s">
        <v>162</v>
      </c>
      <c r="D566" t="s">
        <v>163</v>
      </c>
      <c r="E566" t="s">
        <v>25</v>
      </c>
      <c r="F566" s="1">
        <v>38261</v>
      </c>
      <c r="G566" t="s">
        <v>26</v>
      </c>
      <c r="H566">
        <v>201412</v>
      </c>
      <c r="I566" t="s">
        <v>27</v>
      </c>
      <c r="J566" t="s">
        <v>53</v>
      </c>
      <c r="K566" t="s">
        <v>41</v>
      </c>
      <c r="L566" t="s">
        <v>54</v>
      </c>
      <c r="M566" t="s">
        <v>31</v>
      </c>
      <c r="N566" t="s">
        <v>48</v>
      </c>
      <c r="O566">
        <v>350.7</v>
      </c>
      <c r="P566" t="s">
        <v>22</v>
      </c>
      <c r="Q566" t="s">
        <v>61</v>
      </c>
      <c r="R566" t="s">
        <v>33</v>
      </c>
      <c r="S566" t="s">
        <v>34</v>
      </c>
      <c r="T566" t="s">
        <v>35</v>
      </c>
    </row>
    <row r="567" spans="1:20">
      <c r="A567" t="s">
        <v>61</v>
      </c>
      <c r="B567" t="s">
        <v>22</v>
      </c>
      <c r="C567" t="s">
        <v>162</v>
      </c>
      <c r="D567" t="s">
        <v>163</v>
      </c>
      <c r="E567" t="s">
        <v>25</v>
      </c>
      <c r="F567" s="1">
        <v>38261</v>
      </c>
      <c r="G567" t="s">
        <v>26</v>
      </c>
      <c r="H567">
        <v>201412</v>
      </c>
      <c r="I567" t="s">
        <v>27</v>
      </c>
      <c r="J567" t="s">
        <v>53</v>
      </c>
      <c r="K567" t="s">
        <v>41</v>
      </c>
      <c r="L567" t="s">
        <v>54</v>
      </c>
      <c r="M567" t="s">
        <v>31</v>
      </c>
      <c r="N567" t="s">
        <v>49</v>
      </c>
      <c r="O567">
        <v>-116.9</v>
      </c>
      <c r="P567" t="s">
        <v>22</v>
      </c>
      <c r="Q567" t="s">
        <v>61</v>
      </c>
      <c r="R567" t="s">
        <v>33</v>
      </c>
      <c r="S567" t="s">
        <v>34</v>
      </c>
      <c r="T567" t="s">
        <v>35</v>
      </c>
    </row>
    <row r="568" spans="1:20">
      <c r="A568" t="s">
        <v>61</v>
      </c>
      <c r="B568" t="s">
        <v>22</v>
      </c>
      <c r="C568" t="s">
        <v>164</v>
      </c>
      <c r="D568" t="s">
        <v>165</v>
      </c>
      <c r="E568" t="s">
        <v>25</v>
      </c>
      <c r="F568" s="1">
        <v>38261</v>
      </c>
      <c r="G568" t="s">
        <v>26</v>
      </c>
      <c r="H568">
        <v>201412</v>
      </c>
      <c r="I568" t="s">
        <v>27</v>
      </c>
      <c r="J568" t="s">
        <v>28</v>
      </c>
      <c r="K568" t="s">
        <v>36</v>
      </c>
      <c r="L568" t="s">
        <v>30</v>
      </c>
      <c r="M568" t="s">
        <v>31</v>
      </c>
      <c r="N568" t="s">
        <v>32</v>
      </c>
      <c r="O568">
        <v>1179.45</v>
      </c>
      <c r="P568" t="s">
        <v>22</v>
      </c>
      <c r="Q568" t="s">
        <v>61</v>
      </c>
      <c r="R568" t="s">
        <v>33</v>
      </c>
      <c r="S568" t="s">
        <v>34</v>
      </c>
      <c r="T568" t="s">
        <v>35</v>
      </c>
    </row>
    <row r="569" spans="1:20">
      <c r="A569" t="s">
        <v>61</v>
      </c>
      <c r="B569" t="s">
        <v>22</v>
      </c>
      <c r="C569" t="s">
        <v>164</v>
      </c>
      <c r="D569" t="s">
        <v>165</v>
      </c>
      <c r="E569" t="s">
        <v>25</v>
      </c>
      <c r="F569" s="1">
        <v>38261</v>
      </c>
      <c r="G569" t="s">
        <v>26</v>
      </c>
      <c r="H569">
        <v>201412</v>
      </c>
      <c r="I569" t="s">
        <v>27</v>
      </c>
      <c r="J569" t="s">
        <v>28</v>
      </c>
      <c r="K569" t="s">
        <v>37</v>
      </c>
      <c r="L569" t="s">
        <v>30</v>
      </c>
      <c r="M569" t="s">
        <v>31</v>
      </c>
      <c r="N569" t="s">
        <v>32</v>
      </c>
      <c r="O569">
        <v>837.94</v>
      </c>
      <c r="P569" t="s">
        <v>22</v>
      </c>
      <c r="Q569" t="s">
        <v>61</v>
      </c>
      <c r="R569" t="s">
        <v>33</v>
      </c>
      <c r="S569" t="s">
        <v>34</v>
      </c>
      <c r="T569" t="s">
        <v>35</v>
      </c>
    </row>
    <row r="570" spans="1:20">
      <c r="A570" t="s">
        <v>61</v>
      </c>
      <c r="B570" t="s">
        <v>22</v>
      </c>
      <c r="C570" t="s">
        <v>164</v>
      </c>
      <c r="D570" t="s">
        <v>165</v>
      </c>
      <c r="E570" t="s">
        <v>25</v>
      </c>
      <c r="F570" s="1">
        <v>38261</v>
      </c>
      <c r="G570" t="s">
        <v>26</v>
      </c>
      <c r="H570">
        <v>201412</v>
      </c>
      <c r="I570" t="s">
        <v>27</v>
      </c>
      <c r="J570" t="s">
        <v>28</v>
      </c>
      <c r="K570" t="s">
        <v>38</v>
      </c>
      <c r="L570" t="s">
        <v>30</v>
      </c>
      <c r="M570" t="s">
        <v>31</v>
      </c>
      <c r="N570" t="s">
        <v>32</v>
      </c>
      <c r="O570">
        <v>810.7</v>
      </c>
      <c r="P570" t="s">
        <v>22</v>
      </c>
      <c r="Q570" t="s">
        <v>61</v>
      </c>
      <c r="R570" t="s">
        <v>33</v>
      </c>
      <c r="S570" t="s">
        <v>34</v>
      </c>
      <c r="T570" t="s">
        <v>35</v>
      </c>
    </row>
    <row r="571" spans="1:20">
      <c r="A571" t="s">
        <v>45</v>
      </c>
      <c r="B571" t="s">
        <v>22</v>
      </c>
      <c r="C571" t="s">
        <v>166</v>
      </c>
      <c r="D571" t="s">
        <v>167</v>
      </c>
      <c r="E571" t="s">
        <v>25</v>
      </c>
      <c r="F571" s="1">
        <v>33603</v>
      </c>
      <c r="G571" t="s">
        <v>26</v>
      </c>
      <c r="H571">
        <v>201412</v>
      </c>
      <c r="I571" t="s">
        <v>27</v>
      </c>
      <c r="J571" t="s">
        <v>28</v>
      </c>
      <c r="K571" t="s">
        <v>29</v>
      </c>
      <c r="L571" t="s">
        <v>30</v>
      </c>
      <c r="M571" t="s">
        <v>31</v>
      </c>
      <c r="N571" t="s">
        <v>32</v>
      </c>
      <c r="O571">
        <v>3869.58</v>
      </c>
      <c r="P571" t="s">
        <v>22</v>
      </c>
      <c r="Q571" t="s">
        <v>45</v>
      </c>
      <c r="R571" t="s">
        <v>33</v>
      </c>
      <c r="S571" t="s">
        <v>34</v>
      </c>
      <c r="T571" t="s">
        <v>35</v>
      </c>
    </row>
    <row r="572" spans="1:20">
      <c r="A572" t="s">
        <v>45</v>
      </c>
      <c r="B572" t="s">
        <v>22</v>
      </c>
      <c r="C572" t="s">
        <v>166</v>
      </c>
      <c r="D572" t="s">
        <v>167</v>
      </c>
      <c r="E572" t="s">
        <v>25</v>
      </c>
      <c r="F572" s="1">
        <v>33603</v>
      </c>
      <c r="G572" t="s">
        <v>26</v>
      </c>
      <c r="H572">
        <v>201412</v>
      </c>
      <c r="I572" t="s">
        <v>27</v>
      </c>
      <c r="J572" t="s">
        <v>28</v>
      </c>
      <c r="K572" t="s">
        <v>36</v>
      </c>
      <c r="L572" t="s">
        <v>30</v>
      </c>
      <c r="M572" t="s">
        <v>31</v>
      </c>
      <c r="N572" t="s">
        <v>32</v>
      </c>
      <c r="O572">
        <v>0</v>
      </c>
      <c r="P572" t="s">
        <v>22</v>
      </c>
      <c r="Q572" t="s">
        <v>45</v>
      </c>
      <c r="R572" t="s">
        <v>33</v>
      </c>
      <c r="S572" t="s">
        <v>34</v>
      </c>
      <c r="T572" t="s">
        <v>35</v>
      </c>
    </row>
    <row r="573" spans="1:20">
      <c r="A573" t="s">
        <v>45</v>
      </c>
      <c r="B573" t="s">
        <v>22</v>
      </c>
      <c r="C573" t="s">
        <v>166</v>
      </c>
      <c r="D573" t="s">
        <v>167</v>
      </c>
      <c r="E573" t="s">
        <v>25</v>
      </c>
      <c r="F573" s="1">
        <v>33603</v>
      </c>
      <c r="G573" t="s">
        <v>26</v>
      </c>
      <c r="H573">
        <v>201412</v>
      </c>
      <c r="I573" t="s">
        <v>27</v>
      </c>
      <c r="J573" t="s">
        <v>28</v>
      </c>
      <c r="K573" t="s">
        <v>43</v>
      </c>
      <c r="L573" t="s">
        <v>30</v>
      </c>
      <c r="M573" t="s">
        <v>31</v>
      </c>
      <c r="N573" t="s">
        <v>32</v>
      </c>
      <c r="O573">
        <v>0</v>
      </c>
      <c r="P573" t="s">
        <v>22</v>
      </c>
      <c r="Q573" t="s">
        <v>45</v>
      </c>
      <c r="R573" t="s">
        <v>33</v>
      </c>
      <c r="S573" t="s">
        <v>34</v>
      </c>
      <c r="T573" t="s">
        <v>35</v>
      </c>
    </row>
    <row r="574" spans="1:20">
      <c r="A574" t="s">
        <v>45</v>
      </c>
      <c r="B574" t="s">
        <v>22</v>
      </c>
      <c r="C574" t="s">
        <v>166</v>
      </c>
      <c r="D574" t="s">
        <v>167</v>
      </c>
      <c r="E574" t="s">
        <v>25</v>
      </c>
      <c r="F574" s="1">
        <v>33603</v>
      </c>
      <c r="G574" t="s">
        <v>26</v>
      </c>
      <c r="H574">
        <v>201412</v>
      </c>
      <c r="I574" t="s">
        <v>27</v>
      </c>
      <c r="J574" t="s">
        <v>28</v>
      </c>
      <c r="K574" t="s">
        <v>44</v>
      </c>
      <c r="L574" t="s">
        <v>30</v>
      </c>
      <c r="M574" t="s">
        <v>31</v>
      </c>
      <c r="N574" t="s">
        <v>32</v>
      </c>
      <c r="O574">
        <v>0</v>
      </c>
      <c r="P574" t="s">
        <v>22</v>
      </c>
      <c r="Q574" t="s">
        <v>45</v>
      </c>
      <c r="R574" t="s">
        <v>33</v>
      </c>
      <c r="S574" t="s">
        <v>34</v>
      </c>
      <c r="T574" t="s">
        <v>35</v>
      </c>
    </row>
    <row r="575" spans="1:20">
      <c r="A575" t="s">
        <v>45</v>
      </c>
      <c r="B575" t="s">
        <v>22</v>
      </c>
      <c r="C575" t="s">
        <v>168</v>
      </c>
      <c r="D575" t="s">
        <v>169</v>
      </c>
      <c r="E575" t="s">
        <v>25</v>
      </c>
      <c r="F575" s="1">
        <v>30682</v>
      </c>
      <c r="G575" t="s">
        <v>26</v>
      </c>
      <c r="H575">
        <v>201412</v>
      </c>
      <c r="I575" t="s">
        <v>27</v>
      </c>
      <c r="J575" t="s">
        <v>28</v>
      </c>
      <c r="K575" t="s">
        <v>29</v>
      </c>
      <c r="L575" t="s">
        <v>30</v>
      </c>
      <c r="M575" t="s">
        <v>31</v>
      </c>
      <c r="N575" t="s">
        <v>48</v>
      </c>
      <c r="O575">
        <v>634226.21</v>
      </c>
      <c r="P575" t="s">
        <v>22</v>
      </c>
      <c r="Q575" t="s">
        <v>45</v>
      </c>
      <c r="R575" t="s">
        <v>33</v>
      </c>
      <c r="S575" t="s">
        <v>34</v>
      </c>
      <c r="T575" t="s">
        <v>35</v>
      </c>
    </row>
    <row r="576" spans="1:20">
      <c r="A576" t="s">
        <v>45</v>
      </c>
      <c r="B576" t="s">
        <v>22</v>
      </c>
      <c r="C576" t="s">
        <v>168</v>
      </c>
      <c r="D576" t="s">
        <v>169</v>
      </c>
      <c r="E576" t="s">
        <v>25</v>
      </c>
      <c r="F576" s="1">
        <v>30682</v>
      </c>
      <c r="G576" t="s">
        <v>26</v>
      </c>
      <c r="H576">
        <v>201412</v>
      </c>
      <c r="I576" t="s">
        <v>27</v>
      </c>
      <c r="J576" t="s">
        <v>28</v>
      </c>
      <c r="K576" t="s">
        <v>29</v>
      </c>
      <c r="L576" t="s">
        <v>30</v>
      </c>
      <c r="M576" t="s">
        <v>31</v>
      </c>
      <c r="N576" t="s">
        <v>49</v>
      </c>
      <c r="O576">
        <v>-1138261.48</v>
      </c>
      <c r="P576" t="s">
        <v>22</v>
      </c>
      <c r="Q576" t="s">
        <v>45</v>
      </c>
      <c r="R576" t="s">
        <v>33</v>
      </c>
      <c r="S576" t="s">
        <v>34</v>
      </c>
      <c r="T576" t="s">
        <v>35</v>
      </c>
    </row>
    <row r="577" spans="1:20">
      <c r="A577" t="s">
        <v>45</v>
      </c>
      <c r="B577" t="s">
        <v>22</v>
      </c>
      <c r="C577" t="s">
        <v>168</v>
      </c>
      <c r="D577" t="s">
        <v>169</v>
      </c>
      <c r="E577" t="s">
        <v>25</v>
      </c>
      <c r="F577" s="1">
        <v>30682</v>
      </c>
      <c r="G577" t="s">
        <v>26</v>
      </c>
      <c r="H577">
        <v>201412</v>
      </c>
      <c r="I577" t="s">
        <v>27</v>
      </c>
      <c r="J577" t="s">
        <v>28</v>
      </c>
      <c r="K577" t="s">
        <v>29</v>
      </c>
      <c r="L577" t="s">
        <v>30</v>
      </c>
      <c r="M577" t="s">
        <v>31</v>
      </c>
      <c r="N577" t="s">
        <v>32</v>
      </c>
      <c r="O577">
        <v>23295.31</v>
      </c>
      <c r="P577" t="s">
        <v>22</v>
      </c>
      <c r="Q577" t="s">
        <v>45</v>
      </c>
      <c r="R577" t="s">
        <v>33</v>
      </c>
      <c r="S577" t="s">
        <v>34</v>
      </c>
      <c r="T577" t="s">
        <v>35</v>
      </c>
    </row>
    <row r="578" spans="1:20">
      <c r="A578" t="s">
        <v>45</v>
      </c>
      <c r="B578" t="s">
        <v>22</v>
      </c>
      <c r="C578" t="s">
        <v>168</v>
      </c>
      <c r="D578" t="s">
        <v>169</v>
      </c>
      <c r="E578" t="s">
        <v>25</v>
      </c>
      <c r="F578" s="1">
        <v>30682</v>
      </c>
      <c r="G578" t="s">
        <v>26</v>
      </c>
      <c r="H578">
        <v>201412</v>
      </c>
      <c r="I578" t="s">
        <v>27</v>
      </c>
      <c r="J578" t="s">
        <v>28</v>
      </c>
      <c r="K578" t="s">
        <v>36</v>
      </c>
      <c r="L578" t="s">
        <v>30</v>
      </c>
      <c r="M578" t="s">
        <v>31</v>
      </c>
      <c r="N578" t="s">
        <v>48</v>
      </c>
      <c r="O578">
        <v>184585.2</v>
      </c>
      <c r="P578" t="s">
        <v>22</v>
      </c>
      <c r="Q578" t="s">
        <v>45</v>
      </c>
      <c r="R578" t="s">
        <v>33</v>
      </c>
      <c r="S578" t="s">
        <v>34</v>
      </c>
      <c r="T578" t="s">
        <v>35</v>
      </c>
    </row>
    <row r="579" spans="1:20">
      <c r="A579" t="s">
        <v>45</v>
      </c>
      <c r="B579" t="s">
        <v>22</v>
      </c>
      <c r="C579" t="s">
        <v>168</v>
      </c>
      <c r="D579" t="s">
        <v>169</v>
      </c>
      <c r="E579" t="s">
        <v>25</v>
      </c>
      <c r="F579" s="1">
        <v>30682</v>
      </c>
      <c r="G579" t="s">
        <v>26</v>
      </c>
      <c r="H579">
        <v>201412</v>
      </c>
      <c r="I579" t="s">
        <v>27</v>
      </c>
      <c r="J579" t="s">
        <v>28</v>
      </c>
      <c r="K579" t="s">
        <v>36</v>
      </c>
      <c r="L579" t="s">
        <v>30</v>
      </c>
      <c r="M579" t="s">
        <v>31</v>
      </c>
      <c r="N579" t="s">
        <v>49</v>
      </c>
      <c r="O579">
        <v>-283339.87</v>
      </c>
      <c r="P579" t="s">
        <v>22</v>
      </c>
      <c r="Q579" t="s">
        <v>45</v>
      </c>
      <c r="R579" t="s">
        <v>33</v>
      </c>
      <c r="S579" t="s">
        <v>34</v>
      </c>
      <c r="T579" t="s">
        <v>35</v>
      </c>
    </row>
    <row r="580" spans="1:20">
      <c r="A580" t="s">
        <v>45</v>
      </c>
      <c r="B580" t="s">
        <v>22</v>
      </c>
      <c r="C580" t="s">
        <v>168</v>
      </c>
      <c r="D580" t="s">
        <v>169</v>
      </c>
      <c r="E580" t="s">
        <v>25</v>
      </c>
      <c r="F580" s="1">
        <v>30682</v>
      </c>
      <c r="G580" t="s">
        <v>26</v>
      </c>
      <c r="H580">
        <v>201412</v>
      </c>
      <c r="I580" t="s">
        <v>27</v>
      </c>
      <c r="J580" t="s">
        <v>28</v>
      </c>
      <c r="K580" t="s">
        <v>36</v>
      </c>
      <c r="L580" t="s">
        <v>30</v>
      </c>
      <c r="M580" t="s">
        <v>31</v>
      </c>
      <c r="N580" t="s">
        <v>32</v>
      </c>
      <c r="O580">
        <v>22436.39</v>
      </c>
      <c r="P580" t="s">
        <v>22</v>
      </c>
      <c r="Q580" t="s">
        <v>45</v>
      </c>
      <c r="R580" t="s">
        <v>33</v>
      </c>
      <c r="S580" t="s">
        <v>34</v>
      </c>
      <c r="T580" t="s">
        <v>35</v>
      </c>
    </row>
    <row r="581" spans="1:20">
      <c r="A581" t="s">
        <v>45</v>
      </c>
      <c r="B581" t="s">
        <v>22</v>
      </c>
      <c r="C581" t="s">
        <v>168</v>
      </c>
      <c r="D581" t="s">
        <v>169</v>
      </c>
      <c r="E581" t="s">
        <v>25</v>
      </c>
      <c r="F581" s="1">
        <v>30682</v>
      </c>
      <c r="G581" t="s">
        <v>26</v>
      </c>
      <c r="H581">
        <v>201412</v>
      </c>
      <c r="I581" t="s">
        <v>27</v>
      </c>
      <c r="J581" t="s">
        <v>28</v>
      </c>
      <c r="K581" t="s">
        <v>37</v>
      </c>
      <c r="L581" t="s">
        <v>30</v>
      </c>
      <c r="M581" t="s">
        <v>31</v>
      </c>
      <c r="N581" t="s">
        <v>48</v>
      </c>
      <c r="O581">
        <v>232604.88</v>
      </c>
      <c r="P581" t="s">
        <v>22</v>
      </c>
      <c r="Q581" t="s">
        <v>45</v>
      </c>
      <c r="R581" t="s">
        <v>33</v>
      </c>
      <c r="S581" t="s">
        <v>34</v>
      </c>
      <c r="T581" t="s">
        <v>35</v>
      </c>
    </row>
    <row r="582" spans="1:20">
      <c r="A582" t="s">
        <v>45</v>
      </c>
      <c r="B582" t="s">
        <v>22</v>
      </c>
      <c r="C582" t="s">
        <v>168</v>
      </c>
      <c r="D582" t="s">
        <v>169</v>
      </c>
      <c r="E582" t="s">
        <v>25</v>
      </c>
      <c r="F582" s="1">
        <v>30682</v>
      </c>
      <c r="G582" t="s">
        <v>26</v>
      </c>
      <c r="H582">
        <v>201412</v>
      </c>
      <c r="I582" t="s">
        <v>27</v>
      </c>
      <c r="J582" t="s">
        <v>28</v>
      </c>
      <c r="K582" t="s">
        <v>37</v>
      </c>
      <c r="L582" t="s">
        <v>30</v>
      </c>
      <c r="M582" t="s">
        <v>31</v>
      </c>
      <c r="N582" t="s">
        <v>49</v>
      </c>
      <c r="O582">
        <v>-244481.08000000002</v>
      </c>
      <c r="P582" t="s">
        <v>22</v>
      </c>
      <c r="Q582" t="s">
        <v>45</v>
      </c>
      <c r="R582" t="s">
        <v>33</v>
      </c>
      <c r="S582" t="s">
        <v>34</v>
      </c>
      <c r="T582" t="s">
        <v>35</v>
      </c>
    </row>
    <row r="583" spans="1:20">
      <c r="A583" t="s">
        <v>45</v>
      </c>
      <c r="B583" t="s">
        <v>22</v>
      </c>
      <c r="C583" t="s">
        <v>168</v>
      </c>
      <c r="D583" t="s">
        <v>169</v>
      </c>
      <c r="E583" t="s">
        <v>25</v>
      </c>
      <c r="F583" s="1">
        <v>30682</v>
      </c>
      <c r="G583" t="s">
        <v>26</v>
      </c>
      <c r="H583">
        <v>201412</v>
      </c>
      <c r="I583" t="s">
        <v>27</v>
      </c>
      <c r="J583" t="s">
        <v>28</v>
      </c>
      <c r="K583" t="s">
        <v>37</v>
      </c>
      <c r="L583" t="s">
        <v>30</v>
      </c>
      <c r="M583" t="s">
        <v>31</v>
      </c>
      <c r="N583" t="s">
        <v>32</v>
      </c>
      <c r="O583">
        <v>20354.79</v>
      </c>
      <c r="P583" t="s">
        <v>22</v>
      </c>
      <c r="Q583" t="s">
        <v>45</v>
      </c>
      <c r="R583" t="s">
        <v>33</v>
      </c>
      <c r="S583" t="s">
        <v>34</v>
      </c>
      <c r="T583" t="s">
        <v>35</v>
      </c>
    </row>
    <row r="584" spans="1:20">
      <c r="A584" t="s">
        <v>45</v>
      </c>
      <c r="B584" t="s">
        <v>22</v>
      </c>
      <c r="C584" t="s">
        <v>168</v>
      </c>
      <c r="D584" t="s">
        <v>169</v>
      </c>
      <c r="E584" t="s">
        <v>25</v>
      </c>
      <c r="F584" s="1">
        <v>30682</v>
      </c>
      <c r="G584" t="s">
        <v>26</v>
      </c>
      <c r="H584">
        <v>201412</v>
      </c>
      <c r="I584" t="s">
        <v>27</v>
      </c>
      <c r="J584" t="s">
        <v>28</v>
      </c>
      <c r="K584" t="s">
        <v>38</v>
      </c>
      <c r="L584" t="s">
        <v>30</v>
      </c>
      <c r="M584" t="s">
        <v>31</v>
      </c>
      <c r="N584" t="s">
        <v>48</v>
      </c>
      <c r="O584">
        <v>509395.93</v>
      </c>
      <c r="P584" t="s">
        <v>22</v>
      </c>
      <c r="Q584" t="s">
        <v>45</v>
      </c>
      <c r="R584" t="s">
        <v>33</v>
      </c>
      <c r="S584" t="s">
        <v>34</v>
      </c>
      <c r="T584" t="s">
        <v>35</v>
      </c>
    </row>
    <row r="585" spans="1:20">
      <c r="A585" t="s">
        <v>45</v>
      </c>
      <c r="B585" t="s">
        <v>22</v>
      </c>
      <c r="C585" t="s">
        <v>168</v>
      </c>
      <c r="D585" t="s">
        <v>169</v>
      </c>
      <c r="E585" t="s">
        <v>25</v>
      </c>
      <c r="F585" s="1">
        <v>30682</v>
      </c>
      <c r="G585" t="s">
        <v>26</v>
      </c>
      <c r="H585">
        <v>201412</v>
      </c>
      <c r="I585" t="s">
        <v>27</v>
      </c>
      <c r="J585" t="s">
        <v>28</v>
      </c>
      <c r="K585" t="s">
        <v>38</v>
      </c>
      <c r="L585" t="s">
        <v>30</v>
      </c>
      <c r="M585" t="s">
        <v>31</v>
      </c>
      <c r="N585" t="s">
        <v>49</v>
      </c>
      <c r="O585">
        <v>-429159.34</v>
      </c>
      <c r="P585" t="s">
        <v>22</v>
      </c>
      <c r="Q585" t="s">
        <v>45</v>
      </c>
      <c r="R585" t="s">
        <v>33</v>
      </c>
      <c r="S585" t="s">
        <v>34</v>
      </c>
      <c r="T585" t="s">
        <v>35</v>
      </c>
    </row>
    <row r="586" spans="1:20">
      <c r="A586" t="s">
        <v>45</v>
      </c>
      <c r="B586" t="s">
        <v>22</v>
      </c>
      <c r="C586" t="s">
        <v>168</v>
      </c>
      <c r="D586" t="s">
        <v>169</v>
      </c>
      <c r="E586" t="s">
        <v>25</v>
      </c>
      <c r="F586" s="1">
        <v>30682</v>
      </c>
      <c r="G586" t="s">
        <v>26</v>
      </c>
      <c r="H586">
        <v>201412</v>
      </c>
      <c r="I586" t="s">
        <v>27</v>
      </c>
      <c r="J586" t="s">
        <v>28</v>
      </c>
      <c r="K586" t="s">
        <v>38</v>
      </c>
      <c r="L586" t="s">
        <v>30</v>
      </c>
      <c r="M586" t="s">
        <v>31</v>
      </c>
      <c r="N586" t="s">
        <v>32</v>
      </c>
      <c r="O586">
        <v>19854.03</v>
      </c>
      <c r="P586" t="s">
        <v>22</v>
      </c>
      <c r="Q586" t="s">
        <v>45</v>
      </c>
      <c r="R586" t="s">
        <v>33</v>
      </c>
      <c r="S586" t="s">
        <v>34</v>
      </c>
      <c r="T586" t="s">
        <v>35</v>
      </c>
    </row>
    <row r="587" spans="1:20">
      <c r="A587" t="s">
        <v>45</v>
      </c>
      <c r="B587" t="s">
        <v>22</v>
      </c>
      <c r="C587" t="s">
        <v>168</v>
      </c>
      <c r="D587" t="s">
        <v>169</v>
      </c>
      <c r="E587" t="s">
        <v>25</v>
      </c>
      <c r="F587" s="1">
        <v>30682</v>
      </c>
      <c r="G587" t="s">
        <v>26</v>
      </c>
      <c r="H587">
        <v>201412</v>
      </c>
      <c r="I587" t="s">
        <v>27</v>
      </c>
      <c r="J587" t="s">
        <v>28</v>
      </c>
      <c r="K587" t="s">
        <v>39</v>
      </c>
      <c r="L587" t="s">
        <v>30</v>
      </c>
      <c r="M587" t="s">
        <v>31</v>
      </c>
      <c r="N587" t="s">
        <v>48</v>
      </c>
      <c r="O587">
        <v>77250.69</v>
      </c>
      <c r="P587" t="s">
        <v>22</v>
      </c>
      <c r="Q587" t="s">
        <v>45</v>
      </c>
      <c r="R587" t="s">
        <v>33</v>
      </c>
      <c r="S587" t="s">
        <v>34</v>
      </c>
      <c r="T587" t="s">
        <v>35</v>
      </c>
    </row>
    <row r="588" spans="1:20">
      <c r="A588" t="s">
        <v>45</v>
      </c>
      <c r="B588" t="s">
        <v>22</v>
      </c>
      <c r="C588" t="s">
        <v>168</v>
      </c>
      <c r="D588" t="s">
        <v>169</v>
      </c>
      <c r="E588" t="s">
        <v>25</v>
      </c>
      <c r="F588" s="1">
        <v>30682</v>
      </c>
      <c r="G588" t="s">
        <v>26</v>
      </c>
      <c r="H588">
        <v>201412</v>
      </c>
      <c r="I588" t="s">
        <v>27</v>
      </c>
      <c r="J588" t="s">
        <v>28</v>
      </c>
      <c r="K588" t="s">
        <v>39</v>
      </c>
      <c r="L588" t="s">
        <v>30</v>
      </c>
      <c r="M588" t="s">
        <v>31</v>
      </c>
      <c r="N588" t="s">
        <v>49</v>
      </c>
      <c r="O588">
        <v>-21394.47</v>
      </c>
      <c r="P588" t="s">
        <v>22</v>
      </c>
      <c r="Q588" t="s">
        <v>45</v>
      </c>
      <c r="R588" t="s">
        <v>33</v>
      </c>
      <c r="S588" t="s">
        <v>34</v>
      </c>
      <c r="T588" t="s">
        <v>35</v>
      </c>
    </row>
    <row r="589" spans="1:20">
      <c r="A589" t="s">
        <v>45</v>
      </c>
      <c r="B589" t="s">
        <v>22</v>
      </c>
      <c r="C589" t="s">
        <v>168</v>
      </c>
      <c r="D589" t="s">
        <v>169</v>
      </c>
      <c r="E589" t="s">
        <v>25</v>
      </c>
      <c r="F589" s="1">
        <v>30682</v>
      </c>
      <c r="G589" t="s">
        <v>26</v>
      </c>
      <c r="H589">
        <v>201412</v>
      </c>
      <c r="I589" t="s">
        <v>27</v>
      </c>
      <c r="J589" t="s">
        <v>28</v>
      </c>
      <c r="K589" t="s">
        <v>40</v>
      </c>
      <c r="L589" t="s">
        <v>30</v>
      </c>
      <c r="M589" t="s">
        <v>31</v>
      </c>
      <c r="N589" t="s">
        <v>48</v>
      </c>
      <c r="O589">
        <v>11280.83</v>
      </c>
      <c r="P589" t="s">
        <v>22</v>
      </c>
      <c r="Q589" t="s">
        <v>45</v>
      </c>
      <c r="R589" t="s">
        <v>33</v>
      </c>
      <c r="S589" t="s">
        <v>34</v>
      </c>
      <c r="T589" t="s">
        <v>35</v>
      </c>
    </row>
    <row r="590" spans="1:20">
      <c r="A590" t="s">
        <v>45</v>
      </c>
      <c r="B590" t="s">
        <v>22</v>
      </c>
      <c r="C590" t="s">
        <v>168</v>
      </c>
      <c r="D590" t="s">
        <v>169</v>
      </c>
      <c r="E590" t="s">
        <v>25</v>
      </c>
      <c r="F590" s="1">
        <v>30682</v>
      </c>
      <c r="G590" t="s">
        <v>26</v>
      </c>
      <c r="H590">
        <v>201412</v>
      </c>
      <c r="I590" t="s">
        <v>27</v>
      </c>
      <c r="J590" t="s">
        <v>28</v>
      </c>
      <c r="K590" t="s">
        <v>40</v>
      </c>
      <c r="L590" t="s">
        <v>30</v>
      </c>
      <c r="M590" t="s">
        <v>31</v>
      </c>
      <c r="N590" t="s">
        <v>49</v>
      </c>
      <c r="O590">
        <v>-137012.29999999999</v>
      </c>
      <c r="P590" t="s">
        <v>22</v>
      </c>
      <c r="Q590" t="s">
        <v>45</v>
      </c>
      <c r="R590" t="s">
        <v>33</v>
      </c>
      <c r="S590" t="s">
        <v>34</v>
      </c>
      <c r="T590" t="s">
        <v>35</v>
      </c>
    </row>
    <row r="591" spans="1:20">
      <c r="A591" t="s">
        <v>45</v>
      </c>
      <c r="B591" t="s">
        <v>22</v>
      </c>
      <c r="C591" t="s">
        <v>168</v>
      </c>
      <c r="D591" t="s">
        <v>169</v>
      </c>
      <c r="E591" t="s">
        <v>25</v>
      </c>
      <c r="F591" s="1">
        <v>30682</v>
      </c>
      <c r="G591" t="s">
        <v>26</v>
      </c>
      <c r="H591">
        <v>201412</v>
      </c>
      <c r="I591" t="s">
        <v>27</v>
      </c>
      <c r="J591" t="s">
        <v>28</v>
      </c>
      <c r="K591" t="s">
        <v>40</v>
      </c>
      <c r="L591" t="s">
        <v>30</v>
      </c>
      <c r="M591" t="s">
        <v>31</v>
      </c>
      <c r="N591" t="s">
        <v>32</v>
      </c>
      <c r="O591">
        <v>22973.5</v>
      </c>
      <c r="P591" t="s">
        <v>22</v>
      </c>
      <c r="Q591" t="s">
        <v>45</v>
      </c>
      <c r="R591" t="s">
        <v>33</v>
      </c>
      <c r="S591" t="s">
        <v>34</v>
      </c>
      <c r="T591" t="s">
        <v>35</v>
      </c>
    </row>
    <row r="592" spans="1:20">
      <c r="A592" t="s">
        <v>45</v>
      </c>
      <c r="B592" t="s">
        <v>22</v>
      </c>
      <c r="C592" t="s">
        <v>168</v>
      </c>
      <c r="D592" t="s">
        <v>169</v>
      </c>
      <c r="E592" t="s">
        <v>25</v>
      </c>
      <c r="F592" s="1">
        <v>30682</v>
      </c>
      <c r="G592" t="s">
        <v>26</v>
      </c>
      <c r="H592">
        <v>201412</v>
      </c>
      <c r="I592" t="s">
        <v>27</v>
      </c>
      <c r="J592" t="s">
        <v>28</v>
      </c>
      <c r="K592" t="s">
        <v>41</v>
      </c>
      <c r="L592" t="s">
        <v>30</v>
      </c>
      <c r="M592" t="s">
        <v>31</v>
      </c>
      <c r="N592" t="s">
        <v>48</v>
      </c>
      <c r="O592">
        <v>1005619.49</v>
      </c>
      <c r="P592" t="s">
        <v>22</v>
      </c>
      <c r="Q592" t="s">
        <v>45</v>
      </c>
      <c r="R592" t="s">
        <v>33</v>
      </c>
      <c r="S592" t="s">
        <v>34</v>
      </c>
      <c r="T592" t="s">
        <v>35</v>
      </c>
    </row>
    <row r="593" spans="1:20">
      <c r="A593" t="s">
        <v>45</v>
      </c>
      <c r="B593" t="s">
        <v>22</v>
      </c>
      <c r="C593" t="s">
        <v>168</v>
      </c>
      <c r="D593" t="s">
        <v>169</v>
      </c>
      <c r="E593" t="s">
        <v>25</v>
      </c>
      <c r="F593" s="1">
        <v>30682</v>
      </c>
      <c r="G593" t="s">
        <v>26</v>
      </c>
      <c r="H593">
        <v>201412</v>
      </c>
      <c r="I593" t="s">
        <v>27</v>
      </c>
      <c r="J593" t="s">
        <v>28</v>
      </c>
      <c r="K593" t="s">
        <v>41</v>
      </c>
      <c r="L593" t="s">
        <v>30</v>
      </c>
      <c r="M593" t="s">
        <v>31</v>
      </c>
      <c r="N593" t="s">
        <v>49</v>
      </c>
      <c r="O593">
        <v>-369729.71</v>
      </c>
      <c r="P593" t="s">
        <v>22</v>
      </c>
      <c r="Q593" t="s">
        <v>45</v>
      </c>
      <c r="R593" t="s">
        <v>33</v>
      </c>
      <c r="S593" t="s">
        <v>34</v>
      </c>
      <c r="T593" t="s">
        <v>35</v>
      </c>
    </row>
    <row r="594" spans="1:20">
      <c r="A594" t="s">
        <v>45</v>
      </c>
      <c r="B594" t="s">
        <v>22</v>
      </c>
      <c r="C594" t="s">
        <v>168</v>
      </c>
      <c r="D594" t="s">
        <v>169</v>
      </c>
      <c r="E594" t="s">
        <v>25</v>
      </c>
      <c r="F594" s="1">
        <v>30682</v>
      </c>
      <c r="G594" t="s">
        <v>26</v>
      </c>
      <c r="H594">
        <v>201412</v>
      </c>
      <c r="I594" t="s">
        <v>27</v>
      </c>
      <c r="J594" t="s">
        <v>28</v>
      </c>
      <c r="K594" t="s">
        <v>41</v>
      </c>
      <c r="L594" t="s">
        <v>30</v>
      </c>
      <c r="M594" t="s">
        <v>31</v>
      </c>
      <c r="N594" t="s">
        <v>32</v>
      </c>
      <c r="O594">
        <v>22754.43</v>
      </c>
      <c r="P594" t="s">
        <v>22</v>
      </c>
      <c r="Q594" t="s">
        <v>45</v>
      </c>
      <c r="R594" t="s">
        <v>33</v>
      </c>
      <c r="S594" t="s">
        <v>34</v>
      </c>
      <c r="T594" t="s">
        <v>35</v>
      </c>
    </row>
    <row r="595" spans="1:20">
      <c r="A595" t="s">
        <v>45</v>
      </c>
      <c r="B595" t="s">
        <v>22</v>
      </c>
      <c r="C595" t="s">
        <v>168</v>
      </c>
      <c r="D595" t="s">
        <v>169</v>
      </c>
      <c r="E595" t="s">
        <v>25</v>
      </c>
      <c r="F595" s="1">
        <v>30682</v>
      </c>
      <c r="G595" t="s">
        <v>26</v>
      </c>
      <c r="H595">
        <v>201412</v>
      </c>
      <c r="I595" t="s">
        <v>27</v>
      </c>
      <c r="J595" t="s">
        <v>28</v>
      </c>
      <c r="K595" t="s">
        <v>42</v>
      </c>
      <c r="L595" t="s">
        <v>30</v>
      </c>
      <c r="M595" t="s">
        <v>31</v>
      </c>
      <c r="N595" t="s">
        <v>49</v>
      </c>
      <c r="O595">
        <v>-91.89</v>
      </c>
      <c r="P595" t="s">
        <v>22</v>
      </c>
      <c r="Q595" t="s">
        <v>45</v>
      </c>
      <c r="R595" t="s">
        <v>33</v>
      </c>
      <c r="S595" t="s">
        <v>34</v>
      </c>
      <c r="T595" t="s">
        <v>35</v>
      </c>
    </row>
    <row r="596" spans="1:20">
      <c r="A596" t="s">
        <v>45</v>
      </c>
      <c r="B596" t="s">
        <v>22</v>
      </c>
      <c r="C596" t="s">
        <v>168</v>
      </c>
      <c r="D596" t="s">
        <v>169</v>
      </c>
      <c r="E596" t="s">
        <v>25</v>
      </c>
      <c r="F596" s="1">
        <v>30682</v>
      </c>
      <c r="G596" t="s">
        <v>26</v>
      </c>
      <c r="H596">
        <v>201412</v>
      </c>
      <c r="I596" t="s">
        <v>27</v>
      </c>
      <c r="J596" t="s">
        <v>28</v>
      </c>
      <c r="K596" t="s">
        <v>44</v>
      </c>
      <c r="L596" t="s">
        <v>30</v>
      </c>
      <c r="M596" t="s">
        <v>31</v>
      </c>
      <c r="N596" t="s">
        <v>49</v>
      </c>
      <c r="O596">
        <v>-31493.09</v>
      </c>
      <c r="P596" t="s">
        <v>22</v>
      </c>
      <c r="Q596" t="s">
        <v>45</v>
      </c>
      <c r="R596" t="s">
        <v>33</v>
      </c>
      <c r="S596" t="s">
        <v>34</v>
      </c>
      <c r="T596" t="s">
        <v>35</v>
      </c>
    </row>
    <row r="597" spans="1:20">
      <c r="A597" t="s">
        <v>45</v>
      </c>
      <c r="B597" t="s">
        <v>22</v>
      </c>
      <c r="C597" t="s">
        <v>168</v>
      </c>
      <c r="D597" t="s">
        <v>169</v>
      </c>
      <c r="E597" t="s">
        <v>25</v>
      </c>
      <c r="F597" s="1">
        <v>30682</v>
      </c>
      <c r="G597" t="s">
        <v>26</v>
      </c>
      <c r="H597">
        <v>201412</v>
      </c>
      <c r="I597" t="s">
        <v>27</v>
      </c>
      <c r="J597" t="s">
        <v>28</v>
      </c>
      <c r="K597" t="s">
        <v>44</v>
      </c>
      <c r="L597" t="s">
        <v>30</v>
      </c>
      <c r="M597" t="s">
        <v>31</v>
      </c>
      <c r="N597" t="s">
        <v>32</v>
      </c>
      <c r="O597">
        <v>20859.84</v>
      </c>
      <c r="P597" t="s">
        <v>22</v>
      </c>
      <c r="Q597" t="s">
        <v>45</v>
      </c>
      <c r="R597" t="s">
        <v>33</v>
      </c>
      <c r="S597" t="s">
        <v>34</v>
      </c>
      <c r="T597" t="s">
        <v>35</v>
      </c>
    </row>
    <row r="598" spans="1:20">
      <c r="A598" t="s">
        <v>50</v>
      </c>
      <c r="B598" t="s">
        <v>22</v>
      </c>
      <c r="C598" t="s">
        <v>170</v>
      </c>
      <c r="D598" t="s">
        <v>171</v>
      </c>
      <c r="E598" t="s">
        <v>25</v>
      </c>
      <c r="F598" s="1">
        <v>31593</v>
      </c>
      <c r="G598" t="s">
        <v>26</v>
      </c>
      <c r="H598">
        <v>201412</v>
      </c>
      <c r="I598" t="s">
        <v>27</v>
      </c>
      <c r="J598" t="s">
        <v>53</v>
      </c>
      <c r="K598" t="s">
        <v>29</v>
      </c>
      <c r="L598" t="s">
        <v>54</v>
      </c>
      <c r="M598" t="s">
        <v>31</v>
      </c>
      <c r="N598" t="s">
        <v>48</v>
      </c>
      <c r="O598">
        <v>54335.73</v>
      </c>
      <c r="P598" t="s">
        <v>22</v>
      </c>
      <c r="Q598" t="s">
        <v>50</v>
      </c>
      <c r="R598" t="s">
        <v>33</v>
      </c>
      <c r="S598" t="s">
        <v>34</v>
      </c>
      <c r="T598" t="s">
        <v>35</v>
      </c>
    </row>
    <row r="599" spans="1:20">
      <c r="A599" t="s">
        <v>50</v>
      </c>
      <c r="B599" t="s">
        <v>22</v>
      </c>
      <c r="C599" t="s">
        <v>170</v>
      </c>
      <c r="D599" t="s">
        <v>171</v>
      </c>
      <c r="E599" t="s">
        <v>25</v>
      </c>
      <c r="F599" s="1">
        <v>31593</v>
      </c>
      <c r="G599" t="s">
        <v>26</v>
      </c>
      <c r="H599">
        <v>201412</v>
      </c>
      <c r="I599" t="s">
        <v>27</v>
      </c>
      <c r="J599" t="s">
        <v>53</v>
      </c>
      <c r="K599" t="s">
        <v>29</v>
      </c>
      <c r="L599" t="s">
        <v>54</v>
      </c>
      <c r="M599" t="s">
        <v>31</v>
      </c>
      <c r="N599" t="s">
        <v>49</v>
      </c>
      <c r="O599">
        <v>-119719.08</v>
      </c>
      <c r="P599" t="s">
        <v>22</v>
      </c>
      <c r="Q599" t="s">
        <v>50</v>
      </c>
      <c r="R599" t="s">
        <v>33</v>
      </c>
      <c r="S599" t="s">
        <v>34</v>
      </c>
      <c r="T599" t="s">
        <v>35</v>
      </c>
    </row>
    <row r="600" spans="1:20">
      <c r="A600" t="s">
        <v>50</v>
      </c>
      <c r="B600" t="s">
        <v>22</v>
      </c>
      <c r="C600" t="s">
        <v>170</v>
      </c>
      <c r="D600" t="s">
        <v>171</v>
      </c>
      <c r="E600" t="s">
        <v>25</v>
      </c>
      <c r="F600" s="1">
        <v>31593</v>
      </c>
      <c r="G600" t="s">
        <v>26</v>
      </c>
      <c r="H600">
        <v>201412</v>
      </c>
      <c r="I600" t="s">
        <v>27</v>
      </c>
      <c r="J600" t="s">
        <v>53</v>
      </c>
      <c r="K600" t="s">
        <v>29</v>
      </c>
      <c r="L600" t="s">
        <v>54</v>
      </c>
      <c r="M600" t="s">
        <v>31</v>
      </c>
      <c r="N600" t="s">
        <v>32</v>
      </c>
      <c r="O600">
        <v>7575.16</v>
      </c>
      <c r="P600" t="s">
        <v>22</v>
      </c>
      <c r="Q600" t="s">
        <v>50</v>
      </c>
      <c r="R600" t="s">
        <v>33</v>
      </c>
      <c r="S600" t="s">
        <v>34</v>
      </c>
      <c r="T600" t="s">
        <v>35</v>
      </c>
    </row>
    <row r="601" spans="1:20">
      <c r="A601" t="s">
        <v>50</v>
      </c>
      <c r="B601" t="s">
        <v>22</v>
      </c>
      <c r="C601" t="s">
        <v>170</v>
      </c>
      <c r="D601" t="s">
        <v>171</v>
      </c>
      <c r="E601" t="s">
        <v>25</v>
      </c>
      <c r="F601" s="1">
        <v>31593</v>
      </c>
      <c r="G601" t="s">
        <v>26</v>
      </c>
      <c r="H601">
        <v>201412</v>
      </c>
      <c r="I601" t="s">
        <v>27</v>
      </c>
      <c r="J601" t="s">
        <v>53</v>
      </c>
      <c r="K601" t="s">
        <v>36</v>
      </c>
      <c r="L601" t="s">
        <v>54</v>
      </c>
      <c r="M601" t="s">
        <v>31</v>
      </c>
      <c r="N601" t="s">
        <v>48</v>
      </c>
      <c r="O601">
        <v>26602.74</v>
      </c>
      <c r="P601" t="s">
        <v>22</v>
      </c>
      <c r="Q601" t="s">
        <v>50</v>
      </c>
      <c r="R601" t="s">
        <v>33</v>
      </c>
      <c r="S601" t="s">
        <v>34</v>
      </c>
      <c r="T601" t="s">
        <v>35</v>
      </c>
    </row>
    <row r="602" spans="1:20">
      <c r="A602" t="s">
        <v>50</v>
      </c>
      <c r="B602" t="s">
        <v>22</v>
      </c>
      <c r="C602" t="s">
        <v>170</v>
      </c>
      <c r="D602" t="s">
        <v>171</v>
      </c>
      <c r="E602" t="s">
        <v>25</v>
      </c>
      <c r="F602" s="1">
        <v>31593</v>
      </c>
      <c r="G602" t="s">
        <v>26</v>
      </c>
      <c r="H602">
        <v>201412</v>
      </c>
      <c r="I602" t="s">
        <v>27</v>
      </c>
      <c r="J602" t="s">
        <v>53</v>
      </c>
      <c r="K602" t="s">
        <v>36</v>
      </c>
      <c r="L602" t="s">
        <v>54</v>
      </c>
      <c r="M602" t="s">
        <v>31</v>
      </c>
      <c r="N602" t="s">
        <v>49</v>
      </c>
      <c r="O602">
        <v>-119317.47</v>
      </c>
      <c r="P602" t="s">
        <v>22</v>
      </c>
      <c r="Q602" t="s">
        <v>50</v>
      </c>
      <c r="R602" t="s">
        <v>33</v>
      </c>
      <c r="S602" t="s">
        <v>34</v>
      </c>
      <c r="T602" t="s">
        <v>35</v>
      </c>
    </row>
    <row r="603" spans="1:20">
      <c r="A603" t="s">
        <v>50</v>
      </c>
      <c r="B603" t="s">
        <v>22</v>
      </c>
      <c r="C603" t="s">
        <v>170</v>
      </c>
      <c r="D603" t="s">
        <v>171</v>
      </c>
      <c r="E603" t="s">
        <v>25</v>
      </c>
      <c r="F603" s="1">
        <v>31593</v>
      </c>
      <c r="G603" t="s">
        <v>26</v>
      </c>
      <c r="H603">
        <v>201412</v>
      </c>
      <c r="I603" t="s">
        <v>27</v>
      </c>
      <c r="J603" t="s">
        <v>53</v>
      </c>
      <c r="K603" t="s">
        <v>36</v>
      </c>
      <c r="L603" t="s">
        <v>54</v>
      </c>
      <c r="M603" t="s">
        <v>31</v>
      </c>
      <c r="N603" t="s">
        <v>32</v>
      </c>
      <c r="O603">
        <v>11677.77</v>
      </c>
      <c r="P603" t="s">
        <v>22</v>
      </c>
      <c r="Q603" t="s">
        <v>50</v>
      </c>
      <c r="R603" t="s">
        <v>33</v>
      </c>
      <c r="S603" t="s">
        <v>34</v>
      </c>
      <c r="T603" t="s">
        <v>35</v>
      </c>
    </row>
    <row r="604" spans="1:20">
      <c r="A604" t="s">
        <v>50</v>
      </c>
      <c r="B604" t="s">
        <v>22</v>
      </c>
      <c r="C604" t="s">
        <v>170</v>
      </c>
      <c r="D604" t="s">
        <v>171</v>
      </c>
      <c r="E604" t="s">
        <v>25</v>
      </c>
      <c r="F604" s="1">
        <v>31593</v>
      </c>
      <c r="G604" t="s">
        <v>26</v>
      </c>
      <c r="H604">
        <v>201412</v>
      </c>
      <c r="I604" t="s">
        <v>27</v>
      </c>
      <c r="J604" t="s">
        <v>53</v>
      </c>
      <c r="K604" t="s">
        <v>37</v>
      </c>
      <c r="L604" t="s">
        <v>54</v>
      </c>
      <c r="M604" t="s">
        <v>31</v>
      </c>
      <c r="N604" t="s">
        <v>48</v>
      </c>
      <c r="O604">
        <v>166352.05000000002</v>
      </c>
      <c r="P604" t="s">
        <v>22</v>
      </c>
      <c r="Q604" t="s">
        <v>50</v>
      </c>
      <c r="R604" t="s">
        <v>33</v>
      </c>
      <c r="S604" t="s">
        <v>34</v>
      </c>
      <c r="T604" t="s">
        <v>35</v>
      </c>
    </row>
    <row r="605" spans="1:20">
      <c r="A605" t="s">
        <v>50</v>
      </c>
      <c r="B605" t="s">
        <v>22</v>
      </c>
      <c r="C605" t="s">
        <v>170</v>
      </c>
      <c r="D605" t="s">
        <v>171</v>
      </c>
      <c r="E605" t="s">
        <v>25</v>
      </c>
      <c r="F605" s="1">
        <v>31593</v>
      </c>
      <c r="G605" t="s">
        <v>26</v>
      </c>
      <c r="H605">
        <v>201412</v>
      </c>
      <c r="I605" t="s">
        <v>27</v>
      </c>
      <c r="J605" t="s">
        <v>53</v>
      </c>
      <c r="K605" t="s">
        <v>37</v>
      </c>
      <c r="L605" t="s">
        <v>54</v>
      </c>
      <c r="M605" t="s">
        <v>31</v>
      </c>
      <c r="N605" t="s">
        <v>49</v>
      </c>
      <c r="O605">
        <v>-137526.35</v>
      </c>
      <c r="P605" t="s">
        <v>22</v>
      </c>
      <c r="Q605" t="s">
        <v>50</v>
      </c>
      <c r="R605" t="s">
        <v>33</v>
      </c>
      <c r="S605" t="s">
        <v>34</v>
      </c>
      <c r="T605" t="s">
        <v>35</v>
      </c>
    </row>
    <row r="606" spans="1:20">
      <c r="A606" t="s">
        <v>50</v>
      </c>
      <c r="B606" t="s">
        <v>22</v>
      </c>
      <c r="C606" t="s">
        <v>170</v>
      </c>
      <c r="D606" t="s">
        <v>171</v>
      </c>
      <c r="E606" t="s">
        <v>25</v>
      </c>
      <c r="F606" s="1">
        <v>31593</v>
      </c>
      <c r="G606" t="s">
        <v>26</v>
      </c>
      <c r="H606">
        <v>201412</v>
      </c>
      <c r="I606" t="s">
        <v>27</v>
      </c>
      <c r="J606" t="s">
        <v>53</v>
      </c>
      <c r="K606" t="s">
        <v>37</v>
      </c>
      <c r="L606" t="s">
        <v>54</v>
      </c>
      <c r="M606" t="s">
        <v>31</v>
      </c>
      <c r="N606" t="s">
        <v>32</v>
      </c>
      <c r="O606">
        <v>35145.129999999997</v>
      </c>
      <c r="P606" t="s">
        <v>22</v>
      </c>
      <c r="Q606" t="s">
        <v>50</v>
      </c>
      <c r="R606" t="s">
        <v>33</v>
      </c>
      <c r="S606" t="s">
        <v>34</v>
      </c>
      <c r="T606" t="s">
        <v>35</v>
      </c>
    </row>
    <row r="607" spans="1:20">
      <c r="A607" t="s">
        <v>50</v>
      </c>
      <c r="B607" t="s">
        <v>22</v>
      </c>
      <c r="C607" t="s">
        <v>170</v>
      </c>
      <c r="D607" t="s">
        <v>171</v>
      </c>
      <c r="E607" t="s">
        <v>25</v>
      </c>
      <c r="F607" s="1">
        <v>31593</v>
      </c>
      <c r="G607" t="s">
        <v>26</v>
      </c>
      <c r="H607">
        <v>201412</v>
      </c>
      <c r="I607" t="s">
        <v>27</v>
      </c>
      <c r="J607" t="s">
        <v>53</v>
      </c>
      <c r="K607" t="s">
        <v>38</v>
      </c>
      <c r="L607" t="s">
        <v>54</v>
      </c>
      <c r="M607" t="s">
        <v>31</v>
      </c>
      <c r="N607" t="s">
        <v>48</v>
      </c>
      <c r="O607">
        <v>225936.49</v>
      </c>
      <c r="P607" t="s">
        <v>22</v>
      </c>
      <c r="Q607" t="s">
        <v>50</v>
      </c>
      <c r="R607" t="s">
        <v>33</v>
      </c>
      <c r="S607" t="s">
        <v>34</v>
      </c>
      <c r="T607" t="s">
        <v>35</v>
      </c>
    </row>
    <row r="608" spans="1:20">
      <c r="A608" t="s">
        <v>50</v>
      </c>
      <c r="B608" t="s">
        <v>22</v>
      </c>
      <c r="C608" t="s">
        <v>170</v>
      </c>
      <c r="D608" t="s">
        <v>171</v>
      </c>
      <c r="E608" t="s">
        <v>25</v>
      </c>
      <c r="F608" s="1">
        <v>31593</v>
      </c>
      <c r="G608" t="s">
        <v>26</v>
      </c>
      <c r="H608">
        <v>201412</v>
      </c>
      <c r="I608" t="s">
        <v>27</v>
      </c>
      <c r="J608" t="s">
        <v>53</v>
      </c>
      <c r="K608" t="s">
        <v>38</v>
      </c>
      <c r="L608" t="s">
        <v>54</v>
      </c>
      <c r="M608" t="s">
        <v>31</v>
      </c>
      <c r="N608" t="s">
        <v>49</v>
      </c>
      <c r="O608">
        <v>-234234.13</v>
      </c>
      <c r="P608" t="s">
        <v>22</v>
      </c>
      <c r="Q608" t="s">
        <v>50</v>
      </c>
      <c r="R608" t="s">
        <v>33</v>
      </c>
      <c r="S608" t="s">
        <v>34</v>
      </c>
      <c r="T608" t="s">
        <v>35</v>
      </c>
    </row>
    <row r="609" spans="1:20">
      <c r="A609" t="s">
        <v>50</v>
      </c>
      <c r="B609" t="s">
        <v>22</v>
      </c>
      <c r="C609" t="s">
        <v>170</v>
      </c>
      <c r="D609" t="s">
        <v>171</v>
      </c>
      <c r="E609" t="s">
        <v>25</v>
      </c>
      <c r="F609" s="1">
        <v>31593</v>
      </c>
      <c r="G609" t="s">
        <v>26</v>
      </c>
      <c r="H609">
        <v>201412</v>
      </c>
      <c r="I609" t="s">
        <v>27</v>
      </c>
      <c r="J609" t="s">
        <v>53</v>
      </c>
      <c r="K609" t="s">
        <v>38</v>
      </c>
      <c r="L609" t="s">
        <v>54</v>
      </c>
      <c r="M609" t="s">
        <v>31</v>
      </c>
      <c r="N609" t="s">
        <v>32</v>
      </c>
      <c r="O609">
        <v>3447.2400000000002</v>
      </c>
      <c r="P609" t="s">
        <v>22</v>
      </c>
      <c r="Q609" t="s">
        <v>50</v>
      </c>
      <c r="R609" t="s">
        <v>33</v>
      </c>
      <c r="S609" t="s">
        <v>34</v>
      </c>
      <c r="T609" t="s">
        <v>35</v>
      </c>
    </row>
    <row r="610" spans="1:20">
      <c r="A610" t="s">
        <v>50</v>
      </c>
      <c r="B610" t="s">
        <v>22</v>
      </c>
      <c r="C610" t="s">
        <v>170</v>
      </c>
      <c r="D610" t="s">
        <v>171</v>
      </c>
      <c r="E610" t="s">
        <v>25</v>
      </c>
      <c r="F610" s="1">
        <v>31593</v>
      </c>
      <c r="G610" t="s">
        <v>26</v>
      </c>
      <c r="H610">
        <v>201412</v>
      </c>
      <c r="I610" t="s">
        <v>27</v>
      </c>
      <c r="J610" t="s">
        <v>53</v>
      </c>
      <c r="K610" t="s">
        <v>39</v>
      </c>
      <c r="L610" t="s">
        <v>54</v>
      </c>
      <c r="M610" t="s">
        <v>31</v>
      </c>
      <c r="N610" t="s">
        <v>48</v>
      </c>
      <c r="O610">
        <v>10375.27</v>
      </c>
      <c r="P610" t="s">
        <v>22</v>
      </c>
      <c r="Q610" t="s">
        <v>50</v>
      </c>
      <c r="R610" t="s">
        <v>33</v>
      </c>
      <c r="S610" t="s">
        <v>34</v>
      </c>
      <c r="T610" t="s">
        <v>35</v>
      </c>
    </row>
    <row r="611" spans="1:20">
      <c r="A611" t="s">
        <v>50</v>
      </c>
      <c r="B611" t="s">
        <v>22</v>
      </c>
      <c r="C611" t="s">
        <v>170</v>
      </c>
      <c r="D611" t="s">
        <v>171</v>
      </c>
      <c r="E611" t="s">
        <v>25</v>
      </c>
      <c r="F611" s="1">
        <v>31593</v>
      </c>
      <c r="G611" t="s">
        <v>26</v>
      </c>
      <c r="H611">
        <v>201412</v>
      </c>
      <c r="I611" t="s">
        <v>27</v>
      </c>
      <c r="J611" t="s">
        <v>53</v>
      </c>
      <c r="K611" t="s">
        <v>39</v>
      </c>
      <c r="L611" t="s">
        <v>54</v>
      </c>
      <c r="M611" t="s">
        <v>31</v>
      </c>
      <c r="N611" t="s">
        <v>49</v>
      </c>
      <c r="O611">
        <v>-34350.870000000003</v>
      </c>
      <c r="P611" t="s">
        <v>22</v>
      </c>
      <c r="Q611" t="s">
        <v>50</v>
      </c>
      <c r="R611" t="s">
        <v>33</v>
      </c>
      <c r="S611" t="s">
        <v>34</v>
      </c>
      <c r="T611" t="s">
        <v>35</v>
      </c>
    </row>
    <row r="612" spans="1:20">
      <c r="A612" t="s">
        <v>50</v>
      </c>
      <c r="B612" t="s">
        <v>22</v>
      </c>
      <c r="C612" t="s">
        <v>170</v>
      </c>
      <c r="D612" t="s">
        <v>171</v>
      </c>
      <c r="E612" t="s">
        <v>25</v>
      </c>
      <c r="F612" s="1">
        <v>31593</v>
      </c>
      <c r="G612" t="s">
        <v>26</v>
      </c>
      <c r="H612">
        <v>201412</v>
      </c>
      <c r="I612" t="s">
        <v>27</v>
      </c>
      <c r="J612" t="s">
        <v>53</v>
      </c>
      <c r="K612" t="s">
        <v>39</v>
      </c>
      <c r="L612" t="s">
        <v>54</v>
      </c>
      <c r="M612" t="s">
        <v>31</v>
      </c>
      <c r="N612" t="s">
        <v>32</v>
      </c>
      <c r="O612">
        <v>921.68000000000006</v>
      </c>
      <c r="P612" t="s">
        <v>22</v>
      </c>
      <c r="Q612" t="s">
        <v>50</v>
      </c>
      <c r="R612" t="s">
        <v>33</v>
      </c>
      <c r="S612" t="s">
        <v>34</v>
      </c>
      <c r="T612" t="s">
        <v>35</v>
      </c>
    </row>
    <row r="613" spans="1:20">
      <c r="A613" t="s">
        <v>50</v>
      </c>
      <c r="B613" t="s">
        <v>22</v>
      </c>
      <c r="C613" t="s">
        <v>170</v>
      </c>
      <c r="D613" t="s">
        <v>171</v>
      </c>
      <c r="E613" t="s">
        <v>25</v>
      </c>
      <c r="F613" s="1">
        <v>31593</v>
      </c>
      <c r="G613" t="s">
        <v>26</v>
      </c>
      <c r="H613">
        <v>201412</v>
      </c>
      <c r="I613" t="s">
        <v>27</v>
      </c>
      <c r="J613" t="s">
        <v>53</v>
      </c>
      <c r="K613" t="s">
        <v>40</v>
      </c>
      <c r="L613" t="s">
        <v>54</v>
      </c>
      <c r="M613" t="s">
        <v>31</v>
      </c>
      <c r="N613" t="s">
        <v>48</v>
      </c>
      <c r="O613">
        <v>13283.61</v>
      </c>
      <c r="P613" t="s">
        <v>22</v>
      </c>
      <c r="Q613" t="s">
        <v>50</v>
      </c>
      <c r="R613" t="s">
        <v>33</v>
      </c>
      <c r="S613" t="s">
        <v>34</v>
      </c>
      <c r="T613" t="s">
        <v>35</v>
      </c>
    </row>
    <row r="614" spans="1:20">
      <c r="A614" t="s">
        <v>50</v>
      </c>
      <c r="B614" t="s">
        <v>22</v>
      </c>
      <c r="C614" t="s">
        <v>170</v>
      </c>
      <c r="D614" t="s">
        <v>171</v>
      </c>
      <c r="E614" t="s">
        <v>25</v>
      </c>
      <c r="F614" s="1">
        <v>31593</v>
      </c>
      <c r="G614" t="s">
        <v>26</v>
      </c>
      <c r="H614">
        <v>201412</v>
      </c>
      <c r="I614" t="s">
        <v>27</v>
      </c>
      <c r="J614" t="s">
        <v>53</v>
      </c>
      <c r="K614" t="s">
        <v>40</v>
      </c>
      <c r="L614" t="s">
        <v>54</v>
      </c>
      <c r="M614" t="s">
        <v>31</v>
      </c>
      <c r="N614" t="s">
        <v>49</v>
      </c>
      <c r="O614">
        <v>-62891.98</v>
      </c>
      <c r="P614" t="s">
        <v>22</v>
      </c>
      <c r="Q614" t="s">
        <v>50</v>
      </c>
      <c r="R614" t="s">
        <v>33</v>
      </c>
      <c r="S614" t="s">
        <v>34</v>
      </c>
      <c r="T614" t="s">
        <v>35</v>
      </c>
    </row>
    <row r="615" spans="1:20">
      <c r="A615" t="s">
        <v>50</v>
      </c>
      <c r="B615" t="s">
        <v>22</v>
      </c>
      <c r="C615" t="s">
        <v>170</v>
      </c>
      <c r="D615" t="s">
        <v>171</v>
      </c>
      <c r="E615" t="s">
        <v>25</v>
      </c>
      <c r="F615" s="1">
        <v>31593</v>
      </c>
      <c r="G615" t="s">
        <v>26</v>
      </c>
      <c r="H615">
        <v>201412</v>
      </c>
      <c r="I615" t="s">
        <v>27</v>
      </c>
      <c r="J615" t="s">
        <v>53</v>
      </c>
      <c r="K615" t="s">
        <v>41</v>
      </c>
      <c r="L615" t="s">
        <v>54</v>
      </c>
      <c r="M615" t="s">
        <v>31</v>
      </c>
      <c r="N615" t="s">
        <v>48</v>
      </c>
      <c r="O615">
        <v>589604.20000000007</v>
      </c>
      <c r="P615" t="s">
        <v>22</v>
      </c>
      <c r="Q615" t="s">
        <v>50</v>
      </c>
      <c r="R615" t="s">
        <v>33</v>
      </c>
      <c r="S615" t="s">
        <v>34</v>
      </c>
      <c r="T615" t="s">
        <v>35</v>
      </c>
    </row>
    <row r="616" spans="1:20">
      <c r="A616" t="s">
        <v>50</v>
      </c>
      <c r="B616" t="s">
        <v>22</v>
      </c>
      <c r="C616" t="s">
        <v>170</v>
      </c>
      <c r="D616" t="s">
        <v>171</v>
      </c>
      <c r="E616" t="s">
        <v>25</v>
      </c>
      <c r="F616" s="1">
        <v>31593</v>
      </c>
      <c r="G616" t="s">
        <v>26</v>
      </c>
      <c r="H616">
        <v>201412</v>
      </c>
      <c r="I616" t="s">
        <v>27</v>
      </c>
      <c r="J616" t="s">
        <v>53</v>
      </c>
      <c r="K616" t="s">
        <v>41</v>
      </c>
      <c r="L616" t="s">
        <v>54</v>
      </c>
      <c r="M616" t="s">
        <v>31</v>
      </c>
      <c r="N616" t="s">
        <v>49</v>
      </c>
      <c r="O616">
        <v>-378450.21</v>
      </c>
      <c r="P616" t="s">
        <v>22</v>
      </c>
      <c r="Q616" t="s">
        <v>50</v>
      </c>
      <c r="R616" t="s">
        <v>33</v>
      </c>
      <c r="S616" t="s">
        <v>34</v>
      </c>
      <c r="T616" t="s">
        <v>35</v>
      </c>
    </row>
    <row r="617" spans="1:20">
      <c r="A617" t="s">
        <v>50</v>
      </c>
      <c r="B617" t="s">
        <v>22</v>
      </c>
      <c r="C617" t="s">
        <v>170</v>
      </c>
      <c r="D617" t="s">
        <v>171</v>
      </c>
      <c r="E617" t="s">
        <v>25</v>
      </c>
      <c r="F617" s="1">
        <v>31593</v>
      </c>
      <c r="G617" t="s">
        <v>26</v>
      </c>
      <c r="H617">
        <v>201412</v>
      </c>
      <c r="I617" t="s">
        <v>27</v>
      </c>
      <c r="J617" t="s">
        <v>53</v>
      </c>
      <c r="K617" t="s">
        <v>41</v>
      </c>
      <c r="L617" t="s">
        <v>54</v>
      </c>
      <c r="M617" t="s">
        <v>31</v>
      </c>
      <c r="N617" t="s">
        <v>32</v>
      </c>
      <c r="O617">
        <v>56212.18</v>
      </c>
      <c r="P617" t="s">
        <v>22</v>
      </c>
      <c r="Q617" t="s">
        <v>50</v>
      </c>
      <c r="R617" t="s">
        <v>33</v>
      </c>
      <c r="S617" t="s">
        <v>34</v>
      </c>
      <c r="T617" t="s">
        <v>35</v>
      </c>
    </row>
    <row r="618" spans="1:20">
      <c r="A618" t="s">
        <v>55</v>
      </c>
      <c r="B618" t="s">
        <v>22</v>
      </c>
      <c r="C618" t="s">
        <v>172</v>
      </c>
      <c r="D618" t="s">
        <v>173</v>
      </c>
      <c r="E618" t="s">
        <v>25</v>
      </c>
      <c r="F618" s="1">
        <v>30864</v>
      </c>
      <c r="G618" t="s">
        <v>26</v>
      </c>
      <c r="H618">
        <v>201412</v>
      </c>
      <c r="I618" t="s">
        <v>27</v>
      </c>
      <c r="J618" t="s">
        <v>28</v>
      </c>
      <c r="K618" t="s">
        <v>29</v>
      </c>
      <c r="L618" t="s">
        <v>30</v>
      </c>
      <c r="M618" t="s">
        <v>31</v>
      </c>
      <c r="N618" t="s">
        <v>48</v>
      </c>
      <c r="O618">
        <v>59299.82</v>
      </c>
      <c r="P618" t="s">
        <v>22</v>
      </c>
      <c r="Q618" t="s">
        <v>55</v>
      </c>
      <c r="R618" t="s">
        <v>33</v>
      </c>
      <c r="S618" t="s">
        <v>34</v>
      </c>
      <c r="T618" t="s">
        <v>35</v>
      </c>
    </row>
    <row r="619" spans="1:20">
      <c r="A619" t="s">
        <v>55</v>
      </c>
      <c r="B619" t="s">
        <v>22</v>
      </c>
      <c r="C619" t="s">
        <v>172</v>
      </c>
      <c r="D619" t="s">
        <v>173</v>
      </c>
      <c r="E619" t="s">
        <v>25</v>
      </c>
      <c r="F619" s="1">
        <v>30864</v>
      </c>
      <c r="G619" t="s">
        <v>26</v>
      </c>
      <c r="H619">
        <v>201412</v>
      </c>
      <c r="I619" t="s">
        <v>27</v>
      </c>
      <c r="J619" t="s">
        <v>28</v>
      </c>
      <c r="K619" t="s">
        <v>29</v>
      </c>
      <c r="L619" t="s">
        <v>30</v>
      </c>
      <c r="M619" t="s">
        <v>31</v>
      </c>
      <c r="N619" t="s">
        <v>49</v>
      </c>
      <c r="O619">
        <v>-65881.62</v>
      </c>
      <c r="P619" t="s">
        <v>22</v>
      </c>
      <c r="Q619" t="s">
        <v>55</v>
      </c>
      <c r="R619" t="s">
        <v>33</v>
      </c>
      <c r="S619" t="s">
        <v>34</v>
      </c>
      <c r="T619" t="s">
        <v>35</v>
      </c>
    </row>
    <row r="620" spans="1:20">
      <c r="A620" t="s">
        <v>55</v>
      </c>
      <c r="B620" t="s">
        <v>22</v>
      </c>
      <c r="C620" t="s">
        <v>172</v>
      </c>
      <c r="D620" t="s">
        <v>173</v>
      </c>
      <c r="E620" t="s">
        <v>25</v>
      </c>
      <c r="F620" s="1">
        <v>30864</v>
      </c>
      <c r="G620" t="s">
        <v>26</v>
      </c>
      <c r="H620">
        <v>201412</v>
      </c>
      <c r="I620" t="s">
        <v>27</v>
      </c>
      <c r="J620" t="s">
        <v>28</v>
      </c>
      <c r="K620" t="s">
        <v>36</v>
      </c>
      <c r="L620" t="s">
        <v>30</v>
      </c>
      <c r="M620" t="s">
        <v>31</v>
      </c>
      <c r="N620" t="s">
        <v>48</v>
      </c>
      <c r="O620">
        <v>29245.06</v>
      </c>
      <c r="P620" t="s">
        <v>22</v>
      </c>
      <c r="Q620" t="s">
        <v>55</v>
      </c>
      <c r="R620" t="s">
        <v>33</v>
      </c>
      <c r="S620" t="s">
        <v>34</v>
      </c>
      <c r="T620" t="s">
        <v>35</v>
      </c>
    </row>
    <row r="621" spans="1:20">
      <c r="A621" t="s">
        <v>55</v>
      </c>
      <c r="B621" t="s">
        <v>22</v>
      </c>
      <c r="C621" t="s">
        <v>172</v>
      </c>
      <c r="D621" t="s">
        <v>173</v>
      </c>
      <c r="E621" t="s">
        <v>25</v>
      </c>
      <c r="F621" s="1">
        <v>30864</v>
      </c>
      <c r="G621" t="s">
        <v>26</v>
      </c>
      <c r="H621">
        <v>201412</v>
      </c>
      <c r="I621" t="s">
        <v>27</v>
      </c>
      <c r="J621" t="s">
        <v>28</v>
      </c>
      <c r="K621" t="s">
        <v>36</v>
      </c>
      <c r="L621" t="s">
        <v>30</v>
      </c>
      <c r="M621" t="s">
        <v>31</v>
      </c>
      <c r="N621" t="s">
        <v>49</v>
      </c>
      <c r="O621">
        <v>-93478.74</v>
      </c>
      <c r="P621" t="s">
        <v>22</v>
      </c>
      <c r="Q621" t="s">
        <v>55</v>
      </c>
      <c r="R621" t="s">
        <v>33</v>
      </c>
      <c r="S621" t="s">
        <v>34</v>
      </c>
      <c r="T621" t="s">
        <v>35</v>
      </c>
    </row>
    <row r="622" spans="1:20">
      <c r="A622" t="s">
        <v>55</v>
      </c>
      <c r="B622" t="s">
        <v>22</v>
      </c>
      <c r="C622" t="s">
        <v>172</v>
      </c>
      <c r="D622" t="s">
        <v>173</v>
      </c>
      <c r="E622" t="s">
        <v>25</v>
      </c>
      <c r="F622" s="1">
        <v>30864</v>
      </c>
      <c r="G622" t="s">
        <v>26</v>
      </c>
      <c r="H622">
        <v>201412</v>
      </c>
      <c r="I622" t="s">
        <v>27</v>
      </c>
      <c r="J622" t="s">
        <v>28</v>
      </c>
      <c r="K622" t="s">
        <v>37</v>
      </c>
      <c r="L622" t="s">
        <v>30</v>
      </c>
      <c r="M622" t="s">
        <v>31</v>
      </c>
      <c r="N622" t="s">
        <v>48</v>
      </c>
      <c r="O622">
        <v>71407.33</v>
      </c>
      <c r="P622" t="s">
        <v>22</v>
      </c>
      <c r="Q622" t="s">
        <v>55</v>
      </c>
      <c r="R622" t="s">
        <v>33</v>
      </c>
      <c r="S622" t="s">
        <v>34</v>
      </c>
      <c r="T622" t="s">
        <v>35</v>
      </c>
    </row>
    <row r="623" spans="1:20">
      <c r="A623" t="s">
        <v>55</v>
      </c>
      <c r="B623" t="s">
        <v>22</v>
      </c>
      <c r="C623" t="s">
        <v>172</v>
      </c>
      <c r="D623" t="s">
        <v>173</v>
      </c>
      <c r="E623" t="s">
        <v>25</v>
      </c>
      <c r="F623" s="1">
        <v>30864</v>
      </c>
      <c r="G623" t="s">
        <v>26</v>
      </c>
      <c r="H623">
        <v>201412</v>
      </c>
      <c r="I623" t="s">
        <v>27</v>
      </c>
      <c r="J623" t="s">
        <v>28</v>
      </c>
      <c r="K623" t="s">
        <v>37</v>
      </c>
      <c r="L623" t="s">
        <v>30</v>
      </c>
      <c r="M623" t="s">
        <v>31</v>
      </c>
      <c r="N623" t="s">
        <v>49</v>
      </c>
      <c r="O623">
        <v>-115517</v>
      </c>
      <c r="P623" t="s">
        <v>22</v>
      </c>
      <c r="Q623" t="s">
        <v>55</v>
      </c>
      <c r="R623" t="s">
        <v>33</v>
      </c>
      <c r="S623" t="s">
        <v>34</v>
      </c>
      <c r="T623" t="s">
        <v>35</v>
      </c>
    </row>
    <row r="624" spans="1:20">
      <c r="A624" t="s">
        <v>55</v>
      </c>
      <c r="B624" t="s">
        <v>22</v>
      </c>
      <c r="C624" t="s">
        <v>172</v>
      </c>
      <c r="D624" t="s">
        <v>173</v>
      </c>
      <c r="E624" t="s">
        <v>25</v>
      </c>
      <c r="F624" s="1">
        <v>30864</v>
      </c>
      <c r="G624" t="s">
        <v>26</v>
      </c>
      <c r="H624">
        <v>201412</v>
      </c>
      <c r="I624" t="s">
        <v>27</v>
      </c>
      <c r="J624" t="s">
        <v>28</v>
      </c>
      <c r="K624" t="s">
        <v>38</v>
      </c>
      <c r="L624" t="s">
        <v>30</v>
      </c>
      <c r="M624" t="s">
        <v>31</v>
      </c>
      <c r="N624" t="s">
        <v>48</v>
      </c>
      <c r="O624">
        <v>116931.13</v>
      </c>
      <c r="P624" t="s">
        <v>22</v>
      </c>
      <c r="Q624" t="s">
        <v>55</v>
      </c>
      <c r="R624" t="s">
        <v>33</v>
      </c>
      <c r="S624" t="s">
        <v>34</v>
      </c>
      <c r="T624" t="s">
        <v>35</v>
      </c>
    </row>
    <row r="625" spans="1:20">
      <c r="A625" t="s">
        <v>55</v>
      </c>
      <c r="B625" t="s">
        <v>22</v>
      </c>
      <c r="C625" t="s">
        <v>172</v>
      </c>
      <c r="D625" t="s">
        <v>173</v>
      </c>
      <c r="E625" t="s">
        <v>25</v>
      </c>
      <c r="F625" s="1">
        <v>30864</v>
      </c>
      <c r="G625" t="s">
        <v>26</v>
      </c>
      <c r="H625">
        <v>201412</v>
      </c>
      <c r="I625" t="s">
        <v>27</v>
      </c>
      <c r="J625" t="s">
        <v>28</v>
      </c>
      <c r="K625" t="s">
        <v>38</v>
      </c>
      <c r="L625" t="s">
        <v>30</v>
      </c>
      <c r="M625" t="s">
        <v>31</v>
      </c>
      <c r="N625" t="s">
        <v>49</v>
      </c>
      <c r="O625">
        <v>-125638.84</v>
      </c>
      <c r="P625" t="s">
        <v>22</v>
      </c>
      <c r="Q625" t="s">
        <v>55</v>
      </c>
      <c r="R625" t="s">
        <v>33</v>
      </c>
      <c r="S625" t="s">
        <v>34</v>
      </c>
      <c r="T625" t="s">
        <v>35</v>
      </c>
    </row>
    <row r="626" spans="1:20">
      <c r="A626" t="s">
        <v>55</v>
      </c>
      <c r="B626" t="s">
        <v>22</v>
      </c>
      <c r="C626" t="s">
        <v>172</v>
      </c>
      <c r="D626" t="s">
        <v>173</v>
      </c>
      <c r="E626" t="s">
        <v>25</v>
      </c>
      <c r="F626" s="1">
        <v>30864</v>
      </c>
      <c r="G626" t="s">
        <v>26</v>
      </c>
      <c r="H626">
        <v>201412</v>
      </c>
      <c r="I626" t="s">
        <v>27</v>
      </c>
      <c r="J626" t="s">
        <v>28</v>
      </c>
      <c r="K626" t="s">
        <v>39</v>
      </c>
      <c r="L626" t="s">
        <v>30</v>
      </c>
      <c r="M626" t="s">
        <v>31</v>
      </c>
      <c r="N626" t="s">
        <v>48</v>
      </c>
      <c r="O626">
        <v>10458.74</v>
      </c>
      <c r="P626" t="s">
        <v>22</v>
      </c>
      <c r="Q626" t="s">
        <v>55</v>
      </c>
      <c r="R626" t="s">
        <v>33</v>
      </c>
      <c r="S626" t="s">
        <v>34</v>
      </c>
      <c r="T626" t="s">
        <v>35</v>
      </c>
    </row>
    <row r="627" spans="1:20">
      <c r="A627" t="s">
        <v>55</v>
      </c>
      <c r="B627" t="s">
        <v>22</v>
      </c>
      <c r="C627" t="s">
        <v>172</v>
      </c>
      <c r="D627" t="s">
        <v>173</v>
      </c>
      <c r="E627" t="s">
        <v>25</v>
      </c>
      <c r="F627" s="1">
        <v>30864</v>
      </c>
      <c r="G627" t="s">
        <v>26</v>
      </c>
      <c r="H627">
        <v>201412</v>
      </c>
      <c r="I627" t="s">
        <v>27</v>
      </c>
      <c r="J627" t="s">
        <v>28</v>
      </c>
      <c r="K627" t="s">
        <v>39</v>
      </c>
      <c r="L627" t="s">
        <v>30</v>
      </c>
      <c r="M627" t="s">
        <v>31</v>
      </c>
      <c r="N627" t="s">
        <v>49</v>
      </c>
      <c r="O627">
        <v>-2151.61</v>
      </c>
      <c r="P627" t="s">
        <v>22</v>
      </c>
      <c r="Q627" t="s">
        <v>55</v>
      </c>
      <c r="R627" t="s">
        <v>33</v>
      </c>
      <c r="S627" t="s">
        <v>34</v>
      </c>
      <c r="T627" t="s">
        <v>35</v>
      </c>
    </row>
    <row r="628" spans="1:20">
      <c r="A628" t="s">
        <v>55</v>
      </c>
      <c r="B628" t="s">
        <v>22</v>
      </c>
      <c r="C628" t="s">
        <v>172</v>
      </c>
      <c r="D628" t="s">
        <v>173</v>
      </c>
      <c r="E628" t="s">
        <v>25</v>
      </c>
      <c r="F628" s="1">
        <v>30864</v>
      </c>
      <c r="G628" t="s">
        <v>26</v>
      </c>
      <c r="H628">
        <v>201412</v>
      </c>
      <c r="I628" t="s">
        <v>27</v>
      </c>
      <c r="J628" t="s">
        <v>28</v>
      </c>
      <c r="K628" t="s">
        <v>40</v>
      </c>
      <c r="L628" t="s">
        <v>30</v>
      </c>
      <c r="M628" t="s">
        <v>31</v>
      </c>
      <c r="N628" t="s">
        <v>48</v>
      </c>
      <c r="O628">
        <v>9011.26</v>
      </c>
      <c r="P628" t="s">
        <v>22</v>
      </c>
      <c r="Q628" t="s">
        <v>55</v>
      </c>
      <c r="R628" t="s">
        <v>33</v>
      </c>
      <c r="S628" t="s">
        <v>34</v>
      </c>
      <c r="T628" t="s">
        <v>35</v>
      </c>
    </row>
    <row r="629" spans="1:20">
      <c r="A629" t="s">
        <v>55</v>
      </c>
      <c r="B629" t="s">
        <v>22</v>
      </c>
      <c r="C629" t="s">
        <v>172</v>
      </c>
      <c r="D629" t="s">
        <v>173</v>
      </c>
      <c r="E629" t="s">
        <v>25</v>
      </c>
      <c r="F629" s="1">
        <v>30864</v>
      </c>
      <c r="G629" t="s">
        <v>26</v>
      </c>
      <c r="H629">
        <v>201412</v>
      </c>
      <c r="I629" t="s">
        <v>27</v>
      </c>
      <c r="J629" t="s">
        <v>28</v>
      </c>
      <c r="K629" t="s">
        <v>40</v>
      </c>
      <c r="L629" t="s">
        <v>30</v>
      </c>
      <c r="M629" t="s">
        <v>31</v>
      </c>
      <c r="N629" t="s">
        <v>49</v>
      </c>
      <c r="O629">
        <v>-24535.78</v>
      </c>
      <c r="P629" t="s">
        <v>22</v>
      </c>
      <c r="Q629" t="s">
        <v>55</v>
      </c>
      <c r="R629" t="s">
        <v>33</v>
      </c>
      <c r="S629" t="s">
        <v>34</v>
      </c>
      <c r="T629" t="s">
        <v>35</v>
      </c>
    </row>
    <row r="630" spans="1:20">
      <c r="A630" t="s">
        <v>55</v>
      </c>
      <c r="B630" t="s">
        <v>22</v>
      </c>
      <c r="C630" t="s">
        <v>172</v>
      </c>
      <c r="D630" t="s">
        <v>173</v>
      </c>
      <c r="E630" t="s">
        <v>25</v>
      </c>
      <c r="F630" s="1">
        <v>30864</v>
      </c>
      <c r="G630" t="s">
        <v>26</v>
      </c>
      <c r="H630">
        <v>201412</v>
      </c>
      <c r="I630" t="s">
        <v>27</v>
      </c>
      <c r="J630" t="s">
        <v>28</v>
      </c>
      <c r="K630" t="s">
        <v>41</v>
      </c>
      <c r="L630" t="s">
        <v>30</v>
      </c>
      <c r="M630" t="s">
        <v>31</v>
      </c>
      <c r="N630" t="s">
        <v>48</v>
      </c>
      <c r="O630">
        <v>222493.02000000002</v>
      </c>
      <c r="P630" t="s">
        <v>22</v>
      </c>
      <c r="Q630" t="s">
        <v>55</v>
      </c>
      <c r="R630" t="s">
        <v>33</v>
      </c>
      <c r="S630" t="s">
        <v>34</v>
      </c>
      <c r="T630" t="s">
        <v>35</v>
      </c>
    </row>
    <row r="631" spans="1:20">
      <c r="A631" t="s">
        <v>55</v>
      </c>
      <c r="B631" t="s">
        <v>22</v>
      </c>
      <c r="C631" t="s">
        <v>172</v>
      </c>
      <c r="D631" t="s">
        <v>173</v>
      </c>
      <c r="E631" t="s">
        <v>25</v>
      </c>
      <c r="F631" s="1">
        <v>30864</v>
      </c>
      <c r="G631" t="s">
        <v>26</v>
      </c>
      <c r="H631">
        <v>201412</v>
      </c>
      <c r="I631" t="s">
        <v>27</v>
      </c>
      <c r="J631" t="s">
        <v>28</v>
      </c>
      <c r="K631" t="s">
        <v>41</v>
      </c>
      <c r="L631" t="s">
        <v>30</v>
      </c>
      <c r="M631" t="s">
        <v>31</v>
      </c>
      <c r="N631" t="s">
        <v>49</v>
      </c>
      <c r="O631">
        <v>-63408.020000000004</v>
      </c>
      <c r="P631" t="s">
        <v>22</v>
      </c>
      <c r="Q631" t="s">
        <v>55</v>
      </c>
      <c r="R631" t="s">
        <v>33</v>
      </c>
      <c r="S631" t="s">
        <v>34</v>
      </c>
      <c r="T631" t="s">
        <v>35</v>
      </c>
    </row>
    <row r="632" spans="1:20">
      <c r="A632" t="s">
        <v>61</v>
      </c>
      <c r="B632" t="s">
        <v>22</v>
      </c>
      <c r="C632" t="s">
        <v>174</v>
      </c>
      <c r="D632" t="s">
        <v>175</v>
      </c>
      <c r="E632" t="s">
        <v>25</v>
      </c>
      <c r="F632" s="1">
        <v>31766</v>
      </c>
      <c r="G632" t="s">
        <v>26</v>
      </c>
      <c r="H632">
        <v>201412</v>
      </c>
      <c r="I632" t="s">
        <v>27</v>
      </c>
      <c r="J632" t="s">
        <v>28</v>
      </c>
      <c r="K632" t="s">
        <v>29</v>
      </c>
      <c r="L632" t="s">
        <v>30</v>
      </c>
      <c r="M632" t="s">
        <v>31</v>
      </c>
      <c r="N632" t="s">
        <v>32</v>
      </c>
      <c r="O632">
        <v>582.87</v>
      </c>
      <c r="P632" t="s">
        <v>22</v>
      </c>
      <c r="Q632" t="s">
        <v>61</v>
      </c>
      <c r="R632" t="s">
        <v>33</v>
      </c>
      <c r="S632" t="s">
        <v>34</v>
      </c>
      <c r="T632" t="s">
        <v>35</v>
      </c>
    </row>
    <row r="633" spans="1:20">
      <c r="A633" t="s">
        <v>61</v>
      </c>
      <c r="B633" t="s">
        <v>22</v>
      </c>
      <c r="C633" t="s">
        <v>174</v>
      </c>
      <c r="D633" t="s">
        <v>175</v>
      </c>
      <c r="E633" t="s">
        <v>25</v>
      </c>
      <c r="F633" s="1">
        <v>31766</v>
      </c>
      <c r="G633" t="s">
        <v>26</v>
      </c>
      <c r="H633">
        <v>201412</v>
      </c>
      <c r="I633" t="s">
        <v>27</v>
      </c>
      <c r="J633" t="s">
        <v>28</v>
      </c>
      <c r="K633" t="s">
        <v>36</v>
      </c>
      <c r="L633" t="s">
        <v>30</v>
      </c>
      <c r="M633" t="s">
        <v>31</v>
      </c>
      <c r="N633" t="s">
        <v>32</v>
      </c>
      <c r="O633">
        <v>46.15</v>
      </c>
      <c r="P633" t="s">
        <v>22</v>
      </c>
      <c r="Q633" t="s">
        <v>61</v>
      </c>
      <c r="R633" t="s">
        <v>33</v>
      </c>
      <c r="S633" t="s">
        <v>34</v>
      </c>
      <c r="T633" t="s">
        <v>35</v>
      </c>
    </row>
    <row r="634" spans="1:20">
      <c r="A634" t="s">
        <v>61</v>
      </c>
      <c r="B634" t="s">
        <v>22</v>
      </c>
      <c r="C634" t="s">
        <v>174</v>
      </c>
      <c r="D634" t="s">
        <v>175</v>
      </c>
      <c r="E634" t="s">
        <v>25</v>
      </c>
      <c r="F634" s="1">
        <v>31766</v>
      </c>
      <c r="G634" t="s">
        <v>26</v>
      </c>
      <c r="H634">
        <v>201412</v>
      </c>
      <c r="I634" t="s">
        <v>27</v>
      </c>
      <c r="J634" t="s">
        <v>28</v>
      </c>
      <c r="K634" t="s">
        <v>37</v>
      </c>
      <c r="L634" t="s">
        <v>30</v>
      </c>
      <c r="M634" t="s">
        <v>31</v>
      </c>
      <c r="N634" t="s">
        <v>32</v>
      </c>
      <c r="O634">
        <v>52.04</v>
      </c>
      <c r="P634" t="s">
        <v>22</v>
      </c>
      <c r="Q634" t="s">
        <v>61</v>
      </c>
      <c r="R634" t="s">
        <v>33</v>
      </c>
      <c r="S634" t="s">
        <v>34</v>
      </c>
      <c r="T634" t="s">
        <v>35</v>
      </c>
    </row>
    <row r="635" spans="1:20">
      <c r="A635" t="s">
        <v>61</v>
      </c>
      <c r="B635" t="s">
        <v>22</v>
      </c>
      <c r="C635" t="s">
        <v>174</v>
      </c>
      <c r="D635" t="s">
        <v>175</v>
      </c>
      <c r="E635" t="s">
        <v>25</v>
      </c>
      <c r="F635" s="1">
        <v>31766</v>
      </c>
      <c r="G635" t="s">
        <v>26</v>
      </c>
      <c r="H635">
        <v>201412</v>
      </c>
      <c r="I635" t="s">
        <v>27</v>
      </c>
      <c r="J635" t="s">
        <v>28</v>
      </c>
      <c r="K635" t="s">
        <v>38</v>
      </c>
      <c r="L635" t="s">
        <v>30</v>
      </c>
      <c r="M635" t="s">
        <v>31</v>
      </c>
      <c r="N635" t="s">
        <v>32</v>
      </c>
      <c r="O635">
        <v>737.13</v>
      </c>
      <c r="P635" t="s">
        <v>22</v>
      </c>
      <c r="Q635" t="s">
        <v>61</v>
      </c>
      <c r="R635" t="s">
        <v>33</v>
      </c>
      <c r="S635" t="s">
        <v>34</v>
      </c>
      <c r="T635" t="s">
        <v>35</v>
      </c>
    </row>
    <row r="636" spans="1:20">
      <c r="A636" t="s">
        <v>61</v>
      </c>
      <c r="B636" t="s">
        <v>22</v>
      </c>
      <c r="C636" t="s">
        <v>174</v>
      </c>
      <c r="D636" t="s">
        <v>175</v>
      </c>
      <c r="E636" t="s">
        <v>25</v>
      </c>
      <c r="F636" s="1">
        <v>31766</v>
      </c>
      <c r="G636" t="s">
        <v>26</v>
      </c>
      <c r="H636">
        <v>201412</v>
      </c>
      <c r="I636" t="s">
        <v>27</v>
      </c>
      <c r="J636" t="s">
        <v>28</v>
      </c>
      <c r="K636" t="s">
        <v>39</v>
      </c>
      <c r="L636" t="s">
        <v>30</v>
      </c>
      <c r="M636" t="s">
        <v>31</v>
      </c>
      <c r="N636" t="s">
        <v>32</v>
      </c>
      <c r="O636">
        <v>22.41</v>
      </c>
      <c r="P636" t="s">
        <v>22</v>
      </c>
      <c r="Q636" t="s">
        <v>61</v>
      </c>
      <c r="R636" t="s">
        <v>33</v>
      </c>
      <c r="S636" t="s">
        <v>34</v>
      </c>
      <c r="T636" t="s">
        <v>35</v>
      </c>
    </row>
    <row r="637" spans="1:20">
      <c r="A637" t="s">
        <v>61</v>
      </c>
      <c r="B637" t="s">
        <v>22</v>
      </c>
      <c r="C637" t="s">
        <v>174</v>
      </c>
      <c r="D637" t="s">
        <v>175</v>
      </c>
      <c r="E637" t="s">
        <v>25</v>
      </c>
      <c r="F637" s="1">
        <v>31766</v>
      </c>
      <c r="G637" t="s">
        <v>26</v>
      </c>
      <c r="H637">
        <v>201412</v>
      </c>
      <c r="I637" t="s">
        <v>27</v>
      </c>
      <c r="J637" t="s">
        <v>28</v>
      </c>
      <c r="K637" t="s">
        <v>40</v>
      </c>
      <c r="L637" t="s">
        <v>30</v>
      </c>
      <c r="M637" t="s">
        <v>31</v>
      </c>
      <c r="N637" t="s">
        <v>32</v>
      </c>
      <c r="O637">
        <v>183.6</v>
      </c>
      <c r="P637" t="s">
        <v>22</v>
      </c>
      <c r="Q637" t="s">
        <v>61</v>
      </c>
      <c r="R637" t="s">
        <v>33</v>
      </c>
      <c r="S637" t="s">
        <v>34</v>
      </c>
      <c r="T637" t="s">
        <v>35</v>
      </c>
    </row>
    <row r="638" spans="1:20">
      <c r="A638" t="s">
        <v>61</v>
      </c>
      <c r="B638" t="s">
        <v>22</v>
      </c>
      <c r="C638" t="s">
        <v>174</v>
      </c>
      <c r="D638" t="s">
        <v>175</v>
      </c>
      <c r="E638" t="s">
        <v>25</v>
      </c>
      <c r="F638" s="1">
        <v>31766</v>
      </c>
      <c r="G638" t="s">
        <v>26</v>
      </c>
      <c r="H638">
        <v>201412</v>
      </c>
      <c r="I638" t="s">
        <v>27</v>
      </c>
      <c r="J638" t="s">
        <v>28</v>
      </c>
      <c r="K638" t="s">
        <v>41</v>
      </c>
      <c r="L638" t="s">
        <v>30</v>
      </c>
      <c r="M638" t="s">
        <v>31</v>
      </c>
      <c r="N638" t="s">
        <v>32</v>
      </c>
      <c r="O638">
        <v>150.57</v>
      </c>
      <c r="P638" t="s">
        <v>22</v>
      </c>
      <c r="Q638" t="s">
        <v>61</v>
      </c>
      <c r="R638" t="s">
        <v>33</v>
      </c>
      <c r="S638" t="s">
        <v>34</v>
      </c>
      <c r="T638" t="s">
        <v>35</v>
      </c>
    </row>
    <row r="639" spans="1:20">
      <c r="A639" t="s">
        <v>78</v>
      </c>
      <c r="B639" t="s">
        <v>22</v>
      </c>
      <c r="C639" t="s">
        <v>176</v>
      </c>
      <c r="D639" t="s">
        <v>177</v>
      </c>
      <c r="E639" t="s">
        <v>25</v>
      </c>
      <c r="F639" s="1">
        <v>30682</v>
      </c>
      <c r="G639" t="s">
        <v>26</v>
      </c>
      <c r="H639">
        <v>201412</v>
      </c>
      <c r="I639" t="s">
        <v>27</v>
      </c>
      <c r="J639" t="s">
        <v>28</v>
      </c>
      <c r="K639" t="s">
        <v>29</v>
      </c>
      <c r="L639" t="s">
        <v>30</v>
      </c>
      <c r="M639" t="s">
        <v>31</v>
      </c>
      <c r="N639" t="s">
        <v>48</v>
      </c>
      <c r="O639">
        <v>153932.72</v>
      </c>
      <c r="P639" t="s">
        <v>22</v>
      </c>
      <c r="Q639" t="s">
        <v>78</v>
      </c>
      <c r="R639" t="s">
        <v>33</v>
      </c>
      <c r="S639" t="s">
        <v>34</v>
      </c>
      <c r="T639" t="s">
        <v>35</v>
      </c>
    </row>
    <row r="640" spans="1:20">
      <c r="A640" t="s">
        <v>78</v>
      </c>
      <c r="B640" t="s">
        <v>22</v>
      </c>
      <c r="C640" t="s">
        <v>176</v>
      </c>
      <c r="D640" t="s">
        <v>177</v>
      </c>
      <c r="E640" t="s">
        <v>25</v>
      </c>
      <c r="F640" s="1">
        <v>30682</v>
      </c>
      <c r="G640" t="s">
        <v>26</v>
      </c>
      <c r="H640">
        <v>201412</v>
      </c>
      <c r="I640" t="s">
        <v>27</v>
      </c>
      <c r="J640" t="s">
        <v>28</v>
      </c>
      <c r="K640" t="s">
        <v>29</v>
      </c>
      <c r="L640" t="s">
        <v>30</v>
      </c>
      <c r="M640" t="s">
        <v>31</v>
      </c>
      <c r="N640" t="s">
        <v>49</v>
      </c>
      <c r="O640">
        <v>-144995.91</v>
      </c>
      <c r="P640" t="s">
        <v>22</v>
      </c>
      <c r="Q640" t="s">
        <v>78</v>
      </c>
      <c r="R640" t="s">
        <v>33</v>
      </c>
      <c r="S640" t="s">
        <v>34</v>
      </c>
      <c r="T640" t="s">
        <v>35</v>
      </c>
    </row>
    <row r="641" spans="1:20">
      <c r="A641" t="s">
        <v>78</v>
      </c>
      <c r="B641" t="s">
        <v>22</v>
      </c>
      <c r="C641" t="s">
        <v>176</v>
      </c>
      <c r="D641" t="s">
        <v>177</v>
      </c>
      <c r="E641" t="s">
        <v>25</v>
      </c>
      <c r="F641" s="1">
        <v>30682</v>
      </c>
      <c r="G641" t="s">
        <v>26</v>
      </c>
      <c r="H641">
        <v>201412</v>
      </c>
      <c r="I641" t="s">
        <v>27</v>
      </c>
      <c r="J641" t="s">
        <v>28</v>
      </c>
      <c r="K641" t="s">
        <v>29</v>
      </c>
      <c r="L641" t="s">
        <v>30</v>
      </c>
      <c r="M641" t="s">
        <v>31</v>
      </c>
      <c r="N641" t="s">
        <v>32</v>
      </c>
      <c r="O641">
        <v>60890.380000000005</v>
      </c>
      <c r="P641" t="s">
        <v>22</v>
      </c>
      <c r="Q641" t="s">
        <v>78</v>
      </c>
      <c r="R641" t="s">
        <v>33</v>
      </c>
      <c r="S641" t="s">
        <v>34</v>
      </c>
      <c r="T641" t="s">
        <v>35</v>
      </c>
    </row>
    <row r="642" spans="1:20">
      <c r="A642" t="s">
        <v>78</v>
      </c>
      <c r="B642" t="s">
        <v>22</v>
      </c>
      <c r="C642" t="s">
        <v>176</v>
      </c>
      <c r="D642" t="s">
        <v>177</v>
      </c>
      <c r="E642" t="s">
        <v>25</v>
      </c>
      <c r="F642" s="1">
        <v>30682</v>
      </c>
      <c r="G642" t="s">
        <v>26</v>
      </c>
      <c r="H642">
        <v>201412</v>
      </c>
      <c r="I642" t="s">
        <v>27</v>
      </c>
      <c r="J642" t="s">
        <v>28</v>
      </c>
      <c r="K642" t="s">
        <v>36</v>
      </c>
      <c r="L642" t="s">
        <v>30</v>
      </c>
      <c r="M642" t="s">
        <v>31</v>
      </c>
      <c r="N642" t="s">
        <v>48</v>
      </c>
      <c r="O642">
        <v>42732.08</v>
      </c>
      <c r="P642" t="s">
        <v>22</v>
      </c>
      <c r="Q642" t="s">
        <v>78</v>
      </c>
      <c r="R642" t="s">
        <v>33</v>
      </c>
      <c r="S642" t="s">
        <v>34</v>
      </c>
      <c r="T642" t="s">
        <v>35</v>
      </c>
    </row>
    <row r="643" spans="1:20">
      <c r="A643" t="s">
        <v>78</v>
      </c>
      <c r="B643" t="s">
        <v>22</v>
      </c>
      <c r="C643" t="s">
        <v>176</v>
      </c>
      <c r="D643" t="s">
        <v>177</v>
      </c>
      <c r="E643" t="s">
        <v>25</v>
      </c>
      <c r="F643" s="1">
        <v>30682</v>
      </c>
      <c r="G643" t="s">
        <v>26</v>
      </c>
      <c r="H643">
        <v>201412</v>
      </c>
      <c r="I643" t="s">
        <v>27</v>
      </c>
      <c r="J643" t="s">
        <v>28</v>
      </c>
      <c r="K643" t="s">
        <v>36</v>
      </c>
      <c r="L643" t="s">
        <v>30</v>
      </c>
      <c r="M643" t="s">
        <v>31</v>
      </c>
      <c r="N643" t="s">
        <v>49</v>
      </c>
      <c r="O643">
        <v>-14526.9</v>
      </c>
      <c r="P643" t="s">
        <v>22</v>
      </c>
      <c r="Q643" t="s">
        <v>78</v>
      </c>
      <c r="R643" t="s">
        <v>33</v>
      </c>
      <c r="S643" t="s">
        <v>34</v>
      </c>
      <c r="T643" t="s">
        <v>35</v>
      </c>
    </row>
    <row r="644" spans="1:20">
      <c r="A644" t="s">
        <v>78</v>
      </c>
      <c r="B644" t="s">
        <v>22</v>
      </c>
      <c r="C644" t="s">
        <v>176</v>
      </c>
      <c r="D644" t="s">
        <v>177</v>
      </c>
      <c r="E644" t="s">
        <v>25</v>
      </c>
      <c r="F644" s="1">
        <v>30682</v>
      </c>
      <c r="G644" t="s">
        <v>26</v>
      </c>
      <c r="H644">
        <v>201412</v>
      </c>
      <c r="I644" t="s">
        <v>27</v>
      </c>
      <c r="J644" t="s">
        <v>28</v>
      </c>
      <c r="K644" t="s">
        <v>37</v>
      </c>
      <c r="L644" t="s">
        <v>30</v>
      </c>
      <c r="M644" t="s">
        <v>31</v>
      </c>
      <c r="N644" t="s">
        <v>48</v>
      </c>
      <c r="O644">
        <v>75549.95</v>
      </c>
      <c r="P644" t="s">
        <v>22</v>
      </c>
      <c r="Q644" t="s">
        <v>78</v>
      </c>
      <c r="R644" t="s">
        <v>33</v>
      </c>
      <c r="S644" t="s">
        <v>34</v>
      </c>
      <c r="T644" t="s">
        <v>35</v>
      </c>
    </row>
    <row r="645" spans="1:20">
      <c r="A645" t="s">
        <v>78</v>
      </c>
      <c r="B645" t="s">
        <v>22</v>
      </c>
      <c r="C645" t="s">
        <v>176</v>
      </c>
      <c r="D645" t="s">
        <v>177</v>
      </c>
      <c r="E645" t="s">
        <v>25</v>
      </c>
      <c r="F645" s="1">
        <v>30682</v>
      </c>
      <c r="G645" t="s">
        <v>26</v>
      </c>
      <c r="H645">
        <v>201412</v>
      </c>
      <c r="I645" t="s">
        <v>27</v>
      </c>
      <c r="J645" t="s">
        <v>28</v>
      </c>
      <c r="K645" t="s">
        <v>37</v>
      </c>
      <c r="L645" t="s">
        <v>30</v>
      </c>
      <c r="M645" t="s">
        <v>31</v>
      </c>
      <c r="N645" t="s">
        <v>49</v>
      </c>
      <c r="O645">
        <v>-62441.760000000002</v>
      </c>
      <c r="P645" t="s">
        <v>22</v>
      </c>
      <c r="Q645" t="s">
        <v>78</v>
      </c>
      <c r="R645" t="s">
        <v>33</v>
      </c>
      <c r="S645" t="s">
        <v>34</v>
      </c>
      <c r="T645" t="s">
        <v>35</v>
      </c>
    </row>
    <row r="646" spans="1:20">
      <c r="A646" t="s">
        <v>78</v>
      </c>
      <c r="B646" t="s">
        <v>22</v>
      </c>
      <c r="C646" t="s">
        <v>176</v>
      </c>
      <c r="D646" t="s">
        <v>177</v>
      </c>
      <c r="E646" t="s">
        <v>25</v>
      </c>
      <c r="F646" s="1">
        <v>30682</v>
      </c>
      <c r="G646" t="s">
        <v>26</v>
      </c>
      <c r="H646">
        <v>201412</v>
      </c>
      <c r="I646" t="s">
        <v>27</v>
      </c>
      <c r="J646" t="s">
        <v>28</v>
      </c>
      <c r="K646" t="s">
        <v>38</v>
      </c>
      <c r="L646" t="s">
        <v>30</v>
      </c>
      <c r="M646" t="s">
        <v>31</v>
      </c>
      <c r="N646" t="s">
        <v>48</v>
      </c>
      <c r="O646">
        <v>282814.26</v>
      </c>
      <c r="P646" t="s">
        <v>22</v>
      </c>
      <c r="Q646" t="s">
        <v>78</v>
      </c>
      <c r="R646" t="s">
        <v>33</v>
      </c>
      <c r="S646" t="s">
        <v>34</v>
      </c>
      <c r="T646" t="s">
        <v>35</v>
      </c>
    </row>
    <row r="647" spans="1:20">
      <c r="A647" t="s">
        <v>78</v>
      </c>
      <c r="B647" t="s">
        <v>22</v>
      </c>
      <c r="C647" t="s">
        <v>176</v>
      </c>
      <c r="D647" t="s">
        <v>177</v>
      </c>
      <c r="E647" t="s">
        <v>25</v>
      </c>
      <c r="F647" s="1">
        <v>30682</v>
      </c>
      <c r="G647" t="s">
        <v>26</v>
      </c>
      <c r="H647">
        <v>201412</v>
      </c>
      <c r="I647" t="s">
        <v>27</v>
      </c>
      <c r="J647" t="s">
        <v>28</v>
      </c>
      <c r="K647" t="s">
        <v>38</v>
      </c>
      <c r="L647" t="s">
        <v>30</v>
      </c>
      <c r="M647" t="s">
        <v>31</v>
      </c>
      <c r="N647" t="s">
        <v>49</v>
      </c>
      <c r="O647">
        <v>-318985.23</v>
      </c>
      <c r="P647" t="s">
        <v>22</v>
      </c>
      <c r="Q647" t="s">
        <v>78</v>
      </c>
      <c r="R647" t="s">
        <v>33</v>
      </c>
      <c r="S647" t="s">
        <v>34</v>
      </c>
      <c r="T647" t="s">
        <v>35</v>
      </c>
    </row>
    <row r="648" spans="1:20">
      <c r="A648" t="s">
        <v>78</v>
      </c>
      <c r="B648" t="s">
        <v>22</v>
      </c>
      <c r="C648" t="s">
        <v>176</v>
      </c>
      <c r="D648" t="s">
        <v>177</v>
      </c>
      <c r="E648" t="s">
        <v>25</v>
      </c>
      <c r="F648" s="1">
        <v>30682</v>
      </c>
      <c r="G648" t="s">
        <v>26</v>
      </c>
      <c r="H648">
        <v>201412</v>
      </c>
      <c r="I648" t="s">
        <v>27</v>
      </c>
      <c r="J648" t="s">
        <v>28</v>
      </c>
      <c r="K648" t="s">
        <v>39</v>
      </c>
      <c r="L648" t="s">
        <v>30</v>
      </c>
      <c r="M648" t="s">
        <v>31</v>
      </c>
      <c r="N648" t="s">
        <v>48</v>
      </c>
      <c r="O648">
        <v>23458.33</v>
      </c>
      <c r="P648" t="s">
        <v>22</v>
      </c>
      <c r="Q648" t="s">
        <v>78</v>
      </c>
      <c r="R648" t="s">
        <v>33</v>
      </c>
      <c r="S648" t="s">
        <v>34</v>
      </c>
      <c r="T648" t="s">
        <v>35</v>
      </c>
    </row>
    <row r="649" spans="1:20">
      <c r="A649" t="s">
        <v>78</v>
      </c>
      <c r="B649" t="s">
        <v>22</v>
      </c>
      <c r="C649" t="s">
        <v>176</v>
      </c>
      <c r="D649" t="s">
        <v>177</v>
      </c>
      <c r="E649" t="s">
        <v>25</v>
      </c>
      <c r="F649" s="1">
        <v>30682</v>
      </c>
      <c r="G649" t="s">
        <v>26</v>
      </c>
      <c r="H649">
        <v>201412</v>
      </c>
      <c r="I649" t="s">
        <v>27</v>
      </c>
      <c r="J649" t="s">
        <v>28</v>
      </c>
      <c r="K649" t="s">
        <v>39</v>
      </c>
      <c r="L649" t="s">
        <v>30</v>
      </c>
      <c r="M649" t="s">
        <v>31</v>
      </c>
      <c r="N649" t="s">
        <v>49</v>
      </c>
      <c r="O649">
        <v>-24291.670000000002</v>
      </c>
      <c r="P649" t="s">
        <v>22</v>
      </c>
      <c r="Q649" t="s">
        <v>78</v>
      </c>
      <c r="R649" t="s">
        <v>33</v>
      </c>
      <c r="S649" t="s">
        <v>34</v>
      </c>
      <c r="T649" t="s">
        <v>35</v>
      </c>
    </row>
    <row r="650" spans="1:20">
      <c r="A650" t="s">
        <v>78</v>
      </c>
      <c r="B650" t="s">
        <v>22</v>
      </c>
      <c r="C650" t="s">
        <v>176</v>
      </c>
      <c r="D650" t="s">
        <v>177</v>
      </c>
      <c r="E650" t="s">
        <v>25</v>
      </c>
      <c r="F650" s="1">
        <v>30682</v>
      </c>
      <c r="G650" t="s">
        <v>26</v>
      </c>
      <c r="H650">
        <v>201412</v>
      </c>
      <c r="I650" t="s">
        <v>27</v>
      </c>
      <c r="J650" t="s">
        <v>28</v>
      </c>
      <c r="K650" t="s">
        <v>40</v>
      </c>
      <c r="L650" t="s">
        <v>30</v>
      </c>
      <c r="M650" t="s">
        <v>31</v>
      </c>
      <c r="N650" t="s">
        <v>48</v>
      </c>
      <c r="O650">
        <v>7272.67</v>
      </c>
      <c r="P650" t="s">
        <v>22</v>
      </c>
      <c r="Q650" t="s">
        <v>78</v>
      </c>
      <c r="R650" t="s">
        <v>33</v>
      </c>
      <c r="S650" t="s">
        <v>34</v>
      </c>
      <c r="T650" t="s">
        <v>35</v>
      </c>
    </row>
    <row r="651" spans="1:20">
      <c r="A651" t="s">
        <v>78</v>
      </c>
      <c r="B651" t="s">
        <v>22</v>
      </c>
      <c r="C651" t="s">
        <v>176</v>
      </c>
      <c r="D651" t="s">
        <v>177</v>
      </c>
      <c r="E651" t="s">
        <v>25</v>
      </c>
      <c r="F651" s="1">
        <v>30682</v>
      </c>
      <c r="G651" t="s">
        <v>26</v>
      </c>
      <c r="H651">
        <v>201412</v>
      </c>
      <c r="I651" t="s">
        <v>27</v>
      </c>
      <c r="J651" t="s">
        <v>28</v>
      </c>
      <c r="K651" t="s">
        <v>40</v>
      </c>
      <c r="L651" t="s">
        <v>30</v>
      </c>
      <c r="M651" t="s">
        <v>31</v>
      </c>
      <c r="N651" t="s">
        <v>49</v>
      </c>
      <c r="O651">
        <v>-150.49</v>
      </c>
      <c r="P651" t="s">
        <v>22</v>
      </c>
      <c r="Q651" t="s">
        <v>78</v>
      </c>
      <c r="R651" t="s">
        <v>33</v>
      </c>
      <c r="S651" t="s">
        <v>34</v>
      </c>
      <c r="T651" t="s">
        <v>35</v>
      </c>
    </row>
    <row r="652" spans="1:20">
      <c r="A652" t="s">
        <v>78</v>
      </c>
      <c r="B652" t="s">
        <v>22</v>
      </c>
      <c r="C652" t="s">
        <v>176</v>
      </c>
      <c r="D652" t="s">
        <v>177</v>
      </c>
      <c r="E652" t="s">
        <v>25</v>
      </c>
      <c r="F652" s="1">
        <v>30682</v>
      </c>
      <c r="G652" t="s">
        <v>26</v>
      </c>
      <c r="H652">
        <v>201412</v>
      </c>
      <c r="I652" t="s">
        <v>27</v>
      </c>
      <c r="J652" t="s">
        <v>28</v>
      </c>
      <c r="K652" t="s">
        <v>41</v>
      </c>
      <c r="L652" t="s">
        <v>30</v>
      </c>
      <c r="M652" t="s">
        <v>31</v>
      </c>
      <c r="N652" t="s">
        <v>48</v>
      </c>
      <c r="O652">
        <v>127559.85</v>
      </c>
      <c r="P652" t="s">
        <v>22</v>
      </c>
      <c r="Q652" t="s">
        <v>78</v>
      </c>
      <c r="R652" t="s">
        <v>33</v>
      </c>
      <c r="S652" t="s">
        <v>34</v>
      </c>
      <c r="T652" t="s">
        <v>35</v>
      </c>
    </row>
    <row r="653" spans="1:20">
      <c r="A653" t="s">
        <v>78</v>
      </c>
      <c r="B653" t="s">
        <v>22</v>
      </c>
      <c r="C653" t="s">
        <v>176</v>
      </c>
      <c r="D653" t="s">
        <v>177</v>
      </c>
      <c r="E653" t="s">
        <v>25</v>
      </c>
      <c r="F653" s="1">
        <v>30682</v>
      </c>
      <c r="G653" t="s">
        <v>26</v>
      </c>
      <c r="H653">
        <v>201412</v>
      </c>
      <c r="I653" t="s">
        <v>27</v>
      </c>
      <c r="J653" t="s">
        <v>28</v>
      </c>
      <c r="K653" t="s">
        <v>41</v>
      </c>
      <c r="L653" t="s">
        <v>30</v>
      </c>
      <c r="M653" t="s">
        <v>31</v>
      </c>
      <c r="N653" t="s">
        <v>49</v>
      </c>
      <c r="O653">
        <v>-147927.9</v>
      </c>
      <c r="P653" t="s">
        <v>22</v>
      </c>
      <c r="Q653" t="s">
        <v>78</v>
      </c>
      <c r="R653" t="s">
        <v>33</v>
      </c>
      <c r="S653" t="s">
        <v>34</v>
      </c>
      <c r="T653" t="s">
        <v>35</v>
      </c>
    </row>
    <row r="654" spans="1:20">
      <c r="A654" t="s">
        <v>55</v>
      </c>
      <c r="B654" t="s">
        <v>22</v>
      </c>
      <c r="C654" t="s">
        <v>178</v>
      </c>
      <c r="D654" t="s">
        <v>179</v>
      </c>
      <c r="E654" t="s">
        <v>25</v>
      </c>
      <c r="F654" s="1">
        <v>38261</v>
      </c>
      <c r="G654" t="s">
        <v>26</v>
      </c>
      <c r="H654">
        <v>201412</v>
      </c>
      <c r="I654" t="s">
        <v>27</v>
      </c>
      <c r="J654" t="s">
        <v>53</v>
      </c>
      <c r="K654" t="s">
        <v>29</v>
      </c>
      <c r="L654" t="s">
        <v>54</v>
      </c>
      <c r="M654" t="s">
        <v>31</v>
      </c>
      <c r="N654" t="s">
        <v>48</v>
      </c>
      <c r="O654">
        <v>195.89000000000001</v>
      </c>
      <c r="P654" t="s">
        <v>22</v>
      </c>
      <c r="Q654" t="s">
        <v>55</v>
      </c>
      <c r="R654" t="s">
        <v>33</v>
      </c>
      <c r="S654" t="s">
        <v>34</v>
      </c>
      <c r="T654" t="s">
        <v>35</v>
      </c>
    </row>
    <row r="655" spans="1:20">
      <c r="A655" t="s">
        <v>55</v>
      </c>
      <c r="B655" t="s">
        <v>22</v>
      </c>
      <c r="C655" t="s">
        <v>178</v>
      </c>
      <c r="D655" t="s">
        <v>179</v>
      </c>
      <c r="E655" t="s">
        <v>25</v>
      </c>
      <c r="F655" s="1">
        <v>38261</v>
      </c>
      <c r="G655" t="s">
        <v>26</v>
      </c>
      <c r="H655">
        <v>201412</v>
      </c>
      <c r="I655" t="s">
        <v>27</v>
      </c>
      <c r="J655" t="s">
        <v>53</v>
      </c>
      <c r="K655" t="s">
        <v>29</v>
      </c>
      <c r="L655" t="s">
        <v>54</v>
      </c>
      <c r="M655" t="s">
        <v>31</v>
      </c>
      <c r="N655" t="s">
        <v>49</v>
      </c>
      <c r="O655">
        <v>-2003.38</v>
      </c>
      <c r="P655" t="s">
        <v>22</v>
      </c>
      <c r="Q655" t="s">
        <v>55</v>
      </c>
      <c r="R655" t="s">
        <v>33</v>
      </c>
      <c r="S655" t="s">
        <v>34</v>
      </c>
      <c r="T655" t="s">
        <v>35</v>
      </c>
    </row>
    <row r="656" spans="1:20">
      <c r="A656" t="s">
        <v>55</v>
      </c>
      <c r="B656" t="s">
        <v>22</v>
      </c>
      <c r="C656" t="s">
        <v>178</v>
      </c>
      <c r="D656" t="s">
        <v>179</v>
      </c>
      <c r="E656" t="s">
        <v>25</v>
      </c>
      <c r="F656" s="1">
        <v>38261</v>
      </c>
      <c r="G656" t="s">
        <v>26</v>
      </c>
      <c r="H656">
        <v>201412</v>
      </c>
      <c r="I656" t="s">
        <v>27</v>
      </c>
      <c r="J656" t="s">
        <v>53</v>
      </c>
      <c r="K656" t="s">
        <v>36</v>
      </c>
      <c r="L656" t="s">
        <v>54</v>
      </c>
      <c r="M656" t="s">
        <v>31</v>
      </c>
      <c r="N656" t="s">
        <v>48</v>
      </c>
      <c r="O656">
        <v>990.93000000000006</v>
      </c>
      <c r="P656" t="s">
        <v>22</v>
      </c>
      <c r="Q656" t="s">
        <v>55</v>
      </c>
      <c r="R656" t="s">
        <v>33</v>
      </c>
      <c r="S656" t="s">
        <v>34</v>
      </c>
      <c r="T656" t="s">
        <v>35</v>
      </c>
    </row>
    <row r="657" spans="1:20">
      <c r="A657" t="s">
        <v>55</v>
      </c>
      <c r="B657" t="s">
        <v>22</v>
      </c>
      <c r="C657" t="s">
        <v>178</v>
      </c>
      <c r="D657" t="s">
        <v>179</v>
      </c>
      <c r="E657" t="s">
        <v>25</v>
      </c>
      <c r="F657" s="1">
        <v>38261</v>
      </c>
      <c r="G657" t="s">
        <v>26</v>
      </c>
      <c r="H657">
        <v>201412</v>
      </c>
      <c r="I657" t="s">
        <v>27</v>
      </c>
      <c r="J657" t="s">
        <v>53</v>
      </c>
      <c r="K657" t="s">
        <v>36</v>
      </c>
      <c r="L657" t="s">
        <v>54</v>
      </c>
      <c r="M657" t="s">
        <v>31</v>
      </c>
      <c r="N657" t="s">
        <v>49</v>
      </c>
      <c r="O657">
        <v>-4466.63</v>
      </c>
      <c r="P657" t="s">
        <v>22</v>
      </c>
      <c r="Q657" t="s">
        <v>55</v>
      </c>
      <c r="R657" t="s">
        <v>33</v>
      </c>
      <c r="S657" t="s">
        <v>34</v>
      </c>
      <c r="T657" t="s">
        <v>35</v>
      </c>
    </row>
    <row r="658" spans="1:20">
      <c r="A658" t="s">
        <v>55</v>
      </c>
      <c r="B658" t="s">
        <v>22</v>
      </c>
      <c r="C658" t="s">
        <v>178</v>
      </c>
      <c r="D658" t="s">
        <v>179</v>
      </c>
      <c r="E658" t="s">
        <v>25</v>
      </c>
      <c r="F658" s="1">
        <v>38261</v>
      </c>
      <c r="G658" t="s">
        <v>26</v>
      </c>
      <c r="H658">
        <v>201412</v>
      </c>
      <c r="I658" t="s">
        <v>27</v>
      </c>
      <c r="J658" t="s">
        <v>53</v>
      </c>
      <c r="K658" t="s">
        <v>37</v>
      </c>
      <c r="L658" t="s">
        <v>54</v>
      </c>
      <c r="M658" t="s">
        <v>31</v>
      </c>
      <c r="N658" t="s">
        <v>48</v>
      </c>
      <c r="O658">
        <v>2766.71</v>
      </c>
      <c r="P658" t="s">
        <v>22</v>
      </c>
      <c r="Q658" t="s">
        <v>55</v>
      </c>
      <c r="R658" t="s">
        <v>33</v>
      </c>
      <c r="S658" t="s">
        <v>34</v>
      </c>
      <c r="T658" t="s">
        <v>35</v>
      </c>
    </row>
    <row r="659" spans="1:20">
      <c r="A659" t="s">
        <v>55</v>
      </c>
      <c r="B659" t="s">
        <v>22</v>
      </c>
      <c r="C659" t="s">
        <v>178</v>
      </c>
      <c r="D659" t="s">
        <v>179</v>
      </c>
      <c r="E659" t="s">
        <v>25</v>
      </c>
      <c r="F659" s="1">
        <v>38261</v>
      </c>
      <c r="G659" t="s">
        <v>26</v>
      </c>
      <c r="H659">
        <v>201412</v>
      </c>
      <c r="I659" t="s">
        <v>27</v>
      </c>
      <c r="J659" t="s">
        <v>53</v>
      </c>
      <c r="K659" t="s">
        <v>37</v>
      </c>
      <c r="L659" t="s">
        <v>54</v>
      </c>
      <c r="M659" t="s">
        <v>31</v>
      </c>
      <c r="N659" t="s">
        <v>49</v>
      </c>
      <c r="O659">
        <v>-842.99</v>
      </c>
      <c r="P659" t="s">
        <v>22</v>
      </c>
      <c r="Q659" t="s">
        <v>55</v>
      </c>
      <c r="R659" t="s">
        <v>33</v>
      </c>
      <c r="S659" t="s">
        <v>34</v>
      </c>
      <c r="T659" t="s">
        <v>35</v>
      </c>
    </row>
    <row r="660" spans="1:20">
      <c r="A660" t="s">
        <v>55</v>
      </c>
      <c r="B660" t="s">
        <v>22</v>
      </c>
      <c r="C660" t="s">
        <v>178</v>
      </c>
      <c r="D660" t="s">
        <v>179</v>
      </c>
      <c r="E660" t="s">
        <v>25</v>
      </c>
      <c r="F660" s="1">
        <v>38261</v>
      </c>
      <c r="G660" t="s">
        <v>26</v>
      </c>
      <c r="H660">
        <v>201412</v>
      </c>
      <c r="I660" t="s">
        <v>27</v>
      </c>
      <c r="J660" t="s">
        <v>53</v>
      </c>
      <c r="K660" t="s">
        <v>38</v>
      </c>
      <c r="L660" t="s">
        <v>54</v>
      </c>
      <c r="M660" t="s">
        <v>31</v>
      </c>
      <c r="N660" t="s">
        <v>48</v>
      </c>
      <c r="O660">
        <v>11396.61</v>
      </c>
      <c r="P660" t="s">
        <v>22</v>
      </c>
      <c r="Q660" t="s">
        <v>55</v>
      </c>
      <c r="R660" t="s">
        <v>33</v>
      </c>
      <c r="S660" t="s">
        <v>34</v>
      </c>
      <c r="T660" t="s">
        <v>35</v>
      </c>
    </row>
    <row r="661" spans="1:20">
      <c r="A661" t="s">
        <v>55</v>
      </c>
      <c r="B661" t="s">
        <v>22</v>
      </c>
      <c r="C661" t="s">
        <v>178</v>
      </c>
      <c r="D661" t="s">
        <v>179</v>
      </c>
      <c r="E661" t="s">
        <v>25</v>
      </c>
      <c r="F661" s="1">
        <v>38261</v>
      </c>
      <c r="G661" t="s">
        <v>26</v>
      </c>
      <c r="H661">
        <v>201412</v>
      </c>
      <c r="I661" t="s">
        <v>27</v>
      </c>
      <c r="J661" t="s">
        <v>53</v>
      </c>
      <c r="K661" t="s">
        <v>38</v>
      </c>
      <c r="L661" t="s">
        <v>54</v>
      </c>
      <c r="M661" t="s">
        <v>31</v>
      </c>
      <c r="N661" t="s">
        <v>49</v>
      </c>
      <c r="O661">
        <v>-5078.41</v>
      </c>
      <c r="P661" t="s">
        <v>22</v>
      </c>
      <c r="Q661" t="s">
        <v>55</v>
      </c>
      <c r="R661" t="s">
        <v>33</v>
      </c>
      <c r="S661" t="s">
        <v>34</v>
      </c>
      <c r="T661" t="s">
        <v>35</v>
      </c>
    </row>
    <row r="662" spans="1:20">
      <c r="A662" t="s">
        <v>55</v>
      </c>
      <c r="B662" t="s">
        <v>22</v>
      </c>
      <c r="C662" t="s">
        <v>178</v>
      </c>
      <c r="D662" t="s">
        <v>179</v>
      </c>
      <c r="E662" t="s">
        <v>25</v>
      </c>
      <c r="F662" s="1">
        <v>38261</v>
      </c>
      <c r="G662" t="s">
        <v>26</v>
      </c>
      <c r="H662">
        <v>201412</v>
      </c>
      <c r="I662" t="s">
        <v>27</v>
      </c>
      <c r="J662" t="s">
        <v>53</v>
      </c>
      <c r="K662" t="s">
        <v>39</v>
      </c>
      <c r="L662" t="s">
        <v>54</v>
      </c>
      <c r="M662" t="s">
        <v>31</v>
      </c>
      <c r="N662" t="s">
        <v>48</v>
      </c>
      <c r="O662">
        <v>539.29</v>
      </c>
      <c r="P662" t="s">
        <v>22</v>
      </c>
      <c r="Q662" t="s">
        <v>55</v>
      </c>
      <c r="R662" t="s">
        <v>33</v>
      </c>
      <c r="S662" t="s">
        <v>34</v>
      </c>
      <c r="T662" t="s">
        <v>35</v>
      </c>
    </row>
    <row r="663" spans="1:20">
      <c r="A663" t="s">
        <v>55</v>
      </c>
      <c r="B663" t="s">
        <v>22</v>
      </c>
      <c r="C663" t="s">
        <v>178</v>
      </c>
      <c r="D663" t="s">
        <v>179</v>
      </c>
      <c r="E663" t="s">
        <v>25</v>
      </c>
      <c r="F663" s="1">
        <v>38261</v>
      </c>
      <c r="G663" t="s">
        <v>26</v>
      </c>
      <c r="H663">
        <v>201412</v>
      </c>
      <c r="I663" t="s">
        <v>27</v>
      </c>
      <c r="J663" t="s">
        <v>53</v>
      </c>
      <c r="K663" t="s">
        <v>39</v>
      </c>
      <c r="L663" t="s">
        <v>54</v>
      </c>
      <c r="M663" t="s">
        <v>31</v>
      </c>
      <c r="N663" t="s">
        <v>49</v>
      </c>
      <c r="O663">
        <v>-2977.27</v>
      </c>
      <c r="P663" t="s">
        <v>22</v>
      </c>
      <c r="Q663" t="s">
        <v>55</v>
      </c>
      <c r="R663" t="s">
        <v>33</v>
      </c>
      <c r="S663" t="s">
        <v>34</v>
      </c>
      <c r="T663" t="s">
        <v>35</v>
      </c>
    </row>
    <row r="664" spans="1:20">
      <c r="A664" t="s">
        <v>55</v>
      </c>
      <c r="B664" t="s">
        <v>22</v>
      </c>
      <c r="C664" t="s">
        <v>178</v>
      </c>
      <c r="D664" t="s">
        <v>179</v>
      </c>
      <c r="E664" t="s">
        <v>25</v>
      </c>
      <c r="F664" s="1">
        <v>38261</v>
      </c>
      <c r="G664" t="s">
        <v>26</v>
      </c>
      <c r="H664">
        <v>201412</v>
      </c>
      <c r="I664" t="s">
        <v>27</v>
      </c>
      <c r="J664" t="s">
        <v>53</v>
      </c>
      <c r="K664" t="s">
        <v>39</v>
      </c>
      <c r="L664" t="s">
        <v>54</v>
      </c>
      <c r="M664" t="s">
        <v>31</v>
      </c>
      <c r="N664" t="s">
        <v>32</v>
      </c>
      <c r="O664">
        <v>2977.27</v>
      </c>
      <c r="P664" t="s">
        <v>22</v>
      </c>
      <c r="Q664" t="s">
        <v>55</v>
      </c>
      <c r="R664" t="s">
        <v>33</v>
      </c>
      <c r="S664" t="s">
        <v>34</v>
      </c>
      <c r="T664" t="s">
        <v>35</v>
      </c>
    </row>
    <row r="665" spans="1:20">
      <c r="A665" t="s">
        <v>55</v>
      </c>
      <c r="B665" t="s">
        <v>22</v>
      </c>
      <c r="C665" t="s">
        <v>178</v>
      </c>
      <c r="D665" t="s">
        <v>179</v>
      </c>
      <c r="E665" t="s">
        <v>25</v>
      </c>
      <c r="F665" s="1">
        <v>38261</v>
      </c>
      <c r="G665" t="s">
        <v>26</v>
      </c>
      <c r="H665">
        <v>201412</v>
      </c>
      <c r="I665" t="s">
        <v>27</v>
      </c>
      <c r="J665" t="s">
        <v>53</v>
      </c>
      <c r="K665" t="s">
        <v>40</v>
      </c>
      <c r="L665" t="s">
        <v>54</v>
      </c>
      <c r="M665" t="s">
        <v>31</v>
      </c>
      <c r="N665" t="s">
        <v>48</v>
      </c>
      <c r="O665">
        <v>279.54000000000002</v>
      </c>
      <c r="P665" t="s">
        <v>22</v>
      </c>
      <c r="Q665" t="s">
        <v>55</v>
      </c>
      <c r="R665" t="s">
        <v>33</v>
      </c>
      <c r="S665" t="s">
        <v>34</v>
      </c>
      <c r="T665" t="s">
        <v>35</v>
      </c>
    </row>
    <row r="666" spans="1:20">
      <c r="A666" t="s">
        <v>55</v>
      </c>
      <c r="B666" t="s">
        <v>22</v>
      </c>
      <c r="C666" t="s">
        <v>178</v>
      </c>
      <c r="D666" t="s">
        <v>179</v>
      </c>
      <c r="E666" t="s">
        <v>25</v>
      </c>
      <c r="F666" s="1">
        <v>38261</v>
      </c>
      <c r="G666" t="s">
        <v>26</v>
      </c>
      <c r="H666">
        <v>201412</v>
      </c>
      <c r="I666" t="s">
        <v>27</v>
      </c>
      <c r="J666" t="s">
        <v>53</v>
      </c>
      <c r="K666" t="s">
        <v>41</v>
      </c>
      <c r="L666" t="s">
        <v>54</v>
      </c>
      <c r="M666" t="s">
        <v>31</v>
      </c>
      <c r="N666" t="s">
        <v>48</v>
      </c>
      <c r="O666">
        <v>5061.2700000000004</v>
      </c>
      <c r="P666" t="s">
        <v>22</v>
      </c>
      <c r="Q666" t="s">
        <v>55</v>
      </c>
      <c r="R666" t="s">
        <v>33</v>
      </c>
      <c r="S666" t="s">
        <v>34</v>
      </c>
      <c r="T666" t="s">
        <v>35</v>
      </c>
    </row>
    <row r="667" spans="1:20">
      <c r="A667" t="s">
        <v>55</v>
      </c>
      <c r="B667" t="s">
        <v>22</v>
      </c>
      <c r="C667" t="s">
        <v>178</v>
      </c>
      <c r="D667" t="s">
        <v>179</v>
      </c>
      <c r="E667" t="s">
        <v>25</v>
      </c>
      <c r="F667" s="1">
        <v>38261</v>
      </c>
      <c r="G667" t="s">
        <v>26</v>
      </c>
      <c r="H667">
        <v>201412</v>
      </c>
      <c r="I667" t="s">
        <v>27</v>
      </c>
      <c r="J667" t="s">
        <v>53</v>
      </c>
      <c r="K667" t="s">
        <v>41</v>
      </c>
      <c r="L667" t="s">
        <v>54</v>
      </c>
      <c r="M667" t="s">
        <v>31</v>
      </c>
      <c r="N667" t="s">
        <v>49</v>
      </c>
      <c r="O667">
        <v>-5861.56</v>
      </c>
      <c r="P667" t="s">
        <v>22</v>
      </c>
      <c r="Q667" t="s">
        <v>55</v>
      </c>
      <c r="R667" t="s">
        <v>33</v>
      </c>
      <c r="S667" t="s">
        <v>34</v>
      </c>
      <c r="T667" t="s">
        <v>35</v>
      </c>
    </row>
    <row r="668" spans="1:20">
      <c r="A668" t="s">
        <v>61</v>
      </c>
      <c r="B668" t="s">
        <v>22</v>
      </c>
      <c r="C668" t="s">
        <v>180</v>
      </c>
      <c r="D668" t="s">
        <v>181</v>
      </c>
      <c r="E668" t="s">
        <v>25</v>
      </c>
      <c r="F668" s="1">
        <v>31766</v>
      </c>
      <c r="G668" t="s">
        <v>26</v>
      </c>
      <c r="H668">
        <v>201412</v>
      </c>
      <c r="I668" t="s">
        <v>27</v>
      </c>
      <c r="J668" t="s">
        <v>53</v>
      </c>
      <c r="K668" t="s">
        <v>29</v>
      </c>
      <c r="L668" t="s">
        <v>54</v>
      </c>
      <c r="M668" t="s">
        <v>31</v>
      </c>
      <c r="N668" t="s">
        <v>32</v>
      </c>
      <c r="O668">
        <v>1047.6400000000001</v>
      </c>
      <c r="P668" t="s">
        <v>22</v>
      </c>
      <c r="Q668" t="s">
        <v>61</v>
      </c>
      <c r="R668" t="s">
        <v>33</v>
      </c>
      <c r="S668" t="s">
        <v>34</v>
      </c>
      <c r="T668" t="s">
        <v>35</v>
      </c>
    </row>
    <row r="669" spans="1:20">
      <c r="A669" t="s">
        <v>61</v>
      </c>
      <c r="B669" t="s">
        <v>22</v>
      </c>
      <c r="C669" t="s">
        <v>180</v>
      </c>
      <c r="D669" t="s">
        <v>181</v>
      </c>
      <c r="E669" t="s">
        <v>25</v>
      </c>
      <c r="F669" s="1">
        <v>31766</v>
      </c>
      <c r="G669" t="s">
        <v>26</v>
      </c>
      <c r="H669">
        <v>201412</v>
      </c>
      <c r="I669" t="s">
        <v>27</v>
      </c>
      <c r="J669" t="s">
        <v>53</v>
      </c>
      <c r="K669" t="s">
        <v>36</v>
      </c>
      <c r="L669" t="s">
        <v>54</v>
      </c>
      <c r="M669" t="s">
        <v>31</v>
      </c>
      <c r="N669" t="s">
        <v>32</v>
      </c>
      <c r="O669">
        <v>33.619999999999997</v>
      </c>
      <c r="P669" t="s">
        <v>22</v>
      </c>
      <c r="Q669" t="s">
        <v>61</v>
      </c>
      <c r="R669" t="s">
        <v>33</v>
      </c>
      <c r="S669" t="s">
        <v>34</v>
      </c>
      <c r="T669" t="s">
        <v>35</v>
      </c>
    </row>
    <row r="670" spans="1:20">
      <c r="A670" t="s">
        <v>61</v>
      </c>
      <c r="B670" t="s">
        <v>22</v>
      </c>
      <c r="C670" t="s">
        <v>180</v>
      </c>
      <c r="D670" t="s">
        <v>181</v>
      </c>
      <c r="E670" t="s">
        <v>25</v>
      </c>
      <c r="F670" s="1">
        <v>31766</v>
      </c>
      <c r="G670" t="s">
        <v>26</v>
      </c>
      <c r="H670">
        <v>201412</v>
      </c>
      <c r="I670" t="s">
        <v>27</v>
      </c>
      <c r="J670" t="s">
        <v>53</v>
      </c>
      <c r="K670" t="s">
        <v>37</v>
      </c>
      <c r="L670" t="s">
        <v>54</v>
      </c>
      <c r="M670" t="s">
        <v>31</v>
      </c>
      <c r="N670" t="s">
        <v>32</v>
      </c>
      <c r="O670">
        <v>74.320000000000007</v>
      </c>
      <c r="P670" t="s">
        <v>22</v>
      </c>
      <c r="Q670" t="s">
        <v>61</v>
      </c>
      <c r="R670" t="s">
        <v>33</v>
      </c>
      <c r="S670" t="s">
        <v>34</v>
      </c>
      <c r="T670" t="s">
        <v>35</v>
      </c>
    </row>
    <row r="671" spans="1:20">
      <c r="A671" t="s">
        <v>61</v>
      </c>
      <c r="B671" t="s">
        <v>22</v>
      </c>
      <c r="C671" t="s">
        <v>180</v>
      </c>
      <c r="D671" t="s">
        <v>181</v>
      </c>
      <c r="E671" t="s">
        <v>25</v>
      </c>
      <c r="F671" s="1">
        <v>31766</v>
      </c>
      <c r="G671" t="s">
        <v>26</v>
      </c>
      <c r="H671">
        <v>201412</v>
      </c>
      <c r="I671" t="s">
        <v>27</v>
      </c>
      <c r="J671" t="s">
        <v>53</v>
      </c>
      <c r="K671" t="s">
        <v>38</v>
      </c>
      <c r="L671" t="s">
        <v>54</v>
      </c>
      <c r="M671" t="s">
        <v>31</v>
      </c>
      <c r="N671" t="s">
        <v>32</v>
      </c>
      <c r="O671">
        <v>1762.41</v>
      </c>
      <c r="P671" t="s">
        <v>22</v>
      </c>
      <c r="Q671" t="s">
        <v>61</v>
      </c>
      <c r="R671" t="s">
        <v>33</v>
      </c>
      <c r="S671" t="s">
        <v>34</v>
      </c>
      <c r="T671" t="s">
        <v>35</v>
      </c>
    </row>
    <row r="672" spans="1:20">
      <c r="A672" t="s">
        <v>61</v>
      </c>
      <c r="B672" t="s">
        <v>22</v>
      </c>
      <c r="C672" t="s">
        <v>180</v>
      </c>
      <c r="D672" t="s">
        <v>181</v>
      </c>
      <c r="E672" t="s">
        <v>25</v>
      </c>
      <c r="F672" s="1">
        <v>31766</v>
      </c>
      <c r="G672" t="s">
        <v>26</v>
      </c>
      <c r="H672">
        <v>201412</v>
      </c>
      <c r="I672" t="s">
        <v>27</v>
      </c>
      <c r="J672" t="s">
        <v>53</v>
      </c>
      <c r="K672" t="s">
        <v>39</v>
      </c>
      <c r="L672" t="s">
        <v>54</v>
      </c>
      <c r="M672" t="s">
        <v>31</v>
      </c>
      <c r="N672" t="s">
        <v>32</v>
      </c>
      <c r="O672">
        <v>0.02</v>
      </c>
      <c r="P672" t="s">
        <v>22</v>
      </c>
      <c r="Q672" t="s">
        <v>61</v>
      </c>
      <c r="R672" t="s">
        <v>33</v>
      </c>
      <c r="S672" t="s">
        <v>34</v>
      </c>
      <c r="T672" t="s">
        <v>35</v>
      </c>
    </row>
    <row r="673" spans="1:20">
      <c r="A673" t="s">
        <v>61</v>
      </c>
      <c r="B673" t="s">
        <v>22</v>
      </c>
      <c r="C673" t="s">
        <v>180</v>
      </c>
      <c r="D673" t="s">
        <v>181</v>
      </c>
      <c r="E673" t="s">
        <v>25</v>
      </c>
      <c r="F673" s="1">
        <v>31766</v>
      </c>
      <c r="G673" t="s">
        <v>26</v>
      </c>
      <c r="H673">
        <v>201412</v>
      </c>
      <c r="I673" t="s">
        <v>27</v>
      </c>
      <c r="J673" t="s">
        <v>53</v>
      </c>
      <c r="K673" t="s">
        <v>40</v>
      </c>
      <c r="L673" t="s">
        <v>54</v>
      </c>
      <c r="M673" t="s">
        <v>31</v>
      </c>
      <c r="N673" t="s">
        <v>32</v>
      </c>
      <c r="O673">
        <v>157.65</v>
      </c>
      <c r="P673" t="s">
        <v>22</v>
      </c>
      <c r="Q673" t="s">
        <v>61</v>
      </c>
      <c r="R673" t="s">
        <v>33</v>
      </c>
      <c r="S673" t="s">
        <v>34</v>
      </c>
      <c r="T673" t="s">
        <v>35</v>
      </c>
    </row>
    <row r="674" spans="1:20">
      <c r="A674" t="s">
        <v>61</v>
      </c>
      <c r="B674" t="s">
        <v>22</v>
      </c>
      <c r="C674" t="s">
        <v>180</v>
      </c>
      <c r="D674" t="s">
        <v>181</v>
      </c>
      <c r="E674" t="s">
        <v>25</v>
      </c>
      <c r="F674" s="1">
        <v>31766</v>
      </c>
      <c r="G674" t="s">
        <v>26</v>
      </c>
      <c r="H674">
        <v>201412</v>
      </c>
      <c r="I674" t="s">
        <v>27</v>
      </c>
      <c r="J674" t="s">
        <v>53</v>
      </c>
      <c r="K674" t="s">
        <v>41</v>
      </c>
      <c r="L674" t="s">
        <v>54</v>
      </c>
      <c r="M674" t="s">
        <v>31</v>
      </c>
      <c r="N674" t="s">
        <v>32</v>
      </c>
      <c r="O674">
        <v>267.24</v>
      </c>
      <c r="P674" t="s">
        <v>22</v>
      </c>
      <c r="Q674" t="s">
        <v>61</v>
      </c>
      <c r="R674" t="s">
        <v>33</v>
      </c>
      <c r="S674" t="s">
        <v>34</v>
      </c>
      <c r="T674" t="s">
        <v>35</v>
      </c>
    </row>
    <row r="675" spans="1:20">
      <c r="A675" t="s">
        <v>61</v>
      </c>
      <c r="B675" t="s">
        <v>22</v>
      </c>
      <c r="C675" t="s">
        <v>180</v>
      </c>
      <c r="D675" t="s">
        <v>181</v>
      </c>
      <c r="E675" t="s">
        <v>25</v>
      </c>
      <c r="F675" s="1">
        <v>31766</v>
      </c>
      <c r="G675" t="s">
        <v>26</v>
      </c>
      <c r="H675">
        <v>201412</v>
      </c>
      <c r="I675" t="s">
        <v>27</v>
      </c>
      <c r="J675" t="s">
        <v>53</v>
      </c>
      <c r="K675" t="s">
        <v>44</v>
      </c>
      <c r="L675" t="s">
        <v>54</v>
      </c>
      <c r="M675" t="s">
        <v>31</v>
      </c>
      <c r="N675" t="s">
        <v>32</v>
      </c>
      <c r="O675">
        <v>670.89</v>
      </c>
      <c r="P675" t="s">
        <v>22</v>
      </c>
      <c r="Q675" t="s">
        <v>61</v>
      </c>
      <c r="R675" t="s">
        <v>33</v>
      </c>
      <c r="S675" t="s">
        <v>34</v>
      </c>
      <c r="T675" t="s">
        <v>35</v>
      </c>
    </row>
    <row r="676" spans="1:20">
      <c r="A676" t="s">
        <v>55</v>
      </c>
      <c r="B676" t="s">
        <v>22</v>
      </c>
      <c r="C676" t="s">
        <v>182</v>
      </c>
      <c r="D676" t="s">
        <v>183</v>
      </c>
      <c r="E676" t="s">
        <v>25</v>
      </c>
      <c r="F676" s="1">
        <v>18629</v>
      </c>
      <c r="G676" t="s">
        <v>26</v>
      </c>
      <c r="H676">
        <v>201412</v>
      </c>
      <c r="I676" t="s">
        <v>27</v>
      </c>
      <c r="J676" t="s">
        <v>53</v>
      </c>
      <c r="K676" t="s">
        <v>36</v>
      </c>
      <c r="L676" t="s">
        <v>54</v>
      </c>
      <c r="M676" t="s">
        <v>31</v>
      </c>
      <c r="N676" t="s">
        <v>32</v>
      </c>
      <c r="O676">
        <v>189.84</v>
      </c>
      <c r="P676" t="s">
        <v>22</v>
      </c>
      <c r="Q676" t="s">
        <v>55</v>
      </c>
      <c r="R676" t="s">
        <v>33</v>
      </c>
      <c r="S676" t="s">
        <v>34</v>
      </c>
      <c r="T676" t="s">
        <v>35</v>
      </c>
    </row>
    <row r="677" spans="1:20">
      <c r="A677" t="s">
        <v>55</v>
      </c>
      <c r="B677" t="s">
        <v>22</v>
      </c>
      <c r="C677" t="s">
        <v>182</v>
      </c>
      <c r="D677" t="s">
        <v>183</v>
      </c>
      <c r="E677" t="s">
        <v>25</v>
      </c>
      <c r="F677" s="1">
        <v>18629</v>
      </c>
      <c r="G677" t="s">
        <v>26</v>
      </c>
      <c r="H677">
        <v>201412</v>
      </c>
      <c r="I677" t="s">
        <v>27</v>
      </c>
      <c r="J677" t="s">
        <v>53</v>
      </c>
      <c r="K677" t="s">
        <v>38</v>
      </c>
      <c r="L677" t="s">
        <v>54</v>
      </c>
      <c r="M677" t="s">
        <v>31</v>
      </c>
      <c r="N677" t="s">
        <v>32</v>
      </c>
      <c r="O677">
        <v>10.120000000000001</v>
      </c>
      <c r="P677" t="s">
        <v>22</v>
      </c>
      <c r="Q677" t="s">
        <v>55</v>
      </c>
      <c r="R677" t="s">
        <v>33</v>
      </c>
      <c r="S677" t="s">
        <v>34</v>
      </c>
      <c r="T677" t="s">
        <v>35</v>
      </c>
    </row>
    <row r="678" spans="1:20">
      <c r="A678" t="s">
        <v>55</v>
      </c>
      <c r="B678" t="s">
        <v>22</v>
      </c>
      <c r="C678" t="s">
        <v>184</v>
      </c>
      <c r="D678" t="s">
        <v>185</v>
      </c>
      <c r="E678" t="s">
        <v>25</v>
      </c>
      <c r="F678" s="1">
        <v>38261</v>
      </c>
      <c r="G678" t="s">
        <v>26</v>
      </c>
      <c r="H678">
        <v>201412</v>
      </c>
      <c r="I678" t="s">
        <v>27</v>
      </c>
      <c r="J678" t="s">
        <v>53</v>
      </c>
      <c r="K678" t="s">
        <v>36</v>
      </c>
      <c r="L678" t="s">
        <v>54</v>
      </c>
      <c r="M678" t="s">
        <v>31</v>
      </c>
      <c r="N678" t="s">
        <v>32</v>
      </c>
      <c r="O678">
        <v>0.01</v>
      </c>
      <c r="P678" t="s">
        <v>22</v>
      </c>
      <c r="Q678" t="s">
        <v>55</v>
      </c>
      <c r="R678" t="s">
        <v>33</v>
      </c>
      <c r="S678" t="s">
        <v>34</v>
      </c>
      <c r="T678" t="s">
        <v>35</v>
      </c>
    </row>
    <row r="679" spans="1:20">
      <c r="A679" t="s">
        <v>55</v>
      </c>
      <c r="B679" t="s">
        <v>22</v>
      </c>
      <c r="C679" t="s">
        <v>184</v>
      </c>
      <c r="D679" t="s">
        <v>185</v>
      </c>
      <c r="E679" t="s">
        <v>25</v>
      </c>
      <c r="F679" s="1">
        <v>38261</v>
      </c>
      <c r="G679" t="s">
        <v>26</v>
      </c>
      <c r="H679">
        <v>201412</v>
      </c>
      <c r="I679" t="s">
        <v>27</v>
      </c>
      <c r="J679" t="s">
        <v>53</v>
      </c>
      <c r="K679" t="s">
        <v>37</v>
      </c>
      <c r="L679" t="s">
        <v>54</v>
      </c>
      <c r="M679" t="s">
        <v>31</v>
      </c>
      <c r="N679" t="s">
        <v>32</v>
      </c>
      <c r="O679">
        <v>1436.81</v>
      </c>
      <c r="P679" t="s">
        <v>22</v>
      </c>
      <c r="Q679" t="s">
        <v>55</v>
      </c>
      <c r="R679" t="s">
        <v>33</v>
      </c>
      <c r="S679" t="s">
        <v>34</v>
      </c>
      <c r="T679" t="s">
        <v>35</v>
      </c>
    </row>
    <row r="680" spans="1:20">
      <c r="A680" t="s">
        <v>55</v>
      </c>
      <c r="B680" t="s">
        <v>22</v>
      </c>
      <c r="C680" t="s">
        <v>184</v>
      </c>
      <c r="D680" t="s">
        <v>185</v>
      </c>
      <c r="E680" t="s">
        <v>25</v>
      </c>
      <c r="F680" s="1">
        <v>38261</v>
      </c>
      <c r="G680" t="s">
        <v>26</v>
      </c>
      <c r="H680">
        <v>201412</v>
      </c>
      <c r="I680" t="s">
        <v>27</v>
      </c>
      <c r="J680" t="s">
        <v>53</v>
      </c>
      <c r="K680" t="s">
        <v>38</v>
      </c>
      <c r="L680" t="s">
        <v>54</v>
      </c>
      <c r="M680" t="s">
        <v>31</v>
      </c>
      <c r="N680" t="s">
        <v>32</v>
      </c>
      <c r="O680">
        <v>411.19</v>
      </c>
      <c r="P680" t="s">
        <v>22</v>
      </c>
      <c r="Q680" t="s">
        <v>55</v>
      </c>
      <c r="R680" t="s">
        <v>33</v>
      </c>
      <c r="S680" t="s">
        <v>34</v>
      </c>
      <c r="T680" t="s">
        <v>35</v>
      </c>
    </row>
    <row r="681" spans="1:20">
      <c r="A681" t="s">
        <v>55</v>
      </c>
      <c r="B681" t="s">
        <v>22</v>
      </c>
      <c r="C681" t="s">
        <v>184</v>
      </c>
      <c r="D681" t="s">
        <v>185</v>
      </c>
      <c r="E681" t="s">
        <v>25</v>
      </c>
      <c r="F681" s="1">
        <v>38261</v>
      </c>
      <c r="G681" t="s">
        <v>26</v>
      </c>
      <c r="H681">
        <v>201412</v>
      </c>
      <c r="I681" t="s">
        <v>27</v>
      </c>
      <c r="J681" t="s">
        <v>53</v>
      </c>
      <c r="K681" t="s">
        <v>41</v>
      </c>
      <c r="L681" t="s">
        <v>54</v>
      </c>
      <c r="M681" t="s">
        <v>31</v>
      </c>
      <c r="N681" t="s">
        <v>32</v>
      </c>
      <c r="O681">
        <v>999.77</v>
      </c>
      <c r="P681" t="s">
        <v>22</v>
      </c>
      <c r="Q681" t="s">
        <v>55</v>
      </c>
      <c r="R681" t="s">
        <v>33</v>
      </c>
      <c r="S681" t="s">
        <v>34</v>
      </c>
      <c r="T681" t="s">
        <v>35</v>
      </c>
    </row>
    <row r="682" spans="1:20">
      <c r="A682" t="s">
        <v>85</v>
      </c>
      <c r="B682" t="s">
        <v>22</v>
      </c>
      <c r="C682" t="s">
        <v>186</v>
      </c>
      <c r="D682" t="s">
        <v>187</v>
      </c>
      <c r="E682" t="s">
        <v>25</v>
      </c>
      <c r="F682" s="1">
        <v>31593</v>
      </c>
      <c r="G682" t="s">
        <v>26</v>
      </c>
      <c r="H682">
        <v>201412</v>
      </c>
      <c r="I682" t="s">
        <v>27</v>
      </c>
      <c r="J682" t="s">
        <v>53</v>
      </c>
      <c r="K682" t="s">
        <v>29</v>
      </c>
      <c r="L682" t="s">
        <v>54</v>
      </c>
      <c r="M682" t="s">
        <v>31</v>
      </c>
      <c r="N682" t="s">
        <v>48</v>
      </c>
      <c r="O682">
        <v>117616.58</v>
      </c>
      <c r="P682" t="s">
        <v>22</v>
      </c>
      <c r="Q682" t="s">
        <v>85</v>
      </c>
      <c r="R682" t="s">
        <v>33</v>
      </c>
      <c r="S682" t="s">
        <v>34</v>
      </c>
      <c r="T682" t="s">
        <v>35</v>
      </c>
    </row>
    <row r="683" spans="1:20">
      <c r="A683" t="s">
        <v>85</v>
      </c>
      <c r="B683" t="s">
        <v>22</v>
      </c>
      <c r="C683" t="s">
        <v>186</v>
      </c>
      <c r="D683" t="s">
        <v>187</v>
      </c>
      <c r="E683" t="s">
        <v>25</v>
      </c>
      <c r="F683" s="1">
        <v>31593</v>
      </c>
      <c r="G683" t="s">
        <v>26</v>
      </c>
      <c r="H683">
        <v>201412</v>
      </c>
      <c r="I683" t="s">
        <v>27</v>
      </c>
      <c r="J683" t="s">
        <v>53</v>
      </c>
      <c r="K683" t="s">
        <v>29</v>
      </c>
      <c r="L683" t="s">
        <v>54</v>
      </c>
      <c r="M683" t="s">
        <v>31</v>
      </c>
      <c r="N683" t="s">
        <v>49</v>
      </c>
      <c r="O683">
        <v>-42644.17</v>
      </c>
      <c r="P683" t="s">
        <v>22</v>
      </c>
      <c r="Q683" t="s">
        <v>85</v>
      </c>
      <c r="R683" t="s">
        <v>33</v>
      </c>
      <c r="S683" t="s">
        <v>34</v>
      </c>
      <c r="T683" t="s">
        <v>35</v>
      </c>
    </row>
    <row r="684" spans="1:20">
      <c r="A684" t="s">
        <v>85</v>
      </c>
      <c r="B684" t="s">
        <v>22</v>
      </c>
      <c r="C684" t="s">
        <v>186</v>
      </c>
      <c r="D684" t="s">
        <v>187</v>
      </c>
      <c r="E684" t="s">
        <v>25</v>
      </c>
      <c r="F684" s="1">
        <v>31593</v>
      </c>
      <c r="G684" t="s">
        <v>26</v>
      </c>
      <c r="H684">
        <v>201412</v>
      </c>
      <c r="I684" t="s">
        <v>27</v>
      </c>
      <c r="J684" t="s">
        <v>53</v>
      </c>
      <c r="K684" t="s">
        <v>36</v>
      </c>
      <c r="L684" t="s">
        <v>54</v>
      </c>
      <c r="M684" t="s">
        <v>31</v>
      </c>
      <c r="N684" t="s">
        <v>48</v>
      </c>
      <c r="O684">
        <v>29066.57</v>
      </c>
      <c r="P684" t="s">
        <v>22</v>
      </c>
      <c r="Q684" t="s">
        <v>85</v>
      </c>
      <c r="R684" t="s">
        <v>33</v>
      </c>
      <c r="S684" t="s">
        <v>34</v>
      </c>
      <c r="T684" t="s">
        <v>35</v>
      </c>
    </row>
    <row r="685" spans="1:20">
      <c r="A685" t="s">
        <v>85</v>
      </c>
      <c r="B685" t="s">
        <v>22</v>
      </c>
      <c r="C685" t="s">
        <v>186</v>
      </c>
      <c r="D685" t="s">
        <v>187</v>
      </c>
      <c r="E685" t="s">
        <v>25</v>
      </c>
      <c r="F685" s="1">
        <v>31593</v>
      </c>
      <c r="G685" t="s">
        <v>26</v>
      </c>
      <c r="H685">
        <v>201412</v>
      </c>
      <c r="I685" t="s">
        <v>27</v>
      </c>
      <c r="J685" t="s">
        <v>53</v>
      </c>
      <c r="K685" t="s">
        <v>36</v>
      </c>
      <c r="L685" t="s">
        <v>54</v>
      </c>
      <c r="M685" t="s">
        <v>31</v>
      </c>
      <c r="N685" t="s">
        <v>49</v>
      </c>
      <c r="O685">
        <v>-53785.120000000003</v>
      </c>
      <c r="P685" t="s">
        <v>22</v>
      </c>
      <c r="Q685" t="s">
        <v>85</v>
      </c>
      <c r="R685" t="s">
        <v>33</v>
      </c>
      <c r="S685" t="s">
        <v>34</v>
      </c>
      <c r="T685" t="s">
        <v>35</v>
      </c>
    </row>
    <row r="686" spans="1:20">
      <c r="A686" t="s">
        <v>85</v>
      </c>
      <c r="B686" t="s">
        <v>22</v>
      </c>
      <c r="C686" t="s">
        <v>186</v>
      </c>
      <c r="D686" t="s">
        <v>187</v>
      </c>
      <c r="E686" t="s">
        <v>25</v>
      </c>
      <c r="F686" s="1">
        <v>31593</v>
      </c>
      <c r="G686" t="s">
        <v>26</v>
      </c>
      <c r="H686">
        <v>201412</v>
      </c>
      <c r="I686" t="s">
        <v>27</v>
      </c>
      <c r="J686" t="s">
        <v>53</v>
      </c>
      <c r="K686" t="s">
        <v>37</v>
      </c>
      <c r="L686" t="s">
        <v>54</v>
      </c>
      <c r="M686" t="s">
        <v>31</v>
      </c>
      <c r="N686" t="s">
        <v>48</v>
      </c>
      <c r="O686">
        <v>28636.95</v>
      </c>
      <c r="P686" t="s">
        <v>22</v>
      </c>
      <c r="Q686" t="s">
        <v>85</v>
      </c>
      <c r="R686" t="s">
        <v>33</v>
      </c>
      <c r="S686" t="s">
        <v>34</v>
      </c>
      <c r="T686" t="s">
        <v>35</v>
      </c>
    </row>
    <row r="687" spans="1:20">
      <c r="A687" t="s">
        <v>85</v>
      </c>
      <c r="B687" t="s">
        <v>22</v>
      </c>
      <c r="C687" t="s">
        <v>186</v>
      </c>
      <c r="D687" t="s">
        <v>187</v>
      </c>
      <c r="E687" t="s">
        <v>25</v>
      </c>
      <c r="F687" s="1">
        <v>31593</v>
      </c>
      <c r="G687" t="s">
        <v>26</v>
      </c>
      <c r="H687">
        <v>201412</v>
      </c>
      <c r="I687" t="s">
        <v>27</v>
      </c>
      <c r="J687" t="s">
        <v>53</v>
      </c>
      <c r="K687" t="s">
        <v>37</v>
      </c>
      <c r="L687" t="s">
        <v>54</v>
      </c>
      <c r="M687" t="s">
        <v>31</v>
      </c>
      <c r="N687" t="s">
        <v>49</v>
      </c>
      <c r="O687">
        <v>-24407.22</v>
      </c>
      <c r="P687" t="s">
        <v>22</v>
      </c>
      <c r="Q687" t="s">
        <v>85</v>
      </c>
      <c r="R687" t="s">
        <v>33</v>
      </c>
      <c r="S687" t="s">
        <v>34</v>
      </c>
      <c r="T687" t="s">
        <v>35</v>
      </c>
    </row>
    <row r="688" spans="1:20">
      <c r="A688" t="s">
        <v>85</v>
      </c>
      <c r="B688" t="s">
        <v>22</v>
      </c>
      <c r="C688" t="s">
        <v>186</v>
      </c>
      <c r="D688" t="s">
        <v>187</v>
      </c>
      <c r="E688" t="s">
        <v>25</v>
      </c>
      <c r="F688" s="1">
        <v>31593</v>
      </c>
      <c r="G688" t="s">
        <v>26</v>
      </c>
      <c r="H688">
        <v>201412</v>
      </c>
      <c r="I688" t="s">
        <v>27</v>
      </c>
      <c r="J688" t="s">
        <v>53</v>
      </c>
      <c r="K688" t="s">
        <v>37</v>
      </c>
      <c r="L688" t="s">
        <v>54</v>
      </c>
      <c r="M688" t="s">
        <v>31</v>
      </c>
      <c r="N688" t="s">
        <v>32</v>
      </c>
      <c r="O688">
        <v>3167.84</v>
      </c>
      <c r="P688" t="s">
        <v>22</v>
      </c>
      <c r="Q688" t="s">
        <v>85</v>
      </c>
      <c r="R688" t="s">
        <v>33</v>
      </c>
      <c r="S688" t="s">
        <v>34</v>
      </c>
      <c r="T688" t="s">
        <v>35</v>
      </c>
    </row>
    <row r="689" spans="1:20">
      <c r="A689" t="s">
        <v>85</v>
      </c>
      <c r="B689" t="s">
        <v>22</v>
      </c>
      <c r="C689" t="s">
        <v>186</v>
      </c>
      <c r="D689" t="s">
        <v>187</v>
      </c>
      <c r="E689" t="s">
        <v>25</v>
      </c>
      <c r="F689" s="1">
        <v>31593</v>
      </c>
      <c r="G689" t="s">
        <v>26</v>
      </c>
      <c r="H689">
        <v>201412</v>
      </c>
      <c r="I689" t="s">
        <v>27</v>
      </c>
      <c r="J689" t="s">
        <v>53</v>
      </c>
      <c r="K689" t="s">
        <v>38</v>
      </c>
      <c r="L689" t="s">
        <v>54</v>
      </c>
      <c r="M689" t="s">
        <v>31</v>
      </c>
      <c r="N689" t="s">
        <v>48</v>
      </c>
      <c r="O689">
        <v>74426.710000000006</v>
      </c>
      <c r="P689" t="s">
        <v>22</v>
      </c>
      <c r="Q689" t="s">
        <v>85</v>
      </c>
      <c r="R689" t="s">
        <v>33</v>
      </c>
      <c r="S689" t="s">
        <v>34</v>
      </c>
      <c r="T689" t="s">
        <v>35</v>
      </c>
    </row>
    <row r="690" spans="1:20">
      <c r="A690" t="s">
        <v>85</v>
      </c>
      <c r="B690" t="s">
        <v>22</v>
      </c>
      <c r="C690" t="s">
        <v>186</v>
      </c>
      <c r="D690" t="s">
        <v>187</v>
      </c>
      <c r="E690" t="s">
        <v>25</v>
      </c>
      <c r="F690" s="1">
        <v>31593</v>
      </c>
      <c r="G690" t="s">
        <v>26</v>
      </c>
      <c r="H690">
        <v>201412</v>
      </c>
      <c r="I690" t="s">
        <v>27</v>
      </c>
      <c r="J690" t="s">
        <v>53</v>
      </c>
      <c r="K690" t="s">
        <v>38</v>
      </c>
      <c r="L690" t="s">
        <v>54</v>
      </c>
      <c r="M690" t="s">
        <v>31</v>
      </c>
      <c r="N690" t="s">
        <v>49</v>
      </c>
      <c r="O690">
        <v>-63920.130000000005</v>
      </c>
      <c r="P690" t="s">
        <v>22</v>
      </c>
      <c r="Q690" t="s">
        <v>85</v>
      </c>
      <c r="R690" t="s">
        <v>33</v>
      </c>
      <c r="S690" t="s">
        <v>34</v>
      </c>
      <c r="T690" t="s">
        <v>35</v>
      </c>
    </row>
    <row r="691" spans="1:20">
      <c r="A691" t="s">
        <v>85</v>
      </c>
      <c r="B691" t="s">
        <v>22</v>
      </c>
      <c r="C691" t="s">
        <v>186</v>
      </c>
      <c r="D691" t="s">
        <v>187</v>
      </c>
      <c r="E691" t="s">
        <v>25</v>
      </c>
      <c r="F691" s="1">
        <v>31593</v>
      </c>
      <c r="G691" t="s">
        <v>26</v>
      </c>
      <c r="H691">
        <v>201412</v>
      </c>
      <c r="I691" t="s">
        <v>27</v>
      </c>
      <c r="J691" t="s">
        <v>53</v>
      </c>
      <c r="K691" t="s">
        <v>38</v>
      </c>
      <c r="L691" t="s">
        <v>54</v>
      </c>
      <c r="M691" t="s">
        <v>31</v>
      </c>
      <c r="N691" t="s">
        <v>32</v>
      </c>
      <c r="O691">
        <v>2381.83</v>
      </c>
      <c r="P691" t="s">
        <v>22</v>
      </c>
      <c r="Q691" t="s">
        <v>85</v>
      </c>
      <c r="R691" t="s">
        <v>33</v>
      </c>
      <c r="S691" t="s">
        <v>34</v>
      </c>
      <c r="T691" t="s">
        <v>35</v>
      </c>
    </row>
    <row r="692" spans="1:20">
      <c r="A692" t="s">
        <v>85</v>
      </c>
      <c r="B692" t="s">
        <v>22</v>
      </c>
      <c r="C692" t="s">
        <v>186</v>
      </c>
      <c r="D692" t="s">
        <v>187</v>
      </c>
      <c r="E692" t="s">
        <v>25</v>
      </c>
      <c r="F692" s="1">
        <v>31593</v>
      </c>
      <c r="G692" t="s">
        <v>26</v>
      </c>
      <c r="H692">
        <v>201412</v>
      </c>
      <c r="I692" t="s">
        <v>27</v>
      </c>
      <c r="J692" t="s">
        <v>53</v>
      </c>
      <c r="K692" t="s">
        <v>39</v>
      </c>
      <c r="L692" t="s">
        <v>54</v>
      </c>
      <c r="M692" t="s">
        <v>31</v>
      </c>
      <c r="N692" t="s">
        <v>48</v>
      </c>
      <c r="O692">
        <v>6507.58</v>
      </c>
      <c r="P692" t="s">
        <v>22</v>
      </c>
      <c r="Q692" t="s">
        <v>85</v>
      </c>
      <c r="R692" t="s">
        <v>33</v>
      </c>
      <c r="S692" t="s">
        <v>34</v>
      </c>
      <c r="T692" t="s">
        <v>35</v>
      </c>
    </row>
    <row r="693" spans="1:20">
      <c r="A693" t="s">
        <v>85</v>
      </c>
      <c r="B693" t="s">
        <v>22</v>
      </c>
      <c r="C693" t="s">
        <v>186</v>
      </c>
      <c r="D693" t="s">
        <v>187</v>
      </c>
      <c r="E693" t="s">
        <v>25</v>
      </c>
      <c r="F693" s="1">
        <v>31593</v>
      </c>
      <c r="G693" t="s">
        <v>26</v>
      </c>
      <c r="H693">
        <v>201412</v>
      </c>
      <c r="I693" t="s">
        <v>27</v>
      </c>
      <c r="J693" t="s">
        <v>53</v>
      </c>
      <c r="K693" t="s">
        <v>39</v>
      </c>
      <c r="L693" t="s">
        <v>54</v>
      </c>
      <c r="M693" t="s">
        <v>31</v>
      </c>
      <c r="N693" t="s">
        <v>49</v>
      </c>
      <c r="O693">
        <v>-7171.84</v>
      </c>
      <c r="P693" t="s">
        <v>22</v>
      </c>
      <c r="Q693" t="s">
        <v>85</v>
      </c>
      <c r="R693" t="s">
        <v>33</v>
      </c>
      <c r="S693" t="s">
        <v>34</v>
      </c>
      <c r="T693" t="s">
        <v>35</v>
      </c>
    </row>
    <row r="694" spans="1:20">
      <c r="A694" t="s">
        <v>85</v>
      </c>
      <c r="B694" t="s">
        <v>22</v>
      </c>
      <c r="C694" t="s">
        <v>186</v>
      </c>
      <c r="D694" t="s">
        <v>187</v>
      </c>
      <c r="E694" t="s">
        <v>25</v>
      </c>
      <c r="F694" s="1">
        <v>31593</v>
      </c>
      <c r="G694" t="s">
        <v>26</v>
      </c>
      <c r="H694">
        <v>201412</v>
      </c>
      <c r="I694" t="s">
        <v>27</v>
      </c>
      <c r="J694" t="s">
        <v>53</v>
      </c>
      <c r="K694" t="s">
        <v>40</v>
      </c>
      <c r="L694" t="s">
        <v>54</v>
      </c>
      <c r="M694" t="s">
        <v>31</v>
      </c>
      <c r="N694" t="s">
        <v>48</v>
      </c>
      <c r="O694">
        <v>4627.1000000000004</v>
      </c>
      <c r="P694" t="s">
        <v>22</v>
      </c>
      <c r="Q694" t="s">
        <v>85</v>
      </c>
      <c r="R694" t="s">
        <v>33</v>
      </c>
      <c r="S694" t="s">
        <v>34</v>
      </c>
      <c r="T694" t="s">
        <v>35</v>
      </c>
    </row>
    <row r="695" spans="1:20">
      <c r="A695" t="s">
        <v>85</v>
      </c>
      <c r="B695" t="s">
        <v>22</v>
      </c>
      <c r="C695" t="s">
        <v>186</v>
      </c>
      <c r="D695" t="s">
        <v>187</v>
      </c>
      <c r="E695" t="s">
        <v>25</v>
      </c>
      <c r="F695" s="1">
        <v>31593</v>
      </c>
      <c r="G695" t="s">
        <v>26</v>
      </c>
      <c r="H695">
        <v>201412</v>
      </c>
      <c r="I695" t="s">
        <v>27</v>
      </c>
      <c r="J695" t="s">
        <v>53</v>
      </c>
      <c r="K695" t="s">
        <v>40</v>
      </c>
      <c r="L695" t="s">
        <v>54</v>
      </c>
      <c r="M695" t="s">
        <v>31</v>
      </c>
      <c r="N695" t="s">
        <v>49</v>
      </c>
      <c r="O695">
        <v>-52094.630000000005</v>
      </c>
      <c r="P695" t="s">
        <v>22</v>
      </c>
      <c r="Q695" t="s">
        <v>85</v>
      </c>
      <c r="R695" t="s">
        <v>33</v>
      </c>
      <c r="S695" t="s">
        <v>34</v>
      </c>
      <c r="T695" t="s">
        <v>35</v>
      </c>
    </row>
    <row r="696" spans="1:20">
      <c r="A696" t="s">
        <v>85</v>
      </c>
      <c r="B696" t="s">
        <v>22</v>
      </c>
      <c r="C696" t="s">
        <v>186</v>
      </c>
      <c r="D696" t="s">
        <v>187</v>
      </c>
      <c r="E696" t="s">
        <v>25</v>
      </c>
      <c r="F696" s="1">
        <v>31593</v>
      </c>
      <c r="G696" t="s">
        <v>26</v>
      </c>
      <c r="H696">
        <v>201412</v>
      </c>
      <c r="I696" t="s">
        <v>27</v>
      </c>
      <c r="J696" t="s">
        <v>53</v>
      </c>
      <c r="K696" t="s">
        <v>41</v>
      </c>
      <c r="L696" t="s">
        <v>54</v>
      </c>
      <c r="M696" t="s">
        <v>31</v>
      </c>
      <c r="N696" t="s">
        <v>48</v>
      </c>
      <c r="O696">
        <v>50381.200000000004</v>
      </c>
      <c r="P696" t="s">
        <v>22</v>
      </c>
      <c r="Q696" t="s">
        <v>85</v>
      </c>
      <c r="R696" t="s">
        <v>33</v>
      </c>
      <c r="S696" t="s">
        <v>34</v>
      </c>
      <c r="T696" t="s">
        <v>35</v>
      </c>
    </row>
    <row r="697" spans="1:20">
      <c r="A697" t="s">
        <v>85</v>
      </c>
      <c r="B697" t="s">
        <v>22</v>
      </c>
      <c r="C697" t="s">
        <v>186</v>
      </c>
      <c r="D697" t="s">
        <v>187</v>
      </c>
      <c r="E697" t="s">
        <v>25</v>
      </c>
      <c r="F697" s="1">
        <v>31593</v>
      </c>
      <c r="G697" t="s">
        <v>26</v>
      </c>
      <c r="H697">
        <v>201412</v>
      </c>
      <c r="I697" t="s">
        <v>27</v>
      </c>
      <c r="J697" t="s">
        <v>53</v>
      </c>
      <c r="K697" t="s">
        <v>41</v>
      </c>
      <c r="L697" t="s">
        <v>54</v>
      </c>
      <c r="M697" t="s">
        <v>31</v>
      </c>
      <c r="N697" t="s">
        <v>49</v>
      </c>
      <c r="O697">
        <v>-63578.54</v>
      </c>
      <c r="P697" t="s">
        <v>22</v>
      </c>
      <c r="Q697" t="s">
        <v>85</v>
      </c>
      <c r="R697" t="s">
        <v>33</v>
      </c>
      <c r="S697" t="s">
        <v>34</v>
      </c>
      <c r="T697" t="s">
        <v>35</v>
      </c>
    </row>
    <row r="698" spans="1:20">
      <c r="A698" t="s">
        <v>85</v>
      </c>
      <c r="B698" t="s">
        <v>22</v>
      </c>
      <c r="C698" t="s">
        <v>186</v>
      </c>
      <c r="D698" t="s">
        <v>187</v>
      </c>
      <c r="E698" t="s">
        <v>25</v>
      </c>
      <c r="F698" s="1">
        <v>31593</v>
      </c>
      <c r="G698" t="s">
        <v>26</v>
      </c>
      <c r="H698">
        <v>201412</v>
      </c>
      <c r="I698" t="s">
        <v>27</v>
      </c>
      <c r="J698" t="s">
        <v>53</v>
      </c>
      <c r="K698" t="s">
        <v>41</v>
      </c>
      <c r="L698" t="s">
        <v>54</v>
      </c>
      <c r="M698" t="s">
        <v>31</v>
      </c>
      <c r="N698" t="s">
        <v>32</v>
      </c>
      <c r="O698">
        <v>22116.15</v>
      </c>
      <c r="P698" t="s">
        <v>22</v>
      </c>
      <c r="Q698" t="s">
        <v>85</v>
      </c>
      <c r="R698" t="s">
        <v>33</v>
      </c>
      <c r="S698" t="s">
        <v>34</v>
      </c>
      <c r="T698" t="s">
        <v>35</v>
      </c>
    </row>
    <row r="699" spans="1:20">
      <c r="A699" t="s">
        <v>85</v>
      </c>
      <c r="B699" t="s">
        <v>22</v>
      </c>
      <c r="C699" t="s">
        <v>186</v>
      </c>
      <c r="D699" t="s">
        <v>187</v>
      </c>
      <c r="E699" t="s">
        <v>25</v>
      </c>
      <c r="F699" s="1">
        <v>31593</v>
      </c>
      <c r="G699" t="s">
        <v>26</v>
      </c>
      <c r="H699">
        <v>201412</v>
      </c>
      <c r="I699" t="s">
        <v>27</v>
      </c>
      <c r="J699" t="s">
        <v>53</v>
      </c>
      <c r="K699" t="s">
        <v>42</v>
      </c>
      <c r="L699" t="s">
        <v>54</v>
      </c>
      <c r="M699" t="s">
        <v>31</v>
      </c>
      <c r="N699" t="s">
        <v>49</v>
      </c>
      <c r="O699">
        <v>-1231.8</v>
      </c>
      <c r="P699" t="s">
        <v>22</v>
      </c>
      <c r="Q699" t="s">
        <v>85</v>
      </c>
      <c r="R699" t="s">
        <v>33</v>
      </c>
      <c r="S699" t="s">
        <v>34</v>
      </c>
      <c r="T699" t="s">
        <v>35</v>
      </c>
    </row>
    <row r="700" spans="1:20">
      <c r="A700" t="s">
        <v>85</v>
      </c>
      <c r="B700" t="s">
        <v>22</v>
      </c>
      <c r="C700" t="s">
        <v>186</v>
      </c>
      <c r="D700" t="s">
        <v>187</v>
      </c>
      <c r="E700" t="s">
        <v>25</v>
      </c>
      <c r="F700" s="1">
        <v>31593</v>
      </c>
      <c r="G700" t="s">
        <v>26</v>
      </c>
      <c r="H700">
        <v>201412</v>
      </c>
      <c r="I700" t="s">
        <v>27</v>
      </c>
      <c r="J700" t="s">
        <v>53</v>
      </c>
      <c r="K700" t="s">
        <v>44</v>
      </c>
      <c r="L700" t="s">
        <v>54</v>
      </c>
      <c r="M700" t="s">
        <v>31</v>
      </c>
      <c r="N700" t="s">
        <v>49</v>
      </c>
      <c r="O700">
        <v>-2429.2400000000002</v>
      </c>
      <c r="P700" t="s">
        <v>22</v>
      </c>
      <c r="Q700" t="s">
        <v>85</v>
      </c>
      <c r="R700" t="s">
        <v>33</v>
      </c>
      <c r="S700" t="s">
        <v>34</v>
      </c>
      <c r="T700" t="s">
        <v>35</v>
      </c>
    </row>
    <row r="701" spans="1:20">
      <c r="A701" t="s">
        <v>55</v>
      </c>
      <c r="B701" t="s">
        <v>22</v>
      </c>
      <c r="C701" t="s">
        <v>188</v>
      </c>
      <c r="D701" t="s">
        <v>189</v>
      </c>
      <c r="E701" t="s">
        <v>25</v>
      </c>
      <c r="F701" s="1">
        <v>30864</v>
      </c>
      <c r="G701" t="s">
        <v>26</v>
      </c>
      <c r="H701">
        <v>201412</v>
      </c>
      <c r="I701" t="s">
        <v>27</v>
      </c>
      <c r="J701" t="s">
        <v>53</v>
      </c>
      <c r="K701" t="s">
        <v>29</v>
      </c>
      <c r="L701" t="s">
        <v>54</v>
      </c>
      <c r="M701" t="s">
        <v>31</v>
      </c>
      <c r="N701" t="s">
        <v>48</v>
      </c>
      <c r="O701">
        <v>58520.72</v>
      </c>
      <c r="P701" t="s">
        <v>22</v>
      </c>
      <c r="Q701" t="s">
        <v>55</v>
      </c>
      <c r="R701" t="s">
        <v>33</v>
      </c>
      <c r="S701" t="s">
        <v>34</v>
      </c>
      <c r="T701" t="s">
        <v>35</v>
      </c>
    </row>
    <row r="702" spans="1:20">
      <c r="A702" t="s">
        <v>55</v>
      </c>
      <c r="B702" t="s">
        <v>22</v>
      </c>
      <c r="C702" t="s">
        <v>188</v>
      </c>
      <c r="D702" t="s">
        <v>189</v>
      </c>
      <c r="E702" t="s">
        <v>25</v>
      </c>
      <c r="F702" s="1">
        <v>30864</v>
      </c>
      <c r="G702" t="s">
        <v>26</v>
      </c>
      <c r="H702">
        <v>201412</v>
      </c>
      <c r="I702" t="s">
        <v>27</v>
      </c>
      <c r="J702" t="s">
        <v>53</v>
      </c>
      <c r="K702" t="s">
        <v>29</v>
      </c>
      <c r="L702" t="s">
        <v>54</v>
      </c>
      <c r="M702" t="s">
        <v>31</v>
      </c>
      <c r="N702" t="s">
        <v>49</v>
      </c>
      <c r="O702">
        <v>-48620.81</v>
      </c>
      <c r="P702" t="s">
        <v>22</v>
      </c>
      <c r="Q702" t="s">
        <v>55</v>
      </c>
      <c r="R702" t="s">
        <v>33</v>
      </c>
      <c r="S702" t="s">
        <v>34</v>
      </c>
      <c r="T702" t="s">
        <v>35</v>
      </c>
    </row>
    <row r="703" spans="1:20">
      <c r="A703" t="s">
        <v>55</v>
      </c>
      <c r="B703" t="s">
        <v>22</v>
      </c>
      <c r="C703" t="s">
        <v>188</v>
      </c>
      <c r="D703" t="s">
        <v>189</v>
      </c>
      <c r="E703" t="s">
        <v>25</v>
      </c>
      <c r="F703" s="1">
        <v>30864</v>
      </c>
      <c r="G703" t="s">
        <v>26</v>
      </c>
      <c r="H703">
        <v>201412</v>
      </c>
      <c r="I703" t="s">
        <v>27</v>
      </c>
      <c r="J703" t="s">
        <v>53</v>
      </c>
      <c r="K703" t="s">
        <v>29</v>
      </c>
      <c r="L703" t="s">
        <v>54</v>
      </c>
      <c r="M703" t="s">
        <v>31</v>
      </c>
      <c r="N703" t="s">
        <v>32</v>
      </c>
      <c r="O703">
        <v>3224.33</v>
      </c>
      <c r="P703" t="s">
        <v>22</v>
      </c>
      <c r="Q703" t="s">
        <v>55</v>
      </c>
      <c r="R703" t="s">
        <v>33</v>
      </c>
      <c r="S703" t="s">
        <v>34</v>
      </c>
      <c r="T703" t="s">
        <v>35</v>
      </c>
    </row>
    <row r="704" spans="1:20">
      <c r="A704" t="s">
        <v>55</v>
      </c>
      <c r="B704" t="s">
        <v>22</v>
      </c>
      <c r="C704" t="s">
        <v>188</v>
      </c>
      <c r="D704" t="s">
        <v>189</v>
      </c>
      <c r="E704" t="s">
        <v>25</v>
      </c>
      <c r="F704" s="1">
        <v>30864</v>
      </c>
      <c r="G704" t="s">
        <v>26</v>
      </c>
      <c r="H704">
        <v>201412</v>
      </c>
      <c r="I704" t="s">
        <v>27</v>
      </c>
      <c r="J704" t="s">
        <v>53</v>
      </c>
      <c r="K704" t="s">
        <v>36</v>
      </c>
      <c r="L704" t="s">
        <v>54</v>
      </c>
      <c r="M704" t="s">
        <v>31</v>
      </c>
      <c r="N704" t="s">
        <v>48</v>
      </c>
      <c r="O704">
        <v>19820.920000000002</v>
      </c>
      <c r="P704" t="s">
        <v>22</v>
      </c>
      <c r="Q704" t="s">
        <v>55</v>
      </c>
      <c r="R704" t="s">
        <v>33</v>
      </c>
      <c r="S704" t="s">
        <v>34</v>
      </c>
      <c r="T704" t="s">
        <v>35</v>
      </c>
    </row>
    <row r="705" spans="1:20">
      <c r="A705" t="s">
        <v>55</v>
      </c>
      <c r="B705" t="s">
        <v>22</v>
      </c>
      <c r="C705" t="s">
        <v>188</v>
      </c>
      <c r="D705" t="s">
        <v>189</v>
      </c>
      <c r="E705" t="s">
        <v>25</v>
      </c>
      <c r="F705" s="1">
        <v>30864</v>
      </c>
      <c r="G705" t="s">
        <v>26</v>
      </c>
      <c r="H705">
        <v>201412</v>
      </c>
      <c r="I705" t="s">
        <v>27</v>
      </c>
      <c r="J705" t="s">
        <v>53</v>
      </c>
      <c r="K705" t="s">
        <v>36</v>
      </c>
      <c r="L705" t="s">
        <v>54</v>
      </c>
      <c r="M705" t="s">
        <v>31</v>
      </c>
      <c r="N705" t="s">
        <v>49</v>
      </c>
      <c r="O705">
        <v>-118916.08</v>
      </c>
      <c r="P705" t="s">
        <v>22</v>
      </c>
      <c r="Q705" t="s">
        <v>55</v>
      </c>
      <c r="R705" t="s">
        <v>33</v>
      </c>
      <c r="S705" t="s">
        <v>34</v>
      </c>
      <c r="T705" t="s">
        <v>35</v>
      </c>
    </row>
    <row r="706" spans="1:20">
      <c r="A706" t="s">
        <v>55</v>
      </c>
      <c r="B706" t="s">
        <v>22</v>
      </c>
      <c r="C706" t="s">
        <v>188</v>
      </c>
      <c r="D706" t="s">
        <v>189</v>
      </c>
      <c r="E706" t="s">
        <v>25</v>
      </c>
      <c r="F706" s="1">
        <v>30864</v>
      </c>
      <c r="G706" t="s">
        <v>26</v>
      </c>
      <c r="H706">
        <v>201412</v>
      </c>
      <c r="I706" t="s">
        <v>27</v>
      </c>
      <c r="J706" t="s">
        <v>53</v>
      </c>
      <c r="K706" t="s">
        <v>36</v>
      </c>
      <c r="L706" t="s">
        <v>54</v>
      </c>
      <c r="M706" t="s">
        <v>31</v>
      </c>
      <c r="N706" t="s">
        <v>32</v>
      </c>
      <c r="O706">
        <v>4509.34</v>
      </c>
      <c r="P706" t="s">
        <v>22</v>
      </c>
      <c r="Q706" t="s">
        <v>55</v>
      </c>
      <c r="R706" t="s">
        <v>33</v>
      </c>
      <c r="S706" t="s">
        <v>34</v>
      </c>
      <c r="T706" t="s">
        <v>35</v>
      </c>
    </row>
    <row r="707" spans="1:20">
      <c r="A707" t="s">
        <v>55</v>
      </c>
      <c r="B707" t="s">
        <v>22</v>
      </c>
      <c r="C707" t="s">
        <v>188</v>
      </c>
      <c r="D707" t="s">
        <v>189</v>
      </c>
      <c r="E707" t="s">
        <v>25</v>
      </c>
      <c r="F707" s="1">
        <v>30864</v>
      </c>
      <c r="G707" t="s">
        <v>26</v>
      </c>
      <c r="H707">
        <v>201412</v>
      </c>
      <c r="I707" t="s">
        <v>27</v>
      </c>
      <c r="J707" t="s">
        <v>53</v>
      </c>
      <c r="K707" t="s">
        <v>37</v>
      </c>
      <c r="L707" t="s">
        <v>54</v>
      </c>
      <c r="M707" t="s">
        <v>31</v>
      </c>
      <c r="N707" t="s">
        <v>48</v>
      </c>
      <c r="O707">
        <v>42744.21</v>
      </c>
      <c r="P707" t="s">
        <v>22</v>
      </c>
      <c r="Q707" t="s">
        <v>55</v>
      </c>
      <c r="R707" t="s">
        <v>33</v>
      </c>
      <c r="S707" t="s">
        <v>34</v>
      </c>
      <c r="T707" t="s">
        <v>35</v>
      </c>
    </row>
    <row r="708" spans="1:20">
      <c r="A708" t="s">
        <v>55</v>
      </c>
      <c r="B708" t="s">
        <v>22</v>
      </c>
      <c r="C708" t="s">
        <v>188</v>
      </c>
      <c r="D708" t="s">
        <v>189</v>
      </c>
      <c r="E708" t="s">
        <v>25</v>
      </c>
      <c r="F708" s="1">
        <v>30864</v>
      </c>
      <c r="G708" t="s">
        <v>26</v>
      </c>
      <c r="H708">
        <v>201412</v>
      </c>
      <c r="I708" t="s">
        <v>27</v>
      </c>
      <c r="J708" t="s">
        <v>53</v>
      </c>
      <c r="K708" t="s">
        <v>37</v>
      </c>
      <c r="L708" t="s">
        <v>54</v>
      </c>
      <c r="M708" t="s">
        <v>31</v>
      </c>
      <c r="N708" t="s">
        <v>49</v>
      </c>
      <c r="O708">
        <v>-30927.510000000002</v>
      </c>
      <c r="P708" t="s">
        <v>22</v>
      </c>
      <c r="Q708" t="s">
        <v>55</v>
      </c>
      <c r="R708" t="s">
        <v>33</v>
      </c>
      <c r="S708" t="s">
        <v>34</v>
      </c>
      <c r="T708" t="s">
        <v>35</v>
      </c>
    </row>
    <row r="709" spans="1:20">
      <c r="A709" t="s">
        <v>55</v>
      </c>
      <c r="B709" t="s">
        <v>22</v>
      </c>
      <c r="C709" t="s">
        <v>188</v>
      </c>
      <c r="D709" t="s">
        <v>189</v>
      </c>
      <c r="E709" t="s">
        <v>25</v>
      </c>
      <c r="F709" s="1">
        <v>30864</v>
      </c>
      <c r="G709" t="s">
        <v>26</v>
      </c>
      <c r="H709">
        <v>201412</v>
      </c>
      <c r="I709" t="s">
        <v>27</v>
      </c>
      <c r="J709" t="s">
        <v>53</v>
      </c>
      <c r="K709" t="s">
        <v>37</v>
      </c>
      <c r="L709" t="s">
        <v>54</v>
      </c>
      <c r="M709" t="s">
        <v>31</v>
      </c>
      <c r="N709" t="s">
        <v>32</v>
      </c>
      <c r="O709">
        <v>652.94000000000005</v>
      </c>
      <c r="P709" t="s">
        <v>22</v>
      </c>
      <c r="Q709" t="s">
        <v>55</v>
      </c>
      <c r="R709" t="s">
        <v>33</v>
      </c>
      <c r="S709" t="s">
        <v>34</v>
      </c>
      <c r="T709" t="s">
        <v>35</v>
      </c>
    </row>
    <row r="710" spans="1:20">
      <c r="A710" t="s">
        <v>55</v>
      </c>
      <c r="B710" t="s">
        <v>22</v>
      </c>
      <c r="C710" t="s">
        <v>188</v>
      </c>
      <c r="D710" t="s">
        <v>189</v>
      </c>
      <c r="E710" t="s">
        <v>25</v>
      </c>
      <c r="F710" s="1">
        <v>30864</v>
      </c>
      <c r="G710" t="s">
        <v>26</v>
      </c>
      <c r="H710">
        <v>201412</v>
      </c>
      <c r="I710" t="s">
        <v>27</v>
      </c>
      <c r="J710" t="s">
        <v>53</v>
      </c>
      <c r="K710" t="s">
        <v>38</v>
      </c>
      <c r="L710" t="s">
        <v>54</v>
      </c>
      <c r="M710" t="s">
        <v>31</v>
      </c>
      <c r="N710" t="s">
        <v>48</v>
      </c>
      <c r="O710">
        <v>150073.98000000001</v>
      </c>
      <c r="P710" t="s">
        <v>22</v>
      </c>
      <c r="Q710" t="s">
        <v>55</v>
      </c>
      <c r="R710" t="s">
        <v>33</v>
      </c>
      <c r="S710" t="s">
        <v>34</v>
      </c>
      <c r="T710" t="s">
        <v>35</v>
      </c>
    </row>
    <row r="711" spans="1:20">
      <c r="A711" t="s">
        <v>55</v>
      </c>
      <c r="B711" t="s">
        <v>22</v>
      </c>
      <c r="C711" t="s">
        <v>188</v>
      </c>
      <c r="D711" t="s">
        <v>189</v>
      </c>
      <c r="E711" t="s">
        <v>25</v>
      </c>
      <c r="F711" s="1">
        <v>30864</v>
      </c>
      <c r="G711" t="s">
        <v>26</v>
      </c>
      <c r="H711">
        <v>201412</v>
      </c>
      <c r="I711" t="s">
        <v>27</v>
      </c>
      <c r="J711" t="s">
        <v>53</v>
      </c>
      <c r="K711" t="s">
        <v>38</v>
      </c>
      <c r="L711" t="s">
        <v>54</v>
      </c>
      <c r="M711" t="s">
        <v>31</v>
      </c>
      <c r="N711" t="s">
        <v>49</v>
      </c>
      <c r="O711">
        <v>-51388.5</v>
      </c>
      <c r="P711" t="s">
        <v>22</v>
      </c>
      <c r="Q711" t="s">
        <v>55</v>
      </c>
      <c r="R711" t="s">
        <v>33</v>
      </c>
      <c r="S711" t="s">
        <v>34</v>
      </c>
      <c r="T711" t="s">
        <v>35</v>
      </c>
    </row>
    <row r="712" spans="1:20">
      <c r="A712" t="s">
        <v>55</v>
      </c>
      <c r="B712" t="s">
        <v>22</v>
      </c>
      <c r="C712" t="s">
        <v>188</v>
      </c>
      <c r="D712" t="s">
        <v>189</v>
      </c>
      <c r="E712" t="s">
        <v>25</v>
      </c>
      <c r="F712" s="1">
        <v>30864</v>
      </c>
      <c r="G712" t="s">
        <v>26</v>
      </c>
      <c r="H712">
        <v>201412</v>
      </c>
      <c r="I712" t="s">
        <v>27</v>
      </c>
      <c r="J712" t="s">
        <v>53</v>
      </c>
      <c r="K712" t="s">
        <v>39</v>
      </c>
      <c r="L712" t="s">
        <v>54</v>
      </c>
      <c r="M712" t="s">
        <v>31</v>
      </c>
      <c r="N712" t="s">
        <v>48</v>
      </c>
      <c r="O712">
        <v>6698.87</v>
      </c>
      <c r="P712" t="s">
        <v>22</v>
      </c>
      <c r="Q712" t="s">
        <v>55</v>
      </c>
      <c r="R712" t="s">
        <v>33</v>
      </c>
      <c r="S712" t="s">
        <v>34</v>
      </c>
      <c r="T712" t="s">
        <v>35</v>
      </c>
    </row>
    <row r="713" spans="1:20">
      <c r="A713" t="s">
        <v>55</v>
      </c>
      <c r="B713" t="s">
        <v>22</v>
      </c>
      <c r="C713" t="s">
        <v>188</v>
      </c>
      <c r="D713" t="s">
        <v>189</v>
      </c>
      <c r="E713" t="s">
        <v>25</v>
      </c>
      <c r="F713" s="1">
        <v>30864</v>
      </c>
      <c r="G713" t="s">
        <v>26</v>
      </c>
      <c r="H713">
        <v>201412</v>
      </c>
      <c r="I713" t="s">
        <v>27</v>
      </c>
      <c r="J713" t="s">
        <v>53</v>
      </c>
      <c r="K713" t="s">
        <v>39</v>
      </c>
      <c r="L713" t="s">
        <v>54</v>
      </c>
      <c r="M713" t="s">
        <v>31</v>
      </c>
      <c r="N713" t="s">
        <v>49</v>
      </c>
      <c r="O713">
        <v>-5951.64</v>
      </c>
      <c r="P713" t="s">
        <v>22</v>
      </c>
      <c r="Q713" t="s">
        <v>55</v>
      </c>
      <c r="R713" t="s">
        <v>33</v>
      </c>
      <c r="S713" t="s">
        <v>34</v>
      </c>
      <c r="T713" t="s">
        <v>35</v>
      </c>
    </row>
    <row r="714" spans="1:20">
      <c r="A714" t="s">
        <v>55</v>
      </c>
      <c r="B714" t="s">
        <v>22</v>
      </c>
      <c r="C714" t="s">
        <v>188</v>
      </c>
      <c r="D714" t="s">
        <v>189</v>
      </c>
      <c r="E714" t="s">
        <v>25</v>
      </c>
      <c r="F714" s="1">
        <v>30864</v>
      </c>
      <c r="G714" t="s">
        <v>26</v>
      </c>
      <c r="H714">
        <v>201412</v>
      </c>
      <c r="I714" t="s">
        <v>27</v>
      </c>
      <c r="J714" t="s">
        <v>53</v>
      </c>
      <c r="K714" t="s">
        <v>39</v>
      </c>
      <c r="L714" t="s">
        <v>54</v>
      </c>
      <c r="M714" t="s">
        <v>31</v>
      </c>
      <c r="N714" t="s">
        <v>32</v>
      </c>
      <c r="O714">
        <v>1922.72</v>
      </c>
      <c r="P714" t="s">
        <v>22</v>
      </c>
      <c r="Q714" t="s">
        <v>55</v>
      </c>
      <c r="R714" t="s">
        <v>33</v>
      </c>
      <c r="S714" t="s">
        <v>34</v>
      </c>
      <c r="T714" t="s">
        <v>35</v>
      </c>
    </row>
    <row r="715" spans="1:20">
      <c r="A715" t="s">
        <v>55</v>
      </c>
      <c r="B715" t="s">
        <v>22</v>
      </c>
      <c r="C715" t="s">
        <v>188</v>
      </c>
      <c r="D715" t="s">
        <v>189</v>
      </c>
      <c r="E715" t="s">
        <v>25</v>
      </c>
      <c r="F715" s="1">
        <v>30864</v>
      </c>
      <c r="G715" t="s">
        <v>26</v>
      </c>
      <c r="H715">
        <v>201412</v>
      </c>
      <c r="I715" t="s">
        <v>27</v>
      </c>
      <c r="J715" t="s">
        <v>53</v>
      </c>
      <c r="K715" t="s">
        <v>40</v>
      </c>
      <c r="L715" t="s">
        <v>54</v>
      </c>
      <c r="M715" t="s">
        <v>31</v>
      </c>
      <c r="N715" t="s">
        <v>48</v>
      </c>
      <c r="O715">
        <v>7441.05</v>
      </c>
      <c r="P715" t="s">
        <v>22</v>
      </c>
      <c r="Q715" t="s">
        <v>55</v>
      </c>
      <c r="R715" t="s">
        <v>33</v>
      </c>
      <c r="S715" t="s">
        <v>34</v>
      </c>
      <c r="T715" t="s">
        <v>35</v>
      </c>
    </row>
    <row r="716" spans="1:20">
      <c r="A716" t="s">
        <v>55</v>
      </c>
      <c r="B716" t="s">
        <v>22</v>
      </c>
      <c r="C716" t="s">
        <v>188</v>
      </c>
      <c r="D716" t="s">
        <v>189</v>
      </c>
      <c r="E716" t="s">
        <v>25</v>
      </c>
      <c r="F716" s="1">
        <v>30864</v>
      </c>
      <c r="G716" t="s">
        <v>26</v>
      </c>
      <c r="H716">
        <v>201412</v>
      </c>
      <c r="I716" t="s">
        <v>27</v>
      </c>
      <c r="J716" t="s">
        <v>53</v>
      </c>
      <c r="K716" t="s">
        <v>40</v>
      </c>
      <c r="L716" t="s">
        <v>54</v>
      </c>
      <c r="M716" t="s">
        <v>31</v>
      </c>
      <c r="N716" t="s">
        <v>49</v>
      </c>
      <c r="O716">
        <v>-35115.29</v>
      </c>
      <c r="P716" t="s">
        <v>22</v>
      </c>
      <c r="Q716" t="s">
        <v>55</v>
      </c>
      <c r="R716" t="s">
        <v>33</v>
      </c>
      <c r="S716" t="s">
        <v>34</v>
      </c>
      <c r="T716" t="s">
        <v>35</v>
      </c>
    </row>
    <row r="717" spans="1:20">
      <c r="A717" t="s">
        <v>55</v>
      </c>
      <c r="B717" t="s">
        <v>22</v>
      </c>
      <c r="C717" t="s">
        <v>188</v>
      </c>
      <c r="D717" t="s">
        <v>189</v>
      </c>
      <c r="E717" t="s">
        <v>25</v>
      </c>
      <c r="F717" s="1">
        <v>30864</v>
      </c>
      <c r="G717" t="s">
        <v>26</v>
      </c>
      <c r="H717">
        <v>201412</v>
      </c>
      <c r="I717" t="s">
        <v>27</v>
      </c>
      <c r="J717" t="s">
        <v>53</v>
      </c>
      <c r="K717" t="s">
        <v>40</v>
      </c>
      <c r="L717" t="s">
        <v>54</v>
      </c>
      <c r="M717" t="s">
        <v>31</v>
      </c>
      <c r="N717" t="s">
        <v>32</v>
      </c>
      <c r="O717">
        <v>11284.74</v>
      </c>
      <c r="P717" t="s">
        <v>22</v>
      </c>
      <c r="Q717" t="s">
        <v>55</v>
      </c>
      <c r="R717" t="s">
        <v>33</v>
      </c>
      <c r="S717" t="s">
        <v>34</v>
      </c>
      <c r="T717" t="s">
        <v>35</v>
      </c>
    </row>
    <row r="718" spans="1:20">
      <c r="A718" t="s">
        <v>55</v>
      </c>
      <c r="B718" t="s">
        <v>22</v>
      </c>
      <c r="C718" t="s">
        <v>188</v>
      </c>
      <c r="D718" t="s">
        <v>189</v>
      </c>
      <c r="E718" t="s">
        <v>25</v>
      </c>
      <c r="F718" s="1">
        <v>30864</v>
      </c>
      <c r="G718" t="s">
        <v>26</v>
      </c>
      <c r="H718">
        <v>201412</v>
      </c>
      <c r="I718" t="s">
        <v>27</v>
      </c>
      <c r="J718" t="s">
        <v>53</v>
      </c>
      <c r="K718" t="s">
        <v>41</v>
      </c>
      <c r="L718" t="s">
        <v>54</v>
      </c>
      <c r="M718" t="s">
        <v>31</v>
      </c>
      <c r="N718" t="s">
        <v>48</v>
      </c>
      <c r="O718">
        <v>76939.56</v>
      </c>
      <c r="P718" t="s">
        <v>22</v>
      </c>
      <c r="Q718" t="s">
        <v>55</v>
      </c>
      <c r="R718" t="s">
        <v>33</v>
      </c>
      <c r="S718" t="s">
        <v>34</v>
      </c>
      <c r="T718" t="s">
        <v>35</v>
      </c>
    </row>
    <row r="719" spans="1:20">
      <c r="A719" t="s">
        <v>55</v>
      </c>
      <c r="B719" t="s">
        <v>22</v>
      </c>
      <c r="C719" t="s">
        <v>188</v>
      </c>
      <c r="D719" t="s">
        <v>189</v>
      </c>
      <c r="E719" t="s">
        <v>25</v>
      </c>
      <c r="F719" s="1">
        <v>30864</v>
      </c>
      <c r="G719" t="s">
        <v>26</v>
      </c>
      <c r="H719">
        <v>201412</v>
      </c>
      <c r="I719" t="s">
        <v>27</v>
      </c>
      <c r="J719" t="s">
        <v>53</v>
      </c>
      <c r="K719" t="s">
        <v>41</v>
      </c>
      <c r="L719" t="s">
        <v>54</v>
      </c>
      <c r="M719" t="s">
        <v>31</v>
      </c>
      <c r="N719" t="s">
        <v>49</v>
      </c>
      <c r="O719">
        <v>-71319.48</v>
      </c>
      <c r="P719" t="s">
        <v>22</v>
      </c>
      <c r="Q719" t="s">
        <v>55</v>
      </c>
      <c r="R719" t="s">
        <v>33</v>
      </c>
      <c r="S719" t="s">
        <v>34</v>
      </c>
      <c r="T719" t="s">
        <v>35</v>
      </c>
    </row>
    <row r="720" spans="1:20">
      <c r="A720" t="s">
        <v>55</v>
      </c>
      <c r="B720" t="s">
        <v>22</v>
      </c>
      <c r="C720" t="s">
        <v>188</v>
      </c>
      <c r="D720" t="s">
        <v>189</v>
      </c>
      <c r="E720" t="s">
        <v>25</v>
      </c>
      <c r="F720" s="1">
        <v>30864</v>
      </c>
      <c r="G720" t="s">
        <v>26</v>
      </c>
      <c r="H720">
        <v>201412</v>
      </c>
      <c r="I720" t="s">
        <v>27</v>
      </c>
      <c r="J720" t="s">
        <v>53</v>
      </c>
      <c r="K720" t="s">
        <v>41</v>
      </c>
      <c r="L720" t="s">
        <v>54</v>
      </c>
      <c r="M720" t="s">
        <v>31</v>
      </c>
      <c r="N720" t="s">
        <v>32</v>
      </c>
      <c r="O720">
        <v>12558.69</v>
      </c>
      <c r="P720" t="s">
        <v>22</v>
      </c>
      <c r="Q720" t="s">
        <v>55</v>
      </c>
      <c r="R720" t="s">
        <v>33</v>
      </c>
      <c r="S720" t="s">
        <v>34</v>
      </c>
      <c r="T720" t="s">
        <v>35</v>
      </c>
    </row>
    <row r="721" spans="1:20">
      <c r="A721" t="s">
        <v>58</v>
      </c>
      <c r="B721" t="s">
        <v>22</v>
      </c>
      <c r="C721" t="s">
        <v>190</v>
      </c>
      <c r="D721" t="s">
        <v>191</v>
      </c>
      <c r="E721" t="s">
        <v>25</v>
      </c>
      <c r="F721" s="1">
        <v>18629</v>
      </c>
      <c r="G721" t="s">
        <v>26</v>
      </c>
      <c r="H721">
        <v>201412</v>
      </c>
      <c r="I721" t="s">
        <v>27</v>
      </c>
      <c r="J721" t="s">
        <v>28</v>
      </c>
      <c r="K721" t="s">
        <v>29</v>
      </c>
      <c r="L721" t="s">
        <v>30</v>
      </c>
      <c r="M721" t="s">
        <v>31</v>
      </c>
      <c r="N721" t="s">
        <v>32</v>
      </c>
      <c r="O721">
        <v>-4287.28</v>
      </c>
      <c r="P721" t="s">
        <v>22</v>
      </c>
      <c r="Q721" t="s">
        <v>58</v>
      </c>
      <c r="R721" t="s">
        <v>33</v>
      </c>
      <c r="S721" t="s">
        <v>34</v>
      </c>
      <c r="T721" t="s">
        <v>35</v>
      </c>
    </row>
    <row r="722" spans="1:20">
      <c r="A722" t="s">
        <v>61</v>
      </c>
      <c r="B722" t="s">
        <v>22</v>
      </c>
      <c r="C722" t="s">
        <v>192</v>
      </c>
      <c r="D722" t="s">
        <v>193</v>
      </c>
      <c r="E722" t="s">
        <v>25</v>
      </c>
      <c r="F722" s="1">
        <v>31766</v>
      </c>
      <c r="G722" t="s">
        <v>26</v>
      </c>
      <c r="H722">
        <v>201412</v>
      </c>
      <c r="I722" t="s">
        <v>27</v>
      </c>
      <c r="J722" t="s">
        <v>53</v>
      </c>
      <c r="K722" t="s">
        <v>29</v>
      </c>
      <c r="L722" t="s">
        <v>54</v>
      </c>
      <c r="M722" t="s">
        <v>31</v>
      </c>
      <c r="N722" t="s">
        <v>32</v>
      </c>
      <c r="O722">
        <v>2389.73</v>
      </c>
      <c r="P722" t="s">
        <v>22</v>
      </c>
      <c r="Q722" t="s">
        <v>61</v>
      </c>
      <c r="R722" t="s">
        <v>33</v>
      </c>
      <c r="S722" t="s">
        <v>34</v>
      </c>
      <c r="T722" t="s">
        <v>35</v>
      </c>
    </row>
    <row r="723" spans="1:20">
      <c r="A723" t="s">
        <v>61</v>
      </c>
      <c r="B723" t="s">
        <v>22</v>
      </c>
      <c r="C723" t="s">
        <v>192</v>
      </c>
      <c r="D723" t="s">
        <v>193</v>
      </c>
      <c r="E723" t="s">
        <v>25</v>
      </c>
      <c r="F723" s="1">
        <v>31766</v>
      </c>
      <c r="G723" t="s">
        <v>26</v>
      </c>
      <c r="H723">
        <v>201412</v>
      </c>
      <c r="I723" t="s">
        <v>27</v>
      </c>
      <c r="J723" t="s">
        <v>53</v>
      </c>
      <c r="K723" t="s">
        <v>36</v>
      </c>
      <c r="L723" t="s">
        <v>54</v>
      </c>
      <c r="M723" t="s">
        <v>31</v>
      </c>
      <c r="N723" t="s">
        <v>32</v>
      </c>
      <c r="O723">
        <v>548.30000000000007</v>
      </c>
      <c r="P723" t="s">
        <v>22</v>
      </c>
      <c r="Q723" t="s">
        <v>61</v>
      </c>
      <c r="R723" t="s">
        <v>33</v>
      </c>
      <c r="S723" t="s">
        <v>34</v>
      </c>
      <c r="T723" t="s">
        <v>35</v>
      </c>
    </row>
    <row r="724" spans="1:20">
      <c r="A724" t="s">
        <v>58</v>
      </c>
      <c r="B724" t="s">
        <v>22</v>
      </c>
      <c r="C724" t="s">
        <v>194</v>
      </c>
      <c r="D724" t="s">
        <v>195</v>
      </c>
      <c r="E724" t="s">
        <v>25</v>
      </c>
      <c r="F724" s="1">
        <v>18629</v>
      </c>
      <c r="G724" t="s">
        <v>26</v>
      </c>
      <c r="H724">
        <v>201412</v>
      </c>
      <c r="I724" t="s">
        <v>27</v>
      </c>
      <c r="J724" t="s">
        <v>28</v>
      </c>
      <c r="K724" t="s">
        <v>29</v>
      </c>
      <c r="L724" t="s">
        <v>30</v>
      </c>
      <c r="M724" t="s">
        <v>31</v>
      </c>
      <c r="N724" t="s">
        <v>48</v>
      </c>
      <c r="O724">
        <v>88402.45</v>
      </c>
      <c r="P724" t="s">
        <v>22</v>
      </c>
      <c r="Q724" t="s">
        <v>58</v>
      </c>
      <c r="R724" t="s">
        <v>33</v>
      </c>
      <c r="S724" t="s">
        <v>34</v>
      </c>
      <c r="T724" t="s">
        <v>35</v>
      </c>
    </row>
    <row r="725" spans="1:20">
      <c r="A725" t="s">
        <v>58</v>
      </c>
      <c r="B725" t="s">
        <v>22</v>
      </c>
      <c r="C725" t="s">
        <v>194</v>
      </c>
      <c r="D725" t="s">
        <v>195</v>
      </c>
      <c r="E725" t="s">
        <v>25</v>
      </c>
      <c r="F725" s="1">
        <v>18629</v>
      </c>
      <c r="G725" t="s">
        <v>26</v>
      </c>
      <c r="H725">
        <v>201412</v>
      </c>
      <c r="I725" t="s">
        <v>27</v>
      </c>
      <c r="J725" t="s">
        <v>28</v>
      </c>
      <c r="K725" t="s">
        <v>29</v>
      </c>
      <c r="L725" t="s">
        <v>30</v>
      </c>
      <c r="M725" t="s">
        <v>31</v>
      </c>
      <c r="N725" t="s">
        <v>49</v>
      </c>
      <c r="O725">
        <v>-50561.32</v>
      </c>
      <c r="P725" t="s">
        <v>22</v>
      </c>
      <c r="Q725" t="s">
        <v>58</v>
      </c>
      <c r="R725" t="s">
        <v>33</v>
      </c>
      <c r="S725" t="s">
        <v>34</v>
      </c>
      <c r="T725" t="s">
        <v>35</v>
      </c>
    </row>
    <row r="726" spans="1:20">
      <c r="A726" t="s">
        <v>58</v>
      </c>
      <c r="B726" t="s">
        <v>22</v>
      </c>
      <c r="C726" t="s">
        <v>194</v>
      </c>
      <c r="D726" t="s">
        <v>195</v>
      </c>
      <c r="E726" t="s">
        <v>25</v>
      </c>
      <c r="F726" s="1">
        <v>18629</v>
      </c>
      <c r="G726" t="s">
        <v>26</v>
      </c>
      <c r="H726">
        <v>201412</v>
      </c>
      <c r="I726" t="s">
        <v>27</v>
      </c>
      <c r="J726" t="s">
        <v>28</v>
      </c>
      <c r="K726" t="s">
        <v>29</v>
      </c>
      <c r="L726" t="s">
        <v>30</v>
      </c>
      <c r="M726" t="s">
        <v>31</v>
      </c>
      <c r="N726" t="s">
        <v>32</v>
      </c>
      <c r="O726">
        <v>-50.38</v>
      </c>
      <c r="P726" t="s">
        <v>22</v>
      </c>
      <c r="Q726" t="s">
        <v>58</v>
      </c>
      <c r="R726" t="s">
        <v>33</v>
      </c>
      <c r="S726" t="s">
        <v>34</v>
      </c>
      <c r="T726" t="s">
        <v>35</v>
      </c>
    </row>
    <row r="727" spans="1:20">
      <c r="A727" t="s">
        <v>58</v>
      </c>
      <c r="B727" t="s">
        <v>22</v>
      </c>
      <c r="C727" t="s">
        <v>194</v>
      </c>
      <c r="D727" t="s">
        <v>195</v>
      </c>
      <c r="E727" t="s">
        <v>25</v>
      </c>
      <c r="F727" s="1">
        <v>18629</v>
      </c>
      <c r="G727" t="s">
        <v>26</v>
      </c>
      <c r="H727">
        <v>201412</v>
      </c>
      <c r="I727" t="s">
        <v>27</v>
      </c>
      <c r="J727" t="s">
        <v>28</v>
      </c>
      <c r="K727" t="s">
        <v>36</v>
      </c>
      <c r="L727" t="s">
        <v>30</v>
      </c>
      <c r="M727" t="s">
        <v>31</v>
      </c>
      <c r="N727" t="s">
        <v>48</v>
      </c>
      <c r="O727">
        <v>26534.639999999999</v>
      </c>
      <c r="P727" t="s">
        <v>22</v>
      </c>
      <c r="Q727" t="s">
        <v>58</v>
      </c>
      <c r="R727" t="s">
        <v>33</v>
      </c>
      <c r="S727" t="s">
        <v>34</v>
      </c>
      <c r="T727" t="s">
        <v>35</v>
      </c>
    </row>
    <row r="728" spans="1:20">
      <c r="A728" t="s">
        <v>58</v>
      </c>
      <c r="B728" t="s">
        <v>22</v>
      </c>
      <c r="C728" t="s">
        <v>194</v>
      </c>
      <c r="D728" t="s">
        <v>195</v>
      </c>
      <c r="E728" t="s">
        <v>25</v>
      </c>
      <c r="F728" s="1">
        <v>18629</v>
      </c>
      <c r="G728" t="s">
        <v>26</v>
      </c>
      <c r="H728">
        <v>201412</v>
      </c>
      <c r="I728" t="s">
        <v>27</v>
      </c>
      <c r="J728" t="s">
        <v>28</v>
      </c>
      <c r="K728" t="s">
        <v>36</v>
      </c>
      <c r="L728" t="s">
        <v>30</v>
      </c>
      <c r="M728" t="s">
        <v>31</v>
      </c>
      <c r="N728" t="s">
        <v>49</v>
      </c>
      <c r="O728">
        <v>-41437.21</v>
      </c>
      <c r="P728" t="s">
        <v>22</v>
      </c>
      <c r="Q728" t="s">
        <v>58</v>
      </c>
      <c r="R728" t="s">
        <v>33</v>
      </c>
      <c r="S728" t="s">
        <v>34</v>
      </c>
      <c r="T728" t="s">
        <v>35</v>
      </c>
    </row>
    <row r="729" spans="1:20">
      <c r="A729" t="s">
        <v>58</v>
      </c>
      <c r="B729" t="s">
        <v>22</v>
      </c>
      <c r="C729" t="s">
        <v>194</v>
      </c>
      <c r="D729" t="s">
        <v>195</v>
      </c>
      <c r="E729" t="s">
        <v>25</v>
      </c>
      <c r="F729" s="1">
        <v>18629</v>
      </c>
      <c r="G729" t="s">
        <v>26</v>
      </c>
      <c r="H729">
        <v>201412</v>
      </c>
      <c r="I729" t="s">
        <v>27</v>
      </c>
      <c r="J729" t="s">
        <v>28</v>
      </c>
      <c r="K729" t="s">
        <v>36</v>
      </c>
      <c r="L729" t="s">
        <v>30</v>
      </c>
      <c r="M729" t="s">
        <v>31</v>
      </c>
      <c r="N729" t="s">
        <v>32</v>
      </c>
      <c r="O729">
        <v>-41.28</v>
      </c>
      <c r="P729" t="s">
        <v>22</v>
      </c>
      <c r="Q729" t="s">
        <v>58</v>
      </c>
      <c r="R729" t="s">
        <v>33</v>
      </c>
      <c r="S729" t="s">
        <v>34</v>
      </c>
      <c r="T729" t="s">
        <v>35</v>
      </c>
    </row>
    <row r="730" spans="1:20">
      <c r="A730" t="s">
        <v>58</v>
      </c>
      <c r="B730" t="s">
        <v>22</v>
      </c>
      <c r="C730" t="s">
        <v>194</v>
      </c>
      <c r="D730" t="s">
        <v>195</v>
      </c>
      <c r="E730" t="s">
        <v>25</v>
      </c>
      <c r="F730" s="1">
        <v>18629</v>
      </c>
      <c r="G730" t="s">
        <v>26</v>
      </c>
      <c r="H730">
        <v>201412</v>
      </c>
      <c r="I730" t="s">
        <v>27</v>
      </c>
      <c r="J730" t="s">
        <v>28</v>
      </c>
      <c r="K730" t="s">
        <v>37</v>
      </c>
      <c r="L730" t="s">
        <v>30</v>
      </c>
      <c r="M730" t="s">
        <v>31</v>
      </c>
      <c r="N730" t="s">
        <v>48</v>
      </c>
      <c r="O730">
        <v>1585.2</v>
      </c>
      <c r="P730" t="s">
        <v>22</v>
      </c>
      <c r="Q730" t="s">
        <v>58</v>
      </c>
      <c r="R730" t="s">
        <v>33</v>
      </c>
      <c r="S730" t="s">
        <v>34</v>
      </c>
      <c r="T730" t="s">
        <v>35</v>
      </c>
    </row>
    <row r="731" spans="1:20">
      <c r="A731" t="s">
        <v>58</v>
      </c>
      <c r="B731" t="s">
        <v>22</v>
      </c>
      <c r="C731" t="s">
        <v>194</v>
      </c>
      <c r="D731" t="s">
        <v>195</v>
      </c>
      <c r="E731" t="s">
        <v>25</v>
      </c>
      <c r="F731" s="1">
        <v>18629</v>
      </c>
      <c r="G731" t="s">
        <v>26</v>
      </c>
      <c r="H731">
        <v>201412</v>
      </c>
      <c r="I731" t="s">
        <v>27</v>
      </c>
      <c r="J731" t="s">
        <v>28</v>
      </c>
      <c r="K731" t="s">
        <v>37</v>
      </c>
      <c r="L731" t="s">
        <v>30</v>
      </c>
      <c r="M731" t="s">
        <v>31</v>
      </c>
      <c r="N731" t="s">
        <v>49</v>
      </c>
      <c r="O731">
        <v>-7747.67</v>
      </c>
      <c r="P731" t="s">
        <v>22</v>
      </c>
      <c r="Q731" t="s">
        <v>58</v>
      </c>
      <c r="R731" t="s">
        <v>33</v>
      </c>
      <c r="S731" t="s">
        <v>34</v>
      </c>
      <c r="T731" t="s">
        <v>35</v>
      </c>
    </row>
    <row r="732" spans="1:20">
      <c r="A732" t="s">
        <v>58</v>
      </c>
      <c r="B732" t="s">
        <v>22</v>
      </c>
      <c r="C732" t="s">
        <v>194</v>
      </c>
      <c r="D732" t="s">
        <v>195</v>
      </c>
      <c r="E732" t="s">
        <v>25</v>
      </c>
      <c r="F732" s="1">
        <v>18629</v>
      </c>
      <c r="G732" t="s">
        <v>26</v>
      </c>
      <c r="H732">
        <v>201412</v>
      </c>
      <c r="I732" t="s">
        <v>27</v>
      </c>
      <c r="J732" t="s">
        <v>28</v>
      </c>
      <c r="K732" t="s">
        <v>37</v>
      </c>
      <c r="L732" t="s">
        <v>30</v>
      </c>
      <c r="M732" t="s">
        <v>31</v>
      </c>
      <c r="N732" t="s">
        <v>32</v>
      </c>
      <c r="O732">
        <v>-7.71</v>
      </c>
      <c r="P732" t="s">
        <v>22</v>
      </c>
      <c r="Q732" t="s">
        <v>58</v>
      </c>
      <c r="R732" t="s">
        <v>33</v>
      </c>
      <c r="S732" t="s">
        <v>34</v>
      </c>
      <c r="T732" t="s">
        <v>35</v>
      </c>
    </row>
    <row r="733" spans="1:20">
      <c r="A733" t="s">
        <v>58</v>
      </c>
      <c r="B733" t="s">
        <v>22</v>
      </c>
      <c r="C733" t="s">
        <v>194</v>
      </c>
      <c r="D733" t="s">
        <v>195</v>
      </c>
      <c r="E733" t="s">
        <v>25</v>
      </c>
      <c r="F733" s="1">
        <v>18629</v>
      </c>
      <c r="G733" t="s">
        <v>26</v>
      </c>
      <c r="H733">
        <v>201412</v>
      </c>
      <c r="I733" t="s">
        <v>27</v>
      </c>
      <c r="J733" t="s">
        <v>28</v>
      </c>
      <c r="K733" t="s">
        <v>38</v>
      </c>
      <c r="L733" t="s">
        <v>30</v>
      </c>
      <c r="M733" t="s">
        <v>31</v>
      </c>
      <c r="N733" t="s">
        <v>49</v>
      </c>
      <c r="O733">
        <v>-19233.32</v>
      </c>
      <c r="P733" t="s">
        <v>22</v>
      </c>
      <c r="Q733" t="s">
        <v>58</v>
      </c>
      <c r="R733" t="s">
        <v>33</v>
      </c>
      <c r="S733" t="s">
        <v>34</v>
      </c>
      <c r="T733" t="s">
        <v>35</v>
      </c>
    </row>
    <row r="734" spans="1:20">
      <c r="A734" t="s">
        <v>58</v>
      </c>
      <c r="B734" t="s">
        <v>22</v>
      </c>
      <c r="C734" t="s">
        <v>194</v>
      </c>
      <c r="D734" t="s">
        <v>195</v>
      </c>
      <c r="E734" t="s">
        <v>25</v>
      </c>
      <c r="F734" s="1">
        <v>18629</v>
      </c>
      <c r="G734" t="s">
        <v>26</v>
      </c>
      <c r="H734">
        <v>201412</v>
      </c>
      <c r="I734" t="s">
        <v>27</v>
      </c>
      <c r="J734" t="s">
        <v>28</v>
      </c>
      <c r="K734" t="s">
        <v>38</v>
      </c>
      <c r="L734" t="s">
        <v>30</v>
      </c>
      <c r="M734" t="s">
        <v>31</v>
      </c>
      <c r="N734" t="s">
        <v>32</v>
      </c>
      <c r="O734">
        <v>-19.16</v>
      </c>
      <c r="P734" t="s">
        <v>22</v>
      </c>
      <c r="Q734" t="s">
        <v>58</v>
      </c>
      <c r="R734" t="s">
        <v>33</v>
      </c>
      <c r="S734" t="s">
        <v>34</v>
      </c>
      <c r="T734" t="s">
        <v>35</v>
      </c>
    </row>
    <row r="735" spans="1:20">
      <c r="A735" t="s">
        <v>58</v>
      </c>
      <c r="B735" t="s">
        <v>22</v>
      </c>
      <c r="C735" t="s">
        <v>194</v>
      </c>
      <c r="D735" t="s">
        <v>195</v>
      </c>
      <c r="E735" t="s">
        <v>25</v>
      </c>
      <c r="F735" s="1">
        <v>18629</v>
      </c>
      <c r="G735" t="s">
        <v>26</v>
      </c>
      <c r="H735">
        <v>201412</v>
      </c>
      <c r="I735" t="s">
        <v>27</v>
      </c>
      <c r="J735" t="s">
        <v>28</v>
      </c>
      <c r="K735" t="s">
        <v>39</v>
      </c>
      <c r="L735" t="s">
        <v>30</v>
      </c>
      <c r="M735" t="s">
        <v>31</v>
      </c>
      <c r="N735" t="s">
        <v>48</v>
      </c>
      <c r="O735">
        <v>9109.4699999999993</v>
      </c>
      <c r="P735" t="s">
        <v>22</v>
      </c>
      <c r="Q735" t="s">
        <v>58</v>
      </c>
      <c r="R735" t="s">
        <v>33</v>
      </c>
      <c r="S735" t="s">
        <v>34</v>
      </c>
      <c r="T735" t="s">
        <v>35</v>
      </c>
    </row>
    <row r="736" spans="1:20">
      <c r="A736" t="s">
        <v>58</v>
      </c>
      <c r="B736" t="s">
        <v>22</v>
      </c>
      <c r="C736" t="s">
        <v>194</v>
      </c>
      <c r="D736" t="s">
        <v>195</v>
      </c>
      <c r="E736" t="s">
        <v>25</v>
      </c>
      <c r="F736" s="1">
        <v>18629</v>
      </c>
      <c r="G736" t="s">
        <v>26</v>
      </c>
      <c r="H736">
        <v>201412</v>
      </c>
      <c r="I736" t="s">
        <v>27</v>
      </c>
      <c r="J736" t="s">
        <v>28</v>
      </c>
      <c r="K736" t="s">
        <v>39</v>
      </c>
      <c r="L736" t="s">
        <v>30</v>
      </c>
      <c r="M736" t="s">
        <v>31</v>
      </c>
      <c r="N736" t="s">
        <v>49</v>
      </c>
      <c r="O736">
        <v>-1386.76</v>
      </c>
      <c r="P736" t="s">
        <v>22</v>
      </c>
      <c r="Q736" t="s">
        <v>58</v>
      </c>
      <c r="R736" t="s">
        <v>33</v>
      </c>
      <c r="S736" t="s">
        <v>34</v>
      </c>
      <c r="T736" t="s">
        <v>35</v>
      </c>
    </row>
    <row r="737" spans="1:20">
      <c r="A737" t="s">
        <v>58</v>
      </c>
      <c r="B737" t="s">
        <v>22</v>
      </c>
      <c r="C737" t="s">
        <v>194</v>
      </c>
      <c r="D737" t="s">
        <v>195</v>
      </c>
      <c r="E737" t="s">
        <v>25</v>
      </c>
      <c r="F737" s="1">
        <v>18629</v>
      </c>
      <c r="G737" t="s">
        <v>26</v>
      </c>
      <c r="H737">
        <v>201412</v>
      </c>
      <c r="I737" t="s">
        <v>27</v>
      </c>
      <c r="J737" t="s">
        <v>28</v>
      </c>
      <c r="K737" t="s">
        <v>39</v>
      </c>
      <c r="L737" t="s">
        <v>30</v>
      </c>
      <c r="M737" t="s">
        <v>31</v>
      </c>
      <c r="N737" t="s">
        <v>32</v>
      </c>
      <c r="O737">
        <v>-1.3900000000000001</v>
      </c>
      <c r="P737" t="s">
        <v>22</v>
      </c>
      <c r="Q737" t="s">
        <v>58</v>
      </c>
      <c r="R737" t="s">
        <v>33</v>
      </c>
      <c r="S737" t="s">
        <v>34</v>
      </c>
      <c r="T737" t="s">
        <v>35</v>
      </c>
    </row>
    <row r="738" spans="1:20">
      <c r="A738" t="s">
        <v>58</v>
      </c>
      <c r="B738" t="s">
        <v>22</v>
      </c>
      <c r="C738" t="s">
        <v>194</v>
      </c>
      <c r="D738" t="s">
        <v>195</v>
      </c>
      <c r="E738" t="s">
        <v>25</v>
      </c>
      <c r="F738" s="1">
        <v>18629</v>
      </c>
      <c r="G738" t="s">
        <v>26</v>
      </c>
      <c r="H738">
        <v>201412</v>
      </c>
      <c r="I738" t="s">
        <v>27</v>
      </c>
      <c r="J738" t="s">
        <v>28</v>
      </c>
      <c r="K738" t="s">
        <v>41</v>
      </c>
      <c r="L738" t="s">
        <v>30</v>
      </c>
      <c r="M738" t="s">
        <v>31</v>
      </c>
      <c r="N738" t="s">
        <v>48</v>
      </c>
      <c r="O738">
        <v>8057.66</v>
      </c>
      <c r="P738" t="s">
        <v>22</v>
      </c>
      <c r="Q738" t="s">
        <v>58</v>
      </c>
      <c r="R738" t="s">
        <v>33</v>
      </c>
      <c r="S738" t="s">
        <v>34</v>
      </c>
      <c r="T738" t="s">
        <v>35</v>
      </c>
    </row>
    <row r="739" spans="1:20">
      <c r="A739" t="s">
        <v>58</v>
      </c>
      <c r="B739" t="s">
        <v>22</v>
      </c>
      <c r="C739" t="s">
        <v>194</v>
      </c>
      <c r="D739" t="s">
        <v>195</v>
      </c>
      <c r="E739" t="s">
        <v>25</v>
      </c>
      <c r="F739" s="1">
        <v>18629</v>
      </c>
      <c r="G739" t="s">
        <v>26</v>
      </c>
      <c r="H739">
        <v>201412</v>
      </c>
      <c r="I739" t="s">
        <v>27</v>
      </c>
      <c r="J739" t="s">
        <v>28</v>
      </c>
      <c r="K739" t="s">
        <v>41</v>
      </c>
      <c r="L739" t="s">
        <v>30</v>
      </c>
      <c r="M739" t="s">
        <v>31</v>
      </c>
      <c r="N739" t="s">
        <v>49</v>
      </c>
      <c r="O739">
        <v>-10569.34</v>
      </c>
      <c r="P739" t="s">
        <v>22</v>
      </c>
      <c r="Q739" t="s">
        <v>58</v>
      </c>
      <c r="R739" t="s">
        <v>33</v>
      </c>
      <c r="S739" t="s">
        <v>34</v>
      </c>
      <c r="T739" t="s">
        <v>35</v>
      </c>
    </row>
    <row r="740" spans="1:20">
      <c r="A740" t="s">
        <v>58</v>
      </c>
      <c r="B740" t="s">
        <v>22</v>
      </c>
      <c r="C740" t="s">
        <v>194</v>
      </c>
      <c r="D740" t="s">
        <v>195</v>
      </c>
      <c r="E740" t="s">
        <v>25</v>
      </c>
      <c r="F740" s="1">
        <v>18629</v>
      </c>
      <c r="G740" t="s">
        <v>26</v>
      </c>
      <c r="H740">
        <v>201412</v>
      </c>
      <c r="I740" t="s">
        <v>27</v>
      </c>
      <c r="J740" t="s">
        <v>28</v>
      </c>
      <c r="K740" t="s">
        <v>41</v>
      </c>
      <c r="L740" t="s">
        <v>30</v>
      </c>
      <c r="M740" t="s">
        <v>31</v>
      </c>
      <c r="N740" t="s">
        <v>32</v>
      </c>
      <c r="O740">
        <v>-10.53</v>
      </c>
      <c r="P740" t="s">
        <v>22</v>
      </c>
      <c r="Q740" t="s">
        <v>58</v>
      </c>
      <c r="R740" t="s">
        <v>33</v>
      </c>
      <c r="S740" t="s">
        <v>34</v>
      </c>
      <c r="T740" t="s">
        <v>35</v>
      </c>
    </row>
    <row r="741" spans="1:20">
      <c r="A741" t="s">
        <v>58</v>
      </c>
      <c r="B741" t="s">
        <v>22</v>
      </c>
      <c r="C741" t="s">
        <v>194</v>
      </c>
      <c r="D741" t="s">
        <v>195</v>
      </c>
      <c r="E741" t="s">
        <v>25</v>
      </c>
      <c r="F741" s="1">
        <v>18629</v>
      </c>
      <c r="G741" t="s">
        <v>26</v>
      </c>
      <c r="H741">
        <v>201412</v>
      </c>
      <c r="I741" t="s">
        <v>27</v>
      </c>
      <c r="J741" t="s">
        <v>28</v>
      </c>
      <c r="K741" t="s">
        <v>44</v>
      </c>
      <c r="L741" t="s">
        <v>30</v>
      </c>
      <c r="M741" t="s">
        <v>31</v>
      </c>
      <c r="N741" t="s">
        <v>49</v>
      </c>
      <c r="O741">
        <v>-2753.8</v>
      </c>
      <c r="P741" t="s">
        <v>22</v>
      </c>
      <c r="Q741" t="s">
        <v>58</v>
      </c>
      <c r="R741" t="s">
        <v>33</v>
      </c>
      <c r="S741" t="s">
        <v>34</v>
      </c>
      <c r="T741" t="s">
        <v>35</v>
      </c>
    </row>
    <row r="742" spans="1:20">
      <c r="A742" t="s">
        <v>58</v>
      </c>
      <c r="B742" t="s">
        <v>22</v>
      </c>
      <c r="C742" t="s">
        <v>194</v>
      </c>
      <c r="D742" t="s">
        <v>195</v>
      </c>
      <c r="E742" t="s">
        <v>25</v>
      </c>
      <c r="F742" s="1">
        <v>18629</v>
      </c>
      <c r="G742" t="s">
        <v>26</v>
      </c>
      <c r="H742">
        <v>201412</v>
      </c>
      <c r="I742" t="s">
        <v>27</v>
      </c>
      <c r="J742" t="s">
        <v>28</v>
      </c>
      <c r="K742" t="s">
        <v>44</v>
      </c>
      <c r="L742" t="s">
        <v>30</v>
      </c>
      <c r="M742" t="s">
        <v>31</v>
      </c>
      <c r="N742" t="s">
        <v>32</v>
      </c>
      <c r="O742">
        <v>-2.74</v>
      </c>
      <c r="P742" t="s">
        <v>22</v>
      </c>
      <c r="Q742" t="s">
        <v>58</v>
      </c>
      <c r="R742" t="s">
        <v>33</v>
      </c>
      <c r="S742" t="s">
        <v>34</v>
      </c>
      <c r="T742" t="s">
        <v>35</v>
      </c>
    </row>
    <row r="743" spans="1:20">
      <c r="A743" t="s">
        <v>55</v>
      </c>
      <c r="B743" t="s">
        <v>22</v>
      </c>
      <c r="C743" t="s">
        <v>196</v>
      </c>
      <c r="D743" t="s">
        <v>197</v>
      </c>
      <c r="E743" t="s">
        <v>25</v>
      </c>
      <c r="F743" s="1">
        <v>30864</v>
      </c>
      <c r="G743" t="s">
        <v>26</v>
      </c>
      <c r="H743">
        <v>201412</v>
      </c>
      <c r="I743" t="s">
        <v>27</v>
      </c>
      <c r="J743" t="s">
        <v>53</v>
      </c>
      <c r="K743" t="s">
        <v>41</v>
      </c>
      <c r="L743" t="s">
        <v>54</v>
      </c>
      <c r="M743" t="s">
        <v>31</v>
      </c>
      <c r="N743" t="s">
        <v>32</v>
      </c>
      <c r="O743">
        <v>2773.89</v>
      </c>
      <c r="P743" t="s">
        <v>22</v>
      </c>
      <c r="Q743" t="s">
        <v>55</v>
      </c>
      <c r="R743" t="s">
        <v>33</v>
      </c>
      <c r="S743" t="s">
        <v>34</v>
      </c>
      <c r="T743" t="s">
        <v>35</v>
      </c>
    </row>
    <row r="744" spans="1:20">
      <c r="A744" t="s">
        <v>96</v>
      </c>
      <c r="B744" t="s">
        <v>22</v>
      </c>
      <c r="C744" t="s">
        <v>198</v>
      </c>
      <c r="D744" t="s">
        <v>199</v>
      </c>
      <c r="E744" t="s">
        <v>25</v>
      </c>
      <c r="F744" s="1">
        <v>30682</v>
      </c>
      <c r="G744" t="s">
        <v>26</v>
      </c>
      <c r="H744">
        <v>201412</v>
      </c>
      <c r="I744" t="s">
        <v>27</v>
      </c>
      <c r="J744" t="s">
        <v>28</v>
      </c>
      <c r="K744" t="s">
        <v>29</v>
      </c>
      <c r="L744" t="s">
        <v>30</v>
      </c>
      <c r="M744" t="s">
        <v>31</v>
      </c>
      <c r="N744" t="s">
        <v>48</v>
      </c>
      <c r="O744">
        <v>73987.900000000009</v>
      </c>
      <c r="P744" t="s">
        <v>22</v>
      </c>
      <c r="Q744" t="s">
        <v>96</v>
      </c>
      <c r="R744" t="s">
        <v>33</v>
      </c>
      <c r="S744" t="s">
        <v>34</v>
      </c>
      <c r="T744" t="s">
        <v>35</v>
      </c>
    </row>
    <row r="745" spans="1:20">
      <c r="A745" t="s">
        <v>96</v>
      </c>
      <c r="B745" t="s">
        <v>22</v>
      </c>
      <c r="C745" t="s">
        <v>198</v>
      </c>
      <c r="D745" t="s">
        <v>199</v>
      </c>
      <c r="E745" t="s">
        <v>25</v>
      </c>
      <c r="F745" s="1">
        <v>30682</v>
      </c>
      <c r="G745" t="s">
        <v>26</v>
      </c>
      <c r="H745">
        <v>201412</v>
      </c>
      <c r="I745" t="s">
        <v>27</v>
      </c>
      <c r="J745" t="s">
        <v>28</v>
      </c>
      <c r="K745" t="s">
        <v>29</v>
      </c>
      <c r="L745" t="s">
        <v>30</v>
      </c>
      <c r="M745" t="s">
        <v>31</v>
      </c>
      <c r="N745" t="s">
        <v>49</v>
      </c>
      <c r="O745">
        <v>-29029.62</v>
      </c>
      <c r="P745" t="s">
        <v>22</v>
      </c>
      <c r="Q745" t="s">
        <v>96</v>
      </c>
      <c r="R745" t="s">
        <v>33</v>
      </c>
      <c r="S745" t="s">
        <v>34</v>
      </c>
      <c r="T745" t="s">
        <v>35</v>
      </c>
    </row>
    <row r="746" spans="1:20">
      <c r="A746" t="s">
        <v>96</v>
      </c>
      <c r="B746" t="s">
        <v>22</v>
      </c>
      <c r="C746" t="s">
        <v>198</v>
      </c>
      <c r="D746" t="s">
        <v>199</v>
      </c>
      <c r="E746" t="s">
        <v>25</v>
      </c>
      <c r="F746" s="1">
        <v>30682</v>
      </c>
      <c r="G746" t="s">
        <v>26</v>
      </c>
      <c r="H746">
        <v>201412</v>
      </c>
      <c r="I746" t="s">
        <v>27</v>
      </c>
      <c r="J746" t="s">
        <v>28</v>
      </c>
      <c r="K746" t="s">
        <v>36</v>
      </c>
      <c r="L746" t="s">
        <v>30</v>
      </c>
      <c r="M746" t="s">
        <v>31</v>
      </c>
      <c r="N746" t="s">
        <v>48</v>
      </c>
      <c r="O746">
        <v>28469.350000000002</v>
      </c>
      <c r="P746" t="s">
        <v>22</v>
      </c>
      <c r="Q746" t="s">
        <v>96</v>
      </c>
      <c r="R746" t="s">
        <v>33</v>
      </c>
      <c r="S746" t="s">
        <v>34</v>
      </c>
      <c r="T746" t="s">
        <v>35</v>
      </c>
    </row>
    <row r="747" spans="1:20">
      <c r="A747" t="s">
        <v>96</v>
      </c>
      <c r="B747" t="s">
        <v>22</v>
      </c>
      <c r="C747" t="s">
        <v>198</v>
      </c>
      <c r="D747" t="s">
        <v>199</v>
      </c>
      <c r="E747" t="s">
        <v>25</v>
      </c>
      <c r="F747" s="1">
        <v>30682</v>
      </c>
      <c r="G747" t="s">
        <v>26</v>
      </c>
      <c r="H747">
        <v>201412</v>
      </c>
      <c r="I747" t="s">
        <v>27</v>
      </c>
      <c r="J747" t="s">
        <v>28</v>
      </c>
      <c r="K747" t="s">
        <v>36</v>
      </c>
      <c r="L747" t="s">
        <v>30</v>
      </c>
      <c r="M747" t="s">
        <v>31</v>
      </c>
      <c r="N747" t="s">
        <v>49</v>
      </c>
      <c r="O747">
        <v>-65822.740000000005</v>
      </c>
      <c r="P747" t="s">
        <v>22</v>
      </c>
      <c r="Q747" t="s">
        <v>96</v>
      </c>
      <c r="R747" t="s">
        <v>33</v>
      </c>
      <c r="S747" t="s">
        <v>34</v>
      </c>
      <c r="T747" t="s">
        <v>35</v>
      </c>
    </row>
    <row r="748" spans="1:20">
      <c r="A748" t="s">
        <v>96</v>
      </c>
      <c r="B748" t="s">
        <v>22</v>
      </c>
      <c r="C748" t="s">
        <v>198</v>
      </c>
      <c r="D748" t="s">
        <v>199</v>
      </c>
      <c r="E748" t="s">
        <v>25</v>
      </c>
      <c r="F748" s="1">
        <v>30682</v>
      </c>
      <c r="G748" t="s">
        <v>26</v>
      </c>
      <c r="H748">
        <v>201412</v>
      </c>
      <c r="I748" t="s">
        <v>27</v>
      </c>
      <c r="J748" t="s">
        <v>28</v>
      </c>
      <c r="K748" t="s">
        <v>36</v>
      </c>
      <c r="L748" t="s">
        <v>30</v>
      </c>
      <c r="M748" t="s">
        <v>31</v>
      </c>
      <c r="N748" t="s">
        <v>32</v>
      </c>
      <c r="O748">
        <v>6917.4800000000005</v>
      </c>
      <c r="P748" t="s">
        <v>22</v>
      </c>
      <c r="Q748" t="s">
        <v>96</v>
      </c>
      <c r="R748" t="s">
        <v>33</v>
      </c>
      <c r="S748" t="s">
        <v>34</v>
      </c>
      <c r="T748" t="s">
        <v>35</v>
      </c>
    </row>
    <row r="749" spans="1:20">
      <c r="A749" t="s">
        <v>96</v>
      </c>
      <c r="B749" t="s">
        <v>22</v>
      </c>
      <c r="C749" t="s">
        <v>198</v>
      </c>
      <c r="D749" t="s">
        <v>199</v>
      </c>
      <c r="E749" t="s">
        <v>25</v>
      </c>
      <c r="F749" s="1">
        <v>30682</v>
      </c>
      <c r="G749" t="s">
        <v>26</v>
      </c>
      <c r="H749">
        <v>201412</v>
      </c>
      <c r="I749" t="s">
        <v>27</v>
      </c>
      <c r="J749" t="s">
        <v>28</v>
      </c>
      <c r="K749" t="s">
        <v>37</v>
      </c>
      <c r="L749" t="s">
        <v>30</v>
      </c>
      <c r="M749" t="s">
        <v>31</v>
      </c>
      <c r="N749" t="s">
        <v>48</v>
      </c>
      <c r="O749">
        <v>21963.31</v>
      </c>
      <c r="P749" t="s">
        <v>22</v>
      </c>
      <c r="Q749" t="s">
        <v>96</v>
      </c>
      <c r="R749" t="s">
        <v>33</v>
      </c>
      <c r="S749" t="s">
        <v>34</v>
      </c>
      <c r="T749" t="s">
        <v>35</v>
      </c>
    </row>
    <row r="750" spans="1:20">
      <c r="A750" t="s">
        <v>96</v>
      </c>
      <c r="B750" t="s">
        <v>22</v>
      </c>
      <c r="C750" t="s">
        <v>198</v>
      </c>
      <c r="D750" t="s">
        <v>199</v>
      </c>
      <c r="E750" t="s">
        <v>25</v>
      </c>
      <c r="F750" s="1">
        <v>30682</v>
      </c>
      <c r="G750" t="s">
        <v>26</v>
      </c>
      <c r="H750">
        <v>201412</v>
      </c>
      <c r="I750" t="s">
        <v>27</v>
      </c>
      <c r="J750" t="s">
        <v>28</v>
      </c>
      <c r="K750" t="s">
        <v>37</v>
      </c>
      <c r="L750" t="s">
        <v>30</v>
      </c>
      <c r="M750" t="s">
        <v>31</v>
      </c>
      <c r="N750" t="s">
        <v>49</v>
      </c>
      <c r="O750">
        <v>-61847.950000000004</v>
      </c>
      <c r="P750" t="s">
        <v>22</v>
      </c>
      <c r="Q750" t="s">
        <v>96</v>
      </c>
      <c r="R750" t="s">
        <v>33</v>
      </c>
      <c r="S750" t="s">
        <v>34</v>
      </c>
      <c r="T750" t="s">
        <v>35</v>
      </c>
    </row>
    <row r="751" spans="1:20">
      <c r="A751" t="s">
        <v>96</v>
      </c>
      <c r="B751" t="s">
        <v>22</v>
      </c>
      <c r="C751" t="s">
        <v>198</v>
      </c>
      <c r="D751" t="s">
        <v>199</v>
      </c>
      <c r="E751" t="s">
        <v>25</v>
      </c>
      <c r="F751" s="1">
        <v>30682</v>
      </c>
      <c r="G751" t="s">
        <v>26</v>
      </c>
      <c r="H751">
        <v>201412</v>
      </c>
      <c r="I751" t="s">
        <v>27</v>
      </c>
      <c r="J751" t="s">
        <v>28</v>
      </c>
      <c r="K751" t="s">
        <v>38</v>
      </c>
      <c r="L751" t="s">
        <v>30</v>
      </c>
      <c r="M751" t="s">
        <v>31</v>
      </c>
      <c r="N751" t="s">
        <v>48</v>
      </c>
      <c r="O751">
        <v>9632.26</v>
      </c>
      <c r="P751" t="s">
        <v>22</v>
      </c>
      <c r="Q751" t="s">
        <v>96</v>
      </c>
      <c r="R751" t="s">
        <v>33</v>
      </c>
      <c r="S751" t="s">
        <v>34</v>
      </c>
      <c r="T751" t="s">
        <v>35</v>
      </c>
    </row>
    <row r="752" spans="1:20">
      <c r="A752" t="s">
        <v>96</v>
      </c>
      <c r="B752" t="s">
        <v>22</v>
      </c>
      <c r="C752" t="s">
        <v>198</v>
      </c>
      <c r="D752" t="s">
        <v>199</v>
      </c>
      <c r="E752" t="s">
        <v>25</v>
      </c>
      <c r="F752" s="1">
        <v>30682</v>
      </c>
      <c r="G752" t="s">
        <v>26</v>
      </c>
      <c r="H752">
        <v>201412</v>
      </c>
      <c r="I752" t="s">
        <v>27</v>
      </c>
      <c r="J752" t="s">
        <v>28</v>
      </c>
      <c r="K752" t="s">
        <v>38</v>
      </c>
      <c r="L752" t="s">
        <v>30</v>
      </c>
      <c r="M752" t="s">
        <v>31</v>
      </c>
      <c r="N752" t="s">
        <v>49</v>
      </c>
      <c r="O752">
        <v>-7458.02</v>
      </c>
      <c r="P752" t="s">
        <v>22</v>
      </c>
      <c r="Q752" t="s">
        <v>96</v>
      </c>
      <c r="R752" t="s">
        <v>33</v>
      </c>
      <c r="S752" t="s">
        <v>34</v>
      </c>
      <c r="T752" t="s">
        <v>35</v>
      </c>
    </row>
    <row r="753" spans="1:20">
      <c r="A753" t="s">
        <v>96</v>
      </c>
      <c r="B753" t="s">
        <v>22</v>
      </c>
      <c r="C753" t="s">
        <v>198</v>
      </c>
      <c r="D753" t="s">
        <v>199</v>
      </c>
      <c r="E753" t="s">
        <v>25</v>
      </c>
      <c r="F753" s="1">
        <v>30682</v>
      </c>
      <c r="G753" t="s">
        <v>26</v>
      </c>
      <c r="H753">
        <v>201412</v>
      </c>
      <c r="I753" t="s">
        <v>27</v>
      </c>
      <c r="J753" t="s">
        <v>28</v>
      </c>
      <c r="K753" t="s">
        <v>39</v>
      </c>
      <c r="L753" t="s">
        <v>30</v>
      </c>
      <c r="M753" t="s">
        <v>31</v>
      </c>
      <c r="N753" t="s">
        <v>48</v>
      </c>
      <c r="O753">
        <v>14781.86</v>
      </c>
      <c r="P753" t="s">
        <v>22</v>
      </c>
      <c r="Q753" t="s">
        <v>96</v>
      </c>
      <c r="R753" t="s">
        <v>33</v>
      </c>
      <c r="S753" t="s">
        <v>34</v>
      </c>
      <c r="T753" t="s">
        <v>35</v>
      </c>
    </row>
    <row r="754" spans="1:20">
      <c r="A754" t="s">
        <v>96</v>
      </c>
      <c r="B754" t="s">
        <v>22</v>
      </c>
      <c r="C754" t="s">
        <v>198</v>
      </c>
      <c r="D754" t="s">
        <v>199</v>
      </c>
      <c r="E754" t="s">
        <v>25</v>
      </c>
      <c r="F754" s="1">
        <v>30682</v>
      </c>
      <c r="G754" t="s">
        <v>26</v>
      </c>
      <c r="H754">
        <v>201412</v>
      </c>
      <c r="I754" t="s">
        <v>27</v>
      </c>
      <c r="J754" t="s">
        <v>28</v>
      </c>
      <c r="K754" t="s">
        <v>39</v>
      </c>
      <c r="L754" t="s">
        <v>30</v>
      </c>
      <c r="M754" t="s">
        <v>31</v>
      </c>
      <c r="N754" t="s">
        <v>49</v>
      </c>
      <c r="O754">
        <v>-3884.1800000000003</v>
      </c>
      <c r="P754" t="s">
        <v>22</v>
      </c>
      <c r="Q754" t="s">
        <v>96</v>
      </c>
      <c r="R754" t="s">
        <v>33</v>
      </c>
      <c r="S754" t="s">
        <v>34</v>
      </c>
      <c r="T754" t="s">
        <v>35</v>
      </c>
    </row>
    <row r="755" spans="1:20">
      <c r="A755" t="s">
        <v>96</v>
      </c>
      <c r="B755" t="s">
        <v>22</v>
      </c>
      <c r="C755" t="s">
        <v>198</v>
      </c>
      <c r="D755" t="s">
        <v>199</v>
      </c>
      <c r="E755" t="s">
        <v>25</v>
      </c>
      <c r="F755" s="1">
        <v>30682</v>
      </c>
      <c r="G755" t="s">
        <v>26</v>
      </c>
      <c r="H755">
        <v>201412</v>
      </c>
      <c r="I755" t="s">
        <v>27</v>
      </c>
      <c r="J755" t="s">
        <v>28</v>
      </c>
      <c r="K755" t="s">
        <v>40</v>
      </c>
      <c r="L755" t="s">
        <v>30</v>
      </c>
      <c r="M755" t="s">
        <v>31</v>
      </c>
      <c r="N755" t="s">
        <v>48</v>
      </c>
      <c r="O755">
        <v>3121.53</v>
      </c>
      <c r="P755" t="s">
        <v>22</v>
      </c>
      <c r="Q755" t="s">
        <v>96</v>
      </c>
      <c r="R755" t="s">
        <v>33</v>
      </c>
      <c r="S755" t="s">
        <v>34</v>
      </c>
      <c r="T755" t="s">
        <v>35</v>
      </c>
    </row>
    <row r="756" spans="1:20">
      <c r="A756" t="s">
        <v>96</v>
      </c>
      <c r="B756" t="s">
        <v>22</v>
      </c>
      <c r="C756" t="s">
        <v>198</v>
      </c>
      <c r="D756" t="s">
        <v>199</v>
      </c>
      <c r="E756" t="s">
        <v>25</v>
      </c>
      <c r="F756" s="1">
        <v>30682</v>
      </c>
      <c r="G756" t="s">
        <v>26</v>
      </c>
      <c r="H756">
        <v>201412</v>
      </c>
      <c r="I756" t="s">
        <v>27</v>
      </c>
      <c r="J756" t="s">
        <v>28</v>
      </c>
      <c r="K756" t="s">
        <v>40</v>
      </c>
      <c r="L756" t="s">
        <v>30</v>
      </c>
      <c r="M756" t="s">
        <v>31</v>
      </c>
      <c r="N756" t="s">
        <v>49</v>
      </c>
      <c r="O756">
        <v>-9745.2900000000009</v>
      </c>
      <c r="P756" t="s">
        <v>22</v>
      </c>
      <c r="Q756" t="s">
        <v>96</v>
      </c>
      <c r="R756" t="s">
        <v>33</v>
      </c>
      <c r="S756" t="s">
        <v>34</v>
      </c>
      <c r="T756" t="s">
        <v>35</v>
      </c>
    </row>
    <row r="757" spans="1:20">
      <c r="A757" t="s">
        <v>96</v>
      </c>
      <c r="B757" t="s">
        <v>22</v>
      </c>
      <c r="C757" t="s">
        <v>198</v>
      </c>
      <c r="D757" t="s">
        <v>199</v>
      </c>
      <c r="E757" t="s">
        <v>25</v>
      </c>
      <c r="F757" s="1">
        <v>30682</v>
      </c>
      <c r="G757" t="s">
        <v>26</v>
      </c>
      <c r="H757">
        <v>201412</v>
      </c>
      <c r="I757" t="s">
        <v>27</v>
      </c>
      <c r="J757" t="s">
        <v>28</v>
      </c>
      <c r="K757" t="s">
        <v>40</v>
      </c>
      <c r="L757" t="s">
        <v>30</v>
      </c>
      <c r="M757" t="s">
        <v>31</v>
      </c>
      <c r="N757" t="s">
        <v>32</v>
      </c>
      <c r="O757">
        <v>891.15</v>
      </c>
      <c r="P757" t="s">
        <v>22</v>
      </c>
      <c r="Q757" t="s">
        <v>96</v>
      </c>
      <c r="R757" t="s">
        <v>33</v>
      </c>
      <c r="S757" t="s">
        <v>34</v>
      </c>
      <c r="T757" t="s">
        <v>35</v>
      </c>
    </row>
    <row r="758" spans="1:20">
      <c r="A758" t="s">
        <v>96</v>
      </c>
      <c r="B758" t="s">
        <v>22</v>
      </c>
      <c r="C758" t="s">
        <v>198</v>
      </c>
      <c r="D758" t="s">
        <v>199</v>
      </c>
      <c r="E758" t="s">
        <v>25</v>
      </c>
      <c r="F758" s="1">
        <v>30682</v>
      </c>
      <c r="G758" t="s">
        <v>26</v>
      </c>
      <c r="H758">
        <v>201412</v>
      </c>
      <c r="I758" t="s">
        <v>27</v>
      </c>
      <c r="J758" t="s">
        <v>28</v>
      </c>
      <c r="K758" t="s">
        <v>41</v>
      </c>
      <c r="L758" t="s">
        <v>30</v>
      </c>
      <c r="M758" t="s">
        <v>31</v>
      </c>
      <c r="N758" t="s">
        <v>48</v>
      </c>
      <c r="O758">
        <v>55867.360000000001</v>
      </c>
      <c r="P758" t="s">
        <v>22</v>
      </c>
      <c r="Q758" t="s">
        <v>96</v>
      </c>
      <c r="R758" t="s">
        <v>33</v>
      </c>
      <c r="S758" t="s">
        <v>34</v>
      </c>
      <c r="T758" t="s">
        <v>35</v>
      </c>
    </row>
    <row r="759" spans="1:20">
      <c r="A759" t="s">
        <v>96</v>
      </c>
      <c r="B759" t="s">
        <v>22</v>
      </c>
      <c r="C759" t="s">
        <v>198</v>
      </c>
      <c r="D759" t="s">
        <v>199</v>
      </c>
      <c r="E759" t="s">
        <v>25</v>
      </c>
      <c r="F759" s="1">
        <v>30682</v>
      </c>
      <c r="G759" t="s">
        <v>26</v>
      </c>
      <c r="H759">
        <v>201412</v>
      </c>
      <c r="I759" t="s">
        <v>27</v>
      </c>
      <c r="J759" t="s">
        <v>28</v>
      </c>
      <c r="K759" t="s">
        <v>41</v>
      </c>
      <c r="L759" t="s">
        <v>30</v>
      </c>
      <c r="M759" t="s">
        <v>31</v>
      </c>
      <c r="N759" t="s">
        <v>49</v>
      </c>
      <c r="O759">
        <v>-30035.77</v>
      </c>
      <c r="P759" t="s">
        <v>22</v>
      </c>
      <c r="Q759" t="s">
        <v>96</v>
      </c>
      <c r="R759" t="s">
        <v>33</v>
      </c>
      <c r="S759" t="s">
        <v>34</v>
      </c>
      <c r="T759" t="s">
        <v>35</v>
      </c>
    </row>
    <row r="760" spans="1:20">
      <c r="A760" t="s">
        <v>96</v>
      </c>
      <c r="B760" t="s">
        <v>22</v>
      </c>
      <c r="C760" t="s">
        <v>198</v>
      </c>
      <c r="D760" t="s">
        <v>199</v>
      </c>
      <c r="E760" t="s">
        <v>25</v>
      </c>
      <c r="F760" s="1">
        <v>30682</v>
      </c>
      <c r="G760" t="s">
        <v>26</v>
      </c>
      <c r="H760">
        <v>201412</v>
      </c>
      <c r="I760" t="s">
        <v>27</v>
      </c>
      <c r="J760" t="s">
        <v>28</v>
      </c>
      <c r="K760" t="s">
        <v>41</v>
      </c>
      <c r="L760" t="s">
        <v>30</v>
      </c>
      <c r="M760" t="s">
        <v>31</v>
      </c>
      <c r="N760" t="s">
        <v>32</v>
      </c>
      <c r="O760">
        <v>3302.9500000000003</v>
      </c>
      <c r="P760" t="s">
        <v>22</v>
      </c>
      <c r="Q760" t="s">
        <v>96</v>
      </c>
      <c r="R760" t="s">
        <v>33</v>
      </c>
      <c r="S760" t="s">
        <v>34</v>
      </c>
      <c r="T760" t="s">
        <v>35</v>
      </c>
    </row>
    <row r="761" spans="1:20">
      <c r="A761" t="s">
        <v>61</v>
      </c>
      <c r="B761" t="s">
        <v>22</v>
      </c>
      <c r="C761" t="s">
        <v>200</v>
      </c>
      <c r="D761" t="s">
        <v>201</v>
      </c>
      <c r="E761" t="s">
        <v>25</v>
      </c>
      <c r="F761" s="1">
        <v>31766</v>
      </c>
      <c r="G761" t="s">
        <v>26</v>
      </c>
      <c r="H761">
        <v>201412</v>
      </c>
      <c r="I761" t="s">
        <v>27</v>
      </c>
      <c r="J761" t="s">
        <v>28</v>
      </c>
      <c r="K761" t="s">
        <v>29</v>
      </c>
      <c r="L761" t="s">
        <v>30</v>
      </c>
      <c r="M761" t="s">
        <v>31</v>
      </c>
      <c r="N761" t="s">
        <v>48</v>
      </c>
      <c r="O761">
        <v>5449.29</v>
      </c>
      <c r="P761" t="s">
        <v>22</v>
      </c>
      <c r="Q761" t="s">
        <v>61</v>
      </c>
      <c r="R761" t="s">
        <v>33</v>
      </c>
      <c r="S761" t="s">
        <v>34</v>
      </c>
      <c r="T761" t="s">
        <v>35</v>
      </c>
    </row>
    <row r="762" spans="1:20">
      <c r="A762" t="s">
        <v>61</v>
      </c>
      <c r="B762" t="s">
        <v>22</v>
      </c>
      <c r="C762" t="s">
        <v>200</v>
      </c>
      <c r="D762" t="s">
        <v>201</v>
      </c>
      <c r="E762" t="s">
        <v>25</v>
      </c>
      <c r="F762" s="1">
        <v>31766</v>
      </c>
      <c r="G762" t="s">
        <v>26</v>
      </c>
      <c r="H762">
        <v>201412</v>
      </c>
      <c r="I762" t="s">
        <v>27</v>
      </c>
      <c r="J762" t="s">
        <v>28</v>
      </c>
      <c r="K762" t="s">
        <v>29</v>
      </c>
      <c r="L762" t="s">
        <v>30</v>
      </c>
      <c r="M762" t="s">
        <v>31</v>
      </c>
      <c r="N762" t="s">
        <v>49</v>
      </c>
      <c r="O762">
        <v>-45443.840000000004</v>
      </c>
      <c r="P762" t="s">
        <v>22</v>
      </c>
      <c r="Q762" t="s">
        <v>61</v>
      </c>
      <c r="R762" t="s">
        <v>33</v>
      </c>
      <c r="S762" t="s">
        <v>34</v>
      </c>
      <c r="T762" t="s">
        <v>35</v>
      </c>
    </row>
    <row r="763" spans="1:20">
      <c r="A763" t="s">
        <v>61</v>
      </c>
      <c r="B763" t="s">
        <v>22</v>
      </c>
      <c r="C763" t="s">
        <v>200</v>
      </c>
      <c r="D763" t="s">
        <v>201</v>
      </c>
      <c r="E763" t="s">
        <v>25</v>
      </c>
      <c r="F763" s="1">
        <v>31766</v>
      </c>
      <c r="G763" t="s">
        <v>26</v>
      </c>
      <c r="H763">
        <v>201412</v>
      </c>
      <c r="I763" t="s">
        <v>27</v>
      </c>
      <c r="J763" t="s">
        <v>28</v>
      </c>
      <c r="K763" t="s">
        <v>36</v>
      </c>
      <c r="L763" t="s">
        <v>30</v>
      </c>
      <c r="M763" t="s">
        <v>31</v>
      </c>
      <c r="N763" t="s">
        <v>48</v>
      </c>
      <c r="O763">
        <v>2971.2200000000003</v>
      </c>
      <c r="P763" t="s">
        <v>22</v>
      </c>
      <c r="Q763" t="s">
        <v>61</v>
      </c>
      <c r="R763" t="s">
        <v>33</v>
      </c>
      <c r="S763" t="s">
        <v>34</v>
      </c>
      <c r="T763" t="s">
        <v>35</v>
      </c>
    </row>
    <row r="764" spans="1:20">
      <c r="A764" t="s">
        <v>61</v>
      </c>
      <c r="B764" t="s">
        <v>22</v>
      </c>
      <c r="C764" t="s">
        <v>200</v>
      </c>
      <c r="D764" t="s">
        <v>201</v>
      </c>
      <c r="E764" t="s">
        <v>25</v>
      </c>
      <c r="F764" s="1">
        <v>31766</v>
      </c>
      <c r="G764" t="s">
        <v>26</v>
      </c>
      <c r="H764">
        <v>201412</v>
      </c>
      <c r="I764" t="s">
        <v>27</v>
      </c>
      <c r="J764" t="s">
        <v>28</v>
      </c>
      <c r="K764" t="s">
        <v>36</v>
      </c>
      <c r="L764" t="s">
        <v>30</v>
      </c>
      <c r="M764" t="s">
        <v>31</v>
      </c>
      <c r="N764" t="s">
        <v>49</v>
      </c>
      <c r="O764">
        <v>-77466.080000000002</v>
      </c>
      <c r="P764" t="s">
        <v>22</v>
      </c>
      <c r="Q764" t="s">
        <v>61</v>
      </c>
      <c r="R764" t="s">
        <v>33</v>
      </c>
      <c r="S764" t="s">
        <v>34</v>
      </c>
      <c r="T764" t="s">
        <v>35</v>
      </c>
    </row>
    <row r="765" spans="1:20">
      <c r="A765" t="s">
        <v>61</v>
      </c>
      <c r="B765" t="s">
        <v>22</v>
      </c>
      <c r="C765" t="s">
        <v>200</v>
      </c>
      <c r="D765" t="s">
        <v>201</v>
      </c>
      <c r="E765" t="s">
        <v>25</v>
      </c>
      <c r="F765" s="1">
        <v>31766</v>
      </c>
      <c r="G765" t="s">
        <v>26</v>
      </c>
      <c r="H765">
        <v>201412</v>
      </c>
      <c r="I765" t="s">
        <v>27</v>
      </c>
      <c r="J765" t="s">
        <v>28</v>
      </c>
      <c r="K765" t="s">
        <v>36</v>
      </c>
      <c r="L765" t="s">
        <v>30</v>
      </c>
      <c r="M765" t="s">
        <v>31</v>
      </c>
      <c r="N765" t="s">
        <v>32</v>
      </c>
      <c r="O765">
        <v>10882.460000000001</v>
      </c>
      <c r="P765" t="s">
        <v>22</v>
      </c>
      <c r="Q765" t="s">
        <v>61</v>
      </c>
      <c r="R765" t="s">
        <v>33</v>
      </c>
      <c r="S765" t="s">
        <v>34</v>
      </c>
      <c r="T765" t="s">
        <v>35</v>
      </c>
    </row>
    <row r="766" spans="1:20">
      <c r="A766" t="s">
        <v>61</v>
      </c>
      <c r="B766" t="s">
        <v>22</v>
      </c>
      <c r="C766" t="s">
        <v>200</v>
      </c>
      <c r="D766" t="s">
        <v>201</v>
      </c>
      <c r="E766" t="s">
        <v>25</v>
      </c>
      <c r="F766" s="1">
        <v>31766</v>
      </c>
      <c r="G766" t="s">
        <v>26</v>
      </c>
      <c r="H766">
        <v>201412</v>
      </c>
      <c r="I766" t="s">
        <v>27</v>
      </c>
      <c r="J766" t="s">
        <v>28</v>
      </c>
      <c r="K766" t="s">
        <v>37</v>
      </c>
      <c r="L766" t="s">
        <v>30</v>
      </c>
      <c r="M766" t="s">
        <v>31</v>
      </c>
      <c r="N766" t="s">
        <v>48</v>
      </c>
      <c r="O766">
        <v>73856.14</v>
      </c>
      <c r="P766" t="s">
        <v>22</v>
      </c>
      <c r="Q766" t="s">
        <v>61</v>
      </c>
      <c r="R766" t="s">
        <v>33</v>
      </c>
      <c r="S766" t="s">
        <v>34</v>
      </c>
      <c r="T766" t="s">
        <v>35</v>
      </c>
    </row>
    <row r="767" spans="1:20">
      <c r="A767" t="s">
        <v>61</v>
      </c>
      <c r="B767" t="s">
        <v>22</v>
      </c>
      <c r="C767" t="s">
        <v>200</v>
      </c>
      <c r="D767" t="s">
        <v>201</v>
      </c>
      <c r="E767" t="s">
        <v>25</v>
      </c>
      <c r="F767" s="1">
        <v>31766</v>
      </c>
      <c r="G767" t="s">
        <v>26</v>
      </c>
      <c r="H767">
        <v>201412</v>
      </c>
      <c r="I767" t="s">
        <v>27</v>
      </c>
      <c r="J767" t="s">
        <v>28</v>
      </c>
      <c r="K767" t="s">
        <v>37</v>
      </c>
      <c r="L767" t="s">
        <v>30</v>
      </c>
      <c r="M767" t="s">
        <v>31</v>
      </c>
      <c r="N767" t="s">
        <v>49</v>
      </c>
      <c r="O767">
        <v>-7133.25</v>
      </c>
      <c r="P767" t="s">
        <v>22</v>
      </c>
      <c r="Q767" t="s">
        <v>61</v>
      </c>
      <c r="R767" t="s">
        <v>33</v>
      </c>
      <c r="S767" t="s">
        <v>34</v>
      </c>
      <c r="T767" t="s">
        <v>35</v>
      </c>
    </row>
    <row r="768" spans="1:20">
      <c r="A768" t="s">
        <v>61</v>
      </c>
      <c r="B768" t="s">
        <v>22</v>
      </c>
      <c r="C768" t="s">
        <v>200</v>
      </c>
      <c r="D768" t="s">
        <v>201</v>
      </c>
      <c r="E768" t="s">
        <v>25</v>
      </c>
      <c r="F768" s="1">
        <v>31766</v>
      </c>
      <c r="G768" t="s">
        <v>26</v>
      </c>
      <c r="H768">
        <v>201412</v>
      </c>
      <c r="I768" t="s">
        <v>27</v>
      </c>
      <c r="J768" t="s">
        <v>28</v>
      </c>
      <c r="K768" t="s">
        <v>37</v>
      </c>
      <c r="L768" t="s">
        <v>30</v>
      </c>
      <c r="M768" t="s">
        <v>31</v>
      </c>
      <c r="N768" t="s">
        <v>32</v>
      </c>
      <c r="O768">
        <v>806.84</v>
      </c>
      <c r="P768" t="s">
        <v>22</v>
      </c>
      <c r="Q768" t="s">
        <v>61</v>
      </c>
      <c r="R768" t="s">
        <v>33</v>
      </c>
      <c r="S768" t="s">
        <v>34</v>
      </c>
      <c r="T768" t="s">
        <v>35</v>
      </c>
    </row>
    <row r="769" spans="1:20">
      <c r="A769" t="s">
        <v>61</v>
      </c>
      <c r="B769" t="s">
        <v>22</v>
      </c>
      <c r="C769" t="s">
        <v>200</v>
      </c>
      <c r="D769" t="s">
        <v>201</v>
      </c>
      <c r="E769" t="s">
        <v>25</v>
      </c>
      <c r="F769" s="1">
        <v>31766</v>
      </c>
      <c r="G769" t="s">
        <v>26</v>
      </c>
      <c r="H769">
        <v>201412</v>
      </c>
      <c r="I769" t="s">
        <v>27</v>
      </c>
      <c r="J769" t="s">
        <v>28</v>
      </c>
      <c r="K769" t="s">
        <v>38</v>
      </c>
      <c r="L769" t="s">
        <v>30</v>
      </c>
      <c r="M769" t="s">
        <v>31</v>
      </c>
      <c r="N769" t="s">
        <v>48</v>
      </c>
      <c r="O769">
        <v>189836.63</v>
      </c>
      <c r="P769" t="s">
        <v>22</v>
      </c>
      <c r="Q769" t="s">
        <v>61</v>
      </c>
      <c r="R769" t="s">
        <v>33</v>
      </c>
      <c r="S769" t="s">
        <v>34</v>
      </c>
      <c r="T769" t="s">
        <v>35</v>
      </c>
    </row>
    <row r="770" spans="1:20">
      <c r="A770" t="s">
        <v>61</v>
      </c>
      <c r="B770" t="s">
        <v>22</v>
      </c>
      <c r="C770" t="s">
        <v>200</v>
      </c>
      <c r="D770" t="s">
        <v>201</v>
      </c>
      <c r="E770" t="s">
        <v>25</v>
      </c>
      <c r="F770" s="1">
        <v>31766</v>
      </c>
      <c r="G770" t="s">
        <v>26</v>
      </c>
      <c r="H770">
        <v>201412</v>
      </c>
      <c r="I770" t="s">
        <v>27</v>
      </c>
      <c r="J770" t="s">
        <v>28</v>
      </c>
      <c r="K770" t="s">
        <v>38</v>
      </c>
      <c r="L770" t="s">
        <v>30</v>
      </c>
      <c r="M770" t="s">
        <v>31</v>
      </c>
      <c r="N770" t="s">
        <v>49</v>
      </c>
      <c r="O770">
        <v>-101856.43000000001</v>
      </c>
      <c r="P770" t="s">
        <v>22</v>
      </c>
      <c r="Q770" t="s">
        <v>61</v>
      </c>
      <c r="R770" t="s">
        <v>33</v>
      </c>
      <c r="S770" t="s">
        <v>34</v>
      </c>
      <c r="T770" t="s">
        <v>35</v>
      </c>
    </row>
    <row r="771" spans="1:20">
      <c r="A771" t="s">
        <v>61</v>
      </c>
      <c r="B771" t="s">
        <v>22</v>
      </c>
      <c r="C771" t="s">
        <v>200</v>
      </c>
      <c r="D771" t="s">
        <v>201</v>
      </c>
      <c r="E771" t="s">
        <v>25</v>
      </c>
      <c r="F771" s="1">
        <v>31766</v>
      </c>
      <c r="G771" t="s">
        <v>26</v>
      </c>
      <c r="H771">
        <v>201412</v>
      </c>
      <c r="I771" t="s">
        <v>27</v>
      </c>
      <c r="J771" t="s">
        <v>28</v>
      </c>
      <c r="K771" t="s">
        <v>38</v>
      </c>
      <c r="L771" t="s">
        <v>30</v>
      </c>
      <c r="M771" t="s">
        <v>31</v>
      </c>
      <c r="N771" t="s">
        <v>32</v>
      </c>
      <c r="O771">
        <v>19364.54</v>
      </c>
      <c r="P771" t="s">
        <v>22</v>
      </c>
      <c r="Q771" t="s">
        <v>61</v>
      </c>
      <c r="R771" t="s">
        <v>33</v>
      </c>
      <c r="S771" t="s">
        <v>34</v>
      </c>
      <c r="T771" t="s">
        <v>35</v>
      </c>
    </row>
    <row r="772" spans="1:20">
      <c r="A772" t="s">
        <v>61</v>
      </c>
      <c r="B772" t="s">
        <v>22</v>
      </c>
      <c r="C772" t="s">
        <v>200</v>
      </c>
      <c r="D772" t="s">
        <v>201</v>
      </c>
      <c r="E772" t="s">
        <v>25</v>
      </c>
      <c r="F772" s="1">
        <v>31766</v>
      </c>
      <c r="G772" t="s">
        <v>26</v>
      </c>
      <c r="H772">
        <v>201412</v>
      </c>
      <c r="I772" t="s">
        <v>27</v>
      </c>
      <c r="J772" t="s">
        <v>28</v>
      </c>
      <c r="K772" t="s">
        <v>39</v>
      </c>
      <c r="L772" t="s">
        <v>30</v>
      </c>
      <c r="M772" t="s">
        <v>31</v>
      </c>
      <c r="N772" t="s">
        <v>48</v>
      </c>
      <c r="O772">
        <v>647.61</v>
      </c>
      <c r="P772" t="s">
        <v>22</v>
      </c>
      <c r="Q772" t="s">
        <v>61</v>
      </c>
      <c r="R772" t="s">
        <v>33</v>
      </c>
      <c r="S772" t="s">
        <v>34</v>
      </c>
      <c r="T772" t="s">
        <v>35</v>
      </c>
    </row>
    <row r="773" spans="1:20">
      <c r="A773" t="s">
        <v>61</v>
      </c>
      <c r="B773" t="s">
        <v>22</v>
      </c>
      <c r="C773" t="s">
        <v>200</v>
      </c>
      <c r="D773" t="s">
        <v>201</v>
      </c>
      <c r="E773" t="s">
        <v>25</v>
      </c>
      <c r="F773" s="1">
        <v>31766</v>
      </c>
      <c r="G773" t="s">
        <v>26</v>
      </c>
      <c r="H773">
        <v>201412</v>
      </c>
      <c r="I773" t="s">
        <v>27</v>
      </c>
      <c r="J773" t="s">
        <v>28</v>
      </c>
      <c r="K773" t="s">
        <v>39</v>
      </c>
      <c r="L773" t="s">
        <v>30</v>
      </c>
      <c r="M773" t="s">
        <v>31</v>
      </c>
      <c r="N773" t="s">
        <v>49</v>
      </c>
      <c r="O773">
        <v>-181.31</v>
      </c>
      <c r="P773" t="s">
        <v>22</v>
      </c>
      <c r="Q773" t="s">
        <v>61</v>
      </c>
      <c r="R773" t="s">
        <v>33</v>
      </c>
      <c r="S773" t="s">
        <v>34</v>
      </c>
      <c r="T773" t="s">
        <v>35</v>
      </c>
    </row>
    <row r="774" spans="1:20">
      <c r="A774" t="s">
        <v>61</v>
      </c>
      <c r="B774" t="s">
        <v>22</v>
      </c>
      <c r="C774" t="s">
        <v>200</v>
      </c>
      <c r="D774" t="s">
        <v>201</v>
      </c>
      <c r="E774" t="s">
        <v>25</v>
      </c>
      <c r="F774" s="1">
        <v>31766</v>
      </c>
      <c r="G774" t="s">
        <v>26</v>
      </c>
      <c r="H774">
        <v>201412</v>
      </c>
      <c r="I774" t="s">
        <v>27</v>
      </c>
      <c r="J774" t="s">
        <v>28</v>
      </c>
      <c r="K774" t="s">
        <v>40</v>
      </c>
      <c r="L774" t="s">
        <v>30</v>
      </c>
      <c r="M774" t="s">
        <v>31</v>
      </c>
      <c r="N774" t="s">
        <v>49</v>
      </c>
      <c r="O774">
        <v>-28900.100000000002</v>
      </c>
      <c r="P774" t="s">
        <v>22</v>
      </c>
      <c r="Q774" t="s">
        <v>61</v>
      </c>
      <c r="R774" t="s">
        <v>33</v>
      </c>
      <c r="S774" t="s">
        <v>34</v>
      </c>
      <c r="T774" t="s">
        <v>35</v>
      </c>
    </row>
    <row r="775" spans="1:20">
      <c r="A775" t="s">
        <v>61</v>
      </c>
      <c r="B775" t="s">
        <v>22</v>
      </c>
      <c r="C775" t="s">
        <v>200</v>
      </c>
      <c r="D775" t="s">
        <v>201</v>
      </c>
      <c r="E775" t="s">
        <v>25</v>
      </c>
      <c r="F775" s="1">
        <v>31766</v>
      </c>
      <c r="G775" t="s">
        <v>26</v>
      </c>
      <c r="H775">
        <v>201412</v>
      </c>
      <c r="I775" t="s">
        <v>27</v>
      </c>
      <c r="J775" t="s">
        <v>28</v>
      </c>
      <c r="K775" t="s">
        <v>41</v>
      </c>
      <c r="L775" t="s">
        <v>30</v>
      </c>
      <c r="M775" t="s">
        <v>31</v>
      </c>
      <c r="N775" t="s">
        <v>48</v>
      </c>
      <c r="O775">
        <v>36225.68</v>
      </c>
      <c r="P775" t="s">
        <v>22</v>
      </c>
      <c r="Q775" t="s">
        <v>61</v>
      </c>
      <c r="R775" t="s">
        <v>33</v>
      </c>
      <c r="S775" t="s">
        <v>34</v>
      </c>
      <c r="T775" t="s">
        <v>35</v>
      </c>
    </row>
    <row r="776" spans="1:20">
      <c r="A776" t="s">
        <v>61</v>
      </c>
      <c r="B776" t="s">
        <v>22</v>
      </c>
      <c r="C776" t="s">
        <v>200</v>
      </c>
      <c r="D776" t="s">
        <v>201</v>
      </c>
      <c r="E776" t="s">
        <v>25</v>
      </c>
      <c r="F776" s="1">
        <v>31766</v>
      </c>
      <c r="G776" t="s">
        <v>26</v>
      </c>
      <c r="H776">
        <v>201412</v>
      </c>
      <c r="I776" t="s">
        <v>27</v>
      </c>
      <c r="J776" t="s">
        <v>28</v>
      </c>
      <c r="K776" t="s">
        <v>41</v>
      </c>
      <c r="L776" t="s">
        <v>30</v>
      </c>
      <c r="M776" t="s">
        <v>31</v>
      </c>
      <c r="N776" t="s">
        <v>49</v>
      </c>
      <c r="O776">
        <v>-48005.56</v>
      </c>
      <c r="P776" t="s">
        <v>22</v>
      </c>
      <c r="Q776" t="s">
        <v>61</v>
      </c>
      <c r="R776" t="s">
        <v>33</v>
      </c>
      <c r="S776" t="s">
        <v>34</v>
      </c>
      <c r="T776" t="s">
        <v>35</v>
      </c>
    </row>
    <row r="777" spans="1:20">
      <c r="A777" t="s">
        <v>96</v>
      </c>
      <c r="B777" t="s">
        <v>22</v>
      </c>
      <c r="C777" t="s">
        <v>202</v>
      </c>
      <c r="D777" t="s">
        <v>203</v>
      </c>
      <c r="E777" t="s">
        <v>25</v>
      </c>
      <c r="F777" s="1">
        <v>38353</v>
      </c>
      <c r="G777" t="s">
        <v>26</v>
      </c>
      <c r="H777">
        <v>201412</v>
      </c>
      <c r="I777" t="s">
        <v>27</v>
      </c>
      <c r="J777" t="s">
        <v>28</v>
      </c>
      <c r="K777" t="s">
        <v>44</v>
      </c>
      <c r="L777" t="s">
        <v>30</v>
      </c>
      <c r="M777" t="s">
        <v>31</v>
      </c>
      <c r="N777" t="s">
        <v>32</v>
      </c>
      <c r="O777">
        <v>845.62</v>
      </c>
      <c r="P777" t="s">
        <v>22</v>
      </c>
      <c r="Q777" t="s">
        <v>96</v>
      </c>
      <c r="R777" t="s">
        <v>33</v>
      </c>
      <c r="S777" t="s">
        <v>34</v>
      </c>
      <c r="T777" t="s">
        <v>35</v>
      </c>
    </row>
    <row r="778" spans="1:20">
      <c r="A778" t="s">
        <v>103</v>
      </c>
      <c r="B778" t="s">
        <v>22</v>
      </c>
      <c r="C778" t="s">
        <v>204</v>
      </c>
      <c r="D778" t="s">
        <v>205</v>
      </c>
      <c r="E778" t="s">
        <v>25</v>
      </c>
      <c r="F778" s="1">
        <v>34579</v>
      </c>
      <c r="G778" t="s">
        <v>26</v>
      </c>
      <c r="H778">
        <v>201412</v>
      </c>
      <c r="I778" t="s">
        <v>27</v>
      </c>
      <c r="J778" t="s">
        <v>53</v>
      </c>
      <c r="K778" t="s">
        <v>29</v>
      </c>
      <c r="L778" t="s">
        <v>54</v>
      </c>
      <c r="M778" t="s">
        <v>31</v>
      </c>
      <c r="N778" t="s">
        <v>48</v>
      </c>
      <c r="O778">
        <v>74523.820000000007</v>
      </c>
      <c r="P778" t="s">
        <v>22</v>
      </c>
      <c r="Q778" t="s">
        <v>103</v>
      </c>
      <c r="R778" t="s">
        <v>33</v>
      </c>
      <c r="S778" t="s">
        <v>34</v>
      </c>
      <c r="T778" t="s">
        <v>35</v>
      </c>
    </row>
    <row r="779" spans="1:20">
      <c r="A779" t="s">
        <v>103</v>
      </c>
      <c r="B779" t="s">
        <v>22</v>
      </c>
      <c r="C779" t="s">
        <v>204</v>
      </c>
      <c r="D779" t="s">
        <v>205</v>
      </c>
      <c r="E779" t="s">
        <v>25</v>
      </c>
      <c r="F779" s="1">
        <v>34579</v>
      </c>
      <c r="G779" t="s">
        <v>26</v>
      </c>
      <c r="H779">
        <v>201412</v>
      </c>
      <c r="I779" t="s">
        <v>27</v>
      </c>
      <c r="J779" t="s">
        <v>53</v>
      </c>
      <c r="K779" t="s">
        <v>29</v>
      </c>
      <c r="L779" t="s">
        <v>54</v>
      </c>
      <c r="M779" t="s">
        <v>31</v>
      </c>
      <c r="N779" t="s">
        <v>49</v>
      </c>
      <c r="O779">
        <v>-25421.71</v>
      </c>
      <c r="P779" t="s">
        <v>22</v>
      </c>
      <c r="Q779" t="s">
        <v>103</v>
      </c>
      <c r="R779" t="s">
        <v>33</v>
      </c>
      <c r="S779" t="s">
        <v>34</v>
      </c>
      <c r="T779" t="s">
        <v>35</v>
      </c>
    </row>
    <row r="780" spans="1:20">
      <c r="A780" t="s">
        <v>103</v>
      </c>
      <c r="B780" t="s">
        <v>22</v>
      </c>
      <c r="C780" t="s">
        <v>204</v>
      </c>
      <c r="D780" t="s">
        <v>205</v>
      </c>
      <c r="E780" t="s">
        <v>25</v>
      </c>
      <c r="F780" s="1">
        <v>34579</v>
      </c>
      <c r="G780" t="s">
        <v>26</v>
      </c>
      <c r="H780">
        <v>201412</v>
      </c>
      <c r="I780" t="s">
        <v>27</v>
      </c>
      <c r="J780" t="s">
        <v>53</v>
      </c>
      <c r="K780" t="s">
        <v>36</v>
      </c>
      <c r="L780" t="s">
        <v>54</v>
      </c>
      <c r="M780" t="s">
        <v>31</v>
      </c>
      <c r="N780" t="s">
        <v>48</v>
      </c>
      <c r="O780">
        <v>21770.240000000002</v>
      </c>
      <c r="P780" t="s">
        <v>22</v>
      </c>
      <c r="Q780" t="s">
        <v>103</v>
      </c>
      <c r="R780" t="s">
        <v>33</v>
      </c>
      <c r="S780" t="s">
        <v>34</v>
      </c>
      <c r="T780" t="s">
        <v>35</v>
      </c>
    </row>
    <row r="781" spans="1:20">
      <c r="A781" t="s">
        <v>103</v>
      </c>
      <c r="B781" t="s">
        <v>22</v>
      </c>
      <c r="C781" t="s">
        <v>204</v>
      </c>
      <c r="D781" t="s">
        <v>205</v>
      </c>
      <c r="E781" t="s">
        <v>25</v>
      </c>
      <c r="F781" s="1">
        <v>34579</v>
      </c>
      <c r="G781" t="s">
        <v>26</v>
      </c>
      <c r="H781">
        <v>201412</v>
      </c>
      <c r="I781" t="s">
        <v>27</v>
      </c>
      <c r="J781" t="s">
        <v>53</v>
      </c>
      <c r="K781" t="s">
        <v>36</v>
      </c>
      <c r="L781" t="s">
        <v>54</v>
      </c>
      <c r="M781" t="s">
        <v>31</v>
      </c>
      <c r="N781" t="s">
        <v>49</v>
      </c>
      <c r="O781">
        <v>-45728.38</v>
      </c>
      <c r="P781" t="s">
        <v>22</v>
      </c>
      <c r="Q781" t="s">
        <v>103</v>
      </c>
      <c r="R781" t="s">
        <v>33</v>
      </c>
      <c r="S781" t="s">
        <v>34</v>
      </c>
      <c r="T781" t="s">
        <v>35</v>
      </c>
    </row>
    <row r="782" spans="1:20">
      <c r="A782" t="s">
        <v>103</v>
      </c>
      <c r="B782" t="s">
        <v>22</v>
      </c>
      <c r="C782" t="s">
        <v>204</v>
      </c>
      <c r="D782" t="s">
        <v>205</v>
      </c>
      <c r="E782" t="s">
        <v>25</v>
      </c>
      <c r="F782" s="1">
        <v>34579</v>
      </c>
      <c r="G782" t="s">
        <v>26</v>
      </c>
      <c r="H782">
        <v>201412</v>
      </c>
      <c r="I782" t="s">
        <v>27</v>
      </c>
      <c r="J782" t="s">
        <v>53</v>
      </c>
      <c r="K782" t="s">
        <v>36</v>
      </c>
      <c r="L782" t="s">
        <v>54</v>
      </c>
      <c r="M782" t="s">
        <v>31</v>
      </c>
      <c r="N782" t="s">
        <v>32</v>
      </c>
      <c r="O782">
        <v>1931.82</v>
      </c>
      <c r="P782" t="s">
        <v>22</v>
      </c>
      <c r="Q782" t="s">
        <v>103</v>
      </c>
      <c r="R782" t="s">
        <v>33</v>
      </c>
      <c r="S782" t="s">
        <v>34</v>
      </c>
      <c r="T782" t="s">
        <v>35</v>
      </c>
    </row>
    <row r="783" spans="1:20">
      <c r="A783" t="s">
        <v>103</v>
      </c>
      <c r="B783" t="s">
        <v>22</v>
      </c>
      <c r="C783" t="s">
        <v>204</v>
      </c>
      <c r="D783" t="s">
        <v>205</v>
      </c>
      <c r="E783" t="s">
        <v>25</v>
      </c>
      <c r="F783" s="1">
        <v>34579</v>
      </c>
      <c r="G783" t="s">
        <v>26</v>
      </c>
      <c r="H783">
        <v>201412</v>
      </c>
      <c r="I783" t="s">
        <v>27</v>
      </c>
      <c r="J783" t="s">
        <v>53</v>
      </c>
      <c r="K783" t="s">
        <v>37</v>
      </c>
      <c r="L783" t="s">
        <v>54</v>
      </c>
      <c r="M783" t="s">
        <v>31</v>
      </c>
      <c r="N783" t="s">
        <v>48</v>
      </c>
      <c r="O783">
        <v>70531.570000000007</v>
      </c>
      <c r="P783" t="s">
        <v>22</v>
      </c>
      <c r="Q783" t="s">
        <v>103</v>
      </c>
      <c r="R783" t="s">
        <v>33</v>
      </c>
      <c r="S783" t="s">
        <v>34</v>
      </c>
      <c r="T783" t="s">
        <v>35</v>
      </c>
    </row>
    <row r="784" spans="1:20">
      <c r="A784" t="s">
        <v>103</v>
      </c>
      <c r="B784" t="s">
        <v>22</v>
      </c>
      <c r="C784" t="s">
        <v>204</v>
      </c>
      <c r="D784" t="s">
        <v>205</v>
      </c>
      <c r="E784" t="s">
        <v>25</v>
      </c>
      <c r="F784" s="1">
        <v>34579</v>
      </c>
      <c r="G784" t="s">
        <v>26</v>
      </c>
      <c r="H784">
        <v>201412</v>
      </c>
      <c r="I784" t="s">
        <v>27</v>
      </c>
      <c r="J784" t="s">
        <v>53</v>
      </c>
      <c r="K784" t="s">
        <v>37</v>
      </c>
      <c r="L784" t="s">
        <v>54</v>
      </c>
      <c r="M784" t="s">
        <v>31</v>
      </c>
      <c r="N784" t="s">
        <v>49</v>
      </c>
      <c r="O784">
        <v>-51346.97</v>
      </c>
      <c r="P784" t="s">
        <v>22</v>
      </c>
      <c r="Q784" t="s">
        <v>103</v>
      </c>
      <c r="R784" t="s">
        <v>33</v>
      </c>
      <c r="S784" t="s">
        <v>34</v>
      </c>
      <c r="T784" t="s">
        <v>35</v>
      </c>
    </row>
    <row r="785" spans="1:20">
      <c r="A785" t="s">
        <v>103</v>
      </c>
      <c r="B785" t="s">
        <v>22</v>
      </c>
      <c r="C785" t="s">
        <v>204</v>
      </c>
      <c r="D785" t="s">
        <v>205</v>
      </c>
      <c r="E785" t="s">
        <v>25</v>
      </c>
      <c r="F785" s="1">
        <v>34579</v>
      </c>
      <c r="G785" t="s">
        <v>26</v>
      </c>
      <c r="H785">
        <v>201412</v>
      </c>
      <c r="I785" t="s">
        <v>27</v>
      </c>
      <c r="J785" t="s">
        <v>53</v>
      </c>
      <c r="K785" t="s">
        <v>37</v>
      </c>
      <c r="L785" t="s">
        <v>54</v>
      </c>
      <c r="M785" t="s">
        <v>31</v>
      </c>
      <c r="N785" t="s">
        <v>32</v>
      </c>
      <c r="O785">
        <v>4667.6000000000004</v>
      </c>
      <c r="P785" t="s">
        <v>22</v>
      </c>
      <c r="Q785" t="s">
        <v>103</v>
      </c>
      <c r="R785" t="s">
        <v>33</v>
      </c>
      <c r="S785" t="s">
        <v>34</v>
      </c>
      <c r="T785" t="s">
        <v>35</v>
      </c>
    </row>
    <row r="786" spans="1:20">
      <c r="A786" t="s">
        <v>103</v>
      </c>
      <c r="B786" t="s">
        <v>22</v>
      </c>
      <c r="C786" t="s">
        <v>204</v>
      </c>
      <c r="D786" t="s">
        <v>205</v>
      </c>
      <c r="E786" t="s">
        <v>25</v>
      </c>
      <c r="F786" s="1">
        <v>34579</v>
      </c>
      <c r="G786" t="s">
        <v>26</v>
      </c>
      <c r="H786">
        <v>201412</v>
      </c>
      <c r="I786" t="s">
        <v>27</v>
      </c>
      <c r="J786" t="s">
        <v>53</v>
      </c>
      <c r="K786" t="s">
        <v>38</v>
      </c>
      <c r="L786" t="s">
        <v>54</v>
      </c>
      <c r="M786" t="s">
        <v>31</v>
      </c>
      <c r="N786" t="s">
        <v>48</v>
      </c>
      <c r="O786">
        <v>214782.85</v>
      </c>
      <c r="P786" t="s">
        <v>22</v>
      </c>
      <c r="Q786" t="s">
        <v>103</v>
      </c>
      <c r="R786" t="s">
        <v>33</v>
      </c>
      <c r="S786" t="s">
        <v>34</v>
      </c>
      <c r="T786" t="s">
        <v>35</v>
      </c>
    </row>
    <row r="787" spans="1:20">
      <c r="A787" t="s">
        <v>103</v>
      </c>
      <c r="B787" t="s">
        <v>22</v>
      </c>
      <c r="C787" t="s">
        <v>204</v>
      </c>
      <c r="D787" t="s">
        <v>205</v>
      </c>
      <c r="E787" t="s">
        <v>25</v>
      </c>
      <c r="F787" s="1">
        <v>34579</v>
      </c>
      <c r="G787" t="s">
        <v>26</v>
      </c>
      <c r="H787">
        <v>201412</v>
      </c>
      <c r="I787" t="s">
        <v>27</v>
      </c>
      <c r="J787" t="s">
        <v>53</v>
      </c>
      <c r="K787" t="s">
        <v>38</v>
      </c>
      <c r="L787" t="s">
        <v>54</v>
      </c>
      <c r="M787" t="s">
        <v>31</v>
      </c>
      <c r="N787" t="s">
        <v>49</v>
      </c>
      <c r="O787">
        <v>-213013.84</v>
      </c>
      <c r="P787" t="s">
        <v>22</v>
      </c>
      <c r="Q787" t="s">
        <v>103</v>
      </c>
      <c r="R787" t="s">
        <v>33</v>
      </c>
      <c r="S787" t="s">
        <v>34</v>
      </c>
      <c r="T787" t="s">
        <v>35</v>
      </c>
    </row>
    <row r="788" spans="1:20">
      <c r="A788" t="s">
        <v>103</v>
      </c>
      <c r="B788" t="s">
        <v>22</v>
      </c>
      <c r="C788" t="s">
        <v>204</v>
      </c>
      <c r="D788" t="s">
        <v>205</v>
      </c>
      <c r="E788" t="s">
        <v>25</v>
      </c>
      <c r="F788" s="1">
        <v>34579</v>
      </c>
      <c r="G788" t="s">
        <v>26</v>
      </c>
      <c r="H788">
        <v>201412</v>
      </c>
      <c r="I788" t="s">
        <v>27</v>
      </c>
      <c r="J788" t="s">
        <v>53</v>
      </c>
      <c r="K788" t="s">
        <v>38</v>
      </c>
      <c r="L788" t="s">
        <v>54</v>
      </c>
      <c r="M788" t="s">
        <v>31</v>
      </c>
      <c r="N788" t="s">
        <v>32</v>
      </c>
      <c r="O788">
        <v>20994.45</v>
      </c>
      <c r="P788" t="s">
        <v>22</v>
      </c>
      <c r="Q788" t="s">
        <v>103</v>
      </c>
      <c r="R788" t="s">
        <v>33</v>
      </c>
      <c r="S788" t="s">
        <v>34</v>
      </c>
      <c r="T788" t="s">
        <v>35</v>
      </c>
    </row>
    <row r="789" spans="1:20">
      <c r="A789" t="s">
        <v>103</v>
      </c>
      <c r="B789" t="s">
        <v>22</v>
      </c>
      <c r="C789" t="s">
        <v>204</v>
      </c>
      <c r="D789" t="s">
        <v>205</v>
      </c>
      <c r="E789" t="s">
        <v>25</v>
      </c>
      <c r="F789" s="1">
        <v>34579</v>
      </c>
      <c r="G789" t="s">
        <v>26</v>
      </c>
      <c r="H789">
        <v>201412</v>
      </c>
      <c r="I789" t="s">
        <v>27</v>
      </c>
      <c r="J789" t="s">
        <v>53</v>
      </c>
      <c r="K789" t="s">
        <v>39</v>
      </c>
      <c r="L789" t="s">
        <v>54</v>
      </c>
      <c r="M789" t="s">
        <v>31</v>
      </c>
      <c r="N789" t="s">
        <v>48</v>
      </c>
      <c r="O789">
        <v>9726.93</v>
      </c>
      <c r="P789" t="s">
        <v>22</v>
      </c>
      <c r="Q789" t="s">
        <v>103</v>
      </c>
      <c r="R789" t="s">
        <v>33</v>
      </c>
      <c r="S789" t="s">
        <v>34</v>
      </c>
      <c r="T789" t="s">
        <v>35</v>
      </c>
    </row>
    <row r="790" spans="1:20">
      <c r="A790" t="s">
        <v>103</v>
      </c>
      <c r="B790" t="s">
        <v>22</v>
      </c>
      <c r="C790" t="s">
        <v>204</v>
      </c>
      <c r="D790" t="s">
        <v>205</v>
      </c>
      <c r="E790" t="s">
        <v>25</v>
      </c>
      <c r="F790" s="1">
        <v>34579</v>
      </c>
      <c r="G790" t="s">
        <v>26</v>
      </c>
      <c r="H790">
        <v>201412</v>
      </c>
      <c r="I790" t="s">
        <v>27</v>
      </c>
      <c r="J790" t="s">
        <v>53</v>
      </c>
      <c r="K790" t="s">
        <v>39</v>
      </c>
      <c r="L790" t="s">
        <v>54</v>
      </c>
      <c r="M790" t="s">
        <v>31</v>
      </c>
      <c r="N790" t="s">
        <v>49</v>
      </c>
      <c r="O790">
        <v>-4912.99</v>
      </c>
      <c r="P790" t="s">
        <v>22</v>
      </c>
      <c r="Q790" t="s">
        <v>103</v>
      </c>
      <c r="R790" t="s">
        <v>33</v>
      </c>
      <c r="S790" t="s">
        <v>34</v>
      </c>
      <c r="T790" t="s">
        <v>35</v>
      </c>
    </row>
    <row r="791" spans="1:20">
      <c r="A791" t="s">
        <v>103</v>
      </c>
      <c r="B791" t="s">
        <v>22</v>
      </c>
      <c r="C791" t="s">
        <v>204</v>
      </c>
      <c r="D791" t="s">
        <v>205</v>
      </c>
      <c r="E791" t="s">
        <v>25</v>
      </c>
      <c r="F791" s="1">
        <v>34579</v>
      </c>
      <c r="G791" t="s">
        <v>26</v>
      </c>
      <c r="H791">
        <v>201412</v>
      </c>
      <c r="I791" t="s">
        <v>27</v>
      </c>
      <c r="J791" t="s">
        <v>53</v>
      </c>
      <c r="K791" t="s">
        <v>39</v>
      </c>
      <c r="L791" t="s">
        <v>54</v>
      </c>
      <c r="M791" t="s">
        <v>31</v>
      </c>
      <c r="N791" t="s">
        <v>32</v>
      </c>
      <c r="O791">
        <v>2196.98</v>
      </c>
      <c r="P791" t="s">
        <v>22</v>
      </c>
      <c r="Q791" t="s">
        <v>103</v>
      </c>
      <c r="R791" t="s">
        <v>33</v>
      </c>
      <c r="S791" t="s">
        <v>34</v>
      </c>
      <c r="T791" t="s">
        <v>35</v>
      </c>
    </row>
    <row r="792" spans="1:20">
      <c r="A792" t="s">
        <v>103</v>
      </c>
      <c r="B792" t="s">
        <v>22</v>
      </c>
      <c r="C792" t="s">
        <v>204</v>
      </c>
      <c r="D792" t="s">
        <v>205</v>
      </c>
      <c r="E792" t="s">
        <v>25</v>
      </c>
      <c r="F792" s="1">
        <v>34579</v>
      </c>
      <c r="G792" t="s">
        <v>26</v>
      </c>
      <c r="H792">
        <v>201412</v>
      </c>
      <c r="I792" t="s">
        <v>27</v>
      </c>
      <c r="J792" t="s">
        <v>53</v>
      </c>
      <c r="K792" t="s">
        <v>40</v>
      </c>
      <c r="L792" t="s">
        <v>54</v>
      </c>
      <c r="M792" t="s">
        <v>31</v>
      </c>
      <c r="N792" t="s">
        <v>48</v>
      </c>
      <c r="O792">
        <v>623.72</v>
      </c>
      <c r="P792" t="s">
        <v>22</v>
      </c>
      <c r="Q792" t="s">
        <v>103</v>
      </c>
      <c r="R792" t="s">
        <v>33</v>
      </c>
      <c r="S792" t="s">
        <v>34</v>
      </c>
      <c r="T792" t="s">
        <v>35</v>
      </c>
    </row>
    <row r="793" spans="1:20">
      <c r="A793" t="s">
        <v>103</v>
      </c>
      <c r="B793" t="s">
        <v>22</v>
      </c>
      <c r="C793" t="s">
        <v>204</v>
      </c>
      <c r="D793" t="s">
        <v>205</v>
      </c>
      <c r="E793" t="s">
        <v>25</v>
      </c>
      <c r="F793" s="1">
        <v>34579</v>
      </c>
      <c r="G793" t="s">
        <v>26</v>
      </c>
      <c r="H793">
        <v>201412</v>
      </c>
      <c r="I793" t="s">
        <v>27</v>
      </c>
      <c r="J793" t="s">
        <v>53</v>
      </c>
      <c r="K793" t="s">
        <v>40</v>
      </c>
      <c r="L793" t="s">
        <v>54</v>
      </c>
      <c r="M793" t="s">
        <v>31</v>
      </c>
      <c r="N793" t="s">
        <v>49</v>
      </c>
      <c r="O793">
        <v>-80521.73</v>
      </c>
      <c r="P793" t="s">
        <v>22</v>
      </c>
      <c r="Q793" t="s">
        <v>103</v>
      </c>
      <c r="R793" t="s">
        <v>33</v>
      </c>
      <c r="S793" t="s">
        <v>34</v>
      </c>
      <c r="T793" t="s">
        <v>35</v>
      </c>
    </row>
    <row r="794" spans="1:20">
      <c r="A794" t="s">
        <v>103</v>
      </c>
      <c r="B794" t="s">
        <v>22</v>
      </c>
      <c r="C794" t="s">
        <v>204</v>
      </c>
      <c r="D794" t="s">
        <v>205</v>
      </c>
      <c r="E794" t="s">
        <v>25</v>
      </c>
      <c r="F794" s="1">
        <v>34579</v>
      </c>
      <c r="G794" t="s">
        <v>26</v>
      </c>
      <c r="H794">
        <v>201412</v>
      </c>
      <c r="I794" t="s">
        <v>27</v>
      </c>
      <c r="J794" t="s">
        <v>53</v>
      </c>
      <c r="K794" t="s">
        <v>41</v>
      </c>
      <c r="L794" t="s">
        <v>54</v>
      </c>
      <c r="M794" t="s">
        <v>31</v>
      </c>
      <c r="N794" t="s">
        <v>48</v>
      </c>
      <c r="O794">
        <v>94069</v>
      </c>
      <c r="P794" t="s">
        <v>22</v>
      </c>
      <c r="Q794" t="s">
        <v>103</v>
      </c>
      <c r="R794" t="s">
        <v>33</v>
      </c>
      <c r="S794" t="s">
        <v>34</v>
      </c>
      <c r="T794" t="s">
        <v>35</v>
      </c>
    </row>
    <row r="795" spans="1:20">
      <c r="A795" t="s">
        <v>103</v>
      </c>
      <c r="B795" t="s">
        <v>22</v>
      </c>
      <c r="C795" t="s">
        <v>204</v>
      </c>
      <c r="D795" t="s">
        <v>205</v>
      </c>
      <c r="E795" t="s">
        <v>25</v>
      </c>
      <c r="F795" s="1">
        <v>34579</v>
      </c>
      <c r="G795" t="s">
        <v>26</v>
      </c>
      <c r="H795">
        <v>201412</v>
      </c>
      <c r="I795" t="s">
        <v>27</v>
      </c>
      <c r="J795" t="s">
        <v>53</v>
      </c>
      <c r="K795" t="s">
        <v>41</v>
      </c>
      <c r="L795" t="s">
        <v>54</v>
      </c>
      <c r="M795" t="s">
        <v>31</v>
      </c>
      <c r="N795" t="s">
        <v>49</v>
      </c>
      <c r="O795">
        <v>-65082.51</v>
      </c>
      <c r="P795" t="s">
        <v>22</v>
      </c>
      <c r="Q795" t="s">
        <v>103</v>
      </c>
      <c r="R795" t="s">
        <v>33</v>
      </c>
      <c r="S795" t="s">
        <v>34</v>
      </c>
      <c r="T795" t="s">
        <v>35</v>
      </c>
    </row>
    <row r="796" spans="1:20">
      <c r="A796" t="s">
        <v>103</v>
      </c>
      <c r="B796" t="s">
        <v>22</v>
      </c>
      <c r="C796" t="s">
        <v>204</v>
      </c>
      <c r="D796" t="s">
        <v>205</v>
      </c>
      <c r="E796" t="s">
        <v>25</v>
      </c>
      <c r="F796" s="1">
        <v>34579</v>
      </c>
      <c r="G796" t="s">
        <v>26</v>
      </c>
      <c r="H796">
        <v>201412</v>
      </c>
      <c r="I796" t="s">
        <v>27</v>
      </c>
      <c r="J796" t="s">
        <v>53</v>
      </c>
      <c r="K796" t="s">
        <v>41</v>
      </c>
      <c r="L796" t="s">
        <v>54</v>
      </c>
      <c r="M796" t="s">
        <v>31</v>
      </c>
      <c r="N796" t="s">
        <v>32</v>
      </c>
      <c r="O796">
        <v>3779.31</v>
      </c>
      <c r="P796" t="s">
        <v>22</v>
      </c>
      <c r="Q796" t="s">
        <v>103</v>
      </c>
      <c r="R796" t="s">
        <v>33</v>
      </c>
      <c r="S796" t="s">
        <v>34</v>
      </c>
      <c r="T796" t="s">
        <v>35</v>
      </c>
    </row>
    <row r="797" spans="1:20">
      <c r="A797" t="s">
        <v>85</v>
      </c>
      <c r="B797" t="s">
        <v>22</v>
      </c>
      <c r="C797" t="s">
        <v>206</v>
      </c>
      <c r="D797" t="s">
        <v>207</v>
      </c>
      <c r="E797" t="s">
        <v>142</v>
      </c>
      <c r="F797" s="1">
        <v>41671</v>
      </c>
      <c r="G797" t="s">
        <v>26</v>
      </c>
      <c r="H797">
        <v>201412</v>
      </c>
      <c r="I797" t="s">
        <v>27</v>
      </c>
      <c r="J797" t="s">
        <v>53</v>
      </c>
      <c r="K797" t="s">
        <v>29</v>
      </c>
      <c r="L797" t="s">
        <v>54</v>
      </c>
      <c r="M797" t="s">
        <v>31</v>
      </c>
      <c r="N797" t="s">
        <v>32</v>
      </c>
      <c r="O797">
        <v>54.620000000000005</v>
      </c>
      <c r="P797" t="s">
        <v>22</v>
      </c>
      <c r="Q797" t="s">
        <v>85</v>
      </c>
      <c r="R797" t="s">
        <v>33</v>
      </c>
      <c r="S797" t="s">
        <v>34</v>
      </c>
      <c r="T797" t="s">
        <v>35</v>
      </c>
    </row>
    <row r="798" spans="1:20">
      <c r="A798" t="s">
        <v>85</v>
      </c>
      <c r="B798" t="s">
        <v>22</v>
      </c>
      <c r="C798" t="s">
        <v>206</v>
      </c>
      <c r="D798" t="s">
        <v>207</v>
      </c>
      <c r="E798" t="s">
        <v>142</v>
      </c>
      <c r="F798" s="1">
        <v>41671</v>
      </c>
      <c r="G798" t="s">
        <v>26</v>
      </c>
      <c r="H798">
        <v>201412</v>
      </c>
      <c r="I798" t="s">
        <v>27</v>
      </c>
      <c r="J798" t="s">
        <v>53</v>
      </c>
      <c r="K798" t="s">
        <v>36</v>
      </c>
      <c r="L798" t="s">
        <v>54</v>
      </c>
      <c r="M798" t="s">
        <v>31</v>
      </c>
      <c r="N798" t="s">
        <v>32</v>
      </c>
      <c r="O798">
        <v>29.64</v>
      </c>
      <c r="P798" t="s">
        <v>22</v>
      </c>
      <c r="Q798" t="s">
        <v>85</v>
      </c>
      <c r="R798" t="s">
        <v>33</v>
      </c>
      <c r="S798" t="s">
        <v>34</v>
      </c>
      <c r="T798" t="s">
        <v>35</v>
      </c>
    </row>
    <row r="799" spans="1:20">
      <c r="A799" t="s">
        <v>85</v>
      </c>
      <c r="B799" t="s">
        <v>22</v>
      </c>
      <c r="C799" t="s">
        <v>206</v>
      </c>
      <c r="D799" t="s">
        <v>207</v>
      </c>
      <c r="E799" t="s">
        <v>142</v>
      </c>
      <c r="F799" s="1">
        <v>41671</v>
      </c>
      <c r="G799" t="s">
        <v>26</v>
      </c>
      <c r="H799">
        <v>201412</v>
      </c>
      <c r="I799" t="s">
        <v>27</v>
      </c>
      <c r="J799" t="s">
        <v>53</v>
      </c>
      <c r="K799" t="s">
        <v>37</v>
      </c>
      <c r="L799" t="s">
        <v>54</v>
      </c>
      <c r="M799" t="s">
        <v>31</v>
      </c>
      <c r="N799" t="s">
        <v>32</v>
      </c>
      <c r="O799">
        <v>0.14000000000000001</v>
      </c>
      <c r="P799" t="s">
        <v>22</v>
      </c>
      <c r="Q799" t="s">
        <v>85</v>
      </c>
      <c r="R799" t="s">
        <v>33</v>
      </c>
      <c r="S799" t="s">
        <v>34</v>
      </c>
      <c r="T799" t="s">
        <v>35</v>
      </c>
    </row>
    <row r="800" spans="1:20">
      <c r="A800" t="s">
        <v>85</v>
      </c>
      <c r="B800" t="s">
        <v>22</v>
      </c>
      <c r="C800" t="s">
        <v>206</v>
      </c>
      <c r="D800" t="s">
        <v>207</v>
      </c>
      <c r="E800" t="s">
        <v>142</v>
      </c>
      <c r="F800" s="1">
        <v>41671</v>
      </c>
      <c r="G800" t="s">
        <v>26</v>
      </c>
      <c r="H800">
        <v>201412</v>
      </c>
      <c r="I800" t="s">
        <v>27</v>
      </c>
      <c r="J800" t="s">
        <v>53</v>
      </c>
      <c r="K800" t="s">
        <v>38</v>
      </c>
      <c r="L800" t="s">
        <v>54</v>
      </c>
      <c r="M800" t="s">
        <v>31</v>
      </c>
      <c r="N800" t="s">
        <v>32</v>
      </c>
      <c r="O800">
        <v>0.99</v>
      </c>
      <c r="P800" t="s">
        <v>22</v>
      </c>
      <c r="Q800" t="s">
        <v>85</v>
      </c>
      <c r="R800" t="s">
        <v>33</v>
      </c>
      <c r="S800" t="s">
        <v>34</v>
      </c>
      <c r="T800" t="s">
        <v>35</v>
      </c>
    </row>
    <row r="801" spans="1:20">
      <c r="A801" t="s">
        <v>85</v>
      </c>
      <c r="B801" t="s">
        <v>22</v>
      </c>
      <c r="C801" t="s">
        <v>206</v>
      </c>
      <c r="D801" t="s">
        <v>207</v>
      </c>
      <c r="E801" t="s">
        <v>142</v>
      </c>
      <c r="F801" s="1">
        <v>41671</v>
      </c>
      <c r="G801" t="s">
        <v>26</v>
      </c>
      <c r="H801">
        <v>201412</v>
      </c>
      <c r="I801" t="s">
        <v>27</v>
      </c>
      <c r="J801" t="s">
        <v>53</v>
      </c>
      <c r="K801" t="s">
        <v>39</v>
      </c>
      <c r="L801" t="s">
        <v>54</v>
      </c>
      <c r="M801" t="s">
        <v>31</v>
      </c>
      <c r="N801" t="s">
        <v>32</v>
      </c>
      <c r="O801">
        <v>3.08</v>
      </c>
      <c r="P801" t="s">
        <v>22</v>
      </c>
      <c r="Q801" t="s">
        <v>85</v>
      </c>
      <c r="R801" t="s">
        <v>33</v>
      </c>
      <c r="S801" t="s">
        <v>34</v>
      </c>
      <c r="T801" t="s">
        <v>35</v>
      </c>
    </row>
    <row r="802" spans="1:20">
      <c r="A802" t="s">
        <v>208</v>
      </c>
      <c r="B802" t="s">
        <v>209</v>
      </c>
      <c r="C802" t="s">
        <v>210</v>
      </c>
      <c r="D802" t="s">
        <v>211</v>
      </c>
      <c r="E802" t="s">
        <v>212</v>
      </c>
      <c r="F802" s="1">
        <v>37987</v>
      </c>
      <c r="G802" t="s">
        <v>26</v>
      </c>
      <c r="H802">
        <v>201412</v>
      </c>
      <c r="I802" t="s">
        <v>213</v>
      </c>
      <c r="J802" t="s">
        <v>28</v>
      </c>
      <c r="K802" t="s">
        <v>214</v>
      </c>
      <c r="L802" t="s">
        <v>30</v>
      </c>
      <c r="M802" t="s">
        <v>31</v>
      </c>
      <c r="N802" t="s">
        <v>32</v>
      </c>
      <c r="O802">
        <v>794.54</v>
      </c>
      <c r="P802" t="s">
        <v>209</v>
      </c>
      <c r="Q802" t="s">
        <v>208</v>
      </c>
      <c r="R802" t="s">
        <v>215</v>
      </c>
      <c r="S802" t="s">
        <v>216</v>
      </c>
      <c r="T802" t="s">
        <v>35</v>
      </c>
    </row>
    <row r="803" spans="1:20">
      <c r="A803" t="s">
        <v>208</v>
      </c>
      <c r="B803" t="s">
        <v>209</v>
      </c>
      <c r="C803" t="s">
        <v>210</v>
      </c>
      <c r="D803" t="s">
        <v>211</v>
      </c>
      <c r="E803" t="s">
        <v>212</v>
      </c>
      <c r="F803" s="1">
        <v>37987</v>
      </c>
      <c r="G803" t="s">
        <v>26</v>
      </c>
      <c r="H803">
        <v>201412</v>
      </c>
      <c r="I803" t="s">
        <v>213</v>
      </c>
      <c r="J803" t="s">
        <v>28</v>
      </c>
      <c r="K803" t="s">
        <v>217</v>
      </c>
      <c r="L803" t="s">
        <v>30</v>
      </c>
      <c r="M803" t="s">
        <v>31</v>
      </c>
      <c r="N803" t="s">
        <v>32</v>
      </c>
      <c r="O803">
        <v>484.15000000000003</v>
      </c>
      <c r="P803" t="s">
        <v>209</v>
      </c>
      <c r="Q803" t="s">
        <v>208</v>
      </c>
      <c r="R803" t="s">
        <v>215</v>
      </c>
      <c r="S803" t="s">
        <v>216</v>
      </c>
      <c r="T803" t="s">
        <v>35</v>
      </c>
    </row>
    <row r="804" spans="1:20">
      <c r="A804" t="s">
        <v>218</v>
      </c>
      <c r="B804" t="s">
        <v>209</v>
      </c>
      <c r="C804" t="s">
        <v>219</v>
      </c>
      <c r="D804" t="s">
        <v>220</v>
      </c>
      <c r="E804" t="s">
        <v>212</v>
      </c>
      <c r="F804" s="1">
        <v>37987</v>
      </c>
      <c r="G804" t="s">
        <v>26</v>
      </c>
      <c r="H804">
        <v>201412</v>
      </c>
      <c r="I804" t="s">
        <v>213</v>
      </c>
      <c r="J804" t="s">
        <v>28</v>
      </c>
      <c r="K804" t="s">
        <v>214</v>
      </c>
      <c r="L804" t="s">
        <v>30</v>
      </c>
      <c r="M804" t="s">
        <v>31</v>
      </c>
      <c r="N804" t="s">
        <v>48</v>
      </c>
      <c r="O804">
        <v>20372.7</v>
      </c>
      <c r="P804" t="s">
        <v>209</v>
      </c>
      <c r="Q804" t="s">
        <v>218</v>
      </c>
      <c r="R804" t="s">
        <v>215</v>
      </c>
      <c r="S804" t="s">
        <v>216</v>
      </c>
      <c r="T804" t="s">
        <v>35</v>
      </c>
    </row>
    <row r="805" spans="1:20">
      <c r="A805" t="s">
        <v>218</v>
      </c>
      <c r="B805" t="s">
        <v>209</v>
      </c>
      <c r="C805" t="s">
        <v>219</v>
      </c>
      <c r="D805" t="s">
        <v>220</v>
      </c>
      <c r="E805" t="s">
        <v>212</v>
      </c>
      <c r="F805" s="1">
        <v>37987</v>
      </c>
      <c r="G805" t="s">
        <v>26</v>
      </c>
      <c r="H805">
        <v>201412</v>
      </c>
      <c r="I805" t="s">
        <v>213</v>
      </c>
      <c r="J805" t="s">
        <v>28</v>
      </c>
      <c r="K805" t="s">
        <v>214</v>
      </c>
      <c r="L805" t="s">
        <v>30</v>
      </c>
      <c r="M805" t="s">
        <v>31</v>
      </c>
      <c r="N805" t="s">
        <v>49</v>
      </c>
      <c r="O805">
        <v>-29018.13</v>
      </c>
      <c r="P805" t="s">
        <v>209</v>
      </c>
      <c r="Q805" t="s">
        <v>218</v>
      </c>
      <c r="R805" t="s">
        <v>215</v>
      </c>
      <c r="S805" t="s">
        <v>216</v>
      </c>
      <c r="T805" t="s">
        <v>35</v>
      </c>
    </row>
    <row r="806" spans="1:20">
      <c r="A806" t="s">
        <v>218</v>
      </c>
      <c r="B806" t="s">
        <v>209</v>
      </c>
      <c r="C806" t="s">
        <v>219</v>
      </c>
      <c r="D806" t="s">
        <v>220</v>
      </c>
      <c r="E806" t="s">
        <v>212</v>
      </c>
      <c r="F806" s="1">
        <v>37987</v>
      </c>
      <c r="G806" t="s">
        <v>26</v>
      </c>
      <c r="H806">
        <v>201412</v>
      </c>
      <c r="I806" t="s">
        <v>213</v>
      </c>
      <c r="J806" t="s">
        <v>28</v>
      </c>
      <c r="K806" t="s">
        <v>214</v>
      </c>
      <c r="L806" t="s">
        <v>30</v>
      </c>
      <c r="M806" t="s">
        <v>31</v>
      </c>
      <c r="N806" t="s">
        <v>32</v>
      </c>
      <c r="O806">
        <v>3844.2000000000003</v>
      </c>
      <c r="P806" t="s">
        <v>209</v>
      </c>
      <c r="Q806" t="s">
        <v>218</v>
      </c>
      <c r="R806" t="s">
        <v>215</v>
      </c>
      <c r="S806" t="s">
        <v>216</v>
      </c>
      <c r="T806" t="s">
        <v>35</v>
      </c>
    </row>
    <row r="807" spans="1:20">
      <c r="A807" t="s">
        <v>218</v>
      </c>
      <c r="B807" t="s">
        <v>209</v>
      </c>
      <c r="C807" t="s">
        <v>219</v>
      </c>
      <c r="D807" t="s">
        <v>220</v>
      </c>
      <c r="E807" t="s">
        <v>212</v>
      </c>
      <c r="F807" s="1">
        <v>37987</v>
      </c>
      <c r="G807" t="s">
        <v>26</v>
      </c>
      <c r="H807">
        <v>201412</v>
      </c>
      <c r="I807" t="s">
        <v>213</v>
      </c>
      <c r="J807" t="s">
        <v>28</v>
      </c>
      <c r="K807" t="s">
        <v>217</v>
      </c>
      <c r="L807" t="s">
        <v>30</v>
      </c>
      <c r="M807" t="s">
        <v>31</v>
      </c>
      <c r="N807" t="s">
        <v>48</v>
      </c>
      <c r="O807">
        <v>14045.73</v>
      </c>
      <c r="P807" t="s">
        <v>209</v>
      </c>
      <c r="Q807" t="s">
        <v>218</v>
      </c>
      <c r="R807" t="s">
        <v>215</v>
      </c>
      <c r="S807" t="s">
        <v>216</v>
      </c>
      <c r="T807" t="s">
        <v>35</v>
      </c>
    </row>
    <row r="808" spans="1:20">
      <c r="A808" t="s">
        <v>218</v>
      </c>
      <c r="B808" t="s">
        <v>209</v>
      </c>
      <c r="C808" t="s">
        <v>219</v>
      </c>
      <c r="D808" t="s">
        <v>220</v>
      </c>
      <c r="E808" t="s">
        <v>212</v>
      </c>
      <c r="F808" s="1">
        <v>37987</v>
      </c>
      <c r="G808" t="s">
        <v>26</v>
      </c>
      <c r="H808">
        <v>201412</v>
      </c>
      <c r="I808" t="s">
        <v>213</v>
      </c>
      <c r="J808" t="s">
        <v>28</v>
      </c>
      <c r="K808" t="s">
        <v>217</v>
      </c>
      <c r="L808" t="s">
        <v>30</v>
      </c>
      <c r="M808" t="s">
        <v>31</v>
      </c>
      <c r="N808" t="s">
        <v>49</v>
      </c>
      <c r="O808">
        <v>-5400.3</v>
      </c>
      <c r="P808" t="s">
        <v>209</v>
      </c>
      <c r="Q808" t="s">
        <v>218</v>
      </c>
      <c r="R808" t="s">
        <v>215</v>
      </c>
      <c r="S808" t="s">
        <v>216</v>
      </c>
      <c r="T808" t="s">
        <v>35</v>
      </c>
    </row>
    <row r="809" spans="1:20">
      <c r="A809" t="s">
        <v>218</v>
      </c>
      <c r="B809" t="s">
        <v>209</v>
      </c>
      <c r="C809" t="s">
        <v>219</v>
      </c>
      <c r="D809" t="s">
        <v>220</v>
      </c>
      <c r="E809" t="s">
        <v>212</v>
      </c>
      <c r="F809" s="1">
        <v>37987</v>
      </c>
      <c r="G809" t="s">
        <v>26</v>
      </c>
      <c r="H809">
        <v>201412</v>
      </c>
      <c r="I809" t="s">
        <v>213</v>
      </c>
      <c r="J809" t="s">
        <v>28</v>
      </c>
      <c r="K809" t="s">
        <v>217</v>
      </c>
      <c r="L809" t="s">
        <v>30</v>
      </c>
      <c r="M809" t="s">
        <v>31</v>
      </c>
      <c r="N809" t="s">
        <v>32</v>
      </c>
      <c r="O809">
        <v>715.42</v>
      </c>
      <c r="P809" t="s">
        <v>209</v>
      </c>
      <c r="Q809" t="s">
        <v>218</v>
      </c>
      <c r="R809" t="s">
        <v>215</v>
      </c>
      <c r="S809" t="s">
        <v>216</v>
      </c>
      <c r="T809" t="s">
        <v>35</v>
      </c>
    </row>
    <row r="810" spans="1:20">
      <c r="A810" t="s">
        <v>221</v>
      </c>
      <c r="B810" t="s">
        <v>209</v>
      </c>
      <c r="C810" t="s">
        <v>222</v>
      </c>
      <c r="D810" t="s">
        <v>223</v>
      </c>
      <c r="E810" t="s">
        <v>212</v>
      </c>
      <c r="F810" s="1">
        <v>37987</v>
      </c>
      <c r="G810" t="s">
        <v>26</v>
      </c>
      <c r="H810">
        <v>201412</v>
      </c>
      <c r="I810" t="s">
        <v>213</v>
      </c>
      <c r="J810" t="s">
        <v>28</v>
      </c>
      <c r="K810" t="s">
        <v>214</v>
      </c>
      <c r="L810" t="s">
        <v>30</v>
      </c>
      <c r="M810" t="s">
        <v>31</v>
      </c>
      <c r="N810" t="s">
        <v>49</v>
      </c>
      <c r="O810">
        <v>-28219.74</v>
      </c>
      <c r="P810" t="s">
        <v>209</v>
      </c>
      <c r="Q810" t="s">
        <v>221</v>
      </c>
      <c r="R810" t="s">
        <v>215</v>
      </c>
      <c r="S810" t="s">
        <v>216</v>
      </c>
      <c r="T810" t="s">
        <v>35</v>
      </c>
    </row>
    <row r="811" spans="1:20">
      <c r="A811" t="s">
        <v>221</v>
      </c>
      <c r="B811" t="s">
        <v>209</v>
      </c>
      <c r="C811" t="s">
        <v>222</v>
      </c>
      <c r="D811" t="s">
        <v>223</v>
      </c>
      <c r="E811" t="s">
        <v>212</v>
      </c>
      <c r="F811" s="1">
        <v>37987</v>
      </c>
      <c r="G811" t="s">
        <v>26</v>
      </c>
      <c r="H811">
        <v>201412</v>
      </c>
      <c r="I811" t="s">
        <v>213</v>
      </c>
      <c r="J811" t="s">
        <v>28</v>
      </c>
      <c r="K811" t="s">
        <v>214</v>
      </c>
      <c r="L811" t="s">
        <v>30</v>
      </c>
      <c r="M811" t="s">
        <v>31</v>
      </c>
      <c r="N811" t="s">
        <v>32</v>
      </c>
      <c r="O811">
        <v>2155.79</v>
      </c>
      <c r="P811" t="s">
        <v>209</v>
      </c>
      <c r="Q811" t="s">
        <v>221</v>
      </c>
      <c r="R811" t="s">
        <v>215</v>
      </c>
      <c r="S811" t="s">
        <v>216</v>
      </c>
      <c r="T811" t="s">
        <v>35</v>
      </c>
    </row>
    <row r="812" spans="1:20">
      <c r="A812" t="s">
        <v>221</v>
      </c>
      <c r="B812" t="s">
        <v>209</v>
      </c>
      <c r="C812" t="s">
        <v>222</v>
      </c>
      <c r="D812" t="s">
        <v>223</v>
      </c>
      <c r="E812" t="s">
        <v>212</v>
      </c>
      <c r="F812" s="1">
        <v>37987</v>
      </c>
      <c r="G812" t="s">
        <v>26</v>
      </c>
      <c r="H812">
        <v>201412</v>
      </c>
      <c r="I812" t="s">
        <v>213</v>
      </c>
      <c r="J812" t="s">
        <v>28</v>
      </c>
      <c r="K812" t="s">
        <v>217</v>
      </c>
      <c r="L812" t="s">
        <v>30</v>
      </c>
      <c r="M812" t="s">
        <v>31</v>
      </c>
      <c r="N812" t="s">
        <v>48</v>
      </c>
      <c r="O812">
        <v>33471.42</v>
      </c>
      <c r="P812" t="s">
        <v>209</v>
      </c>
      <c r="Q812" t="s">
        <v>221</v>
      </c>
      <c r="R812" t="s">
        <v>215</v>
      </c>
      <c r="S812" t="s">
        <v>216</v>
      </c>
      <c r="T812" t="s">
        <v>35</v>
      </c>
    </row>
    <row r="813" spans="1:20">
      <c r="A813" t="s">
        <v>221</v>
      </c>
      <c r="B813" t="s">
        <v>209</v>
      </c>
      <c r="C813" t="s">
        <v>222</v>
      </c>
      <c r="D813" t="s">
        <v>223</v>
      </c>
      <c r="E813" t="s">
        <v>212</v>
      </c>
      <c r="F813" s="1">
        <v>37987</v>
      </c>
      <c r="G813" t="s">
        <v>26</v>
      </c>
      <c r="H813">
        <v>201412</v>
      </c>
      <c r="I813" t="s">
        <v>213</v>
      </c>
      <c r="J813" t="s">
        <v>28</v>
      </c>
      <c r="K813" t="s">
        <v>217</v>
      </c>
      <c r="L813" t="s">
        <v>30</v>
      </c>
      <c r="M813" t="s">
        <v>31</v>
      </c>
      <c r="N813" t="s">
        <v>49</v>
      </c>
      <c r="O813">
        <v>-5251.68</v>
      </c>
      <c r="P813" t="s">
        <v>209</v>
      </c>
      <c r="Q813" t="s">
        <v>221</v>
      </c>
      <c r="R813" t="s">
        <v>215</v>
      </c>
      <c r="S813" t="s">
        <v>216</v>
      </c>
      <c r="T813" t="s">
        <v>35</v>
      </c>
    </row>
    <row r="814" spans="1:20">
      <c r="A814" t="s">
        <v>221</v>
      </c>
      <c r="B814" t="s">
        <v>209</v>
      </c>
      <c r="C814" t="s">
        <v>222</v>
      </c>
      <c r="D814" t="s">
        <v>223</v>
      </c>
      <c r="E814" t="s">
        <v>212</v>
      </c>
      <c r="F814" s="1">
        <v>37987</v>
      </c>
      <c r="G814" t="s">
        <v>26</v>
      </c>
      <c r="H814">
        <v>201412</v>
      </c>
      <c r="I814" t="s">
        <v>213</v>
      </c>
      <c r="J814" t="s">
        <v>28</v>
      </c>
      <c r="K814" t="s">
        <v>217</v>
      </c>
      <c r="L814" t="s">
        <v>30</v>
      </c>
      <c r="M814" t="s">
        <v>31</v>
      </c>
      <c r="N814" t="s">
        <v>32</v>
      </c>
      <c r="O814">
        <v>401.19</v>
      </c>
      <c r="P814" t="s">
        <v>209</v>
      </c>
      <c r="Q814" t="s">
        <v>221</v>
      </c>
      <c r="R814" t="s">
        <v>215</v>
      </c>
      <c r="S814" t="s">
        <v>216</v>
      </c>
      <c r="T814" t="s">
        <v>35</v>
      </c>
    </row>
    <row r="815" spans="1:20">
      <c r="A815" t="s">
        <v>208</v>
      </c>
      <c r="B815" t="s">
        <v>209</v>
      </c>
      <c r="C815" t="s">
        <v>224</v>
      </c>
      <c r="D815" t="s">
        <v>225</v>
      </c>
      <c r="E815" t="s">
        <v>212</v>
      </c>
      <c r="F815" s="1">
        <v>37987</v>
      </c>
      <c r="G815" t="s">
        <v>26</v>
      </c>
      <c r="H815">
        <v>201412</v>
      </c>
      <c r="I815" t="s">
        <v>213</v>
      </c>
      <c r="J815" t="s">
        <v>53</v>
      </c>
      <c r="K815" t="s">
        <v>214</v>
      </c>
      <c r="L815" t="s">
        <v>54</v>
      </c>
      <c r="M815" t="s">
        <v>31</v>
      </c>
      <c r="N815" t="s">
        <v>49</v>
      </c>
      <c r="O815">
        <v>-2059.0300000000002</v>
      </c>
      <c r="P815" t="s">
        <v>209</v>
      </c>
      <c r="Q815" t="s">
        <v>208</v>
      </c>
      <c r="R815" t="s">
        <v>215</v>
      </c>
      <c r="S815" t="s">
        <v>216</v>
      </c>
      <c r="T815" t="s">
        <v>35</v>
      </c>
    </row>
    <row r="816" spans="1:20">
      <c r="A816" t="s">
        <v>208</v>
      </c>
      <c r="B816" t="s">
        <v>209</v>
      </c>
      <c r="C816" t="s">
        <v>224</v>
      </c>
      <c r="D816" t="s">
        <v>225</v>
      </c>
      <c r="E816" t="s">
        <v>212</v>
      </c>
      <c r="F816" s="1">
        <v>37987</v>
      </c>
      <c r="G816" t="s">
        <v>26</v>
      </c>
      <c r="H816">
        <v>201412</v>
      </c>
      <c r="I816" t="s">
        <v>213</v>
      </c>
      <c r="J816" t="s">
        <v>53</v>
      </c>
      <c r="K816" t="s">
        <v>214</v>
      </c>
      <c r="L816" t="s">
        <v>54</v>
      </c>
      <c r="M816" t="s">
        <v>31</v>
      </c>
      <c r="N816" t="s">
        <v>32</v>
      </c>
      <c r="O816">
        <v>-4.29</v>
      </c>
      <c r="P816" t="s">
        <v>209</v>
      </c>
      <c r="Q816" t="s">
        <v>208</v>
      </c>
      <c r="R816" t="s">
        <v>215</v>
      </c>
      <c r="S816" t="s">
        <v>216</v>
      </c>
      <c r="T816" t="s">
        <v>35</v>
      </c>
    </row>
    <row r="817" spans="1:20">
      <c r="A817" t="s">
        <v>208</v>
      </c>
      <c r="B817" t="s">
        <v>209</v>
      </c>
      <c r="C817" t="s">
        <v>224</v>
      </c>
      <c r="D817" t="s">
        <v>225</v>
      </c>
      <c r="E817" t="s">
        <v>212</v>
      </c>
      <c r="F817" s="1">
        <v>37987</v>
      </c>
      <c r="G817" t="s">
        <v>26</v>
      </c>
      <c r="H817">
        <v>201412</v>
      </c>
      <c r="I817" t="s">
        <v>213</v>
      </c>
      <c r="J817" t="s">
        <v>53</v>
      </c>
      <c r="K817" t="s">
        <v>217</v>
      </c>
      <c r="L817" t="s">
        <v>54</v>
      </c>
      <c r="M817" t="s">
        <v>31</v>
      </c>
      <c r="N817" t="s">
        <v>48</v>
      </c>
      <c r="O817">
        <v>41188.39</v>
      </c>
      <c r="P817" t="s">
        <v>209</v>
      </c>
      <c r="Q817" t="s">
        <v>208</v>
      </c>
      <c r="R817" t="s">
        <v>215</v>
      </c>
      <c r="S817" t="s">
        <v>216</v>
      </c>
      <c r="T817" t="s">
        <v>35</v>
      </c>
    </row>
    <row r="818" spans="1:20">
      <c r="A818" t="s">
        <v>208</v>
      </c>
      <c r="B818" t="s">
        <v>209</v>
      </c>
      <c r="C818" t="s">
        <v>224</v>
      </c>
      <c r="D818" t="s">
        <v>225</v>
      </c>
      <c r="E818" t="s">
        <v>212</v>
      </c>
      <c r="F818" s="1">
        <v>37987</v>
      </c>
      <c r="G818" t="s">
        <v>26</v>
      </c>
      <c r="H818">
        <v>201412</v>
      </c>
      <c r="I818" t="s">
        <v>213</v>
      </c>
      <c r="J818" t="s">
        <v>53</v>
      </c>
      <c r="K818" t="s">
        <v>217</v>
      </c>
      <c r="L818" t="s">
        <v>54</v>
      </c>
      <c r="M818" t="s">
        <v>31</v>
      </c>
      <c r="N818" t="s">
        <v>49</v>
      </c>
      <c r="O818">
        <v>-39129.360000000001</v>
      </c>
      <c r="P818" t="s">
        <v>209</v>
      </c>
      <c r="Q818" t="s">
        <v>208</v>
      </c>
      <c r="R818" t="s">
        <v>215</v>
      </c>
      <c r="S818" t="s">
        <v>216</v>
      </c>
      <c r="T818" t="s">
        <v>35</v>
      </c>
    </row>
    <row r="819" spans="1:20">
      <c r="A819" t="s">
        <v>208</v>
      </c>
      <c r="B819" t="s">
        <v>209</v>
      </c>
      <c r="C819" t="s">
        <v>224</v>
      </c>
      <c r="D819" t="s">
        <v>225</v>
      </c>
      <c r="E819" t="s">
        <v>212</v>
      </c>
      <c r="F819" s="1">
        <v>37987</v>
      </c>
      <c r="G819" t="s">
        <v>26</v>
      </c>
      <c r="H819">
        <v>201412</v>
      </c>
      <c r="I819" t="s">
        <v>213</v>
      </c>
      <c r="J819" t="s">
        <v>53</v>
      </c>
      <c r="K819" t="s">
        <v>217</v>
      </c>
      <c r="L819" t="s">
        <v>54</v>
      </c>
      <c r="M819" t="s">
        <v>31</v>
      </c>
      <c r="N819" t="s">
        <v>32</v>
      </c>
      <c r="O819">
        <v>-81.48</v>
      </c>
      <c r="P819" t="s">
        <v>209</v>
      </c>
      <c r="Q819" t="s">
        <v>208</v>
      </c>
      <c r="R819" t="s">
        <v>215</v>
      </c>
      <c r="S819" t="s">
        <v>216</v>
      </c>
      <c r="T819" t="s">
        <v>35</v>
      </c>
    </row>
    <row r="820" spans="1:20">
      <c r="A820" t="s">
        <v>226</v>
      </c>
      <c r="B820" t="s">
        <v>209</v>
      </c>
      <c r="C820" t="s">
        <v>227</v>
      </c>
      <c r="D820" t="s">
        <v>228</v>
      </c>
      <c r="E820" t="s">
        <v>212</v>
      </c>
      <c r="F820" s="1">
        <v>37987</v>
      </c>
      <c r="G820" t="s">
        <v>26</v>
      </c>
      <c r="H820">
        <v>201412</v>
      </c>
      <c r="I820" t="s">
        <v>213</v>
      </c>
      <c r="J820" t="s">
        <v>53</v>
      </c>
      <c r="K820" t="s">
        <v>214</v>
      </c>
      <c r="L820" t="s">
        <v>54</v>
      </c>
      <c r="M820" t="s">
        <v>31</v>
      </c>
      <c r="N820" t="s">
        <v>32</v>
      </c>
      <c r="O820">
        <v>922.77</v>
      </c>
      <c r="P820" t="s">
        <v>209</v>
      </c>
      <c r="Q820" t="s">
        <v>226</v>
      </c>
      <c r="R820" t="s">
        <v>215</v>
      </c>
      <c r="S820" t="s">
        <v>216</v>
      </c>
      <c r="T820" t="s">
        <v>35</v>
      </c>
    </row>
    <row r="821" spans="1:20">
      <c r="A821" t="s">
        <v>226</v>
      </c>
      <c r="B821" t="s">
        <v>209</v>
      </c>
      <c r="C821" t="s">
        <v>227</v>
      </c>
      <c r="D821" t="s">
        <v>228</v>
      </c>
      <c r="E821" t="s">
        <v>212</v>
      </c>
      <c r="F821" s="1">
        <v>37987</v>
      </c>
      <c r="G821" t="s">
        <v>26</v>
      </c>
      <c r="H821">
        <v>201412</v>
      </c>
      <c r="I821" t="s">
        <v>213</v>
      </c>
      <c r="J821" t="s">
        <v>53</v>
      </c>
      <c r="K821" t="s">
        <v>217</v>
      </c>
      <c r="L821" t="s">
        <v>54</v>
      </c>
      <c r="M821" t="s">
        <v>31</v>
      </c>
      <c r="N821" t="s">
        <v>32</v>
      </c>
      <c r="O821">
        <v>171.73</v>
      </c>
      <c r="P821" t="s">
        <v>209</v>
      </c>
      <c r="Q821" t="s">
        <v>226</v>
      </c>
      <c r="R821" t="s">
        <v>215</v>
      </c>
      <c r="S821" t="s">
        <v>216</v>
      </c>
      <c r="T821" t="s">
        <v>35</v>
      </c>
    </row>
    <row r="822" spans="1:20">
      <c r="A822" t="s">
        <v>229</v>
      </c>
      <c r="B822" t="s">
        <v>209</v>
      </c>
      <c r="C822" t="s">
        <v>230</v>
      </c>
      <c r="D822" t="s">
        <v>231</v>
      </c>
      <c r="E822" t="s">
        <v>212</v>
      </c>
      <c r="F822" s="1">
        <v>37987</v>
      </c>
      <c r="G822" t="s">
        <v>26</v>
      </c>
      <c r="H822">
        <v>201412</v>
      </c>
      <c r="I822" t="s">
        <v>213</v>
      </c>
      <c r="J822" t="s">
        <v>28</v>
      </c>
      <c r="K822" t="s">
        <v>217</v>
      </c>
      <c r="L822" t="s">
        <v>30</v>
      </c>
      <c r="M822" t="s">
        <v>31</v>
      </c>
      <c r="N822" t="s">
        <v>48</v>
      </c>
      <c r="O822">
        <v>565.68000000000006</v>
      </c>
      <c r="P822" t="s">
        <v>209</v>
      </c>
      <c r="Q822" t="s">
        <v>229</v>
      </c>
      <c r="R822" t="s">
        <v>215</v>
      </c>
      <c r="S822" t="s">
        <v>216</v>
      </c>
      <c r="T822" t="s">
        <v>35</v>
      </c>
    </row>
    <row r="823" spans="1:20">
      <c r="A823" t="s">
        <v>229</v>
      </c>
      <c r="B823" t="s">
        <v>209</v>
      </c>
      <c r="C823" t="s">
        <v>230</v>
      </c>
      <c r="D823" t="s">
        <v>231</v>
      </c>
      <c r="E823" t="s">
        <v>212</v>
      </c>
      <c r="F823" s="1">
        <v>37987</v>
      </c>
      <c r="G823" t="s">
        <v>26</v>
      </c>
      <c r="H823">
        <v>201412</v>
      </c>
      <c r="I823" t="s">
        <v>213</v>
      </c>
      <c r="J823" t="s">
        <v>28</v>
      </c>
      <c r="K823" t="s">
        <v>217</v>
      </c>
      <c r="L823" t="s">
        <v>30</v>
      </c>
      <c r="M823" t="s">
        <v>31</v>
      </c>
      <c r="N823" t="s">
        <v>49</v>
      </c>
      <c r="O823">
        <v>-565.68000000000006</v>
      </c>
      <c r="P823" t="s">
        <v>209</v>
      </c>
      <c r="Q823" t="s">
        <v>229</v>
      </c>
      <c r="R823" t="s">
        <v>215</v>
      </c>
      <c r="S823" t="s">
        <v>216</v>
      </c>
      <c r="T823" t="s">
        <v>35</v>
      </c>
    </row>
    <row r="824" spans="1:20">
      <c r="A824" t="s">
        <v>226</v>
      </c>
      <c r="B824" t="s">
        <v>209</v>
      </c>
      <c r="C824" t="s">
        <v>232</v>
      </c>
      <c r="D824" t="s">
        <v>233</v>
      </c>
      <c r="E824" t="s">
        <v>212</v>
      </c>
      <c r="F824" s="1">
        <v>37987</v>
      </c>
      <c r="G824" t="s">
        <v>26</v>
      </c>
      <c r="H824">
        <v>201412</v>
      </c>
      <c r="I824" t="s">
        <v>213</v>
      </c>
      <c r="J824" t="s">
        <v>28</v>
      </c>
      <c r="K824" t="s">
        <v>214</v>
      </c>
      <c r="L824" t="s">
        <v>30</v>
      </c>
      <c r="M824" t="s">
        <v>31</v>
      </c>
      <c r="N824" t="s">
        <v>48</v>
      </c>
      <c r="O824">
        <v>37544.800000000003</v>
      </c>
      <c r="P824" t="s">
        <v>209</v>
      </c>
      <c r="Q824" t="s">
        <v>226</v>
      </c>
      <c r="R824" t="s">
        <v>215</v>
      </c>
      <c r="S824" t="s">
        <v>216</v>
      </c>
      <c r="T824" t="s">
        <v>35</v>
      </c>
    </row>
    <row r="825" spans="1:20">
      <c r="A825" t="s">
        <v>226</v>
      </c>
      <c r="B825" t="s">
        <v>209</v>
      </c>
      <c r="C825" t="s">
        <v>232</v>
      </c>
      <c r="D825" t="s">
        <v>233</v>
      </c>
      <c r="E825" t="s">
        <v>212</v>
      </c>
      <c r="F825" s="1">
        <v>37987</v>
      </c>
      <c r="G825" t="s">
        <v>26</v>
      </c>
      <c r="H825">
        <v>201412</v>
      </c>
      <c r="I825" t="s">
        <v>213</v>
      </c>
      <c r="J825" t="s">
        <v>28</v>
      </c>
      <c r="K825" t="s">
        <v>214</v>
      </c>
      <c r="L825" t="s">
        <v>30</v>
      </c>
      <c r="M825" t="s">
        <v>31</v>
      </c>
      <c r="N825" t="s">
        <v>49</v>
      </c>
      <c r="O825">
        <v>-41147.4</v>
      </c>
      <c r="P825" t="s">
        <v>209</v>
      </c>
      <c r="Q825" t="s">
        <v>226</v>
      </c>
      <c r="R825" t="s">
        <v>215</v>
      </c>
      <c r="S825" t="s">
        <v>216</v>
      </c>
      <c r="T825" t="s">
        <v>35</v>
      </c>
    </row>
    <row r="826" spans="1:20">
      <c r="A826" t="s">
        <v>226</v>
      </c>
      <c r="B826" t="s">
        <v>209</v>
      </c>
      <c r="C826" t="s">
        <v>232</v>
      </c>
      <c r="D826" t="s">
        <v>233</v>
      </c>
      <c r="E826" t="s">
        <v>212</v>
      </c>
      <c r="F826" s="1">
        <v>37987</v>
      </c>
      <c r="G826" t="s">
        <v>26</v>
      </c>
      <c r="H826">
        <v>201412</v>
      </c>
      <c r="I826" t="s">
        <v>213</v>
      </c>
      <c r="J826" t="s">
        <v>28</v>
      </c>
      <c r="K826" t="s">
        <v>214</v>
      </c>
      <c r="L826" t="s">
        <v>30</v>
      </c>
      <c r="M826" t="s">
        <v>31</v>
      </c>
      <c r="N826" t="s">
        <v>32</v>
      </c>
      <c r="O826">
        <v>3568.76</v>
      </c>
      <c r="P826" t="s">
        <v>209</v>
      </c>
      <c r="Q826" t="s">
        <v>226</v>
      </c>
      <c r="R826" t="s">
        <v>215</v>
      </c>
      <c r="S826" t="s">
        <v>216</v>
      </c>
      <c r="T826" t="s">
        <v>35</v>
      </c>
    </row>
    <row r="827" spans="1:20">
      <c r="A827" t="s">
        <v>226</v>
      </c>
      <c r="B827" t="s">
        <v>209</v>
      </c>
      <c r="C827" t="s">
        <v>232</v>
      </c>
      <c r="D827" t="s">
        <v>233</v>
      </c>
      <c r="E827" t="s">
        <v>212</v>
      </c>
      <c r="F827" s="1">
        <v>37987</v>
      </c>
      <c r="G827" t="s">
        <v>26</v>
      </c>
      <c r="H827">
        <v>201412</v>
      </c>
      <c r="I827" t="s">
        <v>213</v>
      </c>
      <c r="J827" t="s">
        <v>28</v>
      </c>
      <c r="K827" t="s">
        <v>217</v>
      </c>
      <c r="L827" t="s">
        <v>30</v>
      </c>
      <c r="M827" t="s">
        <v>31</v>
      </c>
      <c r="N827" t="s">
        <v>48</v>
      </c>
      <c r="O827">
        <v>41287.520000000004</v>
      </c>
      <c r="P827" t="s">
        <v>209</v>
      </c>
      <c r="Q827" t="s">
        <v>226</v>
      </c>
      <c r="R827" t="s">
        <v>215</v>
      </c>
      <c r="S827" t="s">
        <v>216</v>
      </c>
      <c r="T827" t="s">
        <v>35</v>
      </c>
    </row>
    <row r="828" spans="1:20">
      <c r="A828" t="s">
        <v>226</v>
      </c>
      <c r="B828" t="s">
        <v>209</v>
      </c>
      <c r="C828" t="s">
        <v>232</v>
      </c>
      <c r="D828" t="s">
        <v>233</v>
      </c>
      <c r="E828" t="s">
        <v>212</v>
      </c>
      <c r="F828" s="1">
        <v>37987</v>
      </c>
      <c r="G828" t="s">
        <v>26</v>
      </c>
      <c r="H828">
        <v>201412</v>
      </c>
      <c r="I828" t="s">
        <v>213</v>
      </c>
      <c r="J828" t="s">
        <v>28</v>
      </c>
      <c r="K828" t="s">
        <v>217</v>
      </c>
      <c r="L828" t="s">
        <v>30</v>
      </c>
      <c r="M828" t="s">
        <v>31</v>
      </c>
      <c r="N828" t="s">
        <v>49</v>
      </c>
      <c r="O828">
        <v>-37684.92</v>
      </c>
      <c r="P828" t="s">
        <v>209</v>
      </c>
      <c r="Q828" t="s">
        <v>226</v>
      </c>
      <c r="R828" t="s">
        <v>215</v>
      </c>
      <c r="S828" t="s">
        <v>216</v>
      </c>
      <c r="T828" t="s">
        <v>35</v>
      </c>
    </row>
    <row r="829" spans="1:20">
      <c r="A829" t="s">
        <v>226</v>
      </c>
      <c r="B829" t="s">
        <v>209</v>
      </c>
      <c r="C829" t="s">
        <v>232</v>
      </c>
      <c r="D829" t="s">
        <v>233</v>
      </c>
      <c r="E829" t="s">
        <v>212</v>
      </c>
      <c r="F829" s="1">
        <v>37987</v>
      </c>
      <c r="G829" t="s">
        <v>26</v>
      </c>
      <c r="H829">
        <v>201412</v>
      </c>
      <c r="I829" t="s">
        <v>213</v>
      </c>
      <c r="J829" t="s">
        <v>28</v>
      </c>
      <c r="K829" t="s">
        <v>217</v>
      </c>
      <c r="L829" t="s">
        <v>30</v>
      </c>
      <c r="M829" t="s">
        <v>31</v>
      </c>
      <c r="N829" t="s">
        <v>32</v>
      </c>
      <c r="O829">
        <v>3268.4300000000003</v>
      </c>
      <c r="P829" t="s">
        <v>209</v>
      </c>
      <c r="Q829" t="s">
        <v>226</v>
      </c>
      <c r="R829" t="s">
        <v>215</v>
      </c>
      <c r="S829" t="s">
        <v>216</v>
      </c>
      <c r="T829" t="s">
        <v>35</v>
      </c>
    </row>
    <row r="830" spans="1:20">
      <c r="A830" t="s">
        <v>221</v>
      </c>
      <c r="B830" t="s">
        <v>209</v>
      </c>
      <c r="C830" t="s">
        <v>234</v>
      </c>
      <c r="D830" t="s">
        <v>235</v>
      </c>
      <c r="E830" t="s">
        <v>212</v>
      </c>
      <c r="F830" s="1">
        <v>18629</v>
      </c>
      <c r="G830" t="s">
        <v>26</v>
      </c>
      <c r="H830">
        <v>201412</v>
      </c>
      <c r="I830" t="s">
        <v>213</v>
      </c>
      <c r="J830" t="s">
        <v>28</v>
      </c>
      <c r="K830" t="s">
        <v>214</v>
      </c>
      <c r="L830" t="s">
        <v>30</v>
      </c>
      <c r="M830" t="s">
        <v>31</v>
      </c>
      <c r="N830" t="s">
        <v>48</v>
      </c>
      <c r="O830">
        <v>20629.87</v>
      </c>
      <c r="P830" t="s">
        <v>209</v>
      </c>
      <c r="Q830" t="s">
        <v>221</v>
      </c>
      <c r="R830" t="s">
        <v>215</v>
      </c>
      <c r="S830" t="s">
        <v>216</v>
      </c>
      <c r="T830" t="s">
        <v>35</v>
      </c>
    </row>
    <row r="831" spans="1:20">
      <c r="A831" t="s">
        <v>221</v>
      </c>
      <c r="B831" t="s">
        <v>209</v>
      </c>
      <c r="C831" t="s">
        <v>234</v>
      </c>
      <c r="D831" t="s">
        <v>235</v>
      </c>
      <c r="E831" t="s">
        <v>212</v>
      </c>
      <c r="F831" s="1">
        <v>18629</v>
      </c>
      <c r="G831" t="s">
        <v>26</v>
      </c>
      <c r="H831">
        <v>201412</v>
      </c>
      <c r="I831" t="s">
        <v>213</v>
      </c>
      <c r="J831" t="s">
        <v>28</v>
      </c>
      <c r="K831" t="s">
        <v>217</v>
      </c>
      <c r="L831" t="s">
        <v>30</v>
      </c>
      <c r="M831" t="s">
        <v>31</v>
      </c>
      <c r="N831" t="s">
        <v>48</v>
      </c>
      <c r="O831">
        <v>65314.48</v>
      </c>
      <c r="P831" t="s">
        <v>209</v>
      </c>
      <c r="Q831" t="s">
        <v>221</v>
      </c>
      <c r="R831" t="s">
        <v>215</v>
      </c>
      <c r="S831" t="s">
        <v>216</v>
      </c>
      <c r="T831" t="s">
        <v>35</v>
      </c>
    </row>
    <row r="832" spans="1:20">
      <c r="A832" t="s">
        <v>221</v>
      </c>
      <c r="B832" t="s">
        <v>209</v>
      </c>
      <c r="C832" t="s">
        <v>234</v>
      </c>
      <c r="D832" t="s">
        <v>235</v>
      </c>
      <c r="E832" t="s">
        <v>212</v>
      </c>
      <c r="F832" s="1">
        <v>18629</v>
      </c>
      <c r="G832" t="s">
        <v>26</v>
      </c>
      <c r="H832">
        <v>201412</v>
      </c>
      <c r="I832" t="s">
        <v>213</v>
      </c>
      <c r="J832" t="s">
        <v>28</v>
      </c>
      <c r="K832" t="s">
        <v>217</v>
      </c>
      <c r="L832" t="s">
        <v>30</v>
      </c>
      <c r="M832" t="s">
        <v>31</v>
      </c>
      <c r="N832" t="s">
        <v>49</v>
      </c>
      <c r="O832">
        <v>-85944.35</v>
      </c>
      <c r="P832" t="s">
        <v>209</v>
      </c>
      <c r="Q832" t="s">
        <v>221</v>
      </c>
      <c r="R832" t="s">
        <v>215</v>
      </c>
      <c r="S832" t="s">
        <v>216</v>
      </c>
      <c r="T832" t="s">
        <v>35</v>
      </c>
    </row>
    <row r="833" spans="1:20">
      <c r="A833" t="s">
        <v>221</v>
      </c>
      <c r="B833" t="s">
        <v>209</v>
      </c>
      <c r="C833" t="s">
        <v>234</v>
      </c>
      <c r="D833" t="s">
        <v>235</v>
      </c>
      <c r="E833" t="s">
        <v>212</v>
      </c>
      <c r="F833" s="1">
        <v>18629</v>
      </c>
      <c r="G833" t="s">
        <v>26</v>
      </c>
      <c r="H833">
        <v>201412</v>
      </c>
      <c r="I833" t="s">
        <v>213</v>
      </c>
      <c r="J833" t="s">
        <v>28</v>
      </c>
      <c r="K833" t="s">
        <v>217</v>
      </c>
      <c r="L833" t="s">
        <v>30</v>
      </c>
      <c r="M833" t="s">
        <v>31</v>
      </c>
      <c r="N833" t="s">
        <v>32</v>
      </c>
      <c r="O833">
        <v>108.84</v>
      </c>
      <c r="P833" t="s">
        <v>209</v>
      </c>
      <c r="Q833" t="s">
        <v>221</v>
      </c>
      <c r="R833" t="s">
        <v>215</v>
      </c>
      <c r="S833" t="s">
        <v>216</v>
      </c>
      <c r="T833" t="s">
        <v>35</v>
      </c>
    </row>
    <row r="834" spans="1:20">
      <c r="A834" t="s">
        <v>236</v>
      </c>
      <c r="B834" t="s">
        <v>209</v>
      </c>
      <c r="C834" t="s">
        <v>237</v>
      </c>
      <c r="D834" t="s">
        <v>238</v>
      </c>
      <c r="E834" t="s">
        <v>212</v>
      </c>
      <c r="F834" s="1">
        <v>37987</v>
      </c>
      <c r="G834" t="s">
        <v>26</v>
      </c>
      <c r="H834">
        <v>201412</v>
      </c>
      <c r="I834" t="s">
        <v>213</v>
      </c>
      <c r="J834" t="s">
        <v>53</v>
      </c>
      <c r="K834" t="s">
        <v>239</v>
      </c>
      <c r="L834" t="s">
        <v>54</v>
      </c>
      <c r="M834" t="s">
        <v>31</v>
      </c>
      <c r="N834" t="s">
        <v>32</v>
      </c>
      <c r="O834">
        <v>76.820000000000007</v>
      </c>
      <c r="P834" t="s">
        <v>209</v>
      </c>
      <c r="Q834" t="s">
        <v>236</v>
      </c>
      <c r="R834" t="s">
        <v>215</v>
      </c>
      <c r="S834" t="s">
        <v>216</v>
      </c>
      <c r="T834" t="s">
        <v>35</v>
      </c>
    </row>
    <row r="835" spans="1:20">
      <c r="A835" t="s">
        <v>221</v>
      </c>
      <c r="B835" t="s">
        <v>209</v>
      </c>
      <c r="C835" t="s">
        <v>240</v>
      </c>
      <c r="D835" t="s">
        <v>241</v>
      </c>
      <c r="E835" t="s">
        <v>212</v>
      </c>
      <c r="F835" s="1">
        <v>37987</v>
      </c>
      <c r="G835" t="s">
        <v>26</v>
      </c>
      <c r="H835">
        <v>201412</v>
      </c>
      <c r="I835" t="s">
        <v>213</v>
      </c>
      <c r="J835" t="s">
        <v>28</v>
      </c>
      <c r="K835" t="s">
        <v>214</v>
      </c>
      <c r="L835" t="s">
        <v>30</v>
      </c>
      <c r="M835" t="s">
        <v>31</v>
      </c>
      <c r="N835" t="s">
        <v>48</v>
      </c>
      <c r="O835">
        <v>14773.9</v>
      </c>
      <c r="P835" t="s">
        <v>209</v>
      </c>
      <c r="Q835" t="s">
        <v>221</v>
      </c>
      <c r="R835" t="s">
        <v>215</v>
      </c>
      <c r="S835" t="s">
        <v>216</v>
      </c>
      <c r="T835" t="s">
        <v>35</v>
      </c>
    </row>
    <row r="836" spans="1:20">
      <c r="A836" t="s">
        <v>221</v>
      </c>
      <c r="B836" t="s">
        <v>209</v>
      </c>
      <c r="C836" t="s">
        <v>240</v>
      </c>
      <c r="D836" t="s">
        <v>241</v>
      </c>
      <c r="E836" t="s">
        <v>212</v>
      </c>
      <c r="F836" s="1">
        <v>37987</v>
      </c>
      <c r="G836" t="s">
        <v>26</v>
      </c>
      <c r="H836">
        <v>201412</v>
      </c>
      <c r="I836" t="s">
        <v>213</v>
      </c>
      <c r="J836" t="s">
        <v>28</v>
      </c>
      <c r="K836" t="s">
        <v>214</v>
      </c>
      <c r="L836" t="s">
        <v>30</v>
      </c>
      <c r="M836" t="s">
        <v>31</v>
      </c>
      <c r="N836" t="s">
        <v>49</v>
      </c>
      <c r="O836">
        <v>-33328.28</v>
      </c>
      <c r="P836" t="s">
        <v>209</v>
      </c>
      <c r="Q836" t="s">
        <v>221</v>
      </c>
      <c r="R836" t="s">
        <v>215</v>
      </c>
      <c r="S836" t="s">
        <v>216</v>
      </c>
      <c r="T836" t="s">
        <v>35</v>
      </c>
    </row>
    <row r="837" spans="1:20">
      <c r="A837" t="s">
        <v>221</v>
      </c>
      <c r="B837" t="s">
        <v>209</v>
      </c>
      <c r="C837" t="s">
        <v>240</v>
      </c>
      <c r="D837" t="s">
        <v>241</v>
      </c>
      <c r="E837" t="s">
        <v>212</v>
      </c>
      <c r="F837" s="1">
        <v>37987</v>
      </c>
      <c r="G837" t="s">
        <v>26</v>
      </c>
      <c r="H837">
        <v>201412</v>
      </c>
      <c r="I837" t="s">
        <v>213</v>
      </c>
      <c r="J837" t="s">
        <v>28</v>
      </c>
      <c r="K837" t="s">
        <v>217</v>
      </c>
      <c r="L837" t="s">
        <v>30</v>
      </c>
      <c r="M837" t="s">
        <v>31</v>
      </c>
      <c r="N837" t="s">
        <v>48</v>
      </c>
      <c r="O837">
        <v>24756.75</v>
      </c>
      <c r="P837" t="s">
        <v>209</v>
      </c>
      <c r="Q837" t="s">
        <v>221</v>
      </c>
      <c r="R837" t="s">
        <v>215</v>
      </c>
      <c r="S837" t="s">
        <v>216</v>
      </c>
      <c r="T837" t="s">
        <v>35</v>
      </c>
    </row>
    <row r="838" spans="1:20">
      <c r="A838" t="s">
        <v>221</v>
      </c>
      <c r="B838" t="s">
        <v>209</v>
      </c>
      <c r="C838" t="s">
        <v>240</v>
      </c>
      <c r="D838" t="s">
        <v>241</v>
      </c>
      <c r="E838" t="s">
        <v>212</v>
      </c>
      <c r="F838" s="1">
        <v>37987</v>
      </c>
      <c r="G838" t="s">
        <v>26</v>
      </c>
      <c r="H838">
        <v>201412</v>
      </c>
      <c r="I838" t="s">
        <v>213</v>
      </c>
      <c r="J838" t="s">
        <v>28</v>
      </c>
      <c r="K838" t="s">
        <v>217</v>
      </c>
      <c r="L838" t="s">
        <v>30</v>
      </c>
      <c r="M838" t="s">
        <v>31</v>
      </c>
      <c r="N838" t="s">
        <v>49</v>
      </c>
      <c r="O838">
        <v>-6202.37</v>
      </c>
      <c r="P838" t="s">
        <v>209</v>
      </c>
      <c r="Q838" t="s">
        <v>221</v>
      </c>
      <c r="R838" t="s">
        <v>215</v>
      </c>
      <c r="S838" t="s">
        <v>216</v>
      </c>
      <c r="T838" t="s">
        <v>35</v>
      </c>
    </row>
    <row r="839" spans="1:20">
      <c r="A839" t="s">
        <v>221</v>
      </c>
      <c r="B839" t="s">
        <v>209</v>
      </c>
      <c r="C839" t="s">
        <v>242</v>
      </c>
      <c r="D839" t="s">
        <v>243</v>
      </c>
      <c r="E839" t="s">
        <v>212</v>
      </c>
      <c r="F839" s="1">
        <v>37987</v>
      </c>
      <c r="G839" t="s">
        <v>26</v>
      </c>
      <c r="H839">
        <v>201412</v>
      </c>
      <c r="I839" t="s">
        <v>213</v>
      </c>
      <c r="J839" t="s">
        <v>28</v>
      </c>
      <c r="K839" t="s">
        <v>214</v>
      </c>
      <c r="L839" t="s">
        <v>30</v>
      </c>
      <c r="M839" t="s">
        <v>31</v>
      </c>
      <c r="N839" t="s">
        <v>48</v>
      </c>
      <c r="O839">
        <v>50210.29</v>
      </c>
      <c r="P839" t="s">
        <v>209</v>
      </c>
      <c r="Q839" t="s">
        <v>221</v>
      </c>
      <c r="R839" t="s">
        <v>215</v>
      </c>
      <c r="S839" t="s">
        <v>216</v>
      </c>
      <c r="T839" t="s">
        <v>35</v>
      </c>
    </row>
    <row r="840" spans="1:20">
      <c r="A840" t="s">
        <v>221</v>
      </c>
      <c r="B840" t="s">
        <v>209</v>
      </c>
      <c r="C840" t="s">
        <v>242</v>
      </c>
      <c r="D840" t="s">
        <v>243</v>
      </c>
      <c r="E840" t="s">
        <v>212</v>
      </c>
      <c r="F840" s="1">
        <v>37987</v>
      </c>
      <c r="G840" t="s">
        <v>26</v>
      </c>
      <c r="H840">
        <v>201412</v>
      </c>
      <c r="I840" t="s">
        <v>213</v>
      </c>
      <c r="J840" t="s">
        <v>28</v>
      </c>
      <c r="K840" t="s">
        <v>214</v>
      </c>
      <c r="L840" t="s">
        <v>30</v>
      </c>
      <c r="M840" t="s">
        <v>31</v>
      </c>
      <c r="N840" t="s">
        <v>49</v>
      </c>
      <c r="O840">
        <v>-70383.350000000006</v>
      </c>
      <c r="P840" t="s">
        <v>209</v>
      </c>
      <c r="Q840" t="s">
        <v>221</v>
      </c>
      <c r="R840" t="s">
        <v>215</v>
      </c>
      <c r="S840" t="s">
        <v>216</v>
      </c>
      <c r="T840" t="s">
        <v>35</v>
      </c>
    </row>
    <row r="841" spans="1:20">
      <c r="A841" t="s">
        <v>221</v>
      </c>
      <c r="B841" t="s">
        <v>209</v>
      </c>
      <c r="C841" t="s">
        <v>242</v>
      </c>
      <c r="D841" t="s">
        <v>243</v>
      </c>
      <c r="E841" t="s">
        <v>212</v>
      </c>
      <c r="F841" s="1">
        <v>37987</v>
      </c>
      <c r="G841" t="s">
        <v>26</v>
      </c>
      <c r="H841">
        <v>201412</v>
      </c>
      <c r="I841" t="s">
        <v>213</v>
      </c>
      <c r="J841" t="s">
        <v>28</v>
      </c>
      <c r="K841" t="s">
        <v>217</v>
      </c>
      <c r="L841" t="s">
        <v>30</v>
      </c>
      <c r="M841" t="s">
        <v>31</v>
      </c>
      <c r="N841" t="s">
        <v>48</v>
      </c>
      <c r="O841">
        <v>139476.41</v>
      </c>
      <c r="P841" t="s">
        <v>209</v>
      </c>
      <c r="Q841" t="s">
        <v>221</v>
      </c>
      <c r="R841" t="s">
        <v>215</v>
      </c>
      <c r="S841" t="s">
        <v>216</v>
      </c>
      <c r="T841" t="s">
        <v>35</v>
      </c>
    </row>
    <row r="842" spans="1:20">
      <c r="A842" t="s">
        <v>221</v>
      </c>
      <c r="B842" t="s">
        <v>209</v>
      </c>
      <c r="C842" t="s">
        <v>242</v>
      </c>
      <c r="D842" t="s">
        <v>243</v>
      </c>
      <c r="E842" t="s">
        <v>212</v>
      </c>
      <c r="F842" s="1">
        <v>37987</v>
      </c>
      <c r="G842" t="s">
        <v>26</v>
      </c>
      <c r="H842">
        <v>201412</v>
      </c>
      <c r="I842" t="s">
        <v>213</v>
      </c>
      <c r="J842" t="s">
        <v>28</v>
      </c>
      <c r="K842" t="s">
        <v>217</v>
      </c>
      <c r="L842" t="s">
        <v>30</v>
      </c>
      <c r="M842" t="s">
        <v>31</v>
      </c>
      <c r="N842" t="s">
        <v>49</v>
      </c>
      <c r="O842">
        <v>-119303.35</v>
      </c>
      <c r="P842" t="s">
        <v>209</v>
      </c>
      <c r="Q842" t="s">
        <v>221</v>
      </c>
      <c r="R842" t="s">
        <v>215</v>
      </c>
      <c r="S842" t="s">
        <v>216</v>
      </c>
      <c r="T842" t="s">
        <v>35</v>
      </c>
    </row>
    <row r="843" spans="1:20">
      <c r="A843" t="s">
        <v>221</v>
      </c>
      <c r="B843" t="s">
        <v>209</v>
      </c>
      <c r="C843" t="s">
        <v>242</v>
      </c>
      <c r="D843" t="s">
        <v>243</v>
      </c>
      <c r="E843" t="s">
        <v>212</v>
      </c>
      <c r="F843" s="1">
        <v>37987</v>
      </c>
      <c r="G843" t="s">
        <v>26</v>
      </c>
      <c r="H843">
        <v>201412</v>
      </c>
      <c r="I843" t="s">
        <v>213</v>
      </c>
      <c r="J843" t="s">
        <v>28</v>
      </c>
      <c r="K843" t="s">
        <v>217</v>
      </c>
      <c r="L843" t="s">
        <v>30</v>
      </c>
      <c r="M843" t="s">
        <v>31</v>
      </c>
      <c r="N843" t="s">
        <v>32</v>
      </c>
      <c r="O843">
        <v>31554.74</v>
      </c>
      <c r="P843" t="s">
        <v>209</v>
      </c>
      <c r="Q843" t="s">
        <v>221</v>
      </c>
      <c r="R843" t="s">
        <v>215</v>
      </c>
      <c r="S843" t="s">
        <v>216</v>
      </c>
      <c r="T843" t="s">
        <v>35</v>
      </c>
    </row>
    <row r="844" spans="1:20">
      <c r="A844" t="s">
        <v>221</v>
      </c>
      <c r="B844" t="s">
        <v>209</v>
      </c>
      <c r="C844" t="s">
        <v>244</v>
      </c>
      <c r="D844" t="s">
        <v>245</v>
      </c>
      <c r="E844" t="s">
        <v>212</v>
      </c>
      <c r="F844" s="1">
        <v>37987</v>
      </c>
      <c r="G844" t="s">
        <v>26</v>
      </c>
      <c r="H844">
        <v>201412</v>
      </c>
      <c r="I844" t="s">
        <v>213</v>
      </c>
      <c r="J844" t="s">
        <v>28</v>
      </c>
      <c r="K844" t="s">
        <v>214</v>
      </c>
      <c r="L844" t="s">
        <v>30</v>
      </c>
      <c r="M844" t="s">
        <v>31</v>
      </c>
      <c r="N844" t="s">
        <v>48</v>
      </c>
      <c r="O844">
        <v>6660.87</v>
      </c>
      <c r="P844" t="s">
        <v>209</v>
      </c>
      <c r="Q844" t="s">
        <v>221</v>
      </c>
      <c r="R844" t="s">
        <v>215</v>
      </c>
      <c r="S844" t="s">
        <v>216</v>
      </c>
      <c r="T844" t="s">
        <v>35</v>
      </c>
    </row>
    <row r="845" spans="1:20">
      <c r="A845" t="s">
        <v>221</v>
      </c>
      <c r="B845" t="s">
        <v>209</v>
      </c>
      <c r="C845" t="s">
        <v>244</v>
      </c>
      <c r="D845" t="s">
        <v>245</v>
      </c>
      <c r="E845" t="s">
        <v>212</v>
      </c>
      <c r="F845" s="1">
        <v>37987</v>
      </c>
      <c r="G845" t="s">
        <v>26</v>
      </c>
      <c r="H845">
        <v>201412</v>
      </c>
      <c r="I845" t="s">
        <v>213</v>
      </c>
      <c r="J845" t="s">
        <v>28</v>
      </c>
      <c r="K845" t="s">
        <v>214</v>
      </c>
      <c r="L845" t="s">
        <v>30</v>
      </c>
      <c r="M845" t="s">
        <v>31</v>
      </c>
      <c r="N845" t="s">
        <v>49</v>
      </c>
      <c r="O845">
        <v>-10722.64</v>
      </c>
      <c r="P845" t="s">
        <v>209</v>
      </c>
      <c r="Q845" t="s">
        <v>221</v>
      </c>
      <c r="R845" t="s">
        <v>215</v>
      </c>
      <c r="S845" t="s">
        <v>216</v>
      </c>
      <c r="T845" t="s">
        <v>35</v>
      </c>
    </row>
    <row r="846" spans="1:20">
      <c r="A846" t="s">
        <v>221</v>
      </c>
      <c r="B846" t="s">
        <v>209</v>
      </c>
      <c r="C846" t="s">
        <v>244</v>
      </c>
      <c r="D846" t="s">
        <v>245</v>
      </c>
      <c r="E846" t="s">
        <v>212</v>
      </c>
      <c r="F846" s="1">
        <v>37987</v>
      </c>
      <c r="G846" t="s">
        <v>26</v>
      </c>
      <c r="H846">
        <v>201412</v>
      </c>
      <c r="I846" t="s">
        <v>213</v>
      </c>
      <c r="J846" t="s">
        <v>28</v>
      </c>
      <c r="K846" t="s">
        <v>214</v>
      </c>
      <c r="L846" t="s">
        <v>30</v>
      </c>
      <c r="M846" t="s">
        <v>31</v>
      </c>
      <c r="N846" t="s">
        <v>32</v>
      </c>
      <c r="O846">
        <v>2033.55</v>
      </c>
      <c r="P846" t="s">
        <v>209</v>
      </c>
      <c r="Q846" t="s">
        <v>221</v>
      </c>
      <c r="R846" t="s">
        <v>215</v>
      </c>
      <c r="S846" t="s">
        <v>216</v>
      </c>
      <c r="T846" t="s">
        <v>35</v>
      </c>
    </row>
    <row r="847" spans="1:20">
      <c r="A847" t="s">
        <v>221</v>
      </c>
      <c r="B847" t="s">
        <v>209</v>
      </c>
      <c r="C847" t="s">
        <v>244</v>
      </c>
      <c r="D847" t="s">
        <v>245</v>
      </c>
      <c r="E847" t="s">
        <v>212</v>
      </c>
      <c r="F847" s="1">
        <v>37987</v>
      </c>
      <c r="G847" t="s">
        <v>26</v>
      </c>
      <c r="H847">
        <v>201412</v>
      </c>
      <c r="I847" t="s">
        <v>213</v>
      </c>
      <c r="J847" t="s">
        <v>28</v>
      </c>
      <c r="K847" t="s">
        <v>217</v>
      </c>
      <c r="L847" t="s">
        <v>30</v>
      </c>
      <c r="M847" t="s">
        <v>31</v>
      </c>
      <c r="N847" t="s">
        <v>48</v>
      </c>
      <c r="O847">
        <v>6057.14</v>
      </c>
      <c r="P847" t="s">
        <v>209</v>
      </c>
      <c r="Q847" t="s">
        <v>221</v>
      </c>
      <c r="R847" t="s">
        <v>215</v>
      </c>
      <c r="S847" t="s">
        <v>216</v>
      </c>
      <c r="T847" t="s">
        <v>35</v>
      </c>
    </row>
    <row r="848" spans="1:20">
      <c r="A848" t="s">
        <v>221</v>
      </c>
      <c r="B848" t="s">
        <v>209</v>
      </c>
      <c r="C848" t="s">
        <v>244</v>
      </c>
      <c r="D848" t="s">
        <v>245</v>
      </c>
      <c r="E848" t="s">
        <v>212</v>
      </c>
      <c r="F848" s="1">
        <v>37987</v>
      </c>
      <c r="G848" t="s">
        <v>26</v>
      </c>
      <c r="H848">
        <v>201412</v>
      </c>
      <c r="I848" t="s">
        <v>213</v>
      </c>
      <c r="J848" t="s">
        <v>28</v>
      </c>
      <c r="K848" t="s">
        <v>217</v>
      </c>
      <c r="L848" t="s">
        <v>30</v>
      </c>
      <c r="M848" t="s">
        <v>31</v>
      </c>
      <c r="N848" t="s">
        <v>49</v>
      </c>
      <c r="O848">
        <v>-1995.3700000000001</v>
      </c>
      <c r="P848" t="s">
        <v>209</v>
      </c>
      <c r="Q848" t="s">
        <v>221</v>
      </c>
      <c r="R848" t="s">
        <v>215</v>
      </c>
      <c r="S848" t="s">
        <v>216</v>
      </c>
      <c r="T848" t="s">
        <v>35</v>
      </c>
    </row>
    <row r="849" spans="1:20">
      <c r="A849" t="s">
        <v>221</v>
      </c>
      <c r="B849" t="s">
        <v>209</v>
      </c>
      <c r="C849" t="s">
        <v>244</v>
      </c>
      <c r="D849" t="s">
        <v>245</v>
      </c>
      <c r="E849" t="s">
        <v>212</v>
      </c>
      <c r="F849" s="1">
        <v>37987</v>
      </c>
      <c r="G849" t="s">
        <v>26</v>
      </c>
      <c r="H849">
        <v>201412</v>
      </c>
      <c r="I849" t="s">
        <v>213</v>
      </c>
      <c r="J849" t="s">
        <v>28</v>
      </c>
      <c r="K849" t="s">
        <v>217</v>
      </c>
      <c r="L849" t="s">
        <v>30</v>
      </c>
      <c r="M849" t="s">
        <v>31</v>
      </c>
      <c r="N849" t="s">
        <v>32</v>
      </c>
      <c r="O849">
        <v>378.42</v>
      </c>
      <c r="P849" t="s">
        <v>209</v>
      </c>
      <c r="Q849" t="s">
        <v>221</v>
      </c>
      <c r="R849" t="s">
        <v>215</v>
      </c>
      <c r="S849" t="s">
        <v>216</v>
      </c>
      <c r="T849" t="s">
        <v>35</v>
      </c>
    </row>
    <row r="850" spans="1:20">
      <c r="A850" t="s">
        <v>246</v>
      </c>
      <c r="B850" t="s">
        <v>209</v>
      </c>
      <c r="C850" t="s">
        <v>247</v>
      </c>
      <c r="D850" t="s">
        <v>248</v>
      </c>
      <c r="E850" t="s">
        <v>212</v>
      </c>
      <c r="F850" s="1">
        <v>37987</v>
      </c>
      <c r="G850" t="s">
        <v>26</v>
      </c>
      <c r="H850">
        <v>201412</v>
      </c>
      <c r="I850" t="s">
        <v>213</v>
      </c>
      <c r="J850" t="s">
        <v>53</v>
      </c>
      <c r="K850" t="s">
        <v>214</v>
      </c>
      <c r="L850" t="s">
        <v>54</v>
      </c>
      <c r="M850" t="s">
        <v>31</v>
      </c>
      <c r="N850" t="s">
        <v>48</v>
      </c>
      <c r="O850">
        <v>68973.34</v>
      </c>
      <c r="P850" t="s">
        <v>209</v>
      </c>
      <c r="Q850" t="s">
        <v>246</v>
      </c>
      <c r="R850" t="s">
        <v>215</v>
      </c>
      <c r="S850" t="s">
        <v>216</v>
      </c>
      <c r="T850" t="s">
        <v>35</v>
      </c>
    </row>
    <row r="851" spans="1:20">
      <c r="A851" t="s">
        <v>246</v>
      </c>
      <c r="B851" t="s">
        <v>209</v>
      </c>
      <c r="C851" t="s">
        <v>247</v>
      </c>
      <c r="D851" t="s">
        <v>248</v>
      </c>
      <c r="E851" t="s">
        <v>212</v>
      </c>
      <c r="F851" s="1">
        <v>37987</v>
      </c>
      <c r="G851" t="s">
        <v>26</v>
      </c>
      <c r="H851">
        <v>201412</v>
      </c>
      <c r="I851" t="s">
        <v>213</v>
      </c>
      <c r="J851" t="s">
        <v>53</v>
      </c>
      <c r="K851" t="s">
        <v>214</v>
      </c>
      <c r="L851" t="s">
        <v>54</v>
      </c>
      <c r="M851" t="s">
        <v>31</v>
      </c>
      <c r="N851" t="s">
        <v>49</v>
      </c>
      <c r="O851">
        <v>-201098.09</v>
      </c>
      <c r="P851" t="s">
        <v>209</v>
      </c>
      <c r="Q851" t="s">
        <v>246</v>
      </c>
      <c r="R851" t="s">
        <v>215</v>
      </c>
      <c r="S851" t="s">
        <v>216</v>
      </c>
      <c r="T851" t="s">
        <v>35</v>
      </c>
    </row>
    <row r="852" spans="1:20">
      <c r="A852" t="s">
        <v>246</v>
      </c>
      <c r="B852" t="s">
        <v>209</v>
      </c>
      <c r="C852" t="s">
        <v>247</v>
      </c>
      <c r="D852" t="s">
        <v>248</v>
      </c>
      <c r="E852" t="s">
        <v>212</v>
      </c>
      <c r="F852" s="1">
        <v>37987</v>
      </c>
      <c r="G852" t="s">
        <v>26</v>
      </c>
      <c r="H852">
        <v>201412</v>
      </c>
      <c r="I852" t="s">
        <v>213</v>
      </c>
      <c r="J852" t="s">
        <v>53</v>
      </c>
      <c r="K852" t="s">
        <v>214</v>
      </c>
      <c r="L852" t="s">
        <v>54</v>
      </c>
      <c r="M852" t="s">
        <v>31</v>
      </c>
      <c r="N852" t="s">
        <v>32</v>
      </c>
      <c r="O852">
        <v>5921.59</v>
      </c>
      <c r="P852" t="s">
        <v>209</v>
      </c>
      <c r="Q852" t="s">
        <v>246</v>
      </c>
      <c r="R852" t="s">
        <v>215</v>
      </c>
      <c r="S852" t="s">
        <v>216</v>
      </c>
      <c r="T852" t="s">
        <v>35</v>
      </c>
    </row>
    <row r="853" spans="1:20">
      <c r="A853" t="s">
        <v>246</v>
      </c>
      <c r="B853" t="s">
        <v>209</v>
      </c>
      <c r="C853" t="s">
        <v>247</v>
      </c>
      <c r="D853" t="s">
        <v>248</v>
      </c>
      <c r="E853" t="s">
        <v>212</v>
      </c>
      <c r="F853" s="1">
        <v>37987</v>
      </c>
      <c r="G853" t="s">
        <v>26</v>
      </c>
      <c r="H853">
        <v>201412</v>
      </c>
      <c r="I853" t="s">
        <v>213</v>
      </c>
      <c r="J853" t="s">
        <v>53</v>
      </c>
      <c r="K853" t="s">
        <v>217</v>
      </c>
      <c r="L853" t="s">
        <v>54</v>
      </c>
      <c r="M853" t="s">
        <v>31</v>
      </c>
      <c r="N853" t="s">
        <v>48</v>
      </c>
      <c r="O853">
        <v>217105.86000000002</v>
      </c>
      <c r="P853" t="s">
        <v>209</v>
      </c>
      <c r="Q853" t="s">
        <v>246</v>
      </c>
      <c r="R853" t="s">
        <v>215</v>
      </c>
      <c r="S853" t="s">
        <v>216</v>
      </c>
      <c r="T853" t="s">
        <v>35</v>
      </c>
    </row>
    <row r="854" spans="1:20">
      <c r="A854" t="s">
        <v>246</v>
      </c>
      <c r="B854" t="s">
        <v>209</v>
      </c>
      <c r="C854" t="s">
        <v>247</v>
      </c>
      <c r="D854" t="s">
        <v>248</v>
      </c>
      <c r="E854" t="s">
        <v>212</v>
      </c>
      <c r="F854" s="1">
        <v>37987</v>
      </c>
      <c r="G854" t="s">
        <v>26</v>
      </c>
      <c r="H854">
        <v>201412</v>
      </c>
      <c r="I854" t="s">
        <v>213</v>
      </c>
      <c r="J854" t="s">
        <v>53</v>
      </c>
      <c r="K854" t="s">
        <v>217</v>
      </c>
      <c r="L854" t="s">
        <v>54</v>
      </c>
      <c r="M854" t="s">
        <v>31</v>
      </c>
      <c r="N854" t="s">
        <v>49</v>
      </c>
      <c r="O854">
        <v>-84981.11</v>
      </c>
      <c r="P854" t="s">
        <v>209</v>
      </c>
      <c r="Q854" t="s">
        <v>246</v>
      </c>
      <c r="R854" t="s">
        <v>215</v>
      </c>
      <c r="S854" t="s">
        <v>216</v>
      </c>
      <c r="T854" t="s">
        <v>35</v>
      </c>
    </row>
    <row r="855" spans="1:20">
      <c r="A855" t="s">
        <v>246</v>
      </c>
      <c r="B855" t="s">
        <v>209</v>
      </c>
      <c r="C855" t="s">
        <v>247</v>
      </c>
      <c r="D855" t="s">
        <v>248</v>
      </c>
      <c r="E855" t="s">
        <v>212</v>
      </c>
      <c r="F855" s="1">
        <v>37987</v>
      </c>
      <c r="G855" t="s">
        <v>26</v>
      </c>
      <c r="H855">
        <v>201412</v>
      </c>
      <c r="I855" t="s">
        <v>213</v>
      </c>
      <c r="J855" t="s">
        <v>53</v>
      </c>
      <c r="K855" t="s">
        <v>217</v>
      </c>
      <c r="L855" t="s">
        <v>54</v>
      </c>
      <c r="M855" t="s">
        <v>31</v>
      </c>
      <c r="N855" t="s">
        <v>32</v>
      </c>
      <c r="O855">
        <v>2502.37</v>
      </c>
      <c r="P855" t="s">
        <v>209</v>
      </c>
      <c r="Q855" t="s">
        <v>246</v>
      </c>
      <c r="R855" t="s">
        <v>215</v>
      </c>
      <c r="S855" t="s">
        <v>216</v>
      </c>
      <c r="T855" t="s">
        <v>35</v>
      </c>
    </row>
    <row r="856" spans="1:20">
      <c r="A856" t="s">
        <v>249</v>
      </c>
      <c r="B856" t="s">
        <v>209</v>
      </c>
      <c r="C856" t="s">
        <v>250</v>
      </c>
      <c r="D856" t="s">
        <v>251</v>
      </c>
      <c r="E856" t="s">
        <v>252</v>
      </c>
      <c r="F856" s="1">
        <v>41852</v>
      </c>
      <c r="G856" t="s">
        <v>26</v>
      </c>
      <c r="H856">
        <v>201412</v>
      </c>
      <c r="I856" t="s">
        <v>213</v>
      </c>
      <c r="J856" t="s">
        <v>253</v>
      </c>
      <c r="K856" t="s">
        <v>214</v>
      </c>
      <c r="L856" t="s">
        <v>254</v>
      </c>
      <c r="M856" t="s">
        <v>31</v>
      </c>
      <c r="N856" t="s">
        <v>32</v>
      </c>
      <c r="O856">
        <v>55984.93</v>
      </c>
      <c r="P856" t="s">
        <v>209</v>
      </c>
      <c r="Q856" t="s">
        <v>249</v>
      </c>
      <c r="R856" t="s">
        <v>215</v>
      </c>
      <c r="S856" t="s">
        <v>216</v>
      </c>
      <c r="T856" t="s">
        <v>35</v>
      </c>
    </row>
    <row r="857" spans="1:20">
      <c r="A857" t="s">
        <v>255</v>
      </c>
      <c r="B857" t="s">
        <v>209</v>
      </c>
      <c r="C857" t="s">
        <v>256</v>
      </c>
      <c r="D857" t="s">
        <v>257</v>
      </c>
      <c r="E857" t="s">
        <v>258</v>
      </c>
      <c r="F857" s="1">
        <v>40179</v>
      </c>
      <c r="G857" t="s">
        <v>26</v>
      </c>
      <c r="H857">
        <v>201412</v>
      </c>
      <c r="I857" t="s">
        <v>213</v>
      </c>
      <c r="J857" t="s">
        <v>253</v>
      </c>
      <c r="K857" t="s">
        <v>214</v>
      </c>
      <c r="L857" t="s">
        <v>254</v>
      </c>
      <c r="M857" t="s">
        <v>31</v>
      </c>
      <c r="N857" t="s">
        <v>48</v>
      </c>
      <c r="O857">
        <v>4139.67</v>
      </c>
      <c r="P857" t="s">
        <v>209</v>
      </c>
      <c r="Q857" t="s">
        <v>255</v>
      </c>
      <c r="R857" t="s">
        <v>215</v>
      </c>
      <c r="S857" t="s">
        <v>216</v>
      </c>
      <c r="T857" t="s">
        <v>35</v>
      </c>
    </row>
    <row r="858" spans="1:20">
      <c r="A858" t="s">
        <v>255</v>
      </c>
      <c r="B858" t="s">
        <v>209</v>
      </c>
      <c r="C858" t="s">
        <v>256</v>
      </c>
      <c r="D858" t="s">
        <v>257</v>
      </c>
      <c r="E858" t="s">
        <v>258</v>
      </c>
      <c r="F858" s="1">
        <v>40179</v>
      </c>
      <c r="G858" t="s">
        <v>26</v>
      </c>
      <c r="H858">
        <v>201412</v>
      </c>
      <c r="I858" t="s">
        <v>213</v>
      </c>
      <c r="J858" t="s">
        <v>253</v>
      </c>
      <c r="K858" t="s">
        <v>214</v>
      </c>
      <c r="L858" t="s">
        <v>254</v>
      </c>
      <c r="M858" t="s">
        <v>31</v>
      </c>
      <c r="N858" t="s">
        <v>49</v>
      </c>
      <c r="O858">
        <v>-7186.56</v>
      </c>
      <c r="P858" t="s">
        <v>209</v>
      </c>
      <c r="Q858" t="s">
        <v>255</v>
      </c>
      <c r="R858" t="s">
        <v>215</v>
      </c>
      <c r="S858" t="s">
        <v>216</v>
      </c>
      <c r="T858" t="s">
        <v>35</v>
      </c>
    </row>
    <row r="859" spans="1:20">
      <c r="A859" t="s">
        <v>255</v>
      </c>
      <c r="B859" t="s">
        <v>209</v>
      </c>
      <c r="C859" t="s">
        <v>256</v>
      </c>
      <c r="D859" t="s">
        <v>257</v>
      </c>
      <c r="E859" t="s">
        <v>258</v>
      </c>
      <c r="F859" s="1">
        <v>40179</v>
      </c>
      <c r="G859" t="s">
        <v>26</v>
      </c>
      <c r="H859">
        <v>201412</v>
      </c>
      <c r="I859" t="s">
        <v>213</v>
      </c>
      <c r="J859" t="s">
        <v>253</v>
      </c>
      <c r="K859" t="s">
        <v>217</v>
      </c>
      <c r="L859" t="s">
        <v>254</v>
      </c>
      <c r="M859" t="s">
        <v>31</v>
      </c>
      <c r="N859" t="s">
        <v>48</v>
      </c>
      <c r="O859">
        <v>4384.3</v>
      </c>
      <c r="P859" t="s">
        <v>209</v>
      </c>
      <c r="Q859" t="s">
        <v>255</v>
      </c>
      <c r="R859" t="s">
        <v>215</v>
      </c>
      <c r="S859" t="s">
        <v>216</v>
      </c>
      <c r="T859" t="s">
        <v>35</v>
      </c>
    </row>
    <row r="860" spans="1:20">
      <c r="A860" t="s">
        <v>255</v>
      </c>
      <c r="B860" t="s">
        <v>209</v>
      </c>
      <c r="C860" t="s">
        <v>256</v>
      </c>
      <c r="D860" t="s">
        <v>257</v>
      </c>
      <c r="E860" t="s">
        <v>258</v>
      </c>
      <c r="F860" s="1">
        <v>40179</v>
      </c>
      <c r="G860" t="s">
        <v>26</v>
      </c>
      <c r="H860">
        <v>201412</v>
      </c>
      <c r="I860" t="s">
        <v>213</v>
      </c>
      <c r="J860" t="s">
        <v>253</v>
      </c>
      <c r="K860" t="s">
        <v>217</v>
      </c>
      <c r="L860" t="s">
        <v>254</v>
      </c>
      <c r="M860" t="s">
        <v>31</v>
      </c>
      <c r="N860" t="s">
        <v>49</v>
      </c>
      <c r="O860">
        <v>-1337.41</v>
      </c>
      <c r="P860" t="s">
        <v>209</v>
      </c>
      <c r="Q860" t="s">
        <v>255</v>
      </c>
      <c r="R860" t="s">
        <v>215</v>
      </c>
      <c r="S860" t="s">
        <v>216</v>
      </c>
      <c r="T860" t="s">
        <v>35</v>
      </c>
    </row>
    <row r="861" spans="1:20">
      <c r="A861" t="s">
        <v>259</v>
      </c>
      <c r="B861" t="s">
        <v>209</v>
      </c>
      <c r="C861" t="s">
        <v>260</v>
      </c>
      <c r="D861" t="s">
        <v>261</v>
      </c>
      <c r="E861" t="s">
        <v>258</v>
      </c>
      <c r="F861" s="1">
        <v>40179</v>
      </c>
      <c r="G861" t="s">
        <v>26</v>
      </c>
      <c r="H861">
        <v>201412</v>
      </c>
      <c r="I861" t="s">
        <v>213</v>
      </c>
      <c r="J861" t="s">
        <v>253</v>
      </c>
      <c r="K861" t="s">
        <v>214</v>
      </c>
      <c r="L861" t="s">
        <v>254</v>
      </c>
      <c r="M861" t="s">
        <v>31</v>
      </c>
      <c r="N861" t="s">
        <v>48</v>
      </c>
      <c r="O861">
        <v>70472.63</v>
      </c>
      <c r="P861" t="s">
        <v>209</v>
      </c>
      <c r="Q861" t="s">
        <v>259</v>
      </c>
      <c r="R861" t="s">
        <v>215</v>
      </c>
      <c r="S861" t="s">
        <v>216</v>
      </c>
      <c r="T861" t="s">
        <v>35</v>
      </c>
    </row>
    <row r="862" spans="1:20">
      <c r="A862" t="s">
        <v>259</v>
      </c>
      <c r="B862" t="s">
        <v>209</v>
      </c>
      <c r="C862" t="s">
        <v>260</v>
      </c>
      <c r="D862" t="s">
        <v>261</v>
      </c>
      <c r="E862" t="s">
        <v>258</v>
      </c>
      <c r="F862" s="1">
        <v>40179</v>
      </c>
      <c r="G862" t="s">
        <v>26</v>
      </c>
      <c r="H862">
        <v>201412</v>
      </c>
      <c r="I862" t="s">
        <v>213</v>
      </c>
      <c r="J862" t="s">
        <v>253</v>
      </c>
      <c r="K862" t="s">
        <v>214</v>
      </c>
      <c r="L862" t="s">
        <v>254</v>
      </c>
      <c r="M862" t="s">
        <v>31</v>
      </c>
      <c r="N862" t="s">
        <v>49</v>
      </c>
      <c r="O862">
        <v>-59415.49</v>
      </c>
      <c r="P862" t="s">
        <v>209</v>
      </c>
      <c r="Q862" t="s">
        <v>259</v>
      </c>
      <c r="R862" t="s">
        <v>215</v>
      </c>
      <c r="S862" t="s">
        <v>216</v>
      </c>
      <c r="T862" t="s">
        <v>35</v>
      </c>
    </row>
    <row r="863" spans="1:20">
      <c r="A863" t="s">
        <v>259</v>
      </c>
      <c r="B863" t="s">
        <v>209</v>
      </c>
      <c r="C863" t="s">
        <v>260</v>
      </c>
      <c r="D863" t="s">
        <v>261</v>
      </c>
      <c r="E863" t="s">
        <v>258</v>
      </c>
      <c r="F863" s="1">
        <v>40179</v>
      </c>
      <c r="G863" t="s">
        <v>26</v>
      </c>
      <c r="H863">
        <v>201412</v>
      </c>
      <c r="I863" t="s">
        <v>213</v>
      </c>
      <c r="J863" t="s">
        <v>253</v>
      </c>
      <c r="K863" t="s">
        <v>217</v>
      </c>
      <c r="L863" t="s">
        <v>254</v>
      </c>
      <c r="M863" t="s">
        <v>31</v>
      </c>
      <c r="N863" t="s">
        <v>49</v>
      </c>
      <c r="O863">
        <v>-11057.14</v>
      </c>
      <c r="P863" t="s">
        <v>209</v>
      </c>
      <c r="Q863" t="s">
        <v>259</v>
      </c>
      <c r="R863" t="s">
        <v>215</v>
      </c>
      <c r="S863" t="s">
        <v>216</v>
      </c>
      <c r="T863" t="s">
        <v>35</v>
      </c>
    </row>
    <row r="864" spans="1:20">
      <c r="A864" t="s">
        <v>221</v>
      </c>
      <c r="B864" t="s">
        <v>209</v>
      </c>
      <c r="C864" t="s">
        <v>262</v>
      </c>
      <c r="D864" t="s">
        <v>263</v>
      </c>
      <c r="E864" t="s">
        <v>212</v>
      </c>
      <c r="F864" s="1">
        <v>18629</v>
      </c>
      <c r="G864" t="s">
        <v>26</v>
      </c>
      <c r="H864">
        <v>201412</v>
      </c>
      <c r="I864" t="s">
        <v>213</v>
      </c>
      <c r="J864" t="s">
        <v>28</v>
      </c>
      <c r="K864" t="s">
        <v>214</v>
      </c>
      <c r="L864" t="s">
        <v>30</v>
      </c>
      <c r="M864" t="s">
        <v>31</v>
      </c>
      <c r="N864" t="s">
        <v>48</v>
      </c>
      <c r="O864">
        <v>6744.31</v>
      </c>
      <c r="P864" t="s">
        <v>209</v>
      </c>
      <c r="Q864" t="s">
        <v>221</v>
      </c>
      <c r="R864" t="s">
        <v>215</v>
      </c>
      <c r="S864" t="s">
        <v>216</v>
      </c>
      <c r="T864" t="s">
        <v>35</v>
      </c>
    </row>
    <row r="865" spans="1:20">
      <c r="A865" t="s">
        <v>221</v>
      </c>
      <c r="B865" t="s">
        <v>209</v>
      </c>
      <c r="C865" t="s">
        <v>262</v>
      </c>
      <c r="D865" t="s">
        <v>263</v>
      </c>
      <c r="E865" t="s">
        <v>212</v>
      </c>
      <c r="F865" s="1">
        <v>18629</v>
      </c>
      <c r="G865" t="s">
        <v>26</v>
      </c>
      <c r="H865">
        <v>201412</v>
      </c>
      <c r="I865" t="s">
        <v>213</v>
      </c>
      <c r="J865" t="s">
        <v>28</v>
      </c>
      <c r="K865" t="s">
        <v>214</v>
      </c>
      <c r="L865" t="s">
        <v>30</v>
      </c>
      <c r="M865" t="s">
        <v>31</v>
      </c>
      <c r="N865" t="s">
        <v>49</v>
      </c>
      <c r="O865">
        <v>-14152.39</v>
      </c>
      <c r="P865" t="s">
        <v>209</v>
      </c>
      <c r="Q865" t="s">
        <v>221</v>
      </c>
      <c r="R865" t="s">
        <v>215</v>
      </c>
      <c r="S865" t="s">
        <v>216</v>
      </c>
      <c r="T865" t="s">
        <v>35</v>
      </c>
    </row>
    <row r="866" spans="1:20">
      <c r="A866" t="s">
        <v>221</v>
      </c>
      <c r="B866" t="s">
        <v>209</v>
      </c>
      <c r="C866" t="s">
        <v>262</v>
      </c>
      <c r="D866" t="s">
        <v>263</v>
      </c>
      <c r="E866" t="s">
        <v>212</v>
      </c>
      <c r="F866" s="1">
        <v>18629</v>
      </c>
      <c r="G866" t="s">
        <v>26</v>
      </c>
      <c r="H866">
        <v>201412</v>
      </c>
      <c r="I866" t="s">
        <v>213</v>
      </c>
      <c r="J866" t="s">
        <v>28</v>
      </c>
      <c r="K866" t="s">
        <v>217</v>
      </c>
      <c r="L866" t="s">
        <v>30</v>
      </c>
      <c r="M866" t="s">
        <v>31</v>
      </c>
      <c r="N866" t="s">
        <v>48</v>
      </c>
      <c r="O866">
        <v>7408.08</v>
      </c>
      <c r="P866" t="s">
        <v>209</v>
      </c>
      <c r="Q866" t="s">
        <v>221</v>
      </c>
      <c r="R866" t="s">
        <v>215</v>
      </c>
      <c r="S866" t="s">
        <v>216</v>
      </c>
      <c r="T866" t="s">
        <v>35</v>
      </c>
    </row>
    <row r="867" spans="1:20">
      <c r="A867" t="s">
        <v>208</v>
      </c>
      <c r="B867" t="s">
        <v>209</v>
      </c>
      <c r="C867" t="s">
        <v>264</v>
      </c>
      <c r="D867" t="s">
        <v>265</v>
      </c>
      <c r="E867" t="s">
        <v>212</v>
      </c>
      <c r="F867" s="1">
        <v>37869</v>
      </c>
      <c r="G867" t="s">
        <v>26</v>
      </c>
      <c r="H867">
        <v>201412</v>
      </c>
      <c r="I867" t="s">
        <v>213</v>
      </c>
      <c r="J867" t="s">
        <v>28</v>
      </c>
      <c r="K867" t="s">
        <v>214</v>
      </c>
      <c r="L867" t="s">
        <v>30</v>
      </c>
      <c r="M867" t="s">
        <v>31</v>
      </c>
      <c r="N867" t="s">
        <v>32</v>
      </c>
      <c r="O867">
        <v>102.12</v>
      </c>
      <c r="P867" t="s">
        <v>209</v>
      </c>
      <c r="Q867" t="s">
        <v>208</v>
      </c>
      <c r="R867" t="s">
        <v>215</v>
      </c>
      <c r="S867" t="s">
        <v>216</v>
      </c>
      <c r="T867" t="s">
        <v>35</v>
      </c>
    </row>
    <row r="868" spans="1:20">
      <c r="A868" t="s">
        <v>208</v>
      </c>
      <c r="B868" t="s">
        <v>209</v>
      </c>
      <c r="C868" t="s">
        <v>264</v>
      </c>
      <c r="D868" t="s">
        <v>265</v>
      </c>
      <c r="E868" t="s">
        <v>212</v>
      </c>
      <c r="F868" s="1">
        <v>37869</v>
      </c>
      <c r="G868" t="s">
        <v>26</v>
      </c>
      <c r="H868">
        <v>201412</v>
      </c>
      <c r="I868" t="s">
        <v>213</v>
      </c>
      <c r="J868" t="s">
        <v>28</v>
      </c>
      <c r="K868" t="s">
        <v>217</v>
      </c>
      <c r="L868" t="s">
        <v>30</v>
      </c>
      <c r="M868" t="s">
        <v>31</v>
      </c>
      <c r="N868" t="s">
        <v>32</v>
      </c>
      <c r="O868">
        <v>19.010000000000002</v>
      </c>
      <c r="P868" t="s">
        <v>209</v>
      </c>
      <c r="Q868" t="s">
        <v>208</v>
      </c>
      <c r="R868" t="s">
        <v>215</v>
      </c>
      <c r="S868" t="s">
        <v>216</v>
      </c>
      <c r="T868" t="s">
        <v>35</v>
      </c>
    </row>
    <row r="869" spans="1:20">
      <c r="A869" t="s">
        <v>218</v>
      </c>
      <c r="B869" t="s">
        <v>209</v>
      </c>
      <c r="C869" t="s">
        <v>266</v>
      </c>
      <c r="D869" t="s">
        <v>267</v>
      </c>
      <c r="E869" t="s">
        <v>212</v>
      </c>
      <c r="F869" s="1">
        <v>34050</v>
      </c>
      <c r="G869" t="s">
        <v>26</v>
      </c>
      <c r="H869">
        <v>201412</v>
      </c>
      <c r="I869" t="s">
        <v>213</v>
      </c>
      <c r="J869" t="s">
        <v>28</v>
      </c>
      <c r="K869" t="s">
        <v>214</v>
      </c>
      <c r="L869" t="s">
        <v>30</v>
      </c>
      <c r="M869" t="s">
        <v>31</v>
      </c>
      <c r="N869" t="s">
        <v>48</v>
      </c>
      <c r="O869">
        <v>-3417.78</v>
      </c>
      <c r="P869" t="s">
        <v>209</v>
      </c>
      <c r="Q869" t="s">
        <v>218</v>
      </c>
      <c r="R869" t="s">
        <v>215</v>
      </c>
      <c r="S869" t="s">
        <v>216</v>
      </c>
      <c r="T869" t="s">
        <v>35</v>
      </c>
    </row>
    <row r="870" spans="1:20">
      <c r="A870" t="s">
        <v>218</v>
      </c>
      <c r="B870" t="s">
        <v>209</v>
      </c>
      <c r="C870" t="s">
        <v>266</v>
      </c>
      <c r="D870" t="s">
        <v>267</v>
      </c>
      <c r="E870" t="s">
        <v>212</v>
      </c>
      <c r="F870" s="1">
        <v>34050</v>
      </c>
      <c r="G870" t="s">
        <v>26</v>
      </c>
      <c r="H870">
        <v>201412</v>
      </c>
      <c r="I870" t="s">
        <v>213</v>
      </c>
      <c r="J870" t="s">
        <v>28</v>
      </c>
      <c r="K870" t="s">
        <v>214</v>
      </c>
      <c r="L870" t="s">
        <v>30</v>
      </c>
      <c r="M870" t="s">
        <v>31</v>
      </c>
      <c r="N870" t="s">
        <v>49</v>
      </c>
      <c r="O870">
        <v>3111.33</v>
      </c>
      <c r="P870" t="s">
        <v>209</v>
      </c>
      <c r="Q870" t="s">
        <v>218</v>
      </c>
      <c r="R870" t="s">
        <v>215</v>
      </c>
      <c r="S870" t="s">
        <v>216</v>
      </c>
      <c r="T870" t="s">
        <v>35</v>
      </c>
    </row>
    <row r="871" spans="1:20">
      <c r="A871" t="s">
        <v>218</v>
      </c>
      <c r="B871" t="s">
        <v>209</v>
      </c>
      <c r="C871" t="s">
        <v>266</v>
      </c>
      <c r="D871" t="s">
        <v>267</v>
      </c>
      <c r="E871" t="s">
        <v>212</v>
      </c>
      <c r="F871" s="1">
        <v>34050</v>
      </c>
      <c r="G871" t="s">
        <v>26</v>
      </c>
      <c r="H871">
        <v>201412</v>
      </c>
      <c r="I871" t="s">
        <v>213</v>
      </c>
      <c r="J871" t="s">
        <v>28</v>
      </c>
      <c r="K871" t="s">
        <v>217</v>
      </c>
      <c r="L871" t="s">
        <v>30</v>
      </c>
      <c r="M871" t="s">
        <v>31</v>
      </c>
      <c r="N871" t="s">
        <v>49</v>
      </c>
      <c r="O871">
        <v>306.45</v>
      </c>
      <c r="P871" t="s">
        <v>209</v>
      </c>
      <c r="Q871" t="s">
        <v>218</v>
      </c>
      <c r="R871" t="s">
        <v>215</v>
      </c>
      <c r="S871" t="s">
        <v>216</v>
      </c>
      <c r="T871" t="s">
        <v>35</v>
      </c>
    </row>
    <row r="872" spans="1:20">
      <c r="A872" t="s">
        <v>259</v>
      </c>
      <c r="B872" t="s">
        <v>209</v>
      </c>
      <c r="C872" t="s">
        <v>268</v>
      </c>
      <c r="D872" t="s">
        <v>269</v>
      </c>
      <c r="E872" t="s">
        <v>258</v>
      </c>
      <c r="F872" s="1">
        <v>38353</v>
      </c>
      <c r="G872" t="s">
        <v>26</v>
      </c>
      <c r="H872">
        <v>201412</v>
      </c>
      <c r="I872" t="s">
        <v>213</v>
      </c>
      <c r="J872" t="s">
        <v>253</v>
      </c>
      <c r="K872" t="s">
        <v>214</v>
      </c>
      <c r="L872" t="s">
        <v>254</v>
      </c>
      <c r="M872" t="s">
        <v>31</v>
      </c>
      <c r="N872" t="s">
        <v>48</v>
      </c>
      <c r="O872">
        <v>274.84000000000003</v>
      </c>
      <c r="P872" t="s">
        <v>209</v>
      </c>
      <c r="Q872" t="s">
        <v>259</v>
      </c>
      <c r="R872" t="s">
        <v>215</v>
      </c>
      <c r="S872" t="s">
        <v>216</v>
      </c>
      <c r="T872" t="s">
        <v>35</v>
      </c>
    </row>
    <row r="873" spans="1:20">
      <c r="A873" t="s">
        <v>259</v>
      </c>
      <c r="B873" t="s">
        <v>209</v>
      </c>
      <c r="C873" t="s">
        <v>268</v>
      </c>
      <c r="D873" t="s">
        <v>269</v>
      </c>
      <c r="E873" t="s">
        <v>258</v>
      </c>
      <c r="F873" s="1">
        <v>38353</v>
      </c>
      <c r="G873" t="s">
        <v>26</v>
      </c>
      <c r="H873">
        <v>201412</v>
      </c>
      <c r="I873" t="s">
        <v>213</v>
      </c>
      <c r="J873" t="s">
        <v>253</v>
      </c>
      <c r="K873" t="s">
        <v>214</v>
      </c>
      <c r="L873" t="s">
        <v>254</v>
      </c>
      <c r="M873" t="s">
        <v>31</v>
      </c>
      <c r="N873" t="s">
        <v>49</v>
      </c>
      <c r="O873">
        <v>-12978.76</v>
      </c>
      <c r="P873" t="s">
        <v>209</v>
      </c>
      <c r="Q873" t="s">
        <v>259</v>
      </c>
      <c r="R873" t="s">
        <v>215</v>
      </c>
      <c r="S873" t="s">
        <v>216</v>
      </c>
      <c r="T873" t="s">
        <v>35</v>
      </c>
    </row>
    <row r="874" spans="1:20">
      <c r="A874" t="s">
        <v>259</v>
      </c>
      <c r="B874" t="s">
        <v>209</v>
      </c>
      <c r="C874" t="s">
        <v>268</v>
      </c>
      <c r="D874" t="s">
        <v>269</v>
      </c>
      <c r="E874" t="s">
        <v>258</v>
      </c>
      <c r="F874" s="1">
        <v>38353</v>
      </c>
      <c r="G874" t="s">
        <v>26</v>
      </c>
      <c r="H874">
        <v>201412</v>
      </c>
      <c r="I874" t="s">
        <v>213</v>
      </c>
      <c r="J874" t="s">
        <v>253</v>
      </c>
      <c r="K874" t="s">
        <v>217</v>
      </c>
      <c r="L874" t="s">
        <v>254</v>
      </c>
      <c r="M874" t="s">
        <v>31</v>
      </c>
      <c r="N874" t="s">
        <v>48</v>
      </c>
      <c r="O874">
        <v>15119.24</v>
      </c>
      <c r="P874" t="s">
        <v>209</v>
      </c>
      <c r="Q874" t="s">
        <v>259</v>
      </c>
      <c r="R874" t="s">
        <v>215</v>
      </c>
      <c r="S874" t="s">
        <v>216</v>
      </c>
      <c r="T874" t="s">
        <v>35</v>
      </c>
    </row>
    <row r="875" spans="1:20">
      <c r="A875" t="s">
        <v>259</v>
      </c>
      <c r="B875" t="s">
        <v>209</v>
      </c>
      <c r="C875" t="s">
        <v>268</v>
      </c>
      <c r="D875" t="s">
        <v>269</v>
      </c>
      <c r="E875" t="s">
        <v>258</v>
      </c>
      <c r="F875" s="1">
        <v>38353</v>
      </c>
      <c r="G875" t="s">
        <v>26</v>
      </c>
      <c r="H875">
        <v>201412</v>
      </c>
      <c r="I875" t="s">
        <v>213</v>
      </c>
      <c r="J875" t="s">
        <v>253</v>
      </c>
      <c r="K875" t="s">
        <v>217</v>
      </c>
      <c r="L875" t="s">
        <v>254</v>
      </c>
      <c r="M875" t="s">
        <v>31</v>
      </c>
      <c r="N875" t="s">
        <v>49</v>
      </c>
      <c r="O875">
        <v>-2415.3200000000002</v>
      </c>
      <c r="P875" t="s">
        <v>209</v>
      </c>
      <c r="Q875" t="s">
        <v>259</v>
      </c>
      <c r="R875" t="s">
        <v>215</v>
      </c>
      <c r="S875" t="s">
        <v>216</v>
      </c>
      <c r="T875" t="s">
        <v>35</v>
      </c>
    </row>
    <row r="876" spans="1:20">
      <c r="A876" t="s">
        <v>226</v>
      </c>
      <c r="B876" t="s">
        <v>209</v>
      </c>
      <c r="C876" t="s">
        <v>270</v>
      </c>
      <c r="D876" t="s">
        <v>271</v>
      </c>
      <c r="E876" t="s">
        <v>212</v>
      </c>
      <c r="F876" s="1">
        <v>34050</v>
      </c>
      <c r="G876" t="s">
        <v>26</v>
      </c>
      <c r="H876">
        <v>201412</v>
      </c>
      <c r="I876" t="s">
        <v>213</v>
      </c>
      <c r="J876" t="s">
        <v>53</v>
      </c>
      <c r="K876" t="s">
        <v>214</v>
      </c>
      <c r="L876" t="s">
        <v>54</v>
      </c>
      <c r="M876" t="s">
        <v>31</v>
      </c>
      <c r="N876" t="s">
        <v>32</v>
      </c>
      <c r="O876">
        <v>465.35</v>
      </c>
      <c r="P876" t="s">
        <v>209</v>
      </c>
      <c r="Q876" t="s">
        <v>226</v>
      </c>
      <c r="R876" t="s">
        <v>215</v>
      </c>
      <c r="S876" t="s">
        <v>216</v>
      </c>
      <c r="T876" t="s">
        <v>35</v>
      </c>
    </row>
    <row r="877" spans="1:20">
      <c r="A877" t="s">
        <v>226</v>
      </c>
      <c r="B877" t="s">
        <v>209</v>
      </c>
      <c r="C877" t="s">
        <v>270</v>
      </c>
      <c r="D877" t="s">
        <v>271</v>
      </c>
      <c r="E877" t="s">
        <v>212</v>
      </c>
      <c r="F877" s="1">
        <v>34050</v>
      </c>
      <c r="G877" t="s">
        <v>26</v>
      </c>
      <c r="H877">
        <v>201412</v>
      </c>
      <c r="I877" t="s">
        <v>213</v>
      </c>
      <c r="J877" t="s">
        <v>53</v>
      </c>
      <c r="K877" t="s">
        <v>217</v>
      </c>
      <c r="L877" t="s">
        <v>54</v>
      </c>
      <c r="M877" t="s">
        <v>31</v>
      </c>
      <c r="N877" t="s">
        <v>32</v>
      </c>
      <c r="O877">
        <v>40.619999999999997</v>
      </c>
      <c r="P877" t="s">
        <v>209</v>
      </c>
      <c r="Q877" t="s">
        <v>226</v>
      </c>
      <c r="R877" t="s">
        <v>215</v>
      </c>
      <c r="S877" t="s">
        <v>216</v>
      </c>
      <c r="T877" t="s">
        <v>35</v>
      </c>
    </row>
    <row r="878" spans="1:20">
      <c r="A878" t="s">
        <v>226</v>
      </c>
      <c r="B878" t="s">
        <v>209</v>
      </c>
      <c r="C878" t="s">
        <v>272</v>
      </c>
      <c r="D878" t="s">
        <v>273</v>
      </c>
      <c r="E878" t="s">
        <v>212</v>
      </c>
      <c r="F878" s="1">
        <v>37869</v>
      </c>
      <c r="G878" t="s">
        <v>26</v>
      </c>
      <c r="H878">
        <v>201412</v>
      </c>
      <c r="I878" t="s">
        <v>213</v>
      </c>
      <c r="J878" t="s">
        <v>28</v>
      </c>
      <c r="K878" t="s">
        <v>214</v>
      </c>
      <c r="L878" t="s">
        <v>30</v>
      </c>
      <c r="M878" t="s">
        <v>31</v>
      </c>
      <c r="N878" t="s">
        <v>48</v>
      </c>
      <c r="O878">
        <v>71024.39</v>
      </c>
      <c r="P878" t="s">
        <v>209</v>
      </c>
      <c r="Q878" t="s">
        <v>226</v>
      </c>
      <c r="R878" t="s">
        <v>215</v>
      </c>
      <c r="S878" t="s">
        <v>216</v>
      </c>
      <c r="T878" t="s">
        <v>35</v>
      </c>
    </row>
    <row r="879" spans="1:20">
      <c r="A879" t="s">
        <v>226</v>
      </c>
      <c r="B879" t="s">
        <v>209</v>
      </c>
      <c r="C879" t="s">
        <v>272</v>
      </c>
      <c r="D879" t="s">
        <v>273</v>
      </c>
      <c r="E879" t="s">
        <v>212</v>
      </c>
      <c r="F879" s="1">
        <v>37869</v>
      </c>
      <c r="G879" t="s">
        <v>26</v>
      </c>
      <c r="H879">
        <v>201412</v>
      </c>
      <c r="I879" t="s">
        <v>213</v>
      </c>
      <c r="J879" t="s">
        <v>28</v>
      </c>
      <c r="K879" t="s">
        <v>214</v>
      </c>
      <c r="L879" t="s">
        <v>30</v>
      </c>
      <c r="M879" t="s">
        <v>31</v>
      </c>
      <c r="N879" t="s">
        <v>49</v>
      </c>
      <c r="O879">
        <v>-82076.180000000008</v>
      </c>
      <c r="P879" t="s">
        <v>209</v>
      </c>
      <c r="Q879" t="s">
        <v>226</v>
      </c>
      <c r="R879" t="s">
        <v>215</v>
      </c>
      <c r="S879" t="s">
        <v>216</v>
      </c>
      <c r="T879" t="s">
        <v>35</v>
      </c>
    </row>
    <row r="880" spans="1:20">
      <c r="A880" t="s">
        <v>226</v>
      </c>
      <c r="B880" t="s">
        <v>209</v>
      </c>
      <c r="C880" t="s">
        <v>272</v>
      </c>
      <c r="D880" t="s">
        <v>273</v>
      </c>
      <c r="E880" t="s">
        <v>212</v>
      </c>
      <c r="F880" s="1">
        <v>37869</v>
      </c>
      <c r="G880" t="s">
        <v>26</v>
      </c>
      <c r="H880">
        <v>201412</v>
      </c>
      <c r="I880" t="s">
        <v>213</v>
      </c>
      <c r="J880" t="s">
        <v>28</v>
      </c>
      <c r="K880" t="s">
        <v>214</v>
      </c>
      <c r="L880" t="s">
        <v>30</v>
      </c>
      <c r="M880" t="s">
        <v>31</v>
      </c>
      <c r="N880" t="s">
        <v>32</v>
      </c>
      <c r="O880">
        <v>840.39</v>
      </c>
      <c r="P880" t="s">
        <v>209</v>
      </c>
      <c r="Q880" t="s">
        <v>226</v>
      </c>
      <c r="R880" t="s">
        <v>215</v>
      </c>
      <c r="S880" t="s">
        <v>216</v>
      </c>
      <c r="T880" t="s">
        <v>35</v>
      </c>
    </row>
    <row r="881" spans="1:20">
      <c r="A881" t="s">
        <v>226</v>
      </c>
      <c r="B881" t="s">
        <v>209</v>
      </c>
      <c r="C881" t="s">
        <v>272</v>
      </c>
      <c r="D881" t="s">
        <v>273</v>
      </c>
      <c r="E881" t="s">
        <v>212</v>
      </c>
      <c r="F881" s="1">
        <v>37869</v>
      </c>
      <c r="G881" t="s">
        <v>26</v>
      </c>
      <c r="H881">
        <v>201412</v>
      </c>
      <c r="I881" t="s">
        <v>213</v>
      </c>
      <c r="J881" t="s">
        <v>28</v>
      </c>
      <c r="K881" t="s">
        <v>217</v>
      </c>
      <c r="L881" t="s">
        <v>30</v>
      </c>
      <c r="M881" t="s">
        <v>31</v>
      </c>
      <c r="N881" t="s">
        <v>48</v>
      </c>
      <c r="O881">
        <v>13162</v>
      </c>
      <c r="P881" t="s">
        <v>209</v>
      </c>
      <c r="Q881" t="s">
        <v>226</v>
      </c>
      <c r="R881" t="s">
        <v>215</v>
      </c>
      <c r="S881" t="s">
        <v>216</v>
      </c>
      <c r="T881" t="s">
        <v>35</v>
      </c>
    </row>
    <row r="882" spans="1:20">
      <c r="A882" t="s">
        <v>226</v>
      </c>
      <c r="B882" t="s">
        <v>209</v>
      </c>
      <c r="C882" t="s">
        <v>272</v>
      </c>
      <c r="D882" t="s">
        <v>273</v>
      </c>
      <c r="E882" t="s">
        <v>212</v>
      </c>
      <c r="F882" s="1">
        <v>37869</v>
      </c>
      <c r="G882" t="s">
        <v>26</v>
      </c>
      <c r="H882">
        <v>201412</v>
      </c>
      <c r="I882" t="s">
        <v>213</v>
      </c>
      <c r="J882" t="s">
        <v>28</v>
      </c>
      <c r="K882" t="s">
        <v>217</v>
      </c>
      <c r="L882" t="s">
        <v>30</v>
      </c>
      <c r="M882" t="s">
        <v>31</v>
      </c>
      <c r="N882" t="s">
        <v>49</v>
      </c>
      <c r="O882">
        <v>-2110.21</v>
      </c>
      <c r="P882" t="s">
        <v>209</v>
      </c>
      <c r="Q882" t="s">
        <v>226</v>
      </c>
      <c r="R882" t="s">
        <v>215</v>
      </c>
      <c r="S882" t="s">
        <v>216</v>
      </c>
      <c r="T882" t="s">
        <v>35</v>
      </c>
    </row>
    <row r="883" spans="1:20">
      <c r="A883" t="s">
        <v>226</v>
      </c>
      <c r="B883" t="s">
        <v>209</v>
      </c>
      <c r="C883" t="s">
        <v>272</v>
      </c>
      <c r="D883" t="s">
        <v>273</v>
      </c>
      <c r="E883" t="s">
        <v>212</v>
      </c>
      <c r="F883" s="1">
        <v>37869</v>
      </c>
      <c r="G883" t="s">
        <v>26</v>
      </c>
      <c r="H883">
        <v>201412</v>
      </c>
      <c r="I883" t="s">
        <v>213</v>
      </c>
      <c r="J883" t="s">
        <v>28</v>
      </c>
      <c r="K883" t="s">
        <v>217</v>
      </c>
      <c r="L883" t="s">
        <v>30</v>
      </c>
      <c r="M883" t="s">
        <v>31</v>
      </c>
      <c r="N883" t="s">
        <v>32</v>
      </c>
      <c r="O883">
        <v>21.61</v>
      </c>
      <c r="P883" t="s">
        <v>209</v>
      </c>
      <c r="Q883" t="s">
        <v>226</v>
      </c>
      <c r="R883" t="s">
        <v>215</v>
      </c>
      <c r="S883" t="s">
        <v>216</v>
      </c>
      <c r="T883" t="s">
        <v>35</v>
      </c>
    </row>
    <row r="884" spans="1:20">
      <c r="A884" t="s">
        <v>236</v>
      </c>
      <c r="B884" t="s">
        <v>209</v>
      </c>
      <c r="C884" t="s">
        <v>274</v>
      </c>
      <c r="D884" t="s">
        <v>275</v>
      </c>
      <c r="E884" t="s">
        <v>212</v>
      </c>
      <c r="F884" s="1">
        <v>34050</v>
      </c>
      <c r="G884" t="s">
        <v>26</v>
      </c>
      <c r="H884">
        <v>201412</v>
      </c>
      <c r="I884" t="s">
        <v>213</v>
      </c>
      <c r="J884" t="s">
        <v>53</v>
      </c>
      <c r="K884" t="s">
        <v>214</v>
      </c>
      <c r="L884" t="s">
        <v>54</v>
      </c>
      <c r="M884" t="s">
        <v>31</v>
      </c>
      <c r="N884" t="s">
        <v>32</v>
      </c>
      <c r="O884">
        <v>86.02</v>
      </c>
      <c r="P884" t="s">
        <v>209</v>
      </c>
      <c r="Q884" t="s">
        <v>236</v>
      </c>
      <c r="R884" t="s">
        <v>215</v>
      </c>
      <c r="S884" t="s">
        <v>216</v>
      </c>
      <c r="T884" t="s">
        <v>35</v>
      </c>
    </row>
    <row r="885" spans="1:20">
      <c r="A885" t="s">
        <v>236</v>
      </c>
      <c r="B885" t="s">
        <v>209</v>
      </c>
      <c r="C885" t="s">
        <v>274</v>
      </c>
      <c r="D885" t="s">
        <v>275</v>
      </c>
      <c r="E885" t="s">
        <v>212</v>
      </c>
      <c r="F885" s="1">
        <v>34050</v>
      </c>
      <c r="G885" t="s">
        <v>26</v>
      </c>
      <c r="H885">
        <v>201412</v>
      </c>
      <c r="I885" t="s">
        <v>213</v>
      </c>
      <c r="J885" t="s">
        <v>53</v>
      </c>
      <c r="K885" t="s">
        <v>217</v>
      </c>
      <c r="L885" t="s">
        <v>54</v>
      </c>
      <c r="M885" t="s">
        <v>31</v>
      </c>
      <c r="N885" t="s">
        <v>32</v>
      </c>
      <c r="O885">
        <v>86.02</v>
      </c>
      <c r="P885" t="s">
        <v>209</v>
      </c>
      <c r="Q885" t="s">
        <v>236</v>
      </c>
      <c r="R885" t="s">
        <v>215</v>
      </c>
      <c r="S885" t="s">
        <v>216</v>
      </c>
      <c r="T885" t="s">
        <v>35</v>
      </c>
    </row>
    <row r="886" spans="1:20">
      <c r="A886" t="s">
        <v>221</v>
      </c>
      <c r="B886" t="s">
        <v>209</v>
      </c>
      <c r="C886" t="s">
        <v>276</v>
      </c>
      <c r="D886" t="s">
        <v>277</v>
      </c>
      <c r="E886" t="s">
        <v>212</v>
      </c>
      <c r="F886" s="1">
        <v>34050</v>
      </c>
      <c r="G886" t="s">
        <v>26</v>
      </c>
      <c r="H886">
        <v>201412</v>
      </c>
      <c r="I886" t="s">
        <v>213</v>
      </c>
      <c r="J886" t="s">
        <v>28</v>
      </c>
      <c r="K886" t="s">
        <v>214</v>
      </c>
      <c r="L886" t="s">
        <v>30</v>
      </c>
      <c r="M886" t="s">
        <v>31</v>
      </c>
      <c r="N886" t="s">
        <v>48</v>
      </c>
      <c r="O886">
        <v>129103.21</v>
      </c>
      <c r="P886" t="s">
        <v>209</v>
      </c>
      <c r="Q886" t="s">
        <v>221</v>
      </c>
      <c r="R886" t="s">
        <v>215</v>
      </c>
      <c r="S886" t="s">
        <v>216</v>
      </c>
      <c r="T886" t="s">
        <v>35</v>
      </c>
    </row>
    <row r="887" spans="1:20">
      <c r="A887" t="s">
        <v>221</v>
      </c>
      <c r="B887" t="s">
        <v>209</v>
      </c>
      <c r="C887" t="s">
        <v>276</v>
      </c>
      <c r="D887" t="s">
        <v>277</v>
      </c>
      <c r="E887" t="s">
        <v>212</v>
      </c>
      <c r="F887" s="1">
        <v>34050</v>
      </c>
      <c r="G887" t="s">
        <v>26</v>
      </c>
      <c r="H887">
        <v>201412</v>
      </c>
      <c r="I887" t="s">
        <v>213</v>
      </c>
      <c r="J887" t="s">
        <v>28</v>
      </c>
      <c r="K887" t="s">
        <v>214</v>
      </c>
      <c r="L887" t="s">
        <v>30</v>
      </c>
      <c r="M887" t="s">
        <v>31</v>
      </c>
      <c r="N887" t="s">
        <v>49</v>
      </c>
      <c r="O887">
        <v>-194229.14</v>
      </c>
      <c r="P887" t="s">
        <v>209</v>
      </c>
      <c r="Q887" t="s">
        <v>221</v>
      </c>
      <c r="R887" t="s">
        <v>215</v>
      </c>
      <c r="S887" t="s">
        <v>216</v>
      </c>
      <c r="T887" t="s">
        <v>35</v>
      </c>
    </row>
    <row r="888" spans="1:20">
      <c r="A888" t="s">
        <v>221</v>
      </c>
      <c r="B888" t="s">
        <v>209</v>
      </c>
      <c r="C888" t="s">
        <v>276</v>
      </c>
      <c r="D888" t="s">
        <v>277</v>
      </c>
      <c r="E888" t="s">
        <v>212</v>
      </c>
      <c r="F888" s="1">
        <v>34050</v>
      </c>
      <c r="G888" t="s">
        <v>26</v>
      </c>
      <c r="H888">
        <v>201412</v>
      </c>
      <c r="I888" t="s">
        <v>213</v>
      </c>
      <c r="J888" t="s">
        <v>28</v>
      </c>
      <c r="K888" t="s">
        <v>214</v>
      </c>
      <c r="L888" t="s">
        <v>30</v>
      </c>
      <c r="M888" t="s">
        <v>31</v>
      </c>
      <c r="N888" t="s">
        <v>32</v>
      </c>
      <c r="O888">
        <v>44926.85</v>
      </c>
      <c r="P888" t="s">
        <v>209</v>
      </c>
      <c r="Q888" t="s">
        <v>221</v>
      </c>
      <c r="R888" t="s">
        <v>215</v>
      </c>
      <c r="S888" t="s">
        <v>216</v>
      </c>
      <c r="T888" t="s">
        <v>35</v>
      </c>
    </row>
    <row r="889" spans="1:20">
      <c r="A889" t="s">
        <v>221</v>
      </c>
      <c r="B889" t="s">
        <v>209</v>
      </c>
      <c r="C889" t="s">
        <v>276</v>
      </c>
      <c r="D889" t="s">
        <v>277</v>
      </c>
      <c r="E889" t="s">
        <v>212</v>
      </c>
      <c r="F889" s="1">
        <v>34050</v>
      </c>
      <c r="G889" t="s">
        <v>26</v>
      </c>
      <c r="H889">
        <v>201412</v>
      </c>
      <c r="I889" t="s">
        <v>213</v>
      </c>
      <c r="J889" t="s">
        <v>28</v>
      </c>
      <c r="K889" t="s">
        <v>217</v>
      </c>
      <c r="L889" t="s">
        <v>30</v>
      </c>
      <c r="M889" t="s">
        <v>31</v>
      </c>
      <c r="N889" t="s">
        <v>48</v>
      </c>
      <c r="O889">
        <v>89234.11</v>
      </c>
      <c r="P889" t="s">
        <v>209</v>
      </c>
      <c r="Q889" t="s">
        <v>221</v>
      </c>
      <c r="R889" t="s">
        <v>215</v>
      </c>
      <c r="S889" t="s">
        <v>216</v>
      </c>
      <c r="T889" t="s">
        <v>35</v>
      </c>
    </row>
    <row r="890" spans="1:20">
      <c r="A890" t="s">
        <v>221</v>
      </c>
      <c r="B890" t="s">
        <v>209</v>
      </c>
      <c r="C890" t="s">
        <v>276</v>
      </c>
      <c r="D890" t="s">
        <v>277</v>
      </c>
      <c r="E890" t="s">
        <v>212</v>
      </c>
      <c r="F890" s="1">
        <v>34050</v>
      </c>
      <c r="G890" t="s">
        <v>26</v>
      </c>
      <c r="H890">
        <v>201412</v>
      </c>
      <c r="I890" t="s">
        <v>213</v>
      </c>
      <c r="J890" t="s">
        <v>28</v>
      </c>
      <c r="K890" t="s">
        <v>217</v>
      </c>
      <c r="L890" t="s">
        <v>30</v>
      </c>
      <c r="M890" t="s">
        <v>31</v>
      </c>
      <c r="N890" t="s">
        <v>49</v>
      </c>
      <c r="O890">
        <v>-24108.18</v>
      </c>
      <c r="P890" t="s">
        <v>209</v>
      </c>
      <c r="Q890" t="s">
        <v>221</v>
      </c>
      <c r="R890" t="s">
        <v>215</v>
      </c>
      <c r="S890" t="s">
        <v>216</v>
      </c>
      <c r="T890" t="s">
        <v>35</v>
      </c>
    </row>
    <row r="891" spans="1:20">
      <c r="A891" t="s">
        <v>221</v>
      </c>
      <c r="B891" t="s">
        <v>209</v>
      </c>
      <c r="C891" t="s">
        <v>276</v>
      </c>
      <c r="D891" t="s">
        <v>277</v>
      </c>
      <c r="E891" t="s">
        <v>212</v>
      </c>
      <c r="F891" s="1">
        <v>34050</v>
      </c>
      <c r="G891" t="s">
        <v>26</v>
      </c>
      <c r="H891">
        <v>201412</v>
      </c>
      <c r="I891" t="s">
        <v>213</v>
      </c>
      <c r="J891" t="s">
        <v>28</v>
      </c>
      <c r="K891" t="s">
        <v>217</v>
      </c>
      <c r="L891" t="s">
        <v>30</v>
      </c>
      <c r="M891" t="s">
        <v>31</v>
      </c>
      <c r="N891" t="s">
        <v>32</v>
      </c>
      <c r="O891">
        <v>5576.42</v>
      </c>
      <c r="P891" t="s">
        <v>209</v>
      </c>
      <c r="Q891" t="s">
        <v>221</v>
      </c>
      <c r="R891" t="s">
        <v>215</v>
      </c>
      <c r="S891" t="s">
        <v>216</v>
      </c>
      <c r="T891" t="s">
        <v>35</v>
      </c>
    </row>
    <row r="892" spans="1:20">
      <c r="A892" t="s">
        <v>221</v>
      </c>
      <c r="B892" t="s">
        <v>209</v>
      </c>
      <c r="C892" t="s">
        <v>278</v>
      </c>
      <c r="D892" t="s">
        <v>279</v>
      </c>
      <c r="E892" t="s">
        <v>212</v>
      </c>
      <c r="F892" s="1">
        <v>34050</v>
      </c>
      <c r="G892" t="s">
        <v>26</v>
      </c>
      <c r="H892">
        <v>201412</v>
      </c>
      <c r="I892" t="s">
        <v>213</v>
      </c>
      <c r="J892" t="s">
        <v>28</v>
      </c>
      <c r="K892" t="s">
        <v>214</v>
      </c>
      <c r="L892" t="s">
        <v>30</v>
      </c>
      <c r="M892" t="s">
        <v>31</v>
      </c>
      <c r="N892" t="s">
        <v>48</v>
      </c>
      <c r="O892">
        <v>1685.1200000000001</v>
      </c>
      <c r="P892" t="s">
        <v>209</v>
      </c>
      <c r="Q892" t="s">
        <v>221</v>
      </c>
      <c r="R892" t="s">
        <v>215</v>
      </c>
      <c r="S892" t="s">
        <v>216</v>
      </c>
      <c r="T892" t="s">
        <v>35</v>
      </c>
    </row>
    <row r="893" spans="1:20">
      <c r="A893" t="s">
        <v>221</v>
      </c>
      <c r="B893" t="s">
        <v>209</v>
      </c>
      <c r="C893" t="s">
        <v>278</v>
      </c>
      <c r="D893" t="s">
        <v>279</v>
      </c>
      <c r="E893" t="s">
        <v>212</v>
      </c>
      <c r="F893" s="1">
        <v>34050</v>
      </c>
      <c r="G893" t="s">
        <v>26</v>
      </c>
      <c r="H893">
        <v>201412</v>
      </c>
      <c r="I893" t="s">
        <v>213</v>
      </c>
      <c r="J893" t="s">
        <v>28</v>
      </c>
      <c r="K893" t="s">
        <v>214</v>
      </c>
      <c r="L893" t="s">
        <v>30</v>
      </c>
      <c r="M893" t="s">
        <v>31</v>
      </c>
      <c r="N893" t="s">
        <v>49</v>
      </c>
      <c r="O893">
        <v>-842.52</v>
      </c>
      <c r="P893" t="s">
        <v>209</v>
      </c>
      <c r="Q893" t="s">
        <v>221</v>
      </c>
      <c r="R893" t="s">
        <v>215</v>
      </c>
      <c r="S893" t="s">
        <v>216</v>
      </c>
      <c r="T893" t="s">
        <v>35</v>
      </c>
    </row>
    <row r="894" spans="1:20">
      <c r="A894" t="s">
        <v>221</v>
      </c>
      <c r="B894" t="s">
        <v>209</v>
      </c>
      <c r="C894" t="s">
        <v>278</v>
      </c>
      <c r="D894" t="s">
        <v>279</v>
      </c>
      <c r="E894" t="s">
        <v>212</v>
      </c>
      <c r="F894" s="1">
        <v>34050</v>
      </c>
      <c r="G894" t="s">
        <v>26</v>
      </c>
      <c r="H894">
        <v>201412</v>
      </c>
      <c r="I894" t="s">
        <v>213</v>
      </c>
      <c r="J894" t="s">
        <v>28</v>
      </c>
      <c r="K894" t="s">
        <v>217</v>
      </c>
      <c r="L894" t="s">
        <v>30</v>
      </c>
      <c r="M894" t="s">
        <v>31</v>
      </c>
      <c r="N894" t="s">
        <v>49</v>
      </c>
      <c r="O894">
        <v>-842.6</v>
      </c>
      <c r="P894" t="s">
        <v>209</v>
      </c>
      <c r="Q894" t="s">
        <v>221</v>
      </c>
      <c r="R894" t="s">
        <v>215</v>
      </c>
      <c r="S894" t="s">
        <v>216</v>
      </c>
      <c r="T894" t="s">
        <v>35</v>
      </c>
    </row>
    <row r="895" spans="1:20">
      <c r="A895" t="s">
        <v>246</v>
      </c>
      <c r="B895" t="s">
        <v>209</v>
      </c>
      <c r="C895" t="s">
        <v>280</v>
      </c>
      <c r="D895" t="s">
        <v>281</v>
      </c>
      <c r="E895" t="s">
        <v>212</v>
      </c>
      <c r="F895" s="1">
        <v>37869</v>
      </c>
      <c r="G895" t="s">
        <v>26</v>
      </c>
      <c r="H895">
        <v>201412</v>
      </c>
      <c r="I895" t="s">
        <v>213</v>
      </c>
      <c r="J895" t="s">
        <v>53</v>
      </c>
      <c r="K895" t="s">
        <v>214</v>
      </c>
      <c r="L895" t="s">
        <v>54</v>
      </c>
      <c r="M895" t="s">
        <v>31</v>
      </c>
      <c r="N895" t="s">
        <v>48</v>
      </c>
      <c r="O895">
        <v>292681.14</v>
      </c>
      <c r="P895" t="s">
        <v>209</v>
      </c>
      <c r="Q895" t="s">
        <v>246</v>
      </c>
      <c r="R895" t="s">
        <v>215</v>
      </c>
      <c r="S895" t="s">
        <v>216</v>
      </c>
      <c r="T895" t="s">
        <v>35</v>
      </c>
    </row>
    <row r="896" spans="1:20">
      <c r="A896" t="s">
        <v>246</v>
      </c>
      <c r="B896" t="s">
        <v>209</v>
      </c>
      <c r="C896" t="s">
        <v>280</v>
      </c>
      <c r="D896" t="s">
        <v>281</v>
      </c>
      <c r="E896" t="s">
        <v>212</v>
      </c>
      <c r="F896" s="1">
        <v>37869</v>
      </c>
      <c r="G896" t="s">
        <v>26</v>
      </c>
      <c r="H896">
        <v>201412</v>
      </c>
      <c r="I896" t="s">
        <v>213</v>
      </c>
      <c r="J896" t="s">
        <v>53</v>
      </c>
      <c r="K896" t="s">
        <v>214</v>
      </c>
      <c r="L896" t="s">
        <v>54</v>
      </c>
      <c r="M896" t="s">
        <v>31</v>
      </c>
      <c r="N896" t="s">
        <v>49</v>
      </c>
      <c r="O896">
        <v>-316484.93</v>
      </c>
      <c r="P896" t="s">
        <v>209</v>
      </c>
      <c r="Q896" t="s">
        <v>246</v>
      </c>
      <c r="R896" t="s">
        <v>215</v>
      </c>
      <c r="S896" t="s">
        <v>216</v>
      </c>
      <c r="T896" t="s">
        <v>35</v>
      </c>
    </row>
    <row r="897" spans="1:20">
      <c r="A897" t="s">
        <v>246</v>
      </c>
      <c r="B897" t="s">
        <v>209</v>
      </c>
      <c r="C897" t="s">
        <v>280</v>
      </c>
      <c r="D897" t="s">
        <v>281</v>
      </c>
      <c r="E897" t="s">
        <v>212</v>
      </c>
      <c r="F897" s="1">
        <v>37869</v>
      </c>
      <c r="G897" t="s">
        <v>26</v>
      </c>
      <c r="H897">
        <v>201412</v>
      </c>
      <c r="I897" t="s">
        <v>213</v>
      </c>
      <c r="J897" t="s">
        <v>53</v>
      </c>
      <c r="K897" t="s">
        <v>217</v>
      </c>
      <c r="L897" t="s">
        <v>54</v>
      </c>
      <c r="M897" t="s">
        <v>31</v>
      </c>
      <c r="N897" t="s">
        <v>48</v>
      </c>
      <c r="O897">
        <v>123957.52</v>
      </c>
      <c r="P897" t="s">
        <v>209</v>
      </c>
      <c r="Q897" t="s">
        <v>246</v>
      </c>
      <c r="R897" t="s">
        <v>215</v>
      </c>
      <c r="S897" t="s">
        <v>216</v>
      </c>
      <c r="T897" t="s">
        <v>35</v>
      </c>
    </row>
    <row r="898" spans="1:20">
      <c r="A898" t="s">
        <v>246</v>
      </c>
      <c r="B898" t="s">
        <v>209</v>
      </c>
      <c r="C898" t="s">
        <v>280</v>
      </c>
      <c r="D898" t="s">
        <v>281</v>
      </c>
      <c r="E898" t="s">
        <v>212</v>
      </c>
      <c r="F898" s="1">
        <v>37869</v>
      </c>
      <c r="G898" t="s">
        <v>26</v>
      </c>
      <c r="H898">
        <v>201412</v>
      </c>
      <c r="I898" t="s">
        <v>213</v>
      </c>
      <c r="J898" t="s">
        <v>53</v>
      </c>
      <c r="K898" t="s">
        <v>217</v>
      </c>
      <c r="L898" t="s">
        <v>54</v>
      </c>
      <c r="M898" t="s">
        <v>31</v>
      </c>
      <c r="N898" t="s">
        <v>49</v>
      </c>
      <c r="O898">
        <v>-100153.73</v>
      </c>
      <c r="P898" t="s">
        <v>209</v>
      </c>
      <c r="Q898" t="s">
        <v>246</v>
      </c>
      <c r="R898" t="s">
        <v>215</v>
      </c>
      <c r="S898" t="s">
        <v>216</v>
      </c>
      <c r="T898" t="s">
        <v>35</v>
      </c>
    </row>
    <row r="899" spans="1:20">
      <c r="A899" t="s">
        <v>246</v>
      </c>
      <c r="B899" t="s">
        <v>209</v>
      </c>
      <c r="C899" t="s">
        <v>280</v>
      </c>
      <c r="D899" t="s">
        <v>281</v>
      </c>
      <c r="E899" t="s">
        <v>212</v>
      </c>
      <c r="F899" s="1">
        <v>37869</v>
      </c>
      <c r="G899" t="s">
        <v>26</v>
      </c>
      <c r="H899">
        <v>201412</v>
      </c>
      <c r="I899" t="s">
        <v>213</v>
      </c>
      <c r="J899" t="s">
        <v>53</v>
      </c>
      <c r="K899" t="s">
        <v>217</v>
      </c>
      <c r="L899" t="s">
        <v>54</v>
      </c>
      <c r="M899" t="s">
        <v>31</v>
      </c>
      <c r="N899" t="s">
        <v>32</v>
      </c>
      <c r="O899">
        <v>40371.19</v>
      </c>
      <c r="P899" t="s">
        <v>209</v>
      </c>
      <c r="Q899" t="s">
        <v>246</v>
      </c>
      <c r="R899" t="s">
        <v>215</v>
      </c>
      <c r="S899" t="s">
        <v>216</v>
      </c>
      <c r="T899" t="s">
        <v>35</v>
      </c>
    </row>
    <row r="900" spans="1:20">
      <c r="A900" t="s">
        <v>221</v>
      </c>
      <c r="B900" t="s">
        <v>209</v>
      </c>
      <c r="C900" t="s">
        <v>282</v>
      </c>
      <c r="D900" t="s">
        <v>283</v>
      </c>
      <c r="E900" t="s">
        <v>212</v>
      </c>
      <c r="F900" s="1">
        <v>39934</v>
      </c>
      <c r="G900" t="s">
        <v>26</v>
      </c>
      <c r="H900">
        <v>201412</v>
      </c>
      <c r="I900" t="s">
        <v>213</v>
      </c>
      <c r="J900" t="s">
        <v>28</v>
      </c>
      <c r="K900" t="s">
        <v>214</v>
      </c>
      <c r="L900" t="s">
        <v>30</v>
      </c>
      <c r="M900" t="s">
        <v>31</v>
      </c>
      <c r="N900" t="s">
        <v>48</v>
      </c>
      <c r="O900">
        <v>12239.56</v>
      </c>
      <c r="P900" t="s">
        <v>209</v>
      </c>
      <c r="Q900" t="s">
        <v>221</v>
      </c>
      <c r="R900" t="s">
        <v>215</v>
      </c>
      <c r="S900" t="s">
        <v>216</v>
      </c>
      <c r="T900" t="s">
        <v>35</v>
      </c>
    </row>
    <row r="901" spans="1:20">
      <c r="A901" t="s">
        <v>221</v>
      </c>
      <c r="B901" t="s">
        <v>209</v>
      </c>
      <c r="C901" t="s">
        <v>282</v>
      </c>
      <c r="D901" t="s">
        <v>283</v>
      </c>
      <c r="E901" t="s">
        <v>212</v>
      </c>
      <c r="F901" s="1">
        <v>39934</v>
      </c>
      <c r="G901" t="s">
        <v>26</v>
      </c>
      <c r="H901">
        <v>201412</v>
      </c>
      <c r="I901" t="s">
        <v>213</v>
      </c>
      <c r="J901" t="s">
        <v>28</v>
      </c>
      <c r="K901" t="s">
        <v>214</v>
      </c>
      <c r="L901" t="s">
        <v>30</v>
      </c>
      <c r="M901" t="s">
        <v>31</v>
      </c>
      <c r="N901" t="s">
        <v>49</v>
      </c>
      <c r="O901">
        <v>-62138.65</v>
      </c>
      <c r="P901" t="s">
        <v>209</v>
      </c>
      <c r="Q901" t="s">
        <v>221</v>
      </c>
      <c r="R901" t="s">
        <v>215</v>
      </c>
      <c r="S901" t="s">
        <v>216</v>
      </c>
      <c r="T901" t="s">
        <v>35</v>
      </c>
    </row>
    <row r="902" spans="1:20">
      <c r="A902" t="s">
        <v>221</v>
      </c>
      <c r="B902" t="s">
        <v>209</v>
      </c>
      <c r="C902" t="s">
        <v>282</v>
      </c>
      <c r="D902" t="s">
        <v>283</v>
      </c>
      <c r="E902" t="s">
        <v>212</v>
      </c>
      <c r="F902" s="1">
        <v>39934</v>
      </c>
      <c r="G902" t="s">
        <v>26</v>
      </c>
      <c r="H902">
        <v>201412</v>
      </c>
      <c r="I902" t="s">
        <v>213</v>
      </c>
      <c r="J902" t="s">
        <v>28</v>
      </c>
      <c r="K902" t="s">
        <v>217</v>
      </c>
      <c r="L902" t="s">
        <v>30</v>
      </c>
      <c r="M902" t="s">
        <v>31</v>
      </c>
      <c r="N902" t="s">
        <v>48</v>
      </c>
      <c r="O902">
        <v>61463.040000000001</v>
      </c>
      <c r="P902" t="s">
        <v>209</v>
      </c>
      <c r="Q902" t="s">
        <v>221</v>
      </c>
      <c r="R902" t="s">
        <v>215</v>
      </c>
      <c r="S902" t="s">
        <v>216</v>
      </c>
      <c r="T902" t="s">
        <v>35</v>
      </c>
    </row>
    <row r="903" spans="1:20">
      <c r="A903" t="s">
        <v>221</v>
      </c>
      <c r="B903" t="s">
        <v>209</v>
      </c>
      <c r="C903" t="s">
        <v>282</v>
      </c>
      <c r="D903" t="s">
        <v>283</v>
      </c>
      <c r="E903" t="s">
        <v>212</v>
      </c>
      <c r="F903" s="1">
        <v>39934</v>
      </c>
      <c r="G903" t="s">
        <v>26</v>
      </c>
      <c r="H903">
        <v>201412</v>
      </c>
      <c r="I903" t="s">
        <v>213</v>
      </c>
      <c r="J903" t="s">
        <v>28</v>
      </c>
      <c r="K903" t="s">
        <v>217</v>
      </c>
      <c r="L903" t="s">
        <v>30</v>
      </c>
      <c r="M903" t="s">
        <v>31</v>
      </c>
      <c r="N903" t="s">
        <v>49</v>
      </c>
      <c r="O903">
        <v>-11563.95</v>
      </c>
      <c r="P903" t="s">
        <v>209</v>
      </c>
      <c r="Q903" t="s">
        <v>221</v>
      </c>
      <c r="R903" t="s">
        <v>215</v>
      </c>
      <c r="S903" t="s">
        <v>216</v>
      </c>
      <c r="T903" t="s">
        <v>35</v>
      </c>
    </row>
    <row r="904" spans="1:20">
      <c r="A904" t="s">
        <v>259</v>
      </c>
      <c r="B904" t="s">
        <v>209</v>
      </c>
      <c r="C904" t="s">
        <v>284</v>
      </c>
      <c r="D904" t="s">
        <v>285</v>
      </c>
      <c r="E904" t="s">
        <v>252</v>
      </c>
      <c r="F904" s="1">
        <v>41065</v>
      </c>
      <c r="G904" t="s">
        <v>26</v>
      </c>
      <c r="H904">
        <v>201412</v>
      </c>
      <c r="I904" t="s">
        <v>213</v>
      </c>
      <c r="J904" t="s">
        <v>253</v>
      </c>
      <c r="K904" t="s">
        <v>214</v>
      </c>
      <c r="L904" t="s">
        <v>254</v>
      </c>
      <c r="M904" t="s">
        <v>31</v>
      </c>
      <c r="N904" t="s">
        <v>286</v>
      </c>
      <c r="O904">
        <v>251.87</v>
      </c>
      <c r="P904" t="s">
        <v>209</v>
      </c>
      <c r="Q904" t="s">
        <v>259</v>
      </c>
      <c r="R904" t="s">
        <v>215</v>
      </c>
      <c r="S904" t="s">
        <v>216</v>
      </c>
      <c r="T904" t="s">
        <v>35</v>
      </c>
    </row>
    <row r="905" spans="1:20">
      <c r="A905" t="s">
        <v>259</v>
      </c>
      <c r="B905" t="s">
        <v>209</v>
      </c>
      <c r="C905" t="s">
        <v>284</v>
      </c>
      <c r="D905" t="s">
        <v>285</v>
      </c>
      <c r="E905" t="s">
        <v>252</v>
      </c>
      <c r="F905" s="1">
        <v>41065</v>
      </c>
      <c r="G905" t="s">
        <v>26</v>
      </c>
      <c r="H905">
        <v>201412</v>
      </c>
      <c r="I905" t="s">
        <v>213</v>
      </c>
      <c r="J905" t="s">
        <v>253</v>
      </c>
      <c r="K905" t="s">
        <v>214</v>
      </c>
      <c r="L905" t="s">
        <v>254</v>
      </c>
      <c r="M905" t="s">
        <v>287</v>
      </c>
      <c r="N905" t="s">
        <v>288</v>
      </c>
      <c r="O905">
        <v>-251.87</v>
      </c>
      <c r="P905" t="s">
        <v>209</v>
      </c>
      <c r="Q905" t="s">
        <v>259</v>
      </c>
      <c r="R905" t="s">
        <v>215</v>
      </c>
      <c r="S905" t="s">
        <v>216</v>
      </c>
      <c r="T905" t="s">
        <v>35</v>
      </c>
    </row>
    <row r="906" spans="1:20">
      <c r="A906" t="s">
        <v>259</v>
      </c>
      <c r="B906" t="s">
        <v>209</v>
      </c>
      <c r="C906" t="s">
        <v>284</v>
      </c>
      <c r="D906" t="s">
        <v>285</v>
      </c>
      <c r="E906" t="s">
        <v>252</v>
      </c>
      <c r="F906" s="1">
        <v>41065</v>
      </c>
      <c r="G906" t="s">
        <v>26</v>
      </c>
      <c r="H906">
        <v>201412</v>
      </c>
      <c r="I906" t="s">
        <v>213</v>
      </c>
      <c r="J906" t="s">
        <v>253</v>
      </c>
      <c r="K906" t="s">
        <v>217</v>
      </c>
      <c r="L906" t="s">
        <v>254</v>
      </c>
      <c r="M906" t="s">
        <v>31</v>
      </c>
      <c r="N906" t="s">
        <v>286</v>
      </c>
      <c r="O906">
        <v>7081.21</v>
      </c>
      <c r="P906" t="s">
        <v>209</v>
      </c>
      <c r="Q906" t="s">
        <v>259</v>
      </c>
      <c r="R906" t="s">
        <v>215</v>
      </c>
      <c r="S906" t="s">
        <v>216</v>
      </c>
      <c r="T906" t="s">
        <v>35</v>
      </c>
    </row>
    <row r="907" spans="1:20">
      <c r="A907" t="s">
        <v>259</v>
      </c>
      <c r="B907" t="s">
        <v>209</v>
      </c>
      <c r="C907" t="s">
        <v>284</v>
      </c>
      <c r="D907" t="s">
        <v>285</v>
      </c>
      <c r="E907" t="s">
        <v>252</v>
      </c>
      <c r="F907" s="1">
        <v>41065</v>
      </c>
      <c r="G907" t="s">
        <v>26</v>
      </c>
      <c r="H907">
        <v>201412</v>
      </c>
      <c r="I907" t="s">
        <v>213</v>
      </c>
      <c r="J907" t="s">
        <v>253</v>
      </c>
      <c r="K907" t="s">
        <v>217</v>
      </c>
      <c r="L907" t="s">
        <v>254</v>
      </c>
      <c r="M907" t="s">
        <v>287</v>
      </c>
      <c r="N907" t="s">
        <v>288</v>
      </c>
      <c r="O907">
        <v>-7081.21</v>
      </c>
      <c r="P907" t="s">
        <v>209</v>
      </c>
      <c r="Q907" t="s">
        <v>259</v>
      </c>
      <c r="R907" t="s">
        <v>215</v>
      </c>
      <c r="S907" t="s">
        <v>216</v>
      </c>
      <c r="T907" t="s">
        <v>35</v>
      </c>
    </row>
    <row r="908" spans="1:20">
      <c r="A908" t="s">
        <v>246</v>
      </c>
      <c r="B908" t="s">
        <v>209</v>
      </c>
      <c r="C908" t="s">
        <v>289</v>
      </c>
      <c r="D908" t="s">
        <v>290</v>
      </c>
      <c r="E908" t="s">
        <v>212</v>
      </c>
      <c r="F908" s="1">
        <v>38718</v>
      </c>
      <c r="G908" t="s">
        <v>26</v>
      </c>
      <c r="H908">
        <v>201412</v>
      </c>
      <c r="I908" t="s">
        <v>213</v>
      </c>
      <c r="J908" t="s">
        <v>53</v>
      </c>
      <c r="K908" t="s">
        <v>214</v>
      </c>
      <c r="L908" t="s">
        <v>54</v>
      </c>
      <c r="M908" t="s">
        <v>31</v>
      </c>
      <c r="N908" t="s">
        <v>48</v>
      </c>
      <c r="O908">
        <v>43052.43</v>
      </c>
      <c r="P908" t="s">
        <v>209</v>
      </c>
      <c r="Q908" t="s">
        <v>246</v>
      </c>
      <c r="R908" t="s">
        <v>215</v>
      </c>
      <c r="S908" t="s">
        <v>216</v>
      </c>
      <c r="T908" t="s">
        <v>35</v>
      </c>
    </row>
    <row r="909" spans="1:20">
      <c r="A909" t="s">
        <v>246</v>
      </c>
      <c r="B909" t="s">
        <v>209</v>
      </c>
      <c r="C909" t="s">
        <v>289</v>
      </c>
      <c r="D909" t="s">
        <v>290</v>
      </c>
      <c r="E909" t="s">
        <v>212</v>
      </c>
      <c r="F909" s="1">
        <v>38718</v>
      </c>
      <c r="G909" t="s">
        <v>26</v>
      </c>
      <c r="H909">
        <v>201412</v>
      </c>
      <c r="I909" t="s">
        <v>213</v>
      </c>
      <c r="J909" t="s">
        <v>53</v>
      </c>
      <c r="K909" t="s">
        <v>214</v>
      </c>
      <c r="L909" t="s">
        <v>54</v>
      </c>
      <c r="M909" t="s">
        <v>31</v>
      </c>
      <c r="N909" t="s">
        <v>49</v>
      </c>
      <c r="O909">
        <v>-67377.38</v>
      </c>
      <c r="P909" t="s">
        <v>209</v>
      </c>
      <c r="Q909" t="s">
        <v>246</v>
      </c>
      <c r="R909" t="s">
        <v>215</v>
      </c>
      <c r="S909" t="s">
        <v>216</v>
      </c>
      <c r="T909" t="s">
        <v>35</v>
      </c>
    </row>
    <row r="910" spans="1:20">
      <c r="A910" t="s">
        <v>246</v>
      </c>
      <c r="B910" t="s">
        <v>209</v>
      </c>
      <c r="C910" t="s">
        <v>289</v>
      </c>
      <c r="D910" t="s">
        <v>290</v>
      </c>
      <c r="E910" t="s">
        <v>212</v>
      </c>
      <c r="F910" s="1">
        <v>38718</v>
      </c>
      <c r="G910" t="s">
        <v>26</v>
      </c>
      <c r="H910">
        <v>201412</v>
      </c>
      <c r="I910" t="s">
        <v>213</v>
      </c>
      <c r="J910" t="s">
        <v>53</v>
      </c>
      <c r="K910" t="s">
        <v>214</v>
      </c>
      <c r="L910" t="s">
        <v>54</v>
      </c>
      <c r="M910" t="s">
        <v>31</v>
      </c>
      <c r="N910" t="s">
        <v>32</v>
      </c>
      <c r="O910">
        <v>5374.88</v>
      </c>
      <c r="P910" t="s">
        <v>209</v>
      </c>
      <c r="Q910" t="s">
        <v>246</v>
      </c>
      <c r="R910" t="s">
        <v>215</v>
      </c>
      <c r="S910" t="s">
        <v>216</v>
      </c>
      <c r="T910" t="s">
        <v>35</v>
      </c>
    </row>
    <row r="911" spans="1:20">
      <c r="A911" t="s">
        <v>246</v>
      </c>
      <c r="B911" t="s">
        <v>209</v>
      </c>
      <c r="C911" t="s">
        <v>289</v>
      </c>
      <c r="D911" t="s">
        <v>290</v>
      </c>
      <c r="E911" t="s">
        <v>212</v>
      </c>
      <c r="F911" s="1">
        <v>38718</v>
      </c>
      <c r="G911" t="s">
        <v>26</v>
      </c>
      <c r="H911">
        <v>201412</v>
      </c>
      <c r="I911" t="s">
        <v>213</v>
      </c>
      <c r="J911" t="s">
        <v>53</v>
      </c>
      <c r="K911" t="s">
        <v>217</v>
      </c>
      <c r="L911" t="s">
        <v>54</v>
      </c>
      <c r="M911" t="s">
        <v>31</v>
      </c>
      <c r="N911" t="s">
        <v>48</v>
      </c>
      <c r="O911">
        <v>27859.06</v>
      </c>
      <c r="P911" t="s">
        <v>209</v>
      </c>
      <c r="Q911" t="s">
        <v>246</v>
      </c>
      <c r="R911" t="s">
        <v>215</v>
      </c>
      <c r="S911" t="s">
        <v>216</v>
      </c>
      <c r="T911" t="s">
        <v>35</v>
      </c>
    </row>
    <row r="912" spans="1:20">
      <c r="A912" t="s">
        <v>246</v>
      </c>
      <c r="B912" t="s">
        <v>209</v>
      </c>
      <c r="C912" t="s">
        <v>289</v>
      </c>
      <c r="D912" t="s">
        <v>290</v>
      </c>
      <c r="E912" t="s">
        <v>212</v>
      </c>
      <c r="F912" s="1">
        <v>38718</v>
      </c>
      <c r="G912" t="s">
        <v>26</v>
      </c>
      <c r="H912">
        <v>201412</v>
      </c>
      <c r="I912" t="s">
        <v>213</v>
      </c>
      <c r="J912" t="s">
        <v>53</v>
      </c>
      <c r="K912" t="s">
        <v>217</v>
      </c>
      <c r="L912" t="s">
        <v>54</v>
      </c>
      <c r="M912" t="s">
        <v>31</v>
      </c>
      <c r="N912" t="s">
        <v>49</v>
      </c>
      <c r="O912">
        <v>-3534.11</v>
      </c>
      <c r="P912" t="s">
        <v>209</v>
      </c>
      <c r="Q912" t="s">
        <v>246</v>
      </c>
      <c r="R912" t="s">
        <v>215</v>
      </c>
      <c r="S912" t="s">
        <v>216</v>
      </c>
      <c r="T912" t="s">
        <v>35</v>
      </c>
    </row>
    <row r="913" spans="1:20">
      <c r="A913" t="s">
        <v>246</v>
      </c>
      <c r="B913" t="s">
        <v>209</v>
      </c>
      <c r="C913" t="s">
        <v>289</v>
      </c>
      <c r="D913" t="s">
        <v>290</v>
      </c>
      <c r="E913" t="s">
        <v>212</v>
      </c>
      <c r="F913" s="1">
        <v>38718</v>
      </c>
      <c r="G913" t="s">
        <v>26</v>
      </c>
      <c r="H913">
        <v>201412</v>
      </c>
      <c r="I913" t="s">
        <v>213</v>
      </c>
      <c r="J913" t="s">
        <v>53</v>
      </c>
      <c r="K913" t="s">
        <v>217</v>
      </c>
      <c r="L913" t="s">
        <v>54</v>
      </c>
      <c r="M913" t="s">
        <v>31</v>
      </c>
      <c r="N913" t="s">
        <v>32</v>
      </c>
      <c r="O913">
        <v>281.93</v>
      </c>
      <c r="P913" t="s">
        <v>209</v>
      </c>
      <c r="Q913" t="s">
        <v>246</v>
      </c>
      <c r="R913" t="s">
        <v>215</v>
      </c>
      <c r="S913" t="s">
        <v>216</v>
      </c>
      <c r="T913" t="s">
        <v>35</v>
      </c>
    </row>
    <row r="914" spans="1:20">
      <c r="A914" t="s">
        <v>291</v>
      </c>
      <c r="B914" t="s">
        <v>209</v>
      </c>
      <c r="C914" t="s">
        <v>292</v>
      </c>
      <c r="D914" t="s">
        <v>293</v>
      </c>
      <c r="E914" t="s">
        <v>212</v>
      </c>
      <c r="F914" s="1">
        <v>38718</v>
      </c>
      <c r="G914" t="s">
        <v>26</v>
      </c>
      <c r="H914">
        <v>201412</v>
      </c>
      <c r="I914" t="s">
        <v>213</v>
      </c>
      <c r="J914" t="s">
        <v>53</v>
      </c>
      <c r="K914" t="s">
        <v>214</v>
      </c>
      <c r="L914" t="s">
        <v>54</v>
      </c>
      <c r="M914" t="s">
        <v>31</v>
      </c>
      <c r="N914" t="s">
        <v>32</v>
      </c>
      <c r="O914">
        <v>145.05000000000001</v>
      </c>
      <c r="P914" t="s">
        <v>209</v>
      </c>
      <c r="Q914" t="s">
        <v>291</v>
      </c>
      <c r="R914" t="s">
        <v>215</v>
      </c>
      <c r="S914" t="s">
        <v>216</v>
      </c>
      <c r="T914" t="s">
        <v>35</v>
      </c>
    </row>
    <row r="915" spans="1:20">
      <c r="A915" t="s">
        <v>291</v>
      </c>
      <c r="B915" t="s">
        <v>209</v>
      </c>
      <c r="C915" t="s">
        <v>292</v>
      </c>
      <c r="D915" t="s">
        <v>293</v>
      </c>
      <c r="E915" t="s">
        <v>212</v>
      </c>
      <c r="F915" s="1">
        <v>38718</v>
      </c>
      <c r="G915" t="s">
        <v>26</v>
      </c>
      <c r="H915">
        <v>201412</v>
      </c>
      <c r="I915" t="s">
        <v>213</v>
      </c>
      <c r="J915" t="s">
        <v>53</v>
      </c>
      <c r="K915" t="s">
        <v>217</v>
      </c>
      <c r="L915" t="s">
        <v>54</v>
      </c>
      <c r="M915" t="s">
        <v>31</v>
      </c>
      <c r="N915" t="s">
        <v>32</v>
      </c>
      <c r="O915">
        <v>26.990000000000002</v>
      </c>
      <c r="P915" t="s">
        <v>209</v>
      </c>
      <c r="Q915" t="s">
        <v>291</v>
      </c>
      <c r="R915" t="s">
        <v>215</v>
      </c>
      <c r="S915" t="s">
        <v>216</v>
      </c>
      <c r="T915" t="s">
        <v>35</v>
      </c>
    </row>
    <row r="916" spans="1:20">
      <c r="A916" t="s">
        <v>226</v>
      </c>
      <c r="B916" t="s">
        <v>209</v>
      </c>
      <c r="C916" t="s">
        <v>294</v>
      </c>
      <c r="D916" t="s">
        <v>295</v>
      </c>
      <c r="E916" t="s">
        <v>212</v>
      </c>
      <c r="F916" s="1">
        <v>38718</v>
      </c>
      <c r="G916" t="s">
        <v>26</v>
      </c>
      <c r="H916">
        <v>201412</v>
      </c>
      <c r="I916" t="s">
        <v>213</v>
      </c>
      <c r="J916" t="s">
        <v>28</v>
      </c>
      <c r="K916" t="s">
        <v>214</v>
      </c>
      <c r="L916" t="s">
        <v>30</v>
      </c>
      <c r="M916" t="s">
        <v>31</v>
      </c>
      <c r="N916" t="s">
        <v>48</v>
      </c>
      <c r="O916">
        <v>21218.240000000002</v>
      </c>
      <c r="P916" t="s">
        <v>209</v>
      </c>
      <c r="Q916" t="s">
        <v>226</v>
      </c>
      <c r="R916" t="s">
        <v>215</v>
      </c>
      <c r="S916" t="s">
        <v>216</v>
      </c>
      <c r="T916" t="s">
        <v>35</v>
      </c>
    </row>
    <row r="917" spans="1:20">
      <c r="A917" t="s">
        <v>226</v>
      </c>
      <c r="B917" t="s">
        <v>209</v>
      </c>
      <c r="C917" t="s">
        <v>294</v>
      </c>
      <c r="D917" t="s">
        <v>295</v>
      </c>
      <c r="E917" t="s">
        <v>212</v>
      </c>
      <c r="F917" s="1">
        <v>38718</v>
      </c>
      <c r="G917" t="s">
        <v>26</v>
      </c>
      <c r="H917">
        <v>201412</v>
      </c>
      <c r="I917" t="s">
        <v>213</v>
      </c>
      <c r="J917" t="s">
        <v>28</v>
      </c>
      <c r="K917" t="s">
        <v>214</v>
      </c>
      <c r="L917" t="s">
        <v>30</v>
      </c>
      <c r="M917" t="s">
        <v>31</v>
      </c>
      <c r="N917" t="s">
        <v>49</v>
      </c>
      <c r="O917">
        <v>-17572.920000000002</v>
      </c>
      <c r="P917" t="s">
        <v>209</v>
      </c>
      <c r="Q917" t="s">
        <v>226</v>
      </c>
      <c r="R917" t="s">
        <v>215</v>
      </c>
      <c r="S917" t="s">
        <v>216</v>
      </c>
      <c r="T917" t="s">
        <v>35</v>
      </c>
    </row>
    <row r="918" spans="1:20">
      <c r="A918" t="s">
        <v>226</v>
      </c>
      <c r="B918" t="s">
        <v>209</v>
      </c>
      <c r="C918" t="s">
        <v>294</v>
      </c>
      <c r="D918" t="s">
        <v>295</v>
      </c>
      <c r="E918" t="s">
        <v>212</v>
      </c>
      <c r="F918" s="1">
        <v>38718</v>
      </c>
      <c r="G918" t="s">
        <v>26</v>
      </c>
      <c r="H918">
        <v>201412</v>
      </c>
      <c r="I918" t="s">
        <v>213</v>
      </c>
      <c r="J918" t="s">
        <v>28</v>
      </c>
      <c r="K918" t="s">
        <v>214</v>
      </c>
      <c r="L918" t="s">
        <v>30</v>
      </c>
      <c r="M918" t="s">
        <v>31</v>
      </c>
      <c r="N918" t="s">
        <v>32</v>
      </c>
      <c r="O918">
        <v>1071.77</v>
      </c>
      <c r="P918" t="s">
        <v>209</v>
      </c>
      <c r="Q918" t="s">
        <v>226</v>
      </c>
      <c r="R918" t="s">
        <v>215</v>
      </c>
      <c r="S918" t="s">
        <v>216</v>
      </c>
      <c r="T918" t="s">
        <v>35</v>
      </c>
    </row>
    <row r="919" spans="1:20">
      <c r="A919" t="s">
        <v>226</v>
      </c>
      <c r="B919" t="s">
        <v>209</v>
      </c>
      <c r="C919" t="s">
        <v>294</v>
      </c>
      <c r="D919" t="s">
        <v>295</v>
      </c>
      <c r="E919" t="s">
        <v>212</v>
      </c>
      <c r="F919" s="1">
        <v>38718</v>
      </c>
      <c r="G919" t="s">
        <v>26</v>
      </c>
      <c r="H919">
        <v>201412</v>
      </c>
      <c r="I919" t="s">
        <v>213</v>
      </c>
      <c r="J919" t="s">
        <v>28</v>
      </c>
      <c r="K919" t="s">
        <v>217</v>
      </c>
      <c r="L919" t="s">
        <v>30</v>
      </c>
      <c r="M919" t="s">
        <v>31</v>
      </c>
      <c r="N919" t="s">
        <v>48</v>
      </c>
      <c r="O919">
        <v>4019.27</v>
      </c>
      <c r="P919" t="s">
        <v>209</v>
      </c>
      <c r="Q919" t="s">
        <v>226</v>
      </c>
      <c r="R919" t="s">
        <v>215</v>
      </c>
      <c r="S919" t="s">
        <v>216</v>
      </c>
      <c r="T919" t="s">
        <v>35</v>
      </c>
    </row>
    <row r="920" spans="1:20">
      <c r="A920" t="s">
        <v>226</v>
      </c>
      <c r="B920" t="s">
        <v>209</v>
      </c>
      <c r="C920" t="s">
        <v>294</v>
      </c>
      <c r="D920" t="s">
        <v>295</v>
      </c>
      <c r="E920" t="s">
        <v>212</v>
      </c>
      <c r="F920" s="1">
        <v>38718</v>
      </c>
      <c r="G920" t="s">
        <v>26</v>
      </c>
      <c r="H920">
        <v>201412</v>
      </c>
      <c r="I920" t="s">
        <v>213</v>
      </c>
      <c r="J920" t="s">
        <v>28</v>
      </c>
      <c r="K920" t="s">
        <v>217</v>
      </c>
      <c r="L920" t="s">
        <v>30</v>
      </c>
      <c r="M920" t="s">
        <v>31</v>
      </c>
      <c r="N920" t="s">
        <v>49</v>
      </c>
      <c r="O920">
        <v>-7664.59</v>
      </c>
      <c r="P920" t="s">
        <v>209</v>
      </c>
      <c r="Q920" t="s">
        <v>226</v>
      </c>
      <c r="R920" t="s">
        <v>215</v>
      </c>
      <c r="S920" t="s">
        <v>216</v>
      </c>
      <c r="T920" t="s">
        <v>35</v>
      </c>
    </row>
    <row r="921" spans="1:20">
      <c r="A921" t="s">
        <v>226</v>
      </c>
      <c r="B921" t="s">
        <v>209</v>
      </c>
      <c r="C921" t="s">
        <v>294</v>
      </c>
      <c r="D921" t="s">
        <v>295</v>
      </c>
      <c r="E921" t="s">
        <v>212</v>
      </c>
      <c r="F921" s="1">
        <v>38718</v>
      </c>
      <c r="G921" t="s">
        <v>26</v>
      </c>
      <c r="H921">
        <v>201412</v>
      </c>
      <c r="I921" t="s">
        <v>213</v>
      </c>
      <c r="J921" t="s">
        <v>28</v>
      </c>
      <c r="K921" t="s">
        <v>217</v>
      </c>
      <c r="L921" t="s">
        <v>30</v>
      </c>
      <c r="M921" t="s">
        <v>31</v>
      </c>
      <c r="N921" t="s">
        <v>32</v>
      </c>
      <c r="O921">
        <v>467.46000000000004</v>
      </c>
      <c r="P921" t="s">
        <v>209</v>
      </c>
      <c r="Q921" t="s">
        <v>226</v>
      </c>
      <c r="R921" t="s">
        <v>215</v>
      </c>
      <c r="S921" t="s">
        <v>216</v>
      </c>
      <c r="T921" t="s">
        <v>35</v>
      </c>
    </row>
    <row r="922" spans="1:20">
      <c r="A922" t="s">
        <v>236</v>
      </c>
      <c r="B922" t="s">
        <v>209</v>
      </c>
      <c r="C922" t="s">
        <v>296</v>
      </c>
      <c r="D922" t="s">
        <v>297</v>
      </c>
      <c r="E922" t="s">
        <v>212</v>
      </c>
      <c r="F922" s="1">
        <v>38718</v>
      </c>
      <c r="G922" t="s">
        <v>26</v>
      </c>
      <c r="H922">
        <v>201412</v>
      </c>
      <c r="I922" t="s">
        <v>213</v>
      </c>
      <c r="J922" t="s">
        <v>53</v>
      </c>
      <c r="K922" t="s">
        <v>214</v>
      </c>
      <c r="L922" t="s">
        <v>54</v>
      </c>
      <c r="M922" t="s">
        <v>31</v>
      </c>
      <c r="N922" t="s">
        <v>32</v>
      </c>
      <c r="O922">
        <v>144.69</v>
      </c>
      <c r="P922" t="s">
        <v>209</v>
      </c>
      <c r="Q922" t="s">
        <v>236</v>
      </c>
      <c r="R922" t="s">
        <v>215</v>
      </c>
      <c r="S922" t="s">
        <v>216</v>
      </c>
      <c r="T922" t="s">
        <v>35</v>
      </c>
    </row>
    <row r="923" spans="1:20">
      <c r="A923" t="s">
        <v>236</v>
      </c>
      <c r="B923" t="s">
        <v>209</v>
      </c>
      <c r="C923" t="s">
        <v>296</v>
      </c>
      <c r="D923" t="s">
        <v>297</v>
      </c>
      <c r="E923" t="s">
        <v>212</v>
      </c>
      <c r="F923" s="1">
        <v>38718</v>
      </c>
      <c r="G923" t="s">
        <v>26</v>
      </c>
      <c r="H923">
        <v>201412</v>
      </c>
      <c r="I923" t="s">
        <v>213</v>
      </c>
      <c r="J923" t="s">
        <v>53</v>
      </c>
      <c r="K923" t="s">
        <v>217</v>
      </c>
      <c r="L923" t="s">
        <v>54</v>
      </c>
      <c r="M923" t="s">
        <v>31</v>
      </c>
      <c r="N923" t="s">
        <v>32</v>
      </c>
      <c r="O923">
        <v>26.93</v>
      </c>
      <c r="P923" t="s">
        <v>209</v>
      </c>
      <c r="Q923" t="s">
        <v>236</v>
      </c>
      <c r="R923" t="s">
        <v>215</v>
      </c>
      <c r="S923" t="s">
        <v>216</v>
      </c>
      <c r="T923" t="s">
        <v>35</v>
      </c>
    </row>
    <row r="924" spans="1:20">
      <c r="A924" t="s">
        <v>221</v>
      </c>
      <c r="B924" t="s">
        <v>209</v>
      </c>
      <c r="C924" t="s">
        <v>298</v>
      </c>
      <c r="D924" t="s">
        <v>299</v>
      </c>
      <c r="E924" t="s">
        <v>212</v>
      </c>
      <c r="F924" s="1">
        <v>38718</v>
      </c>
      <c r="G924" t="s">
        <v>26</v>
      </c>
      <c r="H924">
        <v>201412</v>
      </c>
      <c r="I924" t="s">
        <v>213</v>
      </c>
      <c r="J924" t="s">
        <v>28</v>
      </c>
      <c r="K924" t="s">
        <v>214</v>
      </c>
      <c r="L924" t="s">
        <v>30</v>
      </c>
      <c r="M924" t="s">
        <v>31</v>
      </c>
      <c r="N924" t="s">
        <v>32</v>
      </c>
      <c r="O924">
        <v>20.8</v>
      </c>
      <c r="P924" t="s">
        <v>209</v>
      </c>
      <c r="Q924" t="s">
        <v>221</v>
      </c>
      <c r="R924" t="s">
        <v>215</v>
      </c>
      <c r="S924" t="s">
        <v>216</v>
      </c>
      <c r="T924" t="s">
        <v>35</v>
      </c>
    </row>
    <row r="925" spans="1:20">
      <c r="A925" t="s">
        <v>221</v>
      </c>
      <c r="B925" t="s">
        <v>209</v>
      </c>
      <c r="C925" t="s">
        <v>298</v>
      </c>
      <c r="D925" t="s">
        <v>299</v>
      </c>
      <c r="E925" t="s">
        <v>212</v>
      </c>
      <c r="F925" s="1">
        <v>38718</v>
      </c>
      <c r="G925" t="s">
        <v>26</v>
      </c>
      <c r="H925">
        <v>201412</v>
      </c>
      <c r="I925" t="s">
        <v>213</v>
      </c>
      <c r="J925" t="s">
        <v>28</v>
      </c>
      <c r="K925" t="s">
        <v>217</v>
      </c>
      <c r="L925" t="s">
        <v>30</v>
      </c>
      <c r="M925" t="s">
        <v>31</v>
      </c>
      <c r="N925" t="s">
        <v>32</v>
      </c>
      <c r="O925">
        <v>3.88</v>
      </c>
      <c r="P925" t="s">
        <v>209</v>
      </c>
      <c r="Q925" t="s">
        <v>221</v>
      </c>
      <c r="R925" t="s">
        <v>215</v>
      </c>
      <c r="S925" t="s">
        <v>216</v>
      </c>
      <c r="T925" t="s">
        <v>35</v>
      </c>
    </row>
    <row r="926" spans="1:20">
      <c r="A926" t="s">
        <v>221</v>
      </c>
      <c r="B926" t="s">
        <v>209</v>
      </c>
      <c r="C926" t="s">
        <v>300</v>
      </c>
      <c r="D926" t="s">
        <v>301</v>
      </c>
      <c r="E926" t="s">
        <v>212</v>
      </c>
      <c r="F926" s="1">
        <v>38718</v>
      </c>
      <c r="G926" t="s">
        <v>26</v>
      </c>
      <c r="H926">
        <v>201412</v>
      </c>
      <c r="I926" t="s">
        <v>213</v>
      </c>
      <c r="J926" t="s">
        <v>28</v>
      </c>
      <c r="K926" t="s">
        <v>214</v>
      </c>
      <c r="L926" t="s">
        <v>30</v>
      </c>
      <c r="M926" t="s">
        <v>31</v>
      </c>
      <c r="N926" t="s">
        <v>48</v>
      </c>
      <c r="O926">
        <v>105378.19</v>
      </c>
      <c r="P926" t="s">
        <v>209</v>
      </c>
      <c r="Q926" t="s">
        <v>221</v>
      </c>
      <c r="R926" t="s">
        <v>215</v>
      </c>
      <c r="S926" t="s">
        <v>216</v>
      </c>
      <c r="T926" t="s">
        <v>35</v>
      </c>
    </row>
    <row r="927" spans="1:20">
      <c r="A927" t="s">
        <v>221</v>
      </c>
      <c r="B927" t="s">
        <v>209</v>
      </c>
      <c r="C927" t="s">
        <v>300</v>
      </c>
      <c r="D927" t="s">
        <v>301</v>
      </c>
      <c r="E927" t="s">
        <v>212</v>
      </c>
      <c r="F927" s="1">
        <v>38718</v>
      </c>
      <c r="G927" t="s">
        <v>26</v>
      </c>
      <c r="H927">
        <v>201412</v>
      </c>
      <c r="I927" t="s">
        <v>213</v>
      </c>
      <c r="J927" t="s">
        <v>28</v>
      </c>
      <c r="K927" t="s">
        <v>214</v>
      </c>
      <c r="L927" t="s">
        <v>30</v>
      </c>
      <c r="M927" t="s">
        <v>31</v>
      </c>
      <c r="N927" t="s">
        <v>49</v>
      </c>
      <c r="O927">
        <v>-173903.36000000002</v>
      </c>
      <c r="P927" t="s">
        <v>209</v>
      </c>
      <c r="Q927" t="s">
        <v>221</v>
      </c>
      <c r="R927" t="s">
        <v>215</v>
      </c>
      <c r="S927" t="s">
        <v>216</v>
      </c>
      <c r="T927" t="s">
        <v>35</v>
      </c>
    </row>
    <row r="928" spans="1:20">
      <c r="A928" t="s">
        <v>221</v>
      </c>
      <c r="B928" t="s">
        <v>209</v>
      </c>
      <c r="C928" t="s">
        <v>300</v>
      </c>
      <c r="D928" t="s">
        <v>301</v>
      </c>
      <c r="E928" t="s">
        <v>212</v>
      </c>
      <c r="F928" s="1">
        <v>38718</v>
      </c>
      <c r="G928" t="s">
        <v>26</v>
      </c>
      <c r="H928">
        <v>201412</v>
      </c>
      <c r="I928" t="s">
        <v>213</v>
      </c>
      <c r="J928" t="s">
        <v>28</v>
      </c>
      <c r="K928" t="s">
        <v>214</v>
      </c>
      <c r="L928" t="s">
        <v>30</v>
      </c>
      <c r="M928" t="s">
        <v>31</v>
      </c>
      <c r="N928" t="s">
        <v>32</v>
      </c>
      <c r="O928">
        <v>2424.7600000000002</v>
      </c>
      <c r="P928" t="s">
        <v>209</v>
      </c>
      <c r="Q928" t="s">
        <v>221</v>
      </c>
      <c r="R928" t="s">
        <v>215</v>
      </c>
      <c r="S928" t="s">
        <v>216</v>
      </c>
      <c r="T928" t="s">
        <v>35</v>
      </c>
    </row>
    <row r="929" spans="1:20">
      <c r="A929" t="s">
        <v>221</v>
      </c>
      <c r="B929" t="s">
        <v>209</v>
      </c>
      <c r="C929" t="s">
        <v>300</v>
      </c>
      <c r="D929" t="s">
        <v>301</v>
      </c>
      <c r="E929" t="s">
        <v>212</v>
      </c>
      <c r="F929" s="1">
        <v>38718</v>
      </c>
      <c r="G929" t="s">
        <v>26</v>
      </c>
      <c r="H929">
        <v>201412</v>
      </c>
      <c r="I929" t="s">
        <v>213</v>
      </c>
      <c r="J929" t="s">
        <v>28</v>
      </c>
      <c r="K929" t="s">
        <v>217</v>
      </c>
      <c r="L929" t="s">
        <v>30</v>
      </c>
      <c r="M929" t="s">
        <v>31</v>
      </c>
      <c r="N929" t="s">
        <v>48</v>
      </c>
      <c r="O929">
        <v>90430.03</v>
      </c>
      <c r="P929" t="s">
        <v>209</v>
      </c>
      <c r="Q929" t="s">
        <v>221</v>
      </c>
      <c r="R929" t="s">
        <v>215</v>
      </c>
      <c r="S929" t="s">
        <v>216</v>
      </c>
      <c r="T929" t="s">
        <v>35</v>
      </c>
    </row>
    <row r="930" spans="1:20">
      <c r="A930" t="s">
        <v>221</v>
      </c>
      <c r="B930" t="s">
        <v>209</v>
      </c>
      <c r="C930" t="s">
        <v>300</v>
      </c>
      <c r="D930" t="s">
        <v>301</v>
      </c>
      <c r="E930" t="s">
        <v>212</v>
      </c>
      <c r="F930" s="1">
        <v>38718</v>
      </c>
      <c r="G930" t="s">
        <v>26</v>
      </c>
      <c r="H930">
        <v>201412</v>
      </c>
      <c r="I930" t="s">
        <v>213</v>
      </c>
      <c r="J930" t="s">
        <v>28</v>
      </c>
      <c r="K930" t="s">
        <v>217</v>
      </c>
      <c r="L930" t="s">
        <v>30</v>
      </c>
      <c r="M930" t="s">
        <v>31</v>
      </c>
      <c r="N930" t="s">
        <v>49</v>
      </c>
      <c r="O930">
        <v>-21904.86</v>
      </c>
      <c r="P930" t="s">
        <v>209</v>
      </c>
      <c r="Q930" t="s">
        <v>221</v>
      </c>
      <c r="R930" t="s">
        <v>215</v>
      </c>
      <c r="S930" t="s">
        <v>216</v>
      </c>
      <c r="T930" t="s">
        <v>35</v>
      </c>
    </row>
    <row r="931" spans="1:20">
      <c r="A931" t="s">
        <v>221</v>
      </c>
      <c r="B931" t="s">
        <v>209</v>
      </c>
      <c r="C931" t="s">
        <v>300</v>
      </c>
      <c r="D931" t="s">
        <v>301</v>
      </c>
      <c r="E931" t="s">
        <v>212</v>
      </c>
      <c r="F931" s="1">
        <v>38718</v>
      </c>
      <c r="G931" t="s">
        <v>26</v>
      </c>
      <c r="H931">
        <v>201412</v>
      </c>
      <c r="I931" t="s">
        <v>213</v>
      </c>
      <c r="J931" t="s">
        <v>28</v>
      </c>
      <c r="K931" t="s">
        <v>217</v>
      </c>
      <c r="L931" t="s">
        <v>30</v>
      </c>
      <c r="M931" t="s">
        <v>31</v>
      </c>
      <c r="N931" t="s">
        <v>32</v>
      </c>
      <c r="O931">
        <v>305.42</v>
      </c>
      <c r="P931" t="s">
        <v>209</v>
      </c>
      <c r="Q931" t="s">
        <v>221</v>
      </c>
      <c r="R931" t="s">
        <v>215</v>
      </c>
      <c r="S931" t="s">
        <v>216</v>
      </c>
      <c r="T931" t="s">
        <v>35</v>
      </c>
    </row>
    <row r="932" spans="1:20">
      <c r="A932" t="s">
        <v>218</v>
      </c>
      <c r="B932" t="s">
        <v>209</v>
      </c>
      <c r="C932" t="s">
        <v>302</v>
      </c>
      <c r="D932" t="s">
        <v>303</v>
      </c>
      <c r="E932" t="s">
        <v>212</v>
      </c>
      <c r="F932" s="1">
        <v>38718</v>
      </c>
      <c r="G932" t="s">
        <v>26</v>
      </c>
      <c r="H932">
        <v>201412</v>
      </c>
      <c r="I932" t="s">
        <v>213</v>
      </c>
      <c r="J932" t="s">
        <v>28</v>
      </c>
      <c r="K932" t="s">
        <v>214</v>
      </c>
      <c r="L932" t="s">
        <v>30</v>
      </c>
      <c r="M932" t="s">
        <v>31</v>
      </c>
      <c r="N932" t="s">
        <v>48</v>
      </c>
      <c r="O932">
        <v>10297.85</v>
      </c>
      <c r="P932" t="s">
        <v>209</v>
      </c>
      <c r="Q932" t="s">
        <v>218</v>
      </c>
      <c r="R932" t="s">
        <v>215</v>
      </c>
      <c r="S932" t="s">
        <v>216</v>
      </c>
      <c r="T932" t="s">
        <v>35</v>
      </c>
    </row>
    <row r="933" spans="1:20">
      <c r="A933" t="s">
        <v>218</v>
      </c>
      <c r="B933" t="s">
        <v>209</v>
      </c>
      <c r="C933" t="s">
        <v>302</v>
      </c>
      <c r="D933" t="s">
        <v>303</v>
      </c>
      <c r="E933" t="s">
        <v>212</v>
      </c>
      <c r="F933" s="1">
        <v>38718</v>
      </c>
      <c r="G933" t="s">
        <v>26</v>
      </c>
      <c r="H933">
        <v>201412</v>
      </c>
      <c r="I933" t="s">
        <v>213</v>
      </c>
      <c r="J933" t="s">
        <v>28</v>
      </c>
      <c r="K933" t="s">
        <v>214</v>
      </c>
      <c r="L933" t="s">
        <v>30</v>
      </c>
      <c r="M933" t="s">
        <v>31</v>
      </c>
      <c r="N933" t="s">
        <v>49</v>
      </c>
      <c r="O933">
        <v>-9143.56</v>
      </c>
      <c r="P933" t="s">
        <v>209</v>
      </c>
      <c r="Q933" t="s">
        <v>218</v>
      </c>
      <c r="R933" t="s">
        <v>215</v>
      </c>
      <c r="S933" t="s">
        <v>216</v>
      </c>
      <c r="T933" t="s">
        <v>35</v>
      </c>
    </row>
    <row r="934" spans="1:20">
      <c r="A934" t="s">
        <v>218</v>
      </c>
      <c r="B934" t="s">
        <v>209</v>
      </c>
      <c r="C934" t="s">
        <v>302</v>
      </c>
      <c r="D934" t="s">
        <v>303</v>
      </c>
      <c r="E934" t="s">
        <v>212</v>
      </c>
      <c r="F934" s="1">
        <v>38718</v>
      </c>
      <c r="G934" t="s">
        <v>26</v>
      </c>
      <c r="H934">
        <v>201412</v>
      </c>
      <c r="I934" t="s">
        <v>213</v>
      </c>
      <c r="J934" t="s">
        <v>28</v>
      </c>
      <c r="K934" t="s">
        <v>214</v>
      </c>
      <c r="L934" t="s">
        <v>30</v>
      </c>
      <c r="M934" t="s">
        <v>31</v>
      </c>
      <c r="N934" t="s">
        <v>32</v>
      </c>
      <c r="O934">
        <v>686.02</v>
      </c>
      <c r="P934" t="s">
        <v>209</v>
      </c>
      <c r="Q934" t="s">
        <v>218</v>
      </c>
      <c r="R934" t="s">
        <v>215</v>
      </c>
      <c r="S934" t="s">
        <v>216</v>
      </c>
      <c r="T934" t="s">
        <v>35</v>
      </c>
    </row>
    <row r="935" spans="1:20">
      <c r="A935" t="s">
        <v>218</v>
      </c>
      <c r="B935" t="s">
        <v>209</v>
      </c>
      <c r="C935" t="s">
        <v>302</v>
      </c>
      <c r="D935" t="s">
        <v>303</v>
      </c>
      <c r="E935" t="s">
        <v>212</v>
      </c>
      <c r="F935" s="1">
        <v>38718</v>
      </c>
      <c r="G935" t="s">
        <v>26</v>
      </c>
      <c r="H935">
        <v>201412</v>
      </c>
      <c r="I935" t="s">
        <v>213</v>
      </c>
      <c r="J935" t="s">
        <v>28</v>
      </c>
      <c r="K935" t="s">
        <v>217</v>
      </c>
      <c r="L935" t="s">
        <v>30</v>
      </c>
      <c r="M935" t="s">
        <v>31</v>
      </c>
      <c r="N935" t="s">
        <v>49</v>
      </c>
      <c r="O935">
        <v>-1154.29</v>
      </c>
      <c r="P935" t="s">
        <v>209</v>
      </c>
      <c r="Q935" t="s">
        <v>218</v>
      </c>
      <c r="R935" t="s">
        <v>215</v>
      </c>
      <c r="S935" t="s">
        <v>216</v>
      </c>
      <c r="T935" t="s">
        <v>35</v>
      </c>
    </row>
    <row r="936" spans="1:20">
      <c r="A936" t="s">
        <v>218</v>
      </c>
      <c r="B936" t="s">
        <v>209</v>
      </c>
      <c r="C936" t="s">
        <v>302</v>
      </c>
      <c r="D936" t="s">
        <v>303</v>
      </c>
      <c r="E936" t="s">
        <v>212</v>
      </c>
      <c r="F936" s="1">
        <v>38718</v>
      </c>
      <c r="G936" t="s">
        <v>26</v>
      </c>
      <c r="H936">
        <v>201412</v>
      </c>
      <c r="I936" t="s">
        <v>213</v>
      </c>
      <c r="J936" t="s">
        <v>28</v>
      </c>
      <c r="K936" t="s">
        <v>217</v>
      </c>
      <c r="L936" t="s">
        <v>30</v>
      </c>
      <c r="M936" t="s">
        <v>31</v>
      </c>
      <c r="N936" t="s">
        <v>32</v>
      </c>
      <c r="O936">
        <v>86.61</v>
      </c>
      <c r="P936" t="s">
        <v>209</v>
      </c>
      <c r="Q936" t="s">
        <v>218</v>
      </c>
      <c r="R936" t="s">
        <v>215</v>
      </c>
      <c r="S936" t="s">
        <v>216</v>
      </c>
      <c r="T936" t="s">
        <v>35</v>
      </c>
    </row>
    <row r="937" spans="1:20">
      <c r="A937" t="s">
        <v>221</v>
      </c>
      <c r="B937" t="s">
        <v>209</v>
      </c>
      <c r="C937" t="s">
        <v>304</v>
      </c>
      <c r="D937" t="s">
        <v>305</v>
      </c>
      <c r="E937" t="s">
        <v>212</v>
      </c>
      <c r="F937" s="1">
        <v>38718</v>
      </c>
      <c r="G937" t="s">
        <v>26</v>
      </c>
      <c r="H937">
        <v>201412</v>
      </c>
      <c r="I937" t="s">
        <v>213</v>
      </c>
      <c r="J937" t="s">
        <v>28</v>
      </c>
      <c r="K937" t="s">
        <v>217</v>
      </c>
      <c r="L937" t="s">
        <v>30</v>
      </c>
      <c r="M937" t="s">
        <v>31</v>
      </c>
      <c r="N937" t="s">
        <v>48</v>
      </c>
      <c r="O937">
        <v>21775.63</v>
      </c>
      <c r="P937" t="s">
        <v>209</v>
      </c>
      <c r="Q937" t="s">
        <v>221</v>
      </c>
      <c r="R937" t="s">
        <v>215</v>
      </c>
      <c r="S937" t="s">
        <v>216</v>
      </c>
      <c r="T937" t="s">
        <v>35</v>
      </c>
    </row>
    <row r="938" spans="1:20">
      <c r="A938" t="s">
        <v>221</v>
      </c>
      <c r="B938" t="s">
        <v>209</v>
      </c>
      <c r="C938" t="s">
        <v>304</v>
      </c>
      <c r="D938" t="s">
        <v>305</v>
      </c>
      <c r="E938" t="s">
        <v>212</v>
      </c>
      <c r="F938" s="1">
        <v>38718</v>
      </c>
      <c r="G938" t="s">
        <v>26</v>
      </c>
      <c r="H938">
        <v>201412</v>
      </c>
      <c r="I938" t="s">
        <v>213</v>
      </c>
      <c r="J938" t="s">
        <v>28</v>
      </c>
      <c r="K938" t="s">
        <v>217</v>
      </c>
      <c r="L938" t="s">
        <v>30</v>
      </c>
      <c r="M938" t="s">
        <v>31</v>
      </c>
      <c r="N938" t="s">
        <v>49</v>
      </c>
      <c r="O938">
        <v>-21775.63</v>
      </c>
      <c r="P938" t="s">
        <v>209</v>
      </c>
      <c r="Q938" t="s">
        <v>221</v>
      </c>
      <c r="R938" t="s">
        <v>215</v>
      </c>
      <c r="S938" t="s">
        <v>216</v>
      </c>
      <c r="T938" t="s">
        <v>35</v>
      </c>
    </row>
    <row r="939" spans="1:20">
      <c r="A939" t="s">
        <v>306</v>
      </c>
      <c r="B939" t="s">
        <v>209</v>
      </c>
      <c r="C939" t="s">
        <v>307</v>
      </c>
      <c r="D939" t="s">
        <v>308</v>
      </c>
      <c r="E939" t="s">
        <v>258</v>
      </c>
      <c r="F939" s="1">
        <v>40179</v>
      </c>
      <c r="G939" t="s">
        <v>26</v>
      </c>
      <c r="H939">
        <v>201412</v>
      </c>
      <c r="I939" t="s">
        <v>213</v>
      </c>
      <c r="J939" t="s">
        <v>253</v>
      </c>
      <c r="K939" t="s">
        <v>214</v>
      </c>
      <c r="L939" t="s">
        <v>254</v>
      </c>
      <c r="M939" t="s">
        <v>31</v>
      </c>
      <c r="N939" t="s">
        <v>32</v>
      </c>
      <c r="O939">
        <v>7511.6100000000006</v>
      </c>
      <c r="P939" t="s">
        <v>209</v>
      </c>
      <c r="Q939" t="s">
        <v>306</v>
      </c>
      <c r="R939" t="s">
        <v>215</v>
      </c>
      <c r="S939" t="s">
        <v>216</v>
      </c>
      <c r="T939" t="s">
        <v>35</v>
      </c>
    </row>
    <row r="940" spans="1:20">
      <c r="A940" t="s">
        <v>306</v>
      </c>
      <c r="B940" t="s">
        <v>209</v>
      </c>
      <c r="C940" t="s">
        <v>307</v>
      </c>
      <c r="D940" t="s">
        <v>308</v>
      </c>
      <c r="E940" t="s">
        <v>258</v>
      </c>
      <c r="F940" s="1">
        <v>40179</v>
      </c>
      <c r="G940" t="s">
        <v>26</v>
      </c>
      <c r="H940">
        <v>201412</v>
      </c>
      <c r="I940" t="s">
        <v>213</v>
      </c>
      <c r="J940" t="s">
        <v>253</v>
      </c>
      <c r="K940" t="s">
        <v>217</v>
      </c>
      <c r="L940" t="s">
        <v>254</v>
      </c>
      <c r="M940" t="s">
        <v>31</v>
      </c>
      <c r="N940" t="s">
        <v>32</v>
      </c>
      <c r="O940">
        <v>1397.88</v>
      </c>
      <c r="P940" t="s">
        <v>209</v>
      </c>
      <c r="Q940" t="s">
        <v>306</v>
      </c>
      <c r="R940" t="s">
        <v>215</v>
      </c>
      <c r="S940" t="s">
        <v>216</v>
      </c>
      <c r="T940" t="s">
        <v>35</v>
      </c>
    </row>
    <row r="941" spans="1:20">
      <c r="A941" t="s">
        <v>255</v>
      </c>
      <c r="B941" t="s">
        <v>209</v>
      </c>
      <c r="C941" t="s">
        <v>309</v>
      </c>
      <c r="D941" t="s">
        <v>310</v>
      </c>
      <c r="E941" t="s">
        <v>258</v>
      </c>
      <c r="F941" s="1">
        <v>40179</v>
      </c>
      <c r="G941" t="s">
        <v>26</v>
      </c>
      <c r="H941">
        <v>201412</v>
      </c>
      <c r="I941" t="s">
        <v>213</v>
      </c>
      <c r="J941" t="s">
        <v>253</v>
      </c>
      <c r="K941" t="s">
        <v>214</v>
      </c>
      <c r="L941" t="s">
        <v>254</v>
      </c>
      <c r="M941" t="s">
        <v>31</v>
      </c>
      <c r="N941" t="s">
        <v>48</v>
      </c>
      <c r="O941">
        <v>20397.8</v>
      </c>
      <c r="P941" t="s">
        <v>209</v>
      </c>
      <c r="Q941" t="s">
        <v>255</v>
      </c>
      <c r="R941" t="s">
        <v>215</v>
      </c>
      <c r="S941" t="s">
        <v>216</v>
      </c>
      <c r="T941" t="s">
        <v>35</v>
      </c>
    </row>
    <row r="942" spans="1:20">
      <c r="A942" t="s">
        <v>255</v>
      </c>
      <c r="B942" t="s">
        <v>209</v>
      </c>
      <c r="C942" t="s">
        <v>309</v>
      </c>
      <c r="D942" t="s">
        <v>310</v>
      </c>
      <c r="E942" t="s">
        <v>258</v>
      </c>
      <c r="F942" s="1">
        <v>40179</v>
      </c>
      <c r="G942" t="s">
        <v>26</v>
      </c>
      <c r="H942">
        <v>201412</v>
      </c>
      <c r="I942" t="s">
        <v>213</v>
      </c>
      <c r="J942" t="s">
        <v>253</v>
      </c>
      <c r="K942" t="s">
        <v>214</v>
      </c>
      <c r="L942" t="s">
        <v>254</v>
      </c>
      <c r="M942" t="s">
        <v>31</v>
      </c>
      <c r="N942" t="s">
        <v>49</v>
      </c>
      <c r="O942">
        <v>-18586.21</v>
      </c>
      <c r="P942" t="s">
        <v>209</v>
      </c>
      <c r="Q942" t="s">
        <v>255</v>
      </c>
      <c r="R942" t="s">
        <v>215</v>
      </c>
      <c r="S942" t="s">
        <v>216</v>
      </c>
      <c r="T942" t="s">
        <v>35</v>
      </c>
    </row>
    <row r="943" spans="1:20">
      <c r="A943" t="s">
        <v>255</v>
      </c>
      <c r="B943" t="s">
        <v>209</v>
      </c>
      <c r="C943" t="s">
        <v>309</v>
      </c>
      <c r="D943" t="s">
        <v>310</v>
      </c>
      <c r="E943" t="s">
        <v>258</v>
      </c>
      <c r="F943" s="1">
        <v>40179</v>
      </c>
      <c r="G943" t="s">
        <v>26</v>
      </c>
      <c r="H943">
        <v>201412</v>
      </c>
      <c r="I943" t="s">
        <v>213</v>
      </c>
      <c r="J943" t="s">
        <v>253</v>
      </c>
      <c r="K943" t="s">
        <v>217</v>
      </c>
      <c r="L943" t="s">
        <v>254</v>
      </c>
      <c r="M943" t="s">
        <v>31</v>
      </c>
      <c r="N943" t="s">
        <v>48</v>
      </c>
      <c r="O943">
        <v>1647.25</v>
      </c>
      <c r="P943" t="s">
        <v>209</v>
      </c>
      <c r="Q943" t="s">
        <v>255</v>
      </c>
      <c r="R943" t="s">
        <v>215</v>
      </c>
      <c r="S943" t="s">
        <v>216</v>
      </c>
      <c r="T943" t="s">
        <v>35</v>
      </c>
    </row>
    <row r="944" spans="1:20">
      <c r="A944" t="s">
        <v>255</v>
      </c>
      <c r="B944" t="s">
        <v>209</v>
      </c>
      <c r="C944" t="s">
        <v>309</v>
      </c>
      <c r="D944" t="s">
        <v>310</v>
      </c>
      <c r="E944" t="s">
        <v>258</v>
      </c>
      <c r="F944" s="1">
        <v>40179</v>
      </c>
      <c r="G944" t="s">
        <v>26</v>
      </c>
      <c r="H944">
        <v>201412</v>
      </c>
      <c r="I944" t="s">
        <v>213</v>
      </c>
      <c r="J944" t="s">
        <v>253</v>
      </c>
      <c r="K944" t="s">
        <v>217</v>
      </c>
      <c r="L944" t="s">
        <v>254</v>
      </c>
      <c r="M944" t="s">
        <v>31</v>
      </c>
      <c r="N944" t="s">
        <v>49</v>
      </c>
      <c r="O944">
        <v>-3458.84</v>
      </c>
      <c r="P944" t="s">
        <v>209</v>
      </c>
      <c r="Q944" t="s">
        <v>255</v>
      </c>
      <c r="R944" t="s">
        <v>215</v>
      </c>
      <c r="S944" t="s">
        <v>216</v>
      </c>
      <c r="T944" t="s">
        <v>35</v>
      </c>
    </row>
    <row r="945" spans="1:20">
      <c r="A945" t="s">
        <v>249</v>
      </c>
      <c r="B945" t="s">
        <v>209</v>
      </c>
      <c r="C945" t="s">
        <v>311</v>
      </c>
      <c r="D945" t="s">
        <v>312</v>
      </c>
      <c r="E945" t="s">
        <v>258</v>
      </c>
      <c r="F945" s="1">
        <v>33434</v>
      </c>
      <c r="G945" t="s">
        <v>26</v>
      </c>
      <c r="H945">
        <v>201412</v>
      </c>
      <c r="I945" t="s">
        <v>213</v>
      </c>
      <c r="J945" t="s">
        <v>253</v>
      </c>
      <c r="K945" t="s">
        <v>214</v>
      </c>
      <c r="L945" t="s">
        <v>254</v>
      </c>
      <c r="M945" t="s">
        <v>31</v>
      </c>
      <c r="N945" t="s">
        <v>32</v>
      </c>
      <c r="O945">
        <v>32</v>
      </c>
      <c r="P945" t="s">
        <v>209</v>
      </c>
      <c r="Q945" t="s">
        <v>249</v>
      </c>
      <c r="R945" t="s">
        <v>215</v>
      </c>
      <c r="S945" t="s">
        <v>216</v>
      </c>
      <c r="T945" t="s">
        <v>35</v>
      </c>
    </row>
    <row r="946" spans="1:20">
      <c r="A946" t="s">
        <v>249</v>
      </c>
      <c r="B946" t="s">
        <v>209</v>
      </c>
      <c r="C946" t="s">
        <v>311</v>
      </c>
      <c r="D946" t="s">
        <v>312</v>
      </c>
      <c r="E946" t="s">
        <v>258</v>
      </c>
      <c r="F946" s="1">
        <v>33434</v>
      </c>
      <c r="G946" t="s">
        <v>26</v>
      </c>
      <c r="H946">
        <v>201412</v>
      </c>
      <c r="I946" t="s">
        <v>213</v>
      </c>
      <c r="J946" t="s">
        <v>253</v>
      </c>
      <c r="K946" t="s">
        <v>217</v>
      </c>
      <c r="L946" t="s">
        <v>254</v>
      </c>
      <c r="M946" t="s">
        <v>31</v>
      </c>
      <c r="N946" t="s">
        <v>32</v>
      </c>
      <c r="O946">
        <v>5.96</v>
      </c>
      <c r="P946" t="s">
        <v>209</v>
      </c>
      <c r="Q946" t="s">
        <v>249</v>
      </c>
      <c r="R946" t="s">
        <v>215</v>
      </c>
      <c r="S946" t="s">
        <v>216</v>
      </c>
      <c r="T946" t="s">
        <v>35</v>
      </c>
    </row>
    <row r="947" spans="1:20">
      <c r="A947" t="s">
        <v>255</v>
      </c>
      <c r="B947" t="s">
        <v>209</v>
      </c>
      <c r="C947" t="s">
        <v>313</v>
      </c>
      <c r="D947" t="s">
        <v>314</v>
      </c>
      <c r="E947" t="s">
        <v>258</v>
      </c>
      <c r="F947" s="1">
        <v>40179</v>
      </c>
      <c r="G947" t="s">
        <v>26</v>
      </c>
      <c r="H947">
        <v>201412</v>
      </c>
      <c r="I947" t="s">
        <v>213</v>
      </c>
      <c r="J947" t="s">
        <v>253</v>
      </c>
      <c r="K947" t="s">
        <v>214</v>
      </c>
      <c r="L947" t="s">
        <v>254</v>
      </c>
      <c r="M947" t="s">
        <v>31</v>
      </c>
      <c r="N947" t="s">
        <v>32</v>
      </c>
      <c r="O947">
        <v>5916.92</v>
      </c>
      <c r="P947" t="s">
        <v>209</v>
      </c>
      <c r="Q947" t="s">
        <v>255</v>
      </c>
      <c r="R947" t="s">
        <v>215</v>
      </c>
      <c r="S947" t="s">
        <v>216</v>
      </c>
      <c r="T947" t="s">
        <v>35</v>
      </c>
    </row>
    <row r="948" spans="1:20">
      <c r="A948" t="s">
        <v>255</v>
      </c>
      <c r="B948" t="s">
        <v>209</v>
      </c>
      <c r="C948" t="s">
        <v>313</v>
      </c>
      <c r="D948" t="s">
        <v>314</v>
      </c>
      <c r="E948" t="s">
        <v>258</v>
      </c>
      <c r="F948" s="1">
        <v>40179</v>
      </c>
      <c r="G948" t="s">
        <v>26</v>
      </c>
      <c r="H948">
        <v>201412</v>
      </c>
      <c r="I948" t="s">
        <v>213</v>
      </c>
      <c r="J948" t="s">
        <v>253</v>
      </c>
      <c r="K948" t="s">
        <v>217</v>
      </c>
      <c r="L948" t="s">
        <v>254</v>
      </c>
      <c r="M948" t="s">
        <v>31</v>
      </c>
      <c r="N948" t="s">
        <v>32</v>
      </c>
      <c r="O948">
        <v>1101.1200000000001</v>
      </c>
      <c r="P948" t="s">
        <v>209</v>
      </c>
      <c r="Q948" t="s">
        <v>255</v>
      </c>
      <c r="R948" t="s">
        <v>215</v>
      </c>
      <c r="S948" t="s">
        <v>216</v>
      </c>
      <c r="T948" t="s">
        <v>35</v>
      </c>
    </row>
    <row r="949" spans="1:20">
      <c r="A949" t="s">
        <v>259</v>
      </c>
      <c r="B949" t="s">
        <v>209</v>
      </c>
      <c r="C949" t="s">
        <v>315</v>
      </c>
      <c r="D949" t="s">
        <v>316</v>
      </c>
      <c r="E949" t="s">
        <v>258</v>
      </c>
      <c r="F949" s="1">
        <v>40179</v>
      </c>
      <c r="G949" t="s">
        <v>26</v>
      </c>
      <c r="H949">
        <v>201412</v>
      </c>
      <c r="I949" t="s">
        <v>213</v>
      </c>
      <c r="J949" t="s">
        <v>253</v>
      </c>
      <c r="K949" t="s">
        <v>214</v>
      </c>
      <c r="L949" t="s">
        <v>254</v>
      </c>
      <c r="M949" t="s">
        <v>31</v>
      </c>
      <c r="N949" t="s">
        <v>48</v>
      </c>
      <c r="O949">
        <v>119414.88</v>
      </c>
      <c r="P949" t="s">
        <v>209</v>
      </c>
      <c r="Q949" t="s">
        <v>259</v>
      </c>
      <c r="R949" t="s">
        <v>215</v>
      </c>
      <c r="S949" t="s">
        <v>216</v>
      </c>
      <c r="T949" t="s">
        <v>35</v>
      </c>
    </row>
    <row r="950" spans="1:20">
      <c r="A950" t="s">
        <v>259</v>
      </c>
      <c r="B950" t="s">
        <v>209</v>
      </c>
      <c r="C950" t="s">
        <v>315</v>
      </c>
      <c r="D950" t="s">
        <v>316</v>
      </c>
      <c r="E950" t="s">
        <v>258</v>
      </c>
      <c r="F950" s="1">
        <v>40179</v>
      </c>
      <c r="G950" t="s">
        <v>26</v>
      </c>
      <c r="H950">
        <v>201412</v>
      </c>
      <c r="I950" t="s">
        <v>213</v>
      </c>
      <c r="J950" t="s">
        <v>253</v>
      </c>
      <c r="K950" t="s">
        <v>214</v>
      </c>
      <c r="L950" t="s">
        <v>254</v>
      </c>
      <c r="M950" t="s">
        <v>31</v>
      </c>
      <c r="N950" t="s">
        <v>49</v>
      </c>
      <c r="O950">
        <v>-159311.36000000002</v>
      </c>
      <c r="P950" t="s">
        <v>209</v>
      </c>
      <c r="Q950" t="s">
        <v>259</v>
      </c>
      <c r="R950" t="s">
        <v>215</v>
      </c>
      <c r="S950" t="s">
        <v>216</v>
      </c>
      <c r="T950" t="s">
        <v>35</v>
      </c>
    </row>
    <row r="951" spans="1:20">
      <c r="A951" t="s">
        <v>259</v>
      </c>
      <c r="B951" t="s">
        <v>209</v>
      </c>
      <c r="C951" t="s">
        <v>315</v>
      </c>
      <c r="D951" t="s">
        <v>316</v>
      </c>
      <c r="E951" t="s">
        <v>258</v>
      </c>
      <c r="F951" s="1">
        <v>40179</v>
      </c>
      <c r="G951" t="s">
        <v>26</v>
      </c>
      <c r="H951">
        <v>201412</v>
      </c>
      <c r="I951" t="s">
        <v>213</v>
      </c>
      <c r="J951" t="s">
        <v>253</v>
      </c>
      <c r="K951" t="s">
        <v>214</v>
      </c>
      <c r="L951" t="s">
        <v>254</v>
      </c>
      <c r="M951" t="s">
        <v>31</v>
      </c>
      <c r="N951" t="s">
        <v>32</v>
      </c>
      <c r="O951">
        <v>10772.41</v>
      </c>
      <c r="P951" t="s">
        <v>209</v>
      </c>
      <c r="Q951" t="s">
        <v>259</v>
      </c>
      <c r="R951" t="s">
        <v>215</v>
      </c>
      <c r="S951" t="s">
        <v>216</v>
      </c>
      <c r="T951" t="s">
        <v>35</v>
      </c>
    </row>
    <row r="952" spans="1:20">
      <c r="A952" t="s">
        <v>259</v>
      </c>
      <c r="B952" t="s">
        <v>209</v>
      </c>
      <c r="C952" t="s">
        <v>315</v>
      </c>
      <c r="D952" t="s">
        <v>316</v>
      </c>
      <c r="E952" t="s">
        <v>258</v>
      </c>
      <c r="F952" s="1">
        <v>40179</v>
      </c>
      <c r="G952" t="s">
        <v>26</v>
      </c>
      <c r="H952">
        <v>201412</v>
      </c>
      <c r="I952" t="s">
        <v>213</v>
      </c>
      <c r="J952" t="s">
        <v>253</v>
      </c>
      <c r="K952" t="s">
        <v>217</v>
      </c>
      <c r="L952" t="s">
        <v>254</v>
      </c>
      <c r="M952" t="s">
        <v>31</v>
      </c>
      <c r="N952" t="s">
        <v>48</v>
      </c>
      <c r="O952">
        <v>199207.41</v>
      </c>
      <c r="P952" t="s">
        <v>209</v>
      </c>
      <c r="Q952" t="s">
        <v>259</v>
      </c>
      <c r="R952" t="s">
        <v>215</v>
      </c>
      <c r="S952" t="s">
        <v>216</v>
      </c>
      <c r="T952" t="s">
        <v>35</v>
      </c>
    </row>
    <row r="953" spans="1:20">
      <c r="A953" t="s">
        <v>259</v>
      </c>
      <c r="B953" t="s">
        <v>209</v>
      </c>
      <c r="C953" t="s">
        <v>315</v>
      </c>
      <c r="D953" t="s">
        <v>316</v>
      </c>
      <c r="E953" t="s">
        <v>258</v>
      </c>
      <c r="F953" s="1">
        <v>40179</v>
      </c>
      <c r="G953" t="s">
        <v>26</v>
      </c>
      <c r="H953">
        <v>201412</v>
      </c>
      <c r="I953" t="s">
        <v>213</v>
      </c>
      <c r="J953" t="s">
        <v>253</v>
      </c>
      <c r="K953" t="s">
        <v>217</v>
      </c>
      <c r="L953" t="s">
        <v>254</v>
      </c>
      <c r="M953" t="s">
        <v>31</v>
      </c>
      <c r="N953" t="s">
        <v>49</v>
      </c>
      <c r="O953">
        <v>-159310.93</v>
      </c>
      <c r="P953" t="s">
        <v>209</v>
      </c>
      <c r="Q953" t="s">
        <v>259</v>
      </c>
      <c r="R953" t="s">
        <v>215</v>
      </c>
      <c r="S953" t="s">
        <v>216</v>
      </c>
      <c r="T953" t="s">
        <v>35</v>
      </c>
    </row>
    <row r="954" spans="1:20">
      <c r="A954" t="s">
        <v>259</v>
      </c>
      <c r="B954" t="s">
        <v>209</v>
      </c>
      <c r="C954" t="s">
        <v>315</v>
      </c>
      <c r="D954" t="s">
        <v>316</v>
      </c>
      <c r="E954" t="s">
        <v>258</v>
      </c>
      <c r="F954" s="1">
        <v>40179</v>
      </c>
      <c r="G954" t="s">
        <v>26</v>
      </c>
      <c r="H954">
        <v>201412</v>
      </c>
      <c r="I954" t="s">
        <v>213</v>
      </c>
      <c r="J954" t="s">
        <v>253</v>
      </c>
      <c r="K954" t="s">
        <v>217</v>
      </c>
      <c r="L954" t="s">
        <v>254</v>
      </c>
      <c r="M954" t="s">
        <v>31</v>
      </c>
      <c r="N954" t="s">
        <v>32</v>
      </c>
      <c r="O954">
        <v>10772.37</v>
      </c>
      <c r="P954" t="s">
        <v>209</v>
      </c>
      <c r="Q954" t="s">
        <v>259</v>
      </c>
      <c r="R954" t="s">
        <v>215</v>
      </c>
      <c r="S954" t="s">
        <v>216</v>
      </c>
      <c r="T954" t="s">
        <v>35</v>
      </c>
    </row>
    <row r="955" spans="1:20">
      <c r="A955" t="s">
        <v>306</v>
      </c>
      <c r="B955" t="s">
        <v>209</v>
      </c>
      <c r="C955" t="s">
        <v>317</v>
      </c>
      <c r="D955" t="s">
        <v>318</v>
      </c>
      <c r="E955" t="s">
        <v>258</v>
      </c>
      <c r="F955" s="1">
        <v>40179</v>
      </c>
      <c r="G955" t="s">
        <v>26</v>
      </c>
      <c r="H955">
        <v>201412</v>
      </c>
      <c r="I955" t="s">
        <v>213</v>
      </c>
      <c r="J955" t="s">
        <v>253</v>
      </c>
      <c r="K955" t="s">
        <v>214</v>
      </c>
      <c r="L955" t="s">
        <v>254</v>
      </c>
      <c r="M955" t="s">
        <v>31</v>
      </c>
      <c r="N955" t="s">
        <v>49</v>
      </c>
      <c r="O955">
        <v>-31453.350000000002</v>
      </c>
      <c r="P955" t="s">
        <v>209</v>
      </c>
      <c r="Q955" t="s">
        <v>306</v>
      </c>
      <c r="R955" t="s">
        <v>215</v>
      </c>
      <c r="S955" t="s">
        <v>216</v>
      </c>
      <c r="T955" t="s">
        <v>35</v>
      </c>
    </row>
    <row r="956" spans="1:20">
      <c r="A956" t="s">
        <v>306</v>
      </c>
      <c r="B956" t="s">
        <v>209</v>
      </c>
      <c r="C956" t="s">
        <v>317</v>
      </c>
      <c r="D956" t="s">
        <v>318</v>
      </c>
      <c r="E956" t="s">
        <v>258</v>
      </c>
      <c r="F956" s="1">
        <v>40179</v>
      </c>
      <c r="G956" t="s">
        <v>26</v>
      </c>
      <c r="H956">
        <v>201412</v>
      </c>
      <c r="I956" t="s">
        <v>213</v>
      </c>
      <c r="J956" t="s">
        <v>253</v>
      </c>
      <c r="K956" t="s">
        <v>214</v>
      </c>
      <c r="L956" t="s">
        <v>254</v>
      </c>
      <c r="M956" t="s">
        <v>31</v>
      </c>
      <c r="N956" t="s">
        <v>32</v>
      </c>
      <c r="O956">
        <v>3235.15</v>
      </c>
      <c r="P956" t="s">
        <v>209</v>
      </c>
      <c r="Q956" t="s">
        <v>306</v>
      </c>
      <c r="R956" t="s">
        <v>215</v>
      </c>
      <c r="S956" t="s">
        <v>216</v>
      </c>
      <c r="T956" t="s">
        <v>35</v>
      </c>
    </row>
    <row r="957" spans="1:20">
      <c r="A957" t="s">
        <v>306</v>
      </c>
      <c r="B957" t="s">
        <v>209</v>
      </c>
      <c r="C957" t="s">
        <v>317</v>
      </c>
      <c r="D957" t="s">
        <v>318</v>
      </c>
      <c r="E957" t="s">
        <v>258</v>
      </c>
      <c r="F957" s="1">
        <v>40179</v>
      </c>
      <c r="G957" t="s">
        <v>26</v>
      </c>
      <c r="H957">
        <v>201412</v>
      </c>
      <c r="I957" t="s">
        <v>213</v>
      </c>
      <c r="J957" t="s">
        <v>253</v>
      </c>
      <c r="K957" t="s">
        <v>217</v>
      </c>
      <c r="L957" t="s">
        <v>254</v>
      </c>
      <c r="M957" t="s">
        <v>31</v>
      </c>
      <c r="N957" t="s">
        <v>48</v>
      </c>
      <c r="O957">
        <v>37306.79</v>
      </c>
      <c r="P957" t="s">
        <v>209</v>
      </c>
      <c r="Q957" t="s">
        <v>306</v>
      </c>
      <c r="R957" t="s">
        <v>215</v>
      </c>
      <c r="S957" t="s">
        <v>216</v>
      </c>
      <c r="T957" t="s">
        <v>35</v>
      </c>
    </row>
    <row r="958" spans="1:20">
      <c r="A958" t="s">
        <v>306</v>
      </c>
      <c r="B958" t="s">
        <v>209</v>
      </c>
      <c r="C958" t="s">
        <v>317</v>
      </c>
      <c r="D958" t="s">
        <v>318</v>
      </c>
      <c r="E958" t="s">
        <v>258</v>
      </c>
      <c r="F958" s="1">
        <v>40179</v>
      </c>
      <c r="G958" t="s">
        <v>26</v>
      </c>
      <c r="H958">
        <v>201412</v>
      </c>
      <c r="I958" t="s">
        <v>213</v>
      </c>
      <c r="J958" t="s">
        <v>253</v>
      </c>
      <c r="K958" t="s">
        <v>217</v>
      </c>
      <c r="L958" t="s">
        <v>254</v>
      </c>
      <c r="M958" t="s">
        <v>31</v>
      </c>
      <c r="N958" t="s">
        <v>49</v>
      </c>
      <c r="O958">
        <v>-5853.4400000000005</v>
      </c>
      <c r="P958" t="s">
        <v>209</v>
      </c>
      <c r="Q958" t="s">
        <v>306</v>
      </c>
      <c r="R958" t="s">
        <v>215</v>
      </c>
      <c r="S958" t="s">
        <v>216</v>
      </c>
      <c r="T958" t="s">
        <v>35</v>
      </c>
    </row>
    <row r="959" spans="1:20">
      <c r="A959" t="s">
        <v>306</v>
      </c>
      <c r="B959" t="s">
        <v>209</v>
      </c>
      <c r="C959" t="s">
        <v>317</v>
      </c>
      <c r="D959" t="s">
        <v>318</v>
      </c>
      <c r="E959" t="s">
        <v>258</v>
      </c>
      <c r="F959" s="1">
        <v>40179</v>
      </c>
      <c r="G959" t="s">
        <v>26</v>
      </c>
      <c r="H959">
        <v>201412</v>
      </c>
      <c r="I959" t="s">
        <v>213</v>
      </c>
      <c r="J959" t="s">
        <v>253</v>
      </c>
      <c r="K959" t="s">
        <v>217</v>
      </c>
      <c r="L959" t="s">
        <v>254</v>
      </c>
      <c r="M959" t="s">
        <v>31</v>
      </c>
      <c r="N959" t="s">
        <v>32</v>
      </c>
      <c r="O959">
        <v>602.05000000000007</v>
      </c>
      <c r="P959" t="s">
        <v>209</v>
      </c>
      <c r="Q959" t="s">
        <v>306</v>
      </c>
      <c r="R959" t="s">
        <v>215</v>
      </c>
      <c r="S959" t="s">
        <v>216</v>
      </c>
      <c r="T959" t="s">
        <v>35</v>
      </c>
    </row>
    <row r="960" spans="1:20">
      <c r="A960" t="s">
        <v>259</v>
      </c>
      <c r="B960" t="s">
        <v>209</v>
      </c>
      <c r="C960" t="s">
        <v>319</v>
      </c>
      <c r="D960" t="s">
        <v>320</v>
      </c>
      <c r="E960" t="s">
        <v>258</v>
      </c>
      <c r="F960" s="1">
        <v>40179</v>
      </c>
      <c r="G960" t="s">
        <v>26</v>
      </c>
      <c r="H960">
        <v>201412</v>
      </c>
      <c r="I960" t="s">
        <v>213</v>
      </c>
      <c r="J960" t="s">
        <v>253</v>
      </c>
      <c r="K960" t="s">
        <v>214</v>
      </c>
      <c r="L960" t="s">
        <v>254</v>
      </c>
      <c r="M960" t="s">
        <v>31</v>
      </c>
      <c r="N960" t="s">
        <v>32</v>
      </c>
      <c r="O960">
        <v>91.01</v>
      </c>
      <c r="P960" t="s">
        <v>209</v>
      </c>
      <c r="Q960" t="s">
        <v>259</v>
      </c>
      <c r="R960" t="s">
        <v>215</v>
      </c>
      <c r="S960" t="s">
        <v>216</v>
      </c>
      <c r="T960" t="s">
        <v>35</v>
      </c>
    </row>
    <row r="961" spans="1:20">
      <c r="A961" t="s">
        <v>259</v>
      </c>
      <c r="B961" t="s">
        <v>209</v>
      </c>
      <c r="C961" t="s">
        <v>319</v>
      </c>
      <c r="D961" t="s">
        <v>320</v>
      </c>
      <c r="E961" t="s">
        <v>258</v>
      </c>
      <c r="F961" s="1">
        <v>40179</v>
      </c>
      <c r="G961" t="s">
        <v>26</v>
      </c>
      <c r="H961">
        <v>201412</v>
      </c>
      <c r="I961" t="s">
        <v>213</v>
      </c>
      <c r="J961" t="s">
        <v>253</v>
      </c>
      <c r="K961" t="s">
        <v>217</v>
      </c>
      <c r="L961" t="s">
        <v>254</v>
      </c>
      <c r="M961" t="s">
        <v>31</v>
      </c>
      <c r="N961" t="s">
        <v>32</v>
      </c>
      <c r="O961">
        <v>16.93</v>
      </c>
      <c r="P961" t="s">
        <v>209</v>
      </c>
      <c r="Q961" t="s">
        <v>259</v>
      </c>
      <c r="R961" t="s">
        <v>215</v>
      </c>
      <c r="S961" t="s">
        <v>216</v>
      </c>
      <c r="T961" t="s">
        <v>35</v>
      </c>
    </row>
    <row r="962" spans="1:20">
      <c r="A962" t="s">
        <v>249</v>
      </c>
      <c r="B962" t="s">
        <v>209</v>
      </c>
      <c r="C962" t="s">
        <v>321</v>
      </c>
      <c r="D962" t="s">
        <v>322</v>
      </c>
      <c r="E962" t="s">
        <v>258</v>
      </c>
      <c r="F962" s="1">
        <v>40179</v>
      </c>
      <c r="G962" t="s">
        <v>26</v>
      </c>
      <c r="H962">
        <v>201412</v>
      </c>
      <c r="I962" t="s">
        <v>213</v>
      </c>
      <c r="J962" t="s">
        <v>253</v>
      </c>
      <c r="K962" t="s">
        <v>214</v>
      </c>
      <c r="L962" t="s">
        <v>254</v>
      </c>
      <c r="M962" t="s">
        <v>31</v>
      </c>
      <c r="N962" t="s">
        <v>48</v>
      </c>
      <c r="O962">
        <v>20747.27</v>
      </c>
      <c r="P962" t="s">
        <v>209</v>
      </c>
      <c r="Q962" t="s">
        <v>249</v>
      </c>
      <c r="R962" t="s">
        <v>215</v>
      </c>
      <c r="S962" t="s">
        <v>216</v>
      </c>
      <c r="T962" t="s">
        <v>35</v>
      </c>
    </row>
    <row r="963" spans="1:20">
      <c r="A963" t="s">
        <v>249</v>
      </c>
      <c r="B963" t="s">
        <v>209</v>
      </c>
      <c r="C963" t="s">
        <v>321</v>
      </c>
      <c r="D963" t="s">
        <v>322</v>
      </c>
      <c r="E963" t="s">
        <v>258</v>
      </c>
      <c r="F963" s="1">
        <v>40179</v>
      </c>
      <c r="G963" t="s">
        <v>26</v>
      </c>
      <c r="H963">
        <v>201412</v>
      </c>
      <c r="I963" t="s">
        <v>213</v>
      </c>
      <c r="J963" t="s">
        <v>253</v>
      </c>
      <c r="K963" t="s">
        <v>214</v>
      </c>
      <c r="L963" t="s">
        <v>254</v>
      </c>
      <c r="M963" t="s">
        <v>31</v>
      </c>
      <c r="N963" t="s">
        <v>49</v>
      </c>
      <c r="O963">
        <v>-38747.410000000003</v>
      </c>
      <c r="P963" t="s">
        <v>209</v>
      </c>
      <c r="Q963" t="s">
        <v>249</v>
      </c>
      <c r="R963" t="s">
        <v>215</v>
      </c>
      <c r="S963" t="s">
        <v>216</v>
      </c>
      <c r="T963" t="s">
        <v>35</v>
      </c>
    </row>
    <row r="964" spans="1:20">
      <c r="A964" t="s">
        <v>249</v>
      </c>
      <c r="B964" t="s">
        <v>209</v>
      </c>
      <c r="C964" t="s">
        <v>321</v>
      </c>
      <c r="D964" t="s">
        <v>322</v>
      </c>
      <c r="E964" t="s">
        <v>258</v>
      </c>
      <c r="F964" s="1">
        <v>40179</v>
      </c>
      <c r="G964" t="s">
        <v>26</v>
      </c>
      <c r="H964">
        <v>201412</v>
      </c>
      <c r="I964" t="s">
        <v>213</v>
      </c>
      <c r="J964" t="s">
        <v>253</v>
      </c>
      <c r="K964" t="s">
        <v>214</v>
      </c>
      <c r="L964" t="s">
        <v>254</v>
      </c>
      <c r="M964" t="s">
        <v>31</v>
      </c>
      <c r="N964" t="s">
        <v>32</v>
      </c>
      <c r="O964">
        <v>2951.35</v>
      </c>
      <c r="P964" t="s">
        <v>209</v>
      </c>
      <c r="Q964" t="s">
        <v>249</v>
      </c>
      <c r="R964" t="s">
        <v>215</v>
      </c>
      <c r="S964" t="s">
        <v>216</v>
      </c>
      <c r="T964" t="s">
        <v>35</v>
      </c>
    </row>
    <row r="965" spans="1:20">
      <c r="A965" t="s">
        <v>249</v>
      </c>
      <c r="B965" t="s">
        <v>209</v>
      </c>
      <c r="C965" t="s">
        <v>321</v>
      </c>
      <c r="D965" t="s">
        <v>322</v>
      </c>
      <c r="E965" t="s">
        <v>258</v>
      </c>
      <c r="F965" s="1">
        <v>40179</v>
      </c>
      <c r="G965" t="s">
        <v>26</v>
      </c>
      <c r="H965">
        <v>201412</v>
      </c>
      <c r="I965" t="s">
        <v>213</v>
      </c>
      <c r="J965" t="s">
        <v>253</v>
      </c>
      <c r="K965" t="s">
        <v>217</v>
      </c>
      <c r="L965" t="s">
        <v>254</v>
      </c>
      <c r="M965" t="s">
        <v>31</v>
      </c>
      <c r="N965" t="s">
        <v>48</v>
      </c>
      <c r="O965">
        <v>25210.959999999999</v>
      </c>
      <c r="P965" t="s">
        <v>209</v>
      </c>
      <c r="Q965" t="s">
        <v>249</v>
      </c>
      <c r="R965" t="s">
        <v>215</v>
      </c>
      <c r="S965" t="s">
        <v>216</v>
      </c>
      <c r="T965" t="s">
        <v>35</v>
      </c>
    </row>
    <row r="966" spans="1:20">
      <c r="A966" t="s">
        <v>249</v>
      </c>
      <c r="B966" t="s">
        <v>209</v>
      </c>
      <c r="C966" t="s">
        <v>321</v>
      </c>
      <c r="D966" t="s">
        <v>322</v>
      </c>
      <c r="E966" t="s">
        <v>258</v>
      </c>
      <c r="F966" s="1">
        <v>40179</v>
      </c>
      <c r="G966" t="s">
        <v>26</v>
      </c>
      <c r="H966">
        <v>201412</v>
      </c>
      <c r="I966" t="s">
        <v>213</v>
      </c>
      <c r="J966" t="s">
        <v>253</v>
      </c>
      <c r="K966" t="s">
        <v>217</v>
      </c>
      <c r="L966" t="s">
        <v>254</v>
      </c>
      <c r="M966" t="s">
        <v>31</v>
      </c>
      <c r="N966" t="s">
        <v>49</v>
      </c>
      <c r="O966">
        <v>-7210.82</v>
      </c>
      <c r="P966" t="s">
        <v>209</v>
      </c>
      <c r="Q966" t="s">
        <v>249</v>
      </c>
      <c r="R966" t="s">
        <v>215</v>
      </c>
      <c r="S966" t="s">
        <v>216</v>
      </c>
      <c r="T966" t="s">
        <v>35</v>
      </c>
    </row>
    <row r="967" spans="1:20">
      <c r="A967" t="s">
        <v>249</v>
      </c>
      <c r="B967" t="s">
        <v>209</v>
      </c>
      <c r="C967" t="s">
        <v>321</v>
      </c>
      <c r="D967" t="s">
        <v>322</v>
      </c>
      <c r="E967" t="s">
        <v>258</v>
      </c>
      <c r="F967" s="1">
        <v>40179</v>
      </c>
      <c r="G967" t="s">
        <v>26</v>
      </c>
      <c r="H967">
        <v>201412</v>
      </c>
      <c r="I967" t="s">
        <v>213</v>
      </c>
      <c r="J967" t="s">
        <v>253</v>
      </c>
      <c r="K967" t="s">
        <v>217</v>
      </c>
      <c r="L967" t="s">
        <v>254</v>
      </c>
      <c r="M967" t="s">
        <v>31</v>
      </c>
      <c r="N967" t="s">
        <v>32</v>
      </c>
      <c r="O967">
        <v>549.24</v>
      </c>
      <c r="P967" t="s">
        <v>209</v>
      </c>
      <c r="Q967" t="s">
        <v>249</v>
      </c>
      <c r="R967" t="s">
        <v>215</v>
      </c>
      <c r="S967" t="s">
        <v>216</v>
      </c>
      <c r="T967" t="s">
        <v>35</v>
      </c>
    </row>
    <row r="968" spans="1:20">
      <c r="A968" t="s">
        <v>259</v>
      </c>
      <c r="B968" t="s">
        <v>209</v>
      </c>
      <c r="C968" t="s">
        <v>323</v>
      </c>
      <c r="D968" t="s">
        <v>324</v>
      </c>
      <c r="E968" t="s">
        <v>258</v>
      </c>
      <c r="F968" s="1">
        <v>40179</v>
      </c>
      <c r="G968" t="s">
        <v>26</v>
      </c>
      <c r="H968">
        <v>201412</v>
      </c>
      <c r="I968" t="s">
        <v>213</v>
      </c>
      <c r="J968" t="s">
        <v>253</v>
      </c>
      <c r="K968" t="s">
        <v>214</v>
      </c>
      <c r="L968" t="s">
        <v>254</v>
      </c>
      <c r="M968" t="s">
        <v>31</v>
      </c>
      <c r="N968" t="s">
        <v>32</v>
      </c>
      <c r="O968">
        <v>10914.89</v>
      </c>
      <c r="P968" t="s">
        <v>209</v>
      </c>
      <c r="Q968" t="s">
        <v>259</v>
      </c>
      <c r="R968" t="s">
        <v>215</v>
      </c>
      <c r="S968" t="s">
        <v>216</v>
      </c>
      <c r="T968" t="s">
        <v>35</v>
      </c>
    </row>
    <row r="969" spans="1:20">
      <c r="A969" t="s">
        <v>259</v>
      </c>
      <c r="B969" t="s">
        <v>209</v>
      </c>
      <c r="C969" t="s">
        <v>323</v>
      </c>
      <c r="D969" t="s">
        <v>324</v>
      </c>
      <c r="E969" t="s">
        <v>258</v>
      </c>
      <c r="F969" s="1">
        <v>40179</v>
      </c>
      <c r="G969" t="s">
        <v>26</v>
      </c>
      <c r="H969">
        <v>201412</v>
      </c>
      <c r="I969" t="s">
        <v>213</v>
      </c>
      <c r="J969" t="s">
        <v>253</v>
      </c>
      <c r="K969" t="s">
        <v>217</v>
      </c>
      <c r="L969" t="s">
        <v>254</v>
      </c>
      <c r="M969" t="s">
        <v>31</v>
      </c>
      <c r="N969" t="s">
        <v>32</v>
      </c>
      <c r="O969">
        <v>2031.25</v>
      </c>
      <c r="P969" t="s">
        <v>209</v>
      </c>
      <c r="Q969" t="s">
        <v>259</v>
      </c>
      <c r="R969" t="s">
        <v>215</v>
      </c>
      <c r="S969" t="s">
        <v>216</v>
      </c>
      <c r="T969" t="s">
        <v>35</v>
      </c>
    </row>
    <row r="970" spans="1:20">
      <c r="A970" t="s">
        <v>249</v>
      </c>
      <c r="B970" t="s">
        <v>209</v>
      </c>
      <c r="C970" t="s">
        <v>325</v>
      </c>
      <c r="D970" t="s">
        <v>326</v>
      </c>
      <c r="E970" t="s">
        <v>258</v>
      </c>
      <c r="F970" s="1">
        <v>40179</v>
      </c>
      <c r="G970" t="s">
        <v>26</v>
      </c>
      <c r="H970">
        <v>201412</v>
      </c>
      <c r="I970" t="s">
        <v>213</v>
      </c>
      <c r="J970" t="s">
        <v>253</v>
      </c>
      <c r="K970" t="s">
        <v>214</v>
      </c>
      <c r="L970" t="s">
        <v>254</v>
      </c>
      <c r="M970" t="s">
        <v>31</v>
      </c>
      <c r="N970" t="s">
        <v>32</v>
      </c>
      <c r="O970">
        <v>-3521.2000000000003</v>
      </c>
      <c r="P970" t="s">
        <v>209</v>
      </c>
      <c r="Q970" t="s">
        <v>249</v>
      </c>
      <c r="R970" t="s">
        <v>215</v>
      </c>
      <c r="S970" t="s">
        <v>216</v>
      </c>
      <c r="T970" t="s">
        <v>35</v>
      </c>
    </row>
    <row r="971" spans="1:20">
      <c r="A971" t="s">
        <v>255</v>
      </c>
      <c r="B971" t="s">
        <v>209</v>
      </c>
      <c r="C971" t="s">
        <v>327</v>
      </c>
      <c r="D971" t="s">
        <v>328</v>
      </c>
      <c r="E971" t="s">
        <v>258</v>
      </c>
      <c r="F971" s="1">
        <v>40179</v>
      </c>
      <c r="G971" t="s">
        <v>26</v>
      </c>
      <c r="H971">
        <v>201412</v>
      </c>
      <c r="I971" t="s">
        <v>213</v>
      </c>
      <c r="J971" t="s">
        <v>253</v>
      </c>
      <c r="K971" t="s">
        <v>214</v>
      </c>
      <c r="L971" t="s">
        <v>254</v>
      </c>
      <c r="M971" t="s">
        <v>31</v>
      </c>
      <c r="N971" t="s">
        <v>32</v>
      </c>
      <c r="O971">
        <v>835.18000000000006</v>
      </c>
      <c r="P971" t="s">
        <v>209</v>
      </c>
      <c r="Q971" t="s">
        <v>255</v>
      </c>
      <c r="R971" t="s">
        <v>215</v>
      </c>
      <c r="S971" t="s">
        <v>216</v>
      </c>
      <c r="T971" t="s">
        <v>35</v>
      </c>
    </row>
    <row r="972" spans="1:20">
      <c r="A972" t="s">
        <v>255</v>
      </c>
      <c r="B972" t="s">
        <v>209</v>
      </c>
      <c r="C972" t="s">
        <v>327</v>
      </c>
      <c r="D972" t="s">
        <v>328</v>
      </c>
      <c r="E972" t="s">
        <v>258</v>
      </c>
      <c r="F972" s="1">
        <v>40179</v>
      </c>
      <c r="G972" t="s">
        <v>26</v>
      </c>
      <c r="H972">
        <v>201412</v>
      </c>
      <c r="I972" t="s">
        <v>213</v>
      </c>
      <c r="J972" t="s">
        <v>253</v>
      </c>
      <c r="K972" t="s">
        <v>217</v>
      </c>
      <c r="L972" t="s">
        <v>254</v>
      </c>
      <c r="M972" t="s">
        <v>31</v>
      </c>
      <c r="N972" t="s">
        <v>32</v>
      </c>
      <c r="O972">
        <v>835.24</v>
      </c>
      <c r="P972" t="s">
        <v>209</v>
      </c>
      <c r="Q972" t="s">
        <v>255</v>
      </c>
      <c r="R972" t="s">
        <v>215</v>
      </c>
      <c r="S972" t="s">
        <v>216</v>
      </c>
      <c r="T972" t="s">
        <v>35</v>
      </c>
    </row>
    <row r="973" spans="1:20">
      <c r="A973" t="s">
        <v>259</v>
      </c>
      <c r="B973" t="s">
        <v>209</v>
      </c>
      <c r="C973" t="s">
        <v>329</v>
      </c>
      <c r="D973" t="s">
        <v>330</v>
      </c>
      <c r="E973" t="s">
        <v>258</v>
      </c>
      <c r="F973" s="1">
        <v>40179</v>
      </c>
      <c r="G973" t="s">
        <v>26</v>
      </c>
      <c r="H973">
        <v>201412</v>
      </c>
      <c r="I973" t="s">
        <v>213</v>
      </c>
      <c r="J973" t="s">
        <v>253</v>
      </c>
      <c r="K973" t="s">
        <v>214</v>
      </c>
      <c r="L973" t="s">
        <v>254</v>
      </c>
      <c r="M973" t="s">
        <v>31</v>
      </c>
      <c r="N973" t="s">
        <v>48</v>
      </c>
      <c r="O973">
        <v>499747.10000000003</v>
      </c>
      <c r="P973" t="s">
        <v>209</v>
      </c>
      <c r="Q973" t="s">
        <v>259</v>
      </c>
      <c r="R973" t="s">
        <v>215</v>
      </c>
      <c r="S973" t="s">
        <v>216</v>
      </c>
      <c r="T973" t="s">
        <v>35</v>
      </c>
    </row>
    <row r="974" spans="1:20">
      <c r="A974" t="s">
        <v>259</v>
      </c>
      <c r="B974" t="s">
        <v>209</v>
      </c>
      <c r="C974" t="s">
        <v>329</v>
      </c>
      <c r="D974" t="s">
        <v>330</v>
      </c>
      <c r="E974" t="s">
        <v>258</v>
      </c>
      <c r="F974" s="1">
        <v>40179</v>
      </c>
      <c r="G974" t="s">
        <v>26</v>
      </c>
      <c r="H974">
        <v>201412</v>
      </c>
      <c r="I974" t="s">
        <v>213</v>
      </c>
      <c r="J974" t="s">
        <v>253</v>
      </c>
      <c r="K974" t="s">
        <v>214</v>
      </c>
      <c r="L974" t="s">
        <v>254</v>
      </c>
      <c r="M974" t="s">
        <v>31</v>
      </c>
      <c r="N974" t="s">
        <v>49</v>
      </c>
      <c r="O974">
        <v>-510291.26</v>
      </c>
      <c r="P974" t="s">
        <v>209</v>
      </c>
      <c r="Q974" t="s">
        <v>259</v>
      </c>
      <c r="R974" t="s">
        <v>215</v>
      </c>
      <c r="S974" t="s">
        <v>216</v>
      </c>
      <c r="T974" t="s">
        <v>35</v>
      </c>
    </row>
    <row r="975" spans="1:20">
      <c r="A975" t="s">
        <v>259</v>
      </c>
      <c r="B975" t="s">
        <v>209</v>
      </c>
      <c r="C975" t="s">
        <v>329</v>
      </c>
      <c r="D975" t="s">
        <v>330</v>
      </c>
      <c r="E975" t="s">
        <v>258</v>
      </c>
      <c r="F975" s="1">
        <v>40179</v>
      </c>
      <c r="G975" t="s">
        <v>26</v>
      </c>
      <c r="H975">
        <v>201412</v>
      </c>
      <c r="I975" t="s">
        <v>213</v>
      </c>
      <c r="J975" t="s">
        <v>253</v>
      </c>
      <c r="K975" t="s">
        <v>214</v>
      </c>
      <c r="L975" t="s">
        <v>254</v>
      </c>
      <c r="M975" t="s">
        <v>31</v>
      </c>
      <c r="N975" t="s">
        <v>32</v>
      </c>
      <c r="O975">
        <v>14890.08</v>
      </c>
      <c r="P975" t="s">
        <v>209</v>
      </c>
      <c r="Q975" t="s">
        <v>259</v>
      </c>
      <c r="R975" t="s">
        <v>215</v>
      </c>
      <c r="S975" t="s">
        <v>216</v>
      </c>
      <c r="T975" t="s">
        <v>35</v>
      </c>
    </row>
    <row r="976" spans="1:20">
      <c r="A976" t="s">
        <v>259</v>
      </c>
      <c r="B976" t="s">
        <v>209</v>
      </c>
      <c r="C976" t="s">
        <v>329</v>
      </c>
      <c r="D976" t="s">
        <v>330</v>
      </c>
      <c r="E976" t="s">
        <v>258</v>
      </c>
      <c r="F976" s="1">
        <v>40179</v>
      </c>
      <c r="G976" t="s">
        <v>26</v>
      </c>
      <c r="H976">
        <v>201412</v>
      </c>
      <c r="I976" t="s">
        <v>213</v>
      </c>
      <c r="J976" t="s">
        <v>253</v>
      </c>
      <c r="K976" t="s">
        <v>217</v>
      </c>
      <c r="L976" t="s">
        <v>254</v>
      </c>
      <c r="M976" t="s">
        <v>31</v>
      </c>
      <c r="N976" t="s">
        <v>48</v>
      </c>
      <c r="O976">
        <v>102935.39</v>
      </c>
      <c r="P976" t="s">
        <v>209</v>
      </c>
      <c r="Q976" t="s">
        <v>259</v>
      </c>
      <c r="R976" t="s">
        <v>215</v>
      </c>
      <c r="S976" t="s">
        <v>216</v>
      </c>
      <c r="T976" t="s">
        <v>35</v>
      </c>
    </row>
    <row r="977" spans="1:20">
      <c r="A977" t="s">
        <v>259</v>
      </c>
      <c r="B977" t="s">
        <v>209</v>
      </c>
      <c r="C977" t="s">
        <v>329</v>
      </c>
      <c r="D977" t="s">
        <v>330</v>
      </c>
      <c r="E977" t="s">
        <v>258</v>
      </c>
      <c r="F977" s="1">
        <v>40179</v>
      </c>
      <c r="G977" t="s">
        <v>26</v>
      </c>
      <c r="H977">
        <v>201412</v>
      </c>
      <c r="I977" t="s">
        <v>213</v>
      </c>
      <c r="J977" t="s">
        <v>253</v>
      </c>
      <c r="K977" t="s">
        <v>217</v>
      </c>
      <c r="L977" t="s">
        <v>254</v>
      </c>
      <c r="M977" t="s">
        <v>31</v>
      </c>
      <c r="N977" t="s">
        <v>49</v>
      </c>
      <c r="O977">
        <v>-92391.23</v>
      </c>
      <c r="P977" t="s">
        <v>209</v>
      </c>
      <c r="Q977" t="s">
        <v>259</v>
      </c>
      <c r="R977" t="s">
        <v>215</v>
      </c>
      <c r="S977" t="s">
        <v>216</v>
      </c>
      <c r="T977" t="s">
        <v>35</v>
      </c>
    </row>
    <row r="978" spans="1:20">
      <c r="A978" t="s">
        <v>259</v>
      </c>
      <c r="B978" t="s">
        <v>209</v>
      </c>
      <c r="C978" t="s">
        <v>329</v>
      </c>
      <c r="D978" t="s">
        <v>330</v>
      </c>
      <c r="E978" t="s">
        <v>258</v>
      </c>
      <c r="F978" s="1">
        <v>40179</v>
      </c>
      <c r="G978" t="s">
        <v>26</v>
      </c>
      <c r="H978">
        <v>201412</v>
      </c>
      <c r="I978" t="s">
        <v>213</v>
      </c>
      <c r="J978" t="s">
        <v>253</v>
      </c>
      <c r="K978" t="s">
        <v>217</v>
      </c>
      <c r="L978" t="s">
        <v>254</v>
      </c>
      <c r="M978" t="s">
        <v>31</v>
      </c>
      <c r="N978" t="s">
        <v>32</v>
      </c>
      <c r="O978">
        <v>2695.93</v>
      </c>
      <c r="P978" t="s">
        <v>209</v>
      </c>
      <c r="Q978" t="s">
        <v>259</v>
      </c>
      <c r="R978" t="s">
        <v>215</v>
      </c>
      <c r="S978" t="s">
        <v>216</v>
      </c>
      <c r="T978" t="s">
        <v>35</v>
      </c>
    </row>
    <row r="979" spans="1:20">
      <c r="A979" t="s">
        <v>306</v>
      </c>
      <c r="B979" t="s">
        <v>209</v>
      </c>
      <c r="C979" t="s">
        <v>331</v>
      </c>
      <c r="D979" t="s">
        <v>332</v>
      </c>
      <c r="E979" t="s">
        <v>258</v>
      </c>
      <c r="F979" s="1">
        <v>40179</v>
      </c>
      <c r="G979" t="s">
        <v>26</v>
      </c>
      <c r="H979">
        <v>201412</v>
      </c>
      <c r="I979" t="s">
        <v>213</v>
      </c>
      <c r="J979" t="s">
        <v>253</v>
      </c>
      <c r="K979" t="s">
        <v>214</v>
      </c>
      <c r="L979" t="s">
        <v>254</v>
      </c>
      <c r="M979" t="s">
        <v>31</v>
      </c>
      <c r="N979" t="s">
        <v>32</v>
      </c>
      <c r="O979">
        <v>1524.1200000000001</v>
      </c>
      <c r="P979" t="s">
        <v>209</v>
      </c>
      <c r="Q979" t="s">
        <v>306</v>
      </c>
      <c r="R979" t="s">
        <v>215</v>
      </c>
      <c r="S979" t="s">
        <v>216</v>
      </c>
      <c r="T979" t="s">
        <v>35</v>
      </c>
    </row>
    <row r="980" spans="1:20">
      <c r="A980" t="s">
        <v>306</v>
      </c>
      <c r="B980" t="s">
        <v>209</v>
      </c>
      <c r="C980" t="s">
        <v>331</v>
      </c>
      <c r="D980" t="s">
        <v>332</v>
      </c>
      <c r="E980" t="s">
        <v>258</v>
      </c>
      <c r="F980" s="1">
        <v>40179</v>
      </c>
      <c r="G980" t="s">
        <v>26</v>
      </c>
      <c r="H980">
        <v>201412</v>
      </c>
      <c r="I980" t="s">
        <v>213</v>
      </c>
      <c r="J980" t="s">
        <v>253</v>
      </c>
      <c r="K980" t="s">
        <v>217</v>
      </c>
      <c r="L980" t="s">
        <v>254</v>
      </c>
      <c r="M980" t="s">
        <v>31</v>
      </c>
      <c r="N980" t="s">
        <v>32</v>
      </c>
      <c r="O980">
        <v>283.63</v>
      </c>
      <c r="P980" t="s">
        <v>209</v>
      </c>
      <c r="Q980" t="s">
        <v>306</v>
      </c>
      <c r="R980" t="s">
        <v>215</v>
      </c>
      <c r="S980" t="s">
        <v>216</v>
      </c>
      <c r="T980" t="s">
        <v>35</v>
      </c>
    </row>
    <row r="981" spans="1:20">
      <c r="A981" t="s">
        <v>259</v>
      </c>
      <c r="B981" t="s">
        <v>209</v>
      </c>
      <c r="C981" t="s">
        <v>333</v>
      </c>
      <c r="D981" t="s">
        <v>334</v>
      </c>
      <c r="E981" t="s">
        <v>258</v>
      </c>
      <c r="F981" s="1">
        <v>33434</v>
      </c>
      <c r="G981" t="s">
        <v>26</v>
      </c>
      <c r="H981">
        <v>201412</v>
      </c>
      <c r="I981" t="s">
        <v>213</v>
      </c>
      <c r="J981" t="s">
        <v>253</v>
      </c>
      <c r="K981" t="s">
        <v>214</v>
      </c>
      <c r="L981" t="s">
        <v>254</v>
      </c>
      <c r="M981" t="s">
        <v>31</v>
      </c>
      <c r="N981" t="s">
        <v>48</v>
      </c>
      <c r="O981">
        <v>101420.57</v>
      </c>
      <c r="P981" t="s">
        <v>209</v>
      </c>
      <c r="Q981" t="s">
        <v>259</v>
      </c>
      <c r="R981" t="s">
        <v>215</v>
      </c>
      <c r="S981" t="s">
        <v>216</v>
      </c>
      <c r="T981" t="s">
        <v>35</v>
      </c>
    </row>
    <row r="982" spans="1:20">
      <c r="A982" t="s">
        <v>259</v>
      </c>
      <c r="B982" t="s">
        <v>209</v>
      </c>
      <c r="C982" t="s">
        <v>333</v>
      </c>
      <c r="D982" t="s">
        <v>334</v>
      </c>
      <c r="E982" t="s">
        <v>258</v>
      </c>
      <c r="F982" s="1">
        <v>33434</v>
      </c>
      <c r="G982" t="s">
        <v>26</v>
      </c>
      <c r="H982">
        <v>201412</v>
      </c>
      <c r="I982" t="s">
        <v>213</v>
      </c>
      <c r="J982" t="s">
        <v>253</v>
      </c>
      <c r="K982" t="s">
        <v>214</v>
      </c>
      <c r="L982" t="s">
        <v>254</v>
      </c>
      <c r="M982" t="s">
        <v>31</v>
      </c>
      <c r="N982" t="s">
        <v>49</v>
      </c>
      <c r="O982">
        <v>-85507.67</v>
      </c>
      <c r="P982" t="s">
        <v>209</v>
      </c>
      <c r="Q982" t="s">
        <v>259</v>
      </c>
      <c r="R982" t="s">
        <v>215</v>
      </c>
      <c r="S982" t="s">
        <v>216</v>
      </c>
      <c r="T982" t="s">
        <v>35</v>
      </c>
    </row>
    <row r="983" spans="1:20">
      <c r="A983" t="s">
        <v>259</v>
      </c>
      <c r="B983" t="s">
        <v>209</v>
      </c>
      <c r="C983" t="s">
        <v>333</v>
      </c>
      <c r="D983" t="s">
        <v>334</v>
      </c>
      <c r="E983" t="s">
        <v>258</v>
      </c>
      <c r="F983" s="1">
        <v>33434</v>
      </c>
      <c r="G983" t="s">
        <v>26</v>
      </c>
      <c r="H983">
        <v>201412</v>
      </c>
      <c r="I983" t="s">
        <v>213</v>
      </c>
      <c r="J983" t="s">
        <v>253</v>
      </c>
      <c r="K983" t="s">
        <v>214</v>
      </c>
      <c r="L983" t="s">
        <v>254</v>
      </c>
      <c r="M983" t="s">
        <v>31</v>
      </c>
      <c r="N983" t="s">
        <v>32</v>
      </c>
      <c r="O983">
        <v>865.53</v>
      </c>
      <c r="P983" t="s">
        <v>209</v>
      </c>
      <c r="Q983" t="s">
        <v>259</v>
      </c>
      <c r="R983" t="s">
        <v>215</v>
      </c>
      <c r="S983" t="s">
        <v>216</v>
      </c>
      <c r="T983" t="s">
        <v>35</v>
      </c>
    </row>
    <row r="984" spans="1:20">
      <c r="A984" t="s">
        <v>259</v>
      </c>
      <c r="B984" t="s">
        <v>209</v>
      </c>
      <c r="C984" t="s">
        <v>333</v>
      </c>
      <c r="D984" t="s">
        <v>334</v>
      </c>
      <c r="E984" t="s">
        <v>258</v>
      </c>
      <c r="F984" s="1">
        <v>33434</v>
      </c>
      <c r="G984" t="s">
        <v>26</v>
      </c>
      <c r="H984">
        <v>201412</v>
      </c>
      <c r="I984" t="s">
        <v>213</v>
      </c>
      <c r="J984" t="s">
        <v>253</v>
      </c>
      <c r="K984" t="s">
        <v>217</v>
      </c>
      <c r="L984" t="s">
        <v>254</v>
      </c>
      <c r="M984" t="s">
        <v>31</v>
      </c>
      <c r="N984" t="s">
        <v>49</v>
      </c>
      <c r="O984">
        <v>-15912.9</v>
      </c>
      <c r="P984" t="s">
        <v>209</v>
      </c>
      <c r="Q984" t="s">
        <v>259</v>
      </c>
      <c r="R984" t="s">
        <v>215</v>
      </c>
      <c r="S984" t="s">
        <v>216</v>
      </c>
      <c r="T984" t="s">
        <v>35</v>
      </c>
    </row>
    <row r="985" spans="1:20">
      <c r="A985" t="s">
        <v>259</v>
      </c>
      <c r="B985" t="s">
        <v>209</v>
      </c>
      <c r="C985" t="s">
        <v>333</v>
      </c>
      <c r="D985" t="s">
        <v>334</v>
      </c>
      <c r="E985" t="s">
        <v>258</v>
      </c>
      <c r="F985" s="1">
        <v>33434</v>
      </c>
      <c r="G985" t="s">
        <v>26</v>
      </c>
      <c r="H985">
        <v>201412</v>
      </c>
      <c r="I985" t="s">
        <v>213</v>
      </c>
      <c r="J985" t="s">
        <v>253</v>
      </c>
      <c r="K985" t="s">
        <v>217</v>
      </c>
      <c r="L985" t="s">
        <v>254</v>
      </c>
      <c r="M985" t="s">
        <v>31</v>
      </c>
      <c r="N985" t="s">
        <v>32</v>
      </c>
      <c r="O985">
        <v>161.08000000000001</v>
      </c>
      <c r="P985" t="s">
        <v>209</v>
      </c>
      <c r="Q985" t="s">
        <v>259</v>
      </c>
      <c r="R985" t="s">
        <v>215</v>
      </c>
      <c r="S985" t="s">
        <v>216</v>
      </c>
      <c r="T985" t="s">
        <v>35</v>
      </c>
    </row>
    <row r="986" spans="1:20">
      <c r="A986" t="s">
        <v>335</v>
      </c>
      <c r="B986" t="s">
        <v>209</v>
      </c>
      <c r="C986" t="s">
        <v>336</v>
      </c>
      <c r="D986" t="s">
        <v>337</v>
      </c>
      <c r="E986" t="s">
        <v>212</v>
      </c>
      <c r="F986" s="1">
        <v>40179</v>
      </c>
      <c r="G986" t="s">
        <v>26</v>
      </c>
      <c r="H986">
        <v>201412</v>
      </c>
      <c r="I986" t="s">
        <v>213</v>
      </c>
      <c r="J986" t="s">
        <v>28</v>
      </c>
      <c r="K986" t="s">
        <v>214</v>
      </c>
      <c r="L986" t="s">
        <v>30</v>
      </c>
      <c r="M986" t="s">
        <v>31</v>
      </c>
      <c r="N986" t="s">
        <v>48</v>
      </c>
      <c r="O986">
        <v>7211.5</v>
      </c>
      <c r="P986" t="s">
        <v>209</v>
      </c>
      <c r="Q986" t="s">
        <v>335</v>
      </c>
      <c r="R986" t="s">
        <v>215</v>
      </c>
      <c r="S986" t="s">
        <v>216</v>
      </c>
      <c r="T986" t="s">
        <v>35</v>
      </c>
    </row>
    <row r="987" spans="1:20">
      <c r="A987" t="s">
        <v>335</v>
      </c>
      <c r="B987" t="s">
        <v>209</v>
      </c>
      <c r="C987" t="s">
        <v>336</v>
      </c>
      <c r="D987" t="s">
        <v>337</v>
      </c>
      <c r="E987" t="s">
        <v>212</v>
      </c>
      <c r="F987" s="1">
        <v>40179</v>
      </c>
      <c r="G987" t="s">
        <v>26</v>
      </c>
      <c r="H987">
        <v>201412</v>
      </c>
      <c r="I987" t="s">
        <v>213</v>
      </c>
      <c r="J987" t="s">
        <v>28</v>
      </c>
      <c r="K987" t="s">
        <v>214</v>
      </c>
      <c r="L987" t="s">
        <v>30</v>
      </c>
      <c r="M987" t="s">
        <v>31</v>
      </c>
      <c r="N987" t="s">
        <v>49</v>
      </c>
      <c r="O987">
        <v>-14530.34</v>
      </c>
      <c r="P987" t="s">
        <v>209</v>
      </c>
      <c r="Q987" t="s">
        <v>335</v>
      </c>
      <c r="R987" t="s">
        <v>215</v>
      </c>
      <c r="S987" t="s">
        <v>216</v>
      </c>
      <c r="T987" t="s">
        <v>35</v>
      </c>
    </row>
    <row r="988" spans="1:20">
      <c r="A988" t="s">
        <v>335</v>
      </c>
      <c r="B988" t="s">
        <v>209</v>
      </c>
      <c r="C988" t="s">
        <v>336</v>
      </c>
      <c r="D988" t="s">
        <v>337</v>
      </c>
      <c r="E988" t="s">
        <v>212</v>
      </c>
      <c r="F988" s="1">
        <v>40179</v>
      </c>
      <c r="G988" t="s">
        <v>26</v>
      </c>
      <c r="H988">
        <v>201412</v>
      </c>
      <c r="I988" t="s">
        <v>213</v>
      </c>
      <c r="J988" t="s">
        <v>28</v>
      </c>
      <c r="K988" t="s">
        <v>214</v>
      </c>
      <c r="L988" t="s">
        <v>30</v>
      </c>
      <c r="M988" t="s">
        <v>31</v>
      </c>
      <c r="N988" t="s">
        <v>32</v>
      </c>
      <c r="O988">
        <v>971.73</v>
      </c>
      <c r="P988" t="s">
        <v>209</v>
      </c>
      <c r="Q988" t="s">
        <v>335</v>
      </c>
      <c r="R988" t="s">
        <v>215</v>
      </c>
      <c r="S988" t="s">
        <v>216</v>
      </c>
      <c r="T988" t="s">
        <v>35</v>
      </c>
    </row>
    <row r="989" spans="1:20">
      <c r="A989" t="s">
        <v>335</v>
      </c>
      <c r="B989" t="s">
        <v>209</v>
      </c>
      <c r="C989" t="s">
        <v>336</v>
      </c>
      <c r="D989" t="s">
        <v>337</v>
      </c>
      <c r="E989" t="s">
        <v>212</v>
      </c>
      <c r="F989" s="1">
        <v>40179</v>
      </c>
      <c r="G989" t="s">
        <v>26</v>
      </c>
      <c r="H989">
        <v>201412</v>
      </c>
      <c r="I989" t="s">
        <v>213</v>
      </c>
      <c r="J989" t="s">
        <v>28</v>
      </c>
      <c r="K989" t="s">
        <v>217</v>
      </c>
      <c r="L989" t="s">
        <v>30</v>
      </c>
      <c r="M989" t="s">
        <v>31</v>
      </c>
      <c r="N989" t="s">
        <v>48</v>
      </c>
      <c r="O989">
        <v>21849.03</v>
      </c>
      <c r="P989" t="s">
        <v>209</v>
      </c>
      <c r="Q989" t="s">
        <v>335</v>
      </c>
      <c r="R989" t="s">
        <v>215</v>
      </c>
      <c r="S989" t="s">
        <v>216</v>
      </c>
      <c r="T989" t="s">
        <v>35</v>
      </c>
    </row>
    <row r="990" spans="1:20">
      <c r="A990" t="s">
        <v>335</v>
      </c>
      <c r="B990" t="s">
        <v>209</v>
      </c>
      <c r="C990" t="s">
        <v>336</v>
      </c>
      <c r="D990" t="s">
        <v>337</v>
      </c>
      <c r="E990" t="s">
        <v>212</v>
      </c>
      <c r="F990" s="1">
        <v>40179</v>
      </c>
      <c r="G990" t="s">
        <v>26</v>
      </c>
      <c r="H990">
        <v>201412</v>
      </c>
      <c r="I990" t="s">
        <v>213</v>
      </c>
      <c r="J990" t="s">
        <v>28</v>
      </c>
      <c r="K990" t="s">
        <v>217</v>
      </c>
      <c r="L990" t="s">
        <v>30</v>
      </c>
      <c r="M990" t="s">
        <v>31</v>
      </c>
      <c r="N990" t="s">
        <v>49</v>
      </c>
      <c r="O990">
        <v>-14530.19</v>
      </c>
      <c r="P990" t="s">
        <v>209</v>
      </c>
      <c r="Q990" t="s">
        <v>335</v>
      </c>
      <c r="R990" t="s">
        <v>215</v>
      </c>
      <c r="S990" t="s">
        <v>216</v>
      </c>
      <c r="T990" t="s">
        <v>35</v>
      </c>
    </row>
    <row r="991" spans="1:20">
      <c r="A991" t="s">
        <v>335</v>
      </c>
      <c r="B991" t="s">
        <v>209</v>
      </c>
      <c r="C991" t="s">
        <v>336</v>
      </c>
      <c r="D991" t="s">
        <v>337</v>
      </c>
      <c r="E991" t="s">
        <v>212</v>
      </c>
      <c r="F991" s="1">
        <v>40179</v>
      </c>
      <c r="G991" t="s">
        <v>26</v>
      </c>
      <c r="H991">
        <v>201412</v>
      </c>
      <c r="I991" t="s">
        <v>213</v>
      </c>
      <c r="J991" t="s">
        <v>28</v>
      </c>
      <c r="K991" t="s">
        <v>217</v>
      </c>
      <c r="L991" t="s">
        <v>30</v>
      </c>
      <c r="M991" t="s">
        <v>31</v>
      </c>
      <c r="N991" t="s">
        <v>32</v>
      </c>
      <c r="O991">
        <v>971.72</v>
      </c>
      <c r="P991" t="s">
        <v>209</v>
      </c>
      <c r="Q991" t="s">
        <v>335</v>
      </c>
      <c r="R991" t="s">
        <v>215</v>
      </c>
      <c r="S991" t="s">
        <v>216</v>
      </c>
      <c r="T991" t="s">
        <v>35</v>
      </c>
    </row>
    <row r="992" spans="1:20">
      <c r="A992" t="s">
        <v>259</v>
      </c>
      <c r="B992" t="s">
        <v>209</v>
      </c>
      <c r="C992" t="s">
        <v>338</v>
      </c>
      <c r="D992" t="s">
        <v>339</v>
      </c>
      <c r="E992" t="s">
        <v>258</v>
      </c>
      <c r="F992" s="1">
        <v>40179</v>
      </c>
      <c r="G992" t="s">
        <v>26</v>
      </c>
      <c r="H992">
        <v>201412</v>
      </c>
      <c r="I992" t="s">
        <v>213</v>
      </c>
      <c r="J992" t="s">
        <v>253</v>
      </c>
      <c r="K992" t="s">
        <v>214</v>
      </c>
      <c r="L992" t="s">
        <v>254</v>
      </c>
      <c r="M992" t="s">
        <v>31</v>
      </c>
      <c r="N992" t="s">
        <v>49</v>
      </c>
      <c r="O992">
        <v>-530650.62</v>
      </c>
      <c r="P992" t="s">
        <v>209</v>
      </c>
      <c r="Q992" t="s">
        <v>259</v>
      </c>
      <c r="R992" t="s">
        <v>215</v>
      </c>
      <c r="S992" t="s">
        <v>216</v>
      </c>
      <c r="T992" t="s">
        <v>35</v>
      </c>
    </row>
    <row r="993" spans="1:20">
      <c r="A993" t="s">
        <v>259</v>
      </c>
      <c r="B993" t="s">
        <v>209</v>
      </c>
      <c r="C993" t="s">
        <v>338</v>
      </c>
      <c r="D993" t="s">
        <v>339</v>
      </c>
      <c r="E993" t="s">
        <v>258</v>
      </c>
      <c r="F993" s="1">
        <v>40179</v>
      </c>
      <c r="G993" t="s">
        <v>26</v>
      </c>
      <c r="H993">
        <v>201412</v>
      </c>
      <c r="I993" t="s">
        <v>213</v>
      </c>
      <c r="J993" t="s">
        <v>253</v>
      </c>
      <c r="K993" t="s">
        <v>214</v>
      </c>
      <c r="L993" t="s">
        <v>254</v>
      </c>
      <c r="M993" t="s">
        <v>31</v>
      </c>
      <c r="N993" t="s">
        <v>32</v>
      </c>
      <c r="O993">
        <v>33327</v>
      </c>
      <c r="P993" t="s">
        <v>209</v>
      </c>
      <c r="Q993" t="s">
        <v>259</v>
      </c>
      <c r="R993" t="s">
        <v>215</v>
      </c>
      <c r="S993" t="s">
        <v>216</v>
      </c>
      <c r="T993" t="s">
        <v>35</v>
      </c>
    </row>
    <row r="994" spans="1:20">
      <c r="A994" t="s">
        <v>259</v>
      </c>
      <c r="B994" t="s">
        <v>209</v>
      </c>
      <c r="C994" t="s">
        <v>338</v>
      </c>
      <c r="D994" t="s">
        <v>339</v>
      </c>
      <c r="E994" t="s">
        <v>258</v>
      </c>
      <c r="F994" s="1">
        <v>40179</v>
      </c>
      <c r="G994" t="s">
        <v>26</v>
      </c>
      <c r="H994">
        <v>201412</v>
      </c>
      <c r="I994" t="s">
        <v>213</v>
      </c>
      <c r="J994" t="s">
        <v>253</v>
      </c>
      <c r="K994" t="s">
        <v>217</v>
      </c>
      <c r="L994" t="s">
        <v>254</v>
      </c>
      <c r="M994" t="s">
        <v>31</v>
      </c>
      <c r="N994" t="s">
        <v>48</v>
      </c>
      <c r="O994">
        <v>626727.9</v>
      </c>
      <c r="P994" t="s">
        <v>209</v>
      </c>
      <c r="Q994" t="s">
        <v>259</v>
      </c>
      <c r="R994" t="s">
        <v>215</v>
      </c>
      <c r="S994" t="s">
        <v>216</v>
      </c>
      <c r="T994" t="s">
        <v>35</v>
      </c>
    </row>
    <row r="995" spans="1:20">
      <c r="A995" t="s">
        <v>259</v>
      </c>
      <c r="B995" t="s">
        <v>209</v>
      </c>
      <c r="C995" t="s">
        <v>338</v>
      </c>
      <c r="D995" t="s">
        <v>339</v>
      </c>
      <c r="E995" t="s">
        <v>258</v>
      </c>
      <c r="F995" s="1">
        <v>40179</v>
      </c>
      <c r="G995" t="s">
        <v>26</v>
      </c>
      <c r="H995">
        <v>201412</v>
      </c>
      <c r="I995" t="s">
        <v>213</v>
      </c>
      <c r="J995" t="s">
        <v>253</v>
      </c>
      <c r="K995" t="s">
        <v>217</v>
      </c>
      <c r="L995" t="s">
        <v>254</v>
      </c>
      <c r="M995" t="s">
        <v>31</v>
      </c>
      <c r="N995" t="s">
        <v>49</v>
      </c>
      <c r="O995">
        <v>-96077.28</v>
      </c>
      <c r="P995" t="s">
        <v>209</v>
      </c>
      <c r="Q995" t="s">
        <v>259</v>
      </c>
      <c r="R995" t="s">
        <v>215</v>
      </c>
      <c r="S995" t="s">
        <v>216</v>
      </c>
      <c r="T995" t="s">
        <v>35</v>
      </c>
    </row>
    <row r="996" spans="1:20">
      <c r="A996" t="s">
        <v>259</v>
      </c>
      <c r="B996" t="s">
        <v>209</v>
      </c>
      <c r="C996" t="s">
        <v>338</v>
      </c>
      <c r="D996" t="s">
        <v>339</v>
      </c>
      <c r="E996" t="s">
        <v>258</v>
      </c>
      <c r="F996" s="1">
        <v>40179</v>
      </c>
      <c r="G996" t="s">
        <v>26</v>
      </c>
      <c r="H996">
        <v>201412</v>
      </c>
      <c r="I996" t="s">
        <v>213</v>
      </c>
      <c r="J996" t="s">
        <v>253</v>
      </c>
      <c r="K996" t="s">
        <v>217</v>
      </c>
      <c r="L996" t="s">
        <v>254</v>
      </c>
      <c r="M996" t="s">
        <v>31</v>
      </c>
      <c r="N996" t="s">
        <v>32</v>
      </c>
      <c r="O996">
        <v>6034.03</v>
      </c>
      <c r="P996" t="s">
        <v>209</v>
      </c>
      <c r="Q996" t="s">
        <v>259</v>
      </c>
      <c r="R996" t="s">
        <v>215</v>
      </c>
      <c r="S996" t="s">
        <v>216</v>
      </c>
      <c r="T996" t="s">
        <v>35</v>
      </c>
    </row>
    <row r="997" spans="1:20">
      <c r="A997" t="s">
        <v>249</v>
      </c>
      <c r="B997" t="s">
        <v>209</v>
      </c>
      <c r="C997" t="s">
        <v>340</v>
      </c>
      <c r="D997" t="s">
        <v>341</v>
      </c>
      <c r="E997" t="s">
        <v>258</v>
      </c>
      <c r="F997" s="1">
        <v>40179</v>
      </c>
      <c r="G997" t="s">
        <v>26</v>
      </c>
      <c r="H997">
        <v>201412</v>
      </c>
      <c r="I997" t="s">
        <v>213</v>
      </c>
      <c r="J997" t="s">
        <v>253</v>
      </c>
      <c r="K997" t="s">
        <v>214</v>
      </c>
      <c r="L997" t="s">
        <v>254</v>
      </c>
      <c r="M997" t="s">
        <v>31</v>
      </c>
      <c r="N997" t="s">
        <v>48</v>
      </c>
      <c r="O997">
        <v>46593.74</v>
      </c>
      <c r="P997" t="s">
        <v>209</v>
      </c>
      <c r="Q997" t="s">
        <v>249</v>
      </c>
      <c r="R997" t="s">
        <v>215</v>
      </c>
      <c r="S997" t="s">
        <v>216</v>
      </c>
      <c r="T997" t="s">
        <v>35</v>
      </c>
    </row>
    <row r="998" spans="1:20">
      <c r="A998" t="s">
        <v>249</v>
      </c>
      <c r="B998" t="s">
        <v>209</v>
      </c>
      <c r="C998" t="s">
        <v>340</v>
      </c>
      <c r="D998" t="s">
        <v>341</v>
      </c>
      <c r="E998" t="s">
        <v>258</v>
      </c>
      <c r="F998" s="1">
        <v>40179</v>
      </c>
      <c r="G998" t="s">
        <v>26</v>
      </c>
      <c r="H998">
        <v>201412</v>
      </c>
      <c r="I998" t="s">
        <v>213</v>
      </c>
      <c r="J998" t="s">
        <v>253</v>
      </c>
      <c r="K998" t="s">
        <v>214</v>
      </c>
      <c r="L998" t="s">
        <v>254</v>
      </c>
      <c r="M998" t="s">
        <v>31</v>
      </c>
      <c r="N998" t="s">
        <v>49</v>
      </c>
      <c r="O998">
        <v>-603787.4</v>
      </c>
      <c r="P998" t="s">
        <v>209</v>
      </c>
      <c r="Q998" t="s">
        <v>249</v>
      </c>
      <c r="R998" t="s">
        <v>215</v>
      </c>
      <c r="S998" t="s">
        <v>216</v>
      </c>
      <c r="T998" t="s">
        <v>35</v>
      </c>
    </row>
    <row r="999" spans="1:20">
      <c r="A999" t="s">
        <v>249</v>
      </c>
      <c r="B999" t="s">
        <v>209</v>
      </c>
      <c r="C999" t="s">
        <v>340</v>
      </c>
      <c r="D999" t="s">
        <v>341</v>
      </c>
      <c r="E999" t="s">
        <v>258</v>
      </c>
      <c r="F999" s="1">
        <v>40179</v>
      </c>
      <c r="G999" t="s">
        <v>26</v>
      </c>
      <c r="H999">
        <v>201412</v>
      </c>
      <c r="I999" t="s">
        <v>213</v>
      </c>
      <c r="J999" t="s">
        <v>253</v>
      </c>
      <c r="K999" t="s">
        <v>214</v>
      </c>
      <c r="L999" t="s">
        <v>254</v>
      </c>
      <c r="M999" t="s">
        <v>31</v>
      </c>
      <c r="N999" t="s">
        <v>32</v>
      </c>
      <c r="O999">
        <v>26468.45</v>
      </c>
      <c r="P999" t="s">
        <v>209</v>
      </c>
      <c r="Q999" t="s">
        <v>249</v>
      </c>
      <c r="R999" t="s">
        <v>215</v>
      </c>
      <c r="S999" t="s">
        <v>216</v>
      </c>
      <c r="T999" t="s">
        <v>35</v>
      </c>
    </row>
    <row r="1000" spans="1:20">
      <c r="A1000" t="s">
        <v>249</v>
      </c>
      <c r="B1000" t="s">
        <v>209</v>
      </c>
      <c r="C1000" t="s">
        <v>340</v>
      </c>
      <c r="D1000" t="s">
        <v>341</v>
      </c>
      <c r="E1000" t="s">
        <v>258</v>
      </c>
      <c r="F1000" s="1">
        <v>40179</v>
      </c>
      <c r="G1000" t="s">
        <v>26</v>
      </c>
      <c r="H1000">
        <v>201412</v>
      </c>
      <c r="I1000" t="s">
        <v>213</v>
      </c>
      <c r="J1000" t="s">
        <v>253</v>
      </c>
      <c r="K1000" t="s">
        <v>217</v>
      </c>
      <c r="L1000" t="s">
        <v>254</v>
      </c>
      <c r="M1000" t="s">
        <v>31</v>
      </c>
      <c r="N1000" t="s">
        <v>48</v>
      </c>
      <c r="O1000">
        <v>666512.92000000004</v>
      </c>
      <c r="P1000" t="s">
        <v>209</v>
      </c>
      <c r="Q1000" t="s">
        <v>249</v>
      </c>
      <c r="R1000" t="s">
        <v>215</v>
      </c>
      <c r="S1000" t="s">
        <v>216</v>
      </c>
      <c r="T1000" t="s">
        <v>35</v>
      </c>
    </row>
    <row r="1001" spans="1:20">
      <c r="A1001" t="s">
        <v>249</v>
      </c>
      <c r="B1001" t="s">
        <v>209</v>
      </c>
      <c r="C1001" t="s">
        <v>340</v>
      </c>
      <c r="D1001" t="s">
        <v>341</v>
      </c>
      <c r="E1001" t="s">
        <v>258</v>
      </c>
      <c r="F1001" s="1">
        <v>40179</v>
      </c>
      <c r="G1001" t="s">
        <v>26</v>
      </c>
      <c r="H1001">
        <v>201412</v>
      </c>
      <c r="I1001" t="s">
        <v>213</v>
      </c>
      <c r="J1001" t="s">
        <v>253</v>
      </c>
      <c r="K1001" t="s">
        <v>217</v>
      </c>
      <c r="L1001" t="s">
        <v>254</v>
      </c>
      <c r="M1001" t="s">
        <v>31</v>
      </c>
      <c r="N1001" t="s">
        <v>49</v>
      </c>
      <c r="O1001">
        <v>-109319.26000000001</v>
      </c>
      <c r="P1001" t="s">
        <v>209</v>
      </c>
      <c r="Q1001" t="s">
        <v>249</v>
      </c>
      <c r="R1001" t="s">
        <v>215</v>
      </c>
      <c r="S1001" t="s">
        <v>216</v>
      </c>
      <c r="T1001" t="s">
        <v>35</v>
      </c>
    </row>
    <row r="1002" spans="1:20">
      <c r="A1002" t="s">
        <v>249</v>
      </c>
      <c r="B1002" t="s">
        <v>209</v>
      </c>
      <c r="C1002" t="s">
        <v>340</v>
      </c>
      <c r="D1002" t="s">
        <v>341</v>
      </c>
      <c r="E1002" t="s">
        <v>258</v>
      </c>
      <c r="F1002" s="1">
        <v>40179</v>
      </c>
      <c r="G1002" t="s">
        <v>26</v>
      </c>
      <c r="H1002">
        <v>201412</v>
      </c>
      <c r="I1002" t="s">
        <v>213</v>
      </c>
      <c r="J1002" t="s">
        <v>253</v>
      </c>
      <c r="K1002" t="s">
        <v>217</v>
      </c>
      <c r="L1002" t="s">
        <v>254</v>
      </c>
      <c r="M1002" t="s">
        <v>31</v>
      </c>
      <c r="N1002" t="s">
        <v>32</v>
      </c>
      <c r="O1002">
        <v>4792.2700000000004</v>
      </c>
      <c r="P1002" t="s">
        <v>209</v>
      </c>
      <c r="Q1002" t="s">
        <v>249</v>
      </c>
      <c r="R1002" t="s">
        <v>215</v>
      </c>
      <c r="S1002" t="s">
        <v>216</v>
      </c>
      <c r="T1002" t="s">
        <v>35</v>
      </c>
    </row>
    <row r="1003" spans="1:20">
      <c r="A1003" t="s">
        <v>255</v>
      </c>
      <c r="B1003" t="s">
        <v>209</v>
      </c>
      <c r="C1003" t="s">
        <v>342</v>
      </c>
      <c r="D1003" t="s">
        <v>343</v>
      </c>
      <c r="E1003" t="s">
        <v>258</v>
      </c>
      <c r="F1003" s="1">
        <v>40179</v>
      </c>
      <c r="G1003" t="s">
        <v>26</v>
      </c>
      <c r="H1003">
        <v>201412</v>
      </c>
      <c r="I1003" t="s">
        <v>213</v>
      </c>
      <c r="J1003" t="s">
        <v>253</v>
      </c>
      <c r="K1003" t="s">
        <v>214</v>
      </c>
      <c r="L1003" t="s">
        <v>254</v>
      </c>
      <c r="M1003" t="s">
        <v>31</v>
      </c>
      <c r="N1003" t="s">
        <v>32</v>
      </c>
      <c r="O1003">
        <v>3430</v>
      </c>
      <c r="P1003" t="s">
        <v>209</v>
      </c>
      <c r="Q1003" t="s">
        <v>255</v>
      </c>
      <c r="R1003" t="s">
        <v>215</v>
      </c>
      <c r="S1003" t="s">
        <v>216</v>
      </c>
      <c r="T1003" t="s">
        <v>35</v>
      </c>
    </row>
    <row r="1004" spans="1:20">
      <c r="A1004" t="s">
        <v>255</v>
      </c>
      <c r="B1004" t="s">
        <v>209</v>
      </c>
      <c r="C1004" t="s">
        <v>342</v>
      </c>
      <c r="D1004" t="s">
        <v>343</v>
      </c>
      <c r="E1004" t="s">
        <v>258</v>
      </c>
      <c r="F1004" s="1">
        <v>40179</v>
      </c>
      <c r="G1004" t="s">
        <v>26</v>
      </c>
      <c r="H1004">
        <v>201412</v>
      </c>
      <c r="I1004" t="s">
        <v>213</v>
      </c>
      <c r="J1004" t="s">
        <v>253</v>
      </c>
      <c r="K1004" t="s">
        <v>217</v>
      </c>
      <c r="L1004" t="s">
        <v>254</v>
      </c>
      <c r="M1004" t="s">
        <v>31</v>
      </c>
      <c r="N1004" t="s">
        <v>32</v>
      </c>
      <c r="O1004">
        <v>3430.01</v>
      </c>
      <c r="P1004" t="s">
        <v>209</v>
      </c>
      <c r="Q1004" t="s">
        <v>255</v>
      </c>
      <c r="R1004" t="s">
        <v>215</v>
      </c>
      <c r="S1004" t="s">
        <v>216</v>
      </c>
      <c r="T1004" t="s">
        <v>35</v>
      </c>
    </row>
    <row r="1005" spans="1:20">
      <c r="A1005" t="s">
        <v>259</v>
      </c>
      <c r="B1005" t="s">
        <v>209</v>
      </c>
      <c r="C1005" t="s">
        <v>344</v>
      </c>
      <c r="D1005" t="s">
        <v>345</v>
      </c>
      <c r="E1005" t="s">
        <v>258</v>
      </c>
      <c r="F1005" s="1">
        <v>40179</v>
      </c>
      <c r="G1005" t="s">
        <v>26</v>
      </c>
      <c r="H1005">
        <v>201412</v>
      </c>
      <c r="I1005" t="s">
        <v>213</v>
      </c>
      <c r="J1005" t="s">
        <v>253</v>
      </c>
      <c r="K1005" t="s">
        <v>214</v>
      </c>
      <c r="L1005" t="s">
        <v>254</v>
      </c>
      <c r="M1005" t="s">
        <v>31</v>
      </c>
      <c r="N1005" t="s">
        <v>48</v>
      </c>
      <c r="O1005">
        <v>399918.96</v>
      </c>
      <c r="P1005" t="s">
        <v>209</v>
      </c>
      <c r="Q1005" t="s">
        <v>259</v>
      </c>
      <c r="R1005" t="s">
        <v>215</v>
      </c>
      <c r="S1005" t="s">
        <v>216</v>
      </c>
      <c r="T1005" t="s">
        <v>35</v>
      </c>
    </row>
    <row r="1006" spans="1:20">
      <c r="A1006" t="s">
        <v>259</v>
      </c>
      <c r="B1006" t="s">
        <v>209</v>
      </c>
      <c r="C1006" t="s">
        <v>344</v>
      </c>
      <c r="D1006" t="s">
        <v>345</v>
      </c>
      <c r="E1006" t="s">
        <v>258</v>
      </c>
      <c r="F1006" s="1">
        <v>40179</v>
      </c>
      <c r="G1006" t="s">
        <v>26</v>
      </c>
      <c r="H1006">
        <v>201412</v>
      </c>
      <c r="I1006" t="s">
        <v>213</v>
      </c>
      <c r="J1006" t="s">
        <v>253</v>
      </c>
      <c r="K1006" t="s">
        <v>217</v>
      </c>
      <c r="L1006" t="s">
        <v>254</v>
      </c>
      <c r="M1006" t="s">
        <v>31</v>
      </c>
      <c r="N1006" t="s">
        <v>48</v>
      </c>
      <c r="O1006">
        <v>1767078.51</v>
      </c>
      <c r="P1006" t="s">
        <v>209</v>
      </c>
      <c r="Q1006" t="s">
        <v>259</v>
      </c>
      <c r="R1006" t="s">
        <v>215</v>
      </c>
      <c r="S1006" t="s">
        <v>216</v>
      </c>
      <c r="T1006" t="s">
        <v>35</v>
      </c>
    </row>
    <row r="1007" spans="1:20">
      <c r="A1007" t="s">
        <v>259</v>
      </c>
      <c r="B1007" t="s">
        <v>209</v>
      </c>
      <c r="C1007" t="s">
        <v>344</v>
      </c>
      <c r="D1007" t="s">
        <v>345</v>
      </c>
      <c r="E1007" t="s">
        <v>258</v>
      </c>
      <c r="F1007" s="1">
        <v>40179</v>
      </c>
      <c r="G1007" t="s">
        <v>26</v>
      </c>
      <c r="H1007">
        <v>201412</v>
      </c>
      <c r="I1007" t="s">
        <v>213</v>
      </c>
      <c r="J1007" t="s">
        <v>253</v>
      </c>
      <c r="K1007" t="s">
        <v>217</v>
      </c>
      <c r="L1007" t="s">
        <v>254</v>
      </c>
      <c r="M1007" t="s">
        <v>31</v>
      </c>
      <c r="N1007" t="s">
        <v>49</v>
      </c>
      <c r="O1007">
        <v>-2166997.4700000002</v>
      </c>
      <c r="P1007" t="s">
        <v>209</v>
      </c>
      <c r="Q1007" t="s">
        <v>259</v>
      </c>
      <c r="R1007" t="s">
        <v>215</v>
      </c>
      <c r="S1007" t="s">
        <v>216</v>
      </c>
      <c r="T1007" t="s">
        <v>35</v>
      </c>
    </row>
    <row r="1008" spans="1:20">
      <c r="A1008" t="s">
        <v>259</v>
      </c>
      <c r="B1008" t="s">
        <v>209</v>
      </c>
      <c r="C1008" t="s">
        <v>344</v>
      </c>
      <c r="D1008" t="s">
        <v>345</v>
      </c>
      <c r="E1008" t="s">
        <v>258</v>
      </c>
      <c r="F1008" s="1">
        <v>40179</v>
      </c>
      <c r="G1008" t="s">
        <v>26</v>
      </c>
      <c r="H1008">
        <v>201412</v>
      </c>
      <c r="I1008" t="s">
        <v>213</v>
      </c>
      <c r="J1008" t="s">
        <v>253</v>
      </c>
      <c r="K1008" t="s">
        <v>217</v>
      </c>
      <c r="L1008" t="s">
        <v>254</v>
      </c>
      <c r="M1008" t="s">
        <v>31</v>
      </c>
      <c r="N1008" t="s">
        <v>32</v>
      </c>
      <c r="O1008">
        <v>155638.21</v>
      </c>
      <c r="P1008" t="s">
        <v>209</v>
      </c>
      <c r="Q1008" t="s">
        <v>259</v>
      </c>
      <c r="R1008" t="s">
        <v>215</v>
      </c>
      <c r="S1008" t="s">
        <v>216</v>
      </c>
      <c r="T1008" t="s">
        <v>35</v>
      </c>
    </row>
    <row r="1009" spans="1:20">
      <c r="A1009" t="s">
        <v>306</v>
      </c>
      <c r="B1009" t="s">
        <v>209</v>
      </c>
      <c r="C1009" t="s">
        <v>346</v>
      </c>
      <c r="D1009" t="s">
        <v>347</v>
      </c>
      <c r="E1009" t="s">
        <v>258</v>
      </c>
      <c r="F1009" s="1">
        <v>40179</v>
      </c>
      <c r="G1009" t="s">
        <v>26</v>
      </c>
      <c r="H1009">
        <v>201412</v>
      </c>
      <c r="I1009" t="s">
        <v>213</v>
      </c>
      <c r="J1009" t="s">
        <v>253</v>
      </c>
      <c r="K1009" t="s">
        <v>214</v>
      </c>
      <c r="L1009" t="s">
        <v>254</v>
      </c>
      <c r="M1009" t="s">
        <v>31</v>
      </c>
      <c r="N1009" t="s">
        <v>48</v>
      </c>
      <c r="O1009">
        <v>108471.59</v>
      </c>
      <c r="P1009" t="s">
        <v>209</v>
      </c>
      <c r="Q1009" t="s">
        <v>306</v>
      </c>
      <c r="R1009" t="s">
        <v>215</v>
      </c>
      <c r="S1009" t="s">
        <v>216</v>
      </c>
      <c r="T1009" t="s">
        <v>35</v>
      </c>
    </row>
    <row r="1010" spans="1:20">
      <c r="A1010" t="s">
        <v>306</v>
      </c>
      <c r="B1010" t="s">
        <v>209</v>
      </c>
      <c r="C1010" t="s">
        <v>346</v>
      </c>
      <c r="D1010" t="s">
        <v>347</v>
      </c>
      <c r="E1010" t="s">
        <v>258</v>
      </c>
      <c r="F1010" s="1">
        <v>40179</v>
      </c>
      <c r="G1010" t="s">
        <v>26</v>
      </c>
      <c r="H1010">
        <v>201412</v>
      </c>
      <c r="I1010" t="s">
        <v>213</v>
      </c>
      <c r="J1010" t="s">
        <v>253</v>
      </c>
      <c r="K1010" t="s">
        <v>214</v>
      </c>
      <c r="L1010" t="s">
        <v>254</v>
      </c>
      <c r="M1010" t="s">
        <v>31</v>
      </c>
      <c r="N1010" t="s">
        <v>49</v>
      </c>
      <c r="O1010">
        <v>-540301.29</v>
      </c>
      <c r="P1010" t="s">
        <v>209</v>
      </c>
      <c r="Q1010" t="s">
        <v>306</v>
      </c>
      <c r="R1010" t="s">
        <v>215</v>
      </c>
      <c r="S1010" t="s">
        <v>216</v>
      </c>
      <c r="T1010" t="s">
        <v>35</v>
      </c>
    </row>
    <row r="1011" spans="1:20">
      <c r="A1011" t="s">
        <v>306</v>
      </c>
      <c r="B1011" t="s">
        <v>209</v>
      </c>
      <c r="C1011" t="s">
        <v>346</v>
      </c>
      <c r="D1011" t="s">
        <v>347</v>
      </c>
      <c r="E1011" t="s">
        <v>258</v>
      </c>
      <c r="F1011" s="1">
        <v>40179</v>
      </c>
      <c r="G1011" t="s">
        <v>26</v>
      </c>
      <c r="H1011">
        <v>201412</v>
      </c>
      <c r="I1011" t="s">
        <v>213</v>
      </c>
      <c r="J1011" t="s">
        <v>253</v>
      </c>
      <c r="K1011" t="s">
        <v>214</v>
      </c>
      <c r="L1011" t="s">
        <v>254</v>
      </c>
      <c r="M1011" t="s">
        <v>31</v>
      </c>
      <c r="N1011" t="s">
        <v>32</v>
      </c>
      <c r="O1011">
        <v>17374.82</v>
      </c>
      <c r="P1011" t="s">
        <v>209</v>
      </c>
      <c r="Q1011" t="s">
        <v>306</v>
      </c>
      <c r="R1011" t="s">
        <v>215</v>
      </c>
      <c r="S1011" t="s">
        <v>216</v>
      </c>
      <c r="T1011" t="s">
        <v>35</v>
      </c>
    </row>
    <row r="1012" spans="1:20">
      <c r="A1012" t="s">
        <v>306</v>
      </c>
      <c r="B1012" t="s">
        <v>209</v>
      </c>
      <c r="C1012" t="s">
        <v>346</v>
      </c>
      <c r="D1012" t="s">
        <v>347</v>
      </c>
      <c r="E1012" t="s">
        <v>258</v>
      </c>
      <c r="F1012" s="1">
        <v>40179</v>
      </c>
      <c r="G1012" t="s">
        <v>26</v>
      </c>
      <c r="H1012">
        <v>201412</v>
      </c>
      <c r="I1012" t="s">
        <v>213</v>
      </c>
      <c r="J1012" t="s">
        <v>253</v>
      </c>
      <c r="K1012" t="s">
        <v>217</v>
      </c>
      <c r="L1012" t="s">
        <v>254</v>
      </c>
      <c r="M1012" t="s">
        <v>31</v>
      </c>
      <c r="N1012" t="s">
        <v>48</v>
      </c>
      <c r="O1012">
        <v>529654.39</v>
      </c>
      <c r="P1012" t="s">
        <v>209</v>
      </c>
      <c r="Q1012" t="s">
        <v>306</v>
      </c>
      <c r="R1012" t="s">
        <v>215</v>
      </c>
      <c r="S1012" t="s">
        <v>216</v>
      </c>
      <c r="T1012" t="s">
        <v>35</v>
      </c>
    </row>
    <row r="1013" spans="1:20">
      <c r="A1013" t="s">
        <v>306</v>
      </c>
      <c r="B1013" t="s">
        <v>209</v>
      </c>
      <c r="C1013" t="s">
        <v>346</v>
      </c>
      <c r="D1013" t="s">
        <v>347</v>
      </c>
      <c r="E1013" t="s">
        <v>258</v>
      </c>
      <c r="F1013" s="1">
        <v>40179</v>
      </c>
      <c r="G1013" t="s">
        <v>26</v>
      </c>
      <c r="H1013">
        <v>201412</v>
      </c>
      <c r="I1013" t="s">
        <v>213</v>
      </c>
      <c r="J1013" t="s">
        <v>253</v>
      </c>
      <c r="K1013" t="s">
        <v>217</v>
      </c>
      <c r="L1013" t="s">
        <v>254</v>
      </c>
      <c r="M1013" t="s">
        <v>31</v>
      </c>
      <c r="N1013" t="s">
        <v>49</v>
      </c>
      <c r="O1013">
        <v>-97824.69</v>
      </c>
      <c r="P1013" t="s">
        <v>209</v>
      </c>
      <c r="Q1013" t="s">
        <v>306</v>
      </c>
      <c r="R1013" t="s">
        <v>215</v>
      </c>
      <c r="S1013" t="s">
        <v>216</v>
      </c>
      <c r="T1013" t="s">
        <v>35</v>
      </c>
    </row>
    <row r="1014" spans="1:20">
      <c r="A1014" t="s">
        <v>306</v>
      </c>
      <c r="B1014" t="s">
        <v>209</v>
      </c>
      <c r="C1014" t="s">
        <v>346</v>
      </c>
      <c r="D1014" t="s">
        <v>347</v>
      </c>
      <c r="E1014" t="s">
        <v>258</v>
      </c>
      <c r="F1014" s="1">
        <v>40179</v>
      </c>
      <c r="G1014" t="s">
        <v>26</v>
      </c>
      <c r="H1014">
        <v>201412</v>
      </c>
      <c r="I1014" t="s">
        <v>213</v>
      </c>
      <c r="J1014" t="s">
        <v>253</v>
      </c>
      <c r="K1014" t="s">
        <v>217</v>
      </c>
      <c r="L1014" t="s">
        <v>254</v>
      </c>
      <c r="M1014" t="s">
        <v>31</v>
      </c>
      <c r="N1014" t="s">
        <v>32</v>
      </c>
      <c r="O1014">
        <v>3145.8</v>
      </c>
      <c r="P1014" t="s">
        <v>209</v>
      </c>
      <c r="Q1014" t="s">
        <v>306</v>
      </c>
      <c r="R1014" t="s">
        <v>215</v>
      </c>
      <c r="S1014" t="s">
        <v>216</v>
      </c>
      <c r="T1014" t="s">
        <v>35</v>
      </c>
    </row>
    <row r="1015" spans="1:20">
      <c r="A1015" t="s">
        <v>259</v>
      </c>
      <c r="B1015" t="s">
        <v>209</v>
      </c>
      <c r="C1015" t="s">
        <v>348</v>
      </c>
      <c r="D1015" t="s">
        <v>349</v>
      </c>
      <c r="E1015" t="s">
        <v>258</v>
      </c>
      <c r="F1015" s="1">
        <v>33434</v>
      </c>
      <c r="G1015" t="s">
        <v>26</v>
      </c>
      <c r="H1015">
        <v>201412</v>
      </c>
      <c r="I1015" t="s">
        <v>213</v>
      </c>
      <c r="J1015" t="s">
        <v>253</v>
      </c>
      <c r="K1015" t="s">
        <v>214</v>
      </c>
      <c r="L1015" t="s">
        <v>254</v>
      </c>
      <c r="M1015" t="s">
        <v>31</v>
      </c>
      <c r="N1015" t="s">
        <v>49</v>
      </c>
      <c r="O1015">
        <v>-2920.2400000000002</v>
      </c>
      <c r="P1015" t="s">
        <v>209</v>
      </c>
      <c r="Q1015" t="s">
        <v>259</v>
      </c>
      <c r="R1015" t="s">
        <v>215</v>
      </c>
      <c r="S1015" t="s">
        <v>216</v>
      </c>
      <c r="T1015" t="s">
        <v>35</v>
      </c>
    </row>
    <row r="1016" spans="1:20">
      <c r="A1016" t="s">
        <v>259</v>
      </c>
      <c r="B1016" t="s">
        <v>209</v>
      </c>
      <c r="C1016" t="s">
        <v>348</v>
      </c>
      <c r="D1016" t="s">
        <v>349</v>
      </c>
      <c r="E1016" t="s">
        <v>258</v>
      </c>
      <c r="F1016" s="1">
        <v>33434</v>
      </c>
      <c r="G1016" t="s">
        <v>26</v>
      </c>
      <c r="H1016">
        <v>201412</v>
      </c>
      <c r="I1016" t="s">
        <v>213</v>
      </c>
      <c r="J1016" t="s">
        <v>253</v>
      </c>
      <c r="K1016" t="s">
        <v>217</v>
      </c>
      <c r="L1016" t="s">
        <v>254</v>
      </c>
      <c r="M1016" t="s">
        <v>31</v>
      </c>
      <c r="N1016" t="s">
        <v>48</v>
      </c>
      <c r="O1016">
        <v>3463.6800000000003</v>
      </c>
      <c r="P1016" t="s">
        <v>209</v>
      </c>
      <c r="Q1016" t="s">
        <v>259</v>
      </c>
      <c r="R1016" t="s">
        <v>215</v>
      </c>
      <c r="S1016" t="s">
        <v>216</v>
      </c>
      <c r="T1016" t="s">
        <v>35</v>
      </c>
    </row>
    <row r="1017" spans="1:20">
      <c r="A1017" t="s">
        <v>259</v>
      </c>
      <c r="B1017" t="s">
        <v>209</v>
      </c>
      <c r="C1017" t="s">
        <v>348</v>
      </c>
      <c r="D1017" t="s">
        <v>349</v>
      </c>
      <c r="E1017" t="s">
        <v>258</v>
      </c>
      <c r="F1017" s="1">
        <v>33434</v>
      </c>
      <c r="G1017" t="s">
        <v>26</v>
      </c>
      <c r="H1017">
        <v>201412</v>
      </c>
      <c r="I1017" t="s">
        <v>213</v>
      </c>
      <c r="J1017" t="s">
        <v>253</v>
      </c>
      <c r="K1017" t="s">
        <v>217</v>
      </c>
      <c r="L1017" t="s">
        <v>254</v>
      </c>
      <c r="M1017" t="s">
        <v>31</v>
      </c>
      <c r="N1017" t="s">
        <v>49</v>
      </c>
      <c r="O1017">
        <v>-543.44000000000005</v>
      </c>
      <c r="P1017" t="s">
        <v>209</v>
      </c>
      <c r="Q1017" t="s">
        <v>259</v>
      </c>
      <c r="R1017" t="s">
        <v>215</v>
      </c>
      <c r="S1017" t="s">
        <v>216</v>
      </c>
      <c r="T1017" t="s">
        <v>35</v>
      </c>
    </row>
    <row r="1018" spans="1:20">
      <c r="A1018" t="s">
        <v>255</v>
      </c>
      <c r="B1018" t="s">
        <v>209</v>
      </c>
      <c r="C1018" t="s">
        <v>350</v>
      </c>
      <c r="D1018" t="s">
        <v>351</v>
      </c>
      <c r="E1018" t="s">
        <v>258</v>
      </c>
      <c r="F1018" s="1">
        <v>33434</v>
      </c>
      <c r="G1018" t="s">
        <v>26</v>
      </c>
      <c r="H1018">
        <v>201412</v>
      </c>
      <c r="I1018" t="s">
        <v>213</v>
      </c>
      <c r="J1018" t="s">
        <v>253</v>
      </c>
      <c r="K1018" t="s">
        <v>214</v>
      </c>
      <c r="L1018" t="s">
        <v>254</v>
      </c>
      <c r="M1018" t="s">
        <v>31</v>
      </c>
      <c r="N1018" t="s">
        <v>32</v>
      </c>
      <c r="O1018">
        <v>2023.15</v>
      </c>
      <c r="P1018" t="s">
        <v>209</v>
      </c>
      <c r="Q1018" t="s">
        <v>255</v>
      </c>
      <c r="R1018" t="s">
        <v>215</v>
      </c>
      <c r="S1018" t="s">
        <v>216</v>
      </c>
      <c r="T1018" t="s">
        <v>35</v>
      </c>
    </row>
    <row r="1019" spans="1:20">
      <c r="A1019" t="s">
        <v>255</v>
      </c>
      <c r="B1019" t="s">
        <v>209</v>
      </c>
      <c r="C1019" t="s">
        <v>350</v>
      </c>
      <c r="D1019" t="s">
        <v>351</v>
      </c>
      <c r="E1019" t="s">
        <v>258</v>
      </c>
      <c r="F1019" s="1">
        <v>33434</v>
      </c>
      <c r="G1019" t="s">
        <v>26</v>
      </c>
      <c r="H1019">
        <v>201412</v>
      </c>
      <c r="I1019" t="s">
        <v>213</v>
      </c>
      <c r="J1019" t="s">
        <v>253</v>
      </c>
      <c r="K1019" t="s">
        <v>217</v>
      </c>
      <c r="L1019" t="s">
        <v>254</v>
      </c>
      <c r="M1019" t="s">
        <v>31</v>
      </c>
      <c r="N1019" t="s">
        <v>32</v>
      </c>
      <c r="O1019">
        <v>376.51</v>
      </c>
      <c r="P1019" t="s">
        <v>209</v>
      </c>
      <c r="Q1019" t="s">
        <v>255</v>
      </c>
      <c r="R1019" t="s">
        <v>215</v>
      </c>
      <c r="S1019" t="s">
        <v>216</v>
      </c>
      <c r="T1019" t="s">
        <v>35</v>
      </c>
    </row>
    <row r="1020" spans="1:20">
      <c r="A1020" t="s">
        <v>259</v>
      </c>
      <c r="B1020" t="s">
        <v>209</v>
      </c>
      <c r="C1020" t="s">
        <v>352</v>
      </c>
      <c r="D1020" t="s">
        <v>353</v>
      </c>
      <c r="E1020" t="s">
        <v>258</v>
      </c>
      <c r="F1020" s="1">
        <v>33434</v>
      </c>
      <c r="G1020" t="s">
        <v>26</v>
      </c>
      <c r="H1020">
        <v>201412</v>
      </c>
      <c r="I1020" t="s">
        <v>213</v>
      </c>
      <c r="J1020" t="s">
        <v>253</v>
      </c>
      <c r="K1020" t="s">
        <v>214</v>
      </c>
      <c r="L1020" t="s">
        <v>254</v>
      </c>
      <c r="M1020" t="s">
        <v>31</v>
      </c>
      <c r="N1020" t="s">
        <v>32</v>
      </c>
      <c r="O1020">
        <v>18.650000000000002</v>
      </c>
      <c r="P1020" t="s">
        <v>209</v>
      </c>
      <c r="Q1020" t="s">
        <v>259</v>
      </c>
      <c r="R1020" t="s">
        <v>215</v>
      </c>
      <c r="S1020" t="s">
        <v>216</v>
      </c>
      <c r="T1020" t="s">
        <v>35</v>
      </c>
    </row>
    <row r="1021" spans="1:20">
      <c r="A1021" t="s">
        <v>259</v>
      </c>
      <c r="B1021" t="s">
        <v>209</v>
      </c>
      <c r="C1021" t="s">
        <v>352</v>
      </c>
      <c r="D1021" t="s">
        <v>353</v>
      </c>
      <c r="E1021" t="s">
        <v>258</v>
      </c>
      <c r="F1021" s="1">
        <v>33434</v>
      </c>
      <c r="G1021" t="s">
        <v>26</v>
      </c>
      <c r="H1021">
        <v>201412</v>
      </c>
      <c r="I1021" t="s">
        <v>213</v>
      </c>
      <c r="J1021" t="s">
        <v>253</v>
      </c>
      <c r="K1021" t="s">
        <v>217</v>
      </c>
      <c r="L1021" t="s">
        <v>254</v>
      </c>
      <c r="M1021" t="s">
        <v>31</v>
      </c>
      <c r="N1021" t="s">
        <v>32</v>
      </c>
      <c r="O1021">
        <v>3.47</v>
      </c>
      <c r="P1021" t="s">
        <v>209</v>
      </c>
      <c r="Q1021" t="s">
        <v>259</v>
      </c>
      <c r="R1021" t="s">
        <v>215</v>
      </c>
      <c r="S1021" t="s">
        <v>216</v>
      </c>
      <c r="T1021" t="s">
        <v>35</v>
      </c>
    </row>
    <row r="1022" spans="1:20">
      <c r="A1022" t="s">
        <v>208</v>
      </c>
      <c r="B1022" t="s">
        <v>209</v>
      </c>
      <c r="C1022" t="s">
        <v>354</v>
      </c>
      <c r="D1022" t="s">
        <v>355</v>
      </c>
      <c r="E1022" t="s">
        <v>212</v>
      </c>
      <c r="F1022" s="1">
        <v>37987</v>
      </c>
      <c r="G1022" t="s">
        <v>26</v>
      </c>
      <c r="H1022">
        <v>201412</v>
      </c>
      <c r="I1022" t="s">
        <v>213</v>
      </c>
      <c r="J1022" t="s">
        <v>28</v>
      </c>
      <c r="K1022" t="s">
        <v>214</v>
      </c>
      <c r="L1022" t="s">
        <v>30</v>
      </c>
      <c r="M1022" t="s">
        <v>31</v>
      </c>
      <c r="N1022" t="s">
        <v>32</v>
      </c>
      <c r="O1022">
        <v>24.35</v>
      </c>
      <c r="P1022" t="s">
        <v>209</v>
      </c>
      <c r="Q1022" t="s">
        <v>208</v>
      </c>
      <c r="R1022" t="s">
        <v>215</v>
      </c>
      <c r="S1022" t="s">
        <v>216</v>
      </c>
      <c r="T1022" t="s">
        <v>35</v>
      </c>
    </row>
    <row r="1023" spans="1:20">
      <c r="A1023" t="s">
        <v>208</v>
      </c>
      <c r="B1023" t="s">
        <v>209</v>
      </c>
      <c r="C1023" t="s">
        <v>354</v>
      </c>
      <c r="D1023" t="s">
        <v>355</v>
      </c>
      <c r="E1023" t="s">
        <v>212</v>
      </c>
      <c r="F1023" s="1">
        <v>37987</v>
      </c>
      <c r="G1023" t="s">
        <v>26</v>
      </c>
      <c r="H1023">
        <v>201412</v>
      </c>
      <c r="I1023" t="s">
        <v>213</v>
      </c>
      <c r="J1023" t="s">
        <v>28</v>
      </c>
      <c r="K1023" t="s">
        <v>217</v>
      </c>
      <c r="L1023" t="s">
        <v>30</v>
      </c>
      <c r="M1023" t="s">
        <v>31</v>
      </c>
      <c r="N1023" t="s">
        <v>32</v>
      </c>
      <c r="O1023">
        <v>4.53</v>
      </c>
      <c r="P1023" t="s">
        <v>209</v>
      </c>
      <c r="Q1023" t="s">
        <v>208</v>
      </c>
      <c r="R1023" t="s">
        <v>215</v>
      </c>
      <c r="S1023" t="s">
        <v>216</v>
      </c>
      <c r="T1023" t="s">
        <v>35</v>
      </c>
    </row>
    <row r="1024" spans="1:20">
      <c r="A1024" t="s">
        <v>208</v>
      </c>
      <c r="B1024" t="s">
        <v>209</v>
      </c>
      <c r="C1024" t="s">
        <v>356</v>
      </c>
      <c r="D1024" t="s">
        <v>357</v>
      </c>
      <c r="E1024" t="s">
        <v>212</v>
      </c>
      <c r="F1024" s="1">
        <v>37987</v>
      </c>
      <c r="G1024" t="s">
        <v>26</v>
      </c>
      <c r="H1024">
        <v>201412</v>
      </c>
      <c r="I1024" t="s">
        <v>213</v>
      </c>
      <c r="J1024" t="s">
        <v>53</v>
      </c>
      <c r="K1024" t="s">
        <v>214</v>
      </c>
      <c r="L1024" t="s">
        <v>54</v>
      </c>
      <c r="M1024" t="s">
        <v>31</v>
      </c>
      <c r="N1024" t="s">
        <v>32</v>
      </c>
      <c r="O1024">
        <v>-41.410000000000004</v>
      </c>
      <c r="P1024" t="s">
        <v>209</v>
      </c>
      <c r="Q1024" t="s">
        <v>208</v>
      </c>
      <c r="R1024" t="s">
        <v>215</v>
      </c>
      <c r="S1024" t="s">
        <v>216</v>
      </c>
      <c r="T1024" t="s">
        <v>35</v>
      </c>
    </row>
    <row r="1025" spans="1:20">
      <c r="A1025" t="s">
        <v>208</v>
      </c>
      <c r="B1025" t="s">
        <v>209</v>
      </c>
      <c r="C1025" t="s">
        <v>356</v>
      </c>
      <c r="D1025" t="s">
        <v>357</v>
      </c>
      <c r="E1025" t="s">
        <v>212</v>
      </c>
      <c r="F1025" s="1">
        <v>37987</v>
      </c>
      <c r="G1025" t="s">
        <v>26</v>
      </c>
      <c r="H1025">
        <v>201412</v>
      </c>
      <c r="I1025" t="s">
        <v>213</v>
      </c>
      <c r="J1025" t="s">
        <v>53</v>
      </c>
      <c r="K1025" t="s">
        <v>217</v>
      </c>
      <c r="L1025" t="s">
        <v>54</v>
      </c>
      <c r="M1025" t="s">
        <v>31</v>
      </c>
      <c r="N1025" t="s">
        <v>32</v>
      </c>
      <c r="O1025">
        <v>-7.71</v>
      </c>
      <c r="P1025" t="s">
        <v>209</v>
      </c>
      <c r="Q1025" t="s">
        <v>208</v>
      </c>
      <c r="R1025" t="s">
        <v>215</v>
      </c>
      <c r="S1025" t="s">
        <v>216</v>
      </c>
      <c r="T1025" t="s">
        <v>35</v>
      </c>
    </row>
    <row r="1026" spans="1:20">
      <c r="A1026" t="s">
        <v>221</v>
      </c>
      <c r="B1026" t="s">
        <v>209</v>
      </c>
      <c r="C1026" t="s">
        <v>358</v>
      </c>
      <c r="D1026" t="s">
        <v>359</v>
      </c>
      <c r="E1026" t="s">
        <v>212</v>
      </c>
      <c r="F1026" s="1">
        <v>37987</v>
      </c>
      <c r="G1026" t="s">
        <v>26</v>
      </c>
      <c r="H1026">
        <v>201412</v>
      </c>
      <c r="I1026" t="s">
        <v>213</v>
      </c>
      <c r="J1026" t="s">
        <v>28</v>
      </c>
      <c r="K1026" t="s">
        <v>214</v>
      </c>
      <c r="L1026" t="s">
        <v>30</v>
      </c>
      <c r="M1026" t="s">
        <v>31</v>
      </c>
      <c r="N1026" t="s">
        <v>32</v>
      </c>
      <c r="O1026">
        <v>31.45</v>
      </c>
      <c r="P1026" t="s">
        <v>209</v>
      </c>
      <c r="Q1026" t="s">
        <v>221</v>
      </c>
      <c r="R1026" t="s">
        <v>215</v>
      </c>
      <c r="S1026" t="s">
        <v>216</v>
      </c>
      <c r="T1026" t="s">
        <v>35</v>
      </c>
    </row>
    <row r="1027" spans="1:20">
      <c r="A1027" t="s">
        <v>221</v>
      </c>
      <c r="B1027" t="s">
        <v>209</v>
      </c>
      <c r="C1027" t="s">
        <v>358</v>
      </c>
      <c r="D1027" t="s">
        <v>359</v>
      </c>
      <c r="E1027" t="s">
        <v>212</v>
      </c>
      <c r="F1027" s="1">
        <v>37987</v>
      </c>
      <c r="G1027" t="s">
        <v>26</v>
      </c>
      <c r="H1027">
        <v>201412</v>
      </c>
      <c r="I1027" t="s">
        <v>213</v>
      </c>
      <c r="J1027" t="s">
        <v>28</v>
      </c>
      <c r="K1027" t="s">
        <v>217</v>
      </c>
      <c r="L1027" t="s">
        <v>30</v>
      </c>
      <c r="M1027" t="s">
        <v>31</v>
      </c>
      <c r="N1027" t="s">
        <v>32</v>
      </c>
      <c r="O1027">
        <v>5.8500000000000005</v>
      </c>
      <c r="P1027" t="s">
        <v>209</v>
      </c>
      <c r="Q1027" t="s">
        <v>221</v>
      </c>
      <c r="R1027" t="s">
        <v>215</v>
      </c>
      <c r="S1027" t="s">
        <v>216</v>
      </c>
      <c r="T1027" t="s">
        <v>35</v>
      </c>
    </row>
    <row r="1028" spans="1:20">
      <c r="A1028" t="s">
        <v>221</v>
      </c>
      <c r="B1028" t="s">
        <v>209</v>
      </c>
      <c r="C1028" t="s">
        <v>358</v>
      </c>
      <c r="D1028" t="s">
        <v>359</v>
      </c>
      <c r="E1028" t="s">
        <v>212</v>
      </c>
      <c r="F1028" s="1">
        <v>37987</v>
      </c>
      <c r="G1028" t="s">
        <v>26</v>
      </c>
      <c r="H1028">
        <v>201412</v>
      </c>
      <c r="I1028" t="s">
        <v>213</v>
      </c>
      <c r="J1028" t="s">
        <v>28</v>
      </c>
      <c r="K1028" t="s">
        <v>360</v>
      </c>
      <c r="L1028" t="s">
        <v>30</v>
      </c>
      <c r="M1028" t="s">
        <v>31</v>
      </c>
      <c r="N1028" t="s">
        <v>32</v>
      </c>
      <c r="O1028">
        <v>23.61</v>
      </c>
      <c r="P1028" t="s">
        <v>209</v>
      </c>
      <c r="Q1028" t="s">
        <v>221</v>
      </c>
      <c r="R1028" t="s">
        <v>215</v>
      </c>
      <c r="S1028" t="s">
        <v>216</v>
      </c>
      <c r="T1028" t="s">
        <v>35</v>
      </c>
    </row>
    <row r="1029" spans="1:20">
      <c r="A1029" t="s">
        <v>291</v>
      </c>
      <c r="B1029" t="s">
        <v>209</v>
      </c>
      <c r="C1029" t="s">
        <v>361</v>
      </c>
      <c r="D1029" t="s">
        <v>362</v>
      </c>
      <c r="E1029" t="s">
        <v>363</v>
      </c>
      <c r="F1029" s="1">
        <v>41760</v>
      </c>
      <c r="G1029" t="s">
        <v>26</v>
      </c>
      <c r="H1029">
        <v>201412</v>
      </c>
      <c r="I1029" t="s">
        <v>213</v>
      </c>
      <c r="J1029" t="s">
        <v>53</v>
      </c>
      <c r="K1029" t="s">
        <v>214</v>
      </c>
      <c r="L1029" t="s">
        <v>54</v>
      </c>
      <c r="M1029" t="s">
        <v>31</v>
      </c>
      <c r="N1029" t="s">
        <v>32</v>
      </c>
      <c r="O1029">
        <v>15245.03</v>
      </c>
      <c r="P1029" t="s">
        <v>209</v>
      </c>
      <c r="Q1029" t="s">
        <v>291</v>
      </c>
      <c r="R1029" t="s">
        <v>215</v>
      </c>
      <c r="S1029" t="s">
        <v>216</v>
      </c>
      <c r="T1029" t="s">
        <v>35</v>
      </c>
    </row>
    <row r="1030" spans="1:20">
      <c r="A1030" t="s">
        <v>291</v>
      </c>
      <c r="B1030" t="s">
        <v>209</v>
      </c>
      <c r="C1030" t="s">
        <v>361</v>
      </c>
      <c r="D1030" t="s">
        <v>362</v>
      </c>
      <c r="E1030" t="s">
        <v>363</v>
      </c>
      <c r="F1030" s="1">
        <v>41760</v>
      </c>
      <c r="G1030" t="s">
        <v>26</v>
      </c>
      <c r="H1030">
        <v>201412</v>
      </c>
      <c r="I1030" t="s">
        <v>213</v>
      </c>
      <c r="J1030" t="s">
        <v>53</v>
      </c>
      <c r="K1030" t="s">
        <v>217</v>
      </c>
      <c r="L1030" t="s">
        <v>54</v>
      </c>
      <c r="M1030" t="s">
        <v>31</v>
      </c>
      <c r="N1030" t="s">
        <v>32</v>
      </c>
      <c r="O1030">
        <v>609.77</v>
      </c>
      <c r="P1030" t="s">
        <v>209</v>
      </c>
      <c r="Q1030" t="s">
        <v>291</v>
      </c>
      <c r="R1030" t="s">
        <v>215</v>
      </c>
      <c r="S1030" t="s">
        <v>216</v>
      </c>
      <c r="T1030" t="s">
        <v>35</v>
      </c>
    </row>
    <row r="1031" spans="1:20">
      <c r="A1031" t="s">
        <v>291</v>
      </c>
      <c r="B1031" t="s">
        <v>209</v>
      </c>
      <c r="C1031" t="s">
        <v>361</v>
      </c>
      <c r="D1031" t="s">
        <v>362</v>
      </c>
      <c r="E1031" t="s">
        <v>363</v>
      </c>
      <c r="F1031" s="1">
        <v>41760</v>
      </c>
      <c r="G1031" t="s">
        <v>26</v>
      </c>
      <c r="H1031">
        <v>201412</v>
      </c>
      <c r="I1031" t="s">
        <v>213</v>
      </c>
      <c r="J1031" t="s">
        <v>53</v>
      </c>
      <c r="K1031" t="s">
        <v>360</v>
      </c>
      <c r="L1031" t="s">
        <v>54</v>
      </c>
      <c r="M1031" t="s">
        <v>31</v>
      </c>
      <c r="N1031" t="s">
        <v>32</v>
      </c>
      <c r="O1031">
        <v>3658.7200000000003</v>
      </c>
      <c r="P1031" t="s">
        <v>209</v>
      </c>
      <c r="Q1031" t="s">
        <v>291</v>
      </c>
      <c r="R1031" t="s">
        <v>215</v>
      </c>
      <c r="S1031" t="s">
        <v>216</v>
      </c>
      <c r="T1031" t="s">
        <v>35</v>
      </c>
    </row>
    <row r="1032" spans="1:20">
      <c r="A1032" t="s">
        <v>226</v>
      </c>
      <c r="B1032" t="s">
        <v>209</v>
      </c>
      <c r="C1032" t="s">
        <v>364</v>
      </c>
      <c r="D1032" t="s">
        <v>365</v>
      </c>
      <c r="E1032" t="s">
        <v>363</v>
      </c>
      <c r="F1032" s="1">
        <v>41883</v>
      </c>
      <c r="G1032" t="s">
        <v>26</v>
      </c>
      <c r="H1032">
        <v>201412</v>
      </c>
      <c r="I1032" t="s">
        <v>213</v>
      </c>
      <c r="J1032" t="s">
        <v>28</v>
      </c>
      <c r="K1032" t="s">
        <v>366</v>
      </c>
      <c r="L1032" t="s">
        <v>30</v>
      </c>
      <c r="M1032" t="s">
        <v>367</v>
      </c>
      <c r="N1032" t="s">
        <v>32</v>
      </c>
      <c r="O1032">
        <v>6314.35</v>
      </c>
      <c r="P1032" t="s">
        <v>209</v>
      </c>
      <c r="Q1032" t="s">
        <v>226</v>
      </c>
      <c r="R1032" t="s">
        <v>215</v>
      </c>
      <c r="S1032" t="s">
        <v>216</v>
      </c>
      <c r="T1032" t="s">
        <v>35</v>
      </c>
    </row>
    <row r="1033" spans="1:20">
      <c r="A1033" t="s">
        <v>226</v>
      </c>
      <c r="B1033" t="s">
        <v>209</v>
      </c>
      <c r="C1033" t="s">
        <v>364</v>
      </c>
      <c r="D1033" t="s">
        <v>365</v>
      </c>
      <c r="E1033" t="s">
        <v>363</v>
      </c>
      <c r="F1033" s="1">
        <v>41883</v>
      </c>
      <c r="G1033" t="s">
        <v>26</v>
      </c>
      <c r="H1033">
        <v>201412</v>
      </c>
      <c r="I1033" t="s">
        <v>213</v>
      </c>
      <c r="J1033" t="s">
        <v>28</v>
      </c>
      <c r="K1033" t="s">
        <v>239</v>
      </c>
      <c r="L1033" t="s">
        <v>30</v>
      </c>
      <c r="M1033" t="s">
        <v>31</v>
      </c>
      <c r="N1033" t="s">
        <v>32</v>
      </c>
      <c r="O1033">
        <v>1262.4000000000001</v>
      </c>
      <c r="P1033" t="s">
        <v>209</v>
      </c>
      <c r="Q1033" t="s">
        <v>226</v>
      </c>
      <c r="R1033" t="s">
        <v>215</v>
      </c>
      <c r="S1033" t="s">
        <v>216</v>
      </c>
      <c r="T1033" t="s">
        <v>35</v>
      </c>
    </row>
    <row r="1034" spans="1:20">
      <c r="A1034" t="s">
        <v>221</v>
      </c>
      <c r="B1034" t="s">
        <v>209</v>
      </c>
      <c r="C1034" t="s">
        <v>368</v>
      </c>
      <c r="D1034" t="s">
        <v>369</v>
      </c>
      <c r="E1034" t="s">
        <v>212</v>
      </c>
      <c r="F1034" s="1">
        <v>18629</v>
      </c>
      <c r="G1034" t="s">
        <v>26</v>
      </c>
      <c r="H1034">
        <v>201412</v>
      </c>
      <c r="I1034" t="s">
        <v>213</v>
      </c>
      <c r="J1034" t="s">
        <v>28</v>
      </c>
      <c r="K1034" t="s">
        <v>214</v>
      </c>
      <c r="L1034" t="s">
        <v>30</v>
      </c>
      <c r="M1034" t="s">
        <v>31</v>
      </c>
      <c r="N1034" t="s">
        <v>48</v>
      </c>
      <c r="O1034">
        <v>10757.58</v>
      </c>
      <c r="P1034" t="s">
        <v>209</v>
      </c>
      <c r="Q1034" t="s">
        <v>221</v>
      </c>
      <c r="R1034" t="s">
        <v>215</v>
      </c>
      <c r="S1034" t="s">
        <v>216</v>
      </c>
      <c r="T1034" t="s">
        <v>35</v>
      </c>
    </row>
    <row r="1035" spans="1:20">
      <c r="A1035" t="s">
        <v>221</v>
      </c>
      <c r="B1035" t="s">
        <v>209</v>
      </c>
      <c r="C1035" t="s">
        <v>368</v>
      </c>
      <c r="D1035" t="s">
        <v>369</v>
      </c>
      <c r="E1035" t="s">
        <v>212</v>
      </c>
      <c r="F1035" s="1">
        <v>18629</v>
      </c>
      <c r="G1035" t="s">
        <v>26</v>
      </c>
      <c r="H1035">
        <v>201412</v>
      </c>
      <c r="I1035" t="s">
        <v>213</v>
      </c>
      <c r="J1035" t="s">
        <v>28</v>
      </c>
      <c r="K1035" t="s">
        <v>214</v>
      </c>
      <c r="L1035" t="s">
        <v>30</v>
      </c>
      <c r="M1035" t="s">
        <v>31</v>
      </c>
      <c r="N1035" t="s">
        <v>49</v>
      </c>
      <c r="O1035">
        <v>-13088.300000000001</v>
      </c>
      <c r="P1035" t="s">
        <v>209</v>
      </c>
      <c r="Q1035" t="s">
        <v>221</v>
      </c>
      <c r="R1035" t="s">
        <v>215</v>
      </c>
      <c r="S1035" t="s">
        <v>216</v>
      </c>
      <c r="T1035" t="s">
        <v>35</v>
      </c>
    </row>
    <row r="1036" spans="1:20">
      <c r="A1036" t="s">
        <v>221</v>
      </c>
      <c r="B1036" t="s">
        <v>209</v>
      </c>
      <c r="C1036" t="s">
        <v>368</v>
      </c>
      <c r="D1036" t="s">
        <v>369</v>
      </c>
      <c r="E1036" t="s">
        <v>212</v>
      </c>
      <c r="F1036" s="1">
        <v>18629</v>
      </c>
      <c r="G1036" t="s">
        <v>26</v>
      </c>
      <c r="H1036">
        <v>201412</v>
      </c>
      <c r="I1036" t="s">
        <v>213</v>
      </c>
      <c r="J1036" t="s">
        <v>28</v>
      </c>
      <c r="K1036" t="s">
        <v>214</v>
      </c>
      <c r="L1036" t="s">
        <v>30</v>
      </c>
      <c r="M1036" t="s">
        <v>31</v>
      </c>
      <c r="N1036" t="s">
        <v>32</v>
      </c>
      <c r="O1036">
        <v>3206.5</v>
      </c>
      <c r="P1036" t="s">
        <v>209</v>
      </c>
      <c r="Q1036" t="s">
        <v>221</v>
      </c>
      <c r="R1036" t="s">
        <v>215</v>
      </c>
      <c r="S1036" t="s">
        <v>216</v>
      </c>
      <c r="T1036" t="s">
        <v>35</v>
      </c>
    </row>
    <row r="1037" spans="1:20">
      <c r="A1037" t="s">
        <v>221</v>
      </c>
      <c r="B1037" t="s">
        <v>209</v>
      </c>
      <c r="C1037" t="s">
        <v>368</v>
      </c>
      <c r="D1037" t="s">
        <v>369</v>
      </c>
      <c r="E1037" t="s">
        <v>212</v>
      </c>
      <c r="F1037" s="1">
        <v>18629</v>
      </c>
      <c r="G1037" t="s">
        <v>26</v>
      </c>
      <c r="H1037">
        <v>201412</v>
      </c>
      <c r="I1037" t="s">
        <v>213</v>
      </c>
      <c r="J1037" t="s">
        <v>28</v>
      </c>
      <c r="K1037" t="s">
        <v>217</v>
      </c>
      <c r="L1037" t="s">
        <v>30</v>
      </c>
      <c r="M1037" t="s">
        <v>31</v>
      </c>
      <c r="N1037" t="s">
        <v>48</v>
      </c>
      <c r="O1037">
        <v>4766.33</v>
      </c>
      <c r="P1037" t="s">
        <v>209</v>
      </c>
      <c r="Q1037" t="s">
        <v>221</v>
      </c>
      <c r="R1037" t="s">
        <v>215</v>
      </c>
      <c r="S1037" t="s">
        <v>216</v>
      </c>
      <c r="T1037" t="s">
        <v>35</v>
      </c>
    </row>
    <row r="1038" spans="1:20">
      <c r="A1038" t="s">
        <v>221</v>
      </c>
      <c r="B1038" t="s">
        <v>209</v>
      </c>
      <c r="C1038" t="s">
        <v>368</v>
      </c>
      <c r="D1038" t="s">
        <v>369</v>
      </c>
      <c r="E1038" t="s">
        <v>212</v>
      </c>
      <c r="F1038" s="1">
        <v>18629</v>
      </c>
      <c r="G1038" t="s">
        <v>26</v>
      </c>
      <c r="H1038">
        <v>201412</v>
      </c>
      <c r="I1038" t="s">
        <v>213</v>
      </c>
      <c r="J1038" t="s">
        <v>28</v>
      </c>
      <c r="K1038" t="s">
        <v>217</v>
      </c>
      <c r="L1038" t="s">
        <v>30</v>
      </c>
      <c r="M1038" t="s">
        <v>31</v>
      </c>
      <c r="N1038" t="s">
        <v>49</v>
      </c>
      <c r="O1038">
        <v>-2435.61</v>
      </c>
      <c r="P1038" t="s">
        <v>209</v>
      </c>
      <c r="Q1038" t="s">
        <v>221</v>
      </c>
      <c r="R1038" t="s">
        <v>215</v>
      </c>
      <c r="S1038" t="s">
        <v>216</v>
      </c>
      <c r="T1038" t="s">
        <v>35</v>
      </c>
    </row>
    <row r="1039" spans="1:20">
      <c r="A1039" t="s">
        <v>221</v>
      </c>
      <c r="B1039" t="s">
        <v>209</v>
      </c>
      <c r="C1039" t="s">
        <v>368</v>
      </c>
      <c r="D1039" t="s">
        <v>369</v>
      </c>
      <c r="E1039" t="s">
        <v>212</v>
      </c>
      <c r="F1039" s="1">
        <v>18629</v>
      </c>
      <c r="G1039" t="s">
        <v>26</v>
      </c>
      <c r="H1039">
        <v>201412</v>
      </c>
      <c r="I1039" t="s">
        <v>213</v>
      </c>
      <c r="J1039" t="s">
        <v>28</v>
      </c>
      <c r="K1039" t="s">
        <v>217</v>
      </c>
      <c r="L1039" t="s">
        <v>30</v>
      </c>
      <c r="M1039" t="s">
        <v>31</v>
      </c>
      <c r="N1039" t="s">
        <v>32</v>
      </c>
      <c r="O1039">
        <v>596.70000000000005</v>
      </c>
      <c r="P1039" t="s">
        <v>209</v>
      </c>
      <c r="Q1039" t="s">
        <v>221</v>
      </c>
      <c r="R1039" t="s">
        <v>215</v>
      </c>
      <c r="S1039" t="s">
        <v>216</v>
      </c>
      <c r="T1039" t="s">
        <v>35</v>
      </c>
    </row>
    <row r="1040" spans="1:20">
      <c r="A1040" t="s">
        <v>221</v>
      </c>
      <c r="B1040" t="s">
        <v>209</v>
      </c>
      <c r="C1040" t="s">
        <v>370</v>
      </c>
      <c r="D1040" t="s">
        <v>371</v>
      </c>
      <c r="E1040" t="s">
        <v>212</v>
      </c>
      <c r="F1040" s="1">
        <v>33627</v>
      </c>
      <c r="G1040" t="s">
        <v>26</v>
      </c>
      <c r="H1040">
        <v>201412</v>
      </c>
      <c r="I1040" t="s">
        <v>213</v>
      </c>
      <c r="J1040" t="s">
        <v>28</v>
      </c>
      <c r="K1040" t="s">
        <v>214</v>
      </c>
      <c r="L1040" t="s">
        <v>30</v>
      </c>
      <c r="M1040" t="s">
        <v>31</v>
      </c>
      <c r="N1040" t="s">
        <v>48</v>
      </c>
      <c r="O1040">
        <v>38280.19</v>
      </c>
      <c r="P1040" t="s">
        <v>209</v>
      </c>
      <c r="Q1040" t="s">
        <v>221</v>
      </c>
      <c r="R1040" t="s">
        <v>215</v>
      </c>
      <c r="S1040" t="s">
        <v>216</v>
      </c>
      <c r="T1040" t="s">
        <v>35</v>
      </c>
    </row>
    <row r="1041" spans="1:20">
      <c r="A1041" t="s">
        <v>221</v>
      </c>
      <c r="B1041" t="s">
        <v>209</v>
      </c>
      <c r="C1041" t="s">
        <v>370</v>
      </c>
      <c r="D1041" t="s">
        <v>371</v>
      </c>
      <c r="E1041" t="s">
        <v>212</v>
      </c>
      <c r="F1041" s="1">
        <v>33627</v>
      </c>
      <c r="G1041" t="s">
        <v>26</v>
      </c>
      <c r="H1041">
        <v>201412</v>
      </c>
      <c r="I1041" t="s">
        <v>213</v>
      </c>
      <c r="J1041" t="s">
        <v>28</v>
      </c>
      <c r="K1041" t="s">
        <v>214</v>
      </c>
      <c r="L1041" t="s">
        <v>30</v>
      </c>
      <c r="M1041" t="s">
        <v>31</v>
      </c>
      <c r="N1041" t="s">
        <v>49</v>
      </c>
      <c r="O1041">
        <v>-35026.270000000004</v>
      </c>
      <c r="P1041" t="s">
        <v>209</v>
      </c>
      <c r="Q1041" t="s">
        <v>221</v>
      </c>
      <c r="R1041" t="s">
        <v>215</v>
      </c>
      <c r="S1041" t="s">
        <v>216</v>
      </c>
      <c r="T1041" t="s">
        <v>35</v>
      </c>
    </row>
    <row r="1042" spans="1:20">
      <c r="A1042" t="s">
        <v>221</v>
      </c>
      <c r="B1042" t="s">
        <v>209</v>
      </c>
      <c r="C1042" t="s">
        <v>370</v>
      </c>
      <c r="D1042" t="s">
        <v>371</v>
      </c>
      <c r="E1042" t="s">
        <v>212</v>
      </c>
      <c r="F1042" s="1">
        <v>33627</v>
      </c>
      <c r="G1042" t="s">
        <v>26</v>
      </c>
      <c r="H1042">
        <v>201412</v>
      </c>
      <c r="I1042" t="s">
        <v>213</v>
      </c>
      <c r="J1042" t="s">
        <v>28</v>
      </c>
      <c r="K1042" t="s">
        <v>217</v>
      </c>
      <c r="L1042" t="s">
        <v>30</v>
      </c>
      <c r="M1042" t="s">
        <v>31</v>
      </c>
      <c r="N1042" t="s">
        <v>48</v>
      </c>
      <c r="O1042">
        <v>3264.55</v>
      </c>
      <c r="P1042" t="s">
        <v>209</v>
      </c>
      <c r="Q1042" t="s">
        <v>221</v>
      </c>
      <c r="R1042" t="s">
        <v>215</v>
      </c>
      <c r="S1042" t="s">
        <v>216</v>
      </c>
      <c r="T1042" t="s">
        <v>35</v>
      </c>
    </row>
    <row r="1043" spans="1:20">
      <c r="A1043" t="s">
        <v>221</v>
      </c>
      <c r="B1043" t="s">
        <v>209</v>
      </c>
      <c r="C1043" t="s">
        <v>370</v>
      </c>
      <c r="D1043" t="s">
        <v>371</v>
      </c>
      <c r="E1043" t="s">
        <v>212</v>
      </c>
      <c r="F1043" s="1">
        <v>33627</v>
      </c>
      <c r="G1043" t="s">
        <v>26</v>
      </c>
      <c r="H1043">
        <v>201412</v>
      </c>
      <c r="I1043" t="s">
        <v>213</v>
      </c>
      <c r="J1043" t="s">
        <v>28</v>
      </c>
      <c r="K1043" t="s">
        <v>217</v>
      </c>
      <c r="L1043" t="s">
        <v>30</v>
      </c>
      <c r="M1043" t="s">
        <v>31</v>
      </c>
      <c r="N1043" t="s">
        <v>49</v>
      </c>
      <c r="O1043">
        <v>-6518.47</v>
      </c>
      <c r="P1043" t="s">
        <v>209</v>
      </c>
      <c r="Q1043" t="s">
        <v>221</v>
      </c>
      <c r="R1043" t="s">
        <v>215</v>
      </c>
      <c r="S1043" t="s">
        <v>216</v>
      </c>
      <c r="T1043" t="s">
        <v>35</v>
      </c>
    </row>
    <row r="1044" spans="1:20">
      <c r="A1044" t="s">
        <v>208</v>
      </c>
      <c r="B1044" t="s">
        <v>209</v>
      </c>
      <c r="C1044" t="s">
        <v>372</v>
      </c>
      <c r="D1044" t="s">
        <v>373</v>
      </c>
      <c r="E1044" t="s">
        <v>212</v>
      </c>
      <c r="F1044" s="1">
        <v>30864</v>
      </c>
      <c r="G1044" t="s">
        <v>26</v>
      </c>
      <c r="H1044">
        <v>201412</v>
      </c>
      <c r="I1044" t="s">
        <v>213</v>
      </c>
      <c r="J1044" t="s">
        <v>28</v>
      </c>
      <c r="K1044" t="s">
        <v>214</v>
      </c>
      <c r="L1044" t="s">
        <v>30</v>
      </c>
      <c r="M1044" t="s">
        <v>31</v>
      </c>
      <c r="N1044" t="s">
        <v>32</v>
      </c>
      <c r="O1044">
        <v>1400.33</v>
      </c>
      <c r="P1044" t="s">
        <v>209</v>
      </c>
      <c r="Q1044" t="s">
        <v>208</v>
      </c>
      <c r="R1044" t="s">
        <v>215</v>
      </c>
      <c r="S1044" t="s">
        <v>216</v>
      </c>
      <c r="T1044" t="s">
        <v>35</v>
      </c>
    </row>
    <row r="1045" spans="1:20">
      <c r="A1045" t="s">
        <v>208</v>
      </c>
      <c r="B1045" t="s">
        <v>209</v>
      </c>
      <c r="C1045" t="s">
        <v>372</v>
      </c>
      <c r="D1045" t="s">
        <v>373</v>
      </c>
      <c r="E1045" t="s">
        <v>212</v>
      </c>
      <c r="F1045" s="1">
        <v>30864</v>
      </c>
      <c r="G1045" t="s">
        <v>26</v>
      </c>
      <c r="H1045">
        <v>201412</v>
      </c>
      <c r="I1045" t="s">
        <v>213</v>
      </c>
      <c r="J1045" t="s">
        <v>28</v>
      </c>
      <c r="K1045" t="s">
        <v>217</v>
      </c>
      <c r="L1045" t="s">
        <v>30</v>
      </c>
      <c r="M1045" t="s">
        <v>31</v>
      </c>
      <c r="N1045" t="s">
        <v>32</v>
      </c>
      <c r="O1045">
        <v>61.7</v>
      </c>
      <c r="P1045" t="s">
        <v>209</v>
      </c>
      <c r="Q1045" t="s">
        <v>208</v>
      </c>
      <c r="R1045" t="s">
        <v>215</v>
      </c>
      <c r="S1045" t="s">
        <v>216</v>
      </c>
      <c r="T1045" t="s">
        <v>35</v>
      </c>
    </row>
    <row r="1046" spans="1:20">
      <c r="A1046" t="s">
        <v>374</v>
      </c>
      <c r="B1046" t="s">
        <v>209</v>
      </c>
      <c r="C1046" t="s">
        <v>375</v>
      </c>
      <c r="D1046" t="s">
        <v>376</v>
      </c>
      <c r="E1046" t="s">
        <v>212</v>
      </c>
      <c r="F1046" s="1">
        <v>30682</v>
      </c>
      <c r="G1046" t="s">
        <v>26</v>
      </c>
      <c r="H1046">
        <v>201412</v>
      </c>
      <c r="I1046" t="s">
        <v>213</v>
      </c>
      <c r="J1046" t="s">
        <v>28</v>
      </c>
      <c r="K1046" t="s">
        <v>214</v>
      </c>
      <c r="L1046" t="s">
        <v>30</v>
      </c>
      <c r="M1046" t="s">
        <v>31</v>
      </c>
      <c r="N1046" t="s">
        <v>32</v>
      </c>
      <c r="O1046">
        <v>1329.43</v>
      </c>
      <c r="P1046" t="s">
        <v>209</v>
      </c>
      <c r="Q1046" t="s">
        <v>374</v>
      </c>
      <c r="R1046" t="s">
        <v>215</v>
      </c>
      <c r="S1046" t="s">
        <v>216</v>
      </c>
      <c r="T1046" t="s">
        <v>35</v>
      </c>
    </row>
    <row r="1047" spans="1:20">
      <c r="A1047" t="s">
        <v>374</v>
      </c>
      <c r="B1047" t="s">
        <v>209</v>
      </c>
      <c r="C1047" t="s">
        <v>375</v>
      </c>
      <c r="D1047" t="s">
        <v>376</v>
      </c>
      <c r="E1047" t="s">
        <v>212</v>
      </c>
      <c r="F1047" s="1">
        <v>30682</v>
      </c>
      <c r="G1047" t="s">
        <v>26</v>
      </c>
      <c r="H1047">
        <v>201412</v>
      </c>
      <c r="I1047" t="s">
        <v>213</v>
      </c>
      <c r="J1047" t="s">
        <v>28</v>
      </c>
      <c r="K1047" t="s">
        <v>217</v>
      </c>
      <c r="L1047" t="s">
        <v>30</v>
      </c>
      <c r="M1047" t="s">
        <v>31</v>
      </c>
      <c r="N1047" t="s">
        <v>32</v>
      </c>
      <c r="O1047">
        <v>247.41</v>
      </c>
      <c r="P1047" t="s">
        <v>209</v>
      </c>
      <c r="Q1047" t="s">
        <v>374</v>
      </c>
      <c r="R1047" t="s">
        <v>215</v>
      </c>
      <c r="S1047" t="s">
        <v>216</v>
      </c>
      <c r="T1047" t="s">
        <v>35</v>
      </c>
    </row>
    <row r="1048" spans="1:20">
      <c r="A1048" t="s">
        <v>221</v>
      </c>
      <c r="B1048" t="s">
        <v>209</v>
      </c>
      <c r="C1048" t="s">
        <v>377</v>
      </c>
      <c r="D1048" t="s">
        <v>378</v>
      </c>
      <c r="E1048" t="s">
        <v>212</v>
      </c>
      <c r="F1048" s="1">
        <v>30682</v>
      </c>
      <c r="G1048" t="s">
        <v>26</v>
      </c>
      <c r="H1048">
        <v>201412</v>
      </c>
      <c r="I1048" t="s">
        <v>213</v>
      </c>
      <c r="J1048" t="s">
        <v>28</v>
      </c>
      <c r="K1048" t="s">
        <v>214</v>
      </c>
      <c r="L1048" t="s">
        <v>30</v>
      </c>
      <c r="M1048" t="s">
        <v>31</v>
      </c>
      <c r="N1048" t="s">
        <v>48</v>
      </c>
      <c r="O1048">
        <v>732.31000000000006</v>
      </c>
      <c r="P1048" t="s">
        <v>209</v>
      </c>
      <c r="Q1048" t="s">
        <v>221</v>
      </c>
      <c r="R1048" t="s">
        <v>215</v>
      </c>
      <c r="S1048" t="s">
        <v>216</v>
      </c>
      <c r="T1048" t="s">
        <v>35</v>
      </c>
    </row>
    <row r="1049" spans="1:20">
      <c r="A1049" t="s">
        <v>221</v>
      </c>
      <c r="B1049" t="s">
        <v>209</v>
      </c>
      <c r="C1049" t="s">
        <v>377</v>
      </c>
      <c r="D1049" t="s">
        <v>378</v>
      </c>
      <c r="E1049" t="s">
        <v>212</v>
      </c>
      <c r="F1049" s="1">
        <v>30682</v>
      </c>
      <c r="G1049" t="s">
        <v>26</v>
      </c>
      <c r="H1049">
        <v>201412</v>
      </c>
      <c r="I1049" t="s">
        <v>213</v>
      </c>
      <c r="J1049" t="s">
        <v>28</v>
      </c>
      <c r="K1049" t="s">
        <v>214</v>
      </c>
      <c r="L1049" t="s">
        <v>30</v>
      </c>
      <c r="M1049" t="s">
        <v>31</v>
      </c>
      <c r="N1049" t="s">
        <v>49</v>
      </c>
      <c r="O1049">
        <v>-953.2</v>
      </c>
      <c r="P1049" t="s">
        <v>209</v>
      </c>
      <c r="Q1049" t="s">
        <v>221</v>
      </c>
      <c r="R1049" t="s">
        <v>215</v>
      </c>
      <c r="S1049" t="s">
        <v>216</v>
      </c>
      <c r="T1049" t="s">
        <v>35</v>
      </c>
    </row>
    <row r="1050" spans="1:20">
      <c r="A1050" t="s">
        <v>221</v>
      </c>
      <c r="B1050" t="s">
        <v>209</v>
      </c>
      <c r="C1050" t="s">
        <v>377</v>
      </c>
      <c r="D1050" t="s">
        <v>378</v>
      </c>
      <c r="E1050" t="s">
        <v>212</v>
      </c>
      <c r="F1050" s="1">
        <v>30682</v>
      </c>
      <c r="G1050" t="s">
        <v>26</v>
      </c>
      <c r="H1050">
        <v>201412</v>
      </c>
      <c r="I1050" t="s">
        <v>213</v>
      </c>
      <c r="J1050" t="s">
        <v>28</v>
      </c>
      <c r="K1050" t="s">
        <v>217</v>
      </c>
      <c r="L1050" t="s">
        <v>30</v>
      </c>
      <c r="M1050" t="s">
        <v>31</v>
      </c>
      <c r="N1050" t="s">
        <v>48</v>
      </c>
      <c r="O1050">
        <v>398.23</v>
      </c>
      <c r="P1050" t="s">
        <v>209</v>
      </c>
      <c r="Q1050" t="s">
        <v>221</v>
      </c>
      <c r="R1050" t="s">
        <v>215</v>
      </c>
      <c r="S1050" t="s">
        <v>216</v>
      </c>
      <c r="T1050" t="s">
        <v>35</v>
      </c>
    </row>
    <row r="1051" spans="1:20">
      <c r="A1051" t="s">
        <v>221</v>
      </c>
      <c r="B1051" t="s">
        <v>209</v>
      </c>
      <c r="C1051" t="s">
        <v>377</v>
      </c>
      <c r="D1051" t="s">
        <v>378</v>
      </c>
      <c r="E1051" t="s">
        <v>212</v>
      </c>
      <c r="F1051" s="1">
        <v>30682</v>
      </c>
      <c r="G1051" t="s">
        <v>26</v>
      </c>
      <c r="H1051">
        <v>201412</v>
      </c>
      <c r="I1051" t="s">
        <v>213</v>
      </c>
      <c r="J1051" t="s">
        <v>28</v>
      </c>
      <c r="K1051" t="s">
        <v>217</v>
      </c>
      <c r="L1051" t="s">
        <v>30</v>
      </c>
      <c r="M1051" t="s">
        <v>31</v>
      </c>
      <c r="N1051" t="s">
        <v>49</v>
      </c>
      <c r="O1051">
        <v>-177.34</v>
      </c>
      <c r="P1051" t="s">
        <v>209</v>
      </c>
      <c r="Q1051" t="s">
        <v>221</v>
      </c>
      <c r="R1051" t="s">
        <v>215</v>
      </c>
      <c r="S1051" t="s">
        <v>216</v>
      </c>
      <c r="T1051" t="s">
        <v>35</v>
      </c>
    </row>
    <row r="1052" spans="1:20">
      <c r="A1052" t="s">
        <v>236</v>
      </c>
      <c r="B1052" t="s">
        <v>209</v>
      </c>
      <c r="C1052" t="s">
        <v>379</v>
      </c>
      <c r="D1052" t="s">
        <v>380</v>
      </c>
      <c r="E1052" t="s">
        <v>212</v>
      </c>
      <c r="F1052" s="1">
        <v>33991</v>
      </c>
      <c r="G1052" t="s">
        <v>26</v>
      </c>
      <c r="H1052">
        <v>201412</v>
      </c>
      <c r="I1052" t="s">
        <v>213</v>
      </c>
      <c r="J1052" t="s">
        <v>53</v>
      </c>
      <c r="K1052" t="s">
        <v>214</v>
      </c>
      <c r="L1052" t="s">
        <v>54</v>
      </c>
      <c r="M1052" t="s">
        <v>31</v>
      </c>
      <c r="N1052" t="s">
        <v>32</v>
      </c>
      <c r="O1052">
        <v>1230.77</v>
      </c>
      <c r="P1052" t="s">
        <v>209</v>
      </c>
      <c r="Q1052" t="s">
        <v>236</v>
      </c>
      <c r="R1052" t="s">
        <v>215</v>
      </c>
      <c r="S1052" t="s">
        <v>216</v>
      </c>
      <c r="T1052" t="s">
        <v>35</v>
      </c>
    </row>
    <row r="1053" spans="1:20">
      <c r="A1053" t="s">
        <v>236</v>
      </c>
      <c r="B1053" t="s">
        <v>209</v>
      </c>
      <c r="C1053" t="s">
        <v>379</v>
      </c>
      <c r="D1053" t="s">
        <v>380</v>
      </c>
      <c r="E1053" t="s">
        <v>212</v>
      </c>
      <c r="F1053" s="1">
        <v>33991</v>
      </c>
      <c r="G1053" t="s">
        <v>26</v>
      </c>
      <c r="H1053">
        <v>201412</v>
      </c>
      <c r="I1053" t="s">
        <v>213</v>
      </c>
      <c r="J1053" t="s">
        <v>53</v>
      </c>
      <c r="K1053" t="s">
        <v>217</v>
      </c>
      <c r="L1053" t="s">
        <v>54</v>
      </c>
      <c r="M1053" t="s">
        <v>31</v>
      </c>
      <c r="N1053" t="s">
        <v>32</v>
      </c>
      <c r="O1053">
        <v>241.87</v>
      </c>
      <c r="P1053" t="s">
        <v>209</v>
      </c>
      <c r="Q1053" t="s">
        <v>236</v>
      </c>
      <c r="R1053" t="s">
        <v>215</v>
      </c>
      <c r="S1053" t="s">
        <v>216</v>
      </c>
      <c r="T1053" t="s">
        <v>35</v>
      </c>
    </row>
    <row r="1054" spans="1:20">
      <c r="A1054" t="s">
        <v>221</v>
      </c>
      <c r="B1054" t="s">
        <v>209</v>
      </c>
      <c r="C1054" t="s">
        <v>381</v>
      </c>
      <c r="D1054" t="s">
        <v>382</v>
      </c>
      <c r="E1054" t="s">
        <v>212</v>
      </c>
      <c r="F1054" s="1">
        <v>18629</v>
      </c>
      <c r="G1054" t="s">
        <v>26</v>
      </c>
      <c r="H1054">
        <v>201412</v>
      </c>
      <c r="I1054" t="s">
        <v>213</v>
      </c>
      <c r="J1054" t="s">
        <v>28</v>
      </c>
      <c r="K1054" t="s">
        <v>214</v>
      </c>
      <c r="L1054" t="s">
        <v>30</v>
      </c>
      <c r="M1054" t="s">
        <v>31</v>
      </c>
      <c r="N1054" t="s">
        <v>48</v>
      </c>
      <c r="O1054">
        <v>392089.25</v>
      </c>
      <c r="P1054" t="s">
        <v>209</v>
      </c>
      <c r="Q1054" t="s">
        <v>221</v>
      </c>
      <c r="R1054" t="s">
        <v>215</v>
      </c>
      <c r="S1054" t="s">
        <v>216</v>
      </c>
      <c r="T1054" t="s">
        <v>35</v>
      </c>
    </row>
    <row r="1055" spans="1:20">
      <c r="A1055" t="s">
        <v>221</v>
      </c>
      <c r="B1055" t="s">
        <v>209</v>
      </c>
      <c r="C1055" t="s">
        <v>381</v>
      </c>
      <c r="D1055" t="s">
        <v>382</v>
      </c>
      <c r="E1055" t="s">
        <v>212</v>
      </c>
      <c r="F1055" s="1">
        <v>18629</v>
      </c>
      <c r="G1055" t="s">
        <v>26</v>
      </c>
      <c r="H1055">
        <v>201412</v>
      </c>
      <c r="I1055" t="s">
        <v>213</v>
      </c>
      <c r="J1055" t="s">
        <v>28</v>
      </c>
      <c r="K1055" t="s">
        <v>214</v>
      </c>
      <c r="L1055" t="s">
        <v>30</v>
      </c>
      <c r="M1055" t="s">
        <v>31</v>
      </c>
      <c r="N1055" t="s">
        <v>49</v>
      </c>
      <c r="O1055">
        <v>-536490.5</v>
      </c>
      <c r="P1055" t="s">
        <v>209</v>
      </c>
      <c r="Q1055" t="s">
        <v>221</v>
      </c>
      <c r="R1055" t="s">
        <v>215</v>
      </c>
      <c r="S1055" t="s">
        <v>216</v>
      </c>
      <c r="T1055" t="s">
        <v>35</v>
      </c>
    </row>
    <row r="1056" spans="1:20">
      <c r="A1056" t="s">
        <v>221</v>
      </c>
      <c r="B1056" t="s">
        <v>209</v>
      </c>
      <c r="C1056" t="s">
        <v>381</v>
      </c>
      <c r="D1056" t="s">
        <v>382</v>
      </c>
      <c r="E1056" t="s">
        <v>212</v>
      </c>
      <c r="F1056" s="1">
        <v>18629</v>
      </c>
      <c r="G1056" t="s">
        <v>26</v>
      </c>
      <c r="H1056">
        <v>201412</v>
      </c>
      <c r="I1056" t="s">
        <v>213</v>
      </c>
      <c r="J1056" t="s">
        <v>28</v>
      </c>
      <c r="K1056" t="s">
        <v>217</v>
      </c>
      <c r="L1056" t="s">
        <v>30</v>
      </c>
      <c r="M1056" t="s">
        <v>31</v>
      </c>
      <c r="N1056" t="s">
        <v>48</v>
      </c>
      <c r="O1056">
        <v>144401.25</v>
      </c>
      <c r="P1056" t="s">
        <v>209</v>
      </c>
      <c r="Q1056" t="s">
        <v>221</v>
      </c>
      <c r="R1056" t="s">
        <v>215</v>
      </c>
      <c r="S1056" t="s">
        <v>216</v>
      </c>
      <c r="T1056" t="s">
        <v>35</v>
      </c>
    </row>
    <row r="1057" spans="1:20">
      <c r="A1057" t="s">
        <v>246</v>
      </c>
      <c r="B1057" t="s">
        <v>209</v>
      </c>
      <c r="C1057" t="s">
        <v>383</v>
      </c>
      <c r="D1057" t="s">
        <v>384</v>
      </c>
      <c r="E1057" t="s">
        <v>212</v>
      </c>
      <c r="F1057" s="1">
        <v>34050</v>
      </c>
      <c r="G1057" t="s">
        <v>26</v>
      </c>
      <c r="H1057">
        <v>201412</v>
      </c>
      <c r="I1057" t="s">
        <v>213</v>
      </c>
      <c r="J1057" t="s">
        <v>53</v>
      </c>
      <c r="K1057" t="s">
        <v>214</v>
      </c>
      <c r="L1057" t="s">
        <v>54</v>
      </c>
      <c r="M1057" t="s">
        <v>31</v>
      </c>
      <c r="N1057" t="s">
        <v>48</v>
      </c>
      <c r="O1057">
        <v>366865.05</v>
      </c>
      <c r="P1057" t="s">
        <v>209</v>
      </c>
      <c r="Q1057" t="s">
        <v>246</v>
      </c>
      <c r="R1057" t="s">
        <v>215</v>
      </c>
      <c r="S1057" t="s">
        <v>216</v>
      </c>
      <c r="T1057" t="s">
        <v>35</v>
      </c>
    </row>
    <row r="1058" spans="1:20">
      <c r="A1058" t="s">
        <v>246</v>
      </c>
      <c r="B1058" t="s">
        <v>209</v>
      </c>
      <c r="C1058" t="s">
        <v>383</v>
      </c>
      <c r="D1058" t="s">
        <v>384</v>
      </c>
      <c r="E1058" t="s">
        <v>212</v>
      </c>
      <c r="F1058" s="1">
        <v>34050</v>
      </c>
      <c r="G1058" t="s">
        <v>26</v>
      </c>
      <c r="H1058">
        <v>201412</v>
      </c>
      <c r="I1058" t="s">
        <v>213</v>
      </c>
      <c r="J1058" t="s">
        <v>53</v>
      </c>
      <c r="K1058" t="s">
        <v>214</v>
      </c>
      <c r="L1058" t="s">
        <v>54</v>
      </c>
      <c r="M1058" t="s">
        <v>31</v>
      </c>
      <c r="N1058" t="s">
        <v>49</v>
      </c>
      <c r="O1058">
        <v>-479231.3</v>
      </c>
      <c r="P1058" t="s">
        <v>209</v>
      </c>
      <c r="Q1058" t="s">
        <v>246</v>
      </c>
      <c r="R1058" t="s">
        <v>215</v>
      </c>
      <c r="S1058" t="s">
        <v>216</v>
      </c>
      <c r="T1058" t="s">
        <v>35</v>
      </c>
    </row>
    <row r="1059" spans="1:20">
      <c r="A1059" t="s">
        <v>246</v>
      </c>
      <c r="B1059" t="s">
        <v>209</v>
      </c>
      <c r="C1059" t="s">
        <v>383</v>
      </c>
      <c r="D1059" t="s">
        <v>384</v>
      </c>
      <c r="E1059" t="s">
        <v>212</v>
      </c>
      <c r="F1059" s="1">
        <v>34050</v>
      </c>
      <c r="G1059" t="s">
        <v>26</v>
      </c>
      <c r="H1059">
        <v>201412</v>
      </c>
      <c r="I1059" t="s">
        <v>213</v>
      </c>
      <c r="J1059" t="s">
        <v>53</v>
      </c>
      <c r="K1059" t="s">
        <v>214</v>
      </c>
      <c r="L1059" t="s">
        <v>54</v>
      </c>
      <c r="M1059" t="s">
        <v>31</v>
      </c>
      <c r="N1059" t="s">
        <v>32</v>
      </c>
      <c r="O1059">
        <v>23679.510000000002</v>
      </c>
      <c r="P1059" t="s">
        <v>209</v>
      </c>
      <c r="Q1059" t="s">
        <v>246</v>
      </c>
      <c r="R1059" t="s">
        <v>215</v>
      </c>
      <c r="S1059" t="s">
        <v>216</v>
      </c>
      <c r="T1059" t="s">
        <v>35</v>
      </c>
    </row>
    <row r="1060" spans="1:20">
      <c r="A1060" t="s">
        <v>246</v>
      </c>
      <c r="B1060" t="s">
        <v>209</v>
      </c>
      <c r="C1060" t="s">
        <v>383</v>
      </c>
      <c r="D1060" t="s">
        <v>384</v>
      </c>
      <c r="E1060" t="s">
        <v>212</v>
      </c>
      <c r="F1060" s="1">
        <v>34050</v>
      </c>
      <c r="G1060" t="s">
        <v>26</v>
      </c>
      <c r="H1060">
        <v>201412</v>
      </c>
      <c r="I1060" t="s">
        <v>213</v>
      </c>
      <c r="J1060" t="s">
        <v>53</v>
      </c>
      <c r="K1060" t="s">
        <v>217</v>
      </c>
      <c r="L1060" t="s">
        <v>54</v>
      </c>
      <c r="M1060" t="s">
        <v>31</v>
      </c>
      <c r="N1060" t="s">
        <v>48</v>
      </c>
      <c r="O1060">
        <v>115105.34</v>
      </c>
      <c r="P1060" t="s">
        <v>209</v>
      </c>
      <c r="Q1060" t="s">
        <v>246</v>
      </c>
      <c r="R1060" t="s">
        <v>215</v>
      </c>
      <c r="S1060" t="s">
        <v>216</v>
      </c>
      <c r="T1060" t="s">
        <v>35</v>
      </c>
    </row>
    <row r="1061" spans="1:20">
      <c r="A1061" t="s">
        <v>246</v>
      </c>
      <c r="B1061" t="s">
        <v>209</v>
      </c>
      <c r="C1061" t="s">
        <v>383</v>
      </c>
      <c r="D1061" t="s">
        <v>384</v>
      </c>
      <c r="E1061" t="s">
        <v>212</v>
      </c>
      <c r="F1061" s="1">
        <v>34050</v>
      </c>
      <c r="G1061" t="s">
        <v>26</v>
      </c>
      <c r="H1061">
        <v>201412</v>
      </c>
      <c r="I1061" t="s">
        <v>213</v>
      </c>
      <c r="J1061" t="s">
        <v>53</v>
      </c>
      <c r="K1061" t="s">
        <v>217</v>
      </c>
      <c r="L1061" t="s">
        <v>54</v>
      </c>
      <c r="M1061" t="s">
        <v>31</v>
      </c>
      <c r="N1061" t="s">
        <v>49</v>
      </c>
      <c r="O1061">
        <v>-2739.09</v>
      </c>
      <c r="P1061" t="s">
        <v>209</v>
      </c>
      <c r="Q1061" t="s">
        <v>246</v>
      </c>
      <c r="R1061" t="s">
        <v>215</v>
      </c>
      <c r="S1061" t="s">
        <v>216</v>
      </c>
      <c r="T1061" t="s">
        <v>35</v>
      </c>
    </row>
    <row r="1062" spans="1:20">
      <c r="A1062" t="s">
        <v>246</v>
      </c>
      <c r="B1062" t="s">
        <v>209</v>
      </c>
      <c r="C1062" t="s">
        <v>383</v>
      </c>
      <c r="D1062" t="s">
        <v>384</v>
      </c>
      <c r="E1062" t="s">
        <v>212</v>
      </c>
      <c r="F1062" s="1">
        <v>34050</v>
      </c>
      <c r="G1062" t="s">
        <v>26</v>
      </c>
      <c r="H1062">
        <v>201412</v>
      </c>
      <c r="I1062" t="s">
        <v>213</v>
      </c>
      <c r="J1062" t="s">
        <v>53</v>
      </c>
      <c r="K1062" t="s">
        <v>217</v>
      </c>
      <c r="L1062" t="s">
        <v>54</v>
      </c>
      <c r="M1062" t="s">
        <v>31</v>
      </c>
      <c r="N1062" t="s">
        <v>32</v>
      </c>
      <c r="O1062">
        <v>135.34</v>
      </c>
      <c r="P1062" t="s">
        <v>209</v>
      </c>
      <c r="Q1062" t="s">
        <v>246</v>
      </c>
      <c r="R1062" t="s">
        <v>215</v>
      </c>
      <c r="S1062" t="s">
        <v>216</v>
      </c>
      <c r="T1062" t="s">
        <v>35</v>
      </c>
    </row>
    <row r="1063" spans="1:20">
      <c r="A1063" t="s">
        <v>218</v>
      </c>
      <c r="B1063" t="s">
        <v>209</v>
      </c>
      <c r="C1063" t="s">
        <v>385</v>
      </c>
      <c r="D1063" t="s">
        <v>386</v>
      </c>
      <c r="E1063" t="s">
        <v>212</v>
      </c>
      <c r="F1063" s="1">
        <v>30682</v>
      </c>
      <c r="G1063" t="s">
        <v>26</v>
      </c>
      <c r="H1063">
        <v>201412</v>
      </c>
      <c r="I1063" t="s">
        <v>213</v>
      </c>
      <c r="J1063" t="s">
        <v>28</v>
      </c>
      <c r="K1063" t="s">
        <v>214</v>
      </c>
      <c r="L1063" t="s">
        <v>30</v>
      </c>
      <c r="M1063" t="s">
        <v>31</v>
      </c>
      <c r="N1063" t="s">
        <v>32</v>
      </c>
      <c r="O1063">
        <v>932.47</v>
      </c>
      <c r="P1063" t="s">
        <v>209</v>
      </c>
      <c r="Q1063" t="s">
        <v>218</v>
      </c>
      <c r="R1063" t="s">
        <v>215</v>
      </c>
      <c r="S1063" t="s">
        <v>216</v>
      </c>
      <c r="T1063" t="s">
        <v>35</v>
      </c>
    </row>
    <row r="1064" spans="1:20">
      <c r="A1064" t="s">
        <v>218</v>
      </c>
      <c r="B1064" t="s">
        <v>209</v>
      </c>
      <c r="C1064" t="s">
        <v>385</v>
      </c>
      <c r="D1064" t="s">
        <v>386</v>
      </c>
      <c r="E1064" t="s">
        <v>212</v>
      </c>
      <c r="F1064" s="1">
        <v>30682</v>
      </c>
      <c r="G1064" t="s">
        <v>26</v>
      </c>
      <c r="H1064">
        <v>201412</v>
      </c>
      <c r="I1064" t="s">
        <v>213</v>
      </c>
      <c r="J1064" t="s">
        <v>28</v>
      </c>
      <c r="K1064" t="s">
        <v>217</v>
      </c>
      <c r="L1064" t="s">
        <v>30</v>
      </c>
      <c r="M1064" t="s">
        <v>31</v>
      </c>
      <c r="N1064" t="s">
        <v>32</v>
      </c>
      <c r="O1064">
        <v>193.61</v>
      </c>
      <c r="P1064" t="s">
        <v>209</v>
      </c>
      <c r="Q1064" t="s">
        <v>218</v>
      </c>
      <c r="R1064" t="s">
        <v>215</v>
      </c>
      <c r="S1064" t="s">
        <v>216</v>
      </c>
      <c r="T1064" t="s">
        <v>35</v>
      </c>
    </row>
    <row r="1065" spans="1:20">
      <c r="A1065" t="s">
        <v>291</v>
      </c>
      <c r="B1065" t="s">
        <v>209</v>
      </c>
      <c r="C1065" t="s">
        <v>387</v>
      </c>
      <c r="D1065" t="s">
        <v>388</v>
      </c>
      <c r="E1065" t="s">
        <v>212</v>
      </c>
      <c r="F1065" s="1">
        <v>31593</v>
      </c>
      <c r="G1065" t="s">
        <v>26</v>
      </c>
      <c r="H1065">
        <v>201412</v>
      </c>
      <c r="I1065" t="s">
        <v>213</v>
      </c>
      <c r="J1065" t="s">
        <v>53</v>
      </c>
      <c r="K1065" t="s">
        <v>214</v>
      </c>
      <c r="L1065" t="s">
        <v>54</v>
      </c>
      <c r="M1065" t="s">
        <v>31</v>
      </c>
      <c r="N1065" t="s">
        <v>32</v>
      </c>
      <c r="O1065">
        <v>1079.82</v>
      </c>
      <c r="P1065" t="s">
        <v>209</v>
      </c>
      <c r="Q1065" t="s">
        <v>291</v>
      </c>
      <c r="R1065" t="s">
        <v>215</v>
      </c>
      <c r="S1065" t="s">
        <v>216</v>
      </c>
      <c r="T1065" t="s">
        <v>35</v>
      </c>
    </row>
    <row r="1066" spans="1:20">
      <c r="A1066" t="s">
        <v>291</v>
      </c>
      <c r="B1066" t="s">
        <v>209</v>
      </c>
      <c r="C1066" t="s">
        <v>387</v>
      </c>
      <c r="D1066" t="s">
        <v>388</v>
      </c>
      <c r="E1066" t="s">
        <v>212</v>
      </c>
      <c r="F1066" s="1">
        <v>31593</v>
      </c>
      <c r="G1066" t="s">
        <v>26</v>
      </c>
      <c r="H1066">
        <v>201412</v>
      </c>
      <c r="I1066" t="s">
        <v>213</v>
      </c>
      <c r="J1066" t="s">
        <v>53</v>
      </c>
      <c r="K1066" t="s">
        <v>217</v>
      </c>
      <c r="L1066" t="s">
        <v>54</v>
      </c>
      <c r="M1066" t="s">
        <v>31</v>
      </c>
      <c r="N1066" t="s">
        <v>32</v>
      </c>
      <c r="O1066">
        <v>713.76</v>
      </c>
      <c r="P1066" t="s">
        <v>209</v>
      </c>
      <c r="Q1066" t="s">
        <v>291</v>
      </c>
      <c r="R1066" t="s">
        <v>215</v>
      </c>
      <c r="S1066" t="s">
        <v>216</v>
      </c>
      <c r="T1066" t="s">
        <v>35</v>
      </c>
    </row>
    <row r="1067" spans="1:20">
      <c r="A1067" t="s">
        <v>208</v>
      </c>
      <c r="B1067" t="s">
        <v>209</v>
      </c>
      <c r="C1067" t="s">
        <v>389</v>
      </c>
      <c r="D1067" t="s">
        <v>390</v>
      </c>
      <c r="E1067" t="s">
        <v>212</v>
      </c>
      <c r="F1067" s="1">
        <v>30864</v>
      </c>
      <c r="G1067" t="s">
        <v>26</v>
      </c>
      <c r="H1067">
        <v>201412</v>
      </c>
      <c r="I1067" t="s">
        <v>213</v>
      </c>
      <c r="J1067" t="s">
        <v>53</v>
      </c>
      <c r="K1067" t="s">
        <v>214</v>
      </c>
      <c r="L1067" t="s">
        <v>54</v>
      </c>
      <c r="M1067" t="s">
        <v>31</v>
      </c>
      <c r="N1067" t="s">
        <v>32</v>
      </c>
      <c r="O1067">
        <v>36601.07</v>
      </c>
      <c r="P1067" t="s">
        <v>209</v>
      </c>
      <c r="Q1067" t="s">
        <v>208</v>
      </c>
      <c r="R1067" t="s">
        <v>215</v>
      </c>
      <c r="S1067" t="s">
        <v>216</v>
      </c>
      <c r="T1067" t="s">
        <v>35</v>
      </c>
    </row>
    <row r="1068" spans="1:20">
      <c r="A1068" t="s">
        <v>226</v>
      </c>
      <c r="B1068" t="s">
        <v>209</v>
      </c>
      <c r="C1068" t="s">
        <v>391</v>
      </c>
      <c r="D1068" t="s">
        <v>392</v>
      </c>
      <c r="E1068" t="s">
        <v>212</v>
      </c>
      <c r="F1068" s="1">
        <v>33991</v>
      </c>
      <c r="G1068" t="s">
        <v>26</v>
      </c>
      <c r="H1068">
        <v>201412</v>
      </c>
      <c r="I1068" t="s">
        <v>213</v>
      </c>
      <c r="J1068" t="s">
        <v>53</v>
      </c>
      <c r="K1068" t="s">
        <v>214</v>
      </c>
      <c r="L1068" t="s">
        <v>54</v>
      </c>
      <c r="M1068" t="s">
        <v>31</v>
      </c>
      <c r="N1068" t="s">
        <v>32</v>
      </c>
      <c r="O1068">
        <v>2608.17</v>
      </c>
      <c r="P1068" t="s">
        <v>209</v>
      </c>
      <c r="Q1068" t="s">
        <v>226</v>
      </c>
      <c r="R1068" t="s">
        <v>215</v>
      </c>
      <c r="S1068" t="s">
        <v>216</v>
      </c>
      <c r="T1068" t="s">
        <v>35</v>
      </c>
    </row>
    <row r="1069" spans="1:20">
      <c r="A1069" t="s">
        <v>226</v>
      </c>
      <c r="B1069" t="s">
        <v>209</v>
      </c>
      <c r="C1069" t="s">
        <v>391</v>
      </c>
      <c r="D1069" t="s">
        <v>392</v>
      </c>
      <c r="E1069" t="s">
        <v>212</v>
      </c>
      <c r="F1069" s="1">
        <v>33991</v>
      </c>
      <c r="G1069" t="s">
        <v>26</v>
      </c>
      <c r="H1069">
        <v>201412</v>
      </c>
      <c r="I1069" t="s">
        <v>213</v>
      </c>
      <c r="J1069" t="s">
        <v>53</v>
      </c>
      <c r="K1069" t="s">
        <v>217</v>
      </c>
      <c r="L1069" t="s">
        <v>54</v>
      </c>
      <c r="M1069" t="s">
        <v>31</v>
      </c>
      <c r="N1069" t="s">
        <v>32</v>
      </c>
      <c r="O1069">
        <v>7807.83</v>
      </c>
      <c r="P1069" t="s">
        <v>209</v>
      </c>
      <c r="Q1069" t="s">
        <v>226</v>
      </c>
      <c r="R1069" t="s">
        <v>215</v>
      </c>
      <c r="S1069" t="s">
        <v>216</v>
      </c>
      <c r="T1069" t="s">
        <v>35</v>
      </c>
    </row>
    <row r="1070" spans="1:20">
      <c r="A1070" t="s">
        <v>226</v>
      </c>
      <c r="B1070" t="s">
        <v>209</v>
      </c>
      <c r="C1070" t="s">
        <v>393</v>
      </c>
      <c r="D1070" t="s">
        <v>394</v>
      </c>
      <c r="E1070" t="s">
        <v>212</v>
      </c>
      <c r="F1070" s="1">
        <v>30864</v>
      </c>
      <c r="G1070" t="s">
        <v>26</v>
      </c>
      <c r="H1070">
        <v>201412</v>
      </c>
      <c r="I1070" t="s">
        <v>213</v>
      </c>
      <c r="J1070" t="s">
        <v>28</v>
      </c>
      <c r="K1070" t="s">
        <v>214</v>
      </c>
      <c r="L1070" t="s">
        <v>30</v>
      </c>
      <c r="M1070" t="s">
        <v>31</v>
      </c>
      <c r="N1070" t="s">
        <v>32</v>
      </c>
      <c r="O1070">
        <v>3146.69</v>
      </c>
      <c r="P1070" t="s">
        <v>209</v>
      </c>
      <c r="Q1070" t="s">
        <v>226</v>
      </c>
      <c r="R1070" t="s">
        <v>215</v>
      </c>
      <c r="S1070" t="s">
        <v>216</v>
      </c>
      <c r="T1070" t="s">
        <v>35</v>
      </c>
    </row>
    <row r="1071" spans="1:20">
      <c r="A1071" t="s">
        <v>226</v>
      </c>
      <c r="B1071" t="s">
        <v>209</v>
      </c>
      <c r="C1071" t="s">
        <v>393</v>
      </c>
      <c r="D1071" t="s">
        <v>394</v>
      </c>
      <c r="E1071" t="s">
        <v>212</v>
      </c>
      <c r="F1071" s="1">
        <v>30864</v>
      </c>
      <c r="G1071" t="s">
        <v>26</v>
      </c>
      <c r="H1071">
        <v>201412</v>
      </c>
      <c r="I1071" t="s">
        <v>213</v>
      </c>
      <c r="J1071" t="s">
        <v>28</v>
      </c>
      <c r="K1071" t="s">
        <v>217</v>
      </c>
      <c r="L1071" t="s">
        <v>30</v>
      </c>
      <c r="M1071" t="s">
        <v>31</v>
      </c>
      <c r="N1071" t="s">
        <v>32</v>
      </c>
      <c r="O1071">
        <v>1009.33</v>
      </c>
      <c r="P1071" t="s">
        <v>209</v>
      </c>
      <c r="Q1071" t="s">
        <v>226</v>
      </c>
      <c r="R1071" t="s">
        <v>215</v>
      </c>
      <c r="S1071" t="s">
        <v>216</v>
      </c>
      <c r="T1071" t="s">
        <v>35</v>
      </c>
    </row>
    <row r="1072" spans="1:20">
      <c r="A1072" t="s">
        <v>221</v>
      </c>
      <c r="B1072" t="s">
        <v>209</v>
      </c>
      <c r="C1072" t="s">
        <v>395</v>
      </c>
      <c r="D1072" t="s">
        <v>396</v>
      </c>
      <c r="E1072" t="s">
        <v>212</v>
      </c>
      <c r="F1072" s="1">
        <v>30682</v>
      </c>
      <c r="G1072" t="s">
        <v>26</v>
      </c>
      <c r="H1072">
        <v>201412</v>
      </c>
      <c r="I1072" t="s">
        <v>213</v>
      </c>
      <c r="J1072" t="s">
        <v>28</v>
      </c>
      <c r="K1072" t="s">
        <v>214</v>
      </c>
      <c r="L1072" t="s">
        <v>30</v>
      </c>
      <c r="M1072" t="s">
        <v>31</v>
      </c>
      <c r="N1072" t="s">
        <v>48</v>
      </c>
      <c r="O1072">
        <v>631900.74</v>
      </c>
      <c r="P1072" t="s">
        <v>209</v>
      </c>
      <c r="Q1072" t="s">
        <v>221</v>
      </c>
      <c r="R1072" t="s">
        <v>215</v>
      </c>
      <c r="S1072" t="s">
        <v>216</v>
      </c>
      <c r="T1072" t="s">
        <v>35</v>
      </c>
    </row>
    <row r="1073" spans="1:20">
      <c r="A1073" t="s">
        <v>221</v>
      </c>
      <c r="B1073" t="s">
        <v>209</v>
      </c>
      <c r="C1073" t="s">
        <v>395</v>
      </c>
      <c r="D1073" t="s">
        <v>396</v>
      </c>
      <c r="E1073" t="s">
        <v>212</v>
      </c>
      <c r="F1073" s="1">
        <v>30682</v>
      </c>
      <c r="G1073" t="s">
        <v>26</v>
      </c>
      <c r="H1073">
        <v>201412</v>
      </c>
      <c r="I1073" t="s">
        <v>213</v>
      </c>
      <c r="J1073" t="s">
        <v>28</v>
      </c>
      <c r="K1073" t="s">
        <v>214</v>
      </c>
      <c r="L1073" t="s">
        <v>30</v>
      </c>
      <c r="M1073" t="s">
        <v>31</v>
      </c>
      <c r="N1073" t="s">
        <v>49</v>
      </c>
      <c r="O1073">
        <v>-599026.68000000005</v>
      </c>
      <c r="P1073" t="s">
        <v>209</v>
      </c>
      <c r="Q1073" t="s">
        <v>221</v>
      </c>
      <c r="R1073" t="s">
        <v>215</v>
      </c>
      <c r="S1073" t="s">
        <v>216</v>
      </c>
      <c r="T1073" t="s">
        <v>35</v>
      </c>
    </row>
    <row r="1074" spans="1:20">
      <c r="A1074" t="s">
        <v>221</v>
      </c>
      <c r="B1074" t="s">
        <v>209</v>
      </c>
      <c r="C1074" t="s">
        <v>395</v>
      </c>
      <c r="D1074" t="s">
        <v>396</v>
      </c>
      <c r="E1074" t="s">
        <v>212</v>
      </c>
      <c r="F1074" s="1">
        <v>30682</v>
      </c>
      <c r="G1074" t="s">
        <v>26</v>
      </c>
      <c r="H1074">
        <v>201412</v>
      </c>
      <c r="I1074" t="s">
        <v>213</v>
      </c>
      <c r="J1074" t="s">
        <v>28</v>
      </c>
      <c r="K1074" t="s">
        <v>214</v>
      </c>
      <c r="L1074" t="s">
        <v>30</v>
      </c>
      <c r="M1074" t="s">
        <v>31</v>
      </c>
      <c r="N1074" t="s">
        <v>32</v>
      </c>
      <c r="O1074">
        <v>85202.38</v>
      </c>
      <c r="P1074" t="s">
        <v>209</v>
      </c>
      <c r="Q1074" t="s">
        <v>221</v>
      </c>
      <c r="R1074" t="s">
        <v>215</v>
      </c>
      <c r="S1074" t="s">
        <v>216</v>
      </c>
      <c r="T1074" t="s">
        <v>35</v>
      </c>
    </row>
    <row r="1075" spans="1:20">
      <c r="A1075" t="s">
        <v>221</v>
      </c>
      <c r="B1075" t="s">
        <v>209</v>
      </c>
      <c r="C1075" t="s">
        <v>395</v>
      </c>
      <c r="D1075" t="s">
        <v>396</v>
      </c>
      <c r="E1075" t="s">
        <v>212</v>
      </c>
      <c r="F1075" s="1">
        <v>30682</v>
      </c>
      <c r="G1075" t="s">
        <v>26</v>
      </c>
      <c r="H1075">
        <v>201412</v>
      </c>
      <c r="I1075" t="s">
        <v>213</v>
      </c>
      <c r="J1075" t="s">
        <v>28</v>
      </c>
      <c r="K1075" t="s">
        <v>217</v>
      </c>
      <c r="L1075" t="s">
        <v>30</v>
      </c>
      <c r="M1075" t="s">
        <v>31</v>
      </c>
      <c r="N1075" t="s">
        <v>48</v>
      </c>
      <c r="O1075">
        <v>39246.74</v>
      </c>
      <c r="P1075" t="s">
        <v>209</v>
      </c>
      <c r="Q1075" t="s">
        <v>221</v>
      </c>
      <c r="R1075" t="s">
        <v>215</v>
      </c>
      <c r="S1075" t="s">
        <v>216</v>
      </c>
      <c r="T1075" t="s">
        <v>35</v>
      </c>
    </row>
    <row r="1076" spans="1:20">
      <c r="A1076" t="s">
        <v>221</v>
      </c>
      <c r="B1076" t="s">
        <v>209</v>
      </c>
      <c r="C1076" t="s">
        <v>395</v>
      </c>
      <c r="D1076" t="s">
        <v>396</v>
      </c>
      <c r="E1076" t="s">
        <v>212</v>
      </c>
      <c r="F1076" s="1">
        <v>30682</v>
      </c>
      <c r="G1076" t="s">
        <v>26</v>
      </c>
      <c r="H1076">
        <v>201412</v>
      </c>
      <c r="I1076" t="s">
        <v>213</v>
      </c>
      <c r="J1076" t="s">
        <v>28</v>
      </c>
      <c r="K1076" t="s">
        <v>217</v>
      </c>
      <c r="L1076" t="s">
        <v>30</v>
      </c>
      <c r="M1076" t="s">
        <v>31</v>
      </c>
      <c r="N1076" t="s">
        <v>49</v>
      </c>
      <c r="O1076">
        <v>-72120.800000000003</v>
      </c>
      <c r="P1076" t="s">
        <v>209</v>
      </c>
      <c r="Q1076" t="s">
        <v>221</v>
      </c>
      <c r="R1076" t="s">
        <v>215</v>
      </c>
      <c r="S1076" t="s">
        <v>216</v>
      </c>
      <c r="T1076" t="s">
        <v>35</v>
      </c>
    </row>
    <row r="1077" spans="1:20">
      <c r="A1077" t="s">
        <v>221</v>
      </c>
      <c r="B1077" t="s">
        <v>209</v>
      </c>
      <c r="C1077" t="s">
        <v>397</v>
      </c>
      <c r="D1077" t="s">
        <v>398</v>
      </c>
      <c r="E1077" t="s">
        <v>363</v>
      </c>
      <c r="F1077" s="1">
        <v>41791</v>
      </c>
      <c r="G1077" t="s">
        <v>26</v>
      </c>
      <c r="H1077">
        <v>201412</v>
      </c>
      <c r="I1077" t="s">
        <v>213</v>
      </c>
      <c r="J1077" t="s">
        <v>28</v>
      </c>
      <c r="K1077" t="s">
        <v>217</v>
      </c>
      <c r="L1077" t="s">
        <v>30</v>
      </c>
      <c r="M1077" t="s">
        <v>31</v>
      </c>
      <c r="N1077" t="s">
        <v>32</v>
      </c>
      <c r="O1077">
        <v>34.32</v>
      </c>
      <c r="P1077" t="s">
        <v>209</v>
      </c>
      <c r="Q1077" t="s">
        <v>221</v>
      </c>
      <c r="R1077" t="s">
        <v>215</v>
      </c>
      <c r="S1077" t="s">
        <v>216</v>
      </c>
      <c r="T1077" t="s">
        <v>35</v>
      </c>
    </row>
    <row r="1078" spans="1:20">
      <c r="A1078" t="s">
        <v>221</v>
      </c>
      <c r="B1078" t="s">
        <v>209</v>
      </c>
      <c r="C1078" t="s">
        <v>397</v>
      </c>
      <c r="D1078" t="s">
        <v>398</v>
      </c>
      <c r="E1078" t="s">
        <v>363</v>
      </c>
      <c r="F1078" s="1">
        <v>41791</v>
      </c>
      <c r="G1078" t="s">
        <v>26</v>
      </c>
      <c r="H1078">
        <v>201412</v>
      </c>
      <c r="I1078" t="s">
        <v>213</v>
      </c>
      <c r="J1078" t="s">
        <v>28</v>
      </c>
      <c r="K1078" t="s">
        <v>360</v>
      </c>
      <c r="L1078" t="s">
        <v>30</v>
      </c>
      <c r="M1078" t="s">
        <v>31</v>
      </c>
      <c r="N1078" t="s">
        <v>32</v>
      </c>
      <c r="O1078">
        <v>41.29</v>
      </c>
      <c r="P1078" t="s">
        <v>209</v>
      </c>
      <c r="Q1078" t="s">
        <v>221</v>
      </c>
      <c r="R1078" t="s">
        <v>215</v>
      </c>
      <c r="S1078" t="s">
        <v>216</v>
      </c>
      <c r="T1078" t="s">
        <v>35</v>
      </c>
    </row>
    <row r="1079" spans="1:20">
      <c r="A1079" t="s">
        <v>208</v>
      </c>
      <c r="B1079" t="s">
        <v>209</v>
      </c>
      <c r="C1079" t="s">
        <v>399</v>
      </c>
      <c r="D1079" t="s">
        <v>400</v>
      </c>
      <c r="E1079" t="s">
        <v>212</v>
      </c>
      <c r="F1079" s="1">
        <v>37987</v>
      </c>
      <c r="G1079" t="s">
        <v>26</v>
      </c>
      <c r="H1079">
        <v>201412</v>
      </c>
      <c r="I1079" t="s">
        <v>213</v>
      </c>
      <c r="J1079" t="s">
        <v>28</v>
      </c>
      <c r="K1079" t="s">
        <v>214</v>
      </c>
      <c r="L1079" t="s">
        <v>30</v>
      </c>
      <c r="M1079" t="s">
        <v>31</v>
      </c>
      <c r="N1079" t="s">
        <v>48</v>
      </c>
      <c r="O1079">
        <v>13862.050000000001</v>
      </c>
      <c r="P1079" t="s">
        <v>209</v>
      </c>
      <c r="Q1079" t="s">
        <v>208</v>
      </c>
      <c r="R1079" t="s">
        <v>215</v>
      </c>
      <c r="S1079" t="s">
        <v>216</v>
      </c>
      <c r="T1079" t="s">
        <v>35</v>
      </c>
    </row>
    <row r="1080" spans="1:20">
      <c r="A1080" t="s">
        <v>208</v>
      </c>
      <c r="B1080" t="s">
        <v>209</v>
      </c>
      <c r="C1080" t="s">
        <v>399</v>
      </c>
      <c r="D1080" t="s">
        <v>400</v>
      </c>
      <c r="E1080" t="s">
        <v>212</v>
      </c>
      <c r="F1080" s="1">
        <v>37987</v>
      </c>
      <c r="G1080" t="s">
        <v>26</v>
      </c>
      <c r="H1080">
        <v>201412</v>
      </c>
      <c r="I1080" t="s">
        <v>213</v>
      </c>
      <c r="J1080" t="s">
        <v>28</v>
      </c>
      <c r="K1080" t="s">
        <v>217</v>
      </c>
      <c r="L1080" t="s">
        <v>30</v>
      </c>
      <c r="M1080" t="s">
        <v>31</v>
      </c>
      <c r="N1080" t="s">
        <v>48</v>
      </c>
      <c r="O1080">
        <v>428608.26</v>
      </c>
      <c r="P1080" t="s">
        <v>209</v>
      </c>
      <c r="Q1080" t="s">
        <v>208</v>
      </c>
      <c r="R1080" t="s">
        <v>215</v>
      </c>
      <c r="S1080" t="s">
        <v>216</v>
      </c>
      <c r="T1080" t="s">
        <v>35</v>
      </c>
    </row>
    <row r="1081" spans="1:20">
      <c r="A1081" t="s">
        <v>208</v>
      </c>
      <c r="B1081" t="s">
        <v>209</v>
      </c>
      <c r="C1081" t="s">
        <v>399</v>
      </c>
      <c r="D1081" t="s">
        <v>400</v>
      </c>
      <c r="E1081" t="s">
        <v>212</v>
      </c>
      <c r="F1081" s="1">
        <v>37987</v>
      </c>
      <c r="G1081" t="s">
        <v>26</v>
      </c>
      <c r="H1081">
        <v>201412</v>
      </c>
      <c r="I1081" t="s">
        <v>213</v>
      </c>
      <c r="J1081" t="s">
        <v>28</v>
      </c>
      <c r="K1081" t="s">
        <v>217</v>
      </c>
      <c r="L1081" t="s">
        <v>30</v>
      </c>
      <c r="M1081" t="s">
        <v>31</v>
      </c>
      <c r="N1081" t="s">
        <v>49</v>
      </c>
      <c r="O1081">
        <v>-442470.31</v>
      </c>
      <c r="P1081" t="s">
        <v>209</v>
      </c>
      <c r="Q1081" t="s">
        <v>208</v>
      </c>
      <c r="R1081" t="s">
        <v>215</v>
      </c>
      <c r="S1081" t="s">
        <v>216</v>
      </c>
      <c r="T1081" t="s">
        <v>35</v>
      </c>
    </row>
    <row r="1082" spans="1:20">
      <c r="A1082" t="s">
        <v>208</v>
      </c>
      <c r="B1082" t="s">
        <v>209</v>
      </c>
      <c r="C1082" t="s">
        <v>399</v>
      </c>
      <c r="D1082" t="s">
        <v>400</v>
      </c>
      <c r="E1082" t="s">
        <v>212</v>
      </c>
      <c r="F1082" s="1">
        <v>37987</v>
      </c>
      <c r="G1082" t="s">
        <v>26</v>
      </c>
      <c r="H1082">
        <v>201412</v>
      </c>
      <c r="I1082" t="s">
        <v>213</v>
      </c>
      <c r="J1082" t="s">
        <v>28</v>
      </c>
      <c r="K1082" t="s">
        <v>217</v>
      </c>
      <c r="L1082" t="s">
        <v>30</v>
      </c>
      <c r="M1082" t="s">
        <v>31</v>
      </c>
      <c r="N1082" t="s">
        <v>32</v>
      </c>
      <c r="O1082">
        <v>20458.34</v>
      </c>
      <c r="P1082" t="s">
        <v>209</v>
      </c>
      <c r="Q1082" t="s">
        <v>208</v>
      </c>
      <c r="R1082" t="s">
        <v>215</v>
      </c>
      <c r="S1082" t="s">
        <v>216</v>
      </c>
      <c r="T1082" t="s">
        <v>35</v>
      </c>
    </row>
    <row r="1083" spans="1:20">
      <c r="A1083" t="s">
        <v>218</v>
      </c>
      <c r="B1083" t="s">
        <v>209</v>
      </c>
      <c r="C1083" t="s">
        <v>401</v>
      </c>
      <c r="D1083" t="s">
        <v>402</v>
      </c>
      <c r="E1083" t="s">
        <v>212</v>
      </c>
      <c r="F1083" s="1">
        <v>37987</v>
      </c>
      <c r="G1083" t="s">
        <v>26</v>
      </c>
      <c r="H1083">
        <v>201412</v>
      </c>
      <c r="I1083" t="s">
        <v>213</v>
      </c>
      <c r="J1083" t="s">
        <v>28</v>
      </c>
      <c r="K1083" t="s">
        <v>214</v>
      </c>
      <c r="L1083" t="s">
        <v>30</v>
      </c>
      <c r="M1083" t="s">
        <v>31</v>
      </c>
      <c r="N1083" t="s">
        <v>48</v>
      </c>
      <c r="O1083">
        <v>30924.7</v>
      </c>
      <c r="P1083" t="s">
        <v>209</v>
      </c>
      <c r="Q1083" t="s">
        <v>218</v>
      </c>
      <c r="R1083" t="s">
        <v>215</v>
      </c>
      <c r="S1083" t="s">
        <v>216</v>
      </c>
      <c r="T1083" t="s">
        <v>35</v>
      </c>
    </row>
    <row r="1084" spans="1:20">
      <c r="A1084" t="s">
        <v>218</v>
      </c>
      <c r="B1084" t="s">
        <v>209</v>
      </c>
      <c r="C1084" t="s">
        <v>401</v>
      </c>
      <c r="D1084" t="s">
        <v>402</v>
      </c>
      <c r="E1084" t="s">
        <v>212</v>
      </c>
      <c r="F1084" s="1">
        <v>37987</v>
      </c>
      <c r="G1084" t="s">
        <v>26</v>
      </c>
      <c r="H1084">
        <v>201412</v>
      </c>
      <c r="I1084" t="s">
        <v>213</v>
      </c>
      <c r="J1084" t="s">
        <v>28</v>
      </c>
      <c r="K1084" t="s">
        <v>214</v>
      </c>
      <c r="L1084" t="s">
        <v>30</v>
      </c>
      <c r="M1084" t="s">
        <v>31</v>
      </c>
      <c r="N1084" t="s">
        <v>49</v>
      </c>
      <c r="O1084">
        <v>-77702.680000000008</v>
      </c>
      <c r="P1084" t="s">
        <v>209</v>
      </c>
      <c r="Q1084" t="s">
        <v>218</v>
      </c>
      <c r="R1084" t="s">
        <v>215</v>
      </c>
      <c r="S1084" t="s">
        <v>216</v>
      </c>
      <c r="T1084" t="s">
        <v>35</v>
      </c>
    </row>
    <row r="1085" spans="1:20">
      <c r="A1085" t="s">
        <v>218</v>
      </c>
      <c r="B1085" t="s">
        <v>209</v>
      </c>
      <c r="C1085" t="s">
        <v>401</v>
      </c>
      <c r="D1085" t="s">
        <v>402</v>
      </c>
      <c r="E1085" t="s">
        <v>212</v>
      </c>
      <c r="F1085" s="1">
        <v>37987</v>
      </c>
      <c r="G1085" t="s">
        <v>26</v>
      </c>
      <c r="H1085">
        <v>201412</v>
      </c>
      <c r="I1085" t="s">
        <v>213</v>
      </c>
      <c r="J1085" t="s">
        <v>28</v>
      </c>
      <c r="K1085" t="s">
        <v>214</v>
      </c>
      <c r="L1085" t="s">
        <v>30</v>
      </c>
      <c r="M1085" t="s">
        <v>31</v>
      </c>
      <c r="N1085" t="s">
        <v>32</v>
      </c>
      <c r="O1085">
        <v>1545.6000000000001</v>
      </c>
      <c r="P1085" t="s">
        <v>209</v>
      </c>
      <c r="Q1085" t="s">
        <v>218</v>
      </c>
      <c r="R1085" t="s">
        <v>215</v>
      </c>
      <c r="S1085" t="s">
        <v>216</v>
      </c>
      <c r="T1085" t="s">
        <v>35</v>
      </c>
    </row>
    <row r="1086" spans="1:20">
      <c r="A1086" t="s">
        <v>218</v>
      </c>
      <c r="B1086" t="s">
        <v>209</v>
      </c>
      <c r="C1086" t="s">
        <v>401</v>
      </c>
      <c r="D1086" t="s">
        <v>402</v>
      </c>
      <c r="E1086" t="s">
        <v>212</v>
      </c>
      <c r="F1086" s="1">
        <v>37987</v>
      </c>
      <c r="G1086" t="s">
        <v>26</v>
      </c>
      <c r="H1086">
        <v>201412</v>
      </c>
      <c r="I1086" t="s">
        <v>213</v>
      </c>
      <c r="J1086" t="s">
        <v>28</v>
      </c>
      <c r="K1086" t="s">
        <v>217</v>
      </c>
      <c r="L1086" t="s">
        <v>30</v>
      </c>
      <c r="M1086" t="s">
        <v>31</v>
      </c>
      <c r="N1086" t="s">
        <v>48</v>
      </c>
      <c r="O1086">
        <v>76187.070000000007</v>
      </c>
      <c r="P1086" t="s">
        <v>209</v>
      </c>
      <c r="Q1086" t="s">
        <v>218</v>
      </c>
      <c r="R1086" t="s">
        <v>215</v>
      </c>
      <c r="S1086" t="s">
        <v>216</v>
      </c>
      <c r="T1086" t="s">
        <v>35</v>
      </c>
    </row>
    <row r="1087" spans="1:20">
      <c r="A1087" t="s">
        <v>218</v>
      </c>
      <c r="B1087" t="s">
        <v>209</v>
      </c>
      <c r="C1087" t="s">
        <v>401</v>
      </c>
      <c r="D1087" t="s">
        <v>402</v>
      </c>
      <c r="E1087" t="s">
        <v>212</v>
      </c>
      <c r="F1087" s="1">
        <v>37987</v>
      </c>
      <c r="G1087" t="s">
        <v>26</v>
      </c>
      <c r="H1087">
        <v>201412</v>
      </c>
      <c r="I1087" t="s">
        <v>213</v>
      </c>
      <c r="J1087" t="s">
        <v>28</v>
      </c>
      <c r="K1087" t="s">
        <v>217</v>
      </c>
      <c r="L1087" t="s">
        <v>30</v>
      </c>
      <c r="M1087" t="s">
        <v>31</v>
      </c>
      <c r="N1087" t="s">
        <v>49</v>
      </c>
      <c r="O1087">
        <v>-29409.09</v>
      </c>
      <c r="P1087" t="s">
        <v>209</v>
      </c>
      <c r="Q1087" t="s">
        <v>218</v>
      </c>
      <c r="R1087" t="s">
        <v>215</v>
      </c>
      <c r="S1087" t="s">
        <v>216</v>
      </c>
      <c r="T1087" t="s">
        <v>35</v>
      </c>
    </row>
    <row r="1088" spans="1:20">
      <c r="A1088" t="s">
        <v>218</v>
      </c>
      <c r="B1088" t="s">
        <v>209</v>
      </c>
      <c r="C1088" t="s">
        <v>401</v>
      </c>
      <c r="D1088" t="s">
        <v>402</v>
      </c>
      <c r="E1088" t="s">
        <v>212</v>
      </c>
      <c r="F1088" s="1">
        <v>37987</v>
      </c>
      <c r="G1088" t="s">
        <v>26</v>
      </c>
      <c r="H1088">
        <v>201412</v>
      </c>
      <c r="I1088" t="s">
        <v>213</v>
      </c>
      <c r="J1088" t="s">
        <v>28</v>
      </c>
      <c r="K1088" t="s">
        <v>217</v>
      </c>
      <c r="L1088" t="s">
        <v>30</v>
      </c>
      <c r="M1088" t="s">
        <v>31</v>
      </c>
      <c r="N1088" t="s">
        <v>32</v>
      </c>
      <c r="O1088">
        <v>584.97</v>
      </c>
      <c r="P1088" t="s">
        <v>209</v>
      </c>
      <c r="Q1088" t="s">
        <v>218</v>
      </c>
      <c r="R1088" t="s">
        <v>215</v>
      </c>
      <c r="S1088" t="s">
        <v>216</v>
      </c>
      <c r="T1088" t="s">
        <v>35</v>
      </c>
    </row>
    <row r="1089" spans="1:20">
      <c r="A1089" t="s">
        <v>374</v>
      </c>
      <c r="B1089" t="s">
        <v>209</v>
      </c>
      <c r="C1089" t="s">
        <v>403</v>
      </c>
      <c r="D1089" t="s">
        <v>404</v>
      </c>
      <c r="E1089" t="s">
        <v>212</v>
      </c>
      <c r="F1089" s="1">
        <v>37987</v>
      </c>
      <c r="G1089" t="s">
        <v>26</v>
      </c>
      <c r="H1089">
        <v>201412</v>
      </c>
      <c r="I1089" t="s">
        <v>213</v>
      </c>
      <c r="J1089" t="s">
        <v>28</v>
      </c>
      <c r="K1089" t="s">
        <v>214</v>
      </c>
      <c r="L1089" t="s">
        <v>30</v>
      </c>
      <c r="M1089" t="s">
        <v>31</v>
      </c>
      <c r="N1089" t="s">
        <v>32</v>
      </c>
      <c r="O1089">
        <v>1841.22</v>
      </c>
      <c r="P1089" t="s">
        <v>209</v>
      </c>
      <c r="Q1089" t="s">
        <v>374</v>
      </c>
      <c r="R1089" t="s">
        <v>215</v>
      </c>
      <c r="S1089" t="s">
        <v>216</v>
      </c>
      <c r="T1089" t="s">
        <v>35</v>
      </c>
    </row>
    <row r="1090" spans="1:20">
      <c r="A1090" t="s">
        <v>374</v>
      </c>
      <c r="B1090" t="s">
        <v>209</v>
      </c>
      <c r="C1090" t="s">
        <v>403</v>
      </c>
      <c r="D1090" t="s">
        <v>404</v>
      </c>
      <c r="E1090" t="s">
        <v>212</v>
      </c>
      <c r="F1090" s="1">
        <v>37987</v>
      </c>
      <c r="G1090" t="s">
        <v>26</v>
      </c>
      <c r="H1090">
        <v>201412</v>
      </c>
      <c r="I1090" t="s">
        <v>213</v>
      </c>
      <c r="J1090" t="s">
        <v>28</v>
      </c>
      <c r="K1090" t="s">
        <v>217</v>
      </c>
      <c r="L1090" t="s">
        <v>30</v>
      </c>
      <c r="M1090" t="s">
        <v>31</v>
      </c>
      <c r="N1090" t="s">
        <v>32</v>
      </c>
      <c r="O1090">
        <v>342.64</v>
      </c>
      <c r="P1090" t="s">
        <v>209</v>
      </c>
      <c r="Q1090" t="s">
        <v>374</v>
      </c>
      <c r="R1090" t="s">
        <v>215</v>
      </c>
      <c r="S1090" t="s">
        <v>216</v>
      </c>
      <c r="T1090" t="s">
        <v>35</v>
      </c>
    </row>
    <row r="1091" spans="1:20">
      <c r="A1091" t="s">
        <v>221</v>
      </c>
      <c r="B1091" t="s">
        <v>209</v>
      </c>
      <c r="C1091" t="s">
        <v>405</v>
      </c>
      <c r="D1091" t="s">
        <v>406</v>
      </c>
      <c r="E1091" t="s">
        <v>212</v>
      </c>
      <c r="F1091" s="1">
        <v>37987</v>
      </c>
      <c r="G1091" t="s">
        <v>26</v>
      </c>
      <c r="H1091">
        <v>201412</v>
      </c>
      <c r="I1091" t="s">
        <v>213</v>
      </c>
      <c r="J1091" t="s">
        <v>28</v>
      </c>
      <c r="K1091" t="s">
        <v>214</v>
      </c>
      <c r="L1091" t="s">
        <v>30</v>
      </c>
      <c r="M1091" t="s">
        <v>31</v>
      </c>
      <c r="N1091" t="s">
        <v>48</v>
      </c>
      <c r="O1091">
        <v>11607.97</v>
      </c>
      <c r="P1091" t="s">
        <v>209</v>
      </c>
      <c r="Q1091" t="s">
        <v>221</v>
      </c>
      <c r="R1091" t="s">
        <v>215</v>
      </c>
      <c r="S1091" t="s">
        <v>216</v>
      </c>
      <c r="T1091" t="s">
        <v>35</v>
      </c>
    </row>
    <row r="1092" spans="1:20">
      <c r="A1092" t="s">
        <v>221</v>
      </c>
      <c r="B1092" t="s">
        <v>209</v>
      </c>
      <c r="C1092" t="s">
        <v>405</v>
      </c>
      <c r="D1092" t="s">
        <v>406</v>
      </c>
      <c r="E1092" t="s">
        <v>212</v>
      </c>
      <c r="F1092" s="1">
        <v>37987</v>
      </c>
      <c r="G1092" t="s">
        <v>26</v>
      </c>
      <c r="H1092">
        <v>201412</v>
      </c>
      <c r="I1092" t="s">
        <v>213</v>
      </c>
      <c r="J1092" t="s">
        <v>28</v>
      </c>
      <c r="K1092" t="s">
        <v>214</v>
      </c>
      <c r="L1092" t="s">
        <v>30</v>
      </c>
      <c r="M1092" t="s">
        <v>31</v>
      </c>
      <c r="N1092" t="s">
        <v>49</v>
      </c>
      <c r="O1092">
        <v>-190080.66</v>
      </c>
      <c r="P1092" t="s">
        <v>209</v>
      </c>
      <c r="Q1092" t="s">
        <v>221</v>
      </c>
      <c r="R1092" t="s">
        <v>215</v>
      </c>
      <c r="S1092" t="s">
        <v>216</v>
      </c>
      <c r="T1092" t="s">
        <v>35</v>
      </c>
    </row>
    <row r="1093" spans="1:20">
      <c r="A1093" t="s">
        <v>221</v>
      </c>
      <c r="B1093" t="s">
        <v>209</v>
      </c>
      <c r="C1093" t="s">
        <v>405</v>
      </c>
      <c r="D1093" t="s">
        <v>406</v>
      </c>
      <c r="E1093" t="s">
        <v>212</v>
      </c>
      <c r="F1093" s="1">
        <v>37987</v>
      </c>
      <c r="G1093" t="s">
        <v>26</v>
      </c>
      <c r="H1093">
        <v>201412</v>
      </c>
      <c r="I1093" t="s">
        <v>213</v>
      </c>
      <c r="J1093" t="s">
        <v>28</v>
      </c>
      <c r="K1093" t="s">
        <v>214</v>
      </c>
      <c r="L1093" t="s">
        <v>30</v>
      </c>
      <c r="M1093" t="s">
        <v>31</v>
      </c>
      <c r="N1093" t="s">
        <v>32</v>
      </c>
      <c r="O1093">
        <v>5096.01</v>
      </c>
      <c r="P1093" t="s">
        <v>209</v>
      </c>
      <c r="Q1093" t="s">
        <v>221</v>
      </c>
      <c r="R1093" t="s">
        <v>215</v>
      </c>
      <c r="S1093" t="s">
        <v>216</v>
      </c>
      <c r="T1093" t="s">
        <v>35</v>
      </c>
    </row>
    <row r="1094" spans="1:20">
      <c r="A1094" t="s">
        <v>221</v>
      </c>
      <c r="B1094" t="s">
        <v>209</v>
      </c>
      <c r="C1094" t="s">
        <v>405</v>
      </c>
      <c r="D1094" t="s">
        <v>406</v>
      </c>
      <c r="E1094" t="s">
        <v>212</v>
      </c>
      <c r="F1094" s="1">
        <v>37987</v>
      </c>
      <c r="G1094" t="s">
        <v>26</v>
      </c>
      <c r="H1094">
        <v>201412</v>
      </c>
      <c r="I1094" t="s">
        <v>213</v>
      </c>
      <c r="J1094" t="s">
        <v>28</v>
      </c>
      <c r="K1094" t="s">
        <v>217</v>
      </c>
      <c r="L1094" t="s">
        <v>30</v>
      </c>
      <c r="M1094" t="s">
        <v>31</v>
      </c>
      <c r="N1094" t="s">
        <v>48</v>
      </c>
      <c r="O1094">
        <v>213846.44</v>
      </c>
      <c r="P1094" t="s">
        <v>209</v>
      </c>
      <c r="Q1094" t="s">
        <v>221</v>
      </c>
      <c r="R1094" t="s">
        <v>215</v>
      </c>
      <c r="S1094" t="s">
        <v>216</v>
      </c>
      <c r="T1094" t="s">
        <v>35</v>
      </c>
    </row>
    <row r="1095" spans="1:20">
      <c r="A1095" t="s">
        <v>221</v>
      </c>
      <c r="B1095" t="s">
        <v>209</v>
      </c>
      <c r="C1095" t="s">
        <v>405</v>
      </c>
      <c r="D1095" t="s">
        <v>406</v>
      </c>
      <c r="E1095" t="s">
        <v>212</v>
      </c>
      <c r="F1095" s="1">
        <v>37987</v>
      </c>
      <c r="G1095" t="s">
        <v>26</v>
      </c>
      <c r="H1095">
        <v>201412</v>
      </c>
      <c r="I1095" t="s">
        <v>213</v>
      </c>
      <c r="J1095" t="s">
        <v>28</v>
      </c>
      <c r="K1095" t="s">
        <v>217</v>
      </c>
      <c r="L1095" t="s">
        <v>30</v>
      </c>
      <c r="M1095" t="s">
        <v>31</v>
      </c>
      <c r="N1095" t="s">
        <v>49</v>
      </c>
      <c r="O1095">
        <v>-35373.75</v>
      </c>
      <c r="P1095" t="s">
        <v>209</v>
      </c>
      <c r="Q1095" t="s">
        <v>221</v>
      </c>
      <c r="R1095" t="s">
        <v>215</v>
      </c>
      <c r="S1095" t="s">
        <v>216</v>
      </c>
      <c r="T1095" t="s">
        <v>35</v>
      </c>
    </row>
    <row r="1096" spans="1:20">
      <c r="A1096" t="s">
        <v>221</v>
      </c>
      <c r="B1096" t="s">
        <v>209</v>
      </c>
      <c r="C1096" t="s">
        <v>405</v>
      </c>
      <c r="D1096" t="s">
        <v>406</v>
      </c>
      <c r="E1096" t="s">
        <v>212</v>
      </c>
      <c r="F1096" s="1">
        <v>37987</v>
      </c>
      <c r="G1096" t="s">
        <v>26</v>
      </c>
      <c r="H1096">
        <v>201412</v>
      </c>
      <c r="I1096" t="s">
        <v>213</v>
      </c>
      <c r="J1096" t="s">
        <v>28</v>
      </c>
      <c r="K1096" t="s">
        <v>217</v>
      </c>
      <c r="L1096" t="s">
        <v>30</v>
      </c>
      <c r="M1096" t="s">
        <v>31</v>
      </c>
      <c r="N1096" t="s">
        <v>32</v>
      </c>
      <c r="O1096">
        <v>948.36</v>
      </c>
      <c r="P1096" t="s">
        <v>209</v>
      </c>
      <c r="Q1096" t="s">
        <v>221</v>
      </c>
      <c r="R1096" t="s">
        <v>215</v>
      </c>
      <c r="S1096" t="s">
        <v>216</v>
      </c>
      <c r="T1096" t="s">
        <v>35</v>
      </c>
    </row>
    <row r="1097" spans="1:20">
      <c r="A1097" t="s">
        <v>291</v>
      </c>
      <c r="B1097" t="s">
        <v>209</v>
      </c>
      <c r="C1097" t="s">
        <v>407</v>
      </c>
      <c r="D1097" t="s">
        <v>408</v>
      </c>
      <c r="E1097" t="s">
        <v>212</v>
      </c>
      <c r="F1097" s="1">
        <v>37987</v>
      </c>
      <c r="G1097" t="s">
        <v>26</v>
      </c>
      <c r="H1097">
        <v>201412</v>
      </c>
      <c r="I1097" t="s">
        <v>213</v>
      </c>
      <c r="J1097" t="s">
        <v>53</v>
      </c>
      <c r="K1097" t="s">
        <v>214</v>
      </c>
      <c r="L1097" t="s">
        <v>54</v>
      </c>
      <c r="M1097" t="s">
        <v>31</v>
      </c>
      <c r="N1097" t="s">
        <v>49</v>
      </c>
      <c r="O1097">
        <v>-130760.38</v>
      </c>
      <c r="P1097" t="s">
        <v>209</v>
      </c>
      <c r="Q1097" t="s">
        <v>291</v>
      </c>
      <c r="R1097" t="s">
        <v>215</v>
      </c>
      <c r="S1097" t="s">
        <v>216</v>
      </c>
      <c r="T1097" t="s">
        <v>35</v>
      </c>
    </row>
    <row r="1098" spans="1:20">
      <c r="A1098" t="s">
        <v>291</v>
      </c>
      <c r="B1098" t="s">
        <v>209</v>
      </c>
      <c r="C1098" t="s">
        <v>407</v>
      </c>
      <c r="D1098" t="s">
        <v>408</v>
      </c>
      <c r="E1098" t="s">
        <v>212</v>
      </c>
      <c r="F1098" s="1">
        <v>37987</v>
      </c>
      <c r="G1098" t="s">
        <v>26</v>
      </c>
      <c r="H1098">
        <v>201412</v>
      </c>
      <c r="I1098" t="s">
        <v>213</v>
      </c>
      <c r="J1098" t="s">
        <v>53</v>
      </c>
      <c r="K1098" t="s">
        <v>214</v>
      </c>
      <c r="L1098" t="s">
        <v>54</v>
      </c>
      <c r="M1098" t="s">
        <v>31</v>
      </c>
      <c r="N1098" t="s">
        <v>32</v>
      </c>
      <c r="O1098">
        <v>6070.1500000000005</v>
      </c>
      <c r="P1098" t="s">
        <v>209</v>
      </c>
      <c r="Q1098" t="s">
        <v>291</v>
      </c>
      <c r="R1098" t="s">
        <v>215</v>
      </c>
      <c r="S1098" t="s">
        <v>216</v>
      </c>
      <c r="T1098" t="s">
        <v>35</v>
      </c>
    </row>
    <row r="1099" spans="1:20">
      <c r="A1099" t="s">
        <v>291</v>
      </c>
      <c r="B1099" t="s">
        <v>209</v>
      </c>
      <c r="C1099" t="s">
        <v>407</v>
      </c>
      <c r="D1099" t="s">
        <v>408</v>
      </c>
      <c r="E1099" t="s">
        <v>212</v>
      </c>
      <c r="F1099" s="1">
        <v>37987</v>
      </c>
      <c r="G1099" t="s">
        <v>26</v>
      </c>
      <c r="H1099">
        <v>201412</v>
      </c>
      <c r="I1099" t="s">
        <v>213</v>
      </c>
      <c r="J1099" t="s">
        <v>53</v>
      </c>
      <c r="K1099" t="s">
        <v>217</v>
      </c>
      <c r="L1099" t="s">
        <v>54</v>
      </c>
      <c r="M1099" t="s">
        <v>31</v>
      </c>
      <c r="N1099" t="s">
        <v>48</v>
      </c>
      <c r="O1099">
        <v>155094.87</v>
      </c>
      <c r="P1099" t="s">
        <v>209</v>
      </c>
      <c r="Q1099" t="s">
        <v>291</v>
      </c>
      <c r="R1099" t="s">
        <v>215</v>
      </c>
      <c r="S1099" t="s">
        <v>216</v>
      </c>
      <c r="T1099" t="s">
        <v>35</v>
      </c>
    </row>
    <row r="1100" spans="1:20">
      <c r="A1100" t="s">
        <v>291</v>
      </c>
      <c r="B1100" t="s">
        <v>209</v>
      </c>
      <c r="C1100" t="s">
        <v>407</v>
      </c>
      <c r="D1100" t="s">
        <v>408</v>
      </c>
      <c r="E1100" t="s">
        <v>212</v>
      </c>
      <c r="F1100" s="1">
        <v>37987</v>
      </c>
      <c r="G1100" t="s">
        <v>26</v>
      </c>
      <c r="H1100">
        <v>201412</v>
      </c>
      <c r="I1100" t="s">
        <v>213</v>
      </c>
      <c r="J1100" t="s">
        <v>53</v>
      </c>
      <c r="K1100" t="s">
        <v>217</v>
      </c>
      <c r="L1100" t="s">
        <v>54</v>
      </c>
      <c r="M1100" t="s">
        <v>31</v>
      </c>
      <c r="N1100" t="s">
        <v>49</v>
      </c>
      <c r="O1100">
        <v>-24334.49</v>
      </c>
      <c r="P1100" t="s">
        <v>209</v>
      </c>
      <c r="Q1100" t="s">
        <v>291</v>
      </c>
      <c r="R1100" t="s">
        <v>215</v>
      </c>
      <c r="S1100" t="s">
        <v>216</v>
      </c>
      <c r="T1100" t="s">
        <v>35</v>
      </c>
    </row>
    <row r="1101" spans="1:20">
      <c r="A1101" t="s">
        <v>291</v>
      </c>
      <c r="B1101" t="s">
        <v>209</v>
      </c>
      <c r="C1101" t="s">
        <v>407</v>
      </c>
      <c r="D1101" t="s">
        <v>408</v>
      </c>
      <c r="E1101" t="s">
        <v>212</v>
      </c>
      <c r="F1101" s="1">
        <v>37987</v>
      </c>
      <c r="G1101" t="s">
        <v>26</v>
      </c>
      <c r="H1101">
        <v>201412</v>
      </c>
      <c r="I1101" t="s">
        <v>213</v>
      </c>
      <c r="J1101" t="s">
        <v>53</v>
      </c>
      <c r="K1101" t="s">
        <v>217</v>
      </c>
      <c r="L1101" t="s">
        <v>54</v>
      </c>
      <c r="M1101" t="s">
        <v>31</v>
      </c>
      <c r="N1101" t="s">
        <v>32</v>
      </c>
      <c r="O1101">
        <v>1129.6500000000001</v>
      </c>
      <c r="P1101" t="s">
        <v>209</v>
      </c>
      <c r="Q1101" t="s">
        <v>291</v>
      </c>
      <c r="R1101" t="s">
        <v>215</v>
      </c>
      <c r="S1101" t="s">
        <v>216</v>
      </c>
      <c r="T1101" t="s">
        <v>35</v>
      </c>
    </row>
    <row r="1102" spans="1:20">
      <c r="A1102" t="s">
        <v>208</v>
      </c>
      <c r="B1102" t="s">
        <v>209</v>
      </c>
      <c r="C1102" t="s">
        <v>409</v>
      </c>
      <c r="D1102" t="s">
        <v>410</v>
      </c>
      <c r="E1102" t="s">
        <v>212</v>
      </c>
      <c r="F1102" s="1">
        <v>37987</v>
      </c>
      <c r="G1102" t="s">
        <v>26</v>
      </c>
      <c r="H1102">
        <v>201412</v>
      </c>
      <c r="I1102" t="s">
        <v>213</v>
      </c>
      <c r="J1102" t="s">
        <v>53</v>
      </c>
      <c r="K1102" t="s">
        <v>214</v>
      </c>
      <c r="L1102" t="s">
        <v>54</v>
      </c>
      <c r="M1102" t="s">
        <v>31</v>
      </c>
      <c r="N1102" t="s">
        <v>48</v>
      </c>
      <c r="O1102">
        <v>73781.67</v>
      </c>
      <c r="P1102" t="s">
        <v>209</v>
      </c>
      <c r="Q1102" t="s">
        <v>208</v>
      </c>
      <c r="R1102" t="s">
        <v>215</v>
      </c>
      <c r="S1102" t="s">
        <v>216</v>
      </c>
      <c r="T1102" t="s">
        <v>35</v>
      </c>
    </row>
    <row r="1103" spans="1:20">
      <c r="A1103" t="s">
        <v>208</v>
      </c>
      <c r="B1103" t="s">
        <v>209</v>
      </c>
      <c r="C1103" t="s">
        <v>409</v>
      </c>
      <c r="D1103" t="s">
        <v>410</v>
      </c>
      <c r="E1103" t="s">
        <v>212</v>
      </c>
      <c r="F1103" s="1">
        <v>37987</v>
      </c>
      <c r="G1103" t="s">
        <v>26</v>
      </c>
      <c r="H1103">
        <v>201412</v>
      </c>
      <c r="I1103" t="s">
        <v>213</v>
      </c>
      <c r="J1103" t="s">
        <v>53</v>
      </c>
      <c r="K1103" t="s">
        <v>217</v>
      </c>
      <c r="L1103" t="s">
        <v>54</v>
      </c>
      <c r="M1103" t="s">
        <v>31</v>
      </c>
      <c r="N1103" t="s">
        <v>48</v>
      </c>
      <c r="O1103">
        <v>252325.79</v>
      </c>
      <c r="P1103" t="s">
        <v>209</v>
      </c>
      <c r="Q1103" t="s">
        <v>208</v>
      </c>
      <c r="R1103" t="s">
        <v>215</v>
      </c>
      <c r="S1103" t="s">
        <v>216</v>
      </c>
      <c r="T1103" t="s">
        <v>35</v>
      </c>
    </row>
    <row r="1104" spans="1:20">
      <c r="A1104" t="s">
        <v>208</v>
      </c>
      <c r="B1104" t="s">
        <v>209</v>
      </c>
      <c r="C1104" t="s">
        <v>409</v>
      </c>
      <c r="D1104" t="s">
        <v>410</v>
      </c>
      <c r="E1104" t="s">
        <v>212</v>
      </c>
      <c r="F1104" s="1">
        <v>37987</v>
      </c>
      <c r="G1104" t="s">
        <v>26</v>
      </c>
      <c r="H1104">
        <v>201412</v>
      </c>
      <c r="I1104" t="s">
        <v>213</v>
      </c>
      <c r="J1104" t="s">
        <v>53</v>
      </c>
      <c r="K1104" t="s">
        <v>217</v>
      </c>
      <c r="L1104" t="s">
        <v>54</v>
      </c>
      <c r="M1104" t="s">
        <v>31</v>
      </c>
      <c r="N1104" t="s">
        <v>49</v>
      </c>
      <c r="O1104">
        <v>-326107.46000000002</v>
      </c>
      <c r="P1104" t="s">
        <v>209</v>
      </c>
      <c r="Q1104" t="s">
        <v>208</v>
      </c>
      <c r="R1104" t="s">
        <v>215</v>
      </c>
      <c r="S1104" t="s">
        <v>216</v>
      </c>
      <c r="T1104" t="s">
        <v>35</v>
      </c>
    </row>
    <row r="1105" spans="1:20">
      <c r="A1105" t="s">
        <v>208</v>
      </c>
      <c r="B1105" t="s">
        <v>209</v>
      </c>
      <c r="C1105" t="s">
        <v>409</v>
      </c>
      <c r="D1105" t="s">
        <v>410</v>
      </c>
      <c r="E1105" t="s">
        <v>212</v>
      </c>
      <c r="F1105" s="1">
        <v>37987</v>
      </c>
      <c r="G1105" t="s">
        <v>26</v>
      </c>
      <c r="H1105">
        <v>201412</v>
      </c>
      <c r="I1105" t="s">
        <v>213</v>
      </c>
      <c r="J1105" t="s">
        <v>53</v>
      </c>
      <c r="K1105" t="s">
        <v>217</v>
      </c>
      <c r="L1105" t="s">
        <v>54</v>
      </c>
      <c r="M1105" t="s">
        <v>31</v>
      </c>
      <c r="N1105" t="s">
        <v>32</v>
      </c>
      <c r="O1105">
        <v>47721.89</v>
      </c>
      <c r="P1105" t="s">
        <v>209</v>
      </c>
      <c r="Q1105" t="s">
        <v>208</v>
      </c>
      <c r="R1105" t="s">
        <v>215</v>
      </c>
      <c r="S1105" t="s">
        <v>216</v>
      </c>
      <c r="T1105" t="s">
        <v>35</v>
      </c>
    </row>
    <row r="1106" spans="1:20">
      <c r="A1106" t="s">
        <v>226</v>
      </c>
      <c r="B1106" t="s">
        <v>209</v>
      </c>
      <c r="C1106" t="s">
        <v>411</v>
      </c>
      <c r="D1106" t="s">
        <v>412</v>
      </c>
      <c r="E1106" t="s">
        <v>212</v>
      </c>
      <c r="F1106" s="1">
        <v>37987</v>
      </c>
      <c r="G1106" t="s">
        <v>26</v>
      </c>
      <c r="H1106">
        <v>201412</v>
      </c>
      <c r="I1106" t="s">
        <v>213</v>
      </c>
      <c r="J1106" t="s">
        <v>53</v>
      </c>
      <c r="K1106" t="s">
        <v>214</v>
      </c>
      <c r="L1106" t="s">
        <v>54</v>
      </c>
      <c r="M1106" t="s">
        <v>31</v>
      </c>
      <c r="N1106" t="s">
        <v>48</v>
      </c>
      <c r="O1106">
        <v>35752.6</v>
      </c>
      <c r="P1106" t="s">
        <v>209</v>
      </c>
      <c r="Q1106" t="s">
        <v>226</v>
      </c>
      <c r="R1106" t="s">
        <v>215</v>
      </c>
      <c r="S1106" t="s">
        <v>216</v>
      </c>
      <c r="T1106" t="s">
        <v>35</v>
      </c>
    </row>
    <row r="1107" spans="1:20">
      <c r="A1107" t="s">
        <v>226</v>
      </c>
      <c r="B1107" t="s">
        <v>209</v>
      </c>
      <c r="C1107" t="s">
        <v>411</v>
      </c>
      <c r="D1107" t="s">
        <v>412</v>
      </c>
      <c r="E1107" t="s">
        <v>212</v>
      </c>
      <c r="F1107" s="1">
        <v>37987</v>
      </c>
      <c r="G1107" t="s">
        <v>26</v>
      </c>
      <c r="H1107">
        <v>201412</v>
      </c>
      <c r="I1107" t="s">
        <v>213</v>
      </c>
      <c r="J1107" t="s">
        <v>53</v>
      </c>
      <c r="K1107" t="s">
        <v>217</v>
      </c>
      <c r="L1107" t="s">
        <v>54</v>
      </c>
      <c r="M1107" t="s">
        <v>31</v>
      </c>
      <c r="N1107" t="s">
        <v>48</v>
      </c>
      <c r="O1107">
        <v>124794.94</v>
      </c>
      <c r="P1107" t="s">
        <v>209</v>
      </c>
      <c r="Q1107" t="s">
        <v>226</v>
      </c>
      <c r="R1107" t="s">
        <v>215</v>
      </c>
      <c r="S1107" t="s">
        <v>216</v>
      </c>
      <c r="T1107" t="s">
        <v>35</v>
      </c>
    </row>
    <row r="1108" spans="1:20">
      <c r="A1108" t="s">
        <v>226</v>
      </c>
      <c r="B1108" t="s">
        <v>209</v>
      </c>
      <c r="C1108" t="s">
        <v>411</v>
      </c>
      <c r="D1108" t="s">
        <v>412</v>
      </c>
      <c r="E1108" t="s">
        <v>212</v>
      </c>
      <c r="F1108" s="1">
        <v>37987</v>
      </c>
      <c r="G1108" t="s">
        <v>26</v>
      </c>
      <c r="H1108">
        <v>201412</v>
      </c>
      <c r="I1108" t="s">
        <v>213</v>
      </c>
      <c r="J1108" t="s">
        <v>53</v>
      </c>
      <c r="K1108" t="s">
        <v>217</v>
      </c>
      <c r="L1108" t="s">
        <v>54</v>
      </c>
      <c r="M1108" t="s">
        <v>31</v>
      </c>
      <c r="N1108" t="s">
        <v>49</v>
      </c>
      <c r="O1108">
        <v>-160547.54</v>
      </c>
      <c r="P1108" t="s">
        <v>209</v>
      </c>
      <c r="Q1108" t="s">
        <v>226</v>
      </c>
      <c r="R1108" t="s">
        <v>215</v>
      </c>
      <c r="S1108" t="s">
        <v>216</v>
      </c>
      <c r="T1108" t="s">
        <v>35</v>
      </c>
    </row>
    <row r="1109" spans="1:20">
      <c r="A1109" t="s">
        <v>226</v>
      </c>
      <c r="B1109" t="s">
        <v>209</v>
      </c>
      <c r="C1109" t="s">
        <v>411</v>
      </c>
      <c r="D1109" t="s">
        <v>412</v>
      </c>
      <c r="E1109" t="s">
        <v>212</v>
      </c>
      <c r="F1109" s="1">
        <v>37987</v>
      </c>
      <c r="G1109" t="s">
        <v>26</v>
      </c>
      <c r="H1109">
        <v>201412</v>
      </c>
      <c r="I1109" t="s">
        <v>213</v>
      </c>
      <c r="J1109" t="s">
        <v>53</v>
      </c>
      <c r="K1109" t="s">
        <v>217</v>
      </c>
      <c r="L1109" t="s">
        <v>54</v>
      </c>
      <c r="M1109" t="s">
        <v>31</v>
      </c>
      <c r="N1109" t="s">
        <v>32</v>
      </c>
      <c r="O1109">
        <v>24839.18</v>
      </c>
      <c r="P1109" t="s">
        <v>209</v>
      </c>
      <c r="Q1109" t="s">
        <v>226</v>
      </c>
      <c r="R1109" t="s">
        <v>215</v>
      </c>
      <c r="S1109" t="s">
        <v>216</v>
      </c>
      <c r="T1109" t="s">
        <v>35</v>
      </c>
    </row>
    <row r="1110" spans="1:20">
      <c r="A1110" t="s">
        <v>229</v>
      </c>
      <c r="B1110" t="s">
        <v>209</v>
      </c>
      <c r="C1110" t="s">
        <v>413</v>
      </c>
      <c r="D1110" t="s">
        <v>414</v>
      </c>
      <c r="E1110" t="s">
        <v>212</v>
      </c>
      <c r="F1110" s="1">
        <v>37987</v>
      </c>
      <c r="G1110" t="s">
        <v>26</v>
      </c>
      <c r="H1110">
        <v>201412</v>
      </c>
      <c r="I1110" t="s">
        <v>213</v>
      </c>
      <c r="J1110" t="s">
        <v>28</v>
      </c>
      <c r="K1110" t="s">
        <v>214</v>
      </c>
      <c r="L1110" t="s">
        <v>30</v>
      </c>
      <c r="M1110" t="s">
        <v>31</v>
      </c>
      <c r="N1110" t="s">
        <v>48</v>
      </c>
      <c r="O1110">
        <v>21453.3</v>
      </c>
      <c r="P1110" t="s">
        <v>209</v>
      </c>
      <c r="Q1110" t="s">
        <v>229</v>
      </c>
      <c r="R1110" t="s">
        <v>215</v>
      </c>
      <c r="S1110" t="s">
        <v>216</v>
      </c>
      <c r="T1110" t="s">
        <v>35</v>
      </c>
    </row>
    <row r="1111" spans="1:20">
      <c r="A1111" t="s">
        <v>229</v>
      </c>
      <c r="B1111" t="s">
        <v>209</v>
      </c>
      <c r="C1111" t="s">
        <v>413</v>
      </c>
      <c r="D1111" t="s">
        <v>414</v>
      </c>
      <c r="E1111" t="s">
        <v>212</v>
      </c>
      <c r="F1111" s="1">
        <v>37987</v>
      </c>
      <c r="G1111" t="s">
        <v>26</v>
      </c>
      <c r="H1111">
        <v>201412</v>
      </c>
      <c r="I1111" t="s">
        <v>213</v>
      </c>
      <c r="J1111" t="s">
        <v>28</v>
      </c>
      <c r="K1111" t="s">
        <v>214</v>
      </c>
      <c r="L1111" t="s">
        <v>30</v>
      </c>
      <c r="M1111" t="s">
        <v>31</v>
      </c>
      <c r="N1111" t="s">
        <v>49</v>
      </c>
      <c r="O1111">
        <v>-19440.850000000002</v>
      </c>
      <c r="P1111" t="s">
        <v>209</v>
      </c>
      <c r="Q1111" t="s">
        <v>229</v>
      </c>
      <c r="R1111" t="s">
        <v>215</v>
      </c>
      <c r="S1111" t="s">
        <v>216</v>
      </c>
      <c r="T1111" t="s">
        <v>35</v>
      </c>
    </row>
    <row r="1112" spans="1:20">
      <c r="A1112" t="s">
        <v>229</v>
      </c>
      <c r="B1112" t="s">
        <v>209</v>
      </c>
      <c r="C1112" t="s">
        <v>413</v>
      </c>
      <c r="D1112" t="s">
        <v>414</v>
      </c>
      <c r="E1112" t="s">
        <v>212</v>
      </c>
      <c r="F1112" s="1">
        <v>37987</v>
      </c>
      <c r="G1112" t="s">
        <v>26</v>
      </c>
      <c r="H1112">
        <v>201412</v>
      </c>
      <c r="I1112" t="s">
        <v>213</v>
      </c>
      <c r="J1112" t="s">
        <v>28</v>
      </c>
      <c r="K1112" t="s">
        <v>217</v>
      </c>
      <c r="L1112" t="s">
        <v>30</v>
      </c>
      <c r="M1112" t="s">
        <v>31</v>
      </c>
      <c r="N1112" t="s">
        <v>48</v>
      </c>
      <c r="O1112">
        <v>1605.48</v>
      </c>
      <c r="P1112" t="s">
        <v>209</v>
      </c>
      <c r="Q1112" t="s">
        <v>229</v>
      </c>
      <c r="R1112" t="s">
        <v>215</v>
      </c>
      <c r="S1112" t="s">
        <v>216</v>
      </c>
      <c r="T1112" t="s">
        <v>35</v>
      </c>
    </row>
    <row r="1113" spans="1:20">
      <c r="A1113" t="s">
        <v>229</v>
      </c>
      <c r="B1113" t="s">
        <v>209</v>
      </c>
      <c r="C1113" t="s">
        <v>413</v>
      </c>
      <c r="D1113" t="s">
        <v>414</v>
      </c>
      <c r="E1113" t="s">
        <v>212</v>
      </c>
      <c r="F1113" s="1">
        <v>37987</v>
      </c>
      <c r="G1113" t="s">
        <v>26</v>
      </c>
      <c r="H1113">
        <v>201412</v>
      </c>
      <c r="I1113" t="s">
        <v>213</v>
      </c>
      <c r="J1113" t="s">
        <v>28</v>
      </c>
      <c r="K1113" t="s">
        <v>217</v>
      </c>
      <c r="L1113" t="s">
        <v>30</v>
      </c>
      <c r="M1113" t="s">
        <v>31</v>
      </c>
      <c r="N1113" t="s">
        <v>49</v>
      </c>
      <c r="O1113">
        <v>-3617.9300000000003</v>
      </c>
      <c r="P1113" t="s">
        <v>209</v>
      </c>
      <c r="Q1113" t="s">
        <v>229</v>
      </c>
      <c r="R1113" t="s">
        <v>215</v>
      </c>
      <c r="S1113" t="s">
        <v>216</v>
      </c>
      <c r="T1113" t="s">
        <v>35</v>
      </c>
    </row>
    <row r="1114" spans="1:20">
      <c r="A1114" t="s">
        <v>226</v>
      </c>
      <c r="B1114" t="s">
        <v>209</v>
      </c>
      <c r="C1114" t="s">
        <v>415</v>
      </c>
      <c r="D1114" t="s">
        <v>416</v>
      </c>
      <c r="E1114" t="s">
        <v>212</v>
      </c>
      <c r="F1114" s="1">
        <v>37987</v>
      </c>
      <c r="G1114" t="s">
        <v>26</v>
      </c>
      <c r="H1114">
        <v>201412</v>
      </c>
      <c r="I1114" t="s">
        <v>213</v>
      </c>
      <c r="J1114" t="s">
        <v>28</v>
      </c>
      <c r="K1114" t="s">
        <v>214</v>
      </c>
      <c r="L1114" t="s">
        <v>30</v>
      </c>
      <c r="M1114" t="s">
        <v>31</v>
      </c>
      <c r="N1114" t="s">
        <v>48</v>
      </c>
      <c r="O1114">
        <v>47561.98</v>
      </c>
      <c r="P1114" t="s">
        <v>209</v>
      </c>
      <c r="Q1114" t="s">
        <v>226</v>
      </c>
      <c r="R1114" t="s">
        <v>215</v>
      </c>
      <c r="S1114" t="s">
        <v>216</v>
      </c>
      <c r="T1114" t="s">
        <v>35</v>
      </c>
    </row>
    <row r="1115" spans="1:20">
      <c r="A1115" t="s">
        <v>226</v>
      </c>
      <c r="B1115" t="s">
        <v>209</v>
      </c>
      <c r="C1115" t="s">
        <v>415</v>
      </c>
      <c r="D1115" t="s">
        <v>416</v>
      </c>
      <c r="E1115" t="s">
        <v>212</v>
      </c>
      <c r="F1115" s="1">
        <v>37987</v>
      </c>
      <c r="G1115" t="s">
        <v>26</v>
      </c>
      <c r="H1115">
        <v>201412</v>
      </c>
      <c r="I1115" t="s">
        <v>213</v>
      </c>
      <c r="J1115" t="s">
        <v>28</v>
      </c>
      <c r="K1115" t="s">
        <v>217</v>
      </c>
      <c r="L1115" t="s">
        <v>30</v>
      </c>
      <c r="M1115" t="s">
        <v>31</v>
      </c>
      <c r="N1115" t="s">
        <v>48</v>
      </c>
      <c r="O1115">
        <v>184182.12</v>
      </c>
      <c r="P1115" t="s">
        <v>209</v>
      </c>
      <c r="Q1115" t="s">
        <v>226</v>
      </c>
      <c r="R1115" t="s">
        <v>215</v>
      </c>
      <c r="S1115" t="s">
        <v>216</v>
      </c>
      <c r="T1115" t="s">
        <v>35</v>
      </c>
    </row>
    <row r="1116" spans="1:20">
      <c r="A1116" t="s">
        <v>226</v>
      </c>
      <c r="B1116" t="s">
        <v>209</v>
      </c>
      <c r="C1116" t="s">
        <v>415</v>
      </c>
      <c r="D1116" t="s">
        <v>416</v>
      </c>
      <c r="E1116" t="s">
        <v>212</v>
      </c>
      <c r="F1116" s="1">
        <v>37987</v>
      </c>
      <c r="G1116" t="s">
        <v>26</v>
      </c>
      <c r="H1116">
        <v>201412</v>
      </c>
      <c r="I1116" t="s">
        <v>213</v>
      </c>
      <c r="J1116" t="s">
        <v>28</v>
      </c>
      <c r="K1116" t="s">
        <v>217</v>
      </c>
      <c r="L1116" t="s">
        <v>30</v>
      </c>
      <c r="M1116" t="s">
        <v>31</v>
      </c>
      <c r="N1116" t="s">
        <v>49</v>
      </c>
      <c r="O1116">
        <v>-231744.1</v>
      </c>
      <c r="P1116" t="s">
        <v>209</v>
      </c>
      <c r="Q1116" t="s">
        <v>226</v>
      </c>
      <c r="R1116" t="s">
        <v>215</v>
      </c>
      <c r="S1116" t="s">
        <v>216</v>
      </c>
      <c r="T1116" t="s">
        <v>35</v>
      </c>
    </row>
    <row r="1117" spans="1:20">
      <c r="A1117" t="s">
        <v>226</v>
      </c>
      <c r="B1117" t="s">
        <v>209</v>
      </c>
      <c r="C1117" t="s">
        <v>415</v>
      </c>
      <c r="D1117" t="s">
        <v>416</v>
      </c>
      <c r="E1117" t="s">
        <v>212</v>
      </c>
      <c r="F1117" s="1">
        <v>37987</v>
      </c>
      <c r="G1117" t="s">
        <v>26</v>
      </c>
      <c r="H1117">
        <v>201412</v>
      </c>
      <c r="I1117" t="s">
        <v>213</v>
      </c>
      <c r="J1117" t="s">
        <v>28</v>
      </c>
      <c r="K1117" t="s">
        <v>217</v>
      </c>
      <c r="L1117" t="s">
        <v>30</v>
      </c>
      <c r="M1117" t="s">
        <v>31</v>
      </c>
      <c r="N1117" t="s">
        <v>32</v>
      </c>
      <c r="O1117">
        <v>23128.97</v>
      </c>
      <c r="P1117" t="s">
        <v>209</v>
      </c>
      <c r="Q1117" t="s">
        <v>226</v>
      </c>
      <c r="R1117" t="s">
        <v>215</v>
      </c>
      <c r="S1117" t="s">
        <v>216</v>
      </c>
      <c r="T1117" t="s">
        <v>35</v>
      </c>
    </row>
    <row r="1118" spans="1:20">
      <c r="A1118" t="s">
        <v>221</v>
      </c>
      <c r="B1118" t="s">
        <v>209</v>
      </c>
      <c r="C1118" t="s">
        <v>417</v>
      </c>
      <c r="D1118" t="s">
        <v>418</v>
      </c>
      <c r="E1118" t="s">
        <v>212</v>
      </c>
      <c r="F1118" s="1">
        <v>18629</v>
      </c>
      <c r="G1118" t="s">
        <v>26</v>
      </c>
      <c r="H1118">
        <v>201412</v>
      </c>
      <c r="I1118" t="s">
        <v>213</v>
      </c>
      <c r="J1118" t="s">
        <v>28</v>
      </c>
      <c r="K1118" t="s">
        <v>214</v>
      </c>
      <c r="L1118" t="s">
        <v>30</v>
      </c>
      <c r="M1118" t="s">
        <v>31</v>
      </c>
      <c r="N1118" t="s">
        <v>48</v>
      </c>
      <c r="O1118">
        <v>7701.93</v>
      </c>
      <c r="P1118" t="s">
        <v>209</v>
      </c>
      <c r="Q1118" t="s">
        <v>221</v>
      </c>
      <c r="R1118" t="s">
        <v>215</v>
      </c>
      <c r="S1118" t="s">
        <v>216</v>
      </c>
      <c r="T1118" t="s">
        <v>35</v>
      </c>
    </row>
    <row r="1119" spans="1:20">
      <c r="A1119" t="s">
        <v>221</v>
      </c>
      <c r="B1119" t="s">
        <v>209</v>
      </c>
      <c r="C1119" t="s">
        <v>417</v>
      </c>
      <c r="D1119" t="s">
        <v>418</v>
      </c>
      <c r="E1119" t="s">
        <v>212</v>
      </c>
      <c r="F1119" s="1">
        <v>18629</v>
      </c>
      <c r="G1119" t="s">
        <v>26</v>
      </c>
      <c r="H1119">
        <v>201412</v>
      </c>
      <c r="I1119" t="s">
        <v>213</v>
      </c>
      <c r="J1119" t="s">
        <v>28</v>
      </c>
      <c r="K1119" t="s">
        <v>214</v>
      </c>
      <c r="L1119" t="s">
        <v>30</v>
      </c>
      <c r="M1119" t="s">
        <v>31</v>
      </c>
      <c r="N1119" t="s">
        <v>49</v>
      </c>
      <c r="O1119">
        <v>-569.75</v>
      </c>
      <c r="P1119" t="s">
        <v>209</v>
      </c>
      <c r="Q1119" t="s">
        <v>221</v>
      </c>
      <c r="R1119" t="s">
        <v>215</v>
      </c>
      <c r="S1119" t="s">
        <v>216</v>
      </c>
      <c r="T1119" t="s">
        <v>35</v>
      </c>
    </row>
    <row r="1120" spans="1:20">
      <c r="A1120" t="s">
        <v>221</v>
      </c>
      <c r="B1120" t="s">
        <v>209</v>
      </c>
      <c r="C1120" t="s">
        <v>417</v>
      </c>
      <c r="D1120" t="s">
        <v>418</v>
      </c>
      <c r="E1120" t="s">
        <v>212</v>
      </c>
      <c r="F1120" s="1">
        <v>18629</v>
      </c>
      <c r="G1120" t="s">
        <v>26</v>
      </c>
      <c r="H1120">
        <v>201412</v>
      </c>
      <c r="I1120" t="s">
        <v>213</v>
      </c>
      <c r="J1120" t="s">
        <v>28</v>
      </c>
      <c r="K1120" t="s">
        <v>214</v>
      </c>
      <c r="L1120" t="s">
        <v>30</v>
      </c>
      <c r="M1120" t="s">
        <v>31</v>
      </c>
      <c r="N1120" t="s">
        <v>32</v>
      </c>
      <c r="O1120">
        <v>78.210000000000008</v>
      </c>
      <c r="P1120" t="s">
        <v>209</v>
      </c>
      <c r="Q1120" t="s">
        <v>221</v>
      </c>
      <c r="R1120" t="s">
        <v>215</v>
      </c>
      <c r="S1120" t="s">
        <v>216</v>
      </c>
      <c r="T1120" t="s">
        <v>35</v>
      </c>
    </row>
    <row r="1121" spans="1:20">
      <c r="A1121" t="s">
        <v>221</v>
      </c>
      <c r="B1121" t="s">
        <v>209</v>
      </c>
      <c r="C1121" t="s">
        <v>417</v>
      </c>
      <c r="D1121" t="s">
        <v>418</v>
      </c>
      <c r="E1121" t="s">
        <v>212</v>
      </c>
      <c r="F1121" s="1">
        <v>18629</v>
      </c>
      <c r="G1121" t="s">
        <v>26</v>
      </c>
      <c r="H1121">
        <v>201412</v>
      </c>
      <c r="I1121" t="s">
        <v>213</v>
      </c>
      <c r="J1121" t="s">
        <v>28</v>
      </c>
      <c r="K1121" t="s">
        <v>217</v>
      </c>
      <c r="L1121" t="s">
        <v>30</v>
      </c>
      <c r="M1121" t="s">
        <v>31</v>
      </c>
      <c r="N1121" t="s">
        <v>48</v>
      </c>
      <c r="O1121">
        <v>36578.43</v>
      </c>
      <c r="P1121" t="s">
        <v>209</v>
      </c>
      <c r="Q1121" t="s">
        <v>221</v>
      </c>
      <c r="R1121" t="s">
        <v>215</v>
      </c>
      <c r="S1121" t="s">
        <v>216</v>
      </c>
      <c r="T1121" t="s">
        <v>35</v>
      </c>
    </row>
    <row r="1122" spans="1:20">
      <c r="A1122" t="s">
        <v>221</v>
      </c>
      <c r="B1122" t="s">
        <v>209</v>
      </c>
      <c r="C1122" t="s">
        <v>417</v>
      </c>
      <c r="D1122" t="s">
        <v>418</v>
      </c>
      <c r="E1122" t="s">
        <v>212</v>
      </c>
      <c r="F1122" s="1">
        <v>18629</v>
      </c>
      <c r="G1122" t="s">
        <v>26</v>
      </c>
      <c r="H1122">
        <v>201412</v>
      </c>
      <c r="I1122" t="s">
        <v>213</v>
      </c>
      <c r="J1122" t="s">
        <v>28</v>
      </c>
      <c r="K1122" t="s">
        <v>217</v>
      </c>
      <c r="L1122" t="s">
        <v>30</v>
      </c>
      <c r="M1122" t="s">
        <v>31</v>
      </c>
      <c r="N1122" t="s">
        <v>49</v>
      </c>
      <c r="O1122">
        <v>-43710.61</v>
      </c>
      <c r="P1122" t="s">
        <v>209</v>
      </c>
      <c r="Q1122" t="s">
        <v>221</v>
      </c>
      <c r="R1122" t="s">
        <v>215</v>
      </c>
      <c r="S1122" t="s">
        <v>216</v>
      </c>
      <c r="T1122" t="s">
        <v>35</v>
      </c>
    </row>
    <row r="1123" spans="1:20">
      <c r="A1123" t="s">
        <v>221</v>
      </c>
      <c r="B1123" t="s">
        <v>209</v>
      </c>
      <c r="C1123" t="s">
        <v>417</v>
      </c>
      <c r="D1123" t="s">
        <v>418</v>
      </c>
      <c r="E1123" t="s">
        <v>212</v>
      </c>
      <c r="F1123" s="1">
        <v>18629</v>
      </c>
      <c r="G1123" t="s">
        <v>26</v>
      </c>
      <c r="H1123">
        <v>201412</v>
      </c>
      <c r="I1123" t="s">
        <v>213</v>
      </c>
      <c r="J1123" t="s">
        <v>28</v>
      </c>
      <c r="K1123" t="s">
        <v>217</v>
      </c>
      <c r="L1123" t="s">
        <v>30</v>
      </c>
      <c r="M1123" t="s">
        <v>31</v>
      </c>
      <c r="N1123" t="s">
        <v>32</v>
      </c>
      <c r="O1123">
        <v>6000.34</v>
      </c>
      <c r="P1123" t="s">
        <v>209</v>
      </c>
      <c r="Q1123" t="s">
        <v>221</v>
      </c>
      <c r="R1123" t="s">
        <v>215</v>
      </c>
      <c r="S1123" t="s">
        <v>216</v>
      </c>
      <c r="T1123" t="s">
        <v>35</v>
      </c>
    </row>
    <row r="1124" spans="1:20">
      <c r="A1124" t="s">
        <v>236</v>
      </c>
      <c r="B1124" t="s">
        <v>209</v>
      </c>
      <c r="C1124" t="s">
        <v>419</v>
      </c>
      <c r="D1124" t="s">
        <v>420</v>
      </c>
      <c r="E1124" t="s">
        <v>212</v>
      </c>
      <c r="F1124" s="1">
        <v>37987</v>
      </c>
      <c r="G1124" t="s">
        <v>26</v>
      </c>
      <c r="H1124">
        <v>201412</v>
      </c>
      <c r="I1124" t="s">
        <v>213</v>
      </c>
      <c r="J1124" t="s">
        <v>53</v>
      </c>
      <c r="K1124" t="s">
        <v>214</v>
      </c>
      <c r="L1124" t="s">
        <v>54</v>
      </c>
      <c r="M1124" t="s">
        <v>31</v>
      </c>
      <c r="N1124" t="s">
        <v>48</v>
      </c>
      <c r="O1124">
        <v>17169.580000000002</v>
      </c>
      <c r="P1124" t="s">
        <v>209</v>
      </c>
      <c r="Q1124" t="s">
        <v>236</v>
      </c>
      <c r="R1124" t="s">
        <v>215</v>
      </c>
      <c r="S1124" t="s">
        <v>216</v>
      </c>
      <c r="T1124" t="s">
        <v>35</v>
      </c>
    </row>
    <row r="1125" spans="1:20">
      <c r="A1125" t="s">
        <v>236</v>
      </c>
      <c r="B1125" t="s">
        <v>209</v>
      </c>
      <c r="C1125" t="s">
        <v>419</v>
      </c>
      <c r="D1125" t="s">
        <v>420</v>
      </c>
      <c r="E1125" t="s">
        <v>212</v>
      </c>
      <c r="F1125" s="1">
        <v>37987</v>
      </c>
      <c r="G1125" t="s">
        <v>26</v>
      </c>
      <c r="H1125">
        <v>201412</v>
      </c>
      <c r="I1125" t="s">
        <v>213</v>
      </c>
      <c r="J1125" t="s">
        <v>53</v>
      </c>
      <c r="K1125" t="s">
        <v>214</v>
      </c>
      <c r="L1125" t="s">
        <v>54</v>
      </c>
      <c r="M1125" t="s">
        <v>31</v>
      </c>
      <c r="N1125" t="s">
        <v>49</v>
      </c>
      <c r="O1125">
        <v>-85919.360000000001</v>
      </c>
      <c r="P1125" t="s">
        <v>209</v>
      </c>
      <c r="Q1125" t="s">
        <v>236</v>
      </c>
      <c r="R1125" t="s">
        <v>215</v>
      </c>
      <c r="S1125" t="s">
        <v>216</v>
      </c>
      <c r="T1125" t="s">
        <v>35</v>
      </c>
    </row>
    <row r="1126" spans="1:20">
      <c r="A1126" t="s">
        <v>236</v>
      </c>
      <c r="B1126" t="s">
        <v>209</v>
      </c>
      <c r="C1126" t="s">
        <v>419</v>
      </c>
      <c r="D1126" t="s">
        <v>420</v>
      </c>
      <c r="E1126" t="s">
        <v>212</v>
      </c>
      <c r="F1126" s="1">
        <v>37987</v>
      </c>
      <c r="G1126" t="s">
        <v>26</v>
      </c>
      <c r="H1126">
        <v>201412</v>
      </c>
      <c r="I1126" t="s">
        <v>213</v>
      </c>
      <c r="J1126" t="s">
        <v>53</v>
      </c>
      <c r="K1126" t="s">
        <v>214</v>
      </c>
      <c r="L1126" t="s">
        <v>54</v>
      </c>
      <c r="M1126" t="s">
        <v>31</v>
      </c>
      <c r="N1126" t="s">
        <v>32</v>
      </c>
      <c r="O1126">
        <v>14461.58</v>
      </c>
      <c r="P1126" t="s">
        <v>209</v>
      </c>
      <c r="Q1126" t="s">
        <v>236</v>
      </c>
      <c r="R1126" t="s">
        <v>215</v>
      </c>
      <c r="S1126" t="s">
        <v>216</v>
      </c>
      <c r="T1126" t="s">
        <v>35</v>
      </c>
    </row>
    <row r="1127" spans="1:20">
      <c r="A1127" t="s">
        <v>236</v>
      </c>
      <c r="B1127" t="s">
        <v>209</v>
      </c>
      <c r="C1127" t="s">
        <v>419</v>
      </c>
      <c r="D1127" t="s">
        <v>420</v>
      </c>
      <c r="E1127" t="s">
        <v>212</v>
      </c>
      <c r="F1127" s="1">
        <v>37987</v>
      </c>
      <c r="G1127" t="s">
        <v>26</v>
      </c>
      <c r="H1127">
        <v>201412</v>
      </c>
      <c r="I1127" t="s">
        <v>213</v>
      </c>
      <c r="J1127" t="s">
        <v>53</v>
      </c>
      <c r="K1127" t="s">
        <v>217</v>
      </c>
      <c r="L1127" t="s">
        <v>54</v>
      </c>
      <c r="M1127" t="s">
        <v>31</v>
      </c>
      <c r="N1127" t="s">
        <v>48</v>
      </c>
      <c r="O1127">
        <v>265130.09000000003</v>
      </c>
      <c r="P1127" t="s">
        <v>209</v>
      </c>
      <c r="Q1127" t="s">
        <v>236</v>
      </c>
      <c r="R1127" t="s">
        <v>215</v>
      </c>
      <c r="S1127" t="s">
        <v>216</v>
      </c>
      <c r="T1127" t="s">
        <v>35</v>
      </c>
    </row>
    <row r="1128" spans="1:20">
      <c r="A1128" t="s">
        <v>236</v>
      </c>
      <c r="B1128" t="s">
        <v>209</v>
      </c>
      <c r="C1128" t="s">
        <v>419</v>
      </c>
      <c r="D1128" t="s">
        <v>420</v>
      </c>
      <c r="E1128" t="s">
        <v>212</v>
      </c>
      <c r="F1128" s="1">
        <v>37987</v>
      </c>
      <c r="G1128" t="s">
        <v>26</v>
      </c>
      <c r="H1128">
        <v>201412</v>
      </c>
      <c r="I1128" t="s">
        <v>213</v>
      </c>
      <c r="J1128" t="s">
        <v>53</v>
      </c>
      <c r="K1128" t="s">
        <v>217</v>
      </c>
      <c r="L1128" t="s">
        <v>54</v>
      </c>
      <c r="M1128" t="s">
        <v>31</v>
      </c>
      <c r="N1128" t="s">
        <v>49</v>
      </c>
      <c r="O1128">
        <v>-196380.31</v>
      </c>
      <c r="P1128" t="s">
        <v>209</v>
      </c>
      <c r="Q1128" t="s">
        <v>236</v>
      </c>
      <c r="R1128" t="s">
        <v>215</v>
      </c>
      <c r="S1128" t="s">
        <v>216</v>
      </c>
      <c r="T1128" t="s">
        <v>35</v>
      </c>
    </row>
    <row r="1129" spans="1:20">
      <c r="A1129" t="s">
        <v>236</v>
      </c>
      <c r="B1129" t="s">
        <v>209</v>
      </c>
      <c r="C1129" t="s">
        <v>419</v>
      </c>
      <c r="D1129" t="s">
        <v>420</v>
      </c>
      <c r="E1129" t="s">
        <v>212</v>
      </c>
      <c r="F1129" s="1">
        <v>37987</v>
      </c>
      <c r="G1129" t="s">
        <v>26</v>
      </c>
      <c r="H1129">
        <v>201412</v>
      </c>
      <c r="I1129" t="s">
        <v>213</v>
      </c>
      <c r="J1129" t="s">
        <v>53</v>
      </c>
      <c r="K1129" t="s">
        <v>217</v>
      </c>
      <c r="L1129" t="s">
        <v>54</v>
      </c>
      <c r="M1129" t="s">
        <v>31</v>
      </c>
      <c r="N1129" t="s">
        <v>32</v>
      </c>
      <c r="O1129">
        <v>33053.9</v>
      </c>
      <c r="P1129" t="s">
        <v>209</v>
      </c>
      <c r="Q1129" t="s">
        <v>236</v>
      </c>
      <c r="R1129" t="s">
        <v>215</v>
      </c>
      <c r="S1129" t="s">
        <v>216</v>
      </c>
      <c r="T1129" t="s">
        <v>35</v>
      </c>
    </row>
    <row r="1130" spans="1:20">
      <c r="A1130" t="s">
        <v>221</v>
      </c>
      <c r="B1130" t="s">
        <v>209</v>
      </c>
      <c r="C1130" t="s">
        <v>421</v>
      </c>
      <c r="D1130" t="s">
        <v>422</v>
      </c>
      <c r="E1130" t="s">
        <v>212</v>
      </c>
      <c r="F1130" s="1">
        <v>37987</v>
      </c>
      <c r="G1130" t="s">
        <v>26</v>
      </c>
      <c r="H1130">
        <v>201412</v>
      </c>
      <c r="I1130" t="s">
        <v>213</v>
      </c>
      <c r="J1130" t="s">
        <v>28</v>
      </c>
      <c r="K1130" t="s">
        <v>214</v>
      </c>
      <c r="L1130" t="s">
        <v>30</v>
      </c>
      <c r="M1130" t="s">
        <v>31</v>
      </c>
      <c r="N1130" t="s">
        <v>48</v>
      </c>
      <c r="O1130">
        <v>44075.06</v>
      </c>
      <c r="P1130" t="s">
        <v>209</v>
      </c>
      <c r="Q1130" t="s">
        <v>221</v>
      </c>
      <c r="R1130" t="s">
        <v>215</v>
      </c>
      <c r="S1130" t="s">
        <v>216</v>
      </c>
      <c r="T1130" t="s">
        <v>35</v>
      </c>
    </row>
    <row r="1131" spans="1:20">
      <c r="A1131" t="s">
        <v>221</v>
      </c>
      <c r="B1131" t="s">
        <v>209</v>
      </c>
      <c r="C1131" t="s">
        <v>421</v>
      </c>
      <c r="D1131" t="s">
        <v>422</v>
      </c>
      <c r="E1131" t="s">
        <v>212</v>
      </c>
      <c r="F1131" s="1">
        <v>37987</v>
      </c>
      <c r="G1131" t="s">
        <v>26</v>
      </c>
      <c r="H1131">
        <v>201412</v>
      </c>
      <c r="I1131" t="s">
        <v>213</v>
      </c>
      <c r="J1131" t="s">
        <v>28</v>
      </c>
      <c r="K1131" t="s">
        <v>214</v>
      </c>
      <c r="L1131" t="s">
        <v>30</v>
      </c>
      <c r="M1131" t="s">
        <v>31</v>
      </c>
      <c r="N1131" t="s">
        <v>49</v>
      </c>
      <c r="O1131">
        <v>-653091.82000000007</v>
      </c>
      <c r="P1131" t="s">
        <v>209</v>
      </c>
      <c r="Q1131" t="s">
        <v>221</v>
      </c>
      <c r="R1131" t="s">
        <v>215</v>
      </c>
      <c r="S1131" t="s">
        <v>216</v>
      </c>
      <c r="T1131" t="s">
        <v>35</v>
      </c>
    </row>
    <row r="1132" spans="1:20">
      <c r="A1132" t="s">
        <v>221</v>
      </c>
      <c r="B1132" t="s">
        <v>209</v>
      </c>
      <c r="C1132" t="s">
        <v>421</v>
      </c>
      <c r="D1132" t="s">
        <v>422</v>
      </c>
      <c r="E1132" t="s">
        <v>212</v>
      </c>
      <c r="F1132" s="1">
        <v>37987</v>
      </c>
      <c r="G1132" t="s">
        <v>26</v>
      </c>
      <c r="H1132">
        <v>201412</v>
      </c>
      <c r="I1132" t="s">
        <v>213</v>
      </c>
      <c r="J1132" t="s">
        <v>28</v>
      </c>
      <c r="K1132" t="s">
        <v>214</v>
      </c>
      <c r="L1132" t="s">
        <v>30</v>
      </c>
      <c r="M1132" t="s">
        <v>31</v>
      </c>
      <c r="N1132" t="s">
        <v>32</v>
      </c>
      <c r="O1132">
        <v>2377.0500000000002</v>
      </c>
      <c r="P1132" t="s">
        <v>209</v>
      </c>
      <c r="Q1132" t="s">
        <v>221</v>
      </c>
      <c r="R1132" t="s">
        <v>215</v>
      </c>
      <c r="S1132" t="s">
        <v>216</v>
      </c>
      <c r="T1132" t="s">
        <v>35</v>
      </c>
    </row>
    <row r="1133" spans="1:20">
      <c r="A1133" t="s">
        <v>221</v>
      </c>
      <c r="B1133" t="s">
        <v>209</v>
      </c>
      <c r="C1133" t="s">
        <v>421</v>
      </c>
      <c r="D1133" t="s">
        <v>422</v>
      </c>
      <c r="E1133" t="s">
        <v>212</v>
      </c>
      <c r="F1133" s="1">
        <v>37987</v>
      </c>
      <c r="G1133" t="s">
        <v>26</v>
      </c>
      <c r="H1133">
        <v>201412</v>
      </c>
      <c r="I1133" t="s">
        <v>213</v>
      </c>
      <c r="J1133" t="s">
        <v>28</v>
      </c>
      <c r="K1133" t="s">
        <v>217</v>
      </c>
      <c r="L1133" t="s">
        <v>30</v>
      </c>
      <c r="M1133" t="s">
        <v>31</v>
      </c>
      <c r="N1133" t="s">
        <v>48</v>
      </c>
      <c r="O1133">
        <v>727262.89</v>
      </c>
      <c r="P1133" t="s">
        <v>209</v>
      </c>
      <c r="Q1133" t="s">
        <v>221</v>
      </c>
      <c r="R1133" t="s">
        <v>215</v>
      </c>
      <c r="S1133" t="s">
        <v>216</v>
      </c>
      <c r="T1133" t="s">
        <v>35</v>
      </c>
    </row>
    <row r="1134" spans="1:20">
      <c r="A1134" t="s">
        <v>221</v>
      </c>
      <c r="B1134" t="s">
        <v>209</v>
      </c>
      <c r="C1134" t="s">
        <v>421</v>
      </c>
      <c r="D1134" t="s">
        <v>422</v>
      </c>
      <c r="E1134" t="s">
        <v>212</v>
      </c>
      <c r="F1134" s="1">
        <v>37987</v>
      </c>
      <c r="G1134" t="s">
        <v>26</v>
      </c>
      <c r="H1134">
        <v>201412</v>
      </c>
      <c r="I1134" t="s">
        <v>213</v>
      </c>
      <c r="J1134" t="s">
        <v>28</v>
      </c>
      <c r="K1134" t="s">
        <v>217</v>
      </c>
      <c r="L1134" t="s">
        <v>30</v>
      </c>
      <c r="M1134" t="s">
        <v>31</v>
      </c>
      <c r="N1134" t="s">
        <v>49</v>
      </c>
      <c r="O1134">
        <v>-118246.13</v>
      </c>
      <c r="P1134" t="s">
        <v>209</v>
      </c>
      <c r="Q1134" t="s">
        <v>221</v>
      </c>
      <c r="R1134" t="s">
        <v>215</v>
      </c>
      <c r="S1134" t="s">
        <v>216</v>
      </c>
      <c r="T1134" t="s">
        <v>35</v>
      </c>
    </row>
    <row r="1135" spans="1:20">
      <c r="A1135" t="s">
        <v>221</v>
      </c>
      <c r="B1135" t="s">
        <v>209</v>
      </c>
      <c r="C1135" t="s">
        <v>421</v>
      </c>
      <c r="D1135" t="s">
        <v>422</v>
      </c>
      <c r="E1135" t="s">
        <v>212</v>
      </c>
      <c r="F1135" s="1">
        <v>37987</v>
      </c>
      <c r="G1135" t="s">
        <v>26</v>
      </c>
      <c r="H1135">
        <v>201412</v>
      </c>
      <c r="I1135" t="s">
        <v>213</v>
      </c>
      <c r="J1135" t="s">
        <v>28</v>
      </c>
      <c r="K1135" t="s">
        <v>217</v>
      </c>
      <c r="L1135" t="s">
        <v>30</v>
      </c>
      <c r="M1135" t="s">
        <v>31</v>
      </c>
      <c r="N1135" t="s">
        <v>32</v>
      </c>
      <c r="O1135">
        <v>430.39</v>
      </c>
      <c r="P1135" t="s">
        <v>209</v>
      </c>
      <c r="Q1135" t="s">
        <v>221</v>
      </c>
      <c r="R1135" t="s">
        <v>215</v>
      </c>
      <c r="S1135" t="s">
        <v>216</v>
      </c>
      <c r="T1135" t="s">
        <v>35</v>
      </c>
    </row>
    <row r="1136" spans="1:20">
      <c r="A1136" t="s">
        <v>221</v>
      </c>
      <c r="B1136" t="s">
        <v>209</v>
      </c>
      <c r="C1136" t="s">
        <v>423</v>
      </c>
      <c r="D1136" t="s">
        <v>424</v>
      </c>
      <c r="E1136" t="s">
        <v>212</v>
      </c>
      <c r="F1136" s="1">
        <v>37987</v>
      </c>
      <c r="G1136" t="s">
        <v>26</v>
      </c>
      <c r="H1136">
        <v>201412</v>
      </c>
      <c r="I1136" t="s">
        <v>213</v>
      </c>
      <c r="J1136" t="s">
        <v>28</v>
      </c>
      <c r="K1136" t="s">
        <v>214</v>
      </c>
      <c r="L1136" t="s">
        <v>30</v>
      </c>
      <c r="M1136" t="s">
        <v>31</v>
      </c>
      <c r="N1136" t="s">
        <v>48</v>
      </c>
      <c r="O1136">
        <v>306248.03999999998</v>
      </c>
      <c r="P1136" t="s">
        <v>209</v>
      </c>
      <c r="Q1136" t="s">
        <v>221</v>
      </c>
      <c r="R1136" t="s">
        <v>215</v>
      </c>
      <c r="S1136" t="s">
        <v>216</v>
      </c>
      <c r="T1136" t="s">
        <v>35</v>
      </c>
    </row>
    <row r="1137" spans="1:20">
      <c r="A1137" t="s">
        <v>221</v>
      </c>
      <c r="B1137" t="s">
        <v>209</v>
      </c>
      <c r="C1137" t="s">
        <v>423</v>
      </c>
      <c r="D1137" t="s">
        <v>424</v>
      </c>
      <c r="E1137" t="s">
        <v>212</v>
      </c>
      <c r="F1137" s="1">
        <v>37987</v>
      </c>
      <c r="G1137" t="s">
        <v>26</v>
      </c>
      <c r="H1137">
        <v>201412</v>
      </c>
      <c r="I1137" t="s">
        <v>213</v>
      </c>
      <c r="J1137" t="s">
        <v>28</v>
      </c>
      <c r="K1137" t="s">
        <v>214</v>
      </c>
      <c r="L1137" t="s">
        <v>30</v>
      </c>
      <c r="M1137" t="s">
        <v>31</v>
      </c>
      <c r="N1137" t="s">
        <v>49</v>
      </c>
      <c r="O1137">
        <v>-30406.95</v>
      </c>
      <c r="P1137" t="s">
        <v>209</v>
      </c>
      <c r="Q1137" t="s">
        <v>221</v>
      </c>
      <c r="R1137" t="s">
        <v>215</v>
      </c>
      <c r="S1137" t="s">
        <v>216</v>
      </c>
      <c r="T1137" t="s">
        <v>35</v>
      </c>
    </row>
    <row r="1138" spans="1:20">
      <c r="A1138" t="s">
        <v>221</v>
      </c>
      <c r="B1138" t="s">
        <v>209</v>
      </c>
      <c r="C1138" t="s">
        <v>423</v>
      </c>
      <c r="D1138" t="s">
        <v>424</v>
      </c>
      <c r="E1138" t="s">
        <v>212</v>
      </c>
      <c r="F1138" s="1">
        <v>37987</v>
      </c>
      <c r="G1138" t="s">
        <v>26</v>
      </c>
      <c r="H1138">
        <v>201412</v>
      </c>
      <c r="I1138" t="s">
        <v>213</v>
      </c>
      <c r="J1138" t="s">
        <v>28</v>
      </c>
      <c r="K1138" t="s">
        <v>217</v>
      </c>
      <c r="L1138" t="s">
        <v>30</v>
      </c>
      <c r="M1138" t="s">
        <v>31</v>
      </c>
      <c r="N1138" t="s">
        <v>48</v>
      </c>
      <c r="O1138">
        <v>3256776.3</v>
      </c>
      <c r="P1138" t="s">
        <v>209</v>
      </c>
      <c r="Q1138" t="s">
        <v>221</v>
      </c>
      <c r="R1138" t="s">
        <v>215</v>
      </c>
      <c r="S1138" t="s">
        <v>216</v>
      </c>
      <c r="T1138" t="s">
        <v>35</v>
      </c>
    </row>
    <row r="1139" spans="1:20">
      <c r="A1139" t="s">
        <v>221</v>
      </c>
      <c r="B1139" t="s">
        <v>209</v>
      </c>
      <c r="C1139" t="s">
        <v>423</v>
      </c>
      <c r="D1139" t="s">
        <v>424</v>
      </c>
      <c r="E1139" t="s">
        <v>212</v>
      </c>
      <c r="F1139" s="1">
        <v>37987</v>
      </c>
      <c r="G1139" t="s">
        <v>26</v>
      </c>
      <c r="H1139">
        <v>201412</v>
      </c>
      <c r="I1139" t="s">
        <v>213</v>
      </c>
      <c r="J1139" t="s">
        <v>28</v>
      </c>
      <c r="K1139" t="s">
        <v>217</v>
      </c>
      <c r="L1139" t="s">
        <v>30</v>
      </c>
      <c r="M1139" t="s">
        <v>31</v>
      </c>
      <c r="N1139" t="s">
        <v>49</v>
      </c>
      <c r="O1139">
        <v>-3532617.39</v>
      </c>
      <c r="P1139" t="s">
        <v>209</v>
      </c>
      <c r="Q1139" t="s">
        <v>221</v>
      </c>
      <c r="R1139" t="s">
        <v>215</v>
      </c>
      <c r="S1139" t="s">
        <v>216</v>
      </c>
      <c r="T1139" t="s">
        <v>35</v>
      </c>
    </row>
    <row r="1140" spans="1:20">
      <c r="A1140" t="s">
        <v>221</v>
      </c>
      <c r="B1140" t="s">
        <v>209</v>
      </c>
      <c r="C1140" t="s">
        <v>423</v>
      </c>
      <c r="D1140" t="s">
        <v>424</v>
      </c>
      <c r="E1140" t="s">
        <v>212</v>
      </c>
      <c r="F1140" s="1">
        <v>37987</v>
      </c>
      <c r="G1140" t="s">
        <v>26</v>
      </c>
      <c r="H1140">
        <v>201412</v>
      </c>
      <c r="I1140" t="s">
        <v>213</v>
      </c>
      <c r="J1140" t="s">
        <v>28</v>
      </c>
      <c r="K1140" t="s">
        <v>217</v>
      </c>
      <c r="L1140" t="s">
        <v>30</v>
      </c>
      <c r="M1140" t="s">
        <v>31</v>
      </c>
      <c r="N1140" t="s">
        <v>32</v>
      </c>
      <c r="O1140">
        <v>618260.55000000005</v>
      </c>
      <c r="P1140" t="s">
        <v>209</v>
      </c>
      <c r="Q1140" t="s">
        <v>221</v>
      </c>
      <c r="R1140" t="s">
        <v>215</v>
      </c>
      <c r="S1140" t="s">
        <v>216</v>
      </c>
      <c r="T1140" t="s">
        <v>35</v>
      </c>
    </row>
    <row r="1141" spans="1:20">
      <c r="A1141" t="s">
        <v>221</v>
      </c>
      <c r="B1141" t="s">
        <v>209</v>
      </c>
      <c r="C1141" t="s">
        <v>425</v>
      </c>
      <c r="D1141" t="s">
        <v>426</v>
      </c>
      <c r="E1141" t="s">
        <v>212</v>
      </c>
      <c r="F1141" s="1">
        <v>18629</v>
      </c>
      <c r="G1141" t="s">
        <v>26</v>
      </c>
      <c r="H1141">
        <v>201412</v>
      </c>
      <c r="I1141" t="s">
        <v>213</v>
      </c>
      <c r="J1141" t="s">
        <v>28</v>
      </c>
      <c r="K1141" t="s">
        <v>214</v>
      </c>
      <c r="L1141" t="s">
        <v>30</v>
      </c>
      <c r="M1141" t="s">
        <v>31</v>
      </c>
      <c r="N1141" t="s">
        <v>48</v>
      </c>
      <c r="O1141">
        <v>71447.97</v>
      </c>
      <c r="P1141" t="s">
        <v>209</v>
      </c>
      <c r="Q1141" t="s">
        <v>221</v>
      </c>
      <c r="R1141" t="s">
        <v>215</v>
      </c>
      <c r="S1141" t="s">
        <v>216</v>
      </c>
      <c r="T1141" t="s">
        <v>35</v>
      </c>
    </row>
    <row r="1142" spans="1:20">
      <c r="A1142" t="s">
        <v>221</v>
      </c>
      <c r="B1142" t="s">
        <v>209</v>
      </c>
      <c r="C1142" t="s">
        <v>425</v>
      </c>
      <c r="D1142" t="s">
        <v>426</v>
      </c>
      <c r="E1142" t="s">
        <v>212</v>
      </c>
      <c r="F1142" s="1">
        <v>18629</v>
      </c>
      <c r="G1142" t="s">
        <v>26</v>
      </c>
      <c r="H1142">
        <v>201412</v>
      </c>
      <c r="I1142" t="s">
        <v>213</v>
      </c>
      <c r="J1142" t="s">
        <v>28</v>
      </c>
      <c r="K1142" t="s">
        <v>214</v>
      </c>
      <c r="L1142" t="s">
        <v>30</v>
      </c>
      <c r="M1142" t="s">
        <v>31</v>
      </c>
      <c r="N1142" t="s">
        <v>49</v>
      </c>
      <c r="O1142">
        <v>-101489.29000000001</v>
      </c>
      <c r="P1142" t="s">
        <v>209</v>
      </c>
      <c r="Q1142" t="s">
        <v>221</v>
      </c>
      <c r="R1142" t="s">
        <v>215</v>
      </c>
      <c r="S1142" t="s">
        <v>216</v>
      </c>
      <c r="T1142" t="s">
        <v>35</v>
      </c>
    </row>
    <row r="1143" spans="1:20">
      <c r="A1143" t="s">
        <v>221</v>
      </c>
      <c r="B1143" t="s">
        <v>209</v>
      </c>
      <c r="C1143" t="s">
        <v>425</v>
      </c>
      <c r="D1143" t="s">
        <v>426</v>
      </c>
      <c r="E1143" t="s">
        <v>212</v>
      </c>
      <c r="F1143" s="1">
        <v>18629</v>
      </c>
      <c r="G1143" t="s">
        <v>26</v>
      </c>
      <c r="H1143">
        <v>201412</v>
      </c>
      <c r="I1143" t="s">
        <v>213</v>
      </c>
      <c r="J1143" t="s">
        <v>28</v>
      </c>
      <c r="K1143" t="s">
        <v>214</v>
      </c>
      <c r="L1143" t="s">
        <v>30</v>
      </c>
      <c r="M1143" t="s">
        <v>31</v>
      </c>
      <c r="N1143" t="s">
        <v>32</v>
      </c>
      <c r="O1143">
        <v>156.14000000000001</v>
      </c>
      <c r="P1143" t="s">
        <v>209</v>
      </c>
      <c r="Q1143" t="s">
        <v>221</v>
      </c>
      <c r="R1143" t="s">
        <v>215</v>
      </c>
      <c r="S1143" t="s">
        <v>216</v>
      </c>
      <c r="T1143" t="s">
        <v>35</v>
      </c>
    </row>
    <row r="1144" spans="1:20">
      <c r="A1144" t="s">
        <v>221</v>
      </c>
      <c r="B1144" t="s">
        <v>209</v>
      </c>
      <c r="C1144" t="s">
        <v>425</v>
      </c>
      <c r="D1144" t="s">
        <v>426</v>
      </c>
      <c r="E1144" t="s">
        <v>212</v>
      </c>
      <c r="F1144" s="1">
        <v>18629</v>
      </c>
      <c r="G1144" t="s">
        <v>26</v>
      </c>
      <c r="H1144">
        <v>201412</v>
      </c>
      <c r="I1144" t="s">
        <v>213</v>
      </c>
      <c r="J1144" t="s">
        <v>28</v>
      </c>
      <c r="K1144" t="s">
        <v>217</v>
      </c>
      <c r="L1144" t="s">
        <v>30</v>
      </c>
      <c r="M1144" t="s">
        <v>31</v>
      </c>
      <c r="N1144" t="s">
        <v>48</v>
      </c>
      <c r="O1144">
        <v>48928.4</v>
      </c>
      <c r="P1144" t="s">
        <v>209</v>
      </c>
      <c r="Q1144" t="s">
        <v>221</v>
      </c>
      <c r="R1144" t="s">
        <v>215</v>
      </c>
      <c r="S1144" t="s">
        <v>216</v>
      </c>
      <c r="T1144" t="s">
        <v>35</v>
      </c>
    </row>
    <row r="1145" spans="1:20">
      <c r="A1145" t="s">
        <v>221</v>
      </c>
      <c r="B1145" t="s">
        <v>209</v>
      </c>
      <c r="C1145" t="s">
        <v>425</v>
      </c>
      <c r="D1145" t="s">
        <v>426</v>
      </c>
      <c r="E1145" t="s">
        <v>212</v>
      </c>
      <c r="F1145" s="1">
        <v>18629</v>
      </c>
      <c r="G1145" t="s">
        <v>26</v>
      </c>
      <c r="H1145">
        <v>201412</v>
      </c>
      <c r="I1145" t="s">
        <v>213</v>
      </c>
      <c r="J1145" t="s">
        <v>28</v>
      </c>
      <c r="K1145" t="s">
        <v>217</v>
      </c>
      <c r="L1145" t="s">
        <v>30</v>
      </c>
      <c r="M1145" t="s">
        <v>31</v>
      </c>
      <c r="N1145" t="s">
        <v>49</v>
      </c>
      <c r="O1145">
        <v>-18887.080000000002</v>
      </c>
      <c r="P1145" t="s">
        <v>209</v>
      </c>
      <c r="Q1145" t="s">
        <v>221</v>
      </c>
      <c r="R1145" t="s">
        <v>215</v>
      </c>
      <c r="S1145" t="s">
        <v>216</v>
      </c>
      <c r="T1145" t="s">
        <v>35</v>
      </c>
    </row>
    <row r="1146" spans="1:20">
      <c r="A1146" t="s">
        <v>221</v>
      </c>
      <c r="B1146" t="s">
        <v>209</v>
      </c>
      <c r="C1146" t="s">
        <v>425</v>
      </c>
      <c r="D1146" t="s">
        <v>426</v>
      </c>
      <c r="E1146" t="s">
        <v>212</v>
      </c>
      <c r="F1146" s="1">
        <v>18629</v>
      </c>
      <c r="G1146" t="s">
        <v>26</v>
      </c>
      <c r="H1146">
        <v>201412</v>
      </c>
      <c r="I1146" t="s">
        <v>213</v>
      </c>
      <c r="J1146" t="s">
        <v>28</v>
      </c>
      <c r="K1146" t="s">
        <v>217</v>
      </c>
      <c r="L1146" t="s">
        <v>30</v>
      </c>
      <c r="M1146" t="s">
        <v>31</v>
      </c>
      <c r="N1146" t="s">
        <v>32</v>
      </c>
      <c r="O1146">
        <v>29.060000000000002</v>
      </c>
      <c r="P1146" t="s">
        <v>209</v>
      </c>
      <c r="Q1146" t="s">
        <v>221</v>
      </c>
      <c r="R1146" t="s">
        <v>215</v>
      </c>
      <c r="S1146" t="s">
        <v>216</v>
      </c>
      <c r="T1146" t="s">
        <v>35</v>
      </c>
    </row>
    <row r="1147" spans="1:20">
      <c r="A1147" t="s">
        <v>246</v>
      </c>
      <c r="B1147" t="s">
        <v>209</v>
      </c>
      <c r="C1147" t="s">
        <v>427</v>
      </c>
      <c r="D1147" t="s">
        <v>428</v>
      </c>
      <c r="E1147" t="s">
        <v>212</v>
      </c>
      <c r="F1147" s="1">
        <v>37987</v>
      </c>
      <c r="G1147" t="s">
        <v>26</v>
      </c>
      <c r="H1147">
        <v>201412</v>
      </c>
      <c r="I1147" t="s">
        <v>213</v>
      </c>
      <c r="J1147" t="s">
        <v>53</v>
      </c>
      <c r="K1147" t="s">
        <v>214</v>
      </c>
      <c r="L1147" t="s">
        <v>54</v>
      </c>
      <c r="M1147" t="s">
        <v>31</v>
      </c>
      <c r="N1147" t="s">
        <v>48</v>
      </c>
      <c r="O1147">
        <v>118533.22</v>
      </c>
      <c r="P1147" t="s">
        <v>209</v>
      </c>
      <c r="Q1147" t="s">
        <v>246</v>
      </c>
      <c r="R1147" t="s">
        <v>215</v>
      </c>
      <c r="S1147" t="s">
        <v>216</v>
      </c>
      <c r="T1147" t="s">
        <v>35</v>
      </c>
    </row>
    <row r="1148" spans="1:20">
      <c r="A1148" t="s">
        <v>246</v>
      </c>
      <c r="B1148" t="s">
        <v>209</v>
      </c>
      <c r="C1148" t="s">
        <v>427</v>
      </c>
      <c r="D1148" t="s">
        <v>428</v>
      </c>
      <c r="E1148" t="s">
        <v>212</v>
      </c>
      <c r="F1148" s="1">
        <v>37987</v>
      </c>
      <c r="G1148" t="s">
        <v>26</v>
      </c>
      <c r="H1148">
        <v>201412</v>
      </c>
      <c r="I1148" t="s">
        <v>213</v>
      </c>
      <c r="J1148" t="s">
        <v>53</v>
      </c>
      <c r="K1148" t="s">
        <v>217</v>
      </c>
      <c r="L1148" t="s">
        <v>54</v>
      </c>
      <c r="M1148" t="s">
        <v>31</v>
      </c>
      <c r="N1148" t="s">
        <v>48</v>
      </c>
      <c r="O1148">
        <v>1184117.3799999999</v>
      </c>
      <c r="P1148" t="s">
        <v>209</v>
      </c>
      <c r="Q1148" t="s">
        <v>246</v>
      </c>
      <c r="R1148" t="s">
        <v>215</v>
      </c>
      <c r="S1148" t="s">
        <v>216</v>
      </c>
      <c r="T1148" t="s">
        <v>35</v>
      </c>
    </row>
    <row r="1149" spans="1:20">
      <c r="A1149" t="s">
        <v>246</v>
      </c>
      <c r="B1149" t="s">
        <v>209</v>
      </c>
      <c r="C1149" t="s">
        <v>427</v>
      </c>
      <c r="D1149" t="s">
        <v>428</v>
      </c>
      <c r="E1149" t="s">
        <v>212</v>
      </c>
      <c r="F1149" s="1">
        <v>37987</v>
      </c>
      <c r="G1149" t="s">
        <v>26</v>
      </c>
      <c r="H1149">
        <v>201412</v>
      </c>
      <c r="I1149" t="s">
        <v>213</v>
      </c>
      <c r="J1149" t="s">
        <v>53</v>
      </c>
      <c r="K1149" t="s">
        <v>217</v>
      </c>
      <c r="L1149" t="s">
        <v>54</v>
      </c>
      <c r="M1149" t="s">
        <v>31</v>
      </c>
      <c r="N1149" t="s">
        <v>49</v>
      </c>
      <c r="O1149">
        <v>-1302650.6000000001</v>
      </c>
      <c r="P1149" t="s">
        <v>209</v>
      </c>
      <c r="Q1149" t="s">
        <v>246</v>
      </c>
      <c r="R1149" t="s">
        <v>215</v>
      </c>
      <c r="S1149" t="s">
        <v>216</v>
      </c>
      <c r="T1149" t="s">
        <v>35</v>
      </c>
    </row>
    <row r="1150" spans="1:20">
      <c r="A1150" t="s">
        <v>246</v>
      </c>
      <c r="B1150" t="s">
        <v>209</v>
      </c>
      <c r="C1150" t="s">
        <v>427</v>
      </c>
      <c r="D1150" t="s">
        <v>428</v>
      </c>
      <c r="E1150" t="s">
        <v>212</v>
      </c>
      <c r="F1150" s="1">
        <v>37987</v>
      </c>
      <c r="G1150" t="s">
        <v>26</v>
      </c>
      <c r="H1150">
        <v>201412</v>
      </c>
      <c r="I1150" t="s">
        <v>213</v>
      </c>
      <c r="J1150" t="s">
        <v>53</v>
      </c>
      <c r="K1150" t="s">
        <v>217</v>
      </c>
      <c r="L1150" t="s">
        <v>54</v>
      </c>
      <c r="M1150" t="s">
        <v>31</v>
      </c>
      <c r="N1150" t="s">
        <v>32</v>
      </c>
      <c r="O1150">
        <v>169817.41</v>
      </c>
      <c r="P1150" t="s">
        <v>209</v>
      </c>
      <c r="Q1150" t="s">
        <v>246</v>
      </c>
      <c r="R1150" t="s">
        <v>215</v>
      </c>
      <c r="S1150" t="s">
        <v>216</v>
      </c>
      <c r="T1150" t="s">
        <v>35</v>
      </c>
    </row>
    <row r="1151" spans="1:20">
      <c r="A1151" t="s">
        <v>259</v>
      </c>
      <c r="B1151" t="s">
        <v>209</v>
      </c>
      <c r="C1151" t="s">
        <v>429</v>
      </c>
      <c r="D1151" t="s">
        <v>430</v>
      </c>
      <c r="E1151" t="s">
        <v>252</v>
      </c>
      <c r="F1151" s="1">
        <v>41518</v>
      </c>
      <c r="G1151" t="s">
        <v>26</v>
      </c>
      <c r="H1151">
        <v>201412</v>
      </c>
      <c r="I1151" t="s">
        <v>213</v>
      </c>
      <c r="J1151" t="s">
        <v>253</v>
      </c>
      <c r="K1151" t="s">
        <v>214</v>
      </c>
      <c r="L1151" t="s">
        <v>254</v>
      </c>
      <c r="M1151" t="s">
        <v>31</v>
      </c>
      <c r="N1151" t="s">
        <v>32</v>
      </c>
      <c r="O1151">
        <v>779.66</v>
      </c>
      <c r="P1151" t="s">
        <v>209</v>
      </c>
      <c r="Q1151" t="s">
        <v>259</v>
      </c>
      <c r="R1151" t="s">
        <v>215</v>
      </c>
      <c r="S1151" t="s">
        <v>216</v>
      </c>
      <c r="T1151" t="s">
        <v>35</v>
      </c>
    </row>
    <row r="1152" spans="1:20">
      <c r="A1152" t="s">
        <v>259</v>
      </c>
      <c r="B1152" t="s">
        <v>209</v>
      </c>
      <c r="C1152" t="s">
        <v>429</v>
      </c>
      <c r="D1152" t="s">
        <v>430</v>
      </c>
      <c r="E1152" t="s">
        <v>252</v>
      </c>
      <c r="F1152" s="1">
        <v>41518</v>
      </c>
      <c r="G1152" t="s">
        <v>26</v>
      </c>
      <c r="H1152">
        <v>201412</v>
      </c>
      <c r="I1152" t="s">
        <v>213</v>
      </c>
      <c r="J1152" t="s">
        <v>253</v>
      </c>
      <c r="K1152" t="s">
        <v>217</v>
      </c>
      <c r="L1152" t="s">
        <v>254</v>
      </c>
      <c r="M1152" t="s">
        <v>31</v>
      </c>
      <c r="N1152" t="s">
        <v>32</v>
      </c>
      <c r="O1152">
        <v>311.86</v>
      </c>
      <c r="P1152" t="s">
        <v>209</v>
      </c>
      <c r="Q1152" t="s">
        <v>259</v>
      </c>
      <c r="R1152" t="s">
        <v>215</v>
      </c>
      <c r="S1152" t="s">
        <v>216</v>
      </c>
      <c r="T1152" t="s">
        <v>35</v>
      </c>
    </row>
    <row r="1153" spans="1:20">
      <c r="A1153" t="s">
        <v>259</v>
      </c>
      <c r="B1153" t="s">
        <v>209</v>
      </c>
      <c r="C1153" t="s">
        <v>429</v>
      </c>
      <c r="D1153" t="s">
        <v>430</v>
      </c>
      <c r="E1153" t="s">
        <v>252</v>
      </c>
      <c r="F1153" s="1">
        <v>41518</v>
      </c>
      <c r="G1153" t="s">
        <v>26</v>
      </c>
      <c r="H1153">
        <v>201412</v>
      </c>
      <c r="I1153" t="s">
        <v>213</v>
      </c>
      <c r="J1153" t="s">
        <v>253</v>
      </c>
      <c r="K1153" t="s">
        <v>360</v>
      </c>
      <c r="L1153" t="s">
        <v>254</v>
      </c>
      <c r="M1153" t="s">
        <v>31</v>
      </c>
      <c r="N1153" t="s">
        <v>32</v>
      </c>
      <c r="O1153">
        <v>259.89999999999998</v>
      </c>
      <c r="P1153" t="s">
        <v>209</v>
      </c>
      <c r="Q1153" t="s">
        <v>259</v>
      </c>
      <c r="R1153" t="s">
        <v>215</v>
      </c>
      <c r="S1153" t="s">
        <v>216</v>
      </c>
      <c r="T1153" t="s">
        <v>35</v>
      </c>
    </row>
    <row r="1154" spans="1:20">
      <c r="A1154" t="s">
        <v>431</v>
      </c>
      <c r="B1154" t="s">
        <v>432</v>
      </c>
      <c r="C1154" t="s">
        <v>433</v>
      </c>
      <c r="D1154" t="s">
        <v>434</v>
      </c>
      <c r="E1154" t="s">
        <v>435</v>
      </c>
      <c r="F1154" s="1">
        <v>30708</v>
      </c>
      <c r="G1154" t="s">
        <v>26</v>
      </c>
      <c r="H1154">
        <v>201412</v>
      </c>
      <c r="I1154" t="s">
        <v>27</v>
      </c>
      <c r="J1154" t="s">
        <v>28</v>
      </c>
      <c r="K1154" t="s">
        <v>436</v>
      </c>
      <c r="L1154" t="s">
        <v>30</v>
      </c>
      <c r="M1154" t="s">
        <v>31</v>
      </c>
      <c r="N1154" t="s">
        <v>32</v>
      </c>
      <c r="O1154">
        <v>104644.43000000001</v>
      </c>
      <c r="P1154" t="s">
        <v>432</v>
      </c>
      <c r="Q1154" t="s">
        <v>431</v>
      </c>
      <c r="R1154" t="s">
        <v>437</v>
      </c>
      <c r="S1154" t="s">
        <v>34</v>
      </c>
      <c r="T1154" t="s">
        <v>35</v>
      </c>
    </row>
    <row r="1155" spans="1:20">
      <c r="A1155" t="s">
        <v>431</v>
      </c>
      <c r="B1155" t="s">
        <v>432</v>
      </c>
      <c r="C1155" t="s">
        <v>433</v>
      </c>
      <c r="D1155" t="s">
        <v>434</v>
      </c>
      <c r="E1155" t="s">
        <v>435</v>
      </c>
      <c r="F1155" s="1">
        <v>30708</v>
      </c>
      <c r="G1155" t="s">
        <v>26</v>
      </c>
      <c r="H1155">
        <v>201412</v>
      </c>
      <c r="I1155" t="s">
        <v>27</v>
      </c>
      <c r="J1155" t="s">
        <v>28</v>
      </c>
      <c r="K1155" t="s">
        <v>436</v>
      </c>
      <c r="L1155" t="s">
        <v>30</v>
      </c>
      <c r="M1155" t="s">
        <v>31</v>
      </c>
      <c r="N1155" t="s">
        <v>288</v>
      </c>
      <c r="O1155">
        <v>-325548.13</v>
      </c>
      <c r="P1155" t="s">
        <v>432</v>
      </c>
      <c r="Q1155" t="s">
        <v>431</v>
      </c>
      <c r="R1155" t="s">
        <v>437</v>
      </c>
      <c r="S1155" t="s">
        <v>34</v>
      </c>
      <c r="T1155" t="s">
        <v>35</v>
      </c>
    </row>
    <row r="1156" spans="1:20">
      <c r="A1156" t="s">
        <v>431</v>
      </c>
      <c r="B1156" t="s">
        <v>432</v>
      </c>
      <c r="C1156" t="s">
        <v>433</v>
      </c>
      <c r="D1156" t="s">
        <v>434</v>
      </c>
      <c r="E1156" t="s">
        <v>435</v>
      </c>
      <c r="F1156" s="1">
        <v>30708</v>
      </c>
      <c r="G1156" t="s">
        <v>26</v>
      </c>
      <c r="H1156">
        <v>201412</v>
      </c>
      <c r="I1156" t="s">
        <v>27</v>
      </c>
      <c r="J1156" t="s">
        <v>28</v>
      </c>
      <c r="K1156" t="s">
        <v>436</v>
      </c>
      <c r="L1156" t="s">
        <v>54</v>
      </c>
      <c r="M1156" t="s">
        <v>31</v>
      </c>
      <c r="N1156" t="s">
        <v>286</v>
      </c>
      <c r="O1156">
        <v>325764.69</v>
      </c>
      <c r="P1156" t="s">
        <v>432</v>
      </c>
      <c r="Q1156" t="s">
        <v>431</v>
      </c>
      <c r="R1156" t="s">
        <v>437</v>
      </c>
      <c r="S1156" t="s">
        <v>34</v>
      </c>
      <c r="T1156" t="s">
        <v>35</v>
      </c>
    </row>
    <row r="1157" spans="1:20">
      <c r="A1157" t="s">
        <v>431</v>
      </c>
      <c r="B1157" t="s">
        <v>432</v>
      </c>
      <c r="C1157" t="s">
        <v>433</v>
      </c>
      <c r="D1157" t="s">
        <v>434</v>
      </c>
      <c r="E1157" t="s">
        <v>435</v>
      </c>
      <c r="F1157" s="1">
        <v>30708</v>
      </c>
      <c r="G1157" t="s">
        <v>26</v>
      </c>
      <c r="H1157">
        <v>201412</v>
      </c>
      <c r="I1157" t="s">
        <v>27</v>
      </c>
      <c r="J1157" t="s">
        <v>28</v>
      </c>
      <c r="K1157" t="s">
        <v>436</v>
      </c>
      <c r="L1157" t="s">
        <v>438</v>
      </c>
      <c r="M1157" t="s">
        <v>31</v>
      </c>
      <c r="N1157" t="s">
        <v>288</v>
      </c>
      <c r="O1157">
        <v>-216.56</v>
      </c>
      <c r="P1157" t="s">
        <v>432</v>
      </c>
      <c r="Q1157" t="s">
        <v>431</v>
      </c>
      <c r="R1157" t="s">
        <v>437</v>
      </c>
      <c r="S1157" t="s">
        <v>34</v>
      </c>
      <c r="T1157" t="s">
        <v>35</v>
      </c>
    </row>
    <row r="1158" spans="1:20">
      <c r="A1158" t="s">
        <v>431</v>
      </c>
      <c r="B1158" t="s">
        <v>432</v>
      </c>
      <c r="C1158" t="s">
        <v>433</v>
      </c>
      <c r="D1158" t="s">
        <v>434</v>
      </c>
      <c r="E1158" t="s">
        <v>435</v>
      </c>
      <c r="F1158" s="1">
        <v>30708</v>
      </c>
      <c r="G1158" t="s">
        <v>26</v>
      </c>
      <c r="H1158">
        <v>201412</v>
      </c>
      <c r="I1158" t="s">
        <v>213</v>
      </c>
      <c r="J1158" t="s">
        <v>28</v>
      </c>
      <c r="K1158" t="s">
        <v>239</v>
      </c>
      <c r="L1158" t="s">
        <v>54</v>
      </c>
      <c r="M1158" t="s">
        <v>31</v>
      </c>
      <c r="N1158" t="s">
        <v>286</v>
      </c>
      <c r="O1158">
        <v>89506.430000000008</v>
      </c>
      <c r="P1158" t="s">
        <v>432</v>
      </c>
      <c r="Q1158" t="s">
        <v>431</v>
      </c>
      <c r="R1158" t="s">
        <v>437</v>
      </c>
      <c r="S1158" t="s">
        <v>34</v>
      </c>
      <c r="T1158" t="s">
        <v>35</v>
      </c>
    </row>
    <row r="1159" spans="1:20">
      <c r="A1159" t="s">
        <v>431</v>
      </c>
      <c r="B1159" t="s">
        <v>432</v>
      </c>
      <c r="C1159" t="s">
        <v>433</v>
      </c>
      <c r="D1159" t="s">
        <v>434</v>
      </c>
      <c r="E1159" t="s">
        <v>435</v>
      </c>
      <c r="F1159" s="1">
        <v>30708</v>
      </c>
      <c r="G1159" t="s">
        <v>26</v>
      </c>
      <c r="H1159">
        <v>201412</v>
      </c>
      <c r="I1159" t="s">
        <v>213</v>
      </c>
      <c r="J1159" t="s">
        <v>28</v>
      </c>
      <c r="K1159" t="s">
        <v>239</v>
      </c>
      <c r="L1159" t="s">
        <v>254</v>
      </c>
      <c r="M1159" t="s">
        <v>31</v>
      </c>
      <c r="N1159" t="s">
        <v>288</v>
      </c>
      <c r="O1159">
        <v>-89506.430000000008</v>
      </c>
      <c r="P1159" t="s">
        <v>432</v>
      </c>
      <c r="Q1159" t="s">
        <v>431</v>
      </c>
      <c r="R1159" t="s">
        <v>437</v>
      </c>
      <c r="S1159" t="s">
        <v>34</v>
      </c>
      <c r="T1159" t="s">
        <v>35</v>
      </c>
    </row>
    <row r="1160" spans="1:20">
      <c r="A1160" t="s">
        <v>431</v>
      </c>
      <c r="B1160" t="s">
        <v>432</v>
      </c>
      <c r="C1160" t="s">
        <v>439</v>
      </c>
      <c r="D1160" t="s">
        <v>440</v>
      </c>
      <c r="E1160" t="s">
        <v>435</v>
      </c>
      <c r="F1160" s="1">
        <v>30708</v>
      </c>
      <c r="G1160" t="s">
        <v>26</v>
      </c>
      <c r="H1160">
        <v>201412</v>
      </c>
      <c r="I1160" t="s">
        <v>27</v>
      </c>
      <c r="J1160" t="s">
        <v>53</v>
      </c>
      <c r="K1160" t="s">
        <v>436</v>
      </c>
      <c r="L1160" t="s">
        <v>54</v>
      </c>
      <c r="M1160" t="s">
        <v>31</v>
      </c>
      <c r="N1160" t="s">
        <v>32</v>
      </c>
      <c r="O1160">
        <v>1292.5899999999999</v>
      </c>
      <c r="P1160" t="s">
        <v>432</v>
      </c>
      <c r="Q1160" t="s">
        <v>431</v>
      </c>
      <c r="R1160" t="s">
        <v>437</v>
      </c>
      <c r="S1160" t="s">
        <v>34</v>
      </c>
      <c r="T1160" t="s">
        <v>35</v>
      </c>
    </row>
    <row r="1161" spans="1:20">
      <c r="A1161" t="s">
        <v>441</v>
      </c>
      <c r="B1161" t="s">
        <v>442</v>
      </c>
      <c r="C1161" t="s">
        <v>443</v>
      </c>
      <c r="D1161" t="s">
        <v>444</v>
      </c>
      <c r="E1161" t="s">
        <v>435</v>
      </c>
      <c r="F1161" s="1">
        <v>41275</v>
      </c>
      <c r="G1161" t="s">
        <v>26</v>
      </c>
      <c r="H1161">
        <v>201412</v>
      </c>
      <c r="I1161" t="s">
        <v>27</v>
      </c>
      <c r="J1161" t="s">
        <v>53</v>
      </c>
      <c r="K1161" t="s">
        <v>39</v>
      </c>
      <c r="L1161" t="s">
        <v>54</v>
      </c>
      <c r="M1161" t="s">
        <v>31</v>
      </c>
      <c r="N1161" t="s">
        <v>32</v>
      </c>
      <c r="O1161">
        <v>46214.73</v>
      </c>
      <c r="P1161" t="s">
        <v>442</v>
      </c>
      <c r="Q1161" t="s">
        <v>441</v>
      </c>
      <c r="R1161" t="s">
        <v>445</v>
      </c>
      <c r="S1161" t="s">
        <v>34</v>
      </c>
      <c r="T1161" t="s">
        <v>35</v>
      </c>
    </row>
    <row r="1162" spans="1:20">
      <c r="A1162" t="s">
        <v>441</v>
      </c>
      <c r="B1162" t="s">
        <v>442</v>
      </c>
      <c r="C1162" t="s">
        <v>446</v>
      </c>
      <c r="D1162" t="s">
        <v>447</v>
      </c>
      <c r="E1162" t="s">
        <v>435</v>
      </c>
      <c r="F1162" s="1">
        <v>41275</v>
      </c>
      <c r="G1162" t="s">
        <v>26</v>
      </c>
      <c r="H1162">
        <v>201412</v>
      </c>
      <c r="I1162" t="s">
        <v>27</v>
      </c>
      <c r="J1162" t="s">
        <v>28</v>
      </c>
      <c r="K1162" t="s">
        <v>39</v>
      </c>
      <c r="L1162" t="s">
        <v>30</v>
      </c>
      <c r="M1162" t="s">
        <v>31</v>
      </c>
      <c r="N1162" t="s">
        <v>48</v>
      </c>
      <c r="O1162">
        <v>6244602.1600000001</v>
      </c>
      <c r="P1162" t="s">
        <v>442</v>
      </c>
      <c r="Q1162" t="s">
        <v>441</v>
      </c>
      <c r="R1162" t="s">
        <v>445</v>
      </c>
      <c r="S1162" t="s">
        <v>34</v>
      </c>
      <c r="T1162" t="s">
        <v>35</v>
      </c>
    </row>
    <row r="1163" spans="1:20">
      <c r="A1163" t="s">
        <v>441</v>
      </c>
      <c r="B1163" t="s">
        <v>442</v>
      </c>
      <c r="C1163" t="s">
        <v>446</v>
      </c>
      <c r="D1163" t="s">
        <v>447</v>
      </c>
      <c r="E1163" t="s">
        <v>435</v>
      </c>
      <c r="F1163" s="1">
        <v>41275</v>
      </c>
      <c r="G1163" t="s">
        <v>26</v>
      </c>
      <c r="H1163">
        <v>201412</v>
      </c>
      <c r="I1163" t="s">
        <v>27</v>
      </c>
      <c r="J1163" t="s">
        <v>28</v>
      </c>
      <c r="K1163" t="s">
        <v>39</v>
      </c>
      <c r="L1163" t="s">
        <v>30</v>
      </c>
      <c r="M1163" t="s">
        <v>31</v>
      </c>
      <c r="N1163" t="s">
        <v>49</v>
      </c>
      <c r="O1163">
        <v>-6244602.1600000001</v>
      </c>
      <c r="P1163" t="s">
        <v>442</v>
      </c>
      <c r="Q1163" t="s">
        <v>441</v>
      </c>
      <c r="R1163" t="s">
        <v>445</v>
      </c>
      <c r="S1163" t="s">
        <v>34</v>
      </c>
      <c r="T1163" t="s">
        <v>35</v>
      </c>
    </row>
    <row r="1164" spans="1:20">
      <c r="A1164" t="s">
        <v>441</v>
      </c>
      <c r="B1164" t="s">
        <v>442</v>
      </c>
      <c r="C1164" t="s">
        <v>446</v>
      </c>
      <c r="D1164" t="s">
        <v>447</v>
      </c>
      <c r="E1164" t="s">
        <v>435</v>
      </c>
      <c r="F1164" s="1">
        <v>41275</v>
      </c>
      <c r="G1164" t="s">
        <v>26</v>
      </c>
      <c r="H1164">
        <v>201412</v>
      </c>
      <c r="I1164" t="s">
        <v>27</v>
      </c>
      <c r="J1164" t="s">
        <v>28</v>
      </c>
      <c r="K1164" t="s">
        <v>39</v>
      </c>
      <c r="L1164" t="s">
        <v>30</v>
      </c>
      <c r="M1164" t="s">
        <v>31</v>
      </c>
      <c r="N1164" t="s">
        <v>32</v>
      </c>
      <c r="O1164">
        <v>290627.43</v>
      </c>
      <c r="P1164" t="s">
        <v>442</v>
      </c>
      <c r="Q1164" t="s">
        <v>441</v>
      </c>
      <c r="R1164" t="s">
        <v>445</v>
      </c>
      <c r="S1164" t="s">
        <v>34</v>
      </c>
      <c r="T1164" t="s">
        <v>35</v>
      </c>
    </row>
    <row r="1165" spans="1:20">
      <c r="A1165" t="s">
        <v>448</v>
      </c>
      <c r="B1165" t="s">
        <v>449</v>
      </c>
      <c r="C1165" t="s">
        <v>450</v>
      </c>
      <c r="D1165" t="s">
        <v>451</v>
      </c>
      <c r="E1165" t="s">
        <v>25</v>
      </c>
      <c r="F1165" s="1">
        <v>38261</v>
      </c>
      <c r="G1165" t="s">
        <v>26</v>
      </c>
      <c r="H1165">
        <v>201412</v>
      </c>
      <c r="I1165" t="s">
        <v>27</v>
      </c>
      <c r="J1165" t="s">
        <v>53</v>
      </c>
      <c r="K1165" t="s">
        <v>44</v>
      </c>
      <c r="L1165" t="s">
        <v>54</v>
      </c>
      <c r="M1165" t="s">
        <v>31</v>
      </c>
      <c r="N1165" t="s">
        <v>32</v>
      </c>
      <c r="O1165">
        <v>789.39</v>
      </c>
      <c r="P1165" t="s">
        <v>449</v>
      </c>
      <c r="Q1165" t="s">
        <v>448</v>
      </c>
      <c r="R1165" t="s">
        <v>452</v>
      </c>
      <c r="S1165" t="s">
        <v>34</v>
      </c>
      <c r="T1165" t="s">
        <v>35</v>
      </c>
    </row>
    <row r="1166" spans="1:20">
      <c r="A1166" t="s">
        <v>453</v>
      </c>
      <c r="B1166" t="s">
        <v>449</v>
      </c>
      <c r="C1166" t="s">
        <v>454</v>
      </c>
      <c r="D1166" t="s">
        <v>455</v>
      </c>
      <c r="E1166" t="s">
        <v>25</v>
      </c>
      <c r="F1166" s="1">
        <v>38261</v>
      </c>
      <c r="G1166" t="s">
        <v>26</v>
      </c>
      <c r="H1166">
        <v>201412</v>
      </c>
      <c r="I1166" t="s">
        <v>27</v>
      </c>
      <c r="J1166" t="s">
        <v>28</v>
      </c>
      <c r="K1166" t="s">
        <v>36</v>
      </c>
      <c r="L1166" t="s">
        <v>30</v>
      </c>
      <c r="M1166" t="s">
        <v>31</v>
      </c>
      <c r="N1166" t="s">
        <v>32</v>
      </c>
      <c r="O1166">
        <v>0</v>
      </c>
      <c r="P1166" t="s">
        <v>449</v>
      </c>
      <c r="Q1166" t="s">
        <v>453</v>
      </c>
      <c r="R1166" t="s">
        <v>452</v>
      </c>
      <c r="S1166" t="s">
        <v>34</v>
      </c>
      <c r="T1166" t="s">
        <v>35</v>
      </c>
    </row>
    <row r="1167" spans="1:20">
      <c r="A1167" t="s">
        <v>453</v>
      </c>
      <c r="B1167" t="s">
        <v>449</v>
      </c>
      <c r="C1167" t="s">
        <v>454</v>
      </c>
      <c r="D1167" t="s">
        <v>455</v>
      </c>
      <c r="E1167" t="s">
        <v>25</v>
      </c>
      <c r="F1167" s="1">
        <v>38261</v>
      </c>
      <c r="G1167" t="s">
        <v>26</v>
      </c>
      <c r="H1167">
        <v>201412</v>
      </c>
      <c r="I1167" t="s">
        <v>27</v>
      </c>
      <c r="J1167" t="s">
        <v>28</v>
      </c>
      <c r="K1167" t="s">
        <v>42</v>
      </c>
      <c r="L1167" t="s">
        <v>30</v>
      </c>
      <c r="M1167" t="s">
        <v>31</v>
      </c>
      <c r="N1167" t="s">
        <v>32</v>
      </c>
      <c r="O1167">
        <v>159.78</v>
      </c>
      <c r="P1167" t="s">
        <v>449</v>
      </c>
      <c r="Q1167" t="s">
        <v>453</v>
      </c>
      <c r="R1167" t="s">
        <v>452</v>
      </c>
      <c r="S1167" t="s">
        <v>34</v>
      </c>
      <c r="T1167" t="s">
        <v>35</v>
      </c>
    </row>
    <row r="1168" spans="1:20">
      <c r="A1168" t="s">
        <v>453</v>
      </c>
      <c r="B1168" t="s">
        <v>449</v>
      </c>
      <c r="C1168" t="s">
        <v>454</v>
      </c>
      <c r="D1168" t="s">
        <v>455</v>
      </c>
      <c r="E1168" t="s">
        <v>25</v>
      </c>
      <c r="F1168" s="1">
        <v>38261</v>
      </c>
      <c r="G1168" t="s">
        <v>26</v>
      </c>
      <c r="H1168">
        <v>201412</v>
      </c>
      <c r="I1168" t="s">
        <v>27</v>
      </c>
      <c r="J1168" t="s">
        <v>28</v>
      </c>
      <c r="K1168" t="s">
        <v>43</v>
      </c>
      <c r="L1168" t="s">
        <v>30</v>
      </c>
      <c r="M1168" t="s">
        <v>31</v>
      </c>
      <c r="N1168" t="s">
        <v>32</v>
      </c>
      <c r="O1168">
        <v>3435.26</v>
      </c>
      <c r="P1168" t="s">
        <v>449</v>
      </c>
      <c r="Q1168" t="s">
        <v>453</v>
      </c>
      <c r="R1168" t="s">
        <v>452</v>
      </c>
      <c r="S1168" t="s">
        <v>34</v>
      </c>
      <c r="T1168" t="s">
        <v>35</v>
      </c>
    </row>
    <row r="1169" spans="1:20">
      <c r="A1169" t="s">
        <v>453</v>
      </c>
      <c r="B1169" t="s">
        <v>449</v>
      </c>
      <c r="C1169" t="s">
        <v>454</v>
      </c>
      <c r="D1169" t="s">
        <v>455</v>
      </c>
      <c r="E1169" t="s">
        <v>25</v>
      </c>
      <c r="F1169" s="1">
        <v>38261</v>
      </c>
      <c r="G1169" t="s">
        <v>26</v>
      </c>
      <c r="H1169">
        <v>201412</v>
      </c>
      <c r="I1169" t="s">
        <v>27</v>
      </c>
      <c r="J1169" t="s">
        <v>28</v>
      </c>
      <c r="K1169" t="s">
        <v>44</v>
      </c>
      <c r="L1169" t="s">
        <v>30</v>
      </c>
      <c r="M1169" t="s">
        <v>31</v>
      </c>
      <c r="N1169" t="s">
        <v>32</v>
      </c>
      <c r="O1169">
        <v>5135.3100000000004</v>
      </c>
      <c r="P1169" t="s">
        <v>449</v>
      </c>
      <c r="Q1169" t="s">
        <v>453</v>
      </c>
      <c r="R1169" t="s">
        <v>452</v>
      </c>
      <c r="S1169" t="s">
        <v>34</v>
      </c>
      <c r="T1169" t="s">
        <v>35</v>
      </c>
    </row>
    <row r="1170" spans="1:20">
      <c r="A1170" t="s">
        <v>453</v>
      </c>
      <c r="B1170" t="s">
        <v>449</v>
      </c>
      <c r="C1170" t="s">
        <v>456</v>
      </c>
      <c r="D1170" t="s">
        <v>457</v>
      </c>
      <c r="E1170" t="s">
        <v>25</v>
      </c>
      <c r="F1170" s="1">
        <v>33603</v>
      </c>
      <c r="G1170" t="s">
        <v>26</v>
      </c>
      <c r="H1170">
        <v>201412</v>
      </c>
      <c r="I1170" t="s">
        <v>27</v>
      </c>
      <c r="J1170" t="s">
        <v>28</v>
      </c>
      <c r="K1170" t="s">
        <v>42</v>
      </c>
      <c r="L1170" t="s">
        <v>30</v>
      </c>
      <c r="M1170" t="s">
        <v>31</v>
      </c>
      <c r="N1170" t="s">
        <v>32</v>
      </c>
      <c r="O1170">
        <v>411.44</v>
      </c>
      <c r="P1170" t="s">
        <v>449</v>
      </c>
      <c r="Q1170" t="s">
        <v>453</v>
      </c>
      <c r="R1170" t="s">
        <v>452</v>
      </c>
      <c r="S1170" t="s">
        <v>34</v>
      </c>
      <c r="T1170" t="s">
        <v>35</v>
      </c>
    </row>
    <row r="1171" spans="1:20">
      <c r="A1171" t="s">
        <v>458</v>
      </c>
      <c r="B1171" t="s">
        <v>449</v>
      </c>
      <c r="C1171" t="s">
        <v>459</v>
      </c>
      <c r="D1171" t="s">
        <v>460</v>
      </c>
      <c r="E1171" t="s">
        <v>25</v>
      </c>
      <c r="F1171" s="1">
        <v>30864</v>
      </c>
      <c r="G1171" t="s">
        <v>26</v>
      </c>
      <c r="H1171">
        <v>201412</v>
      </c>
      <c r="I1171" t="s">
        <v>27</v>
      </c>
      <c r="J1171" t="s">
        <v>28</v>
      </c>
      <c r="K1171" t="s">
        <v>42</v>
      </c>
      <c r="L1171" t="s">
        <v>30</v>
      </c>
      <c r="M1171" t="s">
        <v>31</v>
      </c>
      <c r="N1171" t="s">
        <v>32</v>
      </c>
      <c r="O1171">
        <v>15906.17</v>
      </c>
      <c r="P1171" t="s">
        <v>449</v>
      </c>
      <c r="Q1171" t="s">
        <v>458</v>
      </c>
      <c r="R1171" t="s">
        <v>452</v>
      </c>
      <c r="S1171" t="s">
        <v>34</v>
      </c>
      <c r="T1171" t="s">
        <v>35</v>
      </c>
    </row>
    <row r="1172" spans="1:20">
      <c r="A1172" t="s">
        <v>458</v>
      </c>
      <c r="B1172" t="s">
        <v>449</v>
      </c>
      <c r="C1172" t="s">
        <v>459</v>
      </c>
      <c r="D1172" t="s">
        <v>460</v>
      </c>
      <c r="E1172" t="s">
        <v>25</v>
      </c>
      <c r="F1172" s="1">
        <v>30864</v>
      </c>
      <c r="G1172" t="s">
        <v>26</v>
      </c>
      <c r="H1172">
        <v>201412</v>
      </c>
      <c r="I1172" t="s">
        <v>27</v>
      </c>
      <c r="J1172" t="s">
        <v>28</v>
      </c>
      <c r="K1172" t="s">
        <v>44</v>
      </c>
      <c r="L1172" t="s">
        <v>30</v>
      </c>
      <c r="M1172" t="s">
        <v>31</v>
      </c>
      <c r="N1172" t="s">
        <v>32</v>
      </c>
      <c r="O1172">
        <v>1841.08</v>
      </c>
      <c r="P1172" t="s">
        <v>449</v>
      </c>
      <c r="Q1172" t="s">
        <v>458</v>
      </c>
      <c r="R1172" t="s">
        <v>452</v>
      </c>
      <c r="S1172" t="s">
        <v>34</v>
      </c>
      <c r="T1172" t="s">
        <v>35</v>
      </c>
    </row>
    <row r="1173" spans="1:20">
      <c r="A1173" t="s">
        <v>448</v>
      </c>
      <c r="B1173" t="s">
        <v>449</v>
      </c>
      <c r="C1173" t="s">
        <v>461</v>
      </c>
      <c r="D1173" t="s">
        <v>462</v>
      </c>
      <c r="E1173" t="s">
        <v>25</v>
      </c>
      <c r="F1173" s="1">
        <v>31766</v>
      </c>
      <c r="G1173" t="s">
        <v>26</v>
      </c>
      <c r="H1173">
        <v>201412</v>
      </c>
      <c r="I1173" t="s">
        <v>27</v>
      </c>
      <c r="J1173" t="s">
        <v>28</v>
      </c>
      <c r="K1173" t="s">
        <v>37</v>
      </c>
      <c r="L1173" t="s">
        <v>30</v>
      </c>
      <c r="M1173" t="s">
        <v>31</v>
      </c>
      <c r="N1173" t="s">
        <v>32</v>
      </c>
      <c r="O1173">
        <v>348.21</v>
      </c>
      <c r="P1173" t="s">
        <v>449</v>
      </c>
      <c r="Q1173" t="s">
        <v>448</v>
      </c>
      <c r="R1173" t="s">
        <v>452</v>
      </c>
      <c r="S1173" t="s">
        <v>34</v>
      </c>
      <c r="T1173" t="s">
        <v>35</v>
      </c>
    </row>
    <row r="1174" spans="1:20">
      <c r="A1174" t="s">
        <v>448</v>
      </c>
      <c r="B1174" t="s">
        <v>449</v>
      </c>
      <c r="C1174" t="s">
        <v>461</v>
      </c>
      <c r="D1174" t="s">
        <v>462</v>
      </c>
      <c r="E1174" t="s">
        <v>25</v>
      </c>
      <c r="F1174" s="1">
        <v>31766</v>
      </c>
      <c r="G1174" t="s">
        <v>26</v>
      </c>
      <c r="H1174">
        <v>201412</v>
      </c>
      <c r="I1174" t="s">
        <v>27</v>
      </c>
      <c r="J1174" t="s">
        <v>28</v>
      </c>
      <c r="K1174" t="s">
        <v>44</v>
      </c>
      <c r="L1174" t="s">
        <v>30</v>
      </c>
      <c r="M1174" t="s">
        <v>31</v>
      </c>
      <c r="N1174" t="s">
        <v>32</v>
      </c>
      <c r="O1174">
        <v>860.14</v>
      </c>
      <c r="P1174" t="s">
        <v>449</v>
      </c>
      <c r="Q1174" t="s">
        <v>448</v>
      </c>
      <c r="R1174" t="s">
        <v>452</v>
      </c>
      <c r="S1174" t="s">
        <v>34</v>
      </c>
      <c r="T1174" t="s">
        <v>35</v>
      </c>
    </row>
    <row r="1175" spans="1:20">
      <c r="A1175" t="s">
        <v>463</v>
      </c>
      <c r="B1175" t="s">
        <v>449</v>
      </c>
      <c r="C1175" t="s">
        <v>464</v>
      </c>
      <c r="D1175" t="s">
        <v>465</v>
      </c>
      <c r="E1175" t="s">
        <v>25</v>
      </c>
      <c r="F1175" s="1">
        <v>31766</v>
      </c>
      <c r="G1175" t="s">
        <v>26</v>
      </c>
      <c r="H1175">
        <v>201412</v>
      </c>
      <c r="I1175" t="s">
        <v>27</v>
      </c>
      <c r="J1175" t="s">
        <v>28</v>
      </c>
      <c r="K1175" t="s">
        <v>44</v>
      </c>
      <c r="L1175" t="s">
        <v>30</v>
      </c>
      <c r="M1175" t="s">
        <v>31</v>
      </c>
      <c r="N1175" t="s">
        <v>32</v>
      </c>
      <c r="O1175">
        <v>1840.95</v>
      </c>
      <c r="P1175" t="s">
        <v>449</v>
      </c>
      <c r="Q1175" t="s">
        <v>463</v>
      </c>
      <c r="R1175" t="s">
        <v>452</v>
      </c>
      <c r="S1175" t="s">
        <v>34</v>
      </c>
      <c r="T1175" t="s">
        <v>35</v>
      </c>
    </row>
    <row r="1176" spans="1:20">
      <c r="A1176" t="s">
        <v>466</v>
      </c>
      <c r="B1176" t="s">
        <v>449</v>
      </c>
      <c r="C1176" t="s">
        <v>467</v>
      </c>
      <c r="D1176" t="s">
        <v>468</v>
      </c>
      <c r="E1176" t="s">
        <v>25</v>
      </c>
      <c r="F1176" s="1">
        <v>30682</v>
      </c>
      <c r="G1176" t="s">
        <v>26</v>
      </c>
      <c r="H1176">
        <v>201412</v>
      </c>
      <c r="I1176" t="s">
        <v>27</v>
      </c>
      <c r="J1176" t="s">
        <v>28</v>
      </c>
      <c r="K1176" t="s">
        <v>29</v>
      </c>
      <c r="L1176" t="s">
        <v>30</v>
      </c>
      <c r="M1176" t="s">
        <v>31</v>
      </c>
      <c r="N1176" t="s">
        <v>49</v>
      </c>
      <c r="O1176">
        <v>-1055.53</v>
      </c>
      <c r="P1176" t="s">
        <v>449</v>
      </c>
      <c r="Q1176" t="s">
        <v>466</v>
      </c>
      <c r="R1176" t="s">
        <v>452</v>
      </c>
      <c r="S1176" t="s">
        <v>34</v>
      </c>
      <c r="T1176" t="s">
        <v>35</v>
      </c>
    </row>
    <row r="1177" spans="1:20">
      <c r="A1177" t="s">
        <v>466</v>
      </c>
      <c r="B1177" t="s">
        <v>449</v>
      </c>
      <c r="C1177" t="s">
        <v>467</v>
      </c>
      <c r="D1177" t="s">
        <v>468</v>
      </c>
      <c r="E1177" t="s">
        <v>25</v>
      </c>
      <c r="F1177" s="1">
        <v>30682</v>
      </c>
      <c r="G1177" t="s">
        <v>26</v>
      </c>
      <c r="H1177">
        <v>201412</v>
      </c>
      <c r="I1177" t="s">
        <v>27</v>
      </c>
      <c r="J1177" t="s">
        <v>28</v>
      </c>
      <c r="K1177" t="s">
        <v>29</v>
      </c>
      <c r="L1177" t="s">
        <v>30</v>
      </c>
      <c r="M1177" t="s">
        <v>31</v>
      </c>
      <c r="N1177" t="s">
        <v>32</v>
      </c>
      <c r="O1177">
        <v>58.75</v>
      </c>
      <c r="P1177" t="s">
        <v>449</v>
      </c>
      <c r="Q1177" t="s">
        <v>466</v>
      </c>
      <c r="R1177" t="s">
        <v>452</v>
      </c>
      <c r="S1177" t="s">
        <v>34</v>
      </c>
      <c r="T1177" t="s">
        <v>35</v>
      </c>
    </row>
    <row r="1178" spans="1:20">
      <c r="A1178" t="s">
        <v>466</v>
      </c>
      <c r="B1178" t="s">
        <v>449</v>
      </c>
      <c r="C1178" t="s">
        <v>467</v>
      </c>
      <c r="D1178" t="s">
        <v>468</v>
      </c>
      <c r="E1178" t="s">
        <v>25</v>
      </c>
      <c r="F1178" s="1">
        <v>30682</v>
      </c>
      <c r="G1178" t="s">
        <v>26</v>
      </c>
      <c r="H1178">
        <v>201412</v>
      </c>
      <c r="I1178" t="s">
        <v>27</v>
      </c>
      <c r="J1178" t="s">
        <v>28</v>
      </c>
      <c r="K1178" t="s">
        <v>36</v>
      </c>
      <c r="L1178" t="s">
        <v>30</v>
      </c>
      <c r="M1178" t="s">
        <v>31</v>
      </c>
      <c r="N1178" t="s">
        <v>49</v>
      </c>
      <c r="O1178">
        <v>-70.100000000000009</v>
      </c>
      <c r="P1178" t="s">
        <v>449</v>
      </c>
      <c r="Q1178" t="s">
        <v>466</v>
      </c>
      <c r="R1178" t="s">
        <v>452</v>
      </c>
      <c r="S1178" t="s">
        <v>34</v>
      </c>
      <c r="T1178" t="s">
        <v>35</v>
      </c>
    </row>
    <row r="1179" spans="1:20">
      <c r="A1179" t="s">
        <v>466</v>
      </c>
      <c r="B1179" t="s">
        <v>449</v>
      </c>
      <c r="C1179" t="s">
        <v>467</v>
      </c>
      <c r="D1179" t="s">
        <v>468</v>
      </c>
      <c r="E1179" t="s">
        <v>25</v>
      </c>
      <c r="F1179" s="1">
        <v>30682</v>
      </c>
      <c r="G1179" t="s">
        <v>26</v>
      </c>
      <c r="H1179">
        <v>201412</v>
      </c>
      <c r="I1179" t="s">
        <v>27</v>
      </c>
      <c r="J1179" t="s">
        <v>28</v>
      </c>
      <c r="K1179" t="s">
        <v>36</v>
      </c>
      <c r="L1179" t="s">
        <v>30</v>
      </c>
      <c r="M1179" t="s">
        <v>31</v>
      </c>
      <c r="N1179" t="s">
        <v>32</v>
      </c>
      <c r="O1179">
        <v>3.91</v>
      </c>
      <c r="P1179" t="s">
        <v>449</v>
      </c>
      <c r="Q1179" t="s">
        <v>466</v>
      </c>
      <c r="R1179" t="s">
        <v>452</v>
      </c>
      <c r="S1179" t="s">
        <v>34</v>
      </c>
      <c r="T1179" t="s">
        <v>35</v>
      </c>
    </row>
    <row r="1180" spans="1:20">
      <c r="A1180" t="s">
        <v>466</v>
      </c>
      <c r="B1180" t="s">
        <v>449</v>
      </c>
      <c r="C1180" t="s">
        <v>467</v>
      </c>
      <c r="D1180" t="s">
        <v>468</v>
      </c>
      <c r="E1180" t="s">
        <v>25</v>
      </c>
      <c r="F1180" s="1">
        <v>30682</v>
      </c>
      <c r="G1180" t="s">
        <v>26</v>
      </c>
      <c r="H1180">
        <v>201412</v>
      </c>
      <c r="I1180" t="s">
        <v>27</v>
      </c>
      <c r="J1180" t="s">
        <v>28</v>
      </c>
      <c r="K1180" t="s">
        <v>37</v>
      </c>
      <c r="L1180" t="s">
        <v>30</v>
      </c>
      <c r="M1180" t="s">
        <v>31</v>
      </c>
      <c r="N1180" t="s">
        <v>49</v>
      </c>
      <c r="O1180">
        <v>-573.28</v>
      </c>
      <c r="P1180" t="s">
        <v>449</v>
      </c>
      <c r="Q1180" t="s">
        <v>466</v>
      </c>
      <c r="R1180" t="s">
        <v>452</v>
      </c>
      <c r="S1180" t="s">
        <v>34</v>
      </c>
      <c r="T1180" t="s">
        <v>35</v>
      </c>
    </row>
    <row r="1181" spans="1:20">
      <c r="A1181" t="s">
        <v>466</v>
      </c>
      <c r="B1181" t="s">
        <v>449</v>
      </c>
      <c r="C1181" t="s">
        <v>467</v>
      </c>
      <c r="D1181" t="s">
        <v>468</v>
      </c>
      <c r="E1181" t="s">
        <v>25</v>
      </c>
      <c r="F1181" s="1">
        <v>30682</v>
      </c>
      <c r="G1181" t="s">
        <v>26</v>
      </c>
      <c r="H1181">
        <v>201412</v>
      </c>
      <c r="I1181" t="s">
        <v>27</v>
      </c>
      <c r="J1181" t="s">
        <v>28</v>
      </c>
      <c r="K1181" t="s">
        <v>37</v>
      </c>
      <c r="L1181" t="s">
        <v>30</v>
      </c>
      <c r="M1181" t="s">
        <v>31</v>
      </c>
      <c r="N1181" t="s">
        <v>32</v>
      </c>
      <c r="O1181">
        <v>31.91</v>
      </c>
      <c r="P1181" t="s">
        <v>449</v>
      </c>
      <c r="Q1181" t="s">
        <v>466</v>
      </c>
      <c r="R1181" t="s">
        <v>452</v>
      </c>
      <c r="S1181" t="s">
        <v>34</v>
      </c>
      <c r="T1181" t="s">
        <v>35</v>
      </c>
    </row>
    <row r="1182" spans="1:20">
      <c r="A1182" t="s">
        <v>466</v>
      </c>
      <c r="B1182" t="s">
        <v>449</v>
      </c>
      <c r="C1182" t="s">
        <v>467</v>
      </c>
      <c r="D1182" t="s">
        <v>468</v>
      </c>
      <c r="E1182" t="s">
        <v>25</v>
      </c>
      <c r="F1182" s="1">
        <v>30682</v>
      </c>
      <c r="G1182" t="s">
        <v>26</v>
      </c>
      <c r="H1182">
        <v>201412</v>
      </c>
      <c r="I1182" t="s">
        <v>27</v>
      </c>
      <c r="J1182" t="s">
        <v>28</v>
      </c>
      <c r="K1182" t="s">
        <v>38</v>
      </c>
      <c r="L1182" t="s">
        <v>30</v>
      </c>
      <c r="M1182" t="s">
        <v>31</v>
      </c>
      <c r="N1182" t="s">
        <v>49</v>
      </c>
      <c r="O1182">
        <v>-21.330000000000002</v>
      </c>
      <c r="P1182" t="s">
        <v>449</v>
      </c>
      <c r="Q1182" t="s">
        <v>466</v>
      </c>
      <c r="R1182" t="s">
        <v>452</v>
      </c>
      <c r="S1182" t="s">
        <v>34</v>
      </c>
      <c r="T1182" t="s">
        <v>35</v>
      </c>
    </row>
    <row r="1183" spans="1:20">
      <c r="A1183" t="s">
        <v>466</v>
      </c>
      <c r="B1183" t="s">
        <v>449</v>
      </c>
      <c r="C1183" t="s">
        <v>467</v>
      </c>
      <c r="D1183" t="s">
        <v>468</v>
      </c>
      <c r="E1183" t="s">
        <v>25</v>
      </c>
      <c r="F1183" s="1">
        <v>30682</v>
      </c>
      <c r="G1183" t="s">
        <v>26</v>
      </c>
      <c r="H1183">
        <v>201412</v>
      </c>
      <c r="I1183" t="s">
        <v>27</v>
      </c>
      <c r="J1183" t="s">
        <v>28</v>
      </c>
      <c r="K1183" t="s">
        <v>38</v>
      </c>
      <c r="L1183" t="s">
        <v>30</v>
      </c>
      <c r="M1183" t="s">
        <v>31</v>
      </c>
      <c r="N1183" t="s">
        <v>32</v>
      </c>
      <c r="O1183">
        <v>1.18</v>
      </c>
      <c r="P1183" t="s">
        <v>449</v>
      </c>
      <c r="Q1183" t="s">
        <v>466</v>
      </c>
      <c r="R1183" t="s">
        <v>452</v>
      </c>
      <c r="S1183" t="s">
        <v>34</v>
      </c>
      <c r="T1183" t="s">
        <v>35</v>
      </c>
    </row>
    <row r="1184" spans="1:20">
      <c r="A1184" t="s">
        <v>466</v>
      </c>
      <c r="B1184" t="s">
        <v>449</v>
      </c>
      <c r="C1184" t="s">
        <v>467</v>
      </c>
      <c r="D1184" t="s">
        <v>468</v>
      </c>
      <c r="E1184" t="s">
        <v>25</v>
      </c>
      <c r="F1184" s="1">
        <v>30682</v>
      </c>
      <c r="G1184" t="s">
        <v>26</v>
      </c>
      <c r="H1184">
        <v>201412</v>
      </c>
      <c r="I1184" t="s">
        <v>27</v>
      </c>
      <c r="J1184" t="s">
        <v>28</v>
      </c>
      <c r="K1184" t="s">
        <v>40</v>
      </c>
      <c r="L1184" t="s">
        <v>30</v>
      </c>
      <c r="M1184" t="s">
        <v>31</v>
      </c>
      <c r="N1184" t="s">
        <v>49</v>
      </c>
      <c r="O1184">
        <v>-19.53</v>
      </c>
      <c r="P1184" t="s">
        <v>449</v>
      </c>
      <c r="Q1184" t="s">
        <v>466</v>
      </c>
      <c r="R1184" t="s">
        <v>452</v>
      </c>
      <c r="S1184" t="s">
        <v>34</v>
      </c>
      <c r="T1184" t="s">
        <v>35</v>
      </c>
    </row>
    <row r="1185" spans="1:20">
      <c r="A1185" t="s">
        <v>466</v>
      </c>
      <c r="B1185" t="s">
        <v>449</v>
      </c>
      <c r="C1185" t="s">
        <v>467</v>
      </c>
      <c r="D1185" t="s">
        <v>468</v>
      </c>
      <c r="E1185" t="s">
        <v>25</v>
      </c>
      <c r="F1185" s="1">
        <v>30682</v>
      </c>
      <c r="G1185" t="s">
        <v>26</v>
      </c>
      <c r="H1185">
        <v>201412</v>
      </c>
      <c r="I1185" t="s">
        <v>27</v>
      </c>
      <c r="J1185" t="s">
        <v>28</v>
      </c>
      <c r="K1185" t="s">
        <v>40</v>
      </c>
      <c r="L1185" t="s">
        <v>30</v>
      </c>
      <c r="M1185" t="s">
        <v>31</v>
      </c>
      <c r="N1185" t="s">
        <v>32</v>
      </c>
      <c r="O1185">
        <v>1.0900000000000001</v>
      </c>
      <c r="P1185" t="s">
        <v>449</v>
      </c>
      <c r="Q1185" t="s">
        <v>466</v>
      </c>
      <c r="R1185" t="s">
        <v>452</v>
      </c>
      <c r="S1185" t="s">
        <v>34</v>
      </c>
      <c r="T1185" t="s">
        <v>35</v>
      </c>
    </row>
    <row r="1186" spans="1:20">
      <c r="A1186" t="s">
        <v>466</v>
      </c>
      <c r="B1186" t="s">
        <v>449</v>
      </c>
      <c r="C1186" t="s">
        <v>467</v>
      </c>
      <c r="D1186" t="s">
        <v>468</v>
      </c>
      <c r="E1186" t="s">
        <v>25</v>
      </c>
      <c r="F1186" s="1">
        <v>30682</v>
      </c>
      <c r="G1186" t="s">
        <v>26</v>
      </c>
      <c r="H1186">
        <v>201412</v>
      </c>
      <c r="I1186" t="s">
        <v>27</v>
      </c>
      <c r="J1186" t="s">
        <v>28</v>
      </c>
      <c r="K1186" t="s">
        <v>41</v>
      </c>
      <c r="L1186" t="s">
        <v>30</v>
      </c>
      <c r="M1186" t="s">
        <v>31</v>
      </c>
      <c r="N1186" t="s">
        <v>49</v>
      </c>
      <c r="O1186">
        <v>-655.27</v>
      </c>
      <c r="P1186" t="s">
        <v>449</v>
      </c>
      <c r="Q1186" t="s">
        <v>466</v>
      </c>
      <c r="R1186" t="s">
        <v>452</v>
      </c>
      <c r="S1186" t="s">
        <v>34</v>
      </c>
      <c r="T1186" t="s">
        <v>35</v>
      </c>
    </row>
    <row r="1187" spans="1:20">
      <c r="A1187" t="s">
        <v>466</v>
      </c>
      <c r="B1187" t="s">
        <v>449</v>
      </c>
      <c r="C1187" t="s">
        <v>467</v>
      </c>
      <c r="D1187" t="s">
        <v>468</v>
      </c>
      <c r="E1187" t="s">
        <v>25</v>
      </c>
      <c r="F1187" s="1">
        <v>30682</v>
      </c>
      <c r="G1187" t="s">
        <v>26</v>
      </c>
      <c r="H1187">
        <v>201412</v>
      </c>
      <c r="I1187" t="s">
        <v>27</v>
      </c>
      <c r="J1187" t="s">
        <v>28</v>
      </c>
      <c r="K1187" t="s">
        <v>41</v>
      </c>
      <c r="L1187" t="s">
        <v>30</v>
      </c>
      <c r="M1187" t="s">
        <v>31</v>
      </c>
      <c r="N1187" t="s">
        <v>32</v>
      </c>
      <c r="O1187">
        <v>36.480000000000004</v>
      </c>
      <c r="P1187" t="s">
        <v>449</v>
      </c>
      <c r="Q1187" t="s">
        <v>466</v>
      </c>
      <c r="R1187" t="s">
        <v>452</v>
      </c>
      <c r="S1187" t="s">
        <v>34</v>
      </c>
      <c r="T1187" t="s">
        <v>35</v>
      </c>
    </row>
    <row r="1188" spans="1:20">
      <c r="A1188" t="s">
        <v>466</v>
      </c>
      <c r="B1188" t="s">
        <v>449</v>
      </c>
      <c r="C1188" t="s">
        <v>467</v>
      </c>
      <c r="D1188" t="s">
        <v>468</v>
      </c>
      <c r="E1188" t="s">
        <v>25</v>
      </c>
      <c r="F1188" s="1">
        <v>30682</v>
      </c>
      <c r="G1188" t="s">
        <v>26</v>
      </c>
      <c r="H1188">
        <v>201412</v>
      </c>
      <c r="I1188" t="s">
        <v>27</v>
      </c>
      <c r="J1188" t="s">
        <v>28</v>
      </c>
      <c r="K1188" t="s">
        <v>42</v>
      </c>
      <c r="L1188" t="s">
        <v>30</v>
      </c>
      <c r="M1188" t="s">
        <v>31</v>
      </c>
      <c r="N1188" t="s">
        <v>49</v>
      </c>
      <c r="O1188">
        <v>-411.6</v>
      </c>
      <c r="P1188" t="s">
        <v>449</v>
      </c>
      <c r="Q1188" t="s">
        <v>466</v>
      </c>
      <c r="R1188" t="s">
        <v>452</v>
      </c>
      <c r="S1188" t="s">
        <v>34</v>
      </c>
      <c r="T1188" t="s">
        <v>35</v>
      </c>
    </row>
    <row r="1189" spans="1:20">
      <c r="A1189" t="s">
        <v>466</v>
      </c>
      <c r="B1189" t="s">
        <v>449</v>
      </c>
      <c r="C1189" t="s">
        <v>467</v>
      </c>
      <c r="D1189" t="s">
        <v>468</v>
      </c>
      <c r="E1189" t="s">
        <v>25</v>
      </c>
      <c r="F1189" s="1">
        <v>30682</v>
      </c>
      <c r="G1189" t="s">
        <v>26</v>
      </c>
      <c r="H1189">
        <v>201412</v>
      </c>
      <c r="I1189" t="s">
        <v>27</v>
      </c>
      <c r="J1189" t="s">
        <v>28</v>
      </c>
      <c r="K1189" t="s">
        <v>42</v>
      </c>
      <c r="L1189" t="s">
        <v>30</v>
      </c>
      <c r="M1189" t="s">
        <v>31</v>
      </c>
      <c r="N1189" t="s">
        <v>32</v>
      </c>
      <c r="O1189">
        <v>22.900000000000002</v>
      </c>
      <c r="P1189" t="s">
        <v>449</v>
      </c>
      <c r="Q1189" t="s">
        <v>466</v>
      </c>
      <c r="R1189" t="s">
        <v>452</v>
      </c>
      <c r="S1189" t="s">
        <v>34</v>
      </c>
      <c r="T1189" t="s">
        <v>35</v>
      </c>
    </row>
    <row r="1190" spans="1:20">
      <c r="A1190" t="s">
        <v>466</v>
      </c>
      <c r="B1190" t="s">
        <v>449</v>
      </c>
      <c r="C1190" t="s">
        <v>467</v>
      </c>
      <c r="D1190" t="s">
        <v>468</v>
      </c>
      <c r="E1190" t="s">
        <v>25</v>
      </c>
      <c r="F1190" s="1">
        <v>30682</v>
      </c>
      <c r="G1190" t="s">
        <v>26</v>
      </c>
      <c r="H1190">
        <v>201412</v>
      </c>
      <c r="I1190" t="s">
        <v>27</v>
      </c>
      <c r="J1190" t="s">
        <v>28</v>
      </c>
      <c r="K1190" t="s">
        <v>43</v>
      </c>
      <c r="L1190" t="s">
        <v>30</v>
      </c>
      <c r="M1190" t="s">
        <v>31</v>
      </c>
      <c r="N1190" t="s">
        <v>49</v>
      </c>
      <c r="O1190">
        <v>-8229.9500000000007</v>
      </c>
      <c r="P1190" t="s">
        <v>449</v>
      </c>
      <c r="Q1190" t="s">
        <v>466</v>
      </c>
      <c r="R1190" t="s">
        <v>452</v>
      </c>
      <c r="S1190" t="s">
        <v>34</v>
      </c>
      <c r="T1190" t="s">
        <v>35</v>
      </c>
    </row>
    <row r="1191" spans="1:20">
      <c r="A1191" t="s">
        <v>466</v>
      </c>
      <c r="B1191" t="s">
        <v>449</v>
      </c>
      <c r="C1191" t="s">
        <v>467</v>
      </c>
      <c r="D1191" t="s">
        <v>468</v>
      </c>
      <c r="E1191" t="s">
        <v>25</v>
      </c>
      <c r="F1191" s="1">
        <v>30682</v>
      </c>
      <c r="G1191" t="s">
        <v>26</v>
      </c>
      <c r="H1191">
        <v>201412</v>
      </c>
      <c r="I1191" t="s">
        <v>27</v>
      </c>
      <c r="J1191" t="s">
        <v>28</v>
      </c>
      <c r="K1191" t="s">
        <v>43</v>
      </c>
      <c r="L1191" t="s">
        <v>30</v>
      </c>
      <c r="M1191" t="s">
        <v>31</v>
      </c>
      <c r="N1191" t="s">
        <v>32</v>
      </c>
      <c r="O1191">
        <v>458.09000000000003</v>
      </c>
      <c r="P1191" t="s">
        <v>449</v>
      </c>
      <c r="Q1191" t="s">
        <v>466</v>
      </c>
      <c r="R1191" t="s">
        <v>452</v>
      </c>
      <c r="S1191" t="s">
        <v>34</v>
      </c>
      <c r="T1191" t="s">
        <v>35</v>
      </c>
    </row>
    <row r="1192" spans="1:20">
      <c r="A1192" t="s">
        <v>466</v>
      </c>
      <c r="B1192" t="s">
        <v>449</v>
      </c>
      <c r="C1192" t="s">
        <v>467</v>
      </c>
      <c r="D1192" t="s">
        <v>468</v>
      </c>
      <c r="E1192" t="s">
        <v>25</v>
      </c>
      <c r="F1192" s="1">
        <v>30682</v>
      </c>
      <c r="G1192" t="s">
        <v>26</v>
      </c>
      <c r="H1192">
        <v>201412</v>
      </c>
      <c r="I1192" t="s">
        <v>27</v>
      </c>
      <c r="J1192" t="s">
        <v>28</v>
      </c>
      <c r="K1192" t="s">
        <v>44</v>
      </c>
      <c r="L1192" t="s">
        <v>30</v>
      </c>
      <c r="M1192" t="s">
        <v>31</v>
      </c>
      <c r="N1192" t="s">
        <v>48</v>
      </c>
      <c r="O1192">
        <v>21084.02</v>
      </c>
      <c r="P1192" t="s">
        <v>449</v>
      </c>
      <c r="Q1192" t="s">
        <v>466</v>
      </c>
      <c r="R1192" t="s">
        <v>452</v>
      </c>
      <c r="S1192" t="s">
        <v>34</v>
      </c>
      <c r="T1192" t="s">
        <v>35</v>
      </c>
    </row>
    <row r="1193" spans="1:20">
      <c r="A1193" t="s">
        <v>466</v>
      </c>
      <c r="B1193" t="s">
        <v>449</v>
      </c>
      <c r="C1193" t="s">
        <v>467</v>
      </c>
      <c r="D1193" t="s">
        <v>468</v>
      </c>
      <c r="E1193" t="s">
        <v>25</v>
      </c>
      <c r="F1193" s="1">
        <v>30682</v>
      </c>
      <c r="G1193" t="s">
        <v>26</v>
      </c>
      <c r="H1193">
        <v>201412</v>
      </c>
      <c r="I1193" t="s">
        <v>27</v>
      </c>
      <c r="J1193" t="s">
        <v>28</v>
      </c>
      <c r="K1193" t="s">
        <v>44</v>
      </c>
      <c r="L1193" t="s">
        <v>30</v>
      </c>
      <c r="M1193" t="s">
        <v>31</v>
      </c>
      <c r="N1193" t="s">
        <v>49</v>
      </c>
      <c r="O1193">
        <v>-10047.43</v>
      </c>
      <c r="P1193" t="s">
        <v>449</v>
      </c>
      <c r="Q1193" t="s">
        <v>466</v>
      </c>
      <c r="R1193" t="s">
        <v>452</v>
      </c>
      <c r="S1193" t="s">
        <v>34</v>
      </c>
      <c r="T1193" t="s">
        <v>35</v>
      </c>
    </row>
    <row r="1194" spans="1:20">
      <c r="A1194" t="s">
        <v>466</v>
      </c>
      <c r="B1194" t="s">
        <v>449</v>
      </c>
      <c r="C1194" t="s">
        <v>467</v>
      </c>
      <c r="D1194" t="s">
        <v>468</v>
      </c>
      <c r="E1194" t="s">
        <v>25</v>
      </c>
      <c r="F1194" s="1">
        <v>30682</v>
      </c>
      <c r="G1194" t="s">
        <v>26</v>
      </c>
      <c r="H1194">
        <v>201412</v>
      </c>
      <c r="I1194" t="s">
        <v>27</v>
      </c>
      <c r="J1194" t="s">
        <v>28</v>
      </c>
      <c r="K1194" t="s">
        <v>44</v>
      </c>
      <c r="L1194" t="s">
        <v>30</v>
      </c>
      <c r="M1194" t="s">
        <v>31</v>
      </c>
      <c r="N1194" t="s">
        <v>32</v>
      </c>
      <c r="O1194">
        <v>559.26</v>
      </c>
      <c r="P1194" t="s">
        <v>449</v>
      </c>
      <c r="Q1194" t="s">
        <v>466</v>
      </c>
      <c r="R1194" t="s">
        <v>452</v>
      </c>
      <c r="S1194" t="s">
        <v>34</v>
      </c>
      <c r="T1194" t="s">
        <v>35</v>
      </c>
    </row>
    <row r="1195" spans="1:20">
      <c r="A1195" t="s">
        <v>469</v>
      </c>
      <c r="B1195" t="s">
        <v>449</v>
      </c>
      <c r="C1195" t="s">
        <v>470</v>
      </c>
      <c r="D1195" t="s">
        <v>471</v>
      </c>
      <c r="E1195" t="s">
        <v>25</v>
      </c>
      <c r="F1195" s="1">
        <v>30987</v>
      </c>
      <c r="G1195" t="s">
        <v>26</v>
      </c>
      <c r="H1195">
        <v>201412</v>
      </c>
      <c r="I1195" t="s">
        <v>27</v>
      </c>
      <c r="J1195" t="s">
        <v>28</v>
      </c>
      <c r="K1195" t="s">
        <v>29</v>
      </c>
      <c r="L1195" t="s">
        <v>30</v>
      </c>
      <c r="M1195" t="s">
        <v>31</v>
      </c>
      <c r="N1195" t="s">
        <v>49</v>
      </c>
      <c r="O1195">
        <v>-9527.57</v>
      </c>
      <c r="P1195" t="s">
        <v>449</v>
      </c>
      <c r="Q1195" t="s">
        <v>469</v>
      </c>
      <c r="R1195" t="s">
        <v>452</v>
      </c>
      <c r="S1195" t="s">
        <v>34</v>
      </c>
      <c r="T1195" t="s">
        <v>35</v>
      </c>
    </row>
    <row r="1196" spans="1:20">
      <c r="A1196" t="s">
        <v>469</v>
      </c>
      <c r="B1196" t="s">
        <v>449</v>
      </c>
      <c r="C1196" t="s">
        <v>470</v>
      </c>
      <c r="D1196" t="s">
        <v>471</v>
      </c>
      <c r="E1196" t="s">
        <v>25</v>
      </c>
      <c r="F1196" s="1">
        <v>30987</v>
      </c>
      <c r="G1196" t="s">
        <v>26</v>
      </c>
      <c r="H1196">
        <v>201412</v>
      </c>
      <c r="I1196" t="s">
        <v>27</v>
      </c>
      <c r="J1196" t="s">
        <v>28</v>
      </c>
      <c r="K1196" t="s">
        <v>38</v>
      </c>
      <c r="L1196" t="s">
        <v>30</v>
      </c>
      <c r="M1196" t="s">
        <v>31</v>
      </c>
      <c r="N1196" t="s">
        <v>48</v>
      </c>
      <c r="O1196">
        <v>443</v>
      </c>
      <c r="P1196" t="s">
        <v>449</v>
      </c>
      <c r="Q1196" t="s">
        <v>469</v>
      </c>
      <c r="R1196" t="s">
        <v>452</v>
      </c>
      <c r="S1196" t="s">
        <v>34</v>
      </c>
      <c r="T1196" t="s">
        <v>35</v>
      </c>
    </row>
    <row r="1197" spans="1:20">
      <c r="A1197" t="s">
        <v>469</v>
      </c>
      <c r="B1197" t="s">
        <v>449</v>
      </c>
      <c r="C1197" t="s">
        <v>470</v>
      </c>
      <c r="D1197" t="s">
        <v>471</v>
      </c>
      <c r="E1197" t="s">
        <v>25</v>
      </c>
      <c r="F1197" s="1">
        <v>30987</v>
      </c>
      <c r="G1197" t="s">
        <v>26</v>
      </c>
      <c r="H1197">
        <v>201412</v>
      </c>
      <c r="I1197" t="s">
        <v>27</v>
      </c>
      <c r="J1197" t="s">
        <v>28</v>
      </c>
      <c r="K1197" t="s">
        <v>38</v>
      </c>
      <c r="L1197" t="s">
        <v>30</v>
      </c>
      <c r="M1197" t="s">
        <v>31</v>
      </c>
      <c r="N1197" t="s">
        <v>49</v>
      </c>
      <c r="O1197">
        <v>-1103.1200000000001</v>
      </c>
      <c r="P1197" t="s">
        <v>449</v>
      </c>
      <c r="Q1197" t="s">
        <v>469</v>
      </c>
      <c r="R1197" t="s">
        <v>452</v>
      </c>
      <c r="S1197" t="s">
        <v>34</v>
      </c>
      <c r="T1197" t="s">
        <v>35</v>
      </c>
    </row>
    <row r="1198" spans="1:20">
      <c r="A1198" t="s">
        <v>469</v>
      </c>
      <c r="B1198" t="s">
        <v>449</v>
      </c>
      <c r="C1198" t="s">
        <v>470</v>
      </c>
      <c r="D1198" t="s">
        <v>471</v>
      </c>
      <c r="E1198" t="s">
        <v>25</v>
      </c>
      <c r="F1198" s="1">
        <v>30987</v>
      </c>
      <c r="G1198" t="s">
        <v>26</v>
      </c>
      <c r="H1198">
        <v>201412</v>
      </c>
      <c r="I1198" t="s">
        <v>27</v>
      </c>
      <c r="J1198" t="s">
        <v>28</v>
      </c>
      <c r="K1198" t="s">
        <v>41</v>
      </c>
      <c r="L1198" t="s">
        <v>30</v>
      </c>
      <c r="M1198" t="s">
        <v>31</v>
      </c>
      <c r="N1198" t="s">
        <v>48</v>
      </c>
      <c r="O1198">
        <v>9313.69</v>
      </c>
      <c r="P1198" t="s">
        <v>449</v>
      </c>
      <c r="Q1198" t="s">
        <v>469</v>
      </c>
      <c r="R1198" t="s">
        <v>452</v>
      </c>
      <c r="S1198" t="s">
        <v>34</v>
      </c>
      <c r="T1198" t="s">
        <v>35</v>
      </c>
    </row>
    <row r="1199" spans="1:20">
      <c r="A1199" t="s">
        <v>469</v>
      </c>
      <c r="B1199" t="s">
        <v>449</v>
      </c>
      <c r="C1199" t="s">
        <v>470</v>
      </c>
      <c r="D1199" t="s">
        <v>471</v>
      </c>
      <c r="E1199" t="s">
        <v>25</v>
      </c>
      <c r="F1199" s="1">
        <v>30987</v>
      </c>
      <c r="G1199" t="s">
        <v>26</v>
      </c>
      <c r="H1199">
        <v>201412</v>
      </c>
      <c r="I1199" t="s">
        <v>27</v>
      </c>
      <c r="J1199" t="s">
        <v>28</v>
      </c>
      <c r="K1199" t="s">
        <v>41</v>
      </c>
      <c r="L1199" t="s">
        <v>30</v>
      </c>
      <c r="M1199" t="s">
        <v>31</v>
      </c>
      <c r="N1199" t="s">
        <v>49</v>
      </c>
      <c r="O1199">
        <v>-7799.35</v>
      </c>
      <c r="P1199" t="s">
        <v>449</v>
      </c>
      <c r="Q1199" t="s">
        <v>469</v>
      </c>
      <c r="R1199" t="s">
        <v>452</v>
      </c>
      <c r="S1199" t="s">
        <v>34</v>
      </c>
      <c r="T1199" t="s">
        <v>35</v>
      </c>
    </row>
    <row r="1200" spans="1:20">
      <c r="A1200" t="s">
        <v>469</v>
      </c>
      <c r="B1200" t="s">
        <v>449</v>
      </c>
      <c r="C1200" t="s">
        <v>470</v>
      </c>
      <c r="D1200" t="s">
        <v>471</v>
      </c>
      <c r="E1200" t="s">
        <v>25</v>
      </c>
      <c r="F1200" s="1">
        <v>30987</v>
      </c>
      <c r="G1200" t="s">
        <v>26</v>
      </c>
      <c r="H1200">
        <v>201412</v>
      </c>
      <c r="I1200" t="s">
        <v>27</v>
      </c>
      <c r="J1200" t="s">
        <v>28</v>
      </c>
      <c r="K1200" t="s">
        <v>42</v>
      </c>
      <c r="L1200" t="s">
        <v>30</v>
      </c>
      <c r="M1200" t="s">
        <v>31</v>
      </c>
      <c r="N1200" t="s">
        <v>48</v>
      </c>
      <c r="O1200">
        <v>35925.42</v>
      </c>
      <c r="P1200" t="s">
        <v>449</v>
      </c>
      <c r="Q1200" t="s">
        <v>469</v>
      </c>
      <c r="R1200" t="s">
        <v>452</v>
      </c>
      <c r="S1200" t="s">
        <v>34</v>
      </c>
      <c r="T1200" t="s">
        <v>35</v>
      </c>
    </row>
    <row r="1201" spans="1:20">
      <c r="A1201" t="s">
        <v>469</v>
      </c>
      <c r="B1201" t="s">
        <v>449</v>
      </c>
      <c r="C1201" t="s">
        <v>470</v>
      </c>
      <c r="D1201" t="s">
        <v>471</v>
      </c>
      <c r="E1201" t="s">
        <v>25</v>
      </c>
      <c r="F1201" s="1">
        <v>30987</v>
      </c>
      <c r="G1201" t="s">
        <v>26</v>
      </c>
      <c r="H1201">
        <v>201412</v>
      </c>
      <c r="I1201" t="s">
        <v>27</v>
      </c>
      <c r="J1201" t="s">
        <v>28</v>
      </c>
      <c r="K1201" t="s">
        <v>42</v>
      </c>
      <c r="L1201" t="s">
        <v>30</v>
      </c>
      <c r="M1201" t="s">
        <v>31</v>
      </c>
      <c r="N1201" t="s">
        <v>49</v>
      </c>
      <c r="O1201">
        <v>-6876.38</v>
      </c>
      <c r="P1201" t="s">
        <v>449</v>
      </c>
      <c r="Q1201" t="s">
        <v>469</v>
      </c>
      <c r="R1201" t="s">
        <v>452</v>
      </c>
      <c r="S1201" t="s">
        <v>34</v>
      </c>
      <c r="T1201" t="s">
        <v>35</v>
      </c>
    </row>
    <row r="1202" spans="1:20">
      <c r="A1202" t="s">
        <v>469</v>
      </c>
      <c r="B1202" t="s">
        <v>449</v>
      </c>
      <c r="C1202" t="s">
        <v>470</v>
      </c>
      <c r="D1202" t="s">
        <v>471</v>
      </c>
      <c r="E1202" t="s">
        <v>25</v>
      </c>
      <c r="F1202" s="1">
        <v>30987</v>
      </c>
      <c r="G1202" t="s">
        <v>26</v>
      </c>
      <c r="H1202">
        <v>201412</v>
      </c>
      <c r="I1202" t="s">
        <v>27</v>
      </c>
      <c r="J1202" t="s">
        <v>28</v>
      </c>
      <c r="K1202" t="s">
        <v>43</v>
      </c>
      <c r="L1202" t="s">
        <v>30</v>
      </c>
      <c r="M1202" t="s">
        <v>31</v>
      </c>
      <c r="N1202" t="s">
        <v>48</v>
      </c>
      <c r="O1202">
        <v>39255.21</v>
      </c>
      <c r="P1202" t="s">
        <v>449</v>
      </c>
      <c r="Q1202" t="s">
        <v>469</v>
      </c>
      <c r="R1202" t="s">
        <v>452</v>
      </c>
      <c r="S1202" t="s">
        <v>34</v>
      </c>
      <c r="T1202" t="s">
        <v>35</v>
      </c>
    </row>
    <row r="1203" spans="1:20">
      <c r="A1203" t="s">
        <v>469</v>
      </c>
      <c r="B1203" t="s">
        <v>449</v>
      </c>
      <c r="C1203" t="s">
        <v>470</v>
      </c>
      <c r="D1203" t="s">
        <v>471</v>
      </c>
      <c r="E1203" t="s">
        <v>25</v>
      </c>
      <c r="F1203" s="1">
        <v>30987</v>
      </c>
      <c r="G1203" t="s">
        <v>26</v>
      </c>
      <c r="H1203">
        <v>201412</v>
      </c>
      <c r="I1203" t="s">
        <v>27</v>
      </c>
      <c r="J1203" t="s">
        <v>28</v>
      </c>
      <c r="K1203" t="s">
        <v>43</v>
      </c>
      <c r="L1203" t="s">
        <v>30</v>
      </c>
      <c r="M1203" t="s">
        <v>31</v>
      </c>
      <c r="N1203" t="s">
        <v>49</v>
      </c>
      <c r="O1203">
        <v>-34057.78</v>
      </c>
      <c r="P1203" t="s">
        <v>449</v>
      </c>
      <c r="Q1203" t="s">
        <v>469</v>
      </c>
      <c r="R1203" t="s">
        <v>452</v>
      </c>
      <c r="S1203" t="s">
        <v>34</v>
      </c>
      <c r="T1203" t="s">
        <v>35</v>
      </c>
    </row>
    <row r="1204" spans="1:20">
      <c r="A1204" t="s">
        <v>469</v>
      </c>
      <c r="B1204" t="s">
        <v>449</v>
      </c>
      <c r="C1204" t="s">
        <v>470</v>
      </c>
      <c r="D1204" t="s">
        <v>471</v>
      </c>
      <c r="E1204" t="s">
        <v>25</v>
      </c>
      <c r="F1204" s="1">
        <v>30987</v>
      </c>
      <c r="G1204" t="s">
        <v>26</v>
      </c>
      <c r="H1204">
        <v>201412</v>
      </c>
      <c r="I1204" t="s">
        <v>27</v>
      </c>
      <c r="J1204" t="s">
        <v>28</v>
      </c>
      <c r="K1204" t="s">
        <v>44</v>
      </c>
      <c r="L1204" t="s">
        <v>30</v>
      </c>
      <c r="M1204" t="s">
        <v>31</v>
      </c>
      <c r="N1204" t="s">
        <v>48</v>
      </c>
      <c r="O1204">
        <v>27542.07</v>
      </c>
      <c r="P1204" t="s">
        <v>449</v>
      </c>
      <c r="Q1204" t="s">
        <v>469</v>
      </c>
      <c r="R1204" t="s">
        <v>452</v>
      </c>
      <c r="S1204" t="s">
        <v>34</v>
      </c>
      <c r="T1204" t="s">
        <v>35</v>
      </c>
    </row>
    <row r="1205" spans="1:20">
      <c r="A1205" t="s">
        <v>469</v>
      </c>
      <c r="B1205" t="s">
        <v>449</v>
      </c>
      <c r="C1205" t="s">
        <v>470</v>
      </c>
      <c r="D1205" t="s">
        <v>471</v>
      </c>
      <c r="E1205" t="s">
        <v>25</v>
      </c>
      <c r="F1205" s="1">
        <v>30987</v>
      </c>
      <c r="G1205" t="s">
        <v>26</v>
      </c>
      <c r="H1205">
        <v>201412</v>
      </c>
      <c r="I1205" t="s">
        <v>27</v>
      </c>
      <c r="J1205" t="s">
        <v>28</v>
      </c>
      <c r="K1205" t="s">
        <v>44</v>
      </c>
      <c r="L1205" t="s">
        <v>30</v>
      </c>
      <c r="M1205" t="s">
        <v>31</v>
      </c>
      <c r="N1205" t="s">
        <v>49</v>
      </c>
      <c r="O1205">
        <v>-53115.19</v>
      </c>
      <c r="P1205" t="s">
        <v>449</v>
      </c>
      <c r="Q1205" t="s">
        <v>469</v>
      </c>
      <c r="R1205" t="s">
        <v>452</v>
      </c>
      <c r="S1205" t="s">
        <v>34</v>
      </c>
      <c r="T1205" t="s">
        <v>35</v>
      </c>
    </row>
    <row r="1206" spans="1:20">
      <c r="A1206" t="s">
        <v>469</v>
      </c>
      <c r="B1206" t="s">
        <v>449</v>
      </c>
      <c r="C1206" t="s">
        <v>470</v>
      </c>
      <c r="D1206" t="s">
        <v>471</v>
      </c>
      <c r="E1206" t="s">
        <v>25</v>
      </c>
      <c r="F1206" s="1">
        <v>30987</v>
      </c>
      <c r="G1206" t="s">
        <v>26</v>
      </c>
      <c r="H1206">
        <v>201412</v>
      </c>
      <c r="I1206" t="s">
        <v>27</v>
      </c>
      <c r="J1206" t="s">
        <v>28</v>
      </c>
      <c r="K1206" t="s">
        <v>44</v>
      </c>
      <c r="L1206" t="s">
        <v>30</v>
      </c>
      <c r="M1206" t="s">
        <v>31</v>
      </c>
      <c r="N1206" t="s">
        <v>32</v>
      </c>
      <c r="O1206">
        <v>2208.04</v>
      </c>
      <c r="P1206" t="s">
        <v>449</v>
      </c>
      <c r="Q1206" t="s">
        <v>469</v>
      </c>
      <c r="R1206" t="s">
        <v>452</v>
      </c>
      <c r="S1206" t="s">
        <v>34</v>
      </c>
      <c r="T1206" t="s">
        <v>35</v>
      </c>
    </row>
    <row r="1207" spans="1:20">
      <c r="A1207" t="s">
        <v>458</v>
      </c>
      <c r="B1207" t="s">
        <v>449</v>
      </c>
      <c r="C1207" t="s">
        <v>472</v>
      </c>
      <c r="D1207" t="s">
        <v>473</v>
      </c>
      <c r="E1207" t="s">
        <v>25</v>
      </c>
      <c r="F1207" s="1">
        <v>38261</v>
      </c>
      <c r="G1207" t="s">
        <v>26</v>
      </c>
      <c r="H1207">
        <v>201412</v>
      </c>
      <c r="I1207" t="s">
        <v>27</v>
      </c>
      <c r="J1207" t="s">
        <v>53</v>
      </c>
      <c r="K1207" t="s">
        <v>29</v>
      </c>
      <c r="L1207" t="s">
        <v>54</v>
      </c>
      <c r="M1207" t="s">
        <v>31</v>
      </c>
      <c r="N1207" t="s">
        <v>32</v>
      </c>
      <c r="O1207">
        <v>15.280000000000001</v>
      </c>
      <c r="P1207" t="s">
        <v>449</v>
      </c>
      <c r="Q1207" t="s">
        <v>458</v>
      </c>
      <c r="R1207" t="s">
        <v>452</v>
      </c>
      <c r="S1207" t="s">
        <v>34</v>
      </c>
      <c r="T1207" t="s">
        <v>35</v>
      </c>
    </row>
    <row r="1208" spans="1:20">
      <c r="A1208" t="s">
        <v>458</v>
      </c>
      <c r="B1208" t="s">
        <v>449</v>
      </c>
      <c r="C1208" t="s">
        <v>472</v>
      </c>
      <c r="D1208" t="s">
        <v>473</v>
      </c>
      <c r="E1208" t="s">
        <v>25</v>
      </c>
      <c r="F1208" s="1">
        <v>38261</v>
      </c>
      <c r="G1208" t="s">
        <v>26</v>
      </c>
      <c r="H1208">
        <v>201412</v>
      </c>
      <c r="I1208" t="s">
        <v>27</v>
      </c>
      <c r="J1208" t="s">
        <v>53</v>
      </c>
      <c r="K1208" t="s">
        <v>36</v>
      </c>
      <c r="L1208" t="s">
        <v>54</v>
      </c>
      <c r="M1208" t="s">
        <v>31</v>
      </c>
      <c r="N1208" t="s">
        <v>32</v>
      </c>
      <c r="O1208">
        <v>1.01</v>
      </c>
      <c r="P1208" t="s">
        <v>449</v>
      </c>
      <c r="Q1208" t="s">
        <v>458</v>
      </c>
      <c r="R1208" t="s">
        <v>452</v>
      </c>
      <c r="S1208" t="s">
        <v>34</v>
      </c>
      <c r="T1208" t="s">
        <v>35</v>
      </c>
    </row>
    <row r="1209" spans="1:20">
      <c r="A1209" t="s">
        <v>458</v>
      </c>
      <c r="B1209" t="s">
        <v>449</v>
      </c>
      <c r="C1209" t="s">
        <v>472</v>
      </c>
      <c r="D1209" t="s">
        <v>473</v>
      </c>
      <c r="E1209" t="s">
        <v>25</v>
      </c>
      <c r="F1209" s="1">
        <v>38261</v>
      </c>
      <c r="G1209" t="s">
        <v>26</v>
      </c>
      <c r="H1209">
        <v>201412</v>
      </c>
      <c r="I1209" t="s">
        <v>27</v>
      </c>
      <c r="J1209" t="s">
        <v>53</v>
      </c>
      <c r="K1209" t="s">
        <v>37</v>
      </c>
      <c r="L1209" t="s">
        <v>54</v>
      </c>
      <c r="M1209" t="s">
        <v>31</v>
      </c>
      <c r="N1209" t="s">
        <v>32</v>
      </c>
      <c r="O1209">
        <v>8.2900000000000009</v>
      </c>
      <c r="P1209" t="s">
        <v>449</v>
      </c>
      <c r="Q1209" t="s">
        <v>458</v>
      </c>
      <c r="R1209" t="s">
        <v>452</v>
      </c>
      <c r="S1209" t="s">
        <v>34</v>
      </c>
      <c r="T1209" t="s">
        <v>35</v>
      </c>
    </row>
    <row r="1210" spans="1:20">
      <c r="A1210" t="s">
        <v>458</v>
      </c>
      <c r="B1210" t="s">
        <v>449</v>
      </c>
      <c r="C1210" t="s">
        <v>472</v>
      </c>
      <c r="D1210" t="s">
        <v>473</v>
      </c>
      <c r="E1210" t="s">
        <v>25</v>
      </c>
      <c r="F1210" s="1">
        <v>38261</v>
      </c>
      <c r="G1210" t="s">
        <v>26</v>
      </c>
      <c r="H1210">
        <v>201412</v>
      </c>
      <c r="I1210" t="s">
        <v>27</v>
      </c>
      <c r="J1210" t="s">
        <v>53</v>
      </c>
      <c r="K1210" t="s">
        <v>38</v>
      </c>
      <c r="L1210" t="s">
        <v>54</v>
      </c>
      <c r="M1210" t="s">
        <v>31</v>
      </c>
      <c r="N1210" t="s">
        <v>32</v>
      </c>
      <c r="O1210">
        <v>0.33</v>
      </c>
      <c r="P1210" t="s">
        <v>449</v>
      </c>
      <c r="Q1210" t="s">
        <v>458</v>
      </c>
      <c r="R1210" t="s">
        <v>452</v>
      </c>
      <c r="S1210" t="s">
        <v>34</v>
      </c>
      <c r="T1210" t="s">
        <v>35</v>
      </c>
    </row>
    <row r="1211" spans="1:20">
      <c r="A1211" t="s">
        <v>458</v>
      </c>
      <c r="B1211" t="s">
        <v>449</v>
      </c>
      <c r="C1211" t="s">
        <v>472</v>
      </c>
      <c r="D1211" t="s">
        <v>473</v>
      </c>
      <c r="E1211" t="s">
        <v>25</v>
      </c>
      <c r="F1211" s="1">
        <v>38261</v>
      </c>
      <c r="G1211" t="s">
        <v>26</v>
      </c>
      <c r="H1211">
        <v>201412</v>
      </c>
      <c r="I1211" t="s">
        <v>27</v>
      </c>
      <c r="J1211" t="s">
        <v>53</v>
      </c>
      <c r="K1211" t="s">
        <v>40</v>
      </c>
      <c r="L1211" t="s">
        <v>54</v>
      </c>
      <c r="M1211" t="s">
        <v>31</v>
      </c>
      <c r="N1211" t="s">
        <v>32</v>
      </c>
      <c r="O1211">
        <v>0.3</v>
      </c>
      <c r="P1211" t="s">
        <v>449</v>
      </c>
      <c r="Q1211" t="s">
        <v>458</v>
      </c>
      <c r="R1211" t="s">
        <v>452</v>
      </c>
      <c r="S1211" t="s">
        <v>34</v>
      </c>
      <c r="T1211" t="s">
        <v>35</v>
      </c>
    </row>
    <row r="1212" spans="1:20">
      <c r="A1212" t="s">
        <v>458</v>
      </c>
      <c r="B1212" t="s">
        <v>449</v>
      </c>
      <c r="C1212" t="s">
        <v>472</v>
      </c>
      <c r="D1212" t="s">
        <v>473</v>
      </c>
      <c r="E1212" t="s">
        <v>25</v>
      </c>
      <c r="F1212" s="1">
        <v>38261</v>
      </c>
      <c r="G1212" t="s">
        <v>26</v>
      </c>
      <c r="H1212">
        <v>201412</v>
      </c>
      <c r="I1212" t="s">
        <v>27</v>
      </c>
      <c r="J1212" t="s">
        <v>53</v>
      </c>
      <c r="K1212" t="s">
        <v>41</v>
      </c>
      <c r="L1212" t="s">
        <v>54</v>
      </c>
      <c r="M1212" t="s">
        <v>31</v>
      </c>
      <c r="N1212" t="s">
        <v>32</v>
      </c>
      <c r="O1212">
        <v>9.49</v>
      </c>
      <c r="P1212" t="s">
        <v>449</v>
      </c>
      <c r="Q1212" t="s">
        <v>458</v>
      </c>
      <c r="R1212" t="s">
        <v>452</v>
      </c>
      <c r="S1212" t="s">
        <v>34</v>
      </c>
      <c r="T1212" t="s">
        <v>35</v>
      </c>
    </row>
    <row r="1213" spans="1:20">
      <c r="A1213" t="s">
        <v>458</v>
      </c>
      <c r="B1213" t="s">
        <v>449</v>
      </c>
      <c r="C1213" t="s">
        <v>472</v>
      </c>
      <c r="D1213" t="s">
        <v>473</v>
      </c>
      <c r="E1213" t="s">
        <v>25</v>
      </c>
      <c r="F1213" s="1">
        <v>38261</v>
      </c>
      <c r="G1213" t="s">
        <v>26</v>
      </c>
      <c r="H1213">
        <v>201412</v>
      </c>
      <c r="I1213" t="s">
        <v>27</v>
      </c>
      <c r="J1213" t="s">
        <v>53</v>
      </c>
      <c r="K1213" t="s">
        <v>42</v>
      </c>
      <c r="L1213" t="s">
        <v>54</v>
      </c>
      <c r="M1213" t="s">
        <v>31</v>
      </c>
      <c r="N1213" t="s">
        <v>32</v>
      </c>
      <c r="O1213">
        <v>5.95</v>
      </c>
      <c r="P1213" t="s">
        <v>449</v>
      </c>
      <c r="Q1213" t="s">
        <v>458</v>
      </c>
      <c r="R1213" t="s">
        <v>452</v>
      </c>
      <c r="S1213" t="s">
        <v>34</v>
      </c>
      <c r="T1213" t="s">
        <v>35</v>
      </c>
    </row>
    <row r="1214" spans="1:20">
      <c r="A1214" t="s">
        <v>458</v>
      </c>
      <c r="B1214" t="s">
        <v>449</v>
      </c>
      <c r="C1214" t="s">
        <v>472</v>
      </c>
      <c r="D1214" t="s">
        <v>473</v>
      </c>
      <c r="E1214" t="s">
        <v>25</v>
      </c>
      <c r="F1214" s="1">
        <v>38261</v>
      </c>
      <c r="G1214" t="s">
        <v>26</v>
      </c>
      <c r="H1214">
        <v>201412</v>
      </c>
      <c r="I1214" t="s">
        <v>27</v>
      </c>
      <c r="J1214" t="s">
        <v>53</v>
      </c>
      <c r="K1214" t="s">
        <v>43</v>
      </c>
      <c r="L1214" t="s">
        <v>54</v>
      </c>
      <c r="M1214" t="s">
        <v>31</v>
      </c>
      <c r="N1214" t="s">
        <v>32</v>
      </c>
      <c r="O1214">
        <v>119.18</v>
      </c>
      <c r="P1214" t="s">
        <v>449</v>
      </c>
      <c r="Q1214" t="s">
        <v>458</v>
      </c>
      <c r="R1214" t="s">
        <v>452</v>
      </c>
      <c r="S1214" t="s">
        <v>34</v>
      </c>
      <c r="T1214" t="s">
        <v>35</v>
      </c>
    </row>
    <row r="1215" spans="1:20">
      <c r="A1215" t="s">
        <v>458</v>
      </c>
      <c r="B1215" t="s">
        <v>449</v>
      </c>
      <c r="C1215" t="s">
        <v>472</v>
      </c>
      <c r="D1215" t="s">
        <v>473</v>
      </c>
      <c r="E1215" t="s">
        <v>25</v>
      </c>
      <c r="F1215" s="1">
        <v>38261</v>
      </c>
      <c r="G1215" t="s">
        <v>26</v>
      </c>
      <c r="H1215">
        <v>201412</v>
      </c>
      <c r="I1215" t="s">
        <v>27</v>
      </c>
      <c r="J1215" t="s">
        <v>53</v>
      </c>
      <c r="K1215" t="s">
        <v>44</v>
      </c>
      <c r="L1215" t="s">
        <v>54</v>
      </c>
      <c r="M1215" t="s">
        <v>31</v>
      </c>
      <c r="N1215" t="s">
        <v>32</v>
      </c>
      <c r="O1215">
        <v>676.22</v>
      </c>
      <c r="P1215" t="s">
        <v>449</v>
      </c>
      <c r="Q1215" t="s">
        <v>458</v>
      </c>
      <c r="R1215" t="s">
        <v>452</v>
      </c>
      <c r="S1215" t="s">
        <v>34</v>
      </c>
      <c r="T1215" t="s">
        <v>35</v>
      </c>
    </row>
    <row r="1216" spans="1:20">
      <c r="A1216" t="s">
        <v>474</v>
      </c>
      <c r="B1216" t="s">
        <v>449</v>
      </c>
      <c r="C1216" t="s">
        <v>475</v>
      </c>
      <c r="D1216" t="s">
        <v>476</v>
      </c>
      <c r="E1216" t="s">
        <v>25</v>
      </c>
      <c r="F1216" s="1">
        <v>31593</v>
      </c>
      <c r="G1216" t="s">
        <v>26</v>
      </c>
      <c r="H1216">
        <v>201412</v>
      </c>
      <c r="I1216" t="s">
        <v>27</v>
      </c>
      <c r="J1216" t="s">
        <v>53</v>
      </c>
      <c r="K1216" t="s">
        <v>44</v>
      </c>
      <c r="L1216" t="s">
        <v>54</v>
      </c>
      <c r="M1216" t="s">
        <v>31</v>
      </c>
      <c r="N1216" t="s">
        <v>32</v>
      </c>
      <c r="O1216">
        <v>1358.6200000000001</v>
      </c>
      <c r="P1216" t="s">
        <v>449</v>
      </c>
      <c r="Q1216" t="s">
        <v>474</v>
      </c>
      <c r="R1216" t="s">
        <v>452</v>
      </c>
      <c r="S1216" t="s">
        <v>34</v>
      </c>
      <c r="T1216" t="s">
        <v>35</v>
      </c>
    </row>
    <row r="1217" spans="1:20">
      <c r="A1217" t="s">
        <v>458</v>
      </c>
      <c r="B1217" t="s">
        <v>449</v>
      </c>
      <c r="C1217" t="s">
        <v>477</v>
      </c>
      <c r="D1217" t="s">
        <v>478</v>
      </c>
      <c r="E1217" t="s">
        <v>25</v>
      </c>
      <c r="F1217" s="1">
        <v>30864</v>
      </c>
      <c r="G1217" t="s">
        <v>26</v>
      </c>
      <c r="H1217">
        <v>201412</v>
      </c>
      <c r="I1217" t="s">
        <v>27</v>
      </c>
      <c r="J1217" t="s">
        <v>53</v>
      </c>
      <c r="K1217" t="s">
        <v>42</v>
      </c>
      <c r="L1217" t="s">
        <v>54</v>
      </c>
      <c r="M1217" t="s">
        <v>31</v>
      </c>
      <c r="N1217" t="s">
        <v>32</v>
      </c>
      <c r="O1217">
        <v>614.34</v>
      </c>
      <c r="P1217" t="s">
        <v>449</v>
      </c>
      <c r="Q1217" t="s">
        <v>458</v>
      </c>
      <c r="R1217" t="s">
        <v>452</v>
      </c>
      <c r="S1217" t="s">
        <v>34</v>
      </c>
      <c r="T1217" t="s">
        <v>35</v>
      </c>
    </row>
    <row r="1218" spans="1:20">
      <c r="A1218" t="s">
        <v>458</v>
      </c>
      <c r="B1218" t="s">
        <v>449</v>
      </c>
      <c r="C1218" t="s">
        <v>477</v>
      </c>
      <c r="D1218" t="s">
        <v>478</v>
      </c>
      <c r="E1218" t="s">
        <v>25</v>
      </c>
      <c r="F1218" s="1">
        <v>30864</v>
      </c>
      <c r="G1218" t="s">
        <v>26</v>
      </c>
      <c r="H1218">
        <v>201412</v>
      </c>
      <c r="I1218" t="s">
        <v>27</v>
      </c>
      <c r="J1218" t="s">
        <v>53</v>
      </c>
      <c r="K1218" t="s">
        <v>44</v>
      </c>
      <c r="L1218" t="s">
        <v>54</v>
      </c>
      <c r="M1218" t="s">
        <v>31</v>
      </c>
      <c r="N1218" t="s">
        <v>32</v>
      </c>
      <c r="O1218">
        <v>6466.18</v>
      </c>
      <c r="P1218" t="s">
        <v>449</v>
      </c>
      <c r="Q1218" t="s">
        <v>458</v>
      </c>
      <c r="R1218" t="s">
        <v>452</v>
      </c>
      <c r="S1218" t="s">
        <v>34</v>
      </c>
      <c r="T1218" t="s">
        <v>35</v>
      </c>
    </row>
    <row r="1219" spans="1:20">
      <c r="A1219" t="s">
        <v>448</v>
      </c>
      <c r="B1219" t="s">
        <v>449</v>
      </c>
      <c r="C1219" t="s">
        <v>479</v>
      </c>
      <c r="D1219" t="s">
        <v>480</v>
      </c>
      <c r="E1219" t="s">
        <v>25</v>
      </c>
      <c r="F1219" s="1">
        <v>31766</v>
      </c>
      <c r="G1219" t="s">
        <v>26</v>
      </c>
      <c r="H1219">
        <v>201412</v>
      </c>
      <c r="I1219" t="s">
        <v>27</v>
      </c>
      <c r="J1219" t="s">
        <v>53</v>
      </c>
      <c r="K1219" t="s">
        <v>44</v>
      </c>
      <c r="L1219" t="s">
        <v>54</v>
      </c>
      <c r="M1219" t="s">
        <v>31</v>
      </c>
      <c r="N1219" t="s">
        <v>32</v>
      </c>
      <c r="O1219">
        <v>3165.85</v>
      </c>
      <c r="P1219" t="s">
        <v>449</v>
      </c>
      <c r="Q1219" t="s">
        <v>448</v>
      </c>
      <c r="R1219" t="s">
        <v>452</v>
      </c>
      <c r="S1219" t="s">
        <v>34</v>
      </c>
      <c r="T1219" t="s">
        <v>35</v>
      </c>
    </row>
    <row r="1220" spans="1:20">
      <c r="A1220" t="s">
        <v>466</v>
      </c>
      <c r="B1220" t="s">
        <v>449</v>
      </c>
      <c r="C1220" t="s">
        <v>481</v>
      </c>
      <c r="D1220" t="s">
        <v>482</v>
      </c>
      <c r="E1220" t="s">
        <v>25</v>
      </c>
      <c r="F1220" s="1">
        <v>18629</v>
      </c>
      <c r="G1220" t="s">
        <v>26</v>
      </c>
      <c r="H1220">
        <v>201412</v>
      </c>
      <c r="I1220" t="s">
        <v>27</v>
      </c>
      <c r="J1220" t="s">
        <v>28</v>
      </c>
      <c r="K1220" t="s">
        <v>44</v>
      </c>
      <c r="L1220" t="s">
        <v>30</v>
      </c>
      <c r="M1220" t="s">
        <v>31</v>
      </c>
      <c r="N1220" t="s">
        <v>32</v>
      </c>
      <c r="O1220">
        <v>1337.93</v>
      </c>
      <c r="P1220" t="s">
        <v>449</v>
      </c>
      <c r="Q1220" t="s">
        <v>466</v>
      </c>
      <c r="R1220" t="s">
        <v>452</v>
      </c>
      <c r="S1220" t="s">
        <v>34</v>
      </c>
      <c r="T1220" t="s">
        <v>35</v>
      </c>
    </row>
    <row r="1221" spans="1:20">
      <c r="A1221" t="s">
        <v>458</v>
      </c>
      <c r="B1221" t="s">
        <v>449</v>
      </c>
      <c r="C1221" t="s">
        <v>483</v>
      </c>
      <c r="D1221" t="s">
        <v>484</v>
      </c>
      <c r="E1221" t="s">
        <v>25</v>
      </c>
      <c r="F1221" s="1">
        <v>30864</v>
      </c>
      <c r="G1221" t="s">
        <v>26</v>
      </c>
      <c r="H1221">
        <v>201412</v>
      </c>
      <c r="I1221" t="s">
        <v>27</v>
      </c>
      <c r="J1221" t="s">
        <v>53</v>
      </c>
      <c r="K1221" t="s">
        <v>44</v>
      </c>
      <c r="L1221" t="s">
        <v>54</v>
      </c>
      <c r="M1221" t="s">
        <v>31</v>
      </c>
      <c r="N1221" t="s">
        <v>32</v>
      </c>
      <c r="O1221">
        <v>1165.1200000000001</v>
      </c>
      <c r="P1221" t="s">
        <v>449</v>
      </c>
      <c r="Q1221" t="s">
        <v>458</v>
      </c>
      <c r="R1221" t="s">
        <v>452</v>
      </c>
      <c r="S1221" t="s">
        <v>34</v>
      </c>
      <c r="T1221" t="s">
        <v>35</v>
      </c>
    </row>
    <row r="1222" spans="1:20">
      <c r="A1222" t="s">
        <v>485</v>
      </c>
      <c r="B1222" t="s">
        <v>449</v>
      </c>
      <c r="C1222" t="s">
        <v>486</v>
      </c>
      <c r="D1222" t="s">
        <v>487</v>
      </c>
      <c r="E1222" t="s">
        <v>25</v>
      </c>
      <c r="F1222" s="1">
        <v>31766</v>
      </c>
      <c r="G1222" t="s">
        <v>26</v>
      </c>
      <c r="H1222">
        <v>201412</v>
      </c>
      <c r="I1222" t="s">
        <v>27</v>
      </c>
      <c r="J1222" t="s">
        <v>28</v>
      </c>
      <c r="K1222" t="s">
        <v>43</v>
      </c>
      <c r="L1222" t="s">
        <v>30</v>
      </c>
      <c r="M1222" t="s">
        <v>31</v>
      </c>
      <c r="N1222" t="s">
        <v>32</v>
      </c>
      <c r="O1222">
        <v>6604.34</v>
      </c>
      <c r="P1222" t="s">
        <v>449</v>
      </c>
      <c r="Q1222" t="s">
        <v>485</v>
      </c>
      <c r="R1222" t="s">
        <v>452</v>
      </c>
      <c r="S1222" t="s">
        <v>34</v>
      </c>
      <c r="T1222" t="s">
        <v>35</v>
      </c>
    </row>
    <row r="1223" spans="1:20">
      <c r="A1223" t="s">
        <v>485</v>
      </c>
      <c r="B1223" t="s">
        <v>449</v>
      </c>
      <c r="C1223" t="s">
        <v>486</v>
      </c>
      <c r="D1223" t="s">
        <v>487</v>
      </c>
      <c r="E1223" t="s">
        <v>25</v>
      </c>
      <c r="F1223" s="1">
        <v>31766</v>
      </c>
      <c r="G1223" t="s">
        <v>26</v>
      </c>
      <c r="H1223">
        <v>201412</v>
      </c>
      <c r="I1223" t="s">
        <v>27</v>
      </c>
      <c r="J1223" t="s">
        <v>28</v>
      </c>
      <c r="K1223" t="s">
        <v>44</v>
      </c>
      <c r="L1223" t="s">
        <v>30</v>
      </c>
      <c r="M1223" t="s">
        <v>31</v>
      </c>
      <c r="N1223" t="s">
        <v>32</v>
      </c>
      <c r="O1223">
        <v>1306.74</v>
      </c>
      <c r="P1223" t="s">
        <v>449</v>
      </c>
      <c r="Q1223" t="s">
        <v>485</v>
      </c>
      <c r="R1223" t="s">
        <v>452</v>
      </c>
      <c r="S1223" t="s">
        <v>34</v>
      </c>
      <c r="T1223" t="s">
        <v>35</v>
      </c>
    </row>
    <row r="1224" spans="1:20">
      <c r="A1224" t="s">
        <v>448</v>
      </c>
      <c r="B1224" t="s">
        <v>449</v>
      </c>
      <c r="C1224" t="s">
        <v>488</v>
      </c>
      <c r="D1224" t="s">
        <v>489</v>
      </c>
      <c r="E1224" t="s">
        <v>25</v>
      </c>
      <c r="F1224" s="1">
        <v>31766</v>
      </c>
      <c r="G1224" t="s">
        <v>26</v>
      </c>
      <c r="H1224">
        <v>201412</v>
      </c>
      <c r="I1224" t="s">
        <v>27</v>
      </c>
      <c r="J1224" t="s">
        <v>28</v>
      </c>
      <c r="K1224" t="s">
        <v>44</v>
      </c>
      <c r="L1224" t="s">
        <v>30</v>
      </c>
      <c r="M1224" t="s">
        <v>31</v>
      </c>
      <c r="N1224" t="s">
        <v>32</v>
      </c>
      <c r="O1224">
        <v>1862.03</v>
      </c>
      <c r="P1224" t="s">
        <v>449</v>
      </c>
      <c r="Q1224" t="s">
        <v>448</v>
      </c>
      <c r="R1224" t="s">
        <v>452</v>
      </c>
      <c r="S1224" t="s">
        <v>34</v>
      </c>
      <c r="T1224" t="s">
        <v>35</v>
      </c>
    </row>
    <row r="1225" spans="1:20">
      <c r="A1225" t="s">
        <v>485</v>
      </c>
      <c r="B1225" t="s">
        <v>449</v>
      </c>
      <c r="C1225" t="s">
        <v>490</v>
      </c>
      <c r="D1225" t="s">
        <v>491</v>
      </c>
      <c r="E1225" t="s">
        <v>25</v>
      </c>
      <c r="F1225" s="1">
        <v>38353</v>
      </c>
      <c r="G1225" t="s">
        <v>26</v>
      </c>
      <c r="H1225">
        <v>201412</v>
      </c>
      <c r="I1225" t="s">
        <v>27</v>
      </c>
      <c r="J1225" t="s">
        <v>28</v>
      </c>
      <c r="K1225" t="s">
        <v>29</v>
      </c>
      <c r="L1225" t="s">
        <v>30</v>
      </c>
      <c r="M1225" t="s">
        <v>31</v>
      </c>
      <c r="N1225" t="s">
        <v>48</v>
      </c>
      <c r="O1225">
        <v>1578.82</v>
      </c>
      <c r="P1225" t="s">
        <v>449</v>
      </c>
      <c r="Q1225" t="s">
        <v>485</v>
      </c>
      <c r="R1225" t="s">
        <v>452</v>
      </c>
      <c r="S1225" t="s">
        <v>34</v>
      </c>
      <c r="T1225" t="s">
        <v>35</v>
      </c>
    </row>
    <row r="1226" spans="1:20">
      <c r="A1226" t="s">
        <v>485</v>
      </c>
      <c r="B1226" t="s">
        <v>449</v>
      </c>
      <c r="C1226" t="s">
        <v>490</v>
      </c>
      <c r="D1226" t="s">
        <v>491</v>
      </c>
      <c r="E1226" t="s">
        <v>25</v>
      </c>
      <c r="F1226" s="1">
        <v>38353</v>
      </c>
      <c r="G1226" t="s">
        <v>26</v>
      </c>
      <c r="H1226">
        <v>201412</v>
      </c>
      <c r="I1226" t="s">
        <v>27</v>
      </c>
      <c r="J1226" t="s">
        <v>28</v>
      </c>
      <c r="K1226" t="s">
        <v>29</v>
      </c>
      <c r="L1226" t="s">
        <v>30</v>
      </c>
      <c r="M1226" t="s">
        <v>31</v>
      </c>
      <c r="N1226" t="s">
        <v>49</v>
      </c>
      <c r="O1226">
        <v>-182.3</v>
      </c>
      <c r="P1226" t="s">
        <v>449</v>
      </c>
      <c r="Q1226" t="s">
        <v>485</v>
      </c>
      <c r="R1226" t="s">
        <v>452</v>
      </c>
      <c r="S1226" t="s">
        <v>34</v>
      </c>
      <c r="T1226" t="s">
        <v>35</v>
      </c>
    </row>
    <row r="1227" spans="1:20">
      <c r="A1227" t="s">
        <v>485</v>
      </c>
      <c r="B1227" t="s">
        <v>449</v>
      </c>
      <c r="C1227" t="s">
        <v>490</v>
      </c>
      <c r="D1227" t="s">
        <v>491</v>
      </c>
      <c r="E1227" t="s">
        <v>25</v>
      </c>
      <c r="F1227" s="1">
        <v>38353</v>
      </c>
      <c r="G1227" t="s">
        <v>26</v>
      </c>
      <c r="H1227">
        <v>201412</v>
      </c>
      <c r="I1227" t="s">
        <v>27</v>
      </c>
      <c r="J1227" t="s">
        <v>28</v>
      </c>
      <c r="K1227" t="s">
        <v>29</v>
      </c>
      <c r="L1227" t="s">
        <v>30</v>
      </c>
      <c r="M1227" t="s">
        <v>31</v>
      </c>
      <c r="N1227" t="s">
        <v>32</v>
      </c>
      <c r="O1227">
        <v>35.54</v>
      </c>
      <c r="P1227" t="s">
        <v>449</v>
      </c>
      <c r="Q1227" t="s">
        <v>485</v>
      </c>
      <c r="R1227" t="s">
        <v>452</v>
      </c>
      <c r="S1227" t="s">
        <v>34</v>
      </c>
      <c r="T1227" t="s">
        <v>35</v>
      </c>
    </row>
    <row r="1228" spans="1:20">
      <c r="A1228" t="s">
        <v>485</v>
      </c>
      <c r="B1228" t="s">
        <v>449</v>
      </c>
      <c r="C1228" t="s">
        <v>490</v>
      </c>
      <c r="D1228" t="s">
        <v>491</v>
      </c>
      <c r="E1228" t="s">
        <v>25</v>
      </c>
      <c r="F1228" s="1">
        <v>38353</v>
      </c>
      <c r="G1228" t="s">
        <v>26</v>
      </c>
      <c r="H1228">
        <v>201412</v>
      </c>
      <c r="I1228" t="s">
        <v>27</v>
      </c>
      <c r="J1228" t="s">
        <v>28</v>
      </c>
      <c r="K1228" t="s">
        <v>36</v>
      </c>
      <c r="L1228" t="s">
        <v>30</v>
      </c>
      <c r="M1228" t="s">
        <v>31</v>
      </c>
      <c r="N1228" t="s">
        <v>48</v>
      </c>
      <c r="O1228">
        <v>41.9</v>
      </c>
      <c r="P1228" t="s">
        <v>449</v>
      </c>
      <c r="Q1228" t="s">
        <v>485</v>
      </c>
      <c r="R1228" t="s">
        <v>452</v>
      </c>
      <c r="S1228" t="s">
        <v>34</v>
      </c>
      <c r="T1228" t="s">
        <v>35</v>
      </c>
    </row>
    <row r="1229" spans="1:20">
      <c r="A1229" t="s">
        <v>485</v>
      </c>
      <c r="B1229" t="s">
        <v>449</v>
      </c>
      <c r="C1229" t="s">
        <v>490</v>
      </c>
      <c r="D1229" t="s">
        <v>491</v>
      </c>
      <c r="E1229" t="s">
        <v>25</v>
      </c>
      <c r="F1229" s="1">
        <v>38353</v>
      </c>
      <c r="G1229" t="s">
        <v>26</v>
      </c>
      <c r="H1229">
        <v>201412</v>
      </c>
      <c r="I1229" t="s">
        <v>27</v>
      </c>
      <c r="J1229" t="s">
        <v>28</v>
      </c>
      <c r="K1229" t="s">
        <v>36</v>
      </c>
      <c r="L1229" t="s">
        <v>30</v>
      </c>
      <c r="M1229" t="s">
        <v>31</v>
      </c>
      <c r="N1229" t="s">
        <v>49</v>
      </c>
      <c r="O1229">
        <v>-12.01</v>
      </c>
      <c r="P1229" t="s">
        <v>449</v>
      </c>
      <c r="Q1229" t="s">
        <v>485</v>
      </c>
      <c r="R1229" t="s">
        <v>452</v>
      </c>
      <c r="S1229" t="s">
        <v>34</v>
      </c>
      <c r="T1229" t="s">
        <v>35</v>
      </c>
    </row>
    <row r="1230" spans="1:20">
      <c r="A1230" t="s">
        <v>485</v>
      </c>
      <c r="B1230" t="s">
        <v>449</v>
      </c>
      <c r="C1230" t="s">
        <v>490</v>
      </c>
      <c r="D1230" t="s">
        <v>491</v>
      </c>
      <c r="E1230" t="s">
        <v>25</v>
      </c>
      <c r="F1230" s="1">
        <v>38353</v>
      </c>
      <c r="G1230" t="s">
        <v>26</v>
      </c>
      <c r="H1230">
        <v>201412</v>
      </c>
      <c r="I1230" t="s">
        <v>27</v>
      </c>
      <c r="J1230" t="s">
        <v>28</v>
      </c>
      <c r="K1230" t="s">
        <v>36</v>
      </c>
      <c r="L1230" t="s">
        <v>30</v>
      </c>
      <c r="M1230" t="s">
        <v>31</v>
      </c>
      <c r="N1230" t="s">
        <v>32</v>
      </c>
      <c r="O1230">
        <v>2.33</v>
      </c>
      <c r="P1230" t="s">
        <v>449</v>
      </c>
      <c r="Q1230" t="s">
        <v>485</v>
      </c>
      <c r="R1230" t="s">
        <v>452</v>
      </c>
      <c r="S1230" t="s">
        <v>34</v>
      </c>
      <c r="T1230" t="s">
        <v>35</v>
      </c>
    </row>
    <row r="1231" spans="1:20">
      <c r="A1231" t="s">
        <v>485</v>
      </c>
      <c r="B1231" t="s">
        <v>449</v>
      </c>
      <c r="C1231" t="s">
        <v>490</v>
      </c>
      <c r="D1231" t="s">
        <v>491</v>
      </c>
      <c r="E1231" t="s">
        <v>25</v>
      </c>
      <c r="F1231" s="1">
        <v>38353</v>
      </c>
      <c r="G1231" t="s">
        <v>26</v>
      </c>
      <c r="H1231">
        <v>201412</v>
      </c>
      <c r="I1231" t="s">
        <v>27</v>
      </c>
      <c r="J1231" t="s">
        <v>28</v>
      </c>
      <c r="K1231" t="s">
        <v>37</v>
      </c>
      <c r="L1231" t="s">
        <v>30</v>
      </c>
      <c r="M1231" t="s">
        <v>31</v>
      </c>
      <c r="N1231" t="s">
        <v>48</v>
      </c>
      <c r="O1231">
        <v>81.59</v>
      </c>
      <c r="P1231" t="s">
        <v>449</v>
      </c>
      <c r="Q1231" t="s">
        <v>485</v>
      </c>
      <c r="R1231" t="s">
        <v>452</v>
      </c>
      <c r="S1231" t="s">
        <v>34</v>
      </c>
      <c r="T1231" t="s">
        <v>35</v>
      </c>
    </row>
    <row r="1232" spans="1:20">
      <c r="A1232" t="s">
        <v>485</v>
      </c>
      <c r="B1232" t="s">
        <v>449</v>
      </c>
      <c r="C1232" t="s">
        <v>490</v>
      </c>
      <c r="D1232" t="s">
        <v>491</v>
      </c>
      <c r="E1232" t="s">
        <v>25</v>
      </c>
      <c r="F1232" s="1">
        <v>38353</v>
      </c>
      <c r="G1232" t="s">
        <v>26</v>
      </c>
      <c r="H1232">
        <v>201412</v>
      </c>
      <c r="I1232" t="s">
        <v>27</v>
      </c>
      <c r="J1232" t="s">
        <v>28</v>
      </c>
      <c r="K1232" t="s">
        <v>37</v>
      </c>
      <c r="L1232" t="s">
        <v>30</v>
      </c>
      <c r="M1232" t="s">
        <v>31</v>
      </c>
      <c r="N1232" t="s">
        <v>49</v>
      </c>
      <c r="O1232">
        <v>-98.960000000000008</v>
      </c>
      <c r="P1232" t="s">
        <v>449</v>
      </c>
      <c r="Q1232" t="s">
        <v>485</v>
      </c>
      <c r="R1232" t="s">
        <v>452</v>
      </c>
      <c r="S1232" t="s">
        <v>34</v>
      </c>
      <c r="T1232" t="s">
        <v>35</v>
      </c>
    </row>
    <row r="1233" spans="1:20">
      <c r="A1233" t="s">
        <v>485</v>
      </c>
      <c r="B1233" t="s">
        <v>449</v>
      </c>
      <c r="C1233" t="s">
        <v>490</v>
      </c>
      <c r="D1233" t="s">
        <v>491</v>
      </c>
      <c r="E1233" t="s">
        <v>25</v>
      </c>
      <c r="F1233" s="1">
        <v>38353</v>
      </c>
      <c r="G1233" t="s">
        <v>26</v>
      </c>
      <c r="H1233">
        <v>201412</v>
      </c>
      <c r="I1233" t="s">
        <v>27</v>
      </c>
      <c r="J1233" t="s">
        <v>28</v>
      </c>
      <c r="K1233" t="s">
        <v>37</v>
      </c>
      <c r="L1233" t="s">
        <v>30</v>
      </c>
      <c r="M1233" t="s">
        <v>31</v>
      </c>
      <c r="N1233" t="s">
        <v>32</v>
      </c>
      <c r="O1233">
        <v>19.29</v>
      </c>
      <c r="P1233" t="s">
        <v>449</v>
      </c>
      <c r="Q1233" t="s">
        <v>485</v>
      </c>
      <c r="R1233" t="s">
        <v>452</v>
      </c>
      <c r="S1233" t="s">
        <v>34</v>
      </c>
      <c r="T1233" t="s">
        <v>35</v>
      </c>
    </row>
    <row r="1234" spans="1:20">
      <c r="A1234" t="s">
        <v>485</v>
      </c>
      <c r="B1234" t="s">
        <v>449</v>
      </c>
      <c r="C1234" t="s">
        <v>490</v>
      </c>
      <c r="D1234" t="s">
        <v>491</v>
      </c>
      <c r="E1234" t="s">
        <v>25</v>
      </c>
      <c r="F1234" s="1">
        <v>38353</v>
      </c>
      <c r="G1234" t="s">
        <v>26</v>
      </c>
      <c r="H1234">
        <v>201412</v>
      </c>
      <c r="I1234" t="s">
        <v>27</v>
      </c>
      <c r="J1234" t="s">
        <v>28</v>
      </c>
      <c r="K1234" t="s">
        <v>38</v>
      </c>
      <c r="L1234" t="s">
        <v>30</v>
      </c>
      <c r="M1234" t="s">
        <v>31</v>
      </c>
      <c r="N1234" t="s">
        <v>49</v>
      </c>
      <c r="O1234">
        <v>-3.87</v>
      </c>
      <c r="P1234" t="s">
        <v>449</v>
      </c>
      <c r="Q1234" t="s">
        <v>485</v>
      </c>
      <c r="R1234" t="s">
        <v>452</v>
      </c>
      <c r="S1234" t="s">
        <v>34</v>
      </c>
      <c r="T1234" t="s">
        <v>35</v>
      </c>
    </row>
    <row r="1235" spans="1:20">
      <c r="A1235" t="s">
        <v>485</v>
      </c>
      <c r="B1235" t="s">
        <v>449</v>
      </c>
      <c r="C1235" t="s">
        <v>490</v>
      </c>
      <c r="D1235" t="s">
        <v>491</v>
      </c>
      <c r="E1235" t="s">
        <v>25</v>
      </c>
      <c r="F1235" s="1">
        <v>38353</v>
      </c>
      <c r="G1235" t="s">
        <v>26</v>
      </c>
      <c r="H1235">
        <v>201412</v>
      </c>
      <c r="I1235" t="s">
        <v>27</v>
      </c>
      <c r="J1235" t="s">
        <v>28</v>
      </c>
      <c r="K1235" t="s">
        <v>38</v>
      </c>
      <c r="L1235" t="s">
        <v>30</v>
      </c>
      <c r="M1235" t="s">
        <v>31</v>
      </c>
      <c r="N1235" t="s">
        <v>32</v>
      </c>
      <c r="O1235">
        <v>0.75</v>
      </c>
      <c r="P1235" t="s">
        <v>449</v>
      </c>
      <c r="Q1235" t="s">
        <v>485</v>
      </c>
      <c r="R1235" t="s">
        <v>452</v>
      </c>
      <c r="S1235" t="s">
        <v>34</v>
      </c>
      <c r="T1235" t="s">
        <v>35</v>
      </c>
    </row>
    <row r="1236" spans="1:20">
      <c r="A1236" t="s">
        <v>485</v>
      </c>
      <c r="B1236" t="s">
        <v>449</v>
      </c>
      <c r="C1236" t="s">
        <v>490</v>
      </c>
      <c r="D1236" t="s">
        <v>491</v>
      </c>
      <c r="E1236" t="s">
        <v>25</v>
      </c>
      <c r="F1236" s="1">
        <v>38353</v>
      </c>
      <c r="G1236" t="s">
        <v>26</v>
      </c>
      <c r="H1236">
        <v>201412</v>
      </c>
      <c r="I1236" t="s">
        <v>27</v>
      </c>
      <c r="J1236" t="s">
        <v>28</v>
      </c>
      <c r="K1236" t="s">
        <v>40</v>
      </c>
      <c r="L1236" t="s">
        <v>30</v>
      </c>
      <c r="M1236" t="s">
        <v>31</v>
      </c>
      <c r="N1236" t="s">
        <v>49</v>
      </c>
      <c r="O1236">
        <v>-3.31</v>
      </c>
      <c r="P1236" t="s">
        <v>449</v>
      </c>
      <c r="Q1236" t="s">
        <v>485</v>
      </c>
      <c r="R1236" t="s">
        <v>452</v>
      </c>
      <c r="S1236" t="s">
        <v>34</v>
      </c>
      <c r="T1236" t="s">
        <v>35</v>
      </c>
    </row>
    <row r="1237" spans="1:20">
      <c r="A1237" t="s">
        <v>485</v>
      </c>
      <c r="B1237" t="s">
        <v>449</v>
      </c>
      <c r="C1237" t="s">
        <v>490</v>
      </c>
      <c r="D1237" t="s">
        <v>491</v>
      </c>
      <c r="E1237" t="s">
        <v>25</v>
      </c>
      <c r="F1237" s="1">
        <v>38353</v>
      </c>
      <c r="G1237" t="s">
        <v>26</v>
      </c>
      <c r="H1237">
        <v>201412</v>
      </c>
      <c r="I1237" t="s">
        <v>27</v>
      </c>
      <c r="J1237" t="s">
        <v>28</v>
      </c>
      <c r="K1237" t="s">
        <v>40</v>
      </c>
      <c r="L1237" t="s">
        <v>30</v>
      </c>
      <c r="M1237" t="s">
        <v>31</v>
      </c>
      <c r="N1237" t="s">
        <v>32</v>
      </c>
      <c r="O1237">
        <v>0.67</v>
      </c>
      <c r="P1237" t="s">
        <v>449</v>
      </c>
      <c r="Q1237" t="s">
        <v>485</v>
      </c>
      <c r="R1237" t="s">
        <v>452</v>
      </c>
      <c r="S1237" t="s">
        <v>34</v>
      </c>
      <c r="T1237" t="s">
        <v>35</v>
      </c>
    </row>
    <row r="1238" spans="1:20">
      <c r="A1238" t="s">
        <v>485</v>
      </c>
      <c r="B1238" t="s">
        <v>449</v>
      </c>
      <c r="C1238" t="s">
        <v>490</v>
      </c>
      <c r="D1238" t="s">
        <v>491</v>
      </c>
      <c r="E1238" t="s">
        <v>25</v>
      </c>
      <c r="F1238" s="1">
        <v>38353</v>
      </c>
      <c r="G1238" t="s">
        <v>26</v>
      </c>
      <c r="H1238">
        <v>201412</v>
      </c>
      <c r="I1238" t="s">
        <v>27</v>
      </c>
      <c r="J1238" t="s">
        <v>28</v>
      </c>
      <c r="K1238" t="s">
        <v>41</v>
      </c>
      <c r="L1238" t="s">
        <v>30</v>
      </c>
      <c r="M1238" t="s">
        <v>31</v>
      </c>
      <c r="N1238" t="s">
        <v>48</v>
      </c>
      <c r="O1238">
        <v>185.74</v>
      </c>
      <c r="P1238" t="s">
        <v>449</v>
      </c>
      <c r="Q1238" t="s">
        <v>485</v>
      </c>
      <c r="R1238" t="s">
        <v>452</v>
      </c>
      <c r="S1238" t="s">
        <v>34</v>
      </c>
      <c r="T1238" t="s">
        <v>35</v>
      </c>
    </row>
    <row r="1239" spans="1:20">
      <c r="A1239" t="s">
        <v>485</v>
      </c>
      <c r="B1239" t="s">
        <v>449</v>
      </c>
      <c r="C1239" t="s">
        <v>490</v>
      </c>
      <c r="D1239" t="s">
        <v>491</v>
      </c>
      <c r="E1239" t="s">
        <v>25</v>
      </c>
      <c r="F1239" s="1">
        <v>38353</v>
      </c>
      <c r="G1239" t="s">
        <v>26</v>
      </c>
      <c r="H1239">
        <v>201412</v>
      </c>
      <c r="I1239" t="s">
        <v>27</v>
      </c>
      <c r="J1239" t="s">
        <v>28</v>
      </c>
      <c r="K1239" t="s">
        <v>41</v>
      </c>
      <c r="L1239" t="s">
        <v>30</v>
      </c>
      <c r="M1239" t="s">
        <v>31</v>
      </c>
      <c r="N1239" t="s">
        <v>49</v>
      </c>
      <c r="O1239">
        <v>-113.16</v>
      </c>
      <c r="P1239" t="s">
        <v>449</v>
      </c>
      <c r="Q1239" t="s">
        <v>485</v>
      </c>
      <c r="R1239" t="s">
        <v>452</v>
      </c>
      <c r="S1239" t="s">
        <v>34</v>
      </c>
      <c r="T1239" t="s">
        <v>35</v>
      </c>
    </row>
    <row r="1240" spans="1:20">
      <c r="A1240" t="s">
        <v>485</v>
      </c>
      <c r="B1240" t="s">
        <v>449</v>
      </c>
      <c r="C1240" t="s">
        <v>490</v>
      </c>
      <c r="D1240" t="s">
        <v>491</v>
      </c>
      <c r="E1240" t="s">
        <v>25</v>
      </c>
      <c r="F1240" s="1">
        <v>38353</v>
      </c>
      <c r="G1240" t="s">
        <v>26</v>
      </c>
      <c r="H1240">
        <v>201412</v>
      </c>
      <c r="I1240" t="s">
        <v>27</v>
      </c>
      <c r="J1240" t="s">
        <v>28</v>
      </c>
      <c r="K1240" t="s">
        <v>41</v>
      </c>
      <c r="L1240" t="s">
        <v>30</v>
      </c>
      <c r="M1240" t="s">
        <v>31</v>
      </c>
      <c r="N1240" t="s">
        <v>32</v>
      </c>
      <c r="O1240">
        <v>22.05</v>
      </c>
      <c r="P1240" t="s">
        <v>449</v>
      </c>
      <c r="Q1240" t="s">
        <v>485</v>
      </c>
      <c r="R1240" t="s">
        <v>452</v>
      </c>
      <c r="S1240" t="s">
        <v>34</v>
      </c>
      <c r="T1240" t="s">
        <v>35</v>
      </c>
    </row>
    <row r="1241" spans="1:20">
      <c r="A1241" t="s">
        <v>485</v>
      </c>
      <c r="B1241" t="s">
        <v>449</v>
      </c>
      <c r="C1241" t="s">
        <v>490</v>
      </c>
      <c r="D1241" t="s">
        <v>491</v>
      </c>
      <c r="E1241" t="s">
        <v>25</v>
      </c>
      <c r="F1241" s="1">
        <v>38353</v>
      </c>
      <c r="G1241" t="s">
        <v>26</v>
      </c>
      <c r="H1241">
        <v>201412</v>
      </c>
      <c r="I1241" t="s">
        <v>27</v>
      </c>
      <c r="J1241" t="s">
        <v>28</v>
      </c>
      <c r="K1241" t="s">
        <v>42</v>
      </c>
      <c r="L1241" t="s">
        <v>30</v>
      </c>
      <c r="M1241" t="s">
        <v>31</v>
      </c>
      <c r="N1241" t="s">
        <v>48</v>
      </c>
      <c r="O1241">
        <v>568.13</v>
      </c>
      <c r="P1241" t="s">
        <v>449</v>
      </c>
      <c r="Q1241" t="s">
        <v>485</v>
      </c>
      <c r="R1241" t="s">
        <v>452</v>
      </c>
      <c r="S1241" t="s">
        <v>34</v>
      </c>
      <c r="T1241" t="s">
        <v>35</v>
      </c>
    </row>
    <row r="1242" spans="1:20">
      <c r="A1242" t="s">
        <v>485</v>
      </c>
      <c r="B1242" t="s">
        <v>449</v>
      </c>
      <c r="C1242" t="s">
        <v>490</v>
      </c>
      <c r="D1242" t="s">
        <v>491</v>
      </c>
      <c r="E1242" t="s">
        <v>25</v>
      </c>
      <c r="F1242" s="1">
        <v>38353</v>
      </c>
      <c r="G1242" t="s">
        <v>26</v>
      </c>
      <c r="H1242">
        <v>201412</v>
      </c>
      <c r="I1242" t="s">
        <v>27</v>
      </c>
      <c r="J1242" t="s">
        <v>28</v>
      </c>
      <c r="K1242" t="s">
        <v>42</v>
      </c>
      <c r="L1242" t="s">
        <v>30</v>
      </c>
      <c r="M1242" t="s">
        <v>31</v>
      </c>
      <c r="N1242" t="s">
        <v>49</v>
      </c>
      <c r="O1242">
        <v>-71.010000000000005</v>
      </c>
      <c r="P1242" t="s">
        <v>449</v>
      </c>
      <c r="Q1242" t="s">
        <v>485</v>
      </c>
      <c r="R1242" t="s">
        <v>452</v>
      </c>
      <c r="S1242" t="s">
        <v>34</v>
      </c>
      <c r="T1242" t="s">
        <v>35</v>
      </c>
    </row>
    <row r="1243" spans="1:20">
      <c r="A1243" t="s">
        <v>485</v>
      </c>
      <c r="B1243" t="s">
        <v>449</v>
      </c>
      <c r="C1243" t="s">
        <v>490</v>
      </c>
      <c r="D1243" t="s">
        <v>491</v>
      </c>
      <c r="E1243" t="s">
        <v>25</v>
      </c>
      <c r="F1243" s="1">
        <v>38353</v>
      </c>
      <c r="G1243" t="s">
        <v>26</v>
      </c>
      <c r="H1243">
        <v>201412</v>
      </c>
      <c r="I1243" t="s">
        <v>27</v>
      </c>
      <c r="J1243" t="s">
        <v>28</v>
      </c>
      <c r="K1243" t="s">
        <v>42</v>
      </c>
      <c r="L1243" t="s">
        <v>30</v>
      </c>
      <c r="M1243" t="s">
        <v>31</v>
      </c>
      <c r="N1243" t="s">
        <v>32</v>
      </c>
      <c r="O1243">
        <v>13.84</v>
      </c>
      <c r="P1243" t="s">
        <v>449</v>
      </c>
      <c r="Q1243" t="s">
        <v>485</v>
      </c>
      <c r="R1243" t="s">
        <v>452</v>
      </c>
      <c r="S1243" t="s">
        <v>34</v>
      </c>
      <c r="T1243" t="s">
        <v>35</v>
      </c>
    </row>
    <row r="1244" spans="1:20">
      <c r="A1244" t="s">
        <v>485</v>
      </c>
      <c r="B1244" t="s">
        <v>449</v>
      </c>
      <c r="C1244" t="s">
        <v>490</v>
      </c>
      <c r="D1244" t="s">
        <v>491</v>
      </c>
      <c r="E1244" t="s">
        <v>25</v>
      </c>
      <c r="F1244" s="1">
        <v>38353</v>
      </c>
      <c r="G1244" t="s">
        <v>26</v>
      </c>
      <c r="H1244">
        <v>201412</v>
      </c>
      <c r="I1244" t="s">
        <v>27</v>
      </c>
      <c r="J1244" t="s">
        <v>28</v>
      </c>
      <c r="K1244" t="s">
        <v>43</v>
      </c>
      <c r="L1244" t="s">
        <v>30</v>
      </c>
      <c r="M1244" t="s">
        <v>31</v>
      </c>
      <c r="N1244" t="s">
        <v>48</v>
      </c>
      <c r="O1244">
        <v>317.51</v>
      </c>
      <c r="P1244" t="s">
        <v>449</v>
      </c>
      <c r="Q1244" t="s">
        <v>485</v>
      </c>
      <c r="R1244" t="s">
        <v>452</v>
      </c>
      <c r="S1244" t="s">
        <v>34</v>
      </c>
      <c r="T1244" t="s">
        <v>35</v>
      </c>
    </row>
    <row r="1245" spans="1:20">
      <c r="A1245" t="s">
        <v>485</v>
      </c>
      <c r="B1245" t="s">
        <v>449</v>
      </c>
      <c r="C1245" t="s">
        <v>490</v>
      </c>
      <c r="D1245" t="s">
        <v>491</v>
      </c>
      <c r="E1245" t="s">
        <v>25</v>
      </c>
      <c r="F1245" s="1">
        <v>38353</v>
      </c>
      <c r="G1245" t="s">
        <v>26</v>
      </c>
      <c r="H1245">
        <v>201412</v>
      </c>
      <c r="I1245" t="s">
        <v>27</v>
      </c>
      <c r="J1245" t="s">
        <v>28</v>
      </c>
      <c r="K1245" t="s">
        <v>43</v>
      </c>
      <c r="L1245" t="s">
        <v>30</v>
      </c>
      <c r="M1245" t="s">
        <v>31</v>
      </c>
      <c r="N1245" t="s">
        <v>49</v>
      </c>
      <c r="O1245">
        <v>-1421.49</v>
      </c>
      <c r="P1245" t="s">
        <v>449</v>
      </c>
      <c r="Q1245" t="s">
        <v>485</v>
      </c>
      <c r="R1245" t="s">
        <v>452</v>
      </c>
      <c r="S1245" t="s">
        <v>34</v>
      </c>
      <c r="T1245" t="s">
        <v>35</v>
      </c>
    </row>
    <row r="1246" spans="1:20">
      <c r="A1246" t="s">
        <v>485</v>
      </c>
      <c r="B1246" t="s">
        <v>449</v>
      </c>
      <c r="C1246" t="s">
        <v>490</v>
      </c>
      <c r="D1246" t="s">
        <v>491</v>
      </c>
      <c r="E1246" t="s">
        <v>25</v>
      </c>
      <c r="F1246" s="1">
        <v>38353</v>
      </c>
      <c r="G1246" t="s">
        <v>26</v>
      </c>
      <c r="H1246">
        <v>201412</v>
      </c>
      <c r="I1246" t="s">
        <v>27</v>
      </c>
      <c r="J1246" t="s">
        <v>28</v>
      </c>
      <c r="K1246" t="s">
        <v>43</v>
      </c>
      <c r="L1246" t="s">
        <v>30</v>
      </c>
      <c r="M1246" t="s">
        <v>31</v>
      </c>
      <c r="N1246" t="s">
        <v>32</v>
      </c>
      <c r="O1246">
        <v>277.09000000000003</v>
      </c>
      <c r="P1246" t="s">
        <v>449</v>
      </c>
      <c r="Q1246" t="s">
        <v>485</v>
      </c>
      <c r="R1246" t="s">
        <v>452</v>
      </c>
      <c r="S1246" t="s">
        <v>34</v>
      </c>
      <c r="T1246" t="s">
        <v>35</v>
      </c>
    </row>
    <row r="1247" spans="1:20">
      <c r="A1247" t="s">
        <v>485</v>
      </c>
      <c r="B1247" t="s">
        <v>449</v>
      </c>
      <c r="C1247" t="s">
        <v>490</v>
      </c>
      <c r="D1247" t="s">
        <v>491</v>
      </c>
      <c r="E1247" t="s">
        <v>25</v>
      </c>
      <c r="F1247" s="1">
        <v>38353</v>
      </c>
      <c r="G1247" t="s">
        <v>26</v>
      </c>
      <c r="H1247">
        <v>201412</v>
      </c>
      <c r="I1247" t="s">
        <v>27</v>
      </c>
      <c r="J1247" t="s">
        <v>28</v>
      </c>
      <c r="K1247" t="s">
        <v>44</v>
      </c>
      <c r="L1247" t="s">
        <v>30</v>
      </c>
      <c r="M1247" t="s">
        <v>31</v>
      </c>
      <c r="N1247" t="s">
        <v>48</v>
      </c>
      <c r="O1247">
        <v>1031.81</v>
      </c>
      <c r="P1247" t="s">
        <v>449</v>
      </c>
      <c r="Q1247" t="s">
        <v>485</v>
      </c>
      <c r="R1247" t="s">
        <v>452</v>
      </c>
      <c r="S1247" t="s">
        <v>34</v>
      </c>
      <c r="T1247" t="s">
        <v>35</v>
      </c>
    </row>
    <row r="1248" spans="1:20">
      <c r="A1248" t="s">
        <v>485</v>
      </c>
      <c r="B1248" t="s">
        <v>449</v>
      </c>
      <c r="C1248" t="s">
        <v>490</v>
      </c>
      <c r="D1248" t="s">
        <v>491</v>
      </c>
      <c r="E1248" t="s">
        <v>25</v>
      </c>
      <c r="F1248" s="1">
        <v>38353</v>
      </c>
      <c r="G1248" t="s">
        <v>26</v>
      </c>
      <c r="H1248">
        <v>201412</v>
      </c>
      <c r="I1248" t="s">
        <v>27</v>
      </c>
      <c r="J1248" t="s">
        <v>28</v>
      </c>
      <c r="K1248" t="s">
        <v>44</v>
      </c>
      <c r="L1248" t="s">
        <v>30</v>
      </c>
      <c r="M1248" t="s">
        <v>31</v>
      </c>
      <c r="N1248" t="s">
        <v>49</v>
      </c>
      <c r="O1248">
        <v>-1899.39</v>
      </c>
      <c r="P1248" t="s">
        <v>449</v>
      </c>
      <c r="Q1248" t="s">
        <v>485</v>
      </c>
      <c r="R1248" t="s">
        <v>452</v>
      </c>
      <c r="S1248" t="s">
        <v>34</v>
      </c>
      <c r="T1248" t="s">
        <v>35</v>
      </c>
    </row>
    <row r="1249" spans="1:20">
      <c r="A1249" t="s">
        <v>485</v>
      </c>
      <c r="B1249" t="s">
        <v>449</v>
      </c>
      <c r="C1249" t="s">
        <v>490</v>
      </c>
      <c r="D1249" t="s">
        <v>491</v>
      </c>
      <c r="E1249" t="s">
        <v>25</v>
      </c>
      <c r="F1249" s="1">
        <v>38353</v>
      </c>
      <c r="G1249" t="s">
        <v>26</v>
      </c>
      <c r="H1249">
        <v>201412</v>
      </c>
      <c r="I1249" t="s">
        <v>27</v>
      </c>
      <c r="J1249" t="s">
        <v>28</v>
      </c>
      <c r="K1249" t="s">
        <v>44</v>
      </c>
      <c r="L1249" t="s">
        <v>30</v>
      </c>
      <c r="M1249" t="s">
        <v>31</v>
      </c>
      <c r="N1249" t="s">
        <v>32</v>
      </c>
      <c r="O1249">
        <v>370.24</v>
      </c>
      <c r="P1249" t="s">
        <v>449</v>
      </c>
      <c r="Q1249" t="s">
        <v>485</v>
      </c>
      <c r="R1249" t="s">
        <v>452</v>
      </c>
      <c r="S1249" t="s">
        <v>34</v>
      </c>
      <c r="T1249" t="s">
        <v>35</v>
      </c>
    </row>
    <row r="1250" spans="1:20">
      <c r="A1250" t="s">
        <v>492</v>
      </c>
      <c r="B1250" t="s">
        <v>449</v>
      </c>
      <c r="C1250" t="s">
        <v>493</v>
      </c>
      <c r="D1250" t="s">
        <v>494</v>
      </c>
      <c r="E1250" t="s">
        <v>25</v>
      </c>
      <c r="F1250" s="1">
        <v>34579</v>
      </c>
      <c r="G1250" t="s">
        <v>26</v>
      </c>
      <c r="H1250">
        <v>201412</v>
      </c>
      <c r="I1250" t="s">
        <v>27</v>
      </c>
      <c r="J1250" t="s">
        <v>53</v>
      </c>
      <c r="K1250" t="s">
        <v>44</v>
      </c>
      <c r="L1250" t="s">
        <v>54</v>
      </c>
      <c r="M1250" t="s">
        <v>31</v>
      </c>
      <c r="N1250" t="s">
        <v>32</v>
      </c>
      <c r="O1250">
        <v>1351.1200000000001</v>
      </c>
      <c r="P1250" t="s">
        <v>449</v>
      </c>
      <c r="Q1250" t="s">
        <v>492</v>
      </c>
      <c r="R1250" t="s">
        <v>452</v>
      </c>
      <c r="S1250" t="s">
        <v>34</v>
      </c>
      <c r="T1250" t="s">
        <v>35</v>
      </c>
    </row>
    <row r="1251" spans="1:20">
      <c r="A1251" t="s">
        <v>453</v>
      </c>
      <c r="B1251" t="s">
        <v>449</v>
      </c>
      <c r="C1251" t="s">
        <v>495</v>
      </c>
      <c r="D1251" t="s">
        <v>496</v>
      </c>
      <c r="E1251" t="s">
        <v>25</v>
      </c>
      <c r="F1251" s="1">
        <v>30987</v>
      </c>
      <c r="G1251" t="s">
        <v>26</v>
      </c>
      <c r="H1251">
        <v>201412</v>
      </c>
      <c r="I1251" t="s">
        <v>27</v>
      </c>
      <c r="J1251" t="s">
        <v>28</v>
      </c>
      <c r="K1251" t="s">
        <v>29</v>
      </c>
      <c r="L1251" t="s">
        <v>30</v>
      </c>
      <c r="M1251" t="s">
        <v>31</v>
      </c>
      <c r="N1251" t="s">
        <v>48</v>
      </c>
      <c r="O1251">
        <v>227924.6</v>
      </c>
      <c r="P1251" t="s">
        <v>449</v>
      </c>
      <c r="Q1251" t="s">
        <v>453</v>
      </c>
      <c r="R1251" t="s">
        <v>452</v>
      </c>
      <c r="S1251" t="s">
        <v>34</v>
      </c>
      <c r="T1251" t="s">
        <v>35</v>
      </c>
    </row>
    <row r="1252" spans="1:20">
      <c r="A1252" t="s">
        <v>453</v>
      </c>
      <c r="B1252" t="s">
        <v>449</v>
      </c>
      <c r="C1252" t="s">
        <v>495</v>
      </c>
      <c r="D1252" t="s">
        <v>496</v>
      </c>
      <c r="E1252" t="s">
        <v>25</v>
      </c>
      <c r="F1252" s="1">
        <v>30987</v>
      </c>
      <c r="G1252" t="s">
        <v>26</v>
      </c>
      <c r="H1252">
        <v>201412</v>
      </c>
      <c r="I1252" t="s">
        <v>27</v>
      </c>
      <c r="J1252" t="s">
        <v>28</v>
      </c>
      <c r="K1252" t="s">
        <v>29</v>
      </c>
      <c r="L1252" t="s">
        <v>30</v>
      </c>
      <c r="M1252" t="s">
        <v>31</v>
      </c>
      <c r="N1252" t="s">
        <v>49</v>
      </c>
      <c r="O1252">
        <v>-12250.720000000001</v>
      </c>
      <c r="P1252" t="s">
        <v>449</v>
      </c>
      <c r="Q1252" t="s">
        <v>453</v>
      </c>
      <c r="R1252" t="s">
        <v>452</v>
      </c>
      <c r="S1252" t="s">
        <v>34</v>
      </c>
      <c r="T1252" t="s">
        <v>35</v>
      </c>
    </row>
    <row r="1253" spans="1:20">
      <c r="A1253" t="s">
        <v>453</v>
      </c>
      <c r="B1253" t="s">
        <v>449</v>
      </c>
      <c r="C1253" t="s">
        <v>495</v>
      </c>
      <c r="D1253" t="s">
        <v>496</v>
      </c>
      <c r="E1253" t="s">
        <v>25</v>
      </c>
      <c r="F1253" s="1">
        <v>30987</v>
      </c>
      <c r="G1253" t="s">
        <v>26</v>
      </c>
      <c r="H1253">
        <v>201412</v>
      </c>
      <c r="I1253" t="s">
        <v>27</v>
      </c>
      <c r="J1253" t="s">
        <v>28</v>
      </c>
      <c r="K1253" t="s">
        <v>29</v>
      </c>
      <c r="L1253" t="s">
        <v>30</v>
      </c>
      <c r="M1253" t="s">
        <v>31</v>
      </c>
      <c r="N1253" t="s">
        <v>32</v>
      </c>
      <c r="O1253">
        <v>1926.77</v>
      </c>
      <c r="P1253" t="s">
        <v>449</v>
      </c>
      <c r="Q1253" t="s">
        <v>453</v>
      </c>
      <c r="R1253" t="s">
        <v>452</v>
      </c>
      <c r="S1253" t="s">
        <v>34</v>
      </c>
      <c r="T1253" t="s">
        <v>35</v>
      </c>
    </row>
    <row r="1254" spans="1:20">
      <c r="A1254" t="s">
        <v>453</v>
      </c>
      <c r="B1254" t="s">
        <v>449</v>
      </c>
      <c r="C1254" t="s">
        <v>495</v>
      </c>
      <c r="D1254" t="s">
        <v>496</v>
      </c>
      <c r="E1254" t="s">
        <v>25</v>
      </c>
      <c r="F1254" s="1">
        <v>30987</v>
      </c>
      <c r="G1254" t="s">
        <v>26</v>
      </c>
      <c r="H1254">
        <v>201412</v>
      </c>
      <c r="I1254" t="s">
        <v>27</v>
      </c>
      <c r="J1254" t="s">
        <v>28</v>
      </c>
      <c r="K1254" t="s">
        <v>36</v>
      </c>
      <c r="L1254" t="s">
        <v>30</v>
      </c>
      <c r="M1254" t="s">
        <v>31</v>
      </c>
      <c r="N1254" t="s">
        <v>48</v>
      </c>
      <c r="O1254">
        <v>15155.75</v>
      </c>
      <c r="P1254" t="s">
        <v>449</v>
      </c>
      <c r="Q1254" t="s">
        <v>453</v>
      </c>
      <c r="R1254" t="s">
        <v>452</v>
      </c>
      <c r="S1254" t="s">
        <v>34</v>
      </c>
      <c r="T1254" t="s">
        <v>35</v>
      </c>
    </row>
    <row r="1255" spans="1:20">
      <c r="A1255" t="s">
        <v>453</v>
      </c>
      <c r="B1255" t="s">
        <v>449</v>
      </c>
      <c r="C1255" t="s">
        <v>495</v>
      </c>
      <c r="D1255" t="s">
        <v>496</v>
      </c>
      <c r="E1255" t="s">
        <v>25</v>
      </c>
      <c r="F1255" s="1">
        <v>30987</v>
      </c>
      <c r="G1255" t="s">
        <v>26</v>
      </c>
      <c r="H1255">
        <v>201412</v>
      </c>
      <c r="I1255" t="s">
        <v>27</v>
      </c>
      <c r="J1255" t="s">
        <v>28</v>
      </c>
      <c r="K1255" t="s">
        <v>37</v>
      </c>
      <c r="L1255" t="s">
        <v>30</v>
      </c>
      <c r="M1255" t="s">
        <v>31</v>
      </c>
      <c r="N1255" t="s">
        <v>48</v>
      </c>
      <c r="O1255">
        <v>1877.01</v>
      </c>
      <c r="P1255" t="s">
        <v>449</v>
      </c>
      <c r="Q1255" t="s">
        <v>453</v>
      </c>
      <c r="R1255" t="s">
        <v>452</v>
      </c>
      <c r="S1255" t="s">
        <v>34</v>
      </c>
      <c r="T1255" t="s">
        <v>35</v>
      </c>
    </row>
    <row r="1256" spans="1:20">
      <c r="A1256" t="s">
        <v>453</v>
      </c>
      <c r="B1256" t="s">
        <v>449</v>
      </c>
      <c r="C1256" t="s">
        <v>495</v>
      </c>
      <c r="D1256" t="s">
        <v>496</v>
      </c>
      <c r="E1256" t="s">
        <v>25</v>
      </c>
      <c r="F1256" s="1">
        <v>30987</v>
      </c>
      <c r="G1256" t="s">
        <v>26</v>
      </c>
      <c r="H1256">
        <v>201412</v>
      </c>
      <c r="I1256" t="s">
        <v>27</v>
      </c>
      <c r="J1256" t="s">
        <v>28</v>
      </c>
      <c r="K1256" t="s">
        <v>37</v>
      </c>
      <c r="L1256" t="s">
        <v>30</v>
      </c>
      <c r="M1256" t="s">
        <v>31</v>
      </c>
      <c r="N1256" t="s">
        <v>49</v>
      </c>
      <c r="O1256">
        <v>-6058.4400000000005</v>
      </c>
      <c r="P1256" t="s">
        <v>449</v>
      </c>
      <c r="Q1256" t="s">
        <v>453</v>
      </c>
      <c r="R1256" t="s">
        <v>452</v>
      </c>
      <c r="S1256" t="s">
        <v>34</v>
      </c>
      <c r="T1256" t="s">
        <v>35</v>
      </c>
    </row>
    <row r="1257" spans="1:20">
      <c r="A1257" t="s">
        <v>453</v>
      </c>
      <c r="B1257" t="s">
        <v>449</v>
      </c>
      <c r="C1257" t="s">
        <v>495</v>
      </c>
      <c r="D1257" t="s">
        <v>496</v>
      </c>
      <c r="E1257" t="s">
        <v>25</v>
      </c>
      <c r="F1257" s="1">
        <v>30987</v>
      </c>
      <c r="G1257" t="s">
        <v>26</v>
      </c>
      <c r="H1257">
        <v>201412</v>
      </c>
      <c r="I1257" t="s">
        <v>27</v>
      </c>
      <c r="J1257" t="s">
        <v>28</v>
      </c>
      <c r="K1257" t="s">
        <v>40</v>
      </c>
      <c r="L1257" t="s">
        <v>30</v>
      </c>
      <c r="M1257" t="s">
        <v>31</v>
      </c>
      <c r="N1257" t="s">
        <v>49</v>
      </c>
      <c r="O1257">
        <v>-8906.1</v>
      </c>
      <c r="P1257" t="s">
        <v>449</v>
      </c>
      <c r="Q1257" t="s">
        <v>453</v>
      </c>
      <c r="R1257" t="s">
        <v>452</v>
      </c>
      <c r="S1257" t="s">
        <v>34</v>
      </c>
      <c r="T1257" t="s">
        <v>35</v>
      </c>
    </row>
    <row r="1258" spans="1:20">
      <c r="A1258" t="s">
        <v>453</v>
      </c>
      <c r="B1258" t="s">
        <v>449</v>
      </c>
      <c r="C1258" t="s">
        <v>495</v>
      </c>
      <c r="D1258" t="s">
        <v>496</v>
      </c>
      <c r="E1258" t="s">
        <v>25</v>
      </c>
      <c r="F1258" s="1">
        <v>30987</v>
      </c>
      <c r="G1258" t="s">
        <v>26</v>
      </c>
      <c r="H1258">
        <v>201412</v>
      </c>
      <c r="I1258" t="s">
        <v>27</v>
      </c>
      <c r="J1258" t="s">
        <v>28</v>
      </c>
      <c r="K1258" t="s">
        <v>41</v>
      </c>
      <c r="L1258" t="s">
        <v>30</v>
      </c>
      <c r="M1258" t="s">
        <v>31</v>
      </c>
      <c r="N1258" t="s">
        <v>48</v>
      </c>
      <c r="O1258">
        <v>7600.68</v>
      </c>
      <c r="P1258" t="s">
        <v>449</v>
      </c>
      <c r="Q1258" t="s">
        <v>453</v>
      </c>
      <c r="R1258" t="s">
        <v>452</v>
      </c>
      <c r="S1258" t="s">
        <v>34</v>
      </c>
      <c r="T1258" t="s">
        <v>35</v>
      </c>
    </row>
    <row r="1259" spans="1:20">
      <c r="A1259" t="s">
        <v>453</v>
      </c>
      <c r="B1259" t="s">
        <v>449</v>
      </c>
      <c r="C1259" t="s">
        <v>495</v>
      </c>
      <c r="D1259" t="s">
        <v>496</v>
      </c>
      <c r="E1259" t="s">
        <v>25</v>
      </c>
      <c r="F1259" s="1">
        <v>30987</v>
      </c>
      <c r="G1259" t="s">
        <v>26</v>
      </c>
      <c r="H1259">
        <v>201412</v>
      </c>
      <c r="I1259" t="s">
        <v>27</v>
      </c>
      <c r="J1259" t="s">
        <v>28</v>
      </c>
      <c r="K1259" t="s">
        <v>42</v>
      </c>
      <c r="L1259" t="s">
        <v>30</v>
      </c>
      <c r="M1259" t="s">
        <v>31</v>
      </c>
      <c r="N1259" t="s">
        <v>48</v>
      </c>
      <c r="O1259">
        <v>20069.21</v>
      </c>
      <c r="P1259" t="s">
        <v>449</v>
      </c>
      <c r="Q1259" t="s">
        <v>453</v>
      </c>
      <c r="R1259" t="s">
        <v>452</v>
      </c>
      <c r="S1259" t="s">
        <v>34</v>
      </c>
      <c r="T1259" t="s">
        <v>35</v>
      </c>
    </row>
    <row r="1260" spans="1:20">
      <c r="A1260" t="s">
        <v>453</v>
      </c>
      <c r="B1260" t="s">
        <v>449</v>
      </c>
      <c r="C1260" t="s">
        <v>495</v>
      </c>
      <c r="D1260" t="s">
        <v>496</v>
      </c>
      <c r="E1260" t="s">
        <v>25</v>
      </c>
      <c r="F1260" s="1">
        <v>30987</v>
      </c>
      <c r="G1260" t="s">
        <v>26</v>
      </c>
      <c r="H1260">
        <v>201412</v>
      </c>
      <c r="I1260" t="s">
        <v>27</v>
      </c>
      <c r="J1260" t="s">
        <v>28</v>
      </c>
      <c r="K1260" t="s">
        <v>42</v>
      </c>
      <c r="L1260" t="s">
        <v>30</v>
      </c>
      <c r="M1260" t="s">
        <v>31</v>
      </c>
      <c r="N1260" t="s">
        <v>49</v>
      </c>
      <c r="O1260">
        <v>-13732.14</v>
      </c>
      <c r="P1260" t="s">
        <v>449</v>
      </c>
      <c r="Q1260" t="s">
        <v>453</v>
      </c>
      <c r="R1260" t="s">
        <v>452</v>
      </c>
      <c r="S1260" t="s">
        <v>34</v>
      </c>
      <c r="T1260" t="s">
        <v>35</v>
      </c>
    </row>
    <row r="1261" spans="1:20">
      <c r="A1261" t="s">
        <v>453</v>
      </c>
      <c r="B1261" t="s">
        <v>449</v>
      </c>
      <c r="C1261" t="s">
        <v>495</v>
      </c>
      <c r="D1261" t="s">
        <v>496</v>
      </c>
      <c r="E1261" t="s">
        <v>25</v>
      </c>
      <c r="F1261" s="1">
        <v>30987</v>
      </c>
      <c r="G1261" t="s">
        <v>26</v>
      </c>
      <c r="H1261">
        <v>201412</v>
      </c>
      <c r="I1261" t="s">
        <v>27</v>
      </c>
      <c r="J1261" t="s">
        <v>28</v>
      </c>
      <c r="K1261" t="s">
        <v>43</v>
      </c>
      <c r="L1261" t="s">
        <v>30</v>
      </c>
      <c r="M1261" t="s">
        <v>31</v>
      </c>
      <c r="N1261" t="s">
        <v>48</v>
      </c>
      <c r="O1261">
        <v>118302.40000000001</v>
      </c>
      <c r="P1261" t="s">
        <v>449</v>
      </c>
      <c r="Q1261" t="s">
        <v>453</v>
      </c>
      <c r="R1261" t="s">
        <v>452</v>
      </c>
      <c r="S1261" t="s">
        <v>34</v>
      </c>
      <c r="T1261" t="s">
        <v>35</v>
      </c>
    </row>
    <row r="1262" spans="1:20">
      <c r="A1262" t="s">
        <v>453</v>
      </c>
      <c r="B1262" t="s">
        <v>449</v>
      </c>
      <c r="C1262" t="s">
        <v>495</v>
      </c>
      <c r="D1262" t="s">
        <v>496</v>
      </c>
      <c r="E1262" t="s">
        <v>25</v>
      </c>
      <c r="F1262" s="1">
        <v>30987</v>
      </c>
      <c r="G1262" t="s">
        <v>26</v>
      </c>
      <c r="H1262">
        <v>201412</v>
      </c>
      <c r="I1262" t="s">
        <v>27</v>
      </c>
      <c r="J1262" t="s">
        <v>28</v>
      </c>
      <c r="K1262" t="s">
        <v>43</v>
      </c>
      <c r="L1262" t="s">
        <v>30</v>
      </c>
      <c r="M1262" t="s">
        <v>31</v>
      </c>
      <c r="N1262" t="s">
        <v>49</v>
      </c>
      <c r="O1262">
        <v>-104805.04000000001</v>
      </c>
      <c r="P1262" t="s">
        <v>449</v>
      </c>
      <c r="Q1262" t="s">
        <v>453</v>
      </c>
      <c r="R1262" t="s">
        <v>452</v>
      </c>
      <c r="S1262" t="s">
        <v>34</v>
      </c>
      <c r="T1262" t="s">
        <v>35</v>
      </c>
    </row>
    <row r="1263" spans="1:20">
      <c r="A1263" t="s">
        <v>453</v>
      </c>
      <c r="B1263" t="s">
        <v>449</v>
      </c>
      <c r="C1263" t="s">
        <v>495</v>
      </c>
      <c r="D1263" t="s">
        <v>496</v>
      </c>
      <c r="E1263" t="s">
        <v>25</v>
      </c>
      <c r="F1263" s="1">
        <v>30987</v>
      </c>
      <c r="G1263" t="s">
        <v>26</v>
      </c>
      <c r="H1263">
        <v>201412</v>
      </c>
      <c r="I1263" t="s">
        <v>27</v>
      </c>
      <c r="J1263" t="s">
        <v>28</v>
      </c>
      <c r="K1263" t="s">
        <v>43</v>
      </c>
      <c r="L1263" t="s">
        <v>30</v>
      </c>
      <c r="M1263" t="s">
        <v>31</v>
      </c>
      <c r="N1263" t="s">
        <v>32</v>
      </c>
      <c r="O1263">
        <v>1106.9000000000001</v>
      </c>
      <c r="P1263" t="s">
        <v>449</v>
      </c>
      <c r="Q1263" t="s">
        <v>453</v>
      </c>
      <c r="R1263" t="s">
        <v>452</v>
      </c>
      <c r="S1263" t="s">
        <v>34</v>
      </c>
      <c r="T1263" t="s">
        <v>35</v>
      </c>
    </row>
    <row r="1264" spans="1:20">
      <c r="A1264" t="s">
        <v>453</v>
      </c>
      <c r="B1264" t="s">
        <v>449</v>
      </c>
      <c r="C1264" t="s">
        <v>495</v>
      </c>
      <c r="D1264" t="s">
        <v>496</v>
      </c>
      <c r="E1264" t="s">
        <v>25</v>
      </c>
      <c r="F1264" s="1">
        <v>30987</v>
      </c>
      <c r="G1264" t="s">
        <v>26</v>
      </c>
      <c r="H1264">
        <v>201412</v>
      </c>
      <c r="I1264" t="s">
        <v>27</v>
      </c>
      <c r="J1264" t="s">
        <v>28</v>
      </c>
      <c r="K1264" t="s">
        <v>44</v>
      </c>
      <c r="L1264" t="s">
        <v>30</v>
      </c>
      <c r="M1264" t="s">
        <v>31</v>
      </c>
      <c r="N1264" t="s">
        <v>48</v>
      </c>
      <c r="O1264">
        <v>150314.01999999999</v>
      </c>
      <c r="P1264" t="s">
        <v>449</v>
      </c>
      <c r="Q1264" t="s">
        <v>453</v>
      </c>
      <c r="R1264" t="s">
        <v>452</v>
      </c>
      <c r="S1264" t="s">
        <v>34</v>
      </c>
      <c r="T1264" t="s">
        <v>35</v>
      </c>
    </row>
    <row r="1265" spans="1:20">
      <c r="A1265" t="s">
        <v>453</v>
      </c>
      <c r="B1265" t="s">
        <v>449</v>
      </c>
      <c r="C1265" t="s">
        <v>495</v>
      </c>
      <c r="D1265" t="s">
        <v>496</v>
      </c>
      <c r="E1265" t="s">
        <v>25</v>
      </c>
      <c r="F1265" s="1">
        <v>30987</v>
      </c>
      <c r="G1265" t="s">
        <v>26</v>
      </c>
      <c r="H1265">
        <v>201412</v>
      </c>
      <c r="I1265" t="s">
        <v>27</v>
      </c>
      <c r="J1265" t="s">
        <v>28</v>
      </c>
      <c r="K1265" t="s">
        <v>44</v>
      </c>
      <c r="L1265" t="s">
        <v>30</v>
      </c>
      <c r="M1265" t="s">
        <v>31</v>
      </c>
      <c r="N1265" t="s">
        <v>49</v>
      </c>
      <c r="O1265">
        <v>-395491.23</v>
      </c>
      <c r="P1265" t="s">
        <v>449</v>
      </c>
      <c r="Q1265" t="s">
        <v>453</v>
      </c>
      <c r="R1265" t="s">
        <v>452</v>
      </c>
      <c r="S1265" t="s">
        <v>34</v>
      </c>
      <c r="T1265" t="s">
        <v>35</v>
      </c>
    </row>
    <row r="1266" spans="1:20">
      <c r="A1266" t="s">
        <v>453</v>
      </c>
      <c r="B1266" t="s">
        <v>449</v>
      </c>
      <c r="C1266" t="s">
        <v>495</v>
      </c>
      <c r="D1266" t="s">
        <v>496</v>
      </c>
      <c r="E1266" t="s">
        <v>25</v>
      </c>
      <c r="F1266" s="1">
        <v>30987</v>
      </c>
      <c r="G1266" t="s">
        <v>26</v>
      </c>
      <c r="H1266">
        <v>201412</v>
      </c>
      <c r="I1266" t="s">
        <v>27</v>
      </c>
      <c r="J1266" t="s">
        <v>28</v>
      </c>
      <c r="K1266" t="s">
        <v>44</v>
      </c>
      <c r="L1266" t="s">
        <v>30</v>
      </c>
      <c r="M1266" t="s">
        <v>31</v>
      </c>
      <c r="N1266" t="s">
        <v>32</v>
      </c>
      <c r="O1266">
        <v>31302.38</v>
      </c>
      <c r="P1266" t="s">
        <v>449</v>
      </c>
      <c r="Q1266" t="s">
        <v>453</v>
      </c>
      <c r="R1266" t="s">
        <v>452</v>
      </c>
      <c r="S1266" t="s">
        <v>34</v>
      </c>
      <c r="T1266" t="s">
        <v>35</v>
      </c>
    </row>
    <row r="1267" spans="1:20">
      <c r="A1267" t="s">
        <v>448</v>
      </c>
      <c r="B1267" t="s">
        <v>449</v>
      </c>
      <c r="C1267" t="s">
        <v>497</v>
      </c>
      <c r="D1267" t="s">
        <v>498</v>
      </c>
      <c r="E1267" t="s">
        <v>25</v>
      </c>
      <c r="F1267" s="1">
        <v>38261</v>
      </c>
      <c r="G1267" t="s">
        <v>26</v>
      </c>
      <c r="H1267">
        <v>201412</v>
      </c>
      <c r="I1267" t="s">
        <v>27</v>
      </c>
      <c r="J1267" t="s">
        <v>53</v>
      </c>
      <c r="K1267" t="s">
        <v>29</v>
      </c>
      <c r="L1267" t="s">
        <v>54</v>
      </c>
      <c r="M1267" t="s">
        <v>31</v>
      </c>
      <c r="N1267" t="s">
        <v>32</v>
      </c>
      <c r="O1267">
        <v>11.16</v>
      </c>
      <c r="P1267" t="s">
        <v>449</v>
      </c>
      <c r="Q1267" t="s">
        <v>448</v>
      </c>
      <c r="R1267" t="s">
        <v>452</v>
      </c>
      <c r="S1267" t="s">
        <v>34</v>
      </c>
      <c r="T1267" t="s">
        <v>35</v>
      </c>
    </row>
    <row r="1268" spans="1:20">
      <c r="A1268" t="s">
        <v>448</v>
      </c>
      <c r="B1268" t="s">
        <v>449</v>
      </c>
      <c r="C1268" t="s">
        <v>497</v>
      </c>
      <c r="D1268" t="s">
        <v>498</v>
      </c>
      <c r="E1268" t="s">
        <v>25</v>
      </c>
      <c r="F1268" s="1">
        <v>38261</v>
      </c>
      <c r="G1268" t="s">
        <v>26</v>
      </c>
      <c r="H1268">
        <v>201412</v>
      </c>
      <c r="I1268" t="s">
        <v>27</v>
      </c>
      <c r="J1268" t="s">
        <v>53</v>
      </c>
      <c r="K1268" t="s">
        <v>36</v>
      </c>
      <c r="L1268" t="s">
        <v>54</v>
      </c>
      <c r="M1268" t="s">
        <v>31</v>
      </c>
      <c r="N1268" t="s">
        <v>32</v>
      </c>
      <c r="O1268">
        <v>0.73</v>
      </c>
      <c r="P1268" t="s">
        <v>449</v>
      </c>
      <c r="Q1268" t="s">
        <v>448</v>
      </c>
      <c r="R1268" t="s">
        <v>452</v>
      </c>
      <c r="S1268" t="s">
        <v>34</v>
      </c>
      <c r="T1268" t="s">
        <v>35</v>
      </c>
    </row>
    <row r="1269" spans="1:20">
      <c r="A1269" t="s">
        <v>448</v>
      </c>
      <c r="B1269" t="s">
        <v>449</v>
      </c>
      <c r="C1269" t="s">
        <v>497</v>
      </c>
      <c r="D1269" t="s">
        <v>498</v>
      </c>
      <c r="E1269" t="s">
        <v>25</v>
      </c>
      <c r="F1269" s="1">
        <v>38261</v>
      </c>
      <c r="G1269" t="s">
        <v>26</v>
      </c>
      <c r="H1269">
        <v>201412</v>
      </c>
      <c r="I1269" t="s">
        <v>27</v>
      </c>
      <c r="J1269" t="s">
        <v>53</v>
      </c>
      <c r="K1269" t="s">
        <v>37</v>
      </c>
      <c r="L1269" t="s">
        <v>54</v>
      </c>
      <c r="M1269" t="s">
        <v>31</v>
      </c>
      <c r="N1269" t="s">
        <v>32</v>
      </c>
      <c r="O1269">
        <v>6.0600000000000005</v>
      </c>
      <c r="P1269" t="s">
        <v>449</v>
      </c>
      <c r="Q1269" t="s">
        <v>448</v>
      </c>
      <c r="R1269" t="s">
        <v>452</v>
      </c>
      <c r="S1269" t="s">
        <v>34</v>
      </c>
      <c r="T1269" t="s">
        <v>35</v>
      </c>
    </row>
    <row r="1270" spans="1:20">
      <c r="A1270" t="s">
        <v>448</v>
      </c>
      <c r="B1270" t="s">
        <v>449</v>
      </c>
      <c r="C1270" t="s">
        <v>497</v>
      </c>
      <c r="D1270" t="s">
        <v>498</v>
      </c>
      <c r="E1270" t="s">
        <v>25</v>
      </c>
      <c r="F1270" s="1">
        <v>38261</v>
      </c>
      <c r="G1270" t="s">
        <v>26</v>
      </c>
      <c r="H1270">
        <v>201412</v>
      </c>
      <c r="I1270" t="s">
        <v>27</v>
      </c>
      <c r="J1270" t="s">
        <v>53</v>
      </c>
      <c r="K1270" t="s">
        <v>38</v>
      </c>
      <c r="L1270" t="s">
        <v>54</v>
      </c>
      <c r="M1270" t="s">
        <v>31</v>
      </c>
      <c r="N1270" t="s">
        <v>32</v>
      </c>
      <c r="O1270">
        <v>0.24</v>
      </c>
      <c r="P1270" t="s">
        <v>449</v>
      </c>
      <c r="Q1270" t="s">
        <v>448</v>
      </c>
      <c r="R1270" t="s">
        <v>452</v>
      </c>
      <c r="S1270" t="s">
        <v>34</v>
      </c>
      <c r="T1270" t="s">
        <v>35</v>
      </c>
    </row>
    <row r="1271" spans="1:20">
      <c r="A1271" t="s">
        <v>448</v>
      </c>
      <c r="B1271" t="s">
        <v>449</v>
      </c>
      <c r="C1271" t="s">
        <v>497</v>
      </c>
      <c r="D1271" t="s">
        <v>498</v>
      </c>
      <c r="E1271" t="s">
        <v>25</v>
      </c>
      <c r="F1271" s="1">
        <v>38261</v>
      </c>
      <c r="G1271" t="s">
        <v>26</v>
      </c>
      <c r="H1271">
        <v>201412</v>
      </c>
      <c r="I1271" t="s">
        <v>27</v>
      </c>
      <c r="J1271" t="s">
        <v>53</v>
      </c>
      <c r="K1271" t="s">
        <v>40</v>
      </c>
      <c r="L1271" t="s">
        <v>54</v>
      </c>
      <c r="M1271" t="s">
        <v>31</v>
      </c>
      <c r="N1271" t="s">
        <v>32</v>
      </c>
      <c r="O1271">
        <v>0.2</v>
      </c>
      <c r="P1271" t="s">
        <v>449</v>
      </c>
      <c r="Q1271" t="s">
        <v>448</v>
      </c>
      <c r="R1271" t="s">
        <v>452</v>
      </c>
      <c r="S1271" t="s">
        <v>34</v>
      </c>
      <c r="T1271" t="s">
        <v>35</v>
      </c>
    </row>
    <row r="1272" spans="1:20">
      <c r="A1272" t="s">
        <v>448</v>
      </c>
      <c r="B1272" t="s">
        <v>449</v>
      </c>
      <c r="C1272" t="s">
        <v>497</v>
      </c>
      <c r="D1272" t="s">
        <v>498</v>
      </c>
      <c r="E1272" t="s">
        <v>25</v>
      </c>
      <c r="F1272" s="1">
        <v>38261</v>
      </c>
      <c r="G1272" t="s">
        <v>26</v>
      </c>
      <c r="H1272">
        <v>201412</v>
      </c>
      <c r="I1272" t="s">
        <v>27</v>
      </c>
      <c r="J1272" t="s">
        <v>53</v>
      </c>
      <c r="K1272" t="s">
        <v>41</v>
      </c>
      <c r="L1272" t="s">
        <v>54</v>
      </c>
      <c r="M1272" t="s">
        <v>31</v>
      </c>
      <c r="N1272" t="s">
        <v>32</v>
      </c>
      <c r="O1272">
        <v>6.92</v>
      </c>
      <c r="P1272" t="s">
        <v>449</v>
      </c>
      <c r="Q1272" t="s">
        <v>448</v>
      </c>
      <c r="R1272" t="s">
        <v>452</v>
      </c>
      <c r="S1272" t="s">
        <v>34</v>
      </c>
      <c r="T1272" t="s">
        <v>35</v>
      </c>
    </row>
    <row r="1273" spans="1:20">
      <c r="A1273" t="s">
        <v>448</v>
      </c>
      <c r="B1273" t="s">
        <v>449</v>
      </c>
      <c r="C1273" t="s">
        <v>497</v>
      </c>
      <c r="D1273" t="s">
        <v>498</v>
      </c>
      <c r="E1273" t="s">
        <v>25</v>
      </c>
      <c r="F1273" s="1">
        <v>38261</v>
      </c>
      <c r="G1273" t="s">
        <v>26</v>
      </c>
      <c r="H1273">
        <v>201412</v>
      </c>
      <c r="I1273" t="s">
        <v>27</v>
      </c>
      <c r="J1273" t="s">
        <v>53</v>
      </c>
      <c r="K1273" t="s">
        <v>42</v>
      </c>
      <c r="L1273" t="s">
        <v>54</v>
      </c>
      <c r="M1273" t="s">
        <v>31</v>
      </c>
      <c r="N1273" t="s">
        <v>32</v>
      </c>
      <c r="O1273">
        <v>4.3500000000000005</v>
      </c>
      <c r="P1273" t="s">
        <v>449</v>
      </c>
      <c r="Q1273" t="s">
        <v>448</v>
      </c>
      <c r="R1273" t="s">
        <v>452</v>
      </c>
      <c r="S1273" t="s">
        <v>34</v>
      </c>
      <c r="T1273" t="s">
        <v>35</v>
      </c>
    </row>
    <row r="1274" spans="1:20">
      <c r="A1274" t="s">
        <v>448</v>
      </c>
      <c r="B1274" t="s">
        <v>449</v>
      </c>
      <c r="C1274" t="s">
        <v>497</v>
      </c>
      <c r="D1274" t="s">
        <v>498</v>
      </c>
      <c r="E1274" t="s">
        <v>25</v>
      </c>
      <c r="F1274" s="1">
        <v>38261</v>
      </c>
      <c r="G1274" t="s">
        <v>26</v>
      </c>
      <c r="H1274">
        <v>201412</v>
      </c>
      <c r="I1274" t="s">
        <v>27</v>
      </c>
      <c r="J1274" t="s">
        <v>53</v>
      </c>
      <c r="K1274" t="s">
        <v>43</v>
      </c>
      <c r="L1274" t="s">
        <v>54</v>
      </c>
      <c r="M1274" t="s">
        <v>31</v>
      </c>
      <c r="N1274" t="s">
        <v>32</v>
      </c>
      <c r="O1274">
        <v>87.04</v>
      </c>
      <c r="P1274" t="s">
        <v>449</v>
      </c>
      <c r="Q1274" t="s">
        <v>448</v>
      </c>
      <c r="R1274" t="s">
        <v>452</v>
      </c>
      <c r="S1274" t="s">
        <v>34</v>
      </c>
      <c r="T1274" t="s">
        <v>35</v>
      </c>
    </row>
    <row r="1275" spans="1:20">
      <c r="A1275" t="s">
        <v>448</v>
      </c>
      <c r="B1275" t="s">
        <v>449</v>
      </c>
      <c r="C1275" t="s">
        <v>497</v>
      </c>
      <c r="D1275" t="s">
        <v>498</v>
      </c>
      <c r="E1275" t="s">
        <v>25</v>
      </c>
      <c r="F1275" s="1">
        <v>38261</v>
      </c>
      <c r="G1275" t="s">
        <v>26</v>
      </c>
      <c r="H1275">
        <v>201412</v>
      </c>
      <c r="I1275" t="s">
        <v>27</v>
      </c>
      <c r="J1275" t="s">
        <v>53</v>
      </c>
      <c r="K1275" t="s">
        <v>44</v>
      </c>
      <c r="L1275" t="s">
        <v>54</v>
      </c>
      <c r="M1275" t="s">
        <v>31</v>
      </c>
      <c r="N1275" t="s">
        <v>32</v>
      </c>
      <c r="O1275">
        <v>81.92</v>
      </c>
      <c r="P1275" t="s">
        <v>449</v>
      </c>
      <c r="Q1275" t="s">
        <v>448</v>
      </c>
      <c r="R1275" t="s">
        <v>452</v>
      </c>
      <c r="S1275" t="s">
        <v>34</v>
      </c>
      <c r="T1275" t="s">
        <v>35</v>
      </c>
    </row>
    <row r="1276" spans="1:20">
      <c r="A1276" t="s">
        <v>448</v>
      </c>
      <c r="B1276" t="s">
        <v>449</v>
      </c>
      <c r="C1276" t="s">
        <v>499</v>
      </c>
      <c r="D1276" t="s">
        <v>500</v>
      </c>
      <c r="E1276" t="s">
        <v>25</v>
      </c>
      <c r="F1276" s="1">
        <v>38261</v>
      </c>
      <c r="G1276" t="s">
        <v>26</v>
      </c>
      <c r="H1276">
        <v>201412</v>
      </c>
      <c r="I1276" t="s">
        <v>27</v>
      </c>
      <c r="J1276" t="s">
        <v>28</v>
      </c>
      <c r="K1276" t="s">
        <v>29</v>
      </c>
      <c r="L1276" t="s">
        <v>30</v>
      </c>
      <c r="M1276" t="s">
        <v>31</v>
      </c>
      <c r="N1276" t="s">
        <v>32</v>
      </c>
      <c r="O1276">
        <v>177.86</v>
      </c>
      <c r="P1276" t="s">
        <v>449</v>
      </c>
      <c r="Q1276" t="s">
        <v>448</v>
      </c>
      <c r="R1276" t="s">
        <v>452</v>
      </c>
      <c r="S1276" t="s">
        <v>34</v>
      </c>
      <c r="T1276" t="s">
        <v>35</v>
      </c>
    </row>
    <row r="1277" spans="1:20">
      <c r="A1277" t="s">
        <v>448</v>
      </c>
      <c r="B1277" t="s">
        <v>449</v>
      </c>
      <c r="C1277" t="s">
        <v>499</v>
      </c>
      <c r="D1277" t="s">
        <v>500</v>
      </c>
      <c r="E1277" t="s">
        <v>25</v>
      </c>
      <c r="F1277" s="1">
        <v>38261</v>
      </c>
      <c r="G1277" t="s">
        <v>26</v>
      </c>
      <c r="H1277">
        <v>201412</v>
      </c>
      <c r="I1277" t="s">
        <v>27</v>
      </c>
      <c r="J1277" t="s">
        <v>28</v>
      </c>
      <c r="K1277" t="s">
        <v>36</v>
      </c>
      <c r="L1277" t="s">
        <v>30</v>
      </c>
      <c r="M1277" t="s">
        <v>31</v>
      </c>
      <c r="N1277" t="s">
        <v>32</v>
      </c>
      <c r="O1277">
        <v>7.5200000000000005</v>
      </c>
      <c r="P1277" t="s">
        <v>449</v>
      </c>
      <c r="Q1277" t="s">
        <v>448</v>
      </c>
      <c r="R1277" t="s">
        <v>452</v>
      </c>
      <c r="S1277" t="s">
        <v>34</v>
      </c>
      <c r="T1277" t="s">
        <v>35</v>
      </c>
    </row>
    <row r="1278" spans="1:20">
      <c r="A1278" t="s">
        <v>448</v>
      </c>
      <c r="B1278" t="s">
        <v>449</v>
      </c>
      <c r="C1278" t="s">
        <v>499</v>
      </c>
      <c r="D1278" t="s">
        <v>500</v>
      </c>
      <c r="E1278" t="s">
        <v>25</v>
      </c>
      <c r="F1278" s="1">
        <v>38261</v>
      </c>
      <c r="G1278" t="s">
        <v>26</v>
      </c>
      <c r="H1278">
        <v>201412</v>
      </c>
      <c r="I1278" t="s">
        <v>27</v>
      </c>
      <c r="J1278" t="s">
        <v>28</v>
      </c>
      <c r="K1278" t="s">
        <v>37</v>
      </c>
      <c r="L1278" t="s">
        <v>30</v>
      </c>
      <c r="M1278" t="s">
        <v>31</v>
      </c>
      <c r="N1278" t="s">
        <v>32</v>
      </c>
      <c r="O1278">
        <v>5.0600000000000005</v>
      </c>
      <c r="P1278" t="s">
        <v>449</v>
      </c>
      <c r="Q1278" t="s">
        <v>448</v>
      </c>
      <c r="R1278" t="s">
        <v>452</v>
      </c>
      <c r="S1278" t="s">
        <v>34</v>
      </c>
      <c r="T1278" t="s">
        <v>35</v>
      </c>
    </row>
    <row r="1279" spans="1:20">
      <c r="A1279" t="s">
        <v>448</v>
      </c>
      <c r="B1279" t="s">
        <v>449</v>
      </c>
      <c r="C1279" t="s">
        <v>499</v>
      </c>
      <c r="D1279" t="s">
        <v>500</v>
      </c>
      <c r="E1279" t="s">
        <v>25</v>
      </c>
      <c r="F1279" s="1">
        <v>38261</v>
      </c>
      <c r="G1279" t="s">
        <v>26</v>
      </c>
      <c r="H1279">
        <v>201412</v>
      </c>
      <c r="I1279" t="s">
        <v>27</v>
      </c>
      <c r="J1279" t="s">
        <v>28</v>
      </c>
      <c r="K1279" t="s">
        <v>39</v>
      </c>
      <c r="L1279" t="s">
        <v>30</v>
      </c>
      <c r="M1279" t="s">
        <v>31</v>
      </c>
      <c r="N1279" t="s">
        <v>32</v>
      </c>
      <c r="O1279">
        <v>5.0600000000000005</v>
      </c>
      <c r="P1279" t="s">
        <v>449</v>
      </c>
      <c r="Q1279" t="s">
        <v>448</v>
      </c>
      <c r="R1279" t="s">
        <v>452</v>
      </c>
      <c r="S1279" t="s">
        <v>34</v>
      </c>
      <c r="T1279" t="s">
        <v>35</v>
      </c>
    </row>
    <row r="1280" spans="1:20">
      <c r="A1280" t="s">
        <v>448</v>
      </c>
      <c r="B1280" t="s">
        <v>449</v>
      </c>
      <c r="C1280" t="s">
        <v>499</v>
      </c>
      <c r="D1280" t="s">
        <v>500</v>
      </c>
      <c r="E1280" t="s">
        <v>25</v>
      </c>
      <c r="F1280" s="1">
        <v>38261</v>
      </c>
      <c r="G1280" t="s">
        <v>26</v>
      </c>
      <c r="H1280">
        <v>201412</v>
      </c>
      <c r="I1280" t="s">
        <v>27</v>
      </c>
      <c r="J1280" t="s">
        <v>28</v>
      </c>
      <c r="K1280" t="s">
        <v>43</v>
      </c>
      <c r="L1280" t="s">
        <v>30</v>
      </c>
      <c r="M1280" t="s">
        <v>31</v>
      </c>
      <c r="N1280" t="s">
        <v>32</v>
      </c>
      <c r="O1280">
        <v>5.08</v>
      </c>
      <c r="P1280" t="s">
        <v>449</v>
      </c>
      <c r="Q1280" t="s">
        <v>448</v>
      </c>
      <c r="R1280" t="s">
        <v>452</v>
      </c>
      <c r="S1280" t="s">
        <v>34</v>
      </c>
      <c r="T1280" t="s">
        <v>35</v>
      </c>
    </row>
    <row r="1281" spans="1:20">
      <c r="A1281" t="s">
        <v>448</v>
      </c>
      <c r="B1281" t="s">
        <v>449</v>
      </c>
      <c r="C1281" t="s">
        <v>499</v>
      </c>
      <c r="D1281" t="s">
        <v>500</v>
      </c>
      <c r="E1281" t="s">
        <v>25</v>
      </c>
      <c r="F1281" s="1">
        <v>38261</v>
      </c>
      <c r="G1281" t="s">
        <v>26</v>
      </c>
      <c r="H1281">
        <v>201412</v>
      </c>
      <c r="I1281" t="s">
        <v>27</v>
      </c>
      <c r="J1281" t="s">
        <v>28</v>
      </c>
      <c r="K1281" t="s">
        <v>44</v>
      </c>
      <c r="L1281" t="s">
        <v>30</v>
      </c>
      <c r="M1281" t="s">
        <v>31</v>
      </c>
      <c r="N1281" t="s">
        <v>32</v>
      </c>
      <c r="O1281">
        <v>358.82</v>
      </c>
      <c r="P1281" t="s">
        <v>449</v>
      </c>
      <c r="Q1281" t="s">
        <v>448</v>
      </c>
      <c r="R1281" t="s">
        <v>452</v>
      </c>
      <c r="S1281" t="s">
        <v>34</v>
      </c>
      <c r="T1281" t="s">
        <v>35</v>
      </c>
    </row>
    <row r="1282" spans="1:20">
      <c r="A1282" t="s">
        <v>458</v>
      </c>
      <c r="B1282" t="s">
        <v>449</v>
      </c>
      <c r="C1282" t="s">
        <v>501</v>
      </c>
      <c r="D1282" t="s">
        <v>502</v>
      </c>
      <c r="E1282" t="s">
        <v>25</v>
      </c>
      <c r="F1282" s="1">
        <v>30864</v>
      </c>
      <c r="G1282" t="s">
        <v>26</v>
      </c>
      <c r="H1282">
        <v>201412</v>
      </c>
      <c r="I1282" t="s">
        <v>27</v>
      </c>
      <c r="J1282" t="s">
        <v>53</v>
      </c>
      <c r="K1282" t="s">
        <v>44</v>
      </c>
      <c r="L1282" t="s">
        <v>54</v>
      </c>
      <c r="M1282" t="s">
        <v>31</v>
      </c>
      <c r="N1282" t="s">
        <v>32</v>
      </c>
      <c r="O1282">
        <v>1057.48</v>
      </c>
      <c r="P1282" t="s">
        <v>449</v>
      </c>
      <c r="Q1282" t="s">
        <v>458</v>
      </c>
      <c r="R1282" t="s">
        <v>452</v>
      </c>
      <c r="S1282" t="s">
        <v>34</v>
      </c>
      <c r="T1282" t="s">
        <v>35</v>
      </c>
    </row>
    <row r="1283" spans="1:20">
      <c r="A1283" t="s">
        <v>503</v>
      </c>
      <c r="B1283" t="s">
        <v>449</v>
      </c>
      <c r="C1283" t="s">
        <v>504</v>
      </c>
      <c r="D1283" t="s">
        <v>505</v>
      </c>
      <c r="E1283" t="s">
        <v>25</v>
      </c>
      <c r="F1283" s="1">
        <v>31593</v>
      </c>
      <c r="G1283" t="s">
        <v>26</v>
      </c>
      <c r="H1283">
        <v>201412</v>
      </c>
      <c r="I1283" t="s">
        <v>27</v>
      </c>
      <c r="J1283" t="s">
        <v>53</v>
      </c>
      <c r="K1283" t="s">
        <v>29</v>
      </c>
      <c r="L1283" t="s">
        <v>54</v>
      </c>
      <c r="M1283" t="s">
        <v>31</v>
      </c>
      <c r="N1283" t="s">
        <v>48</v>
      </c>
      <c r="O1283">
        <v>4200.62</v>
      </c>
      <c r="P1283" t="s">
        <v>449</v>
      </c>
      <c r="Q1283" t="s">
        <v>503</v>
      </c>
      <c r="R1283" t="s">
        <v>452</v>
      </c>
      <c r="S1283" t="s">
        <v>34</v>
      </c>
      <c r="T1283" t="s">
        <v>35</v>
      </c>
    </row>
    <row r="1284" spans="1:20">
      <c r="A1284" t="s">
        <v>503</v>
      </c>
      <c r="B1284" t="s">
        <v>449</v>
      </c>
      <c r="C1284" t="s">
        <v>504</v>
      </c>
      <c r="D1284" t="s">
        <v>505</v>
      </c>
      <c r="E1284" t="s">
        <v>25</v>
      </c>
      <c r="F1284" s="1">
        <v>31593</v>
      </c>
      <c r="G1284" t="s">
        <v>26</v>
      </c>
      <c r="H1284">
        <v>201412</v>
      </c>
      <c r="I1284" t="s">
        <v>27</v>
      </c>
      <c r="J1284" t="s">
        <v>53</v>
      </c>
      <c r="K1284" t="s">
        <v>29</v>
      </c>
      <c r="L1284" t="s">
        <v>54</v>
      </c>
      <c r="M1284" t="s">
        <v>31</v>
      </c>
      <c r="N1284" t="s">
        <v>49</v>
      </c>
      <c r="O1284">
        <v>-7889.85</v>
      </c>
      <c r="P1284" t="s">
        <v>449</v>
      </c>
      <c r="Q1284" t="s">
        <v>503</v>
      </c>
      <c r="R1284" t="s">
        <v>452</v>
      </c>
      <c r="S1284" t="s">
        <v>34</v>
      </c>
      <c r="T1284" t="s">
        <v>35</v>
      </c>
    </row>
    <row r="1285" spans="1:20">
      <c r="A1285" t="s">
        <v>503</v>
      </c>
      <c r="B1285" t="s">
        <v>449</v>
      </c>
      <c r="C1285" t="s">
        <v>504</v>
      </c>
      <c r="D1285" t="s">
        <v>505</v>
      </c>
      <c r="E1285" t="s">
        <v>25</v>
      </c>
      <c r="F1285" s="1">
        <v>31593</v>
      </c>
      <c r="G1285" t="s">
        <v>26</v>
      </c>
      <c r="H1285">
        <v>201412</v>
      </c>
      <c r="I1285" t="s">
        <v>27</v>
      </c>
      <c r="J1285" t="s">
        <v>53</v>
      </c>
      <c r="K1285" t="s">
        <v>29</v>
      </c>
      <c r="L1285" t="s">
        <v>54</v>
      </c>
      <c r="M1285" t="s">
        <v>31</v>
      </c>
      <c r="N1285" t="s">
        <v>32</v>
      </c>
      <c r="O1285">
        <v>239.45000000000002</v>
      </c>
      <c r="P1285" t="s">
        <v>449</v>
      </c>
      <c r="Q1285" t="s">
        <v>503</v>
      </c>
      <c r="R1285" t="s">
        <v>452</v>
      </c>
      <c r="S1285" t="s">
        <v>34</v>
      </c>
      <c r="T1285" t="s">
        <v>35</v>
      </c>
    </row>
    <row r="1286" spans="1:20">
      <c r="A1286" t="s">
        <v>503</v>
      </c>
      <c r="B1286" t="s">
        <v>449</v>
      </c>
      <c r="C1286" t="s">
        <v>504</v>
      </c>
      <c r="D1286" t="s">
        <v>505</v>
      </c>
      <c r="E1286" t="s">
        <v>25</v>
      </c>
      <c r="F1286" s="1">
        <v>31593</v>
      </c>
      <c r="G1286" t="s">
        <v>26</v>
      </c>
      <c r="H1286">
        <v>201412</v>
      </c>
      <c r="I1286" t="s">
        <v>27</v>
      </c>
      <c r="J1286" t="s">
        <v>53</v>
      </c>
      <c r="K1286" t="s">
        <v>36</v>
      </c>
      <c r="L1286" t="s">
        <v>54</v>
      </c>
      <c r="M1286" t="s">
        <v>31</v>
      </c>
      <c r="N1286" t="s">
        <v>48</v>
      </c>
      <c r="O1286">
        <v>494.81</v>
      </c>
      <c r="P1286" t="s">
        <v>449</v>
      </c>
      <c r="Q1286" t="s">
        <v>503</v>
      </c>
      <c r="R1286" t="s">
        <v>452</v>
      </c>
      <c r="S1286" t="s">
        <v>34</v>
      </c>
      <c r="T1286" t="s">
        <v>35</v>
      </c>
    </row>
    <row r="1287" spans="1:20">
      <c r="A1287" t="s">
        <v>503</v>
      </c>
      <c r="B1287" t="s">
        <v>449</v>
      </c>
      <c r="C1287" t="s">
        <v>504</v>
      </c>
      <c r="D1287" t="s">
        <v>505</v>
      </c>
      <c r="E1287" t="s">
        <v>25</v>
      </c>
      <c r="F1287" s="1">
        <v>31593</v>
      </c>
      <c r="G1287" t="s">
        <v>26</v>
      </c>
      <c r="H1287">
        <v>201412</v>
      </c>
      <c r="I1287" t="s">
        <v>27</v>
      </c>
      <c r="J1287" t="s">
        <v>53</v>
      </c>
      <c r="K1287" t="s">
        <v>36</v>
      </c>
      <c r="L1287" t="s">
        <v>54</v>
      </c>
      <c r="M1287" t="s">
        <v>31</v>
      </c>
      <c r="N1287" t="s">
        <v>49</v>
      </c>
      <c r="O1287">
        <v>-0.01</v>
      </c>
      <c r="P1287" t="s">
        <v>449</v>
      </c>
      <c r="Q1287" t="s">
        <v>503</v>
      </c>
      <c r="R1287" t="s">
        <v>452</v>
      </c>
      <c r="S1287" t="s">
        <v>34</v>
      </c>
      <c r="T1287" t="s">
        <v>35</v>
      </c>
    </row>
    <row r="1288" spans="1:20">
      <c r="A1288" t="s">
        <v>503</v>
      </c>
      <c r="B1288" t="s">
        <v>449</v>
      </c>
      <c r="C1288" t="s">
        <v>504</v>
      </c>
      <c r="D1288" t="s">
        <v>505</v>
      </c>
      <c r="E1288" t="s">
        <v>25</v>
      </c>
      <c r="F1288" s="1">
        <v>31593</v>
      </c>
      <c r="G1288" t="s">
        <v>26</v>
      </c>
      <c r="H1288">
        <v>201412</v>
      </c>
      <c r="I1288" t="s">
        <v>27</v>
      </c>
      <c r="J1288" t="s">
        <v>53</v>
      </c>
      <c r="K1288" t="s">
        <v>36</v>
      </c>
      <c r="L1288" t="s">
        <v>54</v>
      </c>
      <c r="M1288" t="s">
        <v>31</v>
      </c>
      <c r="N1288" t="s">
        <v>32</v>
      </c>
      <c r="O1288">
        <v>0.01</v>
      </c>
      <c r="P1288" t="s">
        <v>449</v>
      </c>
      <c r="Q1288" t="s">
        <v>503</v>
      </c>
      <c r="R1288" t="s">
        <v>452</v>
      </c>
      <c r="S1288" t="s">
        <v>34</v>
      </c>
      <c r="T1288" t="s">
        <v>35</v>
      </c>
    </row>
    <row r="1289" spans="1:20">
      <c r="A1289" t="s">
        <v>503</v>
      </c>
      <c r="B1289" t="s">
        <v>449</v>
      </c>
      <c r="C1289" t="s">
        <v>504</v>
      </c>
      <c r="D1289" t="s">
        <v>505</v>
      </c>
      <c r="E1289" t="s">
        <v>25</v>
      </c>
      <c r="F1289" s="1">
        <v>31593</v>
      </c>
      <c r="G1289" t="s">
        <v>26</v>
      </c>
      <c r="H1289">
        <v>201412</v>
      </c>
      <c r="I1289" t="s">
        <v>27</v>
      </c>
      <c r="J1289" t="s">
        <v>53</v>
      </c>
      <c r="K1289" t="s">
        <v>37</v>
      </c>
      <c r="L1289" t="s">
        <v>54</v>
      </c>
      <c r="M1289" t="s">
        <v>31</v>
      </c>
      <c r="N1289" t="s">
        <v>32</v>
      </c>
      <c r="O1289">
        <v>0</v>
      </c>
      <c r="P1289" t="s">
        <v>449</v>
      </c>
      <c r="Q1289" t="s">
        <v>503</v>
      </c>
      <c r="R1289" t="s">
        <v>452</v>
      </c>
      <c r="S1289" t="s">
        <v>34</v>
      </c>
      <c r="T1289" t="s">
        <v>35</v>
      </c>
    </row>
    <row r="1290" spans="1:20">
      <c r="A1290" t="s">
        <v>503</v>
      </c>
      <c r="B1290" t="s">
        <v>449</v>
      </c>
      <c r="C1290" t="s">
        <v>504</v>
      </c>
      <c r="D1290" t="s">
        <v>505</v>
      </c>
      <c r="E1290" t="s">
        <v>25</v>
      </c>
      <c r="F1290" s="1">
        <v>31593</v>
      </c>
      <c r="G1290" t="s">
        <v>26</v>
      </c>
      <c r="H1290">
        <v>201412</v>
      </c>
      <c r="I1290" t="s">
        <v>27</v>
      </c>
      <c r="J1290" t="s">
        <v>53</v>
      </c>
      <c r="K1290" t="s">
        <v>40</v>
      </c>
      <c r="L1290" t="s">
        <v>54</v>
      </c>
      <c r="M1290" t="s">
        <v>31</v>
      </c>
      <c r="N1290" t="s">
        <v>49</v>
      </c>
      <c r="O1290">
        <v>-6227.85</v>
      </c>
      <c r="P1290" t="s">
        <v>449</v>
      </c>
      <c r="Q1290" t="s">
        <v>503</v>
      </c>
      <c r="R1290" t="s">
        <v>452</v>
      </c>
      <c r="S1290" t="s">
        <v>34</v>
      </c>
      <c r="T1290" t="s">
        <v>35</v>
      </c>
    </row>
    <row r="1291" spans="1:20">
      <c r="A1291" t="s">
        <v>503</v>
      </c>
      <c r="B1291" t="s">
        <v>449</v>
      </c>
      <c r="C1291" t="s">
        <v>504</v>
      </c>
      <c r="D1291" t="s">
        <v>505</v>
      </c>
      <c r="E1291" t="s">
        <v>25</v>
      </c>
      <c r="F1291" s="1">
        <v>31593</v>
      </c>
      <c r="G1291" t="s">
        <v>26</v>
      </c>
      <c r="H1291">
        <v>201412</v>
      </c>
      <c r="I1291" t="s">
        <v>27</v>
      </c>
      <c r="J1291" t="s">
        <v>53</v>
      </c>
      <c r="K1291" t="s">
        <v>40</v>
      </c>
      <c r="L1291" t="s">
        <v>54</v>
      </c>
      <c r="M1291" t="s">
        <v>31</v>
      </c>
      <c r="N1291" t="s">
        <v>32</v>
      </c>
      <c r="O1291">
        <v>189.01</v>
      </c>
      <c r="P1291" t="s">
        <v>449</v>
      </c>
      <c r="Q1291" t="s">
        <v>503</v>
      </c>
      <c r="R1291" t="s">
        <v>452</v>
      </c>
      <c r="S1291" t="s">
        <v>34</v>
      </c>
      <c r="T1291" t="s">
        <v>35</v>
      </c>
    </row>
    <row r="1292" spans="1:20">
      <c r="A1292" t="s">
        <v>503</v>
      </c>
      <c r="B1292" t="s">
        <v>449</v>
      </c>
      <c r="C1292" t="s">
        <v>504</v>
      </c>
      <c r="D1292" t="s">
        <v>505</v>
      </c>
      <c r="E1292" t="s">
        <v>25</v>
      </c>
      <c r="F1292" s="1">
        <v>31593</v>
      </c>
      <c r="G1292" t="s">
        <v>26</v>
      </c>
      <c r="H1292">
        <v>201412</v>
      </c>
      <c r="I1292" t="s">
        <v>27</v>
      </c>
      <c r="J1292" t="s">
        <v>53</v>
      </c>
      <c r="K1292" t="s">
        <v>41</v>
      </c>
      <c r="L1292" t="s">
        <v>54</v>
      </c>
      <c r="M1292" t="s">
        <v>31</v>
      </c>
      <c r="N1292" t="s">
        <v>48</v>
      </c>
      <c r="O1292">
        <v>428.67</v>
      </c>
      <c r="P1292" t="s">
        <v>449</v>
      </c>
      <c r="Q1292" t="s">
        <v>503</v>
      </c>
      <c r="R1292" t="s">
        <v>452</v>
      </c>
      <c r="S1292" t="s">
        <v>34</v>
      </c>
      <c r="T1292" t="s">
        <v>35</v>
      </c>
    </row>
    <row r="1293" spans="1:20">
      <c r="A1293" t="s">
        <v>503</v>
      </c>
      <c r="B1293" t="s">
        <v>449</v>
      </c>
      <c r="C1293" t="s">
        <v>504</v>
      </c>
      <c r="D1293" t="s">
        <v>505</v>
      </c>
      <c r="E1293" t="s">
        <v>25</v>
      </c>
      <c r="F1293" s="1">
        <v>31593</v>
      </c>
      <c r="G1293" t="s">
        <v>26</v>
      </c>
      <c r="H1293">
        <v>201412</v>
      </c>
      <c r="I1293" t="s">
        <v>27</v>
      </c>
      <c r="J1293" t="s">
        <v>53</v>
      </c>
      <c r="K1293" t="s">
        <v>41</v>
      </c>
      <c r="L1293" t="s">
        <v>54</v>
      </c>
      <c r="M1293" t="s">
        <v>31</v>
      </c>
      <c r="N1293" t="s">
        <v>32</v>
      </c>
      <c r="O1293">
        <v>0</v>
      </c>
      <c r="P1293" t="s">
        <v>449</v>
      </c>
      <c r="Q1293" t="s">
        <v>503</v>
      </c>
      <c r="R1293" t="s">
        <v>452</v>
      </c>
      <c r="S1293" t="s">
        <v>34</v>
      </c>
      <c r="T1293" t="s">
        <v>35</v>
      </c>
    </row>
    <row r="1294" spans="1:20">
      <c r="A1294" t="s">
        <v>503</v>
      </c>
      <c r="B1294" t="s">
        <v>449</v>
      </c>
      <c r="C1294" t="s">
        <v>504</v>
      </c>
      <c r="D1294" t="s">
        <v>505</v>
      </c>
      <c r="E1294" t="s">
        <v>25</v>
      </c>
      <c r="F1294" s="1">
        <v>31593</v>
      </c>
      <c r="G1294" t="s">
        <v>26</v>
      </c>
      <c r="H1294">
        <v>201412</v>
      </c>
      <c r="I1294" t="s">
        <v>27</v>
      </c>
      <c r="J1294" t="s">
        <v>53</v>
      </c>
      <c r="K1294" t="s">
        <v>42</v>
      </c>
      <c r="L1294" t="s">
        <v>54</v>
      </c>
      <c r="M1294" t="s">
        <v>31</v>
      </c>
      <c r="N1294" t="s">
        <v>48</v>
      </c>
      <c r="O1294">
        <v>55179.55</v>
      </c>
      <c r="P1294" t="s">
        <v>449</v>
      </c>
      <c r="Q1294" t="s">
        <v>503</v>
      </c>
      <c r="R1294" t="s">
        <v>452</v>
      </c>
      <c r="S1294" t="s">
        <v>34</v>
      </c>
      <c r="T1294" t="s">
        <v>35</v>
      </c>
    </row>
    <row r="1295" spans="1:20">
      <c r="A1295" t="s">
        <v>503</v>
      </c>
      <c r="B1295" t="s">
        <v>449</v>
      </c>
      <c r="C1295" t="s">
        <v>504</v>
      </c>
      <c r="D1295" t="s">
        <v>505</v>
      </c>
      <c r="E1295" t="s">
        <v>25</v>
      </c>
      <c r="F1295" s="1">
        <v>31593</v>
      </c>
      <c r="G1295" t="s">
        <v>26</v>
      </c>
      <c r="H1295">
        <v>201412</v>
      </c>
      <c r="I1295" t="s">
        <v>27</v>
      </c>
      <c r="J1295" t="s">
        <v>53</v>
      </c>
      <c r="K1295" t="s">
        <v>42</v>
      </c>
      <c r="L1295" t="s">
        <v>54</v>
      </c>
      <c r="M1295" t="s">
        <v>31</v>
      </c>
      <c r="N1295" t="s">
        <v>49</v>
      </c>
      <c r="O1295">
        <v>-10326.5</v>
      </c>
      <c r="P1295" t="s">
        <v>449</v>
      </c>
      <c r="Q1295" t="s">
        <v>503</v>
      </c>
      <c r="R1295" t="s">
        <v>452</v>
      </c>
      <c r="S1295" t="s">
        <v>34</v>
      </c>
      <c r="T1295" t="s">
        <v>35</v>
      </c>
    </row>
    <row r="1296" spans="1:20">
      <c r="A1296" t="s">
        <v>503</v>
      </c>
      <c r="B1296" t="s">
        <v>449</v>
      </c>
      <c r="C1296" t="s">
        <v>504</v>
      </c>
      <c r="D1296" t="s">
        <v>505</v>
      </c>
      <c r="E1296" t="s">
        <v>25</v>
      </c>
      <c r="F1296" s="1">
        <v>31593</v>
      </c>
      <c r="G1296" t="s">
        <v>26</v>
      </c>
      <c r="H1296">
        <v>201412</v>
      </c>
      <c r="I1296" t="s">
        <v>27</v>
      </c>
      <c r="J1296" t="s">
        <v>53</v>
      </c>
      <c r="K1296" t="s">
        <v>42</v>
      </c>
      <c r="L1296" t="s">
        <v>54</v>
      </c>
      <c r="M1296" t="s">
        <v>31</v>
      </c>
      <c r="N1296" t="s">
        <v>32</v>
      </c>
      <c r="O1296">
        <v>313.41000000000003</v>
      </c>
      <c r="P1296" t="s">
        <v>449</v>
      </c>
      <c r="Q1296" t="s">
        <v>503</v>
      </c>
      <c r="R1296" t="s">
        <v>452</v>
      </c>
      <c r="S1296" t="s">
        <v>34</v>
      </c>
      <c r="T1296" t="s">
        <v>35</v>
      </c>
    </row>
    <row r="1297" spans="1:20">
      <c r="A1297" t="s">
        <v>503</v>
      </c>
      <c r="B1297" t="s">
        <v>449</v>
      </c>
      <c r="C1297" t="s">
        <v>504</v>
      </c>
      <c r="D1297" t="s">
        <v>505</v>
      </c>
      <c r="E1297" t="s">
        <v>25</v>
      </c>
      <c r="F1297" s="1">
        <v>31593</v>
      </c>
      <c r="G1297" t="s">
        <v>26</v>
      </c>
      <c r="H1297">
        <v>201412</v>
      </c>
      <c r="I1297" t="s">
        <v>27</v>
      </c>
      <c r="J1297" t="s">
        <v>53</v>
      </c>
      <c r="K1297" t="s">
        <v>43</v>
      </c>
      <c r="L1297" t="s">
        <v>54</v>
      </c>
      <c r="M1297" t="s">
        <v>31</v>
      </c>
      <c r="N1297" t="s">
        <v>48</v>
      </c>
      <c r="O1297">
        <v>93875.85</v>
      </c>
      <c r="P1297" t="s">
        <v>449</v>
      </c>
      <c r="Q1297" t="s">
        <v>503</v>
      </c>
      <c r="R1297" t="s">
        <v>452</v>
      </c>
      <c r="S1297" t="s">
        <v>34</v>
      </c>
      <c r="T1297" t="s">
        <v>35</v>
      </c>
    </row>
    <row r="1298" spans="1:20">
      <c r="A1298" t="s">
        <v>503</v>
      </c>
      <c r="B1298" t="s">
        <v>449</v>
      </c>
      <c r="C1298" t="s">
        <v>504</v>
      </c>
      <c r="D1298" t="s">
        <v>505</v>
      </c>
      <c r="E1298" t="s">
        <v>25</v>
      </c>
      <c r="F1298" s="1">
        <v>31593</v>
      </c>
      <c r="G1298" t="s">
        <v>26</v>
      </c>
      <c r="H1298">
        <v>201412</v>
      </c>
      <c r="I1298" t="s">
        <v>27</v>
      </c>
      <c r="J1298" t="s">
        <v>53</v>
      </c>
      <c r="K1298" t="s">
        <v>43</v>
      </c>
      <c r="L1298" t="s">
        <v>54</v>
      </c>
      <c r="M1298" t="s">
        <v>31</v>
      </c>
      <c r="N1298" t="s">
        <v>49</v>
      </c>
      <c r="O1298">
        <v>-87548.930000000008</v>
      </c>
      <c r="P1298" t="s">
        <v>449</v>
      </c>
      <c r="Q1298" t="s">
        <v>503</v>
      </c>
      <c r="R1298" t="s">
        <v>452</v>
      </c>
      <c r="S1298" t="s">
        <v>34</v>
      </c>
      <c r="T1298" t="s">
        <v>35</v>
      </c>
    </row>
    <row r="1299" spans="1:20">
      <c r="A1299" t="s">
        <v>503</v>
      </c>
      <c r="B1299" t="s">
        <v>449</v>
      </c>
      <c r="C1299" t="s">
        <v>504</v>
      </c>
      <c r="D1299" t="s">
        <v>505</v>
      </c>
      <c r="E1299" t="s">
        <v>25</v>
      </c>
      <c r="F1299" s="1">
        <v>31593</v>
      </c>
      <c r="G1299" t="s">
        <v>26</v>
      </c>
      <c r="H1299">
        <v>201412</v>
      </c>
      <c r="I1299" t="s">
        <v>27</v>
      </c>
      <c r="J1299" t="s">
        <v>53</v>
      </c>
      <c r="K1299" t="s">
        <v>43</v>
      </c>
      <c r="L1299" t="s">
        <v>54</v>
      </c>
      <c r="M1299" t="s">
        <v>31</v>
      </c>
      <c r="N1299" t="s">
        <v>32</v>
      </c>
      <c r="O1299">
        <v>2657.13</v>
      </c>
      <c r="P1299" t="s">
        <v>449</v>
      </c>
      <c r="Q1299" t="s">
        <v>503</v>
      </c>
      <c r="R1299" t="s">
        <v>452</v>
      </c>
      <c r="S1299" t="s">
        <v>34</v>
      </c>
      <c r="T1299" t="s">
        <v>35</v>
      </c>
    </row>
    <row r="1300" spans="1:20">
      <c r="A1300" t="s">
        <v>503</v>
      </c>
      <c r="B1300" t="s">
        <v>449</v>
      </c>
      <c r="C1300" t="s">
        <v>504</v>
      </c>
      <c r="D1300" t="s">
        <v>505</v>
      </c>
      <c r="E1300" t="s">
        <v>25</v>
      </c>
      <c r="F1300" s="1">
        <v>31593</v>
      </c>
      <c r="G1300" t="s">
        <v>26</v>
      </c>
      <c r="H1300">
        <v>201412</v>
      </c>
      <c r="I1300" t="s">
        <v>27</v>
      </c>
      <c r="J1300" t="s">
        <v>53</v>
      </c>
      <c r="K1300" t="s">
        <v>44</v>
      </c>
      <c r="L1300" t="s">
        <v>54</v>
      </c>
      <c r="M1300" t="s">
        <v>31</v>
      </c>
      <c r="N1300" t="s">
        <v>48</v>
      </c>
      <c r="O1300">
        <v>51745.590000000004</v>
      </c>
      <c r="P1300" t="s">
        <v>449</v>
      </c>
      <c r="Q1300" t="s">
        <v>503</v>
      </c>
      <c r="R1300" t="s">
        <v>452</v>
      </c>
      <c r="S1300" t="s">
        <v>34</v>
      </c>
      <c r="T1300" t="s">
        <v>35</v>
      </c>
    </row>
    <row r="1301" spans="1:20">
      <c r="A1301" t="s">
        <v>503</v>
      </c>
      <c r="B1301" t="s">
        <v>449</v>
      </c>
      <c r="C1301" t="s">
        <v>504</v>
      </c>
      <c r="D1301" t="s">
        <v>505</v>
      </c>
      <c r="E1301" t="s">
        <v>25</v>
      </c>
      <c r="F1301" s="1">
        <v>31593</v>
      </c>
      <c r="G1301" t="s">
        <v>26</v>
      </c>
      <c r="H1301">
        <v>201412</v>
      </c>
      <c r="I1301" t="s">
        <v>27</v>
      </c>
      <c r="J1301" t="s">
        <v>53</v>
      </c>
      <c r="K1301" t="s">
        <v>44</v>
      </c>
      <c r="L1301" t="s">
        <v>54</v>
      </c>
      <c r="M1301" t="s">
        <v>31</v>
      </c>
      <c r="N1301" t="s">
        <v>49</v>
      </c>
      <c r="O1301">
        <v>-93931.95</v>
      </c>
      <c r="P1301" t="s">
        <v>449</v>
      </c>
      <c r="Q1301" t="s">
        <v>503</v>
      </c>
      <c r="R1301" t="s">
        <v>452</v>
      </c>
      <c r="S1301" t="s">
        <v>34</v>
      </c>
      <c r="T1301" t="s">
        <v>35</v>
      </c>
    </row>
    <row r="1302" spans="1:20">
      <c r="A1302" t="s">
        <v>503</v>
      </c>
      <c r="B1302" t="s">
        <v>449</v>
      </c>
      <c r="C1302" t="s">
        <v>504</v>
      </c>
      <c r="D1302" t="s">
        <v>505</v>
      </c>
      <c r="E1302" t="s">
        <v>25</v>
      </c>
      <c r="F1302" s="1">
        <v>31593</v>
      </c>
      <c r="G1302" t="s">
        <v>26</v>
      </c>
      <c r="H1302">
        <v>201412</v>
      </c>
      <c r="I1302" t="s">
        <v>27</v>
      </c>
      <c r="J1302" t="s">
        <v>53</v>
      </c>
      <c r="K1302" t="s">
        <v>44</v>
      </c>
      <c r="L1302" t="s">
        <v>54</v>
      </c>
      <c r="M1302" t="s">
        <v>31</v>
      </c>
      <c r="N1302" t="s">
        <v>32</v>
      </c>
      <c r="O1302">
        <v>2850.85</v>
      </c>
      <c r="P1302" t="s">
        <v>449</v>
      </c>
      <c r="Q1302" t="s">
        <v>503</v>
      </c>
      <c r="R1302" t="s">
        <v>452</v>
      </c>
      <c r="S1302" t="s">
        <v>34</v>
      </c>
      <c r="T1302" t="s">
        <v>35</v>
      </c>
    </row>
    <row r="1303" spans="1:20">
      <c r="A1303" t="s">
        <v>506</v>
      </c>
      <c r="B1303" t="s">
        <v>507</v>
      </c>
      <c r="C1303" t="s">
        <v>508</v>
      </c>
      <c r="D1303" t="s">
        <v>509</v>
      </c>
      <c r="E1303" t="s">
        <v>25</v>
      </c>
      <c r="F1303" s="1">
        <v>38261</v>
      </c>
      <c r="G1303" t="s">
        <v>26</v>
      </c>
      <c r="H1303">
        <v>201412</v>
      </c>
      <c r="I1303" t="s">
        <v>27</v>
      </c>
      <c r="J1303" t="s">
        <v>28</v>
      </c>
      <c r="K1303" t="s">
        <v>29</v>
      </c>
      <c r="L1303" t="s">
        <v>30</v>
      </c>
      <c r="M1303" t="s">
        <v>31</v>
      </c>
      <c r="N1303" t="s">
        <v>48</v>
      </c>
      <c r="O1303">
        <v>8244.36</v>
      </c>
      <c r="P1303" t="s">
        <v>507</v>
      </c>
      <c r="Q1303" t="s">
        <v>506</v>
      </c>
      <c r="R1303" t="s">
        <v>510</v>
      </c>
      <c r="S1303" t="s">
        <v>34</v>
      </c>
      <c r="T1303" t="s">
        <v>35</v>
      </c>
    </row>
    <row r="1304" spans="1:20">
      <c r="A1304" t="s">
        <v>506</v>
      </c>
      <c r="B1304" t="s">
        <v>507</v>
      </c>
      <c r="C1304" t="s">
        <v>508</v>
      </c>
      <c r="D1304" t="s">
        <v>509</v>
      </c>
      <c r="E1304" t="s">
        <v>25</v>
      </c>
      <c r="F1304" s="1">
        <v>38261</v>
      </c>
      <c r="G1304" t="s">
        <v>26</v>
      </c>
      <c r="H1304">
        <v>201412</v>
      </c>
      <c r="I1304" t="s">
        <v>27</v>
      </c>
      <c r="J1304" t="s">
        <v>28</v>
      </c>
      <c r="K1304" t="s">
        <v>29</v>
      </c>
      <c r="L1304" t="s">
        <v>30</v>
      </c>
      <c r="M1304" t="s">
        <v>31</v>
      </c>
      <c r="N1304" t="s">
        <v>49</v>
      </c>
      <c r="O1304">
        <v>-3121.28</v>
      </c>
      <c r="P1304" t="s">
        <v>507</v>
      </c>
      <c r="Q1304" t="s">
        <v>506</v>
      </c>
      <c r="R1304" t="s">
        <v>510</v>
      </c>
      <c r="S1304" t="s">
        <v>34</v>
      </c>
      <c r="T1304" t="s">
        <v>35</v>
      </c>
    </row>
    <row r="1305" spans="1:20">
      <c r="A1305" t="s">
        <v>506</v>
      </c>
      <c r="B1305" t="s">
        <v>507</v>
      </c>
      <c r="C1305" t="s">
        <v>508</v>
      </c>
      <c r="D1305" t="s">
        <v>509</v>
      </c>
      <c r="E1305" t="s">
        <v>25</v>
      </c>
      <c r="F1305" s="1">
        <v>38261</v>
      </c>
      <c r="G1305" t="s">
        <v>26</v>
      </c>
      <c r="H1305">
        <v>201412</v>
      </c>
      <c r="I1305" t="s">
        <v>27</v>
      </c>
      <c r="J1305" t="s">
        <v>28</v>
      </c>
      <c r="K1305" t="s">
        <v>29</v>
      </c>
      <c r="L1305" t="s">
        <v>30</v>
      </c>
      <c r="M1305" t="s">
        <v>31</v>
      </c>
      <c r="N1305" t="s">
        <v>32</v>
      </c>
      <c r="O1305">
        <v>229.28</v>
      </c>
      <c r="P1305" t="s">
        <v>507</v>
      </c>
      <c r="Q1305" t="s">
        <v>506</v>
      </c>
      <c r="R1305" t="s">
        <v>510</v>
      </c>
      <c r="S1305" t="s">
        <v>34</v>
      </c>
      <c r="T1305" t="s">
        <v>35</v>
      </c>
    </row>
    <row r="1306" spans="1:20">
      <c r="A1306" t="s">
        <v>506</v>
      </c>
      <c r="B1306" t="s">
        <v>507</v>
      </c>
      <c r="C1306" t="s">
        <v>508</v>
      </c>
      <c r="D1306" t="s">
        <v>509</v>
      </c>
      <c r="E1306" t="s">
        <v>25</v>
      </c>
      <c r="F1306" s="1">
        <v>38261</v>
      </c>
      <c r="G1306" t="s">
        <v>26</v>
      </c>
      <c r="H1306">
        <v>201412</v>
      </c>
      <c r="I1306" t="s">
        <v>27</v>
      </c>
      <c r="J1306" t="s">
        <v>28</v>
      </c>
      <c r="K1306" t="s">
        <v>36</v>
      </c>
      <c r="L1306" t="s">
        <v>30</v>
      </c>
      <c r="M1306" t="s">
        <v>31</v>
      </c>
      <c r="N1306" t="s">
        <v>48</v>
      </c>
      <c r="O1306">
        <v>592.51</v>
      </c>
      <c r="P1306" t="s">
        <v>507</v>
      </c>
      <c r="Q1306" t="s">
        <v>506</v>
      </c>
      <c r="R1306" t="s">
        <v>510</v>
      </c>
      <c r="S1306" t="s">
        <v>34</v>
      </c>
      <c r="T1306" t="s">
        <v>35</v>
      </c>
    </row>
    <row r="1307" spans="1:20">
      <c r="A1307" t="s">
        <v>506</v>
      </c>
      <c r="B1307" t="s">
        <v>507</v>
      </c>
      <c r="C1307" t="s">
        <v>508</v>
      </c>
      <c r="D1307" t="s">
        <v>509</v>
      </c>
      <c r="E1307" t="s">
        <v>25</v>
      </c>
      <c r="F1307" s="1">
        <v>38261</v>
      </c>
      <c r="G1307" t="s">
        <v>26</v>
      </c>
      <c r="H1307">
        <v>201412</v>
      </c>
      <c r="I1307" t="s">
        <v>27</v>
      </c>
      <c r="J1307" t="s">
        <v>28</v>
      </c>
      <c r="K1307" t="s">
        <v>36</v>
      </c>
      <c r="L1307" t="s">
        <v>30</v>
      </c>
      <c r="M1307" t="s">
        <v>31</v>
      </c>
      <c r="N1307" t="s">
        <v>49</v>
      </c>
      <c r="O1307">
        <v>-32.06</v>
      </c>
      <c r="P1307" t="s">
        <v>507</v>
      </c>
      <c r="Q1307" t="s">
        <v>506</v>
      </c>
      <c r="R1307" t="s">
        <v>510</v>
      </c>
      <c r="S1307" t="s">
        <v>34</v>
      </c>
      <c r="T1307" t="s">
        <v>35</v>
      </c>
    </row>
    <row r="1308" spans="1:20">
      <c r="A1308" t="s">
        <v>506</v>
      </c>
      <c r="B1308" t="s">
        <v>507</v>
      </c>
      <c r="C1308" t="s">
        <v>508</v>
      </c>
      <c r="D1308" t="s">
        <v>509</v>
      </c>
      <c r="E1308" t="s">
        <v>25</v>
      </c>
      <c r="F1308" s="1">
        <v>38261</v>
      </c>
      <c r="G1308" t="s">
        <v>26</v>
      </c>
      <c r="H1308">
        <v>201412</v>
      </c>
      <c r="I1308" t="s">
        <v>27</v>
      </c>
      <c r="J1308" t="s">
        <v>28</v>
      </c>
      <c r="K1308" t="s">
        <v>36</v>
      </c>
      <c r="L1308" t="s">
        <v>30</v>
      </c>
      <c r="M1308" t="s">
        <v>31</v>
      </c>
      <c r="N1308" t="s">
        <v>32</v>
      </c>
      <c r="O1308">
        <v>2.36</v>
      </c>
      <c r="P1308" t="s">
        <v>507</v>
      </c>
      <c r="Q1308" t="s">
        <v>506</v>
      </c>
      <c r="R1308" t="s">
        <v>510</v>
      </c>
      <c r="S1308" t="s">
        <v>34</v>
      </c>
      <c r="T1308" t="s">
        <v>35</v>
      </c>
    </row>
    <row r="1309" spans="1:20">
      <c r="A1309" t="s">
        <v>506</v>
      </c>
      <c r="B1309" t="s">
        <v>507</v>
      </c>
      <c r="C1309" t="s">
        <v>508</v>
      </c>
      <c r="D1309" t="s">
        <v>509</v>
      </c>
      <c r="E1309" t="s">
        <v>25</v>
      </c>
      <c r="F1309" s="1">
        <v>38261</v>
      </c>
      <c r="G1309" t="s">
        <v>26</v>
      </c>
      <c r="H1309">
        <v>201412</v>
      </c>
      <c r="I1309" t="s">
        <v>27</v>
      </c>
      <c r="J1309" t="s">
        <v>28</v>
      </c>
      <c r="K1309" t="s">
        <v>37</v>
      </c>
      <c r="L1309" t="s">
        <v>30</v>
      </c>
      <c r="M1309" t="s">
        <v>31</v>
      </c>
      <c r="N1309" t="s">
        <v>49</v>
      </c>
      <c r="O1309">
        <v>-451.76</v>
      </c>
      <c r="P1309" t="s">
        <v>507</v>
      </c>
      <c r="Q1309" t="s">
        <v>506</v>
      </c>
      <c r="R1309" t="s">
        <v>510</v>
      </c>
      <c r="S1309" t="s">
        <v>34</v>
      </c>
      <c r="T1309" t="s">
        <v>35</v>
      </c>
    </row>
    <row r="1310" spans="1:20">
      <c r="A1310" t="s">
        <v>506</v>
      </c>
      <c r="B1310" t="s">
        <v>507</v>
      </c>
      <c r="C1310" t="s">
        <v>508</v>
      </c>
      <c r="D1310" t="s">
        <v>509</v>
      </c>
      <c r="E1310" t="s">
        <v>25</v>
      </c>
      <c r="F1310" s="1">
        <v>38261</v>
      </c>
      <c r="G1310" t="s">
        <v>26</v>
      </c>
      <c r="H1310">
        <v>201412</v>
      </c>
      <c r="I1310" t="s">
        <v>27</v>
      </c>
      <c r="J1310" t="s">
        <v>28</v>
      </c>
      <c r="K1310" t="s">
        <v>37</v>
      </c>
      <c r="L1310" t="s">
        <v>30</v>
      </c>
      <c r="M1310" t="s">
        <v>31</v>
      </c>
      <c r="N1310" t="s">
        <v>32</v>
      </c>
      <c r="O1310">
        <v>33.19</v>
      </c>
      <c r="P1310" t="s">
        <v>507</v>
      </c>
      <c r="Q1310" t="s">
        <v>506</v>
      </c>
      <c r="R1310" t="s">
        <v>510</v>
      </c>
      <c r="S1310" t="s">
        <v>34</v>
      </c>
      <c r="T1310" t="s">
        <v>35</v>
      </c>
    </row>
    <row r="1311" spans="1:20">
      <c r="A1311" t="s">
        <v>506</v>
      </c>
      <c r="B1311" t="s">
        <v>507</v>
      </c>
      <c r="C1311" t="s">
        <v>508</v>
      </c>
      <c r="D1311" t="s">
        <v>509</v>
      </c>
      <c r="E1311" t="s">
        <v>25</v>
      </c>
      <c r="F1311" s="1">
        <v>38261</v>
      </c>
      <c r="G1311" t="s">
        <v>26</v>
      </c>
      <c r="H1311">
        <v>201412</v>
      </c>
      <c r="I1311" t="s">
        <v>27</v>
      </c>
      <c r="J1311" t="s">
        <v>28</v>
      </c>
      <c r="K1311" t="s">
        <v>38</v>
      </c>
      <c r="L1311" t="s">
        <v>30</v>
      </c>
      <c r="M1311" t="s">
        <v>31</v>
      </c>
      <c r="N1311" t="s">
        <v>49</v>
      </c>
      <c r="O1311">
        <v>-16.61</v>
      </c>
      <c r="P1311" t="s">
        <v>507</v>
      </c>
      <c r="Q1311" t="s">
        <v>506</v>
      </c>
      <c r="R1311" t="s">
        <v>510</v>
      </c>
      <c r="S1311" t="s">
        <v>34</v>
      </c>
      <c r="T1311" t="s">
        <v>35</v>
      </c>
    </row>
    <row r="1312" spans="1:20">
      <c r="A1312" t="s">
        <v>506</v>
      </c>
      <c r="B1312" t="s">
        <v>507</v>
      </c>
      <c r="C1312" t="s">
        <v>508</v>
      </c>
      <c r="D1312" t="s">
        <v>509</v>
      </c>
      <c r="E1312" t="s">
        <v>25</v>
      </c>
      <c r="F1312" s="1">
        <v>38261</v>
      </c>
      <c r="G1312" t="s">
        <v>26</v>
      </c>
      <c r="H1312">
        <v>201412</v>
      </c>
      <c r="I1312" t="s">
        <v>27</v>
      </c>
      <c r="J1312" t="s">
        <v>28</v>
      </c>
      <c r="K1312" t="s">
        <v>38</v>
      </c>
      <c r="L1312" t="s">
        <v>30</v>
      </c>
      <c r="M1312" t="s">
        <v>31</v>
      </c>
      <c r="N1312" t="s">
        <v>32</v>
      </c>
      <c r="O1312">
        <v>1.24</v>
      </c>
      <c r="P1312" t="s">
        <v>507</v>
      </c>
      <c r="Q1312" t="s">
        <v>506</v>
      </c>
      <c r="R1312" t="s">
        <v>510</v>
      </c>
      <c r="S1312" t="s">
        <v>34</v>
      </c>
      <c r="T1312" t="s">
        <v>35</v>
      </c>
    </row>
    <row r="1313" spans="1:20">
      <c r="A1313" t="s">
        <v>506</v>
      </c>
      <c r="B1313" t="s">
        <v>507</v>
      </c>
      <c r="C1313" t="s">
        <v>508</v>
      </c>
      <c r="D1313" t="s">
        <v>509</v>
      </c>
      <c r="E1313" t="s">
        <v>25</v>
      </c>
      <c r="F1313" s="1">
        <v>38261</v>
      </c>
      <c r="G1313" t="s">
        <v>26</v>
      </c>
      <c r="H1313">
        <v>201412</v>
      </c>
      <c r="I1313" t="s">
        <v>27</v>
      </c>
      <c r="J1313" t="s">
        <v>28</v>
      </c>
      <c r="K1313" t="s">
        <v>39</v>
      </c>
      <c r="L1313" t="s">
        <v>30</v>
      </c>
      <c r="M1313" t="s">
        <v>31</v>
      </c>
      <c r="N1313" t="s">
        <v>48</v>
      </c>
      <c r="O1313">
        <v>843.34</v>
      </c>
      <c r="P1313" t="s">
        <v>507</v>
      </c>
      <c r="Q1313" t="s">
        <v>506</v>
      </c>
      <c r="R1313" t="s">
        <v>510</v>
      </c>
      <c r="S1313" t="s">
        <v>34</v>
      </c>
      <c r="T1313" t="s">
        <v>35</v>
      </c>
    </row>
    <row r="1314" spans="1:20">
      <c r="A1314" t="s">
        <v>506</v>
      </c>
      <c r="B1314" t="s">
        <v>507</v>
      </c>
      <c r="C1314" t="s">
        <v>508</v>
      </c>
      <c r="D1314" t="s">
        <v>509</v>
      </c>
      <c r="E1314" t="s">
        <v>25</v>
      </c>
      <c r="F1314" s="1">
        <v>38261</v>
      </c>
      <c r="G1314" t="s">
        <v>26</v>
      </c>
      <c r="H1314">
        <v>201412</v>
      </c>
      <c r="I1314" t="s">
        <v>27</v>
      </c>
      <c r="J1314" t="s">
        <v>28</v>
      </c>
      <c r="K1314" t="s">
        <v>41</v>
      </c>
      <c r="L1314" t="s">
        <v>30</v>
      </c>
      <c r="M1314" t="s">
        <v>31</v>
      </c>
      <c r="N1314" t="s">
        <v>48</v>
      </c>
      <c r="O1314">
        <v>130.35</v>
      </c>
      <c r="P1314" t="s">
        <v>507</v>
      </c>
      <c r="Q1314" t="s">
        <v>506</v>
      </c>
      <c r="R1314" t="s">
        <v>510</v>
      </c>
      <c r="S1314" t="s">
        <v>34</v>
      </c>
      <c r="T1314" t="s">
        <v>35</v>
      </c>
    </row>
    <row r="1315" spans="1:20">
      <c r="A1315" t="s">
        <v>506</v>
      </c>
      <c r="B1315" t="s">
        <v>507</v>
      </c>
      <c r="C1315" t="s">
        <v>508</v>
      </c>
      <c r="D1315" t="s">
        <v>509</v>
      </c>
      <c r="E1315" t="s">
        <v>25</v>
      </c>
      <c r="F1315" s="1">
        <v>38261</v>
      </c>
      <c r="G1315" t="s">
        <v>26</v>
      </c>
      <c r="H1315">
        <v>201412</v>
      </c>
      <c r="I1315" t="s">
        <v>27</v>
      </c>
      <c r="J1315" t="s">
        <v>28</v>
      </c>
      <c r="K1315" t="s">
        <v>41</v>
      </c>
      <c r="L1315" t="s">
        <v>30</v>
      </c>
      <c r="M1315" t="s">
        <v>31</v>
      </c>
      <c r="N1315" t="s">
        <v>49</v>
      </c>
      <c r="O1315">
        <v>-684.67</v>
      </c>
      <c r="P1315" t="s">
        <v>507</v>
      </c>
      <c r="Q1315" t="s">
        <v>506</v>
      </c>
      <c r="R1315" t="s">
        <v>510</v>
      </c>
      <c r="S1315" t="s">
        <v>34</v>
      </c>
      <c r="T1315" t="s">
        <v>35</v>
      </c>
    </row>
    <row r="1316" spans="1:20">
      <c r="A1316" t="s">
        <v>506</v>
      </c>
      <c r="B1316" t="s">
        <v>507</v>
      </c>
      <c r="C1316" t="s">
        <v>508</v>
      </c>
      <c r="D1316" t="s">
        <v>509</v>
      </c>
      <c r="E1316" t="s">
        <v>25</v>
      </c>
      <c r="F1316" s="1">
        <v>38261</v>
      </c>
      <c r="G1316" t="s">
        <v>26</v>
      </c>
      <c r="H1316">
        <v>201412</v>
      </c>
      <c r="I1316" t="s">
        <v>27</v>
      </c>
      <c r="J1316" t="s">
        <v>28</v>
      </c>
      <c r="K1316" t="s">
        <v>41</v>
      </c>
      <c r="L1316" t="s">
        <v>30</v>
      </c>
      <c r="M1316" t="s">
        <v>31</v>
      </c>
      <c r="N1316" t="s">
        <v>32</v>
      </c>
      <c r="O1316">
        <v>50.300000000000004</v>
      </c>
      <c r="P1316" t="s">
        <v>507</v>
      </c>
      <c r="Q1316" t="s">
        <v>506</v>
      </c>
      <c r="R1316" t="s">
        <v>510</v>
      </c>
      <c r="S1316" t="s">
        <v>34</v>
      </c>
      <c r="T1316" t="s">
        <v>35</v>
      </c>
    </row>
    <row r="1317" spans="1:20">
      <c r="A1317" t="s">
        <v>506</v>
      </c>
      <c r="B1317" t="s">
        <v>507</v>
      </c>
      <c r="C1317" t="s">
        <v>508</v>
      </c>
      <c r="D1317" t="s">
        <v>509</v>
      </c>
      <c r="E1317" t="s">
        <v>25</v>
      </c>
      <c r="F1317" s="1">
        <v>38261</v>
      </c>
      <c r="G1317" t="s">
        <v>26</v>
      </c>
      <c r="H1317">
        <v>201412</v>
      </c>
      <c r="I1317" t="s">
        <v>27</v>
      </c>
      <c r="J1317" t="s">
        <v>28</v>
      </c>
      <c r="K1317" t="s">
        <v>42</v>
      </c>
      <c r="L1317" t="s">
        <v>30</v>
      </c>
      <c r="M1317" t="s">
        <v>31</v>
      </c>
      <c r="N1317" t="s">
        <v>49</v>
      </c>
      <c r="O1317">
        <v>-60.11</v>
      </c>
      <c r="P1317" t="s">
        <v>507</v>
      </c>
      <c r="Q1317" t="s">
        <v>506</v>
      </c>
      <c r="R1317" t="s">
        <v>510</v>
      </c>
      <c r="S1317" t="s">
        <v>34</v>
      </c>
      <c r="T1317" t="s">
        <v>35</v>
      </c>
    </row>
    <row r="1318" spans="1:20">
      <c r="A1318" t="s">
        <v>506</v>
      </c>
      <c r="B1318" t="s">
        <v>507</v>
      </c>
      <c r="C1318" t="s">
        <v>508</v>
      </c>
      <c r="D1318" t="s">
        <v>509</v>
      </c>
      <c r="E1318" t="s">
        <v>25</v>
      </c>
      <c r="F1318" s="1">
        <v>38261</v>
      </c>
      <c r="G1318" t="s">
        <v>26</v>
      </c>
      <c r="H1318">
        <v>201412</v>
      </c>
      <c r="I1318" t="s">
        <v>27</v>
      </c>
      <c r="J1318" t="s">
        <v>28</v>
      </c>
      <c r="K1318" t="s">
        <v>42</v>
      </c>
      <c r="L1318" t="s">
        <v>30</v>
      </c>
      <c r="M1318" t="s">
        <v>31</v>
      </c>
      <c r="N1318" t="s">
        <v>32</v>
      </c>
      <c r="O1318">
        <v>4.41</v>
      </c>
      <c r="P1318" t="s">
        <v>507</v>
      </c>
      <c r="Q1318" t="s">
        <v>506</v>
      </c>
      <c r="R1318" t="s">
        <v>510</v>
      </c>
      <c r="S1318" t="s">
        <v>34</v>
      </c>
      <c r="T1318" t="s">
        <v>35</v>
      </c>
    </row>
    <row r="1319" spans="1:20">
      <c r="A1319" t="s">
        <v>506</v>
      </c>
      <c r="B1319" t="s">
        <v>507</v>
      </c>
      <c r="C1319" t="s">
        <v>508</v>
      </c>
      <c r="D1319" t="s">
        <v>509</v>
      </c>
      <c r="E1319" t="s">
        <v>25</v>
      </c>
      <c r="F1319" s="1">
        <v>38261</v>
      </c>
      <c r="G1319" t="s">
        <v>26</v>
      </c>
      <c r="H1319">
        <v>201412</v>
      </c>
      <c r="I1319" t="s">
        <v>27</v>
      </c>
      <c r="J1319" t="s">
        <v>28</v>
      </c>
      <c r="K1319" t="s">
        <v>43</v>
      </c>
      <c r="L1319" t="s">
        <v>30</v>
      </c>
      <c r="M1319" t="s">
        <v>31</v>
      </c>
      <c r="N1319" t="s">
        <v>49</v>
      </c>
      <c r="O1319">
        <v>-2873.02</v>
      </c>
      <c r="P1319" t="s">
        <v>507</v>
      </c>
      <c r="Q1319" t="s">
        <v>506</v>
      </c>
      <c r="R1319" t="s">
        <v>510</v>
      </c>
      <c r="S1319" t="s">
        <v>34</v>
      </c>
      <c r="T1319" t="s">
        <v>35</v>
      </c>
    </row>
    <row r="1320" spans="1:20">
      <c r="A1320" t="s">
        <v>506</v>
      </c>
      <c r="B1320" t="s">
        <v>507</v>
      </c>
      <c r="C1320" t="s">
        <v>508</v>
      </c>
      <c r="D1320" t="s">
        <v>509</v>
      </c>
      <c r="E1320" t="s">
        <v>25</v>
      </c>
      <c r="F1320" s="1">
        <v>38261</v>
      </c>
      <c r="G1320" t="s">
        <v>26</v>
      </c>
      <c r="H1320">
        <v>201412</v>
      </c>
      <c r="I1320" t="s">
        <v>27</v>
      </c>
      <c r="J1320" t="s">
        <v>28</v>
      </c>
      <c r="K1320" t="s">
        <v>43</v>
      </c>
      <c r="L1320" t="s">
        <v>30</v>
      </c>
      <c r="M1320" t="s">
        <v>31</v>
      </c>
      <c r="N1320" t="s">
        <v>32</v>
      </c>
      <c r="O1320">
        <v>211.04</v>
      </c>
      <c r="P1320" t="s">
        <v>507</v>
      </c>
      <c r="Q1320" t="s">
        <v>506</v>
      </c>
      <c r="R1320" t="s">
        <v>510</v>
      </c>
      <c r="S1320" t="s">
        <v>34</v>
      </c>
      <c r="T1320" t="s">
        <v>35</v>
      </c>
    </row>
    <row r="1321" spans="1:20">
      <c r="A1321" t="s">
        <v>506</v>
      </c>
      <c r="B1321" t="s">
        <v>507</v>
      </c>
      <c r="C1321" t="s">
        <v>508</v>
      </c>
      <c r="D1321" t="s">
        <v>509</v>
      </c>
      <c r="E1321" t="s">
        <v>25</v>
      </c>
      <c r="F1321" s="1">
        <v>38261</v>
      </c>
      <c r="G1321" t="s">
        <v>26</v>
      </c>
      <c r="H1321">
        <v>201412</v>
      </c>
      <c r="I1321" t="s">
        <v>27</v>
      </c>
      <c r="J1321" t="s">
        <v>28</v>
      </c>
      <c r="K1321" t="s">
        <v>44</v>
      </c>
      <c r="L1321" t="s">
        <v>30</v>
      </c>
      <c r="M1321" t="s">
        <v>31</v>
      </c>
      <c r="N1321" t="s">
        <v>48</v>
      </c>
      <c r="O1321">
        <v>2986.9</v>
      </c>
      <c r="P1321" t="s">
        <v>507</v>
      </c>
      <c r="Q1321" t="s">
        <v>506</v>
      </c>
      <c r="R1321" t="s">
        <v>510</v>
      </c>
      <c r="S1321" t="s">
        <v>34</v>
      </c>
      <c r="T1321" t="s">
        <v>35</v>
      </c>
    </row>
    <row r="1322" spans="1:20">
      <c r="A1322" t="s">
        <v>506</v>
      </c>
      <c r="B1322" t="s">
        <v>507</v>
      </c>
      <c r="C1322" t="s">
        <v>508</v>
      </c>
      <c r="D1322" t="s">
        <v>509</v>
      </c>
      <c r="E1322" t="s">
        <v>25</v>
      </c>
      <c r="F1322" s="1">
        <v>38261</v>
      </c>
      <c r="G1322" t="s">
        <v>26</v>
      </c>
      <c r="H1322">
        <v>201412</v>
      </c>
      <c r="I1322" t="s">
        <v>27</v>
      </c>
      <c r="J1322" t="s">
        <v>28</v>
      </c>
      <c r="K1322" t="s">
        <v>44</v>
      </c>
      <c r="L1322" t="s">
        <v>30</v>
      </c>
      <c r="M1322" t="s">
        <v>31</v>
      </c>
      <c r="N1322" t="s">
        <v>49</v>
      </c>
      <c r="O1322">
        <v>-5557.95</v>
      </c>
      <c r="P1322" t="s">
        <v>507</v>
      </c>
      <c r="Q1322" t="s">
        <v>506</v>
      </c>
      <c r="R1322" t="s">
        <v>510</v>
      </c>
      <c r="S1322" t="s">
        <v>34</v>
      </c>
      <c r="T1322" t="s">
        <v>35</v>
      </c>
    </row>
    <row r="1323" spans="1:20">
      <c r="A1323" t="s">
        <v>506</v>
      </c>
      <c r="B1323" t="s">
        <v>507</v>
      </c>
      <c r="C1323" t="s">
        <v>508</v>
      </c>
      <c r="D1323" t="s">
        <v>509</v>
      </c>
      <c r="E1323" t="s">
        <v>25</v>
      </c>
      <c r="F1323" s="1">
        <v>38261</v>
      </c>
      <c r="G1323" t="s">
        <v>26</v>
      </c>
      <c r="H1323">
        <v>201412</v>
      </c>
      <c r="I1323" t="s">
        <v>27</v>
      </c>
      <c r="J1323" t="s">
        <v>28</v>
      </c>
      <c r="K1323" t="s">
        <v>44</v>
      </c>
      <c r="L1323" t="s">
        <v>30</v>
      </c>
      <c r="M1323" t="s">
        <v>31</v>
      </c>
      <c r="N1323" t="s">
        <v>32</v>
      </c>
      <c r="O1323">
        <v>408.28000000000003</v>
      </c>
      <c r="P1323" t="s">
        <v>507</v>
      </c>
      <c r="Q1323" t="s">
        <v>506</v>
      </c>
      <c r="R1323" t="s">
        <v>510</v>
      </c>
      <c r="S1323" t="s">
        <v>34</v>
      </c>
      <c r="T1323" t="s">
        <v>35</v>
      </c>
    </row>
    <row r="1324" spans="1:20">
      <c r="A1324" t="s">
        <v>511</v>
      </c>
      <c r="B1324" t="s">
        <v>507</v>
      </c>
      <c r="C1324" t="s">
        <v>512</v>
      </c>
      <c r="D1324" t="s">
        <v>513</v>
      </c>
      <c r="E1324" t="s">
        <v>25</v>
      </c>
      <c r="F1324" s="1">
        <v>31593</v>
      </c>
      <c r="G1324" t="s">
        <v>26</v>
      </c>
      <c r="H1324">
        <v>201412</v>
      </c>
      <c r="I1324" t="s">
        <v>27</v>
      </c>
      <c r="J1324" t="s">
        <v>53</v>
      </c>
      <c r="K1324" t="s">
        <v>44</v>
      </c>
      <c r="L1324" t="s">
        <v>54</v>
      </c>
      <c r="M1324" t="s">
        <v>31</v>
      </c>
      <c r="N1324" t="s">
        <v>32</v>
      </c>
      <c r="O1324">
        <v>9123.15</v>
      </c>
      <c r="P1324" t="s">
        <v>507</v>
      </c>
      <c r="Q1324" t="s">
        <v>511</v>
      </c>
      <c r="R1324" t="s">
        <v>510</v>
      </c>
      <c r="S1324" t="s">
        <v>34</v>
      </c>
      <c r="T1324" t="s">
        <v>35</v>
      </c>
    </row>
    <row r="1325" spans="1:20">
      <c r="A1325" t="s">
        <v>514</v>
      </c>
      <c r="B1325" t="s">
        <v>507</v>
      </c>
      <c r="C1325" t="s">
        <v>515</v>
      </c>
      <c r="D1325" t="s">
        <v>516</v>
      </c>
      <c r="E1325" t="s">
        <v>25</v>
      </c>
      <c r="F1325" s="1">
        <v>30864</v>
      </c>
      <c r="G1325" t="s">
        <v>26</v>
      </c>
      <c r="H1325">
        <v>201412</v>
      </c>
      <c r="I1325" t="s">
        <v>27</v>
      </c>
      <c r="J1325" t="s">
        <v>28</v>
      </c>
      <c r="K1325" t="s">
        <v>29</v>
      </c>
      <c r="L1325" t="s">
        <v>30</v>
      </c>
      <c r="M1325" t="s">
        <v>31</v>
      </c>
      <c r="N1325" t="s">
        <v>48</v>
      </c>
      <c r="O1325">
        <v>12206.16</v>
      </c>
      <c r="P1325" t="s">
        <v>507</v>
      </c>
      <c r="Q1325" t="s">
        <v>514</v>
      </c>
      <c r="R1325" t="s">
        <v>510</v>
      </c>
      <c r="S1325" t="s">
        <v>34</v>
      </c>
      <c r="T1325" t="s">
        <v>35</v>
      </c>
    </row>
    <row r="1326" spans="1:20">
      <c r="A1326" t="s">
        <v>514</v>
      </c>
      <c r="B1326" t="s">
        <v>507</v>
      </c>
      <c r="C1326" t="s">
        <v>515</v>
      </c>
      <c r="D1326" t="s">
        <v>516</v>
      </c>
      <c r="E1326" t="s">
        <v>25</v>
      </c>
      <c r="F1326" s="1">
        <v>30864</v>
      </c>
      <c r="G1326" t="s">
        <v>26</v>
      </c>
      <c r="H1326">
        <v>201412</v>
      </c>
      <c r="I1326" t="s">
        <v>27</v>
      </c>
      <c r="J1326" t="s">
        <v>28</v>
      </c>
      <c r="K1326" t="s">
        <v>36</v>
      </c>
      <c r="L1326" t="s">
        <v>30</v>
      </c>
      <c r="M1326" t="s">
        <v>31</v>
      </c>
      <c r="N1326" t="s">
        <v>48</v>
      </c>
      <c r="O1326">
        <v>1489.04</v>
      </c>
      <c r="P1326" t="s">
        <v>507</v>
      </c>
      <c r="Q1326" t="s">
        <v>514</v>
      </c>
      <c r="R1326" t="s">
        <v>510</v>
      </c>
      <c r="S1326" t="s">
        <v>34</v>
      </c>
      <c r="T1326" t="s">
        <v>35</v>
      </c>
    </row>
    <row r="1327" spans="1:20">
      <c r="A1327" t="s">
        <v>514</v>
      </c>
      <c r="B1327" t="s">
        <v>507</v>
      </c>
      <c r="C1327" t="s">
        <v>515</v>
      </c>
      <c r="D1327" t="s">
        <v>516</v>
      </c>
      <c r="E1327" t="s">
        <v>25</v>
      </c>
      <c r="F1327" s="1">
        <v>30864</v>
      </c>
      <c r="G1327" t="s">
        <v>26</v>
      </c>
      <c r="H1327">
        <v>201412</v>
      </c>
      <c r="I1327" t="s">
        <v>27</v>
      </c>
      <c r="J1327" t="s">
        <v>28</v>
      </c>
      <c r="K1327" t="s">
        <v>39</v>
      </c>
      <c r="L1327" t="s">
        <v>30</v>
      </c>
      <c r="M1327" t="s">
        <v>31</v>
      </c>
      <c r="N1327" t="s">
        <v>48</v>
      </c>
      <c r="O1327">
        <v>553.20000000000005</v>
      </c>
      <c r="P1327" t="s">
        <v>507</v>
      </c>
      <c r="Q1327" t="s">
        <v>514</v>
      </c>
      <c r="R1327" t="s">
        <v>510</v>
      </c>
      <c r="S1327" t="s">
        <v>34</v>
      </c>
      <c r="T1327" t="s">
        <v>35</v>
      </c>
    </row>
    <row r="1328" spans="1:20">
      <c r="A1328" t="s">
        <v>514</v>
      </c>
      <c r="B1328" t="s">
        <v>507</v>
      </c>
      <c r="C1328" t="s">
        <v>515</v>
      </c>
      <c r="D1328" t="s">
        <v>516</v>
      </c>
      <c r="E1328" t="s">
        <v>25</v>
      </c>
      <c r="F1328" s="1">
        <v>30864</v>
      </c>
      <c r="G1328" t="s">
        <v>26</v>
      </c>
      <c r="H1328">
        <v>201412</v>
      </c>
      <c r="I1328" t="s">
        <v>27</v>
      </c>
      <c r="J1328" t="s">
        <v>28</v>
      </c>
      <c r="K1328" t="s">
        <v>40</v>
      </c>
      <c r="L1328" t="s">
        <v>30</v>
      </c>
      <c r="M1328" t="s">
        <v>31</v>
      </c>
      <c r="N1328" t="s">
        <v>48</v>
      </c>
      <c r="O1328">
        <v>13.88</v>
      </c>
      <c r="P1328" t="s">
        <v>507</v>
      </c>
      <c r="Q1328" t="s">
        <v>514</v>
      </c>
      <c r="R1328" t="s">
        <v>510</v>
      </c>
      <c r="S1328" t="s">
        <v>34</v>
      </c>
      <c r="T1328" t="s">
        <v>35</v>
      </c>
    </row>
    <row r="1329" spans="1:20">
      <c r="A1329" t="s">
        <v>514</v>
      </c>
      <c r="B1329" t="s">
        <v>507</v>
      </c>
      <c r="C1329" t="s">
        <v>515</v>
      </c>
      <c r="D1329" t="s">
        <v>516</v>
      </c>
      <c r="E1329" t="s">
        <v>25</v>
      </c>
      <c r="F1329" s="1">
        <v>30864</v>
      </c>
      <c r="G1329" t="s">
        <v>26</v>
      </c>
      <c r="H1329">
        <v>201412</v>
      </c>
      <c r="I1329" t="s">
        <v>27</v>
      </c>
      <c r="J1329" t="s">
        <v>28</v>
      </c>
      <c r="K1329" t="s">
        <v>44</v>
      </c>
      <c r="L1329" t="s">
        <v>30</v>
      </c>
      <c r="M1329" t="s">
        <v>31</v>
      </c>
      <c r="N1329" t="s">
        <v>48</v>
      </c>
      <c r="O1329">
        <v>2662.56</v>
      </c>
      <c r="P1329" t="s">
        <v>507</v>
      </c>
      <c r="Q1329" t="s">
        <v>514</v>
      </c>
      <c r="R1329" t="s">
        <v>510</v>
      </c>
      <c r="S1329" t="s">
        <v>34</v>
      </c>
      <c r="T1329" t="s">
        <v>35</v>
      </c>
    </row>
    <row r="1330" spans="1:20">
      <c r="A1330" t="s">
        <v>514</v>
      </c>
      <c r="B1330" t="s">
        <v>507</v>
      </c>
      <c r="C1330" t="s">
        <v>515</v>
      </c>
      <c r="D1330" t="s">
        <v>516</v>
      </c>
      <c r="E1330" t="s">
        <v>25</v>
      </c>
      <c r="F1330" s="1">
        <v>30864</v>
      </c>
      <c r="G1330" t="s">
        <v>26</v>
      </c>
      <c r="H1330">
        <v>201412</v>
      </c>
      <c r="I1330" t="s">
        <v>27</v>
      </c>
      <c r="J1330" t="s">
        <v>28</v>
      </c>
      <c r="K1330" t="s">
        <v>44</v>
      </c>
      <c r="L1330" t="s">
        <v>30</v>
      </c>
      <c r="M1330" t="s">
        <v>31</v>
      </c>
      <c r="N1330" t="s">
        <v>49</v>
      </c>
      <c r="O1330">
        <v>-16924.84</v>
      </c>
      <c r="P1330" t="s">
        <v>507</v>
      </c>
      <c r="Q1330" t="s">
        <v>514</v>
      </c>
      <c r="R1330" t="s">
        <v>510</v>
      </c>
      <c r="S1330" t="s">
        <v>34</v>
      </c>
      <c r="T1330" t="s">
        <v>35</v>
      </c>
    </row>
    <row r="1331" spans="1:20">
      <c r="A1331" t="s">
        <v>514</v>
      </c>
      <c r="B1331" t="s">
        <v>507</v>
      </c>
      <c r="C1331" t="s">
        <v>515</v>
      </c>
      <c r="D1331" t="s">
        <v>516</v>
      </c>
      <c r="E1331" t="s">
        <v>25</v>
      </c>
      <c r="F1331" s="1">
        <v>30864</v>
      </c>
      <c r="G1331" t="s">
        <v>26</v>
      </c>
      <c r="H1331">
        <v>201412</v>
      </c>
      <c r="I1331" t="s">
        <v>27</v>
      </c>
      <c r="J1331" t="s">
        <v>28</v>
      </c>
      <c r="K1331" t="s">
        <v>44</v>
      </c>
      <c r="L1331" t="s">
        <v>30</v>
      </c>
      <c r="M1331" t="s">
        <v>31</v>
      </c>
      <c r="N1331" t="s">
        <v>32</v>
      </c>
      <c r="O1331">
        <v>260.39</v>
      </c>
      <c r="P1331" t="s">
        <v>507</v>
      </c>
      <c r="Q1331" t="s">
        <v>514</v>
      </c>
      <c r="R1331" t="s">
        <v>510</v>
      </c>
      <c r="S1331" t="s">
        <v>34</v>
      </c>
      <c r="T1331" t="s">
        <v>35</v>
      </c>
    </row>
    <row r="1332" spans="1:20">
      <c r="A1332" t="s">
        <v>517</v>
      </c>
      <c r="B1332" t="s">
        <v>507</v>
      </c>
      <c r="C1332" t="s">
        <v>518</v>
      </c>
      <c r="D1332" t="s">
        <v>519</v>
      </c>
      <c r="E1332" t="s">
        <v>25</v>
      </c>
      <c r="F1332" s="1">
        <v>31766</v>
      </c>
      <c r="G1332" t="s">
        <v>26</v>
      </c>
      <c r="H1332">
        <v>201412</v>
      </c>
      <c r="I1332" t="s">
        <v>27</v>
      </c>
      <c r="J1332" t="s">
        <v>28</v>
      </c>
      <c r="K1332" t="s">
        <v>29</v>
      </c>
      <c r="L1332" t="s">
        <v>30</v>
      </c>
      <c r="M1332" t="s">
        <v>31</v>
      </c>
      <c r="N1332" t="s">
        <v>32</v>
      </c>
      <c r="O1332">
        <v>2.1</v>
      </c>
      <c r="P1332" t="s">
        <v>507</v>
      </c>
      <c r="Q1332" t="s">
        <v>517</v>
      </c>
      <c r="R1332" t="s">
        <v>510</v>
      </c>
      <c r="S1332" t="s">
        <v>34</v>
      </c>
      <c r="T1332" t="s">
        <v>35</v>
      </c>
    </row>
    <row r="1333" spans="1:20">
      <c r="A1333" t="s">
        <v>517</v>
      </c>
      <c r="B1333" t="s">
        <v>507</v>
      </c>
      <c r="C1333" t="s">
        <v>518</v>
      </c>
      <c r="D1333" t="s">
        <v>519</v>
      </c>
      <c r="E1333" t="s">
        <v>25</v>
      </c>
      <c r="F1333" s="1">
        <v>31766</v>
      </c>
      <c r="G1333" t="s">
        <v>26</v>
      </c>
      <c r="H1333">
        <v>201412</v>
      </c>
      <c r="I1333" t="s">
        <v>27</v>
      </c>
      <c r="J1333" t="s">
        <v>28</v>
      </c>
      <c r="K1333" t="s">
        <v>44</v>
      </c>
      <c r="L1333" t="s">
        <v>30</v>
      </c>
      <c r="M1333" t="s">
        <v>31</v>
      </c>
      <c r="N1333" t="s">
        <v>32</v>
      </c>
      <c r="O1333">
        <v>2258.33</v>
      </c>
      <c r="P1333" t="s">
        <v>507</v>
      </c>
      <c r="Q1333" t="s">
        <v>517</v>
      </c>
      <c r="R1333" t="s">
        <v>510</v>
      </c>
      <c r="S1333" t="s">
        <v>34</v>
      </c>
      <c r="T1333" t="s">
        <v>35</v>
      </c>
    </row>
    <row r="1334" spans="1:20">
      <c r="A1334" t="s">
        <v>520</v>
      </c>
      <c r="B1334" t="s">
        <v>507</v>
      </c>
      <c r="C1334" t="s">
        <v>521</v>
      </c>
      <c r="D1334" t="s">
        <v>522</v>
      </c>
      <c r="E1334" t="s">
        <v>25</v>
      </c>
      <c r="F1334" s="1">
        <v>31766</v>
      </c>
      <c r="G1334" t="s">
        <v>26</v>
      </c>
      <c r="H1334">
        <v>201412</v>
      </c>
      <c r="I1334" t="s">
        <v>27</v>
      </c>
      <c r="J1334" t="s">
        <v>28</v>
      </c>
      <c r="K1334" t="s">
        <v>29</v>
      </c>
      <c r="L1334" t="s">
        <v>30</v>
      </c>
      <c r="M1334" t="s">
        <v>31</v>
      </c>
      <c r="N1334" t="s">
        <v>32</v>
      </c>
      <c r="O1334">
        <v>0</v>
      </c>
      <c r="P1334" t="s">
        <v>507</v>
      </c>
      <c r="Q1334" t="s">
        <v>520</v>
      </c>
      <c r="R1334" t="s">
        <v>510</v>
      </c>
      <c r="S1334" t="s">
        <v>34</v>
      </c>
      <c r="T1334" t="s">
        <v>35</v>
      </c>
    </row>
    <row r="1335" spans="1:20">
      <c r="A1335" t="s">
        <v>520</v>
      </c>
      <c r="B1335" t="s">
        <v>507</v>
      </c>
      <c r="C1335" t="s">
        <v>521</v>
      </c>
      <c r="D1335" t="s">
        <v>522</v>
      </c>
      <c r="E1335" t="s">
        <v>25</v>
      </c>
      <c r="F1335" s="1">
        <v>31766</v>
      </c>
      <c r="G1335" t="s">
        <v>26</v>
      </c>
      <c r="H1335">
        <v>201412</v>
      </c>
      <c r="I1335" t="s">
        <v>27</v>
      </c>
      <c r="J1335" t="s">
        <v>28</v>
      </c>
      <c r="K1335" t="s">
        <v>36</v>
      </c>
      <c r="L1335" t="s">
        <v>30</v>
      </c>
      <c r="M1335" t="s">
        <v>31</v>
      </c>
      <c r="N1335" t="s">
        <v>32</v>
      </c>
      <c r="O1335">
        <v>0</v>
      </c>
      <c r="P1335" t="s">
        <v>507</v>
      </c>
      <c r="Q1335" t="s">
        <v>520</v>
      </c>
      <c r="R1335" t="s">
        <v>510</v>
      </c>
      <c r="S1335" t="s">
        <v>34</v>
      </c>
      <c r="T1335" t="s">
        <v>35</v>
      </c>
    </row>
    <row r="1336" spans="1:20">
      <c r="A1336" t="s">
        <v>520</v>
      </c>
      <c r="B1336" t="s">
        <v>507</v>
      </c>
      <c r="C1336" t="s">
        <v>521</v>
      </c>
      <c r="D1336" t="s">
        <v>522</v>
      </c>
      <c r="E1336" t="s">
        <v>25</v>
      </c>
      <c r="F1336" s="1">
        <v>31766</v>
      </c>
      <c r="G1336" t="s">
        <v>26</v>
      </c>
      <c r="H1336">
        <v>201412</v>
      </c>
      <c r="I1336" t="s">
        <v>27</v>
      </c>
      <c r="J1336" t="s">
        <v>28</v>
      </c>
      <c r="K1336" t="s">
        <v>44</v>
      </c>
      <c r="L1336" t="s">
        <v>30</v>
      </c>
      <c r="M1336" t="s">
        <v>31</v>
      </c>
      <c r="N1336" t="s">
        <v>32</v>
      </c>
      <c r="O1336">
        <v>1165.22</v>
      </c>
      <c r="P1336" t="s">
        <v>507</v>
      </c>
      <c r="Q1336" t="s">
        <v>520</v>
      </c>
      <c r="R1336" t="s">
        <v>510</v>
      </c>
      <c r="S1336" t="s">
        <v>34</v>
      </c>
      <c r="T1336" t="s">
        <v>35</v>
      </c>
    </row>
    <row r="1337" spans="1:20">
      <c r="A1337" t="s">
        <v>523</v>
      </c>
      <c r="B1337" t="s">
        <v>507</v>
      </c>
      <c r="C1337" t="s">
        <v>524</v>
      </c>
      <c r="D1337" t="s">
        <v>525</v>
      </c>
      <c r="E1337" t="s">
        <v>25</v>
      </c>
      <c r="F1337" s="1">
        <v>31766</v>
      </c>
      <c r="G1337" t="s">
        <v>26</v>
      </c>
      <c r="H1337">
        <v>201412</v>
      </c>
      <c r="I1337" t="s">
        <v>27</v>
      </c>
      <c r="J1337" t="s">
        <v>53</v>
      </c>
      <c r="K1337" t="s">
        <v>29</v>
      </c>
      <c r="L1337" t="s">
        <v>54</v>
      </c>
      <c r="M1337" t="s">
        <v>31</v>
      </c>
      <c r="N1337" t="s">
        <v>32</v>
      </c>
      <c r="O1337">
        <v>165.3</v>
      </c>
      <c r="P1337" t="s">
        <v>507</v>
      </c>
      <c r="Q1337" t="s">
        <v>523</v>
      </c>
      <c r="R1337" t="s">
        <v>510</v>
      </c>
      <c r="S1337" t="s">
        <v>34</v>
      </c>
      <c r="T1337" t="s">
        <v>35</v>
      </c>
    </row>
    <row r="1338" spans="1:20">
      <c r="A1338" t="s">
        <v>523</v>
      </c>
      <c r="B1338" t="s">
        <v>507</v>
      </c>
      <c r="C1338" t="s">
        <v>524</v>
      </c>
      <c r="D1338" t="s">
        <v>525</v>
      </c>
      <c r="E1338" t="s">
        <v>25</v>
      </c>
      <c r="F1338" s="1">
        <v>31766</v>
      </c>
      <c r="G1338" t="s">
        <v>26</v>
      </c>
      <c r="H1338">
        <v>201412</v>
      </c>
      <c r="I1338" t="s">
        <v>27</v>
      </c>
      <c r="J1338" t="s">
        <v>53</v>
      </c>
      <c r="K1338" t="s">
        <v>44</v>
      </c>
      <c r="L1338" t="s">
        <v>54</v>
      </c>
      <c r="M1338" t="s">
        <v>31</v>
      </c>
      <c r="N1338" t="s">
        <v>32</v>
      </c>
      <c r="O1338">
        <v>271.72000000000003</v>
      </c>
      <c r="P1338" t="s">
        <v>507</v>
      </c>
      <c r="Q1338" t="s">
        <v>523</v>
      </c>
      <c r="R1338" t="s">
        <v>510</v>
      </c>
      <c r="S1338" t="s">
        <v>34</v>
      </c>
      <c r="T1338" t="s">
        <v>35</v>
      </c>
    </row>
    <row r="1339" spans="1:20">
      <c r="A1339" t="s">
        <v>514</v>
      </c>
      <c r="B1339" t="s">
        <v>507</v>
      </c>
      <c r="C1339" t="s">
        <v>526</v>
      </c>
      <c r="D1339" t="s">
        <v>527</v>
      </c>
      <c r="E1339" t="s">
        <v>25</v>
      </c>
      <c r="F1339" s="1">
        <v>18629</v>
      </c>
      <c r="G1339" t="s">
        <v>26</v>
      </c>
      <c r="H1339">
        <v>201412</v>
      </c>
      <c r="I1339" t="s">
        <v>27</v>
      </c>
      <c r="J1339" t="s">
        <v>53</v>
      </c>
      <c r="K1339" t="s">
        <v>29</v>
      </c>
      <c r="L1339" t="s">
        <v>54</v>
      </c>
      <c r="M1339" t="s">
        <v>31</v>
      </c>
      <c r="N1339" t="s">
        <v>49</v>
      </c>
      <c r="O1339">
        <v>-173.33</v>
      </c>
      <c r="P1339" t="s">
        <v>507</v>
      </c>
      <c r="Q1339" t="s">
        <v>514</v>
      </c>
      <c r="R1339" t="s">
        <v>510</v>
      </c>
      <c r="S1339" t="s">
        <v>34</v>
      </c>
      <c r="T1339" t="s">
        <v>35</v>
      </c>
    </row>
    <row r="1340" spans="1:20">
      <c r="A1340" t="s">
        <v>514</v>
      </c>
      <c r="B1340" t="s">
        <v>507</v>
      </c>
      <c r="C1340" t="s">
        <v>526</v>
      </c>
      <c r="D1340" t="s">
        <v>527</v>
      </c>
      <c r="E1340" t="s">
        <v>25</v>
      </c>
      <c r="F1340" s="1">
        <v>18629</v>
      </c>
      <c r="G1340" t="s">
        <v>26</v>
      </c>
      <c r="H1340">
        <v>201412</v>
      </c>
      <c r="I1340" t="s">
        <v>27</v>
      </c>
      <c r="J1340" t="s">
        <v>53</v>
      </c>
      <c r="K1340" t="s">
        <v>36</v>
      </c>
      <c r="L1340" t="s">
        <v>54</v>
      </c>
      <c r="M1340" t="s">
        <v>31</v>
      </c>
      <c r="N1340" t="s">
        <v>49</v>
      </c>
      <c r="O1340">
        <v>-1.77</v>
      </c>
      <c r="P1340" t="s">
        <v>507</v>
      </c>
      <c r="Q1340" t="s">
        <v>514</v>
      </c>
      <c r="R1340" t="s">
        <v>510</v>
      </c>
      <c r="S1340" t="s">
        <v>34</v>
      </c>
      <c r="T1340" t="s">
        <v>35</v>
      </c>
    </row>
    <row r="1341" spans="1:20">
      <c r="A1341" t="s">
        <v>514</v>
      </c>
      <c r="B1341" t="s">
        <v>507</v>
      </c>
      <c r="C1341" t="s">
        <v>526</v>
      </c>
      <c r="D1341" t="s">
        <v>527</v>
      </c>
      <c r="E1341" t="s">
        <v>25</v>
      </c>
      <c r="F1341" s="1">
        <v>18629</v>
      </c>
      <c r="G1341" t="s">
        <v>26</v>
      </c>
      <c r="H1341">
        <v>201412</v>
      </c>
      <c r="I1341" t="s">
        <v>27</v>
      </c>
      <c r="J1341" t="s">
        <v>53</v>
      </c>
      <c r="K1341" t="s">
        <v>37</v>
      </c>
      <c r="L1341" t="s">
        <v>54</v>
      </c>
      <c r="M1341" t="s">
        <v>31</v>
      </c>
      <c r="N1341" t="s">
        <v>49</v>
      </c>
      <c r="O1341">
        <v>-25.09</v>
      </c>
      <c r="P1341" t="s">
        <v>507</v>
      </c>
      <c r="Q1341" t="s">
        <v>514</v>
      </c>
      <c r="R1341" t="s">
        <v>510</v>
      </c>
      <c r="S1341" t="s">
        <v>34</v>
      </c>
      <c r="T1341" t="s">
        <v>35</v>
      </c>
    </row>
    <row r="1342" spans="1:20">
      <c r="A1342" t="s">
        <v>514</v>
      </c>
      <c r="B1342" t="s">
        <v>507</v>
      </c>
      <c r="C1342" t="s">
        <v>526</v>
      </c>
      <c r="D1342" t="s">
        <v>527</v>
      </c>
      <c r="E1342" t="s">
        <v>25</v>
      </c>
      <c r="F1342" s="1">
        <v>18629</v>
      </c>
      <c r="G1342" t="s">
        <v>26</v>
      </c>
      <c r="H1342">
        <v>201412</v>
      </c>
      <c r="I1342" t="s">
        <v>27</v>
      </c>
      <c r="J1342" t="s">
        <v>53</v>
      </c>
      <c r="K1342" t="s">
        <v>38</v>
      </c>
      <c r="L1342" t="s">
        <v>54</v>
      </c>
      <c r="M1342" t="s">
        <v>31</v>
      </c>
      <c r="N1342" t="s">
        <v>49</v>
      </c>
      <c r="O1342">
        <v>-0.94000000000000006</v>
      </c>
      <c r="P1342" t="s">
        <v>507</v>
      </c>
      <c r="Q1342" t="s">
        <v>514</v>
      </c>
      <c r="R1342" t="s">
        <v>510</v>
      </c>
      <c r="S1342" t="s">
        <v>34</v>
      </c>
      <c r="T1342" t="s">
        <v>35</v>
      </c>
    </row>
    <row r="1343" spans="1:20">
      <c r="A1343" t="s">
        <v>514</v>
      </c>
      <c r="B1343" t="s">
        <v>507</v>
      </c>
      <c r="C1343" t="s">
        <v>526</v>
      </c>
      <c r="D1343" t="s">
        <v>527</v>
      </c>
      <c r="E1343" t="s">
        <v>25</v>
      </c>
      <c r="F1343" s="1">
        <v>18629</v>
      </c>
      <c r="G1343" t="s">
        <v>26</v>
      </c>
      <c r="H1343">
        <v>201412</v>
      </c>
      <c r="I1343" t="s">
        <v>27</v>
      </c>
      <c r="J1343" t="s">
        <v>53</v>
      </c>
      <c r="K1343" t="s">
        <v>41</v>
      </c>
      <c r="L1343" t="s">
        <v>54</v>
      </c>
      <c r="M1343" t="s">
        <v>31</v>
      </c>
      <c r="N1343" t="s">
        <v>49</v>
      </c>
      <c r="O1343">
        <v>-37.99</v>
      </c>
      <c r="P1343" t="s">
        <v>507</v>
      </c>
      <c r="Q1343" t="s">
        <v>514</v>
      </c>
      <c r="R1343" t="s">
        <v>510</v>
      </c>
      <c r="S1343" t="s">
        <v>34</v>
      </c>
      <c r="T1343" t="s">
        <v>35</v>
      </c>
    </row>
    <row r="1344" spans="1:20">
      <c r="A1344" t="s">
        <v>514</v>
      </c>
      <c r="B1344" t="s">
        <v>507</v>
      </c>
      <c r="C1344" t="s">
        <v>526</v>
      </c>
      <c r="D1344" t="s">
        <v>527</v>
      </c>
      <c r="E1344" t="s">
        <v>25</v>
      </c>
      <c r="F1344" s="1">
        <v>18629</v>
      </c>
      <c r="G1344" t="s">
        <v>26</v>
      </c>
      <c r="H1344">
        <v>201412</v>
      </c>
      <c r="I1344" t="s">
        <v>27</v>
      </c>
      <c r="J1344" t="s">
        <v>53</v>
      </c>
      <c r="K1344" t="s">
        <v>42</v>
      </c>
      <c r="L1344" t="s">
        <v>54</v>
      </c>
      <c r="M1344" t="s">
        <v>31</v>
      </c>
      <c r="N1344" t="s">
        <v>49</v>
      </c>
      <c r="O1344">
        <v>-3.35</v>
      </c>
      <c r="P1344" t="s">
        <v>507</v>
      </c>
      <c r="Q1344" t="s">
        <v>514</v>
      </c>
      <c r="R1344" t="s">
        <v>510</v>
      </c>
      <c r="S1344" t="s">
        <v>34</v>
      </c>
      <c r="T1344" t="s">
        <v>35</v>
      </c>
    </row>
    <row r="1345" spans="1:20">
      <c r="A1345" t="s">
        <v>514</v>
      </c>
      <c r="B1345" t="s">
        <v>507</v>
      </c>
      <c r="C1345" t="s">
        <v>526</v>
      </c>
      <c r="D1345" t="s">
        <v>527</v>
      </c>
      <c r="E1345" t="s">
        <v>25</v>
      </c>
      <c r="F1345" s="1">
        <v>18629</v>
      </c>
      <c r="G1345" t="s">
        <v>26</v>
      </c>
      <c r="H1345">
        <v>201412</v>
      </c>
      <c r="I1345" t="s">
        <v>27</v>
      </c>
      <c r="J1345" t="s">
        <v>53</v>
      </c>
      <c r="K1345" t="s">
        <v>43</v>
      </c>
      <c r="L1345" t="s">
        <v>54</v>
      </c>
      <c r="M1345" t="s">
        <v>31</v>
      </c>
      <c r="N1345" t="s">
        <v>49</v>
      </c>
      <c r="O1345">
        <v>-159.51</v>
      </c>
      <c r="P1345" t="s">
        <v>507</v>
      </c>
      <c r="Q1345" t="s">
        <v>514</v>
      </c>
      <c r="R1345" t="s">
        <v>510</v>
      </c>
      <c r="S1345" t="s">
        <v>34</v>
      </c>
      <c r="T1345" t="s">
        <v>35</v>
      </c>
    </row>
    <row r="1346" spans="1:20">
      <c r="A1346" t="s">
        <v>514</v>
      </c>
      <c r="B1346" t="s">
        <v>507</v>
      </c>
      <c r="C1346" t="s">
        <v>526</v>
      </c>
      <c r="D1346" t="s">
        <v>527</v>
      </c>
      <c r="E1346" t="s">
        <v>25</v>
      </c>
      <c r="F1346" s="1">
        <v>18629</v>
      </c>
      <c r="G1346" t="s">
        <v>26</v>
      </c>
      <c r="H1346">
        <v>201412</v>
      </c>
      <c r="I1346" t="s">
        <v>27</v>
      </c>
      <c r="J1346" t="s">
        <v>53</v>
      </c>
      <c r="K1346" t="s">
        <v>44</v>
      </c>
      <c r="L1346" t="s">
        <v>54</v>
      </c>
      <c r="M1346" t="s">
        <v>31</v>
      </c>
      <c r="N1346" t="s">
        <v>48</v>
      </c>
      <c r="O1346">
        <v>710.61</v>
      </c>
      <c r="P1346" t="s">
        <v>507</v>
      </c>
      <c r="Q1346" t="s">
        <v>514</v>
      </c>
      <c r="R1346" t="s">
        <v>510</v>
      </c>
      <c r="S1346" t="s">
        <v>34</v>
      </c>
      <c r="T1346" t="s">
        <v>35</v>
      </c>
    </row>
    <row r="1347" spans="1:20">
      <c r="A1347" t="s">
        <v>514</v>
      </c>
      <c r="B1347" t="s">
        <v>507</v>
      </c>
      <c r="C1347" t="s">
        <v>526</v>
      </c>
      <c r="D1347" t="s">
        <v>527</v>
      </c>
      <c r="E1347" t="s">
        <v>25</v>
      </c>
      <c r="F1347" s="1">
        <v>18629</v>
      </c>
      <c r="G1347" t="s">
        <v>26</v>
      </c>
      <c r="H1347">
        <v>201412</v>
      </c>
      <c r="I1347" t="s">
        <v>27</v>
      </c>
      <c r="J1347" t="s">
        <v>53</v>
      </c>
      <c r="K1347" t="s">
        <v>44</v>
      </c>
      <c r="L1347" t="s">
        <v>54</v>
      </c>
      <c r="M1347" t="s">
        <v>31</v>
      </c>
      <c r="N1347" t="s">
        <v>49</v>
      </c>
      <c r="O1347">
        <v>-308.63</v>
      </c>
      <c r="P1347" t="s">
        <v>507</v>
      </c>
      <c r="Q1347" t="s">
        <v>514</v>
      </c>
      <c r="R1347" t="s">
        <v>510</v>
      </c>
      <c r="S1347" t="s">
        <v>34</v>
      </c>
      <c r="T1347" t="s">
        <v>35</v>
      </c>
    </row>
    <row r="1348" spans="1:20">
      <c r="A1348" t="s">
        <v>514</v>
      </c>
      <c r="B1348" t="s">
        <v>507</v>
      </c>
      <c r="C1348" t="s">
        <v>528</v>
      </c>
      <c r="D1348" t="s">
        <v>529</v>
      </c>
      <c r="E1348" t="s">
        <v>25</v>
      </c>
      <c r="F1348" s="1">
        <v>38261</v>
      </c>
      <c r="G1348" t="s">
        <v>26</v>
      </c>
      <c r="H1348">
        <v>201412</v>
      </c>
      <c r="I1348" t="s">
        <v>27</v>
      </c>
      <c r="J1348" t="s">
        <v>53</v>
      </c>
      <c r="K1348" t="s">
        <v>29</v>
      </c>
      <c r="L1348" t="s">
        <v>54</v>
      </c>
      <c r="M1348" t="s">
        <v>31</v>
      </c>
      <c r="N1348" t="s">
        <v>32</v>
      </c>
      <c r="O1348">
        <v>3.89</v>
      </c>
      <c r="P1348" t="s">
        <v>507</v>
      </c>
      <c r="Q1348" t="s">
        <v>514</v>
      </c>
      <c r="R1348" t="s">
        <v>510</v>
      </c>
      <c r="S1348" t="s">
        <v>34</v>
      </c>
      <c r="T1348" t="s">
        <v>35</v>
      </c>
    </row>
    <row r="1349" spans="1:20">
      <c r="A1349" t="s">
        <v>514</v>
      </c>
      <c r="B1349" t="s">
        <v>507</v>
      </c>
      <c r="C1349" t="s">
        <v>528</v>
      </c>
      <c r="D1349" t="s">
        <v>529</v>
      </c>
      <c r="E1349" t="s">
        <v>25</v>
      </c>
      <c r="F1349" s="1">
        <v>38261</v>
      </c>
      <c r="G1349" t="s">
        <v>26</v>
      </c>
      <c r="H1349">
        <v>201412</v>
      </c>
      <c r="I1349" t="s">
        <v>27</v>
      </c>
      <c r="J1349" t="s">
        <v>53</v>
      </c>
      <c r="K1349" t="s">
        <v>36</v>
      </c>
      <c r="L1349" t="s">
        <v>54</v>
      </c>
      <c r="M1349" t="s">
        <v>31</v>
      </c>
      <c r="N1349" t="s">
        <v>32</v>
      </c>
      <c r="O1349">
        <v>3.91</v>
      </c>
      <c r="P1349" t="s">
        <v>507</v>
      </c>
      <c r="Q1349" t="s">
        <v>514</v>
      </c>
      <c r="R1349" t="s">
        <v>510</v>
      </c>
      <c r="S1349" t="s">
        <v>34</v>
      </c>
      <c r="T1349" t="s">
        <v>35</v>
      </c>
    </row>
    <row r="1350" spans="1:20">
      <c r="A1350" t="s">
        <v>514</v>
      </c>
      <c r="B1350" t="s">
        <v>507</v>
      </c>
      <c r="C1350" t="s">
        <v>528</v>
      </c>
      <c r="D1350" t="s">
        <v>529</v>
      </c>
      <c r="E1350" t="s">
        <v>25</v>
      </c>
      <c r="F1350" s="1">
        <v>38261</v>
      </c>
      <c r="G1350" t="s">
        <v>26</v>
      </c>
      <c r="H1350">
        <v>201412</v>
      </c>
      <c r="I1350" t="s">
        <v>27</v>
      </c>
      <c r="J1350" t="s">
        <v>53</v>
      </c>
      <c r="K1350" t="s">
        <v>37</v>
      </c>
      <c r="L1350" t="s">
        <v>54</v>
      </c>
      <c r="M1350" t="s">
        <v>31</v>
      </c>
      <c r="N1350" t="s">
        <v>32</v>
      </c>
      <c r="O1350">
        <v>3.89</v>
      </c>
      <c r="P1350" t="s">
        <v>507</v>
      </c>
      <c r="Q1350" t="s">
        <v>514</v>
      </c>
      <c r="R1350" t="s">
        <v>510</v>
      </c>
      <c r="S1350" t="s">
        <v>34</v>
      </c>
      <c r="T1350" t="s">
        <v>35</v>
      </c>
    </row>
    <row r="1351" spans="1:20">
      <c r="A1351" t="s">
        <v>514</v>
      </c>
      <c r="B1351" t="s">
        <v>507</v>
      </c>
      <c r="C1351" t="s">
        <v>528</v>
      </c>
      <c r="D1351" t="s">
        <v>529</v>
      </c>
      <c r="E1351" t="s">
        <v>25</v>
      </c>
      <c r="F1351" s="1">
        <v>38261</v>
      </c>
      <c r="G1351" t="s">
        <v>26</v>
      </c>
      <c r="H1351">
        <v>201412</v>
      </c>
      <c r="I1351" t="s">
        <v>27</v>
      </c>
      <c r="J1351" t="s">
        <v>53</v>
      </c>
      <c r="K1351" t="s">
        <v>38</v>
      </c>
      <c r="L1351" t="s">
        <v>54</v>
      </c>
      <c r="M1351" t="s">
        <v>31</v>
      </c>
      <c r="N1351" t="s">
        <v>32</v>
      </c>
      <c r="O1351">
        <v>3.89</v>
      </c>
      <c r="P1351" t="s">
        <v>507</v>
      </c>
      <c r="Q1351" t="s">
        <v>514</v>
      </c>
      <c r="R1351" t="s">
        <v>510</v>
      </c>
      <c r="S1351" t="s">
        <v>34</v>
      </c>
      <c r="T1351" t="s">
        <v>35</v>
      </c>
    </row>
    <row r="1352" spans="1:20">
      <c r="A1352" t="s">
        <v>514</v>
      </c>
      <c r="B1352" t="s">
        <v>507</v>
      </c>
      <c r="C1352" t="s">
        <v>528</v>
      </c>
      <c r="D1352" t="s">
        <v>529</v>
      </c>
      <c r="E1352" t="s">
        <v>25</v>
      </c>
      <c r="F1352" s="1">
        <v>38261</v>
      </c>
      <c r="G1352" t="s">
        <v>26</v>
      </c>
      <c r="H1352">
        <v>201412</v>
      </c>
      <c r="I1352" t="s">
        <v>27</v>
      </c>
      <c r="J1352" t="s">
        <v>53</v>
      </c>
      <c r="K1352" t="s">
        <v>530</v>
      </c>
      <c r="L1352" t="s">
        <v>54</v>
      </c>
      <c r="M1352" t="s">
        <v>31</v>
      </c>
      <c r="N1352" t="s">
        <v>32</v>
      </c>
      <c r="O1352">
        <v>3.89</v>
      </c>
      <c r="P1352" t="s">
        <v>507</v>
      </c>
      <c r="Q1352" t="s">
        <v>514</v>
      </c>
      <c r="R1352" t="s">
        <v>510</v>
      </c>
      <c r="S1352" t="s">
        <v>34</v>
      </c>
      <c r="T1352" t="s">
        <v>35</v>
      </c>
    </row>
    <row r="1353" spans="1:20">
      <c r="A1353" t="s">
        <v>514</v>
      </c>
      <c r="B1353" t="s">
        <v>507</v>
      </c>
      <c r="C1353" t="s">
        <v>528</v>
      </c>
      <c r="D1353" t="s">
        <v>529</v>
      </c>
      <c r="E1353" t="s">
        <v>25</v>
      </c>
      <c r="F1353" s="1">
        <v>38261</v>
      </c>
      <c r="G1353" t="s">
        <v>26</v>
      </c>
      <c r="H1353">
        <v>201412</v>
      </c>
      <c r="I1353" t="s">
        <v>27</v>
      </c>
      <c r="J1353" t="s">
        <v>53</v>
      </c>
      <c r="K1353" t="s">
        <v>41</v>
      </c>
      <c r="L1353" t="s">
        <v>54</v>
      </c>
      <c r="M1353" t="s">
        <v>31</v>
      </c>
      <c r="N1353" t="s">
        <v>32</v>
      </c>
      <c r="O1353">
        <v>3.89</v>
      </c>
      <c r="P1353" t="s">
        <v>507</v>
      </c>
      <c r="Q1353" t="s">
        <v>514</v>
      </c>
      <c r="R1353" t="s">
        <v>510</v>
      </c>
      <c r="S1353" t="s">
        <v>34</v>
      </c>
      <c r="T1353" t="s">
        <v>35</v>
      </c>
    </row>
    <row r="1354" spans="1:20">
      <c r="A1354" t="s">
        <v>514</v>
      </c>
      <c r="B1354" t="s">
        <v>507</v>
      </c>
      <c r="C1354" t="s">
        <v>528</v>
      </c>
      <c r="D1354" t="s">
        <v>529</v>
      </c>
      <c r="E1354" t="s">
        <v>25</v>
      </c>
      <c r="F1354" s="1">
        <v>38261</v>
      </c>
      <c r="G1354" t="s">
        <v>26</v>
      </c>
      <c r="H1354">
        <v>201412</v>
      </c>
      <c r="I1354" t="s">
        <v>27</v>
      </c>
      <c r="J1354" t="s">
        <v>53</v>
      </c>
      <c r="K1354" t="s">
        <v>43</v>
      </c>
      <c r="L1354" t="s">
        <v>54</v>
      </c>
      <c r="M1354" t="s">
        <v>31</v>
      </c>
      <c r="N1354" t="s">
        <v>32</v>
      </c>
      <c r="O1354">
        <v>3.89</v>
      </c>
      <c r="P1354" t="s">
        <v>507</v>
      </c>
      <c r="Q1354" t="s">
        <v>514</v>
      </c>
      <c r="R1354" t="s">
        <v>510</v>
      </c>
      <c r="S1354" t="s">
        <v>34</v>
      </c>
      <c r="T1354" t="s">
        <v>35</v>
      </c>
    </row>
    <row r="1355" spans="1:20">
      <c r="A1355" t="s">
        <v>514</v>
      </c>
      <c r="B1355" t="s">
        <v>507</v>
      </c>
      <c r="C1355" t="s">
        <v>528</v>
      </c>
      <c r="D1355" t="s">
        <v>529</v>
      </c>
      <c r="E1355" t="s">
        <v>25</v>
      </c>
      <c r="F1355" s="1">
        <v>38261</v>
      </c>
      <c r="G1355" t="s">
        <v>26</v>
      </c>
      <c r="H1355">
        <v>201412</v>
      </c>
      <c r="I1355" t="s">
        <v>27</v>
      </c>
      <c r="J1355" t="s">
        <v>53</v>
      </c>
      <c r="K1355" t="s">
        <v>44</v>
      </c>
      <c r="L1355" t="s">
        <v>54</v>
      </c>
      <c r="M1355" t="s">
        <v>31</v>
      </c>
      <c r="N1355" t="s">
        <v>32</v>
      </c>
      <c r="O1355">
        <v>3.89</v>
      </c>
      <c r="P1355" t="s">
        <v>507</v>
      </c>
      <c r="Q1355" t="s">
        <v>514</v>
      </c>
      <c r="R1355" t="s">
        <v>510</v>
      </c>
      <c r="S1355" t="s">
        <v>34</v>
      </c>
      <c r="T1355" t="s">
        <v>35</v>
      </c>
    </row>
    <row r="1356" spans="1:20">
      <c r="A1356" t="s">
        <v>531</v>
      </c>
      <c r="B1356" t="s">
        <v>507</v>
      </c>
      <c r="C1356" t="s">
        <v>532</v>
      </c>
      <c r="D1356" t="s">
        <v>533</v>
      </c>
      <c r="E1356" t="s">
        <v>25</v>
      </c>
      <c r="F1356" s="1">
        <v>31593</v>
      </c>
      <c r="G1356" t="s">
        <v>26</v>
      </c>
      <c r="H1356">
        <v>201412</v>
      </c>
      <c r="I1356" t="s">
        <v>27</v>
      </c>
      <c r="J1356" t="s">
        <v>53</v>
      </c>
      <c r="K1356" t="s">
        <v>44</v>
      </c>
      <c r="L1356" t="s">
        <v>54</v>
      </c>
      <c r="M1356" t="s">
        <v>31</v>
      </c>
      <c r="N1356" t="s">
        <v>32</v>
      </c>
      <c r="O1356">
        <v>191.56</v>
      </c>
      <c r="P1356" t="s">
        <v>507</v>
      </c>
      <c r="Q1356" t="s">
        <v>531</v>
      </c>
      <c r="R1356" t="s">
        <v>510</v>
      </c>
      <c r="S1356" t="s">
        <v>34</v>
      </c>
      <c r="T1356" t="s">
        <v>35</v>
      </c>
    </row>
    <row r="1357" spans="1:20">
      <c r="A1357" t="s">
        <v>514</v>
      </c>
      <c r="B1357" t="s">
        <v>507</v>
      </c>
      <c r="C1357" t="s">
        <v>534</v>
      </c>
      <c r="D1357" t="s">
        <v>535</v>
      </c>
      <c r="E1357" t="s">
        <v>25</v>
      </c>
      <c r="F1357" s="1">
        <v>30864</v>
      </c>
      <c r="G1357" t="s">
        <v>26</v>
      </c>
      <c r="H1357">
        <v>201412</v>
      </c>
      <c r="I1357" t="s">
        <v>27</v>
      </c>
      <c r="J1357" t="s">
        <v>53</v>
      </c>
      <c r="K1357" t="s">
        <v>44</v>
      </c>
      <c r="L1357" t="s">
        <v>54</v>
      </c>
      <c r="M1357" t="s">
        <v>31</v>
      </c>
      <c r="N1357" t="s">
        <v>32</v>
      </c>
      <c r="O1357">
        <v>885.52</v>
      </c>
      <c r="P1357" t="s">
        <v>507</v>
      </c>
      <c r="Q1357" t="s">
        <v>514</v>
      </c>
      <c r="R1357" t="s">
        <v>510</v>
      </c>
      <c r="S1357" t="s">
        <v>34</v>
      </c>
      <c r="T1357" t="s">
        <v>35</v>
      </c>
    </row>
    <row r="1358" spans="1:20">
      <c r="A1358" t="s">
        <v>523</v>
      </c>
      <c r="B1358" t="s">
        <v>507</v>
      </c>
      <c r="C1358" t="s">
        <v>536</v>
      </c>
      <c r="D1358" t="s">
        <v>537</v>
      </c>
      <c r="E1358" t="s">
        <v>25</v>
      </c>
      <c r="F1358" s="1">
        <v>31766</v>
      </c>
      <c r="G1358" t="s">
        <v>26</v>
      </c>
      <c r="H1358">
        <v>201412</v>
      </c>
      <c r="I1358" t="s">
        <v>27</v>
      </c>
      <c r="J1358" t="s">
        <v>53</v>
      </c>
      <c r="K1358" t="s">
        <v>44</v>
      </c>
      <c r="L1358" t="s">
        <v>54</v>
      </c>
      <c r="M1358" t="s">
        <v>31</v>
      </c>
      <c r="N1358" t="s">
        <v>32</v>
      </c>
      <c r="O1358">
        <v>1402.09</v>
      </c>
      <c r="P1358" t="s">
        <v>507</v>
      </c>
      <c r="Q1358" t="s">
        <v>523</v>
      </c>
      <c r="R1358" t="s">
        <v>510</v>
      </c>
      <c r="S1358" t="s">
        <v>34</v>
      </c>
      <c r="T1358" t="s">
        <v>35</v>
      </c>
    </row>
    <row r="1359" spans="1:20">
      <c r="A1359" t="s">
        <v>520</v>
      </c>
      <c r="B1359" t="s">
        <v>507</v>
      </c>
      <c r="C1359" t="s">
        <v>538</v>
      </c>
      <c r="D1359" t="s">
        <v>539</v>
      </c>
      <c r="E1359" t="s">
        <v>25</v>
      </c>
      <c r="F1359" s="1">
        <v>18629</v>
      </c>
      <c r="G1359" t="s">
        <v>26</v>
      </c>
      <c r="H1359">
        <v>201412</v>
      </c>
      <c r="I1359" t="s">
        <v>27</v>
      </c>
      <c r="J1359" t="s">
        <v>28</v>
      </c>
      <c r="K1359" t="s">
        <v>44</v>
      </c>
      <c r="L1359" t="s">
        <v>30</v>
      </c>
      <c r="M1359" t="s">
        <v>31</v>
      </c>
      <c r="N1359" t="s">
        <v>32</v>
      </c>
      <c r="O1359">
        <v>350.12</v>
      </c>
      <c r="P1359" t="s">
        <v>507</v>
      </c>
      <c r="Q1359" t="s">
        <v>520</v>
      </c>
      <c r="R1359" t="s">
        <v>510</v>
      </c>
      <c r="S1359" t="s">
        <v>34</v>
      </c>
      <c r="T1359" t="s">
        <v>35</v>
      </c>
    </row>
    <row r="1360" spans="1:20">
      <c r="A1360" t="s">
        <v>514</v>
      </c>
      <c r="B1360" t="s">
        <v>507</v>
      </c>
      <c r="C1360" t="s">
        <v>540</v>
      </c>
      <c r="D1360" t="s">
        <v>541</v>
      </c>
      <c r="E1360" t="s">
        <v>25</v>
      </c>
      <c r="F1360" s="1">
        <v>30864</v>
      </c>
      <c r="G1360" t="s">
        <v>26</v>
      </c>
      <c r="H1360">
        <v>201412</v>
      </c>
      <c r="I1360" t="s">
        <v>27</v>
      </c>
      <c r="J1360" t="s">
        <v>53</v>
      </c>
      <c r="K1360" t="s">
        <v>44</v>
      </c>
      <c r="L1360" t="s">
        <v>54</v>
      </c>
      <c r="M1360" t="s">
        <v>31</v>
      </c>
      <c r="N1360" t="s">
        <v>32</v>
      </c>
      <c r="O1360">
        <v>717.42</v>
      </c>
      <c r="P1360" t="s">
        <v>507</v>
      </c>
      <c r="Q1360" t="s">
        <v>514</v>
      </c>
      <c r="R1360" t="s">
        <v>510</v>
      </c>
      <c r="S1360" t="s">
        <v>34</v>
      </c>
      <c r="T1360" t="s">
        <v>35</v>
      </c>
    </row>
    <row r="1361" spans="1:20">
      <c r="A1361" t="s">
        <v>542</v>
      </c>
      <c r="B1361" t="s">
        <v>507</v>
      </c>
      <c r="C1361" t="s">
        <v>543</v>
      </c>
      <c r="D1361" t="s">
        <v>544</v>
      </c>
      <c r="E1361" t="s">
        <v>25</v>
      </c>
      <c r="F1361" s="1">
        <v>31766</v>
      </c>
      <c r="G1361" t="s">
        <v>26</v>
      </c>
      <c r="H1361">
        <v>201412</v>
      </c>
      <c r="I1361" t="s">
        <v>27</v>
      </c>
      <c r="J1361" t="s">
        <v>28</v>
      </c>
      <c r="K1361" t="s">
        <v>44</v>
      </c>
      <c r="L1361" t="s">
        <v>30</v>
      </c>
      <c r="M1361" t="s">
        <v>31</v>
      </c>
      <c r="N1361" t="s">
        <v>32</v>
      </c>
      <c r="O1361">
        <v>379.74</v>
      </c>
      <c r="P1361" t="s">
        <v>507</v>
      </c>
      <c r="Q1361" t="s">
        <v>542</v>
      </c>
      <c r="R1361" t="s">
        <v>510</v>
      </c>
      <c r="S1361" t="s">
        <v>34</v>
      </c>
      <c r="T1361" t="s">
        <v>35</v>
      </c>
    </row>
    <row r="1362" spans="1:20">
      <c r="A1362" t="s">
        <v>523</v>
      </c>
      <c r="B1362" t="s">
        <v>507</v>
      </c>
      <c r="C1362" t="s">
        <v>545</v>
      </c>
      <c r="D1362" t="s">
        <v>546</v>
      </c>
      <c r="E1362" t="s">
        <v>25</v>
      </c>
      <c r="F1362" s="1">
        <v>31766</v>
      </c>
      <c r="G1362" t="s">
        <v>26</v>
      </c>
      <c r="H1362">
        <v>201412</v>
      </c>
      <c r="I1362" t="s">
        <v>27</v>
      </c>
      <c r="J1362" t="s">
        <v>28</v>
      </c>
      <c r="K1362" t="s">
        <v>36</v>
      </c>
      <c r="L1362" t="s">
        <v>30</v>
      </c>
      <c r="M1362" t="s">
        <v>31</v>
      </c>
      <c r="N1362" t="s">
        <v>48</v>
      </c>
      <c r="O1362">
        <v>626.32000000000005</v>
      </c>
      <c r="P1362" t="s">
        <v>507</v>
      </c>
      <c r="Q1362" t="s">
        <v>523</v>
      </c>
      <c r="R1362" t="s">
        <v>510</v>
      </c>
      <c r="S1362" t="s">
        <v>34</v>
      </c>
      <c r="T1362" t="s">
        <v>35</v>
      </c>
    </row>
    <row r="1363" spans="1:20">
      <c r="A1363" t="s">
        <v>523</v>
      </c>
      <c r="B1363" t="s">
        <v>507</v>
      </c>
      <c r="C1363" t="s">
        <v>545</v>
      </c>
      <c r="D1363" t="s">
        <v>546</v>
      </c>
      <c r="E1363" t="s">
        <v>25</v>
      </c>
      <c r="F1363" s="1">
        <v>31766</v>
      </c>
      <c r="G1363" t="s">
        <v>26</v>
      </c>
      <c r="H1363">
        <v>201412</v>
      </c>
      <c r="I1363" t="s">
        <v>27</v>
      </c>
      <c r="J1363" t="s">
        <v>28</v>
      </c>
      <c r="K1363" t="s">
        <v>36</v>
      </c>
      <c r="L1363" t="s">
        <v>30</v>
      </c>
      <c r="M1363" t="s">
        <v>31</v>
      </c>
      <c r="N1363" t="s">
        <v>49</v>
      </c>
      <c r="O1363">
        <v>-141.34</v>
      </c>
      <c r="P1363" t="s">
        <v>507</v>
      </c>
      <c r="Q1363" t="s">
        <v>523</v>
      </c>
      <c r="R1363" t="s">
        <v>510</v>
      </c>
      <c r="S1363" t="s">
        <v>34</v>
      </c>
      <c r="T1363" t="s">
        <v>35</v>
      </c>
    </row>
    <row r="1364" spans="1:20">
      <c r="A1364" t="s">
        <v>523</v>
      </c>
      <c r="B1364" t="s">
        <v>507</v>
      </c>
      <c r="C1364" t="s">
        <v>545</v>
      </c>
      <c r="D1364" t="s">
        <v>546</v>
      </c>
      <c r="E1364" t="s">
        <v>25</v>
      </c>
      <c r="F1364" s="1">
        <v>31766</v>
      </c>
      <c r="G1364" t="s">
        <v>26</v>
      </c>
      <c r="H1364">
        <v>201412</v>
      </c>
      <c r="I1364" t="s">
        <v>27</v>
      </c>
      <c r="J1364" t="s">
        <v>28</v>
      </c>
      <c r="K1364" t="s">
        <v>36</v>
      </c>
      <c r="L1364" t="s">
        <v>30</v>
      </c>
      <c r="M1364" t="s">
        <v>31</v>
      </c>
      <c r="N1364" t="s">
        <v>32</v>
      </c>
      <c r="O1364">
        <v>11.71</v>
      </c>
      <c r="P1364" t="s">
        <v>507</v>
      </c>
      <c r="Q1364" t="s">
        <v>523</v>
      </c>
      <c r="R1364" t="s">
        <v>510</v>
      </c>
      <c r="S1364" t="s">
        <v>34</v>
      </c>
      <c r="T1364" t="s">
        <v>35</v>
      </c>
    </row>
    <row r="1365" spans="1:20">
      <c r="A1365" t="s">
        <v>523</v>
      </c>
      <c r="B1365" t="s">
        <v>507</v>
      </c>
      <c r="C1365" t="s">
        <v>545</v>
      </c>
      <c r="D1365" t="s">
        <v>546</v>
      </c>
      <c r="E1365" t="s">
        <v>25</v>
      </c>
      <c r="F1365" s="1">
        <v>31766</v>
      </c>
      <c r="G1365" t="s">
        <v>26</v>
      </c>
      <c r="H1365">
        <v>201412</v>
      </c>
      <c r="I1365" t="s">
        <v>27</v>
      </c>
      <c r="J1365" t="s">
        <v>28</v>
      </c>
      <c r="K1365" t="s">
        <v>37</v>
      </c>
      <c r="L1365" t="s">
        <v>30</v>
      </c>
      <c r="M1365" t="s">
        <v>31</v>
      </c>
      <c r="N1365" t="s">
        <v>49</v>
      </c>
      <c r="O1365">
        <v>-0.02</v>
      </c>
      <c r="P1365" t="s">
        <v>507</v>
      </c>
      <c r="Q1365" t="s">
        <v>523</v>
      </c>
      <c r="R1365" t="s">
        <v>510</v>
      </c>
      <c r="S1365" t="s">
        <v>34</v>
      </c>
      <c r="T1365" t="s">
        <v>35</v>
      </c>
    </row>
    <row r="1366" spans="1:20">
      <c r="A1366" t="s">
        <v>523</v>
      </c>
      <c r="B1366" t="s">
        <v>507</v>
      </c>
      <c r="C1366" t="s">
        <v>545</v>
      </c>
      <c r="D1366" t="s">
        <v>546</v>
      </c>
      <c r="E1366" t="s">
        <v>25</v>
      </c>
      <c r="F1366" s="1">
        <v>31766</v>
      </c>
      <c r="G1366" t="s">
        <v>26</v>
      </c>
      <c r="H1366">
        <v>201412</v>
      </c>
      <c r="I1366" t="s">
        <v>27</v>
      </c>
      <c r="J1366" t="s">
        <v>28</v>
      </c>
      <c r="K1366" t="s">
        <v>37</v>
      </c>
      <c r="L1366" t="s">
        <v>30</v>
      </c>
      <c r="M1366" t="s">
        <v>31</v>
      </c>
      <c r="N1366" t="s">
        <v>32</v>
      </c>
      <c r="O1366">
        <v>0.01</v>
      </c>
      <c r="P1366" t="s">
        <v>507</v>
      </c>
      <c r="Q1366" t="s">
        <v>523</v>
      </c>
      <c r="R1366" t="s">
        <v>510</v>
      </c>
      <c r="S1366" t="s">
        <v>34</v>
      </c>
      <c r="T1366" t="s">
        <v>35</v>
      </c>
    </row>
    <row r="1367" spans="1:20">
      <c r="A1367" t="s">
        <v>523</v>
      </c>
      <c r="B1367" t="s">
        <v>507</v>
      </c>
      <c r="C1367" t="s">
        <v>545</v>
      </c>
      <c r="D1367" t="s">
        <v>546</v>
      </c>
      <c r="E1367" t="s">
        <v>25</v>
      </c>
      <c r="F1367" s="1">
        <v>31766</v>
      </c>
      <c r="G1367" t="s">
        <v>26</v>
      </c>
      <c r="H1367">
        <v>201412</v>
      </c>
      <c r="I1367" t="s">
        <v>27</v>
      </c>
      <c r="J1367" t="s">
        <v>28</v>
      </c>
      <c r="K1367" t="s">
        <v>41</v>
      </c>
      <c r="L1367" t="s">
        <v>30</v>
      </c>
      <c r="M1367" t="s">
        <v>31</v>
      </c>
      <c r="N1367" t="s">
        <v>48</v>
      </c>
      <c r="O1367">
        <v>1702.14</v>
      </c>
      <c r="P1367" t="s">
        <v>507</v>
      </c>
      <c r="Q1367" t="s">
        <v>523</v>
      </c>
      <c r="R1367" t="s">
        <v>510</v>
      </c>
      <c r="S1367" t="s">
        <v>34</v>
      </c>
      <c r="T1367" t="s">
        <v>35</v>
      </c>
    </row>
    <row r="1368" spans="1:20">
      <c r="A1368" t="s">
        <v>523</v>
      </c>
      <c r="B1368" t="s">
        <v>507</v>
      </c>
      <c r="C1368" t="s">
        <v>545</v>
      </c>
      <c r="D1368" t="s">
        <v>546</v>
      </c>
      <c r="E1368" t="s">
        <v>25</v>
      </c>
      <c r="F1368" s="1">
        <v>31766</v>
      </c>
      <c r="G1368" t="s">
        <v>26</v>
      </c>
      <c r="H1368">
        <v>201412</v>
      </c>
      <c r="I1368" t="s">
        <v>27</v>
      </c>
      <c r="J1368" t="s">
        <v>28</v>
      </c>
      <c r="K1368" t="s">
        <v>41</v>
      </c>
      <c r="L1368" t="s">
        <v>30</v>
      </c>
      <c r="M1368" t="s">
        <v>31</v>
      </c>
      <c r="N1368" t="s">
        <v>49</v>
      </c>
      <c r="O1368">
        <v>-109.44</v>
      </c>
      <c r="P1368" t="s">
        <v>507</v>
      </c>
      <c r="Q1368" t="s">
        <v>523</v>
      </c>
      <c r="R1368" t="s">
        <v>510</v>
      </c>
      <c r="S1368" t="s">
        <v>34</v>
      </c>
      <c r="T1368" t="s">
        <v>35</v>
      </c>
    </row>
    <row r="1369" spans="1:20">
      <c r="A1369" t="s">
        <v>523</v>
      </c>
      <c r="B1369" t="s">
        <v>507</v>
      </c>
      <c r="C1369" t="s">
        <v>545</v>
      </c>
      <c r="D1369" t="s">
        <v>546</v>
      </c>
      <c r="E1369" t="s">
        <v>25</v>
      </c>
      <c r="F1369" s="1">
        <v>31766</v>
      </c>
      <c r="G1369" t="s">
        <v>26</v>
      </c>
      <c r="H1369">
        <v>201412</v>
      </c>
      <c r="I1369" t="s">
        <v>27</v>
      </c>
      <c r="J1369" t="s">
        <v>28</v>
      </c>
      <c r="K1369" t="s">
        <v>41</v>
      </c>
      <c r="L1369" t="s">
        <v>30</v>
      </c>
      <c r="M1369" t="s">
        <v>31</v>
      </c>
      <c r="N1369" t="s">
        <v>32</v>
      </c>
      <c r="O1369">
        <v>9.07</v>
      </c>
      <c r="P1369" t="s">
        <v>507</v>
      </c>
      <c r="Q1369" t="s">
        <v>523</v>
      </c>
      <c r="R1369" t="s">
        <v>510</v>
      </c>
      <c r="S1369" t="s">
        <v>34</v>
      </c>
      <c r="T1369" t="s">
        <v>35</v>
      </c>
    </row>
    <row r="1370" spans="1:20">
      <c r="A1370" t="s">
        <v>523</v>
      </c>
      <c r="B1370" t="s">
        <v>507</v>
      </c>
      <c r="C1370" t="s">
        <v>545</v>
      </c>
      <c r="D1370" t="s">
        <v>546</v>
      </c>
      <c r="E1370" t="s">
        <v>25</v>
      </c>
      <c r="F1370" s="1">
        <v>31766</v>
      </c>
      <c r="G1370" t="s">
        <v>26</v>
      </c>
      <c r="H1370">
        <v>201412</v>
      </c>
      <c r="I1370" t="s">
        <v>27</v>
      </c>
      <c r="J1370" t="s">
        <v>28</v>
      </c>
      <c r="K1370" t="s">
        <v>42</v>
      </c>
      <c r="L1370" t="s">
        <v>30</v>
      </c>
      <c r="M1370" t="s">
        <v>31</v>
      </c>
      <c r="N1370" t="s">
        <v>48</v>
      </c>
      <c r="O1370">
        <v>4505.2700000000004</v>
      </c>
      <c r="P1370" t="s">
        <v>507</v>
      </c>
      <c r="Q1370" t="s">
        <v>523</v>
      </c>
      <c r="R1370" t="s">
        <v>510</v>
      </c>
      <c r="S1370" t="s">
        <v>34</v>
      </c>
      <c r="T1370" t="s">
        <v>35</v>
      </c>
    </row>
    <row r="1371" spans="1:20">
      <c r="A1371" t="s">
        <v>523</v>
      </c>
      <c r="B1371" t="s">
        <v>507</v>
      </c>
      <c r="C1371" t="s">
        <v>545</v>
      </c>
      <c r="D1371" t="s">
        <v>546</v>
      </c>
      <c r="E1371" t="s">
        <v>25</v>
      </c>
      <c r="F1371" s="1">
        <v>31766</v>
      </c>
      <c r="G1371" t="s">
        <v>26</v>
      </c>
      <c r="H1371">
        <v>201412</v>
      </c>
      <c r="I1371" t="s">
        <v>27</v>
      </c>
      <c r="J1371" t="s">
        <v>28</v>
      </c>
      <c r="K1371" t="s">
        <v>42</v>
      </c>
      <c r="L1371" t="s">
        <v>30</v>
      </c>
      <c r="M1371" t="s">
        <v>31</v>
      </c>
      <c r="N1371" t="s">
        <v>49</v>
      </c>
      <c r="O1371">
        <v>-1779.3</v>
      </c>
      <c r="P1371" t="s">
        <v>507</v>
      </c>
      <c r="Q1371" t="s">
        <v>523</v>
      </c>
      <c r="R1371" t="s">
        <v>510</v>
      </c>
      <c r="S1371" t="s">
        <v>34</v>
      </c>
      <c r="T1371" t="s">
        <v>35</v>
      </c>
    </row>
    <row r="1372" spans="1:20">
      <c r="A1372" t="s">
        <v>523</v>
      </c>
      <c r="B1372" t="s">
        <v>507</v>
      </c>
      <c r="C1372" t="s">
        <v>545</v>
      </c>
      <c r="D1372" t="s">
        <v>546</v>
      </c>
      <c r="E1372" t="s">
        <v>25</v>
      </c>
      <c r="F1372" s="1">
        <v>31766</v>
      </c>
      <c r="G1372" t="s">
        <v>26</v>
      </c>
      <c r="H1372">
        <v>201412</v>
      </c>
      <c r="I1372" t="s">
        <v>27</v>
      </c>
      <c r="J1372" t="s">
        <v>28</v>
      </c>
      <c r="K1372" t="s">
        <v>42</v>
      </c>
      <c r="L1372" t="s">
        <v>30</v>
      </c>
      <c r="M1372" t="s">
        <v>31</v>
      </c>
      <c r="N1372" t="s">
        <v>32</v>
      </c>
      <c r="O1372">
        <v>147.47999999999999</v>
      </c>
      <c r="P1372" t="s">
        <v>507</v>
      </c>
      <c r="Q1372" t="s">
        <v>523</v>
      </c>
      <c r="R1372" t="s">
        <v>510</v>
      </c>
      <c r="S1372" t="s">
        <v>34</v>
      </c>
      <c r="T1372" t="s">
        <v>35</v>
      </c>
    </row>
    <row r="1373" spans="1:20">
      <c r="A1373" t="s">
        <v>523</v>
      </c>
      <c r="B1373" t="s">
        <v>507</v>
      </c>
      <c r="C1373" t="s">
        <v>545</v>
      </c>
      <c r="D1373" t="s">
        <v>546</v>
      </c>
      <c r="E1373" t="s">
        <v>25</v>
      </c>
      <c r="F1373" s="1">
        <v>31766</v>
      </c>
      <c r="G1373" t="s">
        <v>26</v>
      </c>
      <c r="H1373">
        <v>201412</v>
      </c>
      <c r="I1373" t="s">
        <v>27</v>
      </c>
      <c r="J1373" t="s">
        <v>28</v>
      </c>
      <c r="K1373" t="s">
        <v>43</v>
      </c>
      <c r="L1373" t="s">
        <v>30</v>
      </c>
      <c r="M1373" t="s">
        <v>31</v>
      </c>
      <c r="N1373" t="s">
        <v>48</v>
      </c>
      <c r="O1373">
        <v>12798.130000000001</v>
      </c>
      <c r="P1373" t="s">
        <v>507</v>
      </c>
      <c r="Q1373" t="s">
        <v>523</v>
      </c>
      <c r="R1373" t="s">
        <v>510</v>
      </c>
      <c r="S1373" t="s">
        <v>34</v>
      </c>
      <c r="T1373" t="s">
        <v>35</v>
      </c>
    </row>
    <row r="1374" spans="1:20">
      <c r="A1374" t="s">
        <v>523</v>
      </c>
      <c r="B1374" t="s">
        <v>507</v>
      </c>
      <c r="C1374" t="s">
        <v>545</v>
      </c>
      <c r="D1374" t="s">
        <v>546</v>
      </c>
      <c r="E1374" t="s">
        <v>25</v>
      </c>
      <c r="F1374" s="1">
        <v>31766</v>
      </c>
      <c r="G1374" t="s">
        <v>26</v>
      </c>
      <c r="H1374">
        <v>201412</v>
      </c>
      <c r="I1374" t="s">
        <v>27</v>
      </c>
      <c r="J1374" t="s">
        <v>28</v>
      </c>
      <c r="K1374" t="s">
        <v>44</v>
      </c>
      <c r="L1374" t="s">
        <v>30</v>
      </c>
      <c r="M1374" t="s">
        <v>31</v>
      </c>
      <c r="N1374" t="s">
        <v>48</v>
      </c>
      <c r="O1374">
        <v>7520.53</v>
      </c>
      <c r="P1374" t="s">
        <v>507</v>
      </c>
      <c r="Q1374" t="s">
        <v>523</v>
      </c>
      <c r="R1374" t="s">
        <v>510</v>
      </c>
      <c r="S1374" t="s">
        <v>34</v>
      </c>
      <c r="T1374" t="s">
        <v>35</v>
      </c>
    </row>
    <row r="1375" spans="1:20">
      <c r="A1375" t="s">
        <v>523</v>
      </c>
      <c r="B1375" t="s">
        <v>507</v>
      </c>
      <c r="C1375" t="s">
        <v>545</v>
      </c>
      <c r="D1375" t="s">
        <v>546</v>
      </c>
      <c r="E1375" t="s">
        <v>25</v>
      </c>
      <c r="F1375" s="1">
        <v>31766</v>
      </c>
      <c r="G1375" t="s">
        <v>26</v>
      </c>
      <c r="H1375">
        <v>201412</v>
      </c>
      <c r="I1375" t="s">
        <v>27</v>
      </c>
      <c r="J1375" t="s">
        <v>28</v>
      </c>
      <c r="K1375" t="s">
        <v>44</v>
      </c>
      <c r="L1375" t="s">
        <v>30</v>
      </c>
      <c r="M1375" t="s">
        <v>31</v>
      </c>
      <c r="N1375" t="s">
        <v>49</v>
      </c>
      <c r="O1375">
        <v>-25122.29</v>
      </c>
      <c r="P1375" t="s">
        <v>507</v>
      </c>
      <c r="Q1375" t="s">
        <v>523</v>
      </c>
      <c r="R1375" t="s">
        <v>510</v>
      </c>
      <c r="S1375" t="s">
        <v>34</v>
      </c>
      <c r="T1375" t="s">
        <v>35</v>
      </c>
    </row>
    <row r="1376" spans="1:20">
      <c r="A1376" t="s">
        <v>523</v>
      </c>
      <c r="B1376" t="s">
        <v>507</v>
      </c>
      <c r="C1376" t="s">
        <v>545</v>
      </c>
      <c r="D1376" t="s">
        <v>546</v>
      </c>
      <c r="E1376" t="s">
        <v>25</v>
      </c>
      <c r="F1376" s="1">
        <v>31766</v>
      </c>
      <c r="G1376" t="s">
        <v>26</v>
      </c>
      <c r="H1376">
        <v>201412</v>
      </c>
      <c r="I1376" t="s">
        <v>27</v>
      </c>
      <c r="J1376" t="s">
        <v>28</v>
      </c>
      <c r="K1376" t="s">
        <v>44</v>
      </c>
      <c r="L1376" t="s">
        <v>30</v>
      </c>
      <c r="M1376" t="s">
        <v>31</v>
      </c>
      <c r="N1376" t="s">
        <v>32</v>
      </c>
      <c r="O1376">
        <v>2082.39</v>
      </c>
      <c r="P1376" t="s">
        <v>507</v>
      </c>
      <c r="Q1376" t="s">
        <v>523</v>
      </c>
      <c r="R1376" t="s">
        <v>510</v>
      </c>
      <c r="S1376" t="s">
        <v>34</v>
      </c>
      <c r="T1376" t="s">
        <v>35</v>
      </c>
    </row>
    <row r="1377" spans="1:20">
      <c r="A1377" t="s">
        <v>542</v>
      </c>
      <c r="B1377" t="s">
        <v>507</v>
      </c>
      <c r="C1377" t="s">
        <v>547</v>
      </c>
      <c r="D1377" t="s">
        <v>548</v>
      </c>
      <c r="E1377" t="s">
        <v>25</v>
      </c>
      <c r="F1377" s="1">
        <v>38353</v>
      </c>
      <c r="G1377" t="s">
        <v>26</v>
      </c>
      <c r="H1377">
        <v>201412</v>
      </c>
      <c r="I1377" t="s">
        <v>27</v>
      </c>
      <c r="J1377" t="s">
        <v>28</v>
      </c>
      <c r="K1377" t="s">
        <v>29</v>
      </c>
      <c r="L1377" t="s">
        <v>30</v>
      </c>
      <c r="M1377" t="s">
        <v>31</v>
      </c>
      <c r="N1377" t="s">
        <v>48</v>
      </c>
      <c r="O1377">
        <v>2513.04</v>
      </c>
      <c r="P1377" t="s">
        <v>507</v>
      </c>
      <c r="Q1377" t="s">
        <v>542</v>
      </c>
      <c r="R1377" t="s">
        <v>510</v>
      </c>
      <c r="S1377" t="s">
        <v>34</v>
      </c>
      <c r="T1377" t="s">
        <v>35</v>
      </c>
    </row>
    <row r="1378" spans="1:20">
      <c r="A1378" t="s">
        <v>542</v>
      </c>
      <c r="B1378" t="s">
        <v>507</v>
      </c>
      <c r="C1378" t="s">
        <v>547</v>
      </c>
      <c r="D1378" t="s">
        <v>548</v>
      </c>
      <c r="E1378" t="s">
        <v>25</v>
      </c>
      <c r="F1378" s="1">
        <v>38353</v>
      </c>
      <c r="G1378" t="s">
        <v>26</v>
      </c>
      <c r="H1378">
        <v>201412</v>
      </c>
      <c r="I1378" t="s">
        <v>27</v>
      </c>
      <c r="J1378" t="s">
        <v>28</v>
      </c>
      <c r="K1378" t="s">
        <v>29</v>
      </c>
      <c r="L1378" t="s">
        <v>30</v>
      </c>
      <c r="M1378" t="s">
        <v>31</v>
      </c>
      <c r="N1378" t="s">
        <v>49</v>
      </c>
      <c r="O1378">
        <v>-769.56000000000006</v>
      </c>
      <c r="P1378" t="s">
        <v>507</v>
      </c>
      <c r="Q1378" t="s">
        <v>542</v>
      </c>
      <c r="R1378" t="s">
        <v>510</v>
      </c>
      <c r="S1378" t="s">
        <v>34</v>
      </c>
      <c r="T1378" t="s">
        <v>35</v>
      </c>
    </row>
    <row r="1379" spans="1:20">
      <c r="A1379" t="s">
        <v>542</v>
      </c>
      <c r="B1379" t="s">
        <v>507</v>
      </c>
      <c r="C1379" t="s">
        <v>547</v>
      </c>
      <c r="D1379" t="s">
        <v>548</v>
      </c>
      <c r="E1379" t="s">
        <v>25</v>
      </c>
      <c r="F1379" s="1">
        <v>38353</v>
      </c>
      <c r="G1379" t="s">
        <v>26</v>
      </c>
      <c r="H1379">
        <v>201412</v>
      </c>
      <c r="I1379" t="s">
        <v>27</v>
      </c>
      <c r="J1379" t="s">
        <v>28</v>
      </c>
      <c r="K1379" t="s">
        <v>36</v>
      </c>
      <c r="L1379" t="s">
        <v>30</v>
      </c>
      <c r="M1379" t="s">
        <v>31</v>
      </c>
      <c r="N1379" t="s">
        <v>49</v>
      </c>
      <c r="O1379">
        <v>-7.87</v>
      </c>
      <c r="P1379" t="s">
        <v>507</v>
      </c>
      <c r="Q1379" t="s">
        <v>542</v>
      </c>
      <c r="R1379" t="s">
        <v>510</v>
      </c>
      <c r="S1379" t="s">
        <v>34</v>
      </c>
      <c r="T1379" t="s">
        <v>35</v>
      </c>
    </row>
    <row r="1380" spans="1:20">
      <c r="A1380" t="s">
        <v>542</v>
      </c>
      <c r="B1380" t="s">
        <v>507</v>
      </c>
      <c r="C1380" t="s">
        <v>547</v>
      </c>
      <c r="D1380" t="s">
        <v>548</v>
      </c>
      <c r="E1380" t="s">
        <v>25</v>
      </c>
      <c r="F1380" s="1">
        <v>38353</v>
      </c>
      <c r="G1380" t="s">
        <v>26</v>
      </c>
      <c r="H1380">
        <v>201412</v>
      </c>
      <c r="I1380" t="s">
        <v>27</v>
      </c>
      <c r="J1380" t="s">
        <v>28</v>
      </c>
      <c r="K1380" t="s">
        <v>37</v>
      </c>
      <c r="L1380" t="s">
        <v>30</v>
      </c>
      <c r="M1380" t="s">
        <v>31</v>
      </c>
      <c r="N1380" t="s">
        <v>49</v>
      </c>
      <c r="O1380">
        <v>-111.34</v>
      </c>
      <c r="P1380" t="s">
        <v>507</v>
      </c>
      <c r="Q1380" t="s">
        <v>542</v>
      </c>
      <c r="R1380" t="s">
        <v>510</v>
      </c>
      <c r="S1380" t="s">
        <v>34</v>
      </c>
      <c r="T1380" t="s">
        <v>35</v>
      </c>
    </row>
    <row r="1381" spans="1:20">
      <c r="A1381" t="s">
        <v>542</v>
      </c>
      <c r="B1381" t="s">
        <v>507</v>
      </c>
      <c r="C1381" t="s">
        <v>547</v>
      </c>
      <c r="D1381" t="s">
        <v>548</v>
      </c>
      <c r="E1381" t="s">
        <v>25</v>
      </c>
      <c r="F1381" s="1">
        <v>38353</v>
      </c>
      <c r="G1381" t="s">
        <v>26</v>
      </c>
      <c r="H1381">
        <v>201412</v>
      </c>
      <c r="I1381" t="s">
        <v>27</v>
      </c>
      <c r="J1381" t="s">
        <v>28</v>
      </c>
      <c r="K1381" t="s">
        <v>38</v>
      </c>
      <c r="L1381" t="s">
        <v>30</v>
      </c>
      <c r="M1381" t="s">
        <v>31</v>
      </c>
      <c r="N1381" t="s">
        <v>49</v>
      </c>
      <c r="O1381">
        <v>-4.07</v>
      </c>
      <c r="P1381" t="s">
        <v>507</v>
      </c>
      <c r="Q1381" t="s">
        <v>542</v>
      </c>
      <c r="R1381" t="s">
        <v>510</v>
      </c>
      <c r="S1381" t="s">
        <v>34</v>
      </c>
      <c r="T1381" t="s">
        <v>35</v>
      </c>
    </row>
    <row r="1382" spans="1:20">
      <c r="A1382" t="s">
        <v>542</v>
      </c>
      <c r="B1382" t="s">
        <v>507</v>
      </c>
      <c r="C1382" t="s">
        <v>547</v>
      </c>
      <c r="D1382" t="s">
        <v>548</v>
      </c>
      <c r="E1382" t="s">
        <v>25</v>
      </c>
      <c r="F1382" s="1">
        <v>38353</v>
      </c>
      <c r="G1382" t="s">
        <v>26</v>
      </c>
      <c r="H1382">
        <v>201412</v>
      </c>
      <c r="I1382" t="s">
        <v>27</v>
      </c>
      <c r="J1382" t="s">
        <v>28</v>
      </c>
      <c r="K1382" t="s">
        <v>41</v>
      </c>
      <c r="L1382" t="s">
        <v>30</v>
      </c>
      <c r="M1382" t="s">
        <v>31</v>
      </c>
      <c r="N1382" t="s">
        <v>49</v>
      </c>
      <c r="O1382">
        <v>-168.78</v>
      </c>
      <c r="P1382" t="s">
        <v>507</v>
      </c>
      <c r="Q1382" t="s">
        <v>542</v>
      </c>
      <c r="R1382" t="s">
        <v>510</v>
      </c>
      <c r="S1382" t="s">
        <v>34</v>
      </c>
      <c r="T1382" t="s">
        <v>35</v>
      </c>
    </row>
    <row r="1383" spans="1:20">
      <c r="A1383" t="s">
        <v>542</v>
      </c>
      <c r="B1383" t="s">
        <v>507</v>
      </c>
      <c r="C1383" t="s">
        <v>547</v>
      </c>
      <c r="D1383" t="s">
        <v>548</v>
      </c>
      <c r="E1383" t="s">
        <v>25</v>
      </c>
      <c r="F1383" s="1">
        <v>38353</v>
      </c>
      <c r="G1383" t="s">
        <v>26</v>
      </c>
      <c r="H1383">
        <v>201412</v>
      </c>
      <c r="I1383" t="s">
        <v>27</v>
      </c>
      <c r="J1383" t="s">
        <v>28</v>
      </c>
      <c r="K1383" t="s">
        <v>42</v>
      </c>
      <c r="L1383" t="s">
        <v>30</v>
      </c>
      <c r="M1383" t="s">
        <v>31</v>
      </c>
      <c r="N1383" t="s">
        <v>49</v>
      </c>
      <c r="O1383">
        <v>-14.870000000000001</v>
      </c>
      <c r="P1383" t="s">
        <v>507</v>
      </c>
      <c r="Q1383" t="s">
        <v>542</v>
      </c>
      <c r="R1383" t="s">
        <v>510</v>
      </c>
      <c r="S1383" t="s">
        <v>34</v>
      </c>
      <c r="T1383" t="s">
        <v>35</v>
      </c>
    </row>
    <row r="1384" spans="1:20">
      <c r="A1384" t="s">
        <v>542</v>
      </c>
      <c r="B1384" t="s">
        <v>507</v>
      </c>
      <c r="C1384" t="s">
        <v>547</v>
      </c>
      <c r="D1384" t="s">
        <v>548</v>
      </c>
      <c r="E1384" t="s">
        <v>25</v>
      </c>
      <c r="F1384" s="1">
        <v>38353</v>
      </c>
      <c r="G1384" t="s">
        <v>26</v>
      </c>
      <c r="H1384">
        <v>201412</v>
      </c>
      <c r="I1384" t="s">
        <v>27</v>
      </c>
      <c r="J1384" t="s">
        <v>28</v>
      </c>
      <c r="K1384" t="s">
        <v>43</v>
      </c>
      <c r="L1384" t="s">
        <v>30</v>
      </c>
      <c r="M1384" t="s">
        <v>31</v>
      </c>
      <c r="N1384" t="s">
        <v>49</v>
      </c>
      <c r="O1384">
        <v>-708.41</v>
      </c>
      <c r="P1384" t="s">
        <v>507</v>
      </c>
      <c r="Q1384" t="s">
        <v>542</v>
      </c>
      <c r="R1384" t="s">
        <v>510</v>
      </c>
      <c r="S1384" t="s">
        <v>34</v>
      </c>
      <c r="T1384" t="s">
        <v>35</v>
      </c>
    </row>
    <row r="1385" spans="1:20">
      <c r="A1385" t="s">
        <v>542</v>
      </c>
      <c r="B1385" t="s">
        <v>507</v>
      </c>
      <c r="C1385" t="s">
        <v>547</v>
      </c>
      <c r="D1385" t="s">
        <v>548</v>
      </c>
      <c r="E1385" t="s">
        <v>25</v>
      </c>
      <c r="F1385" s="1">
        <v>38353</v>
      </c>
      <c r="G1385" t="s">
        <v>26</v>
      </c>
      <c r="H1385">
        <v>201412</v>
      </c>
      <c r="I1385" t="s">
        <v>27</v>
      </c>
      <c r="J1385" t="s">
        <v>28</v>
      </c>
      <c r="K1385" t="s">
        <v>44</v>
      </c>
      <c r="L1385" t="s">
        <v>30</v>
      </c>
      <c r="M1385" t="s">
        <v>31</v>
      </c>
      <c r="N1385" t="s">
        <v>48</v>
      </c>
      <c r="O1385">
        <v>642.21</v>
      </c>
      <c r="P1385" t="s">
        <v>507</v>
      </c>
      <c r="Q1385" t="s">
        <v>542</v>
      </c>
      <c r="R1385" t="s">
        <v>510</v>
      </c>
      <c r="S1385" t="s">
        <v>34</v>
      </c>
      <c r="T1385" t="s">
        <v>35</v>
      </c>
    </row>
    <row r="1386" spans="1:20">
      <c r="A1386" t="s">
        <v>542</v>
      </c>
      <c r="B1386" t="s">
        <v>507</v>
      </c>
      <c r="C1386" t="s">
        <v>547</v>
      </c>
      <c r="D1386" t="s">
        <v>548</v>
      </c>
      <c r="E1386" t="s">
        <v>25</v>
      </c>
      <c r="F1386" s="1">
        <v>38353</v>
      </c>
      <c r="G1386" t="s">
        <v>26</v>
      </c>
      <c r="H1386">
        <v>201412</v>
      </c>
      <c r="I1386" t="s">
        <v>27</v>
      </c>
      <c r="J1386" t="s">
        <v>28</v>
      </c>
      <c r="K1386" t="s">
        <v>44</v>
      </c>
      <c r="L1386" t="s">
        <v>30</v>
      </c>
      <c r="M1386" t="s">
        <v>31</v>
      </c>
      <c r="N1386" t="s">
        <v>49</v>
      </c>
      <c r="O1386">
        <v>-1370.3500000000001</v>
      </c>
      <c r="P1386" t="s">
        <v>507</v>
      </c>
      <c r="Q1386" t="s">
        <v>542</v>
      </c>
      <c r="R1386" t="s">
        <v>510</v>
      </c>
      <c r="S1386" t="s">
        <v>34</v>
      </c>
      <c r="T1386" t="s">
        <v>35</v>
      </c>
    </row>
    <row r="1387" spans="1:20">
      <c r="A1387" t="s">
        <v>549</v>
      </c>
      <c r="B1387" t="s">
        <v>507</v>
      </c>
      <c r="C1387" t="s">
        <v>550</v>
      </c>
      <c r="D1387" t="s">
        <v>551</v>
      </c>
      <c r="E1387" t="s">
        <v>25</v>
      </c>
      <c r="F1387" s="1">
        <v>34579</v>
      </c>
      <c r="G1387" t="s">
        <v>26</v>
      </c>
      <c r="H1387">
        <v>201412</v>
      </c>
      <c r="I1387" t="s">
        <v>27</v>
      </c>
      <c r="J1387" t="s">
        <v>53</v>
      </c>
      <c r="K1387" t="s">
        <v>29</v>
      </c>
      <c r="L1387" t="s">
        <v>54</v>
      </c>
      <c r="M1387" t="s">
        <v>31</v>
      </c>
      <c r="N1387" t="s">
        <v>32</v>
      </c>
      <c r="O1387">
        <v>283.75</v>
      </c>
      <c r="P1387" t="s">
        <v>507</v>
      </c>
      <c r="Q1387" t="s">
        <v>549</v>
      </c>
      <c r="R1387" t="s">
        <v>510</v>
      </c>
      <c r="S1387" t="s">
        <v>34</v>
      </c>
      <c r="T1387" t="s">
        <v>35</v>
      </c>
    </row>
    <row r="1388" spans="1:20">
      <c r="A1388" t="s">
        <v>549</v>
      </c>
      <c r="B1388" t="s">
        <v>507</v>
      </c>
      <c r="C1388" t="s">
        <v>550</v>
      </c>
      <c r="D1388" t="s">
        <v>551</v>
      </c>
      <c r="E1388" t="s">
        <v>25</v>
      </c>
      <c r="F1388" s="1">
        <v>34579</v>
      </c>
      <c r="G1388" t="s">
        <v>26</v>
      </c>
      <c r="H1388">
        <v>201412</v>
      </c>
      <c r="I1388" t="s">
        <v>27</v>
      </c>
      <c r="J1388" t="s">
        <v>53</v>
      </c>
      <c r="K1388" t="s">
        <v>41</v>
      </c>
      <c r="L1388" t="s">
        <v>54</v>
      </c>
      <c r="M1388" t="s">
        <v>31</v>
      </c>
      <c r="N1388" t="s">
        <v>32</v>
      </c>
      <c r="O1388">
        <v>82.83</v>
      </c>
      <c r="P1388" t="s">
        <v>507</v>
      </c>
      <c r="Q1388" t="s">
        <v>549</v>
      </c>
      <c r="R1388" t="s">
        <v>510</v>
      </c>
      <c r="S1388" t="s">
        <v>34</v>
      </c>
      <c r="T1388" t="s">
        <v>35</v>
      </c>
    </row>
    <row r="1389" spans="1:20">
      <c r="A1389" t="s">
        <v>549</v>
      </c>
      <c r="B1389" t="s">
        <v>507</v>
      </c>
      <c r="C1389" t="s">
        <v>550</v>
      </c>
      <c r="D1389" t="s">
        <v>551</v>
      </c>
      <c r="E1389" t="s">
        <v>25</v>
      </c>
      <c r="F1389" s="1">
        <v>34579</v>
      </c>
      <c r="G1389" t="s">
        <v>26</v>
      </c>
      <c r="H1389">
        <v>201412</v>
      </c>
      <c r="I1389" t="s">
        <v>27</v>
      </c>
      <c r="J1389" t="s">
        <v>53</v>
      </c>
      <c r="K1389" t="s">
        <v>43</v>
      </c>
      <c r="L1389" t="s">
        <v>54</v>
      </c>
      <c r="M1389" t="s">
        <v>31</v>
      </c>
      <c r="N1389" t="s">
        <v>32</v>
      </c>
      <c r="O1389">
        <v>82.83</v>
      </c>
      <c r="P1389" t="s">
        <v>507</v>
      </c>
      <c r="Q1389" t="s">
        <v>549</v>
      </c>
      <c r="R1389" t="s">
        <v>510</v>
      </c>
      <c r="S1389" t="s">
        <v>34</v>
      </c>
      <c r="T1389" t="s">
        <v>35</v>
      </c>
    </row>
    <row r="1390" spans="1:20">
      <c r="A1390" t="s">
        <v>549</v>
      </c>
      <c r="B1390" t="s">
        <v>507</v>
      </c>
      <c r="C1390" t="s">
        <v>550</v>
      </c>
      <c r="D1390" t="s">
        <v>551</v>
      </c>
      <c r="E1390" t="s">
        <v>25</v>
      </c>
      <c r="F1390" s="1">
        <v>34579</v>
      </c>
      <c r="G1390" t="s">
        <v>26</v>
      </c>
      <c r="H1390">
        <v>201412</v>
      </c>
      <c r="I1390" t="s">
        <v>27</v>
      </c>
      <c r="J1390" t="s">
        <v>53</v>
      </c>
      <c r="K1390" t="s">
        <v>44</v>
      </c>
      <c r="L1390" t="s">
        <v>54</v>
      </c>
      <c r="M1390" t="s">
        <v>31</v>
      </c>
      <c r="N1390" t="s">
        <v>32</v>
      </c>
      <c r="O1390">
        <v>1147.7</v>
      </c>
      <c r="P1390" t="s">
        <v>507</v>
      </c>
      <c r="Q1390" t="s">
        <v>549</v>
      </c>
      <c r="R1390" t="s">
        <v>510</v>
      </c>
      <c r="S1390" t="s">
        <v>34</v>
      </c>
      <c r="T1390" t="s">
        <v>35</v>
      </c>
    </row>
    <row r="1391" spans="1:20">
      <c r="A1391" t="s">
        <v>552</v>
      </c>
      <c r="B1391" t="s">
        <v>507</v>
      </c>
      <c r="C1391" t="s">
        <v>553</v>
      </c>
      <c r="D1391" t="s">
        <v>554</v>
      </c>
      <c r="E1391" t="s">
        <v>25</v>
      </c>
      <c r="F1391" s="1">
        <v>30956</v>
      </c>
      <c r="G1391" t="s">
        <v>26</v>
      </c>
      <c r="H1391">
        <v>201412</v>
      </c>
      <c r="I1391" t="s">
        <v>27</v>
      </c>
      <c r="J1391" t="s">
        <v>28</v>
      </c>
      <c r="K1391" t="s">
        <v>29</v>
      </c>
      <c r="L1391" t="s">
        <v>30</v>
      </c>
      <c r="M1391" t="s">
        <v>31</v>
      </c>
      <c r="N1391" t="s">
        <v>48</v>
      </c>
      <c r="O1391">
        <v>90880.22</v>
      </c>
      <c r="P1391" t="s">
        <v>507</v>
      </c>
      <c r="Q1391" t="s">
        <v>552</v>
      </c>
      <c r="R1391" t="s">
        <v>510</v>
      </c>
      <c r="S1391" t="s">
        <v>34</v>
      </c>
      <c r="T1391" t="s">
        <v>35</v>
      </c>
    </row>
    <row r="1392" spans="1:20">
      <c r="A1392" t="s">
        <v>552</v>
      </c>
      <c r="B1392" t="s">
        <v>507</v>
      </c>
      <c r="C1392" t="s">
        <v>553</v>
      </c>
      <c r="D1392" t="s">
        <v>554</v>
      </c>
      <c r="E1392" t="s">
        <v>25</v>
      </c>
      <c r="F1392" s="1">
        <v>30956</v>
      </c>
      <c r="G1392" t="s">
        <v>26</v>
      </c>
      <c r="H1392">
        <v>201412</v>
      </c>
      <c r="I1392" t="s">
        <v>27</v>
      </c>
      <c r="J1392" t="s">
        <v>28</v>
      </c>
      <c r="K1392" t="s">
        <v>29</v>
      </c>
      <c r="L1392" t="s">
        <v>30</v>
      </c>
      <c r="M1392" t="s">
        <v>31</v>
      </c>
      <c r="N1392" t="s">
        <v>49</v>
      </c>
      <c r="O1392">
        <v>-18862.86</v>
      </c>
      <c r="P1392" t="s">
        <v>507</v>
      </c>
      <c r="Q1392" t="s">
        <v>552</v>
      </c>
      <c r="R1392" t="s">
        <v>510</v>
      </c>
      <c r="S1392" t="s">
        <v>34</v>
      </c>
      <c r="T1392" t="s">
        <v>35</v>
      </c>
    </row>
    <row r="1393" spans="1:20">
      <c r="A1393" t="s">
        <v>552</v>
      </c>
      <c r="B1393" t="s">
        <v>507</v>
      </c>
      <c r="C1393" t="s">
        <v>553</v>
      </c>
      <c r="D1393" t="s">
        <v>554</v>
      </c>
      <c r="E1393" t="s">
        <v>25</v>
      </c>
      <c r="F1393" s="1">
        <v>30956</v>
      </c>
      <c r="G1393" t="s">
        <v>26</v>
      </c>
      <c r="H1393">
        <v>201412</v>
      </c>
      <c r="I1393" t="s">
        <v>27</v>
      </c>
      <c r="J1393" t="s">
        <v>28</v>
      </c>
      <c r="K1393" t="s">
        <v>29</v>
      </c>
      <c r="L1393" t="s">
        <v>30</v>
      </c>
      <c r="M1393" t="s">
        <v>31</v>
      </c>
      <c r="N1393" t="s">
        <v>32</v>
      </c>
      <c r="O1393">
        <v>4404.71</v>
      </c>
      <c r="P1393" t="s">
        <v>507</v>
      </c>
      <c r="Q1393" t="s">
        <v>552</v>
      </c>
      <c r="R1393" t="s">
        <v>510</v>
      </c>
      <c r="S1393" t="s">
        <v>34</v>
      </c>
      <c r="T1393" t="s">
        <v>35</v>
      </c>
    </row>
    <row r="1394" spans="1:20">
      <c r="A1394" t="s">
        <v>552</v>
      </c>
      <c r="B1394" t="s">
        <v>507</v>
      </c>
      <c r="C1394" t="s">
        <v>553</v>
      </c>
      <c r="D1394" t="s">
        <v>554</v>
      </c>
      <c r="E1394" t="s">
        <v>25</v>
      </c>
      <c r="F1394" s="1">
        <v>30956</v>
      </c>
      <c r="G1394" t="s">
        <v>26</v>
      </c>
      <c r="H1394">
        <v>201412</v>
      </c>
      <c r="I1394" t="s">
        <v>27</v>
      </c>
      <c r="J1394" t="s">
        <v>28</v>
      </c>
      <c r="K1394" t="s">
        <v>36</v>
      </c>
      <c r="L1394" t="s">
        <v>30</v>
      </c>
      <c r="M1394" t="s">
        <v>31</v>
      </c>
      <c r="N1394" t="s">
        <v>48</v>
      </c>
      <c r="O1394">
        <v>5172.01</v>
      </c>
      <c r="P1394" t="s">
        <v>507</v>
      </c>
      <c r="Q1394" t="s">
        <v>552</v>
      </c>
      <c r="R1394" t="s">
        <v>510</v>
      </c>
      <c r="S1394" t="s">
        <v>34</v>
      </c>
      <c r="T1394" t="s">
        <v>35</v>
      </c>
    </row>
    <row r="1395" spans="1:20">
      <c r="A1395" t="s">
        <v>552</v>
      </c>
      <c r="B1395" t="s">
        <v>507</v>
      </c>
      <c r="C1395" t="s">
        <v>553</v>
      </c>
      <c r="D1395" t="s">
        <v>554</v>
      </c>
      <c r="E1395" t="s">
        <v>25</v>
      </c>
      <c r="F1395" s="1">
        <v>30956</v>
      </c>
      <c r="G1395" t="s">
        <v>26</v>
      </c>
      <c r="H1395">
        <v>201412</v>
      </c>
      <c r="I1395" t="s">
        <v>27</v>
      </c>
      <c r="J1395" t="s">
        <v>28</v>
      </c>
      <c r="K1395" t="s">
        <v>36</v>
      </c>
      <c r="L1395" t="s">
        <v>30</v>
      </c>
      <c r="M1395" t="s">
        <v>31</v>
      </c>
      <c r="N1395" t="s">
        <v>49</v>
      </c>
      <c r="O1395">
        <v>-22436.560000000001</v>
      </c>
      <c r="P1395" t="s">
        <v>507</v>
      </c>
      <c r="Q1395" t="s">
        <v>552</v>
      </c>
      <c r="R1395" t="s">
        <v>510</v>
      </c>
      <c r="S1395" t="s">
        <v>34</v>
      </c>
      <c r="T1395" t="s">
        <v>35</v>
      </c>
    </row>
    <row r="1396" spans="1:20">
      <c r="A1396" t="s">
        <v>552</v>
      </c>
      <c r="B1396" t="s">
        <v>507</v>
      </c>
      <c r="C1396" t="s">
        <v>553</v>
      </c>
      <c r="D1396" t="s">
        <v>554</v>
      </c>
      <c r="E1396" t="s">
        <v>25</v>
      </c>
      <c r="F1396" s="1">
        <v>30956</v>
      </c>
      <c r="G1396" t="s">
        <v>26</v>
      </c>
      <c r="H1396">
        <v>201412</v>
      </c>
      <c r="I1396" t="s">
        <v>27</v>
      </c>
      <c r="J1396" t="s">
        <v>28</v>
      </c>
      <c r="K1396" t="s">
        <v>36</v>
      </c>
      <c r="L1396" t="s">
        <v>30</v>
      </c>
      <c r="M1396" t="s">
        <v>31</v>
      </c>
      <c r="N1396" t="s">
        <v>32</v>
      </c>
      <c r="O1396">
        <v>4671.13</v>
      </c>
      <c r="P1396" t="s">
        <v>507</v>
      </c>
      <c r="Q1396" t="s">
        <v>552</v>
      </c>
      <c r="R1396" t="s">
        <v>510</v>
      </c>
      <c r="S1396" t="s">
        <v>34</v>
      </c>
      <c r="T1396" t="s">
        <v>35</v>
      </c>
    </row>
    <row r="1397" spans="1:20">
      <c r="A1397" t="s">
        <v>552</v>
      </c>
      <c r="B1397" t="s">
        <v>507</v>
      </c>
      <c r="C1397" t="s">
        <v>553</v>
      </c>
      <c r="D1397" t="s">
        <v>554</v>
      </c>
      <c r="E1397" t="s">
        <v>25</v>
      </c>
      <c r="F1397" s="1">
        <v>30956</v>
      </c>
      <c r="G1397" t="s">
        <v>26</v>
      </c>
      <c r="H1397">
        <v>201412</v>
      </c>
      <c r="I1397" t="s">
        <v>27</v>
      </c>
      <c r="J1397" t="s">
        <v>28</v>
      </c>
      <c r="K1397" t="s">
        <v>41</v>
      </c>
      <c r="L1397" t="s">
        <v>30</v>
      </c>
      <c r="M1397" t="s">
        <v>31</v>
      </c>
      <c r="N1397" t="s">
        <v>48</v>
      </c>
      <c r="O1397">
        <v>2171.66</v>
      </c>
      <c r="P1397" t="s">
        <v>507</v>
      </c>
      <c r="Q1397" t="s">
        <v>552</v>
      </c>
      <c r="R1397" t="s">
        <v>510</v>
      </c>
      <c r="S1397" t="s">
        <v>34</v>
      </c>
      <c r="T1397" t="s">
        <v>35</v>
      </c>
    </row>
    <row r="1398" spans="1:20">
      <c r="A1398" t="s">
        <v>552</v>
      </c>
      <c r="B1398" t="s">
        <v>507</v>
      </c>
      <c r="C1398" t="s">
        <v>553</v>
      </c>
      <c r="D1398" t="s">
        <v>554</v>
      </c>
      <c r="E1398" t="s">
        <v>25</v>
      </c>
      <c r="F1398" s="1">
        <v>30956</v>
      </c>
      <c r="G1398" t="s">
        <v>26</v>
      </c>
      <c r="H1398">
        <v>201412</v>
      </c>
      <c r="I1398" t="s">
        <v>27</v>
      </c>
      <c r="J1398" t="s">
        <v>28</v>
      </c>
      <c r="K1398" t="s">
        <v>41</v>
      </c>
      <c r="L1398" t="s">
        <v>30</v>
      </c>
      <c r="M1398" t="s">
        <v>31</v>
      </c>
      <c r="N1398" t="s">
        <v>49</v>
      </c>
      <c r="O1398">
        <v>-74.13</v>
      </c>
      <c r="P1398" t="s">
        <v>507</v>
      </c>
      <c r="Q1398" t="s">
        <v>552</v>
      </c>
      <c r="R1398" t="s">
        <v>510</v>
      </c>
      <c r="S1398" t="s">
        <v>34</v>
      </c>
      <c r="T1398" t="s">
        <v>35</v>
      </c>
    </row>
    <row r="1399" spans="1:20">
      <c r="A1399" t="s">
        <v>552</v>
      </c>
      <c r="B1399" t="s">
        <v>507</v>
      </c>
      <c r="C1399" t="s">
        <v>553</v>
      </c>
      <c r="D1399" t="s">
        <v>554</v>
      </c>
      <c r="E1399" t="s">
        <v>25</v>
      </c>
      <c r="F1399" s="1">
        <v>30956</v>
      </c>
      <c r="G1399" t="s">
        <v>26</v>
      </c>
      <c r="H1399">
        <v>201412</v>
      </c>
      <c r="I1399" t="s">
        <v>27</v>
      </c>
      <c r="J1399" t="s">
        <v>28</v>
      </c>
      <c r="K1399" t="s">
        <v>42</v>
      </c>
      <c r="L1399" t="s">
        <v>30</v>
      </c>
      <c r="M1399" t="s">
        <v>31</v>
      </c>
      <c r="N1399" t="s">
        <v>48</v>
      </c>
      <c r="O1399">
        <v>3317.53</v>
      </c>
      <c r="P1399" t="s">
        <v>507</v>
      </c>
      <c r="Q1399" t="s">
        <v>552</v>
      </c>
      <c r="R1399" t="s">
        <v>510</v>
      </c>
      <c r="S1399" t="s">
        <v>34</v>
      </c>
      <c r="T1399" t="s">
        <v>35</v>
      </c>
    </row>
    <row r="1400" spans="1:20">
      <c r="A1400" t="s">
        <v>552</v>
      </c>
      <c r="B1400" t="s">
        <v>507</v>
      </c>
      <c r="C1400" t="s">
        <v>553</v>
      </c>
      <c r="D1400" t="s">
        <v>554</v>
      </c>
      <c r="E1400" t="s">
        <v>25</v>
      </c>
      <c r="F1400" s="1">
        <v>30956</v>
      </c>
      <c r="G1400" t="s">
        <v>26</v>
      </c>
      <c r="H1400">
        <v>201412</v>
      </c>
      <c r="I1400" t="s">
        <v>27</v>
      </c>
      <c r="J1400" t="s">
        <v>28</v>
      </c>
      <c r="K1400" t="s">
        <v>43</v>
      </c>
      <c r="L1400" t="s">
        <v>30</v>
      </c>
      <c r="M1400" t="s">
        <v>31</v>
      </c>
      <c r="N1400" t="s">
        <v>48</v>
      </c>
      <c r="O1400">
        <v>47335.22</v>
      </c>
      <c r="P1400" t="s">
        <v>507</v>
      </c>
      <c r="Q1400" t="s">
        <v>552</v>
      </c>
      <c r="R1400" t="s">
        <v>510</v>
      </c>
      <c r="S1400" t="s">
        <v>34</v>
      </c>
      <c r="T1400" t="s">
        <v>35</v>
      </c>
    </row>
    <row r="1401" spans="1:20">
      <c r="A1401" t="s">
        <v>552</v>
      </c>
      <c r="B1401" t="s">
        <v>507</v>
      </c>
      <c r="C1401" t="s">
        <v>553</v>
      </c>
      <c r="D1401" t="s">
        <v>554</v>
      </c>
      <c r="E1401" t="s">
        <v>25</v>
      </c>
      <c r="F1401" s="1">
        <v>30956</v>
      </c>
      <c r="G1401" t="s">
        <v>26</v>
      </c>
      <c r="H1401">
        <v>201412</v>
      </c>
      <c r="I1401" t="s">
        <v>27</v>
      </c>
      <c r="J1401" t="s">
        <v>28</v>
      </c>
      <c r="K1401" t="s">
        <v>43</v>
      </c>
      <c r="L1401" t="s">
        <v>30</v>
      </c>
      <c r="M1401" t="s">
        <v>31</v>
      </c>
      <c r="N1401" t="s">
        <v>49</v>
      </c>
      <c r="O1401">
        <v>-6877.2</v>
      </c>
      <c r="P1401" t="s">
        <v>507</v>
      </c>
      <c r="Q1401" t="s">
        <v>552</v>
      </c>
      <c r="R1401" t="s">
        <v>510</v>
      </c>
      <c r="S1401" t="s">
        <v>34</v>
      </c>
      <c r="T1401" t="s">
        <v>35</v>
      </c>
    </row>
    <row r="1402" spans="1:20">
      <c r="A1402" t="s">
        <v>552</v>
      </c>
      <c r="B1402" t="s">
        <v>507</v>
      </c>
      <c r="C1402" t="s">
        <v>553</v>
      </c>
      <c r="D1402" t="s">
        <v>554</v>
      </c>
      <c r="E1402" t="s">
        <v>25</v>
      </c>
      <c r="F1402" s="1">
        <v>30956</v>
      </c>
      <c r="G1402" t="s">
        <v>26</v>
      </c>
      <c r="H1402">
        <v>201412</v>
      </c>
      <c r="I1402" t="s">
        <v>27</v>
      </c>
      <c r="J1402" t="s">
        <v>28</v>
      </c>
      <c r="K1402" t="s">
        <v>44</v>
      </c>
      <c r="L1402" t="s">
        <v>30</v>
      </c>
      <c r="M1402" t="s">
        <v>31</v>
      </c>
      <c r="N1402" t="s">
        <v>48</v>
      </c>
      <c r="O1402">
        <v>57275.950000000004</v>
      </c>
      <c r="P1402" t="s">
        <v>507</v>
      </c>
      <c r="Q1402" t="s">
        <v>552</v>
      </c>
      <c r="R1402" t="s">
        <v>510</v>
      </c>
      <c r="S1402" t="s">
        <v>34</v>
      </c>
      <c r="T1402" t="s">
        <v>35</v>
      </c>
    </row>
    <row r="1403" spans="1:20">
      <c r="A1403" t="s">
        <v>552</v>
      </c>
      <c r="B1403" t="s">
        <v>507</v>
      </c>
      <c r="C1403" t="s">
        <v>553</v>
      </c>
      <c r="D1403" t="s">
        <v>554</v>
      </c>
      <c r="E1403" t="s">
        <v>25</v>
      </c>
      <c r="F1403" s="1">
        <v>30956</v>
      </c>
      <c r="G1403" t="s">
        <v>26</v>
      </c>
      <c r="H1403">
        <v>201412</v>
      </c>
      <c r="I1403" t="s">
        <v>27</v>
      </c>
      <c r="J1403" t="s">
        <v>28</v>
      </c>
      <c r="K1403" t="s">
        <v>44</v>
      </c>
      <c r="L1403" t="s">
        <v>30</v>
      </c>
      <c r="M1403" t="s">
        <v>31</v>
      </c>
      <c r="N1403" t="s">
        <v>49</v>
      </c>
      <c r="O1403">
        <v>-157901.84</v>
      </c>
      <c r="P1403" t="s">
        <v>507</v>
      </c>
      <c r="Q1403" t="s">
        <v>552</v>
      </c>
      <c r="R1403" t="s">
        <v>510</v>
      </c>
      <c r="S1403" t="s">
        <v>34</v>
      </c>
      <c r="T1403" t="s">
        <v>35</v>
      </c>
    </row>
    <row r="1404" spans="1:20">
      <c r="A1404" t="s">
        <v>552</v>
      </c>
      <c r="B1404" t="s">
        <v>507</v>
      </c>
      <c r="C1404" t="s">
        <v>553</v>
      </c>
      <c r="D1404" t="s">
        <v>554</v>
      </c>
      <c r="E1404" t="s">
        <v>25</v>
      </c>
      <c r="F1404" s="1">
        <v>30956</v>
      </c>
      <c r="G1404" t="s">
        <v>26</v>
      </c>
      <c r="H1404">
        <v>201412</v>
      </c>
      <c r="I1404" t="s">
        <v>27</v>
      </c>
      <c r="J1404" t="s">
        <v>28</v>
      </c>
      <c r="K1404" t="s">
        <v>44</v>
      </c>
      <c r="L1404" t="s">
        <v>30</v>
      </c>
      <c r="M1404" t="s">
        <v>31</v>
      </c>
      <c r="N1404" t="s">
        <v>32</v>
      </c>
      <c r="O1404">
        <v>20408.27</v>
      </c>
      <c r="P1404" t="s">
        <v>507</v>
      </c>
      <c r="Q1404" t="s">
        <v>552</v>
      </c>
      <c r="R1404" t="s">
        <v>510</v>
      </c>
      <c r="S1404" t="s">
        <v>34</v>
      </c>
      <c r="T1404" t="s">
        <v>35</v>
      </c>
    </row>
    <row r="1405" spans="1:20">
      <c r="A1405" t="s">
        <v>555</v>
      </c>
      <c r="B1405" t="s">
        <v>556</v>
      </c>
      <c r="C1405" t="s">
        <v>557</v>
      </c>
      <c r="D1405" t="s">
        <v>558</v>
      </c>
      <c r="E1405" t="s">
        <v>435</v>
      </c>
      <c r="F1405" s="1">
        <v>30708</v>
      </c>
      <c r="G1405" t="s">
        <v>26</v>
      </c>
      <c r="H1405">
        <v>201412</v>
      </c>
      <c r="I1405" t="s">
        <v>27</v>
      </c>
      <c r="J1405" t="s">
        <v>28</v>
      </c>
      <c r="K1405" t="s">
        <v>143</v>
      </c>
      <c r="L1405" t="s">
        <v>30</v>
      </c>
      <c r="M1405" t="s">
        <v>559</v>
      </c>
      <c r="N1405" t="s">
        <v>48</v>
      </c>
      <c r="O1405">
        <v>5875095.6600000001</v>
      </c>
      <c r="P1405" t="s">
        <v>556</v>
      </c>
      <c r="Q1405" t="s">
        <v>555</v>
      </c>
      <c r="R1405" t="s">
        <v>560</v>
      </c>
      <c r="S1405" t="s">
        <v>34</v>
      </c>
      <c r="T1405" t="s">
        <v>561</v>
      </c>
    </row>
    <row r="1406" spans="1:20">
      <c r="A1406" t="s">
        <v>555</v>
      </c>
      <c r="B1406" t="s">
        <v>556</v>
      </c>
      <c r="C1406" t="s">
        <v>557</v>
      </c>
      <c r="D1406" t="s">
        <v>558</v>
      </c>
      <c r="E1406" t="s">
        <v>435</v>
      </c>
      <c r="F1406" s="1">
        <v>30708</v>
      </c>
      <c r="G1406" t="s">
        <v>26</v>
      </c>
      <c r="H1406">
        <v>201412</v>
      </c>
      <c r="I1406" t="s">
        <v>27</v>
      </c>
      <c r="J1406" t="s">
        <v>28</v>
      </c>
      <c r="K1406" t="s">
        <v>143</v>
      </c>
      <c r="L1406" t="s">
        <v>30</v>
      </c>
      <c r="M1406" t="s">
        <v>559</v>
      </c>
      <c r="N1406" t="s">
        <v>49</v>
      </c>
      <c r="O1406">
        <v>-5875095.6600000001</v>
      </c>
      <c r="P1406" t="s">
        <v>556</v>
      </c>
      <c r="Q1406" t="s">
        <v>555</v>
      </c>
      <c r="R1406" t="s">
        <v>560</v>
      </c>
      <c r="S1406" t="s">
        <v>34</v>
      </c>
      <c r="T1406" t="s">
        <v>561</v>
      </c>
    </row>
    <row r="1407" spans="1:20">
      <c r="A1407" t="s">
        <v>555</v>
      </c>
      <c r="B1407" t="s">
        <v>556</v>
      </c>
      <c r="C1407" t="s">
        <v>557</v>
      </c>
      <c r="D1407" t="s">
        <v>558</v>
      </c>
      <c r="E1407" t="s">
        <v>435</v>
      </c>
      <c r="F1407" s="1">
        <v>30708</v>
      </c>
      <c r="G1407" t="s">
        <v>26</v>
      </c>
      <c r="H1407">
        <v>201412</v>
      </c>
      <c r="I1407" t="s">
        <v>27</v>
      </c>
      <c r="J1407" t="s">
        <v>28</v>
      </c>
      <c r="K1407" t="s">
        <v>143</v>
      </c>
      <c r="L1407" t="s">
        <v>30</v>
      </c>
      <c r="M1407" t="s">
        <v>559</v>
      </c>
      <c r="N1407" t="s">
        <v>32</v>
      </c>
      <c r="O1407">
        <v>2162.44</v>
      </c>
      <c r="P1407" t="s">
        <v>556</v>
      </c>
      <c r="Q1407" t="s">
        <v>555</v>
      </c>
      <c r="R1407" t="s">
        <v>560</v>
      </c>
      <c r="S1407" t="s">
        <v>34</v>
      </c>
      <c r="T1407" t="s">
        <v>561</v>
      </c>
    </row>
    <row r="1408" spans="1:20">
      <c r="A1408" t="s">
        <v>562</v>
      </c>
      <c r="B1408" t="s">
        <v>563</v>
      </c>
      <c r="C1408" t="s">
        <v>564</v>
      </c>
      <c r="D1408" t="s">
        <v>565</v>
      </c>
      <c r="E1408" t="s">
        <v>435</v>
      </c>
      <c r="F1408" s="1">
        <v>39814</v>
      </c>
      <c r="G1408" t="s">
        <v>26</v>
      </c>
      <c r="H1408">
        <v>201412</v>
      </c>
      <c r="I1408" t="s">
        <v>27</v>
      </c>
      <c r="J1408" t="s">
        <v>28</v>
      </c>
      <c r="K1408" t="s">
        <v>39</v>
      </c>
      <c r="L1408" t="s">
        <v>30</v>
      </c>
      <c r="M1408" t="s">
        <v>31</v>
      </c>
      <c r="N1408" t="s">
        <v>48</v>
      </c>
      <c r="O1408">
        <v>2434071.9700000002</v>
      </c>
      <c r="P1408" t="s">
        <v>563</v>
      </c>
      <c r="Q1408" t="s">
        <v>562</v>
      </c>
      <c r="R1408" t="s">
        <v>566</v>
      </c>
      <c r="S1408" t="s">
        <v>34</v>
      </c>
      <c r="T1408" t="s">
        <v>35</v>
      </c>
    </row>
    <row r="1409" spans="1:20">
      <c r="A1409" t="s">
        <v>562</v>
      </c>
      <c r="B1409" t="s">
        <v>563</v>
      </c>
      <c r="C1409" t="s">
        <v>564</v>
      </c>
      <c r="D1409" t="s">
        <v>565</v>
      </c>
      <c r="E1409" t="s">
        <v>435</v>
      </c>
      <c r="F1409" s="1">
        <v>39814</v>
      </c>
      <c r="G1409" t="s">
        <v>26</v>
      </c>
      <c r="H1409">
        <v>201412</v>
      </c>
      <c r="I1409" t="s">
        <v>27</v>
      </c>
      <c r="J1409" t="s">
        <v>28</v>
      </c>
      <c r="K1409" t="s">
        <v>39</v>
      </c>
      <c r="L1409" t="s">
        <v>30</v>
      </c>
      <c r="M1409" t="s">
        <v>31</v>
      </c>
      <c r="N1409" t="s">
        <v>49</v>
      </c>
      <c r="O1409">
        <v>-2434071.9700000002</v>
      </c>
      <c r="P1409" t="s">
        <v>563</v>
      </c>
      <c r="Q1409" t="s">
        <v>562</v>
      </c>
      <c r="R1409" t="s">
        <v>566</v>
      </c>
      <c r="S1409" t="s">
        <v>34</v>
      </c>
      <c r="T1409" t="s">
        <v>35</v>
      </c>
    </row>
    <row r="1410" spans="1:20">
      <c r="A1410" t="s">
        <v>567</v>
      </c>
      <c r="B1410" t="s">
        <v>568</v>
      </c>
      <c r="C1410" t="s">
        <v>569</v>
      </c>
      <c r="D1410" t="s">
        <v>570</v>
      </c>
      <c r="E1410" t="s">
        <v>435</v>
      </c>
      <c r="F1410" s="1">
        <v>33511</v>
      </c>
      <c r="G1410" t="s">
        <v>26</v>
      </c>
      <c r="H1410">
        <v>201412</v>
      </c>
      <c r="I1410" t="s">
        <v>213</v>
      </c>
      <c r="J1410" t="s">
        <v>253</v>
      </c>
      <c r="K1410" t="s">
        <v>239</v>
      </c>
      <c r="L1410" t="s">
        <v>254</v>
      </c>
      <c r="M1410" t="s">
        <v>31</v>
      </c>
      <c r="N1410" t="s">
        <v>32</v>
      </c>
      <c r="O1410">
        <v>101384.78</v>
      </c>
      <c r="P1410" t="s">
        <v>568</v>
      </c>
      <c r="Q1410" t="s">
        <v>567</v>
      </c>
      <c r="R1410" t="s">
        <v>571</v>
      </c>
      <c r="S1410" t="s">
        <v>216</v>
      </c>
      <c r="T1410" t="s">
        <v>35</v>
      </c>
    </row>
    <row r="1411" spans="1:20">
      <c r="A1411" t="s">
        <v>572</v>
      </c>
      <c r="B1411" t="s">
        <v>568</v>
      </c>
      <c r="C1411" t="s">
        <v>573</v>
      </c>
      <c r="D1411" t="s">
        <v>574</v>
      </c>
      <c r="E1411" t="s">
        <v>435</v>
      </c>
      <c r="F1411" s="1">
        <v>31746</v>
      </c>
      <c r="G1411" t="s">
        <v>26</v>
      </c>
      <c r="H1411">
        <v>201412</v>
      </c>
      <c r="I1411" t="s">
        <v>213</v>
      </c>
      <c r="J1411" t="s">
        <v>28</v>
      </c>
      <c r="K1411" t="s">
        <v>239</v>
      </c>
      <c r="L1411" t="s">
        <v>30</v>
      </c>
      <c r="M1411" t="s">
        <v>31</v>
      </c>
      <c r="N1411" t="s">
        <v>48</v>
      </c>
      <c r="O1411">
        <v>1217396.95</v>
      </c>
      <c r="P1411" t="s">
        <v>568</v>
      </c>
      <c r="Q1411" t="s">
        <v>572</v>
      </c>
      <c r="R1411" t="s">
        <v>571</v>
      </c>
      <c r="S1411" t="s">
        <v>216</v>
      </c>
      <c r="T1411" t="s">
        <v>35</v>
      </c>
    </row>
    <row r="1412" spans="1:20">
      <c r="A1412" t="s">
        <v>572</v>
      </c>
      <c r="B1412" t="s">
        <v>568</v>
      </c>
      <c r="C1412" t="s">
        <v>573</v>
      </c>
      <c r="D1412" t="s">
        <v>574</v>
      </c>
      <c r="E1412" t="s">
        <v>435</v>
      </c>
      <c r="F1412" s="1">
        <v>31746</v>
      </c>
      <c r="G1412" t="s">
        <v>26</v>
      </c>
      <c r="H1412">
        <v>201412</v>
      </c>
      <c r="I1412" t="s">
        <v>213</v>
      </c>
      <c r="J1412" t="s">
        <v>28</v>
      </c>
      <c r="K1412" t="s">
        <v>239</v>
      </c>
      <c r="L1412" t="s">
        <v>30</v>
      </c>
      <c r="M1412" t="s">
        <v>31</v>
      </c>
      <c r="N1412" t="s">
        <v>49</v>
      </c>
      <c r="O1412">
        <v>-1217396.95</v>
      </c>
      <c r="P1412" t="s">
        <v>568</v>
      </c>
      <c r="Q1412" t="s">
        <v>572</v>
      </c>
      <c r="R1412" t="s">
        <v>571</v>
      </c>
      <c r="S1412" t="s">
        <v>216</v>
      </c>
      <c r="T1412" t="s">
        <v>35</v>
      </c>
    </row>
    <row r="1413" spans="1:20">
      <c r="A1413" t="s">
        <v>572</v>
      </c>
      <c r="B1413" t="s">
        <v>568</v>
      </c>
      <c r="C1413" t="s">
        <v>573</v>
      </c>
      <c r="D1413" t="s">
        <v>574</v>
      </c>
      <c r="E1413" t="s">
        <v>435</v>
      </c>
      <c r="F1413" s="1">
        <v>31746</v>
      </c>
      <c r="G1413" t="s">
        <v>26</v>
      </c>
      <c r="H1413">
        <v>201412</v>
      </c>
      <c r="I1413" t="s">
        <v>213</v>
      </c>
      <c r="J1413" t="s">
        <v>28</v>
      </c>
      <c r="K1413" t="s">
        <v>239</v>
      </c>
      <c r="L1413" t="s">
        <v>30</v>
      </c>
      <c r="M1413" t="s">
        <v>31</v>
      </c>
      <c r="N1413" t="s">
        <v>32</v>
      </c>
      <c r="O1413">
        <v>89894.38</v>
      </c>
      <c r="P1413" t="s">
        <v>568</v>
      </c>
      <c r="Q1413" t="s">
        <v>572</v>
      </c>
      <c r="R1413" t="s">
        <v>571</v>
      </c>
      <c r="S1413" t="s">
        <v>216</v>
      </c>
      <c r="T1413" t="s">
        <v>35</v>
      </c>
    </row>
    <row r="1414" spans="1:20">
      <c r="A1414" t="s">
        <v>572</v>
      </c>
      <c r="B1414" t="s">
        <v>568</v>
      </c>
      <c r="C1414" t="s">
        <v>573</v>
      </c>
      <c r="D1414" t="s">
        <v>574</v>
      </c>
      <c r="E1414" t="s">
        <v>435</v>
      </c>
      <c r="F1414" s="1">
        <v>31746</v>
      </c>
      <c r="G1414" t="s">
        <v>26</v>
      </c>
      <c r="H1414">
        <v>201412</v>
      </c>
      <c r="I1414" t="s">
        <v>213</v>
      </c>
      <c r="J1414" t="s">
        <v>28</v>
      </c>
      <c r="K1414" t="s">
        <v>239</v>
      </c>
      <c r="L1414" t="s">
        <v>30</v>
      </c>
      <c r="M1414" t="s">
        <v>31</v>
      </c>
      <c r="N1414" t="s">
        <v>288</v>
      </c>
      <c r="O1414">
        <v>-465505.29000000004</v>
      </c>
      <c r="P1414" t="s">
        <v>568</v>
      </c>
      <c r="Q1414" t="s">
        <v>572</v>
      </c>
      <c r="R1414" t="s">
        <v>571</v>
      </c>
      <c r="S1414" t="s">
        <v>216</v>
      </c>
      <c r="T1414" t="s">
        <v>35</v>
      </c>
    </row>
    <row r="1415" spans="1:20">
      <c r="A1415" t="s">
        <v>572</v>
      </c>
      <c r="B1415" t="s">
        <v>568</v>
      </c>
      <c r="C1415" t="s">
        <v>573</v>
      </c>
      <c r="D1415" t="s">
        <v>574</v>
      </c>
      <c r="E1415" t="s">
        <v>435</v>
      </c>
      <c r="F1415" s="1">
        <v>31746</v>
      </c>
      <c r="G1415" t="s">
        <v>26</v>
      </c>
      <c r="H1415">
        <v>201412</v>
      </c>
      <c r="I1415" t="s">
        <v>213</v>
      </c>
      <c r="J1415" t="s">
        <v>28</v>
      </c>
      <c r="K1415" t="s">
        <v>239</v>
      </c>
      <c r="L1415" t="s">
        <v>54</v>
      </c>
      <c r="M1415" t="s">
        <v>31</v>
      </c>
      <c r="N1415" t="s">
        <v>286</v>
      </c>
      <c r="O1415">
        <v>465505.29000000004</v>
      </c>
      <c r="P1415" t="s">
        <v>568</v>
      </c>
      <c r="Q1415" t="s">
        <v>572</v>
      </c>
      <c r="R1415" t="s">
        <v>571</v>
      </c>
      <c r="S1415" t="s">
        <v>216</v>
      </c>
      <c r="T1415" t="s">
        <v>35</v>
      </c>
    </row>
    <row r="1416" spans="1:20">
      <c r="A1416" t="s">
        <v>575</v>
      </c>
      <c r="B1416" t="s">
        <v>576</v>
      </c>
      <c r="C1416" t="s">
        <v>577</v>
      </c>
      <c r="D1416" t="s">
        <v>578</v>
      </c>
      <c r="E1416" t="s">
        <v>435</v>
      </c>
      <c r="F1416" s="1">
        <v>38353</v>
      </c>
      <c r="G1416" t="s">
        <v>26</v>
      </c>
      <c r="H1416">
        <v>201412</v>
      </c>
      <c r="I1416" t="s">
        <v>213</v>
      </c>
      <c r="J1416" t="s">
        <v>253</v>
      </c>
      <c r="K1416" t="s">
        <v>239</v>
      </c>
      <c r="L1416" t="s">
        <v>254</v>
      </c>
      <c r="M1416" t="s">
        <v>31</v>
      </c>
      <c r="N1416" t="s">
        <v>48</v>
      </c>
      <c r="O1416">
        <v>133621.89000000001</v>
      </c>
      <c r="P1416" t="s">
        <v>576</v>
      </c>
      <c r="Q1416" t="s">
        <v>575</v>
      </c>
      <c r="R1416" t="s">
        <v>579</v>
      </c>
      <c r="S1416" t="s">
        <v>216</v>
      </c>
      <c r="T1416" t="s">
        <v>35</v>
      </c>
    </row>
    <row r="1417" spans="1:20">
      <c r="A1417" t="s">
        <v>575</v>
      </c>
      <c r="B1417" t="s">
        <v>576</v>
      </c>
      <c r="C1417" t="s">
        <v>577</v>
      </c>
      <c r="D1417" t="s">
        <v>578</v>
      </c>
      <c r="E1417" t="s">
        <v>435</v>
      </c>
      <c r="F1417" s="1">
        <v>38353</v>
      </c>
      <c r="G1417" t="s">
        <v>26</v>
      </c>
      <c r="H1417">
        <v>201412</v>
      </c>
      <c r="I1417" t="s">
        <v>213</v>
      </c>
      <c r="J1417" t="s">
        <v>253</v>
      </c>
      <c r="K1417" t="s">
        <v>239</v>
      </c>
      <c r="L1417" t="s">
        <v>254</v>
      </c>
      <c r="M1417" t="s">
        <v>31</v>
      </c>
      <c r="N1417" t="s">
        <v>49</v>
      </c>
      <c r="O1417">
        <v>-133621.89000000001</v>
      </c>
      <c r="P1417" t="s">
        <v>576</v>
      </c>
      <c r="Q1417" t="s">
        <v>575</v>
      </c>
      <c r="R1417" t="s">
        <v>579</v>
      </c>
      <c r="S1417" t="s">
        <v>216</v>
      </c>
      <c r="T1417" t="s">
        <v>35</v>
      </c>
    </row>
    <row r="1418" spans="1:20">
      <c r="A1418" t="s">
        <v>580</v>
      </c>
      <c r="B1418" t="s">
        <v>581</v>
      </c>
      <c r="C1418" t="s">
        <v>582</v>
      </c>
      <c r="D1418" t="s">
        <v>583</v>
      </c>
      <c r="E1418" t="s">
        <v>435</v>
      </c>
      <c r="F1418" s="1">
        <v>35928</v>
      </c>
      <c r="G1418" t="s">
        <v>26</v>
      </c>
      <c r="H1418">
        <v>201412</v>
      </c>
      <c r="I1418" t="s">
        <v>213</v>
      </c>
      <c r="J1418" t="s">
        <v>28</v>
      </c>
      <c r="K1418" t="s">
        <v>239</v>
      </c>
      <c r="L1418" t="s">
        <v>30</v>
      </c>
      <c r="M1418" t="s">
        <v>31</v>
      </c>
      <c r="N1418" t="s">
        <v>48</v>
      </c>
      <c r="O1418">
        <v>1540093.02</v>
      </c>
      <c r="P1418" t="s">
        <v>581</v>
      </c>
      <c r="Q1418" t="s">
        <v>580</v>
      </c>
      <c r="R1418" t="s">
        <v>584</v>
      </c>
      <c r="S1418" t="s">
        <v>216</v>
      </c>
      <c r="T1418" t="s">
        <v>35</v>
      </c>
    </row>
    <row r="1419" spans="1:20">
      <c r="A1419" t="s">
        <v>580</v>
      </c>
      <c r="B1419" t="s">
        <v>581</v>
      </c>
      <c r="C1419" t="s">
        <v>582</v>
      </c>
      <c r="D1419" t="s">
        <v>583</v>
      </c>
      <c r="E1419" t="s">
        <v>435</v>
      </c>
      <c r="F1419" s="1">
        <v>35928</v>
      </c>
      <c r="G1419" t="s">
        <v>26</v>
      </c>
      <c r="H1419">
        <v>201412</v>
      </c>
      <c r="I1419" t="s">
        <v>213</v>
      </c>
      <c r="J1419" t="s">
        <v>28</v>
      </c>
      <c r="K1419" t="s">
        <v>239</v>
      </c>
      <c r="L1419" t="s">
        <v>30</v>
      </c>
      <c r="M1419" t="s">
        <v>31</v>
      </c>
      <c r="N1419" t="s">
        <v>49</v>
      </c>
      <c r="O1419">
        <v>-1540093.02</v>
      </c>
      <c r="P1419" t="s">
        <v>581</v>
      </c>
      <c r="Q1419" t="s">
        <v>580</v>
      </c>
      <c r="R1419" t="s">
        <v>584</v>
      </c>
      <c r="S1419" t="s">
        <v>216</v>
      </c>
      <c r="T1419" t="s">
        <v>35</v>
      </c>
    </row>
    <row r="1420" spans="1:20">
      <c r="A1420" t="s">
        <v>580</v>
      </c>
      <c r="B1420" t="s">
        <v>581</v>
      </c>
      <c r="C1420" t="s">
        <v>582</v>
      </c>
      <c r="D1420" t="s">
        <v>583</v>
      </c>
      <c r="E1420" t="s">
        <v>435</v>
      </c>
      <c r="F1420" s="1">
        <v>35928</v>
      </c>
      <c r="G1420" t="s">
        <v>26</v>
      </c>
      <c r="H1420">
        <v>201412</v>
      </c>
      <c r="I1420" t="s">
        <v>213</v>
      </c>
      <c r="J1420" t="s">
        <v>28</v>
      </c>
      <c r="K1420" t="s">
        <v>239</v>
      </c>
      <c r="L1420" t="s">
        <v>30</v>
      </c>
      <c r="M1420" t="s">
        <v>31</v>
      </c>
      <c r="N1420" t="s">
        <v>32</v>
      </c>
      <c r="O1420">
        <v>141457.80000000002</v>
      </c>
      <c r="P1420" t="s">
        <v>581</v>
      </c>
      <c r="Q1420" t="s">
        <v>580</v>
      </c>
      <c r="R1420" t="s">
        <v>584</v>
      </c>
      <c r="S1420" t="s">
        <v>216</v>
      </c>
      <c r="T1420" t="s">
        <v>35</v>
      </c>
    </row>
    <row r="1421" spans="1:20">
      <c r="A1421" t="s">
        <v>585</v>
      </c>
      <c r="B1421" t="s">
        <v>586</v>
      </c>
      <c r="C1421" t="s">
        <v>587</v>
      </c>
      <c r="D1421" t="s">
        <v>588</v>
      </c>
      <c r="E1421" t="s">
        <v>142</v>
      </c>
      <c r="F1421" s="1">
        <v>40940</v>
      </c>
      <c r="G1421" t="s">
        <v>26</v>
      </c>
      <c r="H1421">
        <v>201412</v>
      </c>
      <c r="I1421" t="s">
        <v>27</v>
      </c>
      <c r="J1421" t="s">
        <v>53</v>
      </c>
      <c r="K1421" t="s">
        <v>589</v>
      </c>
      <c r="L1421" t="s">
        <v>54</v>
      </c>
      <c r="M1421" t="s">
        <v>590</v>
      </c>
      <c r="N1421" t="s">
        <v>32</v>
      </c>
      <c r="O1421">
        <v>171342.05000000002</v>
      </c>
      <c r="P1421" t="s">
        <v>586</v>
      </c>
      <c r="Q1421" t="s">
        <v>585</v>
      </c>
      <c r="R1421" t="s">
        <v>591</v>
      </c>
      <c r="S1421" t="s">
        <v>34</v>
      </c>
      <c r="T1421" t="s">
        <v>592</v>
      </c>
    </row>
    <row r="1422" spans="1:20">
      <c r="A1422" t="s">
        <v>585</v>
      </c>
      <c r="B1422" t="s">
        <v>586</v>
      </c>
      <c r="C1422" t="s">
        <v>587</v>
      </c>
      <c r="D1422" t="s">
        <v>588</v>
      </c>
      <c r="E1422" t="s">
        <v>142</v>
      </c>
      <c r="F1422" s="1">
        <v>40940</v>
      </c>
      <c r="G1422" t="s">
        <v>26</v>
      </c>
      <c r="H1422">
        <v>201412</v>
      </c>
      <c r="I1422" t="s">
        <v>27</v>
      </c>
      <c r="J1422" t="s">
        <v>53</v>
      </c>
      <c r="K1422" t="s">
        <v>143</v>
      </c>
      <c r="L1422" t="s">
        <v>54</v>
      </c>
      <c r="M1422" t="s">
        <v>590</v>
      </c>
      <c r="N1422" t="s">
        <v>32</v>
      </c>
      <c r="O1422">
        <v>1370739.78</v>
      </c>
      <c r="P1422" t="s">
        <v>586</v>
      </c>
      <c r="Q1422" t="s">
        <v>585</v>
      </c>
      <c r="R1422" t="s">
        <v>591</v>
      </c>
      <c r="S1422" t="s">
        <v>34</v>
      </c>
      <c r="T1422" t="s">
        <v>592</v>
      </c>
    </row>
    <row r="1423" spans="1:20">
      <c r="A1423" t="s">
        <v>585</v>
      </c>
      <c r="B1423" t="s">
        <v>586</v>
      </c>
      <c r="C1423" t="s">
        <v>593</v>
      </c>
      <c r="D1423" t="s">
        <v>594</v>
      </c>
      <c r="E1423" t="s">
        <v>595</v>
      </c>
      <c r="F1423" s="1">
        <v>41091</v>
      </c>
      <c r="G1423" t="s">
        <v>26</v>
      </c>
      <c r="H1423">
        <v>201412</v>
      </c>
      <c r="I1423" t="s">
        <v>27</v>
      </c>
      <c r="J1423" t="s">
        <v>596</v>
      </c>
      <c r="K1423" t="s">
        <v>597</v>
      </c>
      <c r="L1423" t="s">
        <v>30</v>
      </c>
      <c r="M1423" t="s">
        <v>590</v>
      </c>
      <c r="N1423" t="s">
        <v>32</v>
      </c>
      <c r="O1423">
        <v>754243.20000000007</v>
      </c>
      <c r="P1423" t="s">
        <v>586</v>
      </c>
      <c r="Q1423" t="s">
        <v>585</v>
      </c>
      <c r="R1423" t="s">
        <v>591</v>
      </c>
      <c r="S1423" t="s">
        <v>34</v>
      </c>
      <c r="T1423" t="s">
        <v>592</v>
      </c>
    </row>
    <row r="1424" spans="1:20">
      <c r="A1424" t="s">
        <v>585</v>
      </c>
      <c r="B1424" t="s">
        <v>586</v>
      </c>
      <c r="C1424" t="s">
        <v>598</v>
      </c>
      <c r="D1424" t="s">
        <v>599</v>
      </c>
      <c r="E1424" t="s">
        <v>600</v>
      </c>
      <c r="F1424" s="1">
        <v>41334</v>
      </c>
      <c r="G1424" t="s">
        <v>26</v>
      </c>
      <c r="H1424">
        <v>201412</v>
      </c>
      <c r="I1424" t="s">
        <v>27</v>
      </c>
      <c r="J1424" t="s">
        <v>53</v>
      </c>
      <c r="K1424" t="s">
        <v>601</v>
      </c>
      <c r="L1424" t="s">
        <v>54</v>
      </c>
      <c r="M1424" t="s">
        <v>590</v>
      </c>
      <c r="N1424" t="s">
        <v>32</v>
      </c>
      <c r="O1424">
        <v>99247.71</v>
      </c>
      <c r="P1424" t="s">
        <v>586</v>
      </c>
      <c r="Q1424" t="s">
        <v>585</v>
      </c>
      <c r="R1424" t="s">
        <v>591</v>
      </c>
      <c r="S1424" t="s">
        <v>34</v>
      </c>
      <c r="T1424" t="s">
        <v>592</v>
      </c>
    </row>
    <row r="1425" spans="1:20">
      <c r="A1425" t="s">
        <v>602</v>
      </c>
      <c r="B1425" t="s">
        <v>603</v>
      </c>
      <c r="C1425" t="s">
        <v>604</v>
      </c>
      <c r="D1425" t="s">
        <v>605</v>
      </c>
      <c r="E1425" t="s">
        <v>606</v>
      </c>
      <c r="F1425" s="1">
        <v>31874</v>
      </c>
      <c r="G1425" t="s">
        <v>26</v>
      </c>
      <c r="H1425">
        <v>201412</v>
      </c>
      <c r="I1425" t="s">
        <v>27</v>
      </c>
      <c r="J1425" t="s">
        <v>596</v>
      </c>
      <c r="K1425" t="s">
        <v>597</v>
      </c>
      <c r="L1425" t="s">
        <v>30</v>
      </c>
      <c r="M1425" t="s">
        <v>559</v>
      </c>
      <c r="N1425" t="s">
        <v>32</v>
      </c>
      <c r="O1425">
        <v>1328.27</v>
      </c>
      <c r="P1425" t="s">
        <v>603</v>
      </c>
      <c r="Q1425" t="s">
        <v>602</v>
      </c>
      <c r="R1425" t="s">
        <v>607</v>
      </c>
      <c r="S1425" t="s">
        <v>608</v>
      </c>
      <c r="T1425" t="s">
        <v>561</v>
      </c>
    </row>
    <row r="1426" spans="1:20">
      <c r="A1426" t="s">
        <v>602</v>
      </c>
      <c r="B1426" t="s">
        <v>603</v>
      </c>
      <c r="C1426" t="s">
        <v>609</v>
      </c>
      <c r="D1426" t="s">
        <v>610</v>
      </c>
      <c r="E1426" t="s">
        <v>606</v>
      </c>
      <c r="F1426" s="1">
        <v>31874</v>
      </c>
      <c r="G1426" t="s">
        <v>26</v>
      </c>
      <c r="H1426">
        <v>201412</v>
      </c>
      <c r="I1426" t="s">
        <v>27</v>
      </c>
      <c r="J1426" t="s">
        <v>596</v>
      </c>
      <c r="K1426" t="s">
        <v>597</v>
      </c>
      <c r="L1426" t="s">
        <v>54</v>
      </c>
      <c r="M1426" t="s">
        <v>611</v>
      </c>
      <c r="N1426" t="s">
        <v>48</v>
      </c>
      <c r="O1426">
        <v>980995.95000000007</v>
      </c>
      <c r="P1426" t="s">
        <v>603</v>
      </c>
      <c r="Q1426" t="s">
        <v>602</v>
      </c>
      <c r="R1426" t="s">
        <v>607</v>
      </c>
      <c r="S1426" t="s">
        <v>608</v>
      </c>
      <c r="T1426" t="s">
        <v>561</v>
      </c>
    </row>
    <row r="1427" spans="1:20">
      <c r="A1427" t="s">
        <v>602</v>
      </c>
      <c r="B1427" t="s">
        <v>603</v>
      </c>
      <c r="C1427" t="s">
        <v>609</v>
      </c>
      <c r="D1427" t="s">
        <v>610</v>
      </c>
      <c r="E1427" t="s">
        <v>606</v>
      </c>
      <c r="F1427" s="1">
        <v>31874</v>
      </c>
      <c r="G1427" t="s">
        <v>26</v>
      </c>
      <c r="H1427">
        <v>201412</v>
      </c>
      <c r="I1427" t="s">
        <v>27</v>
      </c>
      <c r="J1427" t="s">
        <v>596</v>
      </c>
      <c r="K1427" t="s">
        <v>597</v>
      </c>
      <c r="L1427" t="s">
        <v>54</v>
      </c>
      <c r="M1427" t="s">
        <v>611</v>
      </c>
      <c r="N1427" t="s">
        <v>49</v>
      </c>
      <c r="O1427">
        <v>-980995.95000000007</v>
      </c>
      <c r="P1427" t="s">
        <v>603</v>
      </c>
      <c r="Q1427" t="s">
        <v>602</v>
      </c>
      <c r="R1427" t="s">
        <v>607</v>
      </c>
      <c r="S1427" t="s">
        <v>608</v>
      </c>
      <c r="T1427" t="s">
        <v>561</v>
      </c>
    </row>
    <row r="1428" spans="1:20">
      <c r="A1428" t="s">
        <v>602</v>
      </c>
      <c r="B1428" t="s">
        <v>603</v>
      </c>
      <c r="C1428" t="s">
        <v>609</v>
      </c>
      <c r="D1428" t="s">
        <v>610</v>
      </c>
      <c r="E1428" t="s">
        <v>606</v>
      </c>
      <c r="F1428" s="1">
        <v>31874</v>
      </c>
      <c r="G1428" t="s">
        <v>26</v>
      </c>
      <c r="H1428">
        <v>201412</v>
      </c>
      <c r="I1428" t="s">
        <v>27</v>
      </c>
      <c r="J1428" t="s">
        <v>596</v>
      </c>
      <c r="K1428" t="s">
        <v>597</v>
      </c>
      <c r="L1428" t="s">
        <v>54</v>
      </c>
      <c r="M1428" t="s">
        <v>611</v>
      </c>
      <c r="N1428" t="s">
        <v>32</v>
      </c>
      <c r="O1428">
        <v>3446.57</v>
      </c>
      <c r="P1428" t="s">
        <v>603</v>
      </c>
      <c r="Q1428" t="s">
        <v>602</v>
      </c>
      <c r="R1428" t="s">
        <v>607</v>
      </c>
      <c r="S1428" t="s">
        <v>608</v>
      </c>
      <c r="T1428" t="s">
        <v>561</v>
      </c>
    </row>
    <row r="1429" spans="1:20">
      <c r="A1429" t="s">
        <v>612</v>
      </c>
      <c r="B1429" t="s">
        <v>613</v>
      </c>
      <c r="C1429" t="s">
        <v>614</v>
      </c>
      <c r="D1429" t="s">
        <v>615</v>
      </c>
      <c r="E1429" t="s">
        <v>606</v>
      </c>
      <c r="F1429" s="1">
        <v>32461</v>
      </c>
      <c r="G1429" t="s">
        <v>26</v>
      </c>
      <c r="H1429">
        <v>201412</v>
      </c>
      <c r="I1429" t="s">
        <v>27</v>
      </c>
      <c r="J1429" t="s">
        <v>596</v>
      </c>
      <c r="K1429" t="s">
        <v>597</v>
      </c>
      <c r="L1429" t="s">
        <v>30</v>
      </c>
      <c r="M1429" t="s">
        <v>616</v>
      </c>
      <c r="N1429" t="s">
        <v>48</v>
      </c>
      <c r="O1429">
        <v>1999419.44</v>
      </c>
      <c r="P1429" t="s">
        <v>613</v>
      </c>
      <c r="Q1429" t="s">
        <v>612</v>
      </c>
      <c r="R1429" t="s">
        <v>617</v>
      </c>
      <c r="S1429" t="s">
        <v>608</v>
      </c>
      <c r="T1429" t="s">
        <v>561</v>
      </c>
    </row>
    <row r="1430" spans="1:20">
      <c r="A1430" t="s">
        <v>612</v>
      </c>
      <c r="B1430" t="s">
        <v>613</v>
      </c>
      <c r="C1430" t="s">
        <v>614</v>
      </c>
      <c r="D1430" t="s">
        <v>615</v>
      </c>
      <c r="E1430" t="s">
        <v>606</v>
      </c>
      <c r="F1430" s="1">
        <v>32461</v>
      </c>
      <c r="G1430" t="s">
        <v>26</v>
      </c>
      <c r="H1430">
        <v>201412</v>
      </c>
      <c r="I1430" t="s">
        <v>27</v>
      </c>
      <c r="J1430" t="s">
        <v>596</v>
      </c>
      <c r="K1430" t="s">
        <v>597</v>
      </c>
      <c r="L1430" t="s">
        <v>30</v>
      </c>
      <c r="M1430" t="s">
        <v>616</v>
      </c>
      <c r="N1430" t="s">
        <v>49</v>
      </c>
      <c r="O1430">
        <v>-1999419.44</v>
      </c>
      <c r="P1430" t="s">
        <v>613</v>
      </c>
      <c r="Q1430" t="s">
        <v>612</v>
      </c>
      <c r="R1430" t="s">
        <v>617</v>
      </c>
      <c r="S1430" t="s">
        <v>608</v>
      </c>
      <c r="T1430" t="s">
        <v>561</v>
      </c>
    </row>
    <row r="1431" spans="1:20">
      <c r="A1431" t="s">
        <v>618</v>
      </c>
      <c r="B1431" t="s">
        <v>619</v>
      </c>
      <c r="C1431" t="s">
        <v>620</v>
      </c>
      <c r="D1431" t="s">
        <v>621</v>
      </c>
      <c r="E1431" t="s">
        <v>622</v>
      </c>
      <c r="F1431" s="1">
        <v>31593</v>
      </c>
      <c r="G1431" t="s">
        <v>26</v>
      </c>
      <c r="H1431">
        <v>201412</v>
      </c>
      <c r="I1431" t="s">
        <v>27</v>
      </c>
      <c r="J1431" t="s">
        <v>596</v>
      </c>
      <c r="K1431" t="s">
        <v>623</v>
      </c>
      <c r="L1431" t="s">
        <v>624</v>
      </c>
      <c r="M1431" t="s">
        <v>625</v>
      </c>
      <c r="N1431" t="s">
        <v>48</v>
      </c>
      <c r="O1431">
        <v>928386.71</v>
      </c>
      <c r="P1431" t="s">
        <v>619</v>
      </c>
      <c r="Q1431" t="s">
        <v>618</v>
      </c>
      <c r="R1431" t="s">
        <v>626</v>
      </c>
      <c r="S1431" t="s">
        <v>608</v>
      </c>
      <c r="T1431" t="s">
        <v>561</v>
      </c>
    </row>
    <row r="1432" spans="1:20">
      <c r="A1432" t="s">
        <v>618</v>
      </c>
      <c r="B1432" t="s">
        <v>619</v>
      </c>
      <c r="C1432" t="s">
        <v>620</v>
      </c>
      <c r="D1432" t="s">
        <v>621</v>
      </c>
      <c r="E1432" t="s">
        <v>622</v>
      </c>
      <c r="F1432" s="1">
        <v>31593</v>
      </c>
      <c r="G1432" t="s">
        <v>26</v>
      </c>
      <c r="H1432">
        <v>201412</v>
      </c>
      <c r="I1432" t="s">
        <v>27</v>
      </c>
      <c r="J1432" t="s">
        <v>596</v>
      </c>
      <c r="K1432" t="s">
        <v>623</v>
      </c>
      <c r="L1432" t="s">
        <v>624</v>
      </c>
      <c r="M1432" t="s">
        <v>625</v>
      </c>
      <c r="N1432" t="s">
        <v>49</v>
      </c>
      <c r="O1432">
        <v>-651864.28</v>
      </c>
      <c r="P1432" t="s">
        <v>619</v>
      </c>
      <c r="Q1432" t="s">
        <v>618</v>
      </c>
      <c r="R1432" t="s">
        <v>626</v>
      </c>
      <c r="S1432" t="s">
        <v>608</v>
      </c>
      <c r="T1432" t="s">
        <v>561</v>
      </c>
    </row>
    <row r="1433" spans="1:20">
      <c r="A1433" t="s">
        <v>618</v>
      </c>
      <c r="B1433" t="s">
        <v>619</v>
      </c>
      <c r="C1433" t="s">
        <v>620</v>
      </c>
      <c r="D1433" t="s">
        <v>621</v>
      </c>
      <c r="E1433" t="s">
        <v>622</v>
      </c>
      <c r="F1433" s="1">
        <v>31593</v>
      </c>
      <c r="G1433" t="s">
        <v>26</v>
      </c>
      <c r="H1433">
        <v>201412</v>
      </c>
      <c r="I1433" t="s">
        <v>27</v>
      </c>
      <c r="J1433" t="s">
        <v>596</v>
      </c>
      <c r="K1433" t="s">
        <v>627</v>
      </c>
      <c r="L1433" t="s">
        <v>624</v>
      </c>
      <c r="M1433" t="s">
        <v>625</v>
      </c>
      <c r="N1433" t="s">
        <v>48</v>
      </c>
      <c r="O1433">
        <v>120538.08</v>
      </c>
      <c r="P1433" t="s">
        <v>619</v>
      </c>
      <c r="Q1433" t="s">
        <v>618</v>
      </c>
      <c r="R1433" t="s">
        <v>626</v>
      </c>
      <c r="S1433" t="s">
        <v>608</v>
      </c>
      <c r="T1433" t="s">
        <v>561</v>
      </c>
    </row>
    <row r="1434" spans="1:20">
      <c r="A1434" t="s">
        <v>618</v>
      </c>
      <c r="B1434" t="s">
        <v>619</v>
      </c>
      <c r="C1434" t="s">
        <v>620</v>
      </c>
      <c r="D1434" t="s">
        <v>621</v>
      </c>
      <c r="E1434" t="s">
        <v>622</v>
      </c>
      <c r="F1434" s="1">
        <v>31593</v>
      </c>
      <c r="G1434" t="s">
        <v>26</v>
      </c>
      <c r="H1434">
        <v>201412</v>
      </c>
      <c r="I1434" t="s">
        <v>27</v>
      </c>
      <c r="J1434" t="s">
        <v>596</v>
      </c>
      <c r="K1434" t="s">
        <v>627</v>
      </c>
      <c r="L1434" t="s">
        <v>624</v>
      </c>
      <c r="M1434" t="s">
        <v>625</v>
      </c>
      <c r="N1434" t="s">
        <v>49</v>
      </c>
      <c r="O1434">
        <v>-395772.45</v>
      </c>
      <c r="P1434" t="s">
        <v>619</v>
      </c>
      <c r="Q1434" t="s">
        <v>618</v>
      </c>
      <c r="R1434" t="s">
        <v>626</v>
      </c>
      <c r="S1434" t="s">
        <v>608</v>
      </c>
      <c r="T1434" t="s">
        <v>561</v>
      </c>
    </row>
    <row r="1435" spans="1:20">
      <c r="A1435" t="s">
        <v>618</v>
      </c>
      <c r="B1435" t="s">
        <v>619</v>
      </c>
      <c r="C1435" t="s">
        <v>620</v>
      </c>
      <c r="D1435" t="s">
        <v>621</v>
      </c>
      <c r="E1435" t="s">
        <v>622</v>
      </c>
      <c r="F1435" s="1">
        <v>31593</v>
      </c>
      <c r="G1435" t="s">
        <v>26</v>
      </c>
      <c r="H1435">
        <v>201412</v>
      </c>
      <c r="I1435" t="s">
        <v>27</v>
      </c>
      <c r="J1435" t="s">
        <v>596</v>
      </c>
      <c r="K1435" t="s">
        <v>627</v>
      </c>
      <c r="L1435" t="s">
        <v>624</v>
      </c>
      <c r="M1435" t="s">
        <v>625</v>
      </c>
      <c r="N1435" t="s">
        <v>32</v>
      </c>
      <c r="O1435">
        <v>37083.03</v>
      </c>
      <c r="P1435" t="s">
        <v>619</v>
      </c>
      <c r="Q1435" t="s">
        <v>618</v>
      </c>
      <c r="R1435" t="s">
        <v>626</v>
      </c>
      <c r="S1435" t="s">
        <v>608</v>
      </c>
      <c r="T1435" t="s">
        <v>561</v>
      </c>
    </row>
    <row r="1436" spans="1:20">
      <c r="A1436" t="s">
        <v>618</v>
      </c>
      <c r="B1436" t="s">
        <v>619</v>
      </c>
      <c r="C1436" t="s">
        <v>620</v>
      </c>
      <c r="D1436" t="s">
        <v>621</v>
      </c>
      <c r="E1436" t="s">
        <v>622</v>
      </c>
      <c r="F1436" s="1">
        <v>31593</v>
      </c>
      <c r="G1436" t="s">
        <v>26</v>
      </c>
      <c r="H1436">
        <v>201412</v>
      </c>
      <c r="I1436" t="s">
        <v>27</v>
      </c>
      <c r="J1436" t="s">
        <v>596</v>
      </c>
      <c r="K1436" t="s">
        <v>628</v>
      </c>
      <c r="L1436" t="s">
        <v>624</v>
      </c>
      <c r="M1436" t="s">
        <v>625</v>
      </c>
      <c r="N1436" t="s">
        <v>49</v>
      </c>
      <c r="O1436">
        <v>-1288.06</v>
      </c>
      <c r="P1436" t="s">
        <v>619</v>
      </c>
      <c r="Q1436" t="s">
        <v>618</v>
      </c>
      <c r="R1436" t="s">
        <v>626</v>
      </c>
      <c r="S1436" t="s">
        <v>608</v>
      </c>
      <c r="T1436" t="s">
        <v>561</v>
      </c>
    </row>
    <row r="1437" spans="1:20">
      <c r="A1437" t="s">
        <v>618</v>
      </c>
      <c r="B1437" t="s">
        <v>619</v>
      </c>
      <c r="C1437" t="s">
        <v>629</v>
      </c>
      <c r="D1437" t="s">
        <v>630</v>
      </c>
      <c r="E1437" t="s">
        <v>622</v>
      </c>
      <c r="F1437" s="1">
        <v>31593</v>
      </c>
      <c r="G1437" t="s">
        <v>26</v>
      </c>
      <c r="H1437">
        <v>201412</v>
      </c>
      <c r="I1437" t="s">
        <v>27</v>
      </c>
      <c r="J1437" t="s">
        <v>596</v>
      </c>
      <c r="K1437" t="s">
        <v>597</v>
      </c>
      <c r="L1437" t="s">
        <v>631</v>
      </c>
      <c r="M1437" t="s">
        <v>632</v>
      </c>
      <c r="N1437" t="s">
        <v>48</v>
      </c>
      <c r="O1437">
        <v>187522.2</v>
      </c>
      <c r="P1437" t="s">
        <v>619</v>
      </c>
      <c r="Q1437" t="s">
        <v>618</v>
      </c>
      <c r="R1437" t="s">
        <v>626</v>
      </c>
      <c r="S1437" t="s">
        <v>608</v>
      </c>
      <c r="T1437" t="s">
        <v>561</v>
      </c>
    </row>
    <row r="1438" spans="1:20">
      <c r="A1438" t="s">
        <v>618</v>
      </c>
      <c r="B1438" t="s">
        <v>619</v>
      </c>
      <c r="C1438" t="s">
        <v>629</v>
      </c>
      <c r="D1438" t="s">
        <v>630</v>
      </c>
      <c r="E1438" t="s">
        <v>622</v>
      </c>
      <c r="F1438" s="1">
        <v>31593</v>
      </c>
      <c r="G1438" t="s">
        <v>26</v>
      </c>
      <c r="H1438">
        <v>201412</v>
      </c>
      <c r="I1438" t="s">
        <v>27</v>
      </c>
      <c r="J1438" t="s">
        <v>596</v>
      </c>
      <c r="K1438" t="s">
        <v>623</v>
      </c>
      <c r="L1438" t="s">
        <v>631</v>
      </c>
      <c r="M1438" t="s">
        <v>632</v>
      </c>
      <c r="N1438" t="s">
        <v>48</v>
      </c>
      <c r="O1438">
        <v>2381419.2800000003</v>
      </c>
      <c r="P1438" t="s">
        <v>619</v>
      </c>
      <c r="Q1438" t="s">
        <v>618</v>
      </c>
      <c r="R1438" t="s">
        <v>626</v>
      </c>
      <c r="S1438" t="s">
        <v>608</v>
      </c>
      <c r="T1438" t="s">
        <v>561</v>
      </c>
    </row>
    <row r="1439" spans="1:20">
      <c r="A1439" t="s">
        <v>618</v>
      </c>
      <c r="B1439" t="s">
        <v>619</v>
      </c>
      <c r="C1439" t="s">
        <v>629</v>
      </c>
      <c r="D1439" t="s">
        <v>630</v>
      </c>
      <c r="E1439" t="s">
        <v>622</v>
      </c>
      <c r="F1439" s="1">
        <v>31593</v>
      </c>
      <c r="G1439" t="s">
        <v>26</v>
      </c>
      <c r="H1439">
        <v>201412</v>
      </c>
      <c r="I1439" t="s">
        <v>27</v>
      </c>
      <c r="J1439" t="s">
        <v>596</v>
      </c>
      <c r="K1439" t="s">
        <v>623</v>
      </c>
      <c r="L1439" t="s">
        <v>631</v>
      </c>
      <c r="M1439" t="s">
        <v>632</v>
      </c>
      <c r="N1439" t="s">
        <v>49</v>
      </c>
      <c r="O1439">
        <v>-1251024.95</v>
      </c>
      <c r="P1439" t="s">
        <v>619</v>
      </c>
      <c r="Q1439" t="s">
        <v>618</v>
      </c>
      <c r="R1439" t="s">
        <v>626</v>
      </c>
      <c r="S1439" t="s">
        <v>608</v>
      </c>
      <c r="T1439" t="s">
        <v>561</v>
      </c>
    </row>
    <row r="1440" spans="1:20">
      <c r="A1440" t="s">
        <v>618</v>
      </c>
      <c r="B1440" t="s">
        <v>619</v>
      </c>
      <c r="C1440" t="s">
        <v>629</v>
      </c>
      <c r="D1440" t="s">
        <v>630</v>
      </c>
      <c r="E1440" t="s">
        <v>622</v>
      </c>
      <c r="F1440" s="1">
        <v>31593</v>
      </c>
      <c r="G1440" t="s">
        <v>26</v>
      </c>
      <c r="H1440">
        <v>201412</v>
      </c>
      <c r="I1440" t="s">
        <v>27</v>
      </c>
      <c r="J1440" t="s">
        <v>596</v>
      </c>
      <c r="K1440" t="s">
        <v>627</v>
      </c>
      <c r="L1440" t="s">
        <v>631</v>
      </c>
      <c r="M1440" t="s">
        <v>632</v>
      </c>
      <c r="N1440" t="s">
        <v>48</v>
      </c>
      <c r="O1440">
        <v>251128.12</v>
      </c>
      <c r="P1440" t="s">
        <v>619</v>
      </c>
      <c r="Q1440" t="s">
        <v>618</v>
      </c>
      <c r="R1440" t="s">
        <v>626</v>
      </c>
      <c r="S1440" t="s">
        <v>608</v>
      </c>
      <c r="T1440" t="s">
        <v>561</v>
      </c>
    </row>
    <row r="1441" spans="1:20">
      <c r="A1441" t="s">
        <v>618</v>
      </c>
      <c r="B1441" t="s">
        <v>619</v>
      </c>
      <c r="C1441" t="s">
        <v>629</v>
      </c>
      <c r="D1441" t="s">
        <v>630</v>
      </c>
      <c r="E1441" t="s">
        <v>622</v>
      </c>
      <c r="F1441" s="1">
        <v>31593</v>
      </c>
      <c r="G1441" t="s">
        <v>26</v>
      </c>
      <c r="H1441">
        <v>201412</v>
      </c>
      <c r="I1441" t="s">
        <v>27</v>
      </c>
      <c r="J1441" t="s">
        <v>596</v>
      </c>
      <c r="K1441" t="s">
        <v>627</v>
      </c>
      <c r="L1441" t="s">
        <v>631</v>
      </c>
      <c r="M1441" t="s">
        <v>632</v>
      </c>
      <c r="N1441" t="s">
        <v>49</v>
      </c>
      <c r="O1441">
        <v>-1273691.21</v>
      </c>
      <c r="P1441" t="s">
        <v>619</v>
      </c>
      <c r="Q1441" t="s">
        <v>618</v>
      </c>
      <c r="R1441" t="s">
        <v>626</v>
      </c>
      <c r="S1441" t="s">
        <v>608</v>
      </c>
      <c r="T1441" t="s">
        <v>561</v>
      </c>
    </row>
    <row r="1442" spans="1:20">
      <c r="A1442" t="s">
        <v>618</v>
      </c>
      <c r="B1442" t="s">
        <v>619</v>
      </c>
      <c r="C1442" t="s">
        <v>629</v>
      </c>
      <c r="D1442" t="s">
        <v>630</v>
      </c>
      <c r="E1442" t="s">
        <v>622</v>
      </c>
      <c r="F1442" s="1">
        <v>31593</v>
      </c>
      <c r="G1442" t="s">
        <v>26</v>
      </c>
      <c r="H1442">
        <v>201412</v>
      </c>
      <c r="I1442" t="s">
        <v>27</v>
      </c>
      <c r="J1442" t="s">
        <v>596</v>
      </c>
      <c r="K1442" t="s">
        <v>633</v>
      </c>
      <c r="L1442" t="s">
        <v>631</v>
      </c>
      <c r="M1442" t="s">
        <v>632</v>
      </c>
      <c r="N1442" t="s">
        <v>49</v>
      </c>
      <c r="O1442">
        <v>-232902.30000000002</v>
      </c>
      <c r="P1442" t="s">
        <v>619</v>
      </c>
      <c r="Q1442" t="s">
        <v>618</v>
      </c>
      <c r="R1442" t="s">
        <v>626</v>
      </c>
      <c r="S1442" t="s">
        <v>608</v>
      </c>
      <c r="T1442" t="s">
        <v>561</v>
      </c>
    </row>
    <row r="1443" spans="1:20">
      <c r="A1443" t="s">
        <v>634</v>
      </c>
      <c r="B1443" t="s">
        <v>619</v>
      </c>
      <c r="C1443" t="s">
        <v>635</v>
      </c>
      <c r="D1443" t="s">
        <v>636</v>
      </c>
      <c r="E1443" t="s">
        <v>622</v>
      </c>
      <c r="F1443" s="1">
        <v>37987</v>
      </c>
      <c r="G1443" t="s">
        <v>26</v>
      </c>
      <c r="H1443">
        <v>201412</v>
      </c>
      <c r="I1443" t="s">
        <v>27</v>
      </c>
      <c r="J1443" t="s">
        <v>596</v>
      </c>
      <c r="K1443" t="s">
        <v>623</v>
      </c>
      <c r="L1443" t="s">
        <v>637</v>
      </c>
      <c r="M1443" t="s">
        <v>638</v>
      </c>
      <c r="N1443" t="s">
        <v>32</v>
      </c>
      <c r="O1443">
        <v>489.01</v>
      </c>
      <c r="P1443" t="s">
        <v>619</v>
      </c>
      <c r="Q1443" t="s">
        <v>634</v>
      </c>
      <c r="R1443" t="s">
        <v>626</v>
      </c>
      <c r="S1443" t="s">
        <v>608</v>
      </c>
      <c r="T1443" t="s">
        <v>561</v>
      </c>
    </row>
    <row r="1444" spans="1:20">
      <c r="A1444" t="s">
        <v>634</v>
      </c>
      <c r="B1444" t="s">
        <v>619</v>
      </c>
      <c r="C1444" t="s">
        <v>635</v>
      </c>
      <c r="D1444" t="s">
        <v>636</v>
      </c>
      <c r="E1444" t="s">
        <v>622</v>
      </c>
      <c r="F1444" s="1">
        <v>37987</v>
      </c>
      <c r="G1444" t="s">
        <v>26</v>
      </c>
      <c r="H1444">
        <v>201412</v>
      </c>
      <c r="I1444" t="s">
        <v>27</v>
      </c>
      <c r="J1444" t="s">
        <v>596</v>
      </c>
      <c r="K1444" t="s">
        <v>627</v>
      </c>
      <c r="L1444" t="s">
        <v>637</v>
      </c>
      <c r="M1444" t="s">
        <v>638</v>
      </c>
      <c r="N1444" t="s">
        <v>32</v>
      </c>
      <c r="O1444">
        <v>69.37</v>
      </c>
      <c r="P1444" t="s">
        <v>619</v>
      </c>
      <c r="Q1444" t="s">
        <v>634</v>
      </c>
      <c r="R1444" t="s">
        <v>626</v>
      </c>
      <c r="S1444" t="s">
        <v>608</v>
      </c>
      <c r="T1444" t="s">
        <v>561</v>
      </c>
    </row>
    <row r="1445" spans="1:20">
      <c r="A1445" t="s">
        <v>618</v>
      </c>
      <c r="B1445" t="s">
        <v>619</v>
      </c>
      <c r="C1445" t="s">
        <v>639</v>
      </c>
      <c r="D1445" t="s">
        <v>640</v>
      </c>
      <c r="E1445" t="s">
        <v>622</v>
      </c>
      <c r="F1445" s="1">
        <v>37987</v>
      </c>
      <c r="G1445" t="s">
        <v>26</v>
      </c>
      <c r="H1445">
        <v>201412</v>
      </c>
      <c r="I1445" t="s">
        <v>27</v>
      </c>
      <c r="J1445" t="s">
        <v>596</v>
      </c>
      <c r="K1445" t="s">
        <v>623</v>
      </c>
      <c r="L1445" t="s">
        <v>641</v>
      </c>
      <c r="M1445" t="s">
        <v>642</v>
      </c>
      <c r="N1445" t="s">
        <v>32</v>
      </c>
      <c r="O1445">
        <v>1565.27</v>
      </c>
      <c r="P1445" t="s">
        <v>619</v>
      </c>
      <c r="Q1445" t="s">
        <v>618</v>
      </c>
      <c r="R1445" t="s">
        <v>626</v>
      </c>
      <c r="S1445" t="s">
        <v>608</v>
      </c>
      <c r="T1445" t="s">
        <v>561</v>
      </c>
    </row>
    <row r="1446" spans="1:20">
      <c r="A1446" t="s">
        <v>618</v>
      </c>
      <c r="B1446" t="s">
        <v>619</v>
      </c>
      <c r="C1446" t="s">
        <v>639</v>
      </c>
      <c r="D1446" t="s">
        <v>640</v>
      </c>
      <c r="E1446" t="s">
        <v>622</v>
      </c>
      <c r="F1446" s="1">
        <v>37987</v>
      </c>
      <c r="G1446" t="s">
        <v>26</v>
      </c>
      <c r="H1446">
        <v>201412</v>
      </c>
      <c r="I1446" t="s">
        <v>27</v>
      </c>
      <c r="J1446" t="s">
        <v>596</v>
      </c>
      <c r="K1446" t="s">
        <v>627</v>
      </c>
      <c r="L1446" t="s">
        <v>641</v>
      </c>
      <c r="M1446" t="s">
        <v>642</v>
      </c>
      <c r="N1446" t="s">
        <v>32</v>
      </c>
      <c r="O1446">
        <v>235.13</v>
      </c>
      <c r="P1446" t="s">
        <v>619</v>
      </c>
      <c r="Q1446" t="s">
        <v>618</v>
      </c>
      <c r="R1446" t="s">
        <v>626</v>
      </c>
      <c r="S1446" t="s">
        <v>608</v>
      </c>
      <c r="T1446" t="s">
        <v>561</v>
      </c>
    </row>
    <row r="1447" spans="1:20">
      <c r="A1447" t="s">
        <v>634</v>
      </c>
      <c r="B1447" t="s">
        <v>619</v>
      </c>
      <c r="C1447" t="s">
        <v>643</v>
      </c>
      <c r="D1447" t="s">
        <v>644</v>
      </c>
      <c r="E1447" t="s">
        <v>622</v>
      </c>
      <c r="F1447" s="1">
        <v>37987</v>
      </c>
      <c r="G1447" t="s">
        <v>26</v>
      </c>
      <c r="H1447">
        <v>201412</v>
      </c>
      <c r="I1447" t="s">
        <v>27</v>
      </c>
      <c r="J1447" t="s">
        <v>596</v>
      </c>
      <c r="K1447" t="s">
        <v>623</v>
      </c>
      <c r="L1447" t="s">
        <v>645</v>
      </c>
      <c r="M1447" t="s">
        <v>646</v>
      </c>
      <c r="N1447" t="s">
        <v>32</v>
      </c>
      <c r="O1447">
        <v>226.47</v>
      </c>
      <c r="P1447" t="s">
        <v>619</v>
      </c>
      <c r="Q1447" t="s">
        <v>634</v>
      </c>
      <c r="R1447" t="s">
        <v>626</v>
      </c>
      <c r="S1447" t="s">
        <v>608</v>
      </c>
      <c r="T1447" t="s">
        <v>561</v>
      </c>
    </row>
    <row r="1448" spans="1:20">
      <c r="A1448" t="s">
        <v>647</v>
      </c>
      <c r="B1448" t="s">
        <v>648</v>
      </c>
      <c r="C1448" t="s">
        <v>649</v>
      </c>
      <c r="D1448" t="s">
        <v>650</v>
      </c>
      <c r="E1448" t="s">
        <v>25</v>
      </c>
      <c r="F1448" s="1">
        <v>30682</v>
      </c>
      <c r="G1448" t="s">
        <v>26</v>
      </c>
      <c r="H1448">
        <v>201412</v>
      </c>
      <c r="I1448" t="s">
        <v>27</v>
      </c>
      <c r="J1448" t="s">
        <v>28</v>
      </c>
      <c r="K1448" t="s">
        <v>37</v>
      </c>
      <c r="L1448" t="s">
        <v>30</v>
      </c>
      <c r="M1448" t="s">
        <v>31</v>
      </c>
      <c r="N1448" t="s">
        <v>32</v>
      </c>
      <c r="O1448">
        <v>121.13</v>
      </c>
      <c r="P1448" t="s">
        <v>648</v>
      </c>
      <c r="Q1448" t="s">
        <v>647</v>
      </c>
      <c r="R1448" t="s">
        <v>651</v>
      </c>
      <c r="S1448" t="s">
        <v>34</v>
      </c>
      <c r="T1448" t="s">
        <v>592</v>
      </c>
    </row>
    <row r="1449" spans="1:20">
      <c r="A1449" t="s">
        <v>652</v>
      </c>
      <c r="B1449" t="s">
        <v>648</v>
      </c>
      <c r="C1449" t="s">
        <v>653</v>
      </c>
      <c r="D1449" t="s">
        <v>654</v>
      </c>
      <c r="E1449" t="s">
        <v>25</v>
      </c>
      <c r="F1449" s="1">
        <v>30682</v>
      </c>
      <c r="G1449" t="s">
        <v>26</v>
      </c>
      <c r="H1449">
        <v>201412</v>
      </c>
      <c r="I1449" t="s">
        <v>27</v>
      </c>
      <c r="J1449" t="s">
        <v>28</v>
      </c>
      <c r="K1449" t="s">
        <v>29</v>
      </c>
      <c r="L1449" t="s">
        <v>30</v>
      </c>
      <c r="M1449" t="s">
        <v>31</v>
      </c>
      <c r="N1449" t="s">
        <v>32</v>
      </c>
      <c r="O1449">
        <v>74</v>
      </c>
      <c r="P1449" t="s">
        <v>648</v>
      </c>
      <c r="Q1449" t="s">
        <v>652</v>
      </c>
      <c r="R1449" t="s">
        <v>651</v>
      </c>
      <c r="S1449" t="s">
        <v>34</v>
      </c>
      <c r="T1449" t="s">
        <v>592</v>
      </c>
    </row>
    <row r="1450" spans="1:20">
      <c r="A1450" t="s">
        <v>652</v>
      </c>
      <c r="B1450" t="s">
        <v>648</v>
      </c>
      <c r="C1450" t="s">
        <v>653</v>
      </c>
      <c r="D1450" t="s">
        <v>654</v>
      </c>
      <c r="E1450" t="s">
        <v>25</v>
      </c>
      <c r="F1450" s="1">
        <v>30682</v>
      </c>
      <c r="G1450" t="s">
        <v>26</v>
      </c>
      <c r="H1450">
        <v>201412</v>
      </c>
      <c r="I1450" t="s">
        <v>27</v>
      </c>
      <c r="J1450" t="s">
        <v>28</v>
      </c>
      <c r="K1450" t="s">
        <v>36</v>
      </c>
      <c r="L1450" t="s">
        <v>30</v>
      </c>
      <c r="M1450" t="s">
        <v>31</v>
      </c>
      <c r="N1450" t="s">
        <v>32</v>
      </c>
      <c r="O1450">
        <v>9.52</v>
      </c>
      <c r="P1450" t="s">
        <v>648</v>
      </c>
      <c r="Q1450" t="s">
        <v>652</v>
      </c>
      <c r="R1450" t="s">
        <v>651</v>
      </c>
      <c r="S1450" t="s">
        <v>34</v>
      </c>
      <c r="T1450" t="s">
        <v>592</v>
      </c>
    </row>
    <row r="1451" spans="1:20">
      <c r="A1451" t="s">
        <v>652</v>
      </c>
      <c r="B1451" t="s">
        <v>648</v>
      </c>
      <c r="C1451" t="s">
        <v>653</v>
      </c>
      <c r="D1451" t="s">
        <v>654</v>
      </c>
      <c r="E1451" t="s">
        <v>25</v>
      </c>
      <c r="F1451" s="1">
        <v>30682</v>
      </c>
      <c r="G1451" t="s">
        <v>26</v>
      </c>
      <c r="H1451">
        <v>201412</v>
      </c>
      <c r="I1451" t="s">
        <v>27</v>
      </c>
      <c r="J1451" t="s">
        <v>28</v>
      </c>
      <c r="K1451" t="s">
        <v>37</v>
      </c>
      <c r="L1451" t="s">
        <v>30</v>
      </c>
      <c r="M1451" t="s">
        <v>31</v>
      </c>
      <c r="N1451" t="s">
        <v>32</v>
      </c>
      <c r="O1451">
        <v>2.37</v>
      </c>
      <c r="P1451" t="s">
        <v>648</v>
      </c>
      <c r="Q1451" t="s">
        <v>652</v>
      </c>
      <c r="R1451" t="s">
        <v>651</v>
      </c>
      <c r="S1451" t="s">
        <v>34</v>
      </c>
      <c r="T1451" t="s">
        <v>592</v>
      </c>
    </row>
    <row r="1452" spans="1:20">
      <c r="A1452" t="s">
        <v>652</v>
      </c>
      <c r="B1452" t="s">
        <v>648</v>
      </c>
      <c r="C1452" t="s">
        <v>653</v>
      </c>
      <c r="D1452" t="s">
        <v>654</v>
      </c>
      <c r="E1452" t="s">
        <v>25</v>
      </c>
      <c r="F1452" s="1">
        <v>30682</v>
      </c>
      <c r="G1452" t="s">
        <v>26</v>
      </c>
      <c r="H1452">
        <v>201412</v>
      </c>
      <c r="I1452" t="s">
        <v>27</v>
      </c>
      <c r="J1452" t="s">
        <v>28</v>
      </c>
      <c r="K1452" t="s">
        <v>38</v>
      </c>
      <c r="L1452" t="s">
        <v>30</v>
      </c>
      <c r="M1452" t="s">
        <v>31</v>
      </c>
      <c r="N1452" t="s">
        <v>32</v>
      </c>
      <c r="O1452">
        <v>192.89000000000001</v>
      </c>
      <c r="P1452" t="s">
        <v>648</v>
      </c>
      <c r="Q1452" t="s">
        <v>652</v>
      </c>
      <c r="R1452" t="s">
        <v>651</v>
      </c>
      <c r="S1452" t="s">
        <v>34</v>
      </c>
      <c r="T1452" t="s">
        <v>592</v>
      </c>
    </row>
    <row r="1453" spans="1:20">
      <c r="A1453" t="s">
        <v>652</v>
      </c>
      <c r="B1453" t="s">
        <v>648</v>
      </c>
      <c r="C1453" t="s">
        <v>653</v>
      </c>
      <c r="D1453" t="s">
        <v>654</v>
      </c>
      <c r="E1453" t="s">
        <v>25</v>
      </c>
      <c r="F1453" s="1">
        <v>30682</v>
      </c>
      <c r="G1453" t="s">
        <v>26</v>
      </c>
      <c r="H1453">
        <v>201412</v>
      </c>
      <c r="I1453" t="s">
        <v>27</v>
      </c>
      <c r="J1453" t="s">
        <v>28</v>
      </c>
      <c r="K1453" t="s">
        <v>39</v>
      </c>
      <c r="L1453" t="s">
        <v>30</v>
      </c>
      <c r="M1453" t="s">
        <v>31</v>
      </c>
      <c r="N1453" t="s">
        <v>32</v>
      </c>
      <c r="O1453">
        <v>2.37</v>
      </c>
      <c r="P1453" t="s">
        <v>648</v>
      </c>
      <c r="Q1453" t="s">
        <v>652</v>
      </c>
      <c r="R1453" t="s">
        <v>651</v>
      </c>
      <c r="S1453" t="s">
        <v>34</v>
      </c>
      <c r="T1453" t="s">
        <v>592</v>
      </c>
    </row>
    <row r="1454" spans="1:20">
      <c r="A1454" t="s">
        <v>652</v>
      </c>
      <c r="B1454" t="s">
        <v>648</v>
      </c>
      <c r="C1454" t="s">
        <v>653</v>
      </c>
      <c r="D1454" t="s">
        <v>654</v>
      </c>
      <c r="E1454" t="s">
        <v>25</v>
      </c>
      <c r="F1454" s="1">
        <v>30682</v>
      </c>
      <c r="G1454" t="s">
        <v>26</v>
      </c>
      <c r="H1454">
        <v>201412</v>
      </c>
      <c r="I1454" t="s">
        <v>27</v>
      </c>
      <c r="J1454" t="s">
        <v>28</v>
      </c>
      <c r="K1454" t="s">
        <v>40</v>
      </c>
      <c r="L1454" t="s">
        <v>30</v>
      </c>
      <c r="M1454" t="s">
        <v>31</v>
      </c>
      <c r="N1454" t="s">
        <v>32</v>
      </c>
      <c r="O1454">
        <v>2.36</v>
      </c>
      <c r="P1454" t="s">
        <v>648</v>
      </c>
      <c r="Q1454" t="s">
        <v>652</v>
      </c>
      <c r="R1454" t="s">
        <v>651</v>
      </c>
      <c r="S1454" t="s">
        <v>34</v>
      </c>
      <c r="T1454" t="s">
        <v>592</v>
      </c>
    </row>
    <row r="1455" spans="1:20">
      <c r="A1455" t="s">
        <v>652</v>
      </c>
      <c r="B1455" t="s">
        <v>648</v>
      </c>
      <c r="C1455" t="s">
        <v>653</v>
      </c>
      <c r="D1455" t="s">
        <v>654</v>
      </c>
      <c r="E1455" t="s">
        <v>25</v>
      </c>
      <c r="F1455" s="1">
        <v>30682</v>
      </c>
      <c r="G1455" t="s">
        <v>26</v>
      </c>
      <c r="H1455">
        <v>201412</v>
      </c>
      <c r="I1455" t="s">
        <v>27</v>
      </c>
      <c r="J1455" t="s">
        <v>28</v>
      </c>
      <c r="K1455" t="s">
        <v>41</v>
      </c>
      <c r="L1455" t="s">
        <v>30</v>
      </c>
      <c r="M1455" t="s">
        <v>31</v>
      </c>
      <c r="N1455" t="s">
        <v>32</v>
      </c>
      <c r="O1455">
        <v>2.37</v>
      </c>
      <c r="P1455" t="s">
        <v>648</v>
      </c>
      <c r="Q1455" t="s">
        <v>652</v>
      </c>
      <c r="R1455" t="s">
        <v>651</v>
      </c>
      <c r="S1455" t="s">
        <v>34</v>
      </c>
      <c r="T1455" t="s">
        <v>592</v>
      </c>
    </row>
    <row r="1456" spans="1:20">
      <c r="A1456" t="s">
        <v>652</v>
      </c>
      <c r="B1456" t="s">
        <v>648</v>
      </c>
      <c r="C1456" t="s">
        <v>653</v>
      </c>
      <c r="D1456" t="s">
        <v>654</v>
      </c>
      <c r="E1456" t="s">
        <v>25</v>
      </c>
      <c r="F1456" s="1">
        <v>30682</v>
      </c>
      <c r="G1456" t="s">
        <v>26</v>
      </c>
      <c r="H1456">
        <v>201412</v>
      </c>
      <c r="I1456" t="s">
        <v>27</v>
      </c>
      <c r="J1456" t="s">
        <v>28</v>
      </c>
      <c r="K1456" t="s">
        <v>42</v>
      </c>
      <c r="L1456" t="s">
        <v>30</v>
      </c>
      <c r="M1456" t="s">
        <v>31</v>
      </c>
      <c r="N1456" t="s">
        <v>32</v>
      </c>
      <c r="O1456">
        <v>2.37</v>
      </c>
      <c r="P1456" t="s">
        <v>648</v>
      </c>
      <c r="Q1456" t="s">
        <v>652</v>
      </c>
      <c r="R1456" t="s">
        <v>651</v>
      </c>
      <c r="S1456" t="s">
        <v>34</v>
      </c>
      <c r="T1456" t="s">
        <v>592</v>
      </c>
    </row>
    <row r="1457" spans="1:20">
      <c r="A1457" t="s">
        <v>647</v>
      </c>
      <c r="B1457" t="s">
        <v>648</v>
      </c>
      <c r="C1457" t="s">
        <v>655</v>
      </c>
      <c r="D1457" t="s">
        <v>656</v>
      </c>
      <c r="E1457" t="s">
        <v>25</v>
      </c>
      <c r="F1457" s="1">
        <v>38261</v>
      </c>
      <c r="G1457" t="s">
        <v>26</v>
      </c>
      <c r="H1457">
        <v>201412</v>
      </c>
      <c r="I1457" t="s">
        <v>27</v>
      </c>
      <c r="J1457" t="s">
        <v>53</v>
      </c>
      <c r="K1457" t="s">
        <v>37</v>
      </c>
      <c r="L1457" t="s">
        <v>54</v>
      </c>
      <c r="M1457" t="s">
        <v>31</v>
      </c>
      <c r="N1457" t="s">
        <v>48</v>
      </c>
      <c r="O1457">
        <v>4096.08</v>
      </c>
      <c r="P1457" t="s">
        <v>648</v>
      </c>
      <c r="Q1457" t="s">
        <v>647</v>
      </c>
      <c r="R1457" t="s">
        <v>651</v>
      </c>
      <c r="S1457" t="s">
        <v>34</v>
      </c>
      <c r="T1457" t="s">
        <v>592</v>
      </c>
    </row>
    <row r="1458" spans="1:20">
      <c r="A1458" t="s">
        <v>647</v>
      </c>
      <c r="B1458" t="s">
        <v>648</v>
      </c>
      <c r="C1458" t="s">
        <v>655</v>
      </c>
      <c r="D1458" t="s">
        <v>656</v>
      </c>
      <c r="E1458" t="s">
        <v>25</v>
      </c>
      <c r="F1458" s="1">
        <v>38261</v>
      </c>
      <c r="G1458" t="s">
        <v>26</v>
      </c>
      <c r="H1458">
        <v>201412</v>
      </c>
      <c r="I1458" t="s">
        <v>27</v>
      </c>
      <c r="J1458" t="s">
        <v>53</v>
      </c>
      <c r="K1458" t="s">
        <v>38</v>
      </c>
      <c r="L1458" t="s">
        <v>54</v>
      </c>
      <c r="M1458" t="s">
        <v>31</v>
      </c>
      <c r="N1458" t="s">
        <v>48</v>
      </c>
      <c r="O1458">
        <v>18216.89</v>
      </c>
      <c r="P1458" t="s">
        <v>648</v>
      </c>
      <c r="Q1458" t="s">
        <v>647</v>
      </c>
      <c r="R1458" t="s">
        <v>651</v>
      </c>
      <c r="S1458" t="s">
        <v>34</v>
      </c>
      <c r="T1458" t="s">
        <v>592</v>
      </c>
    </row>
    <row r="1459" spans="1:20">
      <c r="A1459" t="s">
        <v>647</v>
      </c>
      <c r="B1459" t="s">
        <v>648</v>
      </c>
      <c r="C1459" t="s">
        <v>655</v>
      </c>
      <c r="D1459" t="s">
        <v>656</v>
      </c>
      <c r="E1459" t="s">
        <v>25</v>
      </c>
      <c r="F1459" s="1">
        <v>38261</v>
      </c>
      <c r="G1459" t="s">
        <v>26</v>
      </c>
      <c r="H1459">
        <v>201412</v>
      </c>
      <c r="I1459" t="s">
        <v>27</v>
      </c>
      <c r="J1459" t="s">
        <v>53</v>
      </c>
      <c r="K1459" t="s">
        <v>38</v>
      </c>
      <c r="L1459" t="s">
        <v>54</v>
      </c>
      <c r="M1459" t="s">
        <v>31</v>
      </c>
      <c r="N1459" t="s">
        <v>49</v>
      </c>
      <c r="O1459">
        <v>-22312.97</v>
      </c>
      <c r="P1459" t="s">
        <v>648</v>
      </c>
      <c r="Q1459" t="s">
        <v>647</v>
      </c>
      <c r="R1459" t="s">
        <v>651</v>
      </c>
      <c r="S1459" t="s">
        <v>34</v>
      </c>
      <c r="T1459" t="s">
        <v>592</v>
      </c>
    </row>
    <row r="1460" spans="1:20">
      <c r="A1460" t="s">
        <v>647</v>
      </c>
      <c r="B1460" t="s">
        <v>648</v>
      </c>
      <c r="C1460" t="s">
        <v>657</v>
      </c>
      <c r="D1460" t="s">
        <v>658</v>
      </c>
      <c r="E1460" t="s">
        <v>25</v>
      </c>
      <c r="F1460" s="1">
        <v>38261</v>
      </c>
      <c r="G1460" t="s">
        <v>26</v>
      </c>
      <c r="H1460">
        <v>201412</v>
      </c>
      <c r="I1460" t="s">
        <v>27</v>
      </c>
      <c r="J1460" t="s">
        <v>53</v>
      </c>
      <c r="K1460" t="s">
        <v>38</v>
      </c>
      <c r="L1460" t="s">
        <v>54</v>
      </c>
      <c r="M1460" t="s">
        <v>31</v>
      </c>
      <c r="N1460" t="s">
        <v>32</v>
      </c>
      <c r="O1460">
        <v>6088.29</v>
      </c>
      <c r="P1460" t="s">
        <v>648</v>
      </c>
      <c r="Q1460" t="s">
        <v>647</v>
      </c>
      <c r="R1460" t="s">
        <v>651</v>
      </c>
      <c r="S1460" t="s">
        <v>34</v>
      </c>
      <c r="T1460" t="s">
        <v>592</v>
      </c>
    </row>
    <row r="1461" spans="1:20">
      <c r="A1461" t="s">
        <v>659</v>
      </c>
      <c r="B1461" t="s">
        <v>648</v>
      </c>
      <c r="C1461" t="s">
        <v>660</v>
      </c>
      <c r="D1461" t="s">
        <v>661</v>
      </c>
      <c r="E1461" t="s">
        <v>25</v>
      </c>
      <c r="F1461" s="1">
        <v>31593</v>
      </c>
      <c r="G1461" t="s">
        <v>26</v>
      </c>
      <c r="H1461">
        <v>201412</v>
      </c>
      <c r="I1461" t="s">
        <v>27</v>
      </c>
      <c r="J1461" t="s">
        <v>53</v>
      </c>
      <c r="K1461" t="s">
        <v>36</v>
      </c>
      <c r="L1461" t="s">
        <v>54</v>
      </c>
      <c r="M1461" t="s">
        <v>31</v>
      </c>
      <c r="N1461" t="s">
        <v>32</v>
      </c>
      <c r="O1461">
        <v>12.66</v>
      </c>
      <c r="P1461" t="s">
        <v>648</v>
      </c>
      <c r="Q1461" t="s">
        <v>659</v>
      </c>
      <c r="R1461" t="s">
        <v>651</v>
      </c>
      <c r="S1461" t="s">
        <v>34</v>
      </c>
      <c r="T1461" t="s">
        <v>592</v>
      </c>
    </row>
    <row r="1462" spans="1:20">
      <c r="A1462" t="s">
        <v>659</v>
      </c>
      <c r="B1462" t="s">
        <v>648</v>
      </c>
      <c r="C1462" t="s">
        <v>660</v>
      </c>
      <c r="D1462" t="s">
        <v>661</v>
      </c>
      <c r="E1462" t="s">
        <v>25</v>
      </c>
      <c r="F1462" s="1">
        <v>31593</v>
      </c>
      <c r="G1462" t="s">
        <v>26</v>
      </c>
      <c r="H1462">
        <v>201412</v>
      </c>
      <c r="I1462" t="s">
        <v>27</v>
      </c>
      <c r="J1462" t="s">
        <v>53</v>
      </c>
      <c r="K1462" t="s">
        <v>37</v>
      </c>
      <c r="L1462" t="s">
        <v>54</v>
      </c>
      <c r="M1462" t="s">
        <v>31</v>
      </c>
      <c r="N1462" t="s">
        <v>32</v>
      </c>
      <c r="O1462">
        <v>499.87</v>
      </c>
      <c r="P1462" t="s">
        <v>648</v>
      </c>
      <c r="Q1462" t="s">
        <v>659</v>
      </c>
      <c r="R1462" t="s">
        <v>651</v>
      </c>
      <c r="S1462" t="s">
        <v>34</v>
      </c>
      <c r="T1462" t="s">
        <v>592</v>
      </c>
    </row>
    <row r="1463" spans="1:20">
      <c r="A1463" t="s">
        <v>659</v>
      </c>
      <c r="B1463" t="s">
        <v>648</v>
      </c>
      <c r="C1463" t="s">
        <v>660</v>
      </c>
      <c r="D1463" t="s">
        <v>661</v>
      </c>
      <c r="E1463" t="s">
        <v>25</v>
      </c>
      <c r="F1463" s="1">
        <v>31593</v>
      </c>
      <c r="G1463" t="s">
        <v>26</v>
      </c>
      <c r="H1463">
        <v>201412</v>
      </c>
      <c r="I1463" t="s">
        <v>27</v>
      </c>
      <c r="J1463" t="s">
        <v>53</v>
      </c>
      <c r="K1463" t="s">
        <v>38</v>
      </c>
      <c r="L1463" t="s">
        <v>54</v>
      </c>
      <c r="M1463" t="s">
        <v>31</v>
      </c>
      <c r="N1463" t="s">
        <v>32</v>
      </c>
      <c r="O1463">
        <v>1298.8600000000001</v>
      </c>
      <c r="P1463" t="s">
        <v>648</v>
      </c>
      <c r="Q1463" t="s">
        <v>659</v>
      </c>
      <c r="R1463" t="s">
        <v>651</v>
      </c>
      <c r="S1463" t="s">
        <v>34</v>
      </c>
      <c r="T1463" t="s">
        <v>592</v>
      </c>
    </row>
    <row r="1464" spans="1:20">
      <c r="A1464" t="s">
        <v>659</v>
      </c>
      <c r="B1464" t="s">
        <v>648</v>
      </c>
      <c r="C1464" t="s">
        <v>660</v>
      </c>
      <c r="D1464" t="s">
        <v>661</v>
      </c>
      <c r="E1464" t="s">
        <v>25</v>
      </c>
      <c r="F1464" s="1">
        <v>31593</v>
      </c>
      <c r="G1464" t="s">
        <v>26</v>
      </c>
      <c r="H1464">
        <v>201412</v>
      </c>
      <c r="I1464" t="s">
        <v>27</v>
      </c>
      <c r="J1464" t="s">
        <v>53</v>
      </c>
      <c r="K1464" t="s">
        <v>41</v>
      </c>
      <c r="L1464" t="s">
        <v>54</v>
      </c>
      <c r="M1464" t="s">
        <v>31</v>
      </c>
      <c r="N1464" t="s">
        <v>32</v>
      </c>
      <c r="O1464">
        <v>311.42</v>
      </c>
      <c r="P1464" t="s">
        <v>648</v>
      </c>
      <c r="Q1464" t="s">
        <v>659</v>
      </c>
      <c r="R1464" t="s">
        <v>651</v>
      </c>
      <c r="S1464" t="s">
        <v>34</v>
      </c>
      <c r="T1464" t="s">
        <v>592</v>
      </c>
    </row>
    <row r="1465" spans="1:20">
      <c r="A1465" t="s">
        <v>662</v>
      </c>
      <c r="B1465" t="s">
        <v>648</v>
      </c>
      <c r="C1465" t="s">
        <v>663</v>
      </c>
      <c r="D1465" t="s">
        <v>664</v>
      </c>
      <c r="E1465" t="s">
        <v>25</v>
      </c>
      <c r="F1465" s="1">
        <v>34579</v>
      </c>
      <c r="G1465" t="s">
        <v>26</v>
      </c>
      <c r="H1465">
        <v>201412</v>
      </c>
      <c r="I1465" t="s">
        <v>27</v>
      </c>
      <c r="J1465" t="s">
        <v>53</v>
      </c>
      <c r="K1465" t="s">
        <v>29</v>
      </c>
      <c r="L1465" t="s">
        <v>54</v>
      </c>
      <c r="M1465" t="s">
        <v>31</v>
      </c>
      <c r="N1465" t="s">
        <v>48</v>
      </c>
      <c r="O1465">
        <v>50184.11</v>
      </c>
      <c r="P1465" t="s">
        <v>648</v>
      </c>
      <c r="Q1465" t="s">
        <v>662</v>
      </c>
      <c r="R1465" t="s">
        <v>651</v>
      </c>
      <c r="S1465" t="s">
        <v>34</v>
      </c>
      <c r="T1465" t="s">
        <v>592</v>
      </c>
    </row>
    <row r="1466" spans="1:20">
      <c r="A1466" t="s">
        <v>662</v>
      </c>
      <c r="B1466" t="s">
        <v>648</v>
      </c>
      <c r="C1466" t="s">
        <v>663</v>
      </c>
      <c r="D1466" t="s">
        <v>664</v>
      </c>
      <c r="E1466" t="s">
        <v>25</v>
      </c>
      <c r="F1466" s="1">
        <v>34579</v>
      </c>
      <c r="G1466" t="s">
        <v>26</v>
      </c>
      <c r="H1466">
        <v>201412</v>
      </c>
      <c r="I1466" t="s">
        <v>27</v>
      </c>
      <c r="J1466" t="s">
        <v>53</v>
      </c>
      <c r="K1466" t="s">
        <v>29</v>
      </c>
      <c r="L1466" t="s">
        <v>54</v>
      </c>
      <c r="M1466" t="s">
        <v>31</v>
      </c>
      <c r="N1466" t="s">
        <v>49</v>
      </c>
      <c r="O1466">
        <v>-22584.04</v>
      </c>
      <c r="P1466" t="s">
        <v>648</v>
      </c>
      <c r="Q1466" t="s">
        <v>662</v>
      </c>
      <c r="R1466" t="s">
        <v>651</v>
      </c>
      <c r="S1466" t="s">
        <v>34</v>
      </c>
      <c r="T1466" t="s">
        <v>592</v>
      </c>
    </row>
    <row r="1467" spans="1:20">
      <c r="A1467" t="s">
        <v>662</v>
      </c>
      <c r="B1467" t="s">
        <v>648</v>
      </c>
      <c r="C1467" t="s">
        <v>663</v>
      </c>
      <c r="D1467" t="s">
        <v>664</v>
      </c>
      <c r="E1467" t="s">
        <v>25</v>
      </c>
      <c r="F1467" s="1">
        <v>34579</v>
      </c>
      <c r="G1467" t="s">
        <v>26</v>
      </c>
      <c r="H1467">
        <v>201412</v>
      </c>
      <c r="I1467" t="s">
        <v>27</v>
      </c>
      <c r="J1467" t="s">
        <v>53</v>
      </c>
      <c r="K1467" t="s">
        <v>36</v>
      </c>
      <c r="L1467" t="s">
        <v>54</v>
      </c>
      <c r="M1467" t="s">
        <v>31</v>
      </c>
      <c r="N1467" t="s">
        <v>48</v>
      </c>
      <c r="O1467">
        <v>9627.32</v>
      </c>
      <c r="P1467" t="s">
        <v>648</v>
      </c>
      <c r="Q1467" t="s">
        <v>662</v>
      </c>
      <c r="R1467" t="s">
        <v>651</v>
      </c>
      <c r="S1467" t="s">
        <v>34</v>
      </c>
      <c r="T1467" t="s">
        <v>592</v>
      </c>
    </row>
    <row r="1468" spans="1:20">
      <c r="A1468" t="s">
        <v>662</v>
      </c>
      <c r="B1468" t="s">
        <v>648</v>
      </c>
      <c r="C1468" t="s">
        <v>663</v>
      </c>
      <c r="D1468" t="s">
        <v>664</v>
      </c>
      <c r="E1468" t="s">
        <v>25</v>
      </c>
      <c r="F1468" s="1">
        <v>34579</v>
      </c>
      <c r="G1468" t="s">
        <v>26</v>
      </c>
      <c r="H1468">
        <v>201412</v>
      </c>
      <c r="I1468" t="s">
        <v>27</v>
      </c>
      <c r="J1468" t="s">
        <v>53</v>
      </c>
      <c r="K1468" t="s">
        <v>36</v>
      </c>
      <c r="L1468" t="s">
        <v>54</v>
      </c>
      <c r="M1468" t="s">
        <v>31</v>
      </c>
      <c r="N1468" t="s">
        <v>49</v>
      </c>
      <c r="O1468">
        <v>-2365.31</v>
      </c>
      <c r="P1468" t="s">
        <v>648</v>
      </c>
      <c r="Q1468" t="s">
        <v>662</v>
      </c>
      <c r="R1468" t="s">
        <v>651</v>
      </c>
      <c r="S1468" t="s">
        <v>34</v>
      </c>
      <c r="T1468" t="s">
        <v>592</v>
      </c>
    </row>
    <row r="1469" spans="1:20">
      <c r="A1469" t="s">
        <v>662</v>
      </c>
      <c r="B1469" t="s">
        <v>648</v>
      </c>
      <c r="C1469" t="s">
        <v>663</v>
      </c>
      <c r="D1469" t="s">
        <v>664</v>
      </c>
      <c r="E1469" t="s">
        <v>25</v>
      </c>
      <c r="F1469" s="1">
        <v>34579</v>
      </c>
      <c r="G1469" t="s">
        <v>26</v>
      </c>
      <c r="H1469">
        <v>201412</v>
      </c>
      <c r="I1469" t="s">
        <v>27</v>
      </c>
      <c r="J1469" t="s">
        <v>53</v>
      </c>
      <c r="K1469" t="s">
        <v>37</v>
      </c>
      <c r="L1469" t="s">
        <v>54</v>
      </c>
      <c r="M1469" t="s">
        <v>31</v>
      </c>
      <c r="N1469" t="s">
        <v>48</v>
      </c>
      <c r="O1469">
        <v>29733.56</v>
      </c>
      <c r="P1469" t="s">
        <v>648</v>
      </c>
      <c r="Q1469" t="s">
        <v>662</v>
      </c>
      <c r="R1469" t="s">
        <v>651</v>
      </c>
      <c r="S1469" t="s">
        <v>34</v>
      </c>
      <c r="T1469" t="s">
        <v>592</v>
      </c>
    </row>
    <row r="1470" spans="1:20">
      <c r="A1470" t="s">
        <v>662</v>
      </c>
      <c r="B1470" t="s">
        <v>648</v>
      </c>
      <c r="C1470" t="s">
        <v>663</v>
      </c>
      <c r="D1470" t="s">
        <v>664</v>
      </c>
      <c r="E1470" t="s">
        <v>25</v>
      </c>
      <c r="F1470" s="1">
        <v>34579</v>
      </c>
      <c r="G1470" t="s">
        <v>26</v>
      </c>
      <c r="H1470">
        <v>201412</v>
      </c>
      <c r="I1470" t="s">
        <v>27</v>
      </c>
      <c r="J1470" t="s">
        <v>53</v>
      </c>
      <c r="K1470" t="s">
        <v>37</v>
      </c>
      <c r="L1470" t="s">
        <v>54</v>
      </c>
      <c r="M1470" t="s">
        <v>31</v>
      </c>
      <c r="N1470" t="s">
        <v>49</v>
      </c>
      <c r="O1470">
        <v>-79462.350000000006</v>
      </c>
      <c r="P1470" t="s">
        <v>648</v>
      </c>
      <c r="Q1470" t="s">
        <v>662</v>
      </c>
      <c r="R1470" t="s">
        <v>651</v>
      </c>
      <c r="S1470" t="s">
        <v>34</v>
      </c>
      <c r="T1470" t="s">
        <v>592</v>
      </c>
    </row>
    <row r="1471" spans="1:20">
      <c r="A1471" t="s">
        <v>662</v>
      </c>
      <c r="B1471" t="s">
        <v>648</v>
      </c>
      <c r="C1471" t="s">
        <v>663</v>
      </c>
      <c r="D1471" t="s">
        <v>664</v>
      </c>
      <c r="E1471" t="s">
        <v>25</v>
      </c>
      <c r="F1471" s="1">
        <v>34579</v>
      </c>
      <c r="G1471" t="s">
        <v>26</v>
      </c>
      <c r="H1471">
        <v>201412</v>
      </c>
      <c r="I1471" t="s">
        <v>27</v>
      </c>
      <c r="J1471" t="s">
        <v>53</v>
      </c>
      <c r="K1471" t="s">
        <v>38</v>
      </c>
      <c r="L1471" t="s">
        <v>54</v>
      </c>
      <c r="M1471" t="s">
        <v>31</v>
      </c>
      <c r="N1471" t="s">
        <v>48</v>
      </c>
      <c r="O1471">
        <v>171378.33000000002</v>
      </c>
      <c r="P1471" t="s">
        <v>648</v>
      </c>
      <c r="Q1471" t="s">
        <v>662</v>
      </c>
      <c r="R1471" t="s">
        <v>651</v>
      </c>
      <c r="S1471" t="s">
        <v>34</v>
      </c>
      <c r="T1471" t="s">
        <v>592</v>
      </c>
    </row>
    <row r="1472" spans="1:20">
      <c r="A1472" t="s">
        <v>662</v>
      </c>
      <c r="B1472" t="s">
        <v>648</v>
      </c>
      <c r="C1472" t="s">
        <v>663</v>
      </c>
      <c r="D1472" t="s">
        <v>664</v>
      </c>
      <c r="E1472" t="s">
        <v>25</v>
      </c>
      <c r="F1472" s="1">
        <v>34579</v>
      </c>
      <c r="G1472" t="s">
        <v>26</v>
      </c>
      <c r="H1472">
        <v>201412</v>
      </c>
      <c r="I1472" t="s">
        <v>27</v>
      </c>
      <c r="J1472" t="s">
        <v>53</v>
      </c>
      <c r="K1472" t="s">
        <v>38</v>
      </c>
      <c r="L1472" t="s">
        <v>54</v>
      </c>
      <c r="M1472" t="s">
        <v>31</v>
      </c>
      <c r="N1472" t="s">
        <v>49</v>
      </c>
      <c r="O1472">
        <v>-36573.51</v>
      </c>
      <c r="P1472" t="s">
        <v>648</v>
      </c>
      <c r="Q1472" t="s">
        <v>662</v>
      </c>
      <c r="R1472" t="s">
        <v>651</v>
      </c>
      <c r="S1472" t="s">
        <v>34</v>
      </c>
      <c r="T1472" t="s">
        <v>592</v>
      </c>
    </row>
    <row r="1473" spans="1:20">
      <c r="A1473" t="s">
        <v>662</v>
      </c>
      <c r="B1473" t="s">
        <v>648</v>
      </c>
      <c r="C1473" t="s">
        <v>663</v>
      </c>
      <c r="D1473" t="s">
        <v>664</v>
      </c>
      <c r="E1473" t="s">
        <v>25</v>
      </c>
      <c r="F1473" s="1">
        <v>34579</v>
      </c>
      <c r="G1473" t="s">
        <v>26</v>
      </c>
      <c r="H1473">
        <v>201412</v>
      </c>
      <c r="I1473" t="s">
        <v>27</v>
      </c>
      <c r="J1473" t="s">
        <v>53</v>
      </c>
      <c r="K1473" t="s">
        <v>39</v>
      </c>
      <c r="L1473" t="s">
        <v>54</v>
      </c>
      <c r="M1473" t="s">
        <v>31</v>
      </c>
      <c r="N1473" t="s">
        <v>48</v>
      </c>
      <c r="O1473">
        <v>4023.06</v>
      </c>
      <c r="P1473" t="s">
        <v>648</v>
      </c>
      <c r="Q1473" t="s">
        <v>662</v>
      </c>
      <c r="R1473" t="s">
        <v>651</v>
      </c>
      <c r="S1473" t="s">
        <v>34</v>
      </c>
      <c r="T1473" t="s">
        <v>592</v>
      </c>
    </row>
    <row r="1474" spans="1:20">
      <c r="A1474" t="s">
        <v>662</v>
      </c>
      <c r="B1474" t="s">
        <v>648</v>
      </c>
      <c r="C1474" t="s">
        <v>663</v>
      </c>
      <c r="D1474" t="s">
        <v>664</v>
      </c>
      <c r="E1474" t="s">
        <v>25</v>
      </c>
      <c r="F1474" s="1">
        <v>34579</v>
      </c>
      <c r="G1474" t="s">
        <v>26</v>
      </c>
      <c r="H1474">
        <v>201412</v>
      </c>
      <c r="I1474" t="s">
        <v>27</v>
      </c>
      <c r="J1474" t="s">
        <v>53</v>
      </c>
      <c r="K1474" t="s">
        <v>39</v>
      </c>
      <c r="L1474" t="s">
        <v>54</v>
      </c>
      <c r="M1474" t="s">
        <v>31</v>
      </c>
      <c r="N1474" t="s">
        <v>49</v>
      </c>
      <c r="O1474">
        <v>-1777.8</v>
      </c>
      <c r="P1474" t="s">
        <v>648</v>
      </c>
      <c r="Q1474" t="s">
        <v>662</v>
      </c>
      <c r="R1474" t="s">
        <v>651</v>
      </c>
      <c r="S1474" t="s">
        <v>34</v>
      </c>
      <c r="T1474" t="s">
        <v>592</v>
      </c>
    </row>
    <row r="1475" spans="1:20">
      <c r="A1475" t="s">
        <v>662</v>
      </c>
      <c r="B1475" t="s">
        <v>648</v>
      </c>
      <c r="C1475" t="s">
        <v>663</v>
      </c>
      <c r="D1475" t="s">
        <v>664</v>
      </c>
      <c r="E1475" t="s">
        <v>25</v>
      </c>
      <c r="F1475" s="1">
        <v>34579</v>
      </c>
      <c r="G1475" t="s">
        <v>26</v>
      </c>
      <c r="H1475">
        <v>201412</v>
      </c>
      <c r="I1475" t="s">
        <v>27</v>
      </c>
      <c r="J1475" t="s">
        <v>53</v>
      </c>
      <c r="K1475" t="s">
        <v>41</v>
      </c>
      <c r="L1475" t="s">
        <v>54</v>
      </c>
      <c r="M1475" t="s">
        <v>31</v>
      </c>
      <c r="N1475" t="s">
        <v>48</v>
      </c>
      <c r="O1475">
        <v>7631.75</v>
      </c>
      <c r="P1475" t="s">
        <v>648</v>
      </c>
      <c r="Q1475" t="s">
        <v>662</v>
      </c>
      <c r="R1475" t="s">
        <v>651</v>
      </c>
      <c r="S1475" t="s">
        <v>34</v>
      </c>
      <c r="T1475" t="s">
        <v>592</v>
      </c>
    </row>
    <row r="1476" spans="1:20">
      <c r="A1476" t="s">
        <v>662</v>
      </c>
      <c r="B1476" t="s">
        <v>648</v>
      </c>
      <c r="C1476" t="s">
        <v>663</v>
      </c>
      <c r="D1476" t="s">
        <v>664</v>
      </c>
      <c r="E1476" t="s">
        <v>25</v>
      </c>
      <c r="F1476" s="1">
        <v>34579</v>
      </c>
      <c r="G1476" t="s">
        <v>26</v>
      </c>
      <c r="H1476">
        <v>201412</v>
      </c>
      <c r="I1476" t="s">
        <v>27</v>
      </c>
      <c r="J1476" t="s">
        <v>53</v>
      </c>
      <c r="K1476" t="s">
        <v>41</v>
      </c>
      <c r="L1476" t="s">
        <v>54</v>
      </c>
      <c r="M1476" t="s">
        <v>31</v>
      </c>
      <c r="N1476" t="s">
        <v>49</v>
      </c>
      <c r="O1476">
        <v>-117995.57</v>
      </c>
      <c r="P1476" t="s">
        <v>648</v>
      </c>
      <c r="Q1476" t="s">
        <v>662</v>
      </c>
      <c r="R1476" t="s">
        <v>651</v>
      </c>
      <c r="S1476" t="s">
        <v>34</v>
      </c>
      <c r="T1476" t="s">
        <v>592</v>
      </c>
    </row>
    <row r="1477" spans="1:20">
      <c r="A1477" t="s">
        <v>662</v>
      </c>
      <c r="B1477" t="s">
        <v>648</v>
      </c>
      <c r="C1477" t="s">
        <v>663</v>
      </c>
      <c r="D1477" t="s">
        <v>664</v>
      </c>
      <c r="E1477" t="s">
        <v>25</v>
      </c>
      <c r="F1477" s="1">
        <v>34579</v>
      </c>
      <c r="G1477" t="s">
        <v>26</v>
      </c>
      <c r="H1477">
        <v>201412</v>
      </c>
      <c r="I1477" t="s">
        <v>27</v>
      </c>
      <c r="J1477" t="s">
        <v>53</v>
      </c>
      <c r="K1477" t="s">
        <v>44</v>
      </c>
      <c r="L1477" t="s">
        <v>54</v>
      </c>
      <c r="M1477" t="s">
        <v>31</v>
      </c>
      <c r="N1477" t="s">
        <v>49</v>
      </c>
      <c r="O1477">
        <v>-11819.550000000001</v>
      </c>
      <c r="P1477" t="s">
        <v>648</v>
      </c>
      <c r="Q1477" t="s">
        <v>662</v>
      </c>
      <c r="R1477" t="s">
        <v>651</v>
      </c>
      <c r="S1477" t="s">
        <v>34</v>
      </c>
      <c r="T1477" t="s">
        <v>592</v>
      </c>
    </row>
    <row r="1478" spans="1:20">
      <c r="A1478" t="s">
        <v>665</v>
      </c>
      <c r="B1478" t="s">
        <v>648</v>
      </c>
      <c r="C1478" t="s">
        <v>666</v>
      </c>
      <c r="D1478" t="s">
        <v>667</v>
      </c>
      <c r="E1478" t="s">
        <v>25</v>
      </c>
      <c r="F1478" s="1">
        <v>30682</v>
      </c>
      <c r="G1478" t="s">
        <v>26</v>
      </c>
      <c r="H1478">
        <v>201412</v>
      </c>
      <c r="I1478" t="s">
        <v>27</v>
      </c>
      <c r="J1478" t="s">
        <v>28</v>
      </c>
      <c r="K1478" t="s">
        <v>29</v>
      </c>
      <c r="L1478" t="s">
        <v>30</v>
      </c>
      <c r="M1478" t="s">
        <v>31</v>
      </c>
      <c r="N1478" t="s">
        <v>32</v>
      </c>
      <c r="O1478">
        <v>2519.08</v>
      </c>
      <c r="P1478" t="s">
        <v>648</v>
      </c>
      <c r="Q1478" t="s">
        <v>665</v>
      </c>
      <c r="R1478" t="s">
        <v>651</v>
      </c>
      <c r="S1478" t="s">
        <v>34</v>
      </c>
      <c r="T1478" t="s">
        <v>592</v>
      </c>
    </row>
    <row r="1479" spans="1:20">
      <c r="A1479" t="s">
        <v>665</v>
      </c>
      <c r="B1479" t="s">
        <v>648</v>
      </c>
      <c r="C1479" t="s">
        <v>666</v>
      </c>
      <c r="D1479" t="s">
        <v>667</v>
      </c>
      <c r="E1479" t="s">
        <v>25</v>
      </c>
      <c r="F1479" s="1">
        <v>30682</v>
      </c>
      <c r="G1479" t="s">
        <v>26</v>
      </c>
      <c r="H1479">
        <v>201412</v>
      </c>
      <c r="I1479" t="s">
        <v>27</v>
      </c>
      <c r="J1479" t="s">
        <v>28</v>
      </c>
      <c r="K1479" t="s">
        <v>37</v>
      </c>
      <c r="L1479" t="s">
        <v>30</v>
      </c>
      <c r="M1479" t="s">
        <v>31</v>
      </c>
      <c r="N1479" t="s">
        <v>32</v>
      </c>
      <c r="O1479">
        <v>2519.0500000000002</v>
      </c>
      <c r="P1479" t="s">
        <v>648</v>
      </c>
      <c r="Q1479" t="s">
        <v>665</v>
      </c>
      <c r="R1479" t="s">
        <v>651</v>
      </c>
      <c r="S1479" t="s">
        <v>34</v>
      </c>
      <c r="T1479" t="s">
        <v>592</v>
      </c>
    </row>
    <row r="1480" spans="1:20">
      <c r="A1480" t="s">
        <v>665</v>
      </c>
      <c r="B1480" t="s">
        <v>648</v>
      </c>
      <c r="C1480" t="s">
        <v>666</v>
      </c>
      <c r="D1480" t="s">
        <v>667</v>
      </c>
      <c r="E1480" t="s">
        <v>25</v>
      </c>
      <c r="F1480" s="1">
        <v>30682</v>
      </c>
      <c r="G1480" t="s">
        <v>26</v>
      </c>
      <c r="H1480">
        <v>201412</v>
      </c>
      <c r="I1480" t="s">
        <v>27</v>
      </c>
      <c r="J1480" t="s">
        <v>28</v>
      </c>
      <c r="K1480" t="s">
        <v>38</v>
      </c>
      <c r="L1480" t="s">
        <v>30</v>
      </c>
      <c r="M1480" t="s">
        <v>31</v>
      </c>
      <c r="N1480" t="s">
        <v>32</v>
      </c>
      <c r="O1480">
        <v>22627.68</v>
      </c>
      <c r="P1480" t="s">
        <v>648</v>
      </c>
      <c r="Q1480" t="s">
        <v>665</v>
      </c>
      <c r="R1480" t="s">
        <v>651</v>
      </c>
      <c r="S1480" t="s">
        <v>34</v>
      </c>
      <c r="T1480" t="s">
        <v>592</v>
      </c>
    </row>
    <row r="1481" spans="1:20">
      <c r="A1481" t="s">
        <v>665</v>
      </c>
      <c r="B1481" t="s">
        <v>648</v>
      </c>
      <c r="C1481" t="s">
        <v>666</v>
      </c>
      <c r="D1481" t="s">
        <v>667</v>
      </c>
      <c r="E1481" t="s">
        <v>25</v>
      </c>
      <c r="F1481" s="1">
        <v>30682</v>
      </c>
      <c r="G1481" t="s">
        <v>26</v>
      </c>
      <c r="H1481">
        <v>201412</v>
      </c>
      <c r="I1481" t="s">
        <v>27</v>
      </c>
      <c r="J1481" t="s">
        <v>28</v>
      </c>
      <c r="K1481" t="s">
        <v>44</v>
      </c>
      <c r="L1481" t="s">
        <v>30</v>
      </c>
      <c r="M1481" t="s">
        <v>31</v>
      </c>
      <c r="N1481" t="s">
        <v>32</v>
      </c>
      <c r="O1481">
        <v>14346.86</v>
      </c>
      <c r="P1481" t="s">
        <v>648</v>
      </c>
      <c r="Q1481" t="s">
        <v>665</v>
      </c>
      <c r="R1481" t="s">
        <v>651</v>
      </c>
      <c r="S1481" t="s">
        <v>34</v>
      </c>
      <c r="T1481" t="s">
        <v>592</v>
      </c>
    </row>
    <row r="1482" spans="1:20">
      <c r="A1482" t="s">
        <v>665</v>
      </c>
      <c r="B1482" t="s">
        <v>648</v>
      </c>
      <c r="C1482" t="s">
        <v>668</v>
      </c>
      <c r="D1482" t="s">
        <v>669</v>
      </c>
      <c r="E1482" t="s">
        <v>25</v>
      </c>
      <c r="F1482" s="1">
        <v>33603</v>
      </c>
      <c r="G1482" t="s">
        <v>26</v>
      </c>
      <c r="H1482">
        <v>201412</v>
      </c>
      <c r="I1482" t="s">
        <v>27</v>
      </c>
      <c r="J1482" t="s">
        <v>28</v>
      </c>
      <c r="K1482" t="s">
        <v>29</v>
      </c>
      <c r="L1482" t="s">
        <v>30</v>
      </c>
      <c r="M1482" t="s">
        <v>31</v>
      </c>
      <c r="N1482" t="s">
        <v>32</v>
      </c>
      <c r="O1482">
        <v>0.57999999999999996</v>
      </c>
      <c r="P1482" t="s">
        <v>648</v>
      </c>
      <c r="Q1482" t="s">
        <v>665</v>
      </c>
      <c r="R1482" t="s">
        <v>651</v>
      </c>
      <c r="S1482" t="s">
        <v>34</v>
      </c>
      <c r="T1482" t="s">
        <v>592</v>
      </c>
    </row>
    <row r="1483" spans="1:20">
      <c r="A1483" t="s">
        <v>665</v>
      </c>
      <c r="B1483" t="s">
        <v>648</v>
      </c>
      <c r="C1483" t="s">
        <v>668</v>
      </c>
      <c r="D1483" t="s">
        <v>669</v>
      </c>
      <c r="E1483" t="s">
        <v>25</v>
      </c>
      <c r="F1483" s="1">
        <v>33603</v>
      </c>
      <c r="G1483" t="s">
        <v>26</v>
      </c>
      <c r="H1483">
        <v>201412</v>
      </c>
      <c r="I1483" t="s">
        <v>27</v>
      </c>
      <c r="J1483" t="s">
        <v>28</v>
      </c>
      <c r="K1483" t="s">
        <v>36</v>
      </c>
      <c r="L1483" t="s">
        <v>30</v>
      </c>
      <c r="M1483" t="s">
        <v>31</v>
      </c>
      <c r="N1483" t="s">
        <v>32</v>
      </c>
      <c r="O1483">
        <v>0.78</v>
      </c>
      <c r="P1483" t="s">
        <v>648</v>
      </c>
      <c r="Q1483" t="s">
        <v>665</v>
      </c>
      <c r="R1483" t="s">
        <v>651</v>
      </c>
      <c r="S1483" t="s">
        <v>34</v>
      </c>
      <c r="T1483" t="s">
        <v>592</v>
      </c>
    </row>
    <row r="1484" spans="1:20">
      <c r="A1484" t="s">
        <v>665</v>
      </c>
      <c r="B1484" t="s">
        <v>648</v>
      </c>
      <c r="C1484" t="s">
        <v>668</v>
      </c>
      <c r="D1484" t="s">
        <v>669</v>
      </c>
      <c r="E1484" t="s">
        <v>25</v>
      </c>
      <c r="F1484" s="1">
        <v>33603</v>
      </c>
      <c r="G1484" t="s">
        <v>26</v>
      </c>
      <c r="H1484">
        <v>201412</v>
      </c>
      <c r="I1484" t="s">
        <v>27</v>
      </c>
      <c r="J1484" t="s">
        <v>28</v>
      </c>
      <c r="K1484" t="s">
        <v>37</v>
      </c>
      <c r="L1484" t="s">
        <v>30</v>
      </c>
      <c r="M1484" t="s">
        <v>31</v>
      </c>
      <c r="N1484" t="s">
        <v>32</v>
      </c>
      <c r="O1484">
        <v>3.09</v>
      </c>
      <c r="P1484" t="s">
        <v>648</v>
      </c>
      <c r="Q1484" t="s">
        <v>665</v>
      </c>
      <c r="R1484" t="s">
        <v>651</v>
      </c>
      <c r="S1484" t="s">
        <v>34</v>
      </c>
      <c r="T1484" t="s">
        <v>592</v>
      </c>
    </row>
    <row r="1485" spans="1:20">
      <c r="A1485" t="s">
        <v>665</v>
      </c>
      <c r="B1485" t="s">
        <v>648</v>
      </c>
      <c r="C1485" t="s">
        <v>668</v>
      </c>
      <c r="D1485" t="s">
        <v>669</v>
      </c>
      <c r="E1485" t="s">
        <v>25</v>
      </c>
      <c r="F1485" s="1">
        <v>33603</v>
      </c>
      <c r="G1485" t="s">
        <v>26</v>
      </c>
      <c r="H1485">
        <v>201412</v>
      </c>
      <c r="I1485" t="s">
        <v>27</v>
      </c>
      <c r="J1485" t="s">
        <v>28</v>
      </c>
      <c r="K1485" t="s">
        <v>38</v>
      </c>
      <c r="L1485" t="s">
        <v>30</v>
      </c>
      <c r="M1485" t="s">
        <v>31</v>
      </c>
      <c r="N1485" t="s">
        <v>32</v>
      </c>
      <c r="O1485">
        <v>15.88</v>
      </c>
      <c r="P1485" t="s">
        <v>648</v>
      </c>
      <c r="Q1485" t="s">
        <v>665</v>
      </c>
      <c r="R1485" t="s">
        <v>651</v>
      </c>
      <c r="S1485" t="s">
        <v>34</v>
      </c>
      <c r="T1485" t="s">
        <v>592</v>
      </c>
    </row>
    <row r="1486" spans="1:20">
      <c r="A1486" t="s">
        <v>665</v>
      </c>
      <c r="B1486" t="s">
        <v>648</v>
      </c>
      <c r="C1486" t="s">
        <v>668</v>
      </c>
      <c r="D1486" t="s">
        <v>669</v>
      </c>
      <c r="E1486" t="s">
        <v>25</v>
      </c>
      <c r="F1486" s="1">
        <v>33603</v>
      </c>
      <c r="G1486" t="s">
        <v>26</v>
      </c>
      <c r="H1486">
        <v>201412</v>
      </c>
      <c r="I1486" t="s">
        <v>27</v>
      </c>
      <c r="J1486" t="s">
        <v>28</v>
      </c>
      <c r="K1486" t="s">
        <v>39</v>
      </c>
      <c r="L1486" t="s">
        <v>30</v>
      </c>
      <c r="M1486" t="s">
        <v>31</v>
      </c>
      <c r="N1486" t="s">
        <v>32</v>
      </c>
      <c r="O1486">
        <v>0.18</v>
      </c>
      <c r="P1486" t="s">
        <v>648</v>
      </c>
      <c r="Q1486" t="s">
        <v>665</v>
      </c>
      <c r="R1486" t="s">
        <v>651</v>
      </c>
      <c r="S1486" t="s">
        <v>34</v>
      </c>
      <c r="T1486" t="s">
        <v>592</v>
      </c>
    </row>
    <row r="1487" spans="1:20">
      <c r="A1487" t="s">
        <v>665</v>
      </c>
      <c r="B1487" t="s">
        <v>648</v>
      </c>
      <c r="C1487" t="s">
        <v>668</v>
      </c>
      <c r="D1487" t="s">
        <v>669</v>
      </c>
      <c r="E1487" t="s">
        <v>25</v>
      </c>
      <c r="F1487" s="1">
        <v>33603</v>
      </c>
      <c r="G1487" t="s">
        <v>26</v>
      </c>
      <c r="H1487">
        <v>201412</v>
      </c>
      <c r="I1487" t="s">
        <v>27</v>
      </c>
      <c r="J1487" t="s">
        <v>28</v>
      </c>
      <c r="K1487" t="s">
        <v>40</v>
      </c>
      <c r="L1487" t="s">
        <v>30</v>
      </c>
      <c r="M1487" t="s">
        <v>31</v>
      </c>
      <c r="N1487" t="s">
        <v>32</v>
      </c>
      <c r="O1487">
        <v>0.01</v>
      </c>
      <c r="P1487" t="s">
        <v>648</v>
      </c>
      <c r="Q1487" t="s">
        <v>665</v>
      </c>
      <c r="R1487" t="s">
        <v>651</v>
      </c>
      <c r="S1487" t="s">
        <v>34</v>
      </c>
      <c r="T1487" t="s">
        <v>592</v>
      </c>
    </row>
    <row r="1488" spans="1:20">
      <c r="A1488" t="s">
        <v>665</v>
      </c>
      <c r="B1488" t="s">
        <v>648</v>
      </c>
      <c r="C1488" t="s">
        <v>668</v>
      </c>
      <c r="D1488" t="s">
        <v>669</v>
      </c>
      <c r="E1488" t="s">
        <v>25</v>
      </c>
      <c r="F1488" s="1">
        <v>33603</v>
      </c>
      <c r="G1488" t="s">
        <v>26</v>
      </c>
      <c r="H1488">
        <v>201412</v>
      </c>
      <c r="I1488" t="s">
        <v>27</v>
      </c>
      <c r="J1488" t="s">
        <v>28</v>
      </c>
      <c r="K1488" t="s">
        <v>41</v>
      </c>
      <c r="L1488" t="s">
        <v>30</v>
      </c>
      <c r="M1488" t="s">
        <v>31</v>
      </c>
      <c r="N1488" t="s">
        <v>32</v>
      </c>
      <c r="O1488">
        <v>0.01</v>
      </c>
      <c r="P1488" t="s">
        <v>648</v>
      </c>
      <c r="Q1488" t="s">
        <v>665</v>
      </c>
      <c r="R1488" t="s">
        <v>651</v>
      </c>
      <c r="S1488" t="s">
        <v>34</v>
      </c>
      <c r="T1488" t="s">
        <v>592</v>
      </c>
    </row>
    <row r="1489" spans="1:20">
      <c r="A1489" t="s">
        <v>665</v>
      </c>
      <c r="B1489" t="s">
        <v>648</v>
      </c>
      <c r="C1489" t="s">
        <v>668</v>
      </c>
      <c r="D1489" t="s">
        <v>669</v>
      </c>
      <c r="E1489" t="s">
        <v>25</v>
      </c>
      <c r="F1489" s="1">
        <v>33603</v>
      </c>
      <c r="G1489" t="s">
        <v>26</v>
      </c>
      <c r="H1489">
        <v>201412</v>
      </c>
      <c r="I1489" t="s">
        <v>27</v>
      </c>
      <c r="J1489" t="s">
        <v>28</v>
      </c>
      <c r="K1489" t="s">
        <v>42</v>
      </c>
      <c r="L1489" t="s">
        <v>30</v>
      </c>
      <c r="M1489" t="s">
        <v>31</v>
      </c>
      <c r="N1489" t="s">
        <v>32</v>
      </c>
      <c r="O1489">
        <v>0.02</v>
      </c>
      <c r="P1489" t="s">
        <v>648</v>
      </c>
      <c r="Q1489" t="s">
        <v>665</v>
      </c>
      <c r="R1489" t="s">
        <v>651</v>
      </c>
      <c r="S1489" t="s">
        <v>34</v>
      </c>
      <c r="T1489" t="s">
        <v>592</v>
      </c>
    </row>
    <row r="1490" spans="1:20">
      <c r="A1490" t="s">
        <v>670</v>
      </c>
      <c r="B1490" t="s">
        <v>648</v>
      </c>
      <c r="C1490" t="s">
        <v>671</v>
      </c>
      <c r="D1490" t="s">
        <v>672</v>
      </c>
      <c r="E1490" t="s">
        <v>25</v>
      </c>
      <c r="F1490" s="1">
        <v>38261</v>
      </c>
      <c r="G1490" t="s">
        <v>26</v>
      </c>
      <c r="H1490">
        <v>201412</v>
      </c>
      <c r="I1490" t="s">
        <v>27</v>
      </c>
      <c r="J1490" t="s">
        <v>28</v>
      </c>
      <c r="K1490" t="s">
        <v>29</v>
      </c>
      <c r="L1490" t="s">
        <v>30</v>
      </c>
      <c r="M1490" t="s">
        <v>31</v>
      </c>
      <c r="N1490" t="s">
        <v>32</v>
      </c>
      <c r="O1490">
        <v>3.69</v>
      </c>
      <c r="P1490" t="s">
        <v>648</v>
      </c>
      <c r="Q1490" t="s">
        <v>670</v>
      </c>
      <c r="R1490" t="s">
        <v>651</v>
      </c>
      <c r="S1490" t="s">
        <v>34</v>
      </c>
      <c r="T1490" t="s">
        <v>592</v>
      </c>
    </row>
    <row r="1491" spans="1:20">
      <c r="A1491" t="s">
        <v>670</v>
      </c>
      <c r="B1491" t="s">
        <v>648</v>
      </c>
      <c r="C1491" t="s">
        <v>671</v>
      </c>
      <c r="D1491" t="s">
        <v>672</v>
      </c>
      <c r="E1491" t="s">
        <v>25</v>
      </c>
      <c r="F1491" s="1">
        <v>38261</v>
      </c>
      <c r="G1491" t="s">
        <v>26</v>
      </c>
      <c r="H1491">
        <v>201412</v>
      </c>
      <c r="I1491" t="s">
        <v>27</v>
      </c>
      <c r="J1491" t="s">
        <v>28</v>
      </c>
      <c r="K1491" t="s">
        <v>36</v>
      </c>
      <c r="L1491" t="s">
        <v>30</v>
      </c>
      <c r="M1491" t="s">
        <v>31</v>
      </c>
      <c r="N1491" t="s">
        <v>32</v>
      </c>
      <c r="O1491">
        <v>4.92</v>
      </c>
      <c r="P1491" t="s">
        <v>648</v>
      </c>
      <c r="Q1491" t="s">
        <v>670</v>
      </c>
      <c r="R1491" t="s">
        <v>651</v>
      </c>
      <c r="S1491" t="s">
        <v>34</v>
      </c>
      <c r="T1491" t="s">
        <v>592</v>
      </c>
    </row>
    <row r="1492" spans="1:20">
      <c r="A1492" t="s">
        <v>670</v>
      </c>
      <c r="B1492" t="s">
        <v>648</v>
      </c>
      <c r="C1492" t="s">
        <v>671</v>
      </c>
      <c r="D1492" t="s">
        <v>672</v>
      </c>
      <c r="E1492" t="s">
        <v>25</v>
      </c>
      <c r="F1492" s="1">
        <v>38261</v>
      </c>
      <c r="G1492" t="s">
        <v>26</v>
      </c>
      <c r="H1492">
        <v>201412</v>
      </c>
      <c r="I1492" t="s">
        <v>27</v>
      </c>
      <c r="J1492" t="s">
        <v>28</v>
      </c>
      <c r="K1492" t="s">
        <v>37</v>
      </c>
      <c r="L1492" t="s">
        <v>30</v>
      </c>
      <c r="M1492" t="s">
        <v>31</v>
      </c>
      <c r="N1492" t="s">
        <v>32</v>
      </c>
      <c r="O1492">
        <v>19.54</v>
      </c>
      <c r="P1492" t="s">
        <v>648</v>
      </c>
      <c r="Q1492" t="s">
        <v>670</v>
      </c>
      <c r="R1492" t="s">
        <v>651</v>
      </c>
      <c r="S1492" t="s">
        <v>34</v>
      </c>
      <c r="T1492" t="s">
        <v>592</v>
      </c>
    </row>
    <row r="1493" spans="1:20">
      <c r="A1493" t="s">
        <v>670</v>
      </c>
      <c r="B1493" t="s">
        <v>648</v>
      </c>
      <c r="C1493" t="s">
        <v>671</v>
      </c>
      <c r="D1493" t="s">
        <v>672</v>
      </c>
      <c r="E1493" t="s">
        <v>25</v>
      </c>
      <c r="F1493" s="1">
        <v>38261</v>
      </c>
      <c r="G1493" t="s">
        <v>26</v>
      </c>
      <c r="H1493">
        <v>201412</v>
      </c>
      <c r="I1493" t="s">
        <v>27</v>
      </c>
      <c r="J1493" t="s">
        <v>28</v>
      </c>
      <c r="K1493" t="s">
        <v>38</v>
      </c>
      <c r="L1493" t="s">
        <v>30</v>
      </c>
      <c r="M1493" t="s">
        <v>31</v>
      </c>
      <c r="N1493" t="s">
        <v>32</v>
      </c>
      <c r="O1493">
        <v>125.54</v>
      </c>
      <c r="P1493" t="s">
        <v>648</v>
      </c>
      <c r="Q1493" t="s">
        <v>670</v>
      </c>
      <c r="R1493" t="s">
        <v>651</v>
      </c>
      <c r="S1493" t="s">
        <v>34</v>
      </c>
      <c r="T1493" t="s">
        <v>592</v>
      </c>
    </row>
    <row r="1494" spans="1:20">
      <c r="A1494" t="s">
        <v>670</v>
      </c>
      <c r="B1494" t="s">
        <v>648</v>
      </c>
      <c r="C1494" t="s">
        <v>671</v>
      </c>
      <c r="D1494" t="s">
        <v>672</v>
      </c>
      <c r="E1494" t="s">
        <v>25</v>
      </c>
      <c r="F1494" s="1">
        <v>38261</v>
      </c>
      <c r="G1494" t="s">
        <v>26</v>
      </c>
      <c r="H1494">
        <v>201412</v>
      </c>
      <c r="I1494" t="s">
        <v>27</v>
      </c>
      <c r="J1494" t="s">
        <v>28</v>
      </c>
      <c r="K1494" t="s">
        <v>39</v>
      </c>
      <c r="L1494" t="s">
        <v>30</v>
      </c>
      <c r="M1494" t="s">
        <v>31</v>
      </c>
      <c r="N1494" t="s">
        <v>32</v>
      </c>
      <c r="O1494">
        <v>1.1000000000000001</v>
      </c>
      <c r="P1494" t="s">
        <v>648</v>
      </c>
      <c r="Q1494" t="s">
        <v>670</v>
      </c>
      <c r="R1494" t="s">
        <v>651</v>
      </c>
      <c r="S1494" t="s">
        <v>34</v>
      </c>
      <c r="T1494" t="s">
        <v>592</v>
      </c>
    </row>
    <row r="1495" spans="1:20">
      <c r="A1495" t="s">
        <v>670</v>
      </c>
      <c r="B1495" t="s">
        <v>648</v>
      </c>
      <c r="C1495" t="s">
        <v>671</v>
      </c>
      <c r="D1495" t="s">
        <v>672</v>
      </c>
      <c r="E1495" t="s">
        <v>25</v>
      </c>
      <c r="F1495" s="1">
        <v>38261</v>
      </c>
      <c r="G1495" t="s">
        <v>26</v>
      </c>
      <c r="H1495">
        <v>201412</v>
      </c>
      <c r="I1495" t="s">
        <v>27</v>
      </c>
      <c r="J1495" t="s">
        <v>28</v>
      </c>
      <c r="K1495" t="s">
        <v>40</v>
      </c>
      <c r="L1495" t="s">
        <v>30</v>
      </c>
      <c r="M1495" t="s">
        <v>31</v>
      </c>
      <c r="N1495" t="s">
        <v>32</v>
      </c>
      <c r="O1495">
        <v>7.0000000000000007E-2</v>
      </c>
      <c r="P1495" t="s">
        <v>648</v>
      </c>
      <c r="Q1495" t="s">
        <v>670</v>
      </c>
      <c r="R1495" t="s">
        <v>651</v>
      </c>
      <c r="S1495" t="s">
        <v>34</v>
      </c>
      <c r="T1495" t="s">
        <v>592</v>
      </c>
    </row>
    <row r="1496" spans="1:20">
      <c r="A1496" t="s">
        <v>670</v>
      </c>
      <c r="B1496" t="s">
        <v>648</v>
      </c>
      <c r="C1496" t="s">
        <v>671</v>
      </c>
      <c r="D1496" t="s">
        <v>672</v>
      </c>
      <c r="E1496" t="s">
        <v>25</v>
      </c>
      <c r="F1496" s="1">
        <v>38261</v>
      </c>
      <c r="G1496" t="s">
        <v>26</v>
      </c>
      <c r="H1496">
        <v>201412</v>
      </c>
      <c r="I1496" t="s">
        <v>27</v>
      </c>
      <c r="J1496" t="s">
        <v>28</v>
      </c>
      <c r="K1496" t="s">
        <v>41</v>
      </c>
      <c r="L1496" t="s">
        <v>30</v>
      </c>
      <c r="M1496" t="s">
        <v>31</v>
      </c>
      <c r="N1496" t="s">
        <v>32</v>
      </c>
      <c r="O1496">
        <v>0.04</v>
      </c>
      <c r="P1496" t="s">
        <v>648</v>
      </c>
      <c r="Q1496" t="s">
        <v>670</v>
      </c>
      <c r="R1496" t="s">
        <v>651</v>
      </c>
      <c r="S1496" t="s">
        <v>34</v>
      </c>
      <c r="T1496" t="s">
        <v>592</v>
      </c>
    </row>
    <row r="1497" spans="1:20">
      <c r="A1497" t="s">
        <v>670</v>
      </c>
      <c r="B1497" t="s">
        <v>648</v>
      </c>
      <c r="C1497" t="s">
        <v>671</v>
      </c>
      <c r="D1497" t="s">
        <v>672</v>
      </c>
      <c r="E1497" t="s">
        <v>25</v>
      </c>
      <c r="F1497" s="1">
        <v>38261</v>
      </c>
      <c r="G1497" t="s">
        <v>26</v>
      </c>
      <c r="H1497">
        <v>201412</v>
      </c>
      <c r="I1497" t="s">
        <v>27</v>
      </c>
      <c r="J1497" t="s">
        <v>28</v>
      </c>
      <c r="K1497" t="s">
        <v>42</v>
      </c>
      <c r="L1497" t="s">
        <v>30</v>
      </c>
      <c r="M1497" t="s">
        <v>31</v>
      </c>
      <c r="N1497" t="s">
        <v>32</v>
      </c>
      <c r="O1497">
        <v>0.17</v>
      </c>
      <c r="P1497" t="s">
        <v>648</v>
      </c>
      <c r="Q1497" t="s">
        <v>670</v>
      </c>
      <c r="R1497" t="s">
        <v>651</v>
      </c>
      <c r="S1497" t="s">
        <v>34</v>
      </c>
      <c r="T1497" t="s">
        <v>592</v>
      </c>
    </row>
    <row r="1498" spans="1:20">
      <c r="A1498" t="s">
        <v>673</v>
      </c>
      <c r="B1498" t="s">
        <v>648</v>
      </c>
      <c r="C1498" t="s">
        <v>674</v>
      </c>
      <c r="D1498" t="s">
        <v>675</v>
      </c>
      <c r="E1498" t="s">
        <v>25</v>
      </c>
      <c r="F1498" s="1">
        <v>30682</v>
      </c>
      <c r="G1498" t="s">
        <v>26</v>
      </c>
      <c r="H1498">
        <v>201412</v>
      </c>
      <c r="I1498" t="s">
        <v>27</v>
      </c>
      <c r="J1498" t="s">
        <v>53</v>
      </c>
      <c r="K1498" t="s">
        <v>36</v>
      </c>
      <c r="L1498" t="s">
        <v>54</v>
      </c>
      <c r="M1498" t="s">
        <v>31</v>
      </c>
      <c r="N1498" t="s">
        <v>32</v>
      </c>
      <c r="O1498">
        <v>240.86</v>
      </c>
      <c r="P1498" t="s">
        <v>648</v>
      </c>
      <c r="Q1498" t="s">
        <v>673</v>
      </c>
      <c r="R1498" t="s">
        <v>651</v>
      </c>
      <c r="S1498" t="s">
        <v>34</v>
      </c>
      <c r="T1498" t="s">
        <v>592</v>
      </c>
    </row>
    <row r="1499" spans="1:20">
      <c r="A1499" t="s">
        <v>673</v>
      </c>
      <c r="B1499" t="s">
        <v>648</v>
      </c>
      <c r="C1499" t="s">
        <v>674</v>
      </c>
      <c r="D1499" t="s">
        <v>675</v>
      </c>
      <c r="E1499" t="s">
        <v>25</v>
      </c>
      <c r="F1499" s="1">
        <v>30682</v>
      </c>
      <c r="G1499" t="s">
        <v>26</v>
      </c>
      <c r="H1499">
        <v>201412</v>
      </c>
      <c r="I1499" t="s">
        <v>27</v>
      </c>
      <c r="J1499" t="s">
        <v>53</v>
      </c>
      <c r="K1499" t="s">
        <v>37</v>
      </c>
      <c r="L1499" t="s">
        <v>54</v>
      </c>
      <c r="M1499" t="s">
        <v>31</v>
      </c>
      <c r="N1499" t="s">
        <v>32</v>
      </c>
      <c r="O1499">
        <v>8103.4400000000005</v>
      </c>
      <c r="P1499" t="s">
        <v>648</v>
      </c>
      <c r="Q1499" t="s">
        <v>673</v>
      </c>
      <c r="R1499" t="s">
        <v>651</v>
      </c>
      <c r="S1499" t="s">
        <v>34</v>
      </c>
      <c r="T1499" t="s">
        <v>592</v>
      </c>
    </row>
    <row r="1500" spans="1:20">
      <c r="A1500" t="s">
        <v>673</v>
      </c>
      <c r="B1500" t="s">
        <v>648</v>
      </c>
      <c r="C1500" t="s">
        <v>674</v>
      </c>
      <c r="D1500" t="s">
        <v>675</v>
      </c>
      <c r="E1500" t="s">
        <v>25</v>
      </c>
      <c r="F1500" s="1">
        <v>30682</v>
      </c>
      <c r="G1500" t="s">
        <v>26</v>
      </c>
      <c r="H1500">
        <v>201412</v>
      </c>
      <c r="I1500" t="s">
        <v>27</v>
      </c>
      <c r="J1500" t="s">
        <v>53</v>
      </c>
      <c r="K1500" t="s">
        <v>38</v>
      </c>
      <c r="L1500" t="s">
        <v>54</v>
      </c>
      <c r="M1500" t="s">
        <v>31</v>
      </c>
      <c r="N1500" t="s">
        <v>32</v>
      </c>
      <c r="O1500">
        <v>2768.05</v>
      </c>
      <c r="P1500" t="s">
        <v>648</v>
      </c>
      <c r="Q1500" t="s">
        <v>673</v>
      </c>
      <c r="R1500" t="s">
        <v>651</v>
      </c>
      <c r="S1500" t="s">
        <v>34</v>
      </c>
      <c r="T1500" t="s">
        <v>592</v>
      </c>
    </row>
    <row r="1501" spans="1:20">
      <c r="A1501" t="s">
        <v>676</v>
      </c>
      <c r="B1501" t="s">
        <v>677</v>
      </c>
      <c r="C1501" t="s">
        <v>678</v>
      </c>
      <c r="D1501" t="s">
        <v>679</v>
      </c>
      <c r="E1501" t="s">
        <v>25</v>
      </c>
      <c r="F1501" s="1">
        <v>40179</v>
      </c>
      <c r="G1501" t="s">
        <v>26</v>
      </c>
      <c r="H1501">
        <v>201412</v>
      </c>
      <c r="I1501" t="s">
        <v>27</v>
      </c>
      <c r="J1501" t="s">
        <v>28</v>
      </c>
      <c r="K1501" t="s">
        <v>38</v>
      </c>
      <c r="L1501" t="s">
        <v>30</v>
      </c>
      <c r="M1501" t="s">
        <v>31</v>
      </c>
      <c r="N1501" t="s">
        <v>32</v>
      </c>
      <c r="O1501">
        <v>-954.64</v>
      </c>
      <c r="P1501" t="s">
        <v>677</v>
      </c>
      <c r="Q1501" t="s">
        <v>676</v>
      </c>
      <c r="R1501" t="s">
        <v>680</v>
      </c>
      <c r="S1501" t="s">
        <v>34</v>
      </c>
      <c r="T1501" t="s">
        <v>561</v>
      </c>
    </row>
    <row r="1502" spans="1:20">
      <c r="A1502" t="s">
        <v>681</v>
      </c>
      <c r="B1502" t="s">
        <v>677</v>
      </c>
      <c r="C1502" t="s">
        <v>682</v>
      </c>
      <c r="D1502" t="s">
        <v>683</v>
      </c>
      <c r="E1502" t="s">
        <v>25</v>
      </c>
      <c r="F1502" s="1">
        <v>30682</v>
      </c>
      <c r="G1502" t="s">
        <v>26</v>
      </c>
      <c r="H1502">
        <v>201412</v>
      </c>
      <c r="I1502" t="s">
        <v>27</v>
      </c>
      <c r="J1502" t="s">
        <v>28</v>
      </c>
      <c r="K1502" t="s">
        <v>29</v>
      </c>
      <c r="L1502" t="s">
        <v>30</v>
      </c>
      <c r="M1502" t="s">
        <v>31</v>
      </c>
      <c r="N1502" t="s">
        <v>32</v>
      </c>
      <c r="O1502">
        <v>78.22</v>
      </c>
      <c r="P1502" t="s">
        <v>677</v>
      </c>
      <c r="Q1502" t="s">
        <v>681</v>
      </c>
      <c r="R1502" t="s">
        <v>680</v>
      </c>
      <c r="S1502" t="s">
        <v>34</v>
      </c>
      <c r="T1502" t="s">
        <v>561</v>
      </c>
    </row>
    <row r="1503" spans="1:20">
      <c r="A1503" t="s">
        <v>681</v>
      </c>
      <c r="B1503" t="s">
        <v>677</v>
      </c>
      <c r="C1503" t="s">
        <v>682</v>
      </c>
      <c r="D1503" t="s">
        <v>683</v>
      </c>
      <c r="E1503" t="s">
        <v>25</v>
      </c>
      <c r="F1503" s="1">
        <v>30682</v>
      </c>
      <c r="G1503" t="s">
        <v>26</v>
      </c>
      <c r="H1503">
        <v>201412</v>
      </c>
      <c r="I1503" t="s">
        <v>27</v>
      </c>
      <c r="J1503" t="s">
        <v>28</v>
      </c>
      <c r="K1503" t="s">
        <v>36</v>
      </c>
      <c r="L1503" t="s">
        <v>30</v>
      </c>
      <c r="M1503" t="s">
        <v>31</v>
      </c>
      <c r="N1503" t="s">
        <v>32</v>
      </c>
      <c r="O1503">
        <v>48.75</v>
      </c>
      <c r="P1503" t="s">
        <v>677</v>
      </c>
      <c r="Q1503" t="s">
        <v>681</v>
      </c>
      <c r="R1503" t="s">
        <v>680</v>
      </c>
      <c r="S1503" t="s">
        <v>34</v>
      </c>
      <c r="T1503" t="s">
        <v>561</v>
      </c>
    </row>
    <row r="1504" spans="1:20">
      <c r="A1504" t="s">
        <v>681</v>
      </c>
      <c r="B1504" t="s">
        <v>677</v>
      </c>
      <c r="C1504" t="s">
        <v>682</v>
      </c>
      <c r="D1504" t="s">
        <v>683</v>
      </c>
      <c r="E1504" t="s">
        <v>25</v>
      </c>
      <c r="F1504" s="1">
        <v>30682</v>
      </c>
      <c r="G1504" t="s">
        <v>26</v>
      </c>
      <c r="H1504">
        <v>201412</v>
      </c>
      <c r="I1504" t="s">
        <v>27</v>
      </c>
      <c r="J1504" t="s">
        <v>28</v>
      </c>
      <c r="K1504" t="s">
        <v>37</v>
      </c>
      <c r="L1504" t="s">
        <v>30</v>
      </c>
      <c r="M1504" t="s">
        <v>31</v>
      </c>
      <c r="N1504" t="s">
        <v>32</v>
      </c>
      <c r="O1504">
        <v>10.31</v>
      </c>
      <c r="P1504" t="s">
        <v>677</v>
      </c>
      <c r="Q1504" t="s">
        <v>681</v>
      </c>
      <c r="R1504" t="s">
        <v>680</v>
      </c>
      <c r="S1504" t="s">
        <v>34</v>
      </c>
      <c r="T1504" t="s">
        <v>561</v>
      </c>
    </row>
    <row r="1505" spans="1:20">
      <c r="A1505" t="s">
        <v>681</v>
      </c>
      <c r="B1505" t="s">
        <v>677</v>
      </c>
      <c r="C1505" t="s">
        <v>682</v>
      </c>
      <c r="D1505" t="s">
        <v>683</v>
      </c>
      <c r="E1505" t="s">
        <v>25</v>
      </c>
      <c r="F1505" s="1">
        <v>30682</v>
      </c>
      <c r="G1505" t="s">
        <v>26</v>
      </c>
      <c r="H1505">
        <v>201412</v>
      </c>
      <c r="I1505" t="s">
        <v>27</v>
      </c>
      <c r="J1505" t="s">
        <v>28</v>
      </c>
      <c r="K1505" t="s">
        <v>38</v>
      </c>
      <c r="L1505" t="s">
        <v>30</v>
      </c>
      <c r="M1505" t="s">
        <v>31</v>
      </c>
      <c r="N1505" t="s">
        <v>32</v>
      </c>
      <c r="O1505">
        <v>26.02</v>
      </c>
      <c r="P1505" t="s">
        <v>677</v>
      </c>
      <c r="Q1505" t="s">
        <v>681</v>
      </c>
      <c r="R1505" t="s">
        <v>680</v>
      </c>
      <c r="S1505" t="s">
        <v>34</v>
      </c>
      <c r="T1505" t="s">
        <v>561</v>
      </c>
    </row>
    <row r="1506" spans="1:20">
      <c r="A1506" t="s">
        <v>681</v>
      </c>
      <c r="B1506" t="s">
        <v>677</v>
      </c>
      <c r="C1506" t="s">
        <v>682</v>
      </c>
      <c r="D1506" t="s">
        <v>683</v>
      </c>
      <c r="E1506" t="s">
        <v>25</v>
      </c>
      <c r="F1506" s="1">
        <v>30682</v>
      </c>
      <c r="G1506" t="s">
        <v>26</v>
      </c>
      <c r="H1506">
        <v>201412</v>
      </c>
      <c r="I1506" t="s">
        <v>27</v>
      </c>
      <c r="J1506" t="s">
        <v>28</v>
      </c>
      <c r="K1506" t="s">
        <v>39</v>
      </c>
      <c r="L1506" t="s">
        <v>30</v>
      </c>
      <c r="M1506" t="s">
        <v>31</v>
      </c>
      <c r="N1506" t="s">
        <v>32</v>
      </c>
      <c r="O1506">
        <v>25.98</v>
      </c>
      <c r="P1506" t="s">
        <v>677</v>
      </c>
      <c r="Q1506" t="s">
        <v>681</v>
      </c>
      <c r="R1506" t="s">
        <v>680</v>
      </c>
      <c r="S1506" t="s">
        <v>34</v>
      </c>
      <c r="T1506" t="s">
        <v>561</v>
      </c>
    </row>
    <row r="1507" spans="1:20">
      <c r="A1507" t="s">
        <v>681</v>
      </c>
      <c r="B1507" t="s">
        <v>677</v>
      </c>
      <c r="C1507" t="s">
        <v>682</v>
      </c>
      <c r="D1507" t="s">
        <v>683</v>
      </c>
      <c r="E1507" t="s">
        <v>25</v>
      </c>
      <c r="F1507" s="1">
        <v>30682</v>
      </c>
      <c r="G1507" t="s">
        <v>26</v>
      </c>
      <c r="H1507">
        <v>201412</v>
      </c>
      <c r="I1507" t="s">
        <v>27</v>
      </c>
      <c r="J1507" t="s">
        <v>28</v>
      </c>
      <c r="K1507" t="s">
        <v>40</v>
      </c>
      <c r="L1507" t="s">
        <v>30</v>
      </c>
      <c r="M1507" t="s">
        <v>31</v>
      </c>
      <c r="N1507" t="s">
        <v>32</v>
      </c>
      <c r="O1507">
        <v>4.16</v>
      </c>
      <c r="P1507" t="s">
        <v>677</v>
      </c>
      <c r="Q1507" t="s">
        <v>681</v>
      </c>
      <c r="R1507" t="s">
        <v>680</v>
      </c>
      <c r="S1507" t="s">
        <v>34</v>
      </c>
      <c r="T1507" t="s">
        <v>561</v>
      </c>
    </row>
    <row r="1508" spans="1:20">
      <c r="A1508" t="s">
        <v>681</v>
      </c>
      <c r="B1508" t="s">
        <v>677</v>
      </c>
      <c r="C1508" t="s">
        <v>682</v>
      </c>
      <c r="D1508" t="s">
        <v>683</v>
      </c>
      <c r="E1508" t="s">
        <v>25</v>
      </c>
      <c r="F1508" s="1">
        <v>30682</v>
      </c>
      <c r="G1508" t="s">
        <v>26</v>
      </c>
      <c r="H1508">
        <v>201412</v>
      </c>
      <c r="I1508" t="s">
        <v>27</v>
      </c>
      <c r="J1508" t="s">
        <v>28</v>
      </c>
      <c r="K1508" t="s">
        <v>41</v>
      </c>
      <c r="L1508" t="s">
        <v>30</v>
      </c>
      <c r="M1508" t="s">
        <v>31</v>
      </c>
      <c r="N1508" t="s">
        <v>32</v>
      </c>
      <c r="O1508">
        <v>6.7700000000000005</v>
      </c>
      <c r="P1508" t="s">
        <v>677</v>
      </c>
      <c r="Q1508" t="s">
        <v>681</v>
      </c>
      <c r="R1508" t="s">
        <v>680</v>
      </c>
      <c r="S1508" t="s">
        <v>34</v>
      </c>
      <c r="T1508" t="s">
        <v>561</v>
      </c>
    </row>
    <row r="1509" spans="1:20">
      <c r="A1509" t="s">
        <v>681</v>
      </c>
      <c r="B1509" t="s">
        <v>677</v>
      </c>
      <c r="C1509" t="s">
        <v>682</v>
      </c>
      <c r="D1509" t="s">
        <v>683</v>
      </c>
      <c r="E1509" t="s">
        <v>25</v>
      </c>
      <c r="F1509" s="1">
        <v>30682</v>
      </c>
      <c r="G1509" t="s">
        <v>26</v>
      </c>
      <c r="H1509">
        <v>201412</v>
      </c>
      <c r="I1509" t="s">
        <v>27</v>
      </c>
      <c r="J1509" t="s">
        <v>28</v>
      </c>
      <c r="K1509" t="s">
        <v>43</v>
      </c>
      <c r="L1509" t="s">
        <v>30</v>
      </c>
      <c r="M1509" t="s">
        <v>31</v>
      </c>
      <c r="N1509" t="s">
        <v>32</v>
      </c>
      <c r="O1509">
        <v>0.66</v>
      </c>
      <c r="P1509" t="s">
        <v>677</v>
      </c>
      <c r="Q1509" t="s">
        <v>681</v>
      </c>
      <c r="R1509" t="s">
        <v>680</v>
      </c>
      <c r="S1509" t="s">
        <v>34</v>
      </c>
      <c r="T1509" t="s">
        <v>561</v>
      </c>
    </row>
    <row r="1510" spans="1:20">
      <c r="A1510" t="s">
        <v>681</v>
      </c>
      <c r="B1510" t="s">
        <v>677</v>
      </c>
      <c r="C1510" t="s">
        <v>682</v>
      </c>
      <c r="D1510" t="s">
        <v>683</v>
      </c>
      <c r="E1510" t="s">
        <v>25</v>
      </c>
      <c r="F1510" s="1">
        <v>30682</v>
      </c>
      <c r="G1510" t="s">
        <v>26</v>
      </c>
      <c r="H1510">
        <v>201412</v>
      </c>
      <c r="I1510" t="s">
        <v>27</v>
      </c>
      <c r="J1510" t="s">
        <v>28</v>
      </c>
      <c r="K1510" t="s">
        <v>44</v>
      </c>
      <c r="L1510" t="s">
        <v>30</v>
      </c>
      <c r="M1510" t="s">
        <v>31</v>
      </c>
      <c r="N1510" t="s">
        <v>32</v>
      </c>
      <c r="O1510">
        <v>0.88</v>
      </c>
      <c r="P1510" t="s">
        <v>677</v>
      </c>
      <c r="Q1510" t="s">
        <v>681</v>
      </c>
      <c r="R1510" t="s">
        <v>680</v>
      </c>
      <c r="S1510" t="s">
        <v>34</v>
      </c>
      <c r="T1510" t="s">
        <v>561</v>
      </c>
    </row>
    <row r="1511" spans="1:20">
      <c r="A1511" t="s">
        <v>676</v>
      </c>
      <c r="B1511" t="s">
        <v>677</v>
      </c>
      <c r="C1511" t="s">
        <v>684</v>
      </c>
      <c r="D1511" t="s">
        <v>685</v>
      </c>
      <c r="E1511" t="s">
        <v>25</v>
      </c>
      <c r="F1511" s="1">
        <v>30682</v>
      </c>
      <c r="G1511" t="s">
        <v>26</v>
      </c>
      <c r="H1511">
        <v>201412</v>
      </c>
      <c r="I1511" t="s">
        <v>27</v>
      </c>
      <c r="J1511" t="s">
        <v>28</v>
      </c>
      <c r="K1511" t="s">
        <v>29</v>
      </c>
      <c r="L1511" t="s">
        <v>30</v>
      </c>
      <c r="M1511" t="s">
        <v>31</v>
      </c>
      <c r="N1511" t="s">
        <v>32</v>
      </c>
      <c r="O1511">
        <v>13896.83</v>
      </c>
      <c r="P1511" t="s">
        <v>677</v>
      </c>
      <c r="Q1511" t="s">
        <v>676</v>
      </c>
      <c r="R1511" t="s">
        <v>680</v>
      </c>
      <c r="S1511" t="s">
        <v>34</v>
      </c>
      <c r="T1511" t="s">
        <v>561</v>
      </c>
    </row>
    <row r="1512" spans="1:20">
      <c r="A1512" t="s">
        <v>676</v>
      </c>
      <c r="B1512" t="s">
        <v>677</v>
      </c>
      <c r="C1512" t="s">
        <v>684</v>
      </c>
      <c r="D1512" t="s">
        <v>685</v>
      </c>
      <c r="E1512" t="s">
        <v>25</v>
      </c>
      <c r="F1512" s="1">
        <v>30682</v>
      </c>
      <c r="G1512" t="s">
        <v>26</v>
      </c>
      <c r="H1512">
        <v>201412</v>
      </c>
      <c r="I1512" t="s">
        <v>27</v>
      </c>
      <c r="J1512" t="s">
        <v>28</v>
      </c>
      <c r="K1512" t="s">
        <v>36</v>
      </c>
      <c r="L1512" t="s">
        <v>30</v>
      </c>
      <c r="M1512" t="s">
        <v>31</v>
      </c>
      <c r="N1512" t="s">
        <v>32</v>
      </c>
      <c r="O1512">
        <v>13896.81</v>
      </c>
      <c r="P1512" t="s">
        <v>677</v>
      </c>
      <c r="Q1512" t="s">
        <v>676</v>
      </c>
      <c r="R1512" t="s">
        <v>680</v>
      </c>
      <c r="S1512" t="s">
        <v>34</v>
      </c>
      <c r="T1512" t="s">
        <v>561</v>
      </c>
    </row>
    <row r="1513" spans="1:20">
      <c r="A1513" t="s">
        <v>676</v>
      </c>
      <c r="B1513" t="s">
        <v>677</v>
      </c>
      <c r="C1513" t="s">
        <v>684</v>
      </c>
      <c r="D1513" t="s">
        <v>685</v>
      </c>
      <c r="E1513" t="s">
        <v>25</v>
      </c>
      <c r="F1513" s="1">
        <v>30682</v>
      </c>
      <c r="G1513" t="s">
        <v>26</v>
      </c>
      <c r="H1513">
        <v>201412</v>
      </c>
      <c r="I1513" t="s">
        <v>27</v>
      </c>
      <c r="J1513" t="s">
        <v>28</v>
      </c>
      <c r="K1513" t="s">
        <v>37</v>
      </c>
      <c r="L1513" t="s">
        <v>30</v>
      </c>
      <c r="M1513" t="s">
        <v>31</v>
      </c>
      <c r="N1513" t="s">
        <v>32</v>
      </c>
      <c r="O1513">
        <v>13896.81</v>
      </c>
      <c r="P1513" t="s">
        <v>677</v>
      </c>
      <c r="Q1513" t="s">
        <v>676</v>
      </c>
      <c r="R1513" t="s">
        <v>680</v>
      </c>
      <c r="S1513" t="s">
        <v>34</v>
      </c>
      <c r="T1513" t="s">
        <v>561</v>
      </c>
    </row>
    <row r="1514" spans="1:20">
      <c r="A1514" t="s">
        <v>676</v>
      </c>
      <c r="B1514" t="s">
        <v>677</v>
      </c>
      <c r="C1514" t="s">
        <v>684</v>
      </c>
      <c r="D1514" t="s">
        <v>685</v>
      </c>
      <c r="E1514" t="s">
        <v>25</v>
      </c>
      <c r="F1514" s="1">
        <v>30682</v>
      </c>
      <c r="G1514" t="s">
        <v>26</v>
      </c>
      <c r="H1514">
        <v>201412</v>
      </c>
      <c r="I1514" t="s">
        <v>27</v>
      </c>
      <c r="J1514" t="s">
        <v>28</v>
      </c>
      <c r="K1514" t="s">
        <v>38</v>
      </c>
      <c r="L1514" t="s">
        <v>30</v>
      </c>
      <c r="M1514" t="s">
        <v>31</v>
      </c>
      <c r="N1514" t="s">
        <v>32</v>
      </c>
      <c r="O1514">
        <v>13896.81</v>
      </c>
      <c r="P1514" t="s">
        <v>677</v>
      </c>
      <c r="Q1514" t="s">
        <v>676</v>
      </c>
      <c r="R1514" t="s">
        <v>680</v>
      </c>
      <c r="S1514" t="s">
        <v>34</v>
      </c>
      <c r="T1514" t="s">
        <v>561</v>
      </c>
    </row>
    <row r="1515" spans="1:20">
      <c r="A1515" t="s">
        <v>676</v>
      </c>
      <c r="B1515" t="s">
        <v>677</v>
      </c>
      <c r="C1515" t="s">
        <v>684</v>
      </c>
      <c r="D1515" t="s">
        <v>685</v>
      </c>
      <c r="E1515" t="s">
        <v>25</v>
      </c>
      <c r="F1515" s="1">
        <v>30682</v>
      </c>
      <c r="G1515" t="s">
        <v>26</v>
      </c>
      <c r="H1515">
        <v>201412</v>
      </c>
      <c r="I1515" t="s">
        <v>27</v>
      </c>
      <c r="J1515" t="s">
        <v>28</v>
      </c>
      <c r="K1515" t="s">
        <v>39</v>
      </c>
      <c r="L1515" t="s">
        <v>30</v>
      </c>
      <c r="M1515" t="s">
        <v>31</v>
      </c>
      <c r="N1515" t="s">
        <v>32</v>
      </c>
      <c r="O1515">
        <v>13896.81</v>
      </c>
      <c r="P1515" t="s">
        <v>677</v>
      </c>
      <c r="Q1515" t="s">
        <v>676</v>
      </c>
      <c r="R1515" t="s">
        <v>680</v>
      </c>
      <c r="S1515" t="s">
        <v>34</v>
      </c>
      <c r="T1515" t="s">
        <v>561</v>
      </c>
    </row>
    <row r="1516" spans="1:20">
      <c r="A1516" t="s">
        <v>676</v>
      </c>
      <c r="B1516" t="s">
        <v>677</v>
      </c>
      <c r="C1516" t="s">
        <v>684</v>
      </c>
      <c r="D1516" t="s">
        <v>685</v>
      </c>
      <c r="E1516" t="s">
        <v>25</v>
      </c>
      <c r="F1516" s="1">
        <v>30682</v>
      </c>
      <c r="G1516" t="s">
        <v>26</v>
      </c>
      <c r="H1516">
        <v>201412</v>
      </c>
      <c r="I1516" t="s">
        <v>27</v>
      </c>
      <c r="J1516" t="s">
        <v>28</v>
      </c>
      <c r="K1516" t="s">
        <v>40</v>
      </c>
      <c r="L1516" t="s">
        <v>30</v>
      </c>
      <c r="M1516" t="s">
        <v>31</v>
      </c>
      <c r="N1516" t="s">
        <v>32</v>
      </c>
      <c r="O1516">
        <v>13896.81</v>
      </c>
      <c r="P1516" t="s">
        <v>677</v>
      </c>
      <c r="Q1516" t="s">
        <v>676</v>
      </c>
      <c r="R1516" t="s">
        <v>680</v>
      </c>
      <c r="S1516" t="s">
        <v>34</v>
      </c>
      <c r="T1516" t="s">
        <v>561</v>
      </c>
    </row>
    <row r="1517" spans="1:20">
      <c r="A1517" t="s">
        <v>676</v>
      </c>
      <c r="B1517" t="s">
        <v>677</v>
      </c>
      <c r="C1517" t="s">
        <v>684</v>
      </c>
      <c r="D1517" t="s">
        <v>685</v>
      </c>
      <c r="E1517" t="s">
        <v>25</v>
      </c>
      <c r="F1517" s="1">
        <v>30682</v>
      </c>
      <c r="G1517" t="s">
        <v>26</v>
      </c>
      <c r="H1517">
        <v>201412</v>
      </c>
      <c r="I1517" t="s">
        <v>27</v>
      </c>
      <c r="J1517" t="s">
        <v>28</v>
      </c>
      <c r="K1517" t="s">
        <v>41</v>
      </c>
      <c r="L1517" t="s">
        <v>30</v>
      </c>
      <c r="M1517" t="s">
        <v>31</v>
      </c>
      <c r="N1517" t="s">
        <v>32</v>
      </c>
      <c r="O1517">
        <v>13896.81</v>
      </c>
      <c r="P1517" t="s">
        <v>677</v>
      </c>
      <c r="Q1517" t="s">
        <v>676</v>
      </c>
      <c r="R1517" t="s">
        <v>680</v>
      </c>
      <c r="S1517" t="s">
        <v>34</v>
      </c>
      <c r="T1517" t="s">
        <v>561</v>
      </c>
    </row>
    <row r="1518" spans="1:20">
      <c r="A1518" t="s">
        <v>676</v>
      </c>
      <c r="B1518" t="s">
        <v>677</v>
      </c>
      <c r="C1518" t="s">
        <v>684</v>
      </c>
      <c r="D1518" t="s">
        <v>685</v>
      </c>
      <c r="E1518" t="s">
        <v>25</v>
      </c>
      <c r="F1518" s="1">
        <v>30682</v>
      </c>
      <c r="G1518" t="s">
        <v>26</v>
      </c>
      <c r="H1518">
        <v>201412</v>
      </c>
      <c r="I1518" t="s">
        <v>27</v>
      </c>
      <c r="J1518" t="s">
        <v>28</v>
      </c>
      <c r="K1518" t="s">
        <v>43</v>
      </c>
      <c r="L1518" t="s">
        <v>30</v>
      </c>
      <c r="M1518" t="s">
        <v>31</v>
      </c>
      <c r="N1518" t="s">
        <v>32</v>
      </c>
      <c r="O1518">
        <v>13896.81</v>
      </c>
      <c r="P1518" t="s">
        <v>677</v>
      </c>
      <c r="Q1518" t="s">
        <v>676</v>
      </c>
      <c r="R1518" t="s">
        <v>680</v>
      </c>
      <c r="S1518" t="s">
        <v>34</v>
      </c>
      <c r="T1518" t="s">
        <v>561</v>
      </c>
    </row>
    <row r="1519" spans="1:20">
      <c r="A1519" t="s">
        <v>676</v>
      </c>
      <c r="B1519" t="s">
        <v>677</v>
      </c>
      <c r="C1519" t="s">
        <v>684</v>
      </c>
      <c r="D1519" t="s">
        <v>685</v>
      </c>
      <c r="E1519" t="s">
        <v>25</v>
      </c>
      <c r="F1519" s="1">
        <v>30682</v>
      </c>
      <c r="G1519" t="s">
        <v>26</v>
      </c>
      <c r="H1519">
        <v>201412</v>
      </c>
      <c r="I1519" t="s">
        <v>27</v>
      </c>
      <c r="J1519" t="s">
        <v>28</v>
      </c>
      <c r="K1519" t="s">
        <v>44</v>
      </c>
      <c r="L1519" t="s">
        <v>30</v>
      </c>
      <c r="M1519" t="s">
        <v>31</v>
      </c>
      <c r="N1519" t="s">
        <v>32</v>
      </c>
      <c r="O1519">
        <v>13896.81</v>
      </c>
      <c r="P1519" t="s">
        <v>677</v>
      </c>
      <c r="Q1519" t="s">
        <v>676</v>
      </c>
      <c r="R1519" t="s">
        <v>680</v>
      </c>
      <c r="S1519" t="s">
        <v>34</v>
      </c>
      <c r="T1519" t="s">
        <v>561</v>
      </c>
    </row>
    <row r="1520" spans="1:20">
      <c r="A1520" t="s">
        <v>686</v>
      </c>
      <c r="B1520" t="s">
        <v>677</v>
      </c>
      <c r="C1520" t="s">
        <v>687</v>
      </c>
      <c r="D1520" t="s">
        <v>688</v>
      </c>
      <c r="E1520" t="s">
        <v>25</v>
      </c>
      <c r="F1520" s="1">
        <v>40179</v>
      </c>
      <c r="G1520" t="s">
        <v>26</v>
      </c>
      <c r="H1520">
        <v>201412</v>
      </c>
      <c r="I1520" t="s">
        <v>27</v>
      </c>
      <c r="J1520" t="s">
        <v>53</v>
      </c>
      <c r="K1520" t="s">
        <v>29</v>
      </c>
      <c r="L1520" t="s">
        <v>54</v>
      </c>
      <c r="M1520" t="s">
        <v>31</v>
      </c>
      <c r="N1520" t="s">
        <v>48</v>
      </c>
      <c r="O1520">
        <v>369079.62</v>
      </c>
      <c r="P1520" t="s">
        <v>677</v>
      </c>
      <c r="Q1520" t="s">
        <v>686</v>
      </c>
      <c r="R1520" t="s">
        <v>680</v>
      </c>
      <c r="S1520" t="s">
        <v>34</v>
      </c>
      <c r="T1520" t="s">
        <v>561</v>
      </c>
    </row>
    <row r="1521" spans="1:20">
      <c r="A1521" t="s">
        <v>686</v>
      </c>
      <c r="B1521" t="s">
        <v>677</v>
      </c>
      <c r="C1521" t="s">
        <v>687</v>
      </c>
      <c r="D1521" t="s">
        <v>688</v>
      </c>
      <c r="E1521" t="s">
        <v>25</v>
      </c>
      <c r="F1521" s="1">
        <v>40179</v>
      </c>
      <c r="G1521" t="s">
        <v>26</v>
      </c>
      <c r="H1521">
        <v>201412</v>
      </c>
      <c r="I1521" t="s">
        <v>27</v>
      </c>
      <c r="J1521" t="s">
        <v>53</v>
      </c>
      <c r="K1521" t="s">
        <v>29</v>
      </c>
      <c r="L1521" t="s">
        <v>54</v>
      </c>
      <c r="M1521" t="s">
        <v>31</v>
      </c>
      <c r="N1521" t="s">
        <v>49</v>
      </c>
      <c r="O1521">
        <v>-210991.15</v>
      </c>
      <c r="P1521" t="s">
        <v>677</v>
      </c>
      <c r="Q1521" t="s">
        <v>686</v>
      </c>
      <c r="R1521" t="s">
        <v>680</v>
      </c>
      <c r="S1521" t="s">
        <v>34</v>
      </c>
      <c r="T1521" t="s">
        <v>561</v>
      </c>
    </row>
    <row r="1522" spans="1:20">
      <c r="A1522" t="s">
        <v>686</v>
      </c>
      <c r="B1522" t="s">
        <v>677</v>
      </c>
      <c r="C1522" t="s">
        <v>687</v>
      </c>
      <c r="D1522" t="s">
        <v>688</v>
      </c>
      <c r="E1522" t="s">
        <v>25</v>
      </c>
      <c r="F1522" s="1">
        <v>40179</v>
      </c>
      <c r="G1522" t="s">
        <v>26</v>
      </c>
      <c r="H1522">
        <v>201412</v>
      </c>
      <c r="I1522" t="s">
        <v>27</v>
      </c>
      <c r="J1522" t="s">
        <v>53</v>
      </c>
      <c r="K1522" t="s">
        <v>36</v>
      </c>
      <c r="L1522" t="s">
        <v>54</v>
      </c>
      <c r="M1522" t="s">
        <v>31</v>
      </c>
      <c r="N1522" t="s">
        <v>48</v>
      </c>
      <c r="O1522">
        <v>115803.52</v>
      </c>
      <c r="P1522" t="s">
        <v>677</v>
      </c>
      <c r="Q1522" t="s">
        <v>686</v>
      </c>
      <c r="R1522" t="s">
        <v>680</v>
      </c>
      <c r="S1522" t="s">
        <v>34</v>
      </c>
      <c r="T1522" t="s">
        <v>561</v>
      </c>
    </row>
    <row r="1523" spans="1:20">
      <c r="A1523" t="s">
        <v>686</v>
      </c>
      <c r="B1523" t="s">
        <v>677</v>
      </c>
      <c r="C1523" t="s">
        <v>687</v>
      </c>
      <c r="D1523" t="s">
        <v>688</v>
      </c>
      <c r="E1523" t="s">
        <v>25</v>
      </c>
      <c r="F1523" s="1">
        <v>40179</v>
      </c>
      <c r="G1523" t="s">
        <v>26</v>
      </c>
      <c r="H1523">
        <v>201412</v>
      </c>
      <c r="I1523" t="s">
        <v>27</v>
      </c>
      <c r="J1523" t="s">
        <v>53</v>
      </c>
      <c r="K1523" t="s">
        <v>36</v>
      </c>
      <c r="L1523" t="s">
        <v>54</v>
      </c>
      <c r="M1523" t="s">
        <v>31</v>
      </c>
      <c r="N1523" t="s">
        <v>49</v>
      </c>
      <c r="O1523">
        <v>-158081.70000000001</v>
      </c>
      <c r="P1523" t="s">
        <v>677</v>
      </c>
      <c r="Q1523" t="s">
        <v>686</v>
      </c>
      <c r="R1523" t="s">
        <v>680</v>
      </c>
      <c r="S1523" t="s">
        <v>34</v>
      </c>
      <c r="T1523" t="s">
        <v>561</v>
      </c>
    </row>
    <row r="1524" spans="1:20">
      <c r="A1524" t="s">
        <v>686</v>
      </c>
      <c r="B1524" t="s">
        <v>677</v>
      </c>
      <c r="C1524" t="s">
        <v>687</v>
      </c>
      <c r="D1524" t="s">
        <v>688</v>
      </c>
      <c r="E1524" t="s">
        <v>25</v>
      </c>
      <c r="F1524" s="1">
        <v>40179</v>
      </c>
      <c r="G1524" t="s">
        <v>26</v>
      </c>
      <c r="H1524">
        <v>201412</v>
      </c>
      <c r="I1524" t="s">
        <v>27</v>
      </c>
      <c r="J1524" t="s">
        <v>53</v>
      </c>
      <c r="K1524" t="s">
        <v>37</v>
      </c>
      <c r="L1524" t="s">
        <v>54</v>
      </c>
      <c r="M1524" t="s">
        <v>31</v>
      </c>
      <c r="N1524" t="s">
        <v>48</v>
      </c>
      <c r="O1524">
        <v>65611.070000000007</v>
      </c>
      <c r="P1524" t="s">
        <v>677</v>
      </c>
      <c r="Q1524" t="s">
        <v>686</v>
      </c>
      <c r="R1524" t="s">
        <v>680</v>
      </c>
      <c r="S1524" t="s">
        <v>34</v>
      </c>
      <c r="T1524" t="s">
        <v>561</v>
      </c>
    </row>
    <row r="1525" spans="1:20">
      <c r="A1525" t="s">
        <v>686</v>
      </c>
      <c r="B1525" t="s">
        <v>677</v>
      </c>
      <c r="C1525" t="s">
        <v>687</v>
      </c>
      <c r="D1525" t="s">
        <v>688</v>
      </c>
      <c r="E1525" t="s">
        <v>25</v>
      </c>
      <c r="F1525" s="1">
        <v>40179</v>
      </c>
      <c r="G1525" t="s">
        <v>26</v>
      </c>
      <c r="H1525">
        <v>201412</v>
      </c>
      <c r="I1525" t="s">
        <v>27</v>
      </c>
      <c r="J1525" t="s">
        <v>53</v>
      </c>
      <c r="K1525" t="s">
        <v>37</v>
      </c>
      <c r="L1525" t="s">
        <v>54</v>
      </c>
      <c r="M1525" t="s">
        <v>31</v>
      </c>
      <c r="N1525" t="s">
        <v>49</v>
      </c>
      <c r="O1525">
        <v>-45029.37</v>
      </c>
      <c r="P1525" t="s">
        <v>677</v>
      </c>
      <c r="Q1525" t="s">
        <v>686</v>
      </c>
      <c r="R1525" t="s">
        <v>680</v>
      </c>
      <c r="S1525" t="s">
        <v>34</v>
      </c>
      <c r="T1525" t="s">
        <v>561</v>
      </c>
    </row>
    <row r="1526" spans="1:20">
      <c r="A1526" t="s">
        <v>686</v>
      </c>
      <c r="B1526" t="s">
        <v>677</v>
      </c>
      <c r="C1526" t="s">
        <v>687</v>
      </c>
      <c r="D1526" t="s">
        <v>688</v>
      </c>
      <c r="E1526" t="s">
        <v>25</v>
      </c>
      <c r="F1526" s="1">
        <v>40179</v>
      </c>
      <c r="G1526" t="s">
        <v>26</v>
      </c>
      <c r="H1526">
        <v>201412</v>
      </c>
      <c r="I1526" t="s">
        <v>27</v>
      </c>
      <c r="J1526" t="s">
        <v>53</v>
      </c>
      <c r="K1526" t="s">
        <v>38</v>
      </c>
      <c r="L1526" t="s">
        <v>54</v>
      </c>
      <c r="M1526" t="s">
        <v>31</v>
      </c>
      <c r="N1526" t="s">
        <v>48</v>
      </c>
      <c r="O1526">
        <v>63481.78</v>
      </c>
      <c r="P1526" t="s">
        <v>677</v>
      </c>
      <c r="Q1526" t="s">
        <v>686</v>
      </c>
      <c r="R1526" t="s">
        <v>680</v>
      </c>
      <c r="S1526" t="s">
        <v>34</v>
      </c>
      <c r="T1526" t="s">
        <v>561</v>
      </c>
    </row>
    <row r="1527" spans="1:20">
      <c r="A1527" t="s">
        <v>686</v>
      </c>
      <c r="B1527" t="s">
        <v>677</v>
      </c>
      <c r="C1527" t="s">
        <v>687</v>
      </c>
      <c r="D1527" t="s">
        <v>688</v>
      </c>
      <c r="E1527" t="s">
        <v>25</v>
      </c>
      <c r="F1527" s="1">
        <v>40179</v>
      </c>
      <c r="G1527" t="s">
        <v>26</v>
      </c>
      <c r="H1527">
        <v>201412</v>
      </c>
      <c r="I1527" t="s">
        <v>27</v>
      </c>
      <c r="J1527" t="s">
        <v>53</v>
      </c>
      <c r="K1527" t="s">
        <v>38</v>
      </c>
      <c r="L1527" t="s">
        <v>54</v>
      </c>
      <c r="M1527" t="s">
        <v>31</v>
      </c>
      <c r="N1527" t="s">
        <v>49</v>
      </c>
      <c r="O1527">
        <v>-63949.919999999998</v>
      </c>
      <c r="P1527" t="s">
        <v>677</v>
      </c>
      <c r="Q1527" t="s">
        <v>686</v>
      </c>
      <c r="R1527" t="s">
        <v>680</v>
      </c>
      <c r="S1527" t="s">
        <v>34</v>
      </c>
      <c r="T1527" t="s">
        <v>561</v>
      </c>
    </row>
    <row r="1528" spans="1:20">
      <c r="A1528" t="s">
        <v>686</v>
      </c>
      <c r="B1528" t="s">
        <v>677</v>
      </c>
      <c r="C1528" t="s">
        <v>687</v>
      </c>
      <c r="D1528" t="s">
        <v>688</v>
      </c>
      <c r="E1528" t="s">
        <v>25</v>
      </c>
      <c r="F1528" s="1">
        <v>40179</v>
      </c>
      <c r="G1528" t="s">
        <v>26</v>
      </c>
      <c r="H1528">
        <v>201412</v>
      </c>
      <c r="I1528" t="s">
        <v>27</v>
      </c>
      <c r="J1528" t="s">
        <v>53</v>
      </c>
      <c r="K1528" t="s">
        <v>39</v>
      </c>
      <c r="L1528" t="s">
        <v>54</v>
      </c>
      <c r="M1528" t="s">
        <v>31</v>
      </c>
      <c r="N1528" t="s">
        <v>48</v>
      </c>
      <c r="O1528">
        <v>51888.800000000003</v>
      </c>
      <c r="P1528" t="s">
        <v>677</v>
      </c>
      <c r="Q1528" t="s">
        <v>686</v>
      </c>
      <c r="R1528" t="s">
        <v>680</v>
      </c>
      <c r="S1528" t="s">
        <v>34</v>
      </c>
      <c r="T1528" t="s">
        <v>561</v>
      </c>
    </row>
    <row r="1529" spans="1:20">
      <c r="A1529" t="s">
        <v>686</v>
      </c>
      <c r="B1529" t="s">
        <v>677</v>
      </c>
      <c r="C1529" t="s">
        <v>687</v>
      </c>
      <c r="D1529" t="s">
        <v>688</v>
      </c>
      <c r="E1529" t="s">
        <v>25</v>
      </c>
      <c r="F1529" s="1">
        <v>40179</v>
      </c>
      <c r="G1529" t="s">
        <v>26</v>
      </c>
      <c r="H1529">
        <v>201412</v>
      </c>
      <c r="I1529" t="s">
        <v>27</v>
      </c>
      <c r="J1529" t="s">
        <v>53</v>
      </c>
      <c r="K1529" t="s">
        <v>39</v>
      </c>
      <c r="L1529" t="s">
        <v>54</v>
      </c>
      <c r="M1529" t="s">
        <v>31</v>
      </c>
      <c r="N1529" t="s">
        <v>49</v>
      </c>
      <c r="O1529">
        <v>-137399.95000000001</v>
      </c>
      <c r="P1529" t="s">
        <v>677</v>
      </c>
      <c r="Q1529" t="s">
        <v>686</v>
      </c>
      <c r="R1529" t="s">
        <v>680</v>
      </c>
      <c r="S1529" t="s">
        <v>34</v>
      </c>
      <c r="T1529" t="s">
        <v>561</v>
      </c>
    </row>
    <row r="1530" spans="1:20">
      <c r="A1530" t="s">
        <v>686</v>
      </c>
      <c r="B1530" t="s">
        <v>677</v>
      </c>
      <c r="C1530" t="s">
        <v>687</v>
      </c>
      <c r="D1530" t="s">
        <v>688</v>
      </c>
      <c r="E1530" t="s">
        <v>25</v>
      </c>
      <c r="F1530" s="1">
        <v>40179</v>
      </c>
      <c r="G1530" t="s">
        <v>26</v>
      </c>
      <c r="H1530">
        <v>201412</v>
      </c>
      <c r="I1530" t="s">
        <v>27</v>
      </c>
      <c r="J1530" t="s">
        <v>53</v>
      </c>
      <c r="K1530" t="s">
        <v>40</v>
      </c>
      <c r="L1530" t="s">
        <v>54</v>
      </c>
      <c r="M1530" t="s">
        <v>31</v>
      </c>
      <c r="N1530" t="s">
        <v>48</v>
      </c>
      <c r="O1530">
        <v>8793.0400000000009</v>
      </c>
      <c r="P1530" t="s">
        <v>677</v>
      </c>
      <c r="Q1530" t="s">
        <v>686</v>
      </c>
      <c r="R1530" t="s">
        <v>680</v>
      </c>
      <c r="S1530" t="s">
        <v>34</v>
      </c>
      <c r="T1530" t="s">
        <v>561</v>
      </c>
    </row>
    <row r="1531" spans="1:20">
      <c r="A1531" t="s">
        <v>686</v>
      </c>
      <c r="B1531" t="s">
        <v>677</v>
      </c>
      <c r="C1531" t="s">
        <v>687</v>
      </c>
      <c r="D1531" t="s">
        <v>688</v>
      </c>
      <c r="E1531" t="s">
        <v>25</v>
      </c>
      <c r="F1531" s="1">
        <v>40179</v>
      </c>
      <c r="G1531" t="s">
        <v>26</v>
      </c>
      <c r="H1531">
        <v>201412</v>
      </c>
      <c r="I1531" t="s">
        <v>27</v>
      </c>
      <c r="J1531" t="s">
        <v>53</v>
      </c>
      <c r="K1531" t="s">
        <v>40</v>
      </c>
      <c r="L1531" t="s">
        <v>54</v>
      </c>
      <c r="M1531" t="s">
        <v>31</v>
      </c>
      <c r="N1531" t="s">
        <v>49</v>
      </c>
      <c r="O1531">
        <v>-39472.07</v>
      </c>
      <c r="P1531" t="s">
        <v>677</v>
      </c>
      <c r="Q1531" t="s">
        <v>686</v>
      </c>
      <c r="R1531" t="s">
        <v>680</v>
      </c>
      <c r="S1531" t="s">
        <v>34</v>
      </c>
      <c r="T1531" t="s">
        <v>561</v>
      </c>
    </row>
    <row r="1532" spans="1:20">
      <c r="A1532" t="s">
        <v>686</v>
      </c>
      <c r="B1532" t="s">
        <v>677</v>
      </c>
      <c r="C1532" t="s">
        <v>687</v>
      </c>
      <c r="D1532" t="s">
        <v>688</v>
      </c>
      <c r="E1532" t="s">
        <v>25</v>
      </c>
      <c r="F1532" s="1">
        <v>40179</v>
      </c>
      <c r="G1532" t="s">
        <v>26</v>
      </c>
      <c r="H1532">
        <v>201412</v>
      </c>
      <c r="I1532" t="s">
        <v>27</v>
      </c>
      <c r="J1532" t="s">
        <v>53</v>
      </c>
      <c r="K1532" t="s">
        <v>41</v>
      </c>
      <c r="L1532" t="s">
        <v>54</v>
      </c>
      <c r="M1532" t="s">
        <v>31</v>
      </c>
      <c r="N1532" t="s">
        <v>48</v>
      </c>
      <c r="O1532">
        <v>101960.35</v>
      </c>
      <c r="P1532" t="s">
        <v>677</v>
      </c>
      <c r="Q1532" t="s">
        <v>686</v>
      </c>
      <c r="R1532" t="s">
        <v>680</v>
      </c>
      <c r="S1532" t="s">
        <v>34</v>
      </c>
      <c r="T1532" t="s">
        <v>561</v>
      </c>
    </row>
    <row r="1533" spans="1:20">
      <c r="A1533" t="s">
        <v>686</v>
      </c>
      <c r="B1533" t="s">
        <v>677</v>
      </c>
      <c r="C1533" t="s">
        <v>687</v>
      </c>
      <c r="D1533" t="s">
        <v>688</v>
      </c>
      <c r="E1533" t="s">
        <v>25</v>
      </c>
      <c r="F1533" s="1">
        <v>40179</v>
      </c>
      <c r="G1533" t="s">
        <v>26</v>
      </c>
      <c r="H1533">
        <v>201412</v>
      </c>
      <c r="I1533" t="s">
        <v>27</v>
      </c>
      <c r="J1533" t="s">
        <v>53</v>
      </c>
      <c r="K1533" t="s">
        <v>41</v>
      </c>
      <c r="L1533" t="s">
        <v>54</v>
      </c>
      <c r="M1533" t="s">
        <v>31</v>
      </c>
      <c r="N1533" t="s">
        <v>49</v>
      </c>
      <c r="O1533">
        <v>-27629.010000000002</v>
      </c>
      <c r="P1533" t="s">
        <v>677</v>
      </c>
      <c r="Q1533" t="s">
        <v>686</v>
      </c>
      <c r="R1533" t="s">
        <v>680</v>
      </c>
      <c r="S1533" t="s">
        <v>34</v>
      </c>
      <c r="T1533" t="s">
        <v>561</v>
      </c>
    </row>
    <row r="1534" spans="1:20">
      <c r="A1534" t="s">
        <v>686</v>
      </c>
      <c r="B1534" t="s">
        <v>677</v>
      </c>
      <c r="C1534" t="s">
        <v>687</v>
      </c>
      <c r="D1534" t="s">
        <v>688</v>
      </c>
      <c r="E1534" t="s">
        <v>25</v>
      </c>
      <c r="F1534" s="1">
        <v>40179</v>
      </c>
      <c r="G1534" t="s">
        <v>26</v>
      </c>
      <c r="H1534">
        <v>201412</v>
      </c>
      <c r="I1534" t="s">
        <v>27</v>
      </c>
      <c r="J1534" t="s">
        <v>53</v>
      </c>
      <c r="K1534" t="s">
        <v>44</v>
      </c>
      <c r="L1534" t="s">
        <v>54</v>
      </c>
      <c r="M1534" t="s">
        <v>31</v>
      </c>
      <c r="N1534" t="s">
        <v>48</v>
      </c>
      <c r="O1534">
        <v>2756.9</v>
      </c>
      <c r="P1534" t="s">
        <v>677</v>
      </c>
      <c r="Q1534" t="s">
        <v>686</v>
      </c>
      <c r="R1534" t="s">
        <v>680</v>
      </c>
      <c r="S1534" t="s">
        <v>34</v>
      </c>
      <c r="T1534" t="s">
        <v>561</v>
      </c>
    </row>
    <row r="1535" spans="1:20">
      <c r="A1535" t="s">
        <v>686</v>
      </c>
      <c r="B1535" t="s">
        <v>677</v>
      </c>
      <c r="C1535" t="s">
        <v>687</v>
      </c>
      <c r="D1535" t="s">
        <v>688</v>
      </c>
      <c r="E1535" t="s">
        <v>25</v>
      </c>
      <c r="F1535" s="1">
        <v>40179</v>
      </c>
      <c r="G1535" t="s">
        <v>26</v>
      </c>
      <c r="H1535">
        <v>201412</v>
      </c>
      <c r="I1535" t="s">
        <v>27</v>
      </c>
      <c r="J1535" t="s">
        <v>53</v>
      </c>
      <c r="K1535" t="s">
        <v>44</v>
      </c>
      <c r="L1535" t="s">
        <v>54</v>
      </c>
      <c r="M1535" t="s">
        <v>31</v>
      </c>
      <c r="N1535" t="s">
        <v>49</v>
      </c>
      <c r="O1535">
        <v>-1257.92</v>
      </c>
      <c r="P1535" t="s">
        <v>677</v>
      </c>
      <c r="Q1535" t="s">
        <v>686</v>
      </c>
      <c r="R1535" t="s">
        <v>680</v>
      </c>
      <c r="S1535" t="s">
        <v>34</v>
      </c>
      <c r="T1535" t="s">
        <v>561</v>
      </c>
    </row>
    <row r="1536" spans="1:20">
      <c r="A1536" t="s">
        <v>689</v>
      </c>
      <c r="B1536" t="s">
        <v>677</v>
      </c>
      <c r="C1536" t="s">
        <v>690</v>
      </c>
      <c r="D1536" t="s">
        <v>691</v>
      </c>
      <c r="E1536" t="s">
        <v>25</v>
      </c>
      <c r="F1536" s="1">
        <v>40179</v>
      </c>
      <c r="G1536" t="s">
        <v>26</v>
      </c>
      <c r="H1536">
        <v>201412</v>
      </c>
      <c r="I1536" t="s">
        <v>27</v>
      </c>
      <c r="J1536" t="s">
        <v>53</v>
      </c>
      <c r="K1536" t="s">
        <v>29</v>
      </c>
      <c r="L1536" t="s">
        <v>54</v>
      </c>
      <c r="M1536" t="s">
        <v>31</v>
      </c>
      <c r="N1536" t="s">
        <v>32</v>
      </c>
      <c r="O1536">
        <v>-84.100000000000009</v>
      </c>
      <c r="P1536" t="s">
        <v>677</v>
      </c>
      <c r="Q1536" t="s">
        <v>689</v>
      </c>
      <c r="R1536" t="s">
        <v>680</v>
      </c>
      <c r="S1536" t="s">
        <v>34</v>
      </c>
      <c r="T1536" t="s">
        <v>561</v>
      </c>
    </row>
    <row r="1537" spans="1:20">
      <c r="A1537" t="s">
        <v>689</v>
      </c>
      <c r="B1537" t="s">
        <v>677</v>
      </c>
      <c r="C1537" t="s">
        <v>690</v>
      </c>
      <c r="D1537" t="s">
        <v>691</v>
      </c>
      <c r="E1537" t="s">
        <v>25</v>
      </c>
      <c r="F1537" s="1">
        <v>40179</v>
      </c>
      <c r="G1537" t="s">
        <v>26</v>
      </c>
      <c r="H1537">
        <v>201412</v>
      </c>
      <c r="I1537" t="s">
        <v>27</v>
      </c>
      <c r="J1537" t="s">
        <v>53</v>
      </c>
      <c r="K1537" t="s">
        <v>36</v>
      </c>
      <c r="L1537" t="s">
        <v>54</v>
      </c>
      <c r="M1537" t="s">
        <v>31</v>
      </c>
      <c r="N1537" t="s">
        <v>32</v>
      </c>
      <c r="O1537">
        <v>-49.2</v>
      </c>
      <c r="P1537" t="s">
        <v>677</v>
      </c>
      <c r="Q1537" t="s">
        <v>689</v>
      </c>
      <c r="R1537" t="s">
        <v>680</v>
      </c>
      <c r="S1537" t="s">
        <v>34</v>
      </c>
      <c r="T1537" t="s">
        <v>561</v>
      </c>
    </row>
    <row r="1538" spans="1:20">
      <c r="A1538" t="s">
        <v>689</v>
      </c>
      <c r="B1538" t="s">
        <v>677</v>
      </c>
      <c r="C1538" t="s">
        <v>690</v>
      </c>
      <c r="D1538" t="s">
        <v>691</v>
      </c>
      <c r="E1538" t="s">
        <v>25</v>
      </c>
      <c r="F1538" s="1">
        <v>40179</v>
      </c>
      <c r="G1538" t="s">
        <v>26</v>
      </c>
      <c r="H1538">
        <v>201412</v>
      </c>
      <c r="I1538" t="s">
        <v>27</v>
      </c>
      <c r="J1538" t="s">
        <v>53</v>
      </c>
      <c r="K1538" t="s">
        <v>37</v>
      </c>
      <c r="L1538" t="s">
        <v>54</v>
      </c>
      <c r="M1538" t="s">
        <v>31</v>
      </c>
      <c r="N1538" t="s">
        <v>32</v>
      </c>
      <c r="O1538">
        <v>-11.08</v>
      </c>
      <c r="P1538" t="s">
        <v>677</v>
      </c>
      <c r="Q1538" t="s">
        <v>689</v>
      </c>
      <c r="R1538" t="s">
        <v>680</v>
      </c>
      <c r="S1538" t="s">
        <v>34</v>
      </c>
      <c r="T1538" t="s">
        <v>561</v>
      </c>
    </row>
    <row r="1539" spans="1:20">
      <c r="A1539" t="s">
        <v>689</v>
      </c>
      <c r="B1539" t="s">
        <v>677</v>
      </c>
      <c r="C1539" t="s">
        <v>690</v>
      </c>
      <c r="D1539" t="s">
        <v>691</v>
      </c>
      <c r="E1539" t="s">
        <v>25</v>
      </c>
      <c r="F1539" s="1">
        <v>40179</v>
      </c>
      <c r="G1539" t="s">
        <v>26</v>
      </c>
      <c r="H1539">
        <v>201412</v>
      </c>
      <c r="I1539" t="s">
        <v>27</v>
      </c>
      <c r="J1539" t="s">
        <v>53</v>
      </c>
      <c r="K1539" t="s">
        <v>38</v>
      </c>
      <c r="L1539" t="s">
        <v>54</v>
      </c>
      <c r="M1539" t="s">
        <v>31</v>
      </c>
      <c r="N1539" t="s">
        <v>32</v>
      </c>
      <c r="O1539">
        <v>-27.98</v>
      </c>
      <c r="P1539" t="s">
        <v>677</v>
      </c>
      <c r="Q1539" t="s">
        <v>689</v>
      </c>
      <c r="R1539" t="s">
        <v>680</v>
      </c>
      <c r="S1539" t="s">
        <v>34</v>
      </c>
      <c r="T1539" t="s">
        <v>561</v>
      </c>
    </row>
    <row r="1540" spans="1:20">
      <c r="A1540" t="s">
        <v>689</v>
      </c>
      <c r="B1540" t="s">
        <v>677</v>
      </c>
      <c r="C1540" t="s">
        <v>690</v>
      </c>
      <c r="D1540" t="s">
        <v>691</v>
      </c>
      <c r="E1540" t="s">
        <v>25</v>
      </c>
      <c r="F1540" s="1">
        <v>40179</v>
      </c>
      <c r="G1540" t="s">
        <v>26</v>
      </c>
      <c r="H1540">
        <v>201412</v>
      </c>
      <c r="I1540" t="s">
        <v>27</v>
      </c>
      <c r="J1540" t="s">
        <v>53</v>
      </c>
      <c r="K1540" t="s">
        <v>39</v>
      </c>
      <c r="L1540" t="s">
        <v>54</v>
      </c>
      <c r="M1540" t="s">
        <v>31</v>
      </c>
      <c r="N1540" t="s">
        <v>32</v>
      </c>
      <c r="O1540">
        <v>-27.94</v>
      </c>
      <c r="P1540" t="s">
        <v>677</v>
      </c>
      <c r="Q1540" t="s">
        <v>689</v>
      </c>
      <c r="R1540" t="s">
        <v>680</v>
      </c>
      <c r="S1540" t="s">
        <v>34</v>
      </c>
      <c r="T1540" t="s">
        <v>561</v>
      </c>
    </row>
    <row r="1541" spans="1:20">
      <c r="A1541" t="s">
        <v>689</v>
      </c>
      <c r="B1541" t="s">
        <v>677</v>
      </c>
      <c r="C1541" t="s">
        <v>690</v>
      </c>
      <c r="D1541" t="s">
        <v>691</v>
      </c>
      <c r="E1541" t="s">
        <v>25</v>
      </c>
      <c r="F1541" s="1">
        <v>40179</v>
      </c>
      <c r="G1541" t="s">
        <v>26</v>
      </c>
      <c r="H1541">
        <v>201412</v>
      </c>
      <c r="I1541" t="s">
        <v>27</v>
      </c>
      <c r="J1541" t="s">
        <v>53</v>
      </c>
      <c r="K1541" t="s">
        <v>40</v>
      </c>
      <c r="L1541" t="s">
        <v>54</v>
      </c>
      <c r="M1541" t="s">
        <v>31</v>
      </c>
      <c r="N1541" t="s">
        <v>32</v>
      </c>
      <c r="O1541">
        <v>-4.47</v>
      </c>
      <c r="P1541" t="s">
        <v>677</v>
      </c>
      <c r="Q1541" t="s">
        <v>689</v>
      </c>
      <c r="R1541" t="s">
        <v>680</v>
      </c>
      <c r="S1541" t="s">
        <v>34</v>
      </c>
      <c r="T1541" t="s">
        <v>561</v>
      </c>
    </row>
    <row r="1542" spans="1:20">
      <c r="A1542" t="s">
        <v>689</v>
      </c>
      <c r="B1542" t="s">
        <v>677</v>
      </c>
      <c r="C1542" t="s">
        <v>690</v>
      </c>
      <c r="D1542" t="s">
        <v>691</v>
      </c>
      <c r="E1542" t="s">
        <v>25</v>
      </c>
      <c r="F1542" s="1">
        <v>40179</v>
      </c>
      <c r="G1542" t="s">
        <v>26</v>
      </c>
      <c r="H1542">
        <v>201412</v>
      </c>
      <c r="I1542" t="s">
        <v>27</v>
      </c>
      <c r="J1542" t="s">
        <v>53</v>
      </c>
      <c r="K1542" t="s">
        <v>41</v>
      </c>
      <c r="L1542" t="s">
        <v>54</v>
      </c>
      <c r="M1542" t="s">
        <v>31</v>
      </c>
      <c r="N1542" t="s">
        <v>32</v>
      </c>
      <c r="O1542">
        <v>-7.28</v>
      </c>
      <c r="P1542" t="s">
        <v>677</v>
      </c>
      <c r="Q1542" t="s">
        <v>689</v>
      </c>
      <c r="R1542" t="s">
        <v>680</v>
      </c>
      <c r="S1542" t="s">
        <v>34</v>
      </c>
      <c r="T1542" t="s">
        <v>561</v>
      </c>
    </row>
    <row r="1543" spans="1:20">
      <c r="A1543" t="s">
        <v>689</v>
      </c>
      <c r="B1543" t="s">
        <v>677</v>
      </c>
      <c r="C1543" t="s">
        <v>690</v>
      </c>
      <c r="D1543" t="s">
        <v>691</v>
      </c>
      <c r="E1543" t="s">
        <v>25</v>
      </c>
      <c r="F1543" s="1">
        <v>40179</v>
      </c>
      <c r="G1543" t="s">
        <v>26</v>
      </c>
      <c r="H1543">
        <v>201412</v>
      </c>
      <c r="I1543" t="s">
        <v>27</v>
      </c>
      <c r="J1543" t="s">
        <v>53</v>
      </c>
      <c r="K1543" t="s">
        <v>43</v>
      </c>
      <c r="L1543" t="s">
        <v>54</v>
      </c>
      <c r="M1543" t="s">
        <v>31</v>
      </c>
      <c r="N1543" t="s">
        <v>32</v>
      </c>
      <c r="O1543">
        <v>-0.73</v>
      </c>
      <c r="P1543" t="s">
        <v>677</v>
      </c>
      <c r="Q1543" t="s">
        <v>689</v>
      </c>
      <c r="R1543" t="s">
        <v>680</v>
      </c>
      <c r="S1543" t="s">
        <v>34</v>
      </c>
      <c r="T1543" t="s">
        <v>561</v>
      </c>
    </row>
    <row r="1544" spans="1:20">
      <c r="A1544" t="s">
        <v>689</v>
      </c>
      <c r="B1544" t="s">
        <v>677</v>
      </c>
      <c r="C1544" t="s">
        <v>690</v>
      </c>
      <c r="D1544" t="s">
        <v>691</v>
      </c>
      <c r="E1544" t="s">
        <v>25</v>
      </c>
      <c r="F1544" s="1">
        <v>40179</v>
      </c>
      <c r="G1544" t="s">
        <v>26</v>
      </c>
      <c r="H1544">
        <v>201412</v>
      </c>
      <c r="I1544" t="s">
        <v>27</v>
      </c>
      <c r="J1544" t="s">
        <v>53</v>
      </c>
      <c r="K1544" t="s">
        <v>44</v>
      </c>
      <c r="L1544" t="s">
        <v>54</v>
      </c>
      <c r="M1544" t="s">
        <v>31</v>
      </c>
      <c r="N1544" t="s">
        <v>32</v>
      </c>
      <c r="O1544">
        <v>-0.89</v>
      </c>
      <c r="P1544" t="s">
        <v>677</v>
      </c>
      <c r="Q1544" t="s">
        <v>689</v>
      </c>
      <c r="R1544" t="s">
        <v>680</v>
      </c>
      <c r="S1544" t="s">
        <v>34</v>
      </c>
      <c r="T1544" t="s">
        <v>561</v>
      </c>
    </row>
    <row r="1545" spans="1:20">
      <c r="A1545" t="s">
        <v>689</v>
      </c>
      <c r="B1545" t="s">
        <v>677</v>
      </c>
      <c r="C1545" t="s">
        <v>692</v>
      </c>
      <c r="D1545" t="s">
        <v>693</v>
      </c>
      <c r="E1545" t="s">
        <v>25</v>
      </c>
      <c r="F1545" s="1">
        <v>40179</v>
      </c>
      <c r="G1545" t="s">
        <v>26</v>
      </c>
      <c r="H1545">
        <v>201412</v>
      </c>
      <c r="I1545" t="s">
        <v>27</v>
      </c>
      <c r="J1545" t="s">
        <v>53</v>
      </c>
      <c r="K1545" t="s">
        <v>29</v>
      </c>
      <c r="L1545" t="s">
        <v>54</v>
      </c>
      <c r="M1545" t="s">
        <v>31</v>
      </c>
      <c r="N1545" t="s">
        <v>48</v>
      </c>
      <c r="O1545">
        <v>226005.58000000002</v>
      </c>
      <c r="P1545" t="s">
        <v>677</v>
      </c>
      <c r="Q1545" t="s">
        <v>689</v>
      </c>
      <c r="R1545" t="s">
        <v>680</v>
      </c>
      <c r="S1545" t="s">
        <v>34</v>
      </c>
      <c r="T1545" t="s">
        <v>561</v>
      </c>
    </row>
    <row r="1546" spans="1:20">
      <c r="A1546" t="s">
        <v>689</v>
      </c>
      <c r="B1546" t="s">
        <v>677</v>
      </c>
      <c r="C1546" t="s">
        <v>692</v>
      </c>
      <c r="D1546" t="s">
        <v>693</v>
      </c>
      <c r="E1546" t="s">
        <v>25</v>
      </c>
      <c r="F1546" s="1">
        <v>40179</v>
      </c>
      <c r="G1546" t="s">
        <v>26</v>
      </c>
      <c r="H1546">
        <v>201412</v>
      </c>
      <c r="I1546" t="s">
        <v>27</v>
      </c>
      <c r="J1546" t="s">
        <v>53</v>
      </c>
      <c r="K1546" t="s">
        <v>29</v>
      </c>
      <c r="L1546" t="s">
        <v>54</v>
      </c>
      <c r="M1546" t="s">
        <v>31</v>
      </c>
      <c r="N1546" t="s">
        <v>49</v>
      </c>
      <c r="O1546">
        <v>-188748.25</v>
      </c>
      <c r="P1546" t="s">
        <v>677</v>
      </c>
      <c r="Q1546" t="s">
        <v>689</v>
      </c>
      <c r="R1546" t="s">
        <v>680</v>
      </c>
      <c r="S1546" t="s">
        <v>34</v>
      </c>
      <c r="T1546" t="s">
        <v>561</v>
      </c>
    </row>
    <row r="1547" spans="1:20">
      <c r="A1547" t="s">
        <v>689</v>
      </c>
      <c r="B1547" t="s">
        <v>677</v>
      </c>
      <c r="C1547" t="s">
        <v>692</v>
      </c>
      <c r="D1547" t="s">
        <v>693</v>
      </c>
      <c r="E1547" t="s">
        <v>25</v>
      </c>
      <c r="F1547" s="1">
        <v>40179</v>
      </c>
      <c r="G1547" t="s">
        <v>26</v>
      </c>
      <c r="H1547">
        <v>201412</v>
      </c>
      <c r="I1547" t="s">
        <v>27</v>
      </c>
      <c r="J1547" t="s">
        <v>53</v>
      </c>
      <c r="K1547" t="s">
        <v>29</v>
      </c>
      <c r="L1547" t="s">
        <v>54</v>
      </c>
      <c r="M1547" t="s">
        <v>31</v>
      </c>
      <c r="N1547" t="s">
        <v>32</v>
      </c>
      <c r="O1547">
        <v>2162.25</v>
      </c>
      <c r="P1547" t="s">
        <v>677</v>
      </c>
      <c r="Q1547" t="s">
        <v>689</v>
      </c>
      <c r="R1547" t="s">
        <v>680</v>
      </c>
      <c r="S1547" t="s">
        <v>34</v>
      </c>
      <c r="T1547" t="s">
        <v>561</v>
      </c>
    </row>
    <row r="1548" spans="1:20">
      <c r="A1548" t="s">
        <v>689</v>
      </c>
      <c r="B1548" t="s">
        <v>677</v>
      </c>
      <c r="C1548" t="s">
        <v>692</v>
      </c>
      <c r="D1548" t="s">
        <v>693</v>
      </c>
      <c r="E1548" t="s">
        <v>25</v>
      </c>
      <c r="F1548" s="1">
        <v>40179</v>
      </c>
      <c r="G1548" t="s">
        <v>26</v>
      </c>
      <c r="H1548">
        <v>201412</v>
      </c>
      <c r="I1548" t="s">
        <v>27</v>
      </c>
      <c r="J1548" t="s">
        <v>53</v>
      </c>
      <c r="K1548" t="s">
        <v>36</v>
      </c>
      <c r="L1548" t="s">
        <v>54</v>
      </c>
      <c r="M1548" t="s">
        <v>31</v>
      </c>
      <c r="N1548" t="s">
        <v>48</v>
      </c>
      <c r="O1548">
        <v>66676.05</v>
      </c>
      <c r="P1548" t="s">
        <v>677</v>
      </c>
      <c r="Q1548" t="s">
        <v>689</v>
      </c>
      <c r="R1548" t="s">
        <v>680</v>
      </c>
      <c r="S1548" t="s">
        <v>34</v>
      </c>
      <c r="T1548" t="s">
        <v>561</v>
      </c>
    </row>
    <row r="1549" spans="1:20">
      <c r="A1549" t="s">
        <v>689</v>
      </c>
      <c r="B1549" t="s">
        <v>677</v>
      </c>
      <c r="C1549" t="s">
        <v>692</v>
      </c>
      <c r="D1549" t="s">
        <v>693</v>
      </c>
      <c r="E1549" t="s">
        <v>25</v>
      </c>
      <c r="F1549" s="1">
        <v>40179</v>
      </c>
      <c r="G1549" t="s">
        <v>26</v>
      </c>
      <c r="H1549">
        <v>201412</v>
      </c>
      <c r="I1549" t="s">
        <v>27</v>
      </c>
      <c r="J1549" t="s">
        <v>53</v>
      </c>
      <c r="K1549" t="s">
        <v>36</v>
      </c>
      <c r="L1549" t="s">
        <v>54</v>
      </c>
      <c r="M1549" t="s">
        <v>31</v>
      </c>
      <c r="N1549" t="s">
        <v>49</v>
      </c>
      <c r="O1549">
        <v>-74209.27</v>
      </c>
      <c r="P1549" t="s">
        <v>677</v>
      </c>
      <c r="Q1549" t="s">
        <v>689</v>
      </c>
      <c r="R1549" t="s">
        <v>680</v>
      </c>
      <c r="S1549" t="s">
        <v>34</v>
      </c>
      <c r="T1549" t="s">
        <v>561</v>
      </c>
    </row>
    <row r="1550" spans="1:20">
      <c r="A1550" t="s">
        <v>689</v>
      </c>
      <c r="B1550" t="s">
        <v>677</v>
      </c>
      <c r="C1550" t="s">
        <v>692</v>
      </c>
      <c r="D1550" t="s">
        <v>693</v>
      </c>
      <c r="E1550" t="s">
        <v>25</v>
      </c>
      <c r="F1550" s="1">
        <v>40179</v>
      </c>
      <c r="G1550" t="s">
        <v>26</v>
      </c>
      <c r="H1550">
        <v>201412</v>
      </c>
      <c r="I1550" t="s">
        <v>27</v>
      </c>
      <c r="J1550" t="s">
        <v>53</v>
      </c>
      <c r="K1550" t="s">
        <v>36</v>
      </c>
      <c r="L1550" t="s">
        <v>54</v>
      </c>
      <c r="M1550" t="s">
        <v>31</v>
      </c>
      <c r="N1550" t="s">
        <v>32</v>
      </c>
      <c r="O1550">
        <v>1117.75</v>
      </c>
      <c r="P1550" t="s">
        <v>677</v>
      </c>
      <c r="Q1550" t="s">
        <v>689</v>
      </c>
      <c r="R1550" t="s">
        <v>680</v>
      </c>
      <c r="S1550" t="s">
        <v>34</v>
      </c>
      <c r="T1550" t="s">
        <v>561</v>
      </c>
    </row>
    <row r="1551" spans="1:20">
      <c r="A1551" t="s">
        <v>689</v>
      </c>
      <c r="B1551" t="s">
        <v>677</v>
      </c>
      <c r="C1551" t="s">
        <v>692</v>
      </c>
      <c r="D1551" t="s">
        <v>693</v>
      </c>
      <c r="E1551" t="s">
        <v>25</v>
      </c>
      <c r="F1551" s="1">
        <v>40179</v>
      </c>
      <c r="G1551" t="s">
        <v>26</v>
      </c>
      <c r="H1551">
        <v>201412</v>
      </c>
      <c r="I1551" t="s">
        <v>27</v>
      </c>
      <c r="J1551" t="s">
        <v>53</v>
      </c>
      <c r="K1551" t="s">
        <v>37</v>
      </c>
      <c r="L1551" t="s">
        <v>54</v>
      </c>
      <c r="M1551" t="s">
        <v>31</v>
      </c>
      <c r="N1551" t="s">
        <v>48</v>
      </c>
      <c r="O1551">
        <v>34309.870000000003</v>
      </c>
      <c r="P1551" t="s">
        <v>677</v>
      </c>
      <c r="Q1551" t="s">
        <v>689</v>
      </c>
      <c r="R1551" t="s">
        <v>680</v>
      </c>
      <c r="S1551" t="s">
        <v>34</v>
      </c>
      <c r="T1551" t="s">
        <v>561</v>
      </c>
    </row>
    <row r="1552" spans="1:20">
      <c r="A1552" t="s">
        <v>689</v>
      </c>
      <c r="B1552" t="s">
        <v>677</v>
      </c>
      <c r="C1552" t="s">
        <v>692</v>
      </c>
      <c r="D1552" t="s">
        <v>693</v>
      </c>
      <c r="E1552" t="s">
        <v>25</v>
      </c>
      <c r="F1552" s="1">
        <v>40179</v>
      </c>
      <c r="G1552" t="s">
        <v>26</v>
      </c>
      <c r="H1552">
        <v>201412</v>
      </c>
      <c r="I1552" t="s">
        <v>27</v>
      </c>
      <c r="J1552" t="s">
        <v>53</v>
      </c>
      <c r="K1552" t="s">
        <v>37</v>
      </c>
      <c r="L1552" t="s">
        <v>54</v>
      </c>
      <c r="M1552" t="s">
        <v>31</v>
      </c>
      <c r="N1552" t="s">
        <v>49</v>
      </c>
      <c r="O1552">
        <v>-18606.45</v>
      </c>
      <c r="P1552" t="s">
        <v>677</v>
      </c>
      <c r="Q1552" t="s">
        <v>689</v>
      </c>
      <c r="R1552" t="s">
        <v>680</v>
      </c>
      <c r="S1552" t="s">
        <v>34</v>
      </c>
      <c r="T1552" t="s">
        <v>561</v>
      </c>
    </row>
    <row r="1553" spans="1:20">
      <c r="A1553" t="s">
        <v>689</v>
      </c>
      <c r="B1553" t="s">
        <v>677</v>
      </c>
      <c r="C1553" t="s">
        <v>692</v>
      </c>
      <c r="D1553" t="s">
        <v>693</v>
      </c>
      <c r="E1553" t="s">
        <v>25</v>
      </c>
      <c r="F1553" s="1">
        <v>40179</v>
      </c>
      <c r="G1553" t="s">
        <v>26</v>
      </c>
      <c r="H1553">
        <v>201412</v>
      </c>
      <c r="I1553" t="s">
        <v>27</v>
      </c>
      <c r="J1553" t="s">
        <v>53</v>
      </c>
      <c r="K1553" t="s">
        <v>37</v>
      </c>
      <c r="L1553" t="s">
        <v>54</v>
      </c>
      <c r="M1553" t="s">
        <v>31</v>
      </c>
      <c r="N1553" t="s">
        <v>32</v>
      </c>
      <c r="O1553">
        <v>4156.09</v>
      </c>
      <c r="P1553" t="s">
        <v>677</v>
      </c>
      <c r="Q1553" t="s">
        <v>689</v>
      </c>
      <c r="R1553" t="s">
        <v>680</v>
      </c>
      <c r="S1553" t="s">
        <v>34</v>
      </c>
      <c r="T1553" t="s">
        <v>561</v>
      </c>
    </row>
    <row r="1554" spans="1:20">
      <c r="A1554" t="s">
        <v>689</v>
      </c>
      <c r="B1554" t="s">
        <v>677</v>
      </c>
      <c r="C1554" t="s">
        <v>692</v>
      </c>
      <c r="D1554" t="s">
        <v>693</v>
      </c>
      <c r="E1554" t="s">
        <v>25</v>
      </c>
      <c r="F1554" s="1">
        <v>40179</v>
      </c>
      <c r="G1554" t="s">
        <v>26</v>
      </c>
      <c r="H1554">
        <v>201412</v>
      </c>
      <c r="I1554" t="s">
        <v>27</v>
      </c>
      <c r="J1554" t="s">
        <v>53</v>
      </c>
      <c r="K1554" t="s">
        <v>38</v>
      </c>
      <c r="L1554" t="s">
        <v>54</v>
      </c>
      <c r="M1554" t="s">
        <v>31</v>
      </c>
      <c r="N1554" t="s">
        <v>48</v>
      </c>
      <c r="O1554">
        <v>71886.55</v>
      </c>
      <c r="P1554" t="s">
        <v>677</v>
      </c>
      <c r="Q1554" t="s">
        <v>689</v>
      </c>
      <c r="R1554" t="s">
        <v>680</v>
      </c>
      <c r="S1554" t="s">
        <v>34</v>
      </c>
      <c r="T1554" t="s">
        <v>561</v>
      </c>
    </row>
    <row r="1555" spans="1:20">
      <c r="A1555" t="s">
        <v>689</v>
      </c>
      <c r="B1555" t="s">
        <v>677</v>
      </c>
      <c r="C1555" t="s">
        <v>692</v>
      </c>
      <c r="D1555" t="s">
        <v>693</v>
      </c>
      <c r="E1555" t="s">
        <v>25</v>
      </c>
      <c r="F1555" s="1">
        <v>40179</v>
      </c>
      <c r="G1555" t="s">
        <v>26</v>
      </c>
      <c r="H1555">
        <v>201412</v>
      </c>
      <c r="I1555" t="s">
        <v>27</v>
      </c>
      <c r="J1555" t="s">
        <v>53</v>
      </c>
      <c r="K1555" t="s">
        <v>38</v>
      </c>
      <c r="L1555" t="s">
        <v>54</v>
      </c>
      <c r="M1555" t="s">
        <v>31</v>
      </c>
      <c r="N1555" t="s">
        <v>49</v>
      </c>
      <c r="O1555">
        <v>-79803.290000000008</v>
      </c>
      <c r="P1555" t="s">
        <v>677</v>
      </c>
      <c r="Q1555" t="s">
        <v>689</v>
      </c>
      <c r="R1555" t="s">
        <v>680</v>
      </c>
      <c r="S1555" t="s">
        <v>34</v>
      </c>
      <c r="T1555" t="s">
        <v>561</v>
      </c>
    </row>
    <row r="1556" spans="1:20">
      <c r="A1556" t="s">
        <v>689</v>
      </c>
      <c r="B1556" t="s">
        <v>677</v>
      </c>
      <c r="C1556" t="s">
        <v>692</v>
      </c>
      <c r="D1556" t="s">
        <v>693</v>
      </c>
      <c r="E1556" t="s">
        <v>25</v>
      </c>
      <c r="F1556" s="1">
        <v>40179</v>
      </c>
      <c r="G1556" t="s">
        <v>26</v>
      </c>
      <c r="H1556">
        <v>201412</v>
      </c>
      <c r="I1556" t="s">
        <v>27</v>
      </c>
      <c r="J1556" t="s">
        <v>53</v>
      </c>
      <c r="K1556" t="s">
        <v>39</v>
      </c>
      <c r="L1556" t="s">
        <v>54</v>
      </c>
      <c r="M1556" t="s">
        <v>31</v>
      </c>
      <c r="N1556" t="s">
        <v>48</v>
      </c>
      <c r="O1556">
        <v>17031.04</v>
      </c>
      <c r="P1556" t="s">
        <v>677</v>
      </c>
      <c r="Q1556" t="s">
        <v>689</v>
      </c>
      <c r="R1556" t="s">
        <v>680</v>
      </c>
      <c r="S1556" t="s">
        <v>34</v>
      </c>
      <c r="T1556" t="s">
        <v>561</v>
      </c>
    </row>
    <row r="1557" spans="1:20">
      <c r="A1557" t="s">
        <v>689</v>
      </c>
      <c r="B1557" t="s">
        <v>677</v>
      </c>
      <c r="C1557" t="s">
        <v>692</v>
      </c>
      <c r="D1557" t="s">
        <v>693</v>
      </c>
      <c r="E1557" t="s">
        <v>25</v>
      </c>
      <c r="F1557" s="1">
        <v>40179</v>
      </c>
      <c r="G1557" t="s">
        <v>26</v>
      </c>
      <c r="H1557">
        <v>201412</v>
      </c>
      <c r="I1557" t="s">
        <v>27</v>
      </c>
      <c r="J1557" t="s">
        <v>53</v>
      </c>
      <c r="K1557" t="s">
        <v>39</v>
      </c>
      <c r="L1557" t="s">
        <v>54</v>
      </c>
      <c r="M1557" t="s">
        <v>31</v>
      </c>
      <c r="N1557" t="s">
        <v>49</v>
      </c>
      <c r="O1557">
        <v>-17175.54</v>
      </c>
      <c r="P1557" t="s">
        <v>677</v>
      </c>
      <c r="Q1557" t="s">
        <v>689</v>
      </c>
      <c r="R1557" t="s">
        <v>680</v>
      </c>
      <c r="S1557" t="s">
        <v>34</v>
      </c>
      <c r="T1557" t="s">
        <v>561</v>
      </c>
    </row>
    <row r="1558" spans="1:20">
      <c r="A1558" t="s">
        <v>689</v>
      </c>
      <c r="B1558" t="s">
        <v>677</v>
      </c>
      <c r="C1558" t="s">
        <v>692</v>
      </c>
      <c r="D1558" t="s">
        <v>693</v>
      </c>
      <c r="E1558" t="s">
        <v>25</v>
      </c>
      <c r="F1558" s="1">
        <v>40179</v>
      </c>
      <c r="G1558" t="s">
        <v>26</v>
      </c>
      <c r="H1558">
        <v>201412</v>
      </c>
      <c r="I1558" t="s">
        <v>27</v>
      </c>
      <c r="J1558" t="s">
        <v>53</v>
      </c>
      <c r="K1558" t="s">
        <v>40</v>
      </c>
      <c r="L1558" t="s">
        <v>54</v>
      </c>
      <c r="M1558" t="s">
        <v>31</v>
      </c>
      <c r="N1558" t="s">
        <v>49</v>
      </c>
      <c r="O1558">
        <v>-3405.19</v>
      </c>
      <c r="P1558" t="s">
        <v>677</v>
      </c>
      <c r="Q1558" t="s">
        <v>689</v>
      </c>
      <c r="R1558" t="s">
        <v>680</v>
      </c>
      <c r="S1558" t="s">
        <v>34</v>
      </c>
      <c r="T1558" t="s">
        <v>561</v>
      </c>
    </row>
    <row r="1559" spans="1:20">
      <c r="A1559" t="s">
        <v>689</v>
      </c>
      <c r="B1559" t="s">
        <v>677</v>
      </c>
      <c r="C1559" t="s">
        <v>692</v>
      </c>
      <c r="D1559" t="s">
        <v>693</v>
      </c>
      <c r="E1559" t="s">
        <v>25</v>
      </c>
      <c r="F1559" s="1">
        <v>40179</v>
      </c>
      <c r="G1559" t="s">
        <v>26</v>
      </c>
      <c r="H1559">
        <v>201412</v>
      </c>
      <c r="I1559" t="s">
        <v>27</v>
      </c>
      <c r="J1559" t="s">
        <v>53</v>
      </c>
      <c r="K1559" t="s">
        <v>41</v>
      </c>
      <c r="L1559" t="s">
        <v>54</v>
      </c>
      <c r="M1559" t="s">
        <v>31</v>
      </c>
      <c r="N1559" t="s">
        <v>48</v>
      </c>
      <c r="O1559">
        <v>34647.199999999997</v>
      </c>
      <c r="P1559" t="s">
        <v>677</v>
      </c>
      <c r="Q1559" t="s">
        <v>689</v>
      </c>
      <c r="R1559" t="s">
        <v>680</v>
      </c>
      <c r="S1559" t="s">
        <v>34</v>
      </c>
      <c r="T1559" t="s">
        <v>561</v>
      </c>
    </row>
    <row r="1560" spans="1:20">
      <c r="A1560" t="s">
        <v>689</v>
      </c>
      <c r="B1560" t="s">
        <v>677</v>
      </c>
      <c r="C1560" t="s">
        <v>692</v>
      </c>
      <c r="D1560" t="s">
        <v>693</v>
      </c>
      <c r="E1560" t="s">
        <v>25</v>
      </c>
      <c r="F1560" s="1">
        <v>40179</v>
      </c>
      <c r="G1560" t="s">
        <v>26</v>
      </c>
      <c r="H1560">
        <v>201412</v>
      </c>
      <c r="I1560" t="s">
        <v>27</v>
      </c>
      <c r="J1560" t="s">
        <v>53</v>
      </c>
      <c r="K1560" t="s">
        <v>41</v>
      </c>
      <c r="L1560" t="s">
        <v>54</v>
      </c>
      <c r="M1560" t="s">
        <v>31</v>
      </c>
      <c r="N1560" t="s">
        <v>49</v>
      </c>
      <c r="O1560">
        <v>-69181.279999999999</v>
      </c>
      <c r="P1560" t="s">
        <v>677</v>
      </c>
      <c r="Q1560" t="s">
        <v>689</v>
      </c>
      <c r="R1560" t="s">
        <v>680</v>
      </c>
      <c r="S1560" t="s">
        <v>34</v>
      </c>
      <c r="T1560" t="s">
        <v>561</v>
      </c>
    </row>
    <row r="1561" spans="1:20">
      <c r="A1561" t="s">
        <v>689</v>
      </c>
      <c r="B1561" t="s">
        <v>677</v>
      </c>
      <c r="C1561" t="s">
        <v>692</v>
      </c>
      <c r="D1561" t="s">
        <v>693</v>
      </c>
      <c r="E1561" t="s">
        <v>25</v>
      </c>
      <c r="F1561" s="1">
        <v>40179</v>
      </c>
      <c r="G1561" t="s">
        <v>26</v>
      </c>
      <c r="H1561">
        <v>201412</v>
      </c>
      <c r="I1561" t="s">
        <v>27</v>
      </c>
      <c r="J1561" t="s">
        <v>53</v>
      </c>
      <c r="K1561" t="s">
        <v>41</v>
      </c>
      <c r="L1561" t="s">
        <v>54</v>
      </c>
      <c r="M1561" t="s">
        <v>31</v>
      </c>
      <c r="N1561" t="s">
        <v>32</v>
      </c>
      <c r="O1561">
        <v>26687.58</v>
      </c>
      <c r="P1561" t="s">
        <v>677</v>
      </c>
      <c r="Q1561" t="s">
        <v>689</v>
      </c>
      <c r="R1561" t="s">
        <v>680</v>
      </c>
      <c r="S1561" t="s">
        <v>34</v>
      </c>
      <c r="T1561" t="s">
        <v>561</v>
      </c>
    </row>
    <row r="1562" spans="1:20">
      <c r="A1562" t="s">
        <v>689</v>
      </c>
      <c r="B1562" t="s">
        <v>677</v>
      </c>
      <c r="C1562" t="s">
        <v>692</v>
      </c>
      <c r="D1562" t="s">
        <v>693</v>
      </c>
      <c r="E1562" t="s">
        <v>25</v>
      </c>
      <c r="F1562" s="1">
        <v>40179</v>
      </c>
      <c r="G1562" t="s">
        <v>26</v>
      </c>
      <c r="H1562">
        <v>201412</v>
      </c>
      <c r="I1562" t="s">
        <v>27</v>
      </c>
      <c r="J1562" t="s">
        <v>53</v>
      </c>
      <c r="K1562" t="s">
        <v>44</v>
      </c>
      <c r="L1562" t="s">
        <v>54</v>
      </c>
      <c r="M1562" t="s">
        <v>31</v>
      </c>
      <c r="N1562" t="s">
        <v>48</v>
      </c>
      <c r="O1562">
        <v>1643.51</v>
      </c>
      <c r="P1562" t="s">
        <v>677</v>
      </c>
      <c r="Q1562" t="s">
        <v>689</v>
      </c>
      <c r="R1562" t="s">
        <v>680</v>
      </c>
      <c r="S1562" t="s">
        <v>34</v>
      </c>
      <c r="T1562" t="s">
        <v>561</v>
      </c>
    </row>
    <row r="1563" spans="1:20">
      <c r="A1563" t="s">
        <v>689</v>
      </c>
      <c r="B1563" t="s">
        <v>677</v>
      </c>
      <c r="C1563" t="s">
        <v>692</v>
      </c>
      <c r="D1563" t="s">
        <v>693</v>
      </c>
      <c r="E1563" t="s">
        <v>25</v>
      </c>
      <c r="F1563" s="1">
        <v>40179</v>
      </c>
      <c r="G1563" t="s">
        <v>26</v>
      </c>
      <c r="H1563">
        <v>201412</v>
      </c>
      <c r="I1563" t="s">
        <v>27</v>
      </c>
      <c r="J1563" t="s">
        <v>53</v>
      </c>
      <c r="K1563" t="s">
        <v>44</v>
      </c>
      <c r="L1563" t="s">
        <v>54</v>
      </c>
      <c r="M1563" t="s">
        <v>31</v>
      </c>
      <c r="N1563" t="s">
        <v>49</v>
      </c>
      <c r="O1563">
        <v>-1070.53</v>
      </c>
      <c r="P1563" t="s">
        <v>677</v>
      </c>
      <c r="Q1563" t="s">
        <v>689</v>
      </c>
      <c r="R1563" t="s">
        <v>680</v>
      </c>
      <c r="S1563" t="s">
        <v>34</v>
      </c>
      <c r="T1563" t="s">
        <v>561</v>
      </c>
    </row>
    <row r="1564" spans="1:20">
      <c r="A1564" t="s">
        <v>694</v>
      </c>
      <c r="B1564" t="s">
        <v>677</v>
      </c>
      <c r="C1564" t="s">
        <v>695</v>
      </c>
      <c r="D1564" t="s">
        <v>696</v>
      </c>
      <c r="E1564" t="s">
        <v>25</v>
      </c>
      <c r="F1564" s="1">
        <v>40179</v>
      </c>
      <c r="G1564" t="s">
        <v>26</v>
      </c>
      <c r="H1564">
        <v>201412</v>
      </c>
      <c r="I1564" t="s">
        <v>27</v>
      </c>
      <c r="J1564" t="s">
        <v>53</v>
      </c>
      <c r="K1564" t="s">
        <v>29</v>
      </c>
      <c r="L1564" t="s">
        <v>54</v>
      </c>
      <c r="M1564" t="s">
        <v>31</v>
      </c>
      <c r="N1564" t="s">
        <v>32</v>
      </c>
      <c r="O1564">
        <v>874.92000000000007</v>
      </c>
      <c r="P1564" t="s">
        <v>677</v>
      </c>
      <c r="Q1564" t="s">
        <v>694</v>
      </c>
      <c r="R1564" t="s">
        <v>680</v>
      </c>
      <c r="S1564" t="s">
        <v>34</v>
      </c>
      <c r="T1564" t="s">
        <v>561</v>
      </c>
    </row>
    <row r="1565" spans="1:20">
      <c r="A1565" t="s">
        <v>694</v>
      </c>
      <c r="B1565" t="s">
        <v>677</v>
      </c>
      <c r="C1565" t="s">
        <v>695</v>
      </c>
      <c r="D1565" t="s">
        <v>696</v>
      </c>
      <c r="E1565" t="s">
        <v>25</v>
      </c>
      <c r="F1565" s="1">
        <v>40179</v>
      </c>
      <c r="G1565" t="s">
        <v>26</v>
      </c>
      <c r="H1565">
        <v>201412</v>
      </c>
      <c r="I1565" t="s">
        <v>27</v>
      </c>
      <c r="J1565" t="s">
        <v>53</v>
      </c>
      <c r="K1565" t="s">
        <v>36</v>
      </c>
      <c r="L1565" t="s">
        <v>54</v>
      </c>
      <c r="M1565" t="s">
        <v>31</v>
      </c>
      <c r="N1565" t="s">
        <v>32</v>
      </c>
      <c r="O1565">
        <v>792.12</v>
      </c>
      <c r="P1565" t="s">
        <v>677</v>
      </c>
      <c r="Q1565" t="s">
        <v>694</v>
      </c>
      <c r="R1565" t="s">
        <v>680</v>
      </c>
      <c r="S1565" t="s">
        <v>34</v>
      </c>
      <c r="T1565" t="s">
        <v>561</v>
      </c>
    </row>
    <row r="1566" spans="1:20">
      <c r="A1566" t="s">
        <v>694</v>
      </c>
      <c r="B1566" t="s">
        <v>677</v>
      </c>
      <c r="C1566" t="s">
        <v>695</v>
      </c>
      <c r="D1566" t="s">
        <v>696</v>
      </c>
      <c r="E1566" t="s">
        <v>25</v>
      </c>
      <c r="F1566" s="1">
        <v>40179</v>
      </c>
      <c r="G1566" t="s">
        <v>26</v>
      </c>
      <c r="H1566">
        <v>201412</v>
      </c>
      <c r="I1566" t="s">
        <v>27</v>
      </c>
      <c r="J1566" t="s">
        <v>53</v>
      </c>
      <c r="K1566" t="s">
        <v>38</v>
      </c>
      <c r="L1566" t="s">
        <v>54</v>
      </c>
      <c r="M1566" t="s">
        <v>31</v>
      </c>
      <c r="N1566" t="s">
        <v>32</v>
      </c>
      <c r="O1566">
        <v>127.86</v>
      </c>
      <c r="P1566" t="s">
        <v>677</v>
      </c>
      <c r="Q1566" t="s">
        <v>694</v>
      </c>
      <c r="R1566" t="s">
        <v>680</v>
      </c>
      <c r="S1566" t="s">
        <v>34</v>
      </c>
      <c r="T1566" t="s">
        <v>561</v>
      </c>
    </row>
    <row r="1567" spans="1:20">
      <c r="A1567" t="s">
        <v>694</v>
      </c>
      <c r="B1567" t="s">
        <v>677</v>
      </c>
      <c r="C1567" t="s">
        <v>695</v>
      </c>
      <c r="D1567" t="s">
        <v>696</v>
      </c>
      <c r="E1567" t="s">
        <v>25</v>
      </c>
      <c r="F1567" s="1">
        <v>40179</v>
      </c>
      <c r="G1567" t="s">
        <v>26</v>
      </c>
      <c r="H1567">
        <v>201412</v>
      </c>
      <c r="I1567" t="s">
        <v>27</v>
      </c>
      <c r="J1567" t="s">
        <v>53</v>
      </c>
      <c r="K1567" t="s">
        <v>41</v>
      </c>
      <c r="L1567" t="s">
        <v>54</v>
      </c>
      <c r="M1567" t="s">
        <v>31</v>
      </c>
      <c r="N1567" t="s">
        <v>32</v>
      </c>
      <c r="O1567">
        <v>127.87</v>
      </c>
      <c r="P1567" t="s">
        <v>677</v>
      </c>
      <c r="Q1567" t="s">
        <v>694</v>
      </c>
      <c r="R1567" t="s">
        <v>680</v>
      </c>
      <c r="S1567" t="s">
        <v>34</v>
      </c>
      <c r="T1567" t="s">
        <v>561</v>
      </c>
    </row>
    <row r="1568" spans="1:20">
      <c r="A1568" t="s">
        <v>694</v>
      </c>
      <c r="B1568" t="s">
        <v>677</v>
      </c>
      <c r="C1568" t="s">
        <v>697</v>
      </c>
      <c r="D1568" t="s">
        <v>698</v>
      </c>
      <c r="E1568" t="s">
        <v>25</v>
      </c>
      <c r="F1568" s="1">
        <v>40179</v>
      </c>
      <c r="G1568" t="s">
        <v>26</v>
      </c>
      <c r="H1568">
        <v>201412</v>
      </c>
      <c r="I1568" t="s">
        <v>27</v>
      </c>
      <c r="J1568" t="s">
        <v>53</v>
      </c>
      <c r="K1568" t="s">
        <v>29</v>
      </c>
      <c r="L1568" t="s">
        <v>54</v>
      </c>
      <c r="M1568" t="s">
        <v>31</v>
      </c>
      <c r="N1568" t="s">
        <v>32</v>
      </c>
      <c r="O1568">
        <v>101.82000000000001</v>
      </c>
      <c r="P1568" t="s">
        <v>677</v>
      </c>
      <c r="Q1568" t="s">
        <v>694</v>
      </c>
      <c r="R1568" t="s">
        <v>680</v>
      </c>
      <c r="S1568" t="s">
        <v>34</v>
      </c>
      <c r="T1568" t="s">
        <v>561</v>
      </c>
    </row>
    <row r="1569" spans="1:20">
      <c r="A1569" t="s">
        <v>694</v>
      </c>
      <c r="B1569" t="s">
        <v>677</v>
      </c>
      <c r="C1569" t="s">
        <v>697</v>
      </c>
      <c r="D1569" t="s">
        <v>698</v>
      </c>
      <c r="E1569" t="s">
        <v>25</v>
      </c>
      <c r="F1569" s="1">
        <v>40179</v>
      </c>
      <c r="G1569" t="s">
        <v>26</v>
      </c>
      <c r="H1569">
        <v>201412</v>
      </c>
      <c r="I1569" t="s">
        <v>27</v>
      </c>
      <c r="J1569" t="s">
        <v>53</v>
      </c>
      <c r="K1569" t="s">
        <v>36</v>
      </c>
      <c r="L1569" t="s">
        <v>54</v>
      </c>
      <c r="M1569" t="s">
        <v>31</v>
      </c>
      <c r="N1569" t="s">
        <v>32</v>
      </c>
      <c r="O1569">
        <v>146.82</v>
      </c>
      <c r="P1569" t="s">
        <v>677</v>
      </c>
      <c r="Q1569" t="s">
        <v>694</v>
      </c>
      <c r="R1569" t="s">
        <v>680</v>
      </c>
      <c r="S1569" t="s">
        <v>34</v>
      </c>
      <c r="T1569" t="s">
        <v>561</v>
      </c>
    </row>
    <row r="1570" spans="1:20">
      <c r="A1570" t="s">
        <v>694</v>
      </c>
      <c r="B1570" t="s">
        <v>677</v>
      </c>
      <c r="C1570" t="s">
        <v>697</v>
      </c>
      <c r="D1570" t="s">
        <v>698</v>
      </c>
      <c r="E1570" t="s">
        <v>25</v>
      </c>
      <c r="F1570" s="1">
        <v>40179</v>
      </c>
      <c r="G1570" t="s">
        <v>26</v>
      </c>
      <c r="H1570">
        <v>201412</v>
      </c>
      <c r="I1570" t="s">
        <v>27</v>
      </c>
      <c r="J1570" t="s">
        <v>53</v>
      </c>
      <c r="K1570" t="s">
        <v>39</v>
      </c>
      <c r="L1570" t="s">
        <v>54</v>
      </c>
      <c r="M1570" t="s">
        <v>31</v>
      </c>
      <c r="N1570" t="s">
        <v>32</v>
      </c>
      <c r="O1570">
        <v>1139.6000000000001</v>
      </c>
      <c r="P1570" t="s">
        <v>677</v>
      </c>
      <c r="Q1570" t="s">
        <v>694</v>
      </c>
      <c r="R1570" t="s">
        <v>680</v>
      </c>
      <c r="S1570" t="s">
        <v>34</v>
      </c>
      <c r="T1570" t="s">
        <v>561</v>
      </c>
    </row>
    <row r="1571" spans="1:20">
      <c r="A1571" t="s">
        <v>694</v>
      </c>
      <c r="B1571" t="s">
        <v>677</v>
      </c>
      <c r="C1571" t="s">
        <v>699</v>
      </c>
      <c r="D1571" t="s">
        <v>700</v>
      </c>
      <c r="E1571" t="s">
        <v>25</v>
      </c>
      <c r="F1571" s="1">
        <v>40179</v>
      </c>
      <c r="G1571" t="s">
        <v>26</v>
      </c>
      <c r="H1571">
        <v>201412</v>
      </c>
      <c r="I1571" t="s">
        <v>27</v>
      </c>
      <c r="J1571" t="s">
        <v>53</v>
      </c>
      <c r="K1571" t="s">
        <v>29</v>
      </c>
      <c r="L1571" t="s">
        <v>54</v>
      </c>
      <c r="M1571" t="s">
        <v>31</v>
      </c>
      <c r="N1571" t="s">
        <v>32</v>
      </c>
      <c r="O1571">
        <v>823.44</v>
      </c>
      <c r="P1571" t="s">
        <v>677</v>
      </c>
      <c r="Q1571" t="s">
        <v>694</v>
      </c>
      <c r="R1571" t="s">
        <v>680</v>
      </c>
      <c r="S1571" t="s">
        <v>34</v>
      </c>
      <c r="T1571" t="s">
        <v>561</v>
      </c>
    </row>
    <row r="1572" spans="1:20">
      <c r="A1572" t="s">
        <v>694</v>
      </c>
      <c r="B1572" t="s">
        <v>677</v>
      </c>
      <c r="C1572" t="s">
        <v>699</v>
      </c>
      <c r="D1572" t="s">
        <v>700</v>
      </c>
      <c r="E1572" t="s">
        <v>25</v>
      </c>
      <c r="F1572" s="1">
        <v>40179</v>
      </c>
      <c r="G1572" t="s">
        <v>26</v>
      </c>
      <c r="H1572">
        <v>201412</v>
      </c>
      <c r="I1572" t="s">
        <v>27</v>
      </c>
      <c r="J1572" t="s">
        <v>53</v>
      </c>
      <c r="K1572" t="s">
        <v>36</v>
      </c>
      <c r="L1572" t="s">
        <v>54</v>
      </c>
      <c r="M1572" t="s">
        <v>31</v>
      </c>
      <c r="N1572" t="s">
        <v>32</v>
      </c>
      <c r="O1572">
        <v>156.19</v>
      </c>
      <c r="P1572" t="s">
        <v>677</v>
      </c>
      <c r="Q1572" t="s">
        <v>694</v>
      </c>
      <c r="R1572" t="s">
        <v>680</v>
      </c>
      <c r="S1572" t="s">
        <v>34</v>
      </c>
      <c r="T1572" t="s">
        <v>561</v>
      </c>
    </row>
    <row r="1573" spans="1:20">
      <c r="A1573" t="s">
        <v>694</v>
      </c>
      <c r="B1573" t="s">
        <v>677</v>
      </c>
      <c r="C1573" t="s">
        <v>699</v>
      </c>
      <c r="D1573" t="s">
        <v>700</v>
      </c>
      <c r="E1573" t="s">
        <v>25</v>
      </c>
      <c r="F1573" s="1">
        <v>40179</v>
      </c>
      <c r="G1573" t="s">
        <v>26</v>
      </c>
      <c r="H1573">
        <v>201412</v>
      </c>
      <c r="I1573" t="s">
        <v>27</v>
      </c>
      <c r="J1573" t="s">
        <v>53</v>
      </c>
      <c r="K1573" t="s">
        <v>37</v>
      </c>
      <c r="L1573" t="s">
        <v>54</v>
      </c>
      <c r="M1573" t="s">
        <v>31</v>
      </c>
      <c r="N1573" t="s">
        <v>32</v>
      </c>
      <c r="O1573">
        <v>144.82</v>
      </c>
      <c r="P1573" t="s">
        <v>677</v>
      </c>
      <c r="Q1573" t="s">
        <v>694</v>
      </c>
      <c r="R1573" t="s">
        <v>680</v>
      </c>
      <c r="S1573" t="s">
        <v>34</v>
      </c>
      <c r="T1573" t="s">
        <v>561</v>
      </c>
    </row>
    <row r="1574" spans="1:20">
      <c r="A1574" t="s">
        <v>694</v>
      </c>
      <c r="B1574" t="s">
        <v>677</v>
      </c>
      <c r="C1574" t="s">
        <v>699</v>
      </c>
      <c r="D1574" t="s">
        <v>700</v>
      </c>
      <c r="E1574" t="s">
        <v>25</v>
      </c>
      <c r="F1574" s="1">
        <v>40179</v>
      </c>
      <c r="G1574" t="s">
        <v>26</v>
      </c>
      <c r="H1574">
        <v>201412</v>
      </c>
      <c r="I1574" t="s">
        <v>27</v>
      </c>
      <c r="J1574" t="s">
        <v>53</v>
      </c>
      <c r="K1574" t="s">
        <v>38</v>
      </c>
      <c r="L1574" t="s">
        <v>54</v>
      </c>
      <c r="M1574" t="s">
        <v>31</v>
      </c>
      <c r="N1574" t="s">
        <v>32</v>
      </c>
      <c r="O1574">
        <v>144.81</v>
      </c>
      <c r="P1574" t="s">
        <v>677</v>
      </c>
      <c r="Q1574" t="s">
        <v>694</v>
      </c>
      <c r="R1574" t="s">
        <v>680</v>
      </c>
      <c r="S1574" t="s">
        <v>34</v>
      </c>
      <c r="T1574" t="s">
        <v>561</v>
      </c>
    </row>
    <row r="1575" spans="1:20">
      <c r="A1575" t="s">
        <v>694</v>
      </c>
      <c r="B1575" t="s">
        <v>677</v>
      </c>
      <c r="C1575" t="s">
        <v>701</v>
      </c>
      <c r="D1575" t="s">
        <v>702</v>
      </c>
      <c r="E1575" t="s">
        <v>25</v>
      </c>
      <c r="F1575" s="1">
        <v>40179</v>
      </c>
      <c r="G1575" t="s">
        <v>26</v>
      </c>
      <c r="H1575">
        <v>201412</v>
      </c>
      <c r="I1575" t="s">
        <v>27</v>
      </c>
      <c r="J1575" t="s">
        <v>53</v>
      </c>
      <c r="K1575" t="s">
        <v>29</v>
      </c>
      <c r="L1575" t="s">
        <v>54</v>
      </c>
      <c r="M1575" t="s">
        <v>31</v>
      </c>
      <c r="N1575" t="s">
        <v>48</v>
      </c>
      <c r="O1575">
        <v>84072.150000000009</v>
      </c>
      <c r="P1575" t="s">
        <v>677</v>
      </c>
      <c r="Q1575" t="s">
        <v>694</v>
      </c>
      <c r="R1575" t="s">
        <v>680</v>
      </c>
      <c r="S1575" t="s">
        <v>34</v>
      </c>
      <c r="T1575" t="s">
        <v>561</v>
      </c>
    </row>
    <row r="1576" spans="1:20">
      <c r="A1576" t="s">
        <v>694</v>
      </c>
      <c r="B1576" t="s">
        <v>677</v>
      </c>
      <c r="C1576" t="s">
        <v>701</v>
      </c>
      <c r="D1576" t="s">
        <v>702</v>
      </c>
      <c r="E1576" t="s">
        <v>25</v>
      </c>
      <c r="F1576" s="1">
        <v>40179</v>
      </c>
      <c r="G1576" t="s">
        <v>26</v>
      </c>
      <c r="H1576">
        <v>201412</v>
      </c>
      <c r="I1576" t="s">
        <v>27</v>
      </c>
      <c r="J1576" t="s">
        <v>53</v>
      </c>
      <c r="K1576" t="s">
        <v>29</v>
      </c>
      <c r="L1576" t="s">
        <v>54</v>
      </c>
      <c r="M1576" t="s">
        <v>31</v>
      </c>
      <c r="N1576" t="s">
        <v>49</v>
      </c>
      <c r="O1576">
        <v>-93908.23</v>
      </c>
      <c r="P1576" t="s">
        <v>677</v>
      </c>
      <c r="Q1576" t="s">
        <v>694</v>
      </c>
      <c r="R1576" t="s">
        <v>680</v>
      </c>
      <c r="S1576" t="s">
        <v>34</v>
      </c>
      <c r="T1576" t="s">
        <v>561</v>
      </c>
    </row>
    <row r="1577" spans="1:20">
      <c r="A1577" t="s">
        <v>694</v>
      </c>
      <c r="B1577" t="s">
        <v>677</v>
      </c>
      <c r="C1577" t="s">
        <v>701</v>
      </c>
      <c r="D1577" t="s">
        <v>702</v>
      </c>
      <c r="E1577" t="s">
        <v>25</v>
      </c>
      <c r="F1577" s="1">
        <v>40179</v>
      </c>
      <c r="G1577" t="s">
        <v>26</v>
      </c>
      <c r="H1577">
        <v>201412</v>
      </c>
      <c r="I1577" t="s">
        <v>27</v>
      </c>
      <c r="J1577" t="s">
        <v>53</v>
      </c>
      <c r="K1577" t="s">
        <v>29</v>
      </c>
      <c r="L1577" t="s">
        <v>54</v>
      </c>
      <c r="M1577" t="s">
        <v>31</v>
      </c>
      <c r="N1577" t="s">
        <v>32</v>
      </c>
      <c r="O1577">
        <v>8584.19</v>
      </c>
      <c r="P1577" t="s">
        <v>677</v>
      </c>
      <c r="Q1577" t="s">
        <v>694</v>
      </c>
      <c r="R1577" t="s">
        <v>680</v>
      </c>
      <c r="S1577" t="s">
        <v>34</v>
      </c>
      <c r="T1577" t="s">
        <v>561</v>
      </c>
    </row>
    <row r="1578" spans="1:20">
      <c r="A1578" t="s">
        <v>694</v>
      </c>
      <c r="B1578" t="s">
        <v>677</v>
      </c>
      <c r="C1578" t="s">
        <v>701</v>
      </c>
      <c r="D1578" t="s">
        <v>702</v>
      </c>
      <c r="E1578" t="s">
        <v>25</v>
      </c>
      <c r="F1578" s="1">
        <v>40179</v>
      </c>
      <c r="G1578" t="s">
        <v>26</v>
      </c>
      <c r="H1578">
        <v>201412</v>
      </c>
      <c r="I1578" t="s">
        <v>27</v>
      </c>
      <c r="J1578" t="s">
        <v>53</v>
      </c>
      <c r="K1578" t="s">
        <v>36</v>
      </c>
      <c r="L1578" t="s">
        <v>54</v>
      </c>
      <c r="M1578" t="s">
        <v>31</v>
      </c>
      <c r="N1578" t="s">
        <v>48</v>
      </c>
      <c r="O1578">
        <v>27364.940000000002</v>
      </c>
      <c r="P1578" t="s">
        <v>677</v>
      </c>
      <c r="Q1578" t="s">
        <v>694</v>
      </c>
      <c r="R1578" t="s">
        <v>680</v>
      </c>
      <c r="S1578" t="s">
        <v>34</v>
      </c>
      <c r="T1578" t="s">
        <v>561</v>
      </c>
    </row>
    <row r="1579" spans="1:20">
      <c r="A1579" t="s">
        <v>694</v>
      </c>
      <c r="B1579" t="s">
        <v>677</v>
      </c>
      <c r="C1579" t="s">
        <v>701</v>
      </c>
      <c r="D1579" t="s">
        <v>702</v>
      </c>
      <c r="E1579" t="s">
        <v>25</v>
      </c>
      <c r="F1579" s="1">
        <v>40179</v>
      </c>
      <c r="G1579" t="s">
        <v>26</v>
      </c>
      <c r="H1579">
        <v>201412</v>
      </c>
      <c r="I1579" t="s">
        <v>27</v>
      </c>
      <c r="J1579" t="s">
        <v>53</v>
      </c>
      <c r="K1579" t="s">
        <v>36</v>
      </c>
      <c r="L1579" t="s">
        <v>54</v>
      </c>
      <c r="M1579" t="s">
        <v>31</v>
      </c>
      <c r="N1579" t="s">
        <v>49</v>
      </c>
      <c r="O1579">
        <v>-34725.32</v>
      </c>
      <c r="P1579" t="s">
        <v>677</v>
      </c>
      <c r="Q1579" t="s">
        <v>694</v>
      </c>
      <c r="R1579" t="s">
        <v>680</v>
      </c>
      <c r="S1579" t="s">
        <v>34</v>
      </c>
      <c r="T1579" t="s">
        <v>561</v>
      </c>
    </row>
    <row r="1580" spans="1:20">
      <c r="A1580" t="s">
        <v>694</v>
      </c>
      <c r="B1580" t="s">
        <v>677</v>
      </c>
      <c r="C1580" t="s">
        <v>701</v>
      </c>
      <c r="D1580" t="s">
        <v>702</v>
      </c>
      <c r="E1580" t="s">
        <v>25</v>
      </c>
      <c r="F1580" s="1">
        <v>40179</v>
      </c>
      <c r="G1580" t="s">
        <v>26</v>
      </c>
      <c r="H1580">
        <v>201412</v>
      </c>
      <c r="I1580" t="s">
        <v>27</v>
      </c>
      <c r="J1580" t="s">
        <v>53</v>
      </c>
      <c r="K1580" t="s">
        <v>36</v>
      </c>
      <c r="L1580" t="s">
        <v>54</v>
      </c>
      <c r="M1580" t="s">
        <v>31</v>
      </c>
      <c r="N1580" t="s">
        <v>32</v>
      </c>
      <c r="O1580">
        <v>3174.25</v>
      </c>
      <c r="P1580" t="s">
        <v>677</v>
      </c>
      <c r="Q1580" t="s">
        <v>694</v>
      </c>
      <c r="R1580" t="s">
        <v>680</v>
      </c>
      <c r="S1580" t="s">
        <v>34</v>
      </c>
      <c r="T1580" t="s">
        <v>561</v>
      </c>
    </row>
    <row r="1581" spans="1:20">
      <c r="A1581" t="s">
        <v>694</v>
      </c>
      <c r="B1581" t="s">
        <v>677</v>
      </c>
      <c r="C1581" t="s">
        <v>701</v>
      </c>
      <c r="D1581" t="s">
        <v>702</v>
      </c>
      <c r="E1581" t="s">
        <v>25</v>
      </c>
      <c r="F1581" s="1">
        <v>40179</v>
      </c>
      <c r="G1581" t="s">
        <v>26</v>
      </c>
      <c r="H1581">
        <v>201412</v>
      </c>
      <c r="I1581" t="s">
        <v>27</v>
      </c>
      <c r="J1581" t="s">
        <v>53</v>
      </c>
      <c r="K1581" t="s">
        <v>37</v>
      </c>
      <c r="L1581" t="s">
        <v>54</v>
      </c>
      <c r="M1581" t="s">
        <v>31</v>
      </c>
      <c r="N1581" t="s">
        <v>48</v>
      </c>
      <c r="O1581">
        <v>2239.06</v>
      </c>
      <c r="P1581" t="s">
        <v>677</v>
      </c>
      <c r="Q1581" t="s">
        <v>694</v>
      </c>
      <c r="R1581" t="s">
        <v>680</v>
      </c>
      <c r="S1581" t="s">
        <v>34</v>
      </c>
      <c r="T1581" t="s">
        <v>561</v>
      </c>
    </row>
    <row r="1582" spans="1:20">
      <c r="A1582" t="s">
        <v>694</v>
      </c>
      <c r="B1582" t="s">
        <v>677</v>
      </c>
      <c r="C1582" t="s">
        <v>701</v>
      </c>
      <c r="D1582" t="s">
        <v>702</v>
      </c>
      <c r="E1582" t="s">
        <v>25</v>
      </c>
      <c r="F1582" s="1">
        <v>40179</v>
      </c>
      <c r="G1582" t="s">
        <v>26</v>
      </c>
      <c r="H1582">
        <v>201412</v>
      </c>
      <c r="I1582" t="s">
        <v>27</v>
      </c>
      <c r="J1582" t="s">
        <v>53</v>
      </c>
      <c r="K1582" t="s">
        <v>38</v>
      </c>
      <c r="L1582" t="s">
        <v>54</v>
      </c>
      <c r="M1582" t="s">
        <v>31</v>
      </c>
      <c r="N1582" t="s">
        <v>48</v>
      </c>
      <c r="O1582">
        <v>31618.41</v>
      </c>
      <c r="P1582" t="s">
        <v>677</v>
      </c>
      <c r="Q1582" t="s">
        <v>694</v>
      </c>
      <c r="R1582" t="s">
        <v>680</v>
      </c>
      <c r="S1582" t="s">
        <v>34</v>
      </c>
      <c r="T1582" t="s">
        <v>561</v>
      </c>
    </row>
    <row r="1583" spans="1:20">
      <c r="A1583" t="s">
        <v>694</v>
      </c>
      <c r="B1583" t="s">
        <v>677</v>
      </c>
      <c r="C1583" t="s">
        <v>701</v>
      </c>
      <c r="D1583" t="s">
        <v>702</v>
      </c>
      <c r="E1583" t="s">
        <v>25</v>
      </c>
      <c r="F1583" s="1">
        <v>40179</v>
      </c>
      <c r="G1583" t="s">
        <v>26</v>
      </c>
      <c r="H1583">
        <v>201412</v>
      </c>
      <c r="I1583" t="s">
        <v>27</v>
      </c>
      <c r="J1583" t="s">
        <v>53</v>
      </c>
      <c r="K1583" t="s">
        <v>38</v>
      </c>
      <c r="L1583" t="s">
        <v>54</v>
      </c>
      <c r="M1583" t="s">
        <v>31</v>
      </c>
      <c r="N1583" t="s">
        <v>49</v>
      </c>
      <c r="O1583">
        <v>-44417.98</v>
      </c>
      <c r="P1583" t="s">
        <v>677</v>
      </c>
      <c r="Q1583" t="s">
        <v>694</v>
      </c>
      <c r="R1583" t="s">
        <v>680</v>
      </c>
      <c r="S1583" t="s">
        <v>34</v>
      </c>
      <c r="T1583" t="s">
        <v>561</v>
      </c>
    </row>
    <row r="1584" spans="1:20">
      <c r="A1584" t="s">
        <v>694</v>
      </c>
      <c r="B1584" t="s">
        <v>677</v>
      </c>
      <c r="C1584" t="s">
        <v>701</v>
      </c>
      <c r="D1584" t="s">
        <v>702</v>
      </c>
      <c r="E1584" t="s">
        <v>25</v>
      </c>
      <c r="F1584" s="1">
        <v>40179</v>
      </c>
      <c r="G1584" t="s">
        <v>26</v>
      </c>
      <c r="H1584">
        <v>201412</v>
      </c>
      <c r="I1584" t="s">
        <v>27</v>
      </c>
      <c r="J1584" t="s">
        <v>53</v>
      </c>
      <c r="K1584" t="s">
        <v>38</v>
      </c>
      <c r="L1584" t="s">
        <v>54</v>
      </c>
      <c r="M1584" t="s">
        <v>31</v>
      </c>
      <c r="N1584" t="s">
        <v>32</v>
      </c>
      <c r="O1584">
        <v>4060.27</v>
      </c>
      <c r="P1584" t="s">
        <v>677</v>
      </c>
      <c r="Q1584" t="s">
        <v>694</v>
      </c>
      <c r="R1584" t="s">
        <v>680</v>
      </c>
      <c r="S1584" t="s">
        <v>34</v>
      </c>
      <c r="T1584" t="s">
        <v>561</v>
      </c>
    </row>
    <row r="1585" spans="1:20">
      <c r="A1585" t="s">
        <v>694</v>
      </c>
      <c r="B1585" t="s">
        <v>677</v>
      </c>
      <c r="C1585" t="s">
        <v>701</v>
      </c>
      <c r="D1585" t="s">
        <v>702</v>
      </c>
      <c r="E1585" t="s">
        <v>25</v>
      </c>
      <c r="F1585" s="1">
        <v>40179</v>
      </c>
      <c r="G1585" t="s">
        <v>26</v>
      </c>
      <c r="H1585">
        <v>201412</v>
      </c>
      <c r="I1585" t="s">
        <v>27</v>
      </c>
      <c r="J1585" t="s">
        <v>53</v>
      </c>
      <c r="K1585" t="s">
        <v>39</v>
      </c>
      <c r="L1585" t="s">
        <v>54</v>
      </c>
      <c r="M1585" t="s">
        <v>31</v>
      </c>
      <c r="N1585" t="s">
        <v>48</v>
      </c>
      <c r="O1585">
        <v>24867.98</v>
      </c>
      <c r="P1585" t="s">
        <v>677</v>
      </c>
      <c r="Q1585" t="s">
        <v>694</v>
      </c>
      <c r="R1585" t="s">
        <v>680</v>
      </c>
      <c r="S1585" t="s">
        <v>34</v>
      </c>
      <c r="T1585" t="s">
        <v>561</v>
      </c>
    </row>
    <row r="1586" spans="1:20">
      <c r="A1586" t="s">
        <v>694</v>
      </c>
      <c r="B1586" t="s">
        <v>677</v>
      </c>
      <c r="C1586" t="s">
        <v>701</v>
      </c>
      <c r="D1586" t="s">
        <v>702</v>
      </c>
      <c r="E1586" t="s">
        <v>25</v>
      </c>
      <c r="F1586" s="1">
        <v>40179</v>
      </c>
      <c r="G1586" t="s">
        <v>26</v>
      </c>
      <c r="H1586">
        <v>201412</v>
      </c>
      <c r="I1586" t="s">
        <v>27</v>
      </c>
      <c r="J1586" t="s">
        <v>53</v>
      </c>
      <c r="K1586" t="s">
        <v>40</v>
      </c>
      <c r="L1586" t="s">
        <v>54</v>
      </c>
      <c r="M1586" t="s">
        <v>31</v>
      </c>
      <c r="N1586" t="s">
        <v>48</v>
      </c>
      <c r="O1586">
        <v>715.28</v>
      </c>
      <c r="P1586" t="s">
        <v>677</v>
      </c>
      <c r="Q1586" t="s">
        <v>694</v>
      </c>
      <c r="R1586" t="s">
        <v>680</v>
      </c>
      <c r="S1586" t="s">
        <v>34</v>
      </c>
      <c r="T1586" t="s">
        <v>561</v>
      </c>
    </row>
    <row r="1587" spans="1:20">
      <c r="A1587" t="s">
        <v>694</v>
      </c>
      <c r="B1587" t="s">
        <v>677</v>
      </c>
      <c r="C1587" t="s">
        <v>701</v>
      </c>
      <c r="D1587" t="s">
        <v>702</v>
      </c>
      <c r="E1587" t="s">
        <v>25</v>
      </c>
      <c r="F1587" s="1">
        <v>40179</v>
      </c>
      <c r="G1587" t="s">
        <v>26</v>
      </c>
      <c r="H1587">
        <v>201412</v>
      </c>
      <c r="I1587" t="s">
        <v>27</v>
      </c>
      <c r="J1587" t="s">
        <v>53</v>
      </c>
      <c r="K1587" t="s">
        <v>41</v>
      </c>
      <c r="L1587" t="s">
        <v>54</v>
      </c>
      <c r="M1587" t="s">
        <v>31</v>
      </c>
      <c r="N1587" t="s">
        <v>48</v>
      </c>
      <c r="O1587">
        <v>1495.5</v>
      </c>
      <c r="P1587" t="s">
        <v>677</v>
      </c>
      <c r="Q1587" t="s">
        <v>694</v>
      </c>
      <c r="R1587" t="s">
        <v>680</v>
      </c>
      <c r="S1587" t="s">
        <v>34</v>
      </c>
      <c r="T1587" t="s">
        <v>561</v>
      </c>
    </row>
    <row r="1588" spans="1:20">
      <c r="A1588" t="s">
        <v>694</v>
      </c>
      <c r="B1588" t="s">
        <v>677</v>
      </c>
      <c r="C1588" t="s">
        <v>701</v>
      </c>
      <c r="D1588" t="s">
        <v>702</v>
      </c>
      <c r="E1588" t="s">
        <v>25</v>
      </c>
      <c r="F1588" s="1">
        <v>40179</v>
      </c>
      <c r="G1588" t="s">
        <v>26</v>
      </c>
      <c r="H1588">
        <v>201412</v>
      </c>
      <c r="I1588" t="s">
        <v>27</v>
      </c>
      <c r="J1588" t="s">
        <v>53</v>
      </c>
      <c r="K1588" t="s">
        <v>44</v>
      </c>
      <c r="L1588" t="s">
        <v>54</v>
      </c>
      <c r="M1588" t="s">
        <v>31</v>
      </c>
      <c r="N1588" t="s">
        <v>48</v>
      </c>
      <c r="O1588">
        <v>678.21</v>
      </c>
      <c r="P1588" t="s">
        <v>677</v>
      </c>
      <c r="Q1588" t="s">
        <v>694</v>
      </c>
      <c r="R1588" t="s">
        <v>680</v>
      </c>
      <c r="S1588" t="s">
        <v>34</v>
      </c>
      <c r="T1588" t="s">
        <v>561</v>
      </c>
    </row>
    <row r="1589" spans="1:20">
      <c r="A1589" t="s">
        <v>703</v>
      </c>
      <c r="B1589" t="s">
        <v>677</v>
      </c>
      <c r="C1589" t="s">
        <v>704</v>
      </c>
      <c r="D1589" t="s">
        <v>705</v>
      </c>
      <c r="E1589" t="s">
        <v>25</v>
      </c>
      <c r="F1589" s="1">
        <v>40179</v>
      </c>
      <c r="G1589" t="s">
        <v>26</v>
      </c>
      <c r="H1589">
        <v>201412</v>
      </c>
      <c r="I1589" t="s">
        <v>27</v>
      </c>
      <c r="J1589" t="s">
        <v>53</v>
      </c>
      <c r="K1589" t="s">
        <v>38</v>
      </c>
      <c r="L1589" t="s">
        <v>54</v>
      </c>
      <c r="M1589" t="s">
        <v>31</v>
      </c>
      <c r="N1589" t="s">
        <v>32</v>
      </c>
      <c r="O1589">
        <v>2257.91</v>
      </c>
      <c r="P1589" t="s">
        <v>677</v>
      </c>
      <c r="Q1589" t="s">
        <v>703</v>
      </c>
      <c r="R1589" t="s">
        <v>680</v>
      </c>
      <c r="S1589" t="s">
        <v>34</v>
      </c>
      <c r="T1589" t="s">
        <v>561</v>
      </c>
    </row>
    <row r="1590" spans="1:20">
      <c r="A1590" t="s">
        <v>703</v>
      </c>
      <c r="B1590" t="s">
        <v>677</v>
      </c>
      <c r="C1590" t="s">
        <v>704</v>
      </c>
      <c r="D1590" t="s">
        <v>705</v>
      </c>
      <c r="E1590" t="s">
        <v>25</v>
      </c>
      <c r="F1590" s="1">
        <v>40179</v>
      </c>
      <c r="G1590" t="s">
        <v>26</v>
      </c>
      <c r="H1590">
        <v>201412</v>
      </c>
      <c r="I1590" t="s">
        <v>27</v>
      </c>
      <c r="J1590" t="s">
        <v>53</v>
      </c>
      <c r="K1590" t="s">
        <v>41</v>
      </c>
      <c r="L1590" t="s">
        <v>54</v>
      </c>
      <c r="M1590" t="s">
        <v>31</v>
      </c>
      <c r="N1590" t="s">
        <v>32</v>
      </c>
      <c r="O1590">
        <v>104.60000000000001</v>
      </c>
      <c r="P1590" t="s">
        <v>677</v>
      </c>
      <c r="Q1590" t="s">
        <v>703</v>
      </c>
      <c r="R1590" t="s">
        <v>680</v>
      </c>
      <c r="S1590" t="s">
        <v>34</v>
      </c>
      <c r="T1590" t="s">
        <v>561</v>
      </c>
    </row>
    <row r="1591" spans="1:20">
      <c r="A1591" t="s">
        <v>694</v>
      </c>
      <c r="B1591" t="s">
        <v>677</v>
      </c>
      <c r="C1591" t="s">
        <v>706</v>
      </c>
      <c r="D1591" t="s">
        <v>707</v>
      </c>
      <c r="E1591" t="s">
        <v>25</v>
      </c>
      <c r="F1591" s="1">
        <v>40179</v>
      </c>
      <c r="G1591" t="s">
        <v>26</v>
      </c>
      <c r="H1591">
        <v>201412</v>
      </c>
      <c r="I1591" t="s">
        <v>27</v>
      </c>
      <c r="J1591" t="s">
        <v>28</v>
      </c>
      <c r="K1591" t="s">
        <v>29</v>
      </c>
      <c r="L1591" t="s">
        <v>30</v>
      </c>
      <c r="M1591" t="s">
        <v>31</v>
      </c>
      <c r="N1591" t="s">
        <v>48</v>
      </c>
      <c r="O1591">
        <v>76670.89</v>
      </c>
      <c r="P1591" t="s">
        <v>677</v>
      </c>
      <c r="Q1591" t="s">
        <v>694</v>
      </c>
      <c r="R1591" t="s">
        <v>680</v>
      </c>
      <c r="S1591" t="s">
        <v>34</v>
      </c>
      <c r="T1591" t="s">
        <v>561</v>
      </c>
    </row>
    <row r="1592" spans="1:20">
      <c r="A1592" t="s">
        <v>694</v>
      </c>
      <c r="B1592" t="s">
        <v>677</v>
      </c>
      <c r="C1592" t="s">
        <v>706</v>
      </c>
      <c r="D1592" t="s">
        <v>707</v>
      </c>
      <c r="E1592" t="s">
        <v>25</v>
      </c>
      <c r="F1592" s="1">
        <v>40179</v>
      </c>
      <c r="G1592" t="s">
        <v>26</v>
      </c>
      <c r="H1592">
        <v>201412</v>
      </c>
      <c r="I1592" t="s">
        <v>27</v>
      </c>
      <c r="J1592" t="s">
        <v>28</v>
      </c>
      <c r="K1592" t="s">
        <v>29</v>
      </c>
      <c r="L1592" t="s">
        <v>30</v>
      </c>
      <c r="M1592" t="s">
        <v>31</v>
      </c>
      <c r="N1592" t="s">
        <v>49</v>
      </c>
      <c r="O1592">
        <v>-101352.1</v>
      </c>
      <c r="P1592" t="s">
        <v>677</v>
      </c>
      <c r="Q1592" t="s">
        <v>694</v>
      </c>
      <c r="R1592" t="s">
        <v>680</v>
      </c>
      <c r="S1592" t="s">
        <v>34</v>
      </c>
      <c r="T1592" t="s">
        <v>561</v>
      </c>
    </row>
    <row r="1593" spans="1:20">
      <c r="A1593" t="s">
        <v>694</v>
      </c>
      <c r="B1593" t="s">
        <v>677</v>
      </c>
      <c r="C1593" t="s">
        <v>706</v>
      </c>
      <c r="D1593" t="s">
        <v>707</v>
      </c>
      <c r="E1593" t="s">
        <v>25</v>
      </c>
      <c r="F1593" s="1">
        <v>40179</v>
      </c>
      <c r="G1593" t="s">
        <v>26</v>
      </c>
      <c r="H1593">
        <v>201412</v>
      </c>
      <c r="I1593" t="s">
        <v>27</v>
      </c>
      <c r="J1593" t="s">
        <v>28</v>
      </c>
      <c r="K1593" t="s">
        <v>29</v>
      </c>
      <c r="L1593" t="s">
        <v>30</v>
      </c>
      <c r="M1593" t="s">
        <v>31</v>
      </c>
      <c r="N1593" t="s">
        <v>32</v>
      </c>
      <c r="O1593">
        <v>2394.14</v>
      </c>
      <c r="P1593" t="s">
        <v>677</v>
      </c>
      <c r="Q1593" t="s">
        <v>694</v>
      </c>
      <c r="R1593" t="s">
        <v>680</v>
      </c>
      <c r="S1593" t="s">
        <v>34</v>
      </c>
      <c r="T1593" t="s">
        <v>561</v>
      </c>
    </row>
    <row r="1594" spans="1:20">
      <c r="A1594" t="s">
        <v>694</v>
      </c>
      <c r="B1594" t="s">
        <v>677</v>
      </c>
      <c r="C1594" t="s">
        <v>706</v>
      </c>
      <c r="D1594" t="s">
        <v>707</v>
      </c>
      <c r="E1594" t="s">
        <v>25</v>
      </c>
      <c r="F1594" s="1">
        <v>40179</v>
      </c>
      <c r="G1594" t="s">
        <v>26</v>
      </c>
      <c r="H1594">
        <v>201412</v>
      </c>
      <c r="I1594" t="s">
        <v>27</v>
      </c>
      <c r="J1594" t="s">
        <v>28</v>
      </c>
      <c r="K1594" t="s">
        <v>36</v>
      </c>
      <c r="L1594" t="s">
        <v>30</v>
      </c>
      <c r="M1594" t="s">
        <v>31</v>
      </c>
      <c r="N1594" t="s">
        <v>48</v>
      </c>
      <c r="O1594">
        <v>24547.8</v>
      </c>
      <c r="P1594" t="s">
        <v>677</v>
      </c>
      <c r="Q1594" t="s">
        <v>694</v>
      </c>
      <c r="R1594" t="s">
        <v>680</v>
      </c>
      <c r="S1594" t="s">
        <v>34</v>
      </c>
      <c r="T1594" t="s">
        <v>561</v>
      </c>
    </row>
    <row r="1595" spans="1:20">
      <c r="A1595" t="s">
        <v>694</v>
      </c>
      <c r="B1595" t="s">
        <v>677</v>
      </c>
      <c r="C1595" t="s">
        <v>706</v>
      </c>
      <c r="D1595" t="s">
        <v>707</v>
      </c>
      <c r="E1595" t="s">
        <v>25</v>
      </c>
      <c r="F1595" s="1">
        <v>40179</v>
      </c>
      <c r="G1595" t="s">
        <v>26</v>
      </c>
      <c r="H1595">
        <v>201412</v>
      </c>
      <c r="I1595" t="s">
        <v>27</v>
      </c>
      <c r="J1595" t="s">
        <v>28</v>
      </c>
      <c r="K1595" t="s">
        <v>36</v>
      </c>
      <c r="L1595" t="s">
        <v>30</v>
      </c>
      <c r="M1595" t="s">
        <v>31</v>
      </c>
      <c r="N1595" t="s">
        <v>49</v>
      </c>
      <c r="O1595">
        <v>-21885.86</v>
      </c>
      <c r="P1595" t="s">
        <v>677</v>
      </c>
      <c r="Q1595" t="s">
        <v>694</v>
      </c>
      <c r="R1595" t="s">
        <v>680</v>
      </c>
      <c r="S1595" t="s">
        <v>34</v>
      </c>
      <c r="T1595" t="s">
        <v>561</v>
      </c>
    </row>
    <row r="1596" spans="1:20">
      <c r="A1596" t="s">
        <v>694</v>
      </c>
      <c r="B1596" t="s">
        <v>677</v>
      </c>
      <c r="C1596" t="s">
        <v>706</v>
      </c>
      <c r="D1596" t="s">
        <v>707</v>
      </c>
      <c r="E1596" t="s">
        <v>25</v>
      </c>
      <c r="F1596" s="1">
        <v>40179</v>
      </c>
      <c r="G1596" t="s">
        <v>26</v>
      </c>
      <c r="H1596">
        <v>201412</v>
      </c>
      <c r="I1596" t="s">
        <v>27</v>
      </c>
      <c r="J1596" t="s">
        <v>28</v>
      </c>
      <c r="K1596" t="s">
        <v>36</v>
      </c>
      <c r="L1596" t="s">
        <v>30</v>
      </c>
      <c r="M1596" t="s">
        <v>31</v>
      </c>
      <c r="N1596" t="s">
        <v>32</v>
      </c>
      <c r="O1596">
        <v>9589.1200000000008</v>
      </c>
      <c r="P1596" t="s">
        <v>677</v>
      </c>
      <c r="Q1596" t="s">
        <v>694</v>
      </c>
      <c r="R1596" t="s">
        <v>680</v>
      </c>
      <c r="S1596" t="s">
        <v>34</v>
      </c>
      <c r="T1596" t="s">
        <v>561</v>
      </c>
    </row>
    <row r="1597" spans="1:20">
      <c r="A1597" t="s">
        <v>694</v>
      </c>
      <c r="B1597" t="s">
        <v>677</v>
      </c>
      <c r="C1597" t="s">
        <v>706</v>
      </c>
      <c r="D1597" t="s">
        <v>707</v>
      </c>
      <c r="E1597" t="s">
        <v>25</v>
      </c>
      <c r="F1597" s="1">
        <v>40179</v>
      </c>
      <c r="G1597" t="s">
        <v>26</v>
      </c>
      <c r="H1597">
        <v>201412</v>
      </c>
      <c r="I1597" t="s">
        <v>27</v>
      </c>
      <c r="J1597" t="s">
        <v>28</v>
      </c>
      <c r="K1597" t="s">
        <v>37</v>
      </c>
      <c r="L1597" t="s">
        <v>30</v>
      </c>
      <c r="M1597" t="s">
        <v>31</v>
      </c>
      <c r="N1597" t="s">
        <v>48</v>
      </c>
      <c r="O1597">
        <v>13167.84</v>
      </c>
      <c r="P1597" t="s">
        <v>677</v>
      </c>
      <c r="Q1597" t="s">
        <v>694</v>
      </c>
      <c r="R1597" t="s">
        <v>680</v>
      </c>
      <c r="S1597" t="s">
        <v>34</v>
      </c>
      <c r="T1597" t="s">
        <v>561</v>
      </c>
    </row>
    <row r="1598" spans="1:20">
      <c r="A1598" t="s">
        <v>694</v>
      </c>
      <c r="B1598" t="s">
        <v>677</v>
      </c>
      <c r="C1598" t="s">
        <v>706</v>
      </c>
      <c r="D1598" t="s">
        <v>707</v>
      </c>
      <c r="E1598" t="s">
        <v>25</v>
      </c>
      <c r="F1598" s="1">
        <v>40179</v>
      </c>
      <c r="G1598" t="s">
        <v>26</v>
      </c>
      <c r="H1598">
        <v>201412</v>
      </c>
      <c r="I1598" t="s">
        <v>27</v>
      </c>
      <c r="J1598" t="s">
        <v>28</v>
      </c>
      <c r="K1598" t="s">
        <v>37</v>
      </c>
      <c r="L1598" t="s">
        <v>30</v>
      </c>
      <c r="M1598" t="s">
        <v>31</v>
      </c>
      <c r="N1598" t="s">
        <v>49</v>
      </c>
      <c r="O1598">
        <v>-5332.1900000000005</v>
      </c>
      <c r="P1598" t="s">
        <v>677</v>
      </c>
      <c r="Q1598" t="s">
        <v>694</v>
      </c>
      <c r="R1598" t="s">
        <v>680</v>
      </c>
      <c r="S1598" t="s">
        <v>34</v>
      </c>
      <c r="T1598" t="s">
        <v>561</v>
      </c>
    </row>
    <row r="1599" spans="1:20">
      <c r="A1599" t="s">
        <v>694</v>
      </c>
      <c r="B1599" t="s">
        <v>677</v>
      </c>
      <c r="C1599" t="s">
        <v>706</v>
      </c>
      <c r="D1599" t="s">
        <v>707</v>
      </c>
      <c r="E1599" t="s">
        <v>25</v>
      </c>
      <c r="F1599" s="1">
        <v>40179</v>
      </c>
      <c r="G1599" t="s">
        <v>26</v>
      </c>
      <c r="H1599">
        <v>201412</v>
      </c>
      <c r="I1599" t="s">
        <v>27</v>
      </c>
      <c r="J1599" t="s">
        <v>28</v>
      </c>
      <c r="K1599" t="s">
        <v>38</v>
      </c>
      <c r="L1599" t="s">
        <v>30</v>
      </c>
      <c r="M1599" t="s">
        <v>31</v>
      </c>
      <c r="N1599" t="s">
        <v>48</v>
      </c>
      <c r="O1599">
        <v>26679.09</v>
      </c>
      <c r="P1599" t="s">
        <v>677</v>
      </c>
      <c r="Q1599" t="s">
        <v>694</v>
      </c>
      <c r="R1599" t="s">
        <v>680</v>
      </c>
      <c r="S1599" t="s">
        <v>34</v>
      </c>
      <c r="T1599" t="s">
        <v>561</v>
      </c>
    </row>
    <row r="1600" spans="1:20">
      <c r="A1600" t="s">
        <v>694</v>
      </c>
      <c r="B1600" t="s">
        <v>677</v>
      </c>
      <c r="C1600" t="s">
        <v>706</v>
      </c>
      <c r="D1600" t="s">
        <v>707</v>
      </c>
      <c r="E1600" t="s">
        <v>25</v>
      </c>
      <c r="F1600" s="1">
        <v>40179</v>
      </c>
      <c r="G1600" t="s">
        <v>26</v>
      </c>
      <c r="H1600">
        <v>201412</v>
      </c>
      <c r="I1600" t="s">
        <v>27</v>
      </c>
      <c r="J1600" t="s">
        <v>28</v>
      </c>
      <c r="K1600" t="s">
        <v>38</v>
      </c>
      <c r="L1600" t="s">
        <v>30</v>
      </c>
      <c r="M1600" t="s">
        <v>31</v>
      </c>
      <c r="N1600" t="s">
        <v>49</v>
      </c>
      <c r="O1600">
        <v>-6644.34</v>
      </c>
      <c r="P1600" t="s">
        <v>677</v>
      </c>
      <c r="Q1600" t="s">
        <v>694</v>
      </c>
      <c r="R1600" t="s">
        <v>680</v>
      </c>
      <c r="S1600" t="s">
        <v>34</v>
      </c>
      <c r="T1600" t="s">
        <v>561</v>
      </c>
    </row>
    <row r="1601" spans="1:20">
      <c r="A1601" t="s">
        <v>694</v>
      </c>
      <c r="B1601" t="s">
        <v>677</v>
      </c>
      <c r="C1601" t="s">
        <v>706</v>
      </c>
      <c r="D1601" t="s">
        <v>707</v>
      </c>
      <c r="E1601" t="s">
        <v>25</v>
      </c>
      <c r="F1601" s="1">
        <v>40179</v>
      </c>
      <c r="G1601" t="s">
        <v>26</v>
      </c>
      <c r="H1601">
        <v>201412</v>
      </c>
      <c r="I1601" t="s">
        <v>27</v>
      </c>
      <c r="J1601" t="s">
        <v>28</v>
      </c>
      <c r="K1601" t="s">
        <v>38</v>
      </c>
      <c r="L1601" t="s">
        <v>30</v>
      </c>
      <c r="M1601" t="s">
        <v>31</v>
      </c>
      <c r="N1601" t="s">
        <v>32</v>
      </c>
      <c r="O1601">
        <v>329.54</v>
      </c>
      <c r="P1601" t="s">
        <v>677</v>
      </c>
      <c r="Q1601" t="s">
        <v>694</v>
      </c>
      <c r="R1601" t="s">
        <v>680</v>
      </c>
      <c r="S1601" t="s">
        <v>34</v>
      </c>
      <c r="T1601" t="s">
        <v>561</v>
      </c>
    </row>
    <row r="1602" spans="1:20">
      <c r="A1602" t="s">
        <v>694</v>
      </c>
      <c r="B1602" t="s">
        <v>677</v>
      </c>
      <c r="C1602" t="s">
        <v>706</v>
      </c>
      <c r="D1602" t="s">
        <v>707</v>
      </c>
      <c r="E1602" t="s">
        <v>25</v>
      </c>
      <c r="F1602" s="1">
        <v>40179</v>
      </c>
      <c r="G1602" t="s">
        <v>26</v>
      </c>
      <c r="H1602">
        <v>201412</v>
      </c>
      <c r="I1602" t="s">
        <v>27</v>
      </c>
      <c r="J1602" t="s">
        <v>28</v>
      </c>
      <c r="K1602" t="s">
        <v>39</v>
      </c>
      <c r="L1602" t="s">
        <v>30</v>
      </c>
      <c r="M1602" t="s">
        <v>31</v>
      </c>
      <c r="N1602" t="s">
        <v>48</v>
      </c>
      <c r="O1602">
        <v>8048.24</v>
      </c>
      <c r="P1602" t="s">
        <v>677</v>
      </c>
      <c r="Q1602" t="s">
        <v>694</v>
      </c>
      <c r="R1602" t="s">
        <v>680</v>
      </c>
      <c r="S1602" t="s">
        <v>34</v>
      </c>
      <c r="T1602" t="s">
        <v>561</v>
      </c>
    </row>
    <row r="1603" spans="1:20">
      <c r="A1603" t="s">
        <v>694</v>
      </c>
      <c r="B1603" t="s">
        <v>677</v>
      </c>
      <c r="C1603" t="s">
        <v>706</v>
      </c>
      <c r="D1603" t="s">
        <v>707</v>
      </c>
      <c r="E1603" t="s">
        <v>25</v>
      </c>
      <c r="F1603" s="1">
        <v>40179</v>
      </c>
      <c r="G1603" t="s">
        <v>26</v>
      </c>
      <c r="H1603">
        <v>201412</v>
      </c>
      <c r="I1603" t="s">
        <v>27</v>
      </c>
      <c r="J1603" t="s">
        <v>28</v>
      </c>
      <c r="K1603" t="s">
        <v>39</v>
      </c>
      <c r="L1603" t="s">
        <v>30</v>
      </c>
      <c r="M1603" t="s">
        <v>31</v>
      </c>
      <c r="N1603" t="s">
        <v>49</v>
      </c>
      <c r="O1603">
        <v>-15022.210000000001</v>
      </c>
      <c r="P1603" t="s">
        <v>677</v>
      </c>
      <c r="Q1603" t="s">
        <v>694</v>
      </c>
      <c r="R1603" t="s">
        <v>680</v>
      </c>
      <c r="S1603" t="s">
        <v>34</v>
      </c>
      <c r="T1603" t="s">
        <v>561</v>
      </c>
    </row>
    <row r="1604" spans="1:20">
      <c r="A1604" t="s">
        <v>694</v>
      </c>
      <c r="B1604" t="s">
        <v>677</v>
      </c>
      <c r="C1604" t="s">
        <v>706</v>
      </c>
      <c r="D1604" t="s">
        <v>707</v>
      </c>
      <c r="E1604" t="s">
        <v>25</v>
      </c>
      <c r="F1604" s="1">
        <v>40179</v>
      </c>
      <c r="G1604" t="s">
        <v>26</v>
      </c>
      <c r="H1604">
        <v>201412</v>
      </c>
      <c r="I1604" t="s">
        <v>27</v>
      </c>
      <c r="J1604" t="s">
        <v>28</v>
      </c>
      <c r="K1604" t="s">
        <v>40</v>
      </c>
      <c r="L1604" t="s">
        <v>30</v>
      </c>
      <c r="M1604" t="s">
        <v>31</v>
      </c>
      <c r="N1604" t="s">
        <v>48</v>
      </c>
      <c r="O1604">
        <v>694.05000000000007</v>
      </c>
      <c r="P1604" t="s">
        <v>677</v>
      </c>
      <c r="Q1604" t="s">
        <v>694</v>
      </c>
      <c r="R1604" t="s">
        <v>680</v>
      </c>
      <c r="S1604" t="s">
        <v>34</v>
      </c>
      <c r="T1604" t="s">
        <v>561</v>
      </c>
    </row>
    <row r="1605" spans="1:20">
      <c r="A1605" t="s">
        <v>694</v>
      </c>
      <c r="B1605" t="s">
        <v>677</v>
      </c>
      <c r="C1605" t="s">
        <v>706</v>
      </c>
      <c r="D1605" t="s">
        <v>707</v>
      </c>
      <c r="E1605" t="s">
        <v>25</v>
      </c>
      <c r="F1605" s="1">
        <v>40179</v>
      </c>
      <c r="G1605" t="s">
        <v>26</v>
      </c>
      <c r="H1605">
        <v>201412</v>
      </c>
      <c r="I1605" t="s">
        <v>27</v>
      </c>
      <c r="J1605" t="s">
        <v>28</v>
      </c>
      <c r="K1605" t="s">
        <v>41</v>
      </c>
      <c r="L1605" t="s">
        <v>30</v>
      </c>
      <c r="M1605" t="s">
        <v>31</v>
      </c>
      <c r="N1605" t="s">
        <v>48</v>
      </c>
      <c r="O1605">
        <v>2583.12</v>
      </c>
      <c r="P1605" t="s">
        <v>677</v>
      </c>
      <c r="Q1605" t="s">
        <v>694</v>
      </c>
      <c r="R1605" t="s">
        <v>680</v>
      </c>
      <c r="S1605" t="s">
        <v>34</v>
      </c>
      <c r="T1605" t="s">
        <v>561</v>
      </c>
    </row>
    <row r="1606" spans="1:20">
      <c r="A1606" t="s">
        <v>694</v>
      </c>
      <c r="B1606" t="s">
        <v>677</v>
      </c>
      <c r="C1606" t="s">
        <v>706</v>
      </c>
      <c r="D1606" t="s">
        <v>707</v>
      </c>
      <c r="E1606" t="s">
        <v>25</v>
      </c>
      <c r="F1606" s="1">
        <v>40179</v>
      </c>
      <c r="G1606" t="s">
        <v>26</v>
      </c>
      <c r="H1606">
        <v>201412</v>
      </c>
      <c r="I1606" t="s">
        <v>27</v>
      </c>
      <c r="J1606" t="s">
        <v>28</v>
      </c>
      <c r="K1606" t="s">
        <v>41</v>
      </c>
      <c r="L1606" t="s">
        <v>30</v>
      </c>
      <c r="M1606" t="s">
        <v>31</v>
      </c>
      <c r="N1606" t="s">
        <v>49</v>
      </c>
      <c r="O1606">
        <v>-2044.26</v>
      </c>
      <c r="P1606" t="s">
        <v>677</v>
      </c>
      <c r="Q1606" t="s">
        <v>694</v>
      </c>
      <c r="R1606" t="s">
        <v>680</v>
      </c>
      <c r="S1606" t="s">
        <v>34</v>
      </c>
      <c r="T1606" t="s">
        <v>561</v>
      </c>
    </row>
    <row r="1607" spans="1:20">
      <c r="A1607" t="s">
        <v>694</v>
      </c>
      <c r="B1607" t="s">
        <v>677</v>
      </c>
      <c r="C1607" t="s">
        <v>706</v>
      </c>
      <c r="D1607" t="s">
        <v>707</v>
      </c>
      <c r="E1607" t="s">
        <v>25</v>
      </c>
      <c r="F1607" s="1">
        <v>40179</v>
      </c>
      <c r="G1607" t="s">
        <v>26</v>
      </c>
      <c r="H1607">
        <v>201412</v>
      </c>
      <c r="I1607" t="s">
        <v>27</v>
      </c>
      <c r="J1607" t="s">
        <v>28</v>
      </c>
      <c r="K1607" t="s">
        <v>44</v>
      </c>
      <c r="L1607" t="s">
        <v>30</v>
      </c>
      <c r="M1607" t="s">
        <v>31</v>
      </c>
      <c r="N1607" t="s">
        <v>48</v>
      </c>
      <c r="O1607">
        <v>197.31</v>
      </c>
      <c r="P1607" t="s">
        <v>677</v>
      </c>
      <c r="Q1607" t="s">
        <v>694</v>
      </c>
      <c r="R1607" t="s">
        <v>680</v>
      </c>
      <c r="S1607" t="s">
        <v>34</v>
      </c>
      <c r="T1607" t="s">
        <v>561</v>
      </c>
    </row>
    <row r="1608" spans="1:20">
      <c r="A1608" t="s">
        <v>694</v>
      </c>
      <c r="B1608" t="s">
        <v>677</v>
      </c>
      <c r="C1608" t="s">
        <v>706</v>
      </c>
      <c r="D1608" t="s">
        <v>707</v>
      </c>
      <c r="E1608" t="s">
        <v>25</v>
      </c>
      <c r="F1608" s="1">
        <v>40179</v>
      </c>
      <c r="G1608" t="s">
        <v>26</v>
      </c>
      <c r="H1608">
        <v>201412</v>
      </c>
      <c r="I1608" t="s">
        <v>27</v>
      </c>
      <c r="J1608" t="s">
        <v>28</v>
      </c>
      <c r="K1608" t="s">
        <v>44</v>
      </c>
      <c r="L1608" t="s">
        <v>30</v>
      </c>
      <c r="M1608" t="s">
        <v>31</v>
      </c>
      <c r="N1608" t="s">
        <v>49</v>
      </c>
      <c r="O1608">
        <v>-307.38</v>
      </c>
      <c r="P1608" t="s">
        <v>677</v>
      </c>
      <c r="Q1608" t="s">
        <v>694</v>
      </c>
      <c r="R1608" t="s">
        <v>680</v>
      </c>
      <c r="S1608" t="s">
        <v>34</v>
      </c>
      <c r="T1608" t="s">
        <v>561</v>
      </c>
    </row>
    <row r="1609" spans="1:20">
      <c r="A1609" t="s">
        <v>694</v>
      </c>
      <c r="B1609" t="s">
        <v>677</v>
      </c>
      <c r="C1609" t="s">
        <v>706</v>
      </c>
      <c r="D1609" t="s">
        <v>707</v>
      </c>
      <c r="E1609" t="s">
        <v>25</v>
      </c>
      <c r="F1609" s="1">
        <v>40179</v>
      </c>
      <c r="G1609" t="s">
        <v>26</v>
      </c>
      <c r="H1609">
        <v>201412</v>
      </c>
      <c r="I1609" t="s">
        <v>27</v>
      </c>
      <c r="J1609" t="s">
        <v>28</v>
      </c>
      <c r="K1609" t="s">
        <v>44</v>
      </c>
      <c r="L1609" t="s">
        <v>30</v>
      </c>
      <c r="M1609" t="s">
        <v>31</v>
      </c>
      <c r="N1609" t="s">
        <v>32</v>
      </c>
      <c r="O1609">
        <v>307.37</v>
      </c>
      <c r="P1609" t="s">
        <v>677</v>
      </c>
      <c r="Q1609" t="s">
        <v>694</v>
      </c>
      <c r="R1609" t="s">
        <v>680</v>
      </c>
      <c r="S1609" t="s">
        <v>34</v>
      </c>
      <c r="T1609" t="s">
        <v>561</v>
      </c>
    </row>
    <row r="1610" spans="1:20">
      <c r="A1610" t="s">
        <v>703</v>
      </c>
      <c r="B1610" t="s">
        <v>677</v>
      </c>
      <c r="C1610" t="s">
        <v>708</v>
      </c>
      <c r="D1610" t="s">
        <v>709</v>
      </c>
      <c r="E1610" t="s">
        <v>25</v>
      </c>
      <c r="F1610" s="1">
        <v>40179</v>
      </c>
      <c r="G1610" t="s">
        <v>26</v>
      </c>
      <c r="H1610">
        <v>201412</v>
      </c>
      <c r="I1610" t="s">
        <v>27</v>
      </c>
      <c r="J1610" t="s">
        <v>28</v>
      </c>
      <c r="K1610" t="s">
        <v>29</v>
      </c>
      <c r="L1610" t="s">
        <v>30</v>
      </c>
      <c r="M1610" t="s">
        <v>31</v>
      </c>
      <c r="N1610" t="s">
        <v>48</v>
      </c>
      <c r="O1610">
        <v>180424.43</v>
      </c>
      <c r="P1610" t="s">
        <v>677</v>
      </c>
      <c r="Q1610" t="s">
        <v>703</v>
      </c>
      <c r="R1610" t="s">
        <v>680</v>
      </c>
      <c r="S1610" t="s">
        <v>34</v>
      </c>
      <c r="T1610" t="s">
        <v>561</v>
      </c>
    </row>
    <row r="1611" spans="1:20">
      <c r="A1611" t="s">
        <v>703</v>
      </c>
      <c r="B1611" t="s">
        <v>677</v>
      </c>
      <c r="C1611" t="s">
        <v>708</v>
      </c>
      <c r="D1611" t="s">
        <v>709</v>
      </c>
      <c r="E1611" t="s">
        <v>25</v>
      </c>
      <c r="F1611" s="1">
        <v>40179</v>
      </c>
      <c r="G1611" t="s">
        <v>26</v>
      </c>
      <c r="H1611">
        <v>201412</v>
      </c>
      <c r="I1611" t="s">
        <v>27</v>
      </c>
      <c r="J1611" t="s">
        <v>28</v>
      </c>
      <c r="K1611" t="s">
        <v>29</v>
      </c>
      <c r="L1611" t="s">
        <v>30</v>
      </c>
      <c r="M1611" t="s">
        <v>31</v>
      </c>
      <c r="N1611" t="s">
        <v>49</v>
      </c>
      <c r="O1611">
        <v>-75893.36</v>
      </c>
      <c r="P1611" t="s">
        <v>677</v>
      </c>
      <c r="Q1611" t="s">
        <v>703</v>
      </c>
      <c r="R1611" t="s">
        <v>680</v>
      </c>
      <c r="S1611" t="s">
        <v>34</v>
      </c>
      <c r="T1611" t="s">
        <v>561</v>
      </c>
    </row>
    <row r="1612" spans="1:20">
      <c r="A1612" t="s">
        <v>703</v>
      </c>
      <c r="B1612" t="s">
        <v>677</v>
      </c>
      <c r="C1612" t="s">
        <v>708</v>
      </c>
      <c r="D1612" t="s">
        <v>709</v>
      </c>
      <c r="E1612" t="s">
        <v>25</v>
      </c>
      <c r="F1612" s="1">
        <v>40179</v>
      </c>
      <c r="G1612" t="s">
        <v>26</v>
      </c>
      <c r="H1612">
        <v>201412</v>
      </c>
      <c r="I1612" t="s">
        <v>27</v>
      </c>
      <c r="J1612" t="s">
        <v>28</v>
      </c>
      <c r="K1612" t="s">
        <v>36</v>
      </c>
      <c r="L1612" t="s">
        <v>30</v>
      </c>
      <c r="M1612" t="s">
        <v>31</v>
      </c>
      <c r="N1612" t="s">
        <v>48</v>
      </c>
      <c r="O1612">
        <v>40336.910000000003</v>
      </c>
      <c r="P1612" t="s">
        <v>677</v>
      </c>
      <c r="Q1612" t="s">
        <v>703</v>
      </c>
      <c r="R1612" t="s">
        <v>680</v>
      </c>
      <c r="S1612" t="s">
        <v>34</v>
      </c>
      <c r="T1612" t="s">
        <v>561</v>
      </c>
    </row>
    <row r="1613" spans="1:20">
      <c r="A1613" t="s">
        <v>703</v>
      </c>
      <c r="B1613" t="s">
        <v>677</v>
      </c>
      <c r="C1613" t="s">
        <v>708</v>
      </c>
      <c r="D1613" t="s">
        <v>709</v>
      </c>
      <c r="E1613" t="s">
        <v>25</v>
      </c>
      <c r="F1613" s="1">
        <v>40179</v>
      </c>
      <c r="G1613" t="s">
        <v>26</v>
      </c>
      <c r="H1613">
        <v>201412</v>
      </c>
      <c r="I1613" t="s">
        <v>27</v>
      </c>
      <c r="J1613" t="s">
        <v>28</v>
      </c>
      <c r="K1613" t="s">
        <v>36</v>
      </c>
      <c r="L1613" t="s">
        <v>30</v>
      </c>
      <c r="M1613" t="s">
        <v>31</v>
      </c>
      <c r="N1613" t="s">
        <v>49</v>
      </c>
      <c r="O1613">
        <v>-61544.840000000004</v>
      </c>
      <c r="P1613" t="s">
        <v>677</v>
      </c>
      <c r="Q1613" t="s">
        <v>703</v>
      </c>
      <c r="R1613" t="s">
        <v>680</v>
      </c>
      <c r="S1613" t="s">
        <v>34</v>
      </c>
      <c r="T1613" t="s">
        <v>561</v>
      </c>
    </row>
    <row r="1614" spans="1:20">
      <c r="A1614" t="s">
        <v>703</v>
      </c>
      <c r="B1614" t="s">
        <v>677</v>
      </c>
      <c r="C1614" t="s">
        <v>708</v>
      </c>
      <c r="D1614" t="s">
        <v>709</v>
      </c>
      <c r="E1614" t="s">
        <v>25</v>
      </c>
      <c r="F1614" s="1">
        <v>40179</v>
      </c>
      <c r="G1614" t="s">
        <v>26</v>
      </c>
      <c r="H1614">
        <v>201412</v>
      </c>
      <c r="I1614" t="s">
        <v>27</v>
      </c>
      <c r="J1614" t="s">
        <v>28</v>
      </c>
      <c r="K1614" t="s">
        <v>36</v>
      </c>
      <c r="L1614" t="s">
        <v>30</v>
      </c>
      <c r="M1614" t="s">
        <v>31</v>
      </c>
      <c r="N1614" t="s">
        <v>32</v>
      </c>
      <c r="O1614">
        <v>7336.05</v>
      </c>
      <c r="P1614" t="s">
        <v>677</v>
      </c>
      <c r="Q1614" t="s">
        <v>703</v>
      </c>
      <c r="R1614" t="s">
        <v>680</v>
      </c>
      <c r="S1614" t="s">
        <v>34</v>
      </c>
      <c r="T1614" t="s">
        <v>561</v>
      </c>
    </row>
    <row r="1615" spans="1:20">
      <c r="A1615" t="s">
        <v>703</v>
      </c>
      <c r="B1615" t="s">
        <v>677</v>
      </c>
      <c r="C1615" t="s">
        <v>708</v>
      </c>
      <c r="D1615" t="s">
        <v>709</v>
      </c>
      <c r="E1615" t="s">
        <v>25</v>
      </c>
      <c r="F1615" s="1">
        <v>40179</v>
      </c>
      <c r="G1615" t="s">
        <v>26</v>
      </c>
      <c r="H1615">
        <v>201412</v>
      </c>
      <c r="I1615" t="s">
        <v>27</v>
      </c>
      <c r="J1615" t="s">
        <v>28</v>
      </c>
      <c r="K1615" t="s">
        <v>37</v>
      </c>
      <c r="L1615" t="s">
        <v>30</v>
      </c>
      <c r="M1615" t="s">
        <v>31</v>
      </c>
      <c r="N1615" t="s">
        <v>48</v>
      </c>
      <c r="O1615">
        <v>846.89</v>
      </c>
      <c r="P1615" t="s">
        <v>677</v>
      </c>
      <c r="Q1615" t="s">
        <v>703</v>
      </c>
      <c r="R1615" t="s">
        <v>680</v>
      </c>
      <c r="S1615" t="s">
        <v>34</v>
      </c>
      <c r="T1615" t="s">
        <v>561</v>
      </c>
    </row>
    <row r="1616" spans="1:20">
      <c r="A1616" t="s">
        <v>703</v>
      </c>
      <c r="B1616" t="s">
        <v>677</v>
      </c>
      <c r="C1616" t="s">
        <v>708</v>
      </c>
      <c r="D1616" t="s">
        <v>709</v>
      </c>
      <c r="E1616" t="s">
        <v>25</v>
      </c>
      <c r="F1616" s="1">
        <v>40179</v>
      </c>
      <c r="G1616" t="s">
        <v>26</v>
      </c>
      <c r="H1616">
        <v>201412</v>
      </c>
      <c r="I1616" t="s">
        <v>27</v>
      </c>
      <c r="J1616" t="s">
        <v>28</v>
      </c>
      <c r="K1616" t="s">
        <v>37</v>
      </c>
      <c r="L1616" t="s">
        <v>30</v>
      </c>
      <c r="M1616" t="s">
        <v>31</v>
      </c>
      <c r="N1616" t="s">
        <v>49</v>
      </c>
      <c r="O1616">
        <v>-19581.400000000001</v>
      </c>
      <c r="P1616" t="s">
        <v>677</v>
      </c>
      <c r="Q1616" t="s">
        <v>703</v>
      </c>
      <c r="R1616" t="s">
        <v>680</v>
      </c>
      <c r="S1616" t="s">
        <v>34</v>
      </c>
      <c r="T1616" t="s">
        <v>561</v>
      </c>
    </row>
    <row r="1617" spans="1:20">
      <c r="A1617" t="s">
        <v>703</v>
      </c>
      <c r="B1617" t="s">
        <v>677</v>
      </c>
      <c r="C1617" t="s">
        <v>708</v>
      </c>
      <c r="D1617" t="s">
        <v>709</v>
      </c>
      <c r="E1617" t="s">
        <v>25</v>
      </c>
      <c r="F1617" s="1">
        <v>40179</v>
      </c>
      <c r="G1617" t="s">
        <v>26</v>
      </c>
      <c r="H1617">
        <v>201412</v>
      </c>
      <c r="I1617" t="s">
        <v>27</v>
      </c>
      <c r="J1617" t="s">
        <v>28</v>
      </c>
      <c r="K1617" t="s">
        <v>38</v>
      </c>
      <c r="L1617" t="s">
        <v>30</v>
      </c>
      <c r="M1617" t="s">
        <v>31</v>
      </c>
      <c r="N1617" t="s">
        <v>48</v>
      </c>
      <c r="O1617">
        <v>713.74</v>
      </c>
      <c r="P1617" t="s">
        <v>677</v>
      </c>
      <c r="Q1617" t="s">
        <v>703</v>
      </c>
      <c r="R1617" t="s">
        <v>680</v>
      </c>
      <c r="S1617" t="s">
        <v>34</v>
      </c>
      <c r="T1617" t="s">
        <v>561</v>
      </c>
    </row>
    <row r="1618" spans="1:20">
      <c r="A1618" t="s">
        <v>703</v>
      </c>
      <c r="B1618" t="s">
        <v>677</v>
      </c>
      <c r="C1618" t="s">
        <v>708</v>
      </c>
      <c r="D1618" t="s">
        <v>709</v>
      </c>
      <c r="E1618" t="s">
        <v>25</v>
      </c>
      <c r="F1618" s="1">
        <v>40179</v>
      </c>
      <c r="G1618" t="s">
        <v>26</v>
      </c>
      <c r="H1618">
        <v>201412</v>
      </c>
      <c r="I1618" t="s">
        <v>27</v>
      </c>
      <c r="J1618" t="s">
        <v>28</v>
      </c>
      <c r="K1618" t="s">
        <v>38</v>
      </c>
      <c r="L1618" t="s">
        <v>30</v>
      </c>
      <c r="M1618" t="s">
        <v>31</v>
      </c>
      <c r="N1618" t="s">
        <v>49</v>
      </c>
      <c r="O1618">
        <v>-31950.65</v>
      </c>
      <c r="P1618" t="s">
        <v>677</v>
      </c>
      <c r="Q1618" t="s">
        <v>703</v>
      </c>
      <c r="R1618" t="s">
        <v>680</v>
      </c>
      <c r="S1618" t="s">
        <v>34</v>
      </c>
      <c r="T1618" t="s">
        <v>561</v>
      </c>
    </row>
    <row r="1619" spans="1:20">
      <c r="A1619" t="s">
        <v>703</v>
      </c>
      <c r="B1619" t="s">
        <v>677</v>
      </c>
      <c r="C1619" t="s">
        <v>708</v>
      </c>
      <c r="D1619" t="s">
        <v>709</v>
      </c>
      <c r="E1619" t="s">
        <v>25</v>
      </c>
      <c r="F1619" s="1">
        <v>40179</v>
      </c>
      <c r="G1619" t="s">
        <v>26</v>
      </c>
      <c r="H1619">
        <v>201412</v>
      </c>
      <c r="I1619" t="s">
        <v>27</v>
      </c>
      <c r="J1619" t="s">
        <v>28</v>
      </c>
      <c r="K1619" t="s">
        <v>38</v>
      </c>
      <c r="L1619" t="s">
        <v>30</v>
      </c>
      <c r="M1619" t="s">
        <v>31</v>
      </c>
      <c r="N1619" t="s">
        <v>32</v>
      </c>
      <c r="O1619">
        <v>1408.95</v>
      </c>
      <c r="P1619" t="s">
        <v>677</v>
      </c>
      <c r="Q1619" t="s">
        <v>703</v>
      </c>
      <c r="R1619" t="s">
        <v>680</v>
      </c>
      <c r="S1619" t="s">
        <v>34</v>
      </c>
      <c r="T1619" t="s">
        <v>561</v>
      </c>
    </row>
    <row r="1620" spans="1:20">
      <c r="A1620" t="s">
        <v>703</v>
      </c>
      <c r="B1620" t="s">
        <v>677</v>
      </c>
      <c r="C1620" t="s">
        <v>708</v>
      </c>
      <c r="D1620" t="s">
        <v>709</v>
      </c>
      <c r="E1620" t="s">
        <v>25</v>
      </c>
      <c r="F1620" s="1">
        <v>40179</v>
      </c>
      <c r="G1620" t="s">
        <v>26</v>
      </c>
      <c r="H1620">
        <v>201412</v>
      </c>
      <c r="I1620" t="s">
        <v>27</v>
      </c>
      <c r="J1620" t="s">
        <v>28</v>
      </c>
      <c r="K1620" t="s">
        <v>39</v>
      </c>
      <c r="L1620" t="s">
        <v>30</v>
      </c>
      <c r="M1620" t="s">
        <v>31</v>
      </c>
      <c r="N1620" t="s">
        <v>48</v>
      </c>
      <c r="O1620">
        <v>26141.74</v>
      </c>
      <c r="P1620" t="s">
        <v>677</v>
      </c>
      <c r="Q1620" t="s">
        <v>703</v>
      </c>
      <c r="R1620" t="s">
        <v>680</v>
      </c>
      <c r="S1620" t="s">
        <v>34</v>
      </c>
      <c r="T1620" t="s">
        <v>561</v>
      </c>
    </row>
    <row r="1621" spans="1:20">
      <c r="A1621" t="s">
        <v>703</v>
      </c>
      <c r="B1621" t="s">
        <v>677</v>
      </c>
      <c r="C1621" t="s">
        <v>708</v>
      </c>
      <c r="D1621" t="s">
        <v>709</v>
      </c>
      <c r="E1621" t="s">
        <v>25</v>
      </c>
      <c r="F1621" s="1">
        <v>40179</v>
      </c>
      <c r="G1621" t="s">
        <v>26</v>
      </c>
      <c r="H1621">
        <v>201412</v>
      </c>
      <c r="I1621" t="s">
        <v>27</v>
      </c>
      <c r="J1621" t="s">
        <v>28</v>
      </c>
      <c r="K1621" t="s">
        <v>39</v>
      </c>
      <c r="L1621" t="s">
        <v>30</v>
      </c>
      <c r="M1621" t="s">
        <v>31</v>
      </c>
      <c r="N1621" t="s">
        <v>49</v>
      </c>
      <c r="O1621">
        <v>-14776.76</v>
      </c>
      <c r="P1621" t="s">
        <v>677</v>
      </c>
      <c r="Q1621" t="s">
        <v>703</v>
      </c>
      <c r="R1621" t="s">
        <v>680</v>
      </c>
      <c r="S1621" t="s">
        <v>34</v>
      </c>
      <c r="T1621" t="s">
        <v>561</v>
      </c>
    </row>
    <row r="1622" spans="1:20">
      <c r="A1622" t="s">
        <v>703</v>
      </c>
      <c r="B1622" t="s">
        <v>677</v>
      </c>
      <c r="C1622" t="s">
        <v>708</v>
      </c>
      <c r="D1622" t="s">
        <v>709</v>
      </c>
      <c r="E1622" t="s">
        <v>25</v>
      </c>
      <c r="F1622" s="1">
        <v>40179</v>
      </c>
      <c r="G1622" t="s">
        <v>26</v>
      </c>
      <c r="H1622">
        <v>201412</v>
      </c>
      <c r="I1622" t="s">
        <v>27</v>
      </c>
      <c r="J1622" t="s">
        <v>28</v>
      </c>
      <c r="K1622" t="s">
        <v>39</v>
      </c>
      <c r="L1622" t="s">
        <v>30</v>
      </c>
      <c r="M1622" t="s">
        <v>31</v>
      </c>
      <c r="N1622" t="s">
        <v>32</v>
      </c>
      <c r="O1622">
        <v>1807.3</v>
      </c>
      <c r="P1622" t="s">
        <v>677</v>
      </c>
      <c r="Q1622" t="s">
        <v>703</v>
      </c>
      <c r="R1622" t="s">
        <v>680</v>
      </c>
      <c r="S1622" t="s">
        <v>34</v>
      </c>
      <c r="T1622" t="s">
        <v>561</v>
      </c>
    </row>
    <row r="1623" spans="1:20">
      <c r="A1623" t="s">
        <v>703</v>
      </c>
      <c r="B1623" t="s">
        <v>677</v>
      </c>
      <c r="C1623" t="s">
        <v>708</v>
      </c>
      <c r="D1623" t="s">
        <v>709</v>
      </c>
      <c r="E1623" t="s">
        <v>25</v>
      </c>
      <c r="F1623" s="1">
        <v>40179</v>
      </c>
      <c r="G1623" t="s">
        <v>26</v>
      </c>
      <c r="H1623">
        <v>201412</v>
      </c>
      <c r="I1623" t="s">
        <v>27</v>
      </c>
      <c r="J1623" t="s">
        <v>28</v>
      </c>
      <c r="K1623" t="s">
        <v>40</v>
      </c>
      <c r="L1623" t="s">
        <v>30</v>
      </c>
      <c r="M1623" t="s">
        <v>31</v>
      </c>
      <c r="N1623" t="s">
        <v>48</v>
      </c>
      <c r="O1623">
        <v>3959.38</v>
      </c>
      <c r="P1623" t="s">
        <v>677</v>
      </c>
      <c r="Q1623" t="s">
        <v>703</v>
      </c>
      <c r="R1623" t="s">
        <v>680</v>
      </c>
      <c r="S1623" t="s">
        <v>34</v>
      </c>
      <c r="T1623" t="s">
        <v>561</v>
      </c>
    </row>
    <row r="1624" spans="1:20">
      <c r="A1624" t="s">
        <v>703</v>
      </c>
      <c r="B1624" t="s">
        <v>677</v>
      </c>
      <c r="C1624" t="s">
        <v>708</v>
      </c>
      <c r="D1624" t="s">
        <v>709</v>
      </c>
      <c r="E1624" t="s">
        <v>25</v>
      </c>
      <c r="F1624" s="1">
        <v>40179</v>
      </c>
      <c r="G1624" t="s">
        <v>26</v>
      </c>
      <c r="H1624">
        <v>201412</v>
      </c>
      <c r="I1624" t="s">
        <v>27</v>
      </c>
      <c r="J1624" t="s">
        <v>28</v>
      </c>
      <c r="K1624" t="s">
        <v>40</v>
      </c>
      <c r="L1624" t="s">
        <v>30</v>
      </c>
      <c r="M1624" t="s">
        <v>31</v>
      </c>
      <c r="N1624" t="s">
        <v>49</v>
      </c>
      <c r="O1624">
        <v>-16702.72</v>
      </c>
      <c r="P1624" t="s">
        <v>677</v>
      </c>
      <c r="Q1624" t="s">
        <v>703</v>
      </c>
      <c r="R1624" t="s">
        <v>680</v>
      </c>
      <c r="S1624" t="s">
        <v>34</v>
      </c>
      <c r="T1624" t="s">
        <v>561</v>
      </c>
    </row>
    <row r="1625" spans="1:20">
      <c r="A1625" t="s">
        <v>703</v>
      </c>
      <c r="B1625" t="s">
        <v>677</v>
      </c>
      <c r="C1625" t="s">
        <v>708</v>
      </c>
      <c r="D1625" t="s">
        <v>709</v>
      </c>
      <c r="E1625" t="s">
        <v>25</v>
      </c>
      <c r="F1625" s="1">
        <v>40179</v>
      </c>
      <c r="G1625" t="s">
        <v>26</v>
      </c>
      <c r="H1625">
        <v>201412</v>
      </c>
      <c r="I1625" t="s">
        <v>27</v>
      </c>
      <c r="J1625" t="s">
        <v>28</v>
      </c>
      <c r="K1625" t="s">
        <v>41</v>
      </c>
      <c r="L1625" t="s">
        <v>30</v>
      </c>
      <c r="M1625" t="s">
        <v>31</v>
      </c>
      <c r="N1625" t="s">
        <v>48</v>
      </c>
      <c r="O1625">
        <v>10626.28</v>
      </c>
      <c r="P1625" t="s">
        <v>677</v>
      </c>
      <c r="Q1625" t="s">
        <v>703</v>
      </c>
      <c r="R1625" t="s">
        <v>680</v>
      </c>
      <c r="S1625" t="s">
        <v>34</v>
      </c>
      <c r="T1625" t="s">
        <v>561</v>
      </c>
    </row>
    <row r="1626" spans="1:20">
      <c r="A1626" t="s">
        <v>703</v>
      </c>
      <c r="B1626" t="s">
        <v>677</v>
      </c>
      <c r="C1626" t="s">
        <v>708</v>
      </c>
      <c r="D1626" t="s">
        <v>709</v>
      </c>
      <c r="E1626" t="s">
        <v>25</v>
      </c>
      <c r="F1626" s="1">
        <v>40179</v>
      </c>
      <c r="G1626" t="s">
        <v>26</v>
      </c>
      <c r="H1626">
        <v>201412</v>
      </c>
      <c r="I1626" t="s">
        <v>27</v>
      </c>
      <c r="J1626" t="s">
        <v>28</v>
      </c>
      <c r="K1626" t="s">
        <v>41</v>
      </c>
      <c r="L1626" t="s">
        <v>30</v>
      </c>
      <c r="M1626" t="s">
        <v>31</v>
      </c>
      <c r="N1626" t="s">
        <v>49</v>
      </c>
      <c r="O1626">
        <v>-34961.57</v>
      </c>
      <c r="P1626" t="s">
        <v>677</v>
      </c>
      <c r="Q1626" t="s">
        <v>703</v>
      </c>
      <c r="R1626" t="s">
        <v>680</v>
      </c>
      <c r="S1626" t="s">
        <v>34</v>
      </c>
      <c r="T1626" t="s">
        <v>561</v>
      </c>
    </row>
    <row r="1627" spans="1:20">
      <c r="A1627" t="s">
        <v>703</v>
      </c>
      <c r="B1627" t="s">
        <v>677</v>
      </c>
      <c r="C1627" t="s">
        <v>708</v>
      </c>
      <c r="D1627" t="s">
        <v>709</v>
      </c>
      <c r="E1627" t="s">
        <v>25</v>
      </c>
      <c r="F1627" s="1">
        <v>40179</v>
      </c>
      <c r="G1627" t="s">
        <v>26</v>
      </c>
      <c r="H1627">
        <v>201412</v>
      </c>
      <c r="I1627" t="s">
        <v>27</v>
      </c>
      <c r="J1627" t="s">
        <v>28</v>
      </c>
      <c r="K1627" t="s">
        <v>42</v>
      </c>
      <c r="L1627" t="s">
        <v>30</v>
      </c>
      <c r="M1627" t="s">
        <v>31</v>
      </c>
      <c r="N1627" t="s">
        <v>49</v>
      </c>
      <c r="O1627">
        <v>-1293.8500000000001</v>
      </c>
      <c r="P1627" t="s">
        <v>677</v>
      </c>
      <c r="Q1627" t="s">
        <v>703</v>
      </c>
      <c r="R1627" t="s">
        <v>680</v>
      </c>
      <c r="S1627" t="s">
        <v>34</v>
      </c>
      <c r="T1627" t="s">
        <v>561</v>
      </c>
    </row>
    <row r="1628" spans="1:20">
      <c r="A1628" t="s">
        <v>703</v>
      </c>
      <c r="B1628" t="s">
        <v>677</v>
      </c>
      <c r="C1628" t="s">
        <v>708</v>
      </c>
      <c r="D1628" t="s">
        <v>709</v>
      </c>
      <c r="E1628" t="s">
        <v>25</v>
      </c>
      <c r="F1628" s="1">
        <v>40179</v>
      </c>
      <c r="G1628" t="s">
        <v>26</v>
      </c>
      <c r="H1628">
        <v>201412</v>
      </c>
      <c r="I1628" t="s">
        <v>27</v>
      </c>
      <c r="J1628" t="s">
        <v>28</v>
      </c>
      <c r="K1628" t="s">
        <v>44</v>
      </c>
      <c r="L1628" t="s">
        <v>30</v>
      </c>
      <c r="M1628" t="s">
        <v>31</v>
      </c>
      <c r="N1628" t="s">
        <v>49</v>
      </c>
      <c r="O1628">
        <v>-6344.22</v>
      </c>
      <c r="P1628" t="s">
        <v>677</v>
      </c>
      <c r="Q1628" t="s">
        <v>703</v>
      </c>
      <c r="R1628" t="s">
        <v>680</v>
      </c>
      <c r="S1628" t="s">
        <v>34</v>
      </c>
      <c r="T1628" t="s">
        <v>561</v>
      </c>
    </row>
    <row r="1629" spans="1:20">
      <c r="A1629" t="s">
        <v>703</v>
      </c>
      <c r="B1629" t="s">
        <v>677</v>
      </c>
      <c r="C1629" t="s">
        <v>708</v>
      </c>
      <c r="D1629" t="s">
        <v>709</v>
      </c>
      <c r="E1629" t="s">
        <v>25</v>
      </c>
      <c r="F1629" s="1">
        <v>40179</v>
      </c>
      <c r="G1629" t="s">
        <v>26</v>
      </c>
      <c r="H1629">
        <v>201412</v>
      </c>
      <c r="I1629" t="s">
        <v>27</v>
      </c>
      <c r="J1629" t="s">
        <v>28</v>
      </c>
      <c r="K1629" t="s">
        <v>44</v>
      </c>
      <c r="L1629" t="s">
        <v>30</v>
      </c>
      <c r="M1629" t="s">
        <v>31</v>
      </c>
      <c r="N1629" t="s">
        <v>32</v>
      </c>
      <c r="O1629">
        <v>1527.38</v>
      </c>
      <c r="P1629" t="s">
        <v>677</v>
      </c>
      <c r="Q1629" t="s">
        <v>703</v>
      </c>
      <c r="R1629" t="s">
        <v>680</v>
      </c>
      <c r="S1629" t="s">
        <v>34</v>
      </c>
      <c r="T1629" t="s">
        <v>561</v>
      </c>
    </row>
    <row r="1630" spans="1:20">
      <c r="A1630" t="s">
        <v>703</v>
      </c>
      <c r="B1630" t="s">
        <v>677</v>
      </c>
      <c r="C1630" t="s">
        <v>710</v>
      </c>
      <c r="D1630" t="s">
        <v>711</v>
      </c>
      <c r="E1630" t="s">
        <v>25</v>
      </c>
      <c r="F1630" s="1">
        <v>40179</v>
      </c>
      <c r="G1630" t="s">
        <v>26</v>
      </c>
      <c r="H1630">
        <v>201412</v>
      </c>
      <c r="I1630" t="s">
        <v>27</v>
      </c>
      <c r="J1630" t="s">
        <v>28</v>
      </c>
      <c r="K1630" t="s">
        <v>29</v>
      </c>
      <c r="L1630" t="s">
        <v>30</v>
      </c>
      <c r="M1630" t="s">
        <v>31</v>
      </c>
      <c r="N1630" t="s">
        <v>32</v>
      </c>
      <c r="O1630">
        <v>759.18000000000006</v>
      </c>
      <c r="P1630" t="s">
        <v>677</v>
      </c>
      <c r="Q1630" t="s">
        <v>703</v>
      </c>
      <c r="R1630" t="s">
        <v>680</v>
      </c>
      <c r="S1630" t="s">
        <v>34</v>
      </c>
      <c r="T1630" t="s">
        <v>561</v>
      </c>
    </row>
    <row r="1631" spans="1:20">
      <c r="A1631" t="s">
        <v>703</v>
      </c>
      <c r="B1631" t="s">
        <v>677</v>
      </c>
      <c r="C1631" t="s">
        <v>710</v>
      </c>
      <c r="D1631" t="s">
        <v>711</v>
      </c>
      <c r="E1631" t="s">
        <v>25</v>
      </c>
      <c r="F1631" s="1">
        <v>40179</v>
      </c>
      <c r="G1631" t="s">
        <v>26</v>
      </c>
      <c r="H1631">
        <v>201412</v>
      </c>
      <c r="I1631" t="s">
        <v>27</v>
      </c>
      <c r="J1631" t="s">
        <v>28</v>
      </c>
      <c r="K1631" t="s">
        <v>36</v>
      </c>
      <c r="L1631" t="s">
        <v>30</v>
      </c>
      <c r="M1631" t="s">
        <v>31</v>
      </c>
      <c r="N1631" t="s">
        <v>32</v>
      </c>
      <c r="O1631">
        <v>52.230000000000004</v>
      </c>
      <c r="P1631" t="s">
        <v>677</v>
      </c>
      <c r="Q1631" t="s">
        <v>703</v>
      </c>
      <c r="R1631" t="s">
        <v>680</v>
      </c>
      <c r="S1631" t="s">
        <v>34</v>
      </c>
      <c r="T1631" t="s">
        <v>561</v>
      </c>
    </row>
    <row r="1632" spans="1:20">
      <c r="A1632" t="s">
        <v>703</v>
      </c>
      <c r="B1632" t="s">
        <v>677</v>
      </c>
      <c r="C1632" t="s">
        <v>710</v>
      </c>
      <c r="D1632" t="s">
        <v>711</v>
      </c>
      <c r="E1632" t="s">
        <v>25</v>
      </c>
      <c r="F1632" s="1">
        <v>40179</v>
      </c>
      <c r="G1632" t="s">
        <v>26</v>
      </c>
      <c r="H1632">
        <v>201412</v>
      </c>
      <c r="I1632" t="s">
        <v>27</v>
      </c>
      <c r="J1632" t="s">
        <v>28</v>
      </c>
      <c r="K1632" t="s">
        <v>37</v>
      </c>
      <c r="L1632" t="s">
        <v>30</v>
      </c>
      <c r="M1632" t="s">
        <v>31</v>
      </c>
      <c r="N1632" t="s">
        <v>32</v>
      </c>
      <c r="O1632">
        <v>814.74</v>
      </c>
      <c r="P1632" t="s">
        <v>677</v>
      </c>
      <c r="Q1632" t="s">
        <v>703</v>
      </c>
      <c r="R1632" t="s">
        <v>680</v>
      </c>
      <c r="S1632" t="s">
        <v>34</v>
      </c>
      <c r="T1632" t="s">
        <v>561</v>
      </c>
    </row>
    <row r="1633" spans="1:20">
      <c r="A1633" t="s">
        <v>703</v>
      </c>
      <c r="B1633" t="s">
        <v>677</v>
      </c>
      <c r="C1633" t="s">
        <v>710</v>
      </c>
      <c r="D1633" t="s">
        <v>711</v>
      </c>
      <c r="E1633" t="s">
        <v>25</v>
      </c>
      <c r="F1633" s="1">
        <v>40179</v>
      </c>
      <c r="G1633" t="s">
        <v>26</v>
      </c>
      <c r="H1633">
        <v>201412</v>
      </c>
      <c r="I1633" t="s">
        <v>27</v>
      </c>
      <c r="J1633" t="s">
        <v>28</v>
      </c>
      <c r="K1633" t="s">
        <v>38</v>
      </c>
      <c r="L1633" t="s">
        <v>30</v>
      </c>
      <c r="M1633" t="s">
        <v>31</v>
      </c>
      <c r="N1633" t="s">
        <v>32</v>
      </c>
      <c r="O1633">
        <v>223.48000000000002</v>
      </c>
      <c r="P1633" t="s">
        <v>677</v>
      </c>
      <c r="Q1633" t="s">
        <v>703</v>
      </c>
      <c r="R1633" t="s">
        <v>680</v>
      </c>
      <c r="S1633" t="s">
        <v>34</v>
      </c>
      <c r="T1633" t="s">
        <v>561</v>
      </c>
    </row>
    <row r="1634" spans="1:20">
      <c r="A1634" t="s">
        <v>703</v>
      </c>
      <c r="B1634" t="s">
        <v>677</v>
      </c>
      <c r="C1634" t="s">
        <v>710</v>
      </c>
      <c r="D1634" t="s">
        <v>711</v>
      </c>
      <c r="E1634" t="s">
        <v>25</v>
      </c>
      <c r="F1634" s="1">
        <v>40179</v>
      </c>
      <c r="G1634" t="s">
        <v>26</v>
      </c>
      <c r="H1634">
        <v>201412</v>
      </c>
      <c r="I1634" t="s">
        <v>27</v>
      </c>
      <c r="J1634" t="s">
        <v>28</v>
      </c>
      <c r="K1634" t="s">
        <v>40</v>
      </c>
      <c r="L1634" t="s">
        <v>30</v>
      </c>
      <c r="M1634" t="s">
        <v>31</v>
      </c>
      <c r="N1634" t="s">
        <v>32</v>
      </c>
      <c r="O1634">
        <v>301.67</v>
      </c>
      <c r="P1634" t="s">
        <v>677</v>
      </c>
      <c r="Q1634" t="s">
        <v>703</v>
      </c>
      <c r="R1634" t="s">
        <v>680</v>
      </c>
      <c r="S1634" t="s">
        <v>34</v>
      </c>
      <c r="T1634" t="s">
        <v>561</v>
      </c>
    </row>
    <row r="1635" spans="1:20">
      <c r="A1635" t="s">
        <v>703</v>
      </c>
      <c r="B1635" t="s">
        <v>677</v>
      </c>
      <c r="C1635" t="s">
        <v>710</v>
      </c>
      <c r="D1635" t="s">
        <v>711</v>
      </c>
      <c r="E1635" t="s">
        <v>25</v>
      </c>
      <c r="F1635" s="1">
        <v>40179</v>
      </c>
      <c r="G1635" t="s">
        <v>26</v>
      </c>
      <c r="H1635">
        <v>201412</v>
      </c>
      <c r="I1635" t="s">
        <v>27</v>
      </c>
      <c r="J1635" t="s">
        <v>28</v>
      </c>
      <c r="K1635" t="s">
        <v>41</v>
      </c>
      <c r="L1635" t="s">
        <v>30</v>
      </c>
      <c r="M1635" t="s">
        <v>31</v>
      </c>
      <c r="N1635" t="s">
        <v>32</v>
      </c>
      <c r="O1635">
        <v>316.95999999999998</v>
      </c>
      <c r="P1635" t="s">
        <v>677</v>
      </c>
      <c r="Q1635" t="s">
        <v>703</v>
      </c>
      <c r="R1635" t="s">
        <v>680</v>
      </c>
      <c r="S1635" t="s">
        <v>34</v>
      </c>
      <c r="T1635" t="s">
        <v>561</v>
      </c>
    </row>
    <row r="1636" spans="1:20">
      <c r="A1636" t="s">
        <v>703</v>
      </c>
      <c r="B1636" t="s">
        <v>677</v>
      </c>
      <c r="C1636" t="s">
        <v>712</v>
      </c>
      <c r="D1636" t="s">
        <v>713</v>
      </c>
      <c r="E1636" t="s">
        <v>25</v>
      </c>
      <c r="F1636" s="1">
        <v>40179</v>
      </c>
      <c r="G1636" t="s">
        <v>26</v>
      </c>
      <c r="H1636">
        <v>201412</v>
      </c>
      <c r="I1636" t="s">
        <v>27</v>
      </c>
      <c r="J1636" t="s">
        <v>28</v>
      </c>
      <c r="K1636" t="s">
        <v>29</v>
      </c>
      <c r="L1636" t="s">
        <v>30</v>
      </c>
      <c r="M1636" t="s">
        <v>31</v>
      </c>
      <c r="N1636" t="s">
        <v>32</v>
      </c>
      <c r="O1636">
        <v>4158.12</v>
      </c>
      <c r="P1636" t="s">
        <v>677</v>
      </c>
      <c r="Q1636" t="s">
        <v>703</v>
      </c>
      <c r="R1636" t="s">
        <v>680</v>
      </c>
      <c r="S1636" t="s">
        <v>34</v>
      </c>
      <c r="T1636" t="s">
        <v>561</v>
      </c>
    </row>
    <row r="1637" spans="1:20">
      <c r="A1637" t="s">
        <v>703</v>
      </c>
      <c r="B1637" t="s">
        <v>677</v>
      </c>
      <c r="C1637" t="s">
        <v>712</v>
      </c>
      <c r="D1637" t="s">
        <v>713</v>
      </c>
      <c r="E1637" t="s">
        <v>25</v>
      </c>
      <c r="F1637" s="1">
        <v>40179</v>
      </c>
      <c r="G1637" t="s">
        <v>26</v>
      </c>
      <c r="H1637">
        <v>201412</v>
      </c>
      <c r="I1637" t="s">
        <v>27</v>
      </c>
      <c r="J1637" t="s">
        <v>28</v>
      </c>
      <c r="K1637" t="s">
        <v>36</v>
      </c>
      <c r="L1637" t="s">
        <v>30</v>
      </c>
      <c r="M1637" t="s">
        <v>31</v>
      </c>
      <c r="N1637" t="s">
        <v>32</v>
      </c>
      <c r="O1637">
        <v>182.25</v>
      </c>
      <c r="P1637" t="s">
        <v>677</v>
      </c>
      <c r="Q1637" t="s">
        <v>703</v>
      </c>
      <c r="R1637" t="s">
        <v>680</v>
      </c>
      <c r="S1637" t="s">
        <v>34</v>
      </c>
      <c r="T1637" t="s">
        <v>561</v>
      </c>
    </row>
    <row r="1638" spans="1:20">
      <c r="A1638" t="s">
        <v>703</v>
      </c>
      <c r="B1638" t="s">
        <v>677</v>
      </c>
      <c r="C1638" t="s">
        <v>712</v>
      </c>
      <c r="D1638" t="s">
        <v>713</v>
      </c>
      <c r="E1638" t="s">
        <v>25</v>
      </c>
      <c r="F1638" s="1">
        <v>40179</v>
      </c>
      <c r="G1638" t="s">
        <v>26</v>
      </c>
      <c r="H1638">
        <v>201412</v>
      </c>
      <c r="I1638" t="s">
        <v>27</v>
      </c>
      <c r="J1638" t="s">
        <v>28</v>
      </c>
      <c r="K1638" t="s">
        <v>37</v>
      </c>
      <c r="L1638" t="s">
        <v>30</v>
      </c>
      <c r="M1638" t="s">
        <v>31</v>
      </c>
      <c r="N1638" t="s">
        <v>32</v>
      </c>
      <c r="O1638">
        <v>302.48</v>
      </c>
      <c r="P1638" t="s">
        <v>677</v>
      </c>
      <c r="Q1638" t="s">
        <v>703</v>
      </c>
      <c r="R1638" t="s">
        <v>680</v>
      </c>
      <c r="S1638" t="s">
        <v>34</v>
      </c>
      <c r="T1638" t="s">
        <v>561</v>
      </c>
    </row>
    <row r="1639" spans="1:20">
      <c r="A1639" t="s">
        <v>703</v>
      </c>
      <c r="B1639" t="s">
        <v>677</v>
      </c>
      <c r="C1639" t="s">
        <v>712</v>
      </c>
      <c r="D1639" t="s">
        <v>713</v>
      </c>
      <c r="E1639" t="s">
        <v>25</v>
      </c>
      <c r="F1639" s="1">
        <v>40179</v>
      </c>
      <c r="G1639" t="s">
        <v>26</v>
      </c>
      <c r="H1639">
        <v>201412</v>
      </c>
      <c r="I1639" t="s">
        <v>27</v>
      </c>
      <c r="J1639" t="s">
        <v>28</v>
      </c>
      <c r="K1639" t="s">
        <v>38</v>
      </c>
      <c r="L1639" t="s">
        <v>30</v>
      </c>
      <c r="M1639" t="s">
        <v>31</v>
      </c>
      <c r="N1639" t="s">
        <v>32</v>
      </c>
      <c r="O1639">
        <v>523.65</v>
      </c>
      <c r="P1639" t="s">
        <v>677</v>
      </c>
      <c r="Q1639" t="s">
        <v>703</v>
      </c>
      <c r="R1639" t="s">
        <v>680</v>
      </c>
      <c r="S1639" t="s">
        <v>34</v>
      </c>
      <c r="T1639" t="s">
        <v>561</v>
      </c>
    </row>
    <row r="1640" spans="1:20">
      <c r="A1640" t="s">
        <v>714</v>
      </c>
      <c r="B1640" t="s">
        <v>677</v>
      </c>
      <c r="C1640" t="s">
        <v>715</v>
      </c>
      <c r="D1640" t="s">
        <v>716</v>
      </c>
      <c r="E1640" t="s">
        <v>25</v>
      </c>
      <c r="F1640" s="1">
        <v>40179</v>
      </c>
      <c r="G1640" t="s">
        <v>26</v>
      </c>
      <c r="H1640">
        <v>201412</v>
      </c>
      <c r="I1640" t="s">
        <v>27</v>
      </c>
      <c r="J1640" t="s">
        <v>53</v>
      </c>
      <c r="K1640" t="s">
        <v>29</v>
      </c>
      <c r="L1640" t="s">
        <v>54</v>
      </c>
      <c r="M1640" t="s">
        <v>31</v>
      </c>
      <c r="N1640" t="s">
        <v>48</v>
      </c>
      <c r="O1640">
        <v>135592.03</v>
      </c>
      <c r="P1640" t="s">
        <v>677</v>
      </c>
      <c r="Q1640" t="s">
        <v>714</v>
      </c>
      <c r="R1640" t="s">
        <v>680</v>
      </c>
      <c r="S1640" t="s">
        <v>34</v>
      </c>
      <c r="T1640" t="s">
        <v>561</v>
      </c>
    </row>
    <row r="1641" spans="1:20">
      <c r="A1641" t="s">
        <v>714</v>
      </c>
      <c r="B1641" t="s">
        <v>677</v>
      </c>
      <c r="C1641" t="s">
        <v>715</v>
      </c>
      <c r="D1641" t="s">
        <v>716</v>
      </c>
      <c r="E1641" t="s">
        <v>25</v>
      </c>
      <c r="F1641" s="1">
        <v>40179</v>
      </c>
      <c r="G1641" t="s">
        <v>26</v>
      </c>
      <c r="H1641">
        <v>201412</v>
      </c>
      <c r="I1641" t="s">
        <v>27</v>
      </c>
      <c r="J1641" t="s">
        <v>53</v>
      </c>
      <c r="K1641" t="s">
        <v>29</v>
      </c>
      <c r="L1641" t="s">
        <v>54</v>
      </c>
      <c r="M1641" t="s">
        <v>31</v>
      </c>
      <c r="N1641" t="s">
        <v>49</v>
      </c>
      <c r="O1641">
        <v>-73796.02</v>
      </c>
      <c r="P1641" t="s">
        <v>677</v>
      </c>
      <c r="Q1641" t="s">
        <v>714</v>
      </c>
      <c r="R1641" t="s">
        <v>680</v>
      </c>
      <c r="S1641" t="s">
        <v>34</v>
      </c>
      <c r="T1641" t="s">
        <v>561</v>
      </c>
    </row>
    <row r="1642" spans="1:20">
      <c r="A1642" t="s">
        <v>714</v>
      </c>
      <c r="B1642" t="s">
        <v>677</v>
      </c>
      <c r="C1642" t="s">
        <v>715</v>
      </c>
      <c r="D1642" t="s">
        <v>716</v>
      </c>
      <c r="E1642" t="s">
        <v>25</v>
      </c>
      <c r="F1642" s="1">
        <v>40179</v>
      </c>
      <c r="G1642" t="s">
        <v>26</v>
      </c>
      <c r="H1642">
        <v>201412</v>
      </c>
      <c r="I1642" t="s">
        <v>27</v>
      </c>
      <c r="J1642" t="s">
        <v>53</v>
      </c>
      <c r="K1642" t="s">
        <v>29</v>
      </c>
      <c r="L1642" t="s">
        <v>54</v>
      </c>
      <c r="M1642" t="s">
        <v>31</v>
      </c>
      <c r="N1642" t="s">
        <v>32</v>
      </c>
      <c r="O1642">
        <v>27105.45</v>
      </c>
      <c r="P1642" t="s">
        <v>677</v>
      </c>
      <c r="Q1642" t="s">
        <v>714</v>
      </c>
      <c r="R1642" t="s">
        <v>680</v>
      </c>
      <c r="S1642" t="s">
        <v>34</v>
      </c>
      <c r="T1642" t="s">
        <v>561</v>
      </c>
    </row>
    <row r="1643" spans="1:20">
      <c r="A1643" t="s">
        <v>714</v>
      </c>
      <c r="B1643" t="s">
        <v>677</v>
      </c>
      <c r="C1643" t="s">
        <v>715</v>
      </c>
      <c r="D1643" t="s">
        <v>716</v>
      </c>
      <c r="E1643" t="s">
        <v>25</v>
      </c>
      <c r="F1643" s="1">
        <v>40179</v>
      </c>
      <c r="G1643" t="s">
        <v>26</v>
      </c>
      <c r="H1643">
        <v>201412</v>
      </c>
      <c r="I1643" t="s">
        <v>27</v>
      </c>
      <c r="J1643" t="s">
        <v>53</v>
      </c>
      <c r="K1643" t="s">
        <v>36</v>
      </c>
      <c r="L1643" t="s">
        <v>54</v>
      </c>
      <c r="M1643" t="s">
        <v>31</v>
      </c>
      <c r="N1643" t="s">
        <v>48</v>
      </c>
      <c r="O1643">
        <v>29262.22</v>
      </c>
      <c r="P1643" t="s">
        <v>677</v>
      </c>
      <c r="Q1643" t="s">
        <v>714</v>
      </c>
      <c r="R1643" t="s">
        <v>680</v>
      </c>
      <c r="S1643" t="s">
        <v>34</v>
      </c>
      <c r="T1643" t="s">
        <v>561</v>
      </c>
    </row>
    <row r="1644" spans="1:20">
      <c r="A1644" t="s">
        <v>714</v>
      </c>
      <c r="B1644" t="s">
        <v>677</v>
      </c>
      <c r="C1644" t="s">
        <v>715</v>
      </c>
      <c r="D1644" t="s">
        <v>716</v>
      </c>
      <c r="E1644" t="s">
        <v>25</v>
      </c>
      <c r="F1644" s="1">
        <v>40179</v>
      </c>
      <c r="G1644" t="s">
        <v>26</v>
      </c>
      <c r="H1644">
        <v>201412</v>
      </c>
      <c r="I1644" t="s">
        <v>27</v>
      </c>
      <c r="J1644" t="s">
        <v>53</v>
      </c>
      <c r="K1644" t="s">
        <v>36</v>
      </c>
      <c r="L1644" t="s">
        <v>54</v>
      </c>
      <c r="M1644" t="s">
        <v>31</v>
      </c>
      <c r="N1644" t="s">
        <v>49</v>
      </c>
      <c r="O1644">
        <v>-37918.840000000004</v>
      </c>
      <c r="P1644" t="s">
        <v>677</v>
      </c>
      <c r="Q1644" t="s">
        <v>714</v>
      </c>
      <c r="R1644" t="s">
        <v>680</v>
      </c>
      <c r="S1644" t="s">
        <v>34</v>
      </c>
      <c r="T1644" t="s">
        <v>561</v>
      </c>
    </row>
    <row r="1645" spans="1:20">
      <c r="A1645" t="s">
        <v>714</v>
      </c>
      <c r="B1645" t="s">
        <v>677</v>
      </c>
      <c r="C1645" t="s">
        <v>715</v>
      </c>
      <c r="D1645" t="s">
        <v>716</v>
      </c>
      <c r="E1645" t="s">
        <v>25</v>
      </c>
      <c r="F1645" s="1">
        <v>40179</v>
      </c>
      <c r="G1645" t="s">
        <v>26</v>
      </c>
      <c r="H1645">
        <v>201412</v>
      </c>
      <c r="I1645" t="s">
        <v>27</v>
      </c>
      <c r="J1645" t="s">
        <v>53</v>
      </c>
      <c r="K1645" t="s">
        <v>36</v>
      </c>
      <c r="L1645" t="s">
        <v>54</v>
      </c>
      <c r="M1645" t="s">
        <v>31</v>
      </c>
      <c r="N1645" t="s">
        <v>32</v>
      </c>
      <c r="O1645">
        <v>7528.97</v>
      </c>
      <c r="P1645" t="s">
        <v>677</v>
      </c>
      <c r="Q1645" t="s">
        <v>714</v>
      </c>
      <c r="R1645" t="s">
        <v>680</v>
      </c>
      <c r="S1645" t="s">
        <v>34</v>
      </c>
      <c r="T1645" t="s">
        <v>561</v>
      </c>
    </row>
    <row r="1646" spans="1:20">
      <c r="A1646" t="s">
        <v>714</v>
      </c>
      <c r="B1646" t="s">
        <v>677</v>
      </c>
      <c r="C1646" t="s">
        <v>715</v>
      </c>
      <c r="D1646" t="s">
        <v>716</v>
      </c>
      <c r="E1646" t="s">
        <v>25</v>
      </c>
      <c r="F1646" s="1">
        <v>40179</v>
      </c>
      <c r="G1646" t="s">
        <v>26</v>
      </c>
      <c r="H1646">
        <v>201412</v>
      </c>
      <c r="I1646" t="s">
        <v>27</v>
      </c>
      <c r="J1646" t="s">
        <v>53</v>
      </c>
      <c r="K1646" t="s">
        <v>37</v>
      </c>
      <c r="L1646" t="s">
        <v>54</v>
      </c>
      <c r="M1646" t="s">
        <v>31</v>
      </c>
      <c r="N1646" t="s">
        <v>48</v>
      </c>
      <c r="O1646">
        <v>11842.53</v>
      </c>
      <c r="P1646" t="s">
        <v>677</v>
      </c>
      <c r="Q1646" t="s">
        <v>714</v>
      </c>
      <c r="R1646" t="s">
        <v>680</v>
      </c>
      <c r="S1646" t="s">
        <v>34</v>
      </c>
      <c r="T1646" t="s">
        <v>561</v>
      </c>
    </row>
    <row r="1647" spans="1:20">
      <c r="A1647" t="s">
        <v>714</v>
      </c>
      <c r="B1647" t="s">
        <v>677</v>
      </c>
      <c r="C1647" t="s">
        <v>715</v>
      </c>
      <c r="D1647" t="s">
        <v>716</v>
      </c>
      <c r="E1647" t="s">
        <v>25</v>
      </c>
      <c r="F1647" s="1">
        <v>40179</v>
      </c>
      <c r="G1647" t="s">
        <v>26</v>
      </c>
      <c r="H1647">
        <v>201412</v>
      </c>
      <c r="I1647" t="s">
        <v>27</v>
      </c>
      <c r="J1647" t="s">
        <v>53</v>
      </c>
      <c r="K1647" t="s">
        <v>37</v>
      </c>
      <c r="L1647" t="s">
        <v>54</v>
      </c>
      <c r="M1647" t="s">
        <v>31</v>
      </c>
      <c r="N1647" t="s">
        <v>49</v>
      </c>
      <c r="O1647">
        <v>-29375.32</v>
      </c>
      <c r="P1647" t="s">
        <v>677</v>
      </c>
      <c r="Q1647" t="s">
        <v>714</v>
      </c>
      <c r="R1647" t="s">
        <v>680</v>
      </c>
      <c r="S1647" t="s">
        <v>34</v>
      </c>
      <c r="T1647" t="s">
        <v>561</v>
      </c>
    </row>
    <row r="1648" spans="1:20">
      <c r="A1648" t="s">
        <v>714</v>
      </c>
      <c r="B1648" t="s">
        <v>677</v>
      </c>
      <c r="C1648" t="s">
        <v>715</v>
      </c>
      <c r="D1648" t="s">
        <v>716</v>
      </c>
      <c r="E1648" t="s">
        <v>25</v>
      </c>
      <c r="F1648" s="1">
        <v>40179</v>
      </c>
      <c r="G1648" t="s">
        <v>26</v>
      </c>
      <c r="H1648">
        <v>201412</v>
      </c>
      <c r="I1648" t="s">
        <v>27</v>
      </c>
      <c r="J1648" t="s">
        <v>53</v>
      </c>
      <c r="K1648" t="s">
        <v>37</v>
      </c>
      <c r="L1648" t="s">
        <v>54</v>
      </c>
      <c r="M1648" t="s">
        <v>31</v>
      </c>
      <c r="N1648" t="s">
        <v>32</v>
      </c>
      <c r="O1648">
        <v>792.06000000000006</v>
      </c>
      <c r="P1648" t="s">
        <v>677</v>
      </c>
      <c r="Q1648" t="s">
        <v>714</v>
      </c>
      <c r="R1648" t="s">
        <v>680</v>
      </c>
      <c r="S1648" t="s">
        <v>34</v>
      </c>
      <c r="T1648" t="s">
        <v>561</v>
      </c>
    </row>
    <row r="1649" spans="1:20">
      <c r="A1649" t="s">
        <v>714</v>
      </c>
      <c r="B1649" t="s">
        <v>677</v>
      </c>
      <c r="C1649" t="s">
        <v>715</v>
      </c>
      <c r="D1649" t="s">
        <v>716</v>
      </c>
      <c r="E1649" t="s">
        <v>25</v>
      </c>
      <c r="F1649" s="1">
        <v>40179</v>
      </c>
      <c r="G1649" t="s">
        <v>26</v>
      </c>
      <c r="H1649">
        <v>201412</v>
      </c>
      <c r="I1649" t="s">
        <v>27</v>
      </c>
      <c r="J1649" t="s">
        <v>53</v>
      </c>
      <c r="K1649" t="s">
        <v>38</v>
      </c>
      <c r="L1649" t="s">
        <v>54</v>
      </c>
      <c r="M1649" t="s">
        <v>31</v>
      </c>
      <c r="N1649" t="s">
        <v>48</v>
      </c>
      <c r="O1649">
        <v>23956.52</v>
      </c>
      <c r="P1649" t="s">
        <v>677</v>
      </c>
      <c r="Q1649" t="s">
        <v>714</v>
      </c>
      <c r="R1649" t="s">
        <v>680</v>
      </c>
      <c r="S1649" t="s">
        <v>34</v>
      </c>
      <c r="T1649" t="s">
        <v>561</v>
      </c>
    </row>
    <row r="1650" spans="1:20">
      <c r="A1650" t="s">
        <v>714</v>
      </c>
      <c r="B1650" t="s">
        <v>677</v>
      </c>
      <c r="C1650" t="s">
        <v>715</v>
      </c>
      <c r="D1650" t="s">
        <v>716</v>
      </c>
      <c r="E1650" t="s">
        <v>25</v>
      </c>
      <c r="F1650" s="1">
        <v>40179</v>
      </c>
      <c r="G1650" t="s">
        <v>26</v>
      </c>
      <c r="H1650">
        <v>201412</v>
      </c>
      <c r="I1650" t="s">
        <v>27</v>
      </c>
      <c r="J1650" t="s">
        <v>53</v>
      </c>
      <c r="K1650" t="s">
        <v>38</v>
      </c>
      <c r="L1650" t="s">
        <v>54</v>
      </c>
      <c r="M1650" t="s">
        <v>31</v>
      </c>
      <c r="N1650" t="s">
        <v>49</v>
      </c>
      <c r="O1650">
        <v>-43685.35</v>
      </c>
      <c r="P1650" t="s">
        <v>677</v>
      </c>
      <c r="Q1650" t="s">
        <v>714</v>
      </c>
      <c r="R1650" t="s">
        <v>680</v>
      </c>
      <c r="S1650" t="s">
        <v>34</v>
      </c>
      <c r="T1650" t="s">
        <v>561</v>
      </c>
    </row>
    <row r="1651" spans="1:20">
      <c r="A1651" t="s">
        <v>714</v>
      </c>
      <c r="B1651" t="s">
        <v>677</v>
      </c>
      <c r="C1651" t="s">
        <v>715</v>
      </c>
      <c r="D1651" t="s">
        <v>716</v>
      </c>
      <c r="E1651" t="s">
        <v>25</v>
      </c>
      <c r="F1651" s="1">
        <v>40179</v>
      </c>
      <c r="G1651" t="s">
        <v>26</v>
      </c>
      <c r="H1651">
        <v>201412</v>
      </c>
      <c r="I1651" t="s">
        <v>27</v>
      </c>
      <c r="J1651" t="s">
        <v>53</v>
      </c>
      <c r="K1651" t="s">
        <v>38</v>
      </c>
      <c r="L1651" t="s">
        <v>54</v>
      </c>
      <c r="M1651" t="s">
        <v>31</v>
      </c>
      <c r="N1651" t="s">
        <v>32</v>
      </c>
      <c r="O1651">
        <v>7600</v>
      </c>
      <c r="P1651" t="s">
        <v>677</v>
      </c>
      <c r="Q1651" t="s">
        <v>714</v>
      </c>
      <c r="R1651" t="s">
        <v>680</v>
      </c>
      <c r="S1651" t="s">
        <v>34</v>
      </c>
      <c r="T1651" t="s">
        <v>561</v>
      </c>
    </row>
    <row r="1652" spans="1:20">
      <c r="A1652" t="s">
        <v>714</v>
      </c>
      <c r="B1652" t="s">
        <v>677</v>
      </c>
      <c r="C1652" t="s">
        <v>715</v>
      </c>
      <c r="D1652" t="s">
        <v>716</v>
      </c>
      <c r="E1652" t="s">
        <v>25</v>
      </c>
      <c r="F1652" s="1">
        <v>40179</v>
      </c>
      <c r="G1652" t="s">
        <v>26</v>
      </c>
      <c r="H1652">
        <v>201412</v>
      </c>
      <c r="I1652" t="s">
        <v>27</v>
      </c>
      <c r="J1652" t="s">
        <v>53</v>
      </c>
      <c r="K1652" t="s">
        <v>39</v>
      </c>
      <c r="L1652" t="s">
        <v>54</v>
      </c>
      <c r="M1652" t="s">
        <v>31</v>
      </c>
      <c r="N1652" t="s">
        <v>48</v>
      </c>
      <c r="O1652">
        <v>7614.41</v>
      </c>
      <c r="P1652" t="s">
        <v>677</v>
      </c>
      <c r="Q1652" t="s">
        <v>714</v>
      </c>
      <c r="R1652" t="s">
        <v>680</v>
      </c>
      <c r="S1652" t="s">
        <v>34</v>
      </c>
      <c r="T1652" t="s">
        <v>561</v>
      </c>
    </row>
    <row r="1653" spans="1:20">
      <c r="A1653" t="s">
        <v>714</v>
      </c>
      <c r="B1653" t="s">
        <v>677</v>
      </c>
      <c r="C1653" t="s">
        <v>715</v>
      </c>
      <c r="D1653" t="s">
        <v>716</v>
      </c>
      <c r="E1653" t="s">
        <v>25</v>
      </c>
      <c r="F1653" s="1">
        <v>40179</v>
      </c>
      <c r="G1653" t="s">
        <v>26</v>
      </c>
      <c r="H1653">
        <v>201412</v>
      </c>
      <c r="I1653" t="s">
        <v>27</v>
      </c>
      <c r="J1653" t="s">
        <v>53</v>
      </c>
      <c r="K1653" t="s">
        <v>39</v>
      </c>
      <c r="L1653" t="s">
        <v>54</v>
      </c>
      <c r="M1653" t="s">
        <v>31</v>
      </c>
      <c r="N1653" t="s">
        <v>49</v>
      </c>
      <c r="O1653">
        <v>-17350.599999999999</v>
      </c>
      <c r="P1653" t="s">
        <v>677</v>
      </c>
      <c r="Q1653" t="s">
        <v>714</v>
      </c>
      <c r="R1653" t="s">
        <v>680</v>
      </c>
      <c r="S1653" t="s">
        <v>34</v>
      </c>
      <c r="T1653" t="s">
        <v>561</v>
      </c>
    </row>
    <row r="1654" spans="1:20">
      <c r="A1654" t="s">
        <v>714</v>
      </c>
      <c r="B1654" t="s">
        <v>677</v>
      </c>
      <c r="C1654" t="s">
        <v>715</v>
      </c>
      <c r="D1654" t="s">
        <v>716</v>
      </c>
      <c r="E1654" t="s">
        <v>25</v>
      </c>
      <c r="F1654" s="1">
        <v>40179</v>
      </c>
      <c r="G1654" t="s">
        <v>26</v>
      </c>
      <c r="H1654">
        <v>201412</v>
      </c>
      <c r="I1654" t="s">
        <v>27</v>
      </c>
      <c r="J1654" t="s">
        <v>53</v>
      </c>
      <c r="K1654" t="s">
        <v>39</v>
      </c>
      <c r="L1654" t="s">
        <v>54</v>
      </c>
      <c r="M1654" t="s">
        <v>31</v>
      </c>
      <c r="N1654" t="s">
        <v>32</v>
      </c>
      <c r="O1654">
        <v>1257.3399999999999</v>
      </c>
      <c r="P1654" t="s">
        <v>677</v>
      </c>
      <c r="Q1654" t="s">
        <v>714</v>
      </c>
      <c r="R1654" t="s">
        <v>680</v>
      </c>
      <c r="S1654" t="s">
        <v>34</v>
      </c>
      <c r="T1654" t="s">
        <v>561</v>
      </c>
    </row>
    <row r="1655" spans="1:20">
      <c r="A1655" t="s">
        <v>714</v>
      </c>
      <c r="B1655" t="s">
        <v>677</v>
      </c>
      <c r="C1655" t="s">
        <v>715</v>
      </c>
      <c r="D1655" t="s">
        <v>716</v>
      </c>
      <c r="E1655" t="s">
        <v>25</v>
      </c>
      <c r="F1655" s="1">
        <v>40179</v>
      </c>
      <c r="G1655" t="s">
        <v>26</v>
      </c>
      <c r="H1655">
        <v>201412</v>
      </c>
      <c r="I1655" t="s">
        <v>27</v>
      </c>
      <c r="J1655" t="s">
        <v>53</v>
      </c>
      <c r="K1655" t="s">
        <v>40</v>
      </c>
      <c r="L1655" t="s">
        <v>54</v>
      </c>
      <c r="M1655" t="s">
        <v>31</v>
      </c>
      <c r="N1655" t="s">
        <v>48</v>
      </c>
      <c r="O1655">
        <v>339.98</v>
      </c>
      <c r="P1655" t="s">
        <v>677</v>
      </c>
      <c r="Q1655" t="s">
        <v>714</v>
      </c>
      <c r="R1655" t="s">
        <v>680</v>
      </c>
      <c r="S1655" t="s">
        <v>34</v>
      </c>
      <c r="T1655" t="s">
        <v>561</v>
      </c>
    </row>
    <row r="1656" spans="1:20">
      <c r="A1656" t="s">
        <v>714</v>
      </c>
      <c r="B1656" t="s">
        <v>677</v>
      </c>
      <c r="C1656" t="s">
        <v>715</v>
      </c>
      <c r="D1656" t="s">
        <v>716</v>
      </c>
      <c r="E1656" t="s">
        <v>25</v>
      </c>
      <c r="F1656" s="1">
        <v>40179</v>
      </c>
      <c r="G1656" t="s">
        <v>26</v>
      </c>
      <c r="H1656">
        <v>201412</v>
      </c>
      <c r="I1656" t="s">
        <v>27</v>
      </c>
      <c r="J1656" t="s">
        <v>53</v>
      </c>
      <c r="K1656" t="s">
        <v>41</v>
      </c>
      <c r="L1656" t="s">
        <v>54</v>
      </c>
      <c r="M1656" t="s">
        <v>31</v>
      </c>
      <c r="N1656" t="s">
        <v>48</v>
      </c>
      <c r="O1656">
        <v>9800.25</v>
      </c>
      <c r="P1656" t="s">
        <v>677</v>
      </c>
      <c r="Q1656" t="s">
        <v>714</v>
      </c>
      <c r="R1656" t="s">
        <v>680</v>
      </c>
      <c r="S1656" t="s">
        <v>34</v>
      </c>
      <c r="T1656" t="s">
        <v>561</v>
      </c>
    </row>
    <row r="1657" spans="1:20">
      <c r="A1657" t="s">
        <v>714</v>
      </c>
      <c r="B1657" t="s">
        <v>677</v>
      </c>
      <c r="C1657" t="s">
        <v>715</v>
      </c>
      <c r="D1657" t="s">
        <v>716</v>
      </c>
      <c r="E1657" t="s">
        <v>25</v>
      </c>
      <c r="F1657" s="1">
        <v>40179</v>
      </c>
      <c r="G1657" t="s">
        <v>26</v>
      </c>
      <c r="H1657">
        <v>201412</v>
      </c>
      <c r="I1657" t="s">
        <v>27</v>
      </c>
      <c r="J1657" t="s">
        <v>53</v>
      </c>
      <c r="K1657" t="s">
        <v>41</v>
      </c>
      <c r="L1657" t="s">
        <v>54</v>
      </c>
      <c r="M1657" t="s">
        <v>31</v>
      </c>
      <c r="N1657" t="s">
        <v>49</v>
      </c>
      <c r="O1657">
        <v>-16955.07</v>
      </c>
      <c r="P1657" t="s">
        <v>677</v>
      </c>
      <c r="Q1657" t="s">
        <v>714</v>
      </c>
      <c r="R1657" t="s">
        <v>680</v>
      </c>
      <c r="S1657" t="s">
        <v>34</v>
      </c>
      <c r="T1657" t="s">
        <v>561</v>
      </c>
    </row>
    <row r="1658" spans="1:20">
      <c r="A1658" t="s">
        <v>714</v>
      </c>
      <c r="B1658" t="s">
        <v>677</v>
      </c>
      <c r="C1658" t="s">
        <v>715</v>
      </c>
      <c r="D1658" t="s">
        <v>716</v>
      </c>
      <c r="E1658" t="s">
        <v>25</v>
      </c>
      <c r="F1658" s="1">
        <v>40179</v>
      </c>
      <c r="G1658" t="s">
        <v>26</v>
      </c>
      <c r="H1658">
        <v>201412</v>
      </c>
      <c r="I1658" t="s">
        <v>27</v>
      </c>
      <c r="J1658" t="s">
        <v>53</v>
      </c>
      <c r="K1658" t="s">
        <v>44</v>
      </c>
      <c r="L1658" t="s">
        <v>54</v>
      </c>
      <c r="M1658" t="s">
        <v>31</v>
      </c>
      <c r="N1658" t="s">
        <v>48</v>
      </c>
      <c r="O1658">
        <v>673.26</v>
      </c>
      <c r="P1658" t="s">
        <v>677</v>
      </c>
      <c r="Q1658" t="s">
        <v>714</v>
      </c>
      <c r="R1658" t="s">
        <v>680</v>
      </c>
      <c r="S1658" t="s">
        <v>34</v>
      </c>
      <c r="T1658" t="s">
        <v>561</v>
      </c>
    </row>
    <row r="1659" spans="1:20">
      <c r="A1659" t="s">
        <v>694</v>
      </c>
      <c r="B1659" t="s">
        <v>677</v>
      </c>
      <c r="C1659" t="s">
        <v>717</v>
      </c>
      <c r="D1659" t="s">
        <v>718</v>
      </c>
      <c r="E1659" t="s">
        <v>25</v>
      </c>
      <c r="F1659" s="1">
        <v>40179</v>
      </c>
      <c r="G1659" t="s">
        <v>26</v>
      </c>
      <c r="H1659">
        <v>201412</v>
      </c>
      <c r="I1659" t="s">
        <v>27</v>
      </c>
      <c r="J1659" t="s">
        <v>53</v>
      </c>
      <c r="K1659" t="s">
        <v>29</v>
      </c>
      <c r="L1659" t="s">
        <v>54</v>
      </c>
      <c r="M1659" t="s">
        <v>31</v>
      </c>
      <c r="N1659" t="s">
        <v>48</v>
      </c>
      <c r="O1659">
        <v>132262.82</v>
      </c>
      <c r="P1659" t="s">
        <v>677</v>
      </c>
      <c r="Q1659" t="s">
        <v>694</v>
      </c>
      <c r="R1659" t="s">
        <v>680</v>
      </c>
      <c r="S1659" t="s">
        <v>34</v>
      </c>
      <c r="T1659" t="s">
        <v>561</v>
      </c>
    </row>
    <row r="1660" spans="1:20">
      <c r="A1660" t="s">
        <v>694</v>
      </c>
      <c r="B1660" t="s">
        <v>677</v>
      </c>
      <c r="C1660" t="s">
        <v>717</v>
      </c>
      <c r="D1660" t="s">
        <v>718</v>
      </c>
      <c r="E1660" t="s">
        <v>25</v>
      </c>
      <c r="F1660" s="1">
        <v>40179</v>
      </c>
      <c r="G1660" t="s">
        <v>26</v>
      </c>
      <c r="H1660">
        <v>201412</v>
      </c>
      <c r="I1660" t="s">
        <v>27</v>
      </c>
      <c r="J1660" t="s">
        <v>53</v>
      </c>
      <c r="K1660" t="s">
        <v>29</v>
      </c>
      <c r="L1660" t="s">
        <v>54</v>
      </c>
      <c r="M1660" t="s">
        <v>31</v>
      </c>
      <c r="N1660" t="s">
        <v>49</v>
      </c>
      <c r="O1660">
        <v>-131543.29999999999</v>
      </c>
      <c r="P1660" t="s">
        <v>677</v>
      </c>
      <c r="Q1660" t="s">
        <v>694</v>
      </c>
      <c r="R1660" t="s">
        <v>680</v>
      </c>
      <c r="S1660" t="s">
        <v>34</v>
      </c>
      <c r="T1660" t="s">
        <v>561</v>
      </c>
    </row>
    <row r="1661" spans="1:20">
      <c r="A1661" t="s">
        <v>694</v>
      </c>
      <c r="B1661" t="s">
        <v>677</v>
      </c>
      <c r="C1661" t="s">
        <v>717</v>
      </c>
      <c r="D1661" t="s">
        <v>718</v>
      </c>
      <c r="E1661" t="s">
        <v>25</v>
      </c>
      <c r="F1661" s="1">
        <v>40179</v>
      </c>
      <c r="G1661" t="s">
        <v>26</v>
      </c>
      <c r="H1661">
        <v>201412</v>
      </c>
      <c r="I1661" t="s">
        <v>27</v>
      </c>
      <c r="J1661" t="s">
        <v>53</v>
      </c>
      <c r="K1661" t="s">
        <v>29</v>
      </c>
      <c r="L1661" t="s">
        <v>54</v>
      </c>
      <c r="M1661" t="s">
        <v>31</v>
      </c>
      <c r="N1661" t="s">
        <v>32</v>
      </c>
      <c r="O1661">
        <v>9269.9600000000009</v>
      </c>
      <c r="P1661" t="s">
        <v>677</v>
      </c>
      <c r="Q1661" t="s">
        <v>694</v>
      </c>
      <c r="R1661" t="s">
        <v>680</v>
      </c>
      <c r="S1661" t="s">
        <v>34</v>
      </c>
      <c r="T1661" t="s">
        <v>561</v>
      </c>
    </row>
    <row r="1662" spans="1:20">
      <c r="A1662" t="s">
        <v>694</v>
      </c>
      <c r="B1662" t="s">
        <v>677</v>
      </c>
      <c r="C1662" t="s">
        <v>717</v>
      </c>
      <c r="D1662" t="s">
        <v>718</v>
      </c>
      <c r="E1662" t="s">
        <v>25</v>
      </c>
      <c r="F1662" s="1">
        <v>40179</v>
      </c>
      <c r="G1662" t="s">
        <v>26</v>
      </c>
      <c r="H1662">
        <v>201412</v>
      </c>
      <c r="I1662" t="s">
        <v>27</v>
      </c>
      <c r="J1662" t="s">
        <v>53</v>
      </c>
      <c r="K1662" t="s">
        <v>36</v>
      </c>
      <c r="L1662" t="s">
        <v>54</v>
      </c>
      <c r="M1662" t="s">
        <v>31</v>
      </c>
      <c r="N1662" t="s">
        <v>48</v>
      </c>
      <c r="O1662">
        <v>36696.480000000003</v>
      </c>
      <c r="P1662" t="s">
        <v>677</v>
      </c>
      <c r="Q1662" t="s">
        <v>694</v>
      </c>
      <c r="R1662" t="s">
        <v>680</v>
      </c>
      <c r="S1662" t="s">
        <v>34</v>
      </c>
      <c r="T1662" t="s">
        <v>561</v>
      </c>
    </row>
    <row r="1663" spans="1:20">
      <c r="A1663" t="s">
        <v>694</v>
      </c>
      <c r="B1663" t="s">
        <v>677</v>
      </c>
      <c r="C1663" t="s">
        <v>717</v>
      </c>
      <c r="D1663" t="s">
        <v>718</v>
      </c>
      <c r="E1663" t="s">
        <v>25</v>
      </c>
      <c r="F1663" s="1">
        <v>40179</v>
      </c>
      <c r="G1663" t="s">
        <v>26</v>
      </c>
      <c r="H1663">
        <v>201412</v>
      </c>
      <c r="I1663" t="s">
        <v>27</v>
      </c>
      <c r="J1663" t="s">
        <v>53</v>
      </c>
      <c r="K1663" t="s">
        <v>36</v>
      </c>
      <c r="L1663" t="s">
        <v>54</v>
      </c>
      <c r="M1663" t="s">
        <v>31</v>
      </c>
      <c r="N1663" t="s">
        <v>49</v>
      </c>
      <c r="O1663">
        <v>-28750.46</v>
      </c>
      <c r="P1663" t="s">
        <v>677</v>
      </c>
      <c r="Q1663" t="s">
        <v>694</v>
      </c>
      <c r="R1663" t="s">
        <v>680</v>
      </c>
      <c r="S1663" t="s">
        <v>34</v>
      </c>
      <c r="T1663" t="s">
        <v>561</v>
      </c>
    </row>
    <row r="1664" spans="1:20">
      <c r="A1664" t="s">
        <v>694</v>
      </c>
      <c r="B1664" t="s">
        <v>677</v>
      </c>
      <c r="C1664" t="s">
        <v>717</v>
      </c>
      <c r="D1664" t="s">
        <v>718</v>
      </c>
      <c r="E1664" t="s">
        <v>25</v>
      </c>
      <c r="F1664" s="1">
        <v>40179</v>
      </c>
      <c r="G1664" t="s">
        <v>26</v>
      </c>
      <c r="H1664">
        <v>201412</v>
      </c>
      <c r="I1664" t="s">
        <v>27</v>
      </c>
      <c r="J1664" t="s">
        <v>53</v>
      </c>
      <c r="K1664" t="s">
        <v>36</v>
      </c>
      <c r="L1664" t="s">
        <v>54</v>
      </c>
      <c r="M1664" t="s">
        <v>31</v>
      </c>
      <c r="N1664" t="s">
        <v>32</v>
      </c>
      <c r="O1664">
        <v>1409.92</v>
      </c>
      <c r="P1664" t="s">
        <v>677</v>
      </c>
      <c r="Q1664" t="s">
        <v>694</v>
      </c>
      <c r="R1664" t="s">
        <v>680</v>
      </c>
      <c r="S1664" t="s">
        <v>34</v>
      </c>
      <c r="T1664" t="s">
        <v>561</v>
      </c>
    </row>
    <row r="1665" spans="1:20">
      <c r="A1665" t="s">
        <v>694</v>
      </c>
      <c r="B1665" t="s">
        <v>677</v>
      </c>
      <c r="C1665" t="s">
        <v>717</v>
      </c>
      <c r="D1665" t="s">
        <v>718</v>
      </c>
      <c r="E1665" t="s">
        <v>25</v>
      </c>
      <c r="F1665" s="1">
        <v>40179</v>
      </c>
      <c r="G1665" t="s">
        <v>26</v>
      </c>
      <c r="H1665">
        <v>201412</v>
      </c>
      <c r="I1665" t="s">
        <v>27</v>
      </c>
      <c r="J1665" t="s">
        <v>53</v>
      </c>
      <c r="K1665" t="s">
        <v>37</v>
      </c>
      <c r="L1665" t="s">
        <v>54</v>
      </c>
      <c r="M1665" t="s">
        <v>31</v>
      </c>
      <c r="N1665" t="s">
        <v>48</v>
      </c>
      <c r="O1665">
        <v>16415.810000000001</v>
      </c>
      <c r="P1665" t="s">
        <v>677</v>
      </c>
      <c r="Q1665" t="s">
        <v>694</v>
      </c>
      <c r="R1665" t="s">
        <v>680</v>
      </c>
      <c r="S1665" t="s">
        <v>34</v>
      </c>
      <c r="T1665" t="s">
        <v>561</v>
      </c>
    </row>
    <row r="1666" spans="1:20">
      <c r="A1666" t="s">
        <v>694</v>
      </c>
      <c r="B1666" t="s">
        <v>677</v>
      </c>
      <c r="C1666" t="s">
        <v>717</v>
      </c>
      <c r="D1666" t="s">
        <v>718</v>
      </c>
      <c r="E1666" t="s">
        <v>25</v>
      </c>
      <c r="F1666" s="1">
        <v>40179</v>
      </c>
      <c r="G1666" t="s">
        <v>26</v>
      </c>
      <c r="H1666">
        <v>201412</v>
      </c>
      <c r="I1666" t="s">
        <v>27</v>
      </c>
      <c r="J1666" t="s">
        <v>53</v>
      </c>
      <c r="K1666" t="s">
        <v>37</v>
      </c>
      <c r="L1666" t="s">
        <v>54</v>
      </c>
      <c r="M1666" t="s">
        <v>31</v>
      </c>
      <c r="N1666" t="s">
        <v>49</v>
      </c>
      <c r="O1666">
        <v>-9226.9600000000009</v>
      </c>
      <c r="P1666" t="s">
        <v>677</v>
      </c>
      <c r="Q1666" t="s">
        <v>694</v>
      </c>
      <c r="R1666" t="s">
        <v>680</v>
      </c>
      <c r="S1666" t="s">
        <v>34</v>
      </c>
      <c r="T1666" t="s">
        <v>561</v>
      </c>
    </row>
    <row r="1667" spans="1:20">
      <c r="A1667" t="s">
        <v>694</v>
      </c>
      <c r="B1667" t="s">
        <v>677</v>
      </c>
      <c r="C1667" t="s">
        <v>717</v>
      </c>
      <c r="D1667" t="s">
        <v>718</v>
      </c>
      <c r="E1667" t="s">
        <v>25</v>
      </c>
      <c r="F1667" s="1">
        <v>40179</v>
      </c>
      <c r="G1667" t="s">
        <v>26</v>
      </c>
      <c r="H1667">
        <v>201412</v>
      </c>
      <c r="I1667" t="s">
        <v>27</v>
      </c>
      <c r="J1667" t="s">
        <v>53</v>
      </c>
      <c r="K1667" t="s">
        <v>38</v>
      </c>
      <c r="L1667" t="s">
        <v>54</v>
      </c>
      <c r="M1667" t="s">
        <v>31</v>
      </c>
      <c r="N1667" t="s">
        <v>48</v>
      </c>
      <c r="O1667">
        <v>18876.39</v>
      </c>
      <c r="P1667" t="s">
        <v>677</v>
      </c>
      <c r="Q1667" t="s">
        <v>694</v>
      </c>
      <c r="R1667" t="s">
        <v>680</v>
      </c>
      <c r="S1667" t="s">
        <v>34</v>
      </c>
      <c r="T1667" t="s">
        <v>561</v>
      </c>
    </row>
    <row r="1668" spans="1:20">
      <c r="A1668" t="s">
        <v>694</v>
      </c>
      <c r="B1668" t="s">
        <v>677</v>
      </c>
      <c r="C1668" t="s">
        <v>717</v>
      </c>
      <c r="D1668" t="s">
        <v>718</v>
      </c>
      <c r="E1668" t="s">
        <v>25</v>
      </c>
      <c r="F1668" s="1">
        <v>40179</v>
      </c>
      <c r="G1668" t="s">
        <v>26</v>
      </c>
      <c r="H1668">
        <v>201412</v>
      </c>
      <c r="I1668" t="s">
        <v>27</v>
      </c>
      <c r="J1668" t="s">
        <v>53</v>
      </c>
      <c r="K1668" t="s">
        <v>38</v>
      </c>
      <c r="L1668" t="s">
        <v>54</v>
      </c>
      <c r="M1668" t="s">
        <v>31</v>
      </c>
      <c r="N1668" t="s">
        <v>49</v>
      </c>
      <c r="O1668">
        <v>-4992.75</v>
      </c>
      <c r="P1668" t="s">
        <v>677</v>
      </c>
      <c r="Q1668" t="s">
        <v>694</v>
      </c>
      <c r="R1668" t="s">
        <v>680</v>
      </c>
      <c r="S1668" t="s">
        <v>34</v>
      </c>
      <c r="T1668" t="s">
        <v>561</v>
      </c>
    </row>
    <row r="1669" spans="1:20">
      <c r="A1669" t="s">
        <v>694</v>
      </c>
      <c r="B1669" t="s">
        <v>677</v>
      </c>
      <c r="C1669" t="s">
        <v>717</v>
      </c>
      <c r="D1669" t="s">
        <v>718</v>
      </c>
      <c r="E1669" t="s">
        <v>25</v>
      </c>
      <c r="F1669" s="1">
        <v>40179</v>
      </c>
      <c r="G1669" t="s">
        <v>26</v>
      </c>
      <c r="H1669">
        <v>201412</v>
      </c>
      <c r="I1669" t="s">
        <v>27</v>
      </c>
      <c r="J1669" t="s">
        <v>53</v>
      </c>
      <c r="K1669" t="s">
        <v>39</v>
      </c>
      <c r="L1669" t="s">
        <v>54</v>
      </c>
      <c r="M1669" t="s">
        <v>31</v>
      </c>
      <c r="N1669" t="s">
        <v>48</v>
      </c>
      <c r="O1669">
        <v>10230.210000000001</v>
      </c>
      <c r="P1669" t="s">
        <v>677</v>
      </c>
      <c r="Q1669" t="s">
        <v>694</v>
      </c>
      <c r="R1669" t="s">
        <v>680</v>
      </c>
      <c r="S1669" t="s">
        <v>34</v>
      </c>
      <c r="T1669" t="s">
        <v>561</v>
      </c>
    </row>
    <row r="1670" spans="1:20">
      <c r="A1670" t="s">
        <v>694</v>
      </c>
      <c r="B1670" t="s">
        <v>677</v>
      </c>
      <c r="C1670" t="s">
        <v>717</v>
      </c>
      <c r="D1670" t="s">
        <v>718</v>
      </c>
      <c r="E1670" t="s">
        <v>25</v>
      </c>
      <c r="F1670" s="1">
        <v>40179</v>
      </c>
      <c r="G1670" t="s">
        <v>26</v>
      </c>
      <c r="H1670">
        <v>201412</v>
      </c>
      <c r="I1670" t="s">
        <v>27</v>
      </c>
      <c r="J1670" t="s">
        <v>53</v>
      </c>
      <c r="K1670" t="s">
        <v>39</v>
      </c>
      <c r="L1670" t="s">
        <v>54</v>
      </c>
      <c r="M1670" t="s">
        <v>31</v>
      </c>
      <c r="N1670" t="s">
        <v>49</v>
      </c>
      <c r="O1670">
        <v>-39531.25</v>
      </c>
      <c r="P1670" t="s">
        <v>677</v>
      </c>
      <c r="Q1670" t="s">
        <v>694</v>
      </c>
      <c r="R1670" t="s">
        <v>680</v>
      </c>
      <c r="S1670" t="s">
        <v>34</v>
      </c>
      <c r="T1670" t="s">
        <v>561</v>
      </c>
    </row>
    <row r="1671" spans="1:20">
      <c r="A1671" t="s">
        <v>694</v>
      </c>
      <c r="B1671" t="s">
        <v>677</v>
      </c>
      <c r="C1671" t="s">
        <v>717</v>
      </c>
      <c r="D1671" t="s">
        <v>718</v>
      </c>
      <c r="E1671" t="s">
        <v>25</v>
      </c>
      <c r="F1671" s="1">
        <v>40179</v>
      </c>
      <c r="G1671" t="s">
        <v>26</v>
      </c>
      <c r="H1671">
        <v>201412</v>
      </c>
      <c r="I1671" t="s">
        <v>27</v>
      </c>
      <c r="J1671" t="s">
        <v>53</v>
      </c>
      <c r="K1671" t="s">
        <v>39</v>
      </c>
      <c r="L1671" t="s">
        <v>54</v>
      </c>
      <c r="M1671" t="s">
        <v>31</v>
      </c>
      <c r="N1671" t="s">
        <v>32</v>
      </c>
      <c r="O1671">
        <v>1130.6600000000001</v>
      </c>
      <c r="P1671" t="s">
        <v>677</v>
      </c>
      <c r="Q1671" t="s">
        <v>694</v>
      </c>
      <c r="R1671" t="s">
        <v>680</v>
      </c>
      <c r="S1671" t="s">
        <v>34</v>
      </c>
      <c r="T1671" t="s">
        <v>561</v>
      </c>
    </row>
    <row r="1672" spans="1:20">
      <c r="A1672" t="s">
        <v>694</v>
      </c>
      <c r="B1672" t="s">
        <v>677</v>
      </c>
      <c r="C1672" t="s">
        <v>717</v>
      </c>
      <c r="D1672" t="s">
        <v>718</v>
      </c>
      <c r="E1672" t="s">
        <v>25</v>
      </c>
      <c r="F1672" s="1">
        <v>40179</v>
      </c>
      <c r="G1672" t="s">
        <v>26</v>
      </c>
      <c r="H1672">
        <v>201412</v>
      </c>
      <c r="I1672" t="s">
        <v>27</v>
      </c>
      <c r="J1672" t="s">
        <v>53</v>
      </c>
      <c r="K1672" t="s">
        <v>40</v>
      </c>
      <c r="L1672" t="s">
        <v>54</v>
      </c>
      <c r="M1672" t="s">
        <v>31</v>
      </c>
      <c r="N1672" t="s">
        <v>48</v>
      </c>
      <c r="O1672">
        <v>1251.82</v>
      </c>
      <c r="P1672" t="s">
        <v>677</v>
      </c>
      <c r="Q1672" t="s">
        <v>694</v>
      </c>
      <c r="R1672" t="s">
        <v>680</v>
      </c>
      <c r="S1672" t="s">
        <v>34</v>
      </c>
      <c r="T1672" t="s">
        <v>561</v>
      </c>
    </row>
    <row r="1673" spans="1:20">
      <c r="A1673" t="s">
        <v>694</v>
      </c>
      <c r="B1673" t="s">
        <v>677</v>
      </c>
      <c r="C1673" t="s">
        <v>717</v>
      </c>
      <c r="D1673" t="s">
        <v>718</v>
      </c>
      <c r="E1673" t="s">
        <v>25</v>
      </c>
      <c r="F1673" s="1">
        <v>40179</v>
      </c>
      <c r="G1673" t="s">
        <v>26</v>
      </c>
      <c r="H1673">
        <v>201412</v>
      </c>
      <c r="I1673" t="s">
        <v>27</v>
      </c>
      <c r="J1673" t="s">
        <v>53</v>
      </c>
      <c r="K1673" t="s">
        <v>41</v>
      </c>
      <c r="L1673" t="s">
        <v>54</v>
      </c>
      <c r="M1673" t="s">
        <v>31</v>
      </c>
      <c r="N1673" t="s">
        <v>48</v>
      </c>
      <c r="O1673">
        <v>4575.97</v>
      </c>
      <c r="P1673" t="s">
        <v>677</v>
      </c>
      <c r="Q1673" t="s">
        <v>694</v>
      </c>
      <c r="R1673" t="s">
        <v>680</v>
      </c>
      <c r="S1673" t="s">
        <v>34</v>
      </c>
      <c r="T1673" t="s">
        <v>561</v>
      </c>
    </row>
    <row r="1674" spans="1:20">
      <c r="A1674" t="s">
        <v>694</v>
      </c>
      <c r="B1674" t="s">
        <v>677</v>
      </c>
      <c r="C1674" t="s">
        <v>717</v>
      </c>
      <c r="D1674" t="s">
        <v>718</v>
      </c>
      <c r="E1674" t="s">
        <v>25</v>
      </c>
      <c r="F1674" s="1">
        <v>40179</v>
      </c>
      <c r="G1674" t="s">
        <v>26</v>
      </c>
      <c r="H1674">
        <v>201412</v>
      </c>
      <c r="I1674" t="s">
        <v>27</v>
      </c>
      <c r="J1674" t="s">
        <v>53</v>
      </c>
      <c r="K1674" t="s">
        <v>41</v>
      </c>
      <c r="L1674" t="s">
        <v>54</v>
      </c>
      <c r="M1674" t="s">
        <v>31</v>
      </c>
      <c r="N1674" t="s">
        <v>49</v>
      </c>
      <c r="O1674">
        <v>-4021.98</v>
      </c>
      <c r="P1674" t="s">
        <v>677</v>
      </c>
      <c r="Q1674" t="s">
        <v>694</v>
      </c>
      <c r="R1674" t="s">
        <v>680</v>
      </c>
      <c r="S1674" t="s">
        <v>34</v>
      </c>
      <c r="T1674" t="s">
        <v>561</v>
      </c>
    </row>
    <row r="1675" spans="1:20">
      <c r="A1675" t="s">
        <v>694</v>
      </c>
      <c r="B1675" t="s">
        <v>677</v>
      </c>
      <c r="C1675" t="s">
        <v>717</v>
      </c>
      <c r="D1675" t="s">
        <v>718</v>
      </c>
      <c r="E1675" t="s">
        <v>25</v>
      </c>
      <c r="F1675" s="1">
        <v>40179</v>
      </c>
      <c r="G1675" t="s">
        <v>26</v>
      </c>
      <c r="H1675">
        <v>201412</v>
      </c>
      <c r="I1675" t="s">
        <v>27</v>
      </c>
      <c r="J1675" t="s">
        <v>53</v>
      </c>
      <c r="K1675" t="s">
        <v>44</v>
      </c>
      <c r="L1675" t="s">
        <v>54</v>
      </c>
      <c r="M1675" t="s">
        <v>31</v>
      </c>
      <c r="N1675" t="s">
        <v>48</v>
      </c>
      <c r="O1675">
        <v>696.1</v>
      </c>
      <c r="P1675" t="s">
        <v>677</v>
      </c>
      <c r="Q1675" t="s">
        <v>694</v>
      </c>
      <c r="R1675" t="s">
        <v>680</v>
      </c>
      <c r="S1675" t="s">
        <v>34</v>
      </c>
      <c r="T1675" t="s">
        <v>561</v>
      </c>
    </row>
    <row r="1676" spans="1:20">
      <c r="A1676" t="s">
        <v>694</v>
      </c>
      <c r="B1676" t="s">
        <v>677</v>
      </c>
      <c r="C1676" t="s">
        <v>717</v>
      </c>
      <c r="D1676" t="s">
        <v>718</v>
      </c>
      <c r="E1676" t="s">
        <v>25</v>
      </c>
      <c r="F1676" s="1">
        <v>40179</v>
      </c>
      <c r="G1676" t="s">
        <v>26</v>
      </c>
      <c r="H1676">
        <v>201412</v>
      </c>
      <c r="I1676" t="s">
        <v>27</v>
      </c>
      <c r="J1676" t="s">
        <v>53</v>
      </c>
      <c r="K1676" t="s">
        <v>44</v>
      </c>
      <c r="L1676" t="s">
        <v>54</v>
      </c>
      <c r="M1676" t="s">
        <v>31</v>
      </c>
      <c r="N1676" t="s">
        <v>49</v>
      </c>
      <c r="O1676">
        <v>-2938.9</v>
      </c>
      <c r="P1676" t="s">
        <v>677</v>
      </c>
      <c r="Q1676" t="s">
        <v>694</v>
      </c>
      <c r="R1676" t="s">
        <v>680</v>
      </c>
      <c r="S1676" t="s">
        <v>34</v>
      </c>
      <c r="T1676" t="s">
        <v>561</v>
      </c>
    </row>
    <row r="1677" spans="1:20">
      <c r="A1677" t="s">
        <v>703</v>
      </c>
      <c r="B1677" t="s">
        <v>677</v>
      </c>
      <c r="C1677" t="s">
        <v>719</v>
      </c>
      <c r="D1677" t="s">
        <v>720</v>
      </c>
      <c r="E1677" t="s">
        <v>25</v>
      </c>
      <c r="F1677" s="1">
        <v>40179</v>
      </c>
      <c r="G1677" t="s">
        <v>26</v>
      </c>
      <c r="H1677">
        <v>201412</v>
      </c>
      <c r="I1677" t="s">
        <v>27</v>
      </c>
      <c r="J1677" t="s">
        <v>53</v>
      </c>
      <c r="K1677" t="s">
        <v>36</v>
      </c>
      <c r="L1677" t="s">
        <v>54</v>
      </c>
      <c r="M1677" t="s">
        <v>31</v>
      </c>
      <c r="N1677" t="s">
        <v>32</v>
      </c>
      <c r="O1677">
        <v>1634.16</v>
      </c>
      <c r="P1677" t="s">
        <v>677</v>
      </c>
      <c r="Q1677" t="s">
        <v>703</v>
      </c>
      <c r="R1677" t="s">
        <v>680</v>
      </c>
      <c r="S1677" t="s">
        <v>34</v>
      </c>
      <c r="T1677" t="s">
        <v>561</v>
      </c>
    </row>
    <row r="1678" spans="1:20">
      <c r="A1678" t="s">
        <v>703</v>
      </c>
      <c r="B1678" t="s">
        <v>677</v>
      </c>
      <c r="C1678" t="s">
        <v>719</v>
      </c>
      <c r="D1678" t="s">
        <v>720</v>
      </c>
      <c r="E1678" t="s">
        <v>25</v>
      </c>
      <c r="F1678" s="1">
        <v>40179</v>
      </c>
      <c r="G1678" t="s">
        <v>26</v>
      </c>
      <c r="H1678">
        <v>201412</v>
      </c>
      <c r="I1678" t="s">
        <v>27</v>
      </c>
      <c r="J1678" t="s">
        <v>53</v>
      </c>
      <c r="K1678" t="s">
        <v>41</v>
      </c>
      <c r="L1678" t="s">
        <v>54</v>
      </c>
      <c r="M1678" t="s">
        <v>31</v>
      </c>
      <c r="N1678" t="s">
        <v>32</v>
      </c>
      <c r="O1678">
        <v>1494.43</v>
      </c>
      <c r="P1678" t="s">
        <v>677</v>
      </c>
      <c r="Q1678" t="s">
        <v>703</v>
      </c>
      <c r="R1678" t="s">
        <v>680</v>
      </c>
      <c r="S1678" t="s">
        <v>34</v>
      </c>
      <c r="T1678" t="s">
        <v>561</v>
      </c>
    </row>
    <row r="1679" spans="1:20">
      <c r="A1679" t="s">
        <v>703</v>
      </c>
      <c r="B1679" t="s">
        <v>677</v>
      </c>
      <c r="C1679" t="s">
        <v>721</v>
      </c>
      <c r="D1679" t="s">
        <v>722</v>
      </c>
      <c r="E1679" t="s">
        <v>25</v>
      </c>
      <c r="F1679" s="1">
        <v>40179</v>
      </c>
      <c r="G1679" t="s">
        <v>26</v>
      </c>
      <c r="H1679">
        <v>201412</v>
      </c>
      <c r="I1679" t="s">
        <v>27</v>
      </c>
      <c r="J1679" t="s">
        <v>53</v>
      </c>
      <c r="K1679" t="s">
        <v>29</v>
      </c>
      <c r="L1679" t="s">
        <v>54</v>
      </c>
      <c r="M1679" t="s">
        <v>31</v>
      </c>
      <c r="N1679" t="s">
        <v>32</v>
      </c>
      <c r="O1679">
        <v>199.22</v>
      </c>
      <c r="P1679" t="s">
        <v>677</v>
      </c>
      <c r="Q1679" t="s">
        <v>703</v>
      </c>
      <c r="R1679" t="s">
        <v>680</v>
      </c>
      <c r="S1679" t="s">
        <v>34</v>
      </c>
      <c r="T1679" t="s">
        <v>561</v>
      </c>
    </row>
    <row r="1680" spans="1:20">
      <c r="A1680" t="s">
        <v>703</v>
      </c>
      <c r="B1680" t="s">
        <v>677</v>
      </c>
      <c r="C1680" t="s">
        <v>721</v>
      </c>
      <c r="D1680" t="s">
        <v>722</v>
      </c>
      <c r="E1680" t="s">
        <v>25</v>
      </c>
      <c r="F1680" s="1">
        <v>40179</v>
      </c>
      <c r="G1680" t="s">
        <v>26</v>
      </c>
      <c r="H1680">
        <v>201412</v>
      </c>
      <c r="I1680" t="s">
        <v>27</v>
      </c>
      <c r="J1680" t="s">
        <v>53</v>
      </c>
      <c r="K1680" t="s">
        <v>36</v>
      </c>
      <c r="L1680" t="s">
        <v>54</v>
      </c>
      <c r="M1680" t="s">
        <v>31</v>
      </c>
      <c r="N1680" t="s">
        <v>32</v>
      </c>
      <c r="O1680">
        <v>218.07</v>
      </c>
      <c r="P1680" t="s">
        <v>677</v>
      </c>
      <c r="Q1680" t="s">
        <v>703</v>
      </c>
      <c r="R1680" t="s">
        <v>680</v>
      </c>
      <c r="S1680" t="s">
        <v>34</v>
      </c>
      <c r="T1680" t="s">
        <v>561</v>
      </c>
    </row>
    <row r="1681" spans="1:20">
      <c r="A1681" t="s">
        <v>703</v>
      </c>
      <c r="B1681" t="s">
        <v>677</v>
      </c>
      <c r="C1681" t="s">
        <v>721</v>
      </c>
      <c r="D1681" t="s">
        <v>722</v>
      </c>
      <c r="E1681" t="s">
        <v>25</v>
      </c>
      <c r="F1681" s="1">
        <v>40179</v>
      </c>
      <c r="G1681" t="s">
        <v>26</v>
      </c>
      <c r="H1681">
        <v>201412</v>
      </c>
      <c r="I1681" t="s">
        <v>27</v>
      </c>
      <c r="J1681" t="s">
        <v>53</v>
      </c>
      <c r="K1681" t="s">
        <v>37</v>
      </c>
      <c r="L1681" t="s">
        <v>54</v>
      </c>
      <c r="M1681" t="s">
        <v>31</v>
      </c>
      <c r="N1681" t="s">
        <v>32</v>
      </c>
      <c r="O1681">
        <v>279.85000000000002</v>
      </c>
      <c r="P1681" t="s">
        <v>677</v>
      </c>
      <c r="Q1681" t="s">
        <v>703</v>
      </c>
      <c r="R1681" t="s">
        <v>680</v>
      </c>
      <c r="S1681" t="s">
        <v>34</v>
      </c>
      <c r="T1681" t="s">
        <v>561</v>
      </c>
    </row>
    <row r="1682" spans="1:20">
      <c r="A1682" t="s">
        <v>703</v>
      </c>
      <c r="B1682" t="s">
        <v>677</v>
      </c>
      <c r="C1682" t="s">
        <v>721</v>
      </c>
      <c r="D1682" t="s">
        <v>722</v>
      </c>
      <c r="E1682" t="s">
        <v>25</v>
      </c>
      <c r="F1682" s="1">
        <v>40179</v>
      </c>
      <c r="G1682" t="s">
        <v>26</v>
      </c>
      <c r="H1682">
        <v>201412</v>
      </c>
      <c r="I1682" t="s">
        <v>27</v>
      </c>
      <c r="J1682" t="s">
        <v>53</v>
      </c>
      <c r="K1682" t="s">
        <v>40</v>
      </c>
      <c r="L1682" t="s">
        <v>54</v>
      </c>
      <c r="M1682" t="s">
        <v>31</v>
      </c>
      <c r="N1682" t="s">
        <v>32</v>
      </c>
      <c r="O1682">
        <v>278.62</v>
      </c>
      <c r="P1682" t="s">
        <v>677</v>
      </c>
      <c r="Q1682" t="s">
        <v>703</v>
      </c>
      <c r="R1682" t="s">
        <v>680</v>
      </c>
      <c r="S1682" t="s">
        <v>34</v>
      </c>
      <c r="T1682" t="s">
        <v>561</v>
      </c>
    </row>
    <row r="1683" spans="1:20">
      <c r="A1683" t="s">
        <v>703</v>
      </c>
      <c r="B1683" t="s">
        <v>677</v>
      </c>
      <c r="C1683" t="s">
        <v>721</v>
      </c>
      <c r="D1683" t="s">
        <v>722</v>
      </c>
      <c r="E1683" t="s">
        <v>25</v>
      </c>
      <c r="F1683" s="1">
        <v>40179</v>
      </c>
      <c r="G1683" t="s">
        <v>26</v>
      </c>
      <c r="H1683">
        <v>201412</v>
      </c>
      <c r="I1683" t="s">
        <v>27</v>
      </c>
      <c r="J1683" t="s">
        <v>53</v>
      </c>
      <c r="K1683" t="s">
        <v>41</v>
      </c>
      <c r="L1683" t="s">
        <v>54</v>
      </c>
      <c r="M1683" t="s">
        <v>31</v>
      </c>
      <c r="N1683" t="s">
        <v>32</v>
      </c>
      <c r="O1683">
        <v>199.22</v>
      </c>
      <c r="P1683" t="s">
        <v>677</v>
      </c>
      <c r="Q1683" t="s">
        <v>703</v>
      </c>
      <c r="R1683" t="s">
        <v>680</v>
      </c>
      <c r="S1683" t="s">
        <v>34</v>
      </c>
      <c r="T1683" t="s">
        <v>561</v>
      </c>
    </row>
    <row r="1684" spans="1:20">
      <c r="A1684" t="s">
        <v>703</v>
      </c>
      <c r="B1684" t="s">
        <v>677</v>
      </c>
      <c r="C1684" t="s">
        <v>723</v>
      </c>
      <c r="D1684" t="s">
        <v>724</v>
      </c>
      <c r="E1684" t="s">
        <v>25</v>
      </c>
      <c r="F1684" s="1">
        <v>40179</v>
      </c>
      <c r="G1684" t="s">
        <v>26</v>
      </c>
      <c r="H1684">
        <v>201412</v>
      </c>
      <c r="I1684" t="s">
        <v>27</v>
      </c>
      <c r="J1684" t="s">
        <v>28</v>
      </c>
      <c r="K1684" t="s">
        <v>29</v>
      </c>
      <c r="L1684" t="s">
        <v>30</v>
      </c>
      <c r="M1684" t="s">
        <v>31</v>
      </c>
      <c r="N1684" t="s">
        <v>32</v>
      </c>
      <c r="O1684">
        <v>935.09</v>
      </c>
      <c r="P1684" t="s">
        <v>677</v>
      </c>
      <c r="Q1684" t="s">
        <v>703</v>
      </c>
      <c r="R1684" t="s">
        <v>680</v>
      </c>
      <c r="S1684" t="s">
        <v>34</v>
      </c>
      <c r="T1684" t="s">
        <v>561</v>
      </c>
    </row>
    <row r="1685" spans="1:20">
      <c r="A1685" t="s">
        <v>703</v>
      </c>
      <c r="B1685" t="s">
        <v>677</v>
      </c>
      <c r="C1685" t="s">
        <v>723</v>
      </c>
      <c r="D1685" t="s">
        <v>724</v>
      </c>
      <c r="E1685" t="s">
        <v>25</v>
      </c>
      <c r="F1685" s="1">
        <v>40179</v>
      </c>
      <c r="G1685" t="s">
        <v>26</v>
      </c>
      <c r="H1685">
        <v>201412</v>
      </c>
      <c r="I1685" t="s">
        <v>27</v>
      </c>
      <c r="J1685" t="s">
        <v>28</v>
      </c>
      <c r="K1685" t="s">
        <v>36</v>
      </c>
      <c r="L1685" t="s">
        <v>30</v>
      </c>
      <c r="M1685" t="s">
        <v>31</v>
      </c>
      <c r="N1685" t="s">
        <v>32</v>
      </c>
      <c r="O1685">
        <v>458.01</v>
      </c>
      <c r="P1685" t="s">
        <v>677</v>
      </c>
      <c r="Q1685" t="s">
        <v>703</v>
      </c>
      <c r="R1685" t="s">
        <v>680</v>
      </c>
      <c r="S1685" t="s">
        <v>34</v>
      </c>
      <c r="T1685" t="s">
        <v>561</v>
      </c>
    </row>
    <row r="1686" spans="1:20">
      <c r="A1686" t="s">
        <v>703</v>
      </c>
      <c r="B1686" t="s">
        <v>677</v>
      </c>
      <c r="C1686" t="s">
        <v>723</v>
      </c>
      <c r="D1686" t="s">
        <v>724</v>
      </c>
      <c r="E1686" t="s">
        <v>25</v>
      </c>
      <c r="F1686" s="1">
        <v>40179</v>
      </c>
      <c r="G1686" t="s">
        <v>26</v>
      </c>
      <c r="H1686">
        <v>201412</v>
      </c>
      <c r="I1686" t="s">
        <v>27</v>
      </c>
      <c r="J1686" t="s">
        <v>28</v>
      </c>
      <c r="K1686" t="s">
        <v>37</v>
      </c>
      <c r="L1686" t="s">
        <v>30</v>
      </c>
      <c r="M1686" t="s">
        <v>31</v>
      </c>
      <c r="N1686" t="s">
        <v>32</v>
      </c>
      <c r="O1686">
        <v>66.91</v>
      </c>
      <c r="P1686" t="s">
        <v>677</v>
      </c>
      <c r="Q1686" t="s">
        <v>703</v>
      </c>
      <c r="R1686" t="s">
        <v>680</v>
      </c>
      <c r="S1686" t="s">
        <v>34</v>
      </c>
      <c r="T1686" t="s">
        <v>561</v>
      </c>
    </row>
    <row r="1687" spans="1:20">
      <c r="A1687" t="s">
        <v>703</v>
      </c>
      <c r="B1687" t="s">
        <v>677</v>
      </c>
      <c r="C1687" t="s">
        <v>723</v>
      </c>
      <c r="D1687" t="s">
        <v>724</v>
      </c>
      <c r="E1687" t="s">
        <v>25</v>
      </c>
      <c r="F1687" s="1">
        <v>40179</v>
      </c>
      <c r="G1687" t="s">
        <v>26</v>
      </c>
      <c r="H1687">
        <v>201412</v>
      </c>
      <c r="I1687" t="s">
        <v>27</v>
      </c>
      <c r="J1687" t="s">
        <v>28</v>
      </c>
      <c r="K1687" t="s">
        <v>38</v>
      </c>
      <c r="L1687" t="s">
        <v>30</v>
      </c>
      <c r="M1687" t="s">
        <v>31</v>
      </c>
      <c r="N1687" t="s">
        <v>32</v>
      </c>
      <c r="O1687">
        <v>241.3</v>
      </c>
      <c r="P1687" t="s">
        <v>677</v>
      </c>
      <c r="Q1687" t="s">
        <v>703</v>
      </c>
      <c r="R1687" t="s">
        <v>680</v>
      </c>
      <c r="S1687" t="s">
        <v>34</v>
      </c>
      <c r="T1687" t="s">
        <v>561</v>
      </c>
    </row>
    <row r="1688" spans="1:20">
      <c r="A1688" t="s">
        <v>703</v>
      </c>
      <c r="B1688" t="s">
        <v>677</v>
      </c>
      <c r="C1688" t="s">
        <v>723</v>
      </c>
      <c r="D1688" t="s">
        <v>724</v>
      </c>
      <c r="E1688" t="s">
        <v>25</v>
      </c>
      <c r="F1688" s="1">
        <v>40179</v>
      </c>
      <c r="G1688" t="s">
        <v>26</v>
      </c>
      <c r="H1688">
        <v>201412</v>
      </c>
      <c r="I1688" t="s">
        <v>27</v>
      </c>
      <c r="J1688" t="s">
        <v>28</v>
      </c>
      <c r="K1688" t="s">
        <v>39</v>
      </c>
      <c r="L1688" t="s">
        <v>30</v>
      </c>
      <c r="M1688" t="s">
        <v>31</v>
      </c>
      <c r="N1688" t="s">
        <v>32</v>
      </c>
      <c r="O1688">
        <v>213.17000000000002</v>
      </c>
      <c r="P1688" t="s">
        <v>677</v>
      </c>
      <c r="Q1688" t="s">
        <v>703</v>
      </c>
      <c r="R1688" t="s">
        <v>680</v>
      </c>
      <c r="S1688" t="s">
        <v>34</v>
      </c>
      <c r="T1688" t="s">
        <v>561</v>
      </c>
    </row>
    <row r="1689" spans="1:20">
      <c r="A1689" t="s">
        <v>703</v>
      </c>
      <c r="B1689" t="s">
        <v>677</v>
      </c>
      <c r="C1689" t="s">
        <v>723</v>
      </c>
      <c r="D1689" t="s">
        <v>724</v>
      </c>
      <c r="E1689" t="s">
        <v>25</v>
      </c>
      <c r="F1689" s="1">
        <v>40179</v>
      </c>
      <c r="G1689" t="s">
        <v>26</v>
      </c>
      <c r="H1689">
        <v>201412</v>
      </c>
      <c r="I1689" t="s">
        <v>27</v>
      </c>
      <c r="J1689" t="s">
        <v>28</v>
      </c>
      <c r="K1689" t="s">
        <v>40</v>
      </c>
      <c r="L1689" t="s">
        <v>30</v>
      </c>
      <c r="M1689" t="s">
        <v>31</v>
      </c>
      <c r="N1689" t="s">
        <v>32</v>
      </c>
      <c r="O1689">
        <v>390.36</v>
      </c>
      <c r="P1689" t="s">
        <v>677</v>
      </c>
      <c r="Q1689" t="s">
        <v>703</v>
      </c>
      <c r="R1689" t="s">
        <v>680</v>
      </c>
      <c r="S1689" t="s">
        <v>34</v>
      </c>
      <c r="T1689" t="s">
        <v>561</v>
      </c>
    </row>
    <row r="1690" spans="1:20">
      <c r="A1690" t="s">
        <v>703</v>
      </c>
      <c r="B1690" t="s">
        <v>677</v>
      </c>
      <c r="C1690" t="s">
        <v>723</v>
      </c>
      <c r="D1690" t="s">
        <v>724</v>
      </c>
      <c r="E1690" t="s">
        <v>25</v>
      </c>
      <c r="F1690" s="1">
        <v>40179</v>
      </c>
      <c r="G1690" t="s">
        <v>26</v>
      </c>
      <c r="H1690">
        <v>201412</v>
      </c>
      <c r="I1690" t="s">
        <v>27</v>
      </c>
      <c r="J1690" t="s">
        <v>28</v>
      </c>
      <c r="K1690" t="s">
        <v>41</v>
      </c>
      <c r="L1690" t="s">
        <v>30</v>
      </c>
      <c r="M1690" t="s">
        <v>31</v>
      </c>
      <c r="N1690" t="s">
        <v>32</v>
      </c>
      <c r="O1690">
        <v>89.72</v>
      </c>
      <c r="P1690" t="s">
        <v>677</v>
      </c>
      <c r="Q1690" t="s">
        <v>703</v>
      </c>
      <c r="R1690" t="s">
        <v>680</v>
      </c>
      <c r="S1690" t="s">
        <v>34</v>
      </c>
      <c r="T1690" t="s">
        <v>561</v>
      </c>
    </row>
    <row r="1691" spans="1:20">
      <c r="A1691" t="s">
        <v>725</v>
      </c>
      <c r="B1691" t="s">
        <v>677</v>
      </c>
      <c r="C1691" t="s">
        <v>726</v>
      </c>
      <c r="D1691" t="s">
        <v>727</v>
      </c>
      <c r="E1691" t="s">
        <v>25</v>
      </c>
      <c r="F1691" s="1">
        <v>40179</v>
      </c>
      <c r="G1691" t="s">
        <v>26</v>
      </c>
      <c r="H1691">
        <v>201412</v>
      </c>
      <c r="I1691" t="s">
        <v>27</v>
      </c>
      <c r="J1691" t="s">
        <v>28</v>
      </c>
      <c r="K1691" t="s">
        <v>29</v>
      </c>
      <c r="L1691" t="s">
        <v>30</v>
      </c>
      <c r="M1691" t="s">
        <v>31</v>
      </c>
      <c r="N1691" t="s">
        <v>48</v>
      </c>
      <c r="O1691">
        <v>163180.37</v>
      </c>
      <c r="P1691" t="s">
        <v>677</v>
      </c>
      <c r="Q1691" t="s">
        <v>725</v>
      </c>
      <c r="R1691" t="s">
        <v>680</v>
      </c>
      <c r="S1691" t="s">
        <v>34</v>
      </c>
      <c r="T1691" t="s">
        <v>561</v>
      </c>
    </row>
    <row r="1692" spans="1:20">
      <c r="A1692" t="s">
        <v>725</v>
      </c>
      <c r="B1692" t="s">
        <v>677</v>
      </c>
      <c r="C1692" t="s">
        <v>726</v>
      </c>
      <c r="D1692" t="s">
        <v>727</v>
      </c>
      <c r="E1692" t="s">
        <v>25</v>
      </c>
      <c r="F1692" s="1">
        <v>40179</v>
      </c>
      <c r="G1692" t="s">
        <v>26</v>
      </c>
      <c r="H1692">
        <v>201412</v>
      </c>
      <c r="I1692" t="s">
        <v>27</v>
      </c>
      <c r="J1692" t="s">
        <v>28</v>
      </c>
      <c r="K1692" t="s">
        <v>29</v>
      </c>
      <c r="L1692" t="s">
        <v>30</v>
      </c>
      <c r="M1692" t="s">
        <v>31</v>
      </c>
      <c r="N1692" t="s">
        <v>49</v>
      </c>
      <c r="O1692">
        <v>-147176.24</v>
      </c>
      <c r="P1692" t="s">
        <v>677</v>
      </c>
      <c r="Q1692" t="s">
        <v>725</v>
      </c>
      <c r="R1692" t="s">
        <v>680</v>
      </c>
      <c r="S1692" t="s">
        <v>34</v>
      </c>
      <c r="T1692" t="s">
        <v>561</v>
      </c>
    </row>
    <row r="1693" spans="1:20">
      <c r="A1693" t="s">
        <v>725</v>
      </c>
      <c r="B1693" t="s">
        <v>677</v>
      </c>
      <c r="C1693" t="s">
        <v>726</v>
      </c>
      <c r="D1693" t="s">
        <v>727</v>
      </c>
      <c r="E1693" t="s">
        <v>25</v>
      </c>
      <c r="F1693" s="1">
        <v>40179</v>
      </c>
      <c r="G1693" t="s">
        <v>26</v>
      </c>
      <c r="H1693">
        <v>201412</v>
      </c>
      <c r="I1693" t="s">
        <v>27</v>
      </c>
      <c r="J1693" t="s">
        <v>28</v>
      </c>
      <c r="K1693" t="s">
        <v>29</v>
      </c>
      <c r="L1693" t="s">
        <v>30</v>
      </c>
      <c r="M1693" t="s">
        <v>31</v>
      </c>
      <c r="N1693" t="s">
        <v>32</v>
      </c>
      <c r="O1693">
        <v>597.45000000000005</v>
      </c>
      <c r="P1693" t="s">
        <v>677</v>
      </c>
      <c r="Q1693" t="s">
        <v>725</v>
      </c>
      <c r="R1693" t="s">
        <v>680</v>
      </c>
      <c r="S1693" t="s">
        <v>34</v>
      </c>
      <c r="T1693" t="s">
        <v>561</v>
      </c>
    </row>
    <row r="1694" spans="1:20">
      <c r="A1694" t="s">
        <v>725</v>
      </c>
      <c r="B1694" t="s">
        <v>677</v>
      </c>
      <c r="C1694" t="s">
        <v>726</v>
      </c>
      <c r="D1694" t="s">
        <v>727</v>
      </c>
      <c r="E1694" t="s">
        <v>25</v>
      </c>
      <c r="F1694" s="1">
        <v>40179</v>
      </c>
      <c r="G1694" t="s">
        <v>26</v>
      </c>
      <c r="H1694">
        <v>201412</v>
      </c>
      <c r="I1694" t="s">
        <v>27</v>
      </c>
      <c r="J1694" t="s">
        <v>28</v>
      </c>
      <c r="K1694" t="s">
        <v>36</v>
      </c>
      <c r="L1694" t="s">
        <v>30</v>
      </c>
      <c r="M1694" t="s">
        <v>31</v>
      </c>
      <c r="N1694" t="s">
        <v>48</v>
      </c>
      <c r="O1694">
        <v>44727.54</v>
      </c>
      <c r="P1694" t="s">
        <v>677</v>
      </c>
      <c r="Q1694" t="s">
        <v>725</v>
      </c>
      <c r="R1694" t="s">
        <v>680</v>
      </c>
      <c r="S1694" t="s">
        <v>34</v>
      </c>
      <c r="T1694" t="s">
        <v>561</v>
      </c>
    </row>
    <row r="1695" spans="1:20">
      <c r="A1695" t="s">
        <v>725</v>
      </c>
      <c r="B1695" t="s">
        <v>677</v>
      </c>
      <c r="C1695" t="s">
        <v>726</v>
      </c>
      <c r="D1695" t="s">
        <v>727</v>
      </c>
      <c r="E1695" t="s">
        <v>25</v>
      </c>
      <c r="F1695" s="1">
        <v>40179</v>
      </c>
      <c r="G1695" t="s">
        <v>26</v>
      </c>
      <c r="H1695">
        <v>201412</v>
      </c>
      <c r="I1695" t="s">
        <v>27</v>
      </c>
      <c r="J1695" t="s">
        <v>28</v>
      </c>
      <c r="K1695" t="s">
        <v>36</v>
      </c>
      <c r="L1695" t="s">
        <v>30</v>
      </c>
      <c r="M1695" t="s">
        <v>31</v>
      </c>
      <c r="N1695" t="s">
        <v>49</v>
      </c>
      <c r="O1695">
        <v>-49101.73</v>
      </c>
      <c r="P1695" t="s">
        <v>677</v>
      </c>
      <c r="Q1695" t="s">
        <v>725</v>
      </c>
      <c r="R1695" t="s">
        <v>680</v>
      </c>
      <c r="S1695" t="s">
        <v>34</v>
      </c>
      <c r="T1695" t="s">
        <v>561</v>
      </c>
    </row>
    <row r="1696" spans="1:20">
      <c r="A1696" t="s">
        <v>725</v>
      </c>
      <c r="B1696" t="s">
        <v>677</v>
      </c>
      <c r="C1696" t="s">
        <v>726</v>
      </c>
      <c r="D1696" t="s">
        <v>727</v>
      </c>
      <c r="E1696" t="s">
        <v>25</v>
      </c>
      <c r="F1696" s="1">
        <v>40179</v>
      </c>
      <c r="G1696" t="s">
        <v>26</v>
      </c>
      <c r="H1696">
        <v>201412</v>
      </c>
      <c r="I1696" t="s">
        <v>27</v>
      </c>
      <c r="J1696" t="s">
        <v>28</v>
      </c>
      <c r="K1696" t="s">
        <v>36</v>
      </c>
      <c r="L1696" t="s">
        <v>30</v>
      </c>
      <c r="M1696" t="s">
        <v>31</v>
      </c>
      <c r="N1696" t="s">
        <v>32</v>
      </c>
      <c r="O1696">
        <v>938.64</v>
      </c>
      <c r="P1696" t="s">
        <v>677</v>
      </c>
      <c r="Q1696" t="s">
        <v>725</v>
      </c>
      <c r="R1696" t="s">
        <v>680</v>
      </c>
      <c r="S1696" t="s">
        <v>34</v>
      </c>
      <c r="T1696" t="s">
        <v>561</v>
      </c>
    </row>
    <row r="1697" spans="1:20">
      <c r="A1697" t="s">
        <v>725</v>
      </c>
      <c r="B1697" t="s">
        <v>677</v>
      </c>
      <c r="C1697" t="s">
        <v>726</v>
      </c>
      <c r="D1697" t="s">
        <v>727</v>
      </c>
      <c r="E1697" t="s">
        <v>25</v>
      </c>
      <c r="F1697" s="1">
        <v>40179</v>
      </c>
      <c r="G1697" t="s">
        <v>26</v>
      </c>
      <c r="H1697">
        <v>201412</v>
      </c>
      <c r="I1697" t="s">
        <v>27</v>
      </c>
      <c r="J1697" t="s">
        <v>28</v>
      </c>
      <c r="K1697" t="s">
        <v>37</v>
      </c>
      <c r="L1697" t="s">
        <v>30</v>
      </c>
      <c r="M1697" t="s">
        <v>31</v>
      </c>
      <c r="N1697" t="s">
        <v>48</v>
      </c>
      <c r="O1697">
        <v>13168.1</v>
      </c>
      <c r="P1697" t="s">
        <v>677</v>
      </c>
      <c r="Q1697" t="s">
        <v>725</v>
      </c>
      <c r="R1697" t="s">
        <v>680</v>
      </c>
      <c r="S1697" t="s">
        <v>34</v>
      </c>
      <c r="T1697" t="s">
        <v>561</v>
      </c>
    </row>
    <row r="1698" spans="1:20">
      <c r="A1698" t="s">
        <v>725</v>
      </c>
      <c r="B1698" t="s">
        <v>677</v>
      </c>
      <c r="C1698" t="s">
        <v>726</v>
      </c>
      <c r="D1698" t="s">
        <v>727</v>
      </c>
      <c r="E1698" t="s">
        <v>25</v>
      </c>
      <c r="F1698" s="1">
        <v>40179</v>
      </c>
      <c r="G1698" t="s">
        <v>26</v>
      </c>
      <c r="H1698">
        <v>201412</v>
      </c>
      <c r="I1698" t="s">
        <v>27</v>
      </c>
      <c r="J1698" t="s">
        <v>28</v>
      </c>
      <c r="K1698" t="s">
        <v>37</v>
      </c>
      <c r="L1698" t="s">
        <v>30</v>
      </c>
      <c r="M1698" t="s">
        <v>31</v>
      </c>
      <c r="N1698" t="s">
        <v>49</v>
      </c>
      <c r="O1698">
        <v>-5074.12</v>
      </c>
      <c r="P1698" t="s">
        <v>677</v>
      </c>
      <c r="Q1698" t="s">
        <v>725</v>
      </c>
      <c r="R1698" t="s">
        <v>680</v>
      </c>
      <c r="S1698" t="s">
        <v>34</v>
      </c>
      <c r="T1698" t="s">
        <v>561</v>
      </c>
    </row>
    <row r="1699" spans="1:20">
      <c r="A1699" t="s">
        <v>725</v>
      </c>
      <c r="B1699" t="s">
        <v>677</v>
      </c>
      <c r="C1699" t="s">
        <v>726</v>
      </c>
      <c r="D1699" t="s">
        <v>727</v>
      </c>
      <c r="E1699" t="s">
        <v>25</v>
      </c>
      <c r="F1699" s="1">
        <v>40179</v>
      </c>
      <c r="G1699" t="s">
        <v>26</v>
      </c>
      <c r="H1699">
        <v>201412</v>
      </c>
      <c r="I1699" t="s">
        <v>27</v>
      </c>
      <c r="J1699" t="s">
        <v>28</v>
      </c>
      <c r="K1699" t="s">
        <v>38</v>
      </c>
      <c r="L1699" t="s">
        <v>30</v>
      </c>
      <c r="M1699" t="s">
        <v>31</v>
      </c>
      <c r="N1699" t="s">
        <v>48</v>
      </c>
      <c r="O1699">
        <v>17360.39</v>
      </c>
      <c r="P1699" t="s">
        <v>677</v>
      </c>
      <c r="Q1699" t="s">
        <v>725</v>
      </c>
      <c r="R1699" t="s">
        <v>680</v>
      </c>
      <c r="S1699" t="s">
        <v>34</v>
      </c>
      <c r="T1699" t="s">
        <v>561</v>
      </c>
    </row>
    <row r="1700" spans="1:20">
      <c r="A1700" t="s">
        <v>725</v>
      </c>
      <c r="B1700" t="s">
        <v>677</v>
      </c>
      <c r="C1700" t="s">
        <v>726</v>
      </c>
      <c r="D1700" t="s">
        <v>727</v>
      </c>
      <c r="E1700" t="s">
        <v>25</v>
      </c>
      <c r="F1700" s="1">
        <v>40179</v>
      </c>
      <c r="G1700" t="s">
        <v>26</v>
      </c>
      <c r="H1700">
        <v>201412</v>
      </c>
      <c r="I1700" t="s">
        <v>27</v>
      </c>
      <c r="J1700" t="s">
        <v>28</v>
      </c>
      <c r="K1700" t="s">
        <v>38</v>
      </c>
      <c r="L1700" t="s">
        <v>30</v>
      </c>
      <c r="M1700" t="s">
        <v>31</v>
      </c>
      <c r="N1700" t="s">
        <v>49</v>
      </c>
      <c r="O1700">
        <v>-35981.230000000003</v>
      </c>
      <c r="P1700" t="s">
        <v>677</v>
      </c>
      <c r="Q1700" t="s">
        <v>725</v>
      </c>
      <c r="R1700" t="s">
        <v>680</v>
      </c>
      <c r="S1700" t="s">
        <v>34</v>
      </c>
      <c r="T1700" t="s">
        <v>561</v>
      </c>
    </row>
    <row r="1701" spans="1:20">
      <c r="A1701" t="s">
        <v>725</v>
      </c>
      <c r="B1701" t="s">
        <v>677</v>
      </c>
      <c r="C1701" t="s">
        <v>726</v>
      </c>
      <c r="D1701" t="s">
        <v>727</v>
      </c>
      <c r="E1701" t="s">
        <v>25</v>
      </c>
      <c r="F1701" s="1">
        <v>40179</v>
      </c>
      <c r="G1701" t="s">
        <v>26</v>
      </c>
      <c r="H1701">
        <v>201412</v>
      </c>
      <c r="I1701" t="s">
        <v>27</v>
      </c>
      <c r="J1701" t="s">
        <v>28</v>
      </c>
      <c r="K1701" t="s">
        <v>38</v>
      </c>
      <c r="L1701" t="s">
        <v>30</v>
      </c>
      <c r="M1701" t="s">
        <v>31</v>
      </c>
      <c r="N1701" t="s">
        <v>32</v>
      </c>
      <c r="O1701">
        <v>15778.57</v>
      </c>
      <c r="P1701" t="s">
        <v>677</v>
      </c>
      <c r="Q1701" t="s">
        <v>725</v>
      </c>
      <c r="R1701" t="s">
        <v>680</v>
      </c>
      <c r="S1701" t="s">
        <v>34</v>
      </c>
      <c r="T1701" t="s">
        <v>561</v>
      </c>
    </row>
    <row r="1702" spans="1:20">
      <c r="A1702" t="s">
        <v>725</v>
      </c>
      <c r="B1702" t="s">
        <v>677</v>
      </c>
      <c r="C1702" t="s">
        <v>726</v>
      </c>
      <c r="D1702" t="s">
        <v>727</v>
      </c>
      <c r="E1702" t="s">
        <v>25</v>
      </c>
      <c r="F1702" s="1">
        <v>40179</v>
      </c>
      <c r="G1702" t="s">
        <v>26</v>
      </c>
      <c r="H1702">
        <v>201412</v>
      </c>
      <c r="I1702" t="s">
        <v>27</v>
      </c>
      <c r="J1702" t="s">
        <v>28</v>
      </c>
      <c r="K1702" t="s">
        <v>39</v>
      </c>
      <c r="L1702" t="s">
        <v>30</v>
      </c>
      <c r="M1702" t="s">
        <v>31</v>
      </c>
      <c r="N1702" t="s">
        <v>48</v>
      </c>
      <c r="O1702">
        <v>11741.62</v>
      </c>
      <c r="P1702" t="s">
        <v>677</v>
      </c>
      <c r="Q1702" t="s">
        <v>725</v>
      </c>
      <c r="R1702" t="s">
        <v>680</v>
      </c>
      <c r="S1702" t="s">
        <v>34</v>
      </c>
      <c r="T1702" t="s">
        <v>561</v>
      </c>
    </row>
    <row r="1703" spans="1:20">
      <c r="A1703" t="s">
        <v>725</v>
      </c>
      <c r="B1703" t="s">
        <v>677</v>
      </c>
      <c r="C1703" t="s">
        <v>726</v>
      </c>
      <c r="D1703" t="s">
        <v>727</v>
      </c>
      <c r="E1703" t="s">
        <v>25</v>
      </c>
      <c r="F1703" s="1">
        <v>40179</v>
      </c>
      <c r="G1703" t="s">
        <v>26</v>
      </c>
      <c r="H1703">
        <v>201412</v>
      </c>
      <c r="I1703" t="s">
        <v>27</v>
      </c>
      <c r="J1703" t="s">
        <v>28</v>
      </c>
      <c r="K1703" t="s">
        <v>40</v>
      </c>
      <c r="L1703" t="s">
        <v>30</v>
      </c>
      <c r="M1703" t="s">
        <v>31</v>
      </c>
      <c r="N1703" t="s">
        <v>48</v>
      </c>
      <c r="O1703">
        <v>898.54</v>
      </c>
      <c r="P1703" t="s">
        <v>677</v>
      </c>
      <c r="Q1703" t="s">
        <v>725</v>
      </c>
      <c r="R1703" t="s">
        <v>680</v>
      </c>
      <c r="S1703" t="s">
        <v>34</v>
      </c>
      <c r="T1703" t="s">
        <v>561</v>
      </c>
    </row>
    <row r="1704" spans="1:20">
      <c r="A1704" t="s">
        <v>725</v>
      </c>
      <c r="B1704" t="s">
        <v>677</v>
      </c>
      <c r="C1704" t="s">
        <v>726</v>
      </c>
      <c r="D1704" t="s">
        <v>727</v>
      </c>
      <c r="E1704" t="s">
        <v>25</v>
      </c>
      <c r="F1704" s="1">
        <v>40179</v>
      </c>
      <c r="G1704" t="s">
        <v>26</v>
      </c>
      <c r="H1704">
        <v>201412</v>
      </c>
      <c r="I1704" t="s">
        <v>27</v>
      </c>
      <c r="J1704" t="s">
        <v>28</v>
      </c>
      <c r="K1704" t="s">
        <v>40</v>
      </c>
      <c r="L1704" t="s">
        <v>30</v>
      </c>
      <c r="M1704" t="s">
        <v>31</v>
      </c>
      <c r="N1704" t="s">
        <v>49</v>
      </c>
      <c r="O1704">
        <v>-2631.38</v>
      </c>
      <c r="P1704" t="s">
        <v>677</v>
      </c>
      <c r="Q1704" t="s">
        <v>725</v>
      </c>
      <c r="R1704" t="s">
        <v>680</v>
      </c>
      <c r="S1704" t="s">
        <v>34</v>
      </c>
      <c r="T1704" t="s">
        <v>561</v>
      </c>
    </row>
    <row r="1705" spans="1:20">
      <c r="A1705" t="s">
        <v>725</v>
      </c>
      <c r="B1705" t="s">
        <v>677</v>
      </c>
      <c r="C1705" t="s">
        <v>726</v>
      </c>
      <c r="D1705" t="s">
        <v>727</v>
      </c>
      <c r="E1705" t="s">
        <v>25</v>
      </c>
      <c r="F1705" s="1">
        <v>40179</v>
      </c>
      <c r="G1705" t="s">
        <v>26</v>
      </c>
      <c r="H1705">
        <v>201412</v>
      </c>
      <c r="I1705" t="s">
        <v>27</v>
      </c>
      <c r="J1705" t="s">
        <v>28</v>
      </c>
      <c r="K1705" t="s">
        <v>41</v>
      </c>
      <c r="L1705" t="s">
        <v>30</v>
      </c>
      <c r="M1705" t="s">
        <v>31</v>
      </c>
      <c r="N1705" t="s">
        <v>48</v>
      </c>
      <c r="O1705">
        <v>9909.98</v>
      </c>
      <c r="P1705" t="s">
        <v>677</v>
      </c>
      <c r="Q1705" t="s">
        <v>725</v>
      </c>
      <c r="R1705" t="s">
        <v>680</v>
      </c>
      <c r="S1705" t="s">
        <v>34</v>
      </c>
      <c r="T1705" t="s">
        <v>561</v>
      </c>
    </row>
    <row r="1706" spans="1:20">
      <c r="A1706" t="s">
        <v>725</v>
      </c>
      <c r="B1706" t="s">
        <v>677</v>
      </c>
      <c r="C1706" t="s">
        <v>726</v>
      </c>
      <c r="D1706" t="s">
        <v>727</v>
      </c>
      <c r="E1706" t="s">
        <v>25</v>
      </c>
      <c r="F1706" s="1">
        <v>40179</v>
      </c>
      <c r="G1706" t="s">
        <v>26</v>
      </c>
      <c r="H1706">
        <v>201412</v>
      </c>
      <c r="I1706" t="s">
        <v>27</v>
      </c>
      <c r="J1706" t="s">
        <v>28</v>
      </c>
      <c r="K1706" t="s">
        <v>41</v>
      </c>
      <c r="L1706" t="s">
        <v>30</v>
      </c>
      <c r="M1706" t="s">
        <v>31</v>
      </c>
      <c r="N1706" t="s">
        <v>49</v>
      </c>
      <c r="O1706">
        <v>-18693.12</v>
      </c>
      <c r="P1706" t="s">
        <v>677</v>
      </c>
      <c r="Q1706" t="s">
        <v>725</v>
      </c>
      <c r="R1706" t="s">
        <v>680</v>
      </c>
      <c r="S1706" t="s">
        <v>34</v>
      </c>
      <c r="T1706" t="s">
        <v>561</v>
      </c>
    </row>
    <row r="1707" spans="1:20">
      <c r="A1707" t="s">
        <v>725</v>
      </c>
      <c r="B1707" t="s">
        <v>677</v>
      </c>
      <c r="C1707" t="s">
        <v>726</v>
      </c>
      <c r="D1707" t="s">
        <v>727</v>
      </c>
      <c r="E1707" t="s">
        <v>25</v>
      </c>
      <c r="F1707" s="1">
        <v>40179</v>
      </c>
      <c r="G1707" t="s">
        <v>26</v>
      </c>
      <c r="H1707">
        <v>201412</v>
      </c>
      <c r="I1707" t="s">
        <v>27</v>
      </c>
      <c r="J1707" t="s">
        <v>28</v>
      </c>
      <c r="K1707" t="s">
        <v>41</v>
      </c>
      <c r="L1707" t="s">
        <v>30</v>
      </c>
      <c r="M1707" t="s">
        <v>31</v>
      </c>
      <c r="N1707" t="s">
        <v>32</v>
      </c>
      <c r="O1707">
        <v>493.48</v>
      </c>
      <c r="P1707" t="s">
        <v>677</v>
      </c>
      <c r="Q1707" t="s">
        <v>725</v>
      </c>
      <c r="R1707" t="s">
        <v>680</v>
      </c>
      <c r="S1707" t="s">
        <v>34</v>
      </c>
      <c r="T1707" t="s">
        <v>561</v>
      </c>
    </row>
    <row r="1708" spans="1:20">
      <c r="A1708" t="s">
        <v>725</v>
      </c>
      <c r="B1708" t="s">
        <v>677</v>
      </c>
      <c r="C1708" t="s">
        <v>726</v>
      </c>
      <c r="D1708" t="s">
        <v>727</v>
      </c>
      <c r="E1708" t="s">
        <v>25</v>
      </c>
      <c r="F1708" s="1">
        <v>40179</v>
      </c>
      <c r="G1708" t="s">
        <v>26</v>
      </c>
      <c r="H1708">
        <v>201412</v>
      </c>
      <c r="I1708" t="s">
        <v>27</v>
      </c>
      <c r="J1708" t="s">
        <v>28</v>
      </c>
      <c r="K1708" t="s">
        <v>42</v>
      </c>
      <c r="L1708" t="s">
        <v>30</v>
      </c>
      <c r="M1708" t="s">
        <v>31</v>
      </c>
      <c r="N1708" t="s">
        <v>48</v>
      </c>
      <c r="O1708">
        <v>302.68</v>
      </c>
      <c r="P1708" t="s">
        <v>677</v>
      </c>
      <c r="Q1708" t="s">
        <v>725</v>
      </c>
      <c r="R1708" t="s">
        <v>680</v>
      </c>
      <c r="S1708" t="s">
        <v>34</v>
      </c>
      <c r="T1708" t="s">
        <v>561</v>
      </c>
    </row>
    <row r="1709" spans="1:20">
      <c r="A1709" t="s">
        <v>725</v>
      </c>
      <c r="B1709" t="s">
        <v>677</v>
      </c>
      <c r="C1709" t="s">
        <v>726</v>
      </c>
      <c r="D1709" t="s">
        <v>727</v>
      </c>
      <c r="E1709" t="s">
        <v>25</v>
      </c>
      <c r="F1709" s="1">
        <v>40179</v>
      </c>
      <c r="G1709" t="s">
        <v>26</v>
      </c>
      <c r="H1709">
        <v>201412</v>
      </c>
      <c r="I1709" t="s">
        <v>27</v>
      </c>
      <c r="J1709" t="s">
        <v>28</v>
      </c>
      <c r="K1709" t="s">
        <v>44</v>
      </c>
      <c r="L1709" t="s">
        <v>30</v>
      </c>
      <c r="M1709" t="s">
        <v>31</v>
      </c>
      <c r="N1709" t="s">
        <v>49</v>
      </c>
      <c r="O1709">
        <v>-2631.4</v>
      </c>
      <c r="P1709" t="s">
        <v>677</v>
      </c>
      <c r="Q1709" t="s">
        <v>725</v>
      </c>
      <c r="R1709" t="s">
        <v>680</v>
      </c>
      <c r="S1709" t="s">
        <v>34</v>
      </c>
      <c r="T1709" t="s">
        <v>561</v>
      </c>
    </row>
    <row r="1710" spans="1:20">
      <c r="A1710" t="s">
        <v>676</v>
      </c>
      <c r="B1710" t="s">
        <v>677</v>
      </c>
      <c r="C1710" t="s">
        <v>728</v>
      </c>
      <c r="D1710" t="s">
        <v>729</v>
      </c>
      <c r="E1710" t="s">
        <v>25</v>
      </c>
      <c r="F1710" s="1">
        <v>40179</v>
      </c>
      <c r="G1710" t="s">
        <v>26</v>
      </c>
      <c r="H1710">
        <v>201412</v>
      </c>
      <c r="I1710" t="s">
        <v>27</v>
      </c>
      <c r="J1710" t="s">
        <v>28</v>
      </c>
      <c r="K1710" t="s">
        <v>29</v>
      </c>
      <c r="L1710" t="s">
        <v>30</v>
      </c>
      <c r="M1710" t="s">
        <v>31</v>
      </c>
      <c r="N1710" t="s">
        <v>48</v>
      </c>
      <c r="O1710">
        <v>35017.08</v>
      </c>
      <c r="P1710" t="s">
        <v>677</v>
      </c>
      <c r="Q1710" t="s">
        <v>676</v>
      </c>
      <c r="R1710" t="s">
        <v>680</v>
      </c>
      <c r="S1710" t="s">
        <v>34</v>
      </c>
      <c r="T1710" t="s">
        <v>561</v>
      </c>
    </row>
    <row r="1711" spans="1:20">
      <c r="A1711" t="s">
        <v>676</v>
      </c>
      <c r="B1711" t="s">
        <v>677</v>
      </c>
      <c r="C1711" t="s">
        <v>728</v>
      </c>
      <c r="D1711" t="s">
        <v>729</v>
      </c>
      <c r="E1711" t="s">
        <v>25</v>
      </c>
      <c r="F1711" s="1">
        <v>40179</v>
      </c>
      <c r="G1711" t="s">
        <v>26</v>
      </c>
      <c r="H1711">
        <v>201412</v>
      </c>
      <c r="I1711" t="s">
        <v>27</v>
      </c>
      <c r="J1711" t="s">
        <v>28</v>
      </c>
      <c r="K1711" t="s">
        <v>29</v>
      </c>
      <c r="L1711" t="s">
        <v>30</v>
      </c>
      <c r="M1711" t="s">
        <v>31</v>
      </c>
      <c r="N1711" t="s">
        <v>49</v>
      </c>
      <c r="O1711">
        <v>-34932.230000000003</v>
      </c>
      <c r="P1711" t="s">
        <v>677</v>
      </c>
      <c r="Q1711" t="s">
        <v>676</v>
      </c>
      <c r="R1711" t="s">
        <v>680</v>
      </c>
      <c r="S1711" t="s">
        <v>34</v>
      </c>
      <c r="T1711" t="s">
        <v>561</v>
      </c>
    </row>
    <row r="1712" spans="1:20">
      <c r="A1712" t="s">
        <v>676</v>
      </c>
      <c r="B1712" t="s">
        <v>677</v>
      </c>
      <c r="C1712" t="s">
        <v>728</v>
      </c>
      <c r="D1712" t="s">
        <v>729</v>
      </c>
      <c r="E1712" t="s">
        <v>25</v>
      </c>
      <c r="F1712" s="1">
        <v>40179</v>
      </c>
      <c r="G1712" t="s">
        <v>26</v>
      </c>
      <c r="H1712">
        <v>201412</v>
      </c>
      <c r="I1712" t="s">
        <v>27</v>
      </c>
      <c r="J1712" t="s">
        <v>28</v>
      </c>
      <c r="K1712" t="s">
        <v>29</v>
      </c>
      <c r="L1712" t="s">
        <v>30</v>
      </c>
      <c r="M1712" t="s">
        <v>31</v>
      </c>
      <c r="N1712" t="s">
        <v>32</v>
      </c>
      <c r="O1712">
        <v>-2033.63</v>
      </c>
      <c r="P1712" t="s">
        <v>677</v>
      </c>
      <c r="Q1712" t="s">
        <v>676</v>
      </c>
      <c r="R1712" t="s">
        <v>680</v>
      </c>
      <c r="S1712" t="s">
        <v>34</v>
      </c>
      <c r="T1712" t="s">
        <v>561</v>
      </c>
    </row>
    <row r="1713" spans="1:20">
      <c r="A1713" t="s">
        <v>676</v>
      </c>
      <c r="B1713" t="s">
        <v>677</v>
      </c>
      <c r="C1713" t="s">
        <v>728</v>
      </c>
      <c r="D1713" t="s">
        <v>729</v>
      </c>
      <c r="E1713" t="s">
        <v>25</v>
      </c>
      <c r="F1713" s="1">
        <v>40179</v>
      </c>
      <c r="G1713" t="s">
        <v>26</v>
      </c>
      <c r="H1713">
        <v>201412</v>
      </c>
      <c r="I1713" t="s">
        <v>27</v>
      </c>
      <c r="J1713" t="s">
        <v>28</v>
      </c>
      <c r="K1713" t="s">
        <v>36</v>
      </c>
      <c r="L1713" t="s">
        <v>30</v>
      </c>
      <c r="M1713" t="s">
        <v>31</v>
      </c>
      <c r="N1713" t="s">
        <v>48</v>
      </c>
      <c r="O1713">
        <v>46031.44</v>
      </c>
      <c r="P1713" t="s">
        <v>677</v>
      </c>
      <c r="Q1713" t="s">
        <v>676</v>
      </c>
      <c r="R1713" t="s">
        <v>680</v>
      </c>
      <c r="S1713" t="s">
        <v>34</v>
      </c>
      <c r="T1713" t="s">
        <v>561</v>
      </c>
    </row>
    <row r="1714" spans="1:20">
      <c r="A1714" t="s">
        <v>676</v>
      </c>
      <c r="B1714" t="s">
        <v>677</v>
      </c>
      <c r="C1714" t="s">
        <v>728</v>
      </c>
      <c r="D1714" t="s">
        <v>729</v>
      </c>
      <c r="E1714" t="s">
        <v>25</v>
      </c>
      <c r="F1714" s="1">
        <v>40179</v>
      </c>
      <c r="G1714" t="s">
        <v>26</v>
      </c>
      <c r="H1714">
        <v>201412</v>
      </c>
      <c r="I1714" t="s">
        <v>27</v>
      </c>
      <c r="J1714" t="s">
        <v>28</v>
      </c>
      <c r="K1714" t="s">
        <v>36</v>
      </c>
      <c r="L1714" t="s">
        <v>30</v>
      </c>
      <c r="M1714" t="s">
        <v>31</v>
      </c>
      <c r="N1714" t="s">
        <v>49</v>
      </c>
      <c r="O1714">
        <v>-55226.17</v>
      </c>
      <c r="P1714" t="s">
        <v>677</v>
      </c>
      <c r="Q1714" t="s">
        <v>676</v>
      </c>
      <c r="R1714" t="s">
        <v>680</v>
      </c>
      <c r="S1714" t="s">
        <v>34</v>
      </c>
      <c r="T1714" t="s">
        <v>561</v>
      </c>
    </row>
    <row r="1715" spans="1:20">
      <c r="A1715" t="s">
        <v>676</v>
      </c>
      <c r="B1715" t="s">
        <v>677</v>
      </c>
      <c r="C1715" t="s">
        <v>728</v>
      </c>
      <c r="D1715" t="s">
        <v>729</v>
      </c>
      <c r="E1715" t="s">
        <v>25</v>
      </c>
      <c r="F1715" s="1">
        <v>40179</v>
      </c>
      <c r="G1715" t="s">
        <v>26</v>
      </c>
      <c r="H1715">
        <v>201412</v>
      </c>
      <c r="I1715" t="s">
        <v>27</v>
      </c>
      <c r="J1715" t="s">
        <v>28</v>
      </c>
      <c r="K1715" t="s">
        <v>37</v>
      </c>
      <c r="L1715" t="s">
        <v>30</v>
      </c>
      <c r="M1715" t="s">
        <v>31</v>
      </c>
      <c r="N1715" t="s">
        <v>48</v>
      </c>
      <c r="O1715">
        <v>10718.29</v>
      </c>
      <c r="P1715" t="s">
        <v>677</v>
      </c>
      <c r="Q1715" t="s">
        <v>676</v>
      </c>
      <c r="R1715" t="s">
        <v>680</v>
      </c>
      <c r="S1715" t="s">
        <v>34</v>
      </c>
      <c r="T1715" t="s">
        <v>561</v>
      </c>
    </row>
    <row r="1716" spans="1:20">
      <c r="A1716" t="s">
        <v>676</v>
      </c>
      <c r="B1716" t="s">
        <v>677</v>
      </c>
      <c r="C1716" t="s">
        <v>728</v>
      </c>
      <c r="D1716" t="s">
        <v>729</v>
      </c>
      <c r="E1716" t="s">
        <v>25</v>
      </c>
      <c r="F1716" s="1">
        <v>40179</v>
      </c>
      <c r="G1716" t="s">
        <v>26</v>
      </c>
      <c r="H1716">
        <v>201412</v>
      </c>
      <c r="I1716" t="s">
        <v>27</v>
      </c>
      <c r="J1716" t="s">
        <v>28</v>
      </c>
      <c r="K1716" t="s">
        <v>37</v>
      </c>
      <c r="L1716" t="s">
        <v>30</v>
      </c>
      <c r="M1716" t="s">
        <v>31</v>
      </c>
      <c r="N1716" t="s">
        <v>49</v>
      </c>
      <c r="O1716">
        <v>-23296.47</v>
      </c>
      <c r="P1716" t="s">
        <v>677</v>
      </c>
      <c r="Q1716" t="s">
        <v>676</v>
      </c>
      <c r="R1716" t="s">
        <v>680</v>
      </c>
      <c r="S1716" t="s">
        <v>34</v>
      </c>
      <c r="T1716" t="s">
        <v>561</v>
      </c>
    </row>
    <row r="1717" spans="1:20">
      <c r="A1717" t="s">
        <v>676</v>
      </c>
      <c r="B1717" t="s">
        <v>677</v>
      </c>
      <c r="C1717" t="s">
        <v>728</v>
      </c>
      <c r="D1717" t="s">
        <v>729</v>
      </c>
      <c r="E1717" t="s">
        <v>25</v>
      </c>
      <c r="F1717" s="1">
        <v>40179</v>
      </c>
      <c r="G1717" t="s">
        <v>26</v>
      </c>
      <c r="H1717">
        <v>201412</v>
      </c>
      <c r="I1717" t="s">
        <v>27</v>
      </c>
      <c r="J1717" t="s">
        <v>28</v>
      </c>
      <c r="K1717" t="s">
        <v>38</v>
      </c>
      <c r="L1717" t="s">
        <v>30</v>
      </c>
      <c r="M1717" t="s">
        <v>31</v>
      </c>
      <c r="N1717" t="s">
        <v>48</v>
      </c>
      <c r="O1717">
        <v>29486.91</v>
      </c>
      <c r="P1717" t="s">
        <v>677</v>
      </c>
      <c r="Q1717" t="s">
        <v>676</v>
      </c>
      <c r="R1717" t="s">
        <v>680</v>
      </c>
      <c r="S1717" t="s">
        <v>34</v>
      </c>
      <c r="T1717" t="s">
        <v>561</v>
      </c>
    </row>
    <row r="1718" spans="1:20">
      <c r="A1718" t="s">
        <v>676</v>
      </c>
      <c r="B1718" t="s">
        <v>677</v>
      </c>
      <c r="C1718" t="s">
        <v>728</v>
      </c>
      <c r="D1718" t="s">
        <v>729</v>
      </c>
      <c r="E1718" t="s">
        <v>25</v>
      </c>
      <c r="F1718" s="1">
        <v>40179</v>
      </c>
      <c r="G1718" t="s">
        <v>26</v>
      </c>
      <c r="H1718">
        <v>201412</v>
      </c>
      <c r="I1718" t="s">
        <v>27</v>
      </c>
      <c r="J1718" t="s">
        <v>28</v>
      </c>
      <c r="K1718" t="s">
        <v>38</v>
      </c>
      <c r="L1718" t="s">
        <v>30</v>
      </c>
      <c r="M1718" t="s">
        <v>31</v>
      </c>
      <c r="N1718" t="s">
        <v>49</v>
      </c>
      <c r="O1718">
        <v>-17101.79</v>
      </c>
      <c r="P1718" t="s">
        <v>677</v>
      </c>
      <c r="Q1718" t="s">
        <v>676</v>
      </c>
      <c r="R1718" t="s">
        <v>680</v>
      </c>
      <c r="S1718" t="s">
        <v>34</v>
      </c>
      <c r="T1718" t="s">
        <v>561</v>
      </c>
    </row>
    <row r="1719" spans="1:20">
      <c r="A1719" t="s">
        <v>676</v>
      </c>
      <c r="B1719" t="s">
        <v>677</v>
      </c>
      <c r="C1719" t="s">
        <v>728</v>
      </c>
      <c r="D1719" t="s">
        <v>729</v>
      </c>
      <c r="E1719" t="s">
        <v>25</v>
      </c>
      <c r="F1719" s="1">
        <v>40179</v>
      </c>
      <c r="G1719" t="s">
        <v>26</v>
      </c>
      <c r="H1719">
        <v>201412</v>
      </c>
      <c r="I1719" t="s">
        <v>27</v>
      </c>
      <c r="J1719" t="s">
        <v>28</v>
      </c>
      <c r="K1719" t="s">
        <v>39</v>
      </c>
      <c r="L1719" t="s">
        <v>30</v>
      </c>
      <c r="M1719" t="s">
        <v>31</v>
      </c>
      <c r="N1719" t="s">
        <v>48</v>
      </c>
      <c r="O1719">
        <v>5189.4400000000005</v>
      </c>
      <c r="P1719" t="s">
        <v>677</v>
      </c>
      <c r="Q1719" t="s">
        <v>676</v>
      </c>
      <c r="R1719" t="s">
        <v>680</v>
      </c>
      <c r="S1719" t="s">
        <v>34</v>
      </c>
      <c r="T1719" t="s">
        <v>561</v>
      </c>
    </row>
    <row r="1720" spans="1:20">
      <c r="A1720" t="s">
        <v>676</v>
      </c>
      <c r="B1720" t="s">
        <v>677</v>
      </c>
      <c r="C1720" t="s">
        <v>728</v>
      </c>
      <c r="D1720" t="s">
        <v>729</v>
      </c>
      <c r="E1720" t="s">
        <v>25</v>
      </c>
      <c r="F1720" s="1">
        <v>40179</v>
      </c>
      <c r="G1720" t="s">
        <v>26</v>
      </c>
      <c r="H1720">
        <v>201412</v>
      </c>
      <c r="I1720" t="s">
        <v>27</v>
      </c>
      <c r="J1720" t="s">
        <v>28</v>
      </c>
      <c r="K1720" t="s">
        <v>39</v>
      </c>
      <c r="L1720" t="s">
        <v>30</v>
      </c>
      <c r="M1720" t="s">
        <v>31</v>
      </c>
      <c r="N1720" t="s">
        <v>49</v>
      </c>
      <c r="O1720">
        <v>-0.03</v>
      </c>
      <c r="P1720" t="s">
        <v>677</v>
      </c>
      <c r="Q1720" t="s">
        <v>676</v>
      </c>
      <c r="R1720" t="s">
        <v>680</v>
      </c>
      <c r="S1720" t="s">
        <v>34</v>
      </c>
      <c r="T1720" t="s">
        <v>561</v>
      </c>
    </row>
    <row r="1721" spans="1:20">
      <c r="A1721" t="s">
        <v>676</v>
      </c>
      <c r="B1721" t="s">
        <v>677</v>
      </c>
      <c r="C1721" t="s">
        <v>728</v>
      </c>
      <c r="D1721" t="s">
        <v>729</v>
      </c>
      <c r="E1721" t="s">
        <v>25</v>
      </c>
      <c r="F1721" s="1">
        <v>40179</v>
      </c>
      <c r="G1721" t="s">
        <v>26</v>
      </c>
      <c r="H1721">
        <v>201412</v>
      </c>
      <c r="I1721" t="s">
        <v>27</v>
      </c>
      <c r="J1721" t="s">
        <v>28</v>
      </c>
      <c r="K1721" t="s">
        <v>41</v>
      </c>
      <c r="L1721" t="s">
        <v>30</v>
      </c>
      <c r="M1721" t="s">
        <v>31</v>
      </c>
      <c r="N1721" t="s">
        <v>48</v>
      </c>
      <c r="O1721">
        <v>5326.11</v>
      </c>
      <c r="P1721" t="s">
        <v>677</v>
      </c>
      <c r="Q1721" t="s">
        <v>676</v>
      </c>
      <c r="R1721" t="s">
        <v>680</v>
      </c>
      <c r="S1721" t="s">
        <v>34</v>
      </c>
      <c r="T1721" t="s">
        <v>561</v>
      </c>
    </row>
    <row r="1722" spans="1:20">
      <c r="A1722" t="s">
        <v>676</v>
      </c>
      <c r="B1722" t="s">
        <v>677</v>
      </c>
      <c r="C1722" t="s">
        <v>728</v>
      </c>
      <c r="D1722" t="s">
        <v>729</v>
      </c>
      <c r="E1722" t="s">
        <v>25</v>
      </c>
      <c r="F1722" s="1">
        <v>40179</v>
      </c>
      <c r="G1722" t="s">
        <v>26</v>
      </c>
      <c r="H1722">
        <v>201412</v>
      </c>
      <c r="I1722" t="s">
        <v>27</v>
      </c>
      <c r="J1722" t="s">
        <v>28</v>
      </c>
      <c r="K1722" t="s">
        <v>41</v>
      </c>
      <c r="L1722" t="s">
        <v>30</v>
      </c>
      <c r="M1722" t="s">
        <v>31</v>
      </c>
      <c r="N1722" t="s">
        <v>49</v>
      </c>
      <c r="O1722">
        <v>-1212.58</v>
      </c>
      <c r="P1722" t="s">
        <v>677</v>
      </c>
      <c r="Q1722" t="s">
        <v>676</v>
      </c>
      <c r="R1722" t="s">
        <v>680</v>
      </c>
      <c r="S1722" t="s">
        <v>34</v>
      </c>
      <c r="T1722" t="s">
        <v>561</v>
      </c>
    </row>
    <row r="1723" spans="1:20">
      <c r="A1723" t="s">
        <v>676</v>
      </c>
      <c r="B1723" t="s">
        <v>677</v>
      </c>
      <c r="C1723" t="s">
        <v>730</v>
      </c>
      <c r="D1723" t="s">
        <v>731</v>
      </c>
      <c r="E1723" t="s">
        <v>25</v>
      </c>
      <c r="F1723" s="1">
        <v>40179</v>
      </c>
      <c r="G1723" t="s">
        <v>26</v>
      </c>
      <c r="H1723">
        <v>201412</v>
      </c>
      <c r="I1723" t="s">
        <v>27</v>
      </c>
      <c r="J1723" t="s">
        <v>28</v>
      </c>
      <c r="K1723" t="s">
        <v>29</v>
      </c>
      <c r="L1723" t="s">
        <v>30</v>
      </c>
      <c r="M1723" t="s">
        <v>31</v>
      </c>
      <c r="N1723" t="s">
        <v>48</v>
      </c>
      <c r="O1723">
        <v>753815.95000000007</v>
      </c>
      <c r="P1723" t="s">
        <v>677</v>
      </c>
      <c r="Q1723" t="s">
        <v>676</v>
      </c>
      <c r="R1723" t="s">
        <v>680</v>
      </c>
      <c r="S1723" t="s">
        <v>34</v>
      </c>
      <c r="T1723" t="s">
        <v>561</v>
      </c>
    </row>
    <row r="1724" spans="1:20">
      <c r="A1724" t="s">
        <v>676</v>
      </c>
      <c r="B1724" t="s">
        <v>677</v>
      </c>
      <c r="C1724" t="s">
        <v>730</v>
      </c>
      <c r="D1724" t="s">
        <v>731</v>
      </c>
      <c r="E1724" t="s">
        <v>25</v>
      </c>
      <c r="F1724" s="1">
        <v>40179</v>
      </c>
      <c r="G1724" t="s">
        <v>26</v>
      </c>
      <c r="H1724">
        <v>201412</v>
      </c>
      <c r="I1724" t="s">
        <v>27</v>
      </c>
      <c r="J1724" t="s">
        <v>28</v>
      </c>
      <c r="K1724" t="s">
        <v>29</v>
      </c>
      <c r="L1724" t="s">
        <v>30</v>
      </c>
      <c r="M1724" t="s">
        <v>31</v>
      </c>
      <c r="N1724" t="s">
        <v>49</v>
      </c>
      <c r="O1724">
        <v>-316820.21000000002</v>
      </c>
      <c r="P1724" t="s">
        <v>677</v>
      </c>
      <c r="Q1724" t="s">
        <v>676</v>
      </c>
      <c r="R1724" t="s">
        <v>680</v>
      </c>
      <c r="S1724" t="s">
        <v>34</v>
      </c>
      <c r="T1724" t="s">
        <v>561</v>
      </c>
    </row>
    <row r="1725" spans="1:20">
      <c r="A1725" t="s">
        <v>676</v>
      </c>
      <c r="B1725" t="s">
        <v>677</v>
      </c>
      <c r="C1725" t="s">
        <v>730</v>
      </c>
      <c r="D1725" t="s">
        <v>731</v>
      </c>
      <c r="E1725" t="s">
        <v>25</v>
      </c>
      <c r="F1725" s="1">
        <v>40179</v>
      </c>
      <c r="G1725" t="s">
        <v>26</v>
      </c>
      <c r="H1725">
        <v>201412</v>
      </c>
      <c r="I1725" t="s">
        <v>27</v>
      </c>
      <c r="J1725" t="s">
        <v>28</v>
      </c>
      <c r="K1725" t="s">
        <v>29</v>
      </c>
      <c r="L1725" t="s">
        <v>30</v>
      </c>
      <c r="M1725" t="s">
        <v>31</v>
      </c>
      <c r="N1725" t="s">
        <v>32</v>
      </c>
      <c r="O1725">
        <v>14061.79</v>
      </c>
      <c r="P1725" t="s">
        <v>677</v>
      </c>
      <c r="Q1725" t="s">
        <v>676</v>
      </c>
      <c r="R1725" t="s">
        <v>680</v>
      </c>
      <c r="S1725" t="s">
        <v>34</v>
      </c>
      <c r="T1725" t="s">
        <v>561</v>
      </c>
    </row>
    <row r="1726" spans="1:20">
      <c r="A1726" t="s">
        <v>676</v>
      </c>
      <c r="B1726" t="s">
        <v>677</v>
      </c>
      <c r="C1726" t="s">
        <v>730</v>
      </c>
      <c r="D1726" t="s">
        <v>731</v>
      </c>
      <c r="E1726" t="s">
        <v>25</v>
      </c>
      <c r="F1726" s="1">
        <v>40179</v>
      </c>
      <c r="G1726" t="s">
        <v>26</v>
      </c>
      <c r="H1726">
        <v>201412</v>
      </c>
      <c r="I1726" t="s">
        <v>27</v>
      </c>
      <c r="J1726" t="s">
        <v>28</v>
      </c>
      <c r="K1726" t="s">
        <v>36</v>
      </c>
      <c r="L1726" t="s">
        <v>30</v>
      </c>
      <c r="M1726" t="s">
        <v>31</v>
      </c>
      <c r="N1726" t="s">
        <v>48</v>
      </c>
      <c r="O1726">
        <v>289380.85000000003</v>
      </c>
      <c r="P1726" t="s">
        <v>677</v>
      </c>
      <c r="Q1726" t="s">
        <v>676</v>
      </c>
      <c r="R1726" t="s">
        <v>680</v>
      </c>
      <c r="S1726" t="s">
        <v>34</v>
      </c>
      <c r="T1726" t="s">
        <v>561</v>
      </c>
    </row>
    <row r="1727" spans="1:20">
      <c r="A1727" t="s">
        <v>676</v>
      </c>
      <c r="B1727" t="s">
        <v>677</v>
      </c>
      <c r="C1727" t="s">
        <v>730</v>
      </c>
      <c r="D1727" t="s">
        <v>731</v>
      </c>
      <c r="E1727" t="s">
        <v>25</v>
      </c>
      <c r="F1727" s="1">
        <v>40179</v>
      </c>
      <c r="G1727" t="s">
        <v>26</v>
      </c>
      <c r="H1727">
        <v>201412</v>
      </c>
      <c r="I1727" t="s">
        <v>27</v>
      </c>
      <c r="J1727" t="s">
        <v>28</v>
      </c>
      <c r="K1727" t="s">
        <v>36</v>
      </c>
      <c r="L1727" t="s">
        <v>30</v>
      </c>
      <c r="M1727" t="s">
        <v>31</v>
      </c>
      <c r="N1727" t="s">
        <v>49</v>
      </c>
      <c r="O1727">
        <v>-601479.78</v>
      </c>
      <c r="P1727" t="s">
        <v>677</v>
      </c>
      <c r="Q1727" t="s">
        <v>676</v>
      </c>
      <c r="R1727" t="s">
        <v>680</v>
      </c>
      <c r="S1727" t="s">
        <v>34</v>
      </c>
      <c r="T1727" t="s">
        <v>561</v>
      </c>
    </row>
    <row r="1728" spans="1:20">
      <c r="A1728" t="s">
        <v>676</v>
      </c>
      <c r="B1728" t="s">
        <v>677</v>
      </c>
      <c r="C1728" t="s">
        <v>730</v>
      </c>
      <c r="D1728" t="s">
        <v>731</v>
      </c>
      <c r="E1728" t="s">
        <v>25</v>
      </c>
      <c r="F1728" s="1">
        <v>40179</v>
      </c>
      <c r="G1728" t="s">
        <v>26</v>
      </c>
      <c r="H1728">
        <v>201412</v>
      </c>
      <c r="I1728" t="s">
        <v>27</v>
      </c>
      <c r="J1728" t="s">
        <v>28</v>
      </c>
      <c r="K1728" t="s">
        <v>36</v>
      </c>
      <c r="L1728" t="s">
        <v>30</v>
      </c>
      <c r="M1728" t="s">
        <v>31</v>
      </c>
      <c r="N1728" t="s">
        <v>32</v>
      </c>
      <c r="O1728">
        <v>13351.83</v>
      </c>
      <c r="P1728" t="s">
        <v>677</v>
      </c>
      <c r="Q1728" t="s">
        <v>676</v>
      </c>
      <c r="R1728" t="s">
        <v>680</v>
      </c>
      <c r="S1728" t="s">
        <v>34</v>
      </c>
      <c r="T1728" t="s">
        <v>561</v>
      </c>
    </row>
    <row r="1729" spans="1:20">
      <c r="A1729" t="s">
        <v>676</v>
      </c>
      <c r="B1729" t="s">
        <v>677</v>
      </c>
      <c r="C1729" t="s">
        <v>730</v>
      </c>
      <c r="D1729" t="s">
        <v>731</v>
      </c>
      <c r="E1729" t="s">
        <v>25</v>
      </c>
      <c r="F1729" s="1">
        <v>40179</v>
      </c>
      <c r="G1729" t="s">
        <v>26</v>
      </c>
      <c r="H1729">
        <v>201412</v>
      </c>
      <c r="I1729" t="s">
        <v>27</v>
      </c>
      <c r="J1729" t="s">
        <v>28</v>
      </c>
      <c r="K1729" t="s">
        <v>37</v>
      </c>
      <c r="L1729" t="s">
        <v>30</v>
      </c>
      <c r="M1729" t="s">
        <v>31</v>
      </c>
      <c r="N1729" t="s">
        <v>48</v>
      </c>
      <c r="O1729">
        <v>80427.61</v>
      </c>
      <c r="P1729" t="s">
        <v>677</v>
      </c>
      <c r="Q1729" t="s">
        <v>676</v>
      </c>
      <c r="R1729" t="s">
        <v>680</v>
      </c>
      <c r="S1729" t="s">
        <v>34</v>
      </c>
      <c r="T1729" t="s">
        <v>561</v>
      </c>
    </row>
    <row r="1730" spans="1:20">
      <c r="A1730" t="s">
        <v>676</v>
      </c>
      <c r="B1730" t="s">
        <v>677</v>
      </c>
      <c r="C1730" t="s">
        <v>730</v>
      </c>
      <c r="D1730" t="s">
        <v>731</v>
      </c>
      <c r="E1730" t="s">
        <v>25</v>
      </c>
      <c r="F1730" s="1">
        <v>40179</v>
      </c>
      <c r="G1730" t="s">
        <v>26</v>
      </c>
      <c r="H1730">
        <v>201412</v>
      </c>
      <c r="I1730" t="s">
        <v>27</v>
      </c>
      <c r="J1730" t="s">
        <v>28</v>
      </c>
      <c r="K1730" t="s">
        <v>37</v>
      </c>
      <c r="L1730" t="s">
        <v>30</v>
      </c>
      <c r="M1730" t="s">
        <v>31</v>
      </c>
      <c r="N1730" t="s">
        <v>49</v>
      </c>
      <c r="O1730">
        <v>-134987.5</v>
      </c>
      <c r="P1730" t="s">
        <v>677</v>
      </c>
      <c r="Q1730" t="s">
        <v>676</v>
      </c>
      <c r="R1730" t="s">
        <v>680</v>
      </c>
      <c r="S1730" t="s">
        <v>34</v>
      </c>
      <c r="T1730" t="s">
        <v>561</v>
      </c>
    </row>
    <row r="1731" spans="1:20">
      <c r="A1731" t="s">
        <v>676</v>
      </c>
      <c r="B1731" t="s">
        <v>677</v>
      </c>
      <c r="C1731" t="s">
        <v>730</v>
      </c>
      <c r="D1731" t="s">
        <v>731</v>
      </c>
      <c r="E1731" t="s">
        <v>25</v>
      </c>
      <c r="F1731" s="1">
        <v>40179</v>
      </c>
      <c r="G1731" t="s">
        <v>26</v>
      </c>
      <c r="H1731">
        <v>201412</v>
      </c>
      <c r="I1731" t="s">
        <v>27</v>
      </c>
      <c r="J1731" t="s">
        <v>28</v>
      </c>
      <c r="K1731" t="s">
        <v>37</v>
      </c>
      <c r="L1731" t="s">
        <v>30</v>
      </c>
      <c r="M1731" t="s">
        <v>31</v>
      </c>
      <c r="N1731" t="s">
        <v>32</v>
      </c>
      <c r="O1731">
        <v>13579.62</v>
      </c>
      <c r="P1731" t="s">
        <v>677</v>
      </c>
      <c r="Q1731" t="s">
        <v>676</v>
      </c>
      <c r="R1731" t="s">
        <v>680</v>
      </c>
      <c r="S1731" t="s">
        <v>34</v>
      </c>
      <c r="T1731" t="s">
        <v>561</v>
      </c>
    </row>
    <row r="1732" spans="1:20">
      <c r="A1732" t="s">
        <v>676</v>
      </c>
      <c r="B1732" t="s">
        <v>677</v>
      </c>
      <c r="C1732" t="s">
        <v>730</v>
      </c>
      <c r="D1732" t="s">
        <v>731</v>
      </c>
      <c r="E1732" t="s">
        <v>25</v>
      </c>
      <c r="F1732" s="1">
        <v>40179</v>
      </c>
      <c r="G1732" t="s">
        <v>26</v>
      </c>
      <c r="H1732">
        <v>201412</v>
      </c>
      <c r="I1732" t="s">
        <v>27</v>
      </c>
      <c r="J1732" t="s">
        <v>28</v>
      </c>
      <c r="K1732" t="s">
        <v>38</v>
      </c>
      <c r="L1732" t="s">
        <v>30</v>
      </c>
      <c r="M1732" t="s">
        <v>31</v>
      </c>
      <c r="N1732" t="s">
        <v>48</v>
      </c>
      <c r="O1732">
        <v>221114.19</v>
      </c>
      <c r="P1732" t="s">
        <v>677</v>
      </c>
      <c r="Q1732" t="s">
        <v>676</v>
      </c>
      <c r="R1732" t="s">
        <v>680</v>
      </c>
      <c r="S1732" t="s">
        <v>34</v>
      </c>
      <c r="T1732" t="s">
        <v>561</v>
      </c>
    </row>
    <row r="1733" spans="1:20">
      <c r="A1733" t="s">
        <v>676</v>
      </c>
      <c r="B1733" t="s">
        <v>677</v>
      </c>
      <c r="C1733" t="s">
        <v>730</v>
      </c>
      <c r="D1733" t="s">
        <v>731</v>
      </c>
      <c r="E1733" t="s">
        <v>25</v>
      </c>
      <c r="F1733" s="1">
        <v>40179</v>
      </c>
      <c r="G1733" t="s">
        <v>26</v>
      </c>
      <c r="H1733">
        <v>201412</v>
      </c>
      <c r="I1733" t="s">
        <v>27</v>
      </c>
      <c r="J1733" t="s">
        <v>28</v>
      </c>
      <c r="K1733" t="s">
        <v>38</v>
      </c>
      <c r="L1733" t="s">
        <v>30</v>
      </c>
      <c r="M1733" t="s">
        <v>31</v>
      </c>
      <c r="N1733" t="s">
        <v>49</v>
      </c>
      <c r="O1733">
        <v>-121838.56</v>
      </c>
      <c r="P1733" t="s">
        <v>677</v>
      </c>
      <c r="Q1733" t="s">
        <v>676</v>
      </c>
      <c r="R1733" t="s">
        <v>680</v>
      </c>
      <c r="S1733" t="s">
        <v>34</v>
      </c>
      <c r="T1733" t="s">
        <v>561</v>
      </c>
    </row>
    <row r="1734" spans="1:20">
      <c r="A1734" t="s">
        <v>676</v>
      </c>
      <c r="B1734" t="s">
        <v>677</v>
      </c>
      <c r="C1734" t="s">
        <v>730</v>
      </c>
      <c r="D1734" t="s">
        <v>731</v>
      </c>
      <c r="E1734" t="s">
        <v>25</v>
      </c>
      <c r="F1734" s="1">
        <v>40179</v>
      </c>
      <c r="G1734" t="s">
        <v>26</v>
      </c>
      <c r="H1734">
        <v>201412</v>
      </c>
      <c r="I1734" t="s">
        <v>27</v>
      </c>
      <c r="J1734" t="s">
        <v>28</v>
      </c>
      <c r="K1734" t="s">
        <v>38</v>
      </c>
      <c r="L1734" t="s">
        <v>30</v>
      </c>
      <c r="M1734" t="s">
        <v>31</v>
      </c>
      <c r="N1734" t="s">
        <v>32</v>
      </c>
      <c r="O1734">
        <v>13237.75</v>
      </c>
      <c r="P1734" t="s">
        <v>677</v>
      </c>
      <c r="Q1734" t="s">
        <v>676</v>
      </c>
      <c r="R1734" t="s">
        <v>680</v>
      </c>
      <c r="S1734" t="s">
        <v>34</v>
      </c>
      <c r="T1734" t="s">
        <v>561</v>
      </c>
    </row>
    <row r="1735" spans="1:20">
      <c r="A1735" t="s">
        <v>676</v>
      </c>
      <c r="B1735" t="s">
        <v>677</v>
      </c>
      <c r="C1735" t="s">
        <v>730</v>
      </c>
      <c r="D1735" t="s">
        <v>731</v>
      </c>
      <c r="E1735" t="s">
        <v>25</v>
      </c>
      <c r="F1735" s="1">
        <v>40179</v>
      </c>
      <c r="G1735" t="s">
        <v>26</v>
      </c>
      <c r="H1735">
        <v>201412</v>
      </c>
      <c r="I1735" t="s">
        <v>27</v>
      </c>
      <c r="J1735" t="s">
        <v>28</v>
      </c>
      <c r="K1735" t="s">
        <v>39</v>
      </c>
      <c r="L1735" t="s">
        <v>30</v>
      </c>
      <c r="M1735" t="s">
        <v>31</v>
      </c>
      <c r="N1735" t="s">
        <v>48</v>
      </c>
      <c r="O1735">
        <v>91376.680000000008</v>
      </c>
      <c r="P1735" t="s">
        <v>677</v>
      </c>
      <c r="Q1735" t="s">
        <v>676</v>
      </c>
      <c r="R1735" t="s">
        <v>680</v>
      </c>
      <c r="S1735" t="s">
        <v>34</v>
      </c>
      <c r="T1735" t="s">
        <v>561</v>
      </c>
    </row>
    <row r="1736" spans="1:20">
      <c r="A1736" t="s">
        <v>676</v>
      </c>
      <c r="B1736" t="s">
        <v>677</v>
      </c>
      <c r="C1736" t="s">
        <v>730</v>
      </c>
      <c r="D1736" t="s">
        <v>731</v>
      </c>
      <c r="E1736" t="s">
        <v>25</v>
      </c>
      <c r="F1736" s="1">
        <v>40179</v>
      </c>
      <c r="G1736" t="s">
        <v>26</v>
      </c>
      <c r="H1736">
        <v>201412</v>
      </c>
      <c r="I1736" t="s">
        <v>27</v>
      </c>
      <c r="J1736" t="s">
        <v>28</v>
      </c>
      <c r="K1736" t="s">
        <v>39</v>
      </c>
      <c r="L1736" t="s">
        <v>30</v>
      </c>
      <c r="M1736" t="s">
        <v>31</v>
      </c>
      <c r="N1736" t="s">
        <v>49</v>
      </c>
      <c r="O1736">
        <v>-84689.59</v>
      </c>
      <c r="P1736" t="s">
        <v>677</v>
      </c>
      <c r="Q1736" t="s">
        <v>676</v>
      </c>
      <c r="R1736" t="s">
        <v>680</v>
      </c>
      <c r="S1736" t="s">
        <v>34</v>
      </c>
      <c r="T1736" t="s">
        <v>561</v>
      </c>
    </row>
    <row r="1737" spans="1:20">
      <c r="A1737" t="s">
        <v>676</v>
      </c>
      <c r="B1737" t="s">
        <v>677</v>
      </c>
      <c r="C1737" t="s">
        <v>730</v>
      </c>
      <c r="D1737" t="s">
        <v>731</v>
      </c>
      <c r="E1737" t="s">
        <v>25</v>
      </c>
      <c r="F1737" s="1">
        <v>40179</v>
      </c>
      <c r="G1737" t="s">
        <v>26</v>
      </c>
      <c r="H1737">
        <v>201412</v>
      </c>
      <c r="I1737" t="s">
        <v>27</v>
      </c>
      <c r="J1737" t="s">
        <v>28</v>
      </c>
      <c r="K1737" t="s">
        <v>40</v>
      </c>
      <c r="L1737" t="s">
        <v>30</v>
      </c>
      <c r="M1737" t="s">
        <v>31</v>
      </c>
      <c r="N1737" t="s">
        <v>48</v>
      </c>
      <c r="O1737">
        <v>7808.58</v>
      </c>
      <c r="P1737" t="s">
        <v>677</v>
      </c>
      <c r="Q1737" t="s">
        <v>676</v>
      </c>
      <c r="R1737" t="s">
        <v>680</v>
      </c>
      <c r="S1737" t="s">
        <v>34</v>
      </c>
      <c r="T1737" t="s">
        <v>561</v>
      </c>
    </row>
    <row r="1738" spans="1:20">
      <c r="A1738" t="s">
        <v>676</v>
      </c>
      <c r="B1738" t="s">
        <v>677</v>
      </c>
      <c r="C1738" t="s">
        <v>730</v>
      </c>
      <c r="D1738" t="s">
        <v>731</v>
      </c>
      <c r="E1738" t="s">
        <v>25</v>
      </c>
      <c r="F1738" s="1">
        <v>40179</v>
      </c>
      <c r="G1738" t="s">
        <v>26</v>
      </c>
      <c r="H1738">
        <v>201412</v>
      </c>
      <c r="I1738" t="s">
        <v>27</v>
      </c>
      <c r="J1738" t="s">
        <v>28</v>
      </c>
      <c r="K1738" t="s">
        <v>40</v>
      </c>
      <c r="L1738" t="s">
        <v>30</v>
      </c>
      <c r="M1738" t="s">
        <v>31</v>
      </c>
      <c r="N1738" t="s">
        <v>49</v>
      </c>
      <c r="O1738">
        <v>-28689.15</v>
      </c>
      <c r="P1738" t="s">
        <v>677</v>
      </c>
      <c r="Q1738" t="s">
        <v>676</v>
      </c>
      <c r="R1738" t="s">
        <v>680</v>
      </c>
      <c r="S1738" t="s">
        <v>34</v>
      </c>
      <c r="T1738" t="s">
        <v>561</v>
      </c>
    </row>
    <row r="1739" spans="1:20">
      <c r="A1739" t="s">
        <v>676</v>
      </c>
      <c r="B1739" t="s">
        <v>677</v>
      </c>
      <c r="C1739" t="s">
        <v>730</v>
      </c>
      <c r="D1739" t="s">
        <v>731</v>
      </c>
      <c r="E1739" t="s">
        <v>25</v>
      </c>
      <c r="F1739" s="1">
        <v>40179</v>
      </c>
      <c r="G1739" t="s">
        <v>26</v>
      </c>
      <c r="H1739">
        <v>201412</v>
      </c>
      <c r="I1739" t="s">
        <v>27</v>
      </c>
      <c r="J1739" t="s">
        <v>28</v>
      </c>
      <c r="K1739" t="s">
        <v>40</v>
      </c>
      <c r="L1739" t="s">
        <v>30</v>
      </c>
      <c r="M1739" t="s">
        <v>31</v>
      </c>
      <c r="N1739" t="s">
        <v>32</v>
      </c>
      <c r="O1739">
        <v>12659.58</v>
      </c>
      <c r="P1739" t="s">
        <v>677</v>
      </c>
      <c r="Q1739" t="s">
        <v>676</v>
      </c>
      <c r="R1739" t="s">
        <v>680</v>
      </c>
      <c r="S1739" t="s">
        <v>34</v>
      </c>
      <c r="T1739" t="s">
        <v>561</v>
      </c>
    </row>
    <row r="1740" spans="1:20">
      <c r="A1740" t="s">
        <v>676</v>
      </c>
      <c r="B1740" t="s">
        <v>677</v>
      </c>
      <c r="C1740" t="s">
        <v>730</v>
      </c>
      <c r="D1740" t="s">
        <v>731</v>
      </c>
      <c r="E1740" t="s">
        <v>25</v>
      </c>
      <c r="F1740" s="1">
        <v>40179</v>
      </c>
      <c r="G1740" t="s">
        <v>26</v>
      </c>
      <c r="H1740">
        <v>201412</v>
      </c>
      <c r="I1740" t="s">
        <v>27</v>
      </c>
      <c r="J1740" t="s">
        <v>28</v>
      </c>
      <c r="K1740" t="s">
        <v>41</v>
      </c>
      <c r="L1740" t="s">
        <v>30</v>
      </c>
      <c r="M1740" t="s">
        <v>31</v>
      </c>
      <c r="N1740" t="s">
        <v>48</v>
      </c>
      <c r="O1740">
        <v>112895.97</v>
      </c>
      <c r="P1740" t="s">
        <v>677</v>
      </c>
      <c r="Q1740" t="s">
        <v>676</v>
      </c>
      <c r="R1740" t="s">
        <v>680</v>
      </c>
      <c r="S1740" t="s">
        <v>34</v>
      </c>
      <c r="T1740" t="s">
        <v>561</v>
      </c>
    </row>
    <row r="1741" spans="1:20">
      <c r="A1741" t="s">
        <v>676</v>
      </c>
      <c r="B1741" t="s">
        <v>677</v>
      </c>
      <c r="C1741" t="s">
        <v>730</v>
      </c>
      <c r="D1741" t="s">
        <v>731</v>
      </c>
      <c r="E1741" t="s">
        <v>25</v>
      </c>
      <c r="F1741" s="1">
        <v>40179</v>
      </c>
      <c r="G1741" t="s">
        <v>26</v>
      </c>
      <c r="H1741">
        <v>201412</v>
      </c>
      <c r="I1741" t="s">
        <v>27</v>
      </c>
      <c r="J1741" t="s">
        <v>28</v>
      </c>
      <c r="K1741" t="s">
        <v>41</v>
      </c>
      <c r="L1741" t="s">
        <v>30</v>
      </c>
      <c r="M1741" t="s">
        <v>31</v>
      </c>
      <c r="N1741" t="s">
        <v>49</v>
      </c>
      <c r="O1741">
        <v>-137935.63</v>
      </c>
      <c r="P1741" t="s">
        <v>677</v>
      </c>
      <c r="Q1741" t="s">
        <v>676</v>
      </c>
      <c r="R1741" t="s">
        <v>680</v>
      </c>
      <c r="S1741" t="s">
        <v>34</v>
      </c>
      <c r="T1741" t="s">
        <v>561</v>
      </c>
    </row>
    <row r="1742" spans="1:20">
      <c r="A1742" t="s">
        <v>676</v>
      </c>
      <c r="B1742" t="s">
        <v>677</v>
      </c>
      <c r="C1742" t="s">
        <v>730</v>
      </c>
      <c r="D1742" t="s">
        <v>731</v>
      </c>
      <c r="E1742" t="s">
        <v>25</v>
      </c>
      <c r="F1742" s="1">
        <v>40179</v>
      </c>
      <c r="G1742" t="s">
        <v>26</v>
      </c>
      <c r="H1742">
        <v>201412</v>
      </c>
      <c r="I1742" t="s">
        <v>27</v>
      </c>
      <c r="J1742" t="s">
        <v>28</v>
      </c>
      <c r="K1742" t="s">
        <v>41</v>
      </c>
      <c r="L1742" t="s">
        <v>30</v>
      </c>
      <c r="M1742" t="s">
        <v>31</v>
      </c>
      <c r="N1742" t="s">
        <v>32</v>
      </c>
      <c r="O1742">
        <v>16306.300000000001</v>
      </c>
      <c r="P1742" t="s">
        <v>677</v>
      </c>
      <c r="Q1742" t="s">
        <v>676</v>
      </c>
      <c r="R1742" t="s">
        <v>680</v>
      </c>
      <c r="S1742" t="s">
        <v>34</v>
      </c>
      <c r="T1742" t="s">
        <v>561</v>
      </c>
    </row>
    <row r="1743" spans="1:20">
      <c r="A1743" t="s">
        <v>676</v>
      </c>
      <c r="B1743" t="s">
        <v>677</v>
      </c>
      <c r="C1743" t="s">
        <v>730</v>
      </c>
      <c r="D1743" t="s">
        <v>731</v>
      </c>
      <c r="E1743" t="s">
        <v>25</v>
      </c>
      <c r="F1743" s="1">
        <v>40179</v>
      </c>
      <c r="G1743" t="s">
        <v>26</v>
      </c>
      <c r="H1743">
        <v>201412</v>
      </c>
      <c r="I1743" t="s">
        <v>27</v>
      </c>
      <c r="J1743" t="s">
        <v>28</v>
      </c>
      <c r="K1743" t="s">
        <v>43</v>
      </c>
      <c r="L1743" t="s">
        <v>30</v>
      </c>
      <c r="M1743" t="s">
        <v>31</v>
      </c>
      <c r="N1743" t="s">
        <v>49</v>
      </c>
      <c r="O1743">
        <v>-16490.18</v>
      </c>
      <c r="P1743" t="s">
        <v>677</v>
      </c>
      <c r="Q1743" t="s">
        <v>676</v>
      </c>
      <c r="R1743" t="s">
        <v>680</v>
      </c>
      <c r="S1743" t="s">
        <v>34</v>
      </c>
      <c r="T1743" t="s">
        <v>561</v>
      </c>
    </row>
    <row r="1744" spans="1:20">
      <c r="A1744" t="s">
        <v>676</v>
      </c>
      <c r="B1744" t="s">
        <v>677</v>
      </c>
      <c r="C1744" t="s">
        <v>730</v>
      </c>
      <c r="D1744" t="s">
        <v>731</v>
      </c>
      <c r="E1744" t="s">
        <v>25</v>
      </c>
      <c r="F1744" s="1">
        <v>40179</v>
      </c>
      <c r="G1744" t="s">
        <v>26</v>
      </c>
      <c r="H1744">
        <v>201412</v>
      </c>
      <c r="I1744" t="s">
        <v>27</v>
      </c>
      <c r="J1744" t="s">
        <v>28</v>
      </c>
      <c r="K1744" t="s">
        <v>44</v>
      </c>
      <c r="L1744" t="s">
        <v>30</v>
      </c>
      <c r="M1744" t="s">
        <v>31</v>
      </c>
      <c r="N1744" t="s">
        <v>48</v>
      </c>
      <c r="O1744">
        <v>10818.51</v>
      </c>
      <c r="P1744" t="s">
        <v>677</v>
      </c>
      <c r="Q1744" t="s">
        <v>676</v>
      </c>
      <c r="R1744" t="s">
        <v>680</v>
      </c>
      <c r="S1744" t="s">
        <v>34</v>
      </c>
      <c r="T1744" t="s">
        <v>561</v>
      </c>
    </row>
    <row r="1745" spans="1:20">
      <c r="A1745" t="s">
        <v>676</v>
      </c>
      <c r="B1745" t="s">
        <v>677</v>
      </c>
      <c r="C1745" t="s">
        <v>730</v>
      </c>
      <c r="D1745" t="s">
        <v>731</v>
      </c>
      <c r="E1745" t="s">
        <v>25</v>
      </c>
      <c r="F1745" s="1">
        <v>40179</v>
      </c>
      <c r="G1745" t="s">
        <v>26</v>
      </c>
      <c r="H1745">
        <v>201412</v>
      </c>
      <c r="I1745" t="s">
        <v>27</v>
      </c>
      <c r="J1745" t="s">
        <v>28</v>
      </c>
      <c r="K1745" t="s">
        <v>44</v>
      </c>
      <c r="L1745" t="s">
        <v>30</v>
      </c>
      <c r="M1745" t="s">
        <v>31</v>
      </c>
      <c r="N1745" t="s">
        <v>49</v>
      </c>
      <c r="O1745">
        <v>-124707.74</v>
      </c>
      <c r="P1745" t="s">
        <v>677</v>
      </c>
      <c r="Q1745" t="s">
        <v>676</v>
      </c>
      <c r="R1745" t="s">
        <v>680</v>
      </c>
      <c r="S1745" t="s">
        <v>34</v>
      </c>
      <c r="T1745" t="s">
        <v>561</v>
      </c>
    </row>
    <row r="1746" spans="1:20">
      <c r="A1746" t="s">
        <v>676</v>
      </c>
      <c r="B1746" t="s">
        <v>677</v>
      </c>
      <c r="C1746" t="s">
        <v>730</v>
      </c>
      <c r="D1746" t="s">
        <v>731</v>
      </c>
      <c r="E1746" t="s">
        <v>25</v>
      </c>
      <c r="F1746" s="1">
        <v>40179</v>
      </c>
      <c r="G1746" t="s">
        <v>26</v>
      </c>
      <c r="H1746">
        <v>201412</v>
      </c>
      <c r="I1746" t="s">
        <v>27</v>
      </c>
      <c r="J1746" t="s">
        <v>28</v>
      </c>
      <c r="K1746" t="s">
        <v>44</v>
      </c>
      <c r="L1746" t="s">
        <v>30</v>
      </c>
      <c r="M1746" t="s">
        <v>31</v>
      </c>
      <c r="N1746" t="s">
        <v>32</v>
      </c>
      <c r="O1746">
        <v>13318.62</v>
      </c>
      <c r="P1746" t="s">
        <v>677</v>
      </c>
      <c r="Q1746" t="s">
        <v>676</v>
      </c>
      <c r="R1746" t="s">
        <v>680</v>
      </c>
      <c r="S1746" t="s">
        <v>34</v>
      </c>
      <c r="T1746" t="s">
        <v>561</v>
      </c>
    </row>
    <row r="1747" spans="1:20">
      <c r="A1747" t="s">
        <v>676</v>
      </c>
      <c r="B1747" t="s">
        <v>677</v>
      </c>
      <c r="C1747" t="s">
        <v>732</v>
      </c>
      <c r="D1747" t="s">
        <v>733</v>
      </c>
      <c r="E1747" t="s">
        <v>25</v>
      </c>
      <c r="F1747" s="1">
        <v>40179</v>
      </c>
      <c r="G1747" t="s">
        <v>26</v>
      </c>
      <c r="H1747">
        <v>201412</v>
      </c>
      <c r="I1747" t="s">
        <v>27</v>
      </c>
      <c r="J1747" t="s">
        <v>28</v>
      </c>
      <c r="K1747" t="s">
        <v>29</v>
      </c>
      <c r="L1747" t="s">
        <v>30</v>
      </c>
      <c r="M1747" t="s">
        <v>31</v>
      </c>
      <c r="N1747" t="s">
        <v>32</v>
      </c>
      <c r="O1747">
        <v>3199.35</v>
      </c>
      <c r="P1747" t="s">
        <v>677</v>
      </c>
      <c r="Q1747" t="s">
        <v>676</v>
      </c>
      <c r="R1747" t="s">
        <v>680</v>
      </c>
      <c r="S1747" t="s">
        <v>34</v>
      </c>
      <c r="T1747" t="s">
        <v>561</v>
      </c>
    </row>
    <row r="1748" spans="1:20">
      <c r="A1748" t="s">
        <v>676</v>
      </c>
      <c r="B1748" t="s">
        <v>677</v>
      </c>
      <c r="C1748" t="s">
        <v>732</v>
      </c>
      <c r="D1748" t="s">
        <v>733</v>
      </c>
      <c r="E1748" t="s">
        <v>25</v>
      </c>
      <c r="F1748" s="1">
        <v>40179</v>
      </c>
      <c r="G1748" t="s">
        <v>26</v>
      </c>
      <c r="H1748">
        <v>201412</v>
      </c>
      <c r="I1748" t="s">
        <v>27</v>
      </c>
      <c r="J1748" t="s">
        <v>28</v>
      </c>
      <c r="K1748" t="s">
        <v>36</v>
      </c>
      <c r="L1748" t="s">
        <v>30</v>
      </c>
      <c r="M1748" t="s">
        <v>31</v>
      </c>
      <c r="N1748" t="s">
        <v>32</v>
      </c>
      <c r="O1748">
        <v>1753.39</v>
      </c>
      <c r="P1748" t="s">
        <v>677</v>
      </c>
      <c r="Q1748" t="s">
        <v>676</v>
      </c>
      <c r="R1748" t="s">
        <v>680</v>
      </c>
      <c r="S1748" t="s">
        <v>34</v>
      </c>
      <c r="T1748" t="s">
        <v>561</v>
      </c>
    </row>
    <row r="1749" spans="1:20">
      <c r="A1749" t="s">
        <v>676</v>
      </c>
      <c r="B1749" t="s">
        <v>677</v>
      </c>
      <c r="C1749" t="s">
        <v>732</v>
      </c>
      <c r="D1749" t="s">
        <v>733</v>
      </c>
      <c r="E1749" t="s">
        <v>25</v>
      </c>
      <c r="F1749" s="1">
        <v>40179</v>
      </c>
      <c r="G1749" t="s">
        <v>26</v>
      </c>
      <c r="H1749">
        <v>201412</v>
      </c>
      <c r="I1749" t="s">
        <v>27</v>
      </c>
      <c r="J1749" t="s">
        <v>28</v>
      </c>
      <c r="K1749" t="s">
        <v>39</v>
      </c>
      <c r="L1749" t="s">
        <v>30</v>
      </c>
      <c r="M1749" t="s">
        <v>31</v>
      </c>
      <c r="N1749" t="s">
        <v>32</v>
      </c>
      <c r="O1749">
        <v>900.21</v>
      </c>
      <c r="P1749" t="s">
        <v>677</v>
      </c>
      <c r="Q1749" t="s">
        <v>676</v>
      </c>
      <c r="R1749" t="s">
        <v>680</v>
      </c>
      <c r="S1749" t="s">
        <v>34</v>
      </c>
      <c r="T1749" t="s">
        <v>561</v>
      </c>
    </row>
    <row r="1750" spans="1:20">
      <c r="A1750" t="s">
        <v>676</v>
      </c>
      <c r="B1750" t="s">
        <v>677</v>
      </c>
      <c r="C1750" t="s">
        <v>732</v>
      </c>
      <c r="D1750" t="s">
        <v>733</v>
      </c>
      <c r="E1750" t="s">
        <v>25</v>
      </c>
      <c r="F1750" s="1">
        <v>40179</v>
      </c>
      <c r="G1750" t="s">
        <v>26</v>
      </c>
      <c r="H1750">
        <v>201412</v>
      </c>
      <c r="I1750" t="s">
        <v>27</v>
      </c>
      <c r="J1750" t="s">
        <v>28</v>
      </c>
      <c r="K1750" t="s">
        <v>41</v>
      </c>
      <c r="L1750" t="s">
        <v>30</v>
      </c>
      <c r="M1750" t="s">
        <v>31</v>
      </c>
      <c r="N1750" t="s">
        <v>32</v>
      </c>
      <c r="O1750">
        <v>900.24</v>
      </c>
      <c r="P1750" t="s">
        <v>677</v>
      </c>
      <c r="Q1750" t="s">
        <v>676</v>
      </c>
      <c r="R1750" t="s">
        <v>680</v>
      </c>
      <c r="S1750" t="s">
        <v>34</v>
      </c>
      <c r="T1750" t="s">
        <v>561</v>
      </c>
    </row>
    <row r="1751" spans="1:20">
      <c r="A1751" t="s">
        <v>681</v>
      </c>
      <c r="B1751" t="s">
        <v>677</v>
      </c>
      <c r="C1751" t="s">
        <v>734</v>
      </c>
      <c r="D1751" t="s">
        <v>735</v>
      </c>
      <c r="E1751" t="s">
        <v>25</v>
      </c>
      <c r="F1751" s="1">
        <v>40179</v>
      </c>
      <c r="G1751" t="s">
        <v>26</v>
      </c>
      <c r="H1751">
        <v>201412</v>
      </c>
      <c r="I1751" t="s">
        <v>27</v>
      </c>
      <c r="J1751" t="s">
        <v>28</v>
      </c>
      <c r="K1751" t="s">
        <v>29</v>
      </c>
      <c r="L1751" t="s">
        <v>30</v>
      </c>
      <c r="M1751" t="s">
        <v>31</v>
      </c>
      <c r="N1751" t="s">
        <v>48</v>
      </c>
      <c r="O1751">
        <v>441386.57</v>
      </c>
      <c r="P1751" t="s">
        <v>677</v>
      </c>
      <c r="Q1751" t="s">
        <v>681</v>
      </c>
      <c r="R1751" t="s">
        <v>680</v>
      </c>
      <c r="S1751" t="s">
        <v>34</v>
      </c>
      <c r="T1751" t="s">
        <v>561</v>
      </c>
    </row>
    <row r="1752" spans="1:20">
      <c r="A1752" t="s">
        <v>681</v>
      </c>
      <c r="B1752" t="s">
        <v>677</v>
      </c>
      <c r="C1752" t="s">
        <v>734</v>
      </c>
      <c r="D1752" t="s">
        <v>735</v>
      </c>
      <c r="E1752" t="s">
        <v>25</v>
      </c>
      <c r="F1752" s="1">
        <v>40179</v>
      </c>
      <c r="G1752" t="s">
        <v>26</v>
      </c>
      <c r="H1752">
        <v>201412</v>
      </c>
      <c r="I1752" t="s">
        <v>27</v>
      </c>
      <c r="J1752" t="s">
        <v>28</v>
      </c>
      <c r="K1752" t="s">
        <v>29</v>
      </c>
      <c r="L1752" t="s">
        <v>30</v>
      </c>
      <c r="M1752" t="s">
        <v>31</v>
      </c>
      <c r="N1752" t="s">
        <v>49</v>
      </c>
      <c r="O1752">
        <v>-338955.44</v>
      </c>
      <c r="P1752" t="s">
        <v>677</v>
      </c>
      <c r="Q1752" t="s">
        <v>681</v>
      </c>
      <c r="R1752" t="s">
        <v>680</v>
      </c>
      <c r="S1752" t="s">
        <v>34</v>
      </c>
      <c r="T1752" t="s">
        <v>561</v>
      </c>
    </row>
    <row r="1753" spans="1:20">
      <c r="A1753" t="s">
        <v>681</v>
      </c>
      <c r="B1753" t="s">
        <v>677</v>
      </c>
      <c r="C1753" t="s">
        <v>734</v>
      </c>
      <c r="D1753" t="s">
        <v>735</v>
      </c>
      <c r="E1753" t="s">
        <v>25</v>
      </c>
      <c r="F1753" s="1">
        <v>40179</v>
      </c>
      <c r="G1753" t="s">
        <v>26</v>
      </c>
      <c r="H1753">
        <v>201412</v>
      </c>
      <c r="I1753" t="s">
        <v>27</v>
      </c>
      <c r="J1753" t="s">
        <v>28</v>
      </c>
      <c r="K1753" t="s">
        <v>29</v>
      </c>
      <c r="L1753" t="s">
        <v>30</v>
      </c>
      <c r="M1753" t="s">
        <v>31</v>
      </c>
      <c r="N1753" t="s">
        <v>32</v>
      </c>
      <c r="O1753">
        <v>41572.020000000004</v>
      </c>
      <c r="P1753" t="s">
        <v>677</v>
      </c>
      <c r="Q1753" t="s">
        <v>681</v>
      </c>
      <c r="R1753" t="s">
        <v>680</v>
      </c>
      <c r="S1753" t="s">
        <v>34</v>
      </c>
      <c r="T1753" t="s">
        <v>561</v>
      </c>
    </row>
    <row r="1754" spans="1:20">
      <c r="A1754" t="s">
        <v>681</v>
      </c>
      <c r="B1754" t="s">
        <v>677</v>
      </c>
      <c r="C1754" t="s">
        <v>734</v>
      </c>
      <c r="D1754" t="s">
        <v>735</v>
      </c>
      <c r="E1754" t="s">
        <v>25</v>
      </c>
      <c r="F1754" s="1">
        <v>40179</v>
      </c>
      <c r="G1754" t="s">
        <v>26</v>
      </c>
      <c r="H1754">
        <v>201412</v>
      </c>
      <c r="I1754" t="s">
        <v>27</v>
      </c>
      <c r="J1754" t="s">
        <v>28</v>
      </c>
      <c r="K1754" t="s">
        <v>36</v>
      </c>
      <c r="L1754" t="s">
        <v>30</v>
      </c>
      <c r="M1754" t="s">
        <v>31</v>
      </c>
      <c r="N1754" t="s">
        <v>48</v>
      </c>
      <c r="O1754">
        <v>71721.350000000006</v>
      </c>
      <c r="P1754" t="s">
        <v>677</v>
      </c>
      <c r="Q1754" t="s">
        <v>681</v>
      </c>
      <c r="R1754" t="s">
        <v>680</v>
      </c>
      <c r="S1754" t="s">
        <v>34</v>
      </c>
      <c r="T1754" t="s">
        <v>561</v>
      </c>
    </row>
    <row r="1755" spans="1:20">
      <c r="A1755" t="s">
        <v>681</v>
      </c>
      <c r="B1755" t="s">
        <v>677</v>
      </c>
      <c r="C1755" t="s">
        <v>734</v>
      </c>
      <c r="D1755" t="s">
        <v>735</v>
      </c>
      <c r="E1755" t="s">
        <v>25</v>
      </c>
      <c r="F1755" s="1">
        <v>40179</v>
      </c>
      <c r="G1755" t="s">
        <v>26</v>
      </c>
      <c r="H1755">
        <v>201412</v>
      </c>
      <c r="I1755" t="s">
        <v>27</v>
      </c>
      <c r="J1755" t="s">
        <v>28</v>
      </c>
      <c r="K1755" t="s">
        <v>36</v>
      </c>
      <c r="L1755" t="s">
        <v>30</v>
      </c>
      <c r="M1755" t="s">
        <v>31</v>
      </c>
      <c r="N1755" t="s">
        <v>49</v>
      </c>
      <c r="O1755">
        <v>-170938.09</v>
      </c>
      <c r="P1755" t="s">
        <v>677</v>
      </c>
      <c r="Q1755" t="s">
        <v>681</v>
      </c>
      <c r="R1755" t="s">
        <v>680</v>
      </c>
      <c r="S1755" t="s">
        <v>34</v>
      </c>
      <c r="T1755" t="s">
        <v>561</v>
      </c>
    </row>
    <row r="1756" spans="1:20">
      <c r="A1756" t="s">
        <v>681</v>
      </c>
      <c r="B1756" t="s">
        <v>677</v>
      </c>
      <c r="C1756" t="s">
        <v>734</v>
      </c>
      <c r="D1756" t="s">
        <v>735</v>
      </c>
      <c r="E1756" t="s">
        <v>25</v>
      </c>
      <c r="F1756" s="1">
        <v>40179</v>
      </c>
      <c r="G1756" t="s">
        <v>26</v>
      </c>
      <c r="H1756">
        <v>201412</v>
      </c>
      <c r="I1756" t="s">
        <v>27</v>
      </c>
      <c r="J1756" t="s">
        <v>28</v>
      </c>
      <c r="K1756" t="s">
        <v>36</v>
      </c>
      <c r="L1756" t="s">
        <v>30</v>
      </c>
      <c r="M1756" t="s">
        <v>31</v>
      </c>
      <c r="N1756" t="s">
        <v>32</v>
      </c>
      <c r="O1756">
        <v>9965.0500000000011</v>
      </c>
      <c r="P1756" t="s">
        <v>677</v>
      </c>
      <c r="Q1756" t="s">
        <v>681</v>
      </c>
      <c r="R1756" t="s">
        <v>680</v>
      </c>
      <c r="S1756" t="s">
        <v>34</v>
      </c>
      <c r="T1756" t="s">
        <v>561</v>
      </c>
    </row>
    <row r="1757" spans="1:20">
      <c r="A1757" t="s">
        <v>681</v>
      </c>
      <c r="B1757" t="s">
        <v>677</v>
      </c>
      <c r="C1757" t="s">
        <v>734</v>
      </c>
      <c r="D1757" t="s">
        <v>735</v>
      </c>
      <c r="E1757" t="s">
        <v>25</v>
      </c>
      <c r="F1757" s="1">
        <v>40179</v>
      </c>
      <c r="G1757" t="s">
        <v>26</v>
      </c>
      <c r="H1757">
        <v>201412</v>
      </c>
      <c r="I1757" t="s">
        <v>27</v>
      </c>
      <c r="J1757" t="s">
        <v>28</v>
      </c>
      <c r="K1757" t="s">
        <v>37</v>
      </c>
      <c r="L1757" t="s">
        <v>30</v>
      </c>
      <c r="M1757" t="s">
        <v>31</v>
      </c>
      <c r="N1757" t="s">
        <v>48</v>
      </c>
      <c r="O1757">
        <v>25595.37</v>
      </c>
      <c r="P1757" t="s">
        <v>677</v>
      </c>
      <c r="Q1757" t="s">
        <v>681</v>
      </c>
      <c r="R1757" t="s">
        <v>680</v>
      </c>
      <c r="S1757" t="s">
        <v>34</v>
      </c>
      <c r="T1757" t="s">
        <v>561</v>
      </c>
    </row>
    <row r="1758" spans="1:20">
      <c r="A1758" t="s">
        <v>681</v>
      </c>
      <c r="B1758" t="s">
        <v>677</v>
      </c>
      <c r="C1758" t="s">
        <v>734</v>
      </c>
      <c r="D1758" t="s">
        <v>735</v>
      </c>
      <c r="E1758" t="s">
        <v>25</v>
      </c>
      <c r="F1758" s="1">
        <v>40179</v>
      </c>
      <c r="G1758" t="s">
        <v>26</v>
      </c>
      <c r="H1758">
        <v>201412</v>
      </c>
      <c r="I1758" t="s">
        <v>27</v>
      </c>
      <c r="J1758" t="s">
        <v>28</v>
      </c>
      <c r="K1758" t="s">
        <v>37</v>
      </c>
      <c r="L1758" t="s">
        <v>30</v>
      </c>
      <c r="M1758" t="s">
        <v>31</v>
      </c>
      <c r="N1758" t="s">
        <v>49</v>
      </c>
      <c r="O1758">
        <v>-8337.7199999999993</v>
      </c>
      <c r="P1758" t="s">
        <v>677</v>
      </c>
      <c r="Q1758" t="s">
        <v>681</v>
      </c>
      <c r="R1758" t="s">
        <v>680</v>
      </c>
      <c r="S1758" t="s">
        <v>34</v>
      </c>
      <c r="T1758" t="s">
        <v>561</v>
      </c>
    </row>
    <row r="1759" spans="1:20">
      <c r="A1759" t="s">
        <v>681</v>
      </c>
      <c r="B1759" t="s">
        <v>677</v>
      </c>
      <c r="C1759" t="s">
        <v>734</v>
      </c>
      <c r="D1759" t="s">
        <v>735</v>
      </c>
      <c r="E1759" t="s">
        <v>25</v>
      </c>
      <c r="F1759" s="1">
        <v>40179</v>
      </c>
      <c r="G1759" t="s">
        <v>26</v>
      </c>
      <c r="H1759">
        <v>201412</v>
      </c>
      <c r="I1759" t="s">
        <v>27</v>
      </c>
      <c r="J1759" t="s">
        <v>28</v>
      </c>
      <c r="K1759" t="s">
        <v>38</v>
      </c>
      <c r="L1759" t="s">
        <v>30</v>
      </c>
      <c r="M1759" t="s">
        <v>31</v>
      </c>
      <c r="N1759" t="s">
        <v>48</v>
      </c>
      <c r="O1759">
        <v>31864.850000000002</v>
      </c>
      <c r="P1759" t="s">
        <v>677</v>
      </c>
      <c r="Q1759" t="s">
        <v>681</v>
      </c>
      <c r="R1759" t="s">
        <v>680</v>
      </c>
      <c r="S1759" t="s">
        <v>34</v>
      </c>
      <c r="T1759" t="s">
        <v>561</v>
      </c>
    </row>
    <row r="1760" spans="1:20">
      <c r="A1760" t="s">
        <v>681</v>
      </c>
      <c r="B1760" t="s">
        <v>677</v>
      </c>
      <c r="C1760" t="s">
        <v>734</v>
      </c>
      <c r="D1760" t="s">
        <v>735</v>
      </c>
      <c r="E1760" t="s">
        <v>25</v>
      </c>
      <c r="F1760" s="1">
        <v>40179</v>
      </c>
      <c r="G1760" t="s">
        <v>26</v>
      </c>
      <c r="H1760">
        <v>201412</v>
      </c>
      <c r="I1760" t="s">
        <v>27</v>
      </c>
      <c r="J1760" t="s">
        <v>28</v>
      </c>
      <c r="K1760" t="s">
        <v>38</v>
      </c>
      <c r="L1760" t="s">
        <v>30</v>
      </c>
      <c r="M1760" t="s">
        <v>31</v>
      </c>
      <c r="N1760" t="s">
        <v>49</v>
      </c>
      <c r="O1760">
        <v>-44414.559999999998</v>
      </c>
      <c r="P1760" t="s">
        <v>677</v>
      </c>
      <c r="Q1760" t="s">
        <v>681</v>
      </c>
      <c r="R1760" t="s">
        <v>680</v>
      </c>
      <c r="S1760" t="s">
        <v>34</v>
      </c>
      <c r="T1760" t="s">
        <v>561</v>
      </c>
    </row>
    <row r="1761" spans="1:20">
      <c r="A1761" t="s">
        <v>681</v>
      </c>
      <c r="B1761" t="s">
        <v>677</v>
      </c>
      <c r="C1761" t="s">
        <v>734</v>
      </c>
      <c r="D1761" t="s">
        <v>735</v>
      </c>
      <c r="E1761" t="s">
        <v>25</v>
      </c>
      <c r="F1761" s="1">
        <v>40179</v>
      </c>
      <c r="G1761" t="s">
        <v>26</v>
      </c>
      <c r="H1761">
        <v>201412</v>
      </c>
      <c r="I1761" t="s">
        <v>27</v>
      </c>
      <c r="J1761" t="s">
        <v>28</v>
      </c>
      <c r="K1761" t="s">
        <v>38</v>
      </c>
      <c r="L1761" t="s">
        <v>30</v>
      </c>
      <c r="M1761" t="s">
        <v>31</v>
      </c>
      <c r="N1761" t="s">
        <v>32</v>
      </c>
      <c r="O1761">
        <v>440.34000000000003</v>
      </c>
      <c r="P1761" t="s">
        <v>677</v>
      </c>
      <c r="Q1761" t="s">
        <v>681</v>
      </c>
      <c r="R1761" t="s">
        <v>680</v>
      </c>
      <c r="S1761" t="s">
        <v>34</v>
      </c>
      <c r="T1761" t="s">
        <v>561</v>
      </c>
    </row>
    <row r="1762" spans="1:20">
      <c r="A1762" t="s">
        <v>681</v>
      </c>
      <c r="B1762" t="s">
        <v>677</v>
      </c>
      <c r="C1762" t="s">
        <v>734</v>
      </c>
      <c r="D1762" t="s">
        <v>735</v>
      </c>
      <c r="E1762" t="s">
        <v>25</v>
      </c>
      <c r="F1762" s="1">
        <v>40179</v>
      </c>
      <c r="G1762" t="s">
        <v>26</v>
      </c>
      <c r="H1762">
        <v>201412</v>
      </c>
      <c r="I1762" t="s">
        <v>27</v>
      </c>
      <c r="J1762" t="s">
        <v>28</v>
      </c>
      <c r="K1762" t="s">
        <v>39</v>
      </c>
      <c r="L1762" t="s">
        <v>30</v>
      </c>
      <c r="M1762" t="s">
        <v>31</v>
      </c>
      <c r="N1762" t="s">
        <v>48</v>
      </c>
      <c r="O1762">
        <v>53864.61</v>
      </c>
      <c r="P1762" t="s">
        <v>677</v>
      </c>
      <c r="Q1762" t="s">
        <v>681</v>
      </c>
      <c r="R1762" t="s">
        <v>680</v>
      </c>
      <c r="S1762" t="s">
        <v>34</v>
      </c>
      <c r="T1762" t="s">
        <v>561</v>
      </c>
    </row>
    <row r="1763" spans="1:20">
      <c r="A1763" t="s">
        <v>681</v>
      </c>
      <c r="B1763" t="s">
        <v>677</v>
      </c>
      <c r="C1763" t="s">
        <v>734</v>
      </c>
      <c r="D1763" t="s">
        <v>735</v>
      </c>
      <c r="E1763" t="s">
        <v>25</v>
      </c>
      <c r="F1763" s="1">
        <v>40179</v>
      </c>
      <c r="G1763" t="s">
        <v>26</v>
      </c>
      <c r="H1763">
        <v>201412</v>
      </c>
      <c r="I1763" t="s">
        <v>27</v>
      </c>
      <c r="J1763" t="s">
        <v>28</v>
      </c>
      <c r="K1763" t="s">
        <v>39</v>
      </c>
      <c r="L1763" t="s">
        <v>30</v>
      </c>
      <c r="M1763" t="s">
        <v>31</v>
      </c>
      <c r="N1763" t="s">
        <v>49</v>
      </c>
      <c r="O1763">
        <v>-65214.99</v>
      </c>
      <c r="P1763" t="s">
        <v>677</v>
      </c>
      <c r="Q1763" t="s">
        <v>681</v>
      </c>
      <c r="R1763" t="s">
        <v>680</v>
      </c>
      <c r="S1763" t="s">
        <v>34</v>
      </c>
      <c r="T1763" t="s">
        <v>561</v>
      </c>
    </row>
    <row r="1764" spans="1:20">
      <c r="A1764" t="s">
        <v>681</v>
      </c>
      <c r="B1764" t="s">
        <v>677</v>
      </c>
      <c r="C1764" t="s">
        <v>734</v>
      </c>
      <c r="D1764" t="s">
        <v>735</v>
      </c>
      <c r="E1764" t="s">
        <v>25</v>
      </c>
      <c r="F1764" s="1">
        <v>40179</v>
      </c>
      <c r="G1764" t="s">
        <v>26</v>
      </c>
      <c r="H1764">
        <v>201412</v>
      </c>
      <c r="I1764" t="s">
        <v>27</v>
      </c>
      <c r="J1764" t="s">
        <v>28</v>
      </c>
      <c r="K1764" t="s">
        <v>39</v>
      </c>
      <c r="L1764" t="s">
        <v>30</v>
      </c>
      <c r="M1764" t="s">
        <v>31</v>
      </c>
      <c r="N1764" t="s">
        <v>32</v>
      </c>
      <c r="O1764">
        <v>7502.31</v>
      </c>
      <c r="P1764" t="s">
        <v>677</v>
      </c>
      <c r="Q1764" t="s">
        <v>681</v>
      </c>
      <c r="R1764" t="s">
        <v>680</v>
      </c>
      <c r="S1764" t="s">
        <v>34</v>
      </c>
      <c r="T1764" t="s">
        <v>561</v>
      </c>
    </row>
    <row r="1765" spans="1:20">
      <c r="A1765" t="s">
        <v>681</v>
      </c>
      <c r="B1765" t="s">
        <v>677</v>
      </c>
      <c r="C1765" t="s">
        <v>734</v>
      </c>
      <c r="D1765" t="s">
        <v>735</v>
      </c>
      <c r="E1765" t="s">
        <v>25</v>
      </c>
      <c r="F1765" s="1">
        <v>40179</v>
      </c>
      <c r="G1765" t="s">
        <v>26</v>
      </c>
      <c r="H1765">
        <v>201412</v>
      </c>
      <c r="I1765" t="s">
        <v>27</v>
      </c>
      <c r="J1765" t="s">
        <v>28</v>
      </c>
      <c r="K1765" t="s">
        <v>40</v>
      </c>
      <c r="L1765" t="s">
        <v>30</v>
      </c>
      <c r="M1765" t="s">
        <v>31</v>
      </c>
      <c r="N1765" t="s">
        <v>48</v>
      </c>
      <c r="O1765">
        <v>5181.03</v>
      </c>
      <c r="P1765" t="s">
        <v>677</v>
      </c>
      <c r="Q1765" t="s">
        <v>681</v>
      </c>
      <c r="R1765" t="s">
        <v>680</v>
      </c>
      <c r="S1765" t="s">
        <v>34</v>
      </c>
      <c r="T1765" t="s">
        <v>561</v>
      </c>
    </row>
    <row r="1766" spans="1:20">
      <c r="A1766" t="s">
        <v>681</v>
      </c>
      <c r="B1766" t="s">
        <v>677</v>
      </c>
      <c r="C1766" t="s">
        <v>734</v>
      </c>
      <c r="D1766" t="s">
        <v>735</v>
      </c>
      <c r="E1766" t="s">
        <v>25</v>
      </c>
      <c r="F1766" s="1">
        <v>40179</v>
      </c>
      <c r="G1766" t="s">
        <v>26</v>
      </c>
      <c r="H1766">
        <v>201412</v>
      </c>
      <c r="I1766" t="s">
        <v>27</v>
      </c>
      <c r="J1766" t="s">
        <v>28</v>
      </c>
      <c r="K1766" t="s">
        <v>40</v>
      </c>
      <c r="L1766" t="s">
        <v>30</v>
      </c>
      <c r="M1766" t="s">
        <v>31</v>
      </c>
      <c r="N1766" t="s">
        <v>49</v>
      </c>
      <c r="O1766">
        <v>-26016.16</v>
      </c>
      <c r="P1766" t="s">
        <v>677</v>
      </c>
      <c r="Q1766" t="s">
        <v>681</v>
      </c>
      <c r="R1766" t="s">
        <v>680</v>
      </c>
      <c r="S1766" t="s">
        <v>34</v>
      </c>
      <c r="T1766" t="s">
        <v>561</v>
      </c>
    </row>
    <row r="1767" spans="1:20">
      <c r="A1767" t="s">
        <v>681</v>
      </c>
      <c r="B1767" t="s">
        <v>677</v>
      </c>
      <c r="C1767" t="s">
        <v>734</v>
      </c>
      <c r="D1767" t="s">
        <v>735</v>
      </c>
      <c r="E1767" t="s">
        <v>25</v>
      </c>
      <c r="F1767" s="1">
        <v>40179</v>
      </c>
      <c r="G1767" t="s">
        <v>26</v>
      </c>
      <c r="H1767">
        <v>201412</v>
      </c>
      <c r="I1767" t="s">
        <v>27</v>
      </c>
      <c r="J1767" t="s">
        <v>28</v>
      </c>
      <c r="K1767" t="s">
        <v>40</v>
      </c>
      <c r="L1767" t="s">
        <v>30</v>
      </c>
      <c r="M1767" t="s">
        <v>31</v>
      </c>
      <c r="N1767" t="s">
        <v>32</v>
      </c>
      <c r="O1767">
        <v>2165.9900000000002</v>
      </c>
      <c r="P1767" t="s">
        <v>677</v>
      </c>
      <c r="Q1767" t="s">
        <v>681</v>
      </c>
      <c r="R1767" t="s">
        <v>680</v>
      </c>
      <c r="S1767" t="s">
        <v>34</v>
      </c>
      <c r="T1767" t="s">
        <v>561</v>
      </c>
    </row>
    <row r="1768" spans="1:20">
      <c r="A1768" t="s">
        <v>681</v>
      </c>
      <c r="B1768" t="s">
        <v>677</v>
      </c>
      <c r="C1768" t="s">
        <v>734</v>
      </c>
      <c r="D1768" t="s">
        <v>735</v>
      </c>
      <c r="E1768" t="s">
        <v>25</v>
      </c>
      <c r="F1768" s="1">
        <v>40179</v>
      </c>
      <c r="G1768" t="s">
        <v>26</v>
      </c>
      <c r="H1768">
        <v>201412</v>
      </c>
      <c r="I1768" t="s">
        <v>27</v>
      </c>
      <c r="J1768" t="s">
        <v>28</v>
      </c>
      <c r="K1768" t="s">
        <v>41</v>
      </c>
      <c r="L1768" t="s">
        <v>30</v>
      </c>
      <c r="M1768" t="s">
        <v>31</v>
      </c>
      <c r="N1768" t="s">
        <v>48</v>
      </c>
      <c r="O1768">
        <v>31882.21</v>
      </c>
      <c r="P1768" t="s">
        <v>677</v>
      </c>
      <c r="Q1768" t="s">
        <v>681</v>
      </c>
      <c r="R1768" t="s">
        <v>680</v>
      </c>
      <c r="S1768" t="s">
        <v>34</v>
      </c>
      <c r="T1768" t="s">
        <v>561</v>
      </c>
    </row>
    <row r="1769" spans="1:20">
      <c r="A1769" t="s">
        <v>681</v>
      </c>
      <c r="B1769" t="s">
        <v>677</v>
      </c>
      <c r="C1769" t="s">
        <v>734</v>
      </c>
      <c r="D1769" t="s">
        <v>735</v>
      </c>
      <c r="E1769" t="s">
        <v>25</v>
      </c>
      <c r="F1769" s="1">
        <v>40179</v>
      </c>
      <c r="G1769" t="s">
        <v>26</v>
      </c>
      <c r="H1769">
        <v>201412</v>
      </c>
      <c r="I1769" t="s">
        <v>27</v>
      </c>
      <c r="J1769" t="s">
        <v>28</v>
      </c>
      <c r="K1769" t="s">
        <v>41</v>
      </c>
      <c r="L1769" t="s">
        <v>30</v>
      </c>
      <c r="M1769" t="s">
        <v>31</v>
      </c>
      <c r="N1769" t="s">
        <v>49</v>
      </c>
      <c r="O1769">
        <v>-4457.07</v>
      </c>
      <c r="P1769" t="s">
        <v>677</v>
      </c>
      <c r="Q1769" t="s">
        <v>681</v>
      </c>
      <c r="R1769" t="s">
        <v>680</v>
      </c>
      <c r="S1769" t="s">
        <v>34</v>
      </c>
      <c r="T1769" t="s">
        <v>561</v>
      </c>
    </row>
    <row r="1770" spans="1:20">
      <c r="A1770" t="s">
        <v>681</v>
      </c>
      <c r="B1770" t="s">
        <v>677</v>
      </c>
      <c r="C1770" t="s">
        <v>734</v>
      </c>
      <c r="D1770" t="s">
        <v>735</v>
      </c>
      <c r="E1770" t="s">
        <v>25</v>
      </c>
      <c r="F1770" s="1">
        <v>40179</v>
      </c>
      <c r="G1770" t="s">
        <v>26</v>
      </c>
      <c r="H1770">
        <v>201412</v>
      </c>
      <c r="I1770" t="s">
        <v>27</v>
      </c>
      <c r="J1770" t="s">
        <v>28</v>
      </c>
      <c r="K1770" t="s">
        <v>44</v>
      </c>
      <c r="L1770" t="s">
        <v>30</v>
      </c>
      <c r="M1770" t="s">
        <v>31</v>
      </c>
      <c r="N1770" t="s">
        <v>48</v>
      </c>
      <c r="O1770">
        <v>1998.92</v>
      </c>
      <c r="P1770" t="s">
        <v>677</v>
      </c>
      <c r="Q1770" t="s">
        <v>681</v>
      </c>
      <c r="R1770" t="s">
        <v>680</v>
      </c>
      <c r="S1770" t="s">
        <v>34</v>
      </c>
      <c r="T1770" t="s">
        <v>561</v>
      </c>
    </row>
    <row r="1771" spans="1:20">
      <c r="A1771" t="s">
        <v>681</v>
      </c>
      <c r="B1771" t="s">
        <v>677</v>
      </c>
      <c r="C1771" t="s">
        <v>734</v>
      </c>
      <c r="D1771" t="s">
        <v>735</v>
      </c>
      <c r="E1771" t="s">
        <v>25</v>
      </c>
      <c r="F1771" s="1">
        <v>40179</v>
      </c>
      <c r="G1771" t="s">
        <v>26</v>
      </c>
      <c r="H1771">
        <v>201412</v>
      </c>
      <c r="I1771" t="s">
        <v>27</v>
      </c>
      <c r="J1771" t="s">
        <v>28</v>
      </c>
      <c r="K1771" t="s">
        <v>44</v>
      </c>
      <c r="L1771" t="s">
        <v>30</v>
      </c>
      <c r="M1771" t="s">
        <v>31</v>
      </c>
      <c r="N1771" t="s">
        <v>49</v>
      </c>
      <c r="O1771">
        <v>-5160.88</v>
      </c>
      <c r="P1771" t="s">
        <v>677</v>
      </c>
      <c r="Q1771" t="s">
        <v>681</v>
      </c>
      <c r="R1771" t="s">
        <v>680</v>
      </c>
      <c r="S1771" t="s">
        <v>34</v>
      </c>
      <c r="T1771" t="s">
        <v>561</v>
      </c>
    </row>
    <row r="1772" spans="1:20">
      <c r="A1772" t="s">
        <v>736</v>
      </c>
      <c r="B1772" t="s">
        <v>677</v>
      </c>
      <c r="C1772" t="s">
        <v>737</v>
      </c>
      <c r="D1772" t="s">
        <v>738</v>
      </c>
      <c r="E1772" t="s">
        <v>25</v>
      </c>
      <c r="F1772" s="1">
        <v>40179</v>
      </c>
      <c r="G1772" t="s">
        <v>26</v>
      </c>
      <c r="H1772">
        <v>201412</v>
      </c>
      <c r="I1772" t="s">
        <v>27</v>
      </c>
      <c r="J1772" t="s">
        <v>28</v>
      </c>
      <c r="K1772" t="s">
        <v>29</v>
      </c>
      <c r="L1772" t="s">
        <v>30</v>
      </c>
      <c r="M1772" t="s">
        <v>31</v>
      </c>
      <c r="N1772" t="s">
        <v>48</v>
      </c>
      <c r="O1772">
        <v>19142.77</v>
      </c>
      <c r="P1772" t="s">
        <v>677</v>
      </c>
      <c r="Q1772" t="s">
        <v>736</v>
      </c>
      <c r="R1772" t="s">
        <v>680</v>
      </c>
      <c r="S1772" t="s">
        <v>34</v>
      </c>
      <c r="T1772" t="s">
        <v>561</v>
      </c>
    </row>
    <row r="1773" spans="1:20">
      <c r="A1773" t="s">
        <v>736</v>
      </c>
      <c r="B1773" t="s">
        <v>677</v>
      </c>
      <c r="C1773" t="s">
        <v>737</v>
      </c>
      <c r="D1773" t="s">
        <v>738</v>
      </c>
      <c r="E1773" t="s">
        <v>25</v>
      </c>
      <c r="F1773" s="1">
        <v>40179</v>
      </c>
      <c r="G1773" t="s">
        <v>26</v>
      </c>
      <c r="H1773">
        <v>201412</v>
      </c>
      <c r="I1773" t="s">
        <v>27</v>
      </c>
      <c r="J1773" t="s">
        <v>28</v>
      </c>
      <c r="K1773" t="s">
        <v>29</v>
      </c>
      <c r="L1773" t="s">
        <v>30</v>
      </c>
      <c r="M1773" t="s">
        <v>31</v>
      </c>
      <c r="N1773" t="s">
        <v>49</v>
      </c>
      <c r="O1773">
        <v>-102454.94</v>
      </c>
      <c r="P1773" t="s">
        <v>677</v>
      </c>
      <c r="Q1773" t="s">
        <v>736</v>
      </c>
      <c r="R1773" t="s">
        <v>680</v>
      </c>
      <c r="S1773" t="s">
        <v>34</v>
      </c>
      <c r="T1773" t="s">
        <v>561</v>
      </c>
    </row>
    <row r="1774" spans="1:20">
      <c r="A1774" t="s">
        <v>736</v>
      </c>
      <c r="B1774" t="s">
        <v>677</v>
      </c>
      <c r="C1774" t="s">
        <v>737</v>
      </c>
      <c r="D1774" t="s">
        <v>738</v>
      </c>
      <c r="E1774" t="s">
        <v>25</v>
      </c>
      <c r="F1774" s="1">
        <v>40179</v>
      </c>
      <c r="G1774" t="s">
        <v>26</v>
      </c>
      <c r="H1774">
        <v>201412</v>
      </c>
      <c r="I1774" t="s">
        <v>27</v>
      </c>
      <c r="J1774" t="s">
        <v>28</v>
      </c>
      <c r="K1774" t="s">
        <v>29</v>
      </c>
      <c r="L1774" t="s">
        <v>30</v>
      </c>
      <c r="M1774" t="s">
        <v>31</v>
      </c>
      <c r="N1774" t="s">
        <v>32</v>
      </c>
      <c r="O1774">
        <v>7651.51</v>
      </c>
      <c r="P1774" t="s">
        <v>677</v>
      </c>
      <c r="Q1774" t="s">
        <v>736</v>
      </c>
      <c r="R1774" t="s">
        <v>680</v>
      </c>
      <c r="S1774" t="s">
        <v>34</v>
      </c>
      <c r="T1774" t="s">
        <v>561</v>
      </c>
    </row>
    <row r="1775" spans="1:20">
      <c r="A1775" t="s">
        <v>736</v>
      </c>
      <c r="B1775" t="s">
        <v>677</v>
      </c>
      <c r="C1775" t="s">
        <v>737</v>
      </c>
      <c r="D1775" t="s">
        <v>738</v>
      </c>
      <c r="E1775" t="s">
        <v>25</v>
      </c>
      <c r="F1775" s="1">
        <v>40179</v>
      </c>
      <c r="G1775" t="s">
        <v>26</v>
      </c>
      <c r="H1775">
        <v>201412</v>
      </c>
      <c r="I1775" t="s">
        <v>27</v>
      </c>
      <c r="J1775" t="s">
        <v>28</v>
      </c>
      <c r="K1775" t="s">
        <v>36</v>
      </c>
      <c r="L1775" t="s">
        <v>30</v>
      </c>
      <c r="M1775" t="s">
        <v>31</v>
      </c>
      <c r="N1775" t="s">
        <v>48</v>
      </c>
      <c r="O1775">
        <v>1837.15</v>
      </c>
      <c r="P1775" t="s">
        <v>677</v>
      </c>
      <c r="Q1775" t="s">
        <v>736</v>
      </c>
      <c r="R1775" t="s">
        <v>680</v>
      </c>
      <c r="S1775" t="s">
        <v>34</v>
      </c>
      <c r="T1775" t="s">
        <v>561</v>
      </c>
    </row>
    <row r="1776" spans="1:20">
      <c r="A1776" t="s">
        <v>736</v>
      </c>
      <c r="B1776" t="s">
        <v>677</v>
      </c>
      <c r="C1776" t="s">
        <v>737</v>
      </c>
      <c r="D1776" t="s">
        <v>738</v>
      </c>
      <c r="E1776" t="s">
        <v>25</v>
      </c>
      <c r="F1776" s="1">
        <v>40179</v>
      </c>
      <c r="G1776" t="s">
        <v>26</v>
      </c>
      <c r="H1776">
        <v>201412</v>
      </c>
      <c r="I1776" t="s">
        <v>27</v>
      </c>
      <c r="J1776" t="s">
        <v>28</v>
      </c>
      <c r="K1776" t="s">
        <v>36</v>
      </c>
      <c r="L1776" t="s">
        <v>30</v>
      </c>
      <c r="M1776" t="s">
        <v>31</v>
      </c>
      <c r="N1776" t="s">
        <v>49</v>
      </c>
      <c r="O1776">
        <v>-70348.08</v>
      </c>
      <c r="P1776" t="s">
        <v>677</v>
      </c>
      <c r="Q1776" t="s">
        <v>736</v>
      </c>
      <c r="R1776" t="s">
        <v>680</v>
      </c>
      <c r="S1776" t="s">
        <v>34</v>
      </c>
      <c r="T1776" t="s">
        <v>561</v>
      </c>
    </row>
    <row r="1777" spans="1:20">
      <c r="A1777" t="s">
        <v>736</v>
      </c>
      <c r="B1777" t="s">
        <v>677</v>
      </c>
      <c r="C1777" t="s">
        <v>737</v>
      </c>
      <c r="D1777" t="s">
        <v>738</v>
      </c>
      <c r="E1777" t="s">
        <v>25</v>
      </c>
      <c r="F1777" s="1">
        <v>40179</v>
      </c>
      <c r="G1777" t="s">
        <v>26</v>
      </c>
      <c r="H1777">
        <v>201412</v>
      </c>
      <c r="I1777" t="s">
        <v>27</v>
      </c>
      <c r="J1777" t="s">
        <v>28</v>
      </c>
      <c r="K1777" t="s">
        <v>36</v>
      </c>
      <c r="L1777" t="s">
        <v>30</v>
      </c>
      <c r="M1777" t="s">
        <v>31</v>
      </c>
      <c r="N1777" t="s">
        <v>32</v>
      </c>
      <c r="O1777">
        <v>14995.04</v>
      </c>
      <c r="P1777" t="s">
        <v>677</v>
      </c>
      <c r="Q1777" t="s">
        <v>736</v>
      </c>
      <c r="R1777" t="s">
        <v>680</v>
      </c>
      <c r="S1777" t="s">
        <v>34</v>
      </c>
      <c r="T1777" t="s">
        <v>561</v>
      </c>
    </row>
    <row r="1778" spans="1:20">
      <c r="A1778" t="s">
        <v>736</v>
      </c>
      <c r="B1778" t="s">
        <v>677</v>
      </c>
      <c r="C1778" t="s">
        <v>737</v>
      </c>
      <c r="D1778" t="s">
        <v>738</v>
      </c>
      <c r="E1778" t="s">
        <v>25</v>
      </c>
      <c r="F1778" s="1">
        <v>40179</v>
      </c>
      <c r="G1778" t="s">
        <v>26</v>
      </c>
      <c r="H1778">
        <v>201412</v>
      </c>
      <c r="I1778" t="s">
        <v>27</v>
      </c>
      <c r="J1778" t="s">
        <v>28</v>
      </c>
      <c r="K1778" t="s">
        <v>37</v>
      </c>
      <c r="L1778" t="s">
        <v>30</v>
      </c>
      <c r="M1778" t="s">
        <v>31</v>
      </c>
      <c r="N1778" t="s">
        <v>48</v>
      </c>
      <c r="O1778">
        <v>1329.32</v>
      </c>
      <c r="P1778" t="s">
        <v>677</v>
      </c>
      <c r="Q1778" t="s">
        <v>736</v>
      </c>
      <c r="R1778" t="s">
        <v>680</v>
      </c>
      <c r="S1778" t="s">
        <v>34</v>
      </c>
      <c r="T1778" t="s">
        <v>561</v>
      </c>
    </row>
    <row r="1779" spans="1:20">
      <c r="A1779" t="s">
        <v>736</v>
      </c>
      <c r="B1779" t="s">
        <v>677</v>
      </c>
      <c r="C1779" t="s">
        <v>737</v>
      </c>
      <c r="D1779" t="s">
        <v>738</v>
      </c>
      <c r="E1779" t="s">
        <v>25</v>
      </c>
      <c r="F1779" s="1">
        <v>40179</v>
      </c>
      <c r="G1779" t="s">
        <v>26</v>
      </c>
      <c r="H1779">
        <v>201412</v>
      </c>
      <c r="I1779" t="s">
        <v>27</v>
      </c>
      <c r="J1779" t="s">
        <v>28</v>
      </c>
      <c r="K1779" t="s">
        <v>37</v>
      </c>
      <c r="L1779" t="s">
        <v>30</v>
      </c>
      <c r="M1779" t="s">
        <v>31</v>
      </c>
      <c r="N1779" t="s">
        <v>49</v>
      </c>
      <c r="O1779">
        <v>-5248.58</v>
      </c>
      <c r="P1779" t="s">
        <v>677</v>
      </c>
      <c r="Q1779" t="s">
        <v>736</v>
      </c>
      <c r="R1779" t="s">
        <v>680</v>
      </c>
      <c r="S1779" t="s">
        <v>34</v>
      </c>
      <c r="T1779" t="s">
        <v>561</v>
      </c>
    </row>
    <row r="1780" spans="1:20">
      <c r="A1780" t="s">
        <v>736</v>
      </c>
      <c r="B1780" t="s">
        <v>677</v>
      </c>
      <c r="C1780" t="s">
        <v>737</v>
      </c>
      <c r="D1780" t="s">
        <v>738</v>
      </c>
      <c r="E1780" t="s">
        <v>25</v>
      </c>
      <c r="F1780" s="1">
        <v>40179</v>
      </c>
      <c r="G1780" t="s">
        <v>26</v>
      </c>
      <c r="H1780">
        <v>201412</v>
      </c>
      <c r="I1780" t="s">
        <v>27</v>
      </c>
      <c r="J1780" t="s">
        <v>28</v>
      </c>
      <c r="K1780" t="s">
        <v>38</v>
      </c>
      <c r="L1780" t="s">
        <v>30</v>
      </c>
      <c r="M1780" t="s">
        <v>31</v>
      </c>
      <c r="N1780" t="s">
        <v>48</v>
      </c>
      <c r="O1780">
        <v>183620.30000000002</v>
      </c>
      <c r="P1780" t="s">
        <v>677</v>
      </c>
      <c r="Q1780" t="s">
        <v>736</v>
      </c>
      <c r="R1780" t="s">
        <v>680</v>
      </c>
      <c r="S1780" t="s">
        <v>34</v>
      </c>
      <c r="T1780" t="s">
        <v>561</v>
      </c>
    </row>
    <row r="1781" spans="1:20">
      <c r="A1781" t="s">
        <v>736</v>
      </c>
      <c r="B1781" t="s">
        <v>677</v>
      </c>
      <c r="C1781" t="s">
        <v>737</v>
      </c>
      <c r="D1781" t="s">
        <v>738</v>
      </c>
      <c r="E1781" t="s">
        <v>25</v>
      </c>
      <c r="F1781" s="1">
        <v>40179</v>
      </c>
      <c r="G1781" t="s">
        <v>26</v>
      </c>
      <c r="H1781">
        <v>201412</v>
      </c>
      <c r="I1781" t="s">
        <v>27</v>
      </c>
      <c r="J1781" t="s">
        <v>28</v>
      </c>
      <c r="K1781" t="s">
        <v>38</v>
      </c>
      <c r="L1781" t="s">
        <v>30</v>
      </c>
      <c r="M1781" t="s">
        <v>31</v>
      </c>
      <c r="N1781" t="s">
        <v>49</v>
      </c>
      <c r="O1781">
        <v>-21587.439999999999</v>
      </c>
      <c r="P1781" t="s">
        <v>677</v>
      </c>
      <c r="Q1781" t="s">
        <v>736</v>
      </c>
      <c r="R1781" t="s">
        <v>680</v>
      </c>
      <c r="S1781" t="s">
        <v>34</v>
      </c>
      <c r="T1781" t="s">
        <v>561</v>
      </c>
    </row>
    <row r="1782" spans="1:20">
      <c r="A1782" t="s">
        <v>736</v>
      </c>
      <c r="B1782" t="s">
        <v>677</v>
      </c>
      <c r="C1782" t="s">
        <v>737</v>
      </c>
      <c r="D1782" t="s">
        <v>738</v>
      </c>
      <c r="E1782" t="s">
        <v>25</v>
      </c>
      <c r="F1782" s="1">
        <v>40179</v>
      </c>
      <c r="G1782" t="s">
        <v>26</v>
      </c>
      <c r="H1782">
        <v>201412</v>
      </c>
      <c r="I1782" t="s">
        <v>27</v>
      </c>
      <c r="J1782" t="s">
        <v>28</v>
      </c>
      <c r="K1782" t="s">
        <v>39</v>
      </c>
      <c r="L1782" t="s">
        <v>30</v>
      </c>
      <c r="M1782" t="s">
        <v>31</v>
      </c>
      <c r="N1782" t="s">
        <v>48</v>
      </c>
      <c r="O1782">
        <v>304.56</v>
      </c>
      <c r="P1782" t="s">
        <v>677</v>
      </c>
      <c r="Q1782" t="s">
        <v>736</v>
      </c>
      <c r="R1782" t="s">
        <v>680</v>
      </c>
      <c r="S1782" t="s">
        <v>34</v>
      </c>
      <c r="T1782" t="s">
        <v>561</v>
      </c>
    </row>
    <row r="1783" spans="1:20">
      <c r="A1783" t="s">
        <v>736</v>
      </c>
      <c r="B1783" t="s">
        <v>677</v>
      </c>
      <c r="C1783" t="s">
        <v>737</v>
      </c>
      <c r="D1783" t="s">
        <v>738</v>
      </c>
      <c r="E1783" t="s">
        <v>25</v>
      </c>
      <c r="F1783" s="1">
        <v>40179</v>
      </c>
      <c r="G1783" t="s">
        <v>26</v>
      </c>
      <c r="H1783">
        <v>201412</v>
      </c>
      <c r="I1783" t="s">
        <v>27</v>
      </c>
      <c r="J1783" t="s">
        <v>28</v>
      </c>
      <c r="K1783" t="s">
        <v>39</v>
      </c>
      <c r="L1783" t="s">
        <v>30</v>
      </c>
      <c r="M1783" t="s">
        <v>31</v>
      </c>
      <c r="N1783" t="s">
        <v>49</v>
      </c>
      <c r="O1783">
        <v>-964.12</v>
      </c>
      <c r="P1783" t="s">
        <v>677</v>
      </c>
      <c r="Q1783" t="s">
        <v>736</v>
      </c>
      <c r="R1783" t="s">
        <v>680</v>
      </c>
      <c r="S1783" t="s">
        <v>34</v>
      </c>
      <c r="T1783" t="s">
        <v>561</v>
      </c>
    </row>
    <row r="1784" spans="1:20">
      <c r="A1784" t="s">
        <v>736</v>
      </c>
      <c r="B1784" t="s">
        <v>677</v>
      </c>
      <c r="C1784" t="s">
        <v>737</v>
      </c>
      <c r="D1784" t="s">
        <v>738</v>
      </c>
      <c r="E1784" t="s">
        <v>25</v>
      </c>
      <c r="F1784" s="1">
        <v>40179</v>
      </c>
      <c r="G1784" t="s">
        <v>26</v>
      </c>
      <c r="H1784">
        <v>201412</v>
      </c>
      <c r="I1784" t="s">
        <v>27</v>
      </c>
      <c r="J1784" t="s">
        <v>28</v>
      </c>
      <c r="K1784" t="s">
        <v>40</v>
      </c>
      <c r="L1784" t="s">
        <v>30</v>
      </c>
      <c r="M1784" t="s">
        <v>31</v>
      </c>
      <c r="N1784" t="s">
        <v>48</v>
      </c>
      <c r="O1784">
        <v>12.91</v>
      </c>
      <c r="P1784" t="s">
        <v>677</v>
      </c>
      <c r="Q1784" t="s">
        <v>736</v>
      </c>
      <c r="R1784" t="s">
        <v>680</v>
      </c>
      <c r="S1784" t="s">
        <v>34</v>
      </c>
      <c r="T1784" t="s">
        <v>561</v>
      </c>
    </row>
    <row r="1785" spans="1:20">
      <c r="A1785" t="s">
        <v>736</v>
      </c>
      <c r="B1785" t="s">
        <v>677</v>
      </c>
      <c r="C1785" t="s">
        <v>737</v>
      </c>
      <c r="D1785" t="s">
        <v>738</v>
      </c>
      <c r="E1785" t="s">
        <v>25</v>
      </c>
      <c r="F1785" s="1">
        <v>40179</v>
      </c>
      <c r="G1785" t="s">
        <v>26</v>
      </c>
      <c r="H1785">
        <v>201412</v>
      </c>
      <c r="I1785" t="s">
        <v>27</v>
      </c>
      <c r="J1785" t="s">
        <v>28</v>
      </c>
      <c r="K1785" t="s">
        <v>41</v>
      </c>
      <c r="L1785" t="s">
        <v>30</v>
      </c>
      <c r="M1785" t="s">
        <v>31</v>
      </c>
      <c r="N1785" t="s">
        <v>48</v>
      </c>
      <c r="O1785">
        <v>-960.96</v>
      </c>
      <c r="P1785" t="s">
        <v>677</v>
      </c>
      <c r="Q1785" t="s">
        <v>736</v>
      </c>
      <c r="R1785" t="s">
        <v>680</v>
      </c>
      <c r="S1785" t="s">
        <v>34</v>
      </c>
      <c r="T1785" t="s">
        <v>561</v>
      </c>
    </row>
    <row r="1786" spans="1:20">
      <c r="A1786" t="s">
        <v>736</v>
      </c>
      <c r="B1786" t="s">
        <v>677</v>
      </c>
      <c r="C1786" t="s">
        <v>737</v>
      </c>
      <c r="D1786" t="s">
        <v>738</v>
      </c>
      <c r="E1786" t="s">
        <v>25</v>
      </c>
      <c r="F1786" s="1">
        <v>40179</v>
      </c>
      <c r="G1786" t="s">
        <v>26</v>
      </c>
      <c r="H1786">
        <v>201412</v>
      </c>
      <c r="I1786" t="s">
        <v>27</v>
      </c>
      <c r="J1786" t="s">
        <v>28</v>
      </c>
      <c r="K1786" t="s">
        <v>41</v>
      </c>
      <c r="L1786" t="s">
        <v>30</v>
      </c>
      <c r="M1786" t="s">
        <v>31</v>
      </c>
      <c r="N1786" t="s">
        <v>49</v>
      </c>
      <c r="O1786">
        <v>-2830.62</v>
      </c>
      <c r="P1786" t="s">
        <v>677</v>
      </c>
      <c r="Q1786" t="s">
        <v>736</v>
      </c>
      <c r="R1786" t="s">
        <v>680</v>
      </c>
      <c r="S1786" t="s">
        <v>34</v>
      </c>
      <c r="T1786" t="s">
        <v>561</v>
      </c>
    </row>
    <row r="1787" spans="1:20">
      <c r="A1787" t="s">
        <v>736</v>
      </c>
      <c r="B1787" t="s">
        <v>677</v>
      </c>
      <c r="C1787" t="s">
        <v>737</v>
      </c>
      <c r="D1787" t="s">
        <v>738</v>
      </c>
      <c r="E1787" t="s">
        <v>25</v>
      </c>
      <c r="F1787" s="1">
        <v>40179</v>
      </c>
      <c r="G1787" t="s">
        <v>26</v>
      </c>
      <c r="H1787">
        <v>201412</v>
      </c>
      <c r="I1787" t="s">
        <v>27</v>
      </c>
      <c r="J1787" t="s">
        <v>28</v>
      </c>
      <c r="K1787" t="s">
        <v>44</v>
      </c>
      <c r="L1787" t="s">
        <v>30</v>
      </c>
      <c r="M1787" t="s">
        <v>31</v>
      </c>
      <c r="N1787" t="s">
        <v>49</v>
      </c>
      <c r="O1787">
        <v>-1852.27</v>
      </c>
      <c r="P1787" t="s">
        <v>677</v>
      </c>
      <c r="Q1787" t="s">
        <v>736</v>
      </c>
      <c r="R1787" t="s">
        <v>680</v>
      </c>
      <c r="S1787" t="s">
        <v>34</v>
      </c>
      <c r="T1787" t="s">
        <v>561</v>
      </c>
    </row>
    <row r="1788" spans="1:20">
      <c r="A1788" t="s">
        <v>736</v>
      </c>
      <c r="B1788" t="s">
        <v>677</v>
      </c>
      <c r="C1788" t="s">
        <v>739</v>
      </c>
      <c r="D1788" t="s">
        <v>740</v>
      </c>
      <c r="E1788" t="s">
        <v>25</v>
      </c>
      <c r="F1788" s="1">
        <v>40179</v>
      </c>
      <c r="G1788" t="s">
        <v>26</v>
      </c>
      <c r="H1788">
        <v>201412</v>
      </c>
      <c r="I1788" t="s">
        <v>27</v>
      </c>
      <c r="J1788" t="s">
        <v>28</v>
      </c>
      <c r="K1788" t="s">
        <v>29</v>
      </c>
      <c r="L1788" t="s">
        <v>30</v>
      </c>
      <c r="M1788" t="s">
        <v>31</v>
      </c>
      <c r="N1788" t="s">
        <v>32</v>
      </c>
      <c r="O1788">
        <v>275.23</v>
      </c>
      <c r="P1788" t="s">
        <v>677</v>
      </c>
      <c r="Q1788" t="s">
        <v>736</v>
      </c>
      <c r="R1788" t="s">
        <v>680</v>
      </c>
      <c r="S1788" t="s">
        <v>34</v>
      </c>
      <c r="T1788" t="s">
        <v>561</v>
      </c>
    </row>
    <row r="1789" spans="1:20">
      <c r="A1789" t="s">
        <v>736</v>
      </c>
      <c r="B1789" t="s">
        <v>677</v>
      </c>
      <c r="C1789" t="s">
        <v>739</v>
      </c>
      <c r="D1789" t="s">
        <v>740</v>
      </c>
      <c r="E1789" t="s">
        <v>25</v>
      </c>
      <c r="F1789" s="1">
        <v>40179</v>
      </c>
      <c r="G1789" t="s">
        <v>26</v>
      </c>
      <c r="H1789">
        <v>201412</v>
      </c>
      <c r="I1789" t="s">
        <v>27</v>
      </c>
      <c r="J1789" t="s">
        <v>28</v>
      </c>
      <c r="K1789" t="s">
        <v>36</v>
      </c>
      <c r="L1789" t="s">
        <v>30</v>
      </c>
      <c r="M1789" t="s">
        <v>31</v>
      </c>
      <c r="N1789" t="s">
        <v>32</v>
      </c>
      <c r="O1789">
        <v>151.15</v>
      </c>
      <c r="P1789" t="s">
        <v>677</v>
      </c>
      <c r="Q1789" t="s">
        <v>736</v>
      </c>
      <c r="R1789" t="s">
        <v>680</v>
      </c>
      <c r="S1789" t="s">
        <v>34</v>
      </c>
      <c r="T1789" t="s">
        <v>561</v>
      </c>
    </row>
    <row r="1790" spans="1:20">
      <c r="A1790" t="s">
        <v>736</v>
      </c>
      <c r="B1790" t="s">
        <v>677</v>
      </c>
      <c r="C1790" t="s">
        <v>739</v>
      </c>
      <c r="D1790" t="s">
        <v>740</v>
      </c>
      <c r="E1790" t="s">
        <v>25</v>
      </c>
      <c r="F1790" s="1">
        <v>40179</v>
      </c>
      <c r="G1790" t="s">
        <v>26</v>
      </c>
      <c r="H1790">
        <v>201412</v>
      </c>
      <c r="I1790" t="s">
        <v>27</v>
      </c>
      <c r="J1790" t="s">
        <v>28</v>
      </c>
      <c r="K1790" t="s">
        <v>38</v>
      </c>
      <c r="L1790" t="s">
        <v>30</v>
      </c>
      <c r="M1790" t="s">
        <v>31</v>
      </c>
      <c r="N1790" t="s">
        <v>32</v>
      </c>
      <c r="O1790">
        <v>18.64</v>
      </c>
      <c r="P1790" t="s">
        <v>677</v>
      </c>
      <c r="Q1790" t="s">
        <v>736</v>
      </c>
      <c r="R1790" t="s">
        <v>680</v>
      </c>
      <c r="S1790" t="s">
        <v>34</v>
      </c>
      <c r="T1790" t="s">
        <v>561</v>
      </c>
    </row>
    <row r="1791" spans="1:20">
      <c r="A1791" t="s">
        <v>736</v>
      </c>
      <c r="B1791" t="s">
        <v>677</v>
      </c>
      <c r="C1791" t="s">
        <v>739</v>
      </c>
      <c r="D1791" t="s">
        <v>740</v>
      </c>
      <c r="E1791" t="s">
        <v>25</v>
      </c>
      <c r="F1791" s="1">
        <v>40179</v>
      </c>
      <c r="G1791" t="s">
        <v>26</v>
      </c>
      <c r="H1791">
        <v>201412</v>
      </c>
      <c r="I1791" t="s">
        <v>27</v>
      </c>
      <c r="J1791" t="s">
        <v>28</v>
      </c>
      <c r="K1791" t="s">
        <v>39</v>
      </c>
      <c r="L1791" t="s">
        <v>30</v>
      </c>
      <c r="M1791" t="s">
        <v>31</v>
      </c>
      <c r="N1791" t="s">
        <v>32</v>
      </c>
      <c r="O1791">
        <v>83.37</v>
      </c>
      <c r="P1791" t="s">
        <v>677</v>
      </c>
      <c r="Q1791" t="s">
        <v>736</v>
      </c>
      <c r="R1791" t="s">
        <v>680</v>
      </c>
      <c r="S1791" t="s">
        <v>34</v>
      </c>
      <c r="T1791" t="s">
        <v>561</v>
      </c>
    </row>
    <row r="1792" spans="1:20">
      <c r="A1792" t="s">
        <v>741</v>
      </c>
      <c r="B1792" t="s">
        <v>677</v>
      </c>
      <c r="C1792" t="s">
        <v>742</v>
      </c>
      <c r="D1792" t="s">
        <v>743</v>
      </c>
      <c r="E1792" t="s">
        <v>25</v>
      </c>
      <c r="F1792" s="1">
        <v>40179</v>
      </c>
      <c r="G1792" t="s">
        <v>26</v>
      </c>
      <c r="H1792">
        <v>201412</v>
      </c>
      <c r="I1792" t="s">
        <v>27</v>
      </c>
      <c r="J1792" t="s">
        <v>28</v>
      </c>
      <c r="K1792" t="s">
        <v>36</v>
      </c>
      <c r="L1792" t="s">
        <v>30</v>
      </c>
      <c r="M1792" t="s">
        <v>31</v>
      </c>
      <c r="N1792" t="s">
        <v>32</v>
      </c>
      <c r="O1792">
        <v>6824.58</v>
      </c>
      <c r="P1792" t="s">
        <v>677</v>
      </c>
      <c r="Q1792" t="s">
        <v>741</v>
      </c>
      <c r="R1792" t="s">
        <v>680</v>
      </c>
      <c r="S1792" t="s">
        <v>34</v>
      </c>
      <c r="T1792" t="s">
        <v>561</v>
      </c>
    </row>
    <row r="1793" spans="1:20">
      <c r="A1793" t="s">
        <v>686</v>
      </c>
      <c r="B1793" t="s">
        <v>677</v>
      </c>
      <c r="C1793" t="s">
        <v>744</v>
      </c>
      <c r="D1793" t="s">
        <v>745</v>
      </c>
      <c r="E1793" t="s">
        <v>25</v>
      </c>
      <c r="F1793" s="1">
        <v>40179</v>
      </c>
      <c r="G1793" t="s">
        <v>26</v>
      </c>
      <c r="H1793">
        <v>201412</v>
      </c>
      <c r="I1793" t="s">
        <v>27</v>
      </c>
      <c r="J1793" t="s">
        <v>53</v>
      </c>
      <c r="K1793" t="s">
        <v>29</v>
      </c>
      <c r="L1793" t="s">
        <v>54</v>
      </c>
      <c r="M1793" t="s">
        <v>31</v>
      </c>
      <c r="N1793" t="s">
        <v>48</v>
      </c>
      <c r="O1793">
        <v>19176.98</v>
      </c>
      <c r="P1793" t="s">
        <v>677</v>
      </c>
      <c r="Q1793" t="s">
        <v>686</v>
      </c>
      <c r="R1793" t="s">
        <v>680</v>
      </c>
      <c r="S1793" t="s">
        <v>34</v>
      </c>
      <c r="T1793" t="s">
        <v>561</v>
      </c>
    </row>
    <row r="1794" spans="1:20">
      <c r="A1794" t="s">
        <v>686</v>
      </c>
      <c r="B1794" t="s">
        <v>677</v>
      </c>
      <c r="C1794" t="s">
        <v>744</v>
      </c>
      <c r="D1794" t="s">
        <v>745</v>
      </c>
      <c r="E1794" t="s">
        <v>25</v>
      </c>
      <c r="F1794" s="1">
        <v>40179</v>
      </c>
      <c r="G1794" t="s">
        <v>26</v>
      </c>
      <c r="H1794">
        <v>201412</v>
      </c>
      <c r="I1794" t="s">
        <v>27</v>
      </c>
      <c r="J1794" t="s">
        <v>53</v>
      </c>
      <c r="K1794" t="s">
        <v>29</v>
      </c>
      <c r="L1794" t="s">
        <v>54</v>
      </c>
      <c r="M1794" t="s">
        <v>31</v>
      </c>
      <c r="N1794" t="s">
        <v>49</v>
      </c>
      <c r="O1794">
        <v>-10271.65</v>
      </c>
      <c r="P1794" t="s">
        <v>677</v>
      </c>
      <c r="Q1794" t="s">
        <v>686</v>
      </c>
      <c r="R1794" t="s">
        <v>680</v>
      </c>
      <c r="S1794" t="s">
        <v>34</v>
      </c>
      <c r="T1794" t="s">
        <v>561</v>
      </c>
    </row>
    <row r="1795" spans="1:20">
      <c r="A1795" t="s">
        <v>686</v>
      </c>
      <c r="B1795" t="s">
        <v>677</v>
      </c>
      <c r="C1795" t="s">
        <v>744</v>
      </c>
      <c r="D1795" t="s">
        <v>745</v>
      </c>
      <c r="E1795" t="s">
        <v>25</v>
      </c>
      <c r="F1795" s="1">
        <v>40179</v>
      </c>
      <c r="G1795" t="s">
        <v>26</v>
      </c>
      <c r="H1795">
        <v>201412</v>
      </c>
      <c r="I1795" t="s">
        <v>27</v>
      </c>
      <c r="J1795" t="s">
        <v>53</v>
      </c>
      <c r="K1795" t="s">
        <v>29</v>
      </c>
      <c r="L1795" t="s">
        <v>54</v>
      </c>
      <c r="M1795" t="s">
        <v>31</v>
      </c>
      <c r="N1795" t="s">
        <v>32</v>
      </c>
      <c r="O1795">
        <v>7515.64</v>
      </c>
      <c r="P1795" t="s">
        <v>677</v>
      </c>
      <c r="Q1795" t="s">
        <v>686</v>
      </c>
      <c r="R1795" t="s">
        <v>680</v>
      </c>
      <c r="S1795" t="s">
        <v>34</v>
      </c>
      <c r="T1795" t="s">
        <v>561</v>
      </c>
    </row>
    <row r="1796" spans="1:20">
      <c r="A1796" t="s">
        <v>686</v>
      </c>
      <c r="B1796" t="s">
        <v>677</v>
      </c>
      <c r="C1796" t="s">
        <v>744</v>
      </c>
      <c r="D1796" t="s">
        <v>745</v>
      </c>
      <c r="E1796" t="s">
        <v>25</v>
      </c>
      <c r="F1796" s="1">
        <v>40179</v>
      </c>
      <c r="G1796" t="s">
        <v>26</v>
      </c>
      <c r="H1796">
        <v>201412</v>
      </c>
      <c r="I1796" t="s">
        <v>27</v>
      </c>
      <c r="J1796" t="s">
        <v>53</v>
      </c>
      <c r="K1796" t="s">
        <v>36</v>
      </c>
      <c r="L1796" t="s">
        <v>54</v>
      </c>
      <c r="M1796" t="s">
        <v>31</v>
      </c>
      <c r="N1796" t="s">
        <v>48</v>
      </c>
      <c r="O1796">
        <v>2536.9</v>
      </c>
      <c r="P1796" t="s">
        <v>677</v>
      </c>
      <c r="Q1796" t="s">
        <v>686</v>
      </c>
      <c r="R1796" t="s">
        <v>680</v>
      </c>
      <c r="S1796" t="s">
        <v>34</v>
      </c>
      <c r="T1796" t="s">
        <v>561</v>
      </c>
    </row>
    <row r="1797" spans="1:20">
      <c r="A1797" t="s">
        <v>686</v>
      </c>
      <c r="B1797" t="s">
        <v>677</v>
      </c>
      <c r="C1797" t="s">
        <v>744</v>
      </c>
      <c r="D1797" t="s">
        <v>745</v>
      </c>
      <c r="E1797" t="s">
        <v>25</v>
      </c>
      <c r="F1797" s="1">
        <v>40179</v>
      </c>
      <c r="G1797" t="s">
        <v>26</v>
      </c>
      <c r="H1797">
        <v>201412</v>
      </c>
      <c r="I1797" t="s">
        <v>27</v>
      </c>
      <c r="J1797" t="s">
        <v>53</v>
      </c>
      <c r="K1797" t="s">
        <v>36</v>
      </c>
      <c r="L1797" t="s">
        <v>54</v>
      </c>
      <c r="M1797" t="s">
        <v>31</v>
      </c>
      <c r="N1797" t="s">
        <v>49</v>
      </c>
      <c r="O1797">
        <v>-3275.9900000000002</v>
      </c>
      <c r="P1797" t="s">
        <v>677</v>
      </c>
      <c r="Q1797" t="s">
        <v>686</v>
      </c>
      <c r="R1797" t="s">
        <v>680</v>
      </c>
      <c r="S1797" t="s">
        <v>34</v>
      </c>
      <c r="T1797" t="s">
        <v>561</v>
      </c>
    </row>
    <row r="1798" spans="1:20">
      <c r="A1798" t="s">
        <v>686</v>
      </c>
      <c r="B1798" t="s">
        <v>677</v>
      </c>
      <c r="C1798" t="s">
        <v>744</v>
      </c>
      <c r="D1798" t="s">
        <v>745</v>
      </c>
      <c r="E1798" t="s">
        <v>25</v>
      </c>
      <c r="F1798" s="1">
        <v>40179</v>
      </c>
      <c r="G1798" t="s">
        <v>26</v>
      </c>
      <c r="H1798">
        <v>201412</v>
      </c>
      <c r="I1798" t="s">
        <v>27</v>
      </c>
      <c r="J1798" t="s">
        <v>53</v>
      </c>
      <c r="K1798" t="s">
        <v>36</v>
      </c>
      <c r="L1798" t="s">
        <v>54</v>
      </c>
      <c r="M1798" t="s">
        <v>31</v>
      </c>
      <c r="N1798" t="s">
        <v>32</v>
      </c>
      <c r="O1798">
        <v>114.09</v>
      </c>
      <c r="P1798" t="s">
        <v>677</v>
      </c>
      <c r="Q1798" t="s">
        <v>686</v>
      </c>
      <c r="R1798" t="s">
        <v>680</v>
      </c>
      <c r="S1798" t="s">
        <v>34</v>
      </c>
      <c r="T1798" t="s">
        <v>561</v>
      </c>
    </row>
    <row r="1799" spans="1:20">
      <c r="A1799" t="s">
        <v>686</v>
      </c>
      <c r="B1799" t="s">
        <v>677</v>
      </c>
      <c r="C1799" t="s">
        <v>744</v>
      </c>
      <c r="D1799" t="s">
        <v>745</v>
      </c>
      <c r="E1799" t="s">
        <v>25</v>
      </c>
      <c r="F1799" s="1">
        <v>40179</v>
      </c>
      <c r="G1799" t="s">
        <v>26</v>
      </c>
      <c r="H1799">
        <v>201412</v>
      </c>
      <c r="I1799" t="s">
        <v>27</v>
      </c>
      <c r="J1799" t="s">
        <v>53</v>
      </c>
      <c r="K1799" t="s">
        <v>37</v>
      </c>
      <c r="L1799" t="s">
        <v>54</v>
      </c>
      <c r="M1799" t="s">
        <v>31</v>
      </c>
      <c r="N1799" t="s">
        <v>49</v>
      </c>
      <c r="O1799">
        <v>-145.79</v>
      </c>
      <c r="P1799" t="s">
        <v>677</v>
      </c>
      <c r="Q1799" t="s">
        <v>686</v>
      </c>
      <c r="R1799" t="s">
        <v>680</v>
      </c>
      <c r="S1799" t="s">
        <v>34</v>
      </c>
      <c r="T1799" t="s">
        <v>561</v>
      </c>
    </row>
    <row r="1800" spans="1:20">
      <c r="A1800" t="s">
        <v>686</v>
      </c>
      <c r="B1800" t="s">
        <v>677</v>
      </c>
      <c r="C1800" t="s">
        <v>744</v>
      </c>
      <c r="D1800" t="s">
        <v>745</v>
      </c>
      <c r="E1800" t="s">
        <v>25</v>
      </c>
      <c r="F1800" s="1">
        <v>40179</v>
      </c>
      <c r="G1800" t="s">
        <v>26</v>
      </c>
      <c r="H1800">
        <v>201412</v>
      </c>
      <c r="I1800" t="s">
        <v>27</v>
      </c>
      <c r="J1800" t="s">
        <v>53</v>
      </c>
      <c r="K1800" t="s">
        <v>38</v>
      </c>
      <c r="L1800" t="s">
        <v>54</v>
      </c>
      <c r="M1800" t="s">
        <v>31</v>
      </c>
      <c r="N1800" t="s">
        <v>49</v>
      </c>
      <c r="O1800">
        <v>-145.80000000000001</v>
      </c>
      <c r="P1800" t="s">
        <v>677</v>
      </c>
      <c r="Q1800" t="s">
        <v>686</v>
      </c>
      <c r="R1800" t="s">
        <v>680</v>
      </c>
      <c r="S1800" t="s">
        <v>34</v>
      </c>
      <c r="T1800" t="s">
        <v>561</v>
      </c>
    </row>
    <row r="1801" spans="1:20">
      <c r="A1801" t="s">
        <v>686</v>
      </c>
      <c r="B1801" t="s">
        <v>677</v>
      </c>
      <c r="C1801" t="s">
        <v>744</v>
      </c>
      <c r="D1801" t="s">
        <v>745</v>
      </c>
      <c r="E1801" t="s">
        <v>25</v>
      </c>
      <c r="F1801" s="1">
        <v>40179</v>
      </c>
      <c r="G1801" t="s">
        <v>26</v>
      </c>
      <c r="H1801">
        <v>201412</v>
      </c>
      <c r="I1801" t="s">
        <v>27</v>
      </c>
      <c r="J1801" t="s">
        <v>53</v>
      </c>
      <c r="K1801" t="s">
        <v>39</v>
      </c>
      <c r="L1801" t="s">
        <v>54</v>
      </c>
      <c r="M1801" t="s">
        <v>31</v>
      </c>
      <c r="N1801" t="s">
        <v>49</v>
      </c>
      <c r="O1801">
        <v>-145.78</v>
      </c>
      <c r="P1801" t="s">
        <v>677</v>
      </c>
      <c r="Q1801" t="s">
        <v>686</v>
      </c>
      <c r="R1801" t="s">
        <v>680</v>
      </c>
      <c r="S1801" t="s">
        <v>34</v>
      </c>
      <c r="T1801" t="s">
        <v>561</v>
      </c>
    </row>
    <row r="1802" spans="1:20">
      <c r="A1802" t="s">
        <v>686</v>
      </c>
      <c r="B1802" t="s">
        <v>677</v>
      </c>
      <c r="C1802" t="s">
        <v>744</v>
      </c>
      <c r="D1802" t="s">
        <v>745</v>
      </c>
      <c r="E1802" t="s">
        <v>25</v>
      </c>
      <c r="F1802" s="1">
        <v>40179</v>
      </c>
      <c r="G1802" t="s">
        <v>26</v>
      </c>
      <c r="H1802">
        <v>201412</v>
      </c>
      <c r="I1802" t="s">
        <v>27</v>
      </c>
      <c r="J1802" t="s">
        <v>53</v>
      </c>
      <c r="K1802" t="s">
        <v>40</v>
      </c>
      <c r="L1802" t="s">
        <v>54</v>
      </c>
      <c r="M1802" t="s">
        <v>31</v>
      </c>
      <c r="N1802" t="s">
        <v>49</v>
      </c>
      <c r="O1802">
        <v>-145.80000000000001</v>
      </c>
      <c r="P1802" t="s">
        <v>677</v>
      </c>
      <c r="Q1802" t="s">
        <v>686</v>
      </c>
      <c r="R1802" t="s">
        <v>680</v>
      </c>
      <c r="S1802" t="s">
        <v>34</v>
      </c>
      <c r="T1802" t="s">
        <v>561</v>
      </c>
    </row>
    <row r="1803" spans="1:20">
      <c r="A1803" t="s">
        <v>686</v>
      </c>
      <c r="B1803" t="s">
        <v>677</v>
      </c>
      <c r="C1803" t="s">
        <v>744</v>
      </c>
      <c r="D1803" t="s">
        <v>745</v>
      </c>
      <c r="E1803" t="s">
        <v>25</v>
      </c>
      <c r="F1803" s="1">
        <v>40179</v>
      </c>
      <c r="G1803" t="s">
        <v>26</v>
      </c>
      <c r="H1803">
        <v>201412</v>
      </c>
      <c r="I1803" t="s">
        <v>27</v>
      </c>
      <c r="J1803" t="s">
        <v>53</v>
      </c>
      <c r="K1803" t="s">
        <v>41</v>
      </c>
      <c r="L1803" t="s">
        <v>54</v>
      </c>
      <c r="M1803" t="s">
        <v>31</v>
      </c>
      <c r="N1803" t="s">
        <v>49</v>
      </c>
      <c r="O1803">
        <v>-7383.49</v>
      </c>
      <c r="P1803" t="s">
        <v>677</v>
      </c>
      <c r="Q1803" t="s">
        <v>686</v>
      </c>
      <c r="R1803" t="s">
        <v>680</v>
      </c>
      <c r="S1803" t="s">
        <v>34</v>
      </c>
      <c r="T1803" t="s">
        <v>561</v>
      </c>
    </row>
    <row r="1804" spans="1:20">
      <c r="A1804" t="s">
        <v>686</v>
      </c>
      <c r="B1804" t="s">
        <v>677</v>
      </c>
      <c r="C1804" t="s">
        <v>744</v>
      </c>
      <c r="D1804" t="s">
        <v>745</v>
      </c>
      <c r="E1804" t="s">
        <v>25</v>
      </c>
      <c r="F1804" s="1">
        <v>40179</v>
      </c>
      <c r="G1804" t="s">
        <v>26</v>
      </c>
      <c r="H1804">
        <v>201412</v>
      </c>
      <c r="I1804" t="s">
        <v>27</v>
      </c>
      <c r="J1804" t="s">
        <v>53</v>
      </c>
      <c r="K1804" t="s">
        <v>44</v>
      </c>
      <c r="L1804" t="s">
        <v>54</v>
      </c>
      <c r="M1804" t="s">
        <v>31</v>
      </c>
      <c r="N1804" t="s">
        <v>48</v>
      </c>
      <c r="O1804">
        <v>2347.41</v>
      </c>
      <c r="P1804" t="s">
        <v>677</v>
      </c>
      <c r="Q1804" t="s">
        <v>686</v>
      </c>
      <c r="R1804" t="s">
        <v>680</v>
      </c>
      <c r="S1804" t="s">
        <v>34</v>
      </c>
      <c r="T1804" t="s">
        <v>561</v>
      </c>
    </row>
    <row r="1805" spans="1:20">
      <c r="A1805" t="s">
        <v>686</v>
      </c>
      <c r="B1805" t="s">
        <v>677</v>
      </c>
      <c r="C1805" t="s">
        <v>744</v>
      </c>
      <c r="D1805" t="s">
        <v>745</v>
      </c>
      <c r="E1805" t="s">
        <v>25</v>
      </c>
      <c r="F1805" s="1">
        <v>40179</v>
      </c>
      <c r="G1805" t="s">
        <v>26</v>
      </c>
      <c r="H1805">
        <v>201412</v>
      </c>
      <c r="I1805" t="s">
        <v>27</v>
      </c>
      <c r="J1805" t="s">
        <v>53</v>
      </c>
      <c r="K1805" t="s">
        <v>44</v>
      </c>
      <c r="L1805" t="s">
        <v>54</v>
      </c>
      <c r="M1805" t="s">
        <v>31</v>
      </c>
      <c r="N1805" t="s">
        <v>49</v>
      </c>
      <c r="O1805">
        <v>-2546.9900000000002</v>
      </c>
      <c r="P1805" t="s">
        <v>677</v>
      </c>
      <c r="Q1805" t="s">
        <v>686</v>
      </c>
      <c r="R1805" t="s">
        <v>680</v>
      </c>
      <c r="S1805" t="s">
        <v>34</v>
      </c>
      <c r="T1805" t="s">
        <v>561</v>
      </c>
    </row>
    <row r="1806" spans="1:20">
      <c r="A1806" t="s">
        <v>694</v>
      </c>
      <c r="B1806" t="s">
        <v>677</v>
      </c>
      <c r="C1806" t="s">
        <v>746</v>
      </c>
      <c r="D1806" t="s">
        <v>747</v>
      </c>
      <c r="E1806" t="s">
        <v>25</v>
      </c>
      <c r="F1806" s="1">
        <v>40179</v>
      </c>
      <c r="G1806" t="s">
        <v>26</v>
      </c>
      <c r="H1806">
        <v>201412</v>
      </c>
      <c r="I1806" t="s">
        <v>27</v>
      </c>
      <c r="J1806" t="s">
        <v>53</v>
      </c>
      <c r="K1806" t="s">
        <v>29</v>
      </c>
      <c r="L1806" t="s">
        <v>54</v>
      </c>
      <c r="M1806" t="s">
        <v>31</v>
      </c>
      <c r="N1806" t="s">
        <v>32</v>
      </c>
      <c r="O1806">
        <v>-1746.65</v>
      </c>
      <c r="P1806" t="s">
        <v>677</v>
      </c>
      <c r="Q1806" t="s">
        <v>694</v>
      </c>
      <c r="R1806" t="s">
        <v>680</v>
      </c>
      <c r="S1806" t="s">
        <v>34</v>
      </c>
      <c r="T1806" t="s">
        <v>561</v>
      </c>
    </row>
    <row r="1807" spans="1:20">
      <c r="A1807" t="s">
        <v>694</v>
      </c>
      <c r="B1807" t="s">
        <v>677</v>
      </c>
      <c r="C1807" t="s">
        <v>746</v>
      </c>
      <c r="D1807" t="s">
        <v>747</v>
      </c>
      <c r="E1807" t="s">
        <v>25</v>
      </c>
      <c r="F1807" s="1">
        <v>40179</v>
      </c>
      <c r="G1807" t="s">
        <v>26</v>
      </c>
      <c r="H1807">
        <v>201412</v>
      </c>
      <c r="I1807" t="s">
        <v>27</v>
      </c>
      <c r="J1807" t="s">
        <v>53</v>
      </c>
      <c r="K1807" t="s">
        <v>36</v>
      </c>
      <c r="L1807" t="s">
        <v>54</v>
      </c>
      <c r="M1807" t="s">
        <v>31</v>
      </c>
      <c r="N1807" t="s">
        <v>32</v>
      </c>
      <c r="O1807">
        <v>-166.72</v>
      </c>
      <c r="P1807" t="s">
        <v>677</v>
      </c>
      <c r="Q1807" t="s">
        <v>694</v>
      </c>
      <c r="R1807" t="s">
        <v>680</v>
      </c>
      <c r="S1807" t="s">
        <v>34</v>
      </c>
      <c r="T1807" t="s">
        <v>561</v>
      </c>
    </row>
    <row r="1808" spans="1:20">
      <c r="A1808" t="s">
        <v>694</v>
      </c>
      <c r="B1808" t="s">
        <v>677</v>
      </c>
      <c r="C1808" t="s">
        <v>746</v>
      </c>
      <c r="D1808" t="s">
        <v>747</v>
      </c>
      <c r="E1808" t="s">
        <v>25</v>
      </c>
      <c r="F1808" s="1">
        <v>40179</v>
      </c>
      <c r="G1808" t="s">
        <v>26</v>
      </c>
      <c r="H1808">
        <v>201412</v>
      </c>
      <c r="I1808" t="s">
        <v>27</v>
      </c>
      <c r="J1808" t="s">
        <v>53</v>
      </c>
      <c r="K1808" t="s">
        <v>39</v>
      </c>
      <c r="L1808" t="s">
        <v>54</v>
      </c>
      <c r="M1808" t="s">
        <v>31</v>
      </c>
      <c r="N1808" t="s">
        <v>32</v>
      </c>
      <c r="O1808">
        <v>-100.08</v>
      </c>
      <c r="P1808" t="s">
        <v>677</v>
      </c>
      <c r="Q1808" t="s">
        <v>694</v>
      </c>
      <c r="R1808" t="s">
        <v>680</v>
      </c>
      <c r="S1808" t="s">
        <v>34</v>
      </c>
      <c r="T1808" t="s">
        <v>561</v>
      </c>
    </row>
    <row r="1809" spans="1:20">
      <c r="A1809" t="s">
        <v>694</v>
      </c>
      <c r="B1809" t="s">
        <v>677</v>
      </c>
      <c r="C1809" t="s">
        <v>748</v>
      </c>
      <c r="D1809" t="s">
        <v>749</v>
      </c>
      <c r="E1809" t="s">
        <v>25</v>
      </c>
      <c r="F1809" s="1">
        <v>40179</v>
      </c>
      <c r="G1809" t="s">
        <v>26</v>
      </c>
      <c r="H1809">
        <v>201412</v>
      </c>
      <c r="I1809" t="s">
        <v>27</v>
      </c>
      <c r="J1809" t="s">
        <v>28</v>
      </c>
      <c r="K1809" t="s">
        <v>29</v>
      </c>
      <c r="L1809" t="s">
        <v>30</v>
      </c>
      <c r="M1809" t="s">
        <v>31</v>
      </c>
      <c r="N1809" t="s">
        <v>32</v>
      </c>
      <c r="O1809">
        <v>-4538</v>
      </c>
      <c r="P1809" t="s">
        <v>677</v>
      </c>
      <c r="Q1809" t="s">
        <v>694</v>
      </c>
      <c r="R1809" t="s">
        <v>680</v>
      </c>
      <c r="S1809" t="s">
        <v>34</v>
      </c>
      <c r="T1809" t="s">
        <v>561</v>
      </c>
    </row>
    <row r="1810" spans="1:20">
      <c r="A1810" t="s">
        <v>703</v>
      </c>
      <c r="B1810" t="s">
        <v>677</v>
      </c>
      <c r="C1810" t="s">
        <v>750</v>
      </c>
      <c r="D1810" t="s">
        <v>751</v>
      </c>
      <c r="E1810" t="s">
        <v>25</v>
      </c>
      <c r="F1810" s="1">
        <v>40179</v>
      </c>
      <c r="G1810" t="s">
        <v>26</v>
      </c>
      <c r="H1810">
        <v>201412</v>
      </c>
      <c r="I1810" t="s">
        <v>27</v>
      </c>
      <c r="J1810" t="s">
        <v>28</v>
      </c>
      <c r="K1810" t="s">
        <v>29</v>
      </c>
      <c r="L1810" t="s">
        <v>30</v>
      </c>
      <c r="M1810" t="s">
        <v>31</v>
      </c>
      <c r="N1810" t="s">
        <v>32</v>
      </c>
      <c r="O1810">
        <v>-23.38</v>
      </c>
      <c r="P1810" t="s">
        <v>677</v>
      </c>
      <c r="Q1810" t="s">
        <v>703</v>
      </c>
      <c r="R1810" t="s">
        <v>680</v>
      </c>
      <c r="S1810" t="s">
        <v>34</v>
      </c>
      <c r="T1810" t="s">
        <v>561</v>
      </c>
    </row>
    <row r="1811" spans="1:20">
      <c r="A1811" t="s">
        <v>703</v>
      </c>
      <c r="B1811" t="s">
        <v>677</v>
      </c>
      <c r="C1811" t="s">
        <v>750</v>
      </c>
      <c r="D1811" t="s">
        <v>751</v>
      </c>
      <c r="E1811" t="s">
        <v>25</v>
      </c>
      <c r="F1811" s="1">
        <v>40179</v>
      </c>
      <c r="G1811" t="s">
        <v>26</v>
      </c>
      <c r="H1811">
        <v>201412</v>
      </c>
      <c r="I1811" t="s">
        <v>27</v>
      </c>
      <c r="J1811" t="s">
        <v>28</v>
      </c>
      <c r="K1811" t="s">
        <v>36</v>
      </c>
      <c r="L1811" t="s">
        <v>30</v>
      </c>
      <c r="M1811" t="s">
        <v>31</v>
      </c>
      <c r="N1811" t="s">
        <v>32</v>
      </c>
      <c r="O1811">
        <v>-9.2000000000000011</v>
      </c>
      <c r="P1811" t="s">
        <v>677</v>
      </c>
      <c r="Q1811" t="s">
        <v>703</v>
      </c>
      <c r="R1811" t="s">
        <v>680</v>
      </c>
      <c r="S1811" t="s">
        <v>34</v>
      </c>
      <c r="T1811" t="s">
        <v>561</v>
      </c>
    </row>
    <row r="1812" spans="1:20">
      <c r="A1812" t="s">
        <v>703</v>
      </c>
      <c r="B1812" t="s">
        <v>677</v>
      </c>
      <c r="C1812" t="s">
        <v>750</v>
      </c>
      <c r="D1812" t="s">
        <v>751</v>
      </c>
      <c r="E1812" t="s">
        <v>25</v>
      </c>
      <c r="F1812" s="1">
        <v>40179</v>
      </c>
      <c r="G1812" t="s">
        <v>26</v>
      </c>
      <c r="H1812">
        <v>201412</v>
      </c>
      <c r="I1812" t="s">
        <v>27</v>
      </c>
      <c r="J1812" t="s">
        <v>28</v>
      </c>
      <c r="K1812" t="s">
        <v>37</v>
      </c>
      <c r="L1812" t="s">
        <v>30</v>
      </c>
      <c r="M1812" t="s">
        <v>31</v>
      </c>
      <c r="N1812" t="s">
        <v>32</v>
      </c>
      <c r="O1812">
        <v>-23.94</v>
      </c>
      <c r="P1812" t="s">
        <v>677</v>
      </c>
      <c r="Q1812" t="s">
        <v>703</v>
      </c>
      <c r="R1812" t="s">
        <v>680</v>
      </c>
      <c r="S1812" t="s">
        <v>34</v>
      </c>
      <c r="T1812" t="s">
        <v>561</v>
      </c>
    </row>
    <row r="1813" spans="1:20">
      <c r="A1813" t="s">
        <v>703</v>
      </c>
      <c r="B1813" t="s">
        <v>677</v>
      </c>
      <c r="C1813" t="s">
        <v>750</v>
      </c>
      <c r="D1813" t="s">
        <v>751</v>
      </c>
      <c r="E1813" t="s">
        <v>25</v>
      </c>
      <c r="F1813" s="1">
        <v>40179</v>
      </c>
      <c r="G1813" t="s">
        <v>26</v>
      </c>
      <c r="H1813">
        <v>201412</v>
      </c>
      <c r="I1813" t="s">
        <v>27</v>
      </c>
      <c r="J1813" t="s">
        <v>28</v>
      </c>
      <c r="K1813" t="s">
        <v>38</v>
      </c>
      <c r="L1813" t="s">
        <v>30</v>
      </c>
      <c r="M1813" t="s">
        <v>31</v>
      </c>
      <c r="N1813" t="s">
        <v>32</v>
      </c>
      <c r="O1813">
        <v>-9.2000000000000011</v>
      </c>
      <c r="P1813" t="s">
        <v>677</v>
      </c>
      <c r="Q1813" t="s">
        <v>703</v>
      </c>
      <c r="R1813" t="s">
        <v>680</v>
      </c>
      <c r="S1813" t="s">
        <v>34</v>
      </c>
      <c r="T1813" t="s">
        <v>561</v>
      </c>
    </row>
    <row r="1814" spans="1:20">
      <c r="A1814" t="s">
        <v>703</v>
      </c>
      <c r="B1814" t="s">
        <v>677</v>
      </c>
      <c r="C1814" t="s">
        <v>750</v>
      </c>
      <c r="D1814" t="s">
        <v>751</v>
      </c>
      <c r="E1814" t="s">
        <v>25</v>
      </c>
      <c r="F1814" s="1">
        <v>40179</v>
      </c>
      <c r="G1814" t="s">
        <v>26</v>
      </c>
      <c r="H1814">
        <v>201412</v>
      </c>
      <c r="I1814" t="s">
        <v>27</v>
      </c>
      <c r="J1814" t="s">
        <v>28</v>
      </c>
      <c r="K1814" t="s">
        <v>39</v>
      </c>
      <c r="L1814" t="s">
        <v>30</v>
      </c>
      <c r="M1814" t="s">
        <v>31</v>
      </c>
      <c r="N1814" t="s">
        <v>32</v>
      </c>
      <c r="O1814">
        <v>-9.2000000000000011</v>
      </c>
      <c r="P1814" t="s">
        <v>677</v>
      </c>
      <c r="Q1814" t="s">
        <v>703</v>
      </c>
      <c r="R1814" t="s">
        <v>680</v>
      </c>
      <c r="S1814" t="s">
        <v>34</v>
      </c>
      <c r="T1814" t="s">
        <v>561</v>
      </c>
    </row>
    <row r="1815" spans="1:20">
      <c r="A1815" t="s">
        <v>703</v>
      </c>
      <c r="B1815" t="s">
        <v>677</v>
      </c>
      <c r="C1815" t="s">
        <v>750</v>
      </c>
      <c r="D1815" t="s">
        <v>751</v>
      </c>
      <c r="E1815" t="s">
        <v>25</v>
      </c>
      <c r="F1815" s="1">
        <v>40179</v>
      </c>
      <c r="G1815" t="s">
        <v>26</v>
      </c>
      <c r="H1815">
        <v>201412</v>
      </c>
      <c r="I1815" t="s">
        <v>27</v>
      </c>
      <c r="J1815" t="s">
        <v>28</v>
      </c>
      <c r="K1815" t="s">
        <v>40</v>
      </c>
      <c r="L1815" t="s">
        <v>30</v>
      </c>
      <c r="M1815" t="s">
        <v>31</v>
      </c>
      <c r="N1815" t="s">
        <v>32</v>
      </c>
      <c r="O1815">
        <v>-9.2000000000000011</v>
      </c>
      <c r="P1815" t="s">
        <v>677</v>
      </c>
      <c r="Q1815" t="s">
        <v>703</v>
      </c>
      <c r="R1815" t="s">
        <v>680</v>
      </c>
      <c r="S1815" t="s">
        <v>34</v>
      </c>
      <c r="T1815" t="s">
        <v>561</v>
      </c>
    </row>
    <row r="1816" spans="1:20">
      <c r="A1816" t="s">
        <v>703</v>
      </c>
      <c r="B1816" t="s">
        <v>677</v>
      </c>
      <c r="C1816" t="s">
        <v>750</v>
      </c>
      <c r="D1816" t="s">
        <v>751</v>
      </c>
      <c r="E1816" t="s">
        <v>25</v>
      </c>
      <c r="F1816" s="1">
        <v>40179</v>
      </c>
      <c r="G1816" t="s">
        <v>26</v>
      </c>
      <c r="H1816">
        <v>201412</v>
      </c>
      <c r="I1816" t="s">
        <v>27</v>
      </c>
      <c r="J1816" t="s">
        <v>28</v>
      </c>
      <c r="K1816" t="s">
        <v>41</v>
      </c>
      <c r="L1816" t="s">
        <v>30</v>
      </c>
      <c r="M1816" t="s">
        <v>31</v>
      </c>
      <c r="N1816" t="s">
        <v>32</v>
      </c>
      <c r="O1816">
        <v>-9.2100000000000009</v>
      </c>
      <c r="P1816" t="s">
        <v>677</v>
      </c>
      <c r="Q1816" t="s">
        <v>703</v>
      </c>
      <c r="R1816" t="s">
        <v>680</v>
      </c>
      <c r="S1816" t="s">
        <v>34</v>
      </c>
      <c r="T1816" t="s">
        <v>561</v>
      </c>
    </row>
    <row r="1817" spans="1:20">
      <c r="A1817" t="s">
        <v>703</v>
      </c>
      <c r="B1817" t="s">
        <v>677</v>
      </c>
      <c r="C1817" t="s">
        <v>750</v>
      </c>
      <c r="D1817" t="s">
        <v>751</v>
      </c>
      <c r="E1817" t="s">
        <v>25</v>
      </c>
      <c r="F1817" s="1">
        <v>40179</v>
      </c>
      <c r="G1817" t="s">
        <v>26</v>
      </c>
      <c r="H1817">
        <v>201412</v>
      </c>
      <c r="I1817" t="s">
        <v>27</v>
      </c>
      <c r="J1817" t="s">
        <v>28</v>
      </c>
      <c r="K1817" t="s">
        <v>43</v>
      </c>
      <c r="L1817" t="s">
        <v>30</v>
      </c>
      <c r="M1817" t="s">
        <v>31</v>
      </c>
      <c r="N1817" t="s">
        <v>32</v>
      </c>
      <c r="O1817">
        <v>-9.2000000000000011</v>
      </c>
      <c r="P1817" t="s">
        <v>677</v>
      </c>
      <c r="Q1817" t="s">
        <v>703</v>
      </c>
      <c r="R1817" t="s">
        <v>680</v>
      </c>
      <c r="S1817" t="s">
        <v>34</v>
      </c>
      <c r="T1817" t="s">
        <v>561</v>
      </c>
    </row>
    <row r="1818" spans="1:20">
      <c r="A1818" t="s">
        <v>703</v>
      </c>
      <c r="B1818" t="s">
        <v>677</v>
      </c>
      <c r="C1818" t="s">
        <v>750</v>
      </c>
      <c r="D1818" t="s">
        <v>751</v>
      </c>
      <c r="E1818" t="s">
        <v>25</v>
      </c>
      <c r="F1818" s="1">
        <v>40179</v>
      </c>
      <c r="G1818" t="s">
        <v>26</v>
      </c>
      <c r="H1818">
        <v>201412</v>
      </c>
      <c r="I1818" t="s">
        <v>27</v>
      </c>
      <c r="J1818" t="s">
        <v>28</v>
      </c>
      <c r="K1818" t="s">
        <v>44</v>
      </c>
      <c r="L1818" t="s">
        <v>30</v>
      </c>
      <c r="M1818" t="s">
        <v>31</v>
      </c>
      <c r="N1818" t="s">
        <v>32</v>
      </c>
      <c r="O1818">
        <v>-9.2000000000000011</v>
      </c>
      <c r="P1818" t="s">
        <v>677</v>
      </c>
      <c r="Q1818" t="s">
        <v>703</v>
      </c>
      <c r="R1818" t="s">
        <v>680</v>
      </c>
      <c r="S1818" t="s">
        <v>34</v>
      </c>
      <c r="T1818" t="s">
        <v>561</v>
      </c>
    </row>
    <row r="1819" spans="1:20">
      <c r="A1819" t="s">
        <v>714</v>
      </c>
      <c r="B1819" t="s">
        <v>677</v>
      </c>
      <c r="C1819" t="s">
        <v>752</v>
      </c>
      <c r="D1819" t="s">
        <v>753</v>
      </c>
      <c r="E1819" t="s">
        <v>25</v>
      </c>
      <c r="F1819" s="1">
        <v>40179</v>
      </c>
      <c r="G1819" t="s">
        <v>26</v>
      </c>
      <c r="H1819">
        <v>201412</v>
      </c>
      <c r="I1819" t="s">
        <v>27</v>
      </c>
      <c r="J1819" t="s">
        <v>53</v>
      </c>
      <c r="K1819" t="s">
        <v>29</v>
      </c>
      <c r="L1819" t="s">
        <v>54</v>
      </c>
      <c r="M1819" t="s">
        <v>31</v>
      </c>
      <c r="N1819" t="s">
        <v>32</v>
      </c>
      <c r="O1819">
        <v>30.09</v>
      </c>
      <c r="P1819" t="s">
        <v>677</v>
      </c>
      <c r="Q1819" t="s">
        <v>714</v>
      </c>
      <c r="R1819" t="s">
        <v>680</v>
      </c>
      <c r="S1819" t="s">
        <v>34</v>
      </c>
      <c r="T1819" t="s">
        <v>561</v>
      </c>
    </row>
    <row r="1820" spans="1:20">
      <c r="A1820" t="s">
        <v>714</v>
      </c>
      <c r="B1820" t="s">
        <v>677</v>
      </c>
      <c r="C1820" t="s">
        <v>752</v>
      </c>
      <c r="D1820" t="s">
        <v>753</v>
      </c>
      <c r="E1820" t="s">
        <v>25</v>
      </c>
      <c r="F1820" s="1">
        <v>40179</v>
      </c>
      <c r="G1820" t="s">
        <v>26</v>
      </c>
      <c r="H1820">
        <v>201412</v>
      </c>
      <c r="I1820" t="s">
        <v>27</v>
      </c>
      <c r="J1820" t="s">
        <v>53</v>
      </c>
      <c r="K1820" t="s">
        <v>36</v>
      </c>
      <c r="L1820" t="s">
        <v>54</v>
      </c>
      <c r="M1820" t="s">
        <v>31</v>
      </c>
      <c r="N1820" t="s">
        <v>32</v>
      </c>
      <c r="O1820">
        <v>17.61</v>
      </c>
      <c r="P1820" t="s">
        <v>677</v>
      </c>
      <c r="Q1820" t="s">
        <v>714</v>
      </c>
      <c r="R1820" t="s">
        <v>680</v>
      </c>
      <c r="S1820" t="s">
        <v>34</v>
      </c>
      <c r="T1820" t="s">
        <v>561</v>
      </c>
    </row>
    <row r="1821" spans="1:20">
      <c r="A1821" t="s">
        <v>714</v>
      </c>
      <c r="B1821" t="s">
        <v>677</v>
      </c>
      <c r="C1821" t="s">
        <v>752</v>
      </c>
      <c r="D1821" t="s">
        <v>753</v>
      </c>
      <c r="E1821" t="s">
        <v>25</v>
      </c>
      <c r="F1821" s="1">
        <v>40179</v>
      </c>
      <c r="G1821" t="s">
        <v>26</v>
      </c>
      <c r="H1821">
        <v>201412</v>
      </c>
      <c r="I1821" t="s">
        <v>27</v>
      </c>
      <c r="J1821" t="s">
        <v>53</v>
      </c>
      <c r="K1821" t="s">
        <v>37</v>
      </c>
      <c r="L1821" t="s">
        <v>54</v>
      </c>
      <c r="M1821" t="s">
        <v>31</v>
      </c>
      <c r="N1821" t="s">
        <v>32</v>
      </c>
      <c r="O1821">
        <v>3.97</v>
      </c>
      <c r="P1821" t="s">
        <v>677</v>
      </c>
      <c r="Q1821" t="s">
        <v>714</v>
      </c>
      <c r="R1821" t="s">
        <v>680</v>
      </c>
      <c r="S1821" t="s">
        <v>34</v>
      </c>
      <c r="T1821" t="s">
        <v>561</v>
      </c>
    </row>
    <row r="1822" spans="1:20">
      <c r="A1822" t="s">
        <v>714</v>
      </c>
      <c r="B1822" t="s">
        <v>677</v>
      </c>
      <c r="C1822" t="s">
        <v>752</v>
      </c>
      <c r="D1822" t="s">
        <v>753</v>
      </c>
      <c r="E1822" t="s">
        <v>25</v>
      </c>
      <c r="F1822" s="1">
        <v>40179</v>
      </c>
      <c r="G1822" t="s">
        <v>26</v>
      </c>
      <c r="H1822">
        <v>201412</v>
      </c>
      <c r="I1822" t="s">
        <v>27</v>
      </c>
      <c r="J1822" t="s">
        <v>53</v>
      </c>
      <c r="K1822" t="s">
        <v>38</v>
      </c>
      <c r="L1822" t="s">
        <v>54</v>
      </c>
      <c r="M1822" t="s">
        <v>31</v>
      </c>
      <c r="N1822" t="s">
        <v>32</v>
      </c>
      <c r="O1822">
        <v>10.02</v>
      </c>
      <c r="P1822" t="s">
        <v>677</v>
      </c>
      <c r="Q1822" t="s">
        <v>714</v>
      </c>
      <c r="R1822" t="s">
        <v>680</v>
      </c>
      <c r="S1822" t="s">
        <v>34</v>
      </c>
      <c r="T1822" t="s">
        <v>561</v>
      </c>
    </row>
    <row r="1823" spans="1:20">
      <c r="A1823" t="s">
        <v>714</v>
      </c>
      <c r="B1823" t="s">
        <v>677</v>
      </c>
      <c r="C1823" t="s">
        <v>752</v>
      </c>
      <c r="D1823" t="s">
        <v>753</v>
      </c>
      <c r="E1823" t="s">
        <v>25</v>
      </c>
      <c r="F1823" s="1">
        <v>40179</v>
      </c>
      <c r="G1823" t="s">
        <v>26</v>
      </c>
      <c r="H1823">
        <v>201412</v>
      </c>
      <c r="I1823" t="s">
        <v>27</v>
      </c>
      <c r="J1823" t="s">
        <v>53</v>
      </c>
      <c r="K1823" t="s">
        <v>39</v>
      </c>
      <c r="L1823" t="s">
        <v>54</v>
      </c>
      <c r="M1823" t="s">
        <v>31</v>
      </c>
      <c r="N1823" t="s">
        <v>32</v>
      </c>
      <c r="O1823">
        <v>9.99</v>
      </c>
      <c r="P1823" t="s">
        <v>677</v>
      </c>
      <c r="Q1823" t="s">
        <v>714</v>
      </c>
      <c r="R1823" t="s">
        <v>680</v>
      </c>
      <c r="S1823" t="s">
        <v>34</v>
      </c>
      <c r="T1823" t="s">
        <v>561</v>
      </c>
    </row>
    <row r="1824" spans="1:20">
      <c r="A1824" t="s">
        <v>714</v>
      </c>
      <c r="B1824" t="s">
        <v>677</v>
      </c>
      <c r="C1824" t="s">
        <v>752</v>
      </c>
      <c r="D1824" t="s">
        <v>753</v>
      </c>
      <c r="E1824" t="s">
        <v>25</v>
      </c>
      <c r="F1824" s="1">
        <v>40179</v>
      </c>
      <c r="G1824" t="s">
        <v>26</v>
      </c>
      <c r="H1824">
        <v>201412</v>
      </c>
      <c r="I1824" t="s">
        <v>27</v>
      </c>
      <c r="J1824" t="s">
        <v>53</v>
      </c>
      <c r="K1824" t="s">
        <v>40</v>
      </c>
      <c r="L1824" t="s">
        <v>54</v>
      </c>
      <c r="M1824" t="s">
        <v>31</v>
      </c>
      <c r="N1824" t="s">
        <v>32</v>
      </c>
      <c r="O1824">
        <v>1.6</v>
      </c>
      <c r="P1824" t="s">
        <v>677</v>
      </c>
      <c r="Q1824" t="s">
        <v>714</v>
      </c>
      <c r="R1824" t="s">
        <v>680</v>
      </c>
      <c r="S1824" t="s">
        <v>34</v>
      </c>
      <c r="T1824" t="s">
        <v>561</v>
      </c>
    </row>
    <row r="1825" spans="1:20">
      <c r="A1825" t="s">
        <v>714</v>
      </c>
      <c r="B1825" t="s">
        <v>677</v>
      </c>
      <c r="C1825" t="s">
        <v>752</v>
      </c>
      <c r="D1825" t="s">
        <v>753</v>
      </c>
      <c r="E1825" t="s">
        <v>25</v>
      </c>
      <c r="F1825" s="1">
        <v>40179</v>
      </c>
      <c r="G1825" t="s">
        <v>26</v>
      </c>
      <c r="H1825">
        <v>201412</v>
      </c>
      <c r="I1825" t="s">
        <v>27</v>
      </c>
      <c r="J1825" t="s">
        <v>53</v>
      </c>
      <c r="K1825" t="s">
        <v>41</v>
      </c>
      <c r="L1825" t="s">
        <v>54</v>
      </c>
      <c r="M1825" t="s">
        <v>31</v>
      </c>
      <c r="N1825" t="s">
        <v>32</v>
      </c>
      <c r="O1825">
        <v>2.61</v>
      </c>
      <c r="P1825" t="s">
        <v>677</v>
      </c>
      <c r="Q1825" t="s">
        <v>714</v>
      </c>
      <c r="R1825" t="s">
        <v>680</v>
      </c>
      <c r="S1825" t="s">
        <v>34</v>
      </c>
      <c r="T1825" t="s">
        <v>561</v>
      </c>
    </row>
    <row r="1826" spans="1:20">
      <c r="A1826" t="s">
        <v>714</v>
      </c>
      <c r="B1826" t="s">
        <v>677</v>
      </c>
      <c r="C1826" t="s">
        <v>752</v>
      </c>
      <c r="D1826" t="s">
        <v>753</v>
      </c>
      <c r="E1826" t="s">
        <v>25</v>
      </c>
      <c r="F1826" s="1">
        <v>40179</v>
      </c>
      <c r="G1826" t="s">
        <v>26</v>
      </c>
      <c r="H1826">
        <v>201412</v>
      </c>
      <c r="I1826" t="s">
        <v>27</v>
      </c>
      <c r="J1826" t="s">
        <v>53</v>
      </c>
      <c r="K1826" t="s">
        <v>43</v>
      </c>
      <c r="L1826" t="s">
        <v>54</v>
      </c>
      <c r="M1826" t="s">
        <v>31</v>
      </c>
      <c r="N1826" t="s">
        <v>32</v>
      </c>
      <c r="O1826">
        <v>0.26</v>
      </c>
      <c r="P1826" t="s">
        <v>677</v>
      </c>
      <c r="Q1826" t="s">
        <v>714</v>
      </c>
      <c r="R1826" t="s">
        <v>680</v>
      </c>
      <c r="S1826" t="s">
        <v>34</v>
      </c>
      <c r="T1826" t="s">
        <v>561</v>
      </c>
    </row>
    <row r="1827" spans="1:20">
      <c r="A1827" t="s">
        <v>714</v>
      </c>
      <c r="B1827" t="s">
        <v>677</v>
      </c>
      <c r="C1827" t="s">
        <v>752</v>
      </c>
      <c r="D1827" t="s">
        <v>753</v>
      </c>
      <c r="E1827" t="s">
        <v>25</v>
      </c>
      <c r="F1827" s="1">
        <v>40179</v>
      </c>
      <c r="G1827" t="s">
        <v>26</v>
      </c>
      <c r="H1827">
        <v>201412</v>
      </c>
      <c r="I1827" t="s">
        <v>27</v>
      </c>
      <c r="J1827" t="s">
        <v>53</v>
      </c>
      <c r="K1827" t="s">
        <v>44</v>
      </c>
      <c r="L1827" t="s">
        <v>54</v>
      </c>
      <c r="M1827" t="s">
        <v>31</v>
      </c>
      <c r="N1827" t="s">
        <v>32</v>
      </c>
      <c r="O1827">
        <v>0.33</v>
      </c>
      <c r="P1827" t="s">
        <v>677</v>
      </c>
      <c r="Q1827" t="s">
        <v>714</v>
      </c>
      <c r="R1827" t="s">
        <v>680</v>
      </c>
      <c r="S1827" t="s">
        <v>34</v>
      </c>
      <c r="T1827" t="s">
        <v>561</v>
      </c>
    </row>
    <row r="1828" spans="1:20">
      <c r="A1828" t="s">
        <v>725</v>
      </c>
      <c r="B1828" t="s">
        <v>677</v>
      </c>
      <c r="C1828" t="s">
        <v>754</v>
      </c>
      <c r="D1828" t="s">
        <v>755</v>
      </c>
      <c r="E1828" t="s">
        <v>25</v>
      </c>
      <c r="F1828" s="1">
        <v>40179</v>
      </c>
      <c r="G1828" t="s">
        <v>26</v>
      </c>
      <c r="H1828">
        <v>201412</v>
      </c>
      <c r="I1828" t="s">
        <v>27</v>
      </c>
      <c r="J1828" t="s">
        <v>28</v>
      </c>
      <c r="K1828" t="s">
        <v>29</v>
      </c>
      <c r="L1828" t="s">
        <v>30</v>
      </c>
      <c r="M1828" t="s">
        <v>31</v>
      </c>
      <c r="N1828" t="s">
        <v>49</v>
      </c>
      <c r="O1828">
        <v>8304.44</v>
      </c>
      <c r="P1828" t="s">
        <v>677</v>
      </c>
      <c r="Q1828" t="s">
        <v>725</v>
      </c>
      <c r="R1828" t="s">
        <v>680</v>
      </c>
      <c r="S1828" t="s">
        <v>34</v>
      </c>
      <c r="T1828" t="s">
        <v>561</v>
      </c>
    </row>
    <row r="1829" spans="1:20">
      <c r="A1829" t="s">
        <v>725</v>
      </c>
      <c r="B1829" t="s">
        <v>677</v>
      </c>
      <c r="C1829" t="s">
        <v>754</v>
      </c>
      <c r="D1829" t="s">
        <v>755</v>
      </c>
      <c r="E1829" t="s">
        <v>25</v>
      </c>
      <c r="F1829" s="1">
        <v>40179</v>
      </c>
      <c r="G1829" t="s">
        <v>26</v>
      </c>
      <c r="H1829">
        <v>201412</v>
      </c>
      <c r="I1829" t="s">
        <v>27</v>
      </c>
      <c r="J1829" t="s">
        <v>28</v>
      </c>
      <c r="K1829" t="s">
        <v>36</v>
      </c>
      <c r="L1829" t="s">
        <v>30</v>
      </c>
      <c r="M1829" t="s">
        <v>31</v>
      </c>
      <c r="N1829" t="s">
        <v>48</v>
      </c>
      <c r="O1829">
        <v>-21103.99</v>
      </c>
      <c r="P1829" t="s">
        <v>677</v>
      </c>
      <c r="Q1829" t="s">
        <v>725</v>
      </c>
      <c r="R1829" t="s">
        <v>680</v>
      </c>
      <c r="S1829" t="s">
        <v>34</v>
      </c>
      <c r="T1829" t="s">
        <v>561</v>
      </c>
    </row>
    <row r="1830" spans="1:20">
      <c r="A1830" t="s">
        <v>725</v>
      </c>
      <c r="B1830" t="s">
        <v>677</v>
      </c>
      <c r="C1830" t="s">
        <v>754</v>
      </c>
      <c r="D1830" t="s">
        <v>755</v>
      </c>
      <c r="E1830" t="s">
        <v>25</v>
      </c>
      <c r="F1830" s="1">
        <v>40179</v>
      </c>
      <c r="G1830" t="s">
        <v>26</v>
      </c>
      <c r="H1830">
        <v>201412</v>
      </c>
      <c r="I1830" t="s">
        <v>27</v>
      </c>
      <c r="J1830" t="s">
        <v>28</v>
      </c>
      <c r="K1830" t="s">
        <v>36</v>
      </c>
      <c r="L1830" t="s">
        <v>30</v>
      </c>
      <c r="M1830" t="s">
        <v>31</v>
      </c>
      <c r="N1830" t="s">
        <v>49</v>
      </c>
      <c r="O1830">
        <v>4860.26</v>
      </c>
      <c r="P1830" t="s">
        <v>677</v>
      </c>
      <c r="Q1830" t="s">
        <v>725</v>
      </c>
      <c r="R1830" t="s">
        <v>680</v>
      </c>
      <c r="S1830" t="s">
        <v>34</v>
      </c>
      <c r="T1830" t="s">
        <v>561</v>
      </c>
    </row>
    <row r="1831" spans="1:20">
      <c r="A1831" t="s">
        <v>725</v>
      </c>
      <c r="B1831" t="s">
        <v>677</v>
      </c>
      <c r="C1831" t="s">
        <v>754</v>
      </c>
      <c r="D1831" t="s">
        <v>755</v>
      </c>
      <c r="E1831" t="s">
        <v>25</v>
      </c>
      <c r="F1831" s="1">
        <v>40179</v>
      </c>
      <c r="G1831" t="s">
        <v>26</v>
      </c>
      <c r="H1831">
        <v>201412</v>
      </c>
      <c r="I1831" t="s">
        <v>27</v>
      </c>
      <c r="J1831" t="s">
        <v>28</v>
      </c>
      <c r="K1831" t="s">
        <v>37</v>
      </c>
      <c r="L1831" t="s">
        <v>30</v>
      </c>
      <c r="M1831" t="s">
        <v>31</v>
      </c>
      <c r="N1831" t="s">
        <v>49</v>
      </c>
      <c r="O1831">
        <v>1095.29</v>
      </c>
      <c r="P1831" t="s">
        <v>677</v>
      </c>
      <c r="Q1831" t="s">
        <v>725</v>
      </c>
      <c r="R1831" t="s">
        <v>680</v>
      </c>
      <c r="S1831" t="s">
        <v>34</v>
      </c>
      <c r="T1831" t="s">
        <v>561</v>
      </c>
    </row>
    <row r="1832" spans="1:20">
      <c r="A1832" t="s">
        <v>725</v>
      </c>
      <c r="B1832" t="s">
        <v>677</v>
      </c>
      <c r="C1832" t="s">
        <v>754</v>
      </c>
      <c r="D1832" t="s">
        <v>755</v>
      </c>
      <c r="E1832" t="s">
        <v>25</v>
      </c>
      <c r="F1832" s="1">
        <v>40179</v>
      </c>
      <c r="G1832" t="s">
        <v>26</v>
      </c>
      <c r="H1832">
        <v>201412</v>
      </c>
      <c r="I1832" t="s">
        <v>27</v>
      </c>
      <c r="J1832" t="s">
        <v>28</v>
      </c>
      <c r="K1832" t="s">
        <v>38</v>
      </c>
      <c r="L1832" t="s">
        <v>30</v>
      </c>
      <c r="M1832" t="s">
        <v>31</v>
      </c>
      <c r="N1832" t="s">
        <v>49</v>
      </c>
      <c r="O1832">
        <v>2762.54</v>
      </c>
      <c r="P1832" t="s">
        <v>677</v>
      </c>
      <c r="Q1832" t="s">
        <v>725</v>
      </c>
      <c r="R1832" t="s">
        <v>680</v>
      </c>
      <c r="S1832" t="s">
        <v>34</v>
      </c>
      <c r="T1832" t="s">
        <v>561</v>
      </c>
    </row>
    <row r="1833" spans="1:20">
      <c r="A1833" t="s">
        <v>725</v>
      </c>
      <c r="B1833" t="s">
        <v>677</v>
      </c>
      <c r="C1833" t="s">
        <v>754</v>
      </c>
      <c r="D1833" t="s">
        <v>755</v>
      </c>
      <c r="E1833" t="s">
        <v>25</v>
      </c>
      <c r="F1833" s="1">
        <v>40179</v>
      </c>
      <c r="G1833" t="s">
        <v>26</v>
      </c>
      <c r="H1833">
        <v>201412</v>
      </c>
      <c r="I1833" t="s">
        <v>27</v>
      </c>
      <c r="J1833" t="s">
        <v>28</v>
      </c>
      <c r="K1833" t="s">
        <v>39</v>
      </c>
      <c r="L1833" t="s">
        <v>30</v>
      </c>
      <c r="M1833" t="s">
        <v>31</v>
      </c>
      <c r="N1833" t="s">
        <v>49</v>
      </c>
      <c r="O1833">
        <v>2758.2400000000002</v>
      </c>
      <c r="P1833" t="s">
        <v>677</v>
      </c>
      <c r="Q1833" t="s">
        <v>725</v>
      </c>
      <c r="R1833" t="s">
        <v>680</v>
      </c>
      <c r="S1833" t="s">
        <v>34</v>
      </c>
      <c r="T1833" t="s">
        <v>561</v>
      </c>
    </row>
    <row r="1834" spans="1:20">
      <c r="A1834" t="s">
        <v>725</v>
      </c>
      <c r="B1834" t="s">
        <v>677</v>
      </c>
      <c r="C1834" t="s">
        <v>754</v>
      </c>
      <c r="D1834" t="s">
        <v>755</v>
      </c>
      <c r="E1834" t="s">
        <v>25</v>
      </c>
      <c r="F1834" s="1">
        <v>40179</v>
      </c>
      <c r="G1834" t="s">
        <v>26</v>
      </c>
      <c r="H1834">
        <v>201412</v>
      </c>
      <c r="I1834" t="s">
        <v>27</v>
      </c>
      <c r="J1834" t="s">
        <v>28</v>
      </c>
      <c r="K1834" t="s">
        <v>40</v>
      </c>
      <c r="L1834" t="s">
        <v>30</v>
      </c>
      <c r="M1834" t="s">
        <v>31</v>
      </c>
      <c r="N1834" t="s">
        <v>49</v>
      </c>
      <c r="O1834">
        <v>441.08</v>
      </c>
      <c r="P1834" t="s">
        <v>677</v>
      </c>
      <c r="Q1834" t="s">
        <v>725</v>
      </c>
      <c r="R1834" t="s">
        <v>680</v>
      </c>
      <c r="S1834" t="s">
        <v>34</v>
      </c>
      <c r="T1834" t="s">
        <v>561</v>
      </c>
    </row>
    <row r="1835" spans="1:20">
      <c r="A1835" t="s">
        <v>725</v>
      </c>
      <c r="B1835" t="s">
        <v>677</v>
      </c>
      <c r="C1835" t="s">
        <v>754</v>
      </c>
      <c r="D1835" t="s">
        <v>755</v>
      </c>
      <c r="E1835" t="s">
        <v>25</v>
      </c>
      <c r="F1835" s="1">
        <v>40179</v>
      </c>
      <c r="G1835" t="s">
        <v>26</v>
      </c>
      <c r="H1835">
        <v>201412</v>
      </c>
      <c r="I1835" t="s">
        <v>27</v>
      </c>
      <c r="J1835" t="s">
        <v>28</v>
      </c>
      <c r="K1835" t="s">
        <v>41</v>
      </c>
      <c r="L1835" t="s">
        <v>30</v>
      </c>
      <c r="M1835" t="s">
        <v>31</v>
      </c>
      <c r="N1835" t="s">
        <v>49</v>
      </c>
      <c r="O1835">
        <v>719.63</v>
      </c>
      <c r="P1835" t="s">
        <v>677</v>
      </c>
      <c r="Q1835" t="s">
        <v>725</v>
      </c>
      <c r="R1835" t="s">
        <v>680</v>
      </c>
      <c r="S1835" t="s">
        <v>34</v>
      </c>
      <c r="T1835" t="s">
        <v>561</v>
      </c>
    </row>
    <row r="1836" spans="1:20">
      <c r="A1836" t="s">
        <v>725</v>
      </c>
      <c r="B1836" t="s">
        <v>677</v>
      </c>
      <c r="C1836" t="s">
        <v>754</v>
      </c>
      <c r="D1836" t="s">
        <v>755</v>
      </c>
      <c r="E1836" t="s">
        <v>25</v>
      </c>
      <c r="F1836" s="1">
        <v>40179</v>
      </c>
      <c r="G1836" t="s">
        <v>26</v>
      </c>
      <c r="H1836">
        <v>201412</v>
      </c>
      <c r="I1836" t="s">
        <v>27</v>
      </c>
      <c r="J1836" t="s">
        <v>28</v>
      </c>
      <c r="K1836" t="s">
        <v>43</v>
      </c>
      <c r="L1836" t="s">
        <v>30</v>
      </c>
      <c r="M1836" t="s">
        <v>31</v>
      </c>
      <c r="N1836" t="s">
        <v>49</v>
      </c>
      <c r="O1836">
        <v>69.66</v>
      </c>
      <c r="P1836" t="s">
        <v>677</v>
      </c>
      <c r="Q1836" t="s">
        <v>725</v>
      </c>
      <c r="R1836" t="s">
        <v>680</v>
      </c>
      <c r="S1836" t="s">
        <v>34</v>
      </c>
      <c r="T1836" t="s">
        <v>561</v>
      </c>
    </row>
    <row r="1837" spans="1:20">
      <c r="A1837" t="s">
        <v>725</v>
      </c>
      <c r="B1837" t="s">
        <v>677</v>
      </c>
      <c r="C1837" t="s">
        <v>754</v>
      </c>
      <c r="D1837" t="s">
        <v>755</v>
      </c>
      <c r="E1837" t="s">
        <v>25</v>
      </c>
      <c r="F1837" s="1">
        <v>40179</v>
      </c>
      <c r="G1837" t="s">
        <v>26</v>
      </c>
      <c r="H1837">
        <v>201412</v>
      </c>
      <c r="I1837" t="s">
        <v>27</v>
      </c>
      <c r="J1837" t="s">
        <v>28</v>
      </c>
      <c r="K1837" t="s">
        <v>44</v>
      </c>
      <c r="L1837" t="s">
        <v>30</v>
      </c>
      <c r="M1837" t="s">
        <v>31</v>
      </c>
      <c r="N1837" t="s">
        <v>49</v>
      </c>
      <c r="O1837">
        <v>92.850000000000009</v>
      </c>
      <c r="P1837" t="s">
        <v>677</v>
      </c>
      <c r="Q1837" t="s">
        <v>725</v>
      </c>
      <c r="R1837" t="s">
        <v>680</v>
      </c>
      <c r="S1837" t="s">
        <v>34</v>
      </c>
      <c r="T1837" t="s">
        <v>561</v>
      </c>
    </row>
    <row r="1838" spans="1:20">
      <c r="A1838" t="s">
        <v>676</v>
      </c>
      <c r="B1838" t="s">
        <v>677</v>
      </c>
      <c r="C1838" t="s">
        <v>756</v>
      </c>
      <c r="D1838" t="s">
        <v>757</v>
      </c>
      <c r="E1838" t="s">
        <v>25</v>
      </c>
      <c r="F1838" s="1">
        <v>40179</v>
      </c>
      <c r="G1838" t="s">
        <v>26</v>
      </c>
      <c r="H1838">
        <v>201412</v>
      </c>
      <c r="I1838" t="s">
        <v>27</v>
      </c>
      <c r="J1838" t="s">
        <v>28</v>
      </c>
      <c r="K1838" t="s">
        <v>29</v>
      </c>
      <c r="L1838" t="s">
        <v>30</v>
      </c>
      <c r="M1838" t="s">
        <v>31</v>
      </c>
      <c r="N1838" t="s">
        <v>32</v>
      </c>
      <c r="O1838">
        <v>2165.71</v>
      </c>
      <c r="P1838" t="s">
        <v>677</v>
      </c>
      <c r="Q1838" t="s">
        <v>676</v>
      </c>
      <c r="R1838" t="s">
        <v>680</v>
      </c>
      <c r="S1838" t="s">
        <v>34</v>
      </c>
      <c r="T1838" t="s">
        <v>561</v>
      </c>
    </row>
    <row r="1839" spans="1:20">
      <c r="A1839" t="s">
        <v>676</v>
      </c>
      <c r="B1839" t="s">
        <v>677</v>
      </c>
      <c r="C1839" t="s">
        <v>756</v>
      </c>
      <c r="D1839" t="s">
        <v>757</v>
      </c>
      <c r="E1839" t="s">
        <v>25</v>
      </c>
      <c r="F1839" s="1">
        <v>40179</v>
      </c>
      <c r="G1839" t="s">
        <v>26</v>
      </c>
      <c r="H1839">
        <v>201412</v>
      </c>
      <c r="I1839" t="s">
        <v>27</v>
      </c>
      <c r="J1839" t="s">
        <v>28</v>
      </c>
      <c r="K1839" t="s">
        <v>36</v>
      </c>
      <c r="L1839" t="s">
        <v>30</v>
      </c>
      <c r="M1839" t="s">
        <v>31</v>
      </c>
      <c r="N1839" t="s">
        <v>32</v>
      </c>
      <c r="O1839">
        <v>30.09</v>
      </c>
      <c r="P1839" t="s">
        <v>677</v>
      </c>
      <c r="Q1839" t="s">
        <v>676</v>
      </c>
      <c r="R1839" t="s">
        <v>680</v>
      </c>
      <c r="S1839" t="s">
        <v>34</v>
      </c>
      <c r="T1839" t="s">
        <v>561</v>
      </c>
    </row>
    <row r="1840" spans="1:20">
      <c r="A1840" t="s">
        <v>676</v>
      </c>
      <c r="B1840" t="s">
        <v>677</v>
      </c>
      <c r="C1840" t="s">
        <v>756</v>
      </c>
      <c r="D1840" t="s">
        <v>757</v>
      </c>
      <c r="E1840" t="s">
        <v>25</v>
      </c>
      <c r="F1840" s="1">
        <v>40179</v>
      </c>
      <c r="G1840" t="s">
        <v>26</v>
      </c>
      <c r="H1840">
        <v>201412</v>
      </c>
      <c r="I1840" t="s">
        <v>27</v>
      </c>
      <c r="J1840" t="s">
        <v>28</v>
      </c>
      <c r="K1840" t="s">
        <v>44</v>
      </c>
      <c r="L1840" t="s">
        <v>30</v>
      </c>
      <c r="M1840" t="s">
        <v>31</v>
      </c>
      <c r="N1840" t="s">
        <v>32</v>
      </c>
      <c r="O1840">
        <v>96.15</v>
      </c>
      <c r="P1840" t="s">
        <v>677</v>
      </c>
      <c r="Q1840" t="s">
        <v>676</v>
      </c>
      <c r="R1840" t="s">
        <v>680</v>
      </c>
      <c r="S1840" t="s">
        <v>34</v>
      </c>
      <c r="T1840" t="s">
        <v>561</v>
      </c>
    </row>
    <row r="1841" spans="1:20">
      <c r="A1841" t="s">
        <v>676</v>
      </c>
      <c r="B1841" t="s">
        <v>677</v>
      </c>
      <c r="C1841" t="s">
        <v>758</v>
      </c>
      <c r="D1841" t="s">
        <v>759</v>
      </c>
      <c r="E1841" t="s">
        <v>25</v>
      </c>
      <c r="F1841" s="1">
        <v>40179</v>
      </c>
      <c r="G1841" t="s">
        <v>26</v>
      </c>
      <c r="H1841">
        <v>201412</v>
      </c>
      <c r="I1841" t="s">
        <v>27</v>
      </c>
      <c r="J1841" t="s">
        <v>28</v>
      </c>
      <c r="K1841" t="s">
        <v>29</v>
      </c>
      <c r="L1841" t="s">
        <v>30</v>
      </c>
      <c r="M1841" t="s">
        <v>31</v>
      </c>
      <c r="N1841" t="s">
        <v>48</v>
      </c>
      <c r="O1841">
        <v>71477.430000000008</v>
      </c>
      <c r="P1841" t="s">
        <v>677</v>
      </c>
      <c r="Q1841" t="s">
        <v>676</v>
      </c>
      <c r="R1841" t="s">
        <v>680</v>
      </c>
      <c r="S1841" t="s">
        <v>34</v>
      </c>
      <c r="T1841" t="s">
        <v>561</v>
      </c>
    </row>
    <row r="1842" spans="1:20">
      <c r="A1842" t="s">
        <v>676</v>
      </c>
      <c r="B1842" t="s">
        <v>677</v>
      </c>
      <c r="C1842" t="s">
        <v>758</v>
      </c>
      <c r="D1842" t="s">
        <v>759</v>
      </c>
      <c r="E1842" t="s">
        <v>25</v>
      </c>
      <c r="F1842" s="1">
        <v>40179</v>
      </c>
      <c r="G1842" t="s">
        <v>26</v>
      </c>
      <c r="H1842">
        <v>201412</v>
      </c>
      <c r="I1842" t="s">
        <v>27</v>
      </c>
      <c r="J1842" t="s">
        <v>28</v>
      </c>
      <c r="K1842" t="s">
        <v>29</v>
      </c>
      <c r="L1842" t="s">
        <v>30</v>
      </c>
      <c r="M1842" t="s">
        <v>31</v>
      </c>
      <c r="N1842" t="s">
        <v>49</v>
      </c>
      <c r="O1842">
        <v>-83033.17</v>
      </c>
      <c r="P1842" t="s">
        <v>677</v>
      </c>
      <c r="Q1842" t="s">
        <v>676</v>
      </c>
      <c r="R1842" t="s">
        <v>680</v>
      </c>
      <c r="S1842" t="s">
        <v>34</v>
      </c>
      <c r="T1842" t="s">
        <v>561</v>
      </c>
    </row>
    <row r="1843" spans="1:20">
      <c r="A1843" t="s">
        <v>676</v>
      </c>
      <c r="B1843" t="s">
        <v>677</v>
      </c>
      <c r="C1843" t="s">
        <v>758</v>
      </c>
      <c r="D1843" t="s">
        <v>759</v>
      </c>
      <c r="E1843" t="s">
        <v>25</v>
      </c>
      <c r="F1843" s="1">
        <v>40179</v>
      </c>
      <c r="G1843" t="s">
        <v>26</v>
      </c>
      <c r="H1843">
        <v>201412</v>
      </c>
      <c r="I1843" t="s">
        <v>27</v>
      </c>
      <c r="J1843" t="s">
        <v>28</v>
      </c>
      <c r="K1843" t="s">
        <v>29</v>
      </c>
      <c r="L1843" t="s">
        <v>30</v>
      </c>
      <c r="M1843" t="s">
        <v>31</v>
      </c>
      <c r="N1843" t="s">
        <v>32</v>
      </c>
      <c r="O1843">
        <v>-10803.49</v>
      </c>
      <c r="P1843" t="s">
        <v>677</v>
      </c>
      <c r="Q1843" t="s">
        <v>676</v>
      </c>
      <c r="R1843" t="s">
        <v>680</v>
      </c>
      <c r="S1843" t="s">
        <v>34</v>
      </c>
      <c r="T1843" t="s">
        <v>561</v>
      </c>
    </row>
    <row r="1844" spans="1:20">
      <c r="A1844" t="s">
        <v>676</v>
      </c>
      <c r="B1844" t="s">
        <v>677</v>
      </c>
      <c r="C1844" t="s">
        <v>758</v>
      </c>
      <c r="D1844" t="s">
        <v>759</v>
      </c>
      <c r="E1844" t="s">
        <v>25</v>
      </c>
      <c r="F1844" s="1">
        <v>40179</v>
      </c>
      <c r="G1844" t="s">
        <v>26</v>
      </c>
      <c r="H1844">
        <v>201412</v>
      </c>
      <c r="I1844" t="s">
        <v>27</v>
      </c>
      <c r="J1844" t="s">
        <v>28</v>
      </c>
      <c r="K1844" t="s">
        <v>36</v>
      </c>
      <c r="L1844" t="s">
        <v>30</v>
      </c>
      <c r="M1844" t="s">
        <v>31</v>
      </c>
      <c r="N1844" t="s">
        <v>48</v>
      </c>
      <c r="O1844">
        <v>11856.37</v>
      </c>
      <c r="P1844" t="s">
        <v>677</v>
      </c>
      <c r="Q1844" t="s">
        <v>676</v>
      </c>
      <c r="R1844" t="s">
        <v>680</v>
      </c>
      <c r="S1844" t="s">
        <v>34</v>
      </c>
      <c r="T1844" t="s">
        <v>561</v>
      </c>
    </row>
    <row r="1845" spans="1:20">
      <c r="A1845" t="s">
        <v>676</v>
      </c>
      <c r="B1845" t="s">
        <v>677</v>
      </c>
      <c r="C1845" t="s">
        <v>758</v>
      </c>
      <c r="D1845" t="s">
        <v>759</v>
      </c>
      <c r="E1845" t="s">
        <v>25</v>
      </c>
      <c r="F1845" s="1">
        <v>40179</v>
      </c>
      <c r="G1845" t="s">
        <v>26</v>
      </c>
      <c r="H1845">
        <v>201412</v>
      </c>
      <c r="I1845" t="s">
        <v>27</v>
      </c>
      <c r="J1845" t="s">
        <v>28</v>
      </c>
      <c r="K1845" t="s">
        <v>36</v>
      </c>
      <c r="L1845" t="s">
        <v>30</v>
      </c>
      <c r="M1845" t="s">
        <v>31</v>
      </c>
      <c r="N1845" t="s">
        <v>49</v>
      </c>
      <c r="O1845">
        <v>-10941.66</v>
      </c>
      <c r="P1845" t="s">
        <v>677</v>
      </c>
      <c r="Q1845" t="s">
        <v>676</v>
      </c>
      <c r="R1845" t="s">
        <v>680</v>
      </c>
      <c r="S1845" t="s">
        <v>34</v>
      </c>
      <c r="T1845" t="s">
        <v>561</v>
      </c>
    </row>
    <row r="1846" spans="1:20">
      <c r="A1846" t="s">
        <v>676</v>
      </c>
      <c r="B1846" t="s">
        <v>677</v>
      </c>
      <c r="C1846" t="s">
        <v>758</v>
      </c>
      <c r="D1846" t="s">
        <v>759</v>
      </c>
      <c r="E1846" t="s">
        <v>25</v>
      </c>
      <c r="F1846" s="1">
        <v>40179</v>
      </c>
      <c r="G1846" t="s">
        <v>26</v>
      </c>
      <c r="H1846">
        <v>201412</v>
      </c>
      <c r="I1846" t="s">
        <v>27</v>
      </c>
      <c r="J1846" t="s">
        <v>28</v>
      </c>
      <c r="K1846" t="s">
        <v>36</v>
      </c>
      <c r="L1846" t="s">
        <v>30</v>
      </c>
      <c r="M1846" t="s">
        <v>31</v>
      </c>
      <c r="N1846" t="s">
        <v>32</v>
      </c>
      <c r="O1846">
        <v>-8429.91</v>
      </c>
      <c r="P1846" t="s">
        <v>677</v>
      </c>
      <c r="Q1846" t="s">
        <v>676</v>
      </c>
      <c r="R1846" t="s">
        <v>680</v>
      </c>
      <c r="S1846" t="s">
        <v>34</v>
      </c>
      <c r="T1846" t="s">
        <v>561</v>
      </c>
    </row>
    <row r="1847" spans="1:20">
      <c r="A1847" t="s">
        <v>676</v>
      </c>
      <c r="B1847" t="s">
        <v>677</v>
      </c>
      <c r="C1847" t="s">
        <v>758</v>
      </c>
      <c r="D1847" t="s">
        <v>759</v>
      </c>
      <c r="E1847" t="s">
        <v>25</v>
      </c>
      <c r="F1847" s="1">
        <v>40179</v>
      </c>
      <c r="G1847" t="s">
        <v>26</v>
      </c>
      <c r="H1847">
        <v>201412</v>
      </c>
      <c r="I1847" t="s">
        <v>27</v>
      </c>
      <c r="J1847" t="s">
        <v>28</v>
      </c>
      <c r="K1847" t="s">
        <v>37</v>
      </c>
      <c r="L1847" t="s">
        <v>30</v>
      </c>
      <c r="M1847" t="s">
        <v>31</v>
      </c>
      <c r="N1847" t="s">
        <v>48</v>
      </c>
      <c r="O1847">
        <v>883.13</v>
      </c>
      <c r="P1847" t="s">
        <v>677</v>
      </c>
      <c r="Q1847" t="s">
        <v>676</v>
      </c>
      <c r="R1847" t="s">
        <v>680</v>
      </c>
      <c r="S1847" t="s">
        <v>34</v>
      </c>
      <c r="T1847" t="s">
        <v>561</v>
      </c>
    </row>
    <row r="1848" spans="1:20">
      <c r="A1848" t="s">
        <v>676</v>
      </c>
      <c r="B1848" t="s">
        <v>677</v>
      </c>
      <c r="C1848" t="s">
        <v>758</v>
      </c>
      <c r="D1848" t="s">
        <v>759</v>
      </c>
      <c r="E1848" t="s">
        <v>25</v>
      </c>
      <c r="F1848" s="1">
        <v>40179</v>
      </c>
      <c r="G1848" t="s">
        <v>26</v>
      </c>
      <c r="H1848">
        <v>201412</v>
      </c>
      <c r="I1848" t="s">
        <v>27</v>
      </c>
      <c r="J1848" t="s">
        <v>28</v>
      </c>
      <c r="K1848" t="s">
        <v>38</v>
      </c>
      <c r="L1848" t="s">
        <v>30</v>
      </c>
      <c r="M1848" t="s">
        <v>31</v>
      </c>
      <c r="N1848" t="s">
        <v>49</v>
      </c>
      <c r="O1848">
        <v>11566.51</v>
      </c>
      <c r="P1848" t="s">
        <v>677</v>
      </c>
      <c r="Q1848" t="s">
        <v>676</v>
      </c>
      <c r="R1848" t="s">
        <v>680</v>
      </c>
      <c r="S1848" t="s">
        <v>34</v>
      </c>
      <c r="T1848" t="s">
        <v>561</v>
      </c>
    </row>
    <row r="1849" spans="1:20">
      <c r="A1849" t="s">
        <v>676</v>
      </c>
      <c r="B1849" t="s">
        <v>677</v>
      </c>
      <c r="C1849" t="s">
        <v>758</v>
      </c>
      <c r="D1849" t="s">
        <v>759</v>
      </c>
      <c r="E1849" t="s">
        <v>25</v>
      </c>
      <c r="F1849" s="1">
        <v>40179</v>
      </c>
      <c r="G1849" t="s">
        <v>26</v>
      </c>
      <c r="H1849">
        <v>201412</v>
      </c>
      <c r="I1849" t="s">
        <v>27</v>
      </c>
      <c r="J1849" t="s">
        <v>28</v>
      </c>
      <c r="K1849" t="s">
        <v>38</v>
      </c>
      <c r="L1849" t="s">
        <v>30</v>
      </c>
      <c r="M1849" t="s">
        <v>31</v>
      </c>
      <c r="N1849" t="s">
        <v>32</v>
      </c>
      <c r="O1849">
        <v>-12969.37</v>
      </c>
      <c r="P1849" t="s">
        <v>677</v>
      </c>
      <c r="Q1849" t="s">
        <v>676</v>
      </c>
      <c r="R1849" t="s">
        <v>680</v>
      </c>
      <c r="S1849" t="s">
        <v>34</v>
      </c>
      <c r="T1849" t="s">
        <v>561</v>
      </c>
    </row>
    <row r="1850" spans="1:20">
      <c r="A1850" t="s">
        <v>676</v>
      </c>
      <c r="B1850" t="s">
        <v>677</v>
      </c>
      <c r="C1850" t="s">
        <v>758</v>
      </c>
      <c r="D1850" t="s">
        <v>759</v>
      </c>
      <c r="E1850" t="s">
        <v>25</v>
      </c>
      <c r="F1850" s="1">
        <v>40179</v>
      </c>
      <c r="G1850" t="s">
        <v>26</v>
      </c>
      <c r="H1850">
        <v>201412</v>
      </c>
      <c r="I1850" t="s">
        <v>27</v>
      </c>
      <c r="J1850" t="s">
        <v>28</v>
      </c>
      <c r="K1850" t="s">
        <v>39</v>
      </c>
      <c r="L1850" t="s">
        <v>30</v>
      </c>
      <c r="M1850" t="s">
        <v>31</v>
      </c>
      <c r="N1850" t="s">
        <v>48</v>
      </c>
      <c r="O1850">
        <v>1035.47</v>
      </c>
      <c r="P1850" t="s">
        <v>677</v>
      </c>
      <c r="Q1850" t="s">
        <v>676</v>
      </c>
      <c r="R1850" t="s">
        <v>680</v>
      </c>
      <c r="S1850" t="s">
        <v>34</v>
      </c>
      <c r="T1850" t="s">
        <v>561</v>
      </c>
    </row>
    <row r="1851" spans="1:20">
      <c r="A1851" t="s">
        <v>676</v>
      </c>
      <c r="B1851" t="s">
        <v>677</v>
      </c>
      <c r="C1851" t="s">
        <v>758</v>
      </c>
      <c r="D1851" t="s">
        <v>759</v>
      </c>
      <c r="E1851" t="s">
        <v>25</v>
      </c>
      <c r="F1851" s="1">
        <v>40179</v>
      </c>
      <c r="G1851" t="s">
        <v>26</v>
      </c>
      <c r="H1851">
        <v>201412</v>
      </c>
      <c r="I1851" t="s">
        <v>27</v>
      </c>
      <c r="J1851" t="s">
        <v>28</v>
      </c>
      <c r="K1851" t="s">
        <v>39</v>
      </c>
      <c r="L1851" t="s">
        <v>30</v>
      </c>
      <c r="M1851" t="s">
        <v>31</v>
      </c>
      <c r="N1851" t="s">
        <v>49</v>
      </c>
      <c r="O1851">
        <v>-247.58</v>
      </c>
      <c r="P1851" t="s">
        <v>677</v>
      </c>
      <c r="Q1851" t="s">
        <v>676</v>
      </c>
      <c r="R1851" t="s">
        <v>680</v>
      </c>
      <c r="S1851" t="s">
        <v>34</v>
      </c>
      <c r="T1851" t="s">
        <v>561</v>
      </c>
    </row>
    <row r="1852" spans="1:20">
      <c r="A1852" t="s">
        <v>676</v>
      </c>
      <c r="B1852" t="s">
        <v>677</v>
      </c>
      <c r="C1852" t="s">
        <v>758</v>
      </c>
      <c r="D1852" t="s">
        <v>759</v>
      </c>
      <c r="E1852" t="s">
        <v>25</v>
      </c>
      <c r="F1852" s="1">
        <v>40179</v>
      </c>
      <c r="G1852" t="s">
        <v>26</v>
      </c>
      <c r="H1852">
        <v>201412</v>
      </c>
      <c r="I1852" t="s">
        <v>27</v>
      </c>
      <c r="J1852" t="s">
        <v>28</v>
      </c>
      <c r="K1852" t="s">
        <v>40</v>
      </c>
      <c r="L1852" t="s">
        <v>30</v>
      </c>
      <c r="M1852" t="s">
        <v>31</v>
      </c>
      <c r="N1852" t="s">
        <v>49</v>
      </c>
      <c r="O1852">
        <v>-12415.15</v>
      </c>
      <c r="P1852" t="s">
        <v>677</v>
      </c>
      <c r="Q1852" t="s">
        <v>676</v>
      </c>
      <c r="R1852" t="s">
        <v>680</v>
      </c>
      <c r="S1852" t="s">
        <v>34</v>
      </c>
      <c r="T1852" t="s">
        <v>561</v>
      </c>
    </row>
    <row r="1853" spans="1:20">
      <c r="A1853" t="s">
        <v>676</v>
      </c>
      <c r="B1853" t="s">
        <v>677</v>
      </c>
      <c r="C1853" t="s">
        <v>758</v>
      </c>
      <c r="D1853" t="s">
        <v>759</v>
      </c>
      <c r="E1853" t="s">
        <v>25</v>
      </c>
      <c r="F1853" s="1">
        <v>40179</v>
      </c>
      <c r="G1853" t="s">
        <v>26</v>
      </c>
      <c r="H1853">
        <v>201412</v>
      </c>
      <c r="I1853" t="s">
        <v>27</v>
      </c>
      <c r="J1853" t="s">
        <v>28</v>
      </c>
      <c r="K1853" t="s">
        <v>41</v>
      </c>
      <c r="L1853" t="s">
        <v>30</v>
      </c>
      <c r="M1853" t="s">
        <v>31</v>
      </c>
      <c r="N1853" t="s">
        <v>48</v>
      </c>
      <c r="O1853">
        <v>586.91999999999996</v>
      </c>
      <c r="P1853" t="s">
        <v>677</v>
      </c>
      <c r="Q1853" t="s">
        <v>676</v>
      </c>
      <c r="R1853" t="s">
        <v>680</v>
      </c>
      <c r="S1853" t="s">
        <v>34</v>
      </c>
      <c r="T1853" t="s">
        <v>561</v>
      </c>
    </row>
    <row r="1854" spans="1:20">
      <c r="A1854" t="s">
        <v>676</v>
      </c>
      <c r="B1854" t="s">
        <v>677</v>
      </c>
      <c r="C1854" t="s">
        <v>758</v>
      </c>
      <c r="D1854" t="s">
        <v>759</v>
      </c>
      <c r="E1854" t="s">
        <v>25</v>
      </c>
      <c r="F1854" s="1">
        <v>40179</v>
      </c>
      <c r="G1854" t="s">
        <v>26</v>
      </c>
      <c r="H1854">
        <v>201412</v>
      </c>
      <c r="I1854" t="s">
        <v>27</v>
      </c>
      <c r="J1854" t="s">
        <v>28</v>
      </c>
      <c r="K1854" t="s">
        <v>41</v>
      </c>
      <c r="L1854" t="s">
        <v>30</v>
      </c>
      <c r="M1854" t="s">
        <v>31</v>
      </c>
      <c r="N1854" t="s">
        <v>49</v>
      </c>
      <c r="O1854">
        <v>12395.57</v>
      </c>
      <c r="P1854" t="s">
        <v>677</v>
      </c>
      <c r="Q1854" t="s">
        <v>676</v>
      </c>
      <c r="R1854" t="s">
        <v>680</v>
      </c>
      <c r="S1854" t="s">
        <v>34</v>
      </c>
      <c r="T1854" t="s">
        <v>561</v>
      </c>
    </row>
    <row r="1855" spans="1:20">
      <c r="A1855" t="s">
        <v>676</v>
      </c>
      <c r="B1855" t="s">
        <v>677</v>
      </c>
      <c r="C1855" t="s">
        <v>758</v>
      </c>
      <c r="D1855" t="s">
        <v>759</v>
      </c>
      <c r="E1855" t="s">
        <v>25</v>
      </c>
      <c r="F1855" s="1">
        <v>40179</v>
      </c>
      <c r="G1855" t="s">
        <v>26</v>
      </c>
      <c r="H1855">
        <v>201412</v>
      </c>
      <c r="I1855" t="s">
        <v>27</v>
      </c>
      <c r="J1855" t="s">
        <v>28</v>
      </c>
      <c r="K1855" t="s">
        <v>41</v>
      </c>
      <c r="L1855" t="s">
        <v>30</v>
      </c>
      <c r="M1855" t="s">
        <v>31</v>
      </c>
      <c r="N1855" t="s">
        <v>32</v>
      </c>
      <c r="O1855">
        <v>-12395.57</v>
      </c>
      <c r="P1855" t="s">
        <v>677</v>
      </c>
      <c r="Q1855" t="s">
        <v>676</v>
      </c>
      <c r="R1855" t="s">
        <v>680</v>
      </c>
      <c r="S1855" t="s">
        <v>34</v>
      </c>
      <c r="T1855" t="s">
        <v>561</v>
      </c>
    </row>
    <row r="1856" spans="1:20">
      <c r="A1856" t="s">
        <v>676</v>
      </c>
      <c r="B1856" t="s">
        <v>677</v>
      </c>
      <c r="C1856" t="s">
        <v>758</v>
      </c>
      <c r="D1856" t="s">
        <v>759</v>
      </c>
      <c r="E1856" t="s">
        <v>25</v>
      </c>
      <c r="F1856" s="1">
        <v>40179</v>
      </c>
      <c r="G1856" t="s">
        <v>26</v>
      </c>
      <c r="H1856">
        <v>201412</v>
      </c>
      <c r="I1856" t="s">
        <v>27</v>
      </c>
      <c r="J1856" t="s">
        <v>28</v>
      </c>
      <c r="K1856" t="s">
        <v>44</v>
      </c>
      <c r="L1856" t="s">
        <v>30</v>
      </c>
      <c r="M1856" t="s">
        <v>31</v>
      </c>
      <c r="N1856" t="s">
        <v>48</v>
      </c>
      <c r="O1856">
        <v>1686.03</v>
      </c>
      <c r="P1856" t="s">
        <v>677</v>
      </c>
      <c r="Q1856" t="s">
        <v>676</v>
      </c>
      <c r="R1856" t="s">
        <v>680</v>
      </c>
      <c r="S1856" t="s">
        <v>34</v>
      </c>
      <c r="T1856" t="s">
        <v>561</v>
      </c>
    </row>
    <row r="1857" spans="1:20">
      <c r="A1857" t="s">
        <v>676</v>
      </c>
      <c r="B1857" t="s">
        <v>677</v>
      </c>
      <c r="C1857" t="s">
        <v>758</v>
      </c>
      <c r="D1857" t="s">
        <v>759</v>
      </c>
      <c r="E1857" t="s">
        <v>25</v>
      </c>
      <c r="F1857" s="1">
        <v>40179</v>
      </c>
      <c r="G1857" t="s">
        <v>26</v>
      </c>
      <c r="H1857">
        <v>201412</v>
      </c>
      <c r="I1857" t="s">
        <v>27</v>
      </c>
      <c r="J1857" t="s">
        <v>28</v>
      </c>
      <c r="K1857" t="s">
        <v>44</v>
      </c>
      <c r="L1857" t="s">
        <v>30</v>
      </c>
      <c r="M1857" t="s">
        <v>31</v>
      </c>
      <c r="N1857" t="s">
        <v>49</v>
      </c>
      <c r="O1857">
        <v>-4849.87</v>
      </c>
      <c r="P1857" t="s">
        <v>677</v>
      </c>
      <c r="Q1857" t="s">
        <v>676</v>
      </c>
      <c r="R1857" t="s">
        <v>680</v>
      </c>
      <c r="S1857" t="s">
        <v>34</v>
      </c>
      <c r="T1857" t="s">
        <v>561</v>
      </c>
    </row>
    <row r="1858" spans="1:20">
      <c r="A1858" t="s">
        <v>681</v>
      </c>
      <c r="B1858" t="s">
        <v>677</v>
      </c>
      <c r="C1858" t="s">
        <v>760</v>
      </c>
      <c r="D1858" t="s">
        <v>761</v>
      </c>
      <c r="E1858" t="s">
        <v>25</v>
      </c>
      <c r="F1858" s="1">
        <v>40179</v>
      </c>
      <c r="G1858" t="s">
        <v>26</v>
      </c>
      <c r="H1858">
        <v>201412</v>
      </c>
      <c r="I1858" t="s">
        <v>27</v>
      </c>
      <c r="J1858" t="s">
        <v>28</v>
      </c>
      <c r="K1858" t="s">
        <v>29</v>
      </c>
      <c r="L1858" t="s">
        <v>30</v>
      </c>
      <c r="M1858" t="s">
        <v>31</v>
      </c>
      <c r="N1858" t="s">
        <v>32</v>
      </c>
      <c r="O1858">
        <v>13.34</v>
      </c>
      <c r="P1858" t="s">
        <v>677</v>
      </c>
      <c r="Q1858" t="s">
        <v>681</v>
      </c>
      <c r="R1858" t="s">
        <v>680</v>
      </c>
      <c r="S1858" t="s">
        <v>34</v>
      </c>
      <c r="T1858" t="s">
        <v>561</v>
      </c>
    </row>
    <row r="1859" spans="1:20">
      <c r="A1859" t="s">
        <v>681</v>
      </c>
      <c r="B1859" t="s">
        <v>677</v>
      </c>
      <c r="C1859" t="s">
        <v>760</v>
      </c>
      <c r="D1859" t="s">
        <v>761</v>
      </c>
      <c r="E1859" t="s">
        <v>25</v>
      </c>
      <c r="F1859" s="1">
        <v>40179</v>
      </c>
      <c r="G1859" t="s">
        <v>26</v>
      </c>
      <c r="H1859">
        <v>201412</v>
      </c>
      <c r="I1859" t="s">
        <v>27</v>
      </c>
      <c r="J1859" t="s">
        <v>28</v>
      </c>
      <c r="K1859" t="s">
        <v>38</v>
      </c>
      <c r="L1859" t="s">
        <v>30</v>
      </c>
      <c r="M1859" t="s">
        <v>31</v>
      </c>
      <c r="N1859" t="s">
        <v>32</v>
      </c>
      <c r="O1859">
        <v>13.34</v>
      </c>
      <c r="P1859" t="s">
        <v>677</v>
      </c>
      <c r="Q1859" t="s">
        <v>681</v>
      </c>
      <c r="R1859" t="s">
        <v>680</v>
      </c>
      <c r="S1859" t="s">
        <v>34</v>
      </c>
      <c r="T1859" t="s">
        <v>561</v>
      </c>
    </row>
    <row r="1860" spans="1:20">
      <c r="A1860" t="s">
        <v>681</v>
      </c>
      <c r="B1860" t="s">
        <v>677</v>
      </c>
      <c r="C1860" t="s">
        <v>760</v>
      </c>
      <c r="D1860" t="s">
        <v>761</v>
      </c>
      <c r="E1860" t="s">
        <v>25</v>
      </c>
      <c r="F1860" s="1">
        <v>40179</v>
      </c>
      <c r="G1860" t="s">
        <v>26</v>
      </c>
      <c r="H1860">
        <v>201412</v>
      </c>
      <c r="I1860" t="s">
        <v>27</v>
      </c>
      <c r="J1860" t="s">
        <v>28</v>
      </c>
      <c r="K1860" t="s">
        <v>39</v>
      </c>
      <c r="L1860" t="s">
        <v>30</v>
      </c>
      <c r="M1860" t="s">
        <v>31</v>
      </c>
      <c r="N1860" t="s">
        <v>32</v>
      </c>
      <c r="O1860">
        <v>13.35</v>
      </c>
      <c r="P1860" t="s">
        <v>677</v>
      </c>
      <c r="Q1860" t="s">
        <v>681</v>
      </c>
      <c r="R1860" t="s">
        <v>680</v>
      </c>
      <c r="S1860" t="s">
        <v>34</v>
      </c>
      <c r="T1860" t="s">
        <v>561</v>
      </c>
    </row>
    <row r="1861" spans="1:20">
      <c r="A1861" t="s">
        <v>686</v>
      </c>
      <c r="B1861" t="s">
        <v>677</v>
      </c>
      <c r="C1861" t="s">
        <v>762</v>
      </c>
      <c r="D1861" t="s">
        <v>763</v>
      </c>
      <c r="E1861" t="s">
        <v>25</v>
      </c>
      <c r="F1861" s="1">
        <v>40179</v>
      </c>
      <c r="G1861" t="s">
        <v>26</v>
      </c>
      <c r="H1861">
        <v>201412</v>
      </c>
      <c r="I1861" t="s">
        <v>27</v>
      </c>
      <c r="J1861" t="s">
        <v>53</v>
      </c>
      <c r="K1861" t="s">
        <v>44</v>
      </c>
      <c r="L1861" t="s">
        <v>54</v>
      </c>
      <c r="M1861" t="s">
        <v>31</v>
      </c>
      <c r="N1861" t="s">
        <v>32</v>
      </c>
      <c r="O1861">
        <v>-589.18000000000006</v>
      </c>
      <c r="P1861" t="s">
        <v>677</v>
      </c>
      <c r="Q1861" t="s">
        <v>686</v>
      </c>
      <c r="R1861" t="s">
        <v>680</v>
      </c>
      <c r="S1861" t="s">
        <v>34</v>
      </c>
      <c r="T1861" t="s">
        <v>561</v>
      </c>
    </row>
    <row r="1862" spans="1:20">
      <c r="A1862" t="s">
        <v>689</v>
      </c>
      <c r="B1862" t="s">
        <v>677</v>
      </c>
      <c r="C1862" t="s">
        <v>764</v>
      </c>
      <c r="D1862" t="s">
        <v>765</v>
      </c>
      <c r="E1862" t="s">
        <v>25</v>
      </c>
      <c r="F1862" s="1">
        <v>40179</v>
      </c>
      <c r="G1862" t="s">
        <v>26</v>
      </c>
      <c r="H1862">
        <v>201412</v>
      </c>
      <c r="I1862" t="s">
        <v>27</v>
      </c>
      <c r="J1862" t="s">
        <v>53</v>
      </c>
      <c r="K1862" t="s">
        <v>29</v>
      </c>
      <c r="L1862" t="s">
        <v>54</v>
      </c>
      <c r="M1862" t="s">
        <v>31</v>
      </c>
      <c r="N1862" t="s">
        <v>32</v>
      </c>
      <c r="O1862">
        <v>1927.51</v>
      </c>
      <c r="P1862" t="s">
        <v>677</v>
      </c>
      <c r="Q1862" t="s">
        <v>689</v>
      </c>
      <c r="R1862" t="s">
        <v>680</v>
      </c>
      <c r="S1862" t="s">
        <v>34</v>
      </c>
      <c r="T1862" t="s">
        <v>561</v>
      </c>
    </row>
    <row r="1863" spans="1:20">
      <c r="A1863" t="s">
        <v>689</v>
      </c>
      <c r="B1863" t="s">
        <v>677</v>
      </c>
      <c r="C1863" t="s">
        <v>764</v>
      </c>
      <c r="D1863" t="s">
        <v>765</v>
      </c>
      <c r="E1863" t="s">
        <v>25</v>
      </c>
      <c r="F1863" s="1">
        <v>40179</v>
      </c>
      <c r="G1863" t="s">
        <v>26</v>
      </c>
      <c r="H1863">
        <v>201412</v>
      </c>
      <c r="I1863" t="s">
        <v>27</v>
      </c>
      <c r="J1863" t="s">
        <v>53</v>
      </c>
      <c r="K1863" t="s">
        <v>36</v>
      </c>
      <c r="L1863" t="s">
        <v>54</v>
      </c>
      <c r="M1863" t="s">
        <v>31</v>
      </c>
      <c r="N1863" t="s">
        <v>32</v>
      </c>
      <c r="O1863">
        <v>839</v>
      </c>
      <c r="P1863" t="s">
        <v>677</v>
      </c>
      <c r="Q1863" t="s">
        <v>689</v>
      </c>
      <c r="R1863" t="s">
        <v>680</v>
      </c>
      <c r="S1863" t="s">
        <v>34</v>
      </c>
      <c r="T1863" t="s">
        <v>561</v>
      </c>
    </row>
    <row r="1864" spans="1:20">
      <c r="A1864" t="s">
        <v>689</v>
      </c>
      <c r="B1864" t="s">
        <v>677</v>
      </c>
      <c r="C1864" t="s">
        <v>764</v>
      </c>
      <c r="D1864" t="s">
        <v>765</v>
      </c>
      <c r="E1864" t="s">
        <v>25</v>
      </c>
      <c r="F1864" s="1">
        <v>40179</v>
      </c>
      <c r="G1864" t="s">
        <v>26</v>
      </c>
      <c r="H1864">
        <v>201412</v>
      </c>
      <c r="I1864" t="s">
        <v>27</v>
      </c>
      <c r="J1864" t="s">
        <v>53</v>
      </c>
      <c r="K1864" t="s">
        <v>37</v>
      </c>
      <c r="L1864" t="s">
        <v>54</v>
      </c>
      <c r="M1864" t="s">
        <v>31</v>
      </c>
      <c r="N1864" t="s">
        <v>32</v>
      </c>
      <c r="O1864">
        <v>232.43</v>
      </c>
      <c r="P1864" t="s">
        <v>677</v>
      </c>
      <c r="Q1864" t="s">
        <v>689</v>
      </c>
      <c r="R1864" t="s">
        <v>680</v>
      </c>
      <c r="S1864" t="s">
        <v>34</v>
      </c>
      <c r="T1864" t="s">
        <v>561</v>
      </c>
    </row>
    <row r="1865" spans="1:20">
      <c r="A1865" t="s">
        <v>689</v>
      </c>
      <c r="B1865" t="s">
        <v>677</v>
      </c>
      <c r="C1865" t="s">
        <v>764</v>
      </c>
      <c r="D1865" t="s">
        <v>765</v>
      </c>
      <c r="E1865" t="s">
        <v>25</v>
      </c>
      <c r="F1865" s="1">
        <v>40179</v>
      </c>
      <c r="G1865" t="s">
        <v>26</v>
      </c>
      <c r="H1865">
        <v>201412</v>
      </c>
      <c r="I1865" t="s">
        <v>27</v>
      </c>
      <c r="J1865" t="s">
        <v>53</v>
      </c>
      <c r="K1865" t="s">
        <v>38</v>
      </c>
      <c r="L1865" t="s">
        <v>54</v>
      </c>
      <c r="M1865" t="s">
        <v>31</v>
      </c>
      <c r="N1865" t="s">
        <v>32</v>
      </c>
      <c r="O1865">
        <v>207.55</v>
      </c>
      <c r="P1865" t="s">
        <v>677</v>
      </c>
      <c r="Q1865" t="s">
        <v>689</v>
      </c>
      <c r="R1865" t="s">
        <v>680</v>
      </c>
      <c r="S1865" t="s">
        <v>34</v>
      </c>
      <c r="T1865" t="s">
        <v>561</v>
      </c>
    </row>
    <row r="1866" spans="1:20">
      <c r="A1866" t="s">
        <v>689</v>
      </c>
      <c r="B1866" t="s">
        <v>677</v>
      </c>
      <c r="C1866" t="s">
        <v>764</v>
      </c>
      <c r="D1866" t="s">
        <v>765</v>
      </c>
      <c r="E1866" t="s">
        <v>25</v>
      </c>
      <c r="F1866" s="1">
        <v>40179</v>
      </c>
      <c r="G1866" t="s">
        <v>26</v>
      </c>
      <c r="H1866">
        <v>201412</v>
      </c>
      <c r="I1866" t="s">
        <v>27</v>
      </c>
      <c r="J1866" t="s">
        <v>53</v>
      </c>
      <c r="K1866" t="s">
        <v>39</v>
      </c>
      <c r="L1866" t="s">
        <v>54</v>
      </c>
      <c r="M1866" t="s">
        <v>31</v>
      </c>
      <c r="N1866" t="s">
        <v>32</v>
      </c>
      <c r="O1866">
        <v>233.13</v>
      </c>
      <c r="P1866" t="s">
        <v>677</v>
      </c>
      <c r="Q1866" t="s">
        <v>689</v>
      </c>
      <c r="R1866" t="s">
        <v>680</v>
      </c>
      <c r="S1866" t="s">
        <v>34</v>
      </c>
      <c r="T1866" t="s">
        <v>561</v>
      </c>
    </row>
    <row r="1867" spans="1:20">
      <c r="A1867" t="s">
        <v>689</v>
      </c>
      <c r="B1867" t="s">
        <v>677</v>
      </c>
      <c r="C1867" t="s">
        <v>764</v>
      </c>
      <c r="D1867" t="s">
        <v>765</v>
      </c>
      <c r="E1867" t="s">
        <v>25</v>
      </c>
      <c r="F1867" s="1">
        <v>40179</v>
      </c>
      <c r="G1867" t="s">
        <v>26</v>
      </c>
      <c r="H1867">
        <v>201412</v>
      </c>
      <c r="I1867" t="s">
        <v>27</v>
      </c>
      <c r="J1867" t="s">
        <v>53</v>
      </c>
      <c r="K1867" t="s">
        <v>44</v>
      </c>
      <c r="L1867" t="s">
        <v>54</v>
      </c>
      <c r="M1867" t="s">
        <v>31</v>
      </c>
      <c r="N1867" t="s">
        <v>32</v>
      </c>
      <c r="O1867">
        <v>907.08</v>
      </c>
      <c r="P1867" t="s">
        <v>677</v>
      </c>
      <c r="Q1867" t="s">
        <v>689</v>
      </c>
      <c r="R1867" t="s">
        <v>680</v>
      </c>
      <c r="S1867" t="s">
        <v>34</v>
      </c>
      <c r="T1867" t="s">
        <v>561</v>
      </c>
    </row>
    <row r="1868" spans="1:20">
      <c r="A1868" t="s">
        <v>694</v>
      </c>
      <c r="B1868" t="s">
        <v>677</v>
      </c>
      <c r="C1868" t="s">
        <v>766</v>
      </c>
      <c r="D1868" t="s">
        <v>767</v>
      </c>
      <c r="E1868" t="s">
        <v>25</v>
      </c>
      <c r="F1868" s="1">
        <v>40179</v>
      </c>
      <c r="G1868" t="s">
        <v>26</v>
      </c>
      <c r="H1868">
        <v>201412</v>
      </c>
      <c r="I1868" t="s">
        <v>27</v>
      </c>
      <c r="J1868" t="s">
        <v>53</v>
      </c>
      <c r="K1868" t="s">
        <v>29</v>
      </c>
      <c r="L1868" t="s">
        <v>54</v>
      </c>
      <c r="M1868" t="s">
        <v>31</v>
      </c>
      <c r="N1868" t="s">
        <v>32</v>
      </c>
      <c r="O1868">
        <v>8964.5</v>
      </c>
      <c r="P1868" t="s">
        <v>677</v>
      </c>
      <c r="Q1868" t="s">
        <v>694</v>
      </c>
      <c r="R1868" t="s">
        <v>680</v>
      </c>
      <c r="S1868" t="s">
        <v>34</v>
      </c>
      <c r="T1868" t="s">
        <v>561</v>
      </c>
    </row>
    <row r="1869" spans="1:20">
      <c r="A1869" t="s">
        <v>694</v>
      </c>
      <c r="B1869" t="s">
        <v>677</v>
      </c>
      <c r="C1869" t="s">
        <v>768</v>
      </c>
      <c r="D1869" t="s">
        <v>769</v>
      </c>
      <c r="E1869" t="s">
        <v>25</v>
      </c>
      <c r="F1869" s="1">
        <v>40179</v>
      </c>
      <c r="G1869" t="s">
        <v>26</v>
      </c>
      <c r="H1869">
        <v>201412</v>
      </c>
      <c r="I1869" t="s">
        <v>27</v>
      </c>
      <c r="J1869" t="s">
        <v>53</v>
      </c>
      <c r="K1869" t="s">
        <v>29</v>
      </c>
      <c r="L1869" t="s">
        <v>54</v>
      </c>
      <c r="M1869" t="s">
        <v>31</v>
      </c>
      <c r="N1869" t="s">
        <v>32</v>
      </c>
      <c r="O1869">
        <v>5269.14</v>
      </c>
      <c r="P1869" t="s">
        <v>677</v>
      </c>
      <c r="Q1869" t="s">
        <v>694</v>
      </c>
      <c r="R1869" t="s">
        <v>680</v>
      </c>
      <c r="S1869" t="s">
        <v>34</v>
      </c>
      <c r="T1869" t="s">
        <v>561</v>
      </c>
    </row>
    <row r="1870" spans="1:20">
      <c r="A1870" t="s">
        <v>694</v>
      </c>
      <c r="B1870" t="s">
        <v>677</v>
      </c>
      <c r="C1870" t="s">
        <v>768</v>
      </c>
      <c r="D1870" t="s">
        <v>769</v>
      </c>
      <c r="E1870" t="s">
        <v>25</v>
      </c>
      <c r="F1870" s="1">
        <v>40179</v>
      </c>
      <c r="G1870" t="s">
        <v>26</v>
      </c>
      <c r="H1870">
        <v>201412</v>
      </c>
      <c r="I1870" t="s">
        <v>27</v>
      </c>
      <c r="J1870" t="s">
        <v>53</v>
      </c>
      <c r="K1870" t="s">
        <v>36</v>
      </c>
      <c r="L1870" t="s">
        <v>54</v>
      </c>
      <c r="M1870" t="s">
        <v>31</v>
      </c>
      <c r="N1870" t="s">
        <v>32</v>
      </c>
      <c r="O1870">
        <v>210.09</v>
      </c>
      <c r="P1870" t="s">
        <v>677</v>
      </c>
      <c r="Q1870" t="s">
        <v>694</v>
      </c>
      <c r="R1870" t="s">
        <v>680</v>
      </c>
      <c r="S1870" t="s">
        <v>34</v>
      </c>
      <c r="T1870" t="s">
        <v>561</v>
      </c>
    </row>
    <row r="1871" spans="1:20">
      <c r="A1871" t="s">
        <v>694</v>
      </c>
      <c r="B1871" t="s">
        <v>677</v>
      </c>
      <c r="C1871" t="s">
        <v>768</v>
      </c>
      <c r="D1871" t="s">
        <v>769</v>
      </c>
      <c r="E1871" t="s">
        <v>25</v>
      </c>
      <c r="F1871" s="1">
        <v>40179</v>
      </c>
      <c r="G1871" t="s">
        <v>26</v>
      </c>
      <c r="H1871">
        <v>201412</v>
      </c>
      <c r="I1871" t="s">
        <v>27</v>
      </c>
      <c r="J1871" t="s">
        <v>53</v>
      </c>
      <c r="K1871" t="s">
        <v>37</v>
      </c>
      <c r="L1871" t="s">
        <v>54</v>
      </c>
      <c r="M1871" t="s">
        <v>31</v>
      </c>
      <c r="N1871" t="s">
        <v>32</v>
      </c>
      <c r="O1871">
        <v>219.28</v>
      </c>
      <c r="P1871" t="s">
        <v>677</v>
      </c>
      <c r="Q1871" t="s">
        <v>694</v>
      </c>
      <c r="R1871" t="s">
        <v>680</v>
      </c>
      <c r="S1871" t="s">
        <v>34</v>
      </c>
      <c r="T1871" t="s">
        <v>561</v>
      </c>
    </row>
    <row r="1872" spans="1:20">
      <c r="A1872" t="s">
        <v>694</v>
      </c>
      <c r="B1872" t="s">
        <v>677</v>
      </c>
      <c r="C1872" t="s">
        <v>768</v>
      </c>
      <c r="D1872" t="s">
        <v>769</v>
      </c>
      <c r="E1872" t="s">
        <v>25</v>
      </c>
      <c r="F1872" s="1">
        <v>40179</v>
      </c>
      <c r="G1872" t="s">
        <v>26</v>
      </c>
      <c r="H1872">
        <v>201412</v>
      </c>
      <c r="I1872" t="s">
        <v>27</v>
      </c>
      <c r="J1872" t="s">
        <v>53</v>
      </c>
      <c r="K1872" t="s">
        <v>38</v>
      </c>
      <c r="L1872" t="s">
        <v>54</v>
      </c>
      <c r="M1872" t="s">
        <v>31</v>
      </c>
      <c r="N1872" t="s">
        <v>32</v>
      </c>
      <c r="O1872">
        <v>7359.02</v>
      </c>
      <c r="P1872" t="s">
        <v>677</v>
      </c>
      <c r="Q1872" t="s">
        <v>694</v>
      </c>
      <c r="R1872" t="s">
        <v>680</v>
      </c>
      <c r="S1872" t="s">
        <v>34</v>
      </c>
      <c r="T1872" t="s">
        <v>561</v>
      </c>
    </row>
    <row r="1873" spans="1:20">
      <c r="A1873" t="s">
        <v>694</v>
      </c>
      <c r="B1873" t="s">
        <v>677</v>
      </c>
      <c r="C1873" t="s">
        <v>770</v>
      </c>
      <c r="D1873" t="s">
        <v>771</v>
      </c>
      <c r="E1873" t="s">
        <v>25</v>
      </c>
      <c r="F1873" s="1">
        <v>40179</v>
      </c>
      <c r="G1873" t="s">
        <v>26</v>
      </c>
      <c r="H1873">
        <v>201412</v>
      </c>
      <c r="I1873" t="s">
        <v>27</v>
      </c>
      <c r="J1873" t="s">
        <v>53</v>
      </c>
      <c r="K1873" t="s">
        <v>29</v>
      </c>
      <c r="L1873" t="s">
        <v>54</v>
      </c>
      <c r="M1873" t="s">
        <v>31</v>
      </c>
      <c r="N1873" t="s">
        <v>32</v>
      </c>
      <c r="O1873">
        <v>1884.04</v>
      </c>
      <c r="P1873" t="s">
        <v>677</v>
      </c>
      <c r="Q1873" t="s">
        <v>694</v>
      </c>
      <c r="R1873" t="s">
        <v>680</v>
      </c>
      <c r="S1873" t="s">
        <v>34</v>
      </c>
      <c r="T1873" t="s">
        <v>561</v>
      </c>
    </row>
    <row r="1874" spans="1:20">
      <c r="A1874" t="s">
        <v>694</v>
      </c>
      <c r="B1874" t="s">
        <v>677</v>
      </c>
      <c r="C1874" t="s">
        <v>770</v>
      </c>
      <c r="D1874" t="s">
        <v>771</v>
      </c>
      <c r="E1874" t="s">
        <v>25</v>
      </c>
      <c r="F1874" s="1">
        <v>40179</v>
      </c>
      <c r="G1874" t="s">
        <v>26</v>
      </c>
      <c r="H1874">
        <v>201412</v>
      </c>
      <c r="I1874" t="s">
        <v>27</v>
      </c>
      <c r="J1874" t="s">
        <v>53</v>
      </c>
      <c r="K1874" t="s">
        <v>36</v>
      </c>
      <c r="L1874" t="s">
        <v>54</v>
      </c>
      <c r="M1874" t="s">
        <v>31</v>
      </c>
      <c r="N1874" t="s">
        <v>32</v>
      </c>
      <c r="O1874">
        <v>31.560000000000002</v>
      </c>
      <c r="P1874" t="s">
        <v>677</v>
      </c>
      <c r="Q1874" t="s">
        <v>694</v>
      </c>
      <c r="R1874" t="s">
        <v>680</v>
      </c>
      <c r="S1874" t="s">
        <v>34</v>
      </c>
      <c r="T1874" t="s">
        <v>561</v>
      </c>
    </row>
    <row r="1875" spans="1:20">
      <c r="A1875" t="s">
        <v>694</v>
      </c>
      <c r="B1875" t="s">
        <v>677</v>
      </c>
      <c r="C1875" t="s">
        <v>770</v>
      </c>
      <c r="D1875" t="s">
        <v>771</v>
      </c>
      <c r="E1875" t="s">
        <v>25</v>
      </c>
      <c r="F1875" s="1">
        <v>40179</v>
      </c>
      <c r="G1875" t="s">
        <v>26</v>
      </c>
      <c r="H1875">
        <v>201412</v>
      </c>
      <c r="I1875" t="s">
        <v>27</v>
      </c>
      <c r="J1875" t="s">
        <v>53</v>
      </c>
      <c r="K1875" t="s">
        <v>37</v>
      </c>
      <c r="L1875" t="s">
        <v>54</v>
      </c>
      <c r="M1875" t="s">
        <v>31</v>
      </c>
      <c r="N1875" t="s">
        <v>32</v>
      </c>
      <c r="O1875">
        <v>0.03</v>
      </c>
      <c r="P1875" t="s">
        <v>677</v>
      </c>
      <c r="Q1875" t="s">
        <v>694</v>
      </c>
      <c r="R1875" t="s">
        <v>680</v>
      </c>
      <c r="S1875" t="s">
        <v>34</v>
      </c>
      <c r="T1875" t="s">
        <v>561</v>
      </c>
    </row>
    <row r="1876" spans="1:20">
      <c r="A1876" t="s">
        <v>694</v>
      </c>
      <c r="B1876" t="s">
        <v>677</v>
      </c>
      <c r="C1876" t="s">
        <v>770</v>
      </c>
      <c r="D1876" t="s">
        <v>771</v>
      </c>
      <c r="E1876" t="s">
        <v>25</v>
      </c>
      <c r="F1876" s="1">
        <v>40179</v>
      </c>
      <c r="G1876" t="s">
        <v>26</v>
      </c>
      <c r="H1876">
        <v>201412</v>
      </c>
      <c r="I1876" t="s">
        <v>27</v>
      </c>
      <c r="J1876" t="s">
        <v>53</v>
      </c>
      <c r="K1876" t="s">
        <v>38</v>
      </c>
      <c r="L1876" t="s">
        <v>54</v>
      </c>
      <c r="M1876" t="s">
        <v>31</v>
      </c>
      <c r="N1876" t="s">
        <v>32</v>
      </c>
      <c r="O1876">
        <v>36.14</v>
      </c>
      <c r="P1876" t="s">
        <v>677</v>
      </c>
      <c r="Q1876" t="s">
        <v>694</v>
      </c>
      <c r="R1876" t="s">
        <v>680</v>
      </c>
      <c r="S1876" t="s">
        <v>34</v>
      </c>
      <c r="T1876" t="s">
        <v>561</v>
      </c>
    </row>
    <row r="1877" spans="1:20">
      <c r="A1877" t="s">
        <v>694</v>
      </c>
      <c r="B1877" t="s">
        <v>677</v>
      </c>
      <c r="C1877" t="s">
        <v>770</v>
      </c>
      <c r="D1877" t="s">
        <v>771</v>
      </c>
      <c r="E1877" t="s">
        <v>25</v>
      </c>
      <c r="F1877" s="1">
        <v>40179</v>
      </c>
      <c r="G1877" t="s">
        <v>26</v>
      </c>
      <c r="H1877">
        <v>201412</v>
      </c>
      <c r="I1877" t="s">
        <v>27</v>
      </c>
      <c r="J1877" t="s">
        <v>53</v>
      </c>
      <c r="K1877" t="s">
        <v>39</v>
      </c>
      <c r="L1877" t="s">
        <v>54</v>
      </c>
      <c r="M1877" t="s">
        <v>31</v>
      </c>
      <c r="N1877" t="s">
        <v>32</v>
      </c>
      <c r="O1877">
        <v>0</v>
      </c>
      <c r="P1877" t="s">
        <v>677</v>
      </c>
      <c r="Q1877" t="s">
        <v>694</v>
      </c>
      <c r="R1877" t="s">
        <v>680</v>
      </c>
      <c r="S1877" t="s">
        <v>34</v>
      </c>
      <c r="T1877" t="s">
        <v>561</v>
      </c>
    </row>
    <row r="1878" spans="1:20">
      <c r="A1878" t="s">
        <v>694</v>
      </c>
      <c r="B1878" t="s">
        <v>677</v>
      </c>
      <c r="C1878" t="s">
        <v>770</v>
      </c>
      <c r="D1878" t="s">
        <v>771</v>
      </c>
      <c r="E1878" t="s">
        <v>25</v>
      </c>
      <c r="F1878" s="1">
        <v>40179</v>
      </c>
      <c r="G1878" t="s">
        <v>26</v>
      </c>
      <c r="H1878">
        <v>201412</v>
      </c>
      <c r="I1878" t="s">
        <v>27</v>
      </c>
      <c r="J1878" t="s">
        <v>53</v>
      </c>
      <c r="K1878" t="s">
        <v>40</v>
      </c>
      <c r="L1878" t="s">
        <v>54</v>
      </c>
      <c r="M1878" t="s">
        <v>31</v>
      </c>
      <c r="N1878" t="s">
        <v>32</v>
      </c>
      <c r="O1878">
        <v>0</v>
      </c>
      <c r="P1878" t="s">
        <v>677</v>
      </c>
      <c r="Q1878" t="s">
        <v>694</v>
      </c>
      <c r="R1878" t="s">
        <v>680</v>
      </c>
      <c r="S1878" t="s">
        <v>34</v>
      </c>
      <c r="T1878" t="s">
        <v>561</v>
      </c>
    </row>
    <row r="1879" spans="1:20">
      <c r="A1879" t="s">
        <v>694</v>
      </c>
      <c r="B1879" t="s">
        <v>677</v>
      </c>
      <c r="C1879" t="s">
        <v>770</v>
      </c>
      <c r="D1879" t="s">
        <v>771</v>
      </c>
      <c r="E1879" t="s">
        <v>25</v>
      </c>
      <c r="F1879" s="1">
        <v>40179</v>
      </c>
      <c r="G1879" t="s">
        <v>26</v>
      </c>
      <c r="H1879">
        <v>201412</v>
      </c>
      <c r="I1879" t="s">
        <v>27</v>
      </c>
      <c r="J1879" t="s">
        <v>53</v>
      </c>
      <c r="K1879" t="s">
        <v>41</v>
      </c>
      <c r="L1879" t="s">
        <v>54</v>
      </c>
      <c r="M1879" t="s">
        <v>31</v>
      </c>
      <c r="N1879" t="s">
        <v>32</v>
      </c>
      <c r="O1879">
        <v>0</v>
      </c>
      <c r="P1879" t="s">
        <v>677</v>
      </c>
      <c r="Q1879" t="s">
        <v>694</v>
      </c>
      <c r="R1879" t="s">
        <v>680</v>
      </c>
      <c r="S1879" t="s">
        <v>34</v>
      </c>
      <c r="T1879" t="s">
        <v>561</v>
      </c>
    </row>
    <row r="1880" spans="1:20">
      <c r="A1880" t="s">
        <v>694</v>
      </c>
      <c r="B1880" t="s">
        <v>677</v>
      </c>
      <c r="C1880" t="s">
        <v>770</v>
      </c>
      <c r="D1880" t="s">
        <v>771</v>
      </c>
      <c r="E1880" t="s">
        <v>25</v>
      </c>
      <c r="F1880" s="1">
        <v>40179</v>
      </c>
      <c r="G1880" t="s">
        <v>26</v>
      </c>
      <c r="H1880">
        <v>201412</v>
      </c>
      <c r="I1880" t="s">
        <v>27</v>
      </c>
      <c r="J1880" t="s">
        <v>53</v>
      </c>
      <c r="K1880" t="s">
        <v>43</v>
      </c>
      <c r="L1880" t="s">
        <v>54</v>
      </c>
      <c r="M1880" t="s">
        <v>31</v>
      </c>
      <c r="N1880" t="s">
        <v>32</v>
      </c>
      <c r="O1880">
        <v>0</v>
      </c>
      <c r="P1880" t="s">
        <v>677</v>
      </c>
      <c r="Q1880" t="s">
        <v>694</v>
      </c>
      <c r="R1880" t="s">
        <v>680</v>
      </c>
      <c r="S1880" t="s">
        <v>34</v>
      </c>
      <c r="T1880" t="s">
        <v>561</v>
      </c>
    </row>
    <row r="1881" spans="1:20">
      <c r="A1881" t="s">
        <v>694</v>
      </c>
      <c r="B1881" t="s">
        <v>677</v>
      </c>
      <c r="C1881" t="s">
        <v>770</v>
      </c>
      <c r="D1881" t="s">
        <v>771</v>
      </c>
      <c r="E1881" t="s">
        <v>25</v>
      </c>
      <c r="F1881" s="1">
        <v>40179</v>
      </c>
      <c r="G1881" t="s">
        <v>26</v>
      </c>
      <c r="H1881">
        <v>201412</v>
      </c>
      <c r="I1881" t="s">
        <v>27</v>
      </c>
      <c r="J1881" t="s">
        <v>53</v>
      </c>
      <c r="K1881" t="s">
        <v>44</v>
      </c>
      <c r="L1881" t="s">
        <v>54</v>
      </c>
      <c r="M1881" t="s">
        <v>31</v>
      </c>
      <c r="N1881" t="s">
        <v>32</v>
      </c>
      <c r="O1881">
        <v>0</v>
      </c>
      <c r="P1881" t="s">
        <v>677</v>
      </c>
      <c r="Q1881" t="s">
        <v>694</v>
      </c>
      <c r="R1881" t="s">
        <v>680</v>
      </c>
      <c r="S1881" t="s">
        <v>34</v>
      </c>
      <c r="T1881" t="s">
        <v>561</v>
      </c>
    </row>
    <row r="1882" spans="1:20">
      <c r="A1882" t="s">
        <v>694</v>
      </c>
      <c r="B1882" t="s">
        <v>677</v>
      </c>
      <c r="C1882" t="s">
        <v>772</v>
      </c>
      <c r="D1882" t="s">
        <v>773</v>
      </c>
      <c r="E1882" t="s">
        <v>25</v>
      </c>
      <c r="F1882" s="1">
        <v>40179</v>
      </c>
      <c r="G1882" t="s">
        <v>26</v>
      </c>
      <c r="H1882">
        <v>201412</v>
      </c>
      <c r="I1882" t="s">
        <v>27</v>
      </c>
      <c r="J1882" t="s">
        <v>53</v>
      </c>
      <c r="K1882" t="s">
        <v>29</v>
      </c>
      <c r="L1882" t="s">
        <v>54</v>
      </c>
      <c r="M1882" t="s">
        <v>31</v>
      </c>
      <c r="N1882" t="s">
        <v>48</v>
      </c>
      <c r="O1882">
        <v>575.22</v>
      </c>
      <c r="P1882" t="s">
        <v>677</v>
      </c>
      <c r="Q1882" t="s">
        <v>694</v>
      </c>
      <c r="R1882" t="s">
        <v>680</v>
      </c>
      <c r="S1882" t="s">
        <v>34</v>
      </c>
      <c r="T1882" t="s">
        <v>561</v>
      </c>
    </row>
    <row r="1883" spans="1:20">
      <c r="A1883" t="s">
        <v>694</v>
      </c>
      <c r="B1883" t="s">
        <v>677</v>
      </c>
      <c r="C1883" t="s">
        <v>772</v>
      </c>
      <c r="D1883" t="s">
        <v>773</v>
      </c>
      <c r="E1883" t="s">
        <v>25</v>
      </c>
      <c r="F1883" s="1">
        <v>40179</v>
      </c>
      <c r="G1883" t="s">
        <v>26</v>
      </c>
      <c r="H1883">
        <v>201412</v>
      </c>
      <c r="I1883" t="s">
        <v>27</v>
      </c>
      <c r="J1883" t="s">
        <v>53</v>
      </c>
      <c r="K1883" t="s">
        <v>29</v>
      </c>
      <c r="L1883" t="s">
        <v>54</v>
      </c>
      <c r="M1883" t="s">
        <v>31</v>
      </c>
      <c r="N1883" t="s">
        <v>49</v>
      </c>
      <c r="O1883">
        <v>-7609.72</v>
      </c>
      <c r="P1883" t="s">
        <v>677</v>
      </c>
      <c r="Q1883" t="s">
        <v>694</v>
      </c>
      <c r="R1883" t="s">
        <v>680</v>
      </c>
      <c r="S1883" t="s">
        <v>34</v>
      </c>
      <c r="T1883" t="s">
        <v>561</v>
      </c>
    </row>
    <row r="1884" spans="1:20">
      <c r="A1884" t="s">
        <v>694</v>
      </c>
      <c r="B1884" t="s">
        <v>677</v>
      </c>
      <c r="C1884" t="s">
        <v>772</v>
      </c>
      <c r="D1884" t="s">
        <v>773</v>
      </c>
      <c r="E1884" t="s">
        <v>25</v>
      </c>
      <c r="F1884" s="1">
        <v>40179</v>
      </c>
      <c r="G1884" t="s">
        <v>26</v>
      </c>
      <c r="H1884">
        <v>201412</v>
      </c>
      <c r="I1884" t="s">
        <v>27</v>
      </c>
      <c r="J1884" t="s">
        <v>53</v>
      </c>
      <c r="K1884" t="s">
        <v>29</v>
      </c>
      <c r="L1884" t="s">
        <v>54</v>
      </c>
      <c r="M1884" t="s">
        <v>31</v>
      </c>
      <c r="N1884" t="s">
        <v>32</v>
      </c>
      <c r="O1884">
        <v>-1585.38</v>
      </c>
      <c r="P1884" t="s">
        <v>677</v>
      </c>
      <c r="Q1884" t="s">
        <v>694</v>
      </c>
      <c r="R1884" t="s">
        <v>680</v>
      </c>
      <c r="S1884" t="s">
        <v>34</v>
      </c>
      <c r="T1884" t="s">
        <v>561</v>
      </c>
    </row>
    <row r="1885" spans="1:20">
      <c r="A1885" t="s">
        <v>694</v>
      </c>
      <c r="B1885" t="s">
        <v>677</v>
      </c>
      <c r="C1885" t="s">
        <v>772</v>
      </c>
      <c r="D1885" t="s">
        <v>773</v>
      </c>
      <c r="E1885" t="s">
        <v>25</v>
      </c>
      <c r="F1885" s="1">
        <v>40179</v>
      </c>
      <c r="G1885" t="s">
        <v>26</v>
      </c>
      <c r="H1885">
        <v>201412</v>
      </c>
      <c r="I1885" t="s">
        <v>27</v>
      </c>
      <c r="J1885" t="s">
        <v>53</v>
      </c>
      <c r="K1885" t="s">
        <v>36</v>
      </c>
      <c r="L1885" t="s">
        <v>54</v>
      </c>
      <c r="M1885" t="s">
        <v>31</v>
      </c>
      <c r="N1885" t="s">
        <v>48</v>
      </c>
      <c r="O1885">
        <v>8507.5499999999993</v>
      </c>
      <c r="P1885" t="s">
        <v>677</v>
      </c>
      <c r="Q1885" t="s">
        <v>694</v>
      </c>
      <c r="R1885" t="s">
        <v>680</v>
      </c>
      <c r="S1885" t="s">
        <v>34</v>
      </c>
      <c r="T1885" t="s">
        <v>561</v>
      </c>
    </row>
    <row r="1886" spans="1:20">
      <c r="A1886" t="s">
        <v>694</v>
      </c>
      <c r="B1886" t="s">
        <v>677</v>
      </c>
      <c r="C1886" t="s">
        <v>772</v>
      </c>
      <c r="D1886" t="s">
        <v>773</v>
      </c>
      <c r="E1886" t="s">
        <v>25</v>
      </c>
      <c r="F1886" s="1">
        <v>40179</v>
      </c>
      <c r="G1886" t="s">
        <v>26</v>
      </c>
      <c r="H1886">
        <v>201412</v>
      </c>
      <c r="I1886" t="s">
        <v>27</v>
      </c>
      <c r="J1886" t="s">
        <v>53</v>
      </c>
      <c r="K1886" t="s">
        <v>36</v>
      </c>
      <c r="L1886" t="s">
        <v>54</v>
      </c>
      <c r="M1886" t="s">
        <v>31</v>
      </c>
      <c r="N1886" t="s">
        <v>49</v>
      </c>
      <c r="O1886">
        <v>-3869.07</v>
      </c>
      <c r="P1886" t="s">
        <v>677</v>
      </c>
      <c r="Q1886" t="s">
        <v>694</v>
      </c>
      <c r="R1886" t="s">
        <v>680</v>
      </c>
      <c r="S1886" t="s">
        <v>34</v>
      </c>
      <c r="T1886" t="s">
        <v>561</v>
      </c>
    </row>
    <row r="1887" spans="1:20">
      <c r="A1887" t="s">
        <v>694</v>
      </c>
      <c r="B1887" t="s">
        <v>677</v>
      </c>
      <c r="C1887" t="s">
        <v>772</v>
      </c>
      <c r="D1887" t="s">
        <v>773</v>
      </c>
      <c r="E1887" t="s">
        <v>25</v>
      </c>
      <c r="F1887" s="1">
        <v>40179</v>
      </c>
      <c r="G1887" t="s">
        <v>26</v>
      </c>
      <c r="H1887">
        <v>201412</v>
      </c>
      <c r="I1887" t="s">
        <v>27</v>
      </c>
      <c r="J1887" t="s">
        <v>53</v>
      </c>
      <c r="K1887" t="s">
        <v>36</v>
      </c>
      <c r="L1887" t="s">
        <v>54</v>
      </c>
      <c r="M1887" t="s">
        <v>31</v>
      </c>
      <c r="N1887" t="s">
        <v>32</v>
      </c>
      <c r="O1887">
        <v>-806.05000000000007</v>
      </c>
      <c r="P1887" t="s">
        <v>677</v>
      </c>
      <c r="Q1887" t="s">
        <v>694</v>
      </c>
      <c r="R1887" t="s">
        <v>680</v>
      </c>
      <c r="S1887" t="s">
        <v>34</v>
      </c>
      <c r="T1887" t="s">
        <v>561</v>
      </c>
    </row>
    <row r="1888" spans="1:20">
      <c r="A1888" t="s">
        <v>694</v>
      </c>
      <c r="B1888" t="s">
        <v>677</v>
      </c>
      <c r="C1888" t="s">
        <v>772</v>
      </c>
      <c r="D1888" t="s">
        <v>773</v>
      </c>
      <c r="E1888" t="s">
        <v>25</v>
      </c>
      <c r="F1888" s="1">
        <v>40179</v>
      </c>
      <c r="G1888" t="s">
        <v>26</v>
      </c>
      <c r="H1888">
        <v>201412</v>
      </c>
      <c r="I1888" t="s">
        <v>27</v>
      </c>
      <c r="J1888" t="s">
        <v>53</v>
      </c>
      <c r="K1888" t="s">
        <v>37</v>
      </c>
      <c r="L1888" t="s">
        <v>54</v>
      </c>
      <c r="M1888" t="s">
        <v>31</v>
      </c>
      <c r="N1888" t="s">
        <v>49</v>
      </c>
      <c r="O1888">
        <v>-698.33</v>
      </c>
      <c r="P1888" t="s">
        <v>677</v>
      </c>
      <c r="Q1888" t="s">
        <v>694</v>
      </c>
      <c r="R1888" t="s">
        <v>680</v>
      </c>
      <c r="S1888" t="s">
        <v>34</v>
      </c>
      <c r="T1888" t="s">
        <v>561</v>
      </c>
    </row>
    <row r="1889" spans="1:20">
      <c r="A1889" t="s">
        <v>694</v>
      </c>
      <c r="B1889" t="s">
        <v>677</v>
      </c>
      <c r="C1889" t="s">
        <v>772</v>
      </c>
      <c r="D1889" t="s">
        <v>773</v>
      </c>
      <c r="E1889" t="s">
        <v>25</v>
      </c>
      <c r="F1889" s="1">
        <v>40179</v>
      </c>
      <c r="G1889" t="s">
        <v>26</v>
      </c>
      <c r="H1889">
        <v>201412</v>
      </c>
      <c r="I1889" t="s">
        <v>27</v>
      </c>
      <c r="J1889" t="s">
        <v>53</v>
      </c>
      <c r="K1889" t="s">
        <v>37</v>
      </c>
      <c r="L1889" t="s">
        <v>54</v>
      </c>
      <c r="M1889" t="s">
        <v>31</v>
      </c>
      <c r="N1889" t="s">
        <v>32</v>
      </c>
      <c r="O1889">
        <v>-145.5</v>
      </c>
      <c r="P1889" t="s">
        <v>677</v>
      </c>
      <c r="Q1889" t="s">
        <v>694</v>
      </c>
      <c r="R1889" t="s">
        <v>680</v>
      </c>
      <c r="S1889" t="s">
        <v>34</v>
      </c>
      <c r="T1889" t="s">
        <v>561</v>
      </c>
    </row>
    <row r="1890" spans="1:20">
      <c r="A1890" t="s">
        <v>694</v>
      </c>
      <c r="B1890" t="s">
        <v>677</v>
      </c>
      <c r="C1890" t="s">
        <v>772</v>
      </c>
      <c r="D1890" t="s">
        <v>773</v>
      </c>
      <c r="E1890" t="s">
        <v>25</v>
      </c>
      <c r="F1890" s="1">
        <v>40179</v>
      </c>
      <c r="G1890" t="s">
        <v>26</v>
      </c>
      <c r="H1890">
        <v>201412</v>
      </c>
      <c r="I1890" t="s">
        <v>27</v>
      </c>
      <c r="J1890" t="s">
        <v>53</v>
      </c>
      <c r="K1890" t="s">
        <v>38</v>
      </c>
      <c r="L1890" t="s">
        <v>54</v>
      </c>
      <c r="M1890" t="s">
        <v>31</v>
      </c>
      <c r="N1890" t="s">
        <v>48</v>
      </c>
      <c r="O1890">
        <v>4968.8500000000004</v>
      </c>
      <c r="P1890" t="s">
        <v>677</v>
      </c>
      <c r="Q1890" t="s">
        <v>694</v>
      </c>
      <c r="R1890" t="s">
        <v>680</v>
      </c>
      <c r="S1890" t="s">
        <v>34</v>
      </c>
      <c r="T1890" t="s">
        <v>561</v>
      </c>
    </row>
    <row r="1891" spans="1:20">
      <c r="A1891" t="s">
        <v>694</v>
      </c>
      <c r="B1891" t="s">
        <v>677</v>
      </c>
      <c r="C1891" t="s">
        <v>772</v>
      </c>
      <c r="D1891" t="s">
        <v>773</v>
      </c>
      <c r="E1891" t="s">
        <v>25</v>
      </c>
      <c r="F1891" s="1">
        <v>40179</v>
      </c>
      <c r="G1891" t="s">
        <v>26</v>
      </c>
      <c r="H1891">
        <v>201412</v>
      </c>
      <c r="I1891" t="s">
        <v>27</v>
      </c>
      <c r="J1891" t="s">
        <v>53</v>
      </c>
      <c r="K1891" t="s">
        <v>38</v>
      </c>
      <c r="L1891" t="s">
        <v>54</v>
      </c>
      <c r="M1891" t="s">
        <v>31</v>
      </c>
      <c r="N1891" t="s">
        <v>49</v>
      </c>
      <c r="O1891">
        <v>-1761.32</v>
      </c>
      <c r="P1891" t="s">
        <v>677</v>
      </c>
      <c r="Q1891" t="s">
        <v>694</v>
      </c>
      <c r="R1891" t="s">
        <v>680</v>
      </c>
      <c r="S1891" t="s">
        <v>34</v>
      </c>
      <c r="T1891" t="s">
        <v>561</v>
      </c>
    </row>
    <row r="1892" spans="1:20">
      <c r="A1892" t="s">
        <v>694</v>
      </c>
      <c r="B1892" t="s">
        <v>677</v>
      </c>
      <c r="C1892" t="s">
        <v>772</v>
      </c>
      <c r="D1892" t="s">
        <v>773</v>
      </c>
      <c r="E1892" t="s">
        <v>25</v>
      </c>
      <c r="F1892" s="1">
        <v>40179</v>
      </c>
      <c r="G1892" t="s">
        <v>26</v>
      </c>
      <c r="H1892">
        <v>201412</v>
      </c>
      <c r="I1892" t="s">
        <v>27</v>
      </c>
      <c r="J1892" t="s">
        <v>53</v>
      </c>
      <c r="K1892" t="s">
        <v>38</v>
      </c>
      <c r="L1892" t="s">
        <v>54</v>
      </c>
      <c r="M1892" t="s">
        <v>31</v>
      </c>
      <c r="N1892" t="s">
        <v>32</v>
      </c>
      <c r="O1892">
        <v>-366.95</v>
      </c>
      <c r="P1892" t="s">
        <v>677</v>
      </c>
      <c r="Q1892" t="s">
        <v>694</v>
      </c>
      <c r="R1892" t="s">
        <v>680</v>
      </c>
      <c r="S1892" t="s">
        <v>34</v>
      </c>
      <c r="T1892" t="s">
        <v>561</v>
      </c>
    </row>
    <row r="1893" spans="1:20">
      <c r="A1893" t="s">
        <v>694</v>
      </c>
      <c r="B1893" t="s">
        <v>677</v>
      </c>
      <c r="C1893" t="s">
        <v>772</v>
      </c>
      <c r="D1893" t="s">
        <v>773</v>
      </c>
      <c r="E1893" t="s">
        <v>25</v>
      </c>
      <c r="F1893" s="1">
        <v>40179</v>
      </c>
      <c r="G1893" t="s">
        <v>26</v>
      </c>
      <c r="H1893">
        <v>201412</v>
      </c>
      <c r="I1893" t="s">
        <v>27</v>
      </c>
      <c r="J1893" t="s">
        <v>53</v>
      </c>
      <c r="K1893" t="s">
        <v>39</v>
      </c>
      <c r="L1893" t="s">
        <v>54</v>
      </c>
      <c r="M1893" t="s">
        <v>31</v>
      </c>
      <c r="N1893" t="s">
        <v>48</v>
      </c>
      <c r="O1893">
        <v>2489.1</v>
      </c>
      <c r="P1893" t="s">
        <v>677</v>
      </c>
      <c r="Q1893" t="s">
        <v>694</v>
      </c>
      <c r="R1893" t="s">
        <v>680</v>
      </c>
      <c r="S1893" t="s">
        <v>34</v>
      </c>
      <c r="T1893" t="s">
        <v>561</v>
      </c>
    </row>
    <row r="1894" spans="1:20">
      <c r="A1894" t="s">
        <v>694</v>
      </c>
      <c r="B1894" t="s">
        <v>677</v>
      </c>
      <c r="C1894" t="s">
        <v>772</v>
      </c>
      <c r="D1894" t="s">
        <v>773</v>
      </c>
      <c r="E1894" t="s">
        <v>25</v>
      </c>
      <c r="F1894" s="1">
        <v>40179</v>
      </c>
      <c r="G1894" t="s">
        <v>26</v>
      </c>
      <c r="H1894">
        <v>201412</v>
      </c>
      <c r="I1894" t="s">
        <v>27</v>
      </c>
      <c r="J1894" t="s">
        <v>53</v>
      </c>
      <c r="K1894" t="s">
        <v>39</v>
      </c>
      <c r="L1894" t="s">
        <v>54</v>
      </c>
      <c r="M1894" t="s">
        <v>31</v>
      </c>
      <c r="N1894" t="s">
        <v>49</v>
      </c>
      <c r="O1894">
        <v>-1758.64</v>
      </c>
      <c r="P1894" t="s">
        <v>677</v>
      </c>
      <c r="Q1894" t="s">
        <v>694</v>
      </c>
      <c r="R1894" t="s">
        <v>680</v>
      </c>
      <c r="S1894" t="s">
        <v>34</v>
      </c>
      <c r="T1894" t="s">
        <v>561</v>
      </c>
    </row>
    <row r="1895" spans="1:20">
      <c r="A1895" t="s">
        <v>694</v>
      </c>
      <c r="B1895" t="s">
        <v>677</v>
      </c>
      <c r="C1895" t="s">
        <v>772</v>
      </c>
      <c r="D1895" t="s">
        <v>773</v>
      </c>
      <c r="E1895" t="s">
        <v>25</v>
      </c>
      <c r="F1895" s="1">
        <v>40179</v>
      </c>
      <c r="G1895" t="s">
        <v>26</v>
      </c>
      <c r="H1895">
        <v>201412</v>
      </c>
      <c r="I1895" t="s">
        <v>27</v>
      </c>
      <c r="J1895" t="s">
        <v>53</v>
      </c>
      <c r="K1895" t="s">
        <v>39</v>
      </c>
      <c r="L1895" t="s">
        <v>54</v>
      </c>
      <c r="M1895" t="s">
        <v>31</v>
      </c>
      <c r="N1895" t="s">
        <v>32</v>
      </c>
      <c r="O1895">
        <v>-366.38</v>
      </c>
      <c r="P1895" t="s">
        <v>677</v>
      </c>
      <c r="Q1895" t="s">
        <v>694</v>
      </c>
      <c r="R1895" t="s">
        <v>680</v>
      </c>
      <c r="S1895" t="s">
        <v>34</v>
      </c>
      <c r="T1895" t="s">
        <v>561</v>
      </c>
    </row>
    <row r="1896" spans="1:20">
      <c r="A1896" t="s">
        <v>694</v>
      </c>
      <c r="B1896" t="s">
        <v>677</v>
      </c>
      <c r="C1896" t="s">
        <v>772</v>
      </c>
      <c r="D1896" t="s">
        <v>773</v>
      </c>
      <c r="E1896" t="s">
        <v>25</v>
      </c>
      <c r="F1896" s="1">
        <v>40179</v>
      </c>
      <c r="G1896" t="s">
        <v>26</v>
      </c>
      <c r="H1896">
        <v>201412</v>
      </c>
      <c r="I1896" t="s">
        <v>27</v>
      </c>
      <c r="J1896" t="s">
        <v>53</v>
      </c>
      <c r="K1896" t="s">
        <v>40</v>
      </c>
      <c r="L1896" t="s">
        <v>54</v>
      </c>
      <c r="M1896" t="s">
        <v>31</v>
      </c>
      <c r="N1896" t="s">
        <v>49</v>
      </c>
      <c r="O1896">
        <v>-281.22000000000003</v>
      </c>
      <c r="P1896" t="s">
        <v>677</v>
      </c>
      <c r="Q1896" t="s">
        <v>694</v>
      </c>
      <c r="R1896" t="s">
        <v>680</v>
      </c>
      <c r="S1896" t="s">
        <v>34</v>
      </c>
      <c r="T1896" t="s">
        <v>561</v>
      </c>
    </row>
    <row r="1897" spans="1:20">
      <c r="A1897" t="s">
        <v>694</v>
      </c>
      <c r="B1897" t="s">
        <v>677</v>
      </c>
      <c r="C1897" t="s">
        <v>772</v>
      </c>
      <c r="D1897" t="s">
        <v>773</v>
      </c>
      <c r="E1897" t="s">
        <v>25</v>
      </c>
      <c r="F1897" s="1">
        <v>40179</v>
      </c>
      <c r="G1897" t="s">
        <v>26</v>
      </c>
      <c r="H1897">
        <v>201412</v>
      </c>
      <c r="I1897" t="s">
        <v>27</v>
      </c>
      <c r="J1897" t="s">
        <v>53</v>
      </c>
      <c r="K1897" t="s">
        <v>40</v>
      </c>
      <c r="L1897" t="s">
        <v>54</v>
      </c>
      <c r="M1897" t="s">
        <v>31</v>
      </c>
      <c r="N1897" t="s">
        <v>32</v>
      </c>
      <c r="O1897">
        <v>-58.59</v>
      </c>
      <c r="P1897" t="s">
        <v>677</v>
      </c>
      <c r="Q1897" t="s">
        <v>694</v>
      </c>
      <c r="R1897" t="s">
        <v>680</v>
      </c>
      <c r="S1897" t="s">
        <v>34</v>
      </c>
      <c r="T1897" t="s">
        <v>561</v>
      </c>
    </row>
    <row r="1898" spans="1:20">
      <c r="A1898" t="s">
        <v>694</v>
      </c>
      <c r="B1898" t="s">
        <v>677</v>
      </c>
      <c r="C1898" t="s">
        <v>772</v>
      </c>
      <c r="D1898" t="s">
        <v>773</v>
      </c>
      <c r="E1898" t="s">
        <v>25</v>
      </c>
      <c r="F1898" s="1">
        <v>40179</v>
      </c>
      <c r="G1898" t="s">
        <v>26</v>
      </c>
      <c r="H1898">
        <v>201412</v>
      </c>
      <c r="I1898" t="s">
        <v>27</v>
      </c>
      <c r="J1898" t="s">
        <v>53</v>
      </c>
      <c r="K1898" t="s">
        <v>41</v>
      </c>
      <c r="L1898" t="s">
        <v>54</v>
      </c>
      <c r="M1898" t="s">
        <v>31</v>
      </c>
      <c r="N1898" t="s">
        <v>49</v>
      </c>
      <c r="O1898">
        <v>-458.83</v>
      </c>
      <c r="P1898" t="s">
        <v>677</v>
      </c>
      <c r="Q1898" t="s">
        <v>694</v>
      </c>
      <c r="R1898" t="s">
        <v>680</v>
      </c>
      <c r="S1898" t="s">
        <v>34</v>
      </c>
      <c r="T1898" t="s">
        <v>561</v>
      </c>
    </row>
    <row r="1899" spans="1:20">
      <c r="A1899" t="s">
        <v>694</v>
      </c>
      <c r="B1899" t="s">
        <v>677</v>
      </c>
      <c r="C1899" t="s">
        <v>772</v>
      </c>
      <c r="D1899" t="s">
        <v>773</v>
      </c>
      <c r="E1899" t="s">
        <v>25</v>
      </c>
      <c r="F1899" s="1">
        <v>40179</v>
      </c>
      <c r="G1899" t="s">
        <v>26</v>
      </c>
      <c r="H1899">
        <v>201412</v>
      </c>
      <c r="I1899" t="s">
        <v>27</v>
      </c>
      <c r="J1899" t="s">
        <v>53</v>
      </c>
      <c r="K1899" t="s">
        <v>41</v>
      </c>
      <c r="L1899" t="s">
        <v>54</v>
      </c>
      <c r="M1899" t="s">
        <v>31</v>
      </c>
      <c r="N1899" t="s">
        <v>32</v>
      </c>
      <c r="O1899">
        <v>-95.59</v>
      </c>
      <c r="P1899" t="s">
        <v>677</v>
      </c>
      <c r="Q1899" t="s">
        <v>694</v>
      </c>
      <c r="R1899" t="s">
        <v>680</v>
      </c>
      <c r="S1899" t="s">
        <v>34</v>
      </c>
      <c r="T1899" t="s">
        <v>561</v>
      </c>
    </row>
    <row r="1900" spans="1:20">
      <c r="A1900" t="s">
        <v>694</v>
      </c>
      <c r="B1900" t="s">
        <v>677</v>
      </c>
      <c r="C1900" t="s">
        <v>772</v>
      </c>
      <c r="D1900" t="s">
        <v>773</v>
      </c>
      <c r="E1900" t="s">
        <v>25</v>
      </c>
      <c r="F1900" s="1">
        <v>40179</v>
      </c>
      <c r="G1900" t="s">
        <v>26</v>
      </c>
      <c r="H1900">
        <v>201412</v>
      </c>
      <c r="I1900" t="s">
        <v>27</v>
      </c>
      <c r="J1900" t="s">
        <v>53</v>
      </c>
      <c r="K1900" t="s">
        <v>43</v>
      </c>
      <c r="L1900" t="s">
        <v>54</v>
      </c>
      <c r="M1900" t="s">
        <v>31</v>
      </c>
      <c r="N1900" t="s">
        <v>49</v>
      </c>
      <c r="O1900">
        <v>-44.37</v>
      </c>
      <c r="P1900" t="s">
        <v>677</v>
      </c>
      <c r="Q1900" t="s">
        <v>694</v>
      </c>
      <c r="R1900" t="s">
        <v>680</v>
      </c>
      <c r="S1900" t="s">
        <v>34</v>
      </c>
      <c r="T1900" t="s">
        <v>561</v>
      </c>
    </row>
    <row r="1901" spans="1:20">
      <c r="A1901" t="s">
        <v>694</v>
      </c>
      <c r="B1901" t="s">
        <v>677</v>
      </c>
      <c r="C1901" t="s">
        <v>772</v>
      </c>
      <c r="D1901" t="s">
        <v>773</v>
      </c>
      <c r="E1901" t="s">
        <v>25</v>
      </c>
      <c r="F1901" s="1">
        <v>40179</v>
      </c>
      <c r="G1901" t="s">
        <v>26</v>
      </c>
      <c r="H1901">
        <v>201412</v>
      </c>
      <c r="I1901" t="s">
        <v>27</v>
      </c>
      <c r="J1901" t="s">
        <v>53</v>
      </c>
      <c r="K1901" t="s">
        <v>43</v>
      </c>
      <c r="L1901" t="s">
        <v>54</v>
      </c>
      <c r="M1901" t="s">
        <v>31</v>
      </c>
      <c r="N1901" t="s">
        <v>32</v>
      </c>
      <c r="O1901">
        <v>-9.23</v>
      </c>
      <c r="P1901" t="s">
        <v>677</v>
      </c>
      <c r="Q1901" t="s">
        <v>694</v>
      </c>
      <c r="R1901" t="s">
        <v>680</v>
      </c>
      <c r="S1901" t="s">
        <v>34</v>
      </c>
      <c r="T1901" t="s">
        <v>561</v>
      </c>
    </row>
    <row r="1902" spans="1:20">
      <c r="A1902" t="s">
        <v>694</v>
      </c>
      <c r="B1902" t="s">
        <v>677</v>
      </c>
      <c r="C1902" t="s">
        <v>772</v>
      </c>
      <c r="D1902" t="s">
        <v>773</v>
      </c>
      <c r="E1902" t="s">
        <v>25</v>
      </c>
      <c r="F1902" s="1">
        <v>40179</v>
      </c>
      <c r="G1902" t="s">
        <v>26</v>
      </c>
      <c r="H1902">
        <v>201412</v>
      </c>
      <c r="I1902" t="s">
        <v>27</v>
      </c>
      <c r="J1902" t="s">
        <v>53</v>
      </c>
      <c r="K1902" t="s">
        <v>44</v>
      </c>
      <c r="L1902" t="s">
        <v>54</v>
      </c>
      <c r="M1902" t="s">
        <v>31</v>
      </c>
      <c r="N1902" t="s">
        <v>49</v>
      </c>
      <c r="O1902">
        <v>-59.22</v>
      </c>
      <c r="P1902" t="s">
        <v>677</v>
      </c>
      <c r="Q1902" t="s">
        <v>694</v>
      </c>
      <c r="R1902" t="s">
        <v>680</v>
      </c>
      <c r="S1902" t="s">
        <v>34</v>
      </c>
      <c r="T1902" t="s">
        <v>561</v>
      </c>
    </row>
    <row r="1903" spans="1:20">
      <c r="A1903" t="s">
        <v>694</v>
      </c>
      <c r="B1903" t="s">
        <v>677</v>
      </c>
      <c r="C1903" t="s">
        <v>772</v>
      </c>
      <c r="D1903" t="s">
        <v>773</v>
      </c>
      <c r="E1903" t="s">
        <v>25</v>
      </c>
      <c r="F1903" s="1">
        <v>40179</v>
      </c>
      <c r="G1903" t="s">
        <v>26</v>
      </c>
      <c r="H1903">
        <v>201412</v>
      </c>
      <c r="I1903" t="s">
        <v>27</v>
      </c>
      <c r="J1903" t="s">
        <v>53</v>
      </c>
      <c r="K1903" t="s">
        <v>44</v>
      </c>
      <c r="L1903" t="s">
        <v>54</v>
      </c>
      <c r="M1903" t="s">
        <v>31</v>
      </c>
      <c r="N1903" t="s">
        <v>32</v>
      </c>
      <c r="O1903">
        <v>-12.34</v>
      </c>
      <c r="P1903" t="s">
        <v>677</v>
      </c>
      <c r="Q1903" t="s">
        <v>694</v>
      </c>
      <c r="R1903" t="s">
        <v>680</v>
      </c>
      <c r="S1903" t="s">
        <v>34</v>
      </c>
      <c r="T1903" t="s">
        <v>561</v>
      </c>
    </row>
    <row r="1904" spans="1:20">
      <c r="A1904" t="s">
        <v>694</v>
      </c>
      <c r="B1904" t="s">
        <v>677</v>
      </c>
      <c r="C1904" t="s">
        <v>774</v>
      </c>
      <c r="D1904" t="s">
        <v>775</v>
      </c>
      <c r="E1904" t="s">
        <v>25</v>
      </c>
      <c r="F1904" s="1">
        <v>40179</v>
      </c>
      <c r="G1904" t="s">
        <v>26</v>
      </c>
      <c r="H1904">
        <v>201412</v>
      </c>
      <c r="I1904" t="s">
        <v>27</v>
      </c>
      <c r="J1904" t="s">
        <v>53</v>
      </c>
      <c r="K1904" t="s">
        <v>29</v>
      </c>
      <c r="L1904" t="s">
        <v>54</v>
      </c>
      <c r="M1904" t="s">
        <v>31</v>
      </c>
      <c r="N1904" t="s">
        <v>32</v>
      </c>
      <c r="O1904">
        <v>444.07</v>
      </c>
      <c r="P1904" t="s">
        <v>677</v>
      </c>
      <c r="Q1904" t="s">
        <v>694</v>
      </c>
      <c r="R1904" t="s">
        <v>680</v>
      </c>
      <c r="S1904" t="s">
        <v>34</v>
      </c>
      <c r="T1904" t="s">
        <v>561</v>
      </c>
    </row>
    <row r="1905" spans="1:20">
      <c r="A1905" t="s">
        <v>694</v>
      </c>
      <c r="B1905" t="s">
        <v>677</v>
      </c>
      <c r="C1905" t="s">
        <v>774</v>
      </c>
      <c r="D1905" t="s">
        <v>775</v>
      </c>
      <c r="E1905" t="s">
        <v>25</v>
      </c>
      <c r="F1905" s="1">
        <v>40179</v>
      </c>
      <c r="G1905" t="s">
        <v>26</v>
      </c>
      <c r="H1905">
        <v>201412</v>
      </c>
      <c r="I1905" t="s">
        <v>27</v>
      </c>
      <c r="J1905" t="s">
        <v>53</v>
      </c>
      <c r="K1905" t="s">
        <v>36</v>
      </c>
      <c r="L1905" t="s">
        <v>54</v>
      </c>
      <c r="M1905" t="s">
        <v>31</v>
      </c>
      <c r="N1905" t="s">
        <v>32</v>
      </c>
      <c r="O1905">
        <v>1059.79</v>
      </c>
      <c r="P1905" t="s">
        <v>677</v>
      </c>
      <c r="Q1905" t="s">
        <v>694</v>
      </c>
      <c r="R1905" t="s">
        <v>680</v>
      </c>
      <c r="S1905" t="s">
        <v>34</v>
      </c>
      <c r="T1905" t="s">
        <v>561</v>
      </c>
    </row>
    <row r="1906" spans="1:20">
      <c r="A1906" t="s">
        <v>703</v>
      </c>
      <c r="B1906" t="s">
        <v>677</v>
      </c>
      <c r="C1906" t="s">
        <v>776</v>
      </c>
      <c r="D1906" t="s">
        <v>777</v>
      </c>
      <c r="E1906" t="s">
        <v>25</v>
      </c>
      <c r="F1906" s="1">
        <v>40179</v>
      </c>
      <c r="G1906" t="s">
        <v>26</v>
      </c>
      <c r="H1906">
        <v>201412</v>
      </c>
      <c r="I1906" t="s">
        <v>27</v>
      </c>
      <c r="J1906" t="s">
        <v>53</v>
      </c>
      <c r="K1906" t="s">
        <v>29</v>
      </c>
      <c r="L1906" t="s">
        <v>54</v>
      </c>
      <c r="M1906" t="s">
        <v>31</v>
      </c>
      <c r="N1906" t="s">
        <v>32</v>
      </c>
      <c r="O1906">
        <v>1124.4100000000001</v>
      </c>
      <c r="P1906" t="s">
        <v>677</v>
      </c>
      <c r="Q1906" t="s">
        <v>703</v>
      </c>
      <c r="R1906" t="s">
        <v>680</v>
      </c>
      <c r="S1906" t="s">
        <v>34</v>
      </c>
      <c r="T1906" t="s">
        <v>561</v>
      </c>
    </row>
    <row r="1907" spans="1:20">
      <c r="A1907" t="s">
        <v>703</v>
      </c>
      <c r="B1907" t="s">
        <v>677</v>
      </c>
      <c r="C1907" t="s">
        <v>776</v>
      </c>
      <c r="D1907" t="s">
        <v>777</v>
      </c>
      <c r="E1907" t="s">
        <v>25</v>
      </c>
      <c r="F1907" s="1">
        <v>40179</v>
      </c>
      <c r="G1907" t="s">
        <v>26</v>
      </c>
      <c r="H1907">
        <v>201412</v>
      </c>
      <c r="I1907" t="s">
        <v>27</v>
      </c>
      <c r="J1907" t="s">
        <v>53</v>
      </c>
      <c r="K1907" t="s">
        <v>36</v>
      </c>
      <c r="L1907" t="s">
        <v>54</v>
      </c>
      <c r="M1907" t="s">
        <v>31</v>
      </c>
      <c r="N1907" t="s">
        <v>32</v>
      </c>
      <c r="O1907">
        <v>1124.4100000000001</v>
      </c>
      <c r="P1907" t="s">
        <v>677</v>
      </c>
      <c r="Q1907" t="s">
        <v>703</v>
      </c>
      <c r="R1907" t="s">
        <v>680</v>
      </c>
      <c r="S1907" t="s">
        <v>34</v>
      </c>
      <c r="T1907" t="s">
        <v>561</v>
      </c>
    </row>
    <row r="1908" spans="1:20">
      <c r="A1908" t="s">
        <v>703</v>
      </c>
      <c r="B1908" t="s">
        <v>677</v>
      </c>
      <c r="C1908" t="s">
        <v>776</v>
      </c>
      <c r="D1908" t="s">
        <v>777</v>
      </c>
      <c r="E1908" t="s">
        <v>25</v>
      </c>
      <c r="F1908" s="1">
        <v>40179</v>
      </c>
      <c r="G1908" t="s">
        <v>26</v>
      </c>
      <c r="H1908">
        <v>201412</v>
      </c>
      <c r="I1908" t="s">
        <v>27</v>
      </c>
      <c r="J1908" t="s">
        <v>53</v>
      </c>
      <c r="K1908" t="s">
        <v>37</v>
      </c>
      <c r="L1908" t="s">
        <v>54</v>
      </c>
      <c r="M1908" t="s">
        <v>31</v>
      </c>
      <c r="N1908" t="s">
        <v>32</v>
      </c>
      <c r="O1908">
        <v>1124.4100000000001</v>
      </c>
      <c r="P1908" t="s">
        <v>677</v>
      </c>
      <c r="Q1908" t="s">
        <v>703</v>
      </c>
      <c r="R1908" t="s">
        <v>680</v>
      </c>
      <c r="S1908" t="s">
        <v>34</v>
      </c>
      <c r="T1908" t="s">
        <v>561</v>
      </c>
    </row>
    <row r="1909" spans="1:20">
      <c r="A1909" t="s">
        <v>703</v>
      </c>
      <c r="B1909" t="s">
        <v>677</v>
      </c>
      <c r="C1909" t="s">
        <v>776</v>
      </c>
      <c r="D1909" t="s">
        <v>777</v>
      </c>
      <c r="E1909" t="s">
        <v>25</v>
      </c>
      <c r="F1909" s="1">
        <v>40179</v>
      </c>
      <c r="G1909" t="s">
        <v>26</v>
      </c>
      <c r="H1909">
        <v>201412</v>
      </c>
      <c r="I1909" t="s">
        <v>27</v>
      </c>
      <c r="J1909" t="s">
        <v>53</v>
      </c>
      <c r="K1909" t="s">
        <v>38</v>
      </c>
      <c r="L1909" t="s">
        <v>54</v>
      </c>
      <c r="M1909" t="s">
        <v>31</v>
      </c>
      <c r="N1909" t="s">
        <v>32</v>
      </c>
      <c r="O1909">
        <v>1124.4100000000001</v>
      </c>
      <c r="P1909" t="s">
        <v>677</v>
      </c>
      <c r="Q1909" t="s">
        <v>703</v>
      </c>
      <c r="R1909" t="s">
        <v>680</v>
      </c>
      <c r="S1909" t="s">
        <v>34</v>
      </c>
      <c r="T1909" t="s">
        <v>561</v>
      </c>
    </row>
    <row r="1910" spans="1:20">
      <c r="A1910" t="s">
        <v>703</v>
      </c>
      <c r="B1910" t="s">
        <v>677</v>
      </c>
      <c r="C1910" t="s">
        <v>776</v>
      </c>
      <c r="D1910" t="s">
        <v>777</v>
      </c>
      <c r="E1910" t="s">
        <v>25</v>
      </c>
      <c r="F1910" s="1">
        <v>40179</v>
      </c>
      <c r="G1910" t="s">
        <v>26</v>
      </c>
      <c r="H1910">
        <v>201412</v>
      </c>
      <c r="I1910" t="s">
        <v>27</v>
      </c>
      <c r="J1910" t="s">
        <v>53</v>
      </c>
      <c r="K1910" t="s">
        <v>39</v>
      </c>
      <c r="L1910" t="s">
        <v>54</v>
      </c>
      <c r="M1910" t="s">
        <v>31</v>
      </c>
      <c r="N1910" t="s">
        <v>32</v>
      </c>
      <c r="O1910">
        <v>1124.4100000000001</v>
      </c>
      <c r="P1910" t="s">
        <v>677</v>
      </c>
      <c r="Q1910" t="s">
        <v>703</v>
      </c>
      <c r="R1910" t="s">
        <v>680</v>
      </c>
      <c r="S1910" t="s">
        <v>34</v>
      </c>
      <c r="T1910" t="s">
        <v>561</v>
      </c>
    </row>
    <row r="1911" spans="1:20">
      <c r="A1911" t="s">
        <v>703</v>
      </c>
      <c r="B1911" t="s">
        <v>677</v>
      </c>
      <c r="C1911" t="s">
        <v>776</v>
      </c>
      <c r="D1911" t="s">
        <v>777</v>
      </c>
      <c r="E1911" t="s">
        <v>25</v>
      </c>
      <c r="F1911" s="1">
        <v>40179</v>
      </c>
      <c r="G1911" t="s">
        <v>26</v>
      </c>
      <c r="H1911">
        <v>201412</v>
      </c>
      <c r="I1911" t="s">
        <v>27</v>
      </c>
      <c r="J1911" t="s">
        <v>53</v>
      </c>
      <c r="K1911" t="s">
        <v>41</v>
      </c>
      <c r="L1911" t="s">
        <v>54</v>
      </c>
      <c r="M1911" t="s">
        <v>31</v>
      </c>
      <c r="N1911" t="s">
        <v>32</v>
      </c>
      <c r="O1911">
        <v>1124.4100000000001</v>
      </c>
      <c r="P1911" t="s">
        <v>677</v>
      </c>
      <c r="Q1911" t="s">
        <v>703</v>
      </c>
      <c r="R1911" t="s">
        <v>680</v>
      </c>
      <c r="S1911" t="s">
        <v>34</v>
      </c>
      <c r="T1911" t="s">
        <v>561</v>
      </c>
    </row>
    <row r="1912" spans="1:20">
      <c r="A1912" t="s">
        <v>694</v>
      </c>
      <c r="B1912" t="s">
        <v>677</v>
      </c>
      <c r="C1912" t="s">
        <v>778</v>
      </c>
      <c r="D1912" t="s">
        <v>779</v>
      </c>
      <c r="E1912" t="s">
        <v>25</v>
      </c>
      <c r="F1912" s="1">
        <v>40179</v>
      </c>
      <c r="G1912" t="s">
        <v>26</v>
      </c>
      <c r="H1912">
        <v>201412</v>
      </c>
      <c r="I1912" t="s">
        <v>27</v>
      </c>
      <c r="J1912" t="s">
        <v>28</v>
      </c>
      <c r="K1912" t="s">
        <v>29</v>
      </c>
      <c r="L1912" t="s">
        <v>30</v>
      </c>
      <c r="M1912" t="s">
        <v>31</v>
      </c>
      <c r="N1912" t="s">
        <v>48</v>
      </c>
      <c r="O1912">
        <v>82580.290000000008</v>
      </c>
      <c r="P1912" t="s">
        <v>677</v>
      </c>
      <c r="Q1912" t="s">
        <v>694</v>
      </c>
      <c r="R1912" t="s">
        <v>680</v>
      </c>
      <c r="S1912" t="s">
        <v>34</v>
      </c>
      <c r="T1912" t="s">
        <v>561</v>
      </c>
    </row>
    <row r="1913" spans="1:20">
      <c r="A1913" t="s">
        <v>694</v>
      </c>
      <c r="B1913" t="s">
        <v>677</v>
      </c>
      <c r="C1913" t="s">
        <v>778</v>
      </c>
      <c r="D1913" t="s">
        <v>779</v>
      </c>
      <c r="E1913" t="s">
        <v>25</v>
      </c>
      <c r="F1913" s="1">
        <v>40179</v>
      </c>
      <c r="G1913" t="s">
        <v>26</v>
      </c>
      <c r="H1913">
        <v>201412</v>
      </c>
      <c r="I1913" t="s">
        <v>27</v>
      </c>
      <c r="J1913" t="s">
        <v>28</v>
      </c>
      <c r="K1913" t="s">
        <v>29</v>
      </c>
      <c r="L1913" t="s">
        <v>30</v>
      </c>
      <c r="M1913" t="s">
        <v>31</v>
      </c>
      <c r="N1913" t="s">
        <v>49</v>
      </c>
      <c r="O1913">
        <v>-27357.66</v>
      </c>
      <c r="P1913" t="s">
        <v>677</v>
      </c>
      <c r="Q1913" t="s">
        <v>694</v>
      </c>
      <c r="R1913" t="s">
        <v>680</v>
      </c>
      <c r="S1913" t="s">
        <v>34</v>
      </c>
      <c r="T1913" t="s">
        <v>561</v>
      </c>
    </row>
    <row r="1914" spans="1:20">
      <c r="A1914" t="s">
        <v>694</v>
      </c>
      <c r="B1914" t="s">
        <v>677</v>
      </c>
      <c r="C1914" t="s">
        <v>778</v>
      </c>
      <c r="D1914" t="s">
        <v>779</v>
      </c>
      <c r="E1914" t="s">
        <v>25</v>
      </c>
      <c r="F1914" s="1">
        <v>40179</v>
      </c>
      <c r="G1914" t="s">
        <v>26</v>
      </c>
      <c r="H1914">
        <v>201412</v>
      </c>
      <c r="I1914" t="s">
        <v>27</v>
      </c>
      <c r="J1914" t="s">
        <v>28</v>
      </c>
      <c r="K1914" t="s">
        <v>29</v>
      </c>
      <c r="L1914" t="s">
        <v>30</v>
      </c>
      <c r="M1914" t="s">
        <v>31</v>
      </c>
      <c r="N1914" t="s">
        <v>32</v>
      </c>
      <c r="O1914">
        <v>1070.99</v>
      </c>
      <c r="P1914" t="s">
        <v>677</v>
      </c>
      <c r="Q1914" t="s">
        <v>694</v>
      </c>
      <c r="R1914" t="s">
        <v>680</v>
      </c>
      <c r="S1914" t="s">
        <v>34</v>
      </c>
      <c r="T1914" t="s">
        <v>561</v>
      </c>
    </row>
    <row r="1915" spans="1:20">
      <c r="A1915" t="s">
        <v>694</v>
      </c>
      <c r="B1915" t="s">
        <v>677</v>
      </c>
      <c r="C1915" t="s">
        <v>778</v>
      </c>
      <c r="D1915" t="s">
        <v>779</v>
      </c>
      <c r="E1915" t="s">
        <v>25</v>
      </c>
      <c r="F1915" s="1">
        <v>40179</v>
      </c>
      <c r="G1915" t="s">
        <v>26</v>
      </c>
      <c r="H1915">
        <v>201412</v>
      </c>
      <c r="I1915" t="s">
        <v>27</v>
      </c>
      <c r="J1915" t="s">
        <v>28</v>
      </c>
      <c r="K1915" t="s">
        <v>36</v>
      </c>
      <c r="L1915" t="s">
        <v>30</v>
      </c>
      <c r="M1915" t="s">
        <v>31</v>
      </c>
      <c r="N1915" t="s">
        <v>48</v>
      </c>
      <c r="O1915">
        <v>11074.02</v>
      </c>
      <c r="P1915" t="s">
        <v>677</v>
      </c>
      <c r="Q1915" t="s">
        <v>694</v>
      </c>
      <c r="R1915" t="s">
        <v>680</v>
      </c>
      <c r="S1915" t="s">
        <v>34</v>
      </c>
      <c r="T1915" t="s">
        <v>561</v>
      </c>
    </row>
    <row r="1916" spans="1:20">
      <c r="A1916" t="s">
        <v>694</v>
      </c>
      <c r="B1916" t="s">
        <v>677</v>
      </c>
      <c r="C1916" t="s">
        <v>778</v>
      </c>
      <c r="D1916" t="s">
        <v>779</v>
      </c>
      <c r="E1916" t="s">
        <v>25</v>
      </c>
      <c r="F1916" s="1">
        <v>40179</v>
      </c>
      <c r="G1916" t="s">
        <v>26</v>
      </c>
      <c r="H1916">
        <v>201412</v>
      </c>
      <c r="I1916" t="s">
        <v>27</v>
      </c>
      <c r="J1916" t="s">
        <v>28</v>
      </c>
      <c r="K1916" t="s">
        <v>36</v>
      </c>
      <c r="L1916" t="s">
        <v>30</v>
      </c>
      <c r="M1916" t="s">
        <v>31</v>
      </c>
      <c r="N1916" t="s">
        <v>49</v>
      </c>
      <c r="O1916">
        <v>-31681.93</v>
      </c>
      <c r="P1916" t="s">
        <v>677</v>
      </c>
      <c r="Q1916" t="s">
        <v>694</v>
      </c>
      <c r="R1916" t="s">
        <v>680</v>
      </c>
      <c r="S1916" t="s">
        <v>34</v>
      </c>
      <c r="T1916" t="s">
        <v>561</v>
      </c>
    </row>
    <row r="1917" spans="1:20">
      <c r="A1917" t="s">
        <v>694</v>
      </c>
      <c r="B1917" t="s">
        <v>677</v>
      </c>
      <c r="C1917" t="s">
        <v>778</v>
      </c>
      <c r="D1917" t="s">
        <v>779</v>
      </c>
      <c r="E1917" t="s">
        <v>25</v>
      </c>
      <c r="F1917" s="1">
        <v>40179</v>
      </c>
      <c r="G1917" t="s">
        <v>26</v>
      </c>
      <c r="H1917">
        <v>201412</v>
      </c>
      <c r="I1917" t="s">
        <v>27</v>
      </c>
      <c r="J1917" t="s">
        <v>28</v>
      </c>
      <c r="K1917" t="s">
        <v>36</v>
      </c>
      <c r="L1917" t="s">
        <v>30</v>
      </c>
      <c r="M1917" t="s">
        <v>31</v>
      </c>
      <c r="N1917" t="s">
        <v>32</v>
      </c>
      <c r="O1917">
        <v>1240.27</v>
      </c>
      <c r="P1917" t="s">
        <v>677</v>
      </c>
      <c r="Q1917" t="s">
        <v>694</v>
      </c>
      <c r="R1917" t="s">
        <v>680</v>
      </c>
      <c r="S1917" t="s">
        <v>34</v>
      </c>
      <c r="T1917" t="s">
        <v>561</v>
      </c>
    </row>
    <row r="1918" spans="1:20">
      <c r="A1918" t="s">
        <v>694</v>
      </c>
      <c r="B1918" t="s">
        <v>677</v>
      </c>
      <c r="C1918" t="s">
        <v>778</v>
      </c>
      <c r="D1918" t="s">
        <v>779</v>
      </c>
      <c r="E1918" t="s">
        <v>25</v>
      </c>
      <c r="F1918" s="1">
        <v>40179</v>
      </c>
      <c r="G1918" t="s">
        <v>26</v>
      </c>
      <c r="H1918">
        <v>201412</v>
      </c>
      <c r="I1918" t="s">
        <v>27</v>
      </c>
      <c r="J1918" t="s">
        <v>28</v>
      </c>
      <c r="K1918" t="s">
        <v>37</v>
      </c>
      <c r="L1918" t="s">
        <v>30</v>
      </c>
      <c r="M1918" t="s">
        <v>31</v>
      </c>
      <c r="N1918" t="s">
        <v>49</v>
      </c>
      <c r="O1918">
        <v>-9808.92</v>
      </c>
      <c r="P1918" t="s">
        <v>677</v>
      </c>
      <c r="Q1918" t="s">
        <v>694</v>
      </c>
      <c r="R1918" t="s">
        <v>680</v>
      </c>
      <c r="S1918" t="s">
        <v>34</v>
      </c>
      <c r="T1918" t="s">
        <v>561</v>
      </c>
    </row>
    <row r="1919" spans="1:20">
      <c r="A1919" t="s">
        <v>694</v>
      </c>
      <c r="B1919" t="s">
        <v>677</v>
      </c>
      <c r="C1919" t="s">
        <v>778</v>
      </c>
      <c r="D1919" t="s">
        <v>779</v>
      </c>
      <c r="E1919" t="s">
        <v>25</v>
      </c>
      <c r="F1919" s="1">
        <v>40179</v>
      </c>
      <c r="G1919" t="s">
        <v>26</v>
      </c>
      <c r="H1919">
        <v>201412</v>
      </c>
      <c r="I1919" t="s">
        <v>27</v>
      </c>
      <c r="J1919" t="s">
        <v>28</v>
      </c>
      <c r="K1919" t="s">
        <v>37</v>
      </c>
      <c r="L1919" t="s">
        <v>30</v>
      </c>
      <c r="M1919" t="s">
        <v>31</v>
      </c>
      <c r="N1919" t="s">
        <v>32</v>
      </c>
      <c r="O1919">
        <v>384</v>
      </c>
      <c r="P1919" t="s">
        <v>677</v>
      </c>
      <c r="Q1919" t="s">
        <v>694</v>
      </c>
      <c r="R1919" t="s">
        <v>680</v>
      </c>
      <c r="S1919" t="s">
        <v>34</v>
      </c>
      <c r="T1919" t="s">
        <v>561</v>
      </c>
    </row>
    <row r="1920" spans="1:20">
      <c r="A1920" t="s">
        <v>694</v>
      </c>
      <c r="B1920" t="s">
        <v>677</v>
      </c>
      <c r="C1920" t="s">
        <v>778</v>
      </c>
      <c r="D1920" t="s">
        <v>779</v>
      </c>
      <c r="E1920" t="s">
        <v>25</v>
      </c>
      <c r="F1920" s="1">
        <v>40179</v>
      </c>
      <c r="G1920" t="s">
        <v>26</v>
      </c>
      <c r="H1920">
        <v>201412</v>
      </c>
      <c r="I1920" t="s">
        <v>27</v>
      </c>
      <c r="J1920" t="s">
        <v>28</v>
      </c>
      <c r="K1920" t="s">
        <v>39</v>
      </c>
      <c r="L1920" t="s">
        <v>30</v>
      </c>
      <c r="M1920" t="s">
        <v>31</v>
      </c>
      <c r="N1920" t="s">
        <v>49</v>
      </c>
      <c r="O1920">
        <v>-762.27</v>
      </c>
      <c r="P1920" t="s">
        <v>677</v>
      </c>
      <c r="Q1920" t="s">
        <v>694</v>
      </c>
      <c r="R1920" t="s">
        <v>680</v>
      </c>
      <c r="S1920" t="s">
        <v>34</v>
      </c>
      <c r="T1920" t="s">
        <v>561</v>
      </c>
    </row>
    <row r="1921" spans="1:20">
      <c r="A1921" t="s">
        <v>694</v>
      </c>
      <c r="B1921" t="s">
        <v>677</v>
      </c>
      <c r="C1921" t="s">
        <v>778</v>
      </c>
      <c r="D1921" t="s">
        <v>779</v>
      </c>
      <c r="E1921" t="s">
        <v>25</v>
      </c>
      <c r="F1921" s="1">
        <v>40179</v>
      </c>
      <c r="G1921" t="s">
        <v>26</v>
      </c>
      <c r="H1921">
        <v>201412</v>
      </c>
      <c r="I1921" t="s">
        <v>27</v>
      </c>
      <c r="J1921" t="s">
        <v>28</v>
      </c>
      <c r="K1921" t="s">
        <v>39</v>
      </c>
      <c r="L1921" t="s">
        <v>30</v>
      </c>
      <c r="M1921" t="s">
        <v>31</v>
      </c>
      <c r="N1921" t="s">
        <v>32</v>
      </c>
      <c r="O1921">
        <v>29.830000000000002</v>
      </c>
      <c r="P1921" t="s">
        <v>677</v>
      </c>
      <c r="Q1921" t="s">
        <v>694</v>
      </c>
      <c r="R1921" t="s">
        <v>680</v>
      </c>
      <c r="S1921" t="s">
        <v>34</v>
      </c>
      <c r="T1921" t="s">
        <v>561</v>
      </c>
    </row>
    <row r="1922" spans="1:20">
      <c r="A1922" t="s">
        <v>694</v>
      </c>
      <c r="B1922" t="s">
        <v>677</v>
      </c>
      <c r="C1922" t="s">
        <v>778</v>
      </c>
      <c r="D1922" t="s">
        <v>779</v>
      </c>
      <c r="E1922" t="s">
        <v>25</v>
      </c>
      <c r="F1922" s="1">
        <v>40179</v>
      </c>
      <c r="G1922" t="s">
        <v>26</v>
      </c>
      <c r="H1922">
        <v>201412</v>
      </c>
      <c r="I1922" t="s">
        <v>27</v>
      </c>
      <c r="J1922" t="s">
        <v>28</v>
      </c>
      <c r="K1922" t="s">
        <v>41</v>
      </c>
      <c r="L1922" t="s">
        <v>30</v>
      </c>
      <c r="M1922" t="s">
        <v>31</v>
      </c>
      <c r="N1922" t="s">
        <v>48</v>
      </c>
      <c r="O1922">
        <v>20410.21</v>
      </c>
      <c r="P1922" t="s">
        <v>677</v>
      </c>
      <c r="Q1922" t="s">
        <v>694</v>
      </c>
      <c r="R1922" t="s">
        <v>680</v>
      </c>
      <c r="S1922" t="s">
        <v>34</v>
      </c>
      <c r="T1922" t="s">
        <v>561</v>
      </c>
    </row>
    <row r="1923" spans="1:20">
      <c r="A1923" t="s">
        <v>694</v>
      </c>
      <c r="B1923" t="s">
        <v>677</v>
      </c>
      <c r="C1923" t="s">
        <v>778</v>
      </c>
      <c r="D1923" t="s">
        <v>779</v>
      </c>
      <c r="E1923" t="s">
        <v>25</v>
      </c>
      <c r="F1923" s="1">
        <v>40179</v>
      </c>
      <c r="G1923" t="s">
        <v>26</v>
      </c>
      <c r="H1923">
        <v>201412</v>
      </c>
      <c r="I1923" t="s">
        <v>27</v>
      </c>
      <c r="J1923" t="s">
        <v>28</v>
      </c>
      <c r="K1923" t="s">
        <v>41</v>
      </c>
      <c r="L1923" t="s">
        <v>30</v>
      </c>
      <c r="M1923" t="s">
        <v>31</v>
      </c>
      <c r="N1923" t="s">
        <v>49</v>
      </c>
      <c r="O1923">
        <v>-44453.74</v>
      </c>
      <c r="P1923" t="s">
        <v>677</v>
      </c>
      <c r="Q1923" t="s">
        <v>694</v>
      </c>
      <c r="R1923" t="s">
        <v>680</v>
      </c>
      <c r="S1923" t="s">
        <v>34</v>
      </c>
      <c r="T1923" t="s">
        <v>561</v>
      </c>
    </row>
    <row r="1924" spans="1:20">
      <c r="A1924" t="s">
        <v>694</v>
      </c>
      <c r="B1924" t="s">
        <v>677</v>
      </c>
      <c r="C1924" t="s">
        <v>778</v>
      </c>
      <c r="D1924" t="s">
        <v>779</v>
      </c>
      <c r="E1924" t="s">
        <v>25</v>
      </c>
      <c r="F1924" s="1">
        <v>40179</v>
      </c>
      <c r="G1924" t="s">
        <v>26</v>
      </c>
      <c r="H1924">
        <v>201412</v>
      </c>
      <c r="I1924" t="s">
        <v>27</v>
      </c>
      <c r="J1924" t="s">
        <v>28</v>
      </c>
      <c r="K1924" t="s">
        <v>41</v>
      </c>
      <c r="L1924" t="s">
        <v>30</v>
      </c>
      <c r="M1924" t="s">
        <v>31</v>
      </c>
      <c r="N1924" t="s">
        <v>32</v>
      </c>
      <c r="O1924">
        <v>1740.25</v>
      </c>
      <c r="P1924" t="s">
        <v>677</v>
      </c>
      <c r="Q1924" t="s">
        <v>694</v>
      </c>
      <c r="R1924" t="s">
        <v>680</v>
      </c>
      <c r="S1924" t="s">
        <v>34</v>
      </c>
      <c r="T1924" t="s">
        <v>561</v>
      </c>
    </row>
    <row r="1925" spans="1:20">
      <c r="A1925" t="s">
        <v>703</v>
      </c>
      <c r="B1925" t="s">
        <v>677</v>
      </c>
      <c r="C1925" t="s">
        <v>780</v>
      </c>
      <c r="D1925" t="s">
        <v>781</v>
      </c>
      <c r="E1925" t="s">
        <v>25</v>
      </c>
      <c r="F1925" s="1">
        <v>40179</v>
      </c>
      <c r="G1925" t="s">
        <v>26</v>
      </c>
      <c r="H1925">
        <v>201412</v>
      </c>
      <c r="I1925" t="s">
        <v>27</v>
      </c>
      <c r="J1925" t="s">
        <v>28</v>
      </c>
      <c r="K1925" t="s">
        <v>29</v>
      </c>
      <c r="L1925" t="s">
        <v>30</v>
      </c>
      <c r="M1925" t="s">
        <v>31</v>
      </c>
      <c r="N1925" t="s">
        <v>48</v>
      </c>
      <c r="O1925">
        <v>101087.94</v>
      </c>
      <c r="P1925" t="s">
        <v>677</v>
      </c>
      <c r="Q1925" t="s">
        <v>703</v>
      </c>
      <c r="R1925" t="s">
        <v>680</v>
      </c>
      <c r="S1925" t="s">
        <v>34</v>
      </c>
      <c r="T1925" t="s">
        <v>561</v>
      </c>
    </row>
    <row r="1926" spans="1:20">
      <c r="A1926" t="s">
        <v>703</v>
      </c>
      <c r="B1926" t="s">
        <v>677</v>
      </c>
      <c r="C1926" t="s">
        <v>780</v>
      </c>
      <c r="D1926" t="s">
        <v>781</v>
      </c>
      <c r="E1926" t="s">
        <v>25</v>
      </c>
      <c r="F1926" s="1">
        <v>40179</v>
      </c>
      <c r="G1926" t="s">
        <v>26</v>
      </c>
      <c r="H1926">
        <v>201412</v>
      </c>
      <c r="I1926" t="s">
        <v>27</v>
      </c>
      <c r="J1926" t="s">
        <v>28</v>
      </c>
      <c r="K1926" t="s">
        <v>29</v>
      </c>
      <c r="L1926" t="s">
        <v>30</v>
      </c>
      <c r="M1926" t="s">
        <v>31</v>
      </c>
      <c r="N1926" t="s">
        <v>49</v>
      </c>
      <c r="O1926">
        <v>-64448.060000000005</v>
      </c>
      <c r="P1926" t="s">
        <v>677</v>
      </c>
      <c r="Q1926" t="s">
        <v>703</v>
      </c>
      <c r="R1926" t="s">
        <v>680</v>
      </c>
      <c r="S1926" t="s">
        <v>34</v>
      </c>
      <c r="T1926" t="s">
        <v>561</v>
      </c>
    </row>
    <row r="1927" spans="1:20">
      <c r="A1927" t="s">
        <v>703</v>
      </c>
      <c r="B1927" t="s">
        <v>677</v>
      </c>
      <c r="C1927" t="s">
        <v>780</v>
      </c>
      <c r="D1927" t="s">
        <v>781</v>
      </c>
      <c r="E1927" t="s">
        <v>25</v>
      </c>
      <c r="F1927" s="1">
        <v>40179</v>
      </c>
      <c r="G1927" t="s">
        <v>26</v>
      </c>
      <c r="H1927">
        <v>201412</v>
      </c>
      <c r="I1927" t="s">
        <v>27</v>
      </c>
      <c r="J1927" t="s">
        <v>28</v>
      </c>
      <c r="K1927" t="s">
        <v>36</v>
      </c>
      <c r="L1927" t="s">
        <v>30</v>
      </c>
      <c r="M1927" t="s">
        <v>31</v>
      </c>
      <c r="N1927" t="s">
        <v>48</v>
      </c>
      <c r="O1927">
        <v>15651.880000000001</v>
      </c>
      <c r="P1927" t="s">
        <v>677</v>
      </c>
      <c r="Q1927" t="s">
        <v>703</v>
      </c>
      <c r="R1927" t="s">
        <v>680</v>
      </c>
      <c r="S1927" t="s">
        <v>34</v>
      </c>
      <c r="T1927" t="s">
        <v>561</v>
      </c>
    </row>
    <row r="1928" spans="1:20">
      <c r="A1928" t="s">
        <v>703</v>
      </c>
      <c r="B1928" t="s">
        <v>677</v>
      </c>
      <c r="C1928" t="s">
        <v>780</v>
      </c>
      <c r="D1928" t="s">
        <v>781</v>
      </c>
      <c r="E1928" t="s">
        <v>25</v>
      </c>
      <c r="F1928" s="1">
        <v>40179</v>
      </c>
      <c r="G1928" t="s">
        <v>26</v>
      </c>
      <c r="H1928">
        <v>201412</v>
      </c>
      <c r="I1928" t="s">
        <v>27</v>
      </c>
      <c r="J1928" t="s">
        <v>28</v>
      </c>
      <c r="K1928" t="s">
        <v>36</v>
      </c>
      <c r="L1928" t="s">
        <v>30</v>
      </c>
      <c r="M1928" t="s">
        <v>31</v>
      </c>
      <c r="N1928" t="s">
        <v>49</v>
      </c>
      <c r="O1928">
        <v>-50771.83</v>
      </c>
      <c r="P1928" t="s">
        <v>677</v>
      </c>
      <c r="Q1928" t="s">
        <v>703</v>
      </c>
      <c r="R1928" t="s">
        <v>680</v>
      </c>
      <c r="S1928" t="s">
        <v>34</v>
      </c>
      <c r="T1928" t="s">
        <v>561</v>
      </c>
    </row>
    <row r="1929" spans="1:20">
      <c r="A1929" t="s">
        <v>703</v>
      </c>
      <c r="B1929" t="s">
        <v>677</v>
      </c>
      <c r="C1929" t="s">
        <v>780</v>
      </c>
      <c r="D1929" t="s">
        <v>781</v>
      </c>
      <c r="E1929" t="s">
        <v>25</v>
      </c>
      <c r="F1929" s="1">
        <v>40179</v>
      </c>
      <c r="G1929" t="s">
        <v>26</v>
      </c>
      <c r="H1929">
        <v>201412</v>
      </c>
      <c r="I1929" t="s">
        <v>27</v>
      </c>
      <c r="J1929" t="s">
        <v>28</v>
      </c>
      <c r="K1929" t="s">
        <v>37</v>
      </c>
      <c r="L1929" t="s">
        <v>30</v>
      </c>
      <c r="M1929" t="s">
        <v>31</v>
      </c>
      <c r="N1929" t="s">
        <v>48</v>
      </c>
      <c r="O1929">
        <v>10002.77</v>
      </c>
      <c r="P1929" t="s">
        <v>677</v>
      </c>
      <c r="Q1929" t="s">
        <v>703</v>
      </c>
      <c r="R1929" t="s">
        <v>680</v>
      </c>
      <c r="S1929" t="s">
        <v>34</v>
      </c>
      <c r="T1929" t="s">
        <v>561</v>
      </c>
    </row>
    <row r="1930" spans="1:20">
      <c r="A1930" t="s">
        <v>703</v>
      </c>
      <c r="B1930" t="s">
        <v>677</v>
      </c>
      <c r="C1930" t="s">
        <v>780</v>
      </c>
      <c r="D1930" t="s">
        <v>781</v>
      </c>
      <c r="E1930" t="s">
        <v>25</v>
      </c>
      <c r="F1930" s="1">
        <v>40179</v>
      </c>
      <c r="G1930" t="s">
        <v>26</v>
      </c>
      <c r="H1930">
        <v>201412</v>
      </c>
      <c r="I1930" t="s">
        <v>27</v>
      </c>
      <c r="J1930" t="s">
        <v>28</v>
      </c>
      <c r="K1930" t="s">
        <v>37</v>
      </c>
      <c r="L1930" t="s">
        <v>30</v>
      </c>
      <c r="M1930" t="s">
        <v>31</v>
      </c>
      <c r="N1930" t="s">
        <v>49</v>
      </c>
      <c r="O1930">
        <v>-6406.25</v>
      </c>
      <c r="P1930" t="s">
        <v>677</v>
      </c>
      <c r="Q1930" t="s">
        <v>703</v>
      </c>
      <c r="R1930" t="s">
        <v>680</v>
      </c>
      <c r="S1930" t="s">
        <v>34</v>
      </c>
      <c r="T1930" t="s">
        <v>561</v>
      </c>
    </row>
    <row r="1931" spans="1:20">
      <c r="A1931" t="s">
        <v>703</v>
      </c>
      <c r="B1931" t="s">
        <v>677</v>
      </c>
      <c r="C1931" t="s">
        <v>780</v>
      </c>
      <c r="D1931" t="s">
        <v>781</v>
      </c>
      <c r="E1931" t="s">
        <v>25</v>
      </c>
      <c r="F1931" s="1">
        <v>40179</v>
      </c>
      <c r="G1931" t="s">
        <v>26</v>
      </c>
      <c r="H1931">
        <v>201412</v>
      </c>
      <c r="I1931" t="s">
        <v>27</v>
      </c>
      <c r="J1931" t="s">
        <v>28</v>
      </c>
      <c r="K1931" t="s">
        <v>37</v>
      </c>
      <c r="L1931" t="s">
        <v>30</v>
      </c>
      <c r="M1931" t="s">
        <v>31</v>
      </c>
      <c r="N1931" t="s">
        <v>32</v>
      </c>
      <c r="O1931">
        <v>500.05</v>
      </c>
      <c r="P1931" t="s">
        <v>677</v>
      </c>
      <c r="Q1931" t="s">
        <v>703</v>
      </c>
      <c r="R1931" t="s">
        <v>680</v>
      </c>
      <c r="S1931" t="s">
        <v>34</v>
      </c>
      <c r="T1931" t="s">
        <v>561</v>
      </c>
    </row>
    <row r="1932" spans="1:20">
      <c r="A1932" t="s">
        <v>703</v>
      </c>
      <c r="B1932" t="s">
        <v>677</v>
      </c>
      <c r="C1932" t="s">
        <v>780</v>
      </c>
      <c r="D1932" t="s">
        <v>781</v>
      </c>
      <c r="E1932" t="s">
        <v>25</v>
      </c>
      <c r="F1932" s="1">
        <v>40179</v>
      </c>
      <c r="G1932" t="s">
        <v>26</v>
      </c>
      <c r="H1932">
        <v>201412</v>
      </c>
      <c r="I1932" t="s">
        <v>27</v>
      </c>
      <c r="J1932" t="s">
        <v>28</v>
      </c>
      <c r="K1932" t="s">
        <v>38</v>
      </c>
      <c r="L1932" t="s">
        <v>30</v>
      </c>
      <c r="M1932" t="s">
        <v>31</v>
      </c>
      <c r="N1932" t="s">
        <v>48</v>
      </c>
      <c r="O1932">
        <v>14873.34</v>
      </c>
      <c r="P1932" t="s">
        <v>677</v>
      </c>
      <c r="Q1932" t="s">
        <v>703</v>
      </c>
      <c r="R1932" t="s">
        <v>680</v>
      </c>
      <c r="S1932" t="s">
        <v>34</v>
      </c>
      <c r="T1932" t="s">
        <v>561</v>
      </c>
    </row>
    <row r="1933" spans="1:20">
      <c r="A1933" t="s">
        <v>703</v>
      </c>
      <c r="B1933" t="s">
        <v>677</v>
      </c>
      <c r="C1933" t="s">
        <v>780</v>
      </c>
      <c r="D1933" t="s">
        <v>781</v>
      </c>
      <c r="E1933" t="s">
        <v>25</v>
      </c>
      <c r="F1933" s="1">
        <v>40179</v>
      </c>
      <c r="G1933" t="s">
        <v>26</v>
      </c>
      <c r="H1933">
        <v>201412</v>
      </c>
      <c r="I1933" t="s">
        <v>27</v>
      </c>
      <c r="J1933" t="s">
        <v>28</v>
      </c>
      <c r="K1933" t="s">
        <v>38</v>
      </c>
      <c r="L1933" t="s">
        <v>30</v>
      </c>
      <c r="M1933" t="s">
        <v>31</v>
      </c>
      <c r="N1933" t="s">
        <v>49</v>
      </c>
      <c r="O1933">
        <v>-43300.639999999999</v>
      </c>
      <c r="P1933" t="s">
        <v>677</v>
      </c>
      <c r="Q1933" t="s">
        <v>703</v>
      </c>
      <c r="R1933" t="s">
        <v>680</v>
      </c>
      <c r="S1933" t="s">
        <v>34</v>
      </c>
      <c r="T1933" t="s">
        <v>561</v>
      </c>
    </row>
    <row r="1934" spans="1:20">
      <c r="A1934" t="s">
        <v>703</v>
      </c>
      <c r="B1934" t="s">
        <v>677</v>
      </c>
      <c r="C1934" t="s">
        <v>780</v>
      </c>
      <c r="D1934" t="s">
        <v>781</v>
      </c>
      <c r="E1934" t="s">
        <v>25</v>
      </c>
      <c r="F1934" s="1">
        <v>40179</v>
      </c>
      <c r="G1934" t="s">
        <v>26</v>
      </c>
      <c r="H1934">
        <v>201412</v>
      </c>
      <c r="I1934" t="s">
        <v>27</v>
      </c>
      <c r="J1934" t="s">
        <v>28</v>
      </c>
      <c r="K1934" t="s">
        <v>38</v>
      </c>
      <c r="L1934" t="s">
        <v>30</v>
      </c>
      <c r="M1934" t="s">
        <v>31</v>
      </c>
      <c r="N1934" t="s">
        <v>32</v>
      </c>
      <c r="O1934">
        <v>12036.18</v>
      </c>
      <c r="P1934" t="s">
        <v>677</v>
      </c>
      <c r="Q1934" t="s">
        <v>703</v>
      </c>
      <c r="R1934" t="s">
        <v>680</v>
      </c>
      <c r="S1934" t="s">
        <v>34</v>
      </c>
      <c r="T1934" t="s">
        <v>561</v>
      </c>
    </row>
    <row r="1935" spans="1:20">
      <c r="A1935" t="s">
        <v>703</v>
      </c>
      <c r="B1935" t="s">
        <v>677</v>
      </c>
      <c r="C1935" t="s">
        <v>780</v>
      </c>
      <c r="D1935" t="s">
        <v>781</v>
      </c>
      <c r="E1935" t="s">
        <v>25</v>
      </c>
      <c r="F1935" s="1">
        <v>40179</v>
      </c>
      <c r="G1935" t="s">
        <v>26</v>
      </c>
      <c r="H1935">
        <v>201412</v>
      </c>
      <c r="I1935" t="s">
        <v>27</v>
      </c>
      <c r="J1935" t="s">
        <v>28</v>
      </c>
      <c r="K1935" t="s">
        <v>39</v>
      </c>
      <c r="L1935" t="s">
        <v>30</v>
      </c>
      <c r="M1935" t="s">
        <v>31</v>
      </c>
      <c r="N1935" t="s">
        <v>48</v>
      </c>
      <c r="O1935">
        <v>5992.68</v>
      </c>
      <c r="P1935" t="s">
        <v>677</v>
      </c>
      <c r="Q1935" t="s">
        <v>703</v>
      </c>
      <c r="R1935" t="s">
        <v>680</v>
      </c>
      <c r="S1935" t="s">
        <v>34</v>
      </c>
      <c r="T1935" t="s">
        <v>561</v>
      </c>
    </row>
    <row r="1936" spans="1:20">
      <c r="A1936" t="s">
        <v>703</v>
      </c>
      <c r="B1936" t="s">
        <v>677</v>
      </c>
      <c r="C1936" t="s">
        <v>780</v>
      </c>
      <c r="D1936" t="s">
        <v>781</v>
      </c>
      <c r="E1936" t="s">
        <v>25</v>
      </c>
      <c r="F1936" s="1">
        <v>40179</v>
      </c>
      <c r="G1936" t="s">
        <v>26</v>
      </c>
      <c r="H1936">
        <v>201412</v>
      </c>
      <c r="I1936" t="s">
        <v>27</v>
      </c>
      <c r="J1936" t="s">
        <v>28</v>
      </c>
      <c r="K1936" t="s">
        <v>39</v>
      </c>
      <c r="L1936" t="s">
        <v>30</v>
      </c>
      <c r="M1936" t="s">
        <v>31</v>
      </c>
      <c r="N1936" t="s">
        <v>49</v>
      </c>
      <c r="O1936">
        <v>-1089.02</v>
      </c>
      <c r="P1936" t="s">
        <v>677</v>
      </c>
      <c r="Q1936" t="s">
        <v>703</v>
      </c>
      <c r="R1936" t="s">
        <v>680</v>
      </c>
      <c r="S1936" t="s">
        <v>34</v>
      </c>
      <c r="T1936" t="s">
        <v>561</v>
      </c>
    </row>
    <row r="1937" spans="1:20">
      <c r="A1937" t="s">
        <v>703</v>
      </c>
      <c r="B1937" t="s">
        <v>677</v>
      </c>
      <c r="C1937" t="s">
        <v>780</v>
      </c>
      <c r="D1937" t="s">
        <v>781</v>
      </c>
      <c r="E1937" t="s">
        <v>25</v>
      </c>
      <c r="F1937" s="1">
        <v>40179</v>
      </c>
      <c r="G1937" t="s">
        <v>26</v>
      </c>
      <c r="H1937">
        <v>201412</v>
      </c>
      <c r="I1937" t="s">
        <v>27</v>
      </c>
      <c r="J1937" t="s">
        <v>28</v>
      </c>
      <c r="K1937" t="s">
        <v>41</v>
      </c>
      <c r="L1937" t="s">
        <v>30</v>
      </c>
      <c r="M1937" t="s">
        <v>31</v>
      </c>
      <c r="N1937" t="s">
        <v>48</v>
      </c>
      <c r="O1937">
        <v>18101.939999999999</v>
      </c>
      <c r="P1937" t="s">
        <v>677</v>
      </c>
      <c r="Q1937" t="s">
        <v>703</v>
      </c>
      <c r="R1937" t="s">
        <v>680</v>
      </c>
      <c r="S1937" t="s">
        <v>34</v>
      </c>
      <c r="T1937" t="s">
        <v>561</v>
      </c>
    </row>
    <row r="1938" spans="1:20">
      <c r="A1938" t="s">
        <v>703</v>
      </c>
      <c r="B1938" t="s">
        <v>677</v>
      </c>
      <c r="C1938" t="s">
        <v>780</v>
      </c>
      <c r="D1938" t="s">
        <v>781</v>
      </c>
      <c r="E1938" t="s">
        <v>25</v>
      </c>
      <c r="F1938" s="1">
        <v>40179</v>
      </c>
      <c r="G1938" t="s">
        <v>26</v>
      </c>
      <c r="H1938">
        <v>201412</v>
      </c>
      <c r="I1938" t="s">
        <v>27</v>
      </c>
      <c r="J1938" t="s">
        <v>28</v>
      </c>
      <c r="K1938" t="s">
        <v>41</v>
      </c>
      <c r="L1938" t="s">
        <v>30</v>
      </c>
      <c r="M1938" t="s">
        <v>31</v>
      </c>
      <c r="N1938" t="s">
        <v>49</v>
      </c>
      <c r="O1938">
        <v>-2447.31</v>
      </c>
      <c r="P1938" t="s">
        <v>677</v>
      </c>
      <c r="Q1938" t="s">
        <v>703</v>
      </c>
      <c r="R1938" t="s">
        <v>680</v>
      </c>
      <c r="S1938" t="s">
        <v>34</v>
      </c>
      <c r="T1938" t="s">
        <v>561</v>
      </c>
    </row>
    <row r="1939" spans="1:20">
      <c r="A1939" t="s">
        <v>703</v>
      </c>
      <c r="B1939" t="s">
        <v>677</v>
      </c>
      <c r="C1939" t="s">
        <v>780</v>
      </c>
      <c r="D1939" t="s">
        <v>781</v>
      </c>
      <c r="E1939" t="s">
        <v>25</v>
      </c>
      <c r="F1939" s="1">
        <v>40179</v>
      </c>
      <c r="G1939" t="s">
        <v>26</v>
      </c>
      <c r="H1939">
        <v>201412</v>
      </c>
      <c r="I1939" t="s">
        <v>27</v>
      </c>
      <c r="J1939" t="s">
        <v>28</v>
      </c>
      <c r="K1939" t="s">
        <v>44</v>
      </c>
      <c r="L1939" t="s">
        <v>30</v>
      </c>
      <c r="M1939" t="s">
        <v>31</v>
      </c>
      <c r="N1939" t="s">
        <v>48</v>
      </c>
      <c r="O1939">
        <v>3813.38</v>
      </c>
      <c r="P1939" t="s">
        <v>677</v>
      </c>
      <c r="Q1939" t="s">
        <v>703</v>
      </c>
      <c r="R1939" t="s">
        <v>680</v>
      </c>
      <c r="S1939" t="s">
        <v>34</v>
      </c>
      <c r="T1939" t="s">
        <v>561</v>
      </c>
    </row>
    <row r="1940" spans="1:20">
      <c r="A1940" t="s">
        <v>703</v>
      </c>
      <c r="B1940" t="s">
        <v>677</v>
      </c>
      <c r="C1940" t="s">
        <v>780</v>
      </c>
      <c r="D1940" t="s">
        <v>781</v>
      </c>
      <c r="E1940" t="s">
        <v>25</v>
      </c>
      <c r="F1940" s="1">
        <v>40179</v>
      </c>
      <c r="G1940" t="s">
        <v>26</v>
      </c>
      <c r="H1940">
        <v>201412</v>
      </c>
      <c r="I1940" t="s">
        <v>27</v>
      </c>
      <c r="J1940" t="s">
        <v>28</v>
      </c>
      <c r="K1940" t="s">
        <v>44</v>
      </c>
      <c r="L1940" t="s">
        <v>30</v>
      </c>
      <c r="M1940" t="s">
        <v>31</v>
      </c>
      <c r="N1940" t="s">
        <v>49</v>
      </c>
      <c r="O1940">
        <v>-1060.82</v>
      </c>
      <c r="P1940" t="s">
        <v>677</v>
      </c>
      <c r="Q1940" t="s">
        <v>703</v>
      </c>
      <c r="R1940" t="s">
        <v>680</v>
      </c>
      <c r="S1940" t="s">
        <v>34</v>
      </c>
      <c r="T1940" t="s">
        <v>561</v>
      </c>
    </row>
    <row r="1941" spans="1:20">
      <c r="A1941" t="s">
        <v>703</v>
      </c>
      <c r="B1941" t="s">
        <v>677</v>
      </c>
      <c r="C1941" t="s">
        <v>782</v>
      </c>
      <c r="D1941" t="s">
        <v>783</v>
      </c>
      <c r="E1941" t="s">
        <v>25</v>
      </c>
      <c r="F1941" s="1">
        <v>40179</v>
      </c>
      <c r="G1941" t="s">
        <v>26</v>
      </c>
      <c r="H1941">
        <v>201412</v>
      </c>
      <c r="I1941" t="s">
        <v>27</v>
      </c>
      <c r="J1941" t="s">
        <v>28</v>
      </c>
      <c r="K1941" t="s">
        <v>29</v>
      </c>
      <c r="L1941" t="s">
        <v>30</v>
      </c>
      <c r="M1941" t="s">
        <v>31</v>
      </c>
      <c r="N1941" t="s">
        <v>32</v>
      </c>
      <c r="O1941">
        <v>886.12</v>
      </c>
      <c r="P1941" t="s">
        <v>677</v>
      </c>
      <c r="Q1941" t="s">
        <v>703</v>
      </c>
      <c r="R1941" t="s">
        <v>680</v>
      </c>
      <c r="S1941" t="s">
        <v>34</v>
      </c>
      <c r="T1941" t="s">
        <v>561</v>
      </c>
    </row>
    <row r="1942" spans="1:20">
      <c r="A1942" t="s">
        <v>703</v>
      </c>
      <c r="B1942" t="s">
        <v>677</v>
      </c>
      <c r="C1942" t="s">
        <v>782</v>
      </c>
      <c r="D1942" t="s">
        <v>783</v>
      </c>
      <c r="E1942" t="s">
        <v>25</v>
      </c>
      <c r="F1942" s="1">
        <v>40179</v>
      </c>
      <c r="G1942" t="s">
        <v>26</v>
      </c>
      <c r="H1942">
        <v>201412</v>
      </c>
      <c r="I1942" t="s">
        <v>27</v>
      </c>
      <c r="J1942" t="s">
        <v>28</v>
      </c>
      <c r="K1942" t="s">
        <v>36</v>
      </c>
      <c r="L1942" t="s">
        <v>30</v>
      </c>
      <c r="M1942" t="s">
        <v>31</v>
      </c>
      <c r="N1942" t="s">
        <v>32</v>
      </c>
      <c r="O1942">
        <v>173.42000000000002</v>
      </c>
      <c r="P1942" t="s">
        <v>677</v>
      </c>
      <c r="Q1942" t="s">
        <v>703</v>
      </c>
      <c r="R1942" t="s">
        <v>680</v>
      </c>
      <c r="S1942" t="s">
        <v>34</v>
      </c>
      <c r="T1942" t="s">
        <v>561</v>
      </c>
    </row>
    <row r="1943" spans="1:20">
      <c r="A1943" t="s">
        <v>703</v>
      </c>
      <c r="B1943" t="s">
        <v>677</v>
      </c>
      <c r="C1943" t="s">
        <v>782</v>
      </c>
      <c r="D1943" t="s">
        <v>783</v>
      </c>
      <c r="E1943" t="s">
        <v>25</v>
      </c>
      <c r="F1943" s="1">
        <v>40179</v>
      </c>
      <c r="G1943" t="s">
        <v>26</v>
      </c>
      <c r="H1943">
        <v>201412</v>
      </c>
      <c r="I1943" t="s">
        <v>27</v>
      </c>
      <c r="J1943" t="s">
        <v>28</v>
      </c>
      <c r="K1943" t="s">
        <v>37</v>
      </c>
      <c r="L1943" t="s">
        <v>30</v>
      </c>
      <c r="M1943" t="s">
        <v>31</v>
      </c>
      <c r="N1943" t="s">
        <v>32</v>
      </c>
      <c r="O1943">
        <v>86.31</v>
      </c>
      <c r="P1943" t="s">
        <v>677</v>
      </c>
      <c r="Q1943" t="s">
        <v>703</v>
      </c>
      <c r="R1943" t="s">
        <v>680</v>
      </c>
      <c r="S1943" t="s">
        <v>34</v>
      </c>
      <c r="T1943" t="s">
        <v>561</v>
      </c>
    </row>
    <row r="1944" spans="1:20">
      <c r="A1944" t="s">
        <v>703</v>
      </c>
      <c r="B1944" t="s">
        <v>677</v>
      </c>
      <c r="C1944" t="s">
        <v>782</v>
      </c>
      <c r="D1944" t="s">
        <v>783</v>
      </c>
      <c r="E1944" t="s">
        <v>25</v>
      </c>
      <c r="F1944" s="1">
        <v>40179</v>
      </c>
      <c r="G1944" t="s">
        <v>26</v>
      </c>
      <c r="H1944">
        <v>201412</v>
      </c>
      <c r="I1944" t="s">
        <v>27</v>
      </c>
      <c r="J1944" t="s">
        <v>28</v>
      </c>
      <c r="K1944" t="s">
        <v>38</v>
      </c>
      <c r="L1944" t="s">
        <v>30</v>
      </c>
      <c r="M1944" t="s">
        <v>31</v>
      </c>
      <c r="N1944" t="s">
        <v>32</v>
      </c>
      <c r="O1944">
        <v>106.36</v>
      </c>
      <c r="P1944" t="s">
        <v>677</v>
      </c>
      <c r="Q1944" t="s">
        <v>703</v>
      </c>
      <c r="R1944" t="s">
        <v>680</v>
      </c>
      <c r="S1944" t="s">
        <v>34</v>
      </c>
      <c r="T1944" t="s">
        <v>561</v>
      </c>
    </row>
    <row r="1945" spans="1:20">
      <c r="A1945" t="s">
        <v>703</v>
      </c>
      <c r="B1945" t="s">
        <v>677</v>
      </c>
      <c r="C1945" t="s">
        <v>782</v>
      </c>
      <c r="D1945" t="s">
        <v>783</v>
      </c>
      <c r="E1945" t="s">
        <v>25</v>
      </c>
      <c r="F1945" s="1">
        <v>40179</v>
      </c>
      <c r="G1945" t="s">
        <v>26</v>
      </c>
      <c r="H1945">
        <v>201412</v>
      </c>
      <c r="I1945" t="s">
        <v>27</v>
      </c>
      <c r="J1945" t="s">
        <v>28</v>
      </c>
      <c r="K1945" t="s">
        <v>39</v>
      </c>
      <c r="L1945" t="s">
        <v>30</v>
      </c>
      <c r="M1945" t="s">
        <v>31</v>
      </c>
      <c r="N1945" t="s">
        <v>32</v>
      </c>
      <c r="O1945">
        <v>253.53</v>
      </c>
      <c r="P1945" t="s">
        <v>677</v>
      </c>
      <c r="Q1945" t="s">
        <v>703</v>
      </c>
      <c r="R1945" t="s">
        <v>680</v>
      </c>
      <c r="S1945" t="s">
        <v>34</v>
      </c>
      <c r="T1945" t="s">
        <v>561</v>
      </c>
    </row>
    <row r="1946" spans="1:20">
      <c r="A1946" t="s">
        <v>703</v>
      </c>
      <c r="B1946" t="s">
        <v>677</v>
      </c>
      <c r="C1946" t="s">
        <v>782</v>
      </c>
      <c r="D1946" t="s">
        <v>783</v>
      </c>
      <c r="E1946" t="s">
        <v>25</v>
      </c>
      <c r="F1946" s="1">
        <v>40179</v>
      </c>
      <c r="G1946" t="s">
        <v>26</v>
      </c>
      <c r="H1946">
        <v>201412</v>
      </c>
      <c r="I1946" t="s">
        <v>27</v>
      </c>
      <c r="J1946" t="s">
        <v>28</v>
      </c>
      <c r="K1946" t="s">
        <v>40</v>
      </c>
      <c r="L1946" t="s">
        <v>30</v>
      </c>
      <c r="M1946" t="s">
        <v>31</v>
      </c>
      <c r="N1946" t="s">
        <v>32</v>
      </c>
      <c r="O1946">
        <v>86.31</v>
      </c>
      <c r="P1946" t="s">
        <v>677</v>
      </c>
      <c r="Q1946" t="s">
        <v>703</v>
      </c>
      <c r="R1946" t="s">
        <v>680</v>
      </c>
      <c r="S1946" t="s">
        <v>34</v>
      </c>
      <c r="T1946" t="s">
        <v>561</v>
      </c>
    </row>
    <row r="1947" spans="1:20">
      <c r="A1947" t="s">
        <v>703</v>
      </c>
      <c r="B1947" t="s">
        <v>677</v>
      </c>
      <c r="C1947" t="s">
        <v>782</v>
      </c>
      <c r="D1947" t="s">
        <v>783</v>
      </c>
      <c r="E1947" t="s">
        <v>25</v>
      </c>
      <c r="F1947" s="1">
        <v>40179</v>
      </c>
      <c r="G1947" t="s">
        <v>26</v>
      </c>
      <c r="H1947">
        <v>201412</v>
      </c>
      <c r="I1947" t="s">
        <v>27</v>
      </c>
      <c r="J1947" t="s">
        <v>28</v>
      </c>
      <c r="K1947" t="s">
        <v>41</v>
      </c>
      <c r="L1947" t="s">
        <v>30</v>
      </c>
      <c r="M1947" t="s">
        <v>31</v>
      </c>
      <c r="N1947" t="s">
        <v>32</v>
      </c>
      <c r="O1947">
        <v>86.31</v>
      </c>
      <c r="P1947" t="s">
        <v>677</v>
      </c>
      <c r="Q1947" t="s">
        <v>703</v>
      </c>
      <c r="R1947" t="s">
        <v>680</v>
      </c>
      <c r="S1947" t="s">
        <v>34</v>
      </c>
      <c r="T1947" t="s">
        <v>561</v>
      </c>
    </row>
    <row r="1948" spans="1:20">
      <c r="A1948" t="s">
        <v>703</v>
      </c>
      <c r="B1948" t="s">
        <v>677</v>
      </c>
      <c r="C1948" t="s">
        <v>782</v>
      </c>
      <c r="D1948" t="s">
        <v>783</v>
      </c>
      <c r="E1948" t="s">
        <v>25</v>
      </c>
      <c r="F1948" s="1">
        <v>40179</v>
      </c>
      <c r="G1948" t="s">
        <v>26</v>
      </c>
      <c r="H1948">
        <v>201412</v>
      </c>
      <c r="I1948" t="s">
        <v>27</v>
      </c>
      <c r="J1948" t="s">
        <v>28</v>
      </c>
      <c r="K1948" t="s">
        <v>43</v>
      </c>
      <c r="L1948" t="s">
        <v>30</v>
      </c>
      <c r="M1948" t="s">
        <v>31</v>
      </c>
      <c r="N1948" t="s">
        <v>32</v>
      </c>
      <c r="O1948">
        <v>86.33</v>
      </c>
      <c r="P1948" t="s">
        <v>677</v>
      </c>
      <c r="Q1948" t="s">
        <v>703</v>
      </c>
      <c r="R1948" t="s">
        <v>680</v>
      </c>
      <c r="S1948" t="s">
        <v>34</v>
      </c>
      <c r="T1948" t="s">
        <v>561</v>
      </c>
    </row>
    <row r="1949" spans="1:20">
      <c r="A1949" t="s">
        <v>703</v>
      </c>
      <c r="B1949" t="s">
        <v>677</v>
      </c>
      <c r="C1949" t="s">
        <v>782</v>
      </c>
      <c r="D1949" t="s">
        <v>783</v>
      </c>
      <c r="E1949" t="s">
        <v>25</v>
      </c>
      <c r="F1949" s="1">
        <v>40179</v>
      </c>
      <c r="G1949" t="s">
        <v>26</v>
      </c>
      <c r="H1949">
        <v>201412</v>
      </c>
      <c r="I1949" t="s">
        <v>27</v>
      </c>
      <c r="J1949" t="s">
        <v>28</v>
      </c>
      <c r="K1949" t="s">
        <v>44</v>
      </c>
      <c r="L1949" t="s">
        <v>30</v>
      </c>
      <c r="M1949" t="s">
        <v>31</v>
      </c>
      <c r="N1949" t="s">
        <v>32</v>
      </c>
      <c r="O1949">
        <v>86.31</v>
      </c>
      <c r="P1949" t="s">
        <v>677</v>
      </c>
      <c r="Q1949" t="s">
        <v>703</v>
      </c>
      <c r="R1949" t="s">
        <v>680</v>
      </c>
      <c r="S1949" t="s">
        <v>34</v>
      </c>
      <c r="T1949" t="s">
        <v>561</v>
      </c>
    </row>
    <row r="1950" spans="1:20">
      <c r="A1950" t="s">
        <v>703</v>
      </c>
      <c r="B1950" t="s">
        <v>677</v>
      </c>
      <c r="C1950" t="s">
        <v>784</v>
      </c>
      <c r="D1950" t="s">
        <v>785</v>
      </c>
      <c r="E1950" t="s">
        <v>25</v>
      </c>
      <c r="F1950" s="1">
        <v>40179</v>
      </c>
      <c r="G1950" t="s">
        <v>26</v>
      </c>
      <c r="H1950">
        <v>201412</v>
      </c>
      <c r="I1950" t="s">
        <v>27</v>
      </c>
      <c r="J1950" t="s">
        <v>28</v>
      </c>
      <c r="K1950" t="s">
        <v>29</v>
      </c>
      <c r="L1950" t="s">
        <v>30</v>
      </c>
      <c r="M1950" t="s">
        <v>31</v>
      </c>
      <c r="N1950" t="s">
        <v>32</v>
      </c>
      <c r="O1950">
        <v>208.95000000000002</v>
      </c>
      <c r="P1950" t="s">
        <v>677</v>
      </c>
      <c r="Q1950" t="s">
        <v>703</v>
      </c>
      <c r="R1950" t="s">
        <v>680</v>
      </c>
      <c r="S1950" t="s">
        <v>34</v>
      </c>
      <c r="T1950" t="s">
        <v>561</v>
      </c>
    </row>
    <row r="1951" spans="1:20">
      <c r="A1951" t="s">
        <v>703</v>
      </c>
      <c r="B1951" t="s">
        <v>677</v>
      </c>
      <c r="C1951" t="s">
        <v>784</v>
      </c>
      <c r="D1951" t="s">
        <v>785</v>
      </c>
      <c r="E1951" t="s">
        <v>25</v>
      </c>
      <c r="F1951" s="1">
        <v>40179</v>
      </c>
      <c r="G1951" t="s">
        <v>26</v>
      </c>
      <c r="H1951">
        <v>201412</v>
      </c>
      <c r="I1951" t="s">
        <v>27</v>
      </c>
      <c r="J1951" t="s">
        <v>28</v>
      </c>
      <c r="K1951" t="s">
        <v>36</v>
      </c>
      <c r="L1951" t="s">
        <v>30</v>
      </c>
      <c r="M1951" t="s">
        <v>31</v>
      </c>
      <c r="N1951" t="s">
        <v>32</v>
      </c>
      <c r="O1951">
        <v>3.5500000000000003</v>
      </c>
      <c r="P1951" t="s">
        <v>677</v>
      </c>
      <c r="Q1951" t="s">
        <v>703</v>
      </c>
      <c r="R1951" t="s">
        <v>680</v>
      </c>
      <c r="S1951" t="s">
        <v>34</v>
      </c>
      <c r="T1951" t="s">
        <v>561</v>
      </c>
    </row>
    <row r="1952" spans="1:20">
      <c r="A1952" t="s">
        <v>703</v>
      </c>
      <c r="B1952" t="s">
        <v>677</v>
      </c>
      <c r="C1952" t="s">
        <v>784</v>
      </c>
      <c r="D1952" t="s">
        <v>785</v>
      </c>
      <c r="E1952" t="s">
        <v>25</v>
      </c>
      <c r="F1952" s="1">
        <v>40179</v>
      </c>
      <c r="G1952" t="s">
        <v>26</v>
      </c>
      <c r="H1952">
        <v>201412</v>
      </c>
      <c r="I1952" t="s">
        <v>27</v>
      </c>
      <c r="J1952" t="s">
        <v>28</v>
      </c>
      <c r="K1952" t="s">
        <v>37</v>
      </c>
      <c r="L1952" t="s">
        <v>30</v>
      </c>
      <c r="M1952" t="s">
        <v>31</v>
      </c>
      <c r="N1952" t="s">
        <v>32</v>
      </c>
      <c r="O1952">
        <v>86.62</v>
      </c>
      <c r="P1952" t="s">
        <v>677</v>
      </c>
      <c r="Q1952" t="s">
        <v>703</v>
      </c>
      <c r="R1952" t="s">
        <v>680</v>
      </c>
      <c r="S1952" t="s">
        <v>34</v>
      </c>
      <c r="T1952" t="s">
        <v>561</v>
      </c>
    </row>
    <row r="1953" spans="1:20">
      <c r="A1953" t="s">
        <v>703</v>
      </c>
      <c r="B1953" t="s">
        <v>677</v>
      </c>
      <c r="C1953" t="s">
        <v>784</v>
      </c>
      <c r="D1953" t="s">
        <v>785</v>
      </c>
      <c r="E1953" t="s">
        <v>25</v>
      </c>
      <c r="F1953" s="1">
        <v>40179</v>
      </c>
      <c r="G1953" t="s">
        <v>26</v>
      </c>
      <c r="H1953">
        <v>201412</v>
      </c>
      <c r="I1953" t="s">
        <v>27</v>
      </c>
      <c r="J1953" t="s">
        <v>28</v>
      </c>
      <c r="K1953" t="s">
        <v>38</v>
      </c>
      <c r="L1953" t="s">
        <v>30</v>
      </c>
      <c r="M1953" t="s">
        <v>31</v>
      </c>
      <c r="N1953" t="s">
        <v>32</v>
      </c>
      <c r="O1953">
        <v>33.69</v>
      </c>
      <c r="P1953" t="s">
        <v>677</v>
      </c>
      <c r="Q1953" t="s">
        <v>703</v>
      </c>
      <c r="R1953" t="s">
        <v>680</v>
      </c>
      <c r="S1953" t="s">
        <v>34</v>
      </c>
      <c r="T1953" t="s">
        <v>561</v>
      </c>
    </row>
    <row r="1954" spans="1:20">
      <c r="A1954" t="s">
        <v>703</v>
      </c>
      <c r="B1954" t="s">
        <v>677</v>
      </c>
      <c r="C1954" t="s">
        <v>784</v>
      </c>
      <c r="D1954" t="s">
        <v>785</v>
      </c>
      <c r="E1954" t="s">
        <v>25</v>
      </c>
      <c r="F1954" s="1">
        <v>40179</v>
      </c>
      <c r="G1954" t="s">
        <v>26</v>
      </c>
      <c r="H1954">
        <v>201412</v>
      </c>
      <c r="I1954" t="s">
        <v>27</v>
      </c>
      <c r="J1954" t="s">
        <v>28</v>
      </c>
      <c r="K1954" t="s">
        <v>39</v>
      </c>
      <c r="L1954" t="s">
        <v>30</v>
      </c>
      <c r="M1954" t="s">
        <v>31</v>
      </c>
      <c r="N1954" t="s">
        <v>32</v>
      </c>
      <c r="O1954">
        <v>3.5500000000000003</v>
      </c>
      <c r="P1954" t="s">
        <v>677</v>
      </c>
      <c r="Q1954" t="s">
        <v>703</v>
      </c>
      <c r="R1954" t="s">
        <v>680</v>
      </c>
      <c r="S1954" t="s">
        <v>34</v>
      </c>
      <c r="T1954" t="s">
        <v>561</v>
      </c>
    </row>
    <row r="1955" spans="1:20">
      <c r="A1955" t="s">
        <v>703</v>
      </c>
      <c r="B1955" t="s">
        <v>677</v>
      </c>
      <c r="C1955" t="s">
        <v>784</v>
      </c>
      <c r="D1955" t="s">
        <v>785</v>
      </c>
      <c r="E1955" t="s">
        <v>25</v>
      </c>
      <c r="F1955" s="1">
        <v>40179</v>
      </c>
      <c r="G1955" t="s">
        <v>26</v>
      </c>
      <c r="H1955">
        <v>201412</v>
      </c>
      <c r="I1955" t="s">
        <v>27</v>
      </c>
      <c r="J1955" t="s">
        <v>28</v>
      </c>
      <c r="K1955" t="s">
        <v>40</v>
      </c>
      <c r="L1955" t="s">
        <v>30</v>
      </c>
      <c r="M1955" t="s">
        <v>31</v>
      </c>
      <c r="N1955" t="s">
        <v>32</v>
      </c>
      <c r="O1955">
        <v>3.54</v>
      </c>
      <c r="P1955" t="s">
        <v>677</v>
      </c>
      <c r="Q1955" t="s">
        <v>703</v>
      </c>
      <c r="R1955" t="s">
        <v>680</v>
      </c>
      <c r="S1955" t="s">
        <v>34</v>
      </c>
      <c r="T1955" t="s">
        <v>561</v>
      </c>
    </row>
    <row r="1956" spans="1:20">
      <c r="A1956" t="s">
        <v>703</v>
      </c>
      <c r="B1956" t="s">
        <v>677</v>
      </c>
      <c r="C1956" t="s">
        <v>784</v>
      </c>
      <c r="D1956" t="s">
        <v>785</v>
      </c>
      <c r="E1956" t="s">
        <v>25</v>
      </c>
      <c r="F1956" s="1">
        <v>40179</v>
      </c>
      <c r="G1956" t="s">
        <v>26</v>
      </c>
      <c r="H1956">
        <v>201412</v>
      </c>
      <c r="I1956" t="s">
        <v>27</v>
      </c>
      <c r="J1956" t="s">
        <v>28</v>
      </c>
      <c r="K1956" t="s">
        <v>41</v>
      </c>
      <c r="L1956" t="s">
        <v>30</v>
      </c>
      <c r="M1956" t="s">
        <v>31</v>
      </c>
      <c r="N1956" t="s">
        <v>32</v>
      </c>
      <c r="O1956">
        <v>3.5700000000000003</v>
      </c>
      <c r="P1956" t="s">
        <v>677</v>
      </c>
      <c r="Q1956" t="s">
        <v>703</v>
      </c>
      <c r="R1956" t="s">
        <v>680</v>
      </c>
      <c r="S1956" t="s">
        <v>34</v>
      </c>
      <c r="T1956" t="s">
        <v>561</v>
      </c>
    </row>
    <row r="1957" spans="1:20">
      <c r="A1957" t="s">
        <v>703</v>
      </c>
      <c r="B1957" t="s">
        <v>677</v>
      </c>
      <c r="C1957" t="s">
        <v>784</v>
      </c>
      <c r="D1957" t="s">
        <v>785</v>
      </c>
      <c r="E1957" t="s">
        <v>25</v>
      </c>
      <c r="F1957" s="1">
        <v>40179</v>
      </c>
      <c r="G1957" t="s">
        <v>26</v>
      </c>
      <c r="H1957">
        <v>201412</v>
      </c>
      <c r="I1957" t="s">
        <v>27</v>
      </c>
      <c r="J1957" t="s">
        <v>28</v>
      </c>
      <c r="K1957" t="s">
        <v>43</v>
      </c>
      <c r="L1957" t="s">
        <v>30</v>
      </c>
      <c r="M1957" t="s">
        <v>31</v>
      </c>
      <c r="N1957" t="s">
        <v>32</v>
      </c>
      <c r="O1957">
        <v>3.54</v>
      </c>
      <c r="P1957" t="s">
        <v>677</v>
      </c>
      <c r="Q1957" t="s">
        <v>703</v>
      </c>
      <c r="R1957" t="s">
        <v>680</v>
      </c>
      <c r="S1957" t="s">
        <v>34</v>
      </c>
      <c r="T1957" t="s">
        <v>561</v>
      </c>
    </row>
    <row r="1958" spans="1:20">
      <c r="A1958" t="s">
        <v>703</v>
      </c>
      <c r="B1958" t="s">
        <v>677</v>
      </c>
      <c r="C1958" t="s">
        <v>784</v>
      </c>
      <c r="D1958" t="s">
        <v>785</v>
      </c>
      <c r="E1958" t="s">
        <v>25</v>
      </c>
      <c r="F1958" s="1">
        <v>40179</v>
      </c>
      <c r="G1958" t="s">
        <v>26</v>
      </c>
      <c r="H1958">
        <v>201412</v>
      </c>
      <c r="I1958" t="s">
        <v>27</v>
      </c>
      <c r="J1958" t="s">
        <v>28</v>
      </c>
      <c r="K1958" t="s">
        <v>44</v>
      </c>
      <c r="L1958" t="s">
        <v>30</v>
      </c>
      <c r="M1958" t="s">
        <v>31</v>
      </c>
      <c r="N1958" t="s">
        <v>32</v>
      </c>
      <c r="O1958">
        <v>3.54</v>
      </c>
      <c r="P1958" t="s">
        <v>677</v>
      </c>
      <c r="Q1958" t="s">
        <v>703</v>
      </c>
      <c r="R1958" t="s">
        <v>680</v>
      </c>
      <c r="S1958" t="s">
        <v>34</v>
      </c>
      <c r="T1958" t="s">
        <v>561</v>
      </c>
    </row>
    <row r="1959" spans="1:20">
      <c r="A1959" t="s">
        <v>714</v>
      </c>
      <c r="B1959" t="s">
        <v>677</v>
      </c>
      <c r="C1959" t="s">
        <v>786</v>
      </c>
      <c r="D1959" t="s">
        <v>787</v>
      </c>
      <c r="E1959" t="s">
        <v>25</v>
      </c>
      <c r="F1959" s="1">
        <v>40179</v>
      </c>
      <c r="G1959" t="s">
        <v>26</v>
      </c>
      <c r="H1959">
        <v>201412</v>
      </c>
      <c r="I1959" t="s">
        <v>27</v>
      </c>
      <c r="J1959" t="s">
        <v>53</v>
      </c>
      <c r="K1959" t="s">
        <v>36</v>
      </c>
      <c r="L1959" t="s">
        <v>54</v>
      </c>
      <c r="M1959" t="s">
        <v>31</v>
      </c>
      <c r="N1959" t="s">
        <v>32</v>
      </c>
      <c r="O1959">
        <v>101913.01000000001</v>
      </c>
      <c r="P1959" t="s">
        <v>677</v>
      </c>
      <c r="Q1959" t="s">
        <v>714</v>
      </c>
      <c r="R1959" t="s">
        <v>680</v>
      </c>
      <c r="S1959" t="s">
        <v>34</v>
      </c>
      <c r="T1959" t="s">
        <v>561</v>
      </c>
    </row>
    <row r="1960" spans="1:20">
      <c r="A1960" t="s">
        <v>694</v>
      </c>
      <c r="B1960" t="s">
        <v>677</v>
      </c>
      <c r="C1960" t="s">
        <v>788</v>
      </c>
      <c r="D1960" t="s">
        <v>789</v>
      </c>
      <c r="E1960" t="s">
        <v>25</v>
      </c>
      <c r="F1960" s="1">
        <v>40179</v>
      </c>
      <c r="G1960" t="s">
        <v>26</v>
      </c>
      <c r="H1960">
        <v>201412</v>
      </c>
      <c r="I1960" t="s">
        <v>27</v>
      </c>
      <c r="J1960" t="s">
        <v>53</v>
      </c>
      <c r="K1960" t="s">
        <v>29</v>
      </c>
      <c r="L1960" t="s">
        <v>54</v>
      </c>
      <c r="M1960" t="s">
        <v>31</v>
      </c>
      <c r="N1960" t="s">
        <v>32</v>
      </c>
      <c r="O1960">
        <v>3941.01</v>
      </c>
      <c r="P1960" t="s">
        <v>677</v>
      </c>
      <c r="Q1960" t="s">
        <v>694</v>
      </c>
      <c r="R1960" t="s">
        <v>680</v>
      </c>
      <c r="S1960" t="s">
        <v>34</v>
      </c>
      <c r="T1960" t="s">
        <v>561</v>
      </c>
    </row>
    <row r="1961" spans="1:20">
      <c r="A1961" t="s">
        <v>703</v>
      </c>
      <c r="B1961" t="s">
        <v>677</v>
      </c>
      <c r="C1961" t="s">
        <v>790</v>
      </c>
      <c r="D1961" t="s">
        <v>791</v>
      </c>
      <c r="E1961" t="s">
        <v>25</v>
      </c>
      <c r="F1961" s="1">
        <v>40179</v>
      </c>
      <c r="G1961" t="s">
        <v>26</v>
      </c>
      <c r="H1961">
        <v>201412</v>
      </c>
      <c r="I1961" t="s">
        <v>27</v>
      </c>
      <c r="J1961" t="s">
        <v>53</v>
      </c>
      <c r="K1961" t="s">
        <v>29</v>
      </c>
      <c r="L1961" t="s">
        <v>54</v>
      </c>
      <c r="M1961" t="s">
        <v>31</v>
      </c>
      <c r="N1961" t="s">
        <v>32</v>
      </c>
      <c r="O1961">
        <v>-533.35</v>
      </c>
      <c r="P1961" t="s">
        <v>677</v>
      </c>
      <c r="Q1961" t="s">
        <v>703</v>
      </c>
      <c r="R1961" t="s">
        <v>680</v>
      </c>
      <c r="S1961" t="s">
        <v>34</v>
      </c>
      <c r="T1961" t="s">
        <v>561</v>
      </c>
    </row>
    <row r="1962" spans="1:20">
      <c r="A1962" t="s">
        <v>703</v>
      </c>
      <c r="B1962" t="s">
        <v>677</v>
      </c>
      <c r="C1962" t="s">
        <v>790</v>
      </c>
      <c r="D1962" t="s">
        <v>791</v>
      </c>
      <c r="E1962" t="s">
        <v>25</v>
      </c>
      <c r="F1962" s="1">
        <v>40179</v>
      </c>
      <c r="G1962" t="s">
        <v>26</v>
      </c>
      <c r="H1962">
        <v>201412</v>
      </c>
      <c r="I1962" t="s">
        <v>27</v>
      </c>
      <c r="J1962" t="s">
        <v>53</v>
      </c>
      <c r="K1962" t="s">
        <v>36</v>
      </c>
      <c r="L1962" t="s">
        <v>54</v>
      </c>
      <c r="M1962" t="s">
        <v>31</v>
      </c>
      <c r="N1962" t="s">
        <v>32</v>
      </c>
      <c r="O1962">
        <v>-1308.77</v>
      </c>
      <c r="P1962" t="s">
        <v>677</v>
      </c>
      <c r="Q1962" t="s">
        <v>703</v>
      </c>
      <c r="R1962" t="s">
        <v>680</v>
      </c>
      <c r="S1962" t="s">
        <v>34</v>
      </c>
      <c r="T1962" t="s">
        <v>561</v>
      </c>
    </row>
    <row r="1963" spans="1:20">
      <c r="A1963" t="s">
        <v>703</v>
      </c>
      <c r="B1963" t="s">
        <v>677</v>
      </c>
      <c r="C1963" t="s">
        <v>790</v>
      </c>
      <c r="D1963" t="s">
        <v>791</v>
      </c>
      <c r="E1963" t="s">
        <v>25</v>
      </c>
      <c r="F1963" s="1">
        <v>40179</v>
      </c>
      <c r="G1963" t="s">
        <v>26</v>
      </c>
      <c r="H1963">
        <v>201412</v>
      </c>
      <c r="I1963" t="s">
        <v>27</v>
      </c>
      <c r="J1963" t="s">
        <v>53</v>
      </c>
      <c r="K1963" t="s">
        <v>37</v>
      </c>
      <c r="L1963" t="s">
        <v>54</v>
      </c>
      <c r="M1963" t="s">
        <v>31</v>
      </c>
      <c r="N1963" t="s">
        <v>32</v>
      </c>
      <c r="O1963">
        <v>-601.54</v>
      </c>
      <c r="P1963" t="s">
        <v>677</v>
      </c>
      <c r="Q1963" t="s">
        <v>703</v>
      </c>
      <c r="R1963" t="s">
        <v>680</v>
      </c>
      <c r="S1963" t="s">
        <v>34</v>
      </c>
      <c r="T1963" t="s">
        <v>561</v>
      </c>
    </row>
    <row r="1964" spans="1:20">
      <c r="A1964" t="s">
        <v>703</v>
      </c>
      <c r="B1964" t="s">
        <v>677</v>
      </c>
      <c r="C1964" t="s">
        <v>790</v>
      </c>
      <c r="D1964" t="s">
        <v>791</v>
      </c>
      <c r="E1964" t="s">
        <v>25</v>
      </c>
      <c r="F1964" s="1">
        <v>40179</v>
      </c>
      <c r="G1964" t="s">
        <v>26</v>
      </c>
      <c r="H1964">
        <v>201412</v>
      </c>
      <c r="I1964" t="s">
        <v>27</v>
      </c>
      <c r="J1964" t="s">
        <v>53</v>
      </c>
      <c r="K1964" t="s">
        <v>38</v>
      </c>
      <c r="L1964" t="s">
        <v>54</v>
      </c>
      <c r="M1964" t="s">
        <v>31</v>
      </c>
      <c r="N1964" t="s">
        <v>32</v>
      </c>
      <c r="O1964">
        <v>-630.5</v>
      </c>
      <c r="P1964" t="s">
        <v>677</v>
      </c>
      <c r="Q1964" t="s">
        <v>703</v>
      </c>
      <c r="R1964" t="s">
        <v>680</v>
      </c>
      <c r="S1964" t="s">
        <v>34</v>
      </c>
      <c r="T1964" t="s">
        <v>561</v>
      </c>
    </row>
    <row r="1965" spans="1:20">
      <c r="A1965" t="s">
        <v>703</v>
      </c>
      <c r="B1965" t="s">
        <v>677</v>
      </c>
      <c r="C1965" t="s">
        <v>790</v>
      </c>
      <c r="D1965" t="s">
        <v>791</v>
      </c>
      <c r="E1965" t="s">
        <v>25</v>
      </c>
      <c r="F1965" s="1">
        <v>40179</v>
      </c>
      <c r="G1965" t="s">
        <v>26</v>
      </c>
      <c r="H1965">
        <v>201412</v>
      </c>
      <c r="I1965" t="s">
        <v>27</v>
      </c>
      <c r="J1965" t="s">
        <v>53</v>
      </c>
      <c r="K1965" t="s">
        <v>39</v>
      </c>
      <c r="L1965" t="s">
        <v>54</v>
      </c>
      <c r="M1965" t="s">
        <v>31</v>
      </c>
      <c r="N1965" t="s">
        <v>32</v>
      </c>
      <c r="O1965">
        <v>-789.1</v>
      </c>
      <c r="P1965" t="s">
        <v>677</v>
      </c>
      <c r="Q1965" t="s">
        <v>703</v>
      </c>
      <c r="R1965" t="s">
        <v>680</v>
      </c>
      <c r="S1965" t="s">
        <v>34</v>
      </c>
      <c r="T1965" t="s">
        <v>561</v>
      </c>
    </row>
    <row r="1966" spans="1:20">
      <c r="A1966" t="s">
        <v>703</v>
      </c>
      <c r="B1966" t="s">
        <v>677</v>
      </c>
      <c r="C1966" t="s">
        <v>790</v>
      </c>
      <c r="D1966" t="s">
        <v>791</v>
      </c>
      <c r="E1966" t="s">
        <v>25</v>
      </c>
      <c r="F1966" s="1">
        <v>40179</v>
      </c>
      <c r="G1966" t="s">
        <v>26</v>
      </c>
      <c r="H1966">
        <v>201412</v>
      </c>
      <c r="I1966" t="s">
        <v>27</v>
      </c>
      <c r="J1966" t="s">
        <v>53</v>
      </c>
      <c r="K1966" t="s">
        <v>41</v>
      </c>
      <c r="L1966" t="s">
        <v>54</v>
      </c>
      <c r="M1966" t="s">
        <v>31</v>
      </c>
      <c r="N1966" t="s">
        <v>32</v>
      </c>
      <c r="O1966">
        <v>-78.12</v>
      </c>
      <c r="P1966" t="s">
        <v>677</v>
      </c>
      <c r="Q1966" t="s">
        <v>703</v>
      </c>
      <c r="R1966" t="s">
        <v>680</v>
      </c>
      <c r="S1966" t="s">
        <v>34</v>
      </c>
      <c r="T1966" t="s">
        <v>561</v>
      </c>
    </row>
    <row r="1967" spans="1:20">
      <c r="A1967" t="s">
        <v>703</v>
      </c>
      <c r="B1967" t="s">
        <v>677</v>
      </c>
      <c r="C1967" t="s">
        <v>792</v>
      </c>
      <c r="D1967" t="s">
        <v>793</v>
      </c>
      <c r="E1967" t="s">
        <v>25</v>
      </c>
      <c r="F1967" s="1">
        <v>40179</v>
      </c>
      <c r="G1967" t="s">
        <v>26</v>
      </c>
      <c r="H1967">
        <v>201412</v>
      </c>
      <c r="I1967" t="s">
        <v>27</v>
      </c>
      <c r="J1967" t="s">
        <v>53</v>
      </c>
      <c r="K1967" t="s">
        <v>29</v>
      </c>
      <c r="L1967" t="s">
        <v>54</v>
      </c>
      <c r="M1967" t="s">
        <v>31</v>
      </c>
      <c r="N1967" t="s">
        <v>49</v>
      </c>
      <c r="O1967">
        <v>-4802.34</v>
      </c>
      <c r="P1967" t="s">
        <v>677</v>
      </c>
      <c r="Q1967" t="s">
        <v>703</v>
      </c>
      <c r="R1967" t="s">
        <v>680</v>
      </c>
      <c r="S1967" t="s">
        <v>34</v>
      </c>
      <c r="T1967" t="s">
        <v>561</v>
      </c>
    </row>
    <row r="1968" spans="1:20">
      <c r="A1968" t="s">
        <v>703</v>
      </c>
      <c r="B1968" t="s">
        <v>677</v>
      </c>
      <c r="C1968" t="s">
        <v>792</v>
      </c>
      <c r="D1968" t="s">
        <v>793</v>
      </c>
      <c r="E1968" t="s">
        <v>25</v>
      </c>
      <c r="F1968" s="1">
        <v>40179</v>
      </c>
      <c r="G1968" t="s">
        <v>26</v>
      </c>
      <c r="H1968">
        <v>201412</v>
      </c>
      <c r="I1968" t="s">
        <v>27</v>
      </c>
      <c r="J1968" t="s">
        <v>53</v>
      </c>
      <c r="K1968" t="s">
        <v>29</v>
      </c>
      <c r="L1968" t="s">
        <v>54</v>
      </c>
      <c r="M1968" t="s">
        <v>31</v>
      </c>
      <c r="N1968" t="s">
        <v>32</v>
      </c>
      <c r="O1968">
        <v>577.03</v>
      </c>
      <c r="P1968" t="s">
        <v>677</v>
      </c>
      <c r="Q1968" t="s">
        <v>703</v>
      </c>
      <c r="R1968" t="s">
        <v>680</v>
      </c>
      <c r="S1968" t="s">
        <v>34</v>
      </c>
      <c r="T1968" t="s">
        <v>561</v>
      </c>
    </row>
    <row r="1969" spans="1:20">
      <c r="A1969" t="s">
        <v>703</v>
      </c>
      <c r="B1969" t="s">
        <v>677</v>
      </c>
      <c r="C1969" t="s">
        <v>792</v>
      </c>
      <c r="D1969" t="s">
        <v>793</v>
      </c>
      <c r="E1969" t="s">
        <v>25</v>
      </c>
      <c r="F1969" s="1">
        <v>40179</v>
      </c>
      <c r="G1969" t="s">
        <v>26</v>
      </c>
      <c r="H1969">
        <v>201412</v>
      </c>
      <c r="I1969" t="s">
        <v>27</v>
      </c>
      <c r="J1969" t="s">
        <v>53</v>
      </c>
      <c r="K1969" t="s">
        <v>36</v>
      </c>
      <c r="L1969" t="s">
        <v>54</v>
      </c>
      <c r="M1969" t="s">
        <v>31</v>
      </c>
      <c r="N1969" t="s">
        <v>49</v>
      </c>
      <c r="O1969">
        <v>-5195.62</v>
      </c>
      <c r="P1969" t="s">
        <v>677</v>
      </c>
      <c r="Q1969" t="s">
        <v>703</v>
      </c>
      <c r="R1969" t="s">
        <v>680</v>
      </c>
      <c r="S1969" t="s">
        <v>34</v>
      </c>
      <c r="T1969" t="s">
        <v>561</v>
      </c>
    </row>
    <row r="1970" spans="1:20">
      <c r="A1970" t="s">
        <v>703</v>
      </c>
      <c r="B1970" t="s">
        <v>677</v>
      </c>
      <c r="C1970" t="s">
        <v>792</v>
      </c>
      <c r="D1970" t="s">
        <v>793</v>
      </c>
      <c r="E1970" t="s">
        <v>25</v>
      </c>
      <c r="F1970" s="1">
        <v>40179</v>
      </c>
      <c r="G1970" t="s">
        <v>26</v>
      </c>
      <c r="H1970">
        <v>201412</v>
      </c>
      <c r="I1970" t="s">
        <v>27</v>
      </c>
      <c r="J1970" t="s">
        <v>53</v>
      </c>
      <c r="K1970" t="s">
        <v>36</v>
      </c>
      <c r="L1970" t="s">
        <v>54</v>
      </c>
      <c r="M1970" t="s">
        <v>31</v>
      </c>
      <c r="N1970" t="s">
        <v>32</v>
      </c>
      <c r="O1970">
        <v>624.29</v>
      </c>
      <c r="P1970" t="s">
        <v>677</v>
      </c>
      <c r="Q1970" t="s">
        <v>703</v>
      </c>
      <c r="R1970" t="s">
        <v>680</v>
      </c>
      <c r="S1970" t="s">
        <v>34</v>
      </c>
      <c r="T1970" t="s">
        <v>561</v>
      </c>
    </row>
    <row r="1971" spans="1:20">
      <c r="A1971" t="s">
        <v>703</v>
      </c>
      <c r="B1971" t="s">
        <v>677</v>
      </c>
      <c r="C1971" t="s">
        <v>792</v>
      </c>
      <c r="D1971" t="s">
        <v>793</v>
      </c>
      <c r="E1971" t="s">
        <v>25</v>
      </c>
      <c r="F1971" s="1">
        <v>40179</v>
      </c>
      <c r="G1971" t="s">
        <v>26</v>
      </c>
      <c r="H1971">
        <v>201412</v>
      </c>
      <c r="I1971" t="s">
        <v>27</v>
      </c>
      <c r="J1971" t="s">
        <v>53</v>
      </c>
      <c r="K1971" t="s">
        <v>37</v>
      </c>
      <c r="L1971" t="s">
        <v>54</v>
      </c>
      <c r="M1971" t="s">
        <v>31</v>
      </c>
      <c r="N1971" t="s">
        <v>49</v>
      </c>
      <c r="O1971">
        <v>-238.27</v>
      </c>
      <c r="P1971" t="s">
        <v>677</v>
      </c>
      <c r="Q1971" t="s">
        <v>703</v>
      </c>
      <c r="R1971" t="s">
        <v>680</v>
      </c>
      <c r="S1971" t="s">
        <v>34</v>
      </c>
      <c r="T1971" t="s">
        <v>561</v>
      </c>
    </row>
    <row r="1972" spans="1:20">
      <c r="A1972" t="s">
        <v>703</v>
      </c>
      <c r="B1972" t="s">
        <v>677</v>
      </c>
      <c r="C1972" t="s">
        <v>792</v>
      </c>
      <c r="D1972" t="s">
        <v>793</v>
      </c>
      <c r="E1972" t="s">
        <v>25</v>
      </c>
      <c r="F1972" s="1">
        <v>40179</v>
      </c>
      <c r="G1972" t="s">
        <v>26</v>
      </c>
      <c r="H1972">
        <v>201412</v>
      </c>
      <c r="I1972" t="s">
        <v>27</v>
      </c>
      <c r="J1972" t="s">
        <v>53</v>
      </c>
      <c r="K1972" t="s">
        <v>37</v>
      </c>
      <c r="L1972" t="s">
        <v>54</v>
      </c>
      <c r="M1972" t="s">
        <v>31</v>
      </c>
      <c r="N1972" t="s">
        <v>32</v>
      </c>
      <c r="O1972">
        <v>28.63</v>
      </c>
      <c r="P1972" t="s">
        <v>677</v>
      </c>
      <c r="Q1972" t="s">
        <v>703</v>
      </c>
      <c r="R1972" t="s">
        <v>680</v>
      </c>
      <c r="S1972" t="s">
        <v>34</v>
      </c>
      <c r="T1972" t="s">
        <v>561</v>
      </c>
    </row>
    <row r="1973" spans="1:20">
      <c r="A1973" t="s">
        <v>703</v>
      </c>
      <c r="B1973" t="s">
        <v>677</v>
      </c>
      <c r="C1973" t="s">
        <v>792</v>
      </c>
      <c r="D1973" t="s">
        <v>793</v>
      </c>
      <c r="E1973" t="s">
        <v>25</v>
      </c>
      <c r="F1973" s="1">
        <v>40179</v>
      </c>
      <c r="G1973" t="s">
        <v>26</v>
      </c>
      <c r="H1973">
        <v>201412</v>
      </c>
      <c r="I1973" t="s">
        <v>27</v>
      </c>
      <c r="J1973" t="s">
        <v>53</v>
      </c>
      <c r="K1973" t="s">
        <v>38</v>
      </c>
      <c r="L1973" t="s">
        <v>54</v>
      </c>
      <c r="M1973" t="s">
        <v>31</v>
      </c>
      <c r="N1973" t="s">
        <v>49</v>
      </c>
      <c r="O1973">
        <v>-12886.89</v>
      </c>
      <c r="P1973" t="s">
        <v>677</v>
      </c>
      <c r="Q1973" t="s">
        <v>703</v>
      </c>
      <c r="R1973" t="s">
        <v>680</v>
      </c>
      <c r="S1973" t="s">
        <v>34</v>
      </c>
      <c r="T1973" t="s">
        <v>561</v>
      </c>
    </row>
    <row r="1974" spans="1:20">
      <c r="A1974" t="s">
        <v>703</v>
      </c>
      <c r="B1974" t="s">
        <v>677</v>
      </c>
      <c r="C1974" t="s">
        <v>792</v>
      </c>
      <c r="D1974" t="s">
        <v>793</v>
      </c>
      <c r="E1974" t="s">
        <v>25</v>
      </c>
      <c r="F1974" s="1">
        <v>40179</v>
      </c>
      <c r="G1974" t="s">
        <v>26</v>
      </c>
      <c r="H1974">
        <v>201412</v>
      </c>
      <c r="I1974" t="s">
        <v>27</v>
      </c>
      <c r="J1974" t="s">
        <v>53</v>
      </c>
      <c r="K1974" t="s">
        <v>38</v>
      </c>
      <c r="L1974" t="s">
        <v>54</v>
      </c>
      <c r="M1974" t="s">
        <v>31</v>
      </c>
      <c r="N1974" t="s">
        <v>32</v>
      </c>
      <c r="O1974">
        <v>1548.45</v>
      </c>
      <c r="P1974" t="s">
        <v>677</v>
      </c>
      <c r="Q1974" t="s">
        <v>703</v>
      </c>
      <c r="R1974" t="s">
        <v>680</v>
      </c>
      <c r="S1974" t="s">
        <v>34</v>
      </c>
      <c r="T1974" t="s">
        <v>561</v>
      </c>
    </row>
    <row r="1975" spans="1:20">
      <c r="A1975" t="s">
        <v>703</v>
      </c>
      <c r="B1975" t="s">
        <v>677</v>
      </c>
      <c r="C1975" t="s">
        <v>792</v>
      </c>
      <c r="D1975" t="s">
        <v>793</v>
      </c>
      <c r="E1975" t="s">
        <v>25</v>
      </c>
      <c r="F1975" s="1">
        <v>40179</v>
      </c>
      <c r="G1975" t="s">
        <v>26</v>
      </c>
      <c r="H1975">
        <v>201412</v>
      </c>
      <c r="I1975" t="s">
        <v>27</v>
      </c>
      <c r="J1975" t="s">
        <v>53</v>
      </c>
      <c r="K1975" t="s">
        <v>39</v>
      </c>
      <c r="L1975" t="s">
        <v>54</v>
      </c>
      <c r="M1975" t="s">
        <v>31</v>
      </c>
      <c r="N1975" t="s">
        <v>49</v>
      </c>
      <c r="O1975">
        <v>-4677.2700000000004</v>
      </c>
      <c r="P1975" t="s">
        <v>677</v>
      </c>
      <c r="Q1975" t="s">
        <v>703</v>
      </c>
      <c r="R1975" t="s">
        <v>680</v>
      </c>
      <c r="S1975" t="s">
        <v>34</v>
      </c>
      <c r="T1975" t="s">
        <v>561</v>
      </c>
    </row>
    <row r="1976" spans="1:20">
      <c r="A1976" t="s">
        <v>703</v>
      </c>
      <c r="B1976" t="s">
        <v>677</v>
      </c>
      <c r="C1976" t="s">
        <v>792</v>
      </c>
      <c r="D1976" t="s">
        <v>793</v>
      </c>
      <c r="E1976" t="s">
        <v>25</v>
      </c>
      <c r="F1976" s="1">
        <v>40179</v>
      </c>
      <c r="G1976" t="s">
        <v>26</v>
      </c>
      <c r="H1976">
        <v>201412</v>
      </c>
      <c r="I1976" t="s">
        <v>27</v>
      </c>
      <c r="J1976" t="s">
        <v>53</v>
      </c>
      <c r="K1976" t="s">
        <v>39</v>
      </c>
      <c r="L1976" t="s">
        <v>54</v>
      </c>
      <c r="M1976" t="s">
        <v>31</v>
      </c>
      <c r="N1976" t="s">
        <v>32</v>
      </c>
      <c r="O1976">
        <v>562.01</v>
      </c>
      <c r="P1976" t="s">
        <v>677</v>
      </c>
      <c r="Q1976" t="s">
        <v>703</v>
      </c>
      <c r="R1976" t="s">
        <v>680</v>
      </c>
      <c r="S1976" t="s">
        <v>34</v>
      </c>
      <c r="T1976" t="s">
        <v>561</v>
      </c>
    </row>
    <row r="1977" spans="1:20">
      <c r="A1977" t="s">
        <v>703</v>
      </c>
      <c r="B1977" t="s">
        <v>677</v>
      </c>
      <c r="C1977" t="s">
        <v>792</v>
      </c>
      <c r="D1977" t="s">
        <v>793</v>
      </c>
      <c r="E1977" t="s">
        <v>25</v>
      </c>
      <c r="F1977" s="1">
        <v>40179</v>
      </c>
      <c r="G1977" t="s">
        <v>26</v>
      </c>
      <c r="H1977">
        <v>201412</v>
      </c>
      <c r="I1977" t="s">
        <v>27</v>
      </c>
      <c r="J1977" t="s">
        <v>53</v>
      </c>
      <c r="K1977" t="s">
        <v>41</v>
      </c>
      <c r="L1977" t="s">
        <v>54</v>
      </c>
      <c r="M1977" t="s">
        <v>31</v>
      </c>
      <c r="N1977" t="s">
        <v>48</v>
      </c>
      <c r="O1977">
        <v>31887.350000000002</v>
      </c>
      <c r="P1977" t="s">
        <v>677</v>
      </c>
      <c r="Q1977" t="s">
        <v>703</v>
      </c>
      <c r="R1977" t="s">
        <v>680</v>
      </c>
      <c r="S1977" t="s">
        <v>34</v>
      </c>
      <c r="T1977" t="s">
        <v>561</v>
      </c>
    </row>
    <row r="1978" spans="1:20">
      <c r="A1978" t="s">
        <v>703</v>
      </c>
      <c r="B1978" t="s">
        <v>677</v>
      </c>
      <c r="C1978" t="s">
        <v>792</v>
      </c>
      <c r="D1978" t="s">
        <v>793</v>
      </c>
      <c r="E1978" t="s">
        <v>25</v>
      </c>
      <c r="F1978" s="1">
        <v>40179</v>
      </c>
      <c r="G1978" t="s">
        <v>26</v>
      </c>
      <c r="H1978">
        <v>201412</v>
      </c>
      <c r="I1978" t="s">
        <v>27</v>
      </c>
      <c r="J1978" t="s">
        <v>53</v>
      </c>
      <c r="K1978" t="s">
        <v>41</v>
      </c>
      <c r="L1978" t="s">
        <v>54</v>
      </c>
      <c r="M1978" t="s">
        <v>31</v>
      </c>
      <c r="N1978" t="s">
        <v>49</v>
      </c>
      <c r="O1978">
        <v>-4086.96</v>
      </c>
      <c r="P1978" t="s">
        <v>677</v>
      </c>
      <c r="Q1978" t="s">
        <v>703</v>
      </c>
      <c r="R1978" t="s">
        <v>680</v>
      </c>
      <c r="S1978" t="s">
        <v>34</v>
      </c>
      <c r="T1978" t="s">
        <v>561</v>
      </c>
    </row>
    <row r="1979" spans="1:20">
      <c r="A1979" t="s">
        <v>703</v>
      </c>
      <c r="B1979" t="s">
        <v>677</v>
      </c>
      <c r="C1979" t="s">
        <v>792</v>
      </c>
      <c r="D1979" t="s">
        <v>793</v>
      </c>
      <c r="E1979" t="s">
        <v>25</v>
      </c>
      <c r="F1979" s="1">
        <v>40179</v>
      </c>
      <c r="G1979" t="s">
        <v>26</v>
      </c>
      <c r="H1979">
        <v>201412</v>
      </c>
      <c r="I1979" t="s">
        <v>27</v>
      </c>
      <c r="J1979" t="s">
        <v>53</v>
      </c>
      <c r="K1979" t="s">
        <v>41</v>
      </c>
      <c r="L1979" t="s">
        <v>54</v>
      </c>
      <c r="M1979" t="s">
        <v>31</v>
      </c>
      <c r="N1979" t="s">
        <v>32</v>
      </c>
      <c r="O1979">
        <v>491.07</v>
      </c>
      <c r="P1979" t="s">
        <v>677</v>
      </c>
      <c r="Q1979" t="s">
        <v>703</v>
      </c>
      <c r="R1979" t="s">
        <v>680</v>
      </c>
      <c r="S1979" t="s">
        <v>34</v>
      </c>
      <c r="T1979" t="s">
        <v>561</v>
      </c>
    </row>
    <row r="1980" spans="1:20">
      <c r="A1980" t="s">
        <v>703</v>
      </c>
      <c r="B1980" t="s">
        <v>677</v>
      </c>
      <c r="C1980" t="s">
        <v>794</v>
      </c>
      <c r="D1980" t="s">
        <v>795</v>
      </c>
      <c r="E1980" t="s">
        <v>25</v>
      </c>
      <c r="F1980" s="1">
        <v>40179</v>
      </c>
      <c r="G1980" t="s">
        <v>26</v>
      </c>
      <c r="H1980">
        <v>201412</v>
      </c>
      <c r="I1980" t="s">
        <v>27</v>
      </c>
      <c r="J1980" t="s">
        <v>53</v>
      </c>
      <c r="K1980" t="s">
        <v>29</v>
      </c>
      <c r="L1980" t="s">
        <v>54</v>
      </c>
      <c r="M1980" t="s">
        <v>31</v>
      </c>
      <c r="N1980" t="s">
        <v>32</v>
      </c>
      <c r="O1980">
        <v>15.36</v>
      </c>
      <c r="P1980" t="s">
        <v>677</v>
      </c>
      <c r="Q1980" t="s">
        <v>703</v>
      </c>
      <c r="R1980" t="s">
        <v>680</v>
      </c>
      <c r="S1980" t="s">
        <v>34</v>
      </c>
      <c r="T1980" t="s">
        <v>561</v>
      </c>
    </row>
    <row r="1981" spans="1:20">
      <c r="A1981" t="s">
        <v>703</v>
      </c>
      <c r="B1981" t="s">
        <v>677</v>
      </c>
      <c r="C1981" t="s">
        <v>794</v>
      </c>
      <c r="D1981" t="s">
        <v>795</v>
      </c>
      <c r="E1981" t="s">
        <v>25</v>
      </c>
      <c r="F1981" s="1">
        <v>40179</v>
      </c>
      <c r="G1981" t="s">
        <v>26</v>
      </c>
      <c r="H1981">
        <v>201412</v>
      </c>
      <c r="I1981" t="s">
        <v>27</v>
      </c>
      <c r="J1981" t="s">
        <v>53</v>
      </c>
      <c r="K1981" t="s">
        <v>36</v>
      </c>
      <c r="L1981" t="s">
        <v>54</v>
      </c>
      <c r="M1981" t="s">
        <v>31</v>
      </c>
      <c r="N1981" t="s">
        <v>32</v>
      </c>
      <c r="O1981">
        <v>6.72</v>
      </c>
      <c r="P1981" t="s">
        <v>677</v>
      </c>
      <c r="Q1981" t="s">
        <v>703</v>
      </c>
      <c r="R1981" t="s">
        <v>680</v>
      </c>
      <c r="S1981" t="s">
        <v>34</v>
      </c>
      <c r="T1981" t="s">
        <v>561</v>
      </c>
    </row>
    <row r="1982" spans="1:20">
      <c r="A1982" t="s">
        <v>703</v>
      </c>
      <c r="B1982" t="s">
        <v>677</v>
      </c>
      <c r="C1982" t="s">
        <v>794</v>
      </c>
      <c r="D1982" t="s">
        <v>795</v>
      </c>
      <c r="E1982" t="s">
        <v>25</v>
      </c>
      <c r="F1982" s="1">
        <v>40179</v>
      </c>
      <c r="G1982" t="s">
        <v>26</v>
      </c>
      <c r="H1982">
        <v>201412</v>
      </c>
      <c r="I1982" t="s">
        <v>27</v>
      </c>
      <c r="J1982" t="s">
        <v>53</v>
      </c>
      <c r="K1982" t="s">
        <v>37</v>
      </c>
      <c r="L1982" t="s">
        <v>54</v>
      </c>
      <c r="M1982" t="s">
        <v>31</v>
      </c>
      <c r="N1982" t="s">
        <v>32</v>
      </c>
      <c r="O1982">
        <v>5.7700000000000005</v>
      </c>
      <c r="P1982" t="s">
        <v>677</v>
      </c>
      <c r="Q1982" t="s">
        <v>703</v>
      </c>
      <c r="R1982" t="s">
        <v>680</v>
      </c>
      <c r="S1982" t="s">
        <v>34</v>
      </c>
      <c r="T1982" t="s">
        <v>561</v>
      </c>
    </row>
    <row r="1983" spans="1:20">
      <c r="A1983" t="s">
        <v>703</v>
      </c>
      <c r="B1983" t="s">
        <v>677</v>
      </c>
      <c r="C1983" t="s">
        <v>794</v>
      </c>
      <c r="D1983" t="s">
        <v>795</v>
      </c>
      <c r="E1983" t="s">
        <v>25</v>
      </c>
      <c r="F1983" s="1">
        <v>40179</v>
      </c>
      <c r="G1983" t="s">
        <v>26</v>
      </c>
      <c r="H1983">
        <v>201412</v>
      </c>
      <c r="I1983" t="s">
        <v>27</v>
      </c>
      <c r="J1983" t="s">
        <v>53</v>
      </c>
      <c r="K1983" t="s">
        <v>38</v>
      </c>
      <c r="L1983" t="s">
        <v>54</v>
      </c>
      <c r="M1983" t="s">
        <v>31</v>
      </c>
      <c r="N1983" t="s">
        <v>32</v>
      </c>
      <c r="O1983">
        <v>151.52000000000001</v>
      </c>
      <c r="P1983" t="s">
        <v>677</v>
      </c>
      <c r="Q1983" t="s">
        <v>703</v>
      </c>
      <c r="R1983" t="s">
        <v>680</v>
      </c>
      <c r="S1983" t="s">
        <v>34</v>
      </c>
      <c r="T1983" t="s">
        <v>561</v>
      </c>
    </row>
    <row r="1984" spans="1:20">
      <c r="A1984" t="s">
        <v>703</v>
      </c>
      <c r="B1984" t="s">
        <v>677</v>
      </c>
      <c r="C1984" t="s">
        <v>794</v>
      </c>
      <c r="D1984" t="s">
        <v>795</v>
      </c>
      <c r="E1984" t="s">
        <v>25</v>
      </c>
      <c r="F1984" s="1">
        <v>40179</v>
      </c>
      <c r="G1984" t="s">
        <v>26</v>
      </c>
      <c r="H1984">
        <v>201412</v>
      </c>
      <c r="I1984" t="s">
        <v>27</v>
      </c>
      <c r="J1984" t="s">
        <v>53</v>
      </c>
      <c r="K1984" t="s">
        <v>39</v>
      </c>
      <c r="L1984" t="s">
        <v>54</v>
      </c>
      <c r="M1984" t="s">
        <v>31</v>
      </c>
      <c r="N1984" t="s">
        <v>32</v>
      </c>
      <c r="O1984">
        <v>122.57000000000001</v>
      </c>
      <c r="P1984" t="s">
        <v>677</v>
      </c>
      <c r="Q1984" t="s">
        <v>703</v>
      </c>
      <c r="R1984" t="s">
        <v>680</v>
      </c>
      <c r="S1984" t="s">
        <v>34</v>
      </c>
      <c r="T1984" t="s">
        <v>561</v>
      </c>
    </row>
    <row r="1985" spans="1:20">
      <c r="A1985" t="s">
        <v>703</v>
      </c>
      <c r="B1985" t="s">
        <v>677</v>
      </c>
      <c r="C1985" t="s">
        <v>794</v>
      </c>
      <c r="D1985" t="s">
        <v>795</v>
      </c>
      <c r="E1985" t="s">
        <v>25</v>
      </c>
      <c r="F1985" s="1">
        <v>40179</v>
      </c>
      <c r="G1985" t="s">
        <v>26</v>
      </c>
      <c r="H1985">
        <v>201412</v>
      </c>
      <c r="I1985" t="s">
        <v>27</v>
      </c>
      <c r="J1985" t="s">
        <v>53</v>
      </c>
      <c r="K1985" t="s">
        <v>40</v>
      </c>
      <c r="L1985" t="s">
        <v>54</v>
      </c>
      <c r="M1985" t="s">
        <v>31</v>
      </c>
      <c r="N1985" t="s">
        <v>32</v>
      </c>
      <c r="O1985">
        <v>3.47</v>
      </c>
      <c r="P1985" t="s">
        <v>677</v>
      </c>
      <c r="Q1985" t="s">
        <v>703</v>
      </c>
      <c r="R1985" t="s">
        <v>680</v>
      </c>
      <c r="S1985" t="s">
        <v>34</v>
      </c>
      <c r="T1985" t="s">
        <v>561</v>
      </c>
    </row>
    <row r="1986" spans="1:20">
      <c r="A1986" t="s">
        <v>703</v>
      </c>
      <c r="B1986" t="s">
        <v>677</v>
      </c>
      <c r="C1986" t="s">
        <v>794</v>
      </c>
      <c r="D1986" t="s">
        <v>795</v>
      </c>
      <c r="E1986" t="s">
        <v>25</v>
      </c>
      <c r="F1986" s="1">
        <v>40179</v>
      </c>
      <c r="G1986" t="s">
        <v>26</v>
      </c>
      <c r="H1986">
        <v>201412</v>
      </c>
      <c r="I1986" t="s">
        <v>27</v>
      </c>
      <c r="J1986" t="s">
        <v>53</v>
      </c>
      <c r="K1986" t="s">
        <v>41</v>
      </c>
      <c r="L1986" t="s">
        <v>54</v>
      </c>
      <c r="M1986" t="s">
        <v>31</v>
      </c>
      <c r="N1986" t="s">
        <v>32</v>
      </c>
      <c r="O1986">
        <v>3.46</v>
      </c>
      <c r="P1986" t="s">
        <v>677</v>
      </c>
      <c r="Q1986" t="s">
        <v>703</v>
      </c>
      <c r="R1986" t="s">
        <v>680</v>
      </c>
      <c r="S1986" t="s">
        <v>34</v>
      </c>
      <c r="T1986" t="s">
        <v>561</v>
      </c>
    </row>
    <row r="1987" spans="1:20">
      <c r="A1987" t="s">
        <v>703</v>
      </c>
      <c r="B1987" t="s">
        <v>677</v>
      </c>
      <c r="C1987" t="s">
        <v>794</v>
      </c>
      <c r="D1987" t="s">
        <v>795</v>
      </c>
      <c r="E1987" t="s">
        <v>25</v>
      </c>
      <c r="F1987" s="1">
        <v>40179</v>
      </c>
      <c r="G1987" t="s">
        <v>26</v>
      </c>
      <c r="H1987">
        <v>201412</v>
      </c>
      <c r="I1987" t="s">
        <v>27</v>
      </c>
      <c r="J1987" t="s">
        <v>53</v>
      </c>
      <c r="K1987" t="s">
        <v>43</v>
      </c>
      <c r="L1987" t="s">
        <v>54</v>
      </c>
      <c r="M1987" t="s">
        <v>31</v>
      </c>
      <c r="N1987" t="s">
        <v>32</v>
      </c>
      <c r="O1987">
        <v>3.47</v>
      </c>
      <c r="P1987" t="s">
        <v>677</v>
      </c>
      <c r="Q1987" t="s">
        <v>703</v>
      </c>
      <c r="R1987" t="s">
        <v>680</v>
      </c>
      <c r="S1987" t="s">
        <v>34</v>
      </c>
      <c r="T1987" t="s">
        <v>561</v>
      </c>
    </row>
    <row r="1988" spans="1:20">
      <c r="A1988" t="s">
        <v>703</v>
      </c>
      <c r="B1988" t="s">
        <v>677</v>
      </c>
      <c r="C1988" t="s">
        <v>794</v>
      </c>
      <c r="D1988" t="s">
        <v>795</v>
      </c>
      <c r="E1988" t="s">
        <v>25</v>
      </c>
      <c r="F1988" s="1">
        <v>40179</v>
      </c>
      <c r="G1988" t="s">
        <v>26</v>
      </c>
      <c r="H1988">
        <v>201412</v>
      </c>
      <c r="I1988" t="s">
        <v>27</v>
      </c>
      <c r="J1988" t="s">
        <v>53</v>
      </c>
      <c r="K1988" t="s">
        <v>44</v>
      </c>
      <c r="L1988" t="s">
        <v>54</v>
      </c>
      <c r="M1988" t="s">
        <v>31</v>
      </c>
      <c r="N1988" t="s">
        <v>32</v>
      </c>
      <c r="O1988">
        <v>3.47</v>
      </c>
      <c r="P1988" t="s">
        <v>677</v>
      </c>
      <c r="Q1988" t="s">
        <v>703</v>
      </c>
      <c r="R1988" t="s">
        <v>680</v>
      </c>
      <c r="S1988" t="s">
        <v>34</v>
      </c>
      <c r="T1988" t="s">
        <v>561</v>
      </c>
    </row>
    <row r="1989" spans="1:20">
      <c r="A1989" t="s">
        <v>703</v>
      </c>
      <c r="B1989" t="s">
        <v>677</v>
      </c>
      <c r="C1989" t="s">
        <v>796</v>
      </c>
      <c r="D1989" t="s">
        <v>797</v>
      </c>
      <c r="E1989" t="s">
        <v>25</v>
      </c>
      <c r="F1989" s="1">
        <v>40179</v>
      </c>
      <c r="G1989" t="s">
        <v>26</v>
      </c>
      <c r="H1989">
        <v>201412</v>
      </c>
      <c r="I1989" t="s">
        <v>27</v>
      </c>
      <c r="J1989" t="s">
        <v>28</v>
      </c>
      <c r="K1989" t="s">
        <v>29</v>
      </c>
      <c r="L1989" t="s">
        <v>30</v>
      </c>
      <c r="M1989" t="s">
        <v>31</v>
      </c>
      <c r="N1989" t="s">
        <v>48</v>
      </c>
      <c r="O1989">
        <v>33242.17</v>
      </c>
      <c r="P1989" t="s">
        <v>677</v>
      </c>
      <c r="Q1989" t="s">
        <v>703</v>
      </c>
      <c r="R1989" t="s">
        <v>680</v>
      </c>
      <c r="S1989" t="s">
        <v>34</v>
      </c>
      <c r="T1989" t="s">
        <v>561</v>
      </c>
    </row>
    <row r="1990" spans="1:20">
      <c r="A1990" t="s">
        <v>703</v>
      </c>
      <c r="B1990" t="s">
        <v>677</v>
      </c>
      <c r="C1990" t="s">
        <v>796</v>
      </c>
      <c r="D1990" t="s">
        <v>797</v>
      </c>
      <c r="E1990" t="s">
        <v>25</v>
      </c>
      <c r="F1990" s="1">
        <v>40179</v>
      </c>
      <c r="G1990" t="s">
        <v>26</v>
      </c>
      <c r="H1990">
        <v>201412</v>
      </c>
      <c r="I1990" t="s">
        <v>27</v>
      </c>
      <c r="J1990" t="s">
        <v>28</v>
      </c>
      <c r="K1990" t="s">
        <v>29</v>
      </c>
      <c r="L1990" t="s">
        <v>30</v>
      </c>
      <c r="M1990" t="s">
        <v>31</v>
      </c>
      <c r="N1990" t="s">
        <v>49</v>
      </c>
      <c r="O1990">
        <v>-20692.05</v>
      </c>
      <c r="P1990" t="s">
        <v>677</v>
      </c>
      <c r="Q1990" t="s">
        <v>703</v>
      </c>
      <c r="R1990" t="s">
        <v>680</v>
      </c>
      <c r="S1990" t="s">
        <v>34</v>
      </c>
      <c r="T1990" t="s">
        <v>561</v>
      </c>
    </row>
    <row r="1991" spans="1:20">
      <c r="A1991" t="s">
        <v>703</v>
      </c>
      <c r="B1991" t="s">
        <v>677</v>
      </c>
      <c r="C1991" t="s">
        <v>796</v>
      </c>
      <c r="D1991" t="s">
        <v>797</v>
      </c>
      <c r="E1991" t="s">
        <v>25</v>
      </c>
      <c r="F1991" s="1">
        <v>40179</v>
      </c>
      <c r="G1991" t="s">
        <v>26</v>
      </c>
      <c r="H1991">
        <v>201412</v>
      </c>
      <c r="I1991" t="s">
        <v>27</v>
      </c>
      <c r="J1991" t="s">
        <v>28</v>
      </c>
      <c r="K1991" t="s">
        <v>36</v>
      </c>
      <c r="L1991" t="s">
        <v>30</v>
      </c>
      <c r="M1991" t="s">
        <v>31</v>
      </c>
      <c r="N1991" t="s">
        <v>48</v>
      </c>
      <c r="O1991">
        <v>6280.4000000000005</v>
      </c>
      <c r="P1991" t="s">
        <v>677</v>
      </c>
      <c r="Q1991" t="s">
        <v>703</v>
      </c>
      <c r="R1991" t="s">
        <v>680</v>
      </c>
      <c r="S1991" t="s">
        <v>34</v>
      </c>
      <c r="T1991" t="s">
        <v>561</v>
      </c>
    </row>
    <row r="1992" spans="1:20">
      <c r="A1992" t="s">
        <v>703</v>
      </c>
      <c r="B1992" t="s">
        <v>677</v>
      </c>
      <c r="C1992" t="s">
        <v>796</v>
      </c>
      <c r="D1992" t="s">
        <v>797</v>
      </c>
      <c r="E1992" t="s">
        <v>25</v>
      </c>
      <c r="F1992" s="1">
        <v>40179</v>
      </c>
      <c r="G1992" t="s">
        <v>26</v>
      </c>
      <c r="H1992">
        <v>201412</v>
      </c>
      <c r="I1992" t="s">
        <v>27</v>
      </c>
      <c r="J1992" t="s">
        <v>28</v>
      </c>
      <c r="K1992" t="s">
        <v>36</v>
      </c>
      <c r="L1992" t="s">
        <v>30</v>
      </c>
      <c r="M1992" t="s">
        <v>31</v>
      </c>
      <c r="N1992" t="s">
        <v>49</v>
      </c>
      <c r="O1992">
        <v>-8738.19</v>
      </c>
      <c r="P1992" t="s">
        <v>677</v>
      </c>
      <c r="Q1992" t="s">
        <v>703</v>
      </c>
      <c r="R1992" t="s">
        <v>680</v>
      </c>
      <c r="S1992" t="s">
        <v>34</v>
      </c>
      <c r="T1992" t="s">
        <v>561</v>
      </c>
    </row>
    <row r="1993" spans="1:20">
      <c r="A1993" t="s">
        <v>703</v>
      </c>
      <c r="B1993" t="s">
        <v>677</v>
      </c>
      <c r="C1993" t="s">
        <v>796</v>
      </c>
      <c r="D1993" t="s">
        <v>797</v>
      </c>
      <c r="E1993" t="s">
        <v>25</v>
      </c>
      <c r="F1993" s="1">
        <v>40179</v>
      </c>
      <c r="G1993" t="s">
        <v>26</v>
      </c>
      <c r="H1993">
        <v>201412</v>
      </c>
      <c r="I1993" t="s">
        <v>27</v>
      </c>
      <c r="J1993" t="s">
        <v>28</v>
      </c>
      <c r="K1993" t="s">
        <v>37</v>
      </c>
      <c r="L1993" t="s">
        <v>30</v>
      </c>
      <c r="M1993" t="s">
        <v>31</v>
      </c>
      <c r="N1993" t="s">
        <v>48</v>
      </c>
      <c r="O1993">
        <v>674.52</v>
      </c>
      <c r="P1993" t="s">
        <v>677</v>
      </c>
      <c r="Q1993" t="s">
        <v>703</v>
      </c>
      <c r="R1993" t="s">
        <v>680</v>
      </c>
      <c r="S1993" t="s">
        <v>34</v>
      </c>
      <c r="T1993" t="s">
        <v>561</v>
      </c>
    </row>
    <row r="1994" spans="1:20">
      <c r="A1994" t="s">
        <v>703</v>
      </c>
      <c r="B1994" t="s">
        <v>677</v>
      </c>
      <c r="C1994" t="s">
        <v>796</v>
      </c>
      <c r="D1994" t="s">
        <v>797</v>
      </c>
      <c r="E1994" t="s">
        <v>25</v>
      </c>
      <c r="F1994" s="1">
        <v>40179</v>
      </c>
      <c r="G1994" t="s">
        <v>26</v>
      </c>
      <c r="H1994">
        <v>201412</v>
      </c>
      <c r="I1994" t="s">
        <v>27</v>
      </c>
      <c r="J1994" t="s">
        <v>28</v>
      </c>
      <c r="K1994" t="s">
        <v>37</v>
      </c>
      <c r="L1994" t="s">
        <v>30</v>
      </c>
      <c r="M1994" t="s">
        <v>31</v>
      </c>
      <c r="N1994" t="s">
        <v>49</v>
      </c>
      <c r="O1994">
        <v>-1845.8400000000001</v>
      </c>
      <c r="P1994" t="s">
        <v>677</v>
      </c>
      <c r="Q1994" t="s">
        <v>703</v>
      </c>
      <c r="R1994" t="s">
        <v>680</v>
      </c>
      <c r="S1994" t="s">
        <v>34</v>
      </c>
      <c r="T1994" t="s">
        <v>561</v>
      </c>
    </row>
    <row r="1995" spans="1:20">
      <c r="A1995" t="s">
        <v>703</v>
      </c>
      <c r="B1995" t="s">
        <v>677</v>
      </c>
      <c r="C1995" t="s">
        <v>796</v>
      </c>
      <c r="D1995" t="s">
        <v>797</v>
      </c>
      <c r="E1995" t="s">
        <v>25</v>
      </c>
      <c r="F1995" s="1">
        <v>40179</v>
      </c>
      <c r="G1995" t="s">
        <v>26</v>
      </c>
      <c r="H1995">
        <v>201412</v>
      </c>
      <c r="I1995" t="s">
        <v>27</v>
      </c>
      <c r="J1995" t="s">
        <v>28</v>
      </c>
      <c r="K1995" t="s">
        <v>38</v>
      </c>
      <c r="L1995" t="s">
        <v>30</v>
      </c>
      <c r="M1995" t="s">
        <v>31</v>
      </c>
      <c r="N1995" t="s">
        <v>49</v>
      </c>
      <c r="O1995">
        <v>-4655.68</v>
      </c>
      <c r="P1995" t="s">
        <v>677</v>
      </c>
      <c r="Q1995" t="s">
        <v>703</v>
      </c>
      <c r="R1995" t="s">
        <v>680</v>
      </c>
      <c r="S1995" t="s">
        <v>34</v>
      </c>
      <c r="T1995" t="s">
        <v>561</v>
      </c>
    </row>
    <row r="1996" spans="1:20">
      <c r="A1996" t="s">
        <v>703</v>
      </c>
      <c r="B1996" t="s">
        <v>677</v>
      </c>
      <c r="C1996" t="s">
        <v>796</v>
      </c>
      <c r="D1996" t="s">
        <v>797</v>
      </c>
      <c r="E1996" t="s">
        <v>25</v>
      </c>
      <c r="F1996" s="1">
        <v>40179</v>
      </c>
      <c r="G1996" t="s">
        <v>26</v>
      </c>
      <c r="H1996">
        <v>201412</v>
      </c>
      <c r="I1996" t="s">
        <v>27</v>
      </c>
      <c r="J1996" t="s">
        <v>28</v>
      </c>
      <c r="K1996" t="s">
        <v>39</v>
      </c>
      <c r="L1996" t="s">
        <v>30</v>
      </c>
      <c r="M1996" t="s">
        <v>31</v>
      </c>
      <c r="N1996" t="s">
        <v>49</v>
      </c>
      <c r="O1996">
        <v>-4648.54</v>
      </c>
      <c r="P1996" t="s">
        <v>677</v>
      </c>
      <c r="Q1996" t="s">
        <v>703</v>
      </c>
      <c r="R1996" t="s">
        <v>680</v>
      </c>
      <c r="S1996" t="s">
        <v>34</v>
      </c>
      <c r="T1996" t="s">
        <v>561</v>
      </c>
    </row>
    <row r="1997" spans="1:20">
      <c r="A1997" t="s">
        <v>703</v>
      </c>
      <c r="B1997" t="s">
        <v>677</v>
      </c>
      <c r="C1997" t="s">
        <v>796</v>
      </c>
      <c r="D1997" t="s">
        <v>797</v>
      </c>
      <c r="E1997" t="s">
        <v>25</v>
      </c>
      <c r="F1997" s="1">
        <v>40179</v>
      </c>
      <c r="G1997" t="s">
        <v>26</v>
      </c>
      <c r="H1997">
        <v>201412</v>
      </c>
      <c r="I1997" t="s">
        <v>27</v>
      </c>
      <c r="J1997" t="s">
        <v>28</v>
      </c>
      <c r="K1997" t="s">
        <v>40</v>
      </c>
      <c r="L1997" t="s">
        <v>30</v>
      </c>
      <c r="M1997" t="s">
        <v>31</v>
      </c>
      <c r="N1997" t="s">
        <v>49</v>
      </c>
      <c r="O1997">
        <v>-743.30000000000007</v>
      </c>
      <c r="P1997" t="s">
        <v>677</v>
      </c>
      <c r="Q1997" t="s">
        <v>703</v>
      </c>
      <c r="R1997" t="s">
        <v>680</v>
      </c>
      <c r="S1997" t="s">
        <v>34</v>
      </c>
      <c r="T1997" t="s">
        <v>561</v>
      </c>
    </row>
    <row r="1998" spans="1:20">
      <c r="A1998" t="s">
        <v>703</v>
      </c>
      <c r="B1998" t="s">
        <v>677</v>
      </c>
      <c r="C1998" t="s">
        <v>796</v>
      </c>
      <c r="D1998" t="s">
        <v>797</v>
      </c>
      <c r="E1998" t="s">
        <v>25</v>
      </c>
      <c r="F1998" s="1">
        <v>40179</v>
      </c>
      <c r="G1998" t="s">
        <v>26</v>
      </c>
      <c r="H1998">
        <v>201412</v>
      </c>
      <c r="I1998" t="s">
        <v>27</v>
      </c>
      <c r="J1998" t="s">
        <v>28</v>
      </c>
      <c r="K1998" t="s">
        <v>41</v>
      </c>
      <c r="L1998" t="s">
        <v>30</v>
      </c>
      <c r="M1998" t="s">
        <v>31</v>
      </c>
      <c r="N1998" t="s">
        <v>48</v>
      </c>
      <c r="O1998">
        <v>2612.96</v>
      </c>
      <c r="P1998" t="s">
        <v>677</v>
      </c>
      <c r="Q1998" t="s">
        <v>703</v>
      </c>
      <c r="R1998" t="s">
        <v>680</v>
      </c>
      <c r="S1998" t="s">
        <v>34</v>
      </c>
      <c r="T1998" t="s">
        <v>561</v>
      </c>
    </row>
    <row r="1999" spans="1:20">
      <c r="A1999" t="s">
        <v>703</v>
      </c>
      <c r="B1999" t="s">
        <v>677</v>
      </c>
      <c r="C1999" t="s">
        <v>796</v>
      </c>
      <c r="D1999" t="s">
        <v>797</v>
      </c>
      <c r="E1999" t="s">
        <v>25</v>
      </c>
      <c r="F1999" s="1">
        <v>40179</v>
      </c>
      <c r="G1999" t="s">
        <v>26</v>
      </c>
      <c r="H1999">
        <v>201412</v>
      </c>
      <c r="I1999" t="s">
        <v>27</v>
      </c>
      <c r="J1999" t="s">
        <v>28</v>
      </c>
      <c r="K1999" t="s">
        <v>41</v>
      </c>
      <c r="L1999" t="s">
        <v>30</v>
      </c>
      <c r="M1999" t="s">
        <v>31</v>
      </c>
      <c r="N1999" t="s">
        <v>49</v>
      </c>
      <c r="O1999">
        <v>-1212.72</v>
      </c>
      <c r="P1999" t="s">
        <v>677</v>
      </c>
      <c r="Q1999" t="s">
        <v>703</v>
      </c>
      <c r="R1999" t="s">
        <v>680</v>
      </c>
      <c r="S1999" t="s">
        <v>34</v>
      </c>
      <c r="T1999" t="s">
        <v>561</v>
      </c>
    </row>
    <row r="2000" spans="1:20">
      <c r="A2000" t="s">
        <v>703</v>
      </c>
      <c r="B2000" t="s">
        <v>677</v>
      </c>
      <c r="C2000" t="s">
        <v>796</v>
      </c>
      <c r="D2000" t="s">
        <v>797</v>
      </c>
      <c r="E2000" t="s">
        <v>25</v>
      </c>
      <c r="F2000" s="1">
        <v>40179</v>
      </c>
      <c r="G2000" t="s">
        <v>26</v>
      </c>
      <c r="H2000">
        <v>201412</v>
      </c>
      <c r="I2000" t="s">
        <v>27</v>
      </c>
      <c r="J2000" t="s">
        <v>28</v>
      </c>
      <c r="K2000" t="s">
        <v>43</v>
      </c>
      <c r="L2000" t="s">
        <v>30</v>
      </c>
      <c r="M2000" t="s">
        <v>31</v>
      </c>
      <c r="N2000" t="s">
        <v>49</v>
      </c>
      <c r="O2000">
        <v>-117.23</v>
      </c>
      <c r="P2000" t="s">
        <v>677</v>
      </c>
      <c r="Q2000" t="s">
        <v>703</v>
      </c>
      <c r="R2000" t="s">
        <v>680</v>
      </c>
      <c r="S2000" t="s">
        <v>34</v>
      </c>
      <c r="T2000" t="s">
        <v>561</v>
      </c>
    </row>
    <row r="2001" spans="1:20">
      <c r="A2001" t="s">
        <v>703</v>
      </c>
      <c r="B2001" t="s">
        <v>677</v>
      </c>
      <c r="C2001" t="s">
        <v>796</v>
      </c>
      <c r="D2001" t="s">
        <v>797</v>
      </c>
      <c r="E2001" t="s">
        <v>25</v>
      </c>
      <c r="F2001" s="1">
        <v>40179</v>
      </c>
      <c r="G2001" t="s">
        <v>26</v>
      </c>
      <c r="H2001">
        <v>201412</v>
      </c>
      <c r="I2001" t="s">
        <v>27</v>
      </c>
      <c r="J2001" t="s">
        <v>28</v>
      </c>
      <c r="K2001" t="s">
        <v>44</v>
      </c>
      <c r="L2001" t="s">
        <v>30</v>
      </c>
      <c r="M2001" t="s">
        <v>31</v>
      </c>
      <c r="N2001" t="s">
        <v>49</v>
      </c>
      <c r="O2001">
        <v>-156.5</v>
      </c>
      <c r="P2001" t="s">
        <v>677</v>
      </c>
      <c r="Q2001" t="s">
        <v>703</v>
      </c>
      <c r="R2001" t="s">
        <v>680</v>
      </c>
      <c r="S2001" t="s">
        <v>34</v>
      </c>
      <c r="T2001" t="s">
        <v>561</v>
      </c>
    </row>
    <row r="2002" spans="1:20">
      <c r="A2002" t="s">
        <v>703</v>
      </c>
      <c r="B2002" t="s">
        <v>677</v>
      </c>
      <c r="C2002" t="s">
        <v>798</v>
      </c>
      <c r="D2002" t="s">
        <v>799</v>
      </c>
      <c r="E2002" t="s">
        <v>25</v>
      </c>
      <c r="F2002" s="1">
        <v>40179</v>
      </c>
      <c r="G2002" t="s">
        <v>26</v>
      </c>
      <c r="H2002">
        <v>201412</v>
      </c>
      <c r="I2002" t="s">
        <v>27</v>
      </c>
      <c r="J2002" t="s">
        <v>28</v>
      </c>
      <c r="K2002" t="s">
        <v>41</v>
      </c>
      <c r="L2002" t="s">
        <v>30</v>
      </c>
      <c r="M2002" t="s">
        <v>31</v>
      </c>
      <c r="N2002" t="s">
        <v>32</v>
      </c>
      <c r="O2002">
        <v>1351.3</v>
      </c>
      <c r="P2002" t="s">
        <v>677</v>
      </c>
      <c r="Q2002" t="s">
        <v>703</v>
      </c>
      <c r="R2002" t="s">
        <v>680</v>
      </c>
      <c r="S2002" t="s">
        <v>34</v>
      </c>
      <c r="T2002" t="s">
        <v>561</v>
      </c>
    </row>
    <row r="2003" spans="1:20">
      <c r="A2003" t="s">
        <v>725</v>
      </c>
      <c r="B2003" t="s">
        <v>677</v>
      </c>
      <c r="C2003" t="s">
        <v>800</v>
      </c>
      <c r="D2003" t="s">
        <v>801</v>
      </c>
      <c r="E2003" t="s">
        <v>25</v>
      </c>
      <c r="F2003" s="1">
        <v>40179</v>
      </c>
      <c r="G2003" t="s">
        <v>26</v>
      </c>
      <c r="H2003">
        <v>201412</v>
      </c>
      <c r="I2003" t="s">
        <v>27</v>
      </c>
      <c r="J2003" t="s">
        <v>28</v>
      </c>
      <c r="K2003" t="s">
        <v>29</v>
      </c>
      <c r="L2003" t="s">
        <v>30</v>
      </c>
      <c r="M2003" t="s">
        <v>31</v>
      </c>
      <c r="N2003" t="s">
        <v>48</v>
      </c>
      <c r="O2003">
        <v>127026.13</v>
      </c>
      <c r="P2003" t="s">
        <v>677</v>
      </c>
      <c r="Q2003" t="s">
        <v>725</v>
      </c>
      <c r="R2003" t="s">
        <v>680</v>
      </c>
      <c r="S2003" t="s">
        <v>34</v>
      </c>
      <c r="T2003" t="s">
        <v>561</v>
      </c>
    </row>
    <row r="2004" spans="1:20">
      <c r="A2004" t="s">
        <v>725</v>
      </c>
      <c r="B2004" t="s">
        <v>677</v>
      </c>
      <c r="C2004" t="s">
        <v>800</v>
      </c>
      <c r="D2004" t="s">
        <v>801</v>
      </c>
      <c r="E2004" t="s">
        <v>25</v>
      </c>
      <c r="F2004" s="1">
        <v>40179</v>
      </c>
      <c r="G2004" t="s">
        <v>26</v>
      </c>
      <c r="H2004">
        <v>201412</v>
      </c>
      <c r="I2004" t="s">
        <v>27</v>
      </c>
      <c r="J2004" t="s">
        <v>28</v>
      </c>
      <c r="K2004" t="s">
        <v>29</v>
      </c>
      <c r="L2004" t="s">
        <v>30</v>
      </c>
      <c r="M2004" t="s">
        <v>31</v>
      </c>
      <c r="N2004" t="s">
        <v>49</v>
      </c>
      <c r="O2004">
        <v>-2596.84</v>
      </c>
      <c r="P2004" t="s">
        <v>677</v>
      </c>
      <c r="Q2004" t="s">
        <v>725</v>
      </c>
      <c r="R2004" t="s">
        <v>680</v>
      </c>
      <c r="S2004" t="s">
        <v>34</v>
      </c>
      <c r="T2004" t="s">
        <v>561</v>
      </c>
    </row>
    <row r="2005" spans="1:20">
      <c r="A2005" t="s">
        <v>725</v>
      </c>
      <c r="B2005" t="s">
        <v>677</v>
      </c>
      <c r="C2005" t="s">
        <v>800</v>
      </c>
      <c r="D2005" t="s">
        <v>801</v>
      </c>
      <c r="E2005" t="s">
        <v>25</v>
      </c>
      <c r="F2005" s="1">
        <v>40179</v>
      </c>
      <c r="G2005" t="s">
        <v>26</v>
      </c>
      <c r="H2005">
        <v>201412</v>
      </c>
      <c r="I2005" t="s">
        <v>27</v>
      </c>
      <c r="J2005" t="s">
        <v>28</v>
      </c>
      <c r="K2005" t="s">
        <v>29</v>
      </c>
      <c r="L2005" t="s">
        <v>30</v>
      </c>
      <c r="M2005" t="s">
        <v>31</v>
      </c>
      <c r="N2005" t="s">
        <v>32</v>
      </c>
      <c r="O2005">
        <v>290.33</v>
      </c>
      <c r="P2005" t="s">
        <v>677</v>
      </c>
      <c r="Q2005" t="s">
        <v>725</v>
      </c>
      <c r="R2005" t="s">
        <v>680</v>
      </c>
      <c r="S2005" t="s">
        <v>34</v>
      </c>
      <c r="T2005" t="s">
        <v>561</v>
      </c>
    </row>
    <row r="2006" spans="1:20">
      <c r="A2006" t="s">
        <v>725</v>
      </c>
      <c r="B2006" t="s">
        <v>677</v>
      </c>
      <c r="C2006" t="s">
        <v>800</v>
      </c>
      <c r="D2006" t="s">
        <v>801</v>
      </c>
      <c r="E2006" t="s">
        <v>25</v>
      </c>
      <c r="F2006" s="1">
        <v>40179</v>
      </c>
      <c r="G2006" t="s">
        <v>26</v>
      </c>
      <c r="H2006">
        <v>201412</v>
      </c>
      <c r="I2006" t="s">
        <v>27</v>
      </c>
      <c r="J2006" t="s">
        <v>28</v>
      </c>
      <c r="K2006" t="s">
        <v>36</v>
      </c>
      <c r="L2006" t="s">
        <v>30</v>
      </c>
      <c r="M2006" t="s">
        <v>31</v>
      </c>
      <c r="N2006" t="s">
        <v>48</v>
      </c>
      <c r="O2006">
        <v>20729.39</v>
      </c>
      <c r="P2006" t="s">
        <v>677</v>
      </c>
      <c r="Q2006" t="s">
        <v>725</v>
      </c>
      <c r="R2006" t="s">
        <v>680</v>
      </c>
      <c r="S2006" t="s">
        <v>34</v>
      </c>
      <c r="T2006" t="s">
        <v>561</v>
      </c>
    </row>
    <row r="2007" spans="1:20">
      <c r="A2007" t="s">
        <v>725</v>
      </c>
      <c r="B2007" t="s">
        <v>677</v>
      </c>
      <c r="C2007" t="s">
        <v>800</v>
      </c>
      <c r="D2007" t="s">
        <v>801</v>
      </c>
      <c r="E2007" t="s">
        <v>25</v>
      </c>
      <c r="F2007" s="1">
        <v>40179</v>
      </c>
      <c r="G2007" t="s">
        <v>26</v>
      </c>
      <c r="H2007">
        <v>201412</v>
      </c>
      <c r="I2007" t="s">
        <v>27</v>
      </c>
      <c r="J2007" t="s">
        <v>28</v>
      </c>
      <c r="K2007" t="s">
        <v>36</v>
      </c>
      <c r="L2007" t="s">
        <v>30</v>
      </c>
      <c r="M2007" t="s">
        <v>31</v>
      </c>
      <c r="N2007" t="s">
        <v>49</v>
      </c>
      <c r="O2007">
        <v>-155404.80000000002</v>
      </c>
      <c r="P2007" t="s">
        <v>677</v>
      </c>
      <c r="Q2007" t="s">
        <v>725</v>
      </c>
      <c r="R2007" t="s">
        <v>680</v>
      </c>
      <c r="S2007" t="s">
        <v>34</v>
      </c>
      <c r="T2007" t="s">
        <v>561</v>
      </c>
    </row>
    <row r="2008" spans="1:20">
      <c r="A2008" t="s">
        <v>725</v>
      </c>
      <c r="B2008" t="s">
        <v>677</v>
      </c>
      <c r="C2008" t="s">
        <v>800</v>
      </c>
      <c r="D2008" t="s">
        <v>801</v>
      </c>
      <c r="E2008" t="s">
        <v>25</v>
      </c>
      <c r="F2008" s="1">
        <v>40179</v>
      </c>
      <c r="G2008" t="s">
        <v>26</v>
      </c>
      <c r="H2008">
        <v>201412</v>
      </c>
      <c r="I2008" t="s">
        <v>27</v>
      </c>
      <c r="J2008" t="s">
        <v>28</v>
      </c>
      <c r="K2008" t="s">
        <v>36</v>
      </c>
      <c r="L2008" t="s">
        <v>30</v>
      </c>
      <c r="M2008" t="s">
        <v>31</v>
      </c>
      <c r="N2008" t="s">
        <v>32</v>
      </c>
      <c r="O2008">
        <v>17374.36</v>
      </c>
      <c r="P2008" t="s">
        <v>677</v>
      </c>
      <c r="Q2008" t="s">
        <v>725</v>
      </c>
      <c r="R2008" t="s">
        <v>680</v>
      </c>
      <c r="S2008" t="s">
        <v>34</v>
      </c>
      <c r="T2008" t="s">
        <v>561</v>
      </c>
    </row>
    <row r="2009" spans="1:20">
      <c r="A2009" t="s">
        <v>725</v>
      </c>
      <c r="B2009" t="s">
        <v>677</v>
      </c>
      <c r="C2009" t="s">
        <v>800</v>
      </c>
      <c r="D2009" t="s">
        <v>801</v>
      </c>
      <c r="E2009" t="s">
        <v>25</v>
      </c>
      <c r="F2009" s="1">
        <v>40179</v>
      </c>
      <c r="G2009" t="s">
        <v>26</v>
      </c>
      <c r="H2009">
        <v>201412</v>
      </c>
      <c r="I2009" t="s">
        <v>27</v>
      </c>
      <c r="J2009" t="s">
        <v>28</v>
      </c>
      <c r="K2009" t="s">
        <v>40</v>
      </c>
      <c r="L2009" t="s">
        <v>30</v>
      </c>
      <c r="M2009" t="s">
        <v>31</v>
      </c>
      <c r="N2009" t="s">
        <v>48</v>
      </c>
      <c r="O2009">
        <v>72.900000000000006</v>
      </c>
      <c r="P2009" t="s">
        <v>677</v>
      </c>
      <c r="Q2009" t="s">
        <v>725</v>
      </c>
      <c r="R2009" t="s">
        <v>680</v>
      </c>
      <c r="S2009" t="s">
        <v>34</v>
      </c>
      <c r="T2009" t="s">
        <v>561</v>
      </c>
    </row>
    <row r="2010" spans="1:20">
      <c r="A2010" t="s">
        <v>725</v>
      </c>
      <c r="B2010" t="s">
        <v>677</v>
      </c>
      <c r="C2010" t="s">
        <v>800</v>
      </c>
      <c r="D2010" t="s">
        <v>801</v>
      </c>
      <c r="E2010" t="s">
        <v>25</v>
      </c>
      <c r="F2010" s="1">
        <v>40179</v>
      </c>
      <c r="G2010" t="s">
        <v>26</v>
      </c>
      <c r="H2010">
        <v>201412</v>
      </c>
      <c r="I2010" t="s">
        <v>27</v>
      </c>
      <c r="J2010" t="s">
        <v>28</v>
      </c>
      <c r="K2010" t="s">
        <v>41</v>
      </c>
      <c r="L2010" t="s">
        <v>30</v>
      </c>
      <c r="M2010" t="s">
        <v>31</v>
      </c>
      <c r="N2010" t="s">
        <v>48</v>
      </c>
      <c r="O2010">
        <v>10173.219999999999</v>
      </c>
      <c r="P2010" t="s">
        <v>677</v>
      </c>
      <c r="Q2010" t="s">
        <v>725</v>
      </c>
      <c r="R2010" t="s">
        <v>680</v>
      </c>
      <c r="S2010" t="s">
        <v>34</v>
      </c>
      <c r="T2010" t="s">
        <v>561</v>
      </c>
    </row>
    <row r="2011" spans="1:20">
      <c r="A2011" t="s">
        <v>676</v>
      </c>
      <c r="B2011" t="s">
        <v>677</v>
      </c>
      <c r="C2011" t="s">
        <v>802</v>
      </c>
      <c r="D2011" t="s">
        <v>803</v>
      </c>
      <c r="E2011" t="s">
        <v>25</v>
      </c>
      <c r="F2011" s="1">
        <v>40179</v>
      </c>
      <c r="G2011" t="s">
        <v>26</v>
      </c>
      <c r="H2011">
        <v>201412</v>
      </c>
      <c r="I2011" t="s">
        <v>27</v>
      </c>
      <c r="J2011" t="s">
        <v>28</v>
      </c>
      <c r="K2011" t="s">
        <v>29</v>
      </c>
      <c r="L2011" t="s">
        <v>30</v>
      </c>
      <c r="M2011" t="s">
        <v>31</v>
      </c>
      <c r="N2011" t="s">
        <v>32</v>
      </c>
      <c r="O2011">
        <v>45.89</v>
      </c>
      <c r="P2011" t="s">
        <v>677</v>
      </c>
      <c r="Q2011" t="s">
        <v>676</v>
      </c>
      <c r="R2011" t="s">
        <v>680</v>
      </c>
      <c r="S2011" t="s">
        <v>34</v>
      </c>
      <c r="T2011" t="s">
        <v>561</v>
      </c>
    </row>
    <row r="2012" spans="1:20">
      <c r="A2012" t="s">
        <v>676</v>
      </c>
      <c r="B2012" t="s">
        <v>677</v>
      </c>
      <c r="C2012" t="s">
        <v>802</v>
      </c>
      <c r="D2012" t="s">
        <v>803</v>
      </c>
      <c r="E2012" t="s">
        <v>25</v>
      </c>
      <c r="F2012" s="1">
        <v>40179</v>
      </c>
      <c r="G2012" t="s">
        <v>26</v>
      </c>
      <c r="H2012">
        <v>201412</v>
      </c>
      <c r="I2012" t="s">
        <v>27</v>
      </c>
      <c r="J2012" t="s">
        <v>28</v>
      </c>
      <c r="K2012" t="s">
        <v>36</v>
      </c>
      <c r="L2012" t="s">
        <v>30</v>
      </c>
      <c r="M2012" t="s">
        <v>31</v>
      </c>
      <c r="N2012" t="s">
        <v>32</v>
      </c>
      <c r="O2012">
        <v>45.89</v>
      </c>
      <c r="P2012" t="s">
        <v>677</v>
      </c>
      <c r="Q2012" t="s">
        <v>676</v>
      </c>
      <c r="R2012" t="s">
        <v>680</v>
      </c>
      <c r="S2012" t="s">
        <v>34</v>
      </c>
      <c r="T2012" t="s">
        <v>561</v>
      </c>
    </row>
    <row r="2013" spans="1:20">
      <c r="A2013" t="s">
        <v>676</v>
      </c>
      <c r="B2013" t="s">
        <v>677</v>
      </c>
      <c r="C2013" t="s">
        <v>802</v>
      </c>
      <c r="D2013" t="s">
        <v>803</v>
      </c>
      <c r="E2013" t="s">
        <v>25</v>
      </c>
      <c r="F2013" s="1">
        <v>40179</v>
      </c>
      <c r="G2013" t="s">
        <v>26</v>
      </c>
      <c r="H2013">
        <v>201412</v>
      </c>
      <c r="I2013" t="s">
        <v>27</v>
      </c>
      <c r="J2013" t="s">
        <v>28</v>
      </c>
      <c r="K2013" t="s">
        <v>37</v>
      </c>
      <c r="L2013" t="s">
        <v>30</v>
      </c>
      <c r="M2013" t="s">
        <v>31</v>
      </c>
      <c r="N2013" t="s">
        <v>32</v>
      </c>
      <c r="O2013">
        <v>45.89</v>
      </c>
      <c r="P2013" t="s">
        <v>677</v>
      </c>
      <c r="Q2013" t="s">
        <v>676</v>
      </c>
      <c r="R2013" t="s">
        <v>680</v>
      </c>
      <c r="S2013" t="s">
        <v>34</v>
      </c>
      <c r="T2013" t="s">
        <v>561</v>
      </c>
    </row>
    <row r="2014" spans="1:20">
      <c r="A2014" t="s">
        <v>676</v>
      </c>
      <c r="B2014" t="s">
        <v>677</v>
      </c>
      <c r="C2014" t="s">
        <v>802</v>
      </c>
      <c r="D2014" t="s">
        <v>803</v>
      </c>
      <c r="E2014" t="s">
        <v>25</v>
      </c>
      <c r="F2014" s="1">
        <v>40179</v>
      </c>
      <c r="G2014" t="s">
        <v>26</v>
      </c>
      <c r="H2014">
        <v>201412</v>
      </c>
      <c r="I2014" t="s">
        <v>27</v>
      </c>
      <c r="J2014" t="s">
        <v>28</v>
      </c>
      <c r="K2014" t="s">
        <v>38</v>
      </c>
      <c r="L2014" t="s">
        <v>30</v>
      </c>
      <c r="M2014" t="s">
        <v>31</v>
      </c>
      <c r="N2014" t="s">
        <v>32</v>
      </c>
      <c r="O2014">
        <v>45.83</v>
      </c>
      <c r="P2014" t="s">
        <v>677</v>
      </c>
      <c r="Q2014" t="s">
        <v>676</v>
      </c>
      <c r="R2014" t="s">
        <v>680</v>
      </c>
      <c r="S2014" t="s">
        <v>34</v>
      </c>
      <c r="T2014" t="s">
        <v>561</v>
      </c>
    </row>
    <row r="2015" spans="1:20">
      <c r="A2015" t="s">
        <v>676</v>
      </c>
      <c r="B2015" t="s">
        <v>677</v>
      </c>
      <c r="C2015" t="s">
        <v>802</v>
      </c>
      <c r="D2015" t="s">
        <v>803</v>
      </c>
      <c r="E2015" t="s">
        <v>25</v>
      </c>
      <c r="F2015" s="1">
        <v>40179</v>
      </c>
      <c r="G2015" t="s">
        <v>26</v>
      </c>
      <c r="H2015">
        <v>201412</v>
      </c>
      <c r="I2015" t="s">
        <v>27</v>
      </c>
      <c r="J2015" t="s">
        <v>28</v>
      </c>
      <c r="K2015" t="s">
        <v>39</v>
      </c>
      <c r="L2015" t="s">
        <v>30</v>
      </c>
      <c r="M2015" t="s">
        <v>31</v>
      </c>
      <c r="N2015" t="s">
        <v>32</v>
      </c>
      <c r="O2015">
        <v>45.89</v>
      </c>
      <c r="P2015" t="s">
        <v>677</v>
      </c>
      <c r="Q2015" t="s">
        <v>676</v>
      </c>
      <c r="R2015" t="s">
        <v>680</v>
      </c>
      <c r="S2015" t="s">
        <v>34</v>
      </c>
      <c r="T2015" t="s">
        <v>561</v>
      </c>
    </row>
    <row r="2016" spans="1:20">
      <c r="A2016" t="s">
        <v>676</v>
      </c>
      <c r="B2016" t="s">
        <v>677</v>
      </c>
      <c r="C2016" t="s">
        <v>802</v>
      </c>
      <c r="D2016" t="s">
        <v>803</v>
      </c>
      <c r="E2016" t="s">
        <v>25</v>
      </c>
      <c r="F2016" s="1">
        <v>40179</v>
      </c>
      <c r="G2016" t="s">
        <v>26</v>
      </c>
      <c r="H2016">
        <v>201412</v>
      </c>
      <c r="I2016" t="s">
        <v>27</v>
      </c>
      <c r="J2016" t="s">
        <v>28</v>
      </c>
      <c r="K2016" t="s">
        <v>40</v>
      </c>
      <c r="L2016" t="s">
        <v>30</v>
      </c>
      <c r="M2016" t="s">
        <v>31</v>
      </c>
      <c r="N2016" t="s">
        <v>32</v>
      </c>
      <c r="O2016">
        <v>45.89</v>
      </c>
      <c r="P2016" t="s">
        <v>677</v>
      </c>
      <c r="Q2016" t="s">
        <v>676</v>
      </c>
      <c r="R2016" t="s">
        <v>680</v>
      </c>
      <c r="S2016" t="s">
        <v>34</v>
      </c>
      <c r="T2016" t="s">
        <v>561</v>
      </c>
    </row>
    <row r="2017" spans="1:20">
      <c r="A2017" t="s">
        <v>676</v>
      </c>
      <c r="B2017" t="s">
        <v>677</v>
      </c>
      <c r="C2017" t="s">
        <v>802</v>
      </c>
      <c r="D2017" t="s">
        <v>803</v>
      </c>
      <c r="E2017" t="s">
        <v>25</v>
      </c>
      <c r="F2017" s="1">
        <v>40179</v>
      </c>
      <c r="G2017" t="s">
        <v>26</v>
      </c>
      <c r="H2017">
        <v>201412</v>
      </c>
      <c r="I2017" t="s">
        <v>27</v>
      </c>
      <c r="J2017" t="s">
        <v>28</v>
      </c>
      <c r="K2017" t="s">
        <v>41</v>
      </c>
      <c r="L2017" t="s">
        <v>30</v>
      </c>
      <c r="M2017" t="s">
        <v>31</v>
      </c>
      <c r="N2017" t="s">
        <v>32</v>
      </c>
      <c r="O2017">
        <v>45.89</v>
      </c>
      <c r="P2017" t="s">
        <v>677</v>
      </c>
      <c r="Q2017" t="s">
        <v>676</v>
      </c>
      <c r="R2017" t="s">
        <v>680</v>
      </c>
      <c r="S2017" t="s">
        <v>34</v>
      </c>
      <c r="T2017" t="s">
        <v>561</v>
      </c>
    </row>
    <row r="2018" spans="1:20">
      <c r="A2018" t="s">
        <v>676</v>
      </c>
      <c r="B2018" t="s">
        <v>677</v>
      </c>
      <c r="C2018" t="s">
        <v>802</v>
      </c>
      <c r="D2018" t="s">
        <v>803</v>
      </c>
      <c r="E2018" t="s">
        <v>25</v>
      </c>
      <c r="F2018" s="1">
        <v>40179</v>
      </c>
      <c r="G2018" t="s">
        <v>26</v>
      </c>
      <c r="H2018">
        <v>201412</v>
      </c>
      <c r="I2018" t="s">
        <v>27</v>
      </c>
      <c r="J2018" t="s">
        <v>28</v>
      </c>
      <c r="K2018" t="s">
        <v>43</v>
      </c>
      <c r="L2018" t="s">
        <v>30</v>
      </c>
      <c r="M2018" t="s">
        <v>31</v>
      </c>
      <c r="N2018" t="s">
        <v>32</v>
      </c>
      <c r="O2018">
        <v>45.89</v>
      </c>
      <c r="P2018" t="s">
        <v>677</v>
      </c>
      <c r="Q2018" t="s">
        <v>676</v>
      </c>
      <c r="R2018" t="s">
        <v>680</v>
      </c>
      <c r="S2018" t="s">
        <v>34</v>
      </c>
      <c r="T2018" t="s">
        <v>561</v>
      </c>
    </row>
    <row r="2019" spans="1:20">
      <c r="A2019" t="s">
        <v>676</v>
      </c>
      <c r="B2019" t="s">
        <v>677</v>
      </c>
      <c r="C2019" t="s">
        <v>802</v>
      </c>
      <c r="D2019" t="s">
        <v>803</v>
      </c>
      <c r="E2019" t="s">
        <v>25</v>
      </c>
      <c r="F2019" s="1">
        <v>40179</v>
      </c>
      <c r="G2019" t="s">
        <v>26</v>
      </c>
      <c r="H2019">
        <v>201412</v>
      </c>
      <c r="I2019" t="s">
        <v>27</v>
      </c>
      <c r="J2019" t="s">
        <v>28</v>
      </c>
      <c r="K2019" t="s">
        <v>44</v>
      </c>
      <c r="L2019" t="s">
        <v>30</v>
      </c>
      <c r="M2019" t="s">
        <v>31</v>
      </c>
      <c r="N2019" t="s">
        <v>32</v>
      </c>
      <c r="O2019">
        <v>45.89</v>
      </c>
      <c r="P2019" t="s">
        <v>677</v>
      </c>
      <c r="Q2019" t="s">
        <v>676</v>
      </c>
      <c r="R2019" t="s">
        <v>680</v>
      </c>
      <c r="S2019" t="s">
        <v>34</v>
      </c>
      <c r="T2019" t="s">
        <v>561</v>
      </c>
    </row>
    <row r="2020" spans="1:20">
      <c r="A2020" t="s">
        <v>676</v>
      </c>
      <c r="B2020" t="s">
        <v>677</v>
      </c>
      <c r="C2020" t="s">
        <v>804</v>
      </c>
      <c r="D2020" t="s">
        <v>805</v>
      </c>
      <c r="E2020" t="s">
        <v>25</v>
      </c>
      <c r="F2020" s="1">
        <v>40179</v>
      </c>
      <c r="G2020" t="s">
        <v>26</v>
      </c>
      <c r="H2020">
        <v>201412</v>
      </c>
      <c r="I2020" t="s">
        <v>27</v>
      </c>
      <c r="J2020" t="s">
        <v>28</v>
      </c>
      <c r="K2020" t="s">
        <v>29</v>
      </c>
      <c r="L2020" t="s">
        <v>30</v>
      </c>
      <c r="M2020" t="s">
        <v>31</v>
      </c>
      <c r="N2020" t="s">
        <v>48</v>
      </c>
      <c r="O2020">
        <v>44425.48</v>
      </c>
      <c r="P2020" t="s">
        <v>677</v>
      </c>
      <c r="Q2020" t="s">
        <v>676</v>
      </c>
      <c r="R2020" t="s">
        <v>680</v>
      </c>
      <c r="S2020" t="s">
        <v>34</v>
      </c>
      <c r="T2020" t="s">
        <v>561</v>
      </c>
    </row>
    <row r="2021" spans="1:20">
      <c r="A2021" t="s">
        <v>676</v>
      </c>
      <c r="B2021" t="s">
        <v>677</v>
      </c>
      <c r="C2021" t="s">
        <v>804</v>
      </c>
      <c r="D2021" t="s">
        <v>805</v>
      </c>
      <c r="E2021" t="s">
        <v>25</v>
      </c>
      <c r="F2021" s="1">
        <v>40179</v>
      </c>
      <c r="G2021" t="s">
        <v>26</v>
      </c>
      <c r="H2021">
        <v>201412</v>
      </c>
      <c r="I2021" t="s">
        <v>27</v>
      </c>
      <c r="J2021" t="s">
        <v>28</v>
      </c>
      <c r="K2021" t="s">
        <v>29</v>
      </c>
      <c r="L2021" t="s">
        <v>30</v>
      </c>
      <c r="M2021" t="s">
        <v>31</v>
      </c>
      <c r="N2021" t="s">
        <v>49</v>
      </c>
      <c r="O2021">
        <v>-128601.26000000001</v>
      </c>
      <c r="P2021" t="s">
        <v>677</v>
      </c>
      <c r="Q2021" t="s">
        <v>676</v>
      </c>
      <c r="R2021" t="s">
        <v>680</v>
      </c>
      <c r="S2021" t="s">
        <v>34</v>
      </c>
      <c r="T2021" t="s">
        <v>561</v>
      </c>
    </row>
    <row r="2022" spans="1:20">
      <c r="A2022" t="s">
        <v>676</v>
      </c>
      <c r="B2022" t="s">
        <v>677</v>
      </c>
      <c r="C2022" t="s">
        <v>804</v>
      </c>
      <c r="D2022" t="s">
        <v>805</v>
      </c>
      <c r="E2022" t="s">
        <v>25</v>
      </c>
      <c r="F2022" s="1">
        <v>40179</v>
      </c>
      <c r="G2022" t="s">
        <v>26</v>
      </c>
      <c r="H2022">
        <v>201412</v>
      </c>
      <c r="I2022" t="s">
        <v>27</v>
      </c>
      <c r="J2022" t="s">
        <v>28</v>
      </c>
      <c r="K2022" t="s">
        <v>29</v>
      </c>
      <c r="L2022" t="s">
        <v>30</v>
      </c>
      <c r="M2022" t="s">
        <v>31</v>
      </c>
      <c r="N2022" t="s">
        <v>32</v>
      </c>
      <c r="O2022">
        <v>5698.9800000000005</v>
      </c>
      <c r="P2022" t="s">
        <v>677</v>
      </c>
      <c r="Q2022" t="s">
        <v>676</v>
      </c>
      <c r="R2022" t="s">
        <v>680</v>
      </c>
      <c r="S2022" t="s">
        <v>34</v>
      </c>
      <c r="T2022" t="s">
        <v>561</v>
      </c>
    </row>
    <row r="2023" spans="1:20">
      <c r="A2023" t="s">
        <v>676</v>
      </c>
      <c r="B2023" t="s">
        <v>677</v>
      </c>
      <c r="C2023" t="s">
        <v>804</v>
      </c>
      <c r="D2023" t="s">
        <v>805</v>
      </c>
      <c r="E2023" t="s">
        <v>25</v>
      </c>
      <c r="F2023" s="1">
        <v>40179</v>
      </c>
      <c r="G2023" t="s">
        <v>26</v>
      </c>
      <c r="H2023">
        <v>201412</v>
      </c>
      <c r="I2023" t="s">
        <v>27</v>
      </c>
      <c r="J2023" t="s">
        <v>28</v>
      </c>
      <c r="K2023" t="s">
        <v>36</v>
      </c>
      <c r="L2023" t="s">
        <v>30</v>
      </c>
      <c r="M2023" t="s">
        <v>31</v>
      </c>
      <c r="N2023" t="s">
        <v>48</v>
      </c>
      <c r="O2023">
        <v>125298.92</v>
      </c>
      <c r="P2023" t="s">
        <v>677</v>
      </c>
      <c r="Q2023" t="s">
        <v>676</v>
      </c>
      <c r="R2023" t="s">
        <v>680</v>
      </c>
      <c r="S2023" t="s">
        <v>34</v>
      </c>
      <c r="T2023" t="s">
        <v>561</v>
      </c>
    </row>
    <row r="2024" spans="1:20">
      <c r="A2024" t="s">
        <v>676</v>
      </c>
      <c r="B2024" t="s">
        <v>677</v>
      </c>
      <c r="C2024" t="s">
        <v>804</v>
      </c>
      <c r="D2024" t="s">
        <v>805</v>
      </c>
      <c r="E2024" t="s">
        <v>25</v>
      </c>
      <c r="F2024" s="1">
        <v>40179</v>
      </c>
      <c r="G2024" t="s">
        <v>26</v>
      </c>
      <c r="H2024">
        <v>201412</v>
      </c>
      <c r="I2024" t="s">
        <v>27</v>
      </c>
      <c r="J2024" t="s">
        <v>28</v>
      </c>
      <c r="K2024" t="s">
        <v>36</v>
      </c>
      <c r="L2024" t="s">
        <v>30</v>
      </c>
      <c r="M2024" t="s">
        <v>31</v>
      </c>
      <c r="N2024" t="s">
        <v>49</v>
      </c>
      <c r="O2024">
        <v>91640.290000000008</v>
      </c>
      <c r="P2024" t="s">
        <v>677</v>
      </c>
      <c r="Q2024" t="s">
        <v>676</v>
      </c>
      <c r="R2024" t="s">
        <v>680</v>
      </c>
      <c r="S2024" t="s">
        <v>34</v>
      </c>
      <c r="T2024" t="s">
        <v>561</v>
      </c>
    </row>
    <row r="2025" spans="1:20">
      <c r="A2025" t="s">
        <v>676</v>
      </c>
      <c r="B2025" t="s">
        <v>677</v>
      </c>
      <c r="C2025" t="s">
        <v>804</v>
      </c>
      <c r="D2025" t="s">
        <v>805</v>
      </c>
      <c r="E2025" t="s">
        <v>25</v>
      </c>
      <c r="F2025" s="1">
        <v>40179</v>
      </c>
      <c r="G2025" t="s">
        <v>26</v>
      </c>
      <c r="H2025">
        <v>201412</v>
      </c>
      <c r="I2025" t="s">
        <v>27</v>
      </c>
      <c r="J2025" t="s">
        <v>28</v>
      </c>
      <c r="K2025" t="s">
        <v>36</v>
      </c>
      <c r="L2025" t="s">
        <v>30</v>
      </c>
      <c r="M2025" t="s">
        <v>31</v>
      </c>
      <c r="N2025" t="s">
        <v>32</v>
      </c>
      <c r="O2025">
        <v>5698.9800000000005</v>
      </c>
      <c r="P2025" t="s">
        <v>677</v>
      </c>
      <c r="Q2025" t="s">
        <v>676</v>
      </c>
      <c r="R2025" t="s">
        <v>680</v>
      </c>
      <c r="S2025" t="s">
        <v>34</v>
      </c>
      <c r="T2025" t="s">
        <v>561</v>
      </c>
    </row>
    <row r="2026" spans="1:20">
      <c r="A2026" t="s">
        <v>676</v>
      </c>
      <c r="B2026" t="s">
        <v>677</v>
      </c>
      <c r="C2026" t="s">
        <v>804</v>
      </c>
      <c r="D2026" t="s">
        <v>805</v>
      </c>
      <c r="E2026" t="s">
        <v>25</v>
      </c>
      <c r="F2026" s="1">
        <v>40179</v>
      </c>
      <c r="G2026" t="s">
        <v>26</v>
      </c>
      <c r="H2026">
        <v>201412</v>
      </c>
      <c r="I2026" t="s">
        <v>27</v>
      </c>
      <c r="J2026" t="s">
        <v>28</v>
      </c>
      <c r="K2026" t="s">
        <v>37</v>
      </c>
      <c r="L2026" t="s">
        <v>30</v>
      </c>
      <c r="M2026" t="s">
        <v>31</v>
      </c>
      <c r="N2026" t="s">
        <v>48</v>
      </c>
      <c r="O2026">
        <v>3809.16</v>
      </c>
      <c r="P2026" t="s">
        <v>677</v>
      </c>
      <c r="Q2026" t="s">
        <v>676</v>
      </c>
      <c r="R2026" t="s">
        <v>680</v>
      </c>
      <c r="S2026" t="s">
        <v>34</v>
      </c>
      <c r="T2026" t="s">
        <v>561</v>
      </c>
    </row>
    <row r="2027" spans="1:20">
      <c r="A2027" t="s">
        <v>676</v>
      </c>
      <c r="B2027" t="s">
        <v>677</v>
      </c>
      <c r="C2027" t="s">
        <v>804</v>
      </c>
      <c r="D2027" t="s">
        <v>805</v>
      </c>
      <c r="E2027" t="s">
        <v>25</v>
      </c>
      <c r="F2027" s="1">
        <v>40179</v>
      </c>
      <c r="G2027" t="s">
        <v>26</v>
      </c>
      <c r="H2027">
        <v>201412</v>
      </c>
      <c r="I2027" t="s">
        <v>27</v>
      </c>
      <c r="J2027" t="s">
        <v>28</v>
      </c>
      <c r="K2027" t="s">
        <v>37</v>
      </c>
      <c r="L2027" t="s">
        <v>30</v>
      </c>
      <c r="M2027" t="s">
        <v>31</v>
      </c>
      <c r="N2027" t="s">
        <v>49</v>
      </c>
      <c r="O2027">
        <v>6030.1</v>
      </c>
      <c r="P2027" t="s">
        <v>677</v>
      </c>
      <c r="Q2027" t="s">
        <v>676</v>
      </c>
      <c r="R2027" t="s">
        <v>680</v>
      </c>
      <c r="S2027" t="s">
        <v>34</v>
      </c>
      <c r="T2027" t="s">
        <v>561</v>
      </c>
    </row>
    <row r="2028" spans="1:20">
      <c r="A2028" t="s">
        <v>676</v>
      </c>
      <c r="B2028" t="s">
        <v>677</v>
      </c>
      <c r="C2028" t="s">
        <v>804</v>
      </c>
      <c r="D2028" t="s">
        <v>805</v>
      </c>
      <c r="E2028" t="s">
        <v>25</v>
      </c>
      <c r="F2028" s="1">
        <v>40179</v>
      </c>
      <c r="G2028" t="s">
        <v>26</v>
      </c>
      <c r="H2028">
        <v>201412</v>
      </c>
      <c r="I2028" t="s">
        <v>27</v>
      </c>
      <c r="J2028" t="s">
        <v>28</v>
      </c>
      <c r="K2028" t="s">
        <v>37</v>
      </c>
      <c r="L2028" t="s">
        <v>30</v>
      </c>
      <c r="M2028" t="s">
        <v>31</v>
      </c>
      <c r="N2028" t="s">
        <v>32</v>
      </c>
      <c r="O2028">
        <v>5698.9800000000005</v>
      </c>
      <c r="P2028" t="s">
        <v>677</v>
      </c>
      <c r="Q2028" t="s">
        <v>676</v>
      </c>
      <c r="R2028" t="s">
        <v>680</v>
      </c>
      <c r="S2028" t="s">
        <v>34</v>
      </c>
      <c r="T2028" t="s">
        <v>561</v>
      </c>
    </row>
    <row r="2029" spans="1:20">
      <c r="A2029" t="s">
        <v>676</v>
      </c>
      <c r="B2029" t="s">
        <v>677</v>
      </c>
      <c r="C2029" t="s">
        <v>804</v>
      </c>
      <c r="D2029" t="s">
        <v>805</v>
      </c>
      <c r="E2029" t="s">
        <v>25</v>
      </c>
      <c r="F2029" s="1">
        <v>40179</v>
      </c>
      <c r="G2029" t="s">
        <v>26</v>
      </c>
      <c r="H2029">
        <v>201412</v>
      </c>
      <c r="I2029" t="s">
        <v>27</v>
      </c>
      <c r="J2029" t="s">
        <v>28</v>
      </c>
      <c r="K2029" t="s">
        <v>38</v>
      </c>
      <c r="L2029" t="s">
        <v>30</v>
      </c>
      <c r="M2029" t="s">
        <v>31</v>
      </c>
      <c r="N2029" t="s">
        <v>48</v>
      </c>
      <c r="O2029">
        <v>10579.800000000001</v>
      </c>
      <c r="P2029" t="s">
        <v>677</v>
      </c>
      <c r="Q2029" t="s">
        <v>676</v>
      </c>
      <c r="R2029" t="s">
        <v>680</v>
      </c>
      <c r="S2029" t="s">
        <v>34</v>
      </c>
      <c r="T2029" t="s">
        <v>561</v>
      </c>
    </row>
    <row r="2030" spans="1:20">
      <c r="A2030" t="s">
        <v>676</v>
      </c>
      <c r="B2030" t="s">
        <v>677</v>
      </c>
      <c r="C2030" t="s">
        <v>804</v>
      </c>
      <c r="D2030" t="s">
        <v>805</v>
      </c>
      <c r="E2030" t="s">
        <v>25</v>
      </c>
      <c r="F2030" s="1">
        <v>40179</v>
      </c>
      <c r="G2030" t="s">
        <v>26</v>
      </c>
      <c r="H2030">
        <v>201412</v>
      </c>
      <c r="I2030" t="s">
        <v>27</v>
      </c>
      <c r="J2030" t="s">
        <v>28</v>
      </c>
      <c r="K2030" t="s">
        <v>38</v>
      </c>
      <c r="L2030" t="s">
        <v>30</v>
      </c>
      <c r="M2030" t="s">
        <v>31</v>
      </c>
      <c r="N2030" t="s">
        <v>49</v>
      </c>
      <c r="O2030">
        <v>-6938.3600000000006</v>
      </c>
      <c r="P2030" t="s">
        <v>677</v>
      </c>
      <c r="Q2030" t="s">
        <v>676</v>
      </c>
      <c r="R2030" t="s">
        <v>680</v>
      </c>
      <c r="S2030" t="s">
        <v>34</v>
      </c>
      <c r="T2030" t="s">
        <v>561</v>
      </c>
    </row>
    <row r="2031" spans="1:20">
      <c r="A2031" t="s">
        <v>676</v>
      </c>
      <c r="B2031" t="s">
        <v>677</v>
      </c>
      <c r="C2031" t="s">
        <v>804</v>
      </c>
      <c r="D2031" t="s">
        <v>805</v>
      </c>
      <c r="E2031" t="s">
        <v>25</v>
      </c>
      <c r="F2031" s="1">
        <v>40179</v>
      </c>
      <c r="G2031" t="s">
        <v>26</v>
      </c>
      <c r="H2031">
        <v>201412</v>
      </c>
      <c r="I2031" t="s">
        <v>27</v>
      </c>
      <c r="J2031" t="s">
        <v>28</v>
      </c>
      <c r="K2031" t="s">
        <v>38</v>
      </c>
      <c r="L2031" t="s">
        <v>30</v>
      </c>
      <c r="M2031" t="s">
        <v>31</v>
      </c>
      <c r="N2031" t="s">
        <v>32</v>
      </c>
      <c r="O2031">
        <v>5699.03</v>
      </c>
      <c r="P2031" t="s">
        <v>677</v>
      </c>
      <c r="Q2031" t="s">
        <v>676</v>
      </c>
      <c r="R2031" t="s">
        <v>680</v>
      </c>
      <c r="S2031" t="s">
        <v>34</v>
      </c>
      <c r="T2031" t="s">
        <v>561</v>
      </c>
    </row>
    <row r="2032" spans="1:20">
      <c r="A2032" t="s">
        <v>676</v>
      </c>
      <c r="B2032" t="s">
        <v>677</v>
      </c>
      <c r="C2032" t="s">
        <v>804</v>
      </c>
      <c r="D2032" t="s">
        <v>805</v>
      </c>
      <c r="E2032" t="s">
        <v>25</v>
      </c>
      <c r="F2032" s="1">
        <v>40179</v>
      </c>
      <c r="G2032" t="s">
        <v>26</v>
      </c>
      <c r="H2032">
        <v>201412</v>
      </c>
      <c r="I2032" t="s">
        <v>27</v>
      </c>
      <c r="J2032" t="s">
        <v>28</v>
      </c>
      <c r="K2032" t="s">
        <v>39</v>
      </c>
      <c r="L2032" t="s">
        <v>30</v>
      </c>
      <c r="M2032" t="s">
        <v>31</v>
      </c>
      <c r="N2032" t="s">
        <v>48</v>
      </c>
      <c r="O2032">
        <v>7657.29</v>
      </c>
      <c r="P2032" t="s">
        <v>677</v>
      </c>
      <c r="Q2032" t="s">
        <v>676</v>
      </c>
      <c r="R2032" t="s">
        <v>680</v>
      </c>
      <c r="S2032" t="s">
        <v>34</v>
      </c>
      <c r="T2032" t="s">
        <v>561</v>
      </c>
    </row>
    <row r="2033" spans="1:20">
      <c r="A2033" t="s">
        <v>676</v>
      </c>
      <c r="B2033" t="s">
        <v>677</v>
      </c>
      <c r="C2033" t="s">
        <v>804</v>
      </c>
      <c r="D2033" t="s">
        <v>805</v>
      </c>
      <c r="E2033" t="s">
        <v>25</v>
      </c>
      <c r="F2033" s="1">
        <v>40179</v>
      </c>
      <c r="G2033" t="s">
        <v>26</v>
      </c>
      <c r="H2033">
        <v>201412</v>
      </c>
      <c r="I2033" t="s">
        <v>27</v>
      </c>
      <c r="J2033" t="s">
        <v>28</v>
      </c>
      <c r="K2033" t="s">
        <v>41</v>
      </c>
      <c r="L2033" t="s">
        <v>30</v>
      </c>
      <c r="M2033" t="s">
        <v>31</v>
      </c>
      <c r="N2033" t="s">
        <v>48</v>
      </c>
      <c r="O2033">
        <v>3424.32</v>
      </c>
      <c r="P2033" t="s">
        <v>677</v>
      </c>
      <c r="Q2033" t="s">
        <v>676</v>
      </c>
      <c r="R2033" t="s">
        <v>680</v>
      </c>
      <c r="S2033" t="s">
        <v>34</v>
      </c>
      <c r="T2033" t="s">
        <v>561</v>
      </c>
    </row>
    <row r="2034" spans="1:20">
      <c r="A2034" t="s">
        <v>676</v>
      </c>
      <c r="B2034" t="s">
        <v>677</v>
      </c>
      <c r="C2034" t="s">
        <v>804</v>
      </c>
      <c r="D2034" t="s">
        <v>805</v>
      </c>
      <c r="E2034" t="s">
        <v>25</v>
      </c>
      <c r="F2034" s="1">
        <v>40179</v>
      </c>
      <c r="G2034" t="s">
        <v>26</v>
      </c>
      <c r="H2034">
        <v>201412</v>
      </c>
      <c r="I2034" t="s">
        <v>27</v>
      </c>
      <c r="J2034" t="s">
        <v>28</v>
      </c>
      <c r="K2034" t="s">
        <v>41</v>
      </c>
      <c r="L2034" t="s">
        <v>30</v>
      </c>
      <c r="M2034" t="s">
        <v>31</v>
      </c>
      <c r="N2034" t="s">
        <v>49</v>
      </c>
      <c r="O2034">
        <v>-52055.29</v>
      </c>
      <c r="P2034" t="s">
        <v>677</v>
      </c>
      <c r="Q2034" t="s">
        <v>676</v>
      </c>
      <c r="R2034" t="s">
        <v>680</v>
      </c>
      <c r="S2034" t="s">
        <v>34</v>
      </c>
      <c r="T2034" t="s">
        <v>561</v>
      </c>
    </row>
    <row r="2035" spans="1:20">
      <c r="A2035" t="s">
        <v>676</v>
      </c>
      <c r="B2035" t="s">
        <v>677</v>
      </c>
      <c r="C2035" t="s">
        <v>804</v>
      </c>
      <c r="D2035" t="s">
        <v>805</v>
      </c>
      <c r="E2035" t="s">
        <v>25</v>
      </c>
      <c r="F2035" s="1">
        <v>40179</v>
      </c>
      <c r="G2035" t="s">
        <v>26</v>
      </c>
      <c r="H2035">
        <v>201412</v>
      </c>
      <c r="I2035" t="s">
        <v>27</v>
      </c>
      <c r="J2035" t="s">
        <v>28</v>
      </c>
      <c r="K2035" t="s">
        <v>41</v>
      </c>
      <c r="L2035" t="s">
        <v>30</v>
      </c>
      <c r="M2035" t="s">
        <v>31</v>
      </c>
      <c r="N2035" t="s">
        <v>32</v>
      </c>
      <c r="O2035">
        <v>5698.9800000000005</v>
      </c>
      <c r="P2035" t="s">
        <v>677</v>
      </c>
      <c r="Q2035" t="s">
        <v>676</v>
      </c>
      <c r="R2035" t="s">
        <v>680</v>
      </c>
      <c r="S2035" t="s">
        <v>34</v>
      </c>
      <c r="T2035" t="s">
        <v>561</v>
      </c>
    </row>
    <row r="2036" spans="1:20">
      <c r="A2036" t="s">
        <v>676</v>
      </c>
      <c r="B2036" t="s">
        <v>677</v>
      </c>
      <c r="C2036" t="s">
        <v>804</v>
      </c>
      <c r="D2036" t="s">
        <v>805</v>
      </c>
      <c r="E2036" t="s">
        <v>25</v>
      </c>
      <c r="F2036" s="1">
        <v>40179</v>
      </c>
      <c r="G2036" t="s">
        <v>26</v>
      </c>
      <c r="H2036">
        <v>201412</v>
      </c>
      <c r="I2036" t="s">
        <v>27</v>
      </c>
      <c r="J2036" t="s">
        <v>28</v>
      </c>
      <c r="K2036" t="s">
        <v>43</v>
      </c>
      <c r="L2036" t="s">
        <v>30</v>
      </c>
      <c r="M2036" t="s">
        <v>31</v>
      </c>
      <c r="N2036" t="s">
        <v>49</v>
      </c>
      <c r="O2036">
        <v>-128181.02</v>
      </c>
      <c r="P2036" t="s">
        <v>677</v>
      </c>
      <c r="Q2036" t="s">
        <v>676</v>
      </c>
      <c r="R2036" t="s">
        <v>680</v>
      </c>
      <c r="S2036" t="s">
        <v>34</v>
      </c>
      <c r="T2036" t="s">
        <v>561</v>
      </c>
    </row>
    <row r="2037" spans="1:20">
      <c r="A2037" t="s">
        <v>676</v>
      </c>
      <c r="B2037" t="s">
        <v>677</v>
      </c>
      <c r="C2037" t="s">
        <v>804</v>
      </c>
      <c r="D2037" t="s">
        <v>805</v>
      </c>
      <c r="E2037" t="s">
        <v>25</v>
      </c>
      <c r="F2037" s="1">
        <v>40179</v>
      </c>
      <c r="G2037" t="s">
        <v>26</v>
      </c>
      <c r="H2037">
        <v>201412</v>
      </c>
      <c r="I2037" t="s">
        <v>27</v>
      </c>
      <c r="J2037" t="s">
        <v>28</v>
      </c>
      <c r="K2037" t="s">
        <v>43</v>
      </c>
      <c r="L2037" t="s">
        <v>30</v>
      </c>
      <c r="M2037" t="s">
        <v>31</v>
      </c>
      <c r="N2037" t="s">
        <v>32</v>
      </c>
      <c r="O2037">
        <v>5698.9800000000005</v>
      </c>
      <c r="P2037" t="s">
        <v>677</v>
      </c>
      <c r="Q2037" t="s">
        <v>676</v>
      </c>
      <c r="R2037" t="s">
        <v>680</v>
      </c>
      <c r="S2037" t="s">
        <v>34</v>
      </c>
      <c r="T2037" t="s">
        <v>561</v>
      </c>
    </row>
    <row r="2038" spans="1:20">
      <c r="A2038" t="s">
        <v>676</v>
      </c>
      <c r="B2038" t="s">
        <v>677</v>
      </c>
      <c r="C2038" t="s">
        <v>804</v>
      </c>
      <c r="D2038" t="s">
        <v>805</v>
      </c>
      <c r="E2038" t="s">
        <v>25</v>
      </c>
      <c r="F2038" s="1">
        <v>40179</v>
      </c>
      <c r="G2038" t="s">
        <v>26</v>
      </c>
      <c r="H2038">
        <v>201412</v>
      </c>
      <c r="I2038" t="s">
        <v>27</v>
      </c>
      <c r="J2038" t="s">
        <v>28</v>
      </c>
      <c r="K2038" t="s">
        <v>44</v>
      </c>
      <c r="L2038" t="s">
        <v>30</v>
      </c>
      <c r="M2038" t="s">
        <v>31</v>
      </c>
      <c r="N2038" t="s">
        <v>48</v>
      </c>
      <c r="O2038">
        <v>6058.47</v>
      </c>
      <c r="P2038" t="s">
        <v>677</v>
      </c>
      <c r="Q2038" t="s">
        <v>676</v>
      </c>
      <c r="R2038" t="s">
        <v>680</v>
      </c>
      <c r="S2038" t="s">
        <v>34</v>
      </c>
      <c r="T2038" t="s">
        <v>561</v>
      </c>
    </row>
    <row r="2039" spans="1:20">
      <c r="A2039" t="s">
        <v>676</v>
      </c>
      <c r="B2039" t="s">
        <v>677</v>
      </c>
      <c r="C2039" t="s">
        <v>804</v>
      </c>
      <c r="D2039" t="s">
        <v>805</v>
      </c>
      <c r="E2039" t="s">
        <v>25</v>
      </c>
      <c r="F2039" s="1">
        <v>40179</v>
      </c>
      <c r="G2039" t="s">
        <v>26</v>
      </c>
      <c r="H2039">
        <v>201412</v>
      </c>
      <c r="I2039" t="s">
        <v>27</v>
      </c>
      <c r="J2039" t="s">
        <v>28</v>
      </c>
      <c r="K2039" t="s">
        <v>44</v>
      </c>
      <c r="L2039" t="s">
        <v>30</v>
      </c>
      <c r="M2039" t="s">
        <v>31</v>
      </c>
      <c r="N2039" t="s">
        <v>49</v>
      </c>
      <c r="O2039">
        <v>16852.099999999999</v>
      </c>
      <c r="P2039" t="s">
        <v>677</v>
      </c>
      <c r="Q2039" t="s">
        <v>676</v>
      </c>
      <c r="R2039" t="s">
        <v>680</v>
      </c>
      <c r="S2039" t="s">
        <v>34</v>
      </c>
      <c r="T2039" t="s">
        <v>561</v>
      </c>
    </row>
    <row r="2040" spans="1:20">
      <c r="A2040" t="s">
        <v>676</v>
      </c>
      <c r="B2040" t="s">
        <v>677</v>
      </c>
      <c r="C2040" t="s">
        <v>804</v>
      </c>
      <c r="D2040" t="s">
        <v>805</v>
      </c>
      <c r="E2040" t="s">
        <v>25</v>
      </c>
      <c r="F2040" s="1">
        <v>40179</v>
      </c>
      <c r="G2040" t="s">
        <v>26</v>
      </c>
      <c r="H2040">
        <v>201412</v>
      </c>
      <c r="I2040" t="s">
        <v>27</v>
      </c>
      <c r="J2040" t="s">
        <v>28</v>
      </c>
      <c r="K2040" t="s">
        <v>44</v>
      </c>
      <c r="L2040" t="s">
        <v>30</v>
      </c>
      <c r="M2040" t="s">
        <v>31</v>
      </c>
      <c r="N2040" t="s">
        <v>32</v>
      </c>
      <c r="O2040">
        <v>5698.9800000000005</v>
      </c>
      <c r="P2040" t="s">
        <v>677</v>
      </c>
      <c r="Q2040" t="s">
        <v>676</v>
      </c>
      <c r="R2040" t="s">
        <v>680</v>
      </c>
      <c r="S2040" t="s">
        <v>34</v>
      </c>
      <c r="T2040" t="s">
        <v>561</v>
      </c>
    </row>
    <row r="2041" spans="1:20">
      <c r="A2041" t="s">
        <v>676</v>
      </c>
      <c r="B2041" t="s">
        <v>677</v>
      </c>
      <c r="C2041" t="s">
        <v>806</v>
      </c>
      <c r="D2041" t="s">
        <v>807</v>
      </c>
      <c r="E2041" t="s">
        <v>25</v>
      </c>
      <c r="F2041" s="1">
        <v>40179</v>
      </c>
      <c r="G2041" t="s">
        <v>26</v>
      </c>
      <c r="H2041">
        <v>201412</v>
      </c>
      <c r="I2041" t="s">
        <v>27</v>
      </c>
      <c r="J2041" t="s">
        <v>28</v>
      </c>
      <c r="K2041" t="s">
        <v>29</v>
      </c>
      <c r="L2041" t="s">
        <v>30</v>
      </c>
      <c r="M2041" t="s">
        <v>31</v>
      </c>
      <c r="N2041" t="s">
        <v>32</v>
      </c>
      <c r="O2041">
        <v>1506.17</v>
      </c>
      <c r="P2041" t="s">
        <v>677</v>
      </c>
      <c r="Q2041" t="s">
        <v>676</v>
      </c>
      <c r="R2041" t="s">
        <v>680</v>
      </c>
      <c r="S2041" t="s">
        <v>34</v>
      </c>
      <c r="T2041" t="s">
        <v>561</v>
      </c>
    </row>
    <row r="2042" spans="1:20">
      <c r="A2042" t="s">
        <v>676</v>
      </c>
      <c r="B2042" t="s">
        <v>677</v>
      </c>
      <c r="C2042" t="s">
        <v>806</v>
      </c>
      <c r="D2042" t="s">
        <v>807</v>
      </c>
      <c r="E2042" t="s">
        <v>25</v>
      </c>
      <c r="F2042" s="1">
        <v>40179</v>
      </c>
      <c r="G2042" t="s">
        <v>26</v>
      </c>
      <c r="H2042">
        <v>201412</v>
      </c>
      <c r="I2042" t="s">
        <v>27</v>
      </c>
      <c r="J2042" t="s">
        <v>28</v>
      </c>
      <c r="K2042" t="s">
        <v>36</v>
      </c>
      <c r="L2042" t="s">
        <v>30</v>
      </c>
      <c r="M2042" t="s">
        <v>31</v>
      </c>
      <c r="N2042" t="s">
        <v>32</v>
      </c>
      <c r="O2042">
        <v>1506.19</v>
      </c>
      <c r="P2042" t="s">
        <v>677</v>
      </c>
      <c r="Q2042" t="s">
        <v>676</v>
      </c>
      <c r="R2042" t="s">
        <v>680</v>
      </c>
      <c r="S2042" t="s">
        <v>34</v>
      </c>
      <c r="T2042" t="s">
        <v>561</v>
      </c>
    </row>
    <row r="2043" spans="1:20">
      <c r="A2043" t="s">
        <v>681</v>
      </c>
      <c r="B2043" t="s">
        <v>677</v>
      </c>
      <c r="C2043" t="s">
        <v>808</v>
      </c>
      <c r="D2043" t="s">
        <v>809</v>
      </c>
      <c r="E2043" t="s">
        <v>25</v>
      </c>
      <c r="F2043" s="1">
        <v>40179</v>
      </c>
      <c r="G2043" t="s">
        <v>26</v>
      </c>
      <c r="H2043">
        <v>201412</v>
      </c>
      <c r="I2043" t="s">
        <v>27</v>
      </c>
      <c r="J2043" t="s">
        <v>28</v>
      </c>
      <c r="K2043" t="s">
        <v>29</v>
      </c>
      <c r="L2043" t="s">
        <v>30</v>
      </c>
      <c r="M2043" t="s">
        <v>31</v>
      </c>
      <c r="N2043" t="s">
        <v>32</v>
      </c>
      <c r="O2043">
        <v>-5202.7</v>
      </c>
      <c r="P2043" t="s">
        <v>677</v>
      </c>
      <c r="Q2043" t="s">
        <v>681</v>
      </c>
      <c r="R2043" t="s">
        <v>680</v>
      </c>
      <c r="S2043" t="s">
        <v>34</v>
      </c>
      <c r="T2043" t="s">
        <v>561</v>
      </c>
    </row>
    <row r="2044" spans="1:20">
      <c r="A2044" t="s">
        <v>736</v>
      </c>
      <c r="B2044" t="s">
        <v>677</v>
      </c>
      <c r="C2044" t="s">
        <v>810</v>
      </c>
      <c r="D2044" t="s">
        <v>811</v>
      </c>
      <c r="E2044" t="s">
        <v>25</v>
      </c>
      <c r="F2044" s="1">
        <v>40179</v>
      </c>
      <c r="G2044" t="s">
        <v>26</v>
      </c>
      <c r="H2044">
        <v>201412</v>
      </c>
      <c r="I2044" t="s">
        <v>27</v>
      </c>
      <c r="J2044" t="s">
        <v>28</v>
      </c>
      <c r="K2044" t="s">
        <v>36</v>
      </c>
      <c r="L2044" t="s">
        <v>30</v>
      </c>
      <c r="M2044" t="s">
        <v>31</v>
      </c>
      <c r="N2044" t="s">
        <v>32</v>
      </c>
      <c r="O2044">
        <v>11081.64</v>
      </c>
      <c r="P2044" t="s">
        <v>677</v>
      </c>
      <c r="Q2044" t="s">
        <v>736</v>
      </c>
      <c r="R2044" t="s">
        <v>680</v>
      </c>
      <c r="S2044" t="s">
        <v>34</v>
      </c>
      <c r="T2044" t="s">
        <v>561</v>
      </c>
    </row>
    <row r="2045" spans="1:20">
      <c r="A2045" t="s">
        <v>736</v>
      </c>
      <c r="B2045" t="s">
        <v>677</v>
      </c>
      <c r="C2045" t="s">
        <v>812</v>
      </c>
      <c r="D2045" t="s">
        <v>813</v>
      </c>
      <c r="E2045" t="s">
        <v>25</v>
      </c>
      <c r="F2045" s="1">
        <v>40179</v>
      </c>
      <c r="G2045" t="s">
        <v>26</v>
      </c>
      <c r="H2045">
        <v>201412</v>
      </c>
      <c r="I2045" t="s">
        <v>27</v>
      </c>
      <c r="J2045" t="s">
        <v>28</v>
      </c>
      <c r="K2045" t="s">
        <v>29</v>
      </c>
      <c r="L2045" t="s">
        <v>30</v>
      </c>
      <c r="M2045" t="s">
        <v>31</v>
      </c>
      <c r="N2045" t="s">
        <v>32</v>
      </c>
      <c r="O2045">
        <v>48.06</v>
      </c>
      <c r="P2045" t="s">
        <v>677</v>
      </c>
      <c r="Q2045" t="s">
        <v>736</v>
      </c>
      <c r="R2045" t="s">
        <v>680</v>
      </c>
      <c r="S2045" t="s">
        <v>34</v>
      </c>
      <c r="T2045" t="s">
        <v>561</v>
      </c>
    </row>
    <row r="2046" spans="1:20">
      <c r="A2046" t="s">
        <v>736</v>
      </c>
      <c r="B2046" t="s">
        <v>677</v>
      </c>
      <c r="C2046" t="s">
        <v>812</v>
      </c>
      <c r="D2046" t="s">
        <v>813</v>
      </c>
      <c r="E2046" t="s">
        <v>25</v>
      </c>
      <c r="F2046" s="1">
        <v>40179</v>
      </c>
      <c r="G2046" t="s">
        <v>26</v>
      </c>
      <c r="H2046">
        <v>201412</v>
      </c>
      <c r="I2046" t="s">
        <v>27</v>
      </c>
      <c r="J2046" t="s">
        <v>28</v>
      </c>
      <c r="K2046" t="s">
        <v>36</v>
      </c>
      <c r="L2046" t="s">
        <v>30</v>
      </c>
      <c r="M2046" t="s">
        <v>31</v>
      </c>
      <c r="N2046" t="s">
        <v>32</v>
      </c>
      <c r="O2046">
        <v>85.83</v>
      </c>
      <c r="P2046" t="s">
        <v>677</v>
      </c>
      <c r="Q2046" t="s">
        <v>736</v>
      </c>
      <c r="R2046" t="s">
        <v>680</v>
      </c>
      <c r="S2046" t="s">
        <v>34</v>
      </c>
      <c r="T2046" t="s">
        <v>561</v>
      </c>
    </row>
    <row r="2047" spans="1:20">
      <c r="A2047" t="s">
        <v>736</v>
      </c>
      <c r="B2047" t="s">
        <v>677</v>
      </c>
      <c r="C2047" t="s">
        <v>812</v>
      </c>
      <c r="D2047" t="s">
        <v>813</v>
      </c>
      <c r="E2047" t="s">
        <v>25</v>
      </c>
      <c r="F2047" s="1">
        <v>40179</v>
      </c>
      <c r="G2047" t="s">
        <v>26</v>
      </c>
      <c r="H2047">
        <v>201412</v>
      </c>
      <c r="I2047" t="s">
        <v>27</v>
      </c>
      <c r="J2047" t="s">
        <v>28</v>
      </c>
      <c r="K2047" t="s">
        <v>37</v>
      </c>
      <c r="L2047" t="s">
        <v>30</v>
      </c>
      <c r="M2047" t="s">
        <v>31</v>
      </c>
      <c r="N2047" t="s">
        <v>32</v>
      </c>
      <c r="O2047">
        <v>6.34</v>
      </c>
      <c r="P2047" t="s">
        <v>677</v>
      </c>
      <c r="Q2047" t="s">
        <v>736</v>
      </c>
      <c r="R2047" t="s">
        <v>680</v>
      </c>
      <c r="S2047" t="s">
        <v>34</v>
      </c>
      <c r="T2047" t="s">
        <v>561</v>
      </c>
    </row>
    <row r="2048" spans="1:20">
      <c r="A2048" t="s">
        <v>736</v>
      </c>
      <c r="B2048" t="s">
        <v>677</v>
      </c>
      <c r="C2048" t="s">
        <v>812</v>
      </c>
      <c r="D2048" t="s">
        <v>813</v>
      </c>
      <c r="E2048" t="s">
        <v>25</v>
      </c>
      <c r="F2048" s="1">
        <v>40179</v>
      </c>
      <c r="G2048" t="s">
        <v>26</v>
      </c>
      <c r="H2048">
        <v>201412</v>
      </c>
      <c r="I2048" t="s">
        <v>27</v>
      </c>
      <c r="J2048" t="s">
        <v>28</v>
      </c>
      <c r="K2048" t="s">
        <v>38</v>
      </c>
      <c r="L2048" t="s">
        <v>30</v>
      </c>
      <c r="M2048" t="s">
        <v>31</v>
      </c>
      <c r="N2048" t="s">
        <v>32</v>
      </c>
      <c r="O2048">
        <v>30.79</v>
      </c>
      <c r="P2048" t="s">
        <v>677</v>
      </c>
      <c r="Q2048" t="s">
        <v>736</v>
      </c>
      <c r="R2048" t="s">
        <v>680</v>
      </c>
      <c r="S2048" t="s">
        <v>34</v>
      </c>
      <c r="T2048" t="s">
        <v>561</v>
      </c>
    </row>
    <row r="2049" spans="1:20">
      <c r="A2049" t="s">
        <v>736</v>
      </c>
      <c r="B2049" t="s">
        <v>677</v>
      </c>
      <c r="C2049" t="s">
        <v>812</v>
      </c>
      <c r="D2049" t="s">
        <v>813</v>
      </c>
      <c r="E2049" t="s">
        <v>25</v>
      </c>
      <c r="F2049" s="1">
        <v>40179</v>
      </c>
      <c r="G2049" t="s">
        <v>26</v>
      </c>
      <c r="H2049">
        <v>201412</v>
      </c>
      <c r="I2049" t="s">
        <v>27</v>
      </c>
      <c r="J2049" t="s">
        <v>28</v>
      </c>
      <c r="K2049" t="s">
        <v>39</v>
      </c>
      <c r="L2049" t="s">
        <v>30</v>
      </c>
      <c r="M2049" t="s">
        <v>31</v>
      </c>
      <c r="N2049" t="s">
        <v>32</v>
      </c>
      <c r="O2049">
        <v>15.96</v>
      </c>
      <c r="P2049" t="s">
        <v>677</v>
      </c>
      <c r="Q2049" t="s">
        <v>736</v>
      </c>
      <c r="R2049" t="s">
        <v>680</v>
      </c>
      <c r="S2049" t="s">
        <v>34</v>
      </c>
      <c r="T2049" t="s">
        <v>561</v>
      </c>
    </row>
    <row r="2050" spans="1:20">
      <c r="A2050" t="s">
        <v>736</v>
      </c>
      <c r="B2050" t="s">
        <v>677</v>
      </c>
      <c r="C2050" t="s">
        <v>812</v>
      </c>
      <c r="D2050" t="s">
        <v>813</v>
      </c>
      <c r="E2050" t="s">
        <v>25</v>
      </c>
      <c r="F2050" s="1">
        <v>40179</v>
      </c>
      <c r="G2050" t="s">
        <v>26</v>
      </c>
      <c r="H2050">
        <v>201412</v>
      </c>
      <c r="I2050" t="s">
        <v>27</v>
      </c>
      <c r="J2050" t="s">
        <v>28</v>
      </c>
      <c r="K2050" t="s">
        <v>40</v>
      </c>
      <c r="L2050" t="s">
        <v>30</v>
      </c>
      <c r="M2050" t="s">
        <v>31</v>
      </c>
      <c r="N2050" t="s">
        <v>32</v>
      </c>
      <c r="O2050">
        <v>2.5500000000000003</v>
      </c>
      <c r="P2050" t="s">
        <v>677</v>
      </c>
      <c r="Q2050" t="s">
        <v>736</v>
      </c>
      <c r="R2050" t="s">
        <v>680</v>
      </c>
      <c r="S2050" t="s">
        <v>34</v>
      </c>
      <c r="T2050" t="s">
        <v>561</v>
      </c>
    </row>
    <row r="2051" spans="1:20">
      <c r="A2051" t="s">
        <v>736</v>
      </c>
      <c r="B2051" t="s">
        <v>677</v>
      </c>
      <c r="C2051" t="s">
        <v>812</v>
      </c>
      <c r="D2051" t="s">
        <v>813</v>
      </c>
      <c r="E2051" t="s">
        <v>25</v>
      </c>
      <c r="F2051" s="1">
        <v>40179</v>
      </c>
      <c r="G2051" t="s">
        <v>26</v>
      </c>
      <c r="H2051">
        <v>201412</v>
      </c>
      <c r="I2051" t="s">
        <v>27</v>
      </c>
      <c r="J2051" t="s">
        <v>28</v>
      </c>
      <c r="K2051" t="s">
        <v>41</v>
      </c>
      <c r="L2051" t="s">
        <v>30</v>
      </c>
      <c r="M2051" t="s">
        <v>31</v>
      </c>
      <c r="N2051" t="s">
        <v>32</v>
      </c>
      <c r="O2051">
        <v>4.17</v>
      </c>
      <c r="P2051" t="s">
        <v>677</v>
      </c>
      <c r="Q2051" t="s">
        <v>736</v>
      </c>
      <c r="R2051" t="s">
        <v>680</v>
      </c>
      <c r="S2051" t="s">
        <v>34</v>
      </c>
      <c r="T2051" t="s">
        <v>561</v>
      </c>
    </row>
    <row r="2052" spans="1:20">
      <c r="A2052" t="s">
        <v>736</v>
      </c>
      <c r="B2052" t="s">
        <v>677</v>
      </c>
      <c r="C2052" t="s">
        <v>812</v>
      </c>
      <c r="D2052" t="s">
        <v>813</v>
      </c>
      <c r="E2052" t="s">
        <v>25</v>
      </c>
      <c r="F2052" s="1">
        <v>40179</v>
      </c>
      <c r="G2052" t="s">
        <v>26</v>
      </c>
      <c r="H2052">
        <v>201412</v>
      </c>
      <c r="I2052" t="s">
        <v>27</v>
      </c>
      <c r="J2052" t="s">
        <v>28</v>
      </c>
      <c r="K2052" t="s">
        <v>43</v>
      </c>
      <c r="L2052" t="s">
        <v>30</v>
      </c>
      <c r="M2052" t="s">
        <v>31</v>
      </c>
      <c r="N2052" t="s">
        <v>32</v>
      </c>
      <c r="O2052">
        <v>0.38</v>
      </c>
      <c r="P2052" t="s">
        <v>677</v>
      </c>
      <c r="Q2052" t="s">
        <v>736</v>
      </c>
      <c r="R2052" t="s">
        <v>680</v>
      </c>
      <c r="S2052" t="s">
        <v>34</v>
      </c>
      <c r="T2052" t="s">
        <v>561</v>
      </c>
    </row>
    <row r="2053" spans="1:20">
      <c r="A2053" t="s">
        <v>736</v>
      </c>
      <c r="B2053" t="s">
        <v>677</v>
      </c>
      <c r="C2053" t="s">
        <v>812</v>
      </c>
      <c r="D2053" t="s">
        <v>813</v>
      </c>
      <c r="E2053" t="s">
        <v>25</v>
      </c>
      <c r="F2053" s="1">
        <v>40179</v>
      </c>
      <c r="G2053" t="s">
        <v>26</v>
      </c>
      <c r="H2053">
        <v>201412</v>
      </c>
      <c r="I2053" t="s">
        <v>27</v>
      </c>
      <c r="J2053" t="s">
        <v>28</v>
      </c>
      <c r="K2053" t="s">
        <v>44</v>
      </c>
      <c r="L2053" t="s">
        <v>30</v>
      </c>
      <c r="M2053" t="s">
        <v>31</v>
      </c>
      <c r="N2053" t="s">
        <v>32</v>
      </c>
      <c r="O2053">
        <v>0.54</v>
      </c>
      <c r="P2053" t="s">
        <v>677</v>
      </c>
      <c r="Q2053" t="s">
        <v>736</v>
      </c>
      <c r="R2053" t="s">
        <v>680</v>
      </c>
      <c r="S2053" t="s">
        <v>34</v>
      </c>
      <c r="T2053" t="s">
        <v>561</v>
      </c>
    </row>
    <row r="2054" spans="1:20">
      <c r="A2054" t="s">
        <v>741</v>
      </c>
      <c r="B2054" t="s">
        <v>677</v>
      </c>
      <c r="C2054" t="s">
        <v>814</v>
      </c>
      <c r="D2054" t="s">
        <v>815</v>
      </c>
      <c r="E2054" t="s">
        <v>25</v>
      </c>
      <c r="F2054" s="1">
        <v>40179</v>
      </c>
      <c r="G2054" t="s">
        <v>26</v>
      </c>
      <c r="H2054">
        <v>201412</v>
      </c>
      <c r="I2054" t="s">
        <v>27</v>
      </c>
      <c r="J2054" t="s">
        <v>28</v>
      </c>
      <c r="K2054" t="s">
        <v>29</v>
      </c>
      <c r="L2054" t="s">
        <v>30</v>
      </c>
      <c r="M2054" t="s">
        <v>31</v>
      </c>
      <c r="N2054" t="s">
        <v>32</v>
      </c>
      <c r="O2054">
        <v>8.870000000000001</v>
      </c>
      <c r="P2054" t="s">
        <v>677</v>
      </c>
      <c r="Q2054" t="s">
        <v>741</v>
      </c>
      <c r="R2054" t="s">
        <v>680</v>
      </c>
      <c r="S2054" t="s">
        <v>34</v>
      </c>
      <c r="T2054" t="s">
        <v>561</v>
      </c>
    </row>
    <row r="2055" spans="1:20">
      <c r="A2055" t="s">
        <v>741</v>
      </c>
      <c r="B2055" t="s">
        <v>677</v>
      </c>
      <c r="C2055" t="s">
        <v>814</v>
      </c>
      <c r="D2055" t="s">
        <v>815</v>
      </c>
      <c r="E2055" t="s">
        <v>25</v>
      </c>
      <c r="F2055" s="1">
        <v>40179</v>
      </c>
      <c r="G2055" t="s">
        <v>26</v>
      </c>
      <c r="H2055">
        <v>201412</v>
      </c>
      <c r="I2055" t="s">
        <v>27</v>
      </c>
      <c r="J2055" t="s">
        <v>28</v>
      </c>
      <c r="K2055" t="s">
        <v>36</v>
      </c>
      <c r="L2055" t="s">
        <v>30</v>
      </c>
      <c r="M2055" t="s">
        <v>31</v>
      </c>
      <c r="N2055" t="s">
        <v>32</v>
      </c>
      <c r="O2055">
        <v>3.06</v>
      </c>
      <c r="P2055" t="s">
        <v>677</v>
      </c>
      <c r="Q2055" t="s">
        <v>741</v>
      </c>
      <c r="R2055" t="s">
        <v>680</v>
      </c>
      <c r="S2055" t="s">
        <v>34</v>
      </c>
      <c r="T2055" t="s">
        <v>561</v>
      </c>
    </row>
    <row r="2056" spans="1:20">
      <c r="A2056" t="s">
        <v>741</v>
      </c>
      <c r="B2056" t="s">
        <v>677</v>
      </c>
      <c r="C2056" t="s">
        <v>814</v>
      </c>
      <c r="D2056" t="s">
        <v>815</v>
      </c>
      <c r="E2056" t="s">
        <v>25</v>
      </c>
      <c r="F2056" s="1">
        <v>40179</v>
      </c>
      <c r="G2056" t="s">
        <v>26</v>
      </c>
      <c r="H2056">
        <v>201412</v>
      </c>
      <c r="I2056" t="s">
        <v>27</v>
      </c>
      <c r="J2056" t="s">
        <v>28</v>
      </c>
      <c r="K2056" t="s">
        <v>37</v>
      </c>
      <c r="L2056" t="s">
        <v>30</v>
      </c>
      <c r="M2056" t="s">
        <v>31</v>
      </c>
      <c r="N2056" t="s">
        <v>32</v>
      </c>
      <c r="O2056">
        <v>0.06</v>
      </c>
      <c r="P2056" t="s">
        <v>677</v>
      </c>
      <c r="Q2056" t="s">
        <v>741</v>
      </c>
      <c r="R2056" t="s">
        <v>680</v>
      </c>
      <c r="S2056" t="s">
        <v>34</v>
      </c>
      <c r="T2056" t="s">
        <v>561</v>
      </c>
    </row>
    <row r="2057" spans="1:20">
      <c r="A2057" t="s">
        <v>741</v>
      </c>
      <c r="B2057" t="s">
        <v>677</v>
      </c>
      <c r="C2057" t="s">
        <v>814</v>
      </c>
      <c r="D2057" t="s">
        <v>815</v>
      </c>
      <c r="E2057" t="s">
        <v>25</v>
      </c>
      <c r="F2057" s="1">
        <v>40179</v>
      </c>
      <c r="G2057" t="s">
        <v>26</v>
      </c>
      <c r="H2057">
        <v>201412</v>
      </c>
      <c r="I2057" t="s">
        <v>27</v>
      </c>
      <c r="J2057" t="s">
        <v>28</v>
      </c>
      <c r="K2057" t="s">
        <v>38</v>
      </c>
      <c r="L2057" t="s">
        <v>30</v>
      </c>
      <c r="M2057" t="s">
        <v>31</v>
      </c>
      <c r="N2057" t="s">
        <v>32</v>
      </c>
      <c r="O2057">
        <v>0.17</v>
      </c>
      <c r="P2057" t="s">
        <v>677</v>
      </c>
      <c r="Q2057" t="s">
        <v>741</v>
      </c>
      <c r="R2057" t="s">
        <v>680</v>
      </c>
      <c r="S2057" t="s">
        <v>34</v>
      </c>
      <c r="T2057" t="s">
        <v>561</v>
      </c>
    </row>
    <row r="2058" spans="1:20">
      <c r="A2058" t="s">
        <v>741</v>
      </c>
      <c r="B2058" t="s">
        <v>677</v>
      </c>
      <c r="C2058" t="s">
        <v>814</v>
      </c>
      <c r="D2058" t="s">
        <v>815</v>
      </c>
      <c r="E2058" t="s">
        <v>25</v>
      </c>
      <c r="F2058" s="1">
        <v>40179</v>
      </c>
      <c r="G2058" t="s">
        <v>26</v>
      </c>
      <c r="H2058">
        <v>201412</v>
      </c>
      <c r="I2058" t="s">
        <v>27</v>
      </c>
      <c r="J2058" t="s">
        <v>28</v>
      </c>
      <c r="K2058" t="s">
        <v>39</v>
      </c>
      <c r="L2058" t="s">
        <v>30</v>
      </c>
      <c r="M2058" t="s">
        <v>31</v>
      </c>
      <c r="N2058" t="s">
        <v>32</v>
      </c>
      <c r="O2058">
        <v>0.17</v>
      </c>
      <c r="P2058" t="s">
        <v>677</v>
      </c>
      <c r="Q2058" t="s">
        <v>741</v>
      </c>
      <c r="R2058" t="s">
        <v>680</v>
      </c>
      <c r="S2058" t="s">
        <v>34</v>
      </c>
      <c r="T2058" t="s">
        <v>561</v>
      </c>
    </row>
    <row r="2059" spans="1:20">
      <c r="A2059" t="s">
        <v>741</v>
      </c>
      <c r="B2059" t="s">
        <v>677</v>
      </c>
      <c r="C2059" t="s">
        <v>814</v>
      </c>
      <c r="D2059" t="s">
        <v>815</v>
      </c>
      <c r="E2059" t="s">
        <v>25</v>
      </c>
      <c r="F2059" s="1">
        <v>40179</v>
      </c>
      <c r="G2059" t="s">
        <v>26</v>
      </c>
      <c r="H2059">
        <v>201412</v>
      </c>
      <c r="I2059" t="s">
        <v>27</v>
      </c>
      <c r="J2059" t="s">
        <v>28</v>
      </c>
      <c r="K2059" t="s">
        <v>40</v>
      </c>
      <c r="L2059" t="s">
        <v>30</v>
      </c>
      <c r="M2059" t="s">
        <v>31</v>
      </c>
      <c r="N2059" t="s">
        <v>32</v>
      </c>
      <c r="O2059">
        <v>0.02</v>
      </c>
      <c r="P2059" t="s">
        <v>677</v>
      </c>
      <c r="Q2059" t="s">
        <v>741</v>
      </c>
      <c r="R2059" t="s">
        <v>680</v>
      </c>
      <c r="S2059" t="s">
        <v>34</v>
      </c>
      <c r="T2059" t="s">
        <v>561</v>
      </c>
    </row>
    <row r="2060" spans="1:20">
      <c r="A2060" t="s">
        <v>741</v>
      </c>
      <c r="B2060" t="s">
        <v>677</v>
      </c>
      <c r="C2060" t="s">
        <v>814</v>
      </c>
      <c r="D2060" t="s">
        <v>815</v>
      </c>
      <c r="E2060" t="s">
        <v>25</v>
      </c>
      <c r="F2060" s="1">
        <v>40179</v>
      </c>
      <c r="G2060" t="s">
        <v>26</v>
      </c>
      <c r="H2060">
        <v>201412</v>
      </c>
      <c r="I2060" t="s">
        <v>27</v>
      </c>
      <c r="J2060" t="s">
        <v>28</v>
      </c>
      <c r="K2060" t="s">
        <v>41</v>
      </c>
      <c r="L2060" t="s">
        <v>30</v>
      </c>
      <c r="M2060" t="s">
        <v>31</v>
      </c>
      <c r="N2060" t="s">
        <v>32</v>
      </c>
      <c r="O2060">
        <v>0.05</v>
      </c>
      <c r="P2060" t="s">
        <v>677</v>
      </c>
      <c r="Q2060" t="s">
        <v>741</v>
      </c>
      <c r="R2060" t="s">
        <v>680</v>
      </c>
      <c r="S2060" t="s">
        <v>34</v>
      </c>
      <c r="T2060" t="s">
        <v>561</v>
      </c>
    </row>
    <row r="2061" spans="1:20">
      <c r="A2061" t="s">
        <v>741</v>
      </c>
      <c r="B2061" t="s">
        <v>677</v>
      </c>
      <c r="C2061" t="s">
        <v>814</v>
      </c>
      <c r="D2061" t="s">
        <v>815</v>
      </c>
      <c r="E2061" t="s">
        <v>25</v>
      </c>
      <c r="F2061" s="1">
        <v>40179</v>
      </c>
      <c r="G2061" t="s">
        <v>26</v>
      </c>
      <c r="H2061">
        <v>201412</v>
      </c>
      <c r="I2061" t="s">
        <v>27</v>
      </c>
      <c r="J2061" t="s">
        <v>28</v>
      </c>
      <c r="K2061" t="s">
        <v>43</v>
      </c>
      <c r="L2061" t="s">
        <v>30</v>
      </c>
      <c r="M2061" t="s">
        <v>31</v>
      </c>
      <c r="N2061" t="s">
        <v>32</v>
      </c>
      <c r="O2061">
        <v>0.01</v>
      </c>
      <c r="P2061" t="s">
        <v>677</v>
      </c>
      <c r="Q2061" t="s">
        <v>741</v>
      </c>
      <c r="R2061" t="s">
        <v>680</v>
      </c>
      <c r="S2061" t="s">
        <v>34</v>
      </c>
      <c r="T2061" t="s">
        <v>561</v>
      </c>
    </row>
    <row r="2062" spans="1:20">
      <c r="A2062" t="s">
        <v>741</v>
      </c>
      <c r="B2062" t="s">
        <v>677</v>
      </c>
      <c r="C2062" t="s">
        <v>814</v>
      </c>
      <c r="D2062" t="s">
        <v>815</v>
      </c>
      <c r="E2062" t="s">
        <v>25</v>
      </c>
      <c r="F2062" s="1">
        <v>40179</v>
      </c>
      <c r="G2062" t="s">
        <v>26</v>
      </c>
      <c r="H2062">
        <v>201412</v>
      </c>
      <c r="I2062" t="s">
        <v>27</v>
      </c>
      <c r="J2062" t="s">
        <v>28</v>
      </c>
      <c r="K2062" t="s">
        <v>44</v>
      </c>
      <c r="L2062" t="s">
        <v>30</v>
      </c>
      <c r="M2062" t="s">
        <v>31</v>
      </c>
      <c r="N2062" t="s">
        <v>32</v>
      </c>
      <c r="O2062">
        <v>0</v>
      </c>
      <c r="P2062" t="s">
        <v>677</v>
      </c>
      <c r="Q2062" t="s">
        <v>741</v>
      </c>
      <c r="R2062" t="s">
        <v>680</v>
      </c>
      <c r="S2062" t="s">
        <v>34</v>
      </c>
      <c r="T2062" t="s">
        <v>561</v>
      </c>
    </row>
    <row r="2063" spans="1:20">
      <c r="A2063" t="s">
        <v>741</v>
      </c>
      <c r="B2063" t="s">
        <v>677</v>
      </c>
      <c r="C2063" t="s">
        <v>816</v>
      </c>
      <c r="D2063" t="s">
        <v>817</v>
      </c>
      <c r="E2063" t="s">
        <v>25</v>
      </c>
      <c r="F2063" s="1">
        <v>40179</v>
      </c>
      <c r="G2063" t="s">
        <v>26</v>
      </c>
      <c r="H2063">
        <v>201412</v>
      </c>
      <c r="I2063" t="s">
        <v>27</v>
      </c>
      <c r="J2063" t="s">
        <v>28</v>
      </c>
      <c r="K2063" t="s">
        <v>44</v>
      </c>
      <c r="L2063" t="s">
        <v>30</v>
      </c>
      <c r="M2063" t="s">
        <v>31</v>
      </c>
      <c r="N2063" t="s">
        <v>32</v>
      </c>
      <c r="O2063">
        <v>1330.39</v>
      </c>
      <c r="P2063" t="s">
        <v>677</v>
      </c>
      <c r="Q2063" t="s">
        <v>741</v>
      </c>
      <c r="R2063" t="s">
        <v>680</v>
      </c>
      <c r="S2063" t="s">
        <v>34</v>
      </c>
      <c r="T2063" t="s">
        <v>561</v>
      </c>
    </row>
    <row r="2064" spans="1:20">
      <c r="A2064" t="s">
        <v>686</v>
      </c>
      <c r="B2064" t="s">
        <v>677</v>
      </c>
      <c r="C2064" t="s">
        <v>818</v>
      </c>
      <c r="D2064" t="s">
        <v>819</v>
      </c>
      <c r="E2064" t="s">
        <v>25</v>
      </c>
      <c r="F2064" s="1">
        <v>41395</v>
      </c>
      <c r="G2064" t="s">
        <v>26</v>
      </c>
      <c r="H2064">
        <v>201412</v>
      </c>
      <c r="I2064" t="s">
        <v>27</v>
      </c>
      <c r="J2064" t="s">
        <v>53</v>
      </c>
      <c r="K2064" t="s">
        <v>36</v>
      </c>
      <c r="L2064" t="s">
        <v>54</v>
      </c>
      <c r="M2064" t="s">
        <v>31</v>
      </c>
      <c r="N2064" t="s">
        <v>48</v>
      </c>
      <c r="O2064">
        <v>7039.87</v>
      </c>
      <c r="P2064" t="s">
        <v>677</v>
      </c>
      <c r="Q2064" t="s">
        <v>686</v>
      </c>
      <c r="R2064" t="s">
        <v>680</v>
      </c>
      <c r="S2064" t="s">
        <v>34</v>
      </c>
      <c r="T2064" t="s">
        <v>561</v>
      </c>
    </row>
    <row r="2065" spans="1:20">
      <c r="A2065" t="s">
        <v>686</v>
      </c>
      <c r="B2065" t="s">
        <v>677</v>
      </c>
      <c r="C2065" t="s">
        <v>818</v>
      </c>
      <c r="D2065" t="s">
        <v>819</v>
      </c>
      <c r="E2065" t="s">
        <v>25</v>
      </c>
      <c r="F2065" s="1">
        <v>41395</v>
      </c>
      <c r="G2065" t="s">
        <v>26</v>
      </c>
      <c r="H2065">
        <v>201412</v>
      </c>
      <c r="I2065" t="s">
        <v>27</v>
      </c>
      <c r="J2065" t="s">
        <v>53</v>
      </c>
      <c r="K2065" t="s">
        <v>36</v>
      </c>
      <c r="L2065" t="s">
        <v>54</v>
      </c>
      <c r="M2065" t="s">
        <v>31</v>
      </c>
      <c r="N2065" t="s">
        <v>49</v>
      </c>
      <c r="O2065">
        <v>-7039.87</v>
      </c>
      <c r="P2065" t="s">
        <v>677</v>
      </c>
      <c r="Q2065" t="s">
        <v>686</v>
      </c>
      <c r="R2065" t="s">
        <v>680</v>
      </c>
      <c r="S2065" t="s">
        <v>34</v>
      </c>
      <c r="T2065" t="s">
        <v>561</v>
      </c>
    </row>
    <row r="2066" spans="1:20">
      <c r="A2066" t="s">
        <v>689</v>
      </c>
      <c r="B2066" t="s">
        <v>677</v>
      </c>
      <c r="C2066" t="s">
        <v>820</v>
      </c>
      <c r="D2066" t="s">
        <v>821</v>
      </c>
      <c r="E2066" t="s">
        <v>25</v>
      </c>
      <c r="F2066" s="1">
        <v>41395</v>
      </c>
      <c r="G2066" t="s">
        <v>26</v>
      </c>
      <c r="H2066">
        <v>201412</v>
      </c>
      <c r="I2066" t="s">
        <v>27</v>
      </c>
      <c r="J2066" t="s">
        <v>53</v>
      </c>
      <c r="K2066" t="s">
        <v>29</v>
      </c>
      <c r="L2066" t="s">
        <v>54</v>
      </c>
      <c r="M2066" t="s">
        <v>31</v>
      </c>
      <c r="N2066" t="s">
        <v>32</v>
      </c>
      <c r="O2066">
        <v>13.58</v>
      </c>
      <c r="P2066" t="s">
        <v>677</v>
      </c>
      <c r="Q2066" t="s">
        <v>689</v>
      </c>
      <c r="R2066" t="s">
        <v>680</v>
      </c>
      <c r="S2066" t="s">
        <v>34</v>
      </c>
      <c r="T2066" t="s">
        <v>561</v>
      </c>
    </row>
    <row r="2067" spans="1:20">
      <c r="A2067" t="s">
        <v>689</v>
      </c>
      <c r="B2067" t="s">
        <v>677</v>
      </c>
      <c r="C2067" t="s">
        <v>820</v>
      </c>
      <c r="D2067" t="s">
        <v>821</v>
      </c>
      <c r="E2067" t="s">
        <v>25</v>
      </c>
      <c r="F2067" s="1">
        <v>41395</v>
      </c>
      <c r="G2067" t="s">
        <v>26</v>
      </c>
      <c r="H2067">
        <v>201412</v>
      </c>
      <c r="I2067" t="s">
        <v>27</v>
      </c>
      <c r="J2067" t="s">
        <v>53</v>
      </c>
      <c r="K2067" t="s">
        <v>36</v>
      </c>
      <c r="L2067" t="s">
        <v>54</v>
      </c>
      <c r="M2067" t="s">
        <v>31</v>
      </c>
      <c r="N2067" t="s">
        <v>32</v>
      </c>
      <c r="O2067">
        <v>10.67</v>
      </c>
      <c r="P2067" t="s">
        <v>677</v>
      </c>
      <c r="Q2067" t="s">
        <v>689</v>
      </c>
      <c r="R2067" t="s">
        <v>680</v>
      </c>
      <c r="S2067" t="s">
        <v>34</v>
      </c>
      <c r="T2067" t="s">
        <v>561</v>
      </c>
    </row>
    <row r="2068" spans="1:20">
      <c r="A2068" t="s">
        <v>689</v>
      </c>
      <c r="B2068" t="s">
        <v>677</v>
      </c>
      <c r="C2068" t="s">
        <v>820</v>
      </c>
      <c r="D2068" t="s">
        <v>821</v>
      </c>
      <c r="E2068" t="s">
        <v>25</v>
      </c>
      <c r="F2068" s="1">
        <v>41395</v>
      </c>
      <c r="G2068" t="s">
        <v>26</v>
      </c>
      <c r="H2068">
        <v>201412</v>
      </c>
      <c r="I2068" t="s">
        <v>27</v>
      </c>
      <c r="J2068" t="s">
        <v>53</v>
      </c>
      <c r="K2068" t="s">
        <v>37</v>
      </c>
      <c r="L2068" t="s">
        <v>54</v>
      </c>
      <c r="M2068" t="s">
        <v>31</v>
      </c>
      <c r="N2068" t="s">
        <v>32</v>
      </c>
      <c r="O2068">
        <v>38.82</v>
      </c>
      <c r="P2068" t="s">
        <v>677</v>
      </c>
      <c r="Q2068" t="s">
        <v>689</v>
      </c>
      <c r="R2068" t="s">
        <v>680</v>
      </c>
      <c r="S2068" t="s">
        <v>34</v>
      </c>
      <c r="T2068" t="s">
        <v>561</v>
      </c>
    </row>
    <row r="2069" spans="1:20">
      <c r="A2069" t="s">
        <v>689</v>
      </c>
      <c r="B2069" t="s">
        <v>677</v>
      </c>
      <c r="C2069" t="s">
        <v>820</v>
      </c>
      <c r="D2069" t="s">
        <v>821</v>
      </c>
      <c r="E2069" t="s">
        <v>25</v>
      </c>
      <c r="F2069" s="1">
        <v>41395</v>
      </c>
      <c r="G2069" t="s">
        <v>26</v>
      </c>
      <c r="H2069">
        <v>201412</v>
      </c>
      <c r="I2069" t="s">
        <v>27</v>
      </c>
      <c r="J2069" t="s">
        <v>53</v>
      </c>
      <c r="K2069" t="s">
        <v>38</v>
      </c>
      <c r="L2069" t="s">
        <v>54</v>
      </c>
      <c r="M2069" t="s">
        <v>31</v>
      </c>
      <c r="N2069" t="s">
        <v>32</v>
      </c>
      <c r="O2069">
        <v>4.5200000000000005</v>
      </c>
      <c r="P2069" t="s">
        <v>677</v>
      </c>
      <c r="Q2069" t="s">
        <v>689</v>
      </c>
      <c r="R2069" t="s">
        <v>680</v>
      </c>
      <c r="S2069" t="s">
        <v>34</v>
      </c>
      <c r="T2069" t="s">
        <v>561</v>
      </c>
    </row>
    <row r="2070" spans="1:20">
      <c r="A2070" t="s">
        <v>689</v>
      </c>
      <c r="B2070" t="s">
        <v>677</v>
      </c>
      <c r="C2070" t="s">
        <v>820</v>
      </c>
      <c r="D2070" t="s">
        <v>821</v>
      </c>
      <c r="E2070" t="s">
        <v>25</v>
      </c>
      <c r="F2070" s="1">
        <v>41395</v>
      </c>
      <c r="G2070" t="s">
        <v>26</v>
      </c>
      <c r="H2070">
        <v>201412</v>
      </c>
      <c r="I2070" t="s">
        <v>27</v>
      </c>
      <c r="J2070" t="s">
        <v>53</v>
      </c>
      <c r="K2070" t="s">
        <v>39</v>
      </c>
      <c r="L2070" t="s">
        <v>54</v>
      </c>
      <c r="M2070" t="s">
        <v>31</v>
      </c>
      <c r="N2070" t="s">
        <v>32</v>
      </c>
      <c r="O2070">
        <v>4.51</v>
      </c>
      <c r="P2070" t="s">
        <v>677</v>
      </c>
      <c r="Q2070" t="s">
        <v>689</v>
      </c>
      <c r="R2070" t="s">
        <v>680</v>
      </c>
      <c r="S2070" t="s">
        <v>34</v>
      </c>
      <c r="T2070" t="s">
        <v>561</v>
      </c>
    </row>
    <row r="2071" spans="1:20">
      <c r="A2071" t="s">
        <v>689</v>
      </c>
      <c r="B2071" t="s">
        <v>677</v>
      </c>
      <c r="C2071" t="s">
        <v>820</v>
      </c>
      <c r="D2071" t="s">
        <v>821</v>
      </c>
      <c r="E2071" t="s">
        <v>25</v>
      </c>
      <c r="F2071" s="1">
        <v>41395</v>
      </c>
      <c r="G2071" t="s">
        <v>26</v>
      </c>
      <c r="H2071">
        <v>201412</v>
      </c>
      <c r="I2071" t="s">
        <v>27</v>
      </c>
      <c r="J2071" t="s">
        <v>53</v>
      </c>
      <c r="K2071" t="s">
        <v>40</v>
      </c>
      <c r="L2071" t="s">
        <v>54</v>
      </c>
      <c r="M2071" t="s">
        <v>31</v>
      </c>
      <c r="N2071" t="s">
        <v>32</v>
      </c>
      <c r="O2071">
        <v>0.72</v>
      </c>
      <c r="P2071" t="s">
        <v>677</v>
      </c>
      <c r="Q2071" t="s">
        <v>689</v>
      </c>
      <c r="R2071" t="s">
        <v>680</v>
      </c>
      <c r="S2071" t="s">
        <v>34</v>
      </c>
      <c r="T2071" t="s">
        <v>561</v>
      </c>
    </row>
    <row r="2072" spans="1:20">
      <c r="A2072" t="s">
        <v>689</v>
      </c>
      <c r="B2072" t="s">
        <v>677</v>
      </c>
      <c r="C2072" t="s">
        <v>820</v>
      </c>
      <c r="D2072" t="s">
        <v>821</v>
      </c>
      <c r="E2072" t="s">
        <v>25</v>
      </c>
      <c r="F2072" s="1">
        <v>41395</v>
      </c>
      <c r="G2072" t="s">
        <v>26</v>
      </c>
      <c r="H2072">
        <v>201412</v>
      </c>
      <c r="I2072" t="s">
        <v>27</v>
      </c>
      <c r="J2072" t="s">
        <v>53</v>
      </c>
      <c r="K2072" t="s">
        <v>41</v>
      </c>
      <c r="L2072" t="s">
        <v>54</v>
      </c>
      <c r="M2072" t="s">
        <v>31</v>
      </c>
      <c r="N2072" t="s">
        <v>32</v>
      </c>
      <c r="O2072">
        <v>1.18</v>
      </c>
      <c r="P2072" t="s">
        <v>677</v>
      </c>
      <c r="Q2072" t="s">
        <v>689</v>
      </c>
      <c r="R2072" t="s">
        <v>680</v>
      </c>
      <c r="S2072" t="s">
        <v>34</v>
      </c>
      <c r="T2072" t="s">
        <v>561</v>
      </c>
    </row>
    <row r="2073" spans="1:20">
      <c r="A2073" t="s">
        <v>689</v>
      </c>
      <c r="B2073" t="s">
        <v>677</v>
      </c>
      <c r="C2073" t="s">
        <v>820</v>
      </c>
      <c r="D2073" t="s">
        <v>821</v>
      </c>
      <c r="E2073" t="s">
        <v>25</v>
      </c>
      <c r="F2073" s="1">
        <v>41395</v>
      </c>
      <c r="G2073" t="s">
        <v>26</v>
      </c>
      <c r="H2073">
        <v>201412</v>
      </c>
      <c r="I2073" t="s">
        <v>27</v>
      </c>
      <c r="J2073" t="s">
        <v>53</v>
      </c>
      <c r="K2073" t="s">
        <v>43</v>
      </c>
      <c r="L2073" t="s">
        <v>54</v>
      </c>
      <c r="M2073" t="s">
        <v>31</v>
      </c>
      <c r="N2073" t="s">
        <v>32</v>
      </c>
      <c r="O2073">
        <v>0.13</v>
      </c>
      <c r="P2073" t="s">
        <v>677</v>
      </c>
      <c r="Q2073" t="s">
        <v>689</v>
      </c>
      <c r="R2073" t="s">
        <v>680</v>
      </c>
      <c r="S2073" t="s">
        <v>34</v>
      </c>
      <c r="T2073" t="s">
        <v>561</v>
      </c>
    </row>
    <row r="2074" spans="1:20">
      <c r="A2074" t="s">
        <v>689</v>
      </c>
      <c r="B2074" t="s">
        <v>677</v>
      </c>
      <c r="C2074" t="s">
        <v>820</v>
      </c>
      <c r="D2074" t="s">
        <v>821</v>
      </c>
      <c r="E2074" t="s">
        <v>25</v>
      </c>
      <c r="F2074" s="1">
        <v>41395</v>
      </c>
      <c r="G2074" t="s">
        <v>26</v>
      </c>
      <c r="H2074">
        <v>201412</v>
      </c>
      <c r="I2074" t="s">
        <v>27</v>
      </c>
      <c r="J2074" t="s">
        <v>53</v>
      </c>
      <c r="K2074" t="s">
        <v>44</v>
      </c>
      <c r="L2074" t="s">
        <v>54</v>
      </c>
      <c r="M2074" t="s">
        <v>31</v>
      </c>
      <c r="N2074" t="s">
        <v>32</v>
      </c>
      <c r="O2074">
        <v>0.15</v>
      </c>
      <c r="P2074" t="s">
        <v>677</v>
      </c>
      <c r="Q2074" t="s">
        <v>689</v>
      </c>
      <c r="R2074" t="s">
        <v>680</v>
      </c>
      <c r="S2074" t="s">
        <v>34</v>
      </c>
      <c r="T2074" t="s">
        <v>561</v>
      </c>
    </row>
    <row r="2075" spans="1:20">
      <c r="A2075" t="s">
        <v>736</v>
      </c>
      <c r="B2075" t="s">
        <v>677</v>
      </c>
      <c r="C2075" t="s">
        <v>822</v>
      </c>
      <c r="D2075" t="s">
        <v>823</v>
      </c>
      <c r="E2075" t="s">
        <v>25</v>
      </c>
      <c r="F2075" s="1">
        <v>41395</v>
      </c>
      <c r="G2075" t="s">
        <v>26</v>
      </c>
      <c r="H2075">
        <v>201412</v>
      </c>
      <c r="I2075" t="s">
        <v>27</v>
      </c>
      <c r="J2075" t="s">
        <v>28</v>
      </c>
      <c r="K2075" t="s">
        <v>29</v>
      </c>
      <c r="L2075" t="s">
        <v>30</v>
      </c>
      <c r="M2075" t="s">
        <v>31</v>
      </c>
      <c r="N2075" t="s">
        <v>32</v>
      </c>
      <c r="O2075">
        <v>45.63</v>
      </c>
      <c r="P2075" t="s">
        <v>677</v>
      </c>
      <c r="Q2075" t="s">
        <v>736</v>
      </c>
      <c r="R2075" t="s">
        <v>680</v>
      </c>
      <c r="S2075" t="s">
        <v>34</v>
      </c>
      <c r="T2075" t="s">
        <v>561</v>
      </c>
    </row>
    <row r="2076" spans="1:20">
      <c r="A2076" t="s">
        <v>736</v>
      </c>
      <c r="B2076" t="s">
        <v>677</v>
      </c>
      <c r="C2076" t="s">
        <v>822</v>
      </c>
      <c r="D2076" t="s">
        <v>823</v>
      </c>
      <c r="E2076" t="s">
        <v>25</v>
      </c>
      <c r="F2076" s="1">
        <v>41395</v>
      </c>
      <c r="G2076" t="s">
        <v>26</v>
      </c>
      <c r="H2076">
        <v>201412</v>
      </c>
      <c r="I2076" t="s">
        <v>27</v>
      </c>
      <c r="J2076" t="s">
        <v>28</v>
      </c>
      <c r="K2076" t="s">
        <v>36</v>
      </c>
      <c r="L2076" t="s">
        <v>30</v>
      </c>
      <c r="M2076" t="s">
        <v>31</v>
      </c>
      <c r="N2076" t="s">
        <v>32</v>
      </c>
      <c r="O2076">
        <v>26.71</v>
      </c>
      <c r="P2076" t="s">
        <v>677</v>
      </c>
      <c r="Q2076" t="s">
        <v>736</v>
      </c>
      <c r="R2076" t="s">
        <v>680</v>
      </c>
      <c r="S2076" t="s">
        <v>34</v>
      </c>
      <c r="T2076" t="s">
        <v>561</v>
      </c>
    </row>
    <row r="2077" spans="1:20">
      <c r="A2077" t="s">
        <v>736</v>
      </c>
      <c r="B2077" t="s">
        <v>677</v>
      </c>
      <c r="C2077" t="s">
        <v>822</v>
      </c>
      <c r="D2077" t="s">
        <v>823</v>
      </c>
      <c r="E2077" t="s">
        <v>25</v>
      </c>
      <c r="F2077" s="1">
        <v>41395</v>
      </c>
      <c r="G2077" t="s">
        <v>26</v>
      </c>
      <c r="H2077">
        <v>201412</v>
      </c>
      <c r="I2077" t="s">
        <v>27</v>
      </c>
      <c r="J2077" t="s">
        <v>28</v>
      </c>
      <c r="K2077" t="s">
        <v>37</v>
      </c>
      <c r="L2077" t="s">
        <v>30</v>
      </c>
      <c r="M2077" t="s">
        <v>31</v>
      </c>
      <c r="N2077" t="s">
        <v>32</v>
      </c>
      <c r="O2077">
        <v>6.0200000000000005</v>
      </c>
      <c r="P2077" t="s">
        <v>677</v>
      </c>
      <c r="Q2077" t="s">
        <v>736</v>
      </c>
      <c r="R2077" t="s">
        <v>680</v>
      </c>
      <c r="S2077" t="s">
        <v>34</v>
      </c>
      <c r="T2077" t="s">
        <v>561</v>
      </c>
    </row>
    <row r="2078" spans="1:20">
      <c r="A2078" t="s">
        <v>736</v>
      </c>
      <c r="B2078" t="s">
        <v>677</v>
      </c>
      <c r="C2078" t="s">
        <v>822</v>
      </c>
      <c r="D2078" t="s">
        <v>823</v>
      </c>
      <c r="E2078" t="s">
        <v>25</v>
      </c>
      <c r="F2078" s="1">
        <v>41395</v>
      </c>
      <c r="G2078" t="s">
        <v>26</v>
      </c>
      <c r="H2078">
        <v>201412</v>
      </c>
      <c r="I2078" t="s">
        <v>27</v>
      </c>
      <c r="J2078" t="s">
        <v>28</v>
      </c>
      <c r="K2078" t="s">
        <v>38</v>
      </c>
      <c r="L2078" t="s">
        <v>30</v>
      </c>
      <c r="M2078" t="s">
        <v>31</v>
      </c>
      <c r="N2078" t="s">
        <v>32</v>
      </c>
      <c r="O2078">
        <v>15.18</v>
      </c>
      <c r="P2078" t="s">
        <v>677</v>
      </c>
      <c r="Q2078" t="s">
        <v>736</v>
      </c>
      <c r="R2078" t="s">
        <v>680</v>
      </c>
      <c r="S2078" t="s">
        <v>34</v>
      </c>
      <c r="T2078" t="s">
        <v>561</v>
      </c>
    </row>
    <row r="2079" spans="1:20">
      <c r="A2079" t="s">
        <v>736</v>
      </c>
      <c r="B2079" t="s">
        <v>677</v>
      </c>
      <c r="C2079" t="s">
        <v>822</v>
      </c>
      <c r="D2079" t="s">
        <v>823</v>
      </c>
      <c r="E2079" t="s">
        <v>25</v>
      </c>
      <c r="F2079" s="1">
        <v>41395</v>
      </c>
      <c r="G2079" t="s">
        <v>26</v>
      </c>
      <c r="H2079">
        <v>201412</v>
      </c>
      <c r="I2079" t="s">
        <v>27</v>
      </c>
      <c r="J2079" t="s">
        <v>28</v>
      </c>
      <c r="K2079" t="s">
        <v>39</v>
      </c>
      <c r="L2079" t="s">
        <v>30</v>
      </c>
      <c r="M2079" t="s">
        <v>31</v>
      </c>
      <c r="N2079" t="s">
        <v>32</v>
      </c>
      <c r="O2079">
        <v>15.14</v>
      </c>
      <c r="P2079" t="s">
        <v>677</v>
      </c>
      <c r="Q2079" t="s">
        <v>736</v>
      </c>
      <c r="R2079" t="s">
        <v>680</v>
      </c>
      <c r="S2079" t="s">
        <v>34</v>
      </c>
      <c r="T2079" t="s">
        <v>561</v>
      </c>
    </row>
    <row r="2080" spans="1:20">
      <c r="A2080" t="s">
        <v>736</v>
      </c>
      <c r="B2080" t="s">
        <v>677</v>
      </c>
      <c r="C2080" t="s">
        <v>822</v>
      </c>
      <c r="D2080" t="s">
        <v>823</v>
      </c>
      <c r="E2080" t="s">
        <v>25</v>
      </c>
      <c r="F2080" s="1">
        <v>41395</v>
      </c>
      <c r="G2080" t="s">
        <v>26</v>
      </c>
      <c r="H2080">
        <v>201412</v>
      </c>
      <c r="I2080" t="s">
        <v>27</v>
      </c>
      <c r="J2080" t="s">
        <v>28</v>
      </c>
      <c r="K2080" t="s">
        <v>40</v>
      </c>
      <c r="L2080" t="s">
        <v>30</v>
      </c>
      <c r="M2080" t="s">
        <v>31</v>
      </c>
      <c r="N2080" t="s">
        <v>32</v>
      </c>
      <c r="O2080">
        <v>2.4300000000000002</v>
      </c>
      <c r="P2080" t="s">
        <v>677</v>
      </c>
      <c r="Q2080" t="s">
        <v>736</v>
      </c>
      <c r="R2080" t="s">
        <v>680</v>
      </c>
      <c r="S2080" t="s">
        <v>34</v>
      </c>
      <c r="T2080" t="s">
        <v>561</v>
      </c>
    </row>
    <row r="2081" spans="1:20">
      <c r="A2081" t="s">
        <v>736</v>
      </c>
      <c r="B2081" t="s">
        <v>677</v>
      </c>
      <c r="C2081" t="s">
        <v>822</v>
      </c>
      <c r="D2081" t="s">
        <v>823</v>
      </c>
      <c r="E2081" t="s">
        <v>25</v>
      </c>
      <c r="F2081" s="1">
        <v>41395</v>
      </c>
      <c r="G2081" t="s">
        <v>26</v>
      </c>
      <c r="H2081">
        <v>201412</v>
      </c>
      <c r="I2081" t="s">
        <v>27</v>
      </c>
      <c r="J2081" t="s">
        <v>28</v>
      </c>
      <c r="K2081" t="s">
        <v>41</v>
      </c>
      <c r="L2081" t="s">
        <v>30</v>
      </c>
      <c r="M2081" t="s">
        <v>31</v>
      </c>
      <c r="N2081" t="s">
        <v>32</v>
      </c>
      <c r="O2081">
        <v>3.96</v>
      </c>
      <c r="P2081" t="s">
        <v>677</v>
      </c>
      <c r="Q2081" t="s">
        <v>736</v>
      </c>
      <c r="R2081" t="s">
        <v>680</v>
      </c>
      <c r="S2081" t="s">
        <v>34</v>
      </c>
      <c r="T2081" t="s">
        <v>561</v>
      </c>
    </row>
    <row r="2082" spans="1:20">
      <c r="A2082" t="s">
        <v>736</v>
      </c>
      <c r="B2082" t="s">
        <v>677</v>
      </c>
      <c r="C2082" t="s">
        <v>822</v>
      </c>
      <c r="D2082" t="s">
        <v>823</v>
      </c>
      <c r="E2082" t="s">
        <v>25</v>
      </c>
      <c r="F2082" s="1">
        <v>41395</v>
      </c>
      <c r="G2082" t="s">
        <v>26</v>
      </c>
      <c r="H2082">
        <v>201412</v>
      </c>
      <c r="I2082" t="s">
        <v>27</v>
      </c>
      <c r="J2082" t="s">
        <v>28</v>
      </c>
      <c r="K2082" t="s">
        <v>43</v>
      </c>
      <c r="L2082" t="s">
        <v>30</v>
      </c>
      <c r="M2082" t="s">
        <v>31</v>
      </c>
      <c r="N2082" t="s">
        <v>32</v>
      </c>
      <c r="O2082">
        <v>0.38</v>
      </c>
      <c r="P2082" t="s">
        <v>677</v>
      </c>
      <c r="Q2082" t="s">
        <v>736</v>
      </c>
      <c r="R2082" t="s">
        <v>680</v>
      </c>
      <c r="S2082" t="s">
        <v>34</v>
      </c>
      <c r="T2082" t="s">
        <v>561</v>
      </c>
    </row>
    <row r="2083" spans="1:20">
      <c r="A2083" t="s">
        <v>736</v>
      </c>
      <c r="B2083" t="s">
        <v>677</v>
      </c>
      <c r="C2083" t="s">
        <v>822</v>
      </c>
      <c r="D2083" t="s">
        <v>823</v>
      </c>
      <c r="E2083" t="s">
        <v>25</v>
      </c>
      <c r="F2083" s="1">
        <v>41395</v>
      </c>
      <c r="G2083" t="s">
        <v>26</v>
      </c>
      <c r="H2083">
        <v>201412</v>
      </c>
      <c r="I2083" t="s">
        <v>27</v>
      </c>
      <c r="J2083" t="s">
        <v>28</v>
      </c>
      <c r="K2083" t="s">
        <v>44</v>
      </c>
      <c r="L2083" t="s">
        <v>30</v>
      </c>
      <c r="M2083" t="s">
        <v>31</v>
      </c>
      <c r="N2083" t="s">
        <v>32</v>
      </c>
      <c r="O2083">
        <v>0.51</v>
      </c>
      <c r="P2083" t="s">
        <v>677</v>
      </c>
      <c r="Q2083" t="s">
        <v>736</v>
      </c>
      <c r="R2083" t="s">
        <v>680</v>
      </c>
      <c r="S2083" t="s">
        <v>34</v>
      </c>
      <c r="T2083" t="s">
        <v>561</v>
      </c>
    </row>
    <row r="2084" spans="1:20">
      <c r="A2084" t="s">
        <v>741</v>
      </c>
      <c r="B2084" t="s">
        <v>677</v>
      </c>
      <c r="C2084" t="s">
        <v>824</v>
      </c>
      <c r="D2084" t="s">
        <v>825</v>
      </c>
      <c r="E2084" t="s">
        <v>25</v>
      </c>
      <c r="F2084" s="1">
        <v>41334</v>
      </c>
      <c r="G2084" t="s">
        <v>26</v>
      </c>
      <c r="H2084">
        <v>201412</v>
      </c>
      <c r="I2084" t="s">
        <v>27</v>
      </c>
      <c r="J2084" t="s">
        <v>28</v>
      </c>
      <c r="K2084" t="s">
        <v>29</v>
      </c>
      <c r="L2084" t="s">
        <v>30</v>
      </c>
      <c r="M2084" t="s">
        <v>31</v>
      </c>
      <c r="N2084" t="s">
        <v>32</v>
      </c>
      <c r="O2084">
        <v>496.94</v>
      </c>
      <c r="P2084" t="s">
        <v>677</v>
      </c>
      <c r="Q2084" t="s">
        <v>741</v>
      </c>
      <c r="R2084" t="s">
        <v>680</v>
      </c>
      <c r="S2084" t="s">
        <v>34</v>
      </c>
      <c r="T2084" t="s">
        <v>561</v>
      </c>
    </row>
    <row r="2085" spans="1:20">
      <c r="A2085" t="s">
        <v>741</v>
      </c>
      <c r="B2085" t="s">
        <v>677</v>
      </c>
      <c r="C2085" t="s">
        <v>824</v>
      </c>
      <c r="D2085" t="s">
        <v>825</v>
      </c>
      <c r="E2085" t="s">
        <v>25</v>
      </c>
      <c r="F2085" s="1">
        <v>41334</v>
      </c>
      <c r="G2085" t="s">
        <v>26</v>
      </c>
      <c r="H2085">
        <v>201412</v>
      </c>
      <c r="I2085" t="s">
        <v>27</v>
      </c>
      <c r="J2085" t="s">
        <v>28</v>
      </c>
      <c r="K2085" t="s">
        <v>36</v>
      </c>
      <c r="L2085" t="s">
        <v>30</v>
      </c>
      <c r="M2085" t="s">
        <v>31</v>
      </c>
      <c r="N2085" t="s">
        <v>32</v>
      </c>
      <c r="O2085">
        <v>731.66</v>
      </c>
      <c r="P2085" t="s">
        <v>677</v>
      </c>
      <c r="Q2085" t="s">
        <v>741</v>
      </c>
      <c r="R2085" t="s">
        <v>680</v>
      </c>
      <c r="S2085" t="s">
        <v>34</v>
      </c>
      <c r="T2085" t="s">
        <v>561</v>
      </c>
    </row>
    <row r="2086" spans="1:20">
      <c r="A2086" t="s">
        <v>741</v>
      </c>
      <c r="B2086" t="s">
        <v>677</v>
      </c>
      <c r="C2086" t="s">
        <v>824</v>
      </c>
      <c r="D2086" t="s">
        <v>825</v>
      </c>
      <c r="E2086" t="s">
        <v>25</v>
      </c>
      <c r="F2086" s="1">
        <v>41334</v>
      </c>
      <c r="G2086" t="s">
        <v>26</v>
      </c>
      <c r="H2086">
        <v>201412</v>
      </c>
      <c r="I2086" t="s">
        <v>27</v>
      </c>
      <c r="J2086" t="s">
        <v>28</v>
      </c>
      <c r="K2086" t="s">
        <v>37</v>
      </c>
      <c r="L2086" t="s">
        <v>30</v>
      </c>
      <c r="M2086" t="s">
        <v>31</v>
      </c>
      <c r="N2086" t="s">
        <v>32</v>
      </c>
      <c r="O2086">
        <v>65.55</v>
      </c>
      <c r="P2086" t="s">
        <v>677</v>
      </c>
      <c r="Q2086" t="s">
        <v>741</v>
      </c>
      <c r="R2086" t="s">
        <v>680</v>
      </c>
      <c r="S2086" t="s">
        <v>34</v>
      </c>
      <c r="T2086" t="s">
        <v>561</v>
      </c>
    </row>
    <row r="2087" spans="1:20">
      <c r="A2087" t="s">
        <v>741</v>
      </c>
      <c r="B2087" t="s">
        <v>677</v>
      </c>
      <c r="C2087" t="s">
        <v>824</v>
      </c>
      <c r="D2087" t="s">
        <v>825</v>
      </c>
      <c r="E2087" t="s">
        <v>25</v>
      </c>
      <c r="F2087" s="1">
        <v>41334</v>
      </c>
      <c r="G2087" t="s">
        <v>26</v>
      </c>
      <c r="H2087">
        <v>201412</v>
      </c>
      <c r="I2087" t="s">
        <v>27</v>
      </c>
      <c r="J2087" t="s">
        <v>28</v>
      </c>
      <c r="K2087" t="s">
        <v>38</v>
      </c>
      <c r="L2087" t="s">
        <v>30</v>
      </c>
      <c r="M2087" t="s">
        <v>31</v>
      </c>
      <c r="N2087" t="s">
        <v>32</v>
      </c>
      <c r="O2087">
        <v>165.31</v>
      </c>
      <c r="P2087" t="s">
        <v>677</v>
      </c>
      <c r="Q2087" t="s">
        <v>741</v>
      </c>
      <c r="R2087" t="s">
        <v>680</v>
      </c>
      <c r="S2087" t="s">
        <v>34</v>
      </c>
      <c r="T2087" t="s">
        <v>561</v>
      </c>
    </row>
    <row r="2088" spans="1:20">
      <c r="A2088" t="s">
        <v>741</v>
      </c>
      <c r="B2088" t="s">
        <v>677</v>
      </c>
      <c r="C2088" t="s">
        <v>824</v>
      </c>
      <c r="D2088" t="s">
        <v>825</v>
      </c>
      <c r="E2088" t="s">
        <v>25</v>
      </c>
      <c r="F2088" s="1">
        <v>41334</v>
      </c>
      <c r="G2088" t="s">
        <v>26</v>
      </c>
      <c r="H2088">
        <v>201412</v>
      </c>
      <c r="I2088" t="s">
        <v>27</v>
      </c>
      <c r="J2088" t="s">
        <v>28</v>
      </c>
      <c r="K2088" t="s">
        <v>39</v>
      </c>
      <c r="L2088" t="s">
        <v>30</v>
      </c>
      <c r="M2088" t="s">
        <v>31</v>
      </c>
      <c r="N2088" t="s">
        <v>32</v>
      </c>
      <c r="O2088">
        <v>165.06</v>
      </c>
      <c r="P2088" t="s">
        <v>677</v>
      </c>
      <c r="Q2088" t="s">
        <v>741</v>
      </c>
      <c r="R2088" t="s">
        <v>680</v>
      </c>
      <c r="S2088" t="s">
        <v>34</v>
      </c>
      <c r="T2088" t="s">
        <v>561</v>
      </c>
    </row>
    <row r="2089" spans="1:20">
      <c r="A2089" t="s">
        <v>741</v>
      </c>
      <c r="B2089" t="s">
        <v>677</v>
      </c>
      <c r="C2089" t="s">
        <v>824</v>
      </c>
      <c r="D2089" t="s">
        <v>825</v>
      </c>
      <c r="E2089" t="s">
        <v>25</v>
      </c>
      <c r="F2089" s="1">
        <v>41334</v>
      </c>
      <c r="G2089" t="s">
        <v>26</v>
      </c>
      <c r="H2089">
        <v>201412</v>
      </c>
      <c r="I2089" t="s">
        <v>27</v>
      </c>
      <c r="J2089" t="s">
        <v>28</v>
      </c>
      <c r="K2089" t="s">
        <v>40</v>
      </c>
      <c r="L2089" t="s">
        <v>30</v>
      </c>
      <c r="M2089" t="s">
        <v>31</v>
      </c>
      <c r="N2089" t="s">
        <v>32</v>
      </c>
      <c r="O2089">
        <v>26.400000000000002</v>
      </c>
      <c r="P2089" t="s">
        <v>677</v>
      </c>
      <c r="Q2089" t="s">
        <v>741</v>
      </c>
      <c r="R2089" t="s">
        <v>680</v>
      </c>
      <c r="S2089" t="s">
        <v>34</v>
      </c>
      <c r="T2089" t="s">
        <v>561</v>
      </c>
    </row>
    <row r="2090" spans="1:20">
      <c r="A2090" t="s">
        <v>741</v>
      </c>
      <c r="B2090" t="s">
        <v>677</v>
      </c>
      <c r="C2090" t="s">
        <v>824</v>
      </c>
      <c r="D2090" t="s">
        <v>825</v>
      </c>
      <c r="E2090" t="s">
        <v>25</v>
      </c>
      <c r="F2090" s="1">
        <v>41334</v>
      </c>
      <c r="G2090" t="s">
        <v>26</v>
      </c>
      <c r="H2090">
        <v>201412</v>
      </c>
      <c r="I2090" t="s">
        <v>27</v>
      </c>
      <c r="J2090" t="s">
        <v>28</v>
      </c>
      <c r="K2090" t="s">
        <v>41</v>
      </c>
      <c r="L2090" t="s">
        <v>30</v>
      </c>
      <c r="M2090" t="s">
        <v>31</v>
      </c>
      <c r="N2090" t="s">
        <v>32</v>
      </c>
      <c r="O2090">
        <v>43.06</v>
      </c>
      <c r="P2090" t="s">
        <v>677</v>
      </c>
      <c r="Q2090" t="s">
        <v>741</v>
      </c>
      <c r="R2090" t="s">
        <v>680</v>
      </c>
      <c r="S2090" t="s">
        <v>34</v>
      </c>
      <c r="T2090" t="s">
        <v>561</v>
      </c>
    </row>
    <row r="2091" spans="1:20">
      <c r="A2091" t="s">
        <v>741</v>
      </c>
      <c r="B2091" t="s">
        <v>677</v>
      </c>
      <c r="C2091" t="s">
        <v>824</v>
      </c>
      <c r="D2091" t="s">
        <v>825</v>
      </c>
      <c r="E2091" t="s">
        <v>25</v>
      </c>
      <c r="F2091" s="1">
        <v>41334</v>
      </c>
      <c r="G2091" t="s">
        <v>26</v>
      </c>
      <c r="H2091">
        <v>201412</v>
      </c>
      <c r="I2091" t="s">
        <v>27</v>
      </c>
      <c r="J2091" t="s">
        <v>28</v>
      </c>
      <c r="K2091" t="s">
        <v>43</v>
      </c>
      <c r="L2091" t="s">
        <v>30</v>
      </c>
      <c r="M2091" t="s">
        <v>31</v>
      </c>
      <c r="N2091" t="s">
        <v>32</v>
      </c>
      <c r="O2091">
        <v>4.17</v>
      </c>
      <c r="P2091" t="s">
        <v>677</v>
      </c>
      <c r="Q2091" t="s">
        <v>741</v>
      </c>
      <c r="R2091" t="s">
        <v>680</v>
      </c>
      <c r="S2091" t="s">
        <v>34</v>
      </c>
      <c r="T2091" t="s">
        <v>561</v>
      </c>
    </row>
    <row r="2092" spans="1:20">
      <c r="A2092" t="s">
        <v>741</v>
      </c>
      <c r="B2092" t="s">
        <v>677</v>
      </c>
      <c r="C2092" t="s">
        <v>824</v>
      </c>
      <c r="D2092" t="s">
        <v>825</v>
      </c>
      <c r="E2092" t="s">
        <v>25</v>
      </c>
      <c r="F2092" s="1">
        <v>41334</v>
      </c>
      <c r="G2092" t="s">
        <v>26</v>
      </c>
      <c r="H2092">
        <v>201412</v>
      </c>
      <c r="I2092" t="s">
        <v>27</v>
      </c>
      <c r="J2092" t="s">
        <v>28</v>
      </c>
      <c r="K2092" t="s">
        <v>44</v>
      </c>
      <c r="L2092" t="s">
        <v>30</v>
      </c>
      <c r="M2092" t="s">
        <v>31</v>
      </c>
      <c r="N2092" t="s">
        <v>32</v>
      </c>
      <c r="O2092">
        <v>5.55</v>
      </c>
      <c r="P2092" t="s">
        <v>677</v>
      </c>
      <c r="Q2092" t="s">
        <v>741</v>
      </c>
      <c r="R2092" t="s">
        <v>680</v>
      </c>
      <c r="S2092" t="s">
        <v>34</v>
      </c>
      <c r="T2092" t="s">
        <v>561</v>
      </c>
    </row>
    <row r="2093" spans="1:20">
      <c r="A2093" t="s">
        <v>826</v>
      </c>
      <c r="B2093" t="s">
        <v>827</v>
      </c>
      <c r="C2093" t="s">
        <v>828</v>
      </c>
      <c r="D2093" t="s">
        <v>829</v>
      </c>
      <c r="E2093" t="s">
        <v>25</v>
      </c>
      <c r="F2093" s="1">
        <v>30682</v>
      </c>
      <c r="G2093" t="s">
        <v>26</v>
      </c>
      <c r="H2093">
        <v>201412</v>
      </c>
      <c r="I2093" t="s">
        <v>27</v>
      </c>
      <c r="J2093" t="s">
        <v>28</v>
      </c>
      <c r="K2093" t="s">
        <v>29</v>
      </c>
      <c r="L2093" t="s">
        <v>30</v>
      </c>
      <c r="M2093" t="s">
        <v>31</v>
      </c>
      <c r="N2093" t="s">
        <v>32</v>
      </c>
      <c r="O2093">
        <v>20.45</v>
      </c>
      <c r="P2093" t="s">
        <v>827</v>
      </c>
      <c r="Q2093" t="s">
        <v>826</v>
      </c>
      <c r="R2093" t="s">
        <v>830</v>
      </c>
      <c r="S2093" t="s">
        <v>34</v>
      </c>
      <c r="T2093" t="s">
        <v>35</v>
      </c>
    </row>
    <row r="2094" spans="1:20">
      <c r="A2094" t="s">
        <v>826</v>
      </c>
      <c r="B2094" t="s">
        <v>827</v>
      </c>
      <c r="C2094" t="s">
        <v>828</v>
      </c>
      <c r="D2094" t="s">
        <v>829</v>
      </c>
      <c r="E2094" t="s">
        <v>25</v>
      </c>
      <c r="F2094" s="1">
        <v>30682</v>
      </c>
      <c r="G2094" t="s">
        <v>26</v>
      </c>
      <c r="H2094">
        <v>201412</v>
      </c>
      <c r="I2094" t="s">
        <v>27</v>
      </c>
      <c r="J2094" t="s">
        <v>28</v>
      </c>
      <c r="K2094" t="s">
        <v>36</v>
      </c>
      <c r="L2094" t="s">
        <v>30</v>
      </c>
      <c r="M2094" t="s">
        <v>31</v>
      </c>
      <c r="N2094" t="s">
        <v>32</v>
      </c>
      <c r="O2094">
        <v>7.3500000000000005</v>
      </c>
      <c r="P2094" t="s">
        <v>827</v>
      </c>
      <c r="Q2094" t="s">
        <v>826</v>
      </c>
      <c r="R2094" t="s">
        <v>830</v>
      </c>
      <c r="S2094" t="s">
        <v>34</v>
      </c>
      <c r="T2094" t="s">
        <v>35</v>
      </c>
    </row>
    <row r="2095" spans="1:20">
      <c r="A2095" t="s">
        <v>826</v>
      </c>
      <c r="B2095" t="s">
        <v>827</v>
      </c>
      <c r="C2095" t="s">
        <v>828</v>
      </c>
      <c r="D2095" t="s">
        <v>829</v>
      </c>
      <c r="E2095" t="s">
        <v>25</v>
      </c>
      <c r="F2095" s="1">
        <v>30682</v>
      </c>
      <c r="G2095" t="s">
        <v>26</v>
      </c>
      <c r="H2095">
        <v>201412</v>
      </c>
      <c r="I2095" t="s">
        <v>27</v>
      </c>
      <c r="J2095" t="s">
        <v>28</v>
      </c>
      <c r="K2095" t="s">
        <v>37</v>
      </c>
      <c r="L2095" t="s">
        <v>30</v>
      </c>
      <c r="M2095" t="s">
        <v>31</v>
      </c>
      <c r="N2095" t="s">
        <v>32</v>
      </c>
      <c r="O2095">
        <v>4.13</v>
      </c>
      <c r="P2095" t="s">
        <v>827</v>
      </c>
      <c r="Q2095" t="s">
        <v>826</v>
      </c>
      <c r="R2095" t="s">
        <v>830</v>
      </c>
      <c r="S2095" t="s">
        <v>34</v>
      </c>
      <c r="T2095" t="s">
        <v>35</v>
      </c>
    </row>
    <row r="2096" spans="1:20">
      <c r="A2096" t="s">
        <v>826</v>
      </c>
      <c r="B2096" t="s">
        <v>827</v>
      </c>
      <c r="C2096" t="s">
        <v>828</v>
      </c>
      <c r="D2096" t="s">
        <v>829</v>
      </c>
      <c r="E2096" t="s">
        <v>25</v>
      </c>
      <c r="F2096" s="1">
        <v>30682</v>
      </c>
      <c r="G2096" t="s">
        <v>26</v>
      </c>
      <c r="H2096">
        <v>201412</v>
      </c>
      <c r="I2096" t="s">
        <v>27</v>
      </c>
      <c r="J2096" t="s">
        <v>28</v>
      </c>
      <c r="K2096" t="s">
        <v>38</v>
      </c>
      <c r="L2096" t="s">
        <v>30</v>
      </c>
      <c r="M2096" t="s">
        <v>31</v>
      </c>
      <c r="N2096" t="s">
        <v>32</v>
      </c>
      <c r="O2096">
        <v>18.87</v>
      </c>
      <c r="P2096" t="s">
        <v>827</v>
      </c>
      <c r="Q2096" t="s">
        <v>826</v>
      </c>
      <c r="R2096" t="s">
        <v>830</v>
      </c>
      <c r="S2096" t="s">
        <v>34</v>
      </c>
      <c r="T2096" t="s">
        <v>35</v>
      </c>
    </row>
    <row r="2097" spans="1:20">
      <c r="A2097" t="s">
        <v>826</v>
      </c>
      <c r="B2097" t="s">
        <v>827</v>
      </c>
      <c r="C2097" t="s">
        <v>828</v>
      </c>
      <c r="D2097" t="s">
        <v>829</v>
      </c>
      <c r="E2097" t="s">
        <v>25</v>
      </c>
      <c r="F2097" s="1">
        <v>30682</v>
      </c>
      <c r="G2097" t="s">
        <v>26</v>
      </c>
      <c r="H2097">
        <v>201412</v>
      </c>
      <c r="I2097" t="s">
        <v>27</v>
      </c>
      <c r="J2097" t="s">
        <v>28</v>
      </c>
      <c r="K2097" t="s">
        <v>39</v>
      </c>
      <c r="L2097" t="s">
        <v>30</v>
      </c>
      <c r="M2097" t="s">
        <v>31</v>
      </c>
      <c r="N2097" t="s">
        <v>32</v>
      </c>
      <c r="O2097">
        <v>0.08</v>
      </c>
      <c r="P2097" t="s">
        <v>827</v>
      </c>
      <c r="Q2097" t="s">
        <v>826</v>
      </c>
      <c r="R2097" t="s">
        <v>830</v>
      </c>
      <c r="S2097" t="s">
        <v>34</v>
      </c>
      <c r="T2097" t="s">
        <v>35</v>
      </c>
    </row>
    <row r="2098" spans="1:20">
      <c r="A2098" t="s">
        <v>826</v>
      </c>
      <c r="B2098" t="s">
        <v>827</v>
      </c>
      <c r="C2098" t="s">
        <v>828</v>
      </c>
      <c r="D2098" t="s">
        <v>829</v>
      </c>
      <c r="E2098" t="s">
        <v>25</v>
      </c>
      <c r="F2098" s="1">
        <v>30682</v>
      </c>
      <c r="G2098" t="s">
        <v>26</v>
      </c>
      <c r="H2098">
        <v>201412</v>
      </c>
      <c r="I2098" t="s">
        <v>27</v>
      </c>
      <c r="J2098" t="s">
        <v>28</v>
      </c>
      <c r="K2098" t="s">
        <v>40</v>
      </c>
      <c r="L2098" t="s">
        <v>30</v>
      </c>
      <c r="M2098" t="s">
        <v>31</v>
      </c>
      <c r="N2098" t="s">
        <v>32</v>
      </c>
      <c r="O2098">
        <v>0.12</v>
      </c>
      <c r="P2098" t="s">
        <v>827</v>
      </c>
      <c r="Q2098" t="s">
        <v>826</v>
      </c>
      <c r="R2098" t="s">
        <v>830</v>
      </c>
      <c r="S2098" t="s">
        <v>34</v>
      </c>
      <c r="T2098" t="s">
        <v>35</v>
      </c>
    </row>
    <row r="2099" spans="1:20">
      <c r="A2099" t="s">
        <v>826</v>
      </c>
      <c r="B2099" t="s">
        <v>827</v>
      </c>
      <c r="C2099" t="s">
        <v>828</v>
      </c>
      <c r="D2099" t="s">
        <v>829</v>
      </c>
      <c r="E2099" t="s">
        <v>25</v>
      </c>
      <c r="F2099" s="1">
        <v>30682</v>
      </c>
      <c r="G2099" t="s">
        <v>26</v>
      </c>
      <c r="H2099">
        <v>201412</v>
      </c>
      <c r="I2099" t="s">
        <v>27</v>
      </c>
      <c r="J2099" t="s">
        <v>28</v>
      </c>
      <c r="K2099" t="s">
        <v>41</v>
      </c>
      <c r="L2099" t="s">
        <v>30</v>
      </c>
      <c r="M2099" t="s">
        <v>31</v>
      </c>
      <c r="N2099" t="s">
        <v>32</v>
      </c>
      <c r="O2099">
        <v>0.05</v>
      </c>
      <c r="P2099" t="s">
        <v>827</v>
      </c>
      <c r="Q2099" t="s">
        <v>826</v>
      </c>
      <c r="R2099" t="s">
        <v>830</v>
      </c>
      <c r="S2099" t="s">
        <v>34</v>
      </c>
      <c r="T2099" t="s">
        <v>35</v>
      </c>
    </row>
    <row r="2100" spans="1:20">
      <c r="A2100" t="s">
        <v>826</v>
      </c>
      <c r="B2100" t="s">
        <v>827</v>
      </c>
      <c r="C2100" t="s">
        <v>828</v>
      </c>
      <c r="D2100" t="s">
        <v>829</v>
      </c>
      <c r="E2100" t="s">
        <v>25</v>
      </c>
      <c r="F2100" s="1">
        <v>30682</v>
      </c>
      <c r="G2100" t="s">
        <v>26</v>
      </c>
      <c r="H2100">
        <v>201412</v>
      </c>
      <c r="I2100" t="s">
        <v>27</v>
      </c>
      <c r="J2100" t="s">
        <v>28</v>
      </c>
      <c r="K2100" t="s">
        <v>44</v>
      </c>
      <c r="L2100" t="s">
        <v>30</v>
      </c>
      <c r="M2100" t="s">
        <v>31</v>
      </c>
      <c r="N2100" t="s">
        <v>32</v>
      </c>
      <c r="O2100">
        <v>0.38</v>
      </c>
      <c r="P2100" t="s">
        <v>827</v>
      </c>
      <c r="Q2100" t="s">
        <v>826</v>
      </c>
      <c r="R2100" t="s">
        <v>830</v>
      </c>
      <c r="S2100" t="s">
        <v>34</v>
      </c>
      <c r="T2100" t="s">
        <v>35</v>
      </c>
    </row>
    <row r="2101" spans="1:20">
      <c r="A2101" t="s">
        <v>831</v>
      </c>
      <c r="B2101" t="s">
        <v>827</v>
      </c>
      <c r="C2101" t="s">
        <v>832</v>
      </c>
      <c r="D2101" t="s">
        <v>833</v>
      </c>
      <c r="E2101" t="s">
        <v>25</v>
      </c>
      <c r="F2101" s="1">
        <v>30682</v>
      </c>
      <c r="G2101" t="s">
        <v>26</v>
      </c>
      <c r="H2101">
        <v>201412</v>
      </c>
      <c r="I2101" t="s">
        <v>27</v>
      </c>
      <c r="J2101" t="s">
        <v>28</v>
      </c>
      <c r="K2101" t="s">
        <v>29</v>
      </c>
      <c r="L2101" t="s">
        <v>30</v>
      </c>
      <c r="M2101" t="s">
        <v>31</v>
      </c>
      <c r="N2101" t="s">
        <v>48</v>
      </c>
      <c r="O2101">
        <v>84498.540000000008</v>
      </c>
      <c r="P2101" t="s">
        <v>827</v>
      </c>
      <c r="Q2101" t="s">
        <v>831</v>
      </c>
      <c r="R2101" t="s">
        <v>830</v>
      </c>
      <c r="S2101" t="s">
        <v>34</v>
      </c>
      <c r="T2101" t="s">
        <v>35</v>
      </c>
    </row>
    <row r="2102" spans="1:20">
      <c r="A2102" t="s">
        <v>831</v>
      </c>
      <c r="B2102" t="s">
        <v>827</v>
      </c>
      <c r="C2102" t="s">
        <v>832</v>
      </c>
      <c r="D2102" t="s">
        <v>833</v>
      </c>
      <c r="E2102" t="s">
        <v>25</v>
      </c>
      <c r="F2102" s="1">
        <v>30682</v>
      </c>
      <c r="G2102" t="s">
        <v>26</v>
      </c>
      <c r="H2102">
        <v>201412</v>
      </c>
      <c r="I2102" t="s">
        <v>27</v>
      </c>
      <c r="J2102" t="s">
        <v>28</v>
      </c>
      <c r="K2102" t="s">
        <v>29</v>
      </c>
      <c r="L2102" t="s">
        <v>30</v>
      </c>
      <c r="M2102" t="s">
        <v>31</v>
      </c>
      <c r="N2102" t="s">
        <v>49</v>
      </c>
      <c r="O2102">
        <v>-85665.51</v>
      </c>
      <c r="P2102" t="s">
        <v>827</v>
      </c>
      <c r="Q2102" t="s">
        <v>831</v>
      </c>
      <c r="R2102" t="s">
        <v>830</v>
      </c>
      <c r="S2102" t="s">
        <v>34</v>
      </c>
      <c r="T2102" t="s">
        <v>35</v>
      </c>
    </row>
    <row r="2103" spans="1:20">
      <c r="A2103" t="s">
        <v>831</v>
      </c>
      <c r="B2103" t="s">
        <v>827</v>
      </c>
      <c r="C2103" t="s">
        <v>832</v>
      </c>
      <c r="D2103" t="s">
        <v>833</v>
      </c>
      <c r="E2103" t="s">
        <v>25</v>
      </c>
      <c r="F2103" s="1">
        <v>30682</v>
      </c>
      <c r="G2103" t="s">
        <v>26</v>
      </c>
      <c r="H2103">
        <v>201412</v>
      </c>
      <c r="I2103" t="s">
        <v>27</v>
      </c>
      <c r="J2103" t="s">
        <v>28</v>
      </c>
      <c r="K2103" t="s">
        <v>29</v>
      </c>
      <c r="L2103" t="s">
        <v>30</v>
      </c>
      <c r="M2103" t="s">
        <v>31</v>
      </c>
      <c r="N2103" t="s">
        <v>32</v>
      </c>
      <c r="O2103">
        <v>165.96</v>
      </c>
      <c r="P2103" t="s">
        <v>827</v>
      </c>
      <c r="Q2103" t="s">
        <v>831</v>
      </c>
      <c r="R2103" t="s">
        <v>830</v>
      </c>
      <c r="S2103" t="s">
        <v>34</v>
      </c>
      <c r="T2103" t="s">
        <v>35</v>
      </c>
    </row>
    <row r="2104" spans="1:20">
      <c r="A2104" t="s">
        <v>831</v>
      </c>
      <c r="B2104" t="s">
        <v>827</v>
      </c>
      <c r="C2104" t="s">
        <v>832</v>
      </c>
      <c r="D2104" t="s">
        <v>833</v>
      </c>
      <c r="E2104" t="s">
        <v>25</v>
      </c>
      <c r="F2104" s="1">
        <v>30682</v>
      </c>
      <c r="G2104" t="s">
        <v>26</v>
      </c>
      <c r="H2104">
        <v>201412</v>
      </c>
      <c r="I2104" t="s">
        <v>27</v>
      </c>
      <c r="J2104" t="s">
        <v>28</v>
      </c>
      <c r="K2104" t="s">
        <v>36</v>
      </c>
      <c r="L2104" t="s">
        <v>30</v>
      </c>
      <c r="M2104" t="s">
        <v>31</v>
      </c>
      <c r="N2104" t="s">
        <v>48</v>
      </c>
      <c r="O2104">
        <v>17809.740000000002</v>
      </c>
      <c r="P2104" t="s">
        <v>827</v>
      </c>
      <c r="Q2104" t="s">
        <v>831</v>
      </c>
      <c r="R2104" t="s">
        <v>830</v>
      </c>
      <c r="S2104" t="s">
        <v>34</v>
      </c>
      <c r="T2104" t="s">
        <v>35</v>
      </c>
    </row>
    <row r="2105" spans="1:20">
      <c r="A2105" t="s">
        <v>831</v>
      </c>
      <c r="B2105" t="s">
        <v>827</v>
      </c>
      <c r="C2105" t="s">
        <v>832</v>
      </c>
      <c r="D2105" t="s">
        <v>833</v>
      </c>
      <c r="E2105" t="s">
        <v>25</v>
      </c>
      <c r="F2105" s="1">
        <v>30682</v>
      </c>
      <c r="G2105" t="s">
        <v>26</v>
      </c>
      <c r="H2105">
        <v>201412</v>
      </c>
      <c r="I2105" t="s">
        <v>27</v>
      </c>
      <c r="J2105" t="s">
        <v>28</v>
      </c>
      <c r="K2105" t="s">
        <v>36</v>
      </c>
      <c r="L2105" t="s">
        <v>30</v>
      </c>
      <c r="M2105" t="s">
        <v>31</v>
      </c>
      <c r="N2105" t="s">
        <v>49</v>
      </c>
      <c r="O2105">
        <v>-12517.85</v>
      </c>
      <c r="P2105" t="s">
        <v>827</v>
      </c>
      <c r="Q2105" t="s">
        <v>831</v>
      </c>
      <c r="R2105" t="s">
        <v>830</v>
      </c>
      <c r="S2105" t="s">
        <v>34</v>
      </c>
      <c r="T2105" t="s">
        <v>35</v>
      </c>
    </row>
    <row r="2106" spans="1:20">
      <c r="A2106" t="s">
        <v>831</v>
      </c>
      <c r="B2106" t="s">
        <v>827</v>
      </c>
      <c r="C2106" t="s">
        <v>832</v>
      </c>
      <c r="D2106" t="s">
        <v>833</v>
      </c>
      <c r="E2106" t="s">
        <v>25</v>
      </c>
      <c r="F2106" s="1">
        <v>30682</v>
      </c>
      <c r="G2106" t="s">
        <v>26</v>
      </c>
      <c r="H2106">
        <v>201412</v>
      </c>
      <c r="I2106" t="s">
        <v>27</v>
      </c>
      <c r="J2106" t="s">
        <v>28</v>
      </c>
      <c r="K2106" t="s">
        <v>36</v>
      </c>
      <c r="L2106" t="s">
        <v>30</v>
      </c>
      <c r="M2106" t="s">
        <v>31</v>
      </c>
      <c r="N2106" t="s">
        <v>32</v>
      </c>
      <c r="O2106">
        <v>24.25</v>
      </c>
      <c r="P2106" t="s">
        <v>827</v>
      </c>
      <c r="Q2106" t="s">
        <v>831</v>
      </c>
      <c r="R2106" t="s">
        <v>830</v>
      </c>
      <c r="S2106" t="s">
        <v>34</v>
      </c>
      <c r="T2106" t="s">
        <v>35</v>
      </c>
    </row>
    <row r="2107" spans="1:20">
      <c r="A2107" t="s">
        <v>831</v>
      </c>
      <c r="B2107" t="s">
        <v>827</v>
      </c>
      <c r="C2107" t="s">
        <v>832</v>
      </c>
      <c r="D2107" t="s">
        <v>833</v>
      </c>
      <c r="E2107" t="s">
        <v>25</v>
      </c>
      <c r="F2107" s="1">
        <v>30682</v>
      </c>
      <c r="G2107" t="s">
        <v>26</v>
      </c>
      <c r="H2107">
        <v>201412</v>
      </c>
      <c r="I2107" t="s">
        <v>27</v>
      </c>
      <c r="J2107" t="s">
        <v>28</v>
      </c>
      <c r="K2107" t="s">
        <v>38</v>
      </c>
      <c r="L2107" t="s">
        <v>30</v>
      </c>
      <c r="M2107" t="s">
        <v>31</v>
      </c>
      <c r="N2107" t="s">
        <v>48</v>
      </c>
      <c r="O2107">
        <v>1556.51</v>
      </c>
      <c r="P2107" t="s">
        <v>827</v>
      </c>
      <c r="Q2107" t="s">
        <v>831</v>
      </c>
      <c r="R2107" t="s">
        <v>830</v>
      </c>
      <c r="S2107" t="s">
        <v>34</v>
      </c>
      <c r="T2107" t="s">
        <v>35</v>
      </c>
    </row>
    <row r="2108" spans="1:20">
      <c r="A2108" t="s">
        <v>831</v>
      </c>
      <c r="B2108" t="s">
        <v>827</v>
      </c>
      <c r="C2108" t="s">
        <v>832</v>
      </c>
      <c r="D2108" t="s">
        <v>833</v>
      </c>
      <c r="E2108" t="s">
        <v>25</v>
      </c>
      <c r="F2108" s="1">
        <v>30682</v>
      </c>
      <c r="G2108" t="s">
        <v>26</v>
      </c>
      <c r="H2108">
        <v>201412</v>
      </c>
      <c r="I2108" t="s">
        <v>27</v>
      </c>
      <c r="J2108" t="s">
        <v>28</v>
      </c>
      <c r="K2108" t="s">
        <v>38</v>
      </c>
      <c r="L2108" t="s">
        <v>30</v>
      </c>
      <c r="M2108" t="s">
        <v>31</v>
      </c>
      <c r="N2108" t="s">
        <v>49</v>
      </c>
      <c r="O2108">
        <v>-3938.58</v>
      </c>
      <c r="P2108" t="s">
        <v>827</v>
      </c>
      <c r="Q2108" t="s">
        <v>831</v>
      </c>
      <c r="R2108" t="s">
        <v>830</v>
      </c>
      <c r="S2108" t="s">
        <v>34</v>
      </c>
      <c r="T2108" t="s">
        <v>35</v>
      </c>
    </row>
    <row r="2109" spans="1:20">
      <c r="A2109" t="s">
        <v>831</v>
      </c>
      <c r="B2109" t="s">
        <v>827</v>
      </c>
      <c r="C2109" t="s">
        <v>832</v>
      </c>
      <c r="D2109" t="s">
        <v>833</v>
      </c>
      <c r="E2109" t="s">
        <v>25</v>
      </c>
      <c r="F2109" s="1">
        <v>30682</v>
      </c>
      <c r="G2109" t="s">
        <v>26</v>
      </c>
      <c r="H2109">
        <v>201412</v>
      </c>
      <c r="I2109" t="s">
        <v>27</v>
      </c>
      <c r="J2109" t="s">
        <v>28</v>
      </c>
      <c r="K2109" t="s">
        <v>38</v>
      </c>
      <c r="L2109" t="s">
        <v>30</v>
      </c>
      <c r="M2109" t="s">
        <v>31</v>
      </c>
      <c r="N2109" t="s">
        <v>32</v>
      </c>
      <c r="O2109">
        <v>7.63</v>
      </c>
      <c r="P2109" t="s">
        <v>827</v>
      </c>
      <c r="Q2109" t="s">
        <v>831</v>
      </c>
      <c r="R2109" t="s">
        <v>830</v>
      </c>
      <c r="S2109" t="s">
        <v>34</v>
      </c>
      <c r="T2109" t="s">
        <v>35</v>
      </c>
    </row>
    <row r="2110" spans="1:20">
      <c r="A2110" t="s">
        <v>831</v>
      </c>
      <c r="B2110" t="s">
        <v>827</v>
      </c>
      <c r="C2110" t="s">
        <v>832</v>
      </c>
      <c r="D2110" t="s">
        <v>833</v>
      </c>
      <c r="E2110" t="s">
        <v>25</v>
      </c>
      <c r="F2110" s="1">
        <v>30682</v>
      </c>
      <c r="G2110" t="s">
        <v>26</v>
      </c>
      <c r="H2110">
        <v>201412</v>
      </c>
      <c r="I2110" t="s">
        <v>27</v>
      </c>
      <c r="J2110" t="s">
        <v>28</v>
      </c>
      <c r="K2110" t="s">
        <v>39</v>
      </c>
      <c r="L2110" t="s">
        <v>30</v>
      </c>
      <c r="M2110" t="s">
        <v>31</v>
      </c>
      <c r="N2110" t="s">
        <v>49</v>
      </c>
      <c r="O2110">
        <v>-1234.6200000000001</v>
      </c>
      <c r="P2110" t="s">
        <v>827</v>
      </c>
      <c r="Q2110" t="s">
        <v>831</v>
      </c>
      <c r="R2110" t="s">
        <v>830</v>
      </c>
      <c r="S2110" t="s">
        <v>34</v>
      </c>
      <c r="T2110" t="s">
        <v>35</v>
      </c>
    </row>
    <row r="2111" spans="1:20">
      <c r="A2111" t="s">
        <v>831</v>
      </c>
      <c r="B2111" t="s">
        <v>827</v>
      </c>
      <c r="C2111" t="s">
        <v>832</v>
      </c>
      <c r="D2111" t="s">
        <v>833</v>
      </c>
      <c r="E2111" t="s">
        <v>25</v>
      </c>
      <c r="F2111" s="1">
        <v>30682</v>
      </c>
      <c r="G2111" t="s">
        <v>26</v>
      </c>
      <c r="H2111">
        <v>201412</v>
      </c>
      <c r="I2111" t="s">
        <v>27</v>
      </c>
      <c r="J2111" t="s">
        <v>28</v>
      </c>
      <c r="K2111" t="s">
        <v>39</v>
      </c>
      <c r="L2111" t="s">
        <v>30</v>
      </c>
      <c r="M2111" t="s">
        <v>31</v>
      </c>
      <c r="N2111" t="s">
        <v>32</v>
      </c>
      <c r="O2111">
        <v>2.39</v>
      </c>
      <c r="P2111" t="s">
        <v>827</v>
      </c>
      <c r="Q2111" t="s">
        <v>831</v>
      </c>
      <c r="R2111" t="s">
        <v>830</v>
      </c>
      <c r="S2111" t="s">
        <v>34</v>
      </c>
      <c r="T2111" t="s">
        <v>35</v>
      </c>
    </row>
    <row r="2112" spans="1:20">
      <c r="A2112" t="s">
        <v>831</v>
      </c>
      <c r="B2112" t="s">
        <v>827</v>
      </c>
      <c r="C2112" t="s">
        <v>832</v>
      </c>
      <c r="D2112" t="s">
        <v>833</v>
      </c>
      <c r="E2112" t="s">
        <v>25</v>
      </c>
      <c r="F2112" s="1">
        <v>30682</v>
      </c>
      <c r="G2112" t="s">
        <v>26</v>
      </c>
      <c r="H2112">
        <v>201412</v>
      </c>
      <c r="I2112" t="s">
        <v>27</v>
      </c>
      <c r="J2112" t="s">
        <v>28</v>
      </c>
      <c r="K2112" t="s">
        <v>40</v>
      </c>
      <c r="L2112" t="s">
        <v>30</v>
      </c>
      <c r="M2112" t="s">
        <v>31</v>
      </c>
      <c r="N2112" t="s">
        <v>49</v>
      </c>
      <c r="O2112">
        <v>-780.33</v>
      </c>
      <c r="P2112" t="s">
        <v>827</v>
      </c>
      <c r="Q2112" t="s">
        <v>831</v>
      </c>
      <c r="R2112" t="s">
        <v>830</v>
      </c>
      <c r="S2112" t="s">
        <v>34</v>
      </c>
      <c r="T2112" t="s">
        <v>35</v>
      </c>
    </row>
    <row r="2113" spans="1:20">
      <c r="A2113" t="s">
        <v>831</v>
      </c>
      <c r="B2113" t="s">
        <v>827</v>
      </c>
      <c r="C2113" t="s">
        <v>832</v>
      </c>
      <c r="D2113" t="s">
        <v>833</v>
      </c>
      <c r="E2113" t="s">
        <v>25</v>
      </c>
      <c r="F2113" s="1">
        <v>30682</v>
      </c>
      <c r="G2113" t="s">
        <v>26</v>
      </c>
      <c r="H2113">
        <v>201412</v>
      </c>
      <c r="I2113" t="s">
        <v>27</v>
      </c>
      <c r="J2113" t="s">
        <v>28</v>
      </c>
      <c r="K2113" t="s">
        <v>40</v>
      </c>
      <c r="L2113" t="s">
        <v>30</v>
      </c>
      <c r="M2113" t="s">
        <v>31</v>
      </c>
      <c r="N2113" t="s">
        <v>32</v>
      </c>
      <c r="O2113">
        <v>1.52</v>
      </c>
      <c r="P2113" t="s">
        <v>827</v>
      </c>
      <c r="Q2113" t="s">
        <v>831</v>
      </c>
      <c r="R2113" t="s">
        <v>830</v>
      </c>
      <c r="S2113" t="s">
        <v>34</v>
      </c>
      <c r="T2113" t="s">
        <v>35</v>
      </c>
    </row>
    <row r="2114" spans="1:20">
      <c r="A2114" t="s">
        <v>831</v>
      </c>
      <c r="B2114" t="s">
        <v>827</v>
      </c>
      <c r="C2114" t="s">
        <v>832</v>
      </c>
      <c r="D2114" t="s">
        <v>833</v>
      </c>
      <c r="E2114" t="s">
        <v>25</v>
      </c>
      <c r="F2114" s="1">
        <v>30682</v>
      </c>
      <c r="G2114" t="s">
        <v>26</v>
      </c>
      <c r="H2114">
        <v>201412</v>
      </c>
      <c r="I2114" t="s">
        <v>27</v>
      </c>
      <c r="J2114" t="s">
        <v>28</v>
      </c>
      <c r="K2114" t="s">
        <v>41</v>
      </c>
      <c r="L2114" t="s">
        <v>30</v>
      </c>
      <c r="M2114" t="s">
        <v>31</v>
      </c>
      <c r="N2114" t="s">
        <v>48</v>
      </c>
      <c r="O2114">
        <v>272.10000000000002</v>
      </c>
      <c r="P2114" t="s">
        <v>827</v>
      </c>
      <c r="Q2114" t="s">
        <v>831</v>
      </c>
      <c r="R2114" t="s">
        <v>830</v>
      </c>
      <c r="S2114" t="s">
        <v>34</v>
      </c>
      <c r="T2114" t="s">
        <v>35</v>
      </c>
    </row>
    <row r="2115" spans="1:20">
      <c r="A2115" t="s">
        <v>834</v>
      </c>
      <c r="B2115" t="s">
        <v>827</v>
      </c>
      <c r="C2115" t="s">
        <v>835</v>
      </c>
      <c r="D2115" t="s">
        <v>836</v>
      </c>
      <c r="E2115" t="s">
        <v>25</v>
      </c>
      <c r="F2115" s="1">
        <v>30682</v>
      </c>
      <c r="G2115" t="s">
        <v>26</v>
      </c>
      <c r="H2115">
        <v>201412</v>
      </c>
      <c r="I2115" t="s">
        <v>27</v>
      </c>
      <c r="J2115" t="s">
        <v>28</v>
      </c>
      <c r="K2115" t="s">
        <v>29</v>
      </c>
      <c r="L2115" t="s">
        <v>30</v>
      </c>
      <c r="M2115" t="s">
        <v>31</v>
      </c>
      <c r="N2115" t="s">
        <v>32</v>
      </c>
      <c r="O2115">
        <v>482.02</v>
      </c>
      <c r="P2115" t="s">
        <v>827</v>
      </c>
      <c r="Q2115" t="s">
        <v>834</v>
      </c>
      <c r="R2115" t="s">
        <v>830</v>
      </c>
      <c r="S2115" t="s">
        <v>34</v>
      </c>
      <c r="T2115" t="s">
        <v>35</v>
      </c>
    </row>
    <row r="2116" spans="1:20">
      <c r="A2116" t="s">
        <v>834</v>
      </c>
      <c r="B2116" t="s">
        <v>827</v>
      </c>
      <c r="C2116" t="s">
        <v>835</v>
      </c>
      <c r="D2116" t="s">
        <v>836</v>
      </c>
      <c r="E2116" t="s">
        <v>25</v>
      </c>
      <c r="F2116" s="1">
        <v>30682</v>
      </c>
      <c r="G2116" t="s">
        <v>26</v>
      </c>
      <c r="H2116">
        <v>201412</v>
      </c>
      <c r="I2116" t="s">
        <v>27</v>
      </c>
      <c r="J2116" t="s">
        <v>28</v>
      </c>
      <c r="K2116" t="s">
        <v>36</v>
      </c>
      <c r="L2116" t="s">
        <v>30</v>
      </c>
      <c r="M2116" t="s">
        <v>31</v>
      </c>
      <c r="N2116" t="s">
        <v>32</v>
      </c>
      <c r="O2116">
        <v>481.74</v>
      </c>
      <c r="P2116" t="s">
        <v>827</v>
      </c>
      <c r="Q2116" t="s">
        <v>834</v>
      </c>
      <c r="R2116" t="s">
        <v>830</v>
      </c>
      <c r="S2116" t="s">
        <v>34</v>
      </c>
      <c r="T2116" t="s">
        <v>35</v>
      </c>
    </row>
    <row r="2117" spans="1:20">
      <c r="A2117" t="s">
        <v>834</v>
      </c>
      <c r="B2117" t="s">
        <v>827</v>
      </c>
      <c r="C2117" t="s">
        <v>835</v>
      </c>
      <c r="D2117" t="s">
        <v>836</v>
      </c>
      <c r="E2117" t="s">
        <v>25</v>
      </c>
      <c r="F2117" s="1">
        <v>30682</v>
      </c>
      <c r="G2117" t="s">
        <v>26</v>
      </c>
      <c r="H2117">
        <v>201412</v>
      </c>
      <c r="I2117" t="s">
        <v>27</v>
      </c>
      <c r="J2117" t="s">
        <v>28</v>
      </c>
      <c r="K2117" t="s">
        <v>37</v>
      </c>
      <c r="L2117" t="s">
        <v>30</v>
      </c>
      <c r="M2117" t="s">
        <v>31</v>
      </c>
      <c r="N2117" t="s">
        <v>32</v>
      </c>
      <c r="O2117">
        <v>482.02</v>
      </c>
      <c r="P2117" t="s">
        <v>827</v>
      </c>
      <c r="Q2117" t="s">
        <v>834</v>
      </c>
      <c r="R2117" t="s">
        <v>830</v>
      </c>
      <c r="S2117" t="s">
        <v>34</v>
      </c>
      <c r="T2117" t="s">
        <v>35</v>
      </c>
    </row>
    <row r="2118" spans="1:20">
      <c r="A2118" t="s">
        <v>834</v>
      </c>
      <c r="B2118" t="s">
        <v>827</v>
      </c>
      <c r="C2118" t="s">
        <v>835</v>
      </c>
      <c r="D2118" t="s">
        <v>836</v>
      </c>
      <c r="E2118" t="s">
        <v>25</v>
      </c>
      <c r="F2118" s="1">
        <v>30682</v>
      </c>
      <c r="G2118" t="s">
        <v>26</v>
      </c>
      <c r="H2118">
        <v>201412</v>
      </c>
      <c r="I2118" t="s">
        <v>27</v>
      </c>
      <c r="J2118" t="s">
        <v>28</v>
      </c>
      <c r="K2118" t="s">
        <v>38</v>
      </c>
      <c r="L2118" t="s">
        <v>30</v>
      </c>
      <c r="M2118" t="s">
        <v>31</v>
      </c>
      <c r="N2118" t="s">
        <v>32</v>
      </c>
      <c r="O2118">
        <v>482.02</v>
      </c>
      <c r="P2118" t="s">
        <v>827</v>
      </c>
      <c r="Q2118" t="s">
        <v>834</v>
      </c>
      <c r="R2118" t="s">
        <v>830</v>
      </c>
      <c r="S2118" t="s">
        <v>34</v>
      </c>
      <c r="T2118" t="s">
        <v>35</v>
      </c>
    </row>
    <row r="2119" spans="1:20">
      <c r="A2119" t="s">
        <v>834</v>
      </c>
      <c r="B2119" t="s">
        <v>827</v>
      </c>
      <c r="C2119" t="s">
        <v>835</v>
      </c>
      <c r="D2119" t="s">
        <v>836</v>
      </c>
      <c r="E2119" t="s">
        <v>25</v>
      </c>
      <c r="F2119" s="1">
        <v>30682</v>
      </c>
      <c r="G2119" t="s">
        <v>26</v>
      </c>
      <c r="H2119">
        <v>201412</v>
      </c>
      <c r="I2119" t="s">
        <v>27</v>
      </c>
      <c r="J2119" t="s">
        <v>28</v>
      </c>
      <c r="K2119" t="s">
        <v>39</v>
      </c>
      <c r="L2119" t="s">
        <v>30</v>
      </c>
      <c r="M2119" t="s">
        <v>31</v>
      </c>
      <c r="N2119" t="s">
        <v>32</v>
      </c>
      <c r="O2119">
        <v>482.02</v>
      </c>
      <c r="P2119" t="s">
        <v>827</v>
      </c>
      <c r="Q2119" t="s">
        <v>834</v>
      </c>
      <c r="R2119" t="s">
        <v>830</v>
      </c>
      <c r="S2119" t="s">
        <v>34</v>
      </c>
      <c r="T2119" t="s">
        <v>35</v>
      </c>
    </row>
    <row r="2120" spans="1:20">
      <c r="A2120" t="s">
        <v>834</v>
      </c>
      <c r="B2120" t="s">
        <v>827</v>
      </c>
      <c r="C2120" t="s">
        <v>835</v>
      </c>
      <c r="D2120" t="s">
        <v>836</v>
      </c>
      <c r="E2120" t="s">
        <v>25</v>
      </c>
      <c r="F2120" s="1">
        <v>30682</v>
      </c>
      <c r="G2120" t="s">
        <v>26</v>
      </c>
      <c r="H2120">
        <v>201412</v>
      </c>
      <c r="I2120" t="s">
        <v>27</v>
      </c>
      <c r="J2120" t="s">
        <v>28</v>
      </c>
      <c r="K2120" t="s">
        <v>40</v>
      </c>
      <c r="L2120" t="s">
        <v>30</v>
      </c>
      <c r="M2120" t="s">
        <v>31</v>
      </c>
      <c r="N2120" t="s">
        <v>32</v>
      </c>
      <c r="O2120">
        <v>482.02</v>
      </c>
      <c r="P2120" t="s">
        <v>827</v>
      </c>
      <c r="Q2120" t="s">
        <v>834</v>
      </c>
      <c r="R2120" t="s">
        <v>830</v>
      </c>
      <c r="S2120" t="s">
        <v>34</v>
      </c>
      <c r="T2120" t="s">
        <v>35</v>
      </c>
    </row>
    <row r="2121" spans="1:20">
      <c r="A2121" t="s">
        <v>834</v>
      </c>
      <c r="B2121" t="s">
        <v>827</v>
      </c>
      <c r="C2121" t="s">
        <v>835</v>
      </c>
      <c r="D2121" t="s">
        <v>836</v>
      </c>
      <c r="E2121" t="s">
        <v>25</v>
      </c>
      <c r="F2121" s="1">
        <v>30682</v>
      </c>
      <c r="G2121" t="s">
        <v>26</v>
      </c>
      <c r="H2121">
        <v>201412</v>
      </c>
      <c r="I2121" t="s">
        <v>27</v>
      </c>
      <c r="J2121" t="s">
        <v>28</v>
      </c>
      <c r="K2121" t="s">
        <v>41</v>
      </c>
      <c r="L2121" t="s">
        <v>30</v>
      </c>
      <c r="M2121" t="s">
        <v>31</v>
      </c>
      <c r="N2121" t="s">
        <v>32</v>
      </c>
      <c r="O2121">
        <v>482.02</v>
      </c>
      <c r="P2121" t="s">
        <v>827</v>
      </c>
      <c r="Q2121" t="s">
        <v>834</v>
      </c>
      <c r="R2121" t="s">
        <v>830</v>
      </c>
      <c r="S2121" t="s">
        <v>34</v>
      </c>
      <c r="T2121" t="s">
        <v>35</v>
      </c>
    </row>
    <row r="2122" spans="1:20">
      <c r="A2122" t="s">
        <v>834</v>
      </c>
      <c r="B2122" t="s">
        <v>827</v>
      </c>
      <c r="C2122" t="s">
        <v>835</v>
      </c>
      <c r="D2122" t="s">
        <v>836</v>
      </c>
      <c r="E2122" t="s">
        <v>25</v>
      </c>
      <c r="F2122" s="1">
        <v>30682</v>
      </c>
      <c r="G2122" t="s">
        <v>26</v>
      </c>
      <c r="H2122">
        <v>201412</v>
      </c>
      <c r="I2122" t="s">
        <v>27</v>
      </c>
      <c r="J2122" t="s">
        <v>28</v>
      </c>
      <c r="K2122" t="s">
        <v>44</v>
      </c>
      <c r="L2122" t="s">
        <v>30</v>
      </c>
      <c r="M2122" t="s">
        <v>31</v>
      </c>
      <c r="N2122" t="s">
        <v>32</v>
      </c>
      <c r="O2122">
        <v>482.02</v>
      </c>
      <c r="P2122" t="s">
        <v>827</v>
      </c>
      <c r="Q2122" t="s">
        <v>834</v>
      </c>
      <c r="R2122" t="s">
        <v>830</v>
      </c>
      <c r="S2122" t="s">
        <v>34</v>
      </c>
      <c r="T2122" t="s">
        <v>35</v>
      </c>
    </row>
    <row r="2123" spans="1:20">
      <c r="A2123" t="s">
        <v>837</v>
      </c>
      <c r="B2123" t="s">
        <v>827</v>
      </c>
      <c r="C2123" t="s">
        <v>838</v>
      </c>
      <c r="D2123" t="s">
        <v>839</v>
      </c>
      <c r="E2123" t="s">
        <v>25</v>
      </c>
      <c r="F2123" s="1">
        <v>38261</v>
      </c>
      <c r="G2123" t="s">
        <v>26</v>
      </c>
      <c r="H2123">
        <v>201412</v>
      </c>
      <c r="I2123" t="s">
        <v>27</v>
      </c>
      <c r="J2123" t="s">
        <v>28</v>
      </c>
      <c r="K2123" t="s">
        <v>29</v>
      </c>
      <c r="L2123" t="s">
        <v>30</v>
      </c>
      <c r="M2123" t="s">
        <v>31</v>
      </c>
      <c r="N2123" t="s">
        <v>32</v>
      </c>
      <c r="O2123">
        <v>19.39</v>
      </c>
      <c r="P2123" t="s">
        <v>827</v>
      </c>
      <c r="Q2123" t="s">
        <v>837</v>
      </c>
      <c r="R2123" t="s">
        <v>830</v>
      </c>
      <c r="S2123" t="s">
        <v>34</v>
      </c>
      <c r="T2123" t="s">
        <v>35</v>
      </c>
    </row>
    <row r="2124" spans="1:20">
      <c r="A2124" t="s">
        <v>837</v>
      </c>
      <c r="B2124" t="s">
        <v>827</v>
      </c>
      <c r="C2124" t="s">
        <v>838</v>
      </c>
      <c r="D2124" t="s">
        <v>839</v>
      </c>
      <c r="E2124" t="s">
        <v>25</v>
      </c>
      <c r="F2124" s="1">
        <v>38261</v>
      </c>
      <c r="G2124" t="s">
        <v>26</v>
      </c>
      <c r="H2124">
        <v>201412</v>
      </c>
      <c r="I2124" t="s">
        <v>27</v>
      </c>
      <c r="J2124" t="s">
        <v>28</v>
      </c>
      <c r="K2124" t="s">
        <v>36</v>
      </c>
      <c r="L2124" t="s">
        <v>30</v>
      </c>
      <c r="M2124" t="s">
        <v>31</v>
      </c>
      <c r="N2124" t="s">
        <v>32</v>
      </c>
      <c r="O2124">
        <v>11.61</v>
      </c>
      <c r="P2124" t="s">
        <v>827</v>
      </c>
      <c r="Q2124" t="s">
        <v>837</v>
      </c>
      <c r="R2124" t="s">
        <v>830</v>
      </c>
      <c r="S2124" t="s">
        <v>34</v>
      </c>
      <c r="T2124" t="s">
        <v>35</v>
      </c>
    </row>
    <row r="2125" spans="1:20">
      <c r="A2125" t="s">
        <v>837</v>
      </c>
      <c r="B2125" t="s">
        <v>827</v>
      </c>
      <c r="C2125" t="s">
        <v>838</v>
      </c>
      <c r="D2125" t="s">
        <v>839</v>
      </c>
      <c r="E2125" t="s">
        <v>25</v>
      </c>
      <c r="F2125" s="1">
        <v>38261</v>
      </c>
      <c r="G2125" t="s">
        <v>26</v>
      </c>
      <c r="H2125">
        <v>201412</v>
      </c>
      <c r="I2125" t="s">
        <v>27</v>
      </c>
      <c r="J2125" t="s">
        <v>28</v>
      </c>
      <c r="K2125" t="s">
        <v>37</v>
      </c>
      <c r="L2125" t="s">
        <v>30</v>
      </c>
      <c r="M2125" t="s">
        <v>31</v>
      </c>
      <c r="N2125" t="s">
        <v>32</v>
      </c>
      <c r="O2125">
        <v>67.150000000000006</v>
      </c>
      <c r="P2125" t="s">
        <v>827</v>
      </c>
      <c r="Q2125" t="s">
        <v>837</v>
      </c>
      <c r="R2125" t="s">
        <v>830</v>
      </c>
      <c r="S2125" t="s">
        <v>34</v>
      </c>
      <c r="T2125" t="s">
        <v>35</v>
      </c>
    </row>
    <row r="2126" spans="1:20">
      <c r="A2126" t="s">
        <v>837</v>
      </c>
      <c r="B2126" t="s">
        <v>827</v>
      </c>
      <c r="C2126" t="s">
        <v>838</v>
      </c>
      <c r="D2126" t="s">
        <v>839</v>
      </c>
      <c r="E2126" t="s">
        <v>25</v>
      </c>
      <c r="F2126" s="1">
        <v>38261</v>
      </c>
      <c r="G2126" t="s">
        <v>26</v>
      </c>
      <c r="H2126">
        <v>201412</v>
      </c>
      <c r="I2126" t="s">
        <v>27</v>
      </c>
      <c r="J2126" t="s">
        <v>28</v>
      </c>
      <c r="K2126" t="s">
        <v>38</v>
      </c>
      <c r="L2126" t="s">
        <v>30</v>
      </c>
      <c r="M2126" t="s">
        <v>31</v>
      </c>
      <c r="N2126" t="s">
        <v>32</v>
      </c>
      <c r="O2126">
        <v>26.16</v>
      </c>
      <c r="P2126" t="s">
        <v>827</v>
      </c>
      <c r="Q2126" t="s">
        <v>837</v>
      </c>
      <c r="R2126" t="s">
        <v>830</v>
      </c>
      <c r="S2126" t="s">
        <v>34</v>
      </c>
      <c r="T2126" t="s">
        <v>35</v>
      </c>
    </row>
    <row r="2127" spans="1:20">
      <c r="A2127" t="s">
        <v>837</v>
      </c>
      <c r="B2127" t="s">
        <v>827</v>
      </c>
      <c r="C2127" t="s">
        <v>838</v>
      </c>
      <c r="D2127" t="s">
        <v>839</v>
      </c>
      <c r="E2127" t="s">
        <v>25</v>
      </c>
      <c r="F2127" s="1">
        <v>38261</v>
      </c>
      <c r="G2127" t="s">
        <v>26</v>
      </c>
      <c r="H2127">
        <v>201412</v>
      </c>
      <c r="I2127" t="s">
        <v>27</v>
      </c>
      <c r="J2127" t="s">
        <v>28</v>
      </c>
      <c r="K2127" t="s">
        <v>39</v>
      </c>
      <c r="L2127" t="s">
        <v>30</v>
      </c>
      <c r="M2127" t="s">
        <v>31</v>
      </c>
      <c r="N2127" t="s">
        <v>32</v>
      </c>
      <c r="O2127">
        <v>21.990000000000002</v>
      </c>
      <c r="P2127" t="s">
        <v>827</v>
      </c>
      <c r="Q2127" t="s">
        <v>837</v>
      </c>
      <c r="R2127" t="s">
        <v>830</v>
      </c>
      <c r="S2127" t="s">
        <v>34</v>
      </c>
      <c r="T2127" t="s">
        <v>35</v>
      </c>
    </row>
    <row r="2128" spans="1:20">
      <c r="A2128" t="s">
        <v>837</v>
      </c>
      <c r="B2128" t="s">
        <v>827</v>
      </c>
      <c r="C2128" t="s">
        <v>838</v>
      </c>
      <c r="D2128" t="s">
        <v>839</v>
      </c>
      <c r="E2128" t="s">
        <v>25</v>
      </c>
      <c r="F2128" s="1">
        <v>38261</v>
      </c>
      <c r="G2128" t="s">
        <v>26</v>
      </c>
      <c r="H2128">
        <v>201412</v>
      </c>
      <c r="I2128" t="s">
        <v>27</v>
      </c>
      <c r="J2128" t="s">
        <v>28</v>
      </c>
      <c r="K2128" t="s">
        <v>40</v>
      </c>
      <c r="L2128" t="s">
        <v>30</v>
      </c>
      <c r="M2128" t="s">
        <v>31</v>
      </c>
      <c r="N2128" t="s">
        <v>32</v>
      </c>
      <c r="O2128">
        <v>21.97</v>
      </c>
      <c r="P2128" t="s">
        <v>827</v>
      </c>
      <c r="Q2128" t="s">
        <v>837</v>
      </c>
      <c r="R2128" t="s">
        <v>830</v>
      </c>
      <c r="S2128" t="s">
        <v>34</v>
      </c>
      <c r="T2128" t="s">
        <v>35</v>
      </c>
    </row>
    <row r="2129" spans="1:20">
      <c r="A2129" t="s">
        <v>837</v>
      </c>
      <c r="B2129" t="s">
        <v>827</v>
      </c>
      <c r="C2129" t="s">
        <v>838</v>
      </c>
      <c r="D2129" t="s">
        <v>839</v>
      </c>
      <c r="E2129" t="s">
        <v>25</v>
      </c>
      <c r="F2129" s="1">
        <v>38261</v>
      </c>
      <c r="G2129" t="s">
        <v>26</v>
      </c>
      <c r="H2129">
        <v>201412</v>
      </c>
      <c r="I2129" t="s">
        <v>27</v>
      </c>
      <c r="J2129" t="s">
        <v>28</v>
      </c>
      <c r="K2129" t="s">
        <v>41</v>
      </c>
      <c r="L2129" t="s">
        <v>30</v>
      </c>
      <c r="M2129" t="s">
        <v>31</v>
      </c>
      <c r="N2129" t="s">
        <v>32</v>
      </c>
      <c r="O2129">
        <v>44.94</v>
      </c>
      <c r="P2129" t="s">
        <v>827</v>
      </c>
      <c r="Q2129" t="s">
        <v>837</v>
      </c>
      <c r="R2129" t="s">
        <v>830</v>
      </c>
      <c r="S2129" t="s">
        <v>34</v>
      </c>
      <c r="T2129" t="s">
        <v>35</v>
      </c>
    </row>
    <row r="2130" spans="1:20">
      <c r="A2130" t="s">
        <v>837</v>
      </c>
      <c r="B2130" t="s">
        <v>827</v>
      </c>
      <c r="C2130" t="s">
        <v>838</v>
      </c>
      <c r="D2130" t="s">
        <v>839</v>
      </c>
      <c r="E2130" t="s">
        <v>25</v>
      </c>
      <c r="F2130" s="1">
        <v>38261</v>
      </c>
      <c r="G2130" t="s">
        <v>26</v>
      </c>
      <c r="H2130">
        <v>201412</v>
      </c>
      <c r="I2130" t="s">
        <v>27</v>
      </c>
      <c r="J2130" t="s">
        <v>28</v>
      </c>
      <c r="K2130" t="s">
        <v>44</v>
      </c>
      <c r="L2130" t="s">
        <v>30</v>
      </c>
      <c r="M2130" t="s">
        <v>31</v>
      </c>
      <c r="N2130" t="s">
        <v>32</v>
      </c>
      <c r="O2130">
        <v>21.91</v>
      </c>
      <c r="P2130" t="s">
        <v>827</v>
      </c>
      <c r="Q2130" t="s">
        <v>837</v>
      </c>
      <c r="R2130" t="s">
        <v>830</v>
      </c>
      <c r="S2130" t="s">
        <v>34</v>
      </c>
      <c r="T2130" t="s">
        <v>35</v>
      </c>
    </row>
    <row r="2131" spans="1:20">
      <c r="A2131" t="s">
        <v>826</v>
      </c>
      <c r="B2131" t="s">
        <v>827</v>
      </c>
      <c r="C2131" t="s">
        <v>840</v>
      </c>
      <c r="D2131" t="s">
        <v>841</v>
      </c>
      <c r="E2131" t="s">
        <v>25</v>
      </c>
      <c r="F2131" s="1">
        <v>31766</v>
      </c>
      <c r="G2131" t="s">
        <v>26</v>
      </c>
      <c r="H2131">
        <v>201412</v>
      </c>
      <c r="I2131" t="s">
        <v>27</v>
      </c>
      <c r="J2131" t="s">
        <v>53</v>
      </c>
      <c r="K2131" t="s">
        <v>29</v>
      </c>
      <c r="L2131" t="s">
        <v>54</v>
      </c>
      <c r="M2131" t="s">
        <v>31</v>
      </c>
      <c r="N2131" t="s">
        <v>32</v>
      </c>
      <c r="O2131">
        <v>4068.4900000000002</v>
      </c>
      <c r="P2131" t="s">
        <v>827</v>
      </c>
      <c r="Q2131" t="s">
        <v>826</v>
      </c>
      <c r="R2131" t="s">
        <v>830</v>
      </c>
      <c r="S2131" t="s">
        <v>34</v>
      </c>
      <c r="T2131" t="s">
        <v>35</v>
      </c>
    </row>
    <row r="2132" spans="1:20">
      <c r="A2132" t="s">
        <v>826</v>
      </c>
      <c r="B2132" t="s">
        <v>827</v>
      </c>
      <c r="C2132" t="s">
        <v>840</v>
      </c>
      <c r="D2132" t="s">
        <v>841</v>
      </c>
      <c r="E2132" t="s">
        <v>25</v>
      </c>
      <c r="F2132" s="1">
        <v>31766</v>
      </c>
      <c r="G2132" t="s">
        <v>26</v>
      </c>
      <c r="H2132">
        <v>201412</v>
      </c>
      <c r="I2132" t="s">
        <v>27</v>
      </c>
      <c r="J2132" t="s">
        <v>53</v>
      </c>
      <c r="K2132" t="s">
        <v>36</v>
      </c>
      <c r="L2132" t="s">
        <v>54</v>
      </c>
      <c r="M2132" t="s">
        <v>31</v>
      </c>
      <c r="N2132" t="s">
        <v>32</v>
      </c>
      <c r="O2132">
        <v>1807.58</v>
      </c>
      <c r="P2132" t="s">
        <v>827</v>
      </c>
      <c r="Q2132" t="s">
        <v>826</v>
      </c>
      <c r="R2132" t="s">
        <v>830</v>
      </c>
      <c r="S2132" t="s">
        <v>34</v>
      </c>
      <c r="T2132" t="s">
        <v>35</v>
      </c>
    </row>
    <row r="2133" spans="1:20">
      <c r="A2133" t="s">
        <v>826</v>
      </c>
      <c r="B2133" t="s">
        <v>827</v>
      </c>
      <c r="C2133" t="s">
        <v>840</v>
      </c>
      <c r="D2133" t="s">
        <v>841</v>
      </c>
      <c r="E2133" t="s">
        <v>25</v>
      </c>
      <c r="F2133" s="1">
        <v>31766</v>
      </c>
      <c r="G2133" t="s">
        <v>26</v>
      </c>
      <c r="H2133">
        <v>201412</v>
      </c>
      <c r="I2133" t="s">
        <v>27</v>
      </c>
      <c r="J2133" t="s">
        <v>53</v>
      </c>
      <c r="K2133" t="s">
        <v>38</v>
      </c>
      <c r="L2133" t="s">
        <v>54</v>
      </c>
      <c r="M2133" t="s">
        <v>31</v>
      </c>
      <c r="N2133" t="s">
        <v>32</v>
      </c>
      <c r="O2133">
        <v>1122.8600000000001</v>
      </c>
      <c r="P2133" t="s">
        <v>827</v>
      </c>
      <c r="Q2133" t="s">
        <v>826</v>
      </c>
      <c r="R2133" t="s">
        <v>830</v>
      </c>
      <c r="S2133" t="s">
        <v>34</v>
      </c>
      <c r="T2133" t="s">
        <v>35</v>
      </c>
    </row>
    <row r="2134" spans="1:20">
      <c r="A2134" t="s">
        <v>826</v>
      </c>
      <c r="B2134" t="s">
        <v>827</v>
      </c>
      <c r="C2134" t="s">
        <v>840</v>
      </c>
      <c r="D2134" t="s">
        <v>841</v>
      </c>
      <c r="E2134" t="s">
        <v>25</v>
      </c>
      <c r="F2134" s="1">
        <v>31766</v>
      </c>
      <c r="G2134" t="s">
        <v>26</v>
      </c>
      <c r="H2134">
        <v>201412</v>
      </c>
      <c r="I2134" t="s">
        <v>27</v>
      </c>
      <c r="J2134" t="s">
        <v>53</v>
      </c>
      <c r="K2134" t="s">
        <v>39</v>
      </c>
      <c r="L2134" t="s">
        <v>54</v>
      </c>
      <c r="M2134" t="s">
        <v>31</v>
      </c>
      <c r="N2134" t="s">
        <v>32</v>
      </c>
      <c r="O2134">
        <v>3453.19</v>
      </c>
      <c r="P2134" t="s">
        <v>827</v>
      </c>
      <c r="Q2134" t="s">
        <v>826</v>
      </c>
      <c r="R2134" t="s">
        <v>830</v>
      </c>
      <c r="S2134" t="s">
        <v>34</v>
      </c>
      <c r="T2134" t="s">
        <v>35</v>
      </c>
    </row>
    <row r="2135" spans="1:20">
      <c r="A2135" t="s">
        <v>842</v>
      </c>
      <c r="B2135" t="s">
        <v>827</v>
      </c>
      <c r="C2135" t="s">
        <v>843</v>
      </c>
      <c r="D2135" t="s">
        <v>844</v>
      </c>
      <c r="E2135" t="s">
        <v>25</v>
      </c>
      <c r="F2135" s="1">
        <v>31766</v>
      </c>
      <c r="G2135" t="s">
        <v>26</v>
      </c>
      <c r="H2135">
        <v>201412</v>
      </c>
      <c r="I2135" t="s">
        <v>27</v>
      </c>
      <c r="J2135" t="s">
        <v>53</v>
      </c>
      <c r="K2135" t="s">
        <v>29</v>
      </c>
      <c r="L2135" t="s">
        <v>54</v>
      </c>
      <c r="M2135" t="s">
        <v>31</v>
      </c>
      <c r="N2135" t="s">
        <v>32</v>
      </c>
      <c r="O2135">
        <v>238.63</v>
      </c>
      <c r="P2135" t="s">
        <v>827</v>
      </c>
      <c r="Q2135" t="s">
        <v>842</v>
      </c>
      <c r="R2135" t="s">
        <v>830</v>
      </c>
      <c r="S2135" t="s">
        <v>34</v>
      </c>
      <c r="T2135" t="s">
        <v>35</v>
      </c>
    </row>
    <row r="2136" spans="1:20">
      <c r="A2136" t="s">
        <v>842</v>
      </c>
      <c r="B2136" t="s">
        <v>827</v>
      </c>
      <c r="C2136" t="s">
        <v>843</v>
      </c>
      <c r="D2136" t="s">
        <v>844</v>
      </c>
      <c r="E2136" t="s">
        <v>25</v>
      </c>
      <c r="F2136" s="1">
        <v>31766</v>
      </c>
      <c r="G2136" t="s">
        <v>26</v>
      </c>
      <c r="H2136">
        <v>201412</v>
      </c>
      <c r="I2136" t="s">
        <v>27</v>
      </c>
      <c r="J2136" t="s">
        <v>53</v>
      </c>
      <c r="K2136" t="s">
        <v>36</v>
      </c>
      <c r="L2136" t="s">
        <v>54</v>
      </c>
      <c r="M2136" t="s">
        <v>31</v>
      </c>
      <c r="N2136" t="s">
        <v>32</v>
      </c>
      <c r="O2136">
        <v>1166.18</v>
      </c>
      <c r="P2136" t="s">
        <v>827</v>
      </c>
      <c r="Q2136" t="s">
        <v>842</v>
      </c>
      <c r="R2136" t="s">
        <v>830</v>
      </c>
      <c r="S2136" t="s">
        <v>34</v>
      </c>
      <c r="T2136" t="s">
        <v>35</v>
      </c>
    </row>
    <row r="2137" spans="1:20">
      <c r="A2137" t="s">
        <v>842</v>
      </c>
      <c r="B2137" t="s">
        <v>827</v>
      </c>
      <c r="C2137" t="s">
        <v>845</v>
      </c>
      <c r="D2137" t="s">
        <v>846</v>
      </c>
      <c r="E2137" t="s">
        <v>25</v>
      </c>
      <c r="F2137" s="1">
        <v>30682</v>
      </c>
      <c r="G2137" t="s">
        <v>26</v>
      </c>
      <c r="H2137">
        <v>201412</v>
      </c>
      <c r="I2137" t="s">
        <v>27</v>
      </c>
      <c r="J2137" t="s">
        <v>28</v>
      </c>
      <c r="K2137" t="s">
        <v>36</v>
      </c>
      <c r="L2137" t="s">
        <v>30</v>
      </c>
      <c r="M2137" t="s">
        <v>31</v>
      </c>
      <c r="N2137" t="s">
        <v>32</v>
      </c>
      <c r="O2137">
        <v>2837.19</v>
      </c>
      <c r="P2137" t="s">
        <v>827</v>
      </c>
      <c r="Q2137" t="s">
        <v>842</v>
      </c>
      <c r="R2137" t="s">
        <v>830</v>
      </c>
      <c r="S2137" t="s">
        <v>34</v>
      </c>
      <c r="T2137" t="s">
        <v>35</v>
      </c>
    </row>
    <row r="2138" spans="1:20">
      <c r="A2138" t="s">
        <v>847</v>
      </c>
      <c r="B2138" t="s">
        <v>827</v>
      </c>
      <c r="C2138" t="s">
        <v>848</v>
      </c>
      <c r="D2138" t="s">
        <v>849</v>
      </c>
      <c r="E2138" t="s">
        <v>25</v>
      </c>
      <c r="F2138" s="1">
        <v>34579</v>
      </c>
      <c r="G2138" t="s">
        <v>26</v>
      </c>
      <c r="H2138">
        <v>201412</v>
      </c>
      <c r="I2138" t="s">
        <v>27</v>
      </c>
      <c r="J2138" t="s">
        <v>53</v>
      </c>
      <c r="K2138" t="s">
        <v>29</v>
      </c>
      <c r="L2138" t="s">
        <v>54</v>
      </c>
      <c r="M2138" t="s">
        <v>31</v>
      </c>
      <c r="N2138" t="s">
        <v>48</v>
      </c>
      <c r="O2138">
        <v>141014.88</v>
      </c>
      <c r="P2138" t="s">
        <v>827</v>
      </c>
      <c r="Q2138" t="s">
        <v>847</v>
      </c>
      <c r="R2138" t="s">
        <v>830</v>
      </c>
      <c r="S2138" t="s">
        <v>34</v>
      </c>
      <c r="T2138" t="s">
        <v>35</v>
      </c>
    </row>
    <row r="2139" spans="1:20">
      <c r="A2139" t="s">
        <v>847</v>
      </c>
      <c r="B2139" t="s">
        <v>827</v>
      </c>
      <c r="C2139" t="s">
        <v>848</v>
      </c>
      <c r="D2139" t="s">
        <v>849</v>
      </c>
      <c r="E2139" t="s">
        <v>25</v>
      </c>
      <c r="F2139" s="1">
        <v>34579</v>
      </c>
      <c r="G2139" t="s">
        <v>26</v>
      </c>
      <c r="H2139">
        <v>201412</v>
      </c>
      <c r="I2139" t="s">
        <v>27</v>
      </c>
      <c r="J2139" t="s">
        <v>53</v>
      </c>
      <c r="K2139" t="s">
        <v>29</v>
      </c>
      <c r="L2139" t="s">
        <v>54</v>
      </c>
      <c r="M2139" t="s">
        <v>31</v>
      </c>
      <c r="N2139" t="s">
        <v>49</v>
      </c>
      <c r="O2139">
        <v>-128537.28</v>
      </c>
      <c r="P2139" t="s">
        <v>827</v>
      </c>
      <c r="Q2139" t="s">
        <v>847</v>
      </c>
      <c r="R2139" t="s">
        <v>830</v>
      </c>
      <c r="S2139" t="s">
        <v>34</v>
      </c>
      <c r="T2139" t="s">
        <v>35</v>
      </c>
    </row>
    <row r="2140" spans="1:20">
      <c r="A2140" t="s">
        <v>847</v>
      </c>
      <c r="B2140" t="s">
        <v>827</v>
      </c>
      <c r="C2140" t="s">
        <v>848</v>
      </c>
      <c r="D2140" t="s">
        <v>849</v>
      </c>
      <c r="E2140" t="s">
        <v>25</v>
      </c>
      <c r="F2140" s="1">
        <v>34579</v>
      </c>
      <c r="G2140" t="s">
        <v>26</v>
      </c>
      <c r="H2140">
        <v>201412</v>
      </c>
      <c r="I2140" t="s">
        <v>27</v>
      </c>
      <c r="J2140" t="s">
        <v>53</v>
      </c>
      <c r="K2140" t="s">
        <v>36</v>
      </c>
      <c r="L2140" t="s">
        <v>54</v>
      </c>
      <c r="M2140" t="s">
        <v>31</v>
      </c>
      <c r="N2140" t="s">
        <v>48</v>
      </c>
      <c r="O2140">
        <v>38921.24</v>
      </c>
      <c r="P2140" t="s">
        <v>827</v>
      </c>
      <c r="Q2140" t="s">
        <v>847</v>
      </c>
      <c r="R2140" t="s">
        <v>830</v>
      </c>
      <c r="S2140" t="s">
        <v>34</v>
      </c>
      <c r="T2140" t="s">
        <v>35</v>
      </c>
    </row>
    <row r="2141" spans="1:20">
      <c r="A2141" t="s">
        <v>847</v>
      </c>
      <c r="B2141" t="s">
        <v>827</v>
      </c>
      <c r="C2141" t="s">
        <v>848</v>
      </c>
      <c r="D2141" t="s">
        <v>849</v>
      </c>
      <c r="E2141" t="s">
        <v>25</v>
      </c>
      <c r="F2141" s="1">
        <v>34579</v>
      </c>
      <c r="G2141" t="s">
        <v>26</v>
      </c>
      <c r="H2141">
        <v>201412</v>
      </c>
      <c r="I2141" t="s">
        <v>27</v>
      </c>
      <c r="J2141" t="s">
        <v>53</v>
      </c>
      <c r="K2141" t="s">
        <v>36</v>
      </c>
      <c r="L2141" t="s">
        <v>54</v>
      </c>
      <c r="M2141" t="s">
        <v>31</v>
      </c>
      <c r="N2141" t="s">
        <v>49</v>
      </c>
      <c r="O2141">
        <v>-54340.99</v>
      </c>
      <c r="P2141" t="s">
        <v>827</v>
      </c>
      <c r="Q2141" t="s">
        <v>847</v>
      </c>
      <c r="R2141" t="s">
        <v>830</v>
      </c>
      <c r="S2141" t="s">
        <v>34</v>
      </c>
      <c r="T2141" t="s">
        <v>35</v>
      </c>
    </row>
    <row r="2142" spans="1:20">
      <c r="A2142" t="s">
        <v>847</v>
      </c>
      <c r="B2142" t="s">
        <v>827</v>
      </c>
      <c r="C2142" t="s">
        <v>848</v>
      </c>
      <c r="D2142" t="s">
        <v>849</v>
      </c>
      <c r="E2142" t="s">
        <v>25</v>
      </c>
      <c r="F2142" s="1">
        <v>34579</v>
      </c>
      <c r="G2142" t="s">
        <v>26</v>
      </c>
      <c r="H2142">
        <v>201412</v>
      </c>
      <c r="I2142" t="s">
        <v>27</v>
      </c>
      <c r="J2142" t="s">
        <v>53</v>
      </c>
      <c r="K2142" t="s">
        <v>37</v>
      </c>
      <c r="L2142" t="s">
        <v>54</v>
      </c>
      <c r="M2142" t="s">
        <v>31</v>
      </c>
      <c r="N2142" t="s">
        <v>48</v>
      </c>
      <c r="O2142">
        <v>6297.49</v>
      </c>
      <c r="P2142" t="s">
        <v>827</v>
      </c>
      <c r="Q2142" t="s">
        <v>847</v>
      </c>
      <c r="R2142" t="s">
        <v>830</v>
      </c>
      <c r="S2142" t="s">
        <v>34</v>
      </c>
      <c r="T2142" t="s">
        <v>35</v>
      </c>
    </row>
    <row r="2143" spans="1:20">
      <c r="A2143" t="s">
        <v>847</v>
      </c>
      <c r="B2143" t="s">
        <v>827</v>
      </c>
      <c r="C2143" t="s">
        <v>848</v>
      </c>
      <c r="D2143" t="s">
        <v>849</v>
      </c>
      <c r="E2143" t="s">
        <v>25</v>
      </c>
      <c r="F2143" s="1">
        <v>34579</v>
      </c>
      <c r="G2143" t="s">
        <v>26</v>
      </c>
      <c r="H2143">
        <v>201412</v>
      </c>
      <c r="I2143" t="s">
        <v>27</v>
      </c>
      <c r="J2143" t="s">
        <v>53</v>
      </c>
      <c r="K2143" t="s">
        <v>37</v>
      </c>
      <c r="L2143" t="s">
        <v>54</v>
      </c>
      <c r="M2143" t="s">
        <v>31</v>
      </c>
      <c r="N2143" t="s">
        <v>49</v>
      </c>
      <c r="O2143">
        <v>-3631.69</v>
      </c>
      <c r="P2143" t="s">
        <v>827</v>
      </c>
      <c r="Q2143" t="s">
        <v>847</v>
      </c>
      <c r="R2143" t="s">
        <v>830</v>
      </c>
      <c r="S2143" t="s">
        <v>34</v>
      </c>
      <c r="T2143" t="s">
        <v>35</v>
      </c>
    </row>
    <row r="2144" spans="1:20">
      <c r="A2144" t="s">
        <v>847</v>
      </c>
      <c r="B2144" t="s">
        <v>827</v>
      </c>
      <c r="C2144" t="s">
        <v>848</v>
      </c>
      <c r="D2144" t="s">
        <v>849</v>
      </c>
      <c r="E2144" t="s">
        <v>25</v>
      </c>
      <c r="F2144" s="1">
        <v>34579</v>
      </c>
      <c r="G2144" t="s">
        <v>26</v>
      </c>
      <c r="H2144">
        <v>201412</v>
      </c>
      <c r="I2144" t="s">
        <v>27</v>
      </c>
      <c r="J2144" t="s">
        <v>53</v>
      </c>
      <c r="K2144" t="s">
        <v>38</v>
      </c>
      <c r="L2144" t="s">
        <v>54</v>
      </c>
      <c r="M2144" t="s">
        <v>31</v>
      </c>
      <c r="N2144" t="s">
        <v>48</v>
      </c>
      <c r="O2144">
        <v>17421.71</v>
      </c>
      <c r="P2144" t="s">
        <v>827</v>
      </c>
      <c r="Q2144" t="s">
        <v>847</v>
      </c>
      <c r="R2144" t="s">
        <v>830</v>
      </c>
      <c r="S2144" t="s">
        <v>34</v>
      </c>
      <c r="T2144" t="s">
        <v>35</v>
      </c>
    </row>
    <row r="2145" spans="1:20">
      <c r="A2145" t="s">
        <v>847</v>
      </c>
      <c r="B2145" t="s">
        <v>827</v>
      </c>
      <c r="C2145" t="s">
        <v>848</v>
      </c>
      <c r="D2145" t="s">
        <v>849</v>
      </c>
      <c r="E2145" t="s">
        <v>25</v>
      </c>
      <c r="F2145" s="1">
        <v>34579</v>
      </c>
      <c r="G2145" t="s">
        <v>26</v>
      </c>
      <c r="H2145">
        <v>201412</v>
      </c>
      <c r="I2145" t="s">
        <v>27</v>
      </c>
      <c r="J2145" t="s">
        <v>53</v>
      </c>
      <c r="K2145" t="s">
        <v>38</v>
      </c>
      <c r="L2145" t="s">
        <v>54</v>
      </c>
      <c r="M2145" t="s">
        <v>31</v>
      </c>
      <c r="N2145" t="s">
        <v>49</v>
      </c>
      <c r="O2145">
        <v>-14450.79</v>
      </c>
      <c r="P2145" t="s">
        <v>827</v>
      </c>
      <c r="Q2145" t="s">
        <v>847</v>
      </c>
      <c r="R2145" t="s">
        <v>830</v>
      </c>
      <c r="S2145" t="s">
        <v>34</v>
      </c>
      <c r="T2145" t="s">
        <v>35</v>
      </c>
    </row>
    <row r="2146" spans="1:20">
      <c r="A2146" t="s">
        <v>847</v>
      </c>
      <c r="B2146" t="s">
        <v>827</v>
      </c>
      <c r="C2146" t="s">
        <v>848</v>
      </c>
      <c r="D2146" t="s">
        <v>849</v>
      </c>
      <c r="E2146" t="s">
        <v>25</v>
      </c>
      <c r="F2146" s="1">
        <v>34579</v>
      </c>
      <c r="G2146" t="s">
        <v>26</v>
      </c>
      <c r="H2146">
        <v>201412</v>
      </c>
      <c r="I2146" t="s">
        <v>27</v>
      </c>
      <c r="J2146" t="s">
        <v>53</v>
      </c>
      <c r="K2146" t="s">
        <v>39</v>
      </c>
      <c r="L2146" t="s">
        <v>54</v>
      </c>
      <c r="M2146" t="s">
        <v>31</v>
      </c>
      <c r="N2146" t="s">
        <v>48</v>
      </c>
      <c r="O2146">
        <v>1643.1200000000001</v>
      </c>
      <c r="P2146" t="s">
        <v>827</v>
      </c>
      <c r="Q2146" t="s">
        <v>847</v>
      </c>
      <c r="R2146" t="s">
        <v>830</v>
      </c>
      <c r="S2146" t="s">
        <v>34</v>
      </c>
      <c r="T2146" t="s">
        <v>35</v>
      </c>
    </row>
    <row r="2147" spans="1:20">
      <c r="A2147" t="s">
        <v>847</v>
      </c>
      <c r="B2147" t="s">
        <v>827</v>
      </c>
      <c r="C2147" t="s">
        <v>848</v>
      </c>
      <c r="D2147" t="s">
        <v>849</v>
      </c>
      <c r="E2147" t="s">
        <v>25</v>
      </c>
      <c r="F2147" s="1">
        <v>34579</v>
      </c>
      <c r="G2147" t="s">
        <v>26</v>
      </c>
      <c r="H2147">
        <v>201412</v>
      </c>
      <c r="I2147" t="s">
        <v>27</v>
      </c>
      <c r="J2147" t="s">
        <v>53</v>
      </c>
      <c r="K2147" t="s">
        <v>39</v>
      </c>
      <c r="L2147" t="s">
        <v>54</v>
      </c>
      <c r="M2147" t="s">
        <v>31</v>
      </c>
      <c r="N2147" t="s">
        <v>49</v>
      </c>
      <c r="O2147">
        <v>-1405.72</v>
      </c>
      <c r="P2147" t="s">
        <v>827</v>
      </c>
      <c r="Q2147" t="s">
        <v>847</v>
      </c>
      <c r="R2147" t="s">
        <v>830</v>
      </c>
      <c r="S2147" t="s">
        <v>34</v>
      </c>
      <c r="T2147" t="s">
        <v>35</v>
      </c>
    </row>
    <row r="2148" spans="1:20">
      <c r="A2148" t="s">
        <v>847</v>
      </c>
      <c r="B2148" t="s">
        <v>827</v>
      </c>
      <c r="C2148" t="s">
        <v>848</v>
      </c>
      <c r="D2148" t="s">
        <v>849</v>
      </c>
      <c r="E2148" t="s">
        <v>25</v>
      </c>
      <c r="F2148" s="1">
        <v>34579</v>
      </c>
      <c r="G2148" t="s">
        <v>26</v>
      </c>
      <c r="H2148">
        <v>201412</v>
      </c>
      <c r="I2148" t="s">
        <v>27</v>
      </c>
      <c r="J2148" t="s">
        <v>53</v>
      </c>
      <c r="K2148" t="s">
        <v>41</v>
      </c>
      <c r="L2148" t="s">
        <v>54</v>
      </c>
      <c r="M2148" t="s">
        <v>31</v>
      </c>
      <c r="N2148" t="s">
        <v>48</v>
      </c>
      <c r="O2148">
        <v>1205.8800000000001</v>
      </c>
      <c r="P2148" t="s">
        <v>827</v>
      </c>
      <c r="Q2148" t="s">
        <v>847</v>
      </c>
      <c r="R2148" t="s">
        <v>830</v>
      </c>
      <c r="S2148" t="s">
        <v>34</v>
      </c>
      <c r="T2148" t="s">
        <v>35</v>
      </c>
    </row>
    <row r="2149" spans="1:20">
      <c r="A2149" t="s">
        <v>847</v>
      </c>
      <c r="B2149" t="s">
        <v>827</v>
      </c>
      <c r="C2149" t="s">
        <v>848</v>
      </c>
      <c r="D2149" t="s">
        <v>849</v>
      </c>
      <c r="E2149" t="s">
        <v>25</v>
      </c>
      <c r="F2149" s="1">
        <v>34579</v>
      </c>
      <c r="G2149" t="s">
        <v>26</v>
      </c>
      <c r="H2149">
        <v>201412</v>
      </c>
      <c r="I2149" t="s">
        <v>27</v>
      </c>
      <c r="J2149" t="s">
        <v>53</v>
      </c>
      <c r="K2149" t="s">
        <v>41</v>
      </c>
      <c r="L2149" t="s">
        <v>54</v>
      </c>
      <c r="M2149" t="s">
        <v>31</v>
      </c>
      <c r="N2149" t="s">
        <v>49</v>
      </c>
      <c r="O2149">
        <v>-4137.8500000000004</v>
      </c>
      <c r="P2149" t="s">
        <v>827</v>
      </c>
      <c r="Q2149" t="s">
        <v>847</v>
      </c>
      <c r="R2149" t="s">
        <v>830</v>
      </c>
      <c r="S2149" t="s">
        <v>34</v>
      </c>
      <c r="T2149" t="s">
        <v>35</v>
      </c>
    </row>
    <row r="2150" spans="1:20">
      <c r="A2150" t="s">
        <v>850</v>
      </c>
      <c r="B2150" t="s">
        <v>827</v>
      </c>
      <c r="C2150" t="s">
        <v>851</v>
      </c>
      <c r="D2150" t="s">
        <v>852</v>
      </c>
      <c r="E2150" t="s">
        <v>25</v>
      </c>
      <c r="F2150" s="1">
        <v>30682</v>
      </c>
      <c r="G2150" t="s">
        <v>26</v>
      </c>
      <c r="H2150">
        <v>201412</v>
      </c>
      <c r="I2150" t="s">
        <v>27</v>
      </c>
      <c r="J2150" t="s">
        <v>28</v>
      </c>
      <c r="K2150" t="s">
        <v>29</v>
      </c>
      <c r="L2150" t="s">
        <v>30</v>
      </c>
      <c r="M2150" t="s">
        <v>31</v>
      </c>
      <c r="N2150" t="s">
        <v>48</v>
      </c>
      <c r="O2150">
        <v>209982.9</v>
      </c>
      <c r="P2150" t="s">
        <v>827</v>
      </c>
      <c r="Q2150" t="s">
        <v>850</v>
      </c>
      <c r="R2150" t="s">
        <v>830</v>
      </c>
      <c r="S2150" t="s">
        <v>34</v>
      </c>
      <c r="T2150" t="s">
        <v>35</v>
      </c>
    </row>
    <row r="2151" spans="1:20">
      <c r="A2151" t="s">
        <v>850</v>
      </c>
      <c r="B2151" t="s">
        <v>827</v>
      </c>
      <c r="C2151" t="s">
        <v>851</v>
      </c>
      <c r="D2151" t="s">
        <v>852</v>
      </c>
      <c r="E2151" t="s">
        <v>25</v>
      </c>
      <c r="F2151" s="1">
        <v>30682</v>
      </c>
      <c r="G2151" t="s">
        <v>26</v>
      </c>
      <c r="H2151">
        <v>201412</v>
      </c>
      <c r="I2151" t="s">
        <v>27</v>
      </c>
      <c r="J2151" t="s">
        <v>28</v>
      </c>
      <c r="K2151" t="s">
        <v>29</v>
      </c>
      <c r="L2151" t="s">
        <v>30</v>
      </c>
      <c r="M2151" t="s">
        <v>31</v>
      </c>
      <c r="N2151" t="s">
        <v>49</v>
      </c>
      <c r="O2151">
        <v>-115144.35</v>
      </c>
      <c r="P2151" t="s">
        <v>827</v>
      </c>
      <c r="Q2151" t="s">
        <v>850</v>
      </c>
      <c r="R2151" t="s">
        <v>830</v>
      </c>
      <c r="S2151" t="s">
        <v>34</v>
      </c>
      <c r="T2151" t="s">
        <v>35</v>
      </c>
    </row>
    <row r="2152" spans="1:20">
      <c r="A2152" t="s">
        <v>850</v>
      </c>
      <c r="B2152" t="s">
        <v>827</v>
      </c>
      <c r="C2152" t="s">
        <v>851</v>
      </c>
      <c r="D2152" t="s">
        <v>852</v>
      </c>
      <c r="E2152" t="s">
        <v>25</v>
      </c>
      <c r="F2152" s="1">
        <v>30682</v>
      </c>
      <c r="G2152" t="s">
        <v>26</v>
      </c>
      <c r="H2152">
        <v>201412</v>
      </c>
      <c r="I2152" t="s">
        <v>27</v>
      </c>
      <c r="J2152" t="s">
        <v>28</v>
      </c>
      <c r="K2152" t="s">
        <v>36</v>
      </c>
      <c r="L2152" t="s">
        <v>30</v>
      </c>
      <c r="M2152" t="s">
        <v>31</v>
      </c>
      <c r="N2152" t="s">
        <v>48</v>
      </c>
      <c r="O2152">
        <v>55385.78</v>
      </c>
      <c r="P2152" t="s">
        <v>827</v>
      </c>
      <c r="Q2152" t="s">
        <v>850</v>
      </c>
      <c r="R2152" t="s">
        <v>830</v>
      </c>
      <c r="S2152" t="s">
        <v>34</v>
      </c>
      <c r="T2152" t="s">
        <v>35</v>
      </c>
    </row>
    <row r="2153" spans="1:20">
      <c r="A2153" t="s">
        <v>850</v>
      </c>
      <c r="B2153" t="s">
        <v>827</v>
      </c>
      <c r="C2153" t="s">
        <v>851</v>
      </c>
      <c r="D2153" t="s">
        <v>852</v>
      </c>
      <c r="E2153" t="s">
        <v>25</v>
      </c>
      <c r="F2153" s="1">
        <v>30682</v>
      </c>
      <c r="G2153" t="s">
        <v>26</v>
      </c>
      <c r="H2153">
        <v>201412</v>
      </c>
      <c r="I2153" t="s">
        <v>27</v>
      </c>
      <c r="J2153" t="s">
        <v>28</v>
      </c>
      <c r="K2153" t="s">
        <v>36</v>
      </c>
      <c r="L2153" t="s">
        <v>30</v>
      </c>
      <c r="M2153" t="s">
        <v>31</v>
      </c>
      <c r="N2153" t="s">
        <v>49</v>
      </c>
      <c r="O2153">
        <v>-141779.73000000001</v>
      </c>
      <c r="P2153" t="s">
        <v>827</v>
      </c>
      <c r="Q2153" t="s">
        <v>850</v>
      </c>
      <c r="R2153" t="s">
        <v>830</v>
      </c>
      <c r="S2153" t="s">
        <v>34</v>
      </c>
      <c r="T2153" t="s">
        <v>35</v>
      </c>
    </row>
    <row r="2154" spans="1:20">
      <c r="A2154" t="s">
        <v>850</v>
      </c>
      <c r="B2154" t="s">
        <v>827</v>
      </c>
      <c r="C2154" t="s">
        <v>851</v>
      </c>
      <c r="D2154" t="s">
        <v>852</v>
      </c>
      <c r="E2154" t="s">
        <v>25</v>
      </c>
      <c r="F2154" s="1">
        <v>30682</v>
      </c>
      <c r="G2154" t="s">
        <v>26</v>
      </c>
      <c r="H2154">
        <v>201412</v>
      </c>
      <c r="I2154" t="s">
        <v>27</v>
      </c>
      <c r="J2154" t="s">
        <v>28</v>
      </c>
      <c r="K2154" t="s">
        <v>36</v>
      </c>
      <c r="L2154" t="s">
        <v>30</v>
      </c>
      <c r="M2154" t="s">
        <v>31</v>
      </c>
      <c r="N2154" t="s">
        <v>32</v>
      </c>
      <c r="O2154">
        <v>20372.420000000002</v>
      </c>
      <c r="P2154" t="s">
        <v>827</v>
      </c>
      <c r="Q2154" t="s">
        <v>850</v>
      </c>
      <c r="R2154" t="s">
        <v>830</v>
      </c>
      <c r="S2154" t="s">
        <v>34</v>
      </c>
      <c r="T2154" t="s">
        <v>35</v>
      </c>
    </row>
    <row r="2155" spans="1:20">
      <c r="A2155" t="s">
        <v>850</v>
      </c>
      <c r="B2155" t="s">
        <v>827</v>
      </c>
      <c r="C2155" t="s">
        <v>851</v>
      </c>
      <c r="D2155" t="s">
        <v>852</v>
      </c>
      <c r="E2155" t="s">
        <v>25</v>
      </c>
      <c r="F2155" s="1">
        <v>30682</v>
      </c>
      <c r="G2155" t="s">
        <v>26</v>
      </c>
      <c r="H2155">
        <v>201412</v>
      </c>
      <c r="I2155" t="s">
        <v>27</v>
      </c>
      <c r="J2155" t="s">
        <v>28</v>
      </c>
      <c r="K2155" t="s">
        <v>37</v>
      </c>
      <c r="L2155" t="s">
        <v>30</v>
      </c>
      <c r="M2155" t="s">
        <v>31</v>
      </c>
      <c r="N2155" t="s">
        <v>48</v>
      </c>
      <c r="O2155">
        <v>20031.29</v>
      </c>
      <c r="P2155" t="s">
        <v>827</v>
      </c>
      <c r="Q2155" t="s">
        <v>850</v>
      </c>
      <c r="R2155" t="s">
        <v>830</v>
      </c>
      <c r="S2155" t="s">
        <v>34</v>
      </c>
      <c r="T2155" t="s">
        <v>35</v>
      </c>
    </row>
    <row r="2156" spans="1:20">
      <c r="A2156" t="s">
        <v>850</v>
      </c>
      <c r="B2156" t="s">
        <v>827</v>
      </c>
      <c r="C2156" t="s">
        <v>851</v>
      </c>
      <c r="D2156" t="s">
        <v>852</v>
      </c>
      <c r="E2156" t="s">
        <v>25</v>
      </c>
      <c r="F2156" s="1">
        <v>30682</v>
      </c>
      <c r="G2156" t="s">
        <v>26</v>
      </c>
      <c r="H2156">
        <v>201412</v>
      </c>
      <c r="I2156" t="s">
        <v>27</v>
      </c>
      <c r="J2156" t="s">
        <v>28</v>
      </c>
      <c r="K2156" t="s">
        <v>37</v>
      </c>
      <c r="L2156" t="s">
        <v>30</v>
      </c>
      <c r="M2156" t="s">
        <v>31</v>
      </c>
      <c r="N2156" t="s">
        <v>49</v>
      </c>
      <c r="O2156">
        <v>-15628.15</v>
      </c>
      <c r="P2156" t="s">
        <v>827</v>
      </c>
      <c r="Q2156" t="s">
        <v>850</v>
      </c>
      <c r="R2156" t="s">
        <v>830</v>
      </c>
      <c r="S2156" t="s">
        <v>34</v>
      </c>
      <c r="T2156" t="s">
        <v>35</v>
      </c>
    </row>
    <row r="2157" spans="1:20">
      <c r="A2157" t="s">
        <v>850</v>
      </c>
      <c r="B2157" t="s">
        <v>827</v>
      </c>
      <c r="C2157" t="s">
        <v>851</v>
      </c>
      <c r="D2157" t="s">
        <v>852</v>
      </c>
      <c r="E2157" t="s">
        <v>25</v>
      </c>
      <c r="F2157" s="1">
        <v>30682</v>
      </c>
      <c r="G2157" t="s">
        <v>26</v>
      </c>
      <c r="H2157">
        <v>201412</v>
      </c>
      <c r="I2157" t="s">
        <v>27</v>
      </c>
      <c r="J2157" t="s">
        <v>28</v>
      </c>
      <c r="K2157" t="s">
        <v>38</v>
      </c>
      <c r="L2157" t="s">
        <v>30</v>
      </c>
      <c r="M2157" t="s">
        <v>31</v>
      </c>
      <c r="N2157" t="s">
        <v>48</v>
      </c>
      <c r="O2157">
        <v>20513.71</v>
      </c>
      <c r="P2157" t="s">
        <v>827</v>
      </c>
      <c r="Q2157" t="s">
        <v>850</v>
      </c>
      <c r="R2157" t="s">
        <v>830</v>
      </c>
      <c r="S2157" t="s">
        <v>34</v>
      </c>
      <c r="T2157" t="s">
        <v>35</v>
      </c>
    </row>
    <row r="2158" spans="1:20">
      <c r="A2158" t="s">
        <v>850</v>
      </c>
      <c r="B2158" t="s">
        <v>827</v>
      </c>
      <c r="C2158" t="s">
        <v>851</v>
      </c>
      <c r="D2158" t="s">
        <v>852</v>
      </c>
      <c r="E2158" t="s">
        <v>25</v>
      </c>
      <c r="F2158" s="1">
        <v>30682</v>
      </c>
      <c r="G2158" t="s">
        <v>26</v>
      </c>
      <c r="H2158">
        <v>201412</v>
      </c>
      <c r="I2158" t="s">
        <v>27</v>
      </c>
      <c r="J2158" t="s">
        <v>28</v>
      </c>
      <c r="K2158" t="s">
        <v>38</v>
      </c>
      <c r="L2158" t="s">
        <v>30</v>
      </c>
      <c r="M2158" t="s">
        <v>31</v>
      </c>
      <c r="N2158" t="s">
        <v>49</v>
      </c>
      <c r="O2158">
        <v>-24975.39</v>
      </c>
      <c r="P2158" t="s">
        <v>827</v>
      </c>
      <c r="Q2158" t="s">
        <v>850</v>
      </c>
      <c r="R2158" t="s">
        <v>830</v>
      </c>
      <c r="S2158" t="s">
        <v>34</v>
      </c>
      <c r="T2158" t="s">
        <v>35</v>
      </c>
    </row>
    <row r="2159" spans="1:20">
      <c r="A2159" t="s">
        <v>850</v>
      </c>
      <c r="B2159" t="s">
        <v>827</v>
      </c>
      <c r="C2159" t="s">
        <v>851</v>
      </c>
      <c r="D2159" t="s">
        <v>852</v>
      </c>
      <c r="E2159" t="s">
        <v>25</v>
      </c>
      <c r="F2159" s="1">
        <v>30682</v>
      </c>
      <c r="G2159" t="s">
        <v>26</v>
      </c>
      <c r="H2159">
        <v>201412</v>
      </c>
      <c r="I2159" t="s">
        <v>27</v>
      </c>
      <c r="J2159" t="s">
        <v>28</v>
      </c>
      <c r="K2159" t="s">
        <v>39</v>
      </c>
      <c r="L2159" t="s">
        <v>30</v>
      </c>
      <c r="M2159" t="s">
        <v>31</v>
      </c>
      <c r="N2159" t="s">
        <v>48</v>
      </c>
      <c r="O2159">
        <v>2945.91</v>
      </c>
      <c r="P2159" t="s">
        <v>827</v>
      </c>
      <c r="Q2159" t="s">
        <v>850</v>
      </c>
      <c r="R2159" t="s">
        <v>830</v>
      </c>
      <c r="S2159" t="s">
        <v>34</v>
      </c>
      <c r="T2159" t="s">
        <v>35</v>
      </c>
    </row>
    <row r="2160" spans="1:20">
      <c r="A2160" t="s">
        <v>850</v>
      </c>
      <c r="B2160" t="s">
        <v>827</v>
      </c>
      <c r="C2160" t="s">
        <v>851</v>
      </c>
      <c r="D2160" t="s">
        <v>852</v>
      </c>
      <c r="E2160" t="s">
        <v>25</v>
      </c>
      <c r="F2160" s="1">
        <v>30682</v>
      </c>
      <c r="G2160" t="s">
        <v>26</v>
      </c>
      <c r="H2160">
        <v>201412</v>
      </c>
      <c r="I2160" t="s">
        <v>27</v>
      </c>
      <c r="J2160" t="s">
        <v>28</v>
      </c>
      <c r="K2160" t="s">
        <v>39</v>
      </c>
      <c r="L2160" t="s">
        <v>30</v>
      </c>
      <c r="M2160" t="s">
        <v>31</v>
      </c>
      <c r="N2160" t="s">
        <v>49</v>
      </c>
      <c r="O2160">
        <v>10572.74</v>
      </c>
      <c r="P2160" t="s">
        <v>827</v>
      </c>
      <c r="Q2160" t="s">
        <v>850</v>
      </c>
      <c r="R2160" t="s">
        <v>830</v>
      </c>
      <c r="S2160" t="s">
        <v>34</v>
      </c>
      <c r="T2160" t="s">
        <v>35</v>
      </c>
    </row>
    <row r="2161" spans="1:20">
      <c r="A2161" t="s">
        <v>850</v>
      </c>
      <c r="B2161" t="s">
        <v>827</v>
      </c>
      <c r="C2161" t="s">
        <v>851</v>
      </c>
      <c r="D2161" t="s">
        <v>852</v>
      </c>
      <c r="E2161" t="s">
        <v>25</v>
      </c>
      <c r="F2161" s="1">
        <v>30682</v>
      </c>
      <c r="G2161" t="s">
        <v>26</v>
      </c>
      <c r="H2161">
        <v>201412</v>
      </c>
      <c r="I2161" t="s">
        <v>27</v>
      </c>
      <c r="J2161" t="s">
        <v>28</v>
      </c>
      <c r="K2161" t="s">
        <v>41</v>
      </c>
      <c r="L2161" t="s">
        <v>30</v>
      </c>
      <c r="M2161" t="s">
        <v>31</v>
      </c>
      <c r="N2161" t="s">
        <v>48</v>
      </c>
      <c r="O2161">
        <v>427.78000000000003</v>
      </c>
      <c r="P2161" t="s">
        <v>827</v>
      </c>
      <c r="Q2161" t="s">
        <v>850</v>
      </c>
      <c r="R2161" t="s">
        <v>830</v>
      </c>
      <c r="S2161" t="s">
        <v>34</v>
      </c>
      <c r="T2161" t="s">
        <v>35</v>
      </c>
    </row>
    <row r="2162" spans="1:20">
      <c r="A2162" t="s">
        <v>850</v>
      </c>
      <c r="B2162" t="s">
        <v>827</v>
      </c>
      <c r="C2162" t="s">
        <v>851</v>
      </c>
      <c r="D2162" t="s">
        <v>852</v>
      </c>
      <c r="E2162" t="s">
        <v>25</v>
      </c>
      <c r="F2162" s="1">
        <v>30682</v>
      </c>
      <c r="G2162" t="s">
        <v>26</v>
      </c>
      <c r="H2162">
        <v>201412</v>
      </c>
      <c r="I2162" t="s">
        <v>27</v>
      </c>
      <c r="J2162" t="s">
        <v>28</v>
      </c>
      <c r="K2162" t="s">
        <v>41</v>
      </c>
      <c r="L2162" t="s">
        <v>30</v>
      </c>
      <c r="M2162" t="s">
        <v>31</v>
      </c>
      <c r="N2162" t="s">
        <v>49</v>
      </c>
      <c r="O2162">
        <v>-219.72</v>
      </c>
      <c r="P2162" t="s">
        <v>827</v>
      </c>
      <c r="Q2162" t="s">
        <v>850</v>
      </c>
      <c r="R2162" t="s">
        <v>830</v>
      </c>
      <c r="S2162" t="s">
        <v>34</v>
      </c>
      <c r="T2162" t="s">
        <v>35</v>
      </c>
    </row>
    <row r="2163" spans="1:20">
      <c r="A2163" t="s">
        <v>850</v>
      </c>
      <c r="B2163" t="s">
        <v>827</v>
      </c>
      <c r="C2163" t="s">
        <v>851</v>
      </c>
      <c r="D2163" t="s">
        <v>852</v>
      </c>
      <c r="E2163" t="s">
        <v>25</v>
      </c>
      <c r="F2163" s="1">
        <v>30682</v>
      </c>
      <c r="G2163" t="s">
        <v>26</v>
      </c>
      <c r="H2163">
        <v>201412</v>
      </c>
      <c r="I2163" t="s">
        <v>27</v>
      </c>
      <c r="J2163" t="s">
        <v>28</v>
      </c>
      <c r="K2163" t="s">
        <v>42</v>
      </c>
      <c r="L2163" t="s">
        <v>30</v>
      </c>
      <c r="M2163" t="s">
        <v>31</v>
      </c>
      <c r="N2163" t="s">
        <v>48</v>
      </c>
      <c r="O2163">
        <v>1103.72</v>
      </c>
      <c r="P2163" t="s">
        <v>827</v>
      </c>
      <c r="Q2163" t="s">
        <v>850</v>
      </c>
      <c r="R2163" t="s">
        <v>830</v>
      </c>
      <c r="S2163" t="s">
        <v>34</v>
      </c>
      <c r="T2163" t="s">
        <v>35</v>
      </c>
    </row>
    <row r="2164" spans="1:20">
      <c r="A2164" t="s">
        <v>850</v>
      </c>
      <c r="B2164" t="s">
        <v>827</v>
      </c>
      <c r="C2164" t="s">
        <v>851</v>
      </c>
      <c r="D2164" t="s">
        <v>852</v>
      </c>
      <c r="E2164" t="s">
        <v>25</v>
      </c>
      <c r="F2164" s="1">
        <v>30682</v>
      </c>
      <c r="G2164" t="s">
        <v>26</v>
      </c>
      <c r="H2164">
        <v>201412</v>
      </c>
      <c r="I2164" t="s">
        <v>27</v>
      </c>
      <c r="J2164" t="s">
        <v>28</v>
      </c>
      <c r="K2164" t="s">
        <v>44</v>
      </c>
      <c r="L2164" t="s">
        <v>30</v>
      </c>
      <c r="M2164" t="s">
        <v>31</v>
      </c>
      <c r="N2164" t="s">
        <v>48</v>
      </c>
      <c r="O2164">
        <v>13677.92</v>
      </c>
      <c r="P2164" t="s">
        <v>827</v>
      </c>
      <c r="Q2164" t="s">
        <v>850</v>
      </c>
      <c r="R2164" t="s">
        <v>830</v>
      </c>
      <c r="S2164" t="s">
        <v>34</v>
      </c>
      <c r="T2164" t="s">
        <v>35</v>
      </c>
    </row>
    <row r="2165" spans="1:20">
      <c r="A2165" t="s">
        <v>850</v>
      </c>
      <c r="B2165" t="s">
        <v>827</v>
      </c>
      <c r="C2165" t="s">
        <v>851</v>
      </c>
      <c r="D2165" t="s">
        <v>852</v>
      </c>
      <c r="E2165" t="s">
        <v>25</v>
      </c>
      <c r="F2165" s="1">
        <v>30682</v>
      </c>
      <c r="G2165" t="s">
        <v>26</v>
      </c>
      <c r="H2165">
        <v>201412</v>
      </c>
      <c r="I2165" t="s">
        <v>27</v>
      </c>
      <c r="J2165" t="s">
        <v>28</v>
      </c>
      <c r="K2165" t="s">
        <v>44</v>
      </c>
      <c r="L2165" t="s">
        <v>30</v>
      </c>
      <c r="M2165" t="s">
        <v>31</v>
      </c>
      <c r="N2165" t="s">
        <v>49</v>
      </c>
      <c r="O2165">
        <v>-36894.410000000003</v>
      </c>
      <c r="P2165" t="s">
        <v>827</v>
      </c>
      <c r="Q2165" t="s">
        <v>850</v>
      </c>
      <c r="R2165" t="s">
        <v>830</v>
      </c>
      <c r="S2165" t="s">
        <v>34</v>
      </c>
      <c r="T2165" t="s">
        <v>35</v>
      </c>
    </row>
    <row r="2166" spans="1:20">
      <c r="A2166" t="s">
        <v>850</v>
      </c>
      <c r="B2166" t="s">
        <v>827</v>
      </c>
      <c r="C2166" t="s">
        <v>853</v>
      </c>
      <c r="D2166" t="s">
        <v>854</v>
      </c>
      <c r="E2166" t="s">
        <v>25</v>
      </c>
      <c r="F2166" s="1">
        <v>38261</v>
      </c>
      <c r="G2166" t="s">
        <v>26</v>
      </c>
      <c r="H2166">
        <v>201412</v>
      </c>
      <c r="I2166" t="s">
        <v>27</v>
      </c>
      <c r="J2166" t="s">
        <v>28</v>
      </c>
      <c r="K2166" t="s">
        <v>29</v>
      </c>
      <c r="L2166" t="s">
        <v>30</v>
      </c>
      <c r="M2166" t="s">
        <v>31</v>
      </c>
      <c r="N2166" t="s">
        <v>32</v>
      </c>
      <c r="O2166">
        <v>-14109.33</v>
      </c>
      <c r="P2166" t="s">
        <v>827</v>
      </c>
      <c r="Q2166" t="s">
        <v>850</v>
      </c>
      <c r="R2166" t="s">
        <v>830</v>
      </c>
      <c r="S2166" t="s">
        <v>34</v>
      </c>
      <c r="T2166" t="s">
        <v>35</v>
      </c>
    </row>
    <row r="2167" spans="1:20">
      <c r="A2167" t="s">
        <v>850</v>
      </c>
      <c r="B2167" t="s">
        <v>827</v>
      </c>
      <c r="C2167" t="s">
        <v>853</v>
      </c>
      <c r="D2167" t="s">
        <v>854</v>
      </c>
      <c r="E2167" t="s">
        <v>25</v>
      </c>
      <c r="F2167" s="1">
        <v>38261</v>
      </c>
      <c r="G2167" t="s">
        <v>26</v>
      </c>
      <c r="H2167">
        <v>201412</v>
      </c>
      <c r="I2167" t="s">
        <v>27</v>
      </c>
      <c r="J2167" t="s">
        <v>28</v>
      </c>
      <c r="K2167" t="s">
        <v>36</v>
      </c>
      <c r="L2167" t="s">
        <v>30</v>
      </c>
      <c r="M2167" t="s">
        <v>31</v>
      </c>
      <c r="N2167" t="s">
        <v>32</v>
      </c>
      <c r="O2167">
        <v>-1453.23</v>
      </c>
      <c r="P2167" t="s">
        <v>827</v>
      </c>
      <c r="Q2167" t="s">
        <v>850</v>
      </c>
      <c r="R2167" t="s">
        <v>830</v>
      </c>
      <c r="S2167" t="s">
        <v>34</v>
      </c>
      <c r="T2167" t="s">
        <v>35</v>
      </c>
    </row>
    <row r="2168" spans="1:20">
      <c r="A2168" t="s">
        <v>850</v>
      </c>
      <c r="B2168" t="s">
        <v>827</v>
      </c>
      <c r="C2168" t="s">
        <v>853</v>
      </c>
      <c r="D2168" t="s">
        <v>854</v>
      </c>
      <c r="E2168" t="s">
        <v>25</v>
      </c>
      <c r="F2168" s="1">
        <v>38261</v>
      </c>
      <c r="G2168" t="s">
        <v>26</v>
      </c>
      <c r="H2168">
        <v>201412</v>
      </c>
      <c r="I2168" t="s">
        <v>27</v>
      </c>
      <c r="J2168" t="s">
        <v>28</v>
      </c>
      <c r="K2168" t="s">
        <v>37</v>
      </c>
      <c r="L2168" t="s">
        <v>30</v>
      </c>
      <c r="M2168" t="s">
        <v>31</v>
      </c>
      <c r="N2168" t="s">
        <v>32</v>
      </c>
      <c r="O2168">
        <v>-2503.5700000000002</v>
      </c>
      <c r="P2168" t="s">
        <v>827</v>
      </c>
      <c r="Q2168" t="s">
        <v>850</v>
      </c>
      <c r="R2168" t="s">
        <v>830</v>
      </c>
      <c r="S2168" t="s">
        <v>34</v>
      </c>
      <c r="T2168" t="s">
        <v>35</v>
      </c>
    </row>
    <row r="2169" spans="1:20">
      <c r="A2169" t="s">
        <v>850</v>
      </c>
      <c r="B2169" t="s">
        <v>827</v>
      </c>
      <c r="C2169" t="s">
        <v>853</v>
      </c>
      <c r="D2169" t="s">
        <v>854</v>
      </c>
      <c r="E2169" t="s">
        <v>25</v>
      </c>
      <c r="F2169" s="1">
        <v>38261</v>
      </c>
      <c r="G2169" t="s">
        <v>26</v>
      </c>
      <c r="H2169">
        <v>201412</v>
      </c>
      <c r="I2169" t="s">
        <v>27</v>
      </c>
      <c r="J2169" t="s">
        <v>28</v>
      </c>
      <c r="K2169" t="s">
        <v>38</v>
      </c>
      <c r="L2169" t="s">
        <v>30</v>
      </c>
      <c r="M2169" t="s">
        <v>31</v>
      </c>
      <c r="N2169" t="s">
        <v>32</v>
      </c>
      <c r="O2169">
        <v>-7196.9000000000005</v>
      </c>
      <c r="P2169" t="s">
        <v>827</v>
      </c>
      <c r="Q2169" t="s">
        <v>850</v>
      </c>
      <c r="R2169" t="s">
        <v>830</v>
      </c>
      <c r="S2169" t="s">
        <v>34</v>
      </c>
      <c r="T2169" t="s">
        <v>35</v>
      </c>
    </row>
    <row r="2170" spans="1:20">
      <c r="A2170" t="s">
        <v>850</v>
      </c>
      <c r="B2170" t="s">
        <v>827</v>
      </c>
      <c r="C2170" t="s">
        <v>853</v>
      </c>
      <c r="D2170" t="s">
        <v>854</v>
      </c>
      <c r="E2170" t="s">
        <v>25</v>
      </c>
      <c r="F2170" s="1">
        <v>38261</v>
      </c>
      <c r="G2170" t="s">
        <v>26</v>
      </c>
      <c r="H2170">
        <v>201412</v>
      </c>
      <c r="I2170" t="s">
        <v>27</v>
      </c>
      <c r="J2170" t="s">
        <v>28</v>
      </c>
      <c r="K2170" t="s">
        <v>41</v>
      </c>
      <c r="L2170" t="s">
        <v>30</v>
      </c>
      <c r="M2170" t="s">
        <v>31</v>
      </c>
      <c r="N2170" t="s">
        <v>32</v>
      </c>
      <c r="O2170">
        <v>-304.47000000000003</v>
      </c>
      <c r="P2170" t="s">
        <v>827</v>
      </c>
      <c r="Q2170" t="s">
        <v>850</v>
      </c>
      <c r="R2170" t="s">
        <v>830</v>
      </c>
      <c r="S2170" t="s">
        <v>34</v>
      </c>
      <c r="T2170" t="s">
        <v>35</v>
      </c>
    </row>
    <row r="2171" spans="1:20">
      <c r="A2171" t="s">
        <v>850</v>
      </c>
      <c r="B2171" t="s">
        <v>827</v>
      </c>
      <c r="C2171" t="s">
        <v>853</v>
      </c>
      <c r="D2171" t="s">
        <v>854</v>
      </c>
      <c r="E2171" t="s">
        <v>25</v>
      </c>
      <c r="F2171" s="1">
        <v>38261</v>
      </c>
      <c r="G2171" t="s">
        <v>26</v>
      </c>
      <c r="H2171">
        <v>201412</v>
      </c>
      <c r="I2171" t="s">
        <v>27</v>
      </c>
      <c r="J2171" t="s">
        <v>28</v>
      </c>
      <c r="K2171" t="s">
        <v>44</v>
      </c>
      <c r="L2171" t="s">
        <v>30</v>
      </c>
      <c r="M2171" t="s">
        <v>31</v>
      </c>
      <c r="N2171" t="s">
        <v>32</v>
      </c>
      <c r="O2171">
        <v>-217.02</v>
      </c>
      <c r="P2171" t="s">
        <v>827</v>
      </c>
      <c r="Q2171" t="s">
        <v>850</v>
      </c>
      <c r="R2171" t="s">
        <v>830</v>
      </c>
      <c r="S2171" t="s">
        <v>34</v>
      </c>
      <c r="T2171" t="s">
        <v>35</v>
      </c>
    </row>
    <row r="2172" spans="1:20">
      <c r="A2172" t="s">
        <v>855</v>
      </c>
      <c r="B2172" t="s">
        <v>827</v>
      </c>
      <c r="C2172" t="s">
        <v>856</v>
      </c>
      <c r="D2172" t="s">
        <v>857</v>
      </c>
      <c r="E2172" t="s">
        <v>25</v>
      </c>
      <c r="F2172" s="1">
        <v>30682</v>
      </c>
      <c r="G2172" t="s">
        <v>26</v>
      </c>
      <c r="H2172">
        <v>201412</v>
      </c>
      <c r="I2172" t="s">
        <v>27</v>
      </c>
      <c r="J2172" t="s">
        <v>53</v>
      </c>
      <c r="K2172" t="s">
        <v>29</v>
      </c>
      <c r="L2172" t="s">
        <v>54</v>
      </c>
      <c r="M2172" t="s">
        <v>31</v>
      </c>
      <c r="N2172" t="s">
        <v>48</v>
      </c>
      <c r="O2172">
        <v>131688.36000000002</v>
      </c>
      <c r="P2172" t="s">
        <v>827</v>
      </c>
      <c r="Q2172" t="s">
        <v>855</v>
      </c>
      <c r="R2172" t="s">
        <v>830</v>
      </c>
      <c r="S2172" t="s">
        <v>34</v>
      </c>
      <c r="T2172" t="s">
        <v>35</v>
      </c>
    </row>
    <row r="2173" spans="1:20">
      <c r="A2173" t="s">
        <v>855</v>
      </c>
      <c r="B2173" t="s">
        <v>827</v>
      </c>
      <c r="C2173" t="s">
        <v>856</v>
      </c>
      <c r="D2173" t="s">
        <v>857</v>
      </c>
      <c r="E2173" t="s">
        <v>25</v>
      </c>
      <c r="F2173" s="1">
        <v>30682</v>
      </c>
      <c r="G2173" t="s">
        <v>26</v>
      </c>
      <c r="H2173">
        <v>201412</v>
      </c>
      <c r="I2173" t="s">
        <v>27</v>
      </c>
      <c r="J2173" t="s">
        <v>53</v>
      </c>
      <c r="K2173" t="s">
        <v>29</v>
      </c>
      <c r="L2173" t="s">
        <v>54</v>
      </c>
      <c r="M2173" t="s">
        <v>31</v>
      </c>
      <c r="N2173" t="s">
        <v>49</v>
      </c>
      <c r="O2173">
        <v>-93201.21</v>
      </c>
      <c r="P2173" t="s">
        <v>827</v>
      </c>
      <c r="Q2173" t="s">
        <v>855</v>
      </c>
      <c r="R2173" t="s">
        <v>830</v>
      </c>
      <c r="S2173" t="s">
        <v>34</v>
      </c>
      <c r="T2173" t="s">
        <v>35</v>
      </c>
    </row>
    <row r="2174" spans="1:20">
      <c r="A2174" t="s">
        <v>855</v>
      </c>
      <c r="B2174" t="s">
        <v>827</v>
      </c>
      <c r="C2174" t="s">
        <v>856</v>
      </c>
      <c r="D2174" t="s">
        <v>857</v>
      </c>
      <c r="E2174" t="s">
        <v>25</v>
      </c>
      <c r="F2174" s="1">
        <v>30682</v>
      </c>
      <c r="G2174" t="s">
        <v>26</v>
      </c>
      <c r="H2174">
        <v>201412</v>
      </c>
      <c r="I2174" t="s">
        <v>27</v>
      </c>
      <c r="J2174" t="s">
        <v>53</v>
      </c>
      <c r="K2174" t="s">
        <v>29</v>
      </c>
      <c r="L2174" t="s">
        <v>54</v>
      </c>
      <c r="M2174" t="s">
        <v>31</v>
      </c>
      <c r="N2174" t="s">
        <v>32</v>
      </c>
      <c r="O2174">
        <v>1211.9100000000001</v>
      </c>
      <c r="P2174" t="s">
        <v>827</v>
      </c>
      <c r="Q2174" t="s">
        <v>855</v>
      </c>
      <c r="R2174" t="s">
        <v>830</v>
      </c>
      <c r="S2174" t="s">
        <v>34</v>
      </c>
      <c r="T2174" t="s">
        <v>35</v>
      </c>
    </row>
    <row r="2175" spans="1:20">
      <c r="A2175" t="s">
        <v>855</v>
      </c>
      <c r="B2175" t="s">
        <v>827</v>
      </c>
      <c r="C2175" t="s">
        <v>856</v>
      </c>
      <c r="D2175" t="s">
        <v>857</v>
      </c>
      <c r="E2175" t="s">
        <v>25</v>
      </c>
      <c r="F2175" s="1">
        <v>30682</v>
      </c>
      <c r="G2175" t="s">
        <v>26</v>
      </c>
      <c r="H2175">
        <v>201412</v>
      </c>
      <c r="I2175" t="s">
        <v>27</v>
      </c>
      <c r="J2175" t="s">
        <v>53</v>
      </c>
      <c r="K2175" t="s">
        <v>36</v>
      </c>
      <c r="L2175" t="s">
        <v>54</v>
      </c>
      <c r="M2175" t="s">
        <v>31</v>
      </c>
      <c r="N2175" t="s">
        <v>48</v>
      </c>
      <c r="O2175">
        <v>46003.270000000004</v>
      </c>
      <c r="P2175" t="s">
        <v>827</v>
      </c>
      <c r="Q2175" t="s">
        <v>855</v>
      </c>
      <c r="R2175" t="s">
        <v>830</v>
      </c>
      <c r="S2175" t="s">
        <v>34</v>
      </c>
      <c r="T2175" t="s">
        <v>35</v>
      </c>
    </row>
    <row r="2176" spans="1:20">
      <c r="A2176" t="s">
        <v>855</v>
      </c>
      <c r="B2176" t="s">
        <v>827</v>
      </c>
      <c r="C2176" t="s">
        <v>856</v>
      </c>
      <c r="D2176" t="s">
        <v>857</v>
      </c>
      <c r="E2176" t="s">
        <v>25</v>
      </c>
      <c r="F2176" s="1">
        <v>30682</v>
      </c>
      <c r="G2176" t="s">
        <v>26</v>
      </c>
      <c r="H2176">
        <v>201412</v>
      </c>
      <c r="I2176" t="s">
        <v>27</v>
      </c>
      <c r="J2176" t="s">
        <v>53</v>
      </c>
      <c r="K2176" t="s">
        <v>36</v>
      </c>
      <c r="L2176" t="s">
        <v>54</v>
      </c>
      <c r="M2176" t="s">
        <v>31</v>
      </c>
      <c r="N2176" t="s">
        <v>49</v>
      </c>
      <c r="O2176">
        <v>-66769.48</v>
      </c>
      <c r="P2176" t="s">
        <v>827</v>
      </c>
      <c r="Q2176" t="s">
        <v>855</v>
      </c>
      <c r="R2176" t="s">
        <v>830</v>
      </c>
      <c r="S2176" t="s">
        <v>34</v>
      </c>
      <c r="T2176" t="s">
        <v>35</v>
      </c>
    </row>
    <row r="2177" spans="1:20">
      <c r="A2177" t="s">
        <v>855</v>
      </c>
      <c r="B2177" t="s">
        <v>827</v>
      </c>
      <c r="C2177" t="s">
        <v>856</v>
      </c>
      <c r="D2177" t="s">
        <v>857</v>
      </c>
      <c r="E2177" t="s">
        <v>25</v>
      </c>
      <c r="F2177" s="1">
        <v>30682</v>
      </c>
      <c r="G2177" t="s">
        <v>26</v>
      </c>
      <c r="H2177">
        <v>201412</v>
      </c>
      <c r="I2177" t="s">
        <v>27</v>
      </c>
      <c r="J2177" t="s">
        <v>53</v>
      </c>
      <c r="K2177" t="s">
        <v>36</v>
      </c>
      <c r="L2177" t="s">
        <v>54</v>
      </c>
      <c r="M2177" t="s">
        <v>31</v>
      </c>
      <c r="N2177" t="s">
        <v>32</v>
      </c>
      <c r="O2177">
        <v>15320.45</v>
      </c>
      <c r="P2177" t="s">
        <v>827</v>
      </c>
      <c r="Q2177" t="s">
        <v>855</v>
      </c>
      <c r="R2177" t="s">
        <v>830</v>
      </c>
      <c r="S2177" t="s">
        <v>34</v>
      </c>
      <c r="T2177" t="s">
        <v>35</v>
      </c>
    </row>
    <row r="2178" spans="1:20">
      <c r="A2178" t="s">
        <v>855</v>
      </c>
      <c r="B2178" t="s">
        <v>827</v>
      </c>
      <c r="C2178" t="s">
        <v>856</v>
      </c>
      <c r="D2178" t="s">
        <v>857</v>
      </c>
      <c r="E2178" t="s">
        <v>25</v>
      </c>
      <c r="F2178" s="1">
        <v>30682</v>
      </c>
      <c r="G2178" t="s">
        <v>26</v>
      </c>
      <c r="H2178">
        <v>201412</v>
      </c>
      <c r="I2178" t="s">
        <v>27</v>
      </c>
      <c r="J2178" t="s">
        <v>53</v>
      </c>
      <c r="K2178" t="s">
        <v>37</v>
      </c>
      <c r="L2178" t="s">
        <v>54</v>
      </c>
      <c r="M2178" t="s">
        <v>31</v>
      </c>
      <c r="N2178" t="s">
        <v>48</v>
      </c>
      <c r="O2178">
        <v>55068.47</v>
      </c>
      <c r="P2178" t="s">
        <v>827</v>
      </c>
      <c r="Q2178" t="s">
        <v>855</v>
      </c>
      <c r="R2178" t="s">
        <v>830</v>
      </c>
      <c r="S2178" t="s">
        <v>34</v>
      </c>
      <c r="T2178" t="s">
        <v>35</v>
      </c>
    </row>
    <row r="2179" spans="1:20">
      <c r="A2179" t="s">
        <v>855</v>
      </c>
      <c r="B2179" t="s">
        <v>827</v>
      </c>
      <c r="C2179" t="s">
        <v>856</v>
      </c>
      <c r="D2179" t="s">
        <v>857</v>
      </c>
      <c r="E2179" t="s">
        <v>25</v>
      </c>
      <c r="F2179" s="1">
        <v>30682</v>
      </c>
      <c r="G2179" t="s">
        <v>26</v>
      </c>
      <c r="H2179">
        <v>201412</v>
      </c>
      <c r="I2179" t="s">
        <v>27</v>
      </c>
      <c r="J2179" t="s">
        <v>53</v>
      </c>
      <c r="K2179" t="s">
        <v>37</v>
      </c>
      <c r="L2179" t="s">
        <v>54</v>
      </c>
      <c r="M2179" t="s">
        <v>31</v>
      </c>
      <c r="N2179" t="s">
        <v>49</v>
      </c>
      <c r="O2179">
        <v>-74367.320000000007</v>
      </c>
      <c r="P2179" t="s">
        <v>827</v>
      </c>
      <c r="Q2179" t="s">
        <v>855</v>
      </c>
      <c r="R2179" t="s">
        <v>830</v>
      </c>
      <c r="S2179" t="s">
        <v>34</v>
      </c>
      <c r="T2179" t="s">
        <v>35</v>
      </c>
    </row>
    <row r="2180" spans="1:20">
      <c r="A2180" t="s">
        <v>855</v>
      </c>
      <c r="B2180" t="s">
        <v>827</v>
      </c>
      <c r="C2180" t="s">
        <v>856</v>
      </c>
      <c r="D2180" t="s">
        <v>857</v>
      </c>
      <c r="E2180" t="s">
        <v>25</v>
      </c>
      <c r="F2180" s="1">
        <v>30682</v>
      </c>
      <c r="G2180" t="s">
        <v>26</v>
      </c>
      <c r="H2180">
        <v>201412</v>
      </c>
      <c r="I2180" t="s">
        <v>27</v>
      </c>
      <c r="J2180" t="s">
        <v>53</v>
      </c>
      <c r="K2180" t="s">
        <v>38</v>
      </c>
      <c r="L2180" t="s">
        <v>54</v>
      </c>
      <c r="M2180" t="s">
        <v>31</v>
      </c>
      <c r="N2180" t="s">
        <v>48</v>
      </c>
      <c r="O2180">
        <v>92216.71</v>
      </c>
      <c r="P2180" t="s">
        <v>827</v>
      </c>
      <c r="Q2180" t="s">
        <v>855</v>
      </c>
      <c r="R2180" t="s">
        <v>830</v>
      </c>
      <c r="S2180" t="s">
        <v>34</v>
      </c>
      <c r="T2180" t="s">
        <v>35</v>
      </c>
    </row>
    <row r="2181" spans="1:20">
      <c r="A2181" t="s">
        <v>855</v>
      </c>
      <c r="B2181" t="s">
        <v>827</v>
      </c>
      <c r="C2181" t="s">
        <v>856</v>
      </c>
      <c r="D2181" t="s">
        <v>857</v>
      </c>
      <c r="E2181" t="s">
        <v>25</v>
      </c>
      <c r="F2181" s="1">
        <v>30682</v>
      </c>
      <c r="G2181" t="s">
        <v>26</v>
      </c>
      <c r="H2181">
        <v>201412</v>
      </c>
      <c r="I2181" t="s">
        <v>27</v>
      </c>
      <c r="J2181" t="s">
        <v>53</v>
      </c>
      <c r="K2181" t="s">
        <v>38</v>
      </c>
      <c r="L2181" t="s">
        <v>54</v>
      </c>
      <c r="M2181" t="s">
        <v>31</v>
      </c>
      <c r="N2181" t="s">
        <v>49</v>
      </c>
      <c r="O2181">
        <v>-83520.11</v>
      </c>
      <c r="P2181" t="s">
        <v>827</v>
      </c>
      <c r="Q2181" t="s">
        <v>855</v>
      </c>
      <c r="R2181" t="s">
        <v>830</v>
      </c>
      <c r="S2181" t="s">
        <v>34</v>
      </c>
      <c r="T2181" t="s">
        <v>35</v>
      </c>
    </row>
    <row r="2182" spans="1:20">
      <c r="A2182" t="s">
        <v>855</v>
      </c>
      <c r="B2182" t="s">
        <v>827</v>
      </c>
      <c r="C2182" t="s">
        <v>856</v>
      </c>
      <c r="D2182" t="s">
        <v>857</v>
      </c>
      <c r="E2182" t="s">
        <v>25</v>
      </c>
      <c r="F2182" s="1">
        <v>30682</v>
      </c>
      <c r="G2182" t="s">
        <v>26</v>
      </c>
      <c r="H2182">
        <v>201412</v>
      </c>
      <c r="I2182" t="s">
        <v>27</v>
      </c>
      <c r="J2182" t="s">
        <v>53</v>
      </c>
      <c r="K2182" t="s">
        <v>39</v>
      </c>
      <c r="L2182" t="s">
        <v>54</v>
      </c>
      <c r="M2182" t="s">
        <v>31</v>
      </c>
      <c r="N2182" t="s">
        <v>48</v>
      </c>
      <c r="O2182">
        <v>2245.0100000000002</v>
      </c>
      <c r="P2182" t="s">
        <v>827</v>
      </c>
      <c r="Q2182" t="s">
        <v>855</v>
      </c>
      <c r="R2182" t="s">
        <v>830</v>
      </c>
      <c r="S2182" t="s">
        <v>34</v>
      </c>
      <c r="T2182" t="s">
        <v>35</v>
      </c>
    </row>
    <row r="2183" spans="1:20">
      <c r="A2183" t="s">
        <v>855</v>
      </c>
      <c r="B2183" t="s">
        <v>827</v>
      </c>
      <c r="C2183" t="s">
        <v>856</v>
      </c>
      <c r="D2183" t="s">
        <v>857</v>
      </c>
      <c r="E2183" t="s">
        <v>25</v>
      </c>
      <c r="F2183" s="1">
        <v>30682</v>
      </c>
      <c r="G2183" t="s">
        <v>26</v>
      </c>
      <c r="H2183">
        <v>201412</v>
      </c>
      <c r="I2183" t="s">
        <v>27</v>
      </c>
      <c r="J2183" t="s">
        <v>53</v>
      </c>
      <c r="K2183" t="s">
        <v>39</v>
      </c>
      <c r="L2183" t="s">
        <v>54</v>
      </c>
      <c r="M2183" t="s">
        <v>31</v>
      </c>
      <c r="N2183" t="s">
        <v>49</v>
      </c>
      <c r="O2183">
        <v>-10927.02</v>
      </c>
      <c r="P2183" t="s">
        <v>827</v>
      </c>
      <c r="Q2183" t="s">
        <v>855</v>
      </c>
      <c r="R2183" t="s">
        <v>830</v>
      </c>
      <c r="S2183" t="s">
        <v>34</v>
      </c>
      <c r="T2183" t="s">
        <v>35</v>
      </c>
    </row>
    <row r="2184" spans="1:20">
      <c r="A2184" t="s">
        <v>855</v>
      </c>
      <c r="B2184" t="s">
        <v>827</v>
      </c>
      <c r="C2184" t="s">
        <v>856</v>
      </c>
      <c r="D2184" t="s">
        <v>857</v>
      </c>
      <c r="E2184" t="s">
        <v>25</v>
      </c>
      <c r="F2184" s="1">
        <v>30682</v>
      </c>
      <c r="G2184" t="s">
        <v>26</v>
      </c>
      <c r="H2184">
        <v>201412</v>
      </c>
      <c r="I2184" t="s">
        <v>27</v>
      </c>
      <c r="J2184" t="s">
        <v>53</v>
      </c>
      <c r="K2184" t="s">
        <v>41</v>
      </c>
      <c r="L2184" t="s">
        <v>54</v>
      </c>
      <c r="M2184" t="s">
        <v>31</v>
      </c>
      <c r="N2184" t="s">
        <v>48</v>
      </c>
      <c r="O2184">
        <v>1563.32</v>
      </c>
      <c r="P2184" t="s">
        <v>827</v>
      </c>
      <c r="Q2184" t="s">
        <v>855</v>
      </c>
      <c r="R2184" t="s">
        <v>830</v>
      </c>
      <c r="S2184" t="s">
        <v>34</v>
      </c>
      <c r="T2184" t="s">
        <v>35</v>
      </c>
    </row>
    <row r="2185" spans="1:20">
      <c r="A2185" t="s">
        <v>855</v>
      </c>
      <c r="B2185" t="s">
        <v>827</v>
      </c>
      <c r="C2185" t="s">
        <v>856</v>
      </c>
      <c r="D2185" t="s">
        <v>857</v>
      </c>
      <c r="E2185" t="s">
        <v>25</v>
      </c>
      <c r="F2185" s="1">
        <v>30682</v>
      </c>
      <c r="G2185" t="s">
        <v>26</v>
      </c>
      <c r="H2185">
        <v>201412</v>
      </c>
      <c r="I2185" t="s">
        <v>27</v>
      </c>
      <c r="J2185" t="s">
        <v>53</v>
      </c>
      <c r="K2185" t="s">
        <v>41</v>
      </c>
      <c r="L2185" t="s">
        <v>54</v>
      </c>
      <c r="M2185" t="s">
        <v>31</v>
      </c>
      <c r="N2185" t="s">
        <v>49</v>
      </c>
      <c r="O2185">
        <v>0</v>
      </c>
      <c r="P2185" t="s">
        <v>827</v>
      </c>
      <c r="Q2185" t="s">
        <v>855</v>
      </c>
      <c r="R2185" t="s">
        <v>830</v>
      </c>
      <c r="S2185" t="s">
        <v>34</v>
      </c>
      <c r="T2185" t="s">
        <v>35</v>
      </c>
    </row>
    <row r="2186" spans="1:20">
      <c r="A2186" t="s">
        <v>858</v>
      </c>
      <c r="B2186" t="s">
        <v>859</v>
      </c>
      <c r="C2186" t="s">
        <v>860</v>
      </c>
      <c r="D2186" t="s">
        <v>861</v>
      </c>
      <c r="E2186" t="s">
        <v>595</v>
      </c>
      <c r="F2186" s="1">
        <v>41821</v>
      </c>
      <c r="G2186" t="s">
        <v>26</v>
      </c>
      <c r="H2186">
        <v>201412</v>
      </c>
      <c r="I2186" t="s">
        <v>27</v>
      </c>
      <c r="J2186" t="s">
        <v>596</v>
      </c>
      <c r="K2186" t="s">
        <v>623</v>
      </c>
      <c r="L2186" t="s">
        <v>631</v>
      </c>
      <c r="M2186" t="s">
        <v>632</v>
      </c>
      <c r="N2186" t="s">
        <v>32</v>
      </c>
      <c r="O2186">
        <v>56907.05</v>
      </c>
      <c r="P2186" t="s">
        <v>859</v>
      </c>
      <c r="Q2186" t="s">
        <v>858</v>
      </c>
      <c r="R2186" t="s">
        <v>862</v>
      </c>
      <c r="S2186" t="s">
        <v>608</v>
      </c>
      <c r="T2186" t="s">
        <v>561</v>
      </c>
    </row>
    <row r="2187" spans="1:20">
      <c r="A2187" t="s">
        <v>858</v>
      </c>
      <c r="B2187" t="s">
        <v>859</v>
      </c>
      <c r="C2187" t="s">
        <v>860</v>
      </c>
      <c r="D2187" t="s">
        <v>861</v>
      </c>
      <c r="E2187" t="s">
        <v>595</v>
      </c>
      <c r="F2187" s="1">
        <v>41821</v>
      </c>
      <c r="G2187" t="s">
        <v>26</v>
      </c>
      <c r="H2187">
        <v>201412</v>
      </c>
      <c r="I2187" t="s">
        <v>27</v>
      </c>
      <c r="J2187" t="s">
        <v>596</v>
      </c>
      <c r="K2187" t="s">
        <v>627</v>
      </c>
      <c r="L2187" t="s">
        <v>631</v>
      </c>
      <c r="M2187" t="s">
        <v>632</v>
      </c>
      <c r="N2187" t="s">
        <v>32</v>
      </c>
      <c r="O2187">
        <v>28452.240000000002</v>
      </c>
      <c r="P2187" t="s">
        <v>859</v>
      </c>
      <c r="Q2187" t="s">
        <v>858</v>
      </c>
      <c r="R2187" t="s">
        <v>862</v>
      </c>
      <c r="S2187" t="s">
        <v>608</v>
      </c>
      <c r="T2187" t="s">
        <v>561</v>
      </c>
    </row>
    <row r="2188" spans="1:20">
      <c r="A2188" t="s">
        <v>863</v>
      </c>
      <c r="B2188" t="s">
        <v>859</v>
      </c>
      <c r="C2188" t="s">
        <v>864</v>
      </c>
      <c r="D2188" t="s">
        <v>865</v>
      </c>
      <c r="E2188" t="s">
        <v>595</v>
      </c>
      <c r="F2188" s="1">
        <v>41579</v>
      </c>
      <c r="G2188" t="s">
        <v>26</v>
      </c>
      <c r="H2188">
        <v>201412</v>
      </c>
      <c r="I2188" t="s">
        <v>27</v>
      </c>
      <c r="J2188" t="s">
        <v>596</v>
      </c>
      <c r="K2188" t="s">
        <v>623</v>
      </c>
      <c r="L2188" t="s">
        <v>624</v>
      </c>
      <c r="M2188" t="s">
        <v>625</v>
      </c>
      <c r="N2188" t="s">
        <v>32</v>
      </c>
      <c r="O2188">
        <v>57935.81</v>
      </c>
      <c r="P2188" t="s">
        <v>859</v>
      </c>
      <c r="Q2188" t="s">
        <v>863</v>
      </c>
      <c r="R2188" t="s">
        <v>862</v>
      </c>
      <c r="S2188" t="s">
        <v>608</v>
      </c>
      <c r="T2188" t="s">
        <v>561</v>
      </c>
    </row>
    <row r="2189" spans="1:20">
      <c r="A2189" t="s">
        <v>863</v>
      </c>
      <c r="B2189" t="s">
        <v>859</v>
      </c>
      <c r="C2189" t="s">
        <v>864</v>
      </c>
      <c r="D2189" t="s">
        <v>865</v>
      </c>
      <c r="E2189" t="s">
        <v>595</v>
      </c>
      <c r="F2189" s="1">
        <v>41579</v>
      </c>
      <c r="G2189" t="s">
        <v>26</v>
      </c>
      <c r="H2189">
        <v>201412</v>
      </c>
      <c r="I2189" t="s">
        <v>27</v>
      </c>
      <c r="J2189" t="s">
        <v>596</v>
      </c>
      <c r="K2189" t="s">
        <v>627</v>
      </c>
      <c r="L2189" t="s">
        <v>624</v>
      </c>
      <c r="M2189" t="s">
        <v>625</v>
      </c>
      <c r="N2189" t="s">
        <v>32</v>
      </c>
      <c r="O2189">
        <v>11743.48</v>
      </c>
      <c r="P2189" t="s">
        <v>859</v>
      </c>
      <c r="Q2189" t="s">
        <v>863</v>
      </c>
      <c r="R2189" t="s">
        <v>862</v>
      </c>
      <c r="S2189" t="s">
        <v>608</v>
      </c>
      <c r="T2189" t="s">
        <v>561</v>
      </c>
    </row>
    <row r="2190" spans="1:20">
      <c r="A2190" t="s">
        <v>858</v>
      </c>
      <c r="B2190" t="s">
        <v>859</v>
      </c>
      <c r="C2190" t="s">
        <v>866</v>
      </c>
      <c r="D2190" t="s">
        <v>867</v>
      </c>
      <c r="E2190" t="s">
        <v>595</v>
      </c>
      <c r="F2190" s="1">
        <v>41579</v>
      </c>
      <c r="G2190" t="s">
        <v>26</v>
      </c>
      <c r="H2190">
        <v>201412</v>
      </c>
      <c r="I2190" t="s">
        <v>27</v>
      </c>
      <c r="J2190" t="s">
        <v>596</v>
      </c>
      <c r="K2190" t="s">
        <v>623</v>
      </c>
      <c r="L2190" t="s">
        <v>631</v>
      </c>
      <c r="M2190" t="s">
        <v>632</v>
      </c>
      <c r="N2190" t="s">
        <v>32</v>
      </c>
      <c r="O2190">
        <v>133.97</v>
      </c>
      <c r="P2190" t="s">
        <v>859</v>
      </c>
      <c r="Q2190" t="s">
        <v>858</v>
      </c>
      <c r="R2190" t="s">
        <v>862</v>
      </c>
      <c r="S2190" t="s">
        <v>608</v>
      </c>
      <c r="T2190" t="s">
        <v>561</v>
      </c>
    </row>
    <row r="2191" spans="1:20">
      <c r="A2191" t="s">
        <v>858</v>
      </c>
      <c r="B2191" t="s">
        <v>859</v>
      </c>
      <c r="C2191" t="s">
        <v>866</v>
      </c>
      <c r="D2191" t="s">
        <v>867</v>
      </c>
      <c r="E2191" t="s">
        <v>595</v>
      </c>
      <c r="F2191" s="1">
        <v>41579</v>
      </c>
      <c r="G2191" t="s">
        <v>26</v>
      </c>
      <c r="H2191">
        <v>201412</v>
      </c>
      <c r="I2191" t="s">
        <v>27</v>
      </c>
      <c r="J2191" t="s">
        <v>596</v>
      </c>
      <c r="K2191" t="s">
        <v>627</v>
      </c>
      <c r="L2191" t="s">
        <v>631</v>
      </c>
      <c r="M2191" t="s">
        <v>632</v>
      </c>
      <c r="N2191" t="s">
        <v>32</v>
      </c>
      <c r="O2191">
        <v>28.37</v>
      </c>
      <c r="P2191" t="s">
        <v>859</v>
      </c>
      <c r="Q2191" t="s">
        <v>858</v>
      </c>
      <c r="R2191" t="s">
        <v>862</v>
      </c>
      <c r="S2191" t="s">
        <v>608</v>
      </c>
      <c r="T2191" t="s">
        <v>561</v>
      </c>
    </row>
    <row r="2192" spans="1:20">
      <c r="A2192" t="s">
        <v>858</v>
      </c>
      <c r="B2192" t="s">
        <v>859</v>
      </c>
      <c r="C2192" t="s">
        <v>868</v>
      </c>
      <c r="D2192" t="s">
        <v>869</v>
      </c>
      <c r="E2192" t="s">
        <v>595</v>
      </c>
      <c r="F2192" s="1">
        <v>41821</v>
      </c>
      <c r="G2192" t="s">
        <v>26</v>
      </c>
      <c r="H2192">
        <v>201412</v>
      </c>
      <c r="I2192" t="s">
        <v>27</v>
      </c>
      <c r="J2192" t="s">
        <v>596</v>
      </c>
      <c r="K2192" t="s">
        <v>623</v>
      </c>
      <c r="L2192" t="s">
        <v>631</v>
      </c>
      <c r="M2192" t="s">
        <v>632</v>
      </c>
      <c r="N2192" t="s">
        <v>32</v>
      </c>
      <c r="O2192">
        <v>100083.18000000001</v>
      </c>
      <c r="P2192" t="s">
        <v>859</v>
      </c>
      <c r="Q2192" t="s">
        <v>858</v>
      </c>
      <c r="R2192" t="s">
        <v>862</v>
      </c>
      <c r="S2192" t="s">
        <v>608</v>
      </c>
      <c r="T2192" t="s">
        <v>561</v>
      </c>
    </row>
    <row r="2193" spans="1:20">
      <c r="A2193" t="s">
        <v>858</v>
      </c>
      <c r="B2193" t="s">
        <v>859</v>
      </c>
      <c r="C2193" t="s">
        <v>868</v>
      </c>
      <c r="D2193" t="s">
        <v>869</v>
      </c>
      <c r="E2193" t="s">
        <v>595</v>
      </c>
      <c r="F2193" s="1">
        <v>41821</v>
      </c>
      <c r="G2193" t="s">
        <v>26</v>
      </c>
      <c r="H2193">
        <v>201412</v>
      </c>
      <c r="I2193" t="s">
        <v>27</v>
      </c>
      <c r="J2193" t="s">
        <v>596</v>
      </c>
      <c r="K2193" t="s">
        <v>627</v>
      </c>
      <c r="L2193" t="s">
        <v>631</v>
      </c>
      <c r="M2193" t="s">
        <v>632</v>
      </c>
      <c r="N2193" t="s">
        <v>32</v>
      </c>
      <c r="O2193">
        <v>5269.29</v>
      </c>
      <c r="P2193" t="s">
        <v>859</v>
      </c>
      <c r="Q2193" t="s">
        <v>858</v>
      </c>
      <c r="R2193" t="s">
        <v>862</v>
      </c>
      <c r="S2193" t="s">
        <v>608</v>
      </c>
      <c r="T2193" t="s">
        <v>561</v>
      </c>
    </row>
    <row r="2194" spans="1:20">
      <c r="A2194" t="s">
        <v>858</v>
      </c>
      <c r="B2194" t="s">
        <v>859</v>
      </c>
      <c r="C2194" t="s">
        <v>870</v>
      </c>
      <c r="D2194" t="s">
        <v>871</v>
      </c>
      <c r="E2194" t="s">
        <v>595</v>
      </c>
      <c r="F2194" s="1">
        <v>41852</v>
      </c>
      <c r="G2194" t="s">
        <v>26</v>
      </c>
      <c r="H2194">
        <v>201412</v>
      </c>
      <c r="I2194" t="s">
        <v>27</v>
      </c>
      <c r="J2194" t="s">
        <v>596</v>
      </c>
      <c r="K2194" t="s">
        <v>623</v>
      </c>
      <c r="L2194" t="s">
        <v>631</v>
      </c>
      <c r="M2194" t="s">
        <v>632</v>
      </c>
      <c r="N2194" t="s">
        <v>32</v>
      </c>
      <c r="O2194">
        <v>99888.92</v>
      </c>
      <c r="P2194" t="s">
        <v>859</v>
      </c>
      <c r="Q2194" t="s">
        <v>858</v>
      </c>
      <c r="R2194" t="s">
        <v>862</v>
      </c>
      <c r="S2194" t="s">
        <v>608</v>
      </c>
      <c r="T2194" t="s">
        <v>561</v>
      </c>
    </row>
    <row r="2195" spans="1:20">
      <c r="A2195" t="s">
        <v>858</v>
      </c>
      <c r="B2195" t="s">
        <v>859</v>
      </c>
      <c r="C2195" t="s">
        <v>870</v>
      </c>
      <c r="D2195" t="s">
        <v>871</v>
      </c>
      <c r="E2195" t="s">
        <v>595</v>
      </c>
      <c r="F2195" s="1">
        <v>41852</v>
      </c>
      <c r="G2195" t="s">
        <v>26</v>
      </c>
      <c r="H2195">
        <v>201412</v>
      </c>
      <c r="I2195" t="s">
        <v>27</v>
      </c>
      <c r="J2195" t="s">
        <v>596</v>
      </c>
      <c r="K2195" t="s">
        <v>627</v>
      </c>
      <c r="L2195" t="s">
        <v>631</v>
      </c>
      <c r="M2195" t="s">
        <v>632</v>
      </c>
      <c r="N2195" t="s">
        <v>32</v>
      </c>
      <c r="O2195">
        <v>9149.83</v>
      </c>
      <c r="P2195" t="s">
        <v>859</v>
      </c>
      <c r="Q2195" t="s">
        <v>858</v>
      </c>
      <c r="R2195" t="s">
        <v>862</v>
      </c>
      <c r="S2195" t="s">
        <v>608</v>
      </c>
      <c r="T2195" t="s">
        <v>561</v>
      </c>
    </row>
    <row r="2196" spans="1:20">
      <c r="A2196" t="s">
        <v>858</v>
      </c>
      <c r="B2196" t="s">
        <v>859</v>
      </c>
      <c r="C2196" t="s">
        <v>872</v>
      </c>
      <c r="D2196" t="s">
        <v>873</v>
      </c>
      <c r="E2196" t="s">
        <v>595</v>
      </c>
      <c r="F2196" s="1">
        <v>41579</v>
      </c>
      <c r="G2196" t="s">
        <v>26</v>
      </c>
      <c r="H2196">
        <v>201412</v>
      </c>
      <c r="I2196" t="s">
        <v>27</v>
      </c>
      <c r="J2196" t="s">
        <v>596</v>
      </c>
      <c r="K2196" t="s">
        <v>623</v>
      </c>
      <c r="L2196" t="s">
        <v>874</v>
      </c>
      <c r="M2196" t="s">
        <v>875</v>
      </c>
      <c r="N2196" t="s">
        <v>32</v>
      </c>
      <c r="O2196">
        <v>2086058.57</v>
      </c>
      <c r="P2196" t="s">
        <v>859</v>
      </c>
      <c r="Q2196" t="s">
        <v>858</v>
      </c>
      <c r="R2196" t="s">
        <v>862</v>
      </c>
      <c r="S2196" t="s">
        <v>608</v>
      </c>
      <c r="T2196" t="s">
        <v>561</v>
      </c>
    </row>
    <row r="2197" spans="1:20">
      <c r="A2197" t="s">
        <v>858</v>
      </c>
      <c r="B2197" t="s">
        <v>859</v>
      </c>
      <c r="C2197" t="s">
        <v>872</v>
      </c>
      <c r="D2197" t="s">
        <v>873</v>
      </c>
      <c r="E2197" t="s">
        <v>595</v>
      </c>
      <c r="F2197" s="1">
        <v>41579</v>
      </c>
      <c r="G2197" t="s">
        <v>26</v>
      </c>
      <c r="H2197">
        <v>201412</v>
      </c>
      <c r="I2197" t="s">
        <v>27</v>
      </c>
      <c r="J2197" t="s">
        <v>596</v>
      </c>
      <c r="K2197" t="s">
        <v>627</v>
      </c>
      <c r="L2197" t="s">
        <v>874</v>
      </c>
      <c r="M2197" t="s">
        <v>875</v>
      </c>
      <c r="N2197" t="s">
        <v>32</v>
      </c>
      <c r="O2197">
        <v>715934.86</v>
      </c>
      <c r="P2197" t="s">
        <v>859</v>
      </c>
      <c r="Q2197" t="s">
        <v>858</v>
      </c>
      <c r="R2197" t="s">
        <v>862</v>
      </c>
      <c r="S2197" t="s">
        <v>608</v>
      </c>
      <c r="T2197" t="s">
        <v>561</v>
      </c>
    </row>
    <row r="2198" spans="1:20">
      <c r="A2198" t="s">
        <v>876</v>
      </c>
      <c r="B2198" t="s">
        <v>877</v>
      </c>
      <c r="C2198" t="s">
        <v>878</v>
      </c>
      <c r="D2198" t="s">
        <v>879</v>
      </c>
      <c r="E2198" t="s">
        <v>25</v>
      </c>
      <c r="F2198" s="1">
        <v>40087</v>
      </c>
      <c r="G2198" t="s">
        <v>26</v>
      </c>
      <c r="H2198">
        <v>201412</v>
      </c>
      <c r="I2198" t="s">
        <v>27</v>
      </c>
      <c r="J2198" t="s">
        <v>28</v>
      </c>
      <c r="K2198" t="s">
        <v>37</v>
      </c>
      <c r="L2198" t="s">
        <v>30</v>
      </c>
      <c r="M2198" t="s">
        <v>31</v>
      </c>
      <c r="N2198" t="s">
        <v>48</v>
      </c>
      <c r="O2198">
        <v>1189912.27</v>
      </c>
      <c r="P2198" t="s">
        <v>877</v>
      </c>
      <c r="Q2198" t="s">
        <v>876</v>
      </c>
      <c r="R2198" t="s">
        <v>880</v>
      </c>
      <c r="S2198" t="s">
        <v>34</v>
      </c>
      <c r="T2198" t="s">
        <v>561</v>
      </c>
    </row>
    <row r="2199" spans="1:20">
      <c r="A2199" t="s">
        <v>876</v>
      </c>
      <c r="B2199" t="s">
        <v>877</v>
      </c>
      <c r="C2199" t="s">
        <v>878</v>
      </c>
      <c r="D2199" t="s">
        <v>879</v>
      </c>
      <c r="E2199" t="s">
        <v>25</v>
      </c>
      <c r="F2199" s="1">
        <v>40087</v>
      </c>
      <c r="G2199" t="s">
        <v>26</v>
      </c>
      <c r="H2199">
        <v>201412</v>
      </c>
      <c r="I2199" t="s">
        <v>27</v>
      </c>
      <c r="J2199" t="s">
        <v>28</v>
      </c>
      <c r="K2199" t="s">
        <v>37</v>
      </c>
      <c r="L2199" t="s">
        <v>30</v>
      </c>
      <c r="M2199" t="s">
        <v>31</v>
      </c>
      <c r="N2199" t="s">
        <v>49</v>
      </c>
      <c r="O2199">
        <v>-1189912.27</v>
      </c>
      <c r="P2199" t="s">
        <v>877</v>
      </c>
      <c r="Q2199" t="s">
        <v>876</v>
      </c>
      <c r="R2199" t="s">
        <v>880</v>
      </c>
      <c r="S2199" t="s">
        <v>34</v>
      </c>
      <c r="T2199" t="s">
        <v>561</v>
      </c>
    </row>
    <row r="2200" spans="1:20">
      <c r="A2200" t="s">
        <v>876</v>
      </c>
      <c r="B2200" t="s">
        <v>877</v>
      </c>
      <c r="C2200" t="s">
        <v>878</v>
      </c>
      <c r="D2200" t="s">
        <v>879</v>
      </c>
      <c r="E2200" t="s">
        <v>25</v>
      </c>
      <c r="F2200" s="1">
        <v>40087</v>
      </c>
      <c r="G2200" t="s">
        <v>26</v>
      </c>
      <c r="H2200">
        <v>201412</v>
      </c>
      <c r="I2200" t="s">
        <v>27</v>
      </c>
      <c r="J2200" t="s">
        <v>28</v>
      </c>
      <c r="K2200" t="s">
        <v>37</v>
      </c>
      <c r="L2200" t="s">
        <v>30</v>
      </c>
      <c r="M2200" t="s">
        <v>31</v>
      </c>
      <c r="N2200" t="s">
        <v>32</v>
      </c>
      <c r="O2200">
        <v>18446.23</v>
      </c>
      <c r="P2200" t="s">
        <v>877</v>
      </c>
      <c r="Q2200" t="s">
        <v>876</v>
      </c>
      <c r="R2200" t="s">
        <v>880</v>
      </c>
      <c r="S2200" t="s">
        <v>34</v>
      </c>
      <c r="T2200" t="s">
        <v>561</v>
      </c>
    </row>
    <row r="2201" spans="1:20">
      <c r="A2201" t="s">
        <v>881</v>
      </c>
      <c r="B2201" t="s">
        <v>877</v>
      </c>
      <c r="C2201" t="s">
        <v>882</v>
      </c>
      <c r="D2201" t="s">
        <v>883</v>
      </c>
      <c r="E2201" t="s">
        <v>25</v>
      </c>
      <c r="F2201" s="1">
        <v>18629</v>
      </c>
      <c r="G2201" t="s">
        <v>26</v>
      </c>
      <c r="H2201">
        <v>201412</v>
      </c>
      <c r="I2201" t="s">
        <v>27</v>
      </c>
      <c r="J2201" t="s">
        <v>28</v>
      </c>
      <c r="K2201" t="s">
        <v>36</v>
      </c>
      <c r="L2201" t="s">
        <v>30</v>
      </c>
      <c r="M2201" t="s">
        <v>31</v>
      </c>
      <c r="N2201" t="s">
        <v>32</v>
      </c>
      <c r="O2201">
        <v>-32.020000000000003</v>
      </c>
      <c r="P2201" t="s">
        <v>877</v>
      </c>
      <c r="Q2201" t="s">
        <v>881</v>
      </c>
      <c r="R2201" t="s">
        <v>880</v>
      </c>
      <c r="S2201" t="s">
        <v>34</v>
      </c>
      <c r="T2201" t="s">
        <v>561</v>
      </c>
    </row>
    <row r="2202" spans="1:20">
      <c r="A2202" t="s">
        <v>881</v>
      </c>
      <c r="B2202" t="s">
        <v>877</v>
      </c>
      <c r="C2202" t="s">
        <v>882</v>
      </c>
      <c r="D2202" t="s">
        <v>883</v>
      </c>
      <c r="E2202" t="s">
        <v>25</v>
      </c>
      <c r="F2202" s="1">
        <v>18629</v>
      </c>
      <c r="G2202" t="s">
        <v>26</v>
      </c>
      <c r="H2202">
        <v>201412</v>
      </c>
      <c r="I2202" t="s">
        <v>27</v>
      </c>
      <c r="J2202" t="s">
        <v>28</v>
      </c>
      <c r="K2202" t="s">
        <v>37</v>
      </c>
      <c r="L2202" t="s">
        <v>30</v>
      </c>
      <c r="M2202" t="s">
        <v>31</v>
      </c>
      <c r="N2202" t="s">
        <v>32</v>
      </c>
      <c r="O2202">
        <v>-710.9</v>
      </c>
      <c r="P2202" t="s">
        <v>877</v>
      </c>
      <c r="Q2202" t="s">
        <v>881</v>
      </c>
      <c r="R2202" t="s">
        <v>880</v>
      </c>
      <c r="S2202" t="s">
        <v>34</v>
      </c>
      <c r="T2202" t="s">
        <v>561</v>
      </c>
    </row>
    <row r="2203" spans="1:20">
      <c r="A2203" t="s">
        <v>881</v>
      </c>
      <c r="B2203" t="s">
        <v>877</v>
      </c>
      <c r="C2203" t="s">
        <v>882</v>
      </c>
      <c r="D2203" t="s">
        <v>883</v>
      </c>
      <c r="E2203" t="s">
        <v>25</v>
      </c>
      <c r="F2203" s="1">
        <v>18629</v>
      </c>
      <c r="G2203" t="s">
        <v>26</v>
      </c>
      <c r="H2203">
        <v>201412</v>
      </c>
      <c r="I2203" t="s">
        <v>27</v>
      </c>
      <c r="J2203" t="s">
        <v>28</v>
      </c>
      <c r="K2203" t="s">
        <v>38</v>
      </c>
      <c r="L2203" t="s">
        <v>30</v>
      </c>
      <c r="M2203" t="s">
        <v>31</v>
      </c>
      <c r="N2203" t="s">
        <v>32</v>
      </c>
      <c r="O2203">
        <v>-32286.850000000002</v>
      </c>
      <c r="P2203" t="s">
        <v>877</v>
      </c>
      <c r="Q2203" t="s">
        <v>881</v>
      </c>
      <c r="R2203" t="s">
        <v>880</v>
      </c>
      <c r="S2203" t="s">
        <v>34</v>
      </c>
      <c r="T2203" t="s">
        <v>561</v>
      </c>
    </row>
    <row r="2204" spans="1:20">
      <c r="A2204" t="s">
        <v>881</v>
      </c>
      <c r="B2204" t="s">
        <v>877</v>
      </c>
      <c r="C2204" t="s">
        <v>882</v>
      </c>
      <c r="D2204" t="s">
        <v>883</v>
      </c>
      <c r="E2204" t="s">
        <v>25</v>
      </c>
      <c r="F2204" s="1">
        <v>18629</v>
      </c>
      <c r="G2204" t="s">
        <v>26</v>
      </c>
      <c r="H2204">
        <v>201412</v>
      </c>
      <c r="I2204" t="s">
        <v>27</v>
      </c>
      <c r="J2204" t="s">
        <v>28</v>
      </c>
      <c r="K2204" t="s">
        <v>39</v>
      </c>
      <c r="L2204" t="s">
        <v>30</v>
      </c>
      <c r="M2204" t="s">
        <v>31</v>
      </c>
      <c r="N2204" t="s">
        <v>32</v>
      </c>
      <c r="O2204">
        <v>-2591.69</v>
      </c>
      <c r="P2204" t="s">
        <v>877</v>
      </c>
      <c r="Q2204" t="s">
        <v>881</v>
      </c>
      <c r="R2204" t="s">
        <v>880</v>
      </c>
      <c r="S2204" t="s">
        <v>34</v>
      </c>
      <c r="T2204" t="s">
        <v>561</v>
      </c>
    </row>
    <row r="2205" spans="1:20">
      <c r="A2205" t="s">
        <v>881</v>
      </c>
      <c r="B2205" t="s">
        <v>877</v>
      </c>
      <c r="C2205" t="s">
        <v>882</v>
      </c>
      <c r="D2205" t="s">
        <v>883</v>
      </c>
      <c r="E2205" t="s">
        <v>25</v>
      </c>
      <c r="F2205" s="1">
        <v>18629</v>
      </c>
      <c r="G2205" t="s">
        <v>26</v>
      </c>
      <c r="H2205">
        <v>201412</v>
      </c>
      <c r="I2205" t="s">
        <v>27</v>
      </c>
      <c r="J2205" t="s">
        <v>28</v>
      </c>
      <c r="K2205" t="s">
        <v>530</v>
      </c>
      <c r="L2205" t="s">
        <v>30</v>
      </c>
      <c r="M2205" t="s">
        <v>31</v>
      </c>
      <c r="N2205" t="s">
        <v>32</v>
      </c>
      <c r="O2205">
        <v>-41869.21</v>
      </c>
      <c r="P2205" t="s">
        <v>877</v>
      </c>
      <c r="Q2205" t="s">
        <v>881</v>
      </c>
      <c r="R2205" t="s">
        <v>880</v>
      </c>
      <c r="S2205" t="s">
        <v>34</v>
      </c>
      <c r="T2205" t="s">
        <v>561</v>
      </c>
    </row>
    <row r="2206" spans="1:20">
      <c r="A2206" t="s">
        <v>881</v>
      </c>
      <c r="B2206" t="s">
        <v>877</v>
      </c>
      <c r="C2206" t="s">
        <v>882</v>
      </c>
      <c r="D2206" t="s">
        <v>883</v>
      </c>
      <c r="E2206" t="s">
        <v>25</v>
      </c>
      <c r="F2206" s="1">
        <v>18629</v>
      </c>
      <c r="G2206" t="s">
        <v>26</v>
      </c>
      <c r="H2206">
        <v>201412</v>
      </c>
      <c r="I2206" t="s">
        <v>27</v>
      </c>
      <c r="J2206" t="s">
        <v>28</v>
      </c>
      <c r="K2206" t="s">
        <v>41</v>
      </c>
      <c r="L2206" t="s">
        <v>30</v>
      </c>
      <c r="M2206" t="s">
        <v>31</v>
      </c>
      <c r="N2206" t="s">
        <v>32</v>
      </c>
      <c r="O2206">
        <v>-20329.510000000002</v>
      </c>
      <c r="P2206" t="s">
        <v>877</v>
      </c>
      <c r="Q2206" t="s">
        <v>881</v>
      </c>
      <c r="R2206" t="s">
        <v>880</v>
      </c>
      <c r="S2206" t="s">
        <v>34</v>
      </c>
      <c r="T2206" t="s">
        <v>561</v>
      </c>
    </row>
    <row r="2207" spans="1:20">
      <c r="A2207" t="s">
        <v>881</v>
      </c>
      <c r="B2207" t="s">
        <v>877</v>
      </c>
      <c r="C2207" t="s">
        <v>882</v>
      </c>
      <c r="D2207" t="s">
        <v>883</v>
      </c>
      <c r="E2207" t="s">
        <v>25</v>
      </c>
      <c r="F2207" s="1">
        <v>18629</v>
      </c>
      <c r="G2207" t="s">
        <v>26</v>
      </c>
      <c r="H2207">
        <v>201412</v>
      </c>
      <c r="I2207" t="s">
        <v>27</v>
      </c>
      <c r="J2207" t="s">
        <v>28</v>
      </c>
      <c r="K2207" t="s">
        <v>44</v>
      </c>
      <c r="L2207" t="s">
        <v>30</v>
      </c>
      <c r="M2207" t="s">
        <v>31</v>
      </c>
      <c r="N2207" t="s">
        <v>32</v>
      </c>
      <c r="O2207">
        <v>-64.040000000000006</v>
      </c>
      <c r="P2207" t="s">
        <v>877</v>
      </c>
      <c r="Q2207" t="s">
        <v>881</v>
      </c>
      <c r="R2207" t="s">
        <v>880</v>
      </c>
      <c r="S2207" t="s">
        <v>34</v>
      </c>
      <c r="T2207" t="s">
        <v>561</v>
      </c>
    </row>
    <row r="2208" spans="1:20">
      <c r="A2208" t="s">
        <v>884</v>
      </c>
      <c r="B2208" t="s">
        <v>877</v>
      </c>
      <c r="C2208" t="s">
        <v>885</v>
      </c>
      <c r="D2208" t="s">
        <v>886</v>
      </c>
      <c r="E2208" t="s">
        <v>25</v>
      </c>
      <c r="F2208" s="1">
        <v>18911</v>
      </c>
      <c r="G2208" t="s">
        <v>26</v>
      </c>
      <c r="H2208">
        <v>201412</v>
      </c>
      <c r="I2208" t="s">
        <v>27</v>
      </c>
      <c r="J2208" t="s">
        <v>28</v>
      </c>
      <c r="K2208" t="s">
        <v>36</v>
      </c>
      <c r="L2208" t="s">
        <v>30</v>
      </c>
      <c r="M2208" t="s">
        <v>31</v>
      </c>
      <c r="N2208" t="s">
        <v>49</v>
      </c>
      <c r="O2208">
        <v>-7506.75</v>
      </c>
      <c r="P2208" t="s">
        <v>877</v>
      </c>
      <c r="Q2208" t="s">
        <v>884</v>
      </c>
      <c r="R2208" t="s">
        <v>880</v>
      </c>
      <c r="S2208" t="s">
        <v>34</v>
      </c>
      <c r="T2208" t="s">
        <v>561</v>
      </c>
    </row>
    <row r="2209" spans="1:20">
      <c r="A2209" t="s">
        <v>884</v>
      </c>
      <c r="B2209" t="s">
        <v>877</v>
      </c>
      <c r="C2209" t="s">
        <v>885</v>
      </c>
      <c r="D2209" t="s">
        <v>886</v>
      </c>
      <c r="E2209" t="s">
        <v>25</v>
      </c>
      <c r="F2209" s="1">
        <v>18911</v>
      </c>
      <c r="G2209" t="s">
        <v>26</v>
      </c>
      <c r="H2209">
        <v>201412</v>
      </c>
      <c r="I2209" t="s">
        <v>27</v>
      </c>
      <c r="J2209" t="s">
        <v>28</v>
      </c>
      <c r="K2209" t="s">
        <v>37</v>
      </c>
      <c r="L2209" t="s">
        <v>30</v>
      </c>
      <c r="M2209" t="s">
        <v>31</v>
      </c>
      <c r="N2209" t="s">
        <v>48</v>
      </c>
      <c r="O2209">
        <v>12790.42</v>
      </c>
      <c r="P2209" t="s">
        <v>877</v>
      </c>
      <c r="Q2209" t="s">
        <v>884</v>
      </c>
      <c r="R2209" t="s">
        <v>880</v>
      </c>
      <c r="S2209" t="s">
        <v>34</v>
      </c>
      <c r="T2209" t="s">
        <v>561</v>
      </c>
    </row>
    <row r="2210" spans="1:20">
      <c r="A2210" t="s">
        <v>884</v>
      </c>
      <c r="B2210" t="s">
        <v>877</v>
      </c>
      <c r="C2210" t="s">
        <v>885</v>
      </c>
      <c r="D2210" t="s">
        <v>886</v>
      </c>
      <c r="E2210" t="s">
        <v>25</v>
      </c>
      <c r="F2210" s="1">
        <v>18911</v>
      </c>
      <c r="G2210" t="s">
        <v>26</v>
      </c>
      <c r="H2210">
        <v>201412</v>
      </c>
      <c r="I2210" t="s">
        <v>27</v>
      </c>
      <c r="J2210" t="s">
        <v>28</v>
      </c>
      <c r="K2210" t="s">
        <v>37</v>
      </c>
      <c r="L2210" t="s">
        <v>30</v>
      </c>
      <c r="M2210" t="s">
        <v>31</v>
      </c>
      <c r="N2210" t="s">
        <v>49</v>
      </c>
      <c r="O2210">
        <v>-192138.18</v>
      </c>
      <c r="P2210" t="s">
        <v>877</v>
      </c>
      <c r="Q2210" t="s">
        <v>884</v>
      </c>
      <c r="R2210" t="s">
        <v>880</v>
      </c>
      <c r="S2210" t="s">
        <v>34</v>
      </c>
      <c r="T2210" t="s">
        <v>561</v>
      </c>
    </row>
    <row r="2211" spans="1:20">
      <c r="A2211" t="s">
        <v>884</v>
      </c>
      <c r="B2211" t="s">
        <v>877</v>
      </c>
      <c r="C2211" t="s">
        <v>885</v>
      </c>
      <c r="D2211" t="s">
        <v>886</v>
      </c>
      <c r="E2211" t="s">
        <v>25</v>
      </c>
      <c r="F2211" s="1">
        <v>18911</v>
      </c>
      <c r="G2211" t="s">
        <v>26</v>
      </c>
      <c r="H2211">
        <v>201412</v>
      </c>
      <c r="I2211" t="s">
        <v>27</v>
      </c>
      <c r="J2211" t="s">
        <v>28</v>
      </c>
      <c r="K2211" t="s">
        <v>38</v>
      </c>
      <c r="L2211" t="s">
        <v>30</v>
      </c>
      <c r="M2211" t="s">
        <v>31</v>
      </c>
      <c r="N2211" t="s">
        <v>48</v>
      </c>
      <c r="O2211">
        <v>430614.78</v>
      </c>
      <c r="P2211" t="s">
        <v>877</v>
      </c>
      <c r="Q2211" t="s">
        <v>884</v>
      </c>
      <c r="R2211" t="s">
        <v>880</v>
      </c>
      <c r="S2211" t="s">
        <v>34</v>
      </c>
      <c r="T2211" t="s">
        <v>561</v>
      </c>
    </row>
    <row r="2212" spans="1:20">
      <c r="A2212" t="s">
        <v>884</v>
      </c>
      <c r="B2212" t="s">
        <v>877</v>
      </c>
      <c r="C2212" t="s">
        <v>885</v>
      </c>
      <c r="D2212" t="s">
        <v>886</v>
      </c>
      <c r="E2212" t="s">
        <v>25</v>
      </c>
      <c r="F2212" s="1">
        <v>18911</v>
      </c>
      <c r="G2212" t="s">
        <v>26</v>
      </c>
      <c r="H2212">
        <v>201412</v>
      </c>
      <c r="I2212" t="s">
        <v>27</v>
      </c>
      <c r="J2212" t="s">
        <v>28</v>
      </c>
      <c r="K2212" t="s">
        <v>38</v>
      </c>
      <c r="L2212" t="s">
        <v>30</v>
      </c>
      <c r="M2212" t="s">
        <v>31</v>
      </c>
      <c r="N2212" t="s">
        <v>49</v>
      </c>
      <c r="O2212">
        <v>-244149.95</v>
      </c>
      <c r="P2212" t="s">
        <v>877</v>
      </c>
      <c r="Q2212" t="s">
        <v>884</v>
      </c>
      <c r="R2212" t="s">
        <v>880</v>
      </c>
      <c r="S2212" t="s">
        <v>34</v>
      </c>
      <c r="T2212" t="s">
        <v>561</v>
      </c>
    </row>
    <row r="2213" spans="1:20">
      <c r="A2213" t="s">
        <v>884</v>
      </c>
      <c r="B2213" t="s">
        <v>877</v>
      </c>
      <c r="C2213" t="s">
        <v>885</v>
      </c>
      <c r="D2213" t="s">
        <v>886</v>
      </c>
      <c r="E2213" t="s">
        <v>25</v>
      </c>
      <c r="F2213" s="1">
        <v>18911</v>
      </c>
      <c r="G2213" t="s">
        <v>26</v>
      </c>
      <c r="H2213">
        <v>201412</v>
      </c>
      <c r="I2213" t="s">
        <v>27</v>
      </c>
      <c r="J2213" t="s">
        <v>28</v>
      </c>
      <c r="K2213" t="s">
        <v>38</v>
      </c>
      <c r="L2213" t="s">
        <v>30</v>
      </c>
      <c r="M2213" t="s">
        <v>31</v>
      </c>
      <c r="N2213" t="s">
        <v>32</v>
      </c>
      <c r="O2213">
        <v>-167228.36000000002</v>
      </c>
      <c r="P2213" t="s">
        <v>877</v>
      </c>
      <c r="Q2213" t="s">
        <v>884</v>
      </c>
      <c r="R2213" t="s">
        <v>880</v>
      </c>
      <c r="S2213" t="s">
        <v>34</v>
      </c>
      <c r="T2213" t="s">
        <v>561</v>
      </c>
    </row>
    <row r="2214" spans="1:20">
      <c r="A2214" t="s">
        <v>884</v>
      </c>
      <c r="B2214" t="s">
        <v>877</v>
      </c>
      <c r="C2214" t="s">
        <v>885</v>
      </c>
      <c r="D2214" t="s">
        <v>886</v>
      </c>
      <c r="E2214" t="s">
        <v>25</v>
      </c>
      <c r="F2214" s="1">
        <v>18911</v>
      </c>
      <c r="G2214" t="s">
        <v>26</v>
      </c>
      <c r="H2214">
        <v>201412</v>
      </c>
      <c r="I2214" t="s">
        <v>27</v>
      </c>
      <c r="J2214" t="s">
        <v>28</v>
      </c>
      <c r="K2214" t="s">
        <v>530</v>
      </c>
      <c r="L2214" t="s">
        <v>30</v>
      </c>
      <c r="M2214" t="s">
        <v>31</v>
      </c>
      <c r="N2214" t="s">
        <v>48</v>
      </c>
      <c r="O2214">
        <v>436286.26</v>
      </c>
      <c r="P2214" t="s">
        <v>877</v>
      </c>
      <c r="Q2214" t="s">
        <v>884</v>
      </c>
      <c r="R2214" t="s">
        <v>880</v>
      </c>
      <c r="S2214" t="s">
        <v>34</v>
      </c>
      <c r="T2214" t="s">
        <v>561</v>
      </c>
    </row>
    <row r="2215" spans="1:20">
      <c r="A2215" t="s">
        <v>884</v>
      </c>
      <c r="B2215" t="s">
        <v>877</v>
      </c>
      <c r="C2215" t="s">
        <v>885</v>
      </c>
      <c r="D2215" t="s">
        <v>886</v>
      </c>
      <c r="E2215" t="s">
        <v>25</v>
      </c>
      <c r="F2215" s="1">
        <v>18911</v>
      </c>
      <c r="G2215" t="s">
        <v>26</v>
      </c>
      <c r="H2215">
        <v>201412</v>
      </c>
      <c r="I2215" t="s">
        <v>27</v>
      </c>
      <c r="J2215" t="s">
        <v>28</v>
      </c>
      <c r="K2215" t="s">
        <v>530</v>
      </c>
      <c r="L2215" t="s">
        <v>30</v>
      </c>
      <c r="M2215" t="s">
        <v>31</v>
      </c>
      <c r="N2215" t="s">
        <v>49</v>
      </c>
      <c r="O2215">
        <v>-822428.81</v>
      </c>
      <c r="P2215" t="s">
        <v>877</v>
      </c>
      <c r="Q2215" t="s">
        <v>884</v>
      </c>
      <c r="R2215" t="s">
        <v>880</v>
      </c>
      <c r="S2215" t="s">
        <v>34</v>
      </c>
      <c r="T2215" t="s">
        <v>561</v>
      </c>
    </row>
    <row r="2216" spans="1:20">
      <c r="A2216" t="s">
        <v>884</v>
      </c>
      <c r="B2216" t="s">
        <v>877</v>
      </c>
      <c r="C2216" t="s">
        <v>885</v>
      </c>
      <c r="D2216" t="s">
        <v>886</v>
      </c>
      <c r="E2216" t="s">
        <v>25</v>
      </c>
      <c r="F2216" s="1">
        <v>18911</v>
      </c>
      <c r="G2216" t="s">
        <v>26</v>
      </c>
      <c r="H2216">
        <v>201412</v>
      </c>
      <c r="I2216" t="s">
        <v>27</v>
      </c>
      <c r="J2216" t="s">
        <v>28</v>
      </c>
      <c r="K2216" t="s">
        <v>41</v>
      </c>
      <c r="L2216" t="s">
        <v>30</v>
      </c>
      <c r="M2216" t="s">
        <v>31</v>
      </c>
      <c r="N2216" t="s">
        <v>48</v>
      </c>
      <c r="O2216">
        <v>916675.37</v>
      </c>
      <c r="P2216" t="s">
        <v>877</v>
      </c>
      <c r="Q2216" t="s">
        <v>884</v>
      </c>
      <c r="R2216" t="s">
        <v>880</v>
      </c>
      <c r="S2216" t="s">
        <v>34</v>
      </c>
      <c r="T2216" t="s">
        <v>561</v>
      </c>
    </row>
    <row r="2217" spans="1:20">
      <c r="A2217" t="s">
        <v>884</v>
      </c>
      <c r="B2217" t="s">
        <v>877</v>
      </c>
      <c r="C2217" t="s">
        <v>885</v>
      </c>
      <c r="D2217" t="s">
        <v>886</v>
      </c>
      <c r="E2217" t="s">
        <v>25</v>
      </c>
      <c r="F2217" s="1">
        <v>18911</v>
      </c>
      <c r="G2217" t="s">
        <v>26</v>
      </c>
      <c r="H2217">
        <v>201412</v>
      </c>
      <c r="I2217" t="s">
        <v>27</v>
      </c>
      <c r="J2217" t="s">
        <v>28</v>
      </c>
      <c r="K2217" t="s">
        <v>41</v>
      </c>
      <c r="L2217" t="s">
        <v>30</v>
      </c>
      <c r="M2217" t="s">
        <v>31</v>
      </c>
      <c r="N2217" t="s">
        <v>49</v>
      </c>
      <c r="O2217">
        <v>-518926.63</v>
      </c>
      <c r="P2217" t="s">
        <v>877</v>
      </c>
      <c r="Q2217" t="s">
        <v>884</v>
      </c>
      <c r="R2217" t="s">
        <v>880</v>
      </c>
      <c r="S2217" t="s">
        <v>34</v>
      </c>
      <c r="T2217" t="s">
        <v>561</v>
      </c>
    </row>
    <row r="2218" spans="1:20">
      <c r="A2218" t="s">
        <v>884</v>
      </c>
      <c r="B2218" t="s">
        <v>877</v>
      </c>
      <c r="C2218" t="s">
        <v>885</v>
      </c>
      <c r="D2218" t="s">
        <v>886</v>
      </c>
      <c r="E2218" t="s">
        <v>25</v>
      </c>
      <c r="F2218" s="1">
        <v>18911</v>
      </c>
      <c r="G2218" t="s">
        <v>26</v>
      </c>
      <c r="H2218">
        <v>201412</v>
      </c>
      <c r="I2218" t="s">
        <v>27</v>
      </c>
      <c r="J2218" t="s">
        <v>28</v>
      </c>
      <c r="K2218" t="s">
        <v>41</v>
      </c>
      <c r="L2218" t="s">
        <v>30</v>
      </c>
      <c r="M2218" t="s">
        <v>31</v>
      </c>
      <c r="N2218" t="s">
        <v>32</v>
      </c>
      <c r="O2218">
        <v>-125232.8</v>
      </c>
      <c r="P2218" t="s">
        <v>877</v>
      </c>
      <c r="Q2218" t="s">
        <v>884</v>
      </c>
      <c r="R2218" t="s">
        <v>880</v>
      </c>
      <c r="S2218" t="s">
        <v>34</v>
      </c>
      <c r="T2218" t="s">
        <v>561</v>
      </c>
    </row>
    <row r="2219" spans="1:20">
      <c r="A2219" t="s">
        <v>884</v>
      </c>
      <c r="B2219" t="s">
        <v>877</v>
      </c>
      <c r="C2219" t="s">
        <v>885</v>
      </c>
      <c r="D2219" t="s">
        <v>886</v>
      </c>
      <c r="E2219" t="s">
        <v>25</v>
      </c>
      <c r="F2219" s="1">
        <v>18911</v>
      </c>
      <c r="G2219" t="s">
        <v>26</v>
      </c>
      <c r="H2219">
        <v>201412</v>
      </c>
      <c r="I2219" t="s">
        <v>27</v>
      </c>
      <c r="J2219" t="s">
        <v>28</v>
      </c>
      <c r="K2219" t="s">
        <v>44</v>
      </c>
      <c r="L2219" t="s">
        <v>30</v>
      </c>
      <c r="M2219" t="s">
        <v>31</v>
      </c>
      <c r="N2219" t="s">
        <v>48</v>
      </c>
      <c r="O2219">
        <v>11477.99</v>
      </c>
      <c r="P2219" t="s">
        <v>877</v>
      </c>
      <c r="Q2219" t="s">
        <v>884</v>
      </c>
      <c r="R2219" t="s">
        <v>880</v>
      </c>
      <c r="S2219" t="s">
        <v>34</v>
      </c>
      <c r="T2219" t="s">
        <v>561</v>
      </c>
    </row>
    <row r="2220" spans="1:20">
      <c r="A2220" t="s">
        <v>884</v>
      </c>
      <c r="B2220" t="s">
        <v>877</v>
      </c>
      <c r="C2220" t="s">
        <v>885</v>
      </c>
      <c r="D2220" t="s">
        <v>886</v>
      </c>
      <c r="E2220" t="s">
        <v>25</v>
      </c>
      <c r="F2220" s="1">
        <v>18911</v>
      </c>
      <c r="G2220" t="s">
        <v>26</v>
      </c>
      <c r="H2220">
        <v>201412</v>
      </c>
      <c r="I2220" t="s">
        <v>27</v>
      </c>
      <c r="J2220" t="s">
        <v>28</v>
      </c>
      <c r="K2220" t="s">
        <v>44</v>
      </c>
      <c r="L2220" t="s">
        <v>30</v>
      </c>
      <c r="M2220" t="s">
        <v>31</v>
      </c>
      <c r="N2220" t="s">
        <v>49</v>
      </c>
      <c r="O2220">
        <v>-22694.5</v>
      </c>
      <c r="P2220" t="s">
        <v>877</v>
      </c>
      <c r="Q2220" t="s">
        <v>884</v>
      </c>
      <c r="R2220" t="s">
        <v>880</v>
      </c>
      <c r="S2220" t="s">
        <v>34</v>
      </c>
      <c r="T2220" t="s">
        <v>561</v>
      </c>
    </row>
    <row r="2221" spans="1:20">
      <c r="A2221" t="s">
        <v>884</v>
      </c>
      <c r="B2221" t="s">
        <v>877</v>
      </c>
      <c r="C2221" t="s">
        <v>885</v>
      </c>
      <c r="D2221" t="s">
        <v>886</v>
      </c>
      <c r="E2221" t="s">
        <v>25</v>
      </c>
      <c r="F2221" s="1">
        <v>18911</v>
      </c>
      <c r="G2221" t="s">
        <v>26</v>
      </c>
      <c r="H2221">
        <v>201412</v>
      </c>
      <c r="I2221" t="s">
        <v>27</v>
      </c>
      <c r="J2221" t="s">
        <v>28</v>
      </c>
      <c r="K2221" t="s">
        <v>44</v>
      </c>
      <c r="L2221" t="s">
        <v>30</v>
      </c>
      <c r="M2221" t="s">
        <v>31</v>
      </c>
      <c r="N2221" t="s">
        <v>32</v>
      </c>
      <c r="O2221">
        <v>-1697.68</v>
      </c>
      <c r="P2221" t="s">
        <v>877</v>
      </c>
      <c r="Q2221" t="s">
        <v>884</v>
      </c>
      <c r="R2221" t="s">
        <v>880</v>
      </c>
      <c r="S2221" t="s">
        <v>34</v>
      </c>
      <c r="T2221" t="s">
        <v>561</v>
      </c>
    </row>
    <row r="2222" spans="1:20">
      <c r="A2222" t="s">
        <v>881</v>
      </c>
      <c r="B2222" t="s">
        <v>877</v>
      </c>
      <c r="C2222" t="s">
        <v>887</v>
      </c>
      <c r="D2222" t="s">
        <v>888</v>
      </c>
      <c r="E2222" t="s">
        <v>25</v>
      </c>
      <c r="F2222" s="1">
        <v>18629</v>
      </c>
      <c r="G2222" t="s">
        <v>26</v>
      </c>
      <c r="H2222">
        <v>201412</v>
      </c>
      <c r="I2222" t="s">
        <v>27</v>
      </c>
      <c r="J2222" t="s">
        <v>28</v>
      </c>
      <c r="K2222" t="s">
        <v>38</v>
      </c>
      <c r="L2222" t="s">
        <v>30</v>
      </c>
      <c r="M2222" t="s">
        <v>31</v>
      </c>
      <c r="N2222" t="s">
        <v>32</v>
      </c>
      <c r="O2222">
        <v>-12013.78</v>
      </c>
      <c r="P2222" t="s">
        <v>877</v>
      </c>
      <c r="Q2222" t="s">
        <v>881</v>
      </c>
      <c r="R2222" t="s">
        <v>880</v>
      </c>
      <c r="S2222" t="s">
        <v>34</v>
      </c>
      <c r="T2222" t="s">
        <v>561</v>
      </c>
    </row>
    <row r="2223" spans="1:20">
      <c r="A2223" t="s">
        <v>889</v>
      </c>
      <c r="B2223" t="s">
        <v>890</v>
      </c>
      <c r="C2223" t="s">
        <v>891</v>
      </c>
      <c r="D2223" t="s">
        <v>892</v>
      </c>
      <c r="E2223" t="s">
        <v>25</v>
      </c>
      <c r="F2223" s="1">
        <v>32993</v>
      </c>
      <c r="G2223" t="s">
        <v>26</v>
      </c>
      <c r="H2223">
        <v>201412</v>
      </c>
      <c r="I2223" t="s">
        <v>27</v>
      </c>
      <c r="J2223" t="s">
        <v>53</v>
      </c>
      <c r="K2223" t="s">
        <v>29</v>
      </c>
      <c r="L2223" t="s">
        <v>54</v>
      </c>
      <c r="M2223" t="s">
        <v>31</v>
      </c>
      <c r="N2223" t="s">
        <v>48</v>
      </c>
      <c r="O2223">
        <v>83761.259999999995</v>
      </c>
      <c r="P2223" t="s">
        <v>890</v>
      </c>
      <c r="Q2223" t="s">
        <v>889</v>
      </c>
      <c r="R2223" t="s">
        <v>893</v>
      </c>
      <c r="S2223" t="s">
        <v>34</v>
      </c>
      <c r="T2223" t="s">
        <v>561</v>
      </c>
    </row>
    <row r="2224" spans="1:20">
      <c r="A2224" t="s">
        <v>889</v>
      </c>
      <c r="B2224" t="s">
        <v>890</v>
      </c>
      <c r="C2224" t="s">
        <v>891</v>
      </c>
      <c r="D2224" t="s">
        <v>892</v>
      </c>
      <c r="E2224" t="s">
        <v>25</v>
      </c>
      <c r="F2224" s="1">
        <v>32993</v>
      </c>
      <c r="G2224" t="s">
        <v>26</v>
      </c>
      <c r="H2224">
        <v>201412</v>
      </c>
      <c r="I2224" t="s">
        <v>27</v>
      </c>
      <c r="J2224" t="s">
        <v>53</v>
      </c>
      <c r="K2224" t="s">
        <v>29</v>
      </c>
      <c r="L2224" t="s">
        <v>54</v>
      </c>
      <c r="M2224" t="s">
        <v>31</v>
      </c>
      <c r="N2224" t="s">
        <v>49</v>
      </c>
      <c r="O2224">
        <v>-75704.990000000005</v>
      </c>
      <c r="P2224" t="s">
        <v>890</v>
      </c>
      <c r="Q2224" t="s">
        <v>889</v>
      </c>
      <c r="R2224" t="s">
        <v>893</v>
      </c>
      <c r="S2224" t="s">
        <v>34</v>
      </c>
      <c r="T2224" t="s">
        <v>561</v>
      </c>
    </row>
    <row r="2225" spans="1:20">
      <c r="A2225" t="s">
        <v>889</v>
      </c>
      <c r="B2225" t="s">
        <v>890</v>
      </c>
      <c r="C2225" t="s">
        <v>891</v>
      </c>
      <c r="D2225" t="s">
        <v>892</v>
      </c>
      <c r="E2225" t="s">
        <v>25</v>
      </c>
      <c r="F2225" s="1">
        <v>32993</v>
      </c>
      <c r="G2225" t="s">
        <v>26</v>
      </c>
      <c r="H2225">
        <v>201412</v>
      </c>
      <c r="I2225" t="s">
        <v>27</v>
      </c>
      <c r="J2225" t="s">
        <v>53</v>
      </c>
      <c r="K2225" t="s">
        <v>29</v>
      </c>
      <c r="L2225" t="s">
        <v>54</v>
      </c>
      <c r="M2225" t="s">
        <v>31</v>
      </c>
      <c r="N2225" t="s">
        <v>32</v>
      </c>
      <c r="O2225">
        <v>434.09000000000003</v>
      </c>
      <c r="P2225" t="s">
        <v>890</v>
      </c>
      <c r="Q2225" t="s">
        <v>889</v>
      </c>
      <c r="R2225" t="s">
        <v>893</v>
      </c>
      <c r="S2225" t="s">
        <v>34</v>
      </c>
      <c r="T2225" t="s">
        <v>561</v>
      </c>
    </row>
    <row r="2226" spans="1:20">
      <c r="A2226" t="s">
        <v>889</v>
      </c>
      <c r="B2226" t="s">
        <v>890</v>
      </c>
      <c r="C2226" t="s">
        <v>891</v>
      </c>
      <c r="D2226" t="s">
        <v>892</v>
      </c>
      <c r="E2226" t="s">
        <v>25</v>
      </c>
      <c r="F2226" s="1">
        <v>32993</v>
      </c>
      <c r="G2226" t="s">
        <v>26</v>
      </c>
      <c r="H2226">
        <v>201412</v>
      </c>
      <c r="I2226" t="s">
        <v>27</v>
      </c>
      <c r="J2226" t="s">
        <v>53</v>
      </c>
      <c r="K2226" t="s">
        <v>36</v>
      </c>
      <c r="L2226" t="s">
        <v>54</v>
      </c>
      <c r="M2226" t="s">
        <v>31</v>
      </c>
      <c r="N2226" t="s">
        <v>48</v>
      </c>
      <c r="O2226">
        <v>6392.68</v>
      </c>
      <c r="P2226" t="s">
        <v>890</v>
      </c>
      <c r="Q2226" t="s">
        <v>889</v>
      </c>
      <c r="R2226" t="s">
        <v>893</v>
      </c>
      <c r="S2226" t="s">
        <v>34</v>
      </c>
      <c r="T2226" t="s">
        <v>561</v>
      </c>
    </row>
    <row r="2227" spans="1:20">
      <c r="A2227" t="s">
        <v>889</v>
      </c>
      <c r="B2227" t="s">
        <v>890</v>
      </c>
      <c r="C2227" t="s">
        <v>891</v>
      </c>
      <c r="D2227" t="s">
        <v>892</v>
      </c>
      <c r="E2227" t="s">
        <v>25</v>
      </c>
      <c r="F2227" s="1">
        <v>32993</v>
      </c>
      <c r="G2227" t="s">
        <v>26</v>
      </c>
      <c r="H2227">
        <v>201412</v>
      </c>
      <c r="I2227" t="s">
        <v>27</v>
      </c>
      <c r="J2227" t="s">
        <v>53</v>
      </c>
      <c r="K2227" t="s">
        <v>36</v>
      </c>
      <c r="L2227" t="s">
        <v>54</v>
      </c>
      <c r="M2227" t="s">
        <v>31</v>
      </c>
      <c r="N2227" t="s">
        <v>49</v>
      </c>
      <c r="O2227">
        <v>-43039.85</v>
      </c>
      <c r="P2227" t="s">
        <v>890</v>
      </c>
      <c r="Q2227" t="s">
        <v>889</v>
      </c>
      <c r="R2227" t="s">
        <v>893</v>
      </c>
      <c r="S2227" t="s">
        <v>34</v>
      </c>
      <c r="T2227" t="s">
        <v>561</v>
      </c>
    </row>
    <row r="2228" spans="1:20">
      <c r="A2228" t="s">
        <v>889</v>
      </c>
      <c r="B2228" t="s">
        <v>890</v>
      </c>
      <c r="C2228" t="s">
        <v>891</v>
      </c>
      <c r="D2228" t="s">
        <v>892</v>
      </c>
      <c r="E2228" t="s">
        <v>25</v>
      </c>
      <c r="F2228" s="1">
        <v>32993</v>
      </c>
      <c r="G2228" t="s">
        <v>26</v>
      </c>
      <c r="H2228">
        <v>201412</v>
      </c>
      <c r="I2228" t="s">
        <v>27</v>
      </c>
      <c r="J2228" t="s">
        <v>53</v>
      </c>
      <c r="K2228" t="s">
        <v>36</v>
      </c>
      <c r="L2228" t="s">
        <v>54</v>
      </c>
      <c r="M2228" t="s">
        <v>31</v>
      </c>
      <c r="N2228" t="s">
        <v>32</v>
      </c>
      <c r="O2228">
        <v>5154.04</v>
      </c>
      <c r="P2228" t="s">
        <v>890</v>
      </c>
      <c r="Q2228" t="s">
        <v>889</v>
      </c>
      <c r="R2228" t="s">
        <v>893</v>
      </c>
      <c r="S2228" t="s">
        <v>34</v>
      </c>
      <c r="T2228" t="s">
        <v>561</v>
      </c>
    </row>
    <row r="2229" spans="1:20">
      <c r="A2229" t="s">
        <v>889</v>
      </c>
      <c r="B2229" t="s">
        <v>890</v>
      </c>
      <c r="C2229" t="s">
        <v>891</v>
      </c>
      <c r="D2229" t="s">
        <v>892</v>
      </c>
      <c r="E2229" t="s">
        <v>25</v>
      </c>
      <c r="F2229" s="1">
        <v>32993</v>
      </c>
      <c r="G2229" t="s">
        <v>26</v>
      </c>
      <c r="H2229">
        <v>201412</v>
      </c>
      <c r="I2229" t="s">
        <v>27</v>
      </c>
      <c r="J2229" t="s">
        <v>53</v>
      </c>
      <c r="K2229" t="s">
        <v>37</v>
      </c>
      <c r="L2229" t="s">
        <v>54</v>
      </c>
      <c r="M2229" t="s">
        <v>31</v>
      </c>
      <c r="N2229" t="s">
        <v>48</v>
      </c>
      <c r="O2229">
        <v>3800.65</v>
      </c>
      <c r="P2229" t="s">
        <v>890</v>
      </c>
      <c r="Q2229" t="s">
        <v>889</v>
      </c>
      <c r="R2229" t="s">
        <v>893</v>
      </c>
      <c r="S2229" t="s">
        <v>34</v>
      </c>
      <c r="T2229" t="s">
        <v>561</v>
      </c>
    </row>
    <row r="2230" spans="1:20">
      <c r="A2230" t="s">
        <v>889</v>
      </c>
      <c r="B2230" t="s">
        <v>890</v>
      </c>
      <c r="C2230" t="s">
        <v>891</v>
      </c>
      <c r="D2230" t="s">
        <v>892</v>
      </c>
      <c r="E2230" t="s">
        <v>25</v>
      </c>
      <c r="F2230" s="1">
        <v>32993</v>
      </c>
      <c r="G2230" t="s">
        <v>26</v>
      </c>
      <c r="H2230">
        <v>201412</v>
      </c>
      <c r="I2230" t="s">
        <v>27</v>
      </c>
      <c r="J2230" t="s">
        <v>53</v>
      </c>
      <c r="K2230" t="s">
        <v>37</v>
      </c>
      <c r="L2230" t="s">
        <v>54</v>
      </c>
      <c r="M2230" t="s">
        <v>31</v>
      </c>
      <c r="N2230" t="s">
        <v>49</v>
      </c>
      <c r="O2230">
        <v>-6796.82</v>
      </c>
      <c r="P2230" t="s">
        <v>890</v>
      </c>
      <c r="Q2230" t="s">
        <v>889</v>
      </c>
      <c r="R2230" t="s">
        <v>893</v>
      </c>
      <c r="S2230" t="s">
        <v>34</v>
      </c>
      <c r="T2230" t="s">
        <v>561</v>
      </c>
    </row>
    <row r="2231" spans="1:20">
      <c r="A2231" t="s">
        <v>889</v>
      </c>
      <c r="B2231" t="s">
        <v>890</v>
      </c>
      <c r="C2231" t="s">
        <v>891</v>
      </c>
      <c r="D2231" t="s">
        <v>892</v>
      </c>
      <c r="E2231" t="s">
        <v>25</v>
      </c>
      <c r="F2231" s="1">
        <v>32993</v>
      </c>
      <c r="G2231" t="s">
        <v>26</v>
      </c>
      <c r="H2231">
        <v>201412</v>
      </c>
      <c r="I2231" t="s">
        <v>27</v>
      </c>
      <c r="J2231" t="s">
        <v>53</v>
      </c>
      <c r="K2231" t="s">
        <v>38</v>
      </c>
      <c r="L2231" t="s">
        <v>54</v>
      </c>
      <c r="M2231" t="s">
        <v>31</v>
      </c>
      <c r="N2231" t="s">
        <v>48</v>
      </c>
      <c r="O2231">
        <v>10991.66</v>
      </c>
      <c r="P2231" t="s">
        <v>890</v>
      </c>
      <c r="Q2231" t="s">
        <v>889</v>
      </c>
      <c r="R2231" t="s">
        <v>893</v>
      </c>
      <c r="S2231" t="s">
        <v>34</v>
      </c>
      <c r="T2231" t="s">
        <v>561</v>
      </c>
    </row>
    <row r="2232" spans="1:20">
      <c r="A2232" t="s">
        <v>889</v>
      </c>
      <c r="B2232" t="s">
        <v>890</v>
      </c>
      <c r="C2232" t="s">
        <v>891</v>
      </c>
      <c r="D2232" t="s">
        <v>892</v>
      </c>
      <c r="E2232" t="s">
        <v>25</v>
      </c>
      <c r="F2232" s="1">
        <v>32993</v>
      </c>
      <c r="G2232" t="s">
        <v>26</v>
      </c>
      <c r="H2232">
        <v>201412</v>
      </c>
      <c r="I2232" t="s">
        <v>27</v>
      </c>
      <c r="J2232" t="s">
        <v>53</v>
      </c>
      <c r="K2232" t="s">
        <v>38</v>
      </c>
      <c r="L2232" t="s">
        <v>54</v>
      </c>
      <c r="M2232" t="s">
        <v>31</v>
      </c>
      <c r="N2232" t="s">
        <v>49</v>
      </c>
      <c r="O2232">
        <v>-6796.82</v>
      </c>
      <c r="P2232" t="s">
        <v>890</v>
      </c>
      <c r="Q2232" t="s">
        <v>889</v>
      </c>
      <c r="R2232" t="s">
        <v>893</v>
      </c>
      <c r="S2232" t="s">
        <v>34</v>
      </c>
      <c r="T2232" t="s">
        <v>561</v>
      </c>
    </row>
    <row r="2233" spans="1:20">
      <c r="A2233" t="s">
        <v>889</v>
      </c>
      <c r="B2233" t="s">
        <v>890</v>
      </c>
      <c r="C2233" t="s">
        <v>891</v>
      </c>
      <c r="D2233" t="s">
        <v>892</v>
      </c>
      <c r="E2233" t="s">
        <v>25</v>
      </c>
      <c r="F2233" s="1">
        <v>32993</v>
      </c>
      <c r="G2233" t="s">
        <v>26</v>
      </c>
      <c r="H2233">
        <v>201412</v>
      </c>
      <c r="I2233" t="s">
        <v>27</v>
      </c>
      <c r="J2233" t="s">
        <v>53</v>
      </c>
      <c r="K2233" t="s">
        <v>39</v>
      </c>
      <c r="L2233" t="s">
        <v>54</v>
      </c>
      <c r="M2233" t="s">
        <v>31</v>
      </c>
      <c r="N2233" t="s">
        <v>49</v>
      </c>
      <c r="O2233">
        <v>-6796.79</v>
      </c>
      <c r="P2233" t="s">
        <v>890</v>
      </c>
      <c r="Q2233" t="s">
        <v>889</v>
      </c>
      <c r="R2233" t="s">
        <v>893</v>
      </c>
      <c r="S2233" t="s">
        <v>34</v>
      </c>
      <c r="T2233" t="s">
        <v>561</v>
      </c>
    </row>
    <row r="2234" spans="1:20">
      <c r="A2234" t="s">
        <v>889</v>
      </c>
      <c r="B2234" t="s">
        <v>890</v>
      </c>
      <c r="C2234" t="s">
        <v>891</v>
      </c>
      <c r="D2234" t="s">
        <v>892</v>
      </c>
      <c r="E2234" t="s">
        <v>25</v>
      </c>
      <c r="F2234" s="1">
        <v>32993</v>
      </c>
      <c r="G2234" t="s">
        <v>26</v>
      </c>
      <c r="H2234">
        <v>201412</v>
      </c>
      <c r="I2234" t="s">
        <v>27</v>
      </c>
      <c r="J2234" t="s">
        <v>53</v>
      </c>
      <c r="K2234" t="s">
        <v>40</v>
      </c>
      <c r="L2234" t="s">
        <v>54</v>
      </c>
      <c r="M2234" t="s">
        <v>31</v>
      </c>
      <c r="N2234" t="s">
        <v>49</v>
      </c>
      <c r="O2234">
        <v>-8563.01</v>
      </c>
      <c r="P2234" t="s">
        <v>890</v>
      </c>
      <c r="Q2234" t="s">
        <v>889</v>
      </c>
      <c r="R2234" t="s">
        <v>893</v>
      </c>
      <c r="S2234" t="s">
        <v>34</v>
      </c>
      <c r="T2234" t="s">
        <v>561</v>
      </c>
    </row>
    <row r="2235" spans="1:20">
      <c r="A2235" t="s">
        <v>889</v>
      </c>
      <c r="B2235" t="s">
        <v>890</v>
      </c>
      <c r="C2235" t="s">
        <v>891</v>
      </c>
      <c r="D2235" t="s">
        <v>892</v>
      </c>
      <c r="E2235" t="s">
        <v>25</v>
      </c>
      <c r="F2235" s="1">
        <v>32993</v>
      </c>
      <c r="G2235" t="s">
        <v>26</v>
      </c>
      <c r="H2235">
        <v>201412</v>
      </c>
      <c r="I2235" t="s">
        <v>27</v>
      </c>
      <c r="J2235" t="s">
        <v>53</v>
      </c>
      <c r="K2235" t="s">
        <v>42</v>
      </c>
      <c r="L2235" t="s">
        <v>54</v>
      </c>
      <c r="M2235" t="s">
        <v>31</v>
      </c>
      <c r="N2235" t="s">
        <v>48</v>
      </c>
      <c r="O2235">
        <v>25816.920000000002</v>
      </c>
      <c r="P2235" t="s">
        <v>890</v>
      </c>
      <c r="Q2235" t="s">
        <v>889</v>
      </c>
      <c r="R2235" t="s">
        <v>893</v>
      </c>
      <c r="S2235" t="s">
        <v>34</v>
      </c>
      <c r="T2235" t="s">
        <v>561</v>
      </c>
    </row>
    <row r="2236" spans="1:20">
      <c r="A2236" t="s">
        <v>889</v>
      </c>
      <c r="B2236" t="s">
        <v>890</v>
      </c>
      <c r="C2236" t="s">
        <v>891</v>
      </c>
      <c r="D2236" t="s">
        <v>892</v>
      </c>
      <c r="E2236" t="s">
        <v>25</v>
      </c>
      <c r="F2236" s="1">
        <v>32993</v>
      </c>
      <c r="G2236" t="s">
        <v>26</v>
      </c>
      <c r="H2236">
        <v>201412</v>
      </c>
      <c r="I2236" t="s">
        <v>27</v>
      </c>
      <c r="J2236" t="s">
        <v>53</v>
      </c>
      <c r="K2236" t="s">
        <v>43</v>
      </c>
      <c r="L2236" t="s">
        <v>54</v>
      </c>
      <c r="M2236" t="s">
        <v>31</v>
      </c>
      <c r="N2236" t="s">
        <v>48</v>
      </c>
      <c r="O2236">
        <v>32094.68</v>
      </c>
      <c r="P2236" t="s">
        <v>890</v>
      </c>
      <c r="Q2236" t="s">
        <v>889</v>
      </c>
      <c r="R2236" t="s">
        <v>893</v>
      </c>
      <c r="S2236" t="s">
        <v>34</v>
      </c>
      <c r="T2236" t="s">
        <v>561</v>
      </c>
    </row>
    <row r="2237" spans="1:20">
      <c r="A2237" t="s">
        <v>889</v>
      </c>
      <c r="B2237" t="s">
        <v>890</v>
      </c>
      <c r="C2237" t="s">
        <v>891</v>
      </c>
      <c r="D2237" t="s">
        <v>892</v>
      </c>
      <c r="E2237" t="s">
        <v>25</v>
      </c>
      <c r="F2237" s="1">
        <v>32993</v>
      </c>
      <c r="G2237" t="s">
        <v>26</v>
      </c>
      <c r="H2237">
        <v>201412</v>
      </c>
      <c r="I2237" t="s">
        <v>27</v>
      </c>
      <c r="J2237" t="s">
        <v>53</v>
      </c>
      <c r="K2237" t="s">
        <v>43</v>
      </c>
      <c r="L2237" t="s">
        <v>54</v>
      </c>
      <c r="M2237" t="s">
        <v>31</v>
      </c>
      <c r="N2237" t="s">
        <v>49</v>
      </c>
      <c r="O2237">
        <v>-12708.050000000001</v>
      </c>
      <c r="P2237" t="s">
        <v>890</v>
      </c>
      <c r="Q2237" t="s">
        <v>889</v>
      </c>
      <c r="R2237" t="s">
        <v>893</v>
      </c>
      <c r="S2237" t="s">
        <v>34</v>
      </c>
      <c r="T2237" t="s">
        <v>561</v>
      </c>
    </row>
    <row r="2238" spans="1:20">
      <c r="A2238" t="s">
        <v>889</v>
      </c>
      <c r="B2238" t="s">
        <v>890</v>
      </c>
      <c r="C2238" t="s">
        <v>891</v>
      </c>
      <c r="D2238" t="s">
        <v>892</v>
      </c>
      <c r="E2238" t="s">
        <v>25</v>
      </c>
      <c r="F2238" s="1">
        <v>32993</v>
      </c>
      <c r="G2238" t="s">
        <v>26</v>
      </c>
      <c r="H2238">
        <v>201412</v>
      </c>
      <c r="I2238" t="s">
        <v>27</v>
      </c>
      <c r="J2238" t="s">
        <v>53</v>
      </c>
      <c r="K2238" t="s">
        <v>44</v>
      </c>
      <c r="L2238" t="s">
        <v>54</v>
      </c>
      <c r="M2238" t="s">
        <v>31</v>
      </c>
      <c r="N2238" t="s">
        <v>48</v>
      </c>
      <c r="O2238">
        <v>23563.510000000002</v>
      </c>
      <c r="P2238" t="s">
        <v>890</v>
      </c>
      <c r="Q2238" t="s">
        <v>889</v>
      </c>
      <c r="R2238" t="s">
        <v>893</v>
      </c>
      <c r="S2238" t="s">
        <v>34</v>
      </c>
      <c r="T2238" t="s">
        <v>561</v>
      </c>
    </row>
    <row r="2239" spans="1:20">
      <c r="A2239" t="s">
        <v>889</v>
      </c>
      <c r="B2239" t="s">
        <v>890</v>
      </c>
      <c r="C2239" t="s">
        <v>891</v>
      </c>
      <c r="D2239" t="s">
        <v>892</v>
      </c>
      <c r="E2239" t="s">
        <v>25</v>
      </c>
      <c r="F2239" s="1">
        <v>32993</v>
      </c>
      <c r="G2239" t="s">
        <v>26</v>
      </c>
      <c r="H2239">
        <v>201412</v>
      </c>
      <c r="I2239" t="s">
        <v>27</v>
      </c>
      <c r="J2239" t="s">
        <v>53</v>
      </c>
      <c r="K2239" t="s">
        <v>44</v>
      </c>
      <c r="L2239" t="s">
        <v>54</v>
      </c>
      <c r="M2239" t="s">
        <v>31</v>
      </c>
      <c r="N2239" t="s">
        <v>49</v>
      </c>
      <c r="O2239">
        <v>-26015.03</v>
      </c>
      <c r="P2239" t="s">
        <v>890</v>
      </c>
      <c r="Q2239" t="s">
        <v>889</v>
      </c>
      <c r="R2239" t="s">
        <v>893</v>
      </c>
      <c r="S2239" t="s">
        <v>34</v>
      </c>
      <c r="T2239" t="s">
        <v>561</v>
      </c>
    </row>
    <row r="2240" spans="1:20">
      <c r="A2240" t="s">
        <v>894</v>
      </c>
      <c r="B2240" t="s">
        <v>890</v>
      </c>
      <c r="C2240" t="s">
        <v>895</v>
      </c>
      <c r="D2240" t="s">
        <v>896</v>
      </c>
      <c r="E2240" t="s">
        <v>25</v>
      </c>
      <c r="F2240" s="1">
        <v>37987</v>
      </c>
      <c r="G2240" t="s">
        <v>26</v>
      </c>
      <c r="H2240">
        <v>201412</v>
      </c>
      <c r="I2240" t="s">
        <v>27</v>
      </c>
      <c r="J2240" t="s">
        <v>28</v>
      </c>
      <c r="K2240" t="s">
        <v>29</v>
      </c>
      <c r="L2240" t="s">
        <v>30</v>
      </c>
      <c r="M2240" t="s">
        <v>31</v>
      </c>
      <c r="N2240" t="s">
        <v>48</v>
      </c>
      <c r="O2240">
        <v>289474.17</v>
      </c>
      <c r="P2240" t="s">
        <v>890</v>
      </c>
      <c r="Q2240" t="s">
        <v>894</v>
      </c>
      <c r="R2240" t="s">
        <v>893</v>
      </c>
      <c r="S2240" t="s">
        <v>34</v>
      </c>
      <c r="T2240" t="s">
        <v>561</v>
      </c>
    </row>
    <row r="2241" spans="1:20">
      <c r="A2241" t="s">
        <v>894</v>
      </c>
      <c r="B2241" t="s">
        <v>890</v>
      </c>
      <c r="C2241" t="s">
        <v>895</v>
      </c>
      <c r="D2241" t="s">
        <v>896</v>
      </c>
      <c r="E2241" t="s">
        <v>25</v>
      </c>
      <c r="F2241" s="1">
        <v>37987</v>
      </c>
      <c r="G2241" t="s">
        <v>26</v>
      </c>
      <c r="H2241">
        <v>201412</v>
      </c>
      <c r="I2241" t="s">
        <v>27</v>
      </c>
      <c r="J2241" t="s">
        <v>28</v>
      </c>
      <c r="K2241" t="s">
        <v>29</v>
      </c>
      <c r="L2241" t="s">
        <v>30</v>
      </c>
      <c r="M2241" t="s">
        <v>31</v>
      </c>
      <c r="N2241" t="s">
        <v>49</v>
      </c>
      <c r="O2241">
        <v>-112412.2</v>
      </c>
      <c r="P2241" t="s">
        <v>890</v>
      </c>
      <c r="Q2241" t="s">
        <v>894</v>
      </c>
      <c r="R2241" t="s">
        <v>893</v>
      </c>
      <c r="S2241" t="s">
        <v>34</v>
      </c>
      <c r="T2241" t="s">
        <v>561</v>
      </c>
    </row>
    <row r="2242" spans="1:20">
      <c r="A2242" t="s">
        <v>894</v>
      </c>
      <c r="B2242" t="s">
        <v>890</v>
      </c>
      <c r="C2242" t="s">
        <v>895</v>
      </c>
      <c r="D2242" t="s">
        <v>896</v>
      </c>
      <c r="E2242" t="s">
        <v>25</v>
      </c>
      <c r="F2242" s="1">
        <v>37987</v>
      </c>
      <c r="G2242" t="s">
        <v>26</v>
      </c>
      <c r="H2242">
        <v>201412</v>
      </c>
      <c r="I2242" t="s">
        <v>27</v>
      </c>
      <c r="J2242" t="s">
        <v>28</v>
      </c>
      <c r="K2242" t="s">
        <v>29</v>
      </c>
      <c r="L2242" t="s">
        <v>30</v>
      </c>
      <c r="M2242" t="s">
        <v>31</v>
      </c>
      <c r="N2242" t="s">
        <v>32</v>
      </c>
      <c r="O2242">
        <v>1176.3500000000001</v>
      </c>
      <c r="P2242" t="s">
        <v>890</v>
      </c>
      <c r="Q2242" t="s">
        <v>894</v>
      </c>
      <c r="R2242" t="s">
        <v>893</v>
      </c>
      <c r="S2242" t="s">
        <v>34</v>
      </c>
      <c r="T2242" t="s">
        <v>561</v>
      </c>
    </row>
    <row r="2243" spans="1:20">
      <c r="A2243" t="s">
        <v>894</v>
      </c>
      <c r="B2243" t="s">
        <v>890</v>
      </c>
      <c r="C2243" t="s">
        <v>895</v>
      </c>
      <c r="D2243" t="s">
        <v>896</v>
      </c>
      <c r="E2243" t="s">
        <v>25</v>
      </c>
      <c r="F2243" s="1">
        <v>37987</v>
      </c>
      <c r="G2243" t="s">
        <v>26</v>
      </c>
      <c r="H2243">
        <v>201412</v>
      </c>
      <c r="I2243" t="s">
        <v>27</v>
      </c>
      <c r="J2243" t="s">
        <v>28</v>
      </c>
      <c r="K2243" t="s">
        <v>36</v>
      </c>
      <c r="L2243" t="s">
        <v>30</v>
      </c>
      <c r="M2243" t="s">
        <v>31</v>
      </c>
      <c r="N2243" t="s">
        <v>48</v>
      </c>
      <c r="O2243">
        <v>25616.12</v>
      </c>
      <c r="P2243" t="s">
        <v>890</v>
      </c>
      <c r="Q2243" t="s">
        <v>894</v>
      </c>
      <c r="R2243" t="s">
        <v>893</v>
      </c>
      <c r="S2243" t="s">
        <v>34</v>
      </c>
      <c r="T2243" t="s">
        <v>561</v>
      </c>
    </row>
    <row r="2244" spans="1:20">
      <c r="A2244" t="s">
        <v>894</v>
      </c>
      <c r="B2244" t="s">
        <v>890</v>
      </c>
      <c r="C2244" t="s">
        <v>895</v>
      </c>
      <c r="D2244" t="s">
        <v>896</v>
      </c>
      <c r="E2244" t="s">
        <v>25</v>
      </c>
      <c r="F2244" s="1">
        <v>37987</v>
      </c>
      <c r="G2244" t="s">
        <v>26</v>
      </c>
      <c r="H2244">
        <v>201412</v>
      </c>
      <c r="I2244" t="s">
        <v>27</v>
      </c>
      <c r="J2244" t="s">
        <v>28</v>
      </c>
      <c r="K2244" t="s">
        <v>36</v>
      </c>
      <c r="L2244" t="s">
        <v>30</v>
      </c>
      <c r="M2244" t="s">
        <v>31</v>
      </c>
      <c r="N2244" t="s">
        <v>49</v>
      </c>
      <c r="O2244">
        <v>-109516.53</v>
      </c>
      <c r="P2244" t="s">
        <v>890</v>
      </c>
      <c r="Q2244" t="s">
        <v>894</v>
      </c>
      <c r="R2244" t="s">
        <v>893</v>
      </c>
      <c r="S2244" t="s">
        <v>34</v>
      </c>
      <c r="T2244" t="s">
        <v>561</v>
      </c>
    </row>
    <row r="2245" spans="1:20">
      <c r="A2245" t="s">
        <v>894</v>
      </c>
      <c r="B2245" t="s">
        <v>890</v>
      </c>
      <c r="C2245" t="s">
        <v>895</v>
      </c>
      <c r="D2245" t="s">
        <v>896</v>
      </c>
      <c r="E2245" t="s">
        <v>25</v>
      </c>
      <c r="F2245" s="1">
        <v>37987</v>
      </c>
      <c r="G2245" t="s">
        <v>26</v>
      </c>
      <c r="H2245">
        <v>201412</v>
      </c>
      <c r="I2245" t="s">
        <v>27</v>
      </c>
      <c r="J2245" t="s">
        <v>28</v>
      </c>
      <c r="K2245" t="s">
        <v>36</v>
      </c>
      <c r="L2245" t="s">
        <v>30</v>
      </c>
      <c r="M2245" t="s">
        <v>31</v>
      </c>
      <c r="N2245" t="s">
        <v>32</v>
      </c>
      <c r="O2245">
        <v>1146.05</v>
      </c>
      <c r="P2245" t="s">
        <v>890</v>
      </c>
      <c r="Q2245" t="s">
        <v>894</v>
      </c>
      <c r="R2245" t="s">
        <v>893</v>
      </c>
      <c r="S2245" t="s">
        <v>34</v>
      </c>
      <c r="T2245" t="s">
        <v>561</v>
      </c>
    </row>
    <row r="2246" spans="1:20">
      <c r="A2246" t="s">
        <v>894</v>
      </c>
      <c r="B2246" t="s">
        <v>890</v>
      </c>
      <c r="C2246" t="s">
        <v>895</v>
      </c>
      <c r="D2246" t="s">
        <v>896</v>
      </c>
      <c r="E2246" t="s">
        <v>25</v>
      </c>
      <c r="F2246" s="1">
        <v>37987</v>
      </c>
      <c r="G2246" t="s">
        <v>26</v>
      </c>
      <c r="H2246">
        <v>201412</v>
      </c>
      <c r="I2246" t="s">
        <v>27</v>
      </c>
      <c r="J2246" t="s">
        <v>28</v>
      </c>
      <c r="K2246" t="s">
        <v>38</v>
      </c>
      <c r="L2246" t="s">
        <v>30</v>
      </c>
      <c r="M2246" t="s">
        <v>31</v>
      </c>
      <c r="N2246" t="s">
        <v>49</v>
      </c>
      <c r="O2246">
        <v>-5877.66</v>
      </c>
      <c r="P2246" t="s">
        <v>890</v>
      </c>
      <c r="Q2246" t="s">
        <v>894</v>
      </c>
      <c r="R2246" t="s">
        <v>893</v>
      </c>
      <c r="S2246" t="s">
        <v>34</v>
      </c>
      <c r="T2246" t="s">
        <v>561</v>
      </c>
    </row>
    <row r="2247" spans="1:20">
      <c r="A2247" t="s">
        <v>894</v>
      </c>
      <c r="B2247" t="s">
        <v>890</v>
      </c>
      <c r="C2247" t="s">
        <v>895</v>
      </c>
      <c r="D2247" t="s">
        <v>896</v>
      </c>
      <c r="E2247" t="s">
        <v>25</v>
      </c>
      <c r="F2247" s="1">
        <v>37987</v>
      </c>
      <c r="G2247" t="s">
        <v>26</v>
      </c>
      <c r="H2247">
        <v>201412</v>
      </c>
      <c r="I2247" t="s">
        <v>27</v>
      </c>
      <c r="J2247" t="s">
        <v>28</v>
      </c>
      <c r="K2247" t="s">
        <v>38</v>
      </c>
      <c r="L2247" t="s">
        <v>30</v>
      </c>
      <c r="M2247" t="s">
        <v>31</v>
      </c>
      <c r="N2247" t="s">
        <v>32</v>
      </c>
      <c r="O2247">
        <v>61.52</v>
      </c>
      <c r="P2247" t="s">
        <v>890</v>
      </c>
      <c r="Q2247" t="s">
        <v>894</v>
      </c>
      <c r="R2247" t="s">
        <v>893</v>
      </c>
      <c r="S2247" t="s">
        <v>34</v>
      </c>
      <c r="T2247" t="s">
        <v>561</v>
      </c>
    </row>
    <row r="2248" spans="1:20">
      <c r="A2248" t="s">
        <v>894</v>
      </c>
      <c r="B2248" t="s">
        <v>890</v>
      </c>
      <c r="C2248" t="s">
        <v>895</v>
      </c>
      <c r="D2248" t="s">
        <v>896</v>
      </c>
      <c r="E2248" t="s">
        <v>25</v>
      </c>
      <c r="F2248" s="1">
        <v>37987</v>
      </c>
      <c r="G2248" t="s">
        <v>26</v>
      </c>
      <c r="H2248">
        <v>201412</v>
      </c>
      <c r="I2248" t="s">
        <v>27</v>
      </c>
      <c r="J2248" t="s">
        <v>28</v>
      </c>
      <c r="K2248" t="s">
        <v>39</v>
      </c>
      <c r="L2248" t="s">
        <v>30</v>
      </c>
      <c r="M2248" t="s">
        <v>31</v>
      </c>
      <c r="N2248" t="s">
        <v>48</v>
      </c>
      <c r="O2248">
        <v>8780.0300000000007</v>
      </c>
      <c r="P2248" t="s">
        <v>890</v>
      </c>
      <c r="Q2248" t="s">
        <v>894</v>
      </c>
      <c r="R2248" t="s">
        <v>893</v>
      </c>
      <c r="S2248" t="s">
        <v>34</v>
      </c>
      <c r="T2248" t="s">
        <v>561</v>
      </c>
    </row>
    <row r="2249" spans="1:20">
      <c r="A2249" t="s">
        <v>894</v>
      </c>
      <c r="B2249" t="s">
        <v>890</v>
      </c>
      <c r="C2249" t="s">
        <v>895</v>
      </c>
      <c r="D2249" t="s">
        <v>896</v>
      </c>
      <c r="E2249" t="s">
        <v>25</v>
      </c>
      <c r="F2249" s="1">
        <v>37987</v>
      </c>
      <c r="G2249" t="s">
        <v>26</v>
      </c>
      <c r="H2249">
        <v>201412</v>
      </c>
      <c r="I2249" t="s">
        <v>27</v>
      </c>
      <c r="J2249" t="s">
        <v>28</v>
      </c>
      <c r="K2249" t="s">
        <v>40</v>
      </c>
      <c r="L2249" t="s">
        <v>30</v>
      </c>
      <c r="M2249" t="s">
        <v>31</v>
      </c>
      <c r="N2249" t="s">
        <v>49</v>
      </c>
      <c r="O2249">
        <v>-90784.12</v>
      </c>
      <c r="P2249" t="s">
        <v>890</v>
      </c>
      <c r="Q2249" t="s">
        <v>894</v>
      </c>
      <c r="R2249" t="s">
        <v>893</v>
      </c>
      <c r="S2249" t="s">
        <v>34</v>
      </c>
      <c r="T2249" t="s">
        <v>561</v>
      </c>
    </row>
    <row r="2250" spans="1:20">
      <c r="A2250" t="s">
        <v>894</v>
      </c>
      <c r="B2250" t="s">
        <v>890</v>
      </c>
      <c r="C2250" t="s">
        <v>895</v>
      </c>
      <c r="D2250" t="s">
        <v>896</v>
      </c>
      <c r="E2250" t="s">
        <v>25</v>
      </c>
      <c r="F2250" s="1">
        <v>37987</v>
      </c>
      <c r="G2250" t="s">
        <v>26</v>
      </c>
      <c r="H2250">
        <v>201412</v>
      </c>
      <c r="I2250" t="s">
        <v>27</v>
      </c>
      <c r="J2250" t="s">
        <v>28</v>
      </c>
      <c r="K2250" t="s">
        <v>40</v>
      </c>
      <c r="L2250" t="s">
        <v>30</v>
      </c>
      <c r="M2250" t="s">
        <v>31</v>
      </c>
      <c r="N2250" t="s">
        <v>32</v>
      </c>
      <c r="O2250">
        <v>950.02</v>
      </c>
      <c r="P2250" t="s">
        <v>890</v>
      </c>
      <c r="Q2250" t="s">
        <v>894</v>
      </c>
      <c r="R2250" t="s">
        <v>893</v>
      </c>
      <c r="S2250" t="s">
        <v>34</v>
      </c>
      <c r="T2250" t="s">
        <v>561</v>
      </c>
    </row>
    <row r="2251" spans="1:20">
      <c r="A2251" t="s">
        <v>894</v>
      </c>
      <c r="B2251" t="s">
        <v>890</v>
      </c>
      <c r="C2251" t="s">
        <v>895</v>
      </c>
      <c r="D2251" t="s">
        <v>896</v>
      </c>
      <c r="E2251" t="s">
        <v>25</v>
      </c>
      <c r="F2251" s="1">
        <v>37987</v>
      </c>
      <c r="G2251" t="s">
        <v>26</v>
      </c>
      <c r="H2251">
        <v>201412</v>
      </c>
      <c r="I2251" t="s">
        <v>27</v>
      </c>
      <c r="J2251" t="s">
        <v>28</v>
      </c>
      <c r="K2251" t="s">
        <v>44</v>
      </c>
      <c r="L2251" t="s">
        <v>30</v>
      </c>
      <c r="M2251" t="s">
        <v>31</v>
      </c>
      <c r="N2251" t="s">
        <v>49</v>
      </c>
      <c r="O2251">
        <v>-5279.81</v>
      </c>
      <c r="P2251" t="s">
        <v>890</v>
      </c>
      <c r="Q2251" t="s">
        <v>894</v>
      </c>
      <c r="R2251" t="s">
        <v>893</v>
      </c>
      <c r="S2251" t="s">
        <v>34</v>
      </c>
      <c r="T2251" t="s">
        <v>561</v>
      </c>
    </row>
    <row r="2252" spans="1:20">
      <c r="A2252" t="s">
        <v>894</v>
      </c>
      <c r="B2252" t="s">
        <v>890</v>
      </c>
      <c r="C2252" t="s">
        <v>895</v>
      </c>
      <c r="D2252" t="s">
        <v>896</v>
      </c>
      <c r="E2252" t="s">
        <v>25</v>
      </c>
      <c r="F2252" s="1">
        <v>37987</v>
      </c>
      <c r="G2252" t="s">
        <v>26</v>
      </c>
      <c r="H2252">
        <v>201412</v>
      </c>
      <c r="I2252" t="s">
        <v>27</v>
      </c>
      <c r="J2252" t="s">
        <v>28</v>
      </c>
      <c r="K2252" t="s">
        <v>44</v>
      </c>
      <c r="L2252" t="s">
        <v>30</v>
      </c>
      <c r="M2252" t="s">
        <v>31</v>
      </c>
      <c r="N2252" t="s">
        <v>32</v>
      </c>
      <c r="O2252">
        <v>55.230000000000004</v>
      </c>
      <c r="P2252" t="s">
        <v>890</v>
      </c>
      <c r="Q2252" t="s">
        <v>894</v>
      </c>
      <c r="R2252" t="s">
        <v>893</v>
      </c>
      <c r="S2252" t="s">
        <v>34</v>
      </c>
      <c r="T2252" t="s">
        <v>561</v>
      </c>
    </row>
    <row r="2253" spans="1:20">
      <c r="A2253" t="s">
        <v>897</v>
      </c>
      <c r="B2253" t="s">
        <v>890</v>
      </c>
      <c r="C2253" t="s">
        <v>898</v>
      </c>
      <c r="D2253" t="s">
        <v>899</v>
      </c>
      <c r="E2253" t="s">
        <v>25</v>
      </c>
      <c r="F2253" s="1">
        <v>38261</v>
      </c>
      <c r="G2253" t="s">
        <v>26</v>
      </c>
      <c r="H2253">
        <v>201412</v>
      </c>
      <c r="I2253" t="s">
        <v>27</v>
      </c>
      <c r="J2253" t="s">
        <v>53</v>
      </c>
      <c r="K2253" t="s">
        <v>29</v>
      </c>
      <c r="L2253" t="s">
        <v>54</v>
      </c>
      <c r="M2253" t="s">
        <v>31</v>
      </c>
      <c r="N2253" t="s">
        <v>32</v>
      </c>
      <c r="O2253">
        <v>369.64</v>
      </c>
      <c r="P2253" t="s">
        <v>890</v>
      </c>
      <c r="Q2253" t="s">
        <v>897</v>
      </c>
      <c r="R2253" t="s">
        <v>893</v>
      </c>
      <c r="S2253" t="s">
        <v>34</v>
      </c>
      <c r="T2253" t="s">
        <v>561</v>
      </c>
    </row>
    <row r="2254" spans="1:20">
      <c r="A2254" t="s">
        <v>897</v>
      </c>
      <c r="B2254" t="s">
        <v>890</v>
      </c>
      <c r="C2254" t="s">
        <v>898</v>
      </c>
      <c r="D2254" t="s">
        <v>899</v>
      </c>
      <c r="E2254" t="s">
        <v>25</v>
      </c>
      <c r="F2254" s="1">
        <v>38261</v>
      </c>
      <c r="G2254" t="s">
        <v>26</v>
      </c>
      <c r="H2254">
        <v>201412</v>
      </c>
      <c r="I2254" t="s">
        <v>27</v>
      </c>
      <c r="J2254" t="s">
        <v>53</v>
      </c>
      <c r="K2254" t="s">
        <v>36</v>
      </c>
      <c r="L2254" t="s">
        <v>54</v>
      </c>
      <c r="M2254" t="s">
        <v>31</v>
      </c>
      <c r="N2254" t="s">
        <v>32</v>
      </c>
      <c r="O2254">
        <v>622.12</v>
      </c>
      <c r="P2254" t="s">
        <v>890</v>
      </c>
      <c r="Q2254" t="s">
        <v>897</v>
      </c>
      <c r="R2254" t="s">
        <v>893</v>
      </c>
      <c r="S2254" t="s">
        <v>34</v>
      </c>
      <c r="T2254" t="s">
        <v>561</v>
      </c>
    </row>
    <row r="2255" spans="1:20">
      <c r="A2255" t="s">
        <v>900</v>
      </c>
      <c r="B2255" t="s">
        <v>890</v>
      </c>
      <c r="C2255" t="s">
        <v>901</v>
      </c>
      <c r="D2255" t="s">
        <v>902</v>
      </c>
      <c r="E2255" t="s">
        <v>25</v>
      </c>
      <c r="F2255" s="1">
        <v>32993</v>
      </c>
      <c r="G2255" t="s">
        <v>26</v>
      </c>
      <c r="H2255">
        <v>201412</v>
      </c>
      <c r="I2255" t="s">
        <v>27</v>
      </c>
      <c r="J2255" t="s">
        <v>28</v>
      </c>
      <c r="K2255" t="s">
        <v>29</v>
      </c>
      <c r="L2255" t="s">
        <v>30</v>
      </c>
      <c r="M2255" t="s">
        <v>31</v>
      </c>
      <c r="N2255" t="s">
        <v>48</v>
      </c>
      <c r="O2255">
        <v>318025.43</v>
      </c>
      <c r="P2255" t="s">
        <v>890</v>
      </c>
      <c r="Q2255" t="s">
        <v>900</v>
      </c>
      <c r="R2255" t="s">
        <v>893</v>
      </c>
      <c r="S2255" t="s">
        <v>34</v>
      </c>
      <c r="T2255" t="s">
        <v>561</v>
      </c>
    </row>
    <row r="2256" spans="1:20">
      <c r="A2256" t="s">
        <v>900</v>
      </c>
      <c r="B2256" t="s">
        <v>890</v>
      </c>
      <c r="C2256" t="s">
        <v>901</v>
      </c>
      <c r="D2256" t="s">
        <v>902</v>
      </c>
      <c r="E2256" t="s">
        <v>25</v>
      </c>
      <c r="F2256" s="1">
        <v>32993</v>
      </c>
      <c r="G2256" t="s">
        <v>26</v>
      </c>
      <c r="H2256">
        <v>201412</v>
      </c>
      <c r="I2256" t="s">
        <v>27</v>
      </c>
      <c r="J2256" t="s">
        <v>28</v>
      </c>
      <c r="K2256" t="s">
        <v>29</v>
      </c>
      <c r="L2256" t="s">
        <v>30</v>
      </c>
      <c r="M2256" t="s">
        <v>31</v>
      </c>
      <c r="N2256" t="s">
        <v>49</v>
      </c>
      <c r="O2256">
        <v>-221635.49</v>
      </c>
      <c r="P2256" t="s">
        <v>890</v>
      </c>
      <c r="Q2256" t="s">
        <v>900</v>
      </c>
      <c r="R2256" t="s">
        <v>893</v>
      </c>
      <c r="S2256" t="s">
        <v>34</v>
      </c>
      <c r="T2256" t="s">
        <v>561</v>
      </c>
    </row>
    <row r="2257" spans="1:20">
      <c r="A2257" t="s">
        <v>900</v>
      </c>
      <c r="B2257" t="s">
        <v>890</v>
      </c>
      <c r="C2257" t="s">
        <v>901</v>
      </c>
      <c r="D2257" t="s">
        <v>902</v>
      </c>
      <c r="E2257" t="s">
        <v>25</v>
      </c>
      <c r="F2257" s="1">
        <v>32993</v>
      </c>
      <c r="G2257" t="s">
        <v>26</v>
      </c>
      <c r="H2257">
        <v>201412</v>
      </c>
      <c r="I2257" t="s">
        <v>27</v>
      </c>
      <c r="J2257" t="s">
        <v>28</v>
      </c>
      <c r="K2257" t="s">
        <v>29</v>
      </c>
      <c r="L2257" t="s">
        <v>30</v>
      </c>
      <c r="M2257" t="s">
        <v>31</v>
      </c>
      <c r="N2257" t="s">
        <v>32</v>
      </c>
      <c r="O2257">
        <v>2410.71</v>
      </c>
      <c r="P2257" t="s">
        <v>890</v>
      </c>
      <c r="Q2257" t="s">
        <v>900</v>
      </c>
      <c r="R2257" t="s">
        <v>893</v>
      </c>
      <c r="S2257" t="s">
        <v>34</v>
      </c>
      <c r="T2257" t="s">
        <v>561</v>
      </c>
    </row>
    <row r="2258" spans="1:20">
      <c r="A2258" t="s">
        <v>900</v>
      </c>
      <c r="B2258" t="s">
        <v>890</v>
      </c>
      <c r="C2258" t="s">
        <v>901</v>
      </c>
      <c r="D2258" t="s">
        <v>902</v>
      </c>
      <c r="E2258" t="s">
        <v>25</v>
      </c>
      <c r="F2258" s="1">
        <v>32993</v>
      </c>
      <c r="G2258" t="s">
        <v>26</v>
      </c>
      <c r="H2258">
        <v>201412</v>
      </c>
      <c r="I2258" t="s">
        <v>27</v>
      </c>
      <c r="J2258" t="s">
        <v>28</v>
      </c>
      <c r="K2258" t="s">
        <v>36</v>
      </c>
      <c r="L2258" t="s">
        <v>30</v>
      </c>
      <c r="M2258" t="s">
        <v>31</v>
      </c>
      <c r="N2258" t="s">
        <v>48</v>
      </c>
      <c r="O2258">
        <v>51450.46</v>
      </c>
      <c r="P2258" t="s">
        <v>890</v>
      </c>
      <c r="Q2258" t="s">
        <v>900</v>
      </c>
      <c r="R2258" t="s">
        <v>893</v>
      </c>
      <c r="S2258" t="s">
        <v>34</v>
      </c>
      <c r="T2258" t="s">
        <v>561</v>
      </c>
    </row>
    <row r="2259" spans="1:20">
      <c r="A2259" t="s">
        <v>900</v>
      </c>
      <c r="B2259" t="s">
        <v>890</v>
      </c>
      <c r="C2259" t="s">
        <v>901</v>
      </c>
      <c r="D2259" t="s">
        <v>902</v>
      </c>
      <c r="E2259" t="s">
        <v>25</v>
      </c>
      <c r="F2259" s="1">
        <v>32993</v>
      </c>
      <c r="G2259" t="s">
        <v>26</v>
      </c>
      <c r="H2259">
        <v>201412</v>
      </c>
      <c r="I2259" t="s">
        <v>27</v>
      </c>
      <c r="J2259" t="s">
        <v>28</v>
      </c>
      <c r="K2259" t="s">
        <v>36</v>
      </c>
      <c r="L2259" t="s">
        <v>30</v>
      </c>
      <c r="M2259" t="s">
        <v>31</v>
      </c>
      <c r="N2259" t="s">
        <v>49</v>
      </c>
      <c r="O2259">
        <v>-145703.36000000002</v>
      </c>
      <c r="P2259" t="s">
        <v>890</v>
      </c>
      <c r="Q2259" t="s">
        <v>900</v>
      </c>
      <c r="R2259" t="s">
        <v>893</v>
      </c>
      <c r="S2259" t="s">
        <v>34</v>
      </c>
      <c r="T2259" t="s">
        <v>561</v>
      </c>
    </row>
    <row r="2260" spans="1:20">
      <c r="A2260" t="s">
        <v>900</v>
      </c>
      <c r="B2260" t="s">
        <v>890</v>
      </c>
      <c r="C2260" t="s">
        <v>901</v>
      </c>
      <c r="D2260" t="s">
        <v>902</v>
      </c>
      <c r="E2260" t="s">
        <v>25</v>
      </c>
      <c r="F2260" s="1">
        <v>32993</v>
      </c>
      <c r="G2260" t="s">
        <v>26</v>
      </c>
      <c r="H2260">
        <v>201412</v>
      </c>
      <c r="I2260" t="s">
        <v>27</v>
      </c>
      <c r="J2260" t="s">
        <v>28</v>
      </c>
      <c r="K2260" t="s">
        <v>39</v>
      </c>
      <c r="L2260" t="s">
        <v>30</v>
      </c>
      <c r="M2260" t="s">
        <v>31</v>
      </c>
      <c r="N2260" t="s">
        <v>48</v>
      </c>
      <c r="O2260">
        <v>9969.59</v>
      </c>
      <c r="P2260" t="s">
        <v>890</v>
      </c>
      <c r="Q2260" t="s">
        <v>900</v>
      </c>
      <c r="R2260" t="s">
        <v>893</v>
      </c>
      <c r="S2260" t="s">
        <v>34</v>
      </c>
      <c r="T2260" t="s">
        <v>561</v>
      </c>
    </row>
    <row r="2261" spans="1:20">
      <c r="A2261" t="s">
        <v>900</v>
      </c>
      <c r="B2261" t="s">
        <v>890</v>
      </c>
      <c r="C2261" t="s">
        <v>901</v>
      </c>
      <c r="D2261" t="s">
        <v>902</v>
      </c>
      <c r="E2261" t="s">
        <v>25</v>
      </c>
      <c r="F2261" s="1">
        <v>32993</v>
      </c>
      <c r="G2261" t="s">
        <v>26</v>
      </c>
      <c r="H2261">
        <v>201412</v>
      </c>
      <c r="I2261" t="s">
        <v>27</v>
      </c>
      <c r="J2261" t="s">
        <v>28</v>
      </c>
      <c r="K2261" t="s">
        <v>39</v>
      </c>
      <c r="L2261" t="s">
        <v>30</v>
      </c>
      <c r="M2261" t="s">
        <v>31</v>
      </c>
      <c r="N2261" t="s">
        <v>49</v>
      </c>
      <c r="O2261">
        <v>-10561.06</v>
      </c>
      <c r="P2261" t="s">
        <v>890</v>
      </c>
      <c r="Q2261" t="s">
        <v>900</v>
      </c>
      <c r="R2261" t="s">
        <v>893</v>
      </c>
      <c r="S2261" t="s">
        <v>34</v>
      </c>
      <c r="T2261" t="s">
        <v>561</v>
      </c>
    </row>
    <row r="2262" spans="1:20">
      <c r="A2262" t="s">
        <v>900</v>
      </c>
      <c r="B2262" t="s">
        <v>890</v>
      </c>
      <c r="C2262" t="s">
        <v>901</v>
      </c>
      <c r="D2262" t="s">
        <v>902</v>
      </c>
      <c r="E2262" t="s">
        <v>25</v>
      </c>
      <c r="F2262" s="1">
        <v>32993</v>
      </c>
      <c r="G2262" t="s">
        <v>26</v>
      </c>
      <c r="H2262">
        <v>201412</v>
      </c>
      <c r="I2262" t="s">
        <v>27</v>
      </c>
      <c r="J2262" t="s">
        <v>28</v>
      </c>
      <c r="K2262" t="s">
        <v>44</v>
      </c>
      <c r="L2262" t="s">
        <v>30</v>
      </c>
      <c r="M2262" t="s">
        <v>31</v>
      </c>
      <c r="N2262" t="s">
        <v>49</v>
      </c>
      <c r="O2262">
        <v>-1545.57</v>
      </c>
      <c r="P2262" t="s">
        <v>890</v>
      </c>
      <c r="Q2262" t="s">
        <v>900</v>
      </c>
      <c r="R2262" t="s">
        <v>893</v>
      </c>
      <c r="S2262" t="s">
        <v>34</v>
      </c>
      <c r="T2262" t="s">
        <v>561</v>
      </c>
    </row>
    <row r="2263" spans="1:20">
      <c r="A2263" t="s">
        <v>903</v>
      </c>
      <c r="B2263" t="s">
        <v>890</v>
      </c>
      <c r="C2263" t="s">
        <v>904</v>
      </c>
      <c r="D2263" t="s">
        <v>905</v>
      </c>
      <c r="E2263" t="s">
        <v>25</v>
      </c>
      <c r="F2263" s="1">
        <v>32993</v>
      </c>
      <c r="G2263" t="s">
        <v>26</v>
      </c>
      <c r="H2263">
        <v>201412</v>
      </c>
      <c r="I2263" t="s">
        <v>27</v>
      </c>
      <c r="J2263" t="s">
        <v>28</v>
      </c>
      <c r="K2263" t="s">
        <v>29</v>
      </c>
      <c r="L2263" t="s">
        <v>30</v>
      </c>
      <c r="M2263" t="s">
        <v>31</v>
      </c>
      <c r="N2263" t="s">
        <v>48</v>
      </c>
      <c r="O2263">
        <v>740211.41</v>
      </c>
      <c r="P2263" t="s">
        <v>890</v>
      </c>
      <c r="Q2263" t="s">
        <v>903</v>
      </c>
      <c r="R2263" t="s">
        <v>893</v>
      </c>
      <c r="S2263" t="s">
        <v>34</v>
      </c>
      <c r="T2263" t="s">
        <v>561</v>
      </c>
    </row>
    <row r="2264" spans="1:20">
      <c r="A2264" t="s">
        <v>903</v>
      </c>
      <c r="B2264" t="s">
        <v>890</v>
      </c>
      <c r="C2264" t="s">
        <v>904</v>
      </c>
      <c r="D2264" t="s">
        <v>905</v>
      </c>
      <c r="E2264" t="s">
        <v>25</v>
      </c>
      <c r="F2264" s="1">
        <v>32993</v>
      </c>
      <c r="G2264" t="s">
        <v>26</v>
      </c>
      <c r="H2264">
        <v>201412</v>
      </c>
      <c r="I2264" t="s">
        <v>27</v>
      </c>
      <c r="J2264" t="s">
        <v>28</v>
      </c>
      <c r="K2264" t="s">
        <v>29</v>
      </c>
      <c r="L2264" t="s">
        <v>30</v>
      </c>
      <c r="M2264" t="s">
        <v>31</v>
      </c>
      <c r="N2264" t="s">
        <v>49</v>
      </c>
      <c r="O2264">
        <v>-281794.92</v>
      </c>
      <c r="P2264" t="s">
        <v>890</v>
      </c>
      <c r="Q2264" t="s">
        <v>903</v>
      </c>
      <c r="R2264" t="s">
        <v>893</v>
      </c>
      <c r="S2264" t="s">
        <v>34</v>
      </c>
      <c r="T2264" t="s">
        <v>561</v>
      </c>
    </row>
    <row r="2265" spans="1:20">
      <c r="A2265" t="s">
        <v>903</v>
      </c>
      <c r="B2265" t="s">
        <v>890</v>
      </c>
      <c r="C2265" t="s">
        <v>904</v>
      </c>
      <c r="D2265" t="s">
        <v>905</v>
      </c>
      <c r="E2265" t="s">
        <v>25</v>
      </c>
      <c r="F2265" s="1">
        <v>32993</v>
      </c>
      <c r="G2265" t="s">
        <v>26</v>
      </c>
      <c r="H2265">
        <v>201412</v>
      </c>
      <c r="I2265" t="s">
        <v>27</v>
      </c>
      <c r="J2265" t="s">
        <v>28</v>
      </c>
      <c r="K2265" t="s">
        <v>29</v>
      </c>
      <c r="L2265" t="s">
        <v>30</v>
      </c>
      <c r="M2265" t="s">
        <v>31</v>
      </c>
      <c r="N2265" t="s">
        <v>32</v>
      </c>
      <c r="O2265">
        <v>4160.16</v>
      </c>
      <c r="P2265" t="s">
        <v>890</v>
      </c>
      <c r="Q2265" t="s">
        <v>903</v>
      </c>
      <c r="R2265" t="s">
        <v>893</v>
      </c>
      <c r="S2265" t="s">
        <v>34</v>
      </c>
      <c r="T2265" t="s">
        <v>561</v>
      </c>
    </row>
    <row r="2266" spans="1:20">
      <c r="A2266" t="s">
        <v>903</v>
      </c>
      <c r="B2266" t="s">
        <v>890</v>
      </c>
      <c r="C2266" t="s">
        <v>904</v>
      </c>
      <c r="D2266" t="s">
        <v>905</v>
      </c>
      <c r="E2266" t="s">
        <v>25</v>
      </c>
      <c r="F2266" s="1">
        <v>32993</v>
      </c>
      <c r="G2266" t="s">
        <v>26</v>
      </c>
      <c r="H2266">
        <v>201412</v>
      </c>
      <c r="I2266" t="s">
        <v>27</v>
      </c>
      <c r="J2266" t="s">
        <v>28</v>
      </c>
      <c r="K2266" t="s">
        <v>36</v>
      </c>
      <c r="L2266" t="s">
        <v>30</v>
      </c>
      <c r="M2266" t="s">
        <v>31</v>
      </c>
      <c r="N2266" t="s">
        <v>48</v>
      </c>
      <c r="O2266">
        <v>57754.01</v>
      </c>
      <c r="P2266" t="s">
        <v>890</v>
      </c>
      <c r="Q2266" t="s">
        <v>903</v>
      </c>
      <c r="R2266" t="s">
        <v>893</v>
      </c>
      <c r="S2266" t="s">
        <v>34</v>
      </c>
      <c r="T2266" t="s">
        <v>561</v>
      </c>
    </row>
    <row r="2267" spans="1:20">
      <c r="A2267" t="s">
        <v>903</v>
      </c>
      <c r="B2267" t="s">
        <v>890</v>
      </c>
      <c r="C2267" t="s">
        <v>904</v>
      </c>
      <c r="D2267" t="s">
        <v>905</v>
      </c>
      <c r="E2267" t="s">
        <v>25</v>
      </c>
      <c r="F2267" s="1">
        <v>32993</v>
      </c>
      <c r="G2267" t="s">
        <v>26</v>
      </c>
      <c r="H2267">
        <v>201412</v>
      </c>
      <c r="I2267" t="s">
        <v>27</v>
      </c>
      <c r="J2267" t="s">
        <v>28</v>
      </c>
      <c r="K2267" t="s">
        <v>36</v>
      </c>
      <c r="L2267" t="s">
        <v>30</v>
      </c>
      <c r="M2267" t="s">
        <v>31</v>
      </c>
      <c r="N2267" t="s">
        <v>49</v>
      </c>
      <c r="O2267">
        <v>-456398.22000000003</v>
      </c>
      <c r="P2267" t="s">
        <v>890</v>
      </c>
      <c r="Q2267" t="s">
        <v>903</v>
      </c>
      <c r="R2267" t="s">
        <v>893</v>
      </c>
      <c r="S2267" t="s">
        <v>34</v>
      </c>
      <c r="T2267" t="s">
        <v>561</v>
      </c>
    </row>
    <row r="2268" spans="1:20">
      <c r="A2268" t="s">
        <v>903</v>
      </c>
      <c r="B2268" t="s">
        <v>890</v>
      </c>
      <c r="C2268" t="s">
        <v>904</v>
      </c>
      <c r="D2268" t="s">
        <v>905</v>
      </c>
      <c r="E2268" t="s">
        <v>25</v>
      </c>
      <c r="F2268" s="1">
        <v>32993</v>
      </c>
      <c r="G2268" t="s">
        <v>26</v>
      </c>
      <c r="H2268">
        <v>201412</v>
      </c>
      <c r="I2268" t="s">
        <v>27</v>
      </c>
      <c r="J2268" t="s">
        <v>28</v>
      </c>
      <c r="K2268" t="s">
        <v>37</v>
      </c>
      <c r="L2268" t="s">
        <v>30</v>
      </c>
      <c r="M2268" t="s">
        <v>31</v>
      </c>
      <c r="N2268" t="s">
        <v>48</v>
      </c>
      <c r="O2268">
        <v>32944.21</v>
      </c>
      <c r="P2268" t="s">
        <v>890</v>
      </c>
      <c r="Q2268" t="s">
        <v>903</v>
      </c>
      <c r="R2268" t="s">
        <v>893</v>
      </c>
      <c r="S2268" t="s">
        <v>34</v>
      </c>
      <c r="T2268" t="s">
        <v>561</v>
      </c>
    </row>
    <row r="2269" spans="1:20">
      <c r="A2269" t="s">
        <v>903</v>
      </c>
      <c r="B2269" t="s">
        <v>890</v>
      </c>
      <c r="C2269" t="s">
        <v>904</v>
      </c>
      <c r="D2269" t="s">
        <v>905</v>
      </c>
      <c r="E2269" t="s">
        <v>25</v>
      </c>
      <c r="F2269" s="1">
        <v>32993</v>
      </c>
      <c r="G2269" t="s">
        <v>26</v>
      </c>
      <c r="H2269">
        <v>201412</v>
      </c>
      <c r="I2269" t="s">
        <v>27</v>
      </c>
      <c r="J2269" t="s">
        <v>28</v>
      </c>
      <c r="K2269" t="s">
        <v>37</v>
      </c>
      <c r="L2269" t="s">
        <v>30</v>
      </c>
      <c r="M2269" t="s">
        <v>31</v>
      </c>
      <c r="N2269" t="s">
        <v>49</v>
      </c>
      <c r="O2269">
        <v>-806.73</v>
      </c>
      <c r="P2269" t="s">
        <v>890</v>
      </c>
      <c r="Q2269" t="s">
        <v>903</v>
      </c>
      <c r="R2269" t="s">
        <v>893</v>
      </c>
      <c r="S2269" t="s">
        <v>34</v>
      </c>
      <c r="T2269" t="s">
        <v>561</v>
      </c>
    </row>
    <row r="2270" spans="1:20">
      <c r="A2270" t="s">
        <v>903</v>
      </c>
      <c r="B2270" t="s">
        <v>890</v>
      </c>
      <c r="C2270" t="s">
        <v>904</v>
      </c>
      <c r="D2270" t="s">
        <v>905</v>
      </c>
      <c r="E2270" t="s">
        <v>25</v>
      </c>
      <c r="F2270" s="1">
        <v>32993</v>
      </c>
      <c r="G2270" t="s">
        <v>26</v>
      </c>
      <c r="H2270">
        <v>201412</v>
      </c>
      <c r="I2270" t="s">
        <v>27</v>
      </c>
      <c r="J2270" t="s">
        <v>28</v>
      </c>
      <c r="K2270" t="s">
        <v>38</v>
      </c>
      <c r="L2270" t="s">
        <v>30</v>
      </c>
      <c r="M2270" t="s">
        <v>31</v>
      </c>
      <c r="N2270" t="s">
        <v>48</v>
      </c>
      <c r="O2270">
        <v>98463.94</v>
      </c>
      <c r="P2270" t="s">
        <v>890</v>
      </c>
      <c r="Q2270" t="s">
        <v>903</v>
      </c>
      <c r="R2270" t="s">
        <v>893</v>
      </c>
      <c r="S2270" t="s">
        <v>34</v>
      </c>
      <c r="T2270" t="s">
        <v>561</v>
      </c>
    </row>
    <row r="2271" spans="1:20">
      <c r="A2271" t="s">
        <v>903</v>
      </c>
      <c r="B2271" t="s">
        <v>890</v>
      </c>
      <c r="C2271" t="s">
        <v>904</v>
      </c>
      <c r="D2271" t="s">
        <v>905</v>
      </c>
      <c r="E2271" t="s">
        <v>25</v>
      </c>
      <c r="F2271" s="1">
        <v>32993</v>
      </c>
      <c r="G2271" t="s">
        <v>26</v>
      </c>
      <c r="H2271">
        <v>201412</v>
      </c>
      <c r="I2271" t="s">
        <v>27</v>
      </c>
      <c r="J2271" t="s">
        <v>28</v>
      </c>
      <c r="K2271" t="s">
        <v>38</v>
      </c>
      <c r="L2271" t="s">
        <v>30</v>
      </c>
      <c r="M2271" t="s">
        <v>31</v>
      </c>
      <c r="N2271" t="s">
        <v>49</v>
      </c>
      <c r="O2271">
        <v>-241167.57</v>
      </c>
      <c r="P2271" t="s">
        <v>890</v>
      </c>
      <c r="Q2271" t="s">
        <v>903</v>
      </c>
      <c r="R2271" t="s">
        <v>893</v>
      </c>
      <c r="S2271" t="s">
        <v>34</v>
      </c>
      <c r="T2271" t="s">
        <v>561</v>
      </c>
    </row>
    <row r="2272" spans="1:20">
      <c r="A2272" t="s">
        <v>903</v>
      </c>
      <c r="B2272" t="s">
        <v>890</v>
      </c>
      <c r="C2272" t="s">
        <v>904</v>
      </c>
      <c r="D2272" t="s">
        <v>905</v>
      </c>
      <c r="E2272" t="s">
        <v>25</v>
      </c>
      <c r="F2272" s="1">
        <v>32993</v>
      </c>
      <c r="G2272" t="s">
        <v>26</v>
      </c>
      <c r="H2272">
        <v>201412</v>
      </c>
      <c r="I2272" t="s">
        <v>27</v>
      </c>
      <c r="J2272" t="s">
        <v>28</v>
      </c>
      <c r="K2272" t="s">
        <v>39</v>
      </c>
      <c r="L2272" t="s">
        <v>30</v>
      </c>
      <c r="M2272" t="s">
        <v>31</v>
      </c>
      <c r="N2272" t="s">
        <v>48</v>
      </c>
      <c r="O2272">
        <v>45894.87</v>
      </c>
      <c r="P2272" t="s">
        <v>890</v>
      </c>
      <c r="Q2272" t="s">
        <v>903</v>
      </c>
      <c r="R2272" t="s">
        <v>893</v>
      </c>
      <c r="S2272" t="s">
        <v>34</v>
      </c>
      <c r="T2272" t="s">
        <v>561</v>
      </c>
    </row>
    <row r="2273" spans="1:20">
      <c r="A2273" t="s">
        <v>903</v>
      </c>
      <c r="B2273" t="s">
        <v>890</v>
      </c>
      <c r="C2273" t="s">
        <v>904</v>
      </c>
      <c r="D2273" t="s">
        <v>905</v>
      </c>
      <c r="E2273" t="s">
        <v>25</v>
      </c>
      <c r="F2273" s="1">
        <v>32993</v>
      </c>
      <c r="G2273" t="s">
        <v>26</v>
      </c>
      <c r="H2273">
        <v>201412</v>
      </c>
      <c r="I2273" t="s">
        <v>27</v>
      </c>
      <c r="J2273" t="s">
        <v>28</v>
      </c>
      <c r="K2273" t="s">
        <v>39</v>
      </c>
      <c r="L2273" t="s">
        <v>30</v>
      </c>
      <c r="M2273" t="s">
        <v>31</v>
      </c>
      <c r="N2273" t="s">
        <v>49</v>
      </c>
      <c r="O2273">
        <v>-1821.91</v>
      </c>
      <c r="P2273" t="s">
        <v>890</v>
      </c>
      <c r="Q2273" t="s">
        <v>903</v>
      </c>
      <c r="R2273" t="s">
        <v>893</v>
      </c>
      <c r="S2273" t="s">
        <v>34</v>
      </c>
      <c r="T2273" t="s">
        <v>561</v>
      </c>
    </row>
    <row r="2274" spans="1:20">
      <c r="A2274" t="s">
        <v>903</v>
      </c>
      <c r="B2274" t="s">
        <v>890</v>
      </c>
      <c r="C2274" t="s">
        <v>904</v>
      </c>
      <c r="D2274" t="s">
        <v>905</v>
      </c>
      <c r="E2274" t="s">
        <v>25</v>
      </c>
      <c r="F2274" s="1">
        <v>32993</v>
      </c>
      <c r="G2274" t="s">
        <v>26</v>
      </c>
      <c r="H2274">
        <v>201412</v>
      </c>
      <c r="I2274" t="s">
        <v>27</v>
      </c>
      <c r="J2274" t="s">
        <v>28</v>
      </c>
      <c r="K2274" t="s">
        <v>40</v>
      </c>
      <c r="L2274" t="s">
        <v>30</v>
      </c>
      <c r="M2274" t="s">
        <v>31</v>
      </c>
      <c r="N2274" t="s">
        <v>49</v>
      </c>
      <c r="O2274">
        <v>-46848.78</v>
      </c>
      <c r="P2274" t="s">
        <v>890</v>
      </c>
      <c r="Q2274" t="s">
        <v>903</v>
      </c>
      <c r="R2274" t="s">
        <v>893</v>
      </c>
      <c r="S2274" t="s">
        <v>34</v>
      </c>
      <c r="T2274" t="s">
        <v>561</v>
      </c>
    </row>
    <row r="2275" spans="1:20">
      <c r="A2275" t="s">
        <v>903</v>
      </c>
      <c r="B2275" t="s">
        <v>890</v>
      </c>
      <c r="C2275" t="s">
        <v>904</v>
      </c>
      <c r="D2275" t="s">
        <v>905</v>
      </c>
      <c r="E2275" t="s">
        <v>25</v>
      </c>
      <c r="F2275" s="1">
        <v>32993</v>
      </c>
      <c r="G2275" t="s">
        <v>26</v>
      </c>
      <c r="H2275">
        <v>201412</v>
      </c>
      <c r="I2275" t="s">
        <v>27</v>
      </c>
      <c r="J2275" t="s">
        <v>28</v>
      </c>
      <c r="K2275" t="s">
        <v>41</v>
      </c>
      <c r="L2275" t="s">
        <v>30</v>
      </c>
      <c r="M2275" t="s">
        <v>31</v>
      </c>
      <c r="N2275" t="s">
        <v>48</v>
      </c>
      <c r="O2275">
        <v>91743.94</v>
      </c>
      <c r="P2275" t="s">
        <v>890</v>
      </c>
      <c r="Q2275" t="s">
        <v>903</v>
      </c>
      <c r="R2275" t="s">
        <v>893</v>
      </c>
      <c r="S2275" t="s">
        <v>34</v>
      </c>
      <c r="T2275" t="s">
        <v>561</v>
      </c>
    </row>
    <row r="2276" spans="1:20">
      <c r="A2276" t="s">
        <v>903</v>
      </c>
      <c r="B2276" t="s">
        <v>890</v>
      </c>
      <c r="C2276" t="s">
        <v>904</v>
      </c>
      <c r="D2276" t="s">
        <v>905</v>
      </c>
      <c r="E2276" t="s">
        <v>25</v>
      </c>
      <c r="F2276" s="1">
        <v>32993</v>
      </c>
      <c r="G2276" t="s">
        <v>26</v>
      </c>
      <c r="H2276">
        <v>201412</v>
      </c>
      <c r="I2276" t="s">
        <v>27</v>
      </c>
      <c r="J2276" t="s">
        <v>28</v>
      </c>
      <c r="K2276" t="s">
        <v>41</v>
      </c>
      <c r="L2276" t="s">
        <v>30</v>
      </c>
      <c r="M2276" t="s">
        <v>31</v>
      </c>
      <c r="N2276" t="s">
        <v>49</v>
      </c>
      <c r="O2276">
        <v>-38042.1</v>
      </c>
      <c r="P2276" t="s">
        <v>890</v>
      </c>
      <c r="Q2276" t="s">
        <v>903</v>
      </c>
      <c r="R2276" t="s">
        <v>893</v>
      </c>
      <c r="S2276" t="s">
        <v>34</v>
      </c>
      <c r="T2276" t="s">
        <v>561</v>
      </c>
    </row>
    <row r="2277" spans="1:20">
      <c r="A2277" t="s">
        <v>903</v>
      </c>
      <c r="B2277" t="s">
        <v>890</v>
      </c>
      <c r="C2277" t="s">
        <v>904</v>
      </c>
      <c r="D2277" t="s">
        <v>905</v>
      </c>
      <c r="E2277" t="s">
        <v>25</v>
      </c>
      <c r="F2277" s="1">
        <v>32993</v>
      </c>
      <c r="G2277" t="s">
        <v>26</v>
      </c>
      <c r="H2277">
        <v>201412</v>
      </c>
      <c r="I2277" t="s">
        <v>27</v>
      </c>
      <c r="J2277" t="s">
        <v>28</v>
      </c>
      <c r="K2277" t="s">
        <v>44</v>
      </c>
      <c r="L2277" t="s">
        <v>30</v>
      </c>
      <c r="M2277" t="s">
        <v>31</v>
      </c>
      <c r="N2277" t="s">
        <v>49</v>
      </c>
      <c r="O2277">
        <v>-132.15</v>
      </c>
      <c r="P2277" t="s">
        <v>890</v>
      </c>
      <c r="Q2277" t="s">
        <v>903</v>
      </c>
      <c r="R2277" t="s">
        <v>893</v>
      </c>
      <c r="S2277" t="s">
        <v>34</v>
      </c>
      <c r="T2277" t="s">
        <v>561</v>
      </c>
    </row>
    <row r="2278" spans="1:20">
      <c r="A2278" t="s">
        <v>906</v>
      </c>
      <c r="B2278" t="s">
        <v>890</v>
      </c>
      <c r="C2278" t="s">
        <v>907</v>
      </c>
      <c r="D2278" t="s">
        <v>908</v>
      </c>
      <c r="E2278" t="s">
        <v>25</v>
      </c>
      <c r="F2278" s="1">
        <v>38261</v>
      </c>
      <c r="G2278" t="s">
        <v>26</v>
      </c>
      <c r="H2278">
        <v>201412</v>
      </c>
      <c r="I2278" t="s">
        <v>27</v>
      </c>
      <c r="J2278" t="s">
        <v>53</v>
      </c>
      <c r="K2278" t="s">
        <v>29</v>
      </c>
      <c r="L2278" t="s">
        <v>54</v>
      </c>
      <c r="M2278" t="s">
        <v>31</v>
      </c>
      <c r="N2278" t="s">
        <v>32</v>
      </c>
      <c r="O2278">
        <v>247.81</v>
      </c>
      <c r="P2278" t="s">
        <v>890</v>
      </c>
      <c r="Q2278" t="s">
        <v>906</v>
      </c>
      <c r="R2278" t="s">
        <v>893</v>
      </c>
      <c r="S2278" t="s">
        <v>34</v>
      </c>
      <c r="T2278" t="s">
        <v>561</v>
      </c>
    </row>
    <row r="2279" spans="1:20">
      <c r="A2279" t="s">
        <v>906</v>
      </c>
      <c r="B2279" t="s">
        <v>890</v>
      </c>
      <c r="C2279" t="s">
        <v>907</v>
      </c>
      <c r="D2279" t="s">
        <v>908</v>
      </c>
      <c r="E2279" t="s">
        <v>25</v>
      </c>
      <c r="F2279" s="1">
        <v>38261</v>
      </c>
      <c r="G2279" t="s">
        <v>26</v>
      </c>
      <c r="H2279">
        <v>201412</v>
      </c>
      <c r="I2279" t="s">
        <v>27</v>
      </c>
      <c r="J2279" t="s">
        <v>53</v>
      </c>
      <c r="K2279" t="s">
        <v>36</v>
      </c>
      <c r="L2279" t="s">
        <v>54</v>
      </c>
      <c r="M2279" t="s">
        <v>31</v>
      </c>
      <c r="N2279" t="s">
        <v>32</v>
      </c>
      <c r="O2279">
        <v>217.97</v>
      </c>
      <c r="P2279" t="s">
        <v>890</v>
      </c>
      <c r="Q2279" t="s">
        <v>906</v>
      </c>
      <c r="R2279" t="s">
        <v>893</v>
      </c>
      <c r="S2279" t="s">
        <v>34</v>
      </c>
      <c r="T2279" t="s">
        <v>561</v>
      </c>
    </row>
    <row r="2280" spans="1:20">
      <c r="A2280" t="s">
        <v>906</v>
      </c>
      <c r="B2280" t="s">
        <v>890</v>
      </c>
      <c r="C2280" t="s">
        <v>907</v>
      </c>
      <c r="D2280" t="s">
        <v>908</v>
      </c>
      <c r="E2280" t="s">
        <v>25</v>
      </c>
      <c r="F2280" s="1">
        <v>38261</v>
      </c>
      <c r="G2280" t="s">
        <v>26</v>
      </c>
      <c r="H2280">
        <v>201412</v>
      </c>
      <c r="I2280" t="s">
        <v>27</v>
      </c>
      <c r="J2280" t="s">
        <v>53</v>
      </c>
      <c r="K2280" t="s">
        <v>37</v>
      </c>
      <c r="L2280" t="s">
        <v>54</v>
      </c>
      <c r="M2280" t="s">
        <v>31</v>
      </c>
      <c r="N2280" t="s">
        <v>32</v>
      </c>
      <c r="O2280">
        <v>6.41</v>
      </c>
      <c r="P2280" t="s">
        <v>890</v>
      </c>
      <c r="Q2280" t="s">
        <v>906</v>
      </c>
      <c r="R2280" t="s">
        <v>893</v>
      </c>
      <c r="S2280" t="s">
        <v>34</v>
      </c>
      <c r="T2280" t="s">
        <v>561</v>
      </c>
    </row>
    <row r="2281" spans="1:20">
      <c r="A2281" t="s">
        <v>906</v>
      </c>
      <c r="B2281" t="s">
        <v>890</v>
      </c>
      <c r="C2281" t="s">
        <v>907</v>
      </c>
      <c r="D2281" t="s">
        <v>908</v>
      </c>
      <c r="E2281" t="s">
        <v>25</v>
      </c>
      <c r="F2281" s="1">
        <v>38261</v>
      </c>
      <c r="G2281" t="s">
        <v>26</v>
      </c>
      <c r="H2281">
        <v>201412</v>
      </c>
      <c r="I2281" t="s">
        <v>27</v>
      </c>
      <c r="J2281" t="s">
        <v>53</v>
      </c>
      <c r="K2281" t="s">
        <v>38</v>
      </c>
      <c r="L2281" t="s">
        <v>54</v>
      </c>
      <c r="M2281" t="s">
        <v>31</v>
      </c>
      <c r="N2281" t="s">
        <v>32</v>
      </c>
      <c r="O2281">
        <v>52.38</v>
      </c>
      <c r="P2281" t="s">
        <v>890</v>
      </c>
      <c r="Q2281" t="s">
        <v>906</v>
      </c>
      <c r="R2281" t="s">
        <v>893</v>
      </c>
      <c r="S2281" t="s">
        <v>34</v>
      </c>
      <c r="T2281" t="s">
        <v>561</v>
      </c>
    </row>
    <row r="2282" spans="1:20">
      <c r="A2282" t="s">
        <v>906</v>
      </c>
      <c r="B2282" t="s">
        <v>890</v>
      </c>
      <c r="C2282" t="s">
        <v>907</v>
      </c>
      <c r="D2282" t="s">
        <v>908</v>
      </c>
      <c r="E2282" t="s">
        <v>25</v>
      </c>
      <c r="F2282" s="1">
        <v>38261</v>
      </c>
      <c r="G2282" t="s">
        <v>26</v>
      </c>
      <c r="H2282">
        <v>201412</v>
      </c>
      <c r="I2282" t="s">
        <v>27</v>
      </c>
      <c r="J2282" t="s">
        <v>53</v>
      </c>
      <c r="K2282" t="s">
        <v>39</v>
      </c>
      <c r="L2282" t="s">
        <v>54</v>
      </c>
      <c r="M2282" t="s">
        <v>31</v>
      </c>
      <c r="N2282" t="s">
        <v>32</v>
      </c>
      <c r="O2282">
        <v>14.47</v>
      </c>
      <c r="P2282" t="s">
        <v>890</v>
      </c>
      <c r="Q2282" t="s">
        <v>906</v>
      </c>
      <c r="R2282" t="s">
        <v>893</v>
      </c>
      <c r="S2282" t="s">
        <v>34</v>
      </c>
      <c r="T2282" t="s">
        <v>561</v>
      </c>
    </row>
    <row r="2283" spans="1:20">
      <c r="A2283" t="s">
        <v>906</v>
      </c>
      <c r="B2283" t="s">
        <v>890</v>
      </c>
      <c r="C2283" t="s">
        <v>907</v>
      </c>
      <c r="D2283" t="s">
        <v>908</v>
      </c>
      <c r="E2283" t="s">
        <v>25</v>
      </c>
      <c r="F2283" s="1">
        <v>38261</v>
      </c>
      <c r="G2283" t="s">
        <v>26</v>
      </c>
      <c r="H2283">
        <v>201412</v>
      </c>
      <c r="I2283" t="s">
        <v>27</v>
      </c>
      <c r="J2283" t="s">
        <v>53</v>
      </c>
      <c r="K2283" t="s">
        <v>40</v>
      </c>
      <c r="L2283" t="s">
        <v>54</v>
      </c>
      <c r="M2283" t="s">
        <v>31</v>
      </c>
      <c r="N2283" t="s">
        <v>32</v>
      </c>
      <c r="O2283">
        <v>12.43</v>
      </c>
      <c r="P2283" t="s">
        <v>890</v>
      </c>
      <c r="Q2283" t="s">
        <v>906</v>
      </c>
      <c r="R2283" t="s">
        <v>893</v>
      </c>
      <c r="S2283" t="s">
        <v>34</v>
      </c>
      <c r="T2283" t="s">
        <v>561</v>
      </c>
    </row>
    <row r="2284" spans="1:20">
      <c r="A2284" t="s">
        <v>906</v>
      </c>
      <c r="B2284" t="s">
        <v>890</v>
      </c>
      <c r="C2284" t="s">
        <v>907</v>
      </c>
      <c r="D2284" t="s">
        <v>908</v>
      </c>
      <c r="E2284" t="s">
        <v>25</v>
      </c>
      <c r="F2284" s="1">
        <v>38261</v>
      </c>
      <c r="G2284" t="s">
        <v>26</v>
      </c>
      <c r="H2284">
        <v>201412</v>
      </c>
      <c r="I2284" t="s">
        <v>27</v>
      </c>
      <c r="J2284" t="s">
        <v>53</v>
      </c>
      <c r="K2284" t="s">
        <v>44</v>
      </c>
      <c r="L2284" t="s">
        <v>54</v>
      </c>
      <c r="M2284" t="s">
        <v>31</v>
      </c>
      <c r="N2284" t="s">
        <v>32</v>
      </c>
      <c r="O2284">
        <v>1.06</v>
      </c>
      <c r="P2284" t="s">
        <v>890</v>
      </c>
      <c r="Q2284" t="s">
        <v>906</v>
      </c>
      <c r="R2284" t="s">
        <v>893</v>
      </c>
      <c r="S2284" t="s">
        <v>34</v>
      </c>
      <c r="T2284" t="s">
        <v>561</v>
      </c>
    </row>
    <row r="2285" spans="1:20">
      <c r="A2285" t="s">
        <v>897</v>
      </c>
      <c r="B2285" t="s">
        <v>890</v>
      </c>
      <c r="C2285" t="s">
        <v>909</v>
      </c>
      <c r="D2285" t="s">
        <v>910</v>
      </c>
      <c r="E2285" t="s">
        <v>25</v>
      </c>
      <c r="F2285" s="1">
        <v>38261</v>
      </c>
      <c r="G2285" t="s">
        <v>26</v>
      </c>
      <c r="H2285">
        <v>201412</v>
      </c>
      <c r="I2285" t="s">
        <v>27</v>
      </c>
      <c r="J2285" t="s">
        <v>53</v>
      </c>
      <c r="K2285" t="s">
        <v>29</v>
      </c>
      <c r="L2285" t="s">
        <v>54</v>
      </c>
      <c r="M2285" t="s">
        <v>31</v>
      </c>
      <c r="N2285" t="s">
        <v>32</v>
      </c>
      <c r="O2285">
        <v>32.28</v>
      </c>
      <c r="P2285" t="s">
        <v>890</v>
      </c>
      <c r="Q2285" t="s">
        <v>897</v>
      </c>
      <c r="R2285" t="s">
        <v>893</v>
      </c>
      <c r="S2285" t="s">
        <v>34</v>
      </c>
      <c r="T2285" t="s">
        <v>561</v>
      </c>
    </row>
    <row r="2286" spans="1:20">
      <c r="A2286" t="s">
        <v>897</v>
      </c>
      <c r="B2286" t="s">
        <v>890</v>
      </c>
      <c r="C2286" t="s">
        <v>909</v>
      </c>
      <c r="D2286" t="s">
        <v>910</v>
      </c>
      <c r="E2286" t="s">
        <v>25</v>
      </c>
      <c r="F2286" s="1">
        <v>38261</v>
      </c>
      <c r="G2286" t="s">
        <v>26</v>
      </c>
      <c r="H2286">
        <v>201412</v>
      </c>
      <c r="I2286" t="s">
        <v>27</v>
      </c>
      <c r="J2286" t="s">
        <v>53</v>
      </c>
      <c r="K2286" t="s">
        <v>36</v>
      </c>
      <c r="L2286" t="s">
        <v>54</v>
      </c>
      <c r="M2286" t="s">
        <v>31</v>
      </c>
      <c r="N2286" t="s">
        <v>32</v>
      </c>
      <c r="O2286">
        <v>28.39</v>
      </c>
      <c r="P2286" t="s">
        <v>890</v>
      </c>
      <c r="Q2286" t="s">
        <v>897</v>
      </c>
      <c r="R2286" t="s">
        <v>893</v>
      </c>
      <c r="S2286" t="s">
        <v>34</v>
      </c>
      <c r="T2286" t="s">
        <v>561</v>
      </c>
    </row>
    <row r="2287" spans="1:20">
      <c r="A2287" t="s">
        <v>897</v>
      </c>
      <c r="B2287" t="s">
        <v>890</v>
      </c>
      <c r="C2287" t="s">
        <v>909</v>
      </c>
      <c r="D2287" t="s">
        <v>910</v>
      </c>
      <c r="E2287" t="s">
        <v>25</v>
      </c>
      <c r="F2287" s="1">
        <v>38261</v>
      </c>
      <c r="G2287" t="s">
        <v>26</v>
      </c>
      <c r="H2287">
        <v>201412</v>
      </c>
      <c r="I2287" t="s">
        <v>27</v>
      </c>
      <c r="J2287" t="s">
        <v>53</v>
      </c>
      <c r="K2287" t="s">
        <v>37</v>
      </c>
      <c r="L2287" t="s">
        <v>54</v>
      </c>
      <c r="M2287" t="s">
        <v>31</v>
      </c>
      <c r="N2287" t="s">
        <v>32</v>
      </c>
      <c r="O2287">
        <v>0.83000000000000007</v>
      </c>
      <c r="P2287" t="s">
        <v>890</v>
      </c>
      <c r="Q2287" t="s">
        <v>897</v>
      </c>
      <c r="R2287" t="s">
        <v>893</v>
      </c>
      <c r="S2287" t="s">
        <v>34</v>
      </c>
      <c r="T2287" t="s">
        <v>561</v>
      </c>
    </row>
    <row r="2288" spans="1:20">
      <c r="A2288" t="s">
        <v>897</v>
      </c>
      <c r="B2288" t="s">
        <v>890</v>
      </c>
      <c r="C2288" t="s">
        <v>909</v>
      </c>
      <c r="D2288" t="s">
        <v>910</v>
      </c>
      <c r="E2288" t="s">
        <v>25</v>
      </c>
      <c r="F2288" s="1">
        <v>38261</v>
      </c>
      <c r="G2288" t="s">
        <v>26</v>
      </c>
      <c r="H2288">
        <v>201412</v>
      </c>
      <c r="I2288" t="s">
        <v>27</v>
      </c>
      <c r="J2288" t="s">
        <v>53</v>
      </c>
      <c r="K2288" t="s">
        <v>38</v>
      </c>
      <c r="L2288" t="s">
        <v>54</v>
      </c>
      <c r="M2288" t="s">
        <v>31</v>
      </c>
      <c r="N2288" t="s">
        <v>32</v>
      </c>
      <c r="O2288">
        <v>6.82</v>
      </c>
      <c r="P2288" t="s">
        <v>890</v>
      </c>
      <c r="Q2288" t="s">
        <v>897</v>
      </c>
      <c r="R2288" t="s">
        <v>893</v>
      </c>
      <c r="S2288" t="s">
        <v>34</v>
      </c>
      <c r="T2288" t="s">
        <v>561</v>
      </c>
    </row>
    <row r="2289" spans="1:20">
      <c r="A2289" t="s">
        <v>897</v>
      </c>
      <c r="B2289" t="s">
        <v>890</v>
      </c>
      <c r="C2289" t="s">
        <v>909</v>
      </c>
      <c r="D2289" t="s">
        <v>910</v>
      </c>
      <c r="E2289" t="s">
        <v>25</v>
      </c>
      <c r="F2289" s="1">
        <v>38261</v>
      </c>
      <c r="G2289" t="s">
        <v>26</v>
      </c>
      <c r="H2289">
        <v>201412</v>
      </c>
      <c r="I2289" t="s">
        <v>27</v>
      </c>
      <c r="J2289" t="s">
        <v>53</v>
      </c>
      <c r="K2289" t="s">
        <v>39</v>
      </c>
      <c r="L2289" t="s">
        <v>54</v>
      </c>
      <c r="M2289" t="s">
        <v>31</v>
      </c>
      <c r="N2289" t="s">
        <v>32</v>
      </c>
      <c r="O2289">
        <v>1.8800000000000001</v>
      </c>
      <c r="P2289" t="s">
        <v>890</v>
      </c>
      <c r="Q2289" t="s">
        <v>897</v>
      </c>
      <c r="R2289" t="s">
        <v>893</v>
      </c>
      <c r="S2289" t="s">
        <v>34</v>
      </c>
      <c r="T2289" t="s">
        <v>561</v>
      </c>
    </row>
    <row r="2290" spans="1:20">
      <c r="A2290" t="s">
        <v>897</v>
      </c>
      <c r="B2290" t="s">
        <v>890</v>
      </c>
      <c r="C2290" t="s">
        <v>909</v>
      </c>
      <c r="D2290" t="s">
        <v>910</v>
      </c>
      <c r="E2290" t="s">
        <v>25</v>
      </c>
      <c r="F2290" s="1">
        <v>38261</v>
      </c>
      <c r="G2290" t="s">
        <v>26</v>
      </c>
      <c r="H2290">
        <v>201412</v>
      </c>
      <c r="I2290" t="s">
        <v>27</v>
      </c>
      <c r="J2290" t="s">
        <v>53</v>
      </c>
      <c r="K2290" t="s">
        <v>40</v>
      </c>
      <c r="L2290" t="s">
        <v>54</v>
      </c>
      <c r="M2290" t="s">
        <v>31</v>
      </c>
      <c r="N2290" t="s">
        <v>32</v>
      </c>
      <c r="O2290">
        <v>1.62</v>
      </c>
      <c r="P2290" t="s">
        <v>890</v>
      </c>
      <c r="Q2290" t="s">
        <v>897</v>
      </c>
      <c r="R2290" t="s">
        <v>893</v>
      </c>
      <c r="S2290" t="s">
        <v>34</v>
      </c>
      <c r="T2290" t="s">
        <v>561</v>
      </c>
    </row>
    <row r="2291" spans="1:20">
      <c r="A2291" t="s">
        <v>897</v>
      </c>
      <c r="B2291" t="s">
        <v>890</v>
      </c>
      <c r="C2291" t="s">
        <v>909</v>
      </c>
      <c r="D2291" t="s">
        <v>910</v>
      </c>
      <c r="E2291" t="s">
        <v>25</v>
      </c>
      <c r="F2291" s="1">
        <v>38261</v>
      </c>
      <c r="G2291" t="s">
        <v>26</v>
      </c>
      <c r="H2291">
        <v>201412</v>
      </c>
      <c r="I2291" t="s">
        <v>27</v>
      </c>
      <c r="J2291" t="s">
        <v>53</v>
      </c>
      <c r="K2291" t="s">
        <v>44</v>
      </c>
      <c r="L2291" t="s">
        <v>54</v>
      </c>
      <c r="M2291" t="s">
        <v>31</v>
      </c>
      <c r="N2291" t="s">
        <v>32</v>
      </c>
      <c r="O2291">
        <v>0.15</v>
      </c>
      <c r="P2291" t="s">
        <v>890</v>
      </c>
      <c r="Q2291" t="s">
        <v>897</v>
      </c>
      <c r="R2291" t="s">
        <v>893</v>
      </c>
      <c r="S2291" t="s">
        <v>34</v>
      </c>
      <c r="T2291" t="s">
        <v>561</v>
      </c>
    </row>
    <row r="2292" spans="1:20">
      <c r="A2292" t="s">
        <v>911</v>
      </c>
      <c r="B2292" t="s">
        <v>890</v>
      </c>
      <c r="C2292" t="s">
        <v>912</v>
      </c>
      <c r="D2292" t="s">
        <v>913</v>
      </c>
      <c r="E2292" t="s">
        <v>25</v>
      </c>
      <c r="F2292" s="1">
        <v>32993</v>
      </c>
      <c r="G2292" t="s">
        <v>26</v>
      </c>
      <c r="H2292">
        <v>201412</v>
      </c>
      <c r="I2292" t="s">
        <v>27</v>
      </c>
      <c r="J2292" t="s">
        <v>53</v>
      </c>
      <c r="K2292" t="s">
        <v>29</v>
      </c>
      <c r="L2292" t="s">
        <v>54</v>
      </c>
      <c r="M2292" t="s">
        <v>31</v>
      </c>
      <c r="N2292" t="s">
        <v>48</v>
      </c>
      <c r="O2292">
        <v>291172.37</v>
      </c>
      <c r="P2292" t="s">
        <v>890</v>
      </c>
      <c r="Q2292" t="s">
        <v>911</v>
      </c>
      <c r="R2292" t="s">
        <v>893</v>
      </c>
      <c r="S2292" t="s">
        <v>34</v>
      </c>
      <c r="T2292" t="s">
        <v>561</v>
      </c>
    </row>
    <row r="2293" spans="1:20">
      <c r="A2293" t="s">
        <v>911</v>
      </c>
      <c r="B2293" t="s">
        <v>890</v>
      </c>
      <c r="C2293" t="s">
        <v>912</v>
      </c>
      <c r="D2293" t="s">
        <v>913</v>
      </c>
      <c r="E2293" t="s">
        <v>25</v>
      </c>
      <c r="F2293" s="1">
        <v>32993</v>
      </c>
      <c r="G2293" t="s">
        <v>26</v>
      </c>
      <c r="H2293">
        <v>201412</v>
      </c>
      <c r="I2293" t="s">
        <v>27</v>
      </c>
      <c r="J2293" t="s">
        <v>53</v>
      </c>
      <c r="K2293" t="s">
        <v>29</v>
      </c>
      <c r="L2293" t="s">
        <v>54</v>
      </c>
      <c r="M2293" t="s">
        <v>31</v>
      </c>
      <c r="N2293" t="s">
        <v>49</v>
      </c>
      <c r="O2293">
        <v>-183607.55000000002</v>
      </c>
      <c r="P2293" t="s">
        <v>890</v>
      </c>
      <c r="Q2293" t="s">
        <v>911</v>
      </c>
      <c r="R2293" t="s">
        <v>893</v>
      </c>
      <c r="S2293" t="s">
        <v>34</v>
      </c>
      <c r="T2293" t="s">
        <v>561</v>
      </c>
    </row>
    <row r="2294" spans="1:20">
      <c r="A2294" t="s">
        <v>911</v>
      </c>
      <c r="B2294" t="s">
        <v>890</v>
      </c>
      <c r="C2294" t="s">
        <v>912</v>
      </c>
      <c r="D2294" t="s">
        <v>913</v>
      </c>
      <c r="E2294" t="s">
        <v>25</v>
      </c>
      <c r="F2294" s="1">
        <v>32993</v>
      </c>
      <c r="G2294" t="s">
        <v>26</v>
      </c>
      <c r="H2294">
        <v>201412</v>
      </c>
      <c r="I2294" t="s">
        <v>27</v>
      </c>
      <c r="J2294" t="s">
        <v>53</v>
      </c>
      <c r="K2294" t="s">
        <v>29</v>
      </c>
      <c r="L2294" t="s">
        <v>54</v>
      </c>
      <c r="M2294" t="s">
        <v>31</v>
      </c>
      <c r="N2294" t="s">
        <v>32</v>
      </c>
      <c r="O2294">
        <v>5864.03</v>
      </c>
      <c r="P2294" t="s">
        <v>890</v>
      </c>
      <c r="Q2294" t="s">
        <v>911</v>
      </c>
      <c r="R2294" t="s">
        <v>893</v>
      </c>
      <c r="S2294" t="s">
        <v>34</v>
      </c>
      <c r="T2294" t="s">
        <v>561</v>
      </c>
    </row>
    <row r="2295" spans="1:20">
      <c r="A2295" t="s">
        <v>911</v>
      </c>
      <c r="B2295" t="s">
        <v>890</v>
      </c>
      <c r="C2295" t="s">
        <v>912</v>
      </c>
      <c r="D2295" t="s">
        <v>913</v>
      </c>
      <c r="E2295" t="s">
        <v>25</v>
      </c>
      <c r="F2295" s="1">
        <v>32993</v>
      </c>
      <c r="G2295" t="s">
        <v>26</v>
      </c>
      <c r="H2295">
        <v>201412</v>
      </c>
      <c r="I2295" t="s">
        <v>27</v>
      </c>
      <c r="J2295" t="s">
        <v>53</v>
      </c>
      <c r="K2295" t="s">
        <v>36</v>
      </c>
      <c r="L2295" t="s">
        <v>54</v>
      </c>
      <c r="M2295" t="s">
        <v>31</v>
      </c>
      <c r="N2295" t="s">
        <v>48</v>
      </c>
      <c r="O2295">
        <v>81283.25</v>
      </c>
      <c r="P2295" t="s">
        <v>890</v>
      </c>
      <c r="Q2295" t="s">
        <v>911</v>
      </c>
      <c r="R2295" t="s">
        <v>893</v>
      </c>
      <c r="S2295" t="s">
        <v>34</v>
      </c>
      <c r="T2295" t="s">
        <v>561</v>
      </c>
    </row>
    <row r="2296" spans="1:20">
      <c r="A2296" t="s">
        <v>911</v>
      </c>
      <c r="B2296" t="s">
        <v>890</v>
      </c>
      <c r="C2296" t="s">
        <v>912</v>
      </c>
      <c r="D2296" t="s">
        <v>913</v>
      </c>
      <c r="E2296" t="s">
        <v>25</v>
      </c>
      <c r="F2296" s="1">
        <v>32993</v>
      </c>
      <c r="G2296" t="s">
        <v>26</v>
      </c>
      <c r="H2296">
        <v>201412</v>
      </c>
      <c r="I2296" t="s">
        <v>27</v>
      </c>
      <c r="J2296" t="s">
        <v>53</v>
      </c>
      <c r="K2296" t="s">
        <v>36</v>
      </c>
      <c r="L2296" t="s">
        <v>54</v>
      </c>
      <c r="M2296" t="s">
        <v>31</v>
      </c>
      <c r="N2296" t="s">
        <v>49</v>
      </c>
      <c r="O2296">
        <v>-223312.08000000002</v>
      </c>
      <c r="P2296" t="s">
        <v>890</v>
      </c>
      <c r="Q2296" t="s">
        <v>911</v>
      </c>
      <c r="R2296" t="s">
        <v>893</v>
      </c>
      <c r="S2296" t="s">
        <v>34</v>
      </c>
      <c r="T2296" t="s">
        <v>561</v>
      </c>
    </row>
    <row r="2297" spans="1:20">
      <c r="A2297" t="s">
        <v>911</v>
      </c>
      <c r="B2297" t="s">
        <v>890</v>
      </c>
      <c r="C2297" t="s">
        <v>912</v>
      </c>
      <c r="D2297" t="s">
        <v>913</v>
      </c>
      <c r="E2297" t="s">
        <v>25</v>
      </c>
      <c r="F2297" s="1">
        <v>32993</v>
      </c>
      <c r="G2297" t="s">
        <v>26</v>
      </c>
      <c r="H2297">
        <v>201412</v>
      </c>
      <c r="I2297" t="s">
        <v>27</v>
      </c>
      <c r="J2297" t="s">
        <v>53</v>
      </c>
      <c r="K2297" t="s">
        <v>36</v>
      </c>
      <c r="L2297" t="s">
        <v>54</v>
      </c>
      <c r="M2297" t="s">
        <v>31</v>
      </c>
      <c r="N2297" t="s">
        <v>32</v>
      </c>
      <c r="O2297">
        <v>7132.1100000000006</v>
      </c>
      <c r="P2297" t="s">
        <v>890</v>
      </c>
      <c r="Q2297" t="s">
        <v>911</v>
      </c>
      <c r="R2297" t="s">
        <v>893</v>
      </c>
      <c r="S2297" t="s">
        <v>34</v>
      </c>
      <c r="T2297" t="s">
        <v>561</v>
      </c>
    </row>
    <row r="2298" spans="1:20">
      <c r="A2298" t="s">
        <v>911</v>
      </c>
      <c r="B2298" t="s">
        <v>890</v>
      </c>
      <c r="C2298" t="s">
        <v>912</v>
      </c>
      <c r="D2298" t="s">
        <v>913</v>
      </c>
      <c r="E2298" t="s">
        <v>25</v>
      </c>
      <c r="F2298" s="1">
        <v>32993</v>
      </c>
      <c r="G2298" t="s">
        <v>26</v>
      </c>
      <c r="H2298">
        <v>201412</v>
      </c>
      <c r="I2298" t="s">
        <v>27</v>
      </c>
      <c r="J2298" t="s">
        <v>53</v>
      </c>
      <c r="K2298" t="s">
        <v>38</v>
      </c>
      <c r="L2298" t="s">
        <v>54</v>
      </c>
      <c r="M2298" t="s">
        <v>31</v>
      </c>
      <c r="N2298" t="s">
        <v>48</v>
      </c>
      <c r="O2298">
        <v>4934.16</v>
      </c>
      <c r="P2298" t="s">
        <v>890</v>
      </c>
      <c r="Q2298" t="s">
        <v>911</v>
      </c>
      <c r="R2298" t="s">
        <v>893</v>
      </c>
      <c r="S2298" t="s">
        <v>34</v>
      </c>
      <c r="T2298" t="s">
        <v>561</v>
      </c>
    </row>
    <row r="2299" spans="1:20">
      <c r="A2299" t="s">
        <v>911</v>
      </c>
      <c r="B2299" t="s">
        <v>890</v>
      </c>
      <c r="C2299" t="s">
        <v>912</v>
      </c>
      <c r="D2299" t="s">
        <v>913</v>
      </c>
      <c r="E2299" t="s">
        <v>25</v>
      </c>
      <c r="F2299" s="1">
        <v>32993</v>
      </c>
      <c r="G2299" t="s">
        <v>26</v>
      </c>
      <c r="H2299">
        <v>201412</v>
      </c>
      <c r="I2299" t="s">
        <v>27</v>
      </c>
      <c r="J2299" t="s">
        <v>53</v>
      </c>
      <c r="K2299" t="s">
        <v>38</v>
      </c>
      <c r="L2299" t="s">
        <v>54</v>
      </c>
      <c r="M2299" t="s">
        <v>31</v>
      </c>
      <c r="N2299" t="s">
        <v>49</v>
      </c>
      <c r="O2299">
        <v>-32120.81</v>
      </c>
      <c r="P2299" t="s">
        <v>890</v>
      </c>
      <c r="Q2299" t="s">
        <v>911</v>
      </c>
      <c r="R2299" t="s">
        <v>893</v>
      </c>
      <c r="S2299" t="s">
        <v>34</v>
      </c>
      <c r="T2299" t="s">
        <v>561</v>
      </c>
    </row>
    <row r="2300" spans="1:20">
      <c r="A2300" t="s">
        <v>911</v>
      </c>
      <c r="B2300" t="s">
        <v>890</v>
      </c>
      <c r="C2300" t="s">
        <v>912</v>
      </c>
      <c r="D2300" t="s">
        <v>913</v>
      </c>
      <c r="E2300" t="s">
        <v>25</v>
      </c>
      <c r="F2300" s="1">
        <v>32993</v>
      </c>
      <c r="G2300" t="s">
        <v>26</v>
      </c>
      <c r="H2300">
        <v>201412</v>
      </c>
      <c r="I2300" t="s">
        <v>27</v>
      </c>
      <c r="J2300" t="s">
        <v>53</v>
      </c>
      <c r="K2300" t="s">
        <v>38</v>
      </c>
      <c r="L2300" t="s">
        <v>54</v>
      </c>
      <c r="M2300" t="s">
        <v>31</v>
      </c>
      <c r="N2300" t="s">
        <v>32</v>
      </c>
      <c r="O2300">
        <v>1025.8700000000001</v>
      </c>
      <c r="P2300" t="s">
        <v>890</v>
      </c>
      <c r="Q2300" t="s">
        <v>911</v>
      </c>
      <c r="R2300" t="s">
        <v>893</v>
      </c>
      <c r="S2300" t="s">
        <v>34</v>
      </c>
      <c r="T2300" t="s">
        <v>561</v>
      </c>
    </row>
    <row r="2301" spans="1:20">
      <c r="A2301" t="s">
        <v>911</v>
      </c>
      <c r="B2301" t="s">
        <v>890</v>
      </c>
      <c r="C2301" t="s">
        <v>912</v>
      </c>
      <c r="D2301" t="s">
        <v>913</v>
      </c>
      <c r="E2301" t="s">
        <v>25</v>
      </c>
      <c r="F2301" s="1">
        <v>32993</v>
      </c>
      <c r="G2301" t="s">
        <v>26</v>
      </c>
      <c r="H2301">
        <v>201412</v>
      </c>
      <c r="I2301" t="s">
        <v>27</v>
      </c>
      <c r="J2301" t="s">
        <v>53</v>
      </c>
      <c r="K2301" t="s">
        <v>39</v>
      </c>
      <c r="L2301" t="s">
        <v>54</v>
      </c>
      <c r="M2301" t="s">
        <v>31</v>
      </c>
      <c r="N2301" t="s">
        <v>48</v>
      </c>
      <c r="O2301">
        <v>71706.75</v>
      </c>
      <c r="P2301" t="s">
        <v>890</v>
      </c>
      <c r="Q2301" t="s">
        <v>911</v>
      </c>
      <c r="R2301" t="s">
        <v>893</v>
      </c>
      <c r="S2301" t="s">
        <v>34</v>
      </c>
      <c r="T2301" t="s">
        <v>561</v>
      </c>
    </row>
    <row r="2302" spans="1:20">
      <c r="A2302" t="s">
        <v>911</v>
      </c>
      <c r="B2302" t="s">
        <v>890</v>
      </c>
      <c r="C2302" t="s">
        <v>912</v>
      </c>
      <c r="D2302" t="s">
        <v>913</v>
      </c>
      <c r="E2302" t="s">
        <v>25</v>
      </c>
      <c r="F2302" s="1">
        <v>32993</v>
      </c>
      <c r="G2302" t="s">
        <v>26</v>
      </c>
      <c r="H2302">
        <v>201412</v>
      </c>
      <c r="I2302" t="s">
        <v>27</v>
      </c>
      <c r="J2302" t="s">
        <v>53</v>
      </c>
      <c r="K2302" t="s">
        <v>39</v>
      </c>
      <c r="L2302" t="s">
        <v>54</v>
      </c>
      <c r="M2302" t="s">
        <v>31</v>
      </c>
      <c r="N2302" t="s">
        <v>49</v>
      </c>
      <c r="O2302">
        <v>-10056.09</v>
      </c>
      <c r="P2302" t="s">
        <v>890</v>
      </c>
      <c r="Q2302" t="s">
        <v>911</v>
      </c>
      <c r="R2302" t="s">
        <v>893</v>
      </c>
      <c r="S2302" t="s">
        <v>34</v>
      </c>
      <c r="T2302" t="s">
        <v>561</v>
      </c>
    </row>
    <row r="2303" spans="1:20">
      <c r="A2303" t="s">
        <v>911</v>
      </c>
      <c r="B2303" t="s">
        <v>890</v>
      </c>
      <c r="C2303" t="s">
        <v>912</v>
      </c>
      <c r="D2303" t="s">
        <v>913</v>
      </c>
      <c r="E2303" t="s">
        <v>25</v>
      </c>
      <c r="F2303" s="1">
        <v>32993</v>
      </c>
      <c r="G2303" t="s">
        <v>26</v>
      </c>
      <c r="H2303">
        <v>201412</v>
      </c>
      <c r="I2303" t="s">
        <v>27</v>
      </c>
      <c r="J2303" t="s">
        <v>53</v>
      </c>
      <c r="K2303" t="s">
        <v>39</v>
      </c>
      <c r="L2303" t="s">
        <v>54</v>
      </c>
      <c r="M2303" t="s">
        <v>31</v>
      </c>
      <c r="N2303" t="s">
        <v>32</v>
      </c>
      <c r="O2303">
        <v>321.16000000000003</v>
      </c>
      <c r="P2303" t="s">
        <v>890</v>
      </c>
      <c r="Q2303" t="s">
        <v>911</v>
      </c>
      <c r="R2303" t="s">
        <v>893</v>
      </c>
      <c r="S2303" t="s">
        <v>34</v>
      </c>
      <c r="T2303" t="s">
        <v>561</v>
      </c>
    </row>
    <row r="2304" spans="1:20">
      <c r="A2304" t="s">
        <v>897</v>
      </c>
      <c r="B2304" t="s">
        <v>890</v>
      </c>
      <c r="C2304" t="s">
        <v>914</v>
      </c>
      <c r="D2304" t="s">
        <v>915</v>
      </c>
      <c r="E2304" t="s">
        <v>25</v>
      </c>
      <c r="F2304" s="1">
        <v>32993</v>
      </c>
      <c r="G2304" t="s">
        <v>26</v>
      </c>
      <c r="H2304">
        <v>201412</v>
      </c>
      <c r="I2304" t="s">
        <v>27</v>
      </c>
      <c r="J2304" t="s">
        <v>53</v>
      </c>
      <c r="K2304" t="s">
        <v>29</v>
      </c>
      <c r="L2304" t="s">
        <v>54</v>
      </c>
      <c r="M2304" t="s">
        <v>31</v>
      </c>
      <c r="N2304" t="s">
        <v>48</v>
      </c>
      <c r="O2304">
        <v>127118.42</v>
      </c>
      <c r="P2304" t="s">
        <v>890</v>
      </c>
      <c r="Q2304" t="s">
        <v>897</v>
      </c>
      <c r="R2304" t="s">
        <v>893</v>
      </c>
      <c r="S2304" t="s">
        <v>34</v>
      </c>
      <c r="T2304" t="s">
        <v>561</v>
      </c>
    </row>
    <row r="2305" spans="1:20">
      <c r="A2305" t="s">
        <v>897</v>
      </c>
      <c r="B2305" t="s">
        <v>890</v>
      </c>
      <c r="C2305" t="s">
        <v>914</v>
      </c>
      <c r="D2305" t="s">
        <v>915</v>
      </c>
      <c r="E2305" t="s">
        <v>25</v>
      </c>
      <c r="F2305" s="1">
        <v>32993</v>
      </c>
      <c r="G2305" t="s">
        <v>26</v>
      </c>
      <c r="H2305">
        <v>201412</v>
      </c>
      <c r="I2305" t="s">
        <v>27</v>
      </c>
      <c r="J2305" t="s">
        <v>53</v>
      </c>
      <c r="K2305" t="s">
        <v>29</v>
      </c>
      <c r="L2305" t="s">
        <v>54</v>
      </c>
      <c r="M2305" t="s">
        <v>31</v>
      </c>
      <c r="N2305" t="s">
        <v>49</v>
      </c>
      <c r="O2305">
        <v>-38462.07</v>
      </c>
      <c r="P2305" t="s">
        <v>890</v>
      </c>
      <c r="Q2305" t="s">
        <v>897</v>
      </c>
      <c r="R2305" t="s">
        <v>893</v>
      </c>
      <c r="S2305" t="s">
        <v>34</v>
      </c>
      <c r="T2305" t="s">
        <v>561</v>
      </c>
    </row>
    <row r="2306" spans="1:20">
      <c r="A2306" t="s">
        <v>897</v>
      </c>
      <c r="B2306" t="s">
        <v>890</v>
      </c>
      <c r="C2306" t="s">
        <v>914</v>
      </c>
      <c r="D2306" t="s">
        <v>915</v>
      </c>
      <c r="E2306" t="s">
        <v>25</v>
      </c>
      <c r="F2306" s="1">
        <v>32993</v>
      </c>
      <c r="G2306" t="s">
        <v>26</v>
      </c>
      <c r="H2306">
        <v>201412</v>
      </c>
      <c r="I2306" t="s">
        <v>27</v>
      </c>
      <c r="J2306" t="s">
        <v>53</v>
      </c>
      <c r="K2306" t="s">
        <v>29</v>
      </c>
      <c r="L2306" t="s">
        <v>54</v>
      </c>
      <c r="M2306" t="s">
        <v>31</v>
      </c>
      <c r="N2306" t="s">
        <v>32</v>
      </c>
      <c r="O2306">
        <v>537.23</v>
      </c>
      <c r="P2306" t="s">
        <v>890</v>
      </c>
      <c r="Q2306" t="s">
        <v>897</v>
      </c>
      <c r="R2306" t="s">
        <v>893</v>
      </c>
      <c r="S2306" t="s">
        <v>34</v>
      </c>
      <c r="T2306" t="s">
        <v>561</v>
      </c>
    </row>
    <row r="2307" spans="1:20">
      <c r="A2307" t="s">
        <v>897</v>
      </c>
      <c r="B2307" t="s">
        <v>890</v>
      </c>
      <c r="C2307" t="s">
        <v>914</v>
      </c>
      <c r="D2307" t="s">
        <v>915</v>
      </c>
      <c r="E2307" t="s">
        <v>25</v>
      </c>
      <c r="F2307" s="1">
        <v>32993</v>
      </c>
      <c r="G2307" t="s">
        <v>26</v>
      </c>
      <c r="H2307">
        <v>201412</v>
      </c>
      <c r="I2307" t="s">
        <v>27</v>
      </c>
      <c r="J2307" t="s">
        <v>53</v>
      </c>
      <c r="K2307" t="s">
        <v>36</v>
      </c>
      <c r="L2307" t="s">
        <v>54</v>
      </c>
      <c r="M2307" t="s">
        <v>31</v>
      </c>
      <c r="N2307" t="s">
        <v>48</v>
      </c>
      <c r="O2307">
        <v>11280.67</v>
      </c>
      <c r="P2307" t="s">
        <v>890</v>
      </c>
      <c r="Q2307" t="s">
        <v>897</v>
      </c>
      <c r="R2307" t="s">
        <v>893</v>
      </c>
      <c r="S2307" t="s">
        <v>34</v>
      </c>
      <c r="T2307" t="s">
        <v>561</v>
      </c>
    </row>
    <row r="2308" spans="1:20">
      <c r="A2308" t="s">
        <v>897</v>
      </c>
      <c r="B2308" t="s">
        <v>890</v>
      </c>
      <c r="C2308" t="s">
        <v>914</v>
      </c>
      <c r="D2308" t="s">
        <v>915</v>
      </c>
      <c r="E2308" t="s">
        <v>25</v>
      </c>
      <c r="F2308" s="1">
        <v>32993</v>
      </c>
      <c r="G2308" t="s">
        <v>26</v>
      </c>
      <c r="H2308">
        <v>201412</v>
      </c>
      <c r="I2308" t="s">
        <v>27</v>
      </c>
      <c r="J2308" t="s">
        <v>53</v>
      </c>
      <c r="K2308" t="s">
        <v>36</v>
      </c>
      <c r="L2308" t="s">
        <v>54</v>
      </c>
      <c r="M2308" t="s">
        <v>31</v>
      </c>
      <c r="N2308" t="s">
        <v>49</v>
      </c>
      <c r="O2308">
        <v>-54724.33</v>
      </c>
      <c r="P2308" t="s">
        <v>890</v>
      </c>
      <c r="Q2308" t="s">
        <v>897</v>
      </c>
      <c r="R2308" t="s">
        <v>893</v>
      </c>
      <c r="S2308" t="s">
        <v>34</v>
      </c>
      <c r="T2308" t="s">
        <v>561</v>
      </c>
    </row>
    <row r="2309" spans="1:20">
      <c r="A2309" t="s">
        <v>897</v>
      </c>
      <c r="B2309" t="s">
        <v>890</v>
      </c>
      <c r="C2309" t="s">
        <v>914</v>
      </c>
      <c r="D2309" t="s">
        <v>915</v>
      </c>
      <c r="E2309" t="s">
        <v>25</v>
      </c>
      <c r="F2309" s="1">
        <v>32993</v>
      </c>
      <c r="G2309" t="s">
        <v>26</v>
      </c>
      <c r="H2309">
        <v>201412</v>
      </c>
      <c r="I2309" t="s">
        <v>27</v>
      </c>
      <c r="J2309" t="s">
        <v>53</v>
      </c>
      <c r="K2309" t="s">
        <v>36</v>
      </c>
      <c r="L2309" t="s">
        <v>54</v>
      </c>
      <c r="M2309" t="s">
        <v>31</v>
      </c>
      <c r="N2309" t="s">
        <v>32</v>
      </c>
      <c r="O2309">
        <v>764.38</v>
      </c>
      <c r="P2309" t="s">
        <v>890</v>
      </c>
      <c r="Q2309" t="s">
        <v>897</v>
      </c>
      <c r="R2309" t="s">
        <v>893</v>
      </c>
      <c r="S2309" t="s">
        <v>34</v>
      </c>
      <c r="T2309" t="s">
        <v>561</v>
      </c>
    </row>
    <row r="2310" spans="1:20">
      <c r="A2310" t="s">
        <v>897</v>
      </c>
      <c r="B2310" t="s">
        <v>890</v>
      </c>
      <c r="C2310" t="s">
        <v>914</v>
      </c>
      <c r="D2310" t="s">
        <v>915</v>
      </c>
      <c r="E2310" t="s">
        <v>25</v>
      </c>
      <c r="F2310" s="1">
        <v>32993</v>
      </c>
      <c r="G2310" t="s">
        <v>26</v>
      </c>
      <c r="H2310">
        <v>201412</v>
      </c>
      <c r="I2310" t="s">
        <v>27</v>
      </c>
      <c r="J2310" t="s">
        <v>53</v>
      </c>
      <c r="K2310" t="s">
        <v>37</v>
      </c>
      <c r="L2310" t="s">
        <v>54</v>
      </c>
      <c r="M2310" t="s">
        <v>31</v>
      </c>
      <c r="N2310" t="s">
        <v>48</v>
      </c>
      <c r="O2310">
        <v>12762.7</v>
      </c>
      <c r="P2310" t="s">
        <v>890</v>
      </c>
      <c r="Q2310" t="s">
        <v>897</v>
      </c>
      <c r="R2310" t="s">
        <v>893</v>
      </c>
      <c r="S2310" t="s">
        <v>34</v>
      </c>
      <c r="T2310" t="s">
        <v>561</v>
      </c>
    </row>
    <row r="2311" spans="1:20">
      <c r="A2311" t="s">
        <v>897</v>
      </c>
      <c r="B2311" t="s">
        <v>890</v>
      </c>
      <c r="C2311" t="s">
        <v>914</v>
      </c>
      <c r="D2311" t="s">
        <v>915</v>
      </c>
      <c r="E2311" t="s">
        <v>25</v>
      </c>
      <c r="F2311" s="1">
        <v>32993</v>
      </c>
      <c r="G2311" t="s">
        <v>26</v>
      </c>
      <c r="H2311">
        <v>201412</v>
      </c>
      <c r="I2311" t="s">
        <v>27</v>
      </c>
      <c r="J2311" t="s">
        <v>53</v>
      </c>
      <c r="K2311" t="s">
        <v>37</v>
      </c>
      <c r="L2311" t="s">
        <v>54</v>
      </c>
      <c r="M2311" t="s">
        <v>31</v>
      </c>
      <c r="N2311" t="s">
        <v>49</v>
      </c>
      <c r="O2311">
        <v>-788.57</v>
      </c>
      <c r="P2311" t="s">
        <v>890</v>
      </c>
      <c r="Q2311" t="s">
        <v>897</v>
      </c>
      <c r="R2311" t="s">
        <v>893</v>
      </c>
      <c r="S2311" t="s">
        <v>34</v>
      </c>
      <c r="T2311" t="s">
        <v>561</v>
      </c>
    </row>
    <row r="2312" spans="1:20">
      <c r="A2312" t="s">
        <v>897</v>
      </c>
      <c r="B2312" t="s">
        <v>890</v>
      </c>
      <c r="C2312" t="s">
        <v>914</v>
      </c>
      <c r="D2312" t="s">
        <v>915</v>
      </c>
      <c r="E2312" t="s">
        <v>25</v>
      </c>
      <c r="F2312" s="1">
        <v>32993</v>
      </c>
      <c r="G2312" t="s">
        <v>26</v>
      </c>
      <c r="H2312">
        <v>201412</v>
      </c>
      <c r="I2312" t="s">
        <v>27</v>
      </c>
      <c r="J2312" t="s">
        <v>53</v>
      </c>
      <c r="K2312" t="s">
        <v>37</v>
      </c>
      <c r="L2312" t="s">
        <v>54</v>
      </c>
      <c r="M2312" t="s">
        <v>31</v>
      </c>
      <c r="N2312" t="s">
        <v>32</v>
      </c>
      <c r="O2312">
        <v>11.02</v>
      </c>
      <c r="P2312" t="s">
        <v>890</v>
      </c>
      <c r="Q2312" t="s">
        <v>897</v>
      </c>
      <c r="R2312" t="s">
        <v>893</v>
      </c>
      <c r="S2312" t="s">
        <v>34</v>
      </c>
      <c r="T2312" t="s">
        <v>561</v>
      </c>
    </row>
    <row r="2313" spans="1:20">
      <c r="A2313" t="s">
        <v>897</v>
      </c>
      <c r="B2313" t="s">
        <v>890</v>
      </c>
      <c r="C2313" t="s">
        <v>914</v>
      </c>
      <c r="D2313" t="s">
        <v>915</v>
      </c>
      <c r="E2313" t="s">
        <v>25</v>
      </c>
      <c r="F2313" s="1">
        <v>32993</v>
      </c>
      <c r="G2313" t="s">
        <v>26</v>
      </c>
      <c r="H2313">
        <v>201412</v>
      </c>
      <c r="I2313" t="s">
        <v>27</v>
      </c>
      <c r="J2313" t="s">
        <v>53</v>
      </c>
      <c r="K2313" t="s">
        <v>38</v>
      </c>
      <c r="L2313" t="s">
        <v>54</v>
      </c>
      <c r="M2313" t="s">
        <v>31</v>
      </c>
      <c r="N2313" t="s">
        <v>49</v>
      </c>
      <c r="O2313">
        <v>-11703.53</v>
      </c>
      <c r="P2313" t="s">
        <v>890</v>
      </c>
      <c r="Q2313" t="s">
        <v>897</v>
      </c>
      <c r="R2313" t="s">
        <v>893</v>
      </c>
      <c r="S2313" t="s">
        <v>34</v>
      </c>
      <c r="T2313" t="s">
        <v>561</v>
      </c>
    </row>
    <row r="2314" spans="1:20">
      <c r="A2314" t="s">
        <v>897</v>
      </c>
      <c r="B2314" t="s">
        <v>890</v>
      </c>
      <c r="C2314" t="s">
        <v>914</v>
      </c>
      <c r="D2314" t="s">
        <v>915</v>
      </c>
      <c r="E2314" t="s">
        <v>25</v>
      </c>
      <c r="F2314" s="1">
        <v>32993</v>
      </c>
      <c r="G2314" t="s">
        <v>26</v>
      </c>
      <c r="H2314">
        <v>201412</v>
      </c>
      <c r="I2314" t="s">
        <v>27</v>
      </c>
      <c r="J2314" t="s">
        <v>53</v>
      </c>
      <c r="K2314" t="s">
        <v>38</v>
      </c>
      <c r="L2314" t="s">
        <v>54</v>
      </c>
      <c r="M2314" t="s">
        <v>31</v>
      </c>
      <c r="N2314" t="s">
        <v>32</v>
      </c>
      <c r="O2314">
        <v>163.47</v>
      </c>
      <c r="P2314" t="s">
        <v>890</v>
      </c>
      <c r="Q2314" t="s">
        <v>897</v>
      </c>
      <c r="R2314" t="s">
        <v>893</v>
      </c>
      <c r="S2314" t="s">
        <v>34</v>
      </c>
      <c r="T2314" t="s">
        <v>561</v>
      </c>
    </row>
    <row r="2315" spans="1:20">
      <c r="A2315" t="s">
        <v>897</v>
      </c>
      <c r="B2315" t="s">
        <v>890</v>
      </c>
      <c r="C2315" t="s">
        <v>914</v>
      </c>
      <c r="D2315" t="s">
        <v>915</v>
      </c>
      <c r="E2315" t="s">
        <v>25</v>
      </c>
      <c r="F2315" s="1">
        <v>32993</v>
      </c>
      <c r="G2315" t="s">
        <v>26</v>
      </c>
      <c r="H2315">
        <v>201412</v>
      </c>
      <c r="I2315" t="s">
        <v>27</v>
      </c>
      <c r="J2315" t="s">
        <v>53</v>
      </c>
      <c r="K2315" t="s">
        <v>39</v>
      </c>
      <c r="L2315" t="s">
        <v>54</v>
      </c>
      <c r="M2315" t="s">
        <v>31</v>
      </c>
      <c r="N2315" t="s">
        <v>49</v>
      </c>
      <c r="O2315">
        <v>-1781.0900000000001</v>
      </c>
      <c r="P2315" t="s">
        <v>890</v>
      </c>
      <c r="Q2315" t="s">
        <v>897</v>
      </c>
      <c r="R2315" t="s">
        <v>893</v>
      </c>
      <c r="S2315" t="s">
        <v>34</v>
      </c>
      <c r="T2315" t="s">
        <v>561</v>
      </c>
    </row>
    <row r="2316" spans="1:20">
      <c r="A2316" t="s">
        <v>897</v>
      </c>
      <c r="B2316" t="s">
        <v>890</v>
      </c>
      <c r="C2316" t="s">
        <v>914</v>
      </c>
      <c r="D2316" t="s">
        <v>915</v>
      </c>
      <c r="E2316" t="s">
        <v>25</v>
      </c>
      <c r="F2316" s="1">
        <v>32993</v>
      </c>
      <c r="G2316" t="s">
        <v>26</v>
      </c>
      <c r="H2316">
        <v>201412</v>
      </c>
      <c r="I2316" t="s">
        <v>27</v>
      </c>
      <c r="J2316" t="s">
        <v>53</v>
      </c>
      <c r="K2316" t="s">
        <v>39</v>
      </c>
      <c r="L2316" t="s">
        <v>54</v>
      </c>
      <c r="M2316" t="s">
        <v>31</v>
      </c>
      <c r="N2316" t="s">
        <v>32</v>
      </c>
      <c r="O2316">
        <v>24.87</v>
      </c>
      <c r="P2316" t="s">
        <v>890</v>
      </c>
      <c r="Q2316" t="s">
        <v>897</v>
      </c>
      <c r="R2316" t="s">
        <v>893</v>
      </c>
      <c r="S2316" t="s">
        <v>34</v>
      </c>
      <c r="T2316" t="s">
        <v>561</v>
      </c>
    </row>
    <row r="2317" spans="1:20">
      <c r="A2317" t="s">
        <v>897</v>
      </c>
      <c r="B2317" t="s">
        <v>890</v>
      </c>
      <c r="C2317" t="s">
        <v>914</v>
      </c>
      <c r="D2317" t="s">
        <v>915</v>
      </c>
      <c r="E2317" t="s">
        <v>25</v>
      </c>
      <c r="F2317" s="1">
        <v>32993</v>
      </c>
      <c r="G2317" t="s">
        <v>26</v>
      </c>
      <c r="H2317">
        <v>201412</v>
      </c>
      <c r="I2317" t="s">
        <v>27</v>
      </c>
      <c r="J2317" t="s">
        <v>53</v>
      </c>
      <c r="K2317" t="s">
        <v>40</v>
      </c>
      <c r="L2317" t="s">
        <v>54</v>
      </c>
      <c r="M2317" t="s">
        <v>31</v>
      </c>
      <c r="N2317" t="s">
        <v>49</v>
      </c>
      <c r="O2317">
        <v>-43573.21</v>
      </c>
      <c r="P2317" t="s">
        <v>890</v>
      </c>
      <c r="Q2317" t="s">
        <v>897</v>
      </c>
      <c r="R2317" t="s">
        <v>893</v>
      </c>
      <c r="S2317" t="s">
        <v>34</v>
      </c>
      <c r="T2317" t="s">
        <v>561</v>
      </c>
    </row>
    <row r="2318" spans="1:20">
      <c r="A2318" t="s">
        <v>897</v>
      </c>
      <c r="B2318" t="s">
        <v>890</v>
      </c>
      <c r="C2318" t="s">
        <v>914</v>
      </c>
      <c r="D2318" t="s">
        <v>915</v>
      </c>
      <c r="E2318" t="s">
        <v>25</v>
      </c>
      <c r="F2318" s="1">
        <v>32993</v>
      </c>
      <c r="G2318" t="s">
        <v>26</v>
      </c>
      <c r="H2318">
        <v>201412</v>
      </c>
      <c r="I2318" t="s">
        <v>27</v>
      </c>
      <c r="J2318" t="s">
        <v>53</v>
      </c>
      <c r="K2318" t="s">
        <v>40</v>
      </c>
      <c r="L2318" t="s">
        <v>54</v>
      </c>
      <c r="M2318" t="s">
        <v>31</v>
      </c>
      <c r="N2318" t="s">
        <v>32</v>
      </c>
      <c r="O2318">
        <v>608.63</v>
      </c>
      <c r="P2318" t="s">
        <v>890</v>
      </c>
      <c r="Q2318" t="s">
        <v>897</v>
      </c>
      <c r="R2318" t="s">
        <v>893</v>
      </c>
      <c r="S2318" t="s">
        <v>34</v>
      </c>
      <c r="T2318" t="s">
        <v>561</v>
      </c>
    </row>
    <row r="2319" spans="1:20">
      <c r="A2319" t="s">
        <v>897</v>
      </c>
      <c r="B2319" t="s">
        <v>890</v>
      </c>
      <c r="C2319" t="s">
        <v>914</v>
      </c>
      <c r="D2319" t="s">
        <v>915</v>
      </c>
      <c r="E2319" t="s">
        <v>25</v>
      </c>
      <c r="F2319" s="1">
        <v>32993</v>
      </c>
      <c r="G2319" t="s">
        <v>26</v>
      </c>
      <c r="H2319">
        <v>201412</v>
      </c>
      <c r="I2319" t="s">
        <v>27</v>
      </c>
      <c r="J2319" t="s">
        <v>53</v>
      </c>
      <c r="K2319" t="s">
        <v>44</v>
      </c>
      <c r="L2319" t="s">
        <v>54</v>
      </c>
      <c r="M2319" t="s">
        <v>31</v>
      </c>
      <c r="N2319" t="s">
        <v>49</v>
      </c>
      <c r="O2319">
        <v>-128.99</v>
      </c>
      <c r="P2319" t="s">
        <v>890</v>
      </c>
      <c r="Q2319" t="s">
        <v>897</v>
      </c>
      <c r="R2319" t="s">
        <v>893</v>
      </c>
      <c r="S2319" t="s">
        <v>34</v>
      </c>
      <c r="T2319" t="s">
        <v>561</v>
      </c>
    </row>
    <row r="2320" spans="1:20">
      <c r="A2320" t="s">
        <v>897</v>
      </c>
      <c r="B2320" t="s">
        <v>890</v>
      </c>
      <c r="C2320" t="s">
        <v>914</v>
      </c>
      <c r="D2320" t="s">
        <v>915</v>
      </c>
      <c r="E2320" t="s">
        <v>25</v>
      </c>
      <c r="F2320" s="1">
        <v>32993</v>
      </c>
      <c r="G2320" t="s">
        <v>26</v>
      </c>
      <c r="H2320">
        <v>201412</v>
      </c>
      <c r="I2320" t="s">
        <v>27</v>
      </c>
      <c r="J2320" t="s">
        <v>53</v>
      </c>
      <c r="K2320" t="s">
        <v>44</v>
      </c>
      <c r="L2320" t="s">
        <v>54</v>
      </c>
      <c r="M2320" t="s">
        <v>31</v>
      </c>
      <c r="N2320" t="s">
        <v>32</v>
      </c>
      <c r="O2320">
        <v>1.82</v>
      </c>
      <c r="P2320" t="s">
        <v>890</v>
      </c>
      <c r="Q2320" t="s">
        <v>897</v>
      </c>
      <c r="R2320" t="s">
        <v>893</v>
      </c>
      <c r="S2320" t="s">
        <v>34</v>
      </c>
      <c r="T2320" t="s">
        <v>561</v>
      </c>
    </row>
    <row r="2321" spans="1:20">
      <c r="A2321" t="s">
        <v>906</v>
      </c>
      <c r="B2321" t="s">
        <v>890</v>
      </c>
      <c r="C2321" t="s">
        <v>916</v>
      </c>
      <c r="D2321" t="s">
        <v>917</v>
      </c>
      <c r="E2321" t="s">
        <v>25</v>
      </c>
      <c r="F2321" s="1">
        <v>32993</v>
      </c>
      <c r="G2321" t="s">
        <v>26</v>
      </c>
      <c r="H2321">
        <v>201412</v>
      </c>
      <c r="I2321" t="s">
        <v>27</v>
      </c>
      <c r="J2321" t="s">
        <v>53</v>
      </c>
      <c r="K2321" t="s">
        <v>29</v>
      </c>
      <c r="L2321" t="s">
        <v>54</v>
      </c>
      <c r="M2321" t="s">
        <v>31</v>
      </c>
      <c r="N2321" t="s">
        <v>32</v>
      </c>
      <c r="O2321">
        <v>882.67000000000007</v>
      </c>
      <c r="P2321" t="s">
        <v>890</v>
      </c>
      <c r="Q2321" t="s">
        <v>906</v>
      </c>
      <c r="R2321" t="s">
        <v>893</v>
      </c>
      <c r="S2321" t="s">
        <v>34</v>
      </c>
      <c r="T2321" t="s">
        <v>561</v>
      </c>
    </row>
    <row r="2322" spans="1:20">
      <c r="A2322" t="s">
        <v>906</v>
      </c>
      <c r="B2322" t="s">
        <v>890</v>
      </c>
      <c r="C2322" t="s">
        <v>916</v>
      </c>
      <c r="D2322" t="s">
        <v>917</v>
      </c>
      <c r="E2322" t="s">
        <v>25</v>
      </c>
      <c r="F2322" s="1">
        <v>32993</v>
      </c>
      <c r="G2322" t="s">
        <v>26</v>
      </c>
      <c r="H2322">
        <v>201412</v>
      </c>
      <c r="I2322" t="s">
        <v>27</v>
      </c>
      <c r="J2322" t="s">
        <v>53</v>
      </c>
      <c r="K2322" t="s">
        <v>36</v>
      </c>
      <c r="L2322" t="s">
        <v>54</v>
      </c>
      <c r="M2322" t="s">
        <v>31</v>
      </c>
      <c r="N2322" t="s">
        <v>32</v>
      </c>
      <c r="O2322">
        <v>786.9</v>
      </c>
      <c r="P2322" t="s">
        <v>890</v>
      </c>
      <c r="Q2322" t="s">
        <v>906</v>
      </c>
      <c r="R2322" t="s">
        <v>893</v>
      </c>
      <c r="S2322" t="s">
        <v>34</v>
      </c>
      <c r="T2322" t="s">
        <v>561</v>
      </c>
    </row>
    <row r="2323" spans="1:20">
      <c r="A2323" t="s">
        <v>906</v>
      </c>
      <c r="B2323" t="s">
        <v>890</v>
      </c>
      <c r="C2323" t="s">
        <v>916</v>
      </c>
      <c r="D2323" t="s">
        <v>917</v>
      </c>
      <c r="E2323" t="s">
        <v>25</v>
      </c>
      <c r="F2323" s="1">
        <v>32993</v>
      </c>
      <c r="G2323" t="s">
        <v>26</v>
      </c>
      <c r="H2323">
        <v>201412</v>
      </c>
      <c r="I2323" t="s">
        <v>27</v>
      </c>
      <c r="J2323" t="s">
        <v>53</v>
      </c>
      <c r="K2323" t="s">
        <v>37</v>
      </c>
      <c r="L2323" t="s">
        <v>54</v>
      </c>
      <c r="M2323" t="s">
        <v>31</v>
      </c>
      <c r="N2323" t="s">
        <v>32</v>
      </c>
      <c r="O2323">
        <v>22.52</v>
      </c>
      <c r="P2323" t="s">
        <v>890</v>
      </c>
      <c r="Q2323" t="s">
        <v>906</v>
      </c>
      <c r="R2323" t="s">
        <v>893</v>
      </c>
      <c r="S2323" t="s">
        <v>34</v>
      </c>
      <c r="T2323" t="s">
        <v>561</v>
      </c>
    </row>
    <row r="2324" spans="1:20">
      <c r="A2324" t="s">
        <v>906</v>
      </c>
      <c r="B2324" t="s">
        <v>890</v>
      </c>
      <c r="C2324" t="s">
        <v>916</v>
      </c>
      <c r="D2324" t="s">
        <v>917</v>
      </c>
      <c r="E2324" t="s">
        <v>25</v>
      </c>
      <c r="F2324" s="1">
        <v>32993</v>
      </c>
      <c r="G2324" t="s">
        <v>26</v>
      </c>
      <c r="H2324">
        <v>201412</v>
      </c>
      <c r="I2324" t="s">
        <v>27</v>
      </c>
      <c r="J2324" t="s">
        <v>53</v>
      </c>
      <c r="K2324" t="s">
        <v>38</v>
      </c>
      <c r="L2324" t="s">
        <v>54</v>
      </c>
      <c r="M2324" t="s">
        <v>31</v>
      </c>
      <c r="N2324" t="s">
        <v>32</v>
      </c>
      <c r="O2324">
        <v>184.11</v>
      </c>
      <c r="P2324" t="s">
        <v>890</v>
      </c>
      <c r="Q2324" t="s">
        <v>906</v>
      </c>
      <c r="R2324" t="s">
        <v>893</v>
      </c>
      <c r="S2324" t="s">
        <v>34</v>
      </c>
      <c r="T2324" t="s">
        <v>561</v>
      </c>
    </row>
    <row r="2325" spans="1:20">
      <c r="A2325" t="s">
        <v>906</v>
      </c>
      <c r="B2325" t="s">
        <v>890</v>
      </c>
      <c r="C2325" t="s">
        <v>916</v>
      </c>
      <c r="D2325" t="s">
        <v>917</v>
      </c>
      <c r="E2325" t="s">
        <v>25</v>
      </c>
      <c r="F2325" s="1">
        <v>32993</v>
      </c>
      <c r="G2325" t="s">
        <v>26</v>
      </c>
      <c r="H2325">
        <v>201412</v>
      </c>
      <c r="I2325" t="s">
        <v>27</v>
      </c>
      <c r="J2325" t="s">
        <v>53</v>
      </c>
      <c r="K2325" t="s">
        <v>39</v>
      </c>
      <c r="L2325" t="s">
        <v>54</v>
      </c>
      <c r="M2325" t="s">
        <v>31</v>
      </c>
      <c r="N2325" t="s">
        <v>32</v>
      </c>
      <c r="O2325">
        <v>50.89</v>
      </c>
      <c r="P2325" t="s">
        <v>890</v>
      </c>
      <c r="Q2325" t="s">
        <v>906</v>
      </c>
      <c r="R2325" t="s">
        <v>893</v>
      </c>
      <c r="S2325" t="s">
        <v>34</v>
      </c>
      <c r="T2325" t="s">
        <v>561</v>
      </c>
    </row>
    <row r="2326" spans="1:20">
      <c r="A2326" t="s">
        <v>906</v>
      </c>
      <c r="B2326" t="s">
        <v>890</v>
      </c>
      <c r="C2326" t="s">
        <v>916</v>
      </c>
      <c r="D2326" t="s">
        <v>917</v>
      </c>
      <c r="E2326" t="s">
        <v>25</v>
      </c>
      <c r="F2326" s="1">
        <v>32993</v>
      </c>
      <c r="G2326" t="s">
        <v>26</v>
      </c>
      <c r="H2326">
        <v>201412</v>
      </c>
      <c r="I2326" t="s">
        <v>27</v>
      </c>
      <c r="J2326" t="s">
        <v>53</v>
      </c>
      <c r="K2326" t="s">
        <v>40</v>
      </c>
      <c r="L2326" t="s">
        <v>54</v>
      </c>
      <c r="M2326" t="s">
        <v>31</v>
      </c>
      <c r="N2326" t="s">
        <v>32</v>
      </c>
      <c r="O2326">
        <v>43.7</v>
      </c>
      <c r="P2326" t="s">
        <v>890</v>
      </c>
      <c r="Q2326" t="s">
        <v>906</v>
      </c>
      <c r="R2326" t="s">
        <v>893</v>
      </c>
      <c r="S2326" t="s">
        <v>34</v>
      </c>
      <c r="T2326" t="s">
        <v>561</v>
      </c>
    </row>
    <row r="2327" spans="1:20">
      <c r="A2327" t="s">
        <v>906</v>
      </c>
      <c r="B2327" t="s">
        <v>890</v>
      </c>
      <c r="C2327" t="s">
        <v>916</v>
      </c>
      <c r="D2327" t="s">
        <v>917</v>
      </c>
      <c r="E2327" t="s">
        <v>25</v>
      </c>
      <c r="F2327" s="1">
        <v>32993</v>
      </c>
      <c r="G2327" t="s">
        <v>26</v>
      </c>
      <c r="H2327">
        <v>201412</v>
      </c>
      <c r="I2327" t="s">
        <v>27</v>
      </c>
      <c r="J2327" t="s">
        <v>53</v>
      </c>
      <c r="K2327" t="s">
        <v>44</v>
      </c>
      <c r="L2327" t="s">
        <v>54</v>
      </c>
      <c r="M2327" t="s">
        <v>31</v>
      </c>
      <c r="N2327" t="s">
        <v>32</v>
      </c>
      <c r="O2327">
        <v>3.7</v>
      </c>
      <c r="P2327" t="s">
        <v>890</v>
      </c>
      <c r="Q2327" t="s">
        <v>906</v>
      </c>
      <c r="R2327" t="s">
        <v>893</v>
      </c>
      <c r="S2327" t="s">
        <v>34</v>
      </c>
      <c r="T2327" t="s">
        <v>561</v>
      </c>
    </row>
    <row r="2328" spans="1:20">
      <c r="A2328" t="s">
        <v>918</v>
      </c>
      <c r="B2328" t="s">
        <v>890</v>
      </c>
      <c r="C2328" t="s">
        <v>919</v>
      </c>
      <c r="D2328" t="s">
        <v>920</v>
      </c>
      <c r="E2328" t="s">
        <v>25</v>
      </c>
      <c r="F2328" s="1">
        <v>32993</v>
      </c>
      <c r="G2328" t="s">
        <v>26</v>
      </c>
      <c r="H2328">
        <v>201412</v>
      </c>
      <c r="I2328" t="s">
        <v>27</v>
      </c>
      <c r="J2328" t="s">
        <v>28</v>
      </c>
      <c r="K2328" t="s">
        <v>29</v>
      </c>
      <c r="L2328" t="s">
        <v>30</v>
      </c>
      <c r="M2328" t="s">
        <v>31</v>
      </c>
      <c r="N2328" t="s">
        <v>48</v>
      </c>
      <c r="O2328">
        <v>282067.08</v>
      </c>
      <c r="P2328" t="s">
        <v>890</v>
      </c>
      <c r="Q2328" t="s">
        <v>918</v>
      </c>
      <c r="R2328" t="s">
        <v>893</v>
      </c>
      <c r="S2328" t="s">
        <v>34</v>
      </c>
      <c r="T2328" t="s">
        <v>561</v>
      </c>
    </row>
    <row r="2329" spans="1:20">
      <c r="A2329" t="s">
        <v>918</v>
      </c>
      <c r="B2329" t="s">
        <v>890</v>
      </c>
      <c r="C2329" t="s">
        <v>919</v>
      </c>
      <c r="D2329" t="s">
        <v>920</v>
      </c>
      <c r="E2329" t="s">
        <v>25</v>
      </c>
      <c r="F2329" s="1">
        <v>32993</v>
      </c>
      <c r="G2329" t="s">
        <v>26</v>
      </c>
      <c r="H2329">
        <v>201412</v>
      </c>
      <c r="I2329" t="s">
        <v>27</v>
      </c>
      <c r="J2329" t="s">
        <v>28</v>
      </c>
      <c r="K2329" t="s">
        <v>29</v>
      </c>
      <c r="L2329" t="s">
        <v>30</v>
      </c>
      <c r="M2329" t="s">
        <v>31</v>
      </c>
      <c r="N2329" t="s">
        <v>49</v>
      </c>
      <c r="O2329">
        <v>-300838.03999999998</v>
      </c>
      <c r="P2329" t="s">
        <v>890</v>
      </c>
      <c r="Q2329" t="s">
        <v>918</v>
      </c>
      <c r="R2329" t="s">
        <v>893</v>
      </c>
      <c r="S2329" t="s">
        <v>34</v>
      </c>
      <c r="T2329" t="s">
        <v>561</v>
      </c>
    </row>
    <row r="2330" spans="1:20">
      <c r="A2330" t="s">
        <v>918</v>
      </c>
      <c r="B2330" t="s">
        <v>890</v>
      </c>
      <c r="C2330" t="s">
        <v>919</v>
      </c>
      <c r="D2330" t="s">
        <v>920</v>
      </c>
      <c r="E2330" t="s">
        <v>25</v>
      </c>
      <c r="F2330" s="1">
        <v>32993</v>
      </c>
      <c r="G2330" t="s">
        <v>26</v>
      </c>
      <c r="H2330">
        <v>201412</v>
      </c>
      <c r="I2330" t="s">
        <v>27</v>
      </c>
      <c r="J2330" t="s">
        <v>28</v>
      </c>
      <c r="K2330" t="s">
        <v>29</v>
      </c>
      <c r="L2330" t="s">
        <v>30</v>
      </c>
      <c r="M2330" t="s">
        <v>31</v>
      </c>
      <c r="N2330" t="s">
        <v>32</v>
      </c>
      <c r="O2330">
        <v>5266.61</v>
      </c>
      <c r="P2330" t="s">
        <v>890</v>
      </c>
      <c r="Q2330" t="s">
        <v>918</v>
      </c>
      <c r="R2330" t="s">
        <v>893</v>
      </c>
      <c r="S2330" t="s">
        <v>34</v>
      </c>
      <c r="T2330" t="s">
        <v>561</v>
      </c>
    </row>
    <row r="2331" spans="1:20">
      <c r="A2331" t="s">
        <v>918</v>
      </c>
      <c r="B2331" t="s">
        <v>890</v>
      </c>
      <c r="C2331" t="s">
        <v>919</v>
      </c>
      <c r="D2331" t="s">
        <v>920</v>
      </c>
      <c r="E2331" t="s">
        <v>25</v>
      </c>
      <c r="F2331" s="1">
        <v>32993</v>
      </c>
      <c r="G2331" t="s">
        <v>26</v>
      </c>
      <c r="H2331">
        <v>201412</v>
      </c>
      <c r="I2331" t="s">
        <v>27</v>
      </c>
      <c r="J2331" t="s">
        <v>28</v>
      </c>
      <c r="K2331" t="s">
        <v>36</v>
      </c>
      <c r="L2331" t="s">
        <v>30</v>
      </c>
      <c r="M2331" t="s">
        <v>31</v>
      </c>
      <c r="N2331" t="s">
        <v>48</v>
      </c>
      <c r="O2331">
        <v>75794.19</v>
      </c>
      <c r="P2331" t="s">
        <v>890</v>
      </c>
      <c r="Q2331" t="s">
        <v>918</v>
      </c>
      <c r="R2331" t="s">
        <v>893</v>
      </c>
      <c r="S2331" t="s">
        <v>34</v>
      </c>
      <c r="T2331" t="s">
        <v>561</v>
      </c>
    </row>
    <row r="2332" spans="1:20">
      <c r="A2332" t="s">
        <v>918</v>
      </c>
      <c r="B2332" t="s">
        <v>890</v>
      </c>
      <c r="C2332" t="s">
        <v>919</v>
      </c>
      <c r="D2332" t="s">
        <v>920</v>
      </c>
      <c r="E2332" t="s">
        <v>25</v>
      </c>
      <c r="F2332" s="1">
        <v>32993</v>
      </c>
      <c r="G2332" t="s">
        <v>26</v>
      </c>
      <c r="H2332">
        <v>201412</v>
      </c>
      <c r="I2332" t="s">
        <v>27</v>
      </c>
      <c r="J2332" t="s">
        <v>28</v>
      </c>
      <c r="K2332" t="s">
        <v>36</v>
      </c>
      <c r="L2332" t="s">
        <v>30</v>
      </c>
      <c r="M2332" t="s">
        <v>31</v>
      </c>
      <c r="N2332" t="s">
        <v>49</v>
      </c>
      <c r="O2332">
        <v>-139288.08000000002</v>
      </c>
      <c r="P2332" t="s">
        <v>890</v>
      </c>
      <c r="Q2332" t="s">
        <v>918</v>
      </c>
      <c r="R2332" t="s">
        <v>893</v>
      </c>
      <c r="S2332" t="s">
        <v>34</v>
      </c>
      <c r="T2332" t="s">
        <v>561</v>
      </c>
    </row>
    <row r="2333" spans="1:20">
      <c r="A2333" t="s">
        <v>918</v>
      </c>
      <c r="B2333" t="s">
        <v>890</v>
      </c>
      <c r="C2333" t="s">
        <v>919</v>
      </c>
      <c r="D2333" t="s">
        <v>920</v>
      </c>
      <c r="E2333" t="s">
        <v>25</v>
      </c>
      <c r="F2333" s="1">
        <v>32993</v>
      </c>
      <c r="G2333" t="s">
        <v>26</v>
      </c>
      <c r="H2333">
        <v>201412</v>
      </c>
      <c r="I2333" t="s">
        <v>27</v>
      </c>
      <c r="J2333" t="s">
        <v>28</v>
      </c>
      <c r="K2333" t="s">
        <v>37</v>
      </c>
      <c r="L2333" t="s">
        <v>30</v>
      </c>
      <c r="M2333" t="s">
        <v>31</v>
      </c>
      <c r="N2333" t="s">
        <v>49</v>
      </c>
      <c r="O2333">
        <v>-5820.8</v>
      </c>
      <c r="P2333" t="s">
        <v>890</v>
      </c>
      <c r="Q2333" t="s">
        <v>918</v>
      </c>
      <c r="R2333" t="s">
        <v>893</v>
      </c>
      <c r="S2333" t="s">
        <v>34</v>
      </c>
      <c r="T2333" t="s">
        <v>561</v>
      </c>
    </row>
    <row r="2334" spans="1:20">
      <c r="A2334" t="s">
        <v>918</v>
      </c>
      <c r="B2334" t="s">
        <v>890</v>
      </c>
      <c r="C2334" t="s">
        <v>919</v>
      </c>
      <c r="D2334" t="s">
        <v>920</v>
      </c>
      <c r="E2334" t="s">
        <v>25</v>
      </c>
      <c r="F2334" s="1">
        <v>32993</v>
      </c>
      <c r="G2334" t="s">
        <v>26</v>
      </c>
      <c r="H2334">
        <v>201412</v>
      </c>
      <c r="I2334" t="s">
        <v>27</v>
      </c>
      <c r="J2334" t="s">
        <v>28</v>
      </c>
      <c r="K2334" t="s">
        <v>38</v>
      </c>
      <c r="L2334" t="s">
        <v>30</v>
      </c>
      <c r="M2334" t="s">
        <v>31</v>
      </c>
      <c r="N2334" t="s">
        <v>49</v>
      </c>
      <c r="O2334">
        <v>-7913.29</v>
      </c>
      <c r="P2334" t="s">
        <v>890</v>
      </c>
      <c r="Q2334" t="s">
        <v>918</v>
      </c>
      <c r="R2334" t="s">
        <v>893</v>
      </c>
      <c r="S2334" t="s">
        <v>34</v>
      </c>
      <c r="T2334" t="s">
        <v>561</v>
      </c>
    </row>
    <row r="2335" spans="1:20">
      <c r="A2335" t="s">
        <v>918</v>
      </c>
      <c r="B2335" t="s">
        <v>890</v>
      </c>
      <c r="C2335" t="s">
        <v>919</v>
      </c>
      <c r="D2335" t="s">
        <v>920</v>
      </c>
      <c r="E2335" t="s">
        <v>25</v>
      </c>
      <c r="F2335" s="1">
        <v>32993</v>
      </c>
      <c r="G2335" t="s">
        <v>26</v>
      </c>
      <c r="H2335">
        <v>201412</v>
      </c>
      <c r="I2335" t="s">
        <v>27</v>
      </c>
      <c r="J2335" t="s">
        <v>28</v>
      </c>
      <c r="K2335" t="s">
        <v>39</v>
      </c>
      <c r="L2335" t="s">
        <v>30</v>
      </c>
      <c r="M2335" t="s">
        <v>31</v>
      </c>
      <c r="N2335" t="s">
        <v>48</v>
      </c>
      <c r="O2335">
        <v>78341.87</v>
      </c>
      <c r="P2335" t="s">
        <v>890</v>
      </c>
      <c r="Q2335" t="s">
        <v>918</v>
      </c>
      <c r="R2335" t="s">
        <v>893</v>
      </c>
      <c r="S2335" t="s">
        <v>34</v>
      </c>
      <c r="T2335" t="s">
        <v>561</v>
      </c>
    </row>
    <row r="2336" spans="1:20">
      <c r="A2336" t="s">
        <v>918</v>
      </c>
      <c r="B2336" t="s">
        <v>890</v>
      </c>
      <c r="C2336" t="s">
        <v>919</v>
      </c>
      <c r="D2336" t="s">
        <v>920</v>
      </c>
      <c r="E2336" t="s">
        <v>25</v>
      </c>
      <c r="F2336" s="1">
        <v>32993</v>
      </c>
      <c r="G2336" t="s">
        <v>26</v>
      </c>
      <c r="H2336">
        <v>201412</v>
      </c>
      <c r="I2336" t="s">
        <v>27</v>
      </c>
      <c r="J2336" t="s">
        <v>28</v>
      </c>
      <c r="K2336" t="s">
        <v>39</v>
      </c>
      <c r="L2336" t="s">
        <v>30</v>
      </c>
      <c r="M2336" t="s">
        <v>31</v>
      </c>
      <c r="N2336" t="s">
        <v>49</v>
      </c>
      <c r="O2336">
        <v>-3516.06</v>
      </c>
      <c r="P2336" t="s">
        <v>890</v>
      </c>
      <c r="Q2336" t="s">
        <v>918</v>
      </c>
      <c r="R2336" t="s">
        <v>893</v>
      </c>
      <c r="S2336" t="s">
        <v>34</v>
      </c>
      <c r="T2336" t="s">
        <v>561</v>
      </c>
    </row>
    <row r="2337" spans="1:20">
      <c r="A2337" t="s">
        <v>918</v>
      </c>
      <c r="B2337" t="s">
        <v>890</v>
      </c>
      <c r="C2337" t="s">
        <v>919</v>
      </c>
      <c r="D2337" t="s">
        <v>920</v>
      </c>
      <c r="E2337" t="s">
        <v>25</v>
      </c>
      <c r="F2337" s="1">
        <v>32993</v>
      </c>
      <c r="G2337" t="s">
        <v>26</v>
      </c>
      <c r="H2337">
        <v>201412</v>
      </c>
      <c r="I2337" t="s">
        <v>27</v>
      </c>
      <c r="J2337" t="s">
        <v>28</v>
      </c>
      <c r="K2337" t="s">
        <v>40</v>
      </c>
      <c r="L2337" t="s">
        <v>30</v>
      </c>
      <c r="M2337" t="s">
        <v>31</v>
      </c>
      <c r="N2337" t="s">
        <v>48</v>
      </c>
      <c r="O2337">
        <v>5314.82</v>
      </c>
      <c r="P2337" t="s">
        <v>890</v>
      </c>
      <c r="Q2337" t="s">
        <v>918</v>
      </c>
      <c r="R2337" t="s">
        <v>893</v>
      </c>
      <c r="S2337" t="s">
        <v>34</v>
      </c>
      <c r="T2337" t="s">
        <v>561</v>
      </c>
    </row>
    <row r="2338" spans="1:20">
      <c r="A2338" t="s">
        <v>918</v>
      </c>
      <c r="B2338" t="s">
        <v>890</v>
      </c>
      <c r="C2338" t="s">
        <v>919</v>
      </c>
      <c r="D2338" t="s">
        <v>920</v>
      </c>
      <c r="E2338" t="s">
        <v>25</v>
      </c>
      <c r="F2338" s="1">
        <v>32993</v>
      </c>
      <c r="G2338" t="s">
        <v>26</v>
      </c>
      <c r="H2338">
        <v>201412</v>
      </c>
      <c r="I2338" t="s">
        <v>27</v>
      </c>
      <c r="J2338" t="s">
        <v>28</v>
      </c>
      <c r="K2338" t="s">
        <v>41</v>
      </c>
      <c r="L2338" t="s">
        <v>30</v>
      </c>
      <c r="M2338" t="s">
        <v>31</v>
      </c>
      <c r="N2338" t="s">
        <v>48</v>
      </c>
      <c r="O2338">
        <v>15858.31</v>
      </c>
      <c r="P2338" t="s">
        <v>890</v>
      </c>
      <c r="Q2338" t="s">
        <v>918</v>
      </c>
      <c r="R2338" t="s">
        <v>893</v>
      </c>
      <c r="S2338" t="s">
        <v>34</v>
      </c>
      <c r="T2338" t="s">
        <v>561</v>
      </c>
    </row>
    <row r="2339" spans="1:20">
      <c r="A2339" t="s">
        <v>906</v>
      </c>
      <c r="B2339" t="s">
        <v>890</v>
      </c>
      <c r="C2339" t="s">
        <v>921</v>
      </c>
      <c r="D2339" t="s">
        <v>922</v>
      </c>
      <c r="E2339" t="s">
        <v>25</v>
      </c>
      <c r="F2339" s="1">
        <v>32993</v>
      </c>
      <c r="G2339" t="s">
        <v>26</v>
      </c>
      <c r="H2339">
        <v>201412</v>
      </c>
      <c r="I2339" t="s">
        <v>27</v>
      </c>
      <c r="J2339" t="s">
        <v>28</v>
      </c>
      <c r="K2339" t="s">
        <v>29</v>
      </c>
      <c r="L2339" t="s">
        <v>30</v>
      </c>
      <c r="M2339" t="s">
        <v>31</v>
      </c>
      <c r="N2339" t="s">
        <v>32</v>
      </c>
      <c r="O2339">
        <v>1243.33</v>
      </c>
      <c r="P2339" t="s">
        <v>890</v>
      </c>
      <c r="Q2339" t="s">
        <v>906</v>
      </c>
      <c r="R2339" t="s">
        <v>893</v>
      </c>
      <c r="S2339" t="s">
        <v>34</v>
      </c>
      <c r="T2339" t="s">
        <v>561</v>
      </c>
    </row>
    <row r="2340" spans="1:20">
      <c r="A2340" t="s">
        <v>906</v>
      </c>
      <c r="B2340" t="s">
        <v>890</v>
      </c>
      <c r="C2340" t="s">
        <v>921</v>
      </c>
      <c r="D2340" t="s">
        <v>922</v>
      </c>
      <c r="E2340" t="s">
        <v>25</v>
      </c>
      <c r="F2340" s="1">
        <v>32993</v>
      </c>
      <c r="G2340" t="s">
        <v>26</v>
      </c>
      <c r="H2340">
        <v>201412</v>
      </c>
      <c r="I2340" t="s">
        <v>27</v>
      </c>
      <c r="J2340" t="s">
        <v>28</v>
      </c>
      <c r="K2340" t="s">
        <v>40</v>
      </c>
      <c r="L2340" t="s">
        <v>30</v>
      </c>
      <c r="M2340" t="s">
        <v>31</v>
      </c>
      <c r="N2340" t="s">
        <v>32</v>
      </c>
      <c r="O2340">
        <v>2405.4299999999998</v>
      </c>
      <c r="P2340" t="s">
        <v>890</v>
      </c>
      <c r="Q2340" t="s">
        <v>906</v>
      </c>
      <c r="R2340" t="s">
        <v>893</v>
      </c>
      <c r="S2340" t="s">
        <v>34</v>
      </c>
      <c r="T2340" t="s">
        <v>561</v>
      </c>
    </row>
    <row r="2341" spans="1:20">
      <c r="A2341" t="s">
        <v>923</v>
      </c>
      <c r="B2341" t="s">
        <v>890</v>
      </c>
      <c r="C2341" t="s">
        <v>924</v>
      </c>
      <c r="D2341" t="s">
        <v>925</v>
      </c>
      <c r="E2341" t="s">
        <v>25</v>
      </c>
      <c r="F2341" s="1">
        <v>34579</v>
      </c>
      <c r="G2341" t="s">
        <v>26</v>
      </c>
      <c r="H2341">
        <v>201412</v>
      </c>
      <c r="I2341" t="s">
        <v>27</v>
      </c>
      <c r="J2341" t="s">
        <v>53</v>
      </c>
      <c r="K2341" t="s">
        <v>29</v>
      </c>
      <c r="L2341" t="s">
        <v>54</v>
      </c>
      <c r="M2341" t="s">
        <v>31</v>
      </c>
      <c r="N2341" t="s">
        <v>48</v>
      </c>
      <c r="O2341">
        <v>960561.41</v>
      </c>
      <c r="P2341" t="s">
        <v>890</v>
      </c>
      <c r="Q2341" t="s">
        <v>923</v>
      </c>
      <c r="R2341" t="s">
        <v>893</v>
      </c>
      <c r="S2341" t="s">
        <v>34</v>
      </c>
      <c r="T2341" t="s">
        <v>561</v>
      </c>
    </row>
    <row r="2342" spans="1:20">
      <c r="A2342" t="s">
        <v>923</v>
      </c>
      <c r="B2342" t="s">
        <v>890</v>
      </c>
      <c r="C2342" t="s">
        <v>924</v>
      </c>
      <c r="D2342" t="s">
        <v>925</v>
      </c>
      <c r="E2342" t="s">
        <v>25</v>
      </c>
      <c r="F2342" s="1">
        <v>34579</v>
      </c>
      <c r="G2342" t="s">
        <v>26</v>
      </c>
      <c r="H2342">
        <v>201412</v>
      </c>
      <c r="I2342" t="s">
        <v>27</v>
      </c>
      <c r="J2342" t="s">
        <v>53</v>
      </c>
      <c r="K2342" t="s">
        <v>29</v>
      </c>
      <c r="L2342" t="s">
        <v>54</v>
      </c>
      <c r="M2342" t="s">
        <v>31</v>
      </c>
      <c r="N2342" t="s">
        <v>49</v>
      </c>
      <c r="O2342">
        <v>-616360.1</v>
      </c>
      <c r="P2342" t="s">
        <v>890</v>
      </c>
      <c r="Q2342" t="s">
        <v>923</v>
      </c>
      <c r="R2342" t="s">
        <v>893</v>
      </c>
      <c r="S2342" t="s">
        <v>34</v>
      </c>
      <c r="T2342" t="s">
        <v>561</v>
      </c>
    </row>
    <row r="2343" spans="1:20">
      <c r="A2343" t="s">
        <v>923</v>
      </c>
      <c r="B2343" t="s">
        <v>890</v>
      </c>
      <c r="C2343" t="s">
        <v>924</v>
      </c>
      <c r="D2343" t="s">
        <v>925</v>
      </c>
      <c r="E2343" t="s">
        <v>25</v>
      </c>
      <c r="F2343" s="1">
        <v>34579</v>
      </c>
      <c r="G2343" t="s">
        <v>26</v>
      </c>
      <c r="H2343">
        <v>201412</v>
      </c>
      <c r="I2343" t="s">
        <v>27</v>
      </c>
      <c r="J2343" t="s">
        <v>53</v>
      </c>
      <c r="K2343" t="s">
        <v>29</v>
      </c>
      <c r="L2343" t="s">
        <v>54</v>
      </c>
      <c r="M2343" t="s">
        <v>31</v>
      </c>
      <c r="N2343" t="s">
        <v>32</v>
      </c>
      <c r="O2343">
        <v>11507.33</v>
      </c>
      <c r="P2343" t="s">
        <v>890</v>
      </c>
      <c r="Q2343" t="s">
        <v>923</v>
      </c>
      <c r="R2343" t="s">
        <v>893</v>
      </c>
      <c r="S2343" t="s">
        <v>34</v>
      </c>
      <c r="T2343" t="s">
        <v>561</v>
      </c>
    </row>
    <row r="2344" spans="1:20">
      <c r="A2344" t="s">
        <v>923</v>
      </c>
      <c r="B2344" t="s">
        <v>890</v>
      </c>
      <c r="C2344" t="s">
        <v>924</v>
      </c>
      <c r="D2344" t="s">
        <v>925</v>
      </c>
      <c r="E2344" t="s">
        <v>25</v>
      </c>
      <c r="F2344" s="1">
        <v>34579</v>
      </c>
      <c r="G2344" t="s">
        <v>26</v>
      </c>
      <c r="H2344">
        <v>201412</v>
      </c>
      <c r="I2344" t="s">
        <v>27</v>
      </c>
      <c r="J2344" t="s">
        <v>53</v>
      </c>
      <c r="K2344" t="s">
        <v>36</v>
      </c>
      <c r="L2344" t="s">
        <v>54</v>
      </c>
      <c r="M2344" t="s">
        <v>31</v>
      </c>
      <c r="N2344" t="s">
        <v>48</v>
      </c>
      <c r="O2344">
        <v>86527.69</v>
      </c>
      <c r="P2344" t="s">
        <v>890</v>
      </c>
      <c r="Q2344" t="s">
        <v>923</v>
      </c>
      <c r="R2344" t="s">
        <v>893</v>
      </c>
      <c r="S2344" t="s">
        <v>34</v>
      </c>
      <c r="T2344" t="s">
        <v>561</v>
      </c>
    </row>
    <row r="2345" spans="1:20">
      <c r="A2345" t="s">
        <v>923</v>
      </c>
      <c r="B2345" t="s">
        <v>890</v>
      </c>
      <c r="C2345" t="s">
        <v>924</v>
      </c>
      <c r="D2345" t="s">
        <v>925</v>
      </c>
      <c r="E2345" t="s">
        <v>25</v>
      </c>
      <c r="F2345" s="1">
        <v>34579</v>
      </c>
      <c r="G2345" t="s">
        <v>26</v>
      </c>
      <c r="H2345">
        <v>201412</v>
      </c>
      <c r="I2345" t="s">
        <v>27</v>
      </c>
      <c r="J2345" t="s">
        <v>53</v>
      </c>
      <c r="K2345" t="s">
        <v>36</v>
      </c>
      <c r="L2345" t="s">
        <v>54</v>
      </c>
      <c r="M2345" t="s">
        <v>31</v>
      </c>
      <c r="N2345" t="s">
        <v>49</v>
      </c>
      <c r="O2345">
        <v>-428727.47000000003</v>
      </c>
      <c r="P2345" t="s">
        <v>890</v>
      </c>
      <c r="Q2345" t="s">
        <v>923</v>
      </c>
      <c r="R2345" t="s">
        <v>893</v>
      </c>
      <c r="S2345" t="s">
        <v>34</v>
      </c>
      <c r="T2345" t="s">
        <v>561</v>
      </c>
    </row>
    <row r="2346" spans="1:20">
      <c r="A2346" t="s">
        <v>923</v>
      </c>
      <c r="B2346" t="s">
        <v>890</v>
      </c>
      <c r="C2346" t="s">
        <v>924</v>
      </c>
      <c r="D2346" t="s">
        <v>925</v>
      </c>
      <c r="E2346" t="s">
        <v>25</v>
      </c>
      <c r="F2346" s="1">
        <v>34579</v>
      </c>
      <c r="G2346" t="s">
        <v>26</v>
      </c>
      <c r="H2346">
        <v>201412</v>
      </c>
      <c r="I2346" t="s">
        <v>27</v>
      </c>
      <c r="J2346" t="s">
        <v>53</v>
      </c>
      <c r="K2346" t="s">
        <v>36</v>
      </c>
      <c r="L2346" t="s">
        <v>54</v>
      </c>
      <c r="M2346" t="s">
        <v>31</v>
      </c>
      <c r="N2346" t="s">
        <v>32</v>
      </c>
      <c r="O2346">
        <v>8082.38</v>
      </c>
      <c r="P2346" t="s">
        <v>890</v>
      </c>
      <c r="Q2346" t="s">
        <v>923</v>
      </c>
      <c r="R2346" t="s">
        <v>893</v>
      </c>
      <c r="S2346" t="s">
        <v>34</v>
      </c>
      <c r="T2346" t="s">
        <v>561</v>
      </c>
    </row>
    <row r="2347" spans="1:20">
      <c r="A2347" t="s">
        <v>923</v>
      </c>
      <c r="B2347" t="s">
        <v>890</v>
      </c>
      <c r="C2347" t="s">
        <v>924</v>
      </c>
      <c r="D2347" t="s">
        <v>925</v>
      </c>
      <c r="E2347" t="s">
        <v>25</v>
      </c>
      <c r="F2347" s="1">
        <v>34579</v>
      </c>
      <c r="G2347" t="s">
        <v>26</v>
      </c>
      <c r="H2347">
        <v>201412</v>
      </c>
      <c r="I2347" t="s">
        <v>27</v>
      </c>
      <c r="J2347" t="s">
        <v>53</v>
      </c>
      <c r="K2347" t="s">
        <v>37</v>
      </c>
      <c r="L2347" t="s">
        <v>54</v>
      </c>
      <c r="M2347" t="s">
        <v>31</v>
      </c>
      <c r="N2347" t="s">
        <v>48</v>
      </c>
      <c r="O2347">
        <v>8802.14</v>
      </c>
      <c r="P2347" t="s">
        <v>890</v>
      </c>
      <c r="Q2347" t="s">
        <v>923</v>
      </c>
      <c r="R2347" t="s">
        <v>893</v>
      </c>
      <c r="S2347" t="s">
        <v>34</v>
      </c>
      <c r="T2347" t="s">
        <v>561</v>
      </c>
    </row>
    <row r="2348" spans="1:20">
      <c r="A2348" t="s">
        <v>923</v>
      </c>
      <c r="B2348" t="s">
        <v>890</v>
      </c>
      <c r="C2348" t="s">
        <v>924</v>
      </c>
      <c r="D2348" t="s">
        <v>925</v>
      </c>
      <c r="E2348" t="s">
        <v>25</v>
      </c>
      <c r="F2348" s="1">
        <v>34579</v>
      </c>
      <c r="G2348" t="s">
        <v>26</v>
      </c>
      <c r="H2348">
        <v>201412</v>
      </c>
      <c r="I2348" t="s">
        <v>27</v>
      </c>
      <c r="J2348" t="s">
        <v>53</v>
      </c>
      <c r="K2348" t="s">
        <v>37</v>
      </c>
      <c r="L2348" t="s">
        <v>54</v>
      </c>
      <c r="M2348" t="s">
        <v>31</v>
      </c>
      <c r="N2348" t="s">
        <v>49</v>
      </c>
      <c r="O2348">
        <v>-28877.22</v>
      </c>
      <c r="P2348" t="s">
        <v>890</v>
      </c>
      <c r="Q2348" t="s">
        <v>923</v>
      </c>
      <c r="R2348" t="s">
        <v>893</v>
      </c>
      <c r="S2348" t="s">
        <v>34</v>
      </c>
      <c r="T2348" t="s">
        <v>561</v>
      </c>
    </row>
    <row r="2349" spans="1:20">
      <c r="A2349" t="s">
        <v>923</v>
      </c>
      <c r="B2349" t="s">
        <v>890</v>
      </c>
      <c r="C2349" t="s">
        <v>924</v>
      </c>
      <c r="D2349" t="s">
        <v>925</v>
      </c>
      <c r="E2349" t="s">
        <v>25</v>
      </c>
      <c r="F2349" s="1">
        <v>34579</v>
      </c>
      <c r="G2349" t="s">
        <v>26</v>
      </c>
      <c r="H2349">
        <v>201412</v>
      </c>
      <c r="I2349" t="s">
        <v>27</v>
      </c>
      <c r="J2349" t="s">
        <v>53</v>
      </c>
      <c r="K2349" t="s">
        <v>38</v>
      </c>
      <c r="L2349" t="s">
        <v>54</v>
      </c>
      <c r="M2349" t="s">
        <v>31</v>
      </c>
      <c r="N2349" t="s">
        <v>49</v>
      </c>
      <c r="O2349">
        <v>-26761.66</v>
      </c>
      <c r="P2349" t="s">
        <v>890</v>
      </c>
      <c r="Q2349" t="s">
        <v>923</v>
      </c>
      <c r="R2349" t="s">
        <v>893</v>
      </c>
      <c r="S2349" t="s">
        <v>34</v>
      </c>
      <c r="T2349" t="s">
        <v>561</v>
      </c>
    </row>
    <row r="2350" spans="1:20">
      <c r="A2350" t="s">
        <v>923</v>
      </c>
      <c r="B2350" t="s">
        <v>890</v>
      </c>
      <c r="C2350" t="s">
        <v>924</v>
      </c>
      <c r="D2350" t="s">
        <v>925</v>
      </c>
      <c r="E2350" t="s">
        <v>25</v>
      </c>
      <c r="F2350" s="1">
        <v>34579</v>
      </c>
      <c r="G2350" t="s">
        <v>26</v>
      </c>
      <c r="H2350">
        <v>201412</v>
      </c>
      <c r="I2350" t="s">
        <v>27</v>
      </c>
      <c r="J2350" t="s">
        <v>53</v>
      </c>
      <c r="K2350" t="s">
        <v>38</v>
      </c>
      <c r="L2350" t="s">
        <v>54</v>
      </c>
      <c r="M2350" t="s">
        <v>31</v>
      </c>
      <c r="N2350" t="s">
        <v>32</v>
      </c>
      <c r="O2350">
        <v>4217.08</v>
      </c>
      <c r="P2350" t="s">
        <v>890</v>
      </c>
      <c r="Q2350" t="s">
        <v>923</v>
      </c>
      <c r="R2350" t="s">
        <v>893</v>
      </c>
      <c r="S2350" t="s">
        <v>34</v>
      </c>
      <c r="T2350" t="s">
        <v>561</v>
      </c>
    </row>
    <row r="2351" spans="1:20">
      <c r="A2351" t="s">
        <v>923</v>
      </c>
      <c r="B2351" t="s">
        <v>890</v>
      </c>
      <c r="C2351" t="s">
        <v>924</v>
      </c>
      <c r="D2351" t="s">
        <v>925</v>
      </c>
      <c r="E2351" t="s">
        <v>25</v>
      </c>
      <c r="F2351" s="1">
        <v>34579</v>
      </c>
      <c r="G2351" t="s">
        <v>26</v>
      </c>
      <c r="H2351">
        <v>201412</v>
      </c>
      <c r="I2351" t="s">
        <v>27</v>
      </c>
      <c r="J2351" t="s">
        <v>53</v>
      </c>
      <c r="K2351" t="s">
        <v>39</v>
      </c>
      <c r="L2351" t="s">
        <v>54</v>
      </c>
      <c r="M2351" t="s">
        <v>31</v>
      </c>
      <c r="N2351" t="s">
        <v>48</v>
      </c>
      <c r="O2351">
        <v>33785.629999999997</v>
      </c>
      <c r="P2351" t="s">
        <v>890</v>
      </c>
      <c r="Q2351" t="s">
        <v>923</v>
      </c>
      <c r="R2351" t="s">
        <v>893</v>
      </c>
      <c r="S2351" t="s">
        <v>34</v>
      </c>
      <c r="T2351" t="s">
        <v>561</v>
      </c>
    </row>
    <row r="2352" spans="1:20">
      <c r="A2352" t="s">
        <v>923</v>
      </c>
      <c r="B2352" t="s">
        <v>890</v>
      </c>
      <c r="C2352" t="s">
        <v>924</v>
      </c>
      <c r="D2352" t="s">
        <v>925</v>
      </c>
      <c r="E2352" t="s">
        <v>25</v>
      </c>
      <c r="F2352" s="1">
        <v>34579</v>
      </c>
      <c r="G2352" t="s">
        <v>26</v>
      </c>
      <c r="H2352">
        <v>201412</v>
      </c>
      <c r="I2352" t="s">
        <v>27</v>
      </c>
      <c r="J2352" t="s">
        <v>53</v>
      </c>
      <c r="K2352" t="s">
        <v>39</v>
      </c>
      <c r="L2352" t="s">
        <v>54</v>
      </c>
      <c r="M2352" t="s">
        <v>31</v>
      </c>
      <c r="N2352" t="s">
        <v>49</v>
      </c>
      <c r="O2352">
        <v>-5009.43</v>
      </c>
      <c r="P2352" t="s">
        <v>890</v>
      </c>
      <c r="Q2352" t="s">
        <v>923</v>
      </c>
      <c r="R2352" t="s">
        <v>893</v>
      </c>
      <c r="S2352" t="s">
        <v>34</v>
      </c>
      <c r="T2352" t="s">
        <v>561</v>
      </c>
    </row>
    <row r="2353" spans="1:20">
      <c r="A2353" t="s">
        <v>923</v>
      </c>
      <c r="B2353" t="s">
        <v>890</v>
      </c>
      <c r="C2353" t="s">
        <v>924</v>
      </c>
      <c r="D2353" t="s">
        <v>925</v>
      </c>
      <c r="E2353" t="s">
        <v>25</v>
      </c>
      <c r="F2353" s="1">
        <v>34579</v>
      </c>
      <c r="G2353" t="s">
        <v>26</v>
      </c>
      <c r="H2353">
        <v>201412</v>
      </c>
      <c r="I2353" t="s">
        <v>27</v>
      </c>
      <c r="J2353" t="s">
        <v>53</v>
      </c>
      <c r="K2353" t="s">
        <v>39</v>
      </c>
      <c r="L2353" t="s">
        <v>54</v>
      </c>
      <c r="M2353" t="s">
        <v>31</v>
      </c>
      <c r="N2353" t="s">
        <v>32</v>
      </c>
      <c r="O2353">
        <v>1620.99</v>
      </c>
      <c r="P2353" t="s">
        <v>890</v>
      </c>
      <c r="Q2353" t="s">
        <v>923</v>
      </c>
      <c r="R2353" t="s">
        <v>893</v>
      </c>
      <c r="S2353" t="s">
        <v>34</v>
      </c>
      <c r="T2353" t="s">
        <v>561</v>
      </c>
    </row>
    <row r="2354" spans="1:20">
      <c r="A2354" t="s">
        <v>923</v>
      </c>
      <c r="B2354" t="s">
        <v>890</v>
      </c>
      <c r="C2354" t="s">
        <v>924</v>
      </c>
      <c r="D2354" t="s">
        <v>925</v>
      </c>
      <c r="E2354" t="s">
        <v>25</v>
      </c>
      <c r="F2354" s="1">
        <v>34579</v>
      </c>
      <c r="G2354" t="s">
        <v>26</v>
      </c>
      <c r="H2354">
        <v>201412</v>
      </c>
      <c r="I2354" t="s">
        <v>27</v>
      </c>
      <c r="J2354" t="s">
        <v>53</v>
      </c>
      <c r="K2354" t="s">
        <v>40</v>
      </c>
      <c r="L2354" t="s">
        <v>54</v>
      </c>
      <c r="M2354" t="s">
        <v>31</v>
      </c>
      <c r="N2354" t="s">
        <v>48</v>
      </c>
      <c r="O2354">
        <v>35939.24</v>
      </c>
      <c r="P2354" t="s">
        <v>890</v>
      </c>
      <c r="Q2354" t="s">
        <v>923</v>
      </c>
      <c r="R2354" t="s">
        <v>893</v>
      </c>
      <c r="S2354" t="s">
        <v>34</v>
      </c>
      <c r="T2354" t="s">
        <v>561</v>
      </c>
    </row>
    <row r="2355" spans="1:20">
      <c r="A2355" t="s">
        <v>923</v>
      </c>
      <c r="B2355" t="s">
        <v>890</v>
      </c>
      <c r="C2355" t="s">
        <v>924</v>
      </c>
      <c r="D2355" t="s">
        <v>925</v>
      </c>
      <c r="E2355" t="s">
        <v>25</v>
      </c>
      <c r="F2355" s="1">
        <v>34579</v>
      </c>
      <c r="G2355" t="s">
        <v>26</v>
      </c>
      <c r="H2355">
        <v>201412</v>
      </c>
      <c r="I2355" t="s">
        <v>27</v>
      </c>
      <c r="J2355" t="s">
        <v>53</v>
      </c>
      <c r="K2355" t="s">
        <v>40</v>
      </c>
      <c r="L2355" t="s">
        <v>54</v>
      </c>
      <c r="M2355" t="s">
        <v>31</v>
      </c>
      <c r="N2355" t="s">
        <v>49</v>
      </c>
      <c r="O2355">
        <v>-23835.21</v>
      </c>
      <c r="P2355" t="s">
        <v>890</v>
      </c>
      <c r="Q2355" t="s">
        <v>923</v>
      </c>
      <c r="R2355" t="s">
        <v>893</v>
      </c>
      <c r="S2355" t="s">
        <v>34</v>
      </c>
      <c r="T2355" t="s">
        <v>561</v>
      </c>
    </row>
    <row r="2356" spans="1:20">
      <c r="A2356" t="s">
        <v>923</v>
      </c>
      <c r="B2356" t="s">
        <v>890</v>
      </c>
      <c r="C2356" t="s">
        <v>924</v>
      </c>
      <c r="D2356" t="s">
        <v>925</v>
      </c>
      <c r="E2356" t="s">
        <v>25</v>
      </c>
      <c r="F2356" s="1">
        <v>34579</v>
      </c>
      <c r="G2356" t="s">
        <v>26</v>
      </c>
      <c r="H2356">
        <v>201412</v>
      </c>
      <c r="I2356" t="s">
        <v>27</v>
      </c>
      <c r="J2356" t="s">
        <v>53</v>
      </c>
      <c r="K2356" t="s">
        <v>41</v>
      </c>
      <c r="L2356" t="s">
        <v>54</v>
      </c>
      <c r="M2356" t="s">
        <v>31</v>
      </c>
      <c r="N2356" t="s">
        <v>48</v>
      </c>
      <c r="O2356">
        <v>3298.3</v>
      </c>
      <c r="P2356" t="s">
        <v>890</v>
      </c>
      <c r="Q2356" t="s">
        <v>923</v>
      </c>
      <c r="R2356" t="s">
        <v>893</v>
      </c>
      <c r="S2356" t="s">
        <v>34</v>
      </c>
      <c r="T2356" t="s">
        <v>561</v>
      </c>
    </row>
    <row r="2357" spans="1:20">
      <c r="A2357" t="s">
        <v>923</v>
      </c>
      <c r="B2357" t="s">
        <v>890</v>
      </c>
      <c r="C2357" t="s">
        <v>924</v>
      </c>
      <c r="D2357" t="s">
        <v>925</v>
      </c>
      <c r="E2357" t="s">
        <v>25</v>
      </c>
      <c r="F2357" s="1">
        <v>34579</v>
      </c>
      <c r="G2357" t="s">
        <v>26</v>
      </c>
      <c r="H2357">
        <v>201412</v>
      </c>
      <c r="I2357" t="s">
        <v>27</v>
      </c>
      <c r="J2357" t="s">
        <v>53</v>
      </c>
      <c r="K2357" t="s">
        <v>41</v>
      </c>
      <c r="L2357" t="s">
        <v>54</v>
      </c>
      <c r="M2357" t="s">
        <v>31</v>
      </c>
      <c r="N2357" t="s">
        <v>49</v>
      </c>
      <c r="O2357">
        <v>-10784.53</v>
      </c>
      <c r="P2357" t="s">
        <v>890</v>
      </c>
      <c r="Q2357" t="s">
        <v>923</v>
      </c>
      <c r="R2357" t="s">
        <v>893</v>
      </c>
      <c r="S2357" t="s">
        <v>34</v>
      </c>
      <c r="T2357" t="s">
        <v>561</v>
      </c>
    </row>
    <row r="2358" spans="1:20">
      <c r="A2358" t="s">
        <v>923</v>
      </c>
      <c r="B2358" t="s">
        <v>890</v>
      </c>
      <c r="C2358" t="s">
        <v>924</v>
      </c>
      <c r="D2358" t="s">
        <v>925</v>
      </c>
      <c r="E2358" t="s">
        <v>25</v>
      </c>
      <c r="F2358" s="1">
        <v>34579</v>
      </c>
      <c r="G2358" t="s">
        <v>26</v>
      </c>
      <c r="H2358">
        <v>201412</v>
      </c>
      <c r="I2358" t="s">
        <v>27</v>
      </c>
      <c r="J2358" t="s">
        <v>53</v>
      </c>
      <c r="K2358" t="s">
        <v>44</v>
      </c>
      <c r="L2358" t="s">
        <v>54</v>
      </c>
      <c r="M2358" t="s">
        <v>31</v>
      </c>
      <c r="N2358" t="s">
        <v>48</v>
      </c>
      <c r="O2358">
        <v>14957</v>
      </c>
      <c r="P2358" t="s">
        <v>890</v>
      </c>
      <c r="Q2358" t="s">
        <v>923</v>
      </c>
      <c r="R2358" t="s">
        <v>893</v>
      </c>
      <c r="S2358" t="s">
        <v>34</v>
      </c>
      <c r="T2358" t="s">
        <v>561</v>
      </c>
    </row>
    <row r="2359" spans="1:20">
      <c r="A2359" t="s">
        <v>923</v>
      </c>
      <c r="B2359" t="s">
        <v>890</v>
      </c>
      <c r="C2359" t="s">
        <v>924</v>
      </c>
      <c r="D2359" t="s">
        <v>925</v>
      </c>
      <c r="E2359" t="s">
        <v>25</v>
      </c>
      <c r="F2359" s="1">
        <v>34579</v>
      </c>
      <c r="G2359" t="s">
        <v>26</v>
      </c>
      <c r="H2359">
        <v>201412</v>
      </c>
      <c r="I2359" t="s">
        <v>27</v>
      </c>
      <c r="J2359" t="s">
        <v>53</v>
      </c>
      <c r="K2359" t="s">
        <v>44</v>
      </c>
      <c r="L2359" t="s">
        <v>54</v>
      </c>
      <c r="M2359" t="s">
        <v>31</v>
      </c>
      <c r="N2359" t="s">
        <v>49</v>
      </c>
      <c r="O2359">
        <v>-3515.79</v>
      </c>
      <c r="P2359" t="s">
        <v>890</v>
      </c>
      <c r="Q2359" t="s">
        <v>923</v>
      </c>
      <c r="R2359" t="s">
        <v>893</v>
      </c>
      <c r="S2359" t="s">
        <v>34</v>
      </c>
      <c r="T2359" t="s">
        <v>561</v>
      </c>
    </row>
    <row r="2360" spans="1:20">
      <c r="A2360" t="s">
        <v>926</v>
      </c>
      <c r="B2360" t="s">
        <v>890</v>
      </c>
      <c r="C2360" t="s">
        <v>927</v>
      </c>
      <c r="D2360" t="s">
        <v>928</v>
      </c>
      <c r="E2360" t="s">
        <v>25</v>
      </c>
      <c r="F2360" s="1">
        <v>32993</v>
      </c>
      <c r="G2360" t="s">
        <v>26</v>
      </c>
      <c r="H2360">
        <v>201412</v>
      </c>
      <c r="I2360" t="s">
        <v>27</v>
      </c>
      <c r="J2360" t="s">
        <v>28</v>
      </c>
      <c r="K2360" t="s">
        <v>29</v>
      </c>
      <c r="L2360" t="s">
        <v>30</v>
      </c>
      <c r="M2360" t="s">
        <v>31</v>
      </c>
      <c r="N2360" t="s">
        <v>48</v>
      </c>
      <c r="O2360">
        <v>2435466.69</v>
      </c>
      <c r="P2360" t="s">
        <v>890</v>
      </c>
      <c r="Q2360" t="s">
        <v>926</v>
      </c>
      <c r="R2360" t="s">
        <v>893</v>
      </c>
      <c r="S2360" t="s">
        <v>34</v>
      </c>
      <c r="T2360" t="s">
        <v>561</v>
      </c>
    </row>
    <row r="2361" spans="1:20">
      <c r="A2361" t="s">
        <v>926</v>
      </c>
      <c r="B2361" t="s">
        <v>890</v>
      </c>
      <c r="C2361" t="s">
        <v>927</v>
      </c>
      <c r="D2361" t="s">
        <v>928</v>
      </c>
      <c r="E2361" t="s">
        <v>25</v>
      </c>
      <c r="F2361" s="1">
        <v>32993</v>
      </c>
      <c r="G2361" t="s">
        <v>26</v>
      </c>
      <c r="H2361">
        <v>201412</v>
      </c>
      <c r="I2361" t="s">
        <v>27</v>
      </c>
      <c r="J2361" t="s">
        <v>28</v>
      </c>
      <c r="K2361" t="s">
        <v>29</v>
      </c>
      <c r="L2361" t="s">
        <v>30</v>
      </c>
      <c r="M2361" t="s">
        <v>31</v>
      </c>
      <c r="N2361" t="s">
        <v>49</v>
      </c>
      <c r="O2361">
        <v>-753363.49</v>
      </c>
      <c r="P2361" t="s">
        <v>890</v>
      </c>
      <c r="Q2361" t="s">
        <v>926</v>
      </c>
      <c r="R2361" t="s">
        <v>893</v>
      </c>
      <c r="S2361" t="s">
        <v>34</v>
      </c>
      <c r="T2361" t="s">
        <v>561</v>
      </c>
    </row>
    <row r="2362" spans="1:20">
      <c r="A2362" t="s">
        <v>926</v>
      </c>
      <c r="B2362" t="s">
        <v>890</v>
      </c>
      <c r="C2362" t="s">
        <v>927</v>
      </c>
      <c r="D2362" t="s">
        <v>928</v>
      </c>
      <c r="E2362" t="s">
        <v>25</v>
      </c>
      <c r="F2362" s="1">
        <v>32993</v>
      </c>
      <c r="G2362" t="s">
        <v>26</v>
      </c>
      <c r="H2362">
        <v>201412</v>
      </c>
      <c r="I2362" t="s">
        <v>27</v>
      </c>
      <c r="J2362" t="s">
        <v>28</v>
      </c>
      <c r="K2362" t="s">
        <v>36</v>
      </c>
      <c r="L2362" t="s">
        <v>30</v>
      </c>
      <c r="M2362" t="s">
        <v>31</v>
      </c>
      <c r="N2362" t="s">
        <v>48</v>
      </c>
      <c r="O2362">
        <v>209295.58000000002</v>
      </c>
      <c r="P2362" t="s">
        <v>890</v>
      </c>
      <c r="Q2362" t="s">
        <v>926</v>
      </c>
      <c r="R2362" t="s">
        <v>893</v>
      </c>
      <c r="S2362" t="s">
        <v>34</v>
      </c>
      <c r="T2362" t="s">
        <v>561</v>
      </c>
    </row>
    <row r="2363" spans="1:20">
      <c r="A2363" t="s">
        <v>926</v>
      </c>
      <c r="B2363" t="s">
        <v>890</v>
      </c>
      <c r="C2363" t="s">
        <v>927</v>
      </c>
      <c r="D2363" t="s">
        <v>928</v>
      </c>
      <c r="E2363" t="s">
        <v>25</v>
      </c>
      <c r="F2363" s="1">
        <v>32993</v>
      </c>
      <c r="G2363" t="s">
        <v>26</v>
      </c>
      <c r="H2363">
        <v>201412</v>
      </c>
      <c r="I2363" t="s">
        <v>27</v>
      </c>
      <c r="J2363" t="s">
        <v>28</v>
      </c>
      <c r="K2363" t="s">
        <v>36</v>
      </c>
      <c r="L2363" t="s">
        <v>30</v>
      </c>
      <c r="M2363" t="s">
        <v>31</v>
      </c>
      <c r="N2363" t="s">
        <v>49</v>
      </c>
      <c r="O2363">
        <v>-684538.78</v>
      </c>
      <c r="P2363" t="s">
        <v>890</v>
      </c>
      <c r="Q2363" t="s">
        <v>926</v>
      </c>
      <c r="R2363" t="s">
        <v>893</v>
      </c>
      <c r="S2363" t="s">
        <v>34</v>
      </c>
      <c r="T2363" t="s">
        <v>561</v>
      </c>
    </row>
    <row r="2364" spans="1:20">
      <c r="A2364" t="s">
        <v>926</v>
      </c>
      <c r="B2364" t="s">
        <v>890</v>
      </c>
      <c r="C2364" t="s">
        <v>927</v>
      </c>
      <c r="D2364" t="s">
        <v>928</v>
      </c>
      <c r="E2364" t="s">
        <v>25</v>
      </c>
      <c r="F2364" s="1">
        <v>32993</v>
      </c>
      <c r="G2364" t="s">
        <v>26</v>
      </c>
      <c r="H2364">
        <v>201412</v>
      </c>
      <c r="I2364" t="s">
        <v>27</v>
      </c>
      <c r="J2364" t="s">
        <v>28</v>
      </c>
      <c r="K2364" t="s">
        <v>37</v>
      </c>
      <c r="L2364" t="s">
        <v>30</v>
      </c>
      <c r="M2364" t="s">
        <v>31</v>
      </c>
      <c r="N2364" t="s">
        <v>48</v>
      </c>
      <c r="O2364">
        <v>74598.759999999995</v>
      </c>
      <c r="P2364" t="s">
        <v>890</v>
      </c>
      <c r="Q2364" t="s">
        <v>926</v>
      </c>
      <c r="R2364" t="s">
        <v>893</v>
      </c>
      <c r="S2364" t="s">
        <v>34</v>
      </c>
      <c r="T2364" t="s">
        <v>561</v>
      </c>
    </row>
    <row r="2365" spans="1:20">
      <c r="A2365" t="s">
        <v>926</v>
      </c>
      <c r="B2365" t="s">
        <v>890</v>
      </c>
      <c r="C2365" t="s">
        <v>927</v>
      </c>
      <c r="D2365" t="s">
        <v>928</v>
      </c>
      <c r="E2365" t="s">
        <v>25</v>
      </c>
      <c r="F2365" s="1">
        <v>32993</v>
      </c>
      <c r="G2365" t="s">
        <v>26</v>
      </c>
      <c r="H2365">
        <v>201412</v>
      </c>
      <c r="I2365" t="s">
        <v>27</v>
      </c>
      <c r="J2365" t="s">
        <v>28</v>
      </c>
      <c r="K2365" t="s">
        <v>37</v>
      </c>
      <c r="L2365" t="s">
        <v>30</v>
      </c>
      <c r="M2365" t="s">
        <v>31</v>
      </c>
      <c r="N2365" t="s">
        <v>49</v>
      </c>
      <c r="O2365">
        <v>-22963.08</v>
      </c>
      <c r="P2365" t="s">
        <v>890</v>
      </c>
      <c r="Q2365" t="s">
        <v>926</v>
      </c>
      <c r="R2365" t="s">
        <v>893</v>
      </c>
      <c r="S2365" t="s">
        <v>34</v>
      </c>
      <c r="T2365" t="s">
        <v>561</v>
      </c>
    </row>
    <row r="2366" spans="1:20">
      <c r="A2366" t="s">
        <v>926</v>
      </c>
      <c r="B2366" t="s">
        <v>890</v>
      </c>
      <c r="C2366" t="s">
        <v>927</v>
      </c>
      <c r="D2366" t="s">
        <v>928</v>
      </c>
      <c r="E2366" t="s">
        <v>25</v>
      </c>
      <c r="F2366" s="1">
        <v>32993</v>
      </c>
      <c r="G2366" t="s">
        <v>26</v>
      </c>
      <c r="H2366">
        <v>201412</v>
      </c>
      <c r="I2366" t="s">
        <v>27</v>
      </c>
      <c r="J2366" t="s">
        <v>28</v>
      </c>
      <c r="K2366" t="s">
        <v>38</v>
      </c>
      <c r="L2366" t="s">
        <v>30</v>
      </c>
      <c r="M2366" t="s">
        <v>31</v>
      </c>
      <c r="N2366" t="s">
        <v>49</v>
      </c>
      <c r="O2366">
        <v>-497045.85000000003</v>
      </c>
      <c r="P2366" t="s">
        <v>890</v>
      </c>
      <c r="Q2366" t="s">
        <v>926</v>
      </c>
      <c r="R2366" t="s">
        <v>893</v>
      </c>
      <c r="S2366" t="s">
        <v>34</v>
      </c>
      <c r="T2366" t="s">
        <v>561</v>
      </c>
    </row>
    <row r="2367" spans="1:20">
      <c r="A2367" t="s">
        <v>926</v>
      </c>
      <c r="B2367" t="s">
        <v>890</v>
      </c>
      <c r="C2367" t="s">
        <v>927</v>
      </c>
      <c r="D2367" t="s">
        <v>928</v>
      </c>
      <c r="E2367" t="s">
        <v>25</v>
      </c>
      <c r="F2367" s="1">
        <v>32993</v>
      </c>
      <c r="G2367" t="s">
        <v>26</v>
      </c>
      <c r="H2367">
        <v>201412</v>
      </c>
      <c r="I2367" t="s">
        <v>27</v>
      </c>
      <c r="J2367" t="s">
        <v>28</v>
      </c>
      <c r="K2367" t="s">
        <v>39</v>
      </c>
      <c r="L2367" t="s">
        <v>30</v>
      </c>
      <c r="M2367" t="s">
        <v>31</v>
      </c>
      <c r="N2367" t="s">
        <v>48</v>
      </c>
      <c r="O2367">
        <v>113351.43000000001</v>
      </c>
      <c r="P2367" t="s">
        <v>890</v>
      </c>
      <c r="Q2367" t="s">
        <v>926</v>
      </c>
      <c r="R2367" t="s">
        <v>893</v>
      </c>
      <c r="S2367" t="s">
        <v>34</v>
      </c>
      <c r="T2367" t="s">
        <v>561</v>
      </c>
    </row>
    <row r="2368" spans="1:20">
      <c r="A2368" t="s">
        <v>926</v>
      </c>
      <c r="B2368" t="s">
        <v>890</v>
      </c>
      <c r="C2368" t="s">
        <v>927</v>
      </c>
      <c r="D2368" t="s">
        <v>928</v>
      </c>
      <c r="E2368" t="s">
        <v>25</v>
      </c>
      <c r="F2368" s="1">
        <v>32993</v>
      </c>
      <c r="G2368" t="s">
        <v>26</v>
      </c>
      <c r="H2368">
        <v>201412</v>
      </c>
      <c r="I2368" t="s">
        <v>27</v>
      </c>
      <c r="J2368" t="s">
        <v>28</v>
      </c>
      <c r="K2368" t="s">
        <v>39</v>
      </c>
      <c r="L2368" t="s">
        <v>30</v>
      </c>
      <c r="M2368" t="s">
        <v>31</v>
      </c>
      <c r="N2368" t="s">
        <v>49</v>
      </c>
      <c r="O2368">
        <v>-51834.97</v>
      </c>
      <c r="P2368" t="s">
        <v>890</v>
      </c>
      <c r="Q2368" t="s">
        <v>926</v>
      </c>
      <c r="R2368" t="s">
        <v>893</v>
      </c>
      <c r="S2368" t="s">
        <v>34</v>
      </c>
      <c r="T2368" t="s">
        <v>561</v>
      </c>
    </row>
    <row r="2369" spans="1:20">
      <c r="A2369" t="s">
        <v>926</v>
      </c>
      <c r="B2369" t="s">
        <v>890</v>
      </c>
      <c r="C2369" t="s">
        <v>927</v>
      </c>
      <c r="D2369" t="s">
        <v>928</v>
      </c>
      <c r="E2369" t="s">
        <v>25</v>
      </c>
      <c r="F2369" s="1">
        <v>32993</v>
      </c>
      <c r="G2369" t="s">
        <v>26</v>
      </c>
      <c r="H2369">
        <v>201412</v>
      </c>
      <c r="I2369" t="s">
        <v>27</v>
      </c>
      <c r="J2369" t="s">
        <v>28</v>
      </c>
      <c r="K2369" t="s">
        <v>40</v>
      </c>
      <c r="L2369" t="s">
        <v>30</v>
      </c>
      <c r="M2369" t="s">
        <v>31</v>
      </c>
      <c r="N2369" t="s">
        <v>49</v>
      </c>
      <c r="O2369">
        <v>-475758.09</v>
      </c>
      <c r="P2369" t="s">
        <v>890</v>
      </c>
      <c r="Q2369" t="s">
        <v>926</v>
      </c>
      <c r="R2369" t="s">
        <v>893</v>
      </c>
      <c r="S2369" t="s">
        <v>34</v>
      </c>
      <c r="T2369" t="s">
        <v>561</v>
      </c>
    </row>
    <row r="2370" spans="1:20">
      <c r="A2370" t="s">
        <v>926</v>
      </c>
      <c r="B2370" t="s">
        <v>890</v>
      </c>
      <c r="C2370" t="s">
        <v>927</v>
      </c>
      <c r="D2370" t="s">
        <v>928</v>
      </c>
      <c r="E2370" t="s">
        <v>25</v>
      </c>
      <c r="F2370" s="1">
        <v>32993</v>
      </c>
      <c r="G2370" t="s">
        <v>26</v>
      </c>
      <c r="H2370">
        <v>201412</v>
      </c>
      <c r="I2370" t="s">
        <v>27</v>
      </c>
      <c r="J2370" t="s">
        <v>28</v>
      </c>
      <c r="K2370" t="s">
        <v>41</v>
      </c>
      <c r="L2370" t="s">
        <v>30</v>
      </c>
      <c r="M2370" t="s">
        <v>31</v>
      </c>
      <c r="N2370" t="s">
        <v>48</v>
      </c>
      <c r="O2370">
        <v>65559.350000000006</v>
      </c>
      <c r="P2370" t="s">
        <v>890</v>
      </c>
      <c r="Q2370" t="s">
        <v>926</v>
      </c>
      <c r="R2370" t="s">
        <v>893</v>
      </c>
      <c r="S2370" t="s">
        <v>34</v>
      </c>
      <c r="T2370" t="s">
        <v>561</v>
      </c>
    </row>
    <row r="2371" spans="1:20">
      <c r="A2371" t="s">
        <v>926</v>
      </c>
      <c r="B2371" t="s">
        <v>890</v>
      </c>
      <c r="C2371" t="s">
        <v>927</v>
      </c>
      <c r="D2371" t="s">
        <v>928</v>
      </c>
      <c r="E2371" t="s">
        <v>25</v>
      </c>
      <c r="F2371" s="1">
        <v>32993</v>
      </c>
      <c r="G2371" t="s">
        <v>26</v>
      </c>
      <c r="H2371">
        <v>201412</v>
      </c>
      <c r="I2371" t="s">
        <v>27</v>
      </c>
      <c r="J2371" t="s">
        <v>28</v>
      </c>
      <c r="K2371" t="s">
        <v>41</v>
      </c>
      <c r="L2371" t="s">
        <v>30</v>
      </c>
      <c r="M2371" t="s">
        <v>31</v>
      </c>
      <c r="N2371" t="s">
        <v>49</v>
      </c>
      <c r="O2371">
        <v>-466939.66000000003</v>
      </c>
      <c r="P2371" t="s">
        <v>890</v>
      </c>
      <c r="Q2371" t="s">
        <v>926</v>
      </c>
      <c r="R2371" t="s">
        <v>893</v>
      </c>
      <c r="S2371" t="s">
        <v>34</v>
      </c>
      <c r="T2371" t="s">
        <v>561</v>
      </c>
    </row>
    <row r="2372" spans="1:20">
      <c r="A2372" t="s">
        <v>926</v>
      </c>
      <c r="B2372" t="s">
        <v>890</v>
      </c>
      <c r="C2372" t="s">
        <v>927</v>
      </c>
      <c r="D2372" t="s">
        <v>928</v>
      </c>
      <c r="E2372" t="s">
        <v>25</v>
      </c>
      <c r="F2372" s="1">
        <v>32993</v>
      </c>
      <c r="G2372" t="s">
        <v>26</v>
      </c>
      <c r="H2372">
        <v>201412</v>
      </c>
      <c r="I2372" t="s">
        <v>27</v>
      </c>
      <c r="J2372" t="s">
        <v>28</v>
      </c>
      <c r="K2372" t="s">
        <v>44</v>
      </c>
      <c r="L2372" t="s">
        <v>30</v>
      </c>
      <c r="M2372" t="s">
        <v>31</v>
      </c>
      <c r="N2372" t="s">
        <v>48</v>
      </c>
      <c r="O2372">
        <v>210632.01</v>
      </c>
      <c r="P2372" t="s">
        <v>890</v>
      </c>
      <c r="Q2372" t="s">
        <v>926</v>
      </c>
      <c r="R2372" t="s">
        <v>893</v>
      </c>
      <c r="S2372" t="s">
        <v>34</v>
      </c>
      <c r="T2372" t="s">
        <v>561</v>
      </c>
    </row>
    <row r="2373" spans="1:20">
      <c r="A2373" t="s">
        <v>926</v>
      </c>
      <c r="B2373" t="s">
        <v>890</v>
      </c>
      <c r="C2373" t="s">
        <v>927</v>
      </c>
      <c r="D2373" t="s">
        <v>928</v>
      </c>
      <c r="E2373" t="s">
        <v>25</v>
      </c>
      <c r="F2373" s="1">
        <v>32993</v>
      </c>
      <c r="G2373" t="s">
        <v>26</v>
      </c>
      <c r="H2373">
        <v>201412</v>
      </c>
      <c r="I2373" t="s">
        <v>27</v>
      </c>
      <c r="J2373" t="s">
        <v>28</v>
      </c>
      <c r="K2373" t="s">
        <v>44</v>
      </c>
      <c r="L2373" t="s">
        <v>30</v>
      </c>
      <c r="M2373" t="s">
        <v>31</v>
      </c>
      <c r="N2373" t="s">
        <v>49</v>
      </c>
      <c r="O2373">
        <v>-39335.57</v>
      </c>
      <c r="P2373" t="s">
        <v>890</v>
      </c>
      <c r="Q2373" t="s">
        <v>926</v>
      </c>
      <c r="R2373" t="s">
        <v>893</v>
      </c>
      <c r="S2373" t="s">
        <v>34</v>
      </c>
      <c r="T2373" t="s">
        <v>561</v>
      </c>
    </row>
    <row r="2374" spans="1:20">
      <c r="A2374" t="s">
        <v>926</v>
      </c>
      <c r="B2374" t="s">
        <v>890</v>
      </c>
      <c r="C2374" t="s">
        <v>929</v>
      </c>
      <c r="D2374" t="s">
        <v>930</v>
      </c>
      <c r="E2374" t="s">
        <v>25</v>
      </c>
      <c r="F2374" s="1">
        <v>32993</v>
      </c>
      <c r="G2374" t="s">
        <v>26</v>
      </c>
      <c r="H2374">
        <v>201412</v>
      </c>
      <c r="I2374" t="s">
        <v>27</v>
      </c>
      <c r="J2374" t="s">
        <v>28</v>
      </c>
      <c r="K2374" t="s">
        <v>29</v>
      </c>
      <c r="L2374" t="s">
        <v>30</v>
      </c>
      <c r="M2374" t="s">
        <v>31</v>
      </c>
      <c r="N2374" t="s">
        <v>32</v>
      </c>
      <c r="O2374">
        <v>111.46000000000001</v>
      </c>
      <c r="P2374" t="s">
        <v>890</v>
      </c>
      <c r="Q2374" t="s">
        <v>926</v>
      </c>
      <c r="R2374" t="s">
        <v>893</v>
      </c>
      <c r="S2374" t="s">
        <v>34</v>
      </c>
      <c r="T2374" t="s">
        <v>561</v>
      </c>
    </row>
    <row r="2375" spans="1:20">
      <c r="A2375" t="s">
        <v>926</v>
      </c>
      <c r="B2375" t="s">
        <v>890</v>
      </c>
      <c r="C2375" t="s">
        <v>929</v>
      </c>
      <c r="D2375" t="s">
        <v>930</v>
      </c>
      <c r="E2375" t="s">
        <v>25</v>
      </c>
      <c r="F2375" s="1">
        <v>32993</v>
      </c>
      <c r="G2375" t="s">
        <v>26</v>
      </c>
      <c r="H2375">
        <v>201412</v>
      </c>
      <c r="I2375" t="s">
        <v>27</v>
      </c>
      <c r="J2375" t="s">
        <v>28</v>
      </c>
      <c r="K2375" t="s">
        <v>36</v>
      </c>
      <c r="L2375" t="s">
        <v>30</v>
      </c>
      <c r="M2375" t="s">
        <v>31</v>
      </c>
      <c r="N2375" t="s">
        <v>32</v>
      </c>
      <c r="O2375">
        <v>0</v>
      </c>
      <c r="P2375" t="s">
        <v>890</v>
      </c>
      <c r="Q2375" t="s">
        <v>926</v>
      </c>
      <c r="R2375" t="s">
        <v>893</v>
      </c>
      <c r="S2375" t="s">
        <v>34</v>
      </c>
      <c r="T2375" t="s">
        <v>561</v>
      </c>
    </row>
    <row r="2376" spans="1:20">
      <c r="A2376" t="s">
        <v>926</v>
      </c>
      <c r="B2376" t="s">
        <v>890</v>
      </c>
      <c r="C2376" t="s">
        <v>929</v>
      </c>
      <c r="D2376" t="s">
        <v>930</v>
      </c>
      <c r="E2376" t="s">
        <v>25</v>
      </c>
      <c r="F2376" s="1">
        <v>32993</v>
      </c>
      <c r="G2376" t="s">
        <v>26</v>
      </c>
      <c r="H2376">
        <v>201412</v>
      </c>
      <c r="I2376" t="s">
        <v>27</v>
      </c>
      <c r="J2376" t="s">
        <v>28</v>
      </c>
      <c r="K2376" t="s">
        <v>37</v>
      </c>
      <c r="L2376" t="s">
        <v>30</v>
      </c>
      <c r="M2376" t="s">
        <v>31</v>
      </c>
      <c r="N2376" t="s">
        <v>32</v>
      </c>
      <c r="O2376">
        <v>0</v>
      </c>
      <c r="P2376" t="s">
        <v>890</v>
      </c>
      <c r="Q2376" t="s">
        <v>926</v>
      </c>
      <c r="R2376" t="s">
        <v>893</v>
      </c>
      <c r="S2376" t="s">
        <v>34</v>
      </c>
      <c r="T2376" t="s">
        <v>561</v>
      </c>
    </row>
    <row r="2377" spans="1:20">
      <c r="A2377" t="s">
        <v>926</v>
      </c>
      <c r="B2377" t="s">
        <v>890</v>
      </c>
      <c r="C2377" t="s">
        <v>929</v>
      </c>
      <c r="D2377" t="s">
        <v>930</v>
      </c>
      <c r="E2377" t="s">
        <v>25</v>
      </c>
      <c r="F2377" s="1">
        <v>32993</v>
      </c>
      <c r="G2377" t="s">
        <v>26</v>
      </c>
      <c r="H2377">
        <v>201412</v>
      </c>
      <c r="I2377" t="s">
        <v>27</v>
      </c>
      <c r="J2377" t="s">
        <v>28</v>
      </c>
      <c r="K2377" t="s">
        <v>38</v>
      </c>
      <c r="L2377" t="s">
        <v>30</v>
      </c>
      <c r="M2377" t="s">
        <v>31</v>
      </c>
      <c r="N2377" t="s">
        <v>32</v>
      </c>
      <c r="O2377">
        <v>0</v>
      </c>
      <c r="P2377" t="s">
        <v>890</v>
      </c>
      <c r="Q2377" t="s">
        <v>926</v>
      </c>
      <c r="R2377" t="s">
        <v>893</v>
      </c>
      <c r="S2377" t="s">
        <v>34</v>
      </c>
      <c r="T2377" t="s">
        <v>561</v>
      </c>
    </row>
    <row r="2378" spans="1:20">
      <c r="A2378" t="s">
        <v>926</v>
      </c>
      <c r="B2378" t="s">
        <v>890</v>
      </c>
      <c r="C2378" t="s">
        <v>929</v>
      </c>
      <c r="D2378" t="s">
        <v>930</v>
      </c>
      <c r="E2378" t="s">
        <v>25</v>
      </c>
      <c r="F2378" s="1">
        <v>32993</v>
      </c>
      <c r="G2378" t="s">
        <v>26</v>
      </c>
      <c r="H2378">
        <v>201412</v>
      </c>
      <c r="I2378" t="s">
        <v>27</v>
      </c>
      <c r="J2378" t="s">
        <v>28</v>
      </c>
      <c r="K2378" t="s">
        <v>39</v>
      </c>
      <c r="L2378" t="s">
        <v>30</v>
      </c>
      <c r="M2378" t="s">
        <v>31</v>
      </c>
      <c r="N2378" t="s">
        <v>32</v>
      </c>
      <c r="O2378">
        <v>0</v>
      </c>
      <c r="P2378" t="s">
        <v>890</v>
      </c>
      <c r="Q2378" t="s">
        <v>926</v>
      </c>
      <c r="R2378" t="s">
        <v>893</v>
      </c>
      <c r="S2378" t="s">
        <v>34</v>
      </c>
      <c r="T2378" t="s">
        <v>561</v>
      </c>
    </row>
    <row r="2379" spans="1:20">
      <c r="A2379" t="s">
        <v>926</v>
      </c>
      <c r="B2379" t="s">
        <v>890</v>
      </c>
      <c r="C2379" t="s">
        <v>929</v>
      </c>
      <c r="D2379" t="s">
        <v>930</v>
      </c>
      <c r="E2379" t="s">
        <v>25</v>
      </c>
      <c r="F2379" s="1">
        <v>32993</v>
      </c>
      <c r="G2379" t="s">
        <v>26</v>
      </c>
      <c r="H2379">
        <v>201412</v>
      </c>
      <c r="I2379" t="s">
        <v>27</v>
      </c>
      <c r="J2379" t="s">
        <v>28</v>
      </c>
      <c r="K2379" t="s">
        <v>40</v>
      </c>
      <c r="L2379" t="s">
        <v>30</v>
      </c>
      <c r="M2379" t="s">
        <v>31</v>
      </c>
      <c r="N2379" t="s">
        <v>32</v>
      </c>
      <c r="O2379">
        <v>0</v>
      </c>
      <c r="P2379" t="s">
        <v>890</v>
      </c>
      <c r="Q2379" t="s">
        <v>926</v>
      </c>
      <c r="R2379" t="s">
        <v>893</v>
      </c>
      <c r="S2379" t="s">
        <v>34</v>
      </c>
      <c r="T2379" t="s">
        <v>561</v>
      </c>
    </row>
    <row r="2380" spans="1:20">
      <c r="A2380" t="s">
        <v>926</v>
      </c>
      <c r="B2380" t="s">
        <v>890</v>
      </c>
      <c r="C2380" t="s">
        <v>929</v>
      </c>
      <c r="D2380" t="s">
        <v>930</v>
      </c>
      <c r="E2380" t="s">
        <v>25</v>
      </c>
      <c r="F2380" s="1">
        <v>32993</v>
      </c>
      <c r="G2380" t="s">
        <v>26</v>
      </c>
      <c r="H2380">
        <v>201412</v>
      </c>
      <c r="I2380" t="s">
        <v>27</v>
      </c>
      <c r="J2380" t="s">
        <v>28</v>
      </c>
      <c r="K2380" t="s">
        <v>41</v>
      </c>
      <c r="L2380" t="s">
        <v>30</v>
      </c>
      <c r="M2380" t="s">
        <v>31</v>
      </c>
      <c r="N2380" t="s">
        <v>32</v>
      </c>
      <c r="O2380">
        <v>0</v>
      </c>
      <c r="P2380" t="s">
        <v>890</v>
      </c>
      <c r="Q2380" t="s">
        <v>926</v>
      </c>
      <c r="R2380" t="s">
        <v>893</v>
      </c>
      <c r="S2380" t="s">
        <v>34</v>
      </c>
      <c r="T2380" t="s">
        <v>561</v>
      </c>
    </row>
    <row r="2381" spans="1:20">
      <c r="A2381" t="s">
        <v>926</v>
      </c>
      <c r="B2381" t="s">
        <v>890</v>
      </c>
      <c r="C2381" t="s">
        <v>929</v>
      </c>
      <c r="D2381" t="s">
        <v>930</v>
      </c>
      <c r="E2381" t="s">
        <v>25</v>
      </c>
      <c r="F2381" s="1">
        <v>32993</v>
      </c>
      <c r="G2381" t="s">
        <v>26</v>
      </c>
      <c r="H2381">
        <v>201412</v>
      </c>
      <c r="I2381" t="s">
        <v>27</v>
      </c>
      <c r="J2381" t="s">
        <v>28</v>
      </c>
      <c r="K2381" t="s">
        <v>44</v>
      </c>
      <c r="L2381" t="s">
        <v>30</v>
      </c>
      <c r="M2381" t="s">
        <v>31</v>
      </c>
      <c r="N2381" t="s">
        <v>32</v>
      </c>
      <c r="O2381">
        <v>0</v>
      </c>
      <c r="P2381" t="s">
        <v>890</v>
      </c>
      <c r="Q2381" t="s">
        <v>926</v>
      </c>
      <c r="R2381" t="s">
        <v>893</v>
      </c>
      <c r="S2381" t="s">
        <v>34</v>
      </c>
      <c r="T2381" t="s">
        <v>561</v>
      </c>
    </row>
    <row r="2382" spans="1:20">
      <c r="A2382" t="s">
        <v>906</v>
      </c>
      <c r="B2382" t="s">
        <v>890</v>
      </c>
      <c r="C2382" t="s">
        <v>931</v>
      </c>
      <c r="D2382" t="s">
        <v>932</v>
      </c>
      <c r="E2382" t="s">
        <v>25</v>
      </c>
      <c r="F2382" s="1">
        <v>38261</v>
      </c>
      <c r="G2382" t="s">
        <v>26</v>
      </c>
      <c r="H2382">
        <v>201412</v>
      </c>
      <c r="I2382" t="s">
        <v>27</v>
      </c>
      <c r="J2382" t="s">
        <v>28</v>
      </c>
      <c r="K2382" t="s">
        <v>29</v>
      </c>
      <c r="L2382" t="s">
        <v>30</v>
      </c>
      <c r="M2382" t="s">
        <v>31</v>
      </c>
      <c r="N2382" t="s">
        <v>32</v>
      </c>
      <c r="O2382">
        <v>780.85</v>
      </c>
      <c r="P2382" t="s">
        <v>890</v>
      </c>
      <c r="Q2382" t="s">
        <v>906</v>
      </c>
      <c r="R2382" t="s">
        <v>893</v>
      </c>
      <c r="S2382" t="s">
        <v>34</v>
      </c>
      <c r="T2382" t="s">
        <v>561</v>
      </c>
    </row>
    <row r="2383" spans="1:20">
      <c r="A2383" t="s">
        <v>906</v>
      </c>
      <c r="B2383" t="s">
        <v>890</v>
      </c>
      <c r="C2383" t="s">
        <v>931</v>
      </c>
      <c r="D2383" t="s">
        <v>932</v>
      </c>
      <c r="E2383" t="s">
        <v>25</v>
      </c>
      <c r="F2383" s="1">
        <v>38261</v>
      </c>
      <c r="G2383" t="s">
        <v>26</v>
      </c>
      <c r="H2383">
        <v>201412</v>
      </c>
      <c r="I2383" t="s">
        <v>27</v>
      </c>
      <c r="J2383" t="s">
        <v>28</v>
      </c>
      <c r="K2383" t="s">
        <v>36</v>
      </c>
      <c r="L2383" t="s">
        <v>30</v>
      </c>
      <c r="M2383" t="s">
        <v>31</v>
      </c>
      <c r="N2383" t="s">
        <v>32</v>
      </c>
      <c r="O2383">
        <v>781.35</v>
      </c>
      <c r="P2383" t="s">
        <v>890</v>
      </c>
      <c r="Q2383" t="s">
        <v>906</v>
      </c>
      <c r="R2383" t="s">
        <v>893</v>
      </c>
      <c r="S2383" t="s">
        <v>34</v>
      </c>
      <c r="T2383" t="s">
        <v>561</v>
      </c>
    </row>
    <row r="2384" spans="1:20">
      <c r="A2384" t="s">
        <v>906</v>
      </c>
      <c r="B2384" t="s">
        <v>890</v>
      </c>
      <c r="C2384" t="s">
        <v>931</v>
      </c>
      <c r="D2384" t="s">
        <v>932</v>
      </c>
      <c r="E2384" t="s">
        <v>25</v>
      </c>
      <c r="F2384" s="1">
        <v>38261</v>
      </c>
      <c r="G2384" t="s">
        <v>26</v>
      </c>
      <c r="H2384">
        <v>201412</v>
      </c>
      <c r="I2384" t="s">
        <v>27</v>
      </c>
      <c r="J2384" t="s">
        <v>28</v>
      </c>
      <c r="K2384" t="s">
        <v>40</v>
      </c>
      <c r="L2384" t="s">
        <v>30</v>
      </c>
      <c r="M2384" t="s">
        <v>31</v>
      </c>
      <c r="N2384" t="s">
        <v>32</v>
      </c>
      <c r="O2384">
        <v>780.83</v>
      </c>
      <c r="P2384" t="s">
        <v>890</v>
      </c>
      <c r="Q2384" t="s">
        <v>906</v>
      </c>
      <c r="R2384" t="s">
        <v>893</v>
      </c>
      <c r="S2384" t="s">
        <v>34</v>
      </c>
      <c r="T2384" t="s">
        <v>561</v>
      </c>
    </row>
    <row r="2385" spans="1:20">
      <c r="A2385" t="s">
        <v>926</v>
      </c>
      <c r="B2385" t="s">
        <v>890</v>
      </c>
      <c r="C2385" t="s">
        <v>933</v>
      </c>
      <c r="D2385" t="s">
        <v>934</v>
      </c>
      <c r="E2385" t="s">
        <v>25</v>
      </c>
      <c r="F2385" s="1">
        <v>33631</v>
      </c>
      <c r="G2385" t="s">
        <v>26</v>
      </c>
      <c r="H2385">
        <v>201412</v>
      </c>
      <c r="I2385" t="s">
        <v>27</v>
      </c>
      <c r="J2385" t="s">
        <v>28</v>
      </c>
      <c r="K2385" t="s">
        <v>29</v>
      </c>
      <c r="L2385" t="s">
        <v>30</v>
      </c>
      <c r="M2385" t="s">
        <v>31</v>
      </c>
      <c r="N2385" t="s">
        <v>32</v>
      </c>
      <c r="O2385">
        <v>106.19</v>
      </c>
      <c r="P2385" t="s">
        <v>890</v>
      </c>
      <c r="Q2385" t="s">
        <v>926</v>
      </c>
      <c r="R2385" t="s">
        <v>893</v>
      </c>
      <c r="S2385" t="s">
        <v>34</v>
      </c>
      <c r="T2385" t="s">
        <v>561</v>
      </c>
    </row>
    <row r="2386" spans="1:20">
      <c r="A2386" t="s">
        <v>926</v>
      </c>
      <c r="B2386" t="s">
        <v>890</v>
      </c>
      <c r="C2386" t="s">
        <v>933</v>
      </c>
      <c r="D2386" t="s">
        <v>934</v>
      </c>
      <c r="E2386" t="s">
        <v>25</v>
      </c>
      <c r="F2386" s="1">
        <v>33631</v>
      </c>
      <c r="G2386" t="s">
        <v>26</v>
      </c>
      <c r="H2386">
        <v>201412</v>
      </c>
      <c r="I2386" t="s">
        <v>27</v>
      </c>
      <c r="J2386" t="s">
        <v>28</v>
      </c>
      <c r="K2386" t="s">
        <v>36</v>
      </c>
      <c r="L2386" t="s">
        <v>30</v>
      </c>
      <c r="M2386" t="s">
        <v>31</v>
      </c>
      <c r="N2386" t="s">
        <v>32</v>
      </c>
      <c r="O2386">
        <v>93.4</v>
      </c>
      <c r="P2386" t="s">
        <v>890</v>
      </c>
      <c r="Q2386" t="s">
        <v>926</v>
      </c>
      <c r="R2386" t="s">
        <v>893</v>
      </c>
      <c r="S2386" t="s">
        <v>34</v>
      </c>
      <c r="T2386" t="s">
        <v>561</v>
      </c>
    </row>
    <row r="2387" spans="1:20">
      <c r="A2387" t="s">
        <v>926</v>
      </c>
      <c r="B2387" t="s">
        <v>890</v>
      </c>
      <c r="C2387" t="s">
        <v>933</v>
      </c>
      <c r="D2387" t="s">
        <v>934</v>
      </c>
      <c r="E2387" t="s">
        <v>25</v>
      </c>
      <c r="F2387" s="1">
        <v>33631</v>
      </c>
      <c r="G2387" t="s">
        <v>26</v>
      </c>
      <c r="H2387">
        <v>201412</v>
      </c>
      <c r="I2387" t="s">
        <v>27</v>
      </c>
      <c r="J2387" t="s">
        <v>28</v>
      </c>
      <c r="K2387" t="s">
        <v>37</v>
      </c>
      <c r="L2387" t="s">
        <v>30</v>
      </c>
      <c r="M2387" t="s">
        <v>31</v>
      </c>
      <c r="N2387" t="s">
        <v>32</v>
      </c>
      <c r="O2387">
        <v>2.75</v>
      </c>
      <c r="P2387" t="s">
        <v>890</v>
      </c>
      <c r="Q2387" t="s">
        <v>926</v>
      </c>
      <c r="R2387" t="s">
        <v>893</v>
      </c>
      <c r="S2387" t="s">
        <v>34</v>
      </c>
      <c r="T2387" t="s">
        <v>561</v>
      </c>
    </row>
    <row r="2388" spans="1:20">
      <c r="A2388" t="s">
        <v>926</v>
      </c>
      <c r="B2388" t="s">
        <v>890</v>
      </c>
      <c r="C2388" t="s">
        <v>933</v>
      </c>
      <c r="D2388" t="s">
        <v>934</v>
      </c>
      <c r="E2388" t="s">
        <v>25</v>
      </c>
      <c r="F2388" s="1">
        <v>33631</v>
      </c>
      <c r="G2388" t="s">
        <v>26</v>
      </c>
      <c r="H2388">
        <v>201412</v>
      </c>
      <c r="I2388" t="s">
        <v>27</v>
      </c>
      <c r="J2388" t="s">
        <v>28</v>
      </c>
      <c r="K2388" t="s">
        <v>38</v>
      </c>
      <c r="L2388" t="s">
        <v>30</v>
      </c>
      <c r="M2388" t="s">
        <v>31</v>
      </c>
      <c r="N2388" t="s">
        <v>32</v>
      </c>
      <c r="O2388">
        <v>22.45</v>
      </c>
      <c r="P2388" t="s">
        <v>890</v>
      </c>
      <c r="Q2388" t="s">
        <v>926</v>
      </c>
      <c r="R2388" t="s">
        <v>893</v>
      </c>
      <c r="S2388" t="s">
        <v>34</v>
      </c>
      <c r="T2388" t="s">
        <v>561</v>
      </c>
    </row>
    <row r="2389" spans="1:20">
      <c r="A2389" t="s">
        <v>926</v>
      </c>
      <c r="B2389" t="s">
        <v>890</v>
      </c>
      <c r="C2389" t="s">
        <v>933</v>
      </c>
      <c r="D2389" t="s">
        <v>934</v>
      </c>
      <c r="E2389" t="s">
        <v>25</v>
      </c>
      <c r="F2389" s="1">
        <v>33631</v>
      </c>
      <c r="G2389" t="s">
        <v>26</v>
      </c>
      <c r="H2389">
        <v>201412</v>
      </c>
      <c r="I2389" t="s">
        <v>27</v>
      </c>
      <c r="J2389" t="s">
        <v>28</v>
      </c>
      <c r="K2389" t="s">
        <v>39</v>
      </c>
      <c r="L2389" t="s">
        <v>30</v>
      </c>
      <c r="M2389" t="s">
        <v>31</v>
      </c>
      <c r="N2389" t="s">
        <v>32</v>
      </c>
      <c r="O2389">
        <v>6.2</v>
      </c>
      <c r="P2389" t="s">
        <v>890</v>
      </c>
      <c r="Q2389" t="s">
        <v>926</v>
      </c>
      <c r="R2389" t="s">
        <v>893</v>
      </c>
      <c r="S2389" t="s">
        <v>34</v>
      </c>
      <c r="T2389" t="s">
        <v>561</v>
      </c>
    </row>
    <row r="2390" spans="1:20">
      <c r="A2390" t="s">
        <v>926</v>
      </c>
      <c r="B2390" t="s">
        <v>890</v>
      </c>
      <c r="C2390" t="s">
        <v>933</v>
      </c>
      <c r="D2390" t="s">
        <v>934</v>
      </c>
      <c r="E2390" t="s">
        <v>25</v>
      </c>
      <c r="F2390" s="1">
        <v>33631</v>
      </c>
      <c r="G2390" t="s">
        <v>26</v>
      </c>
      <c r="H2390">
        <v>201412</v>
      </c>
      <c r="I2390" t="s">
        <v>27</v>
      </c>
      <c r="J2390" t="s">
        <v>28</v>
      </c>
      <c r="K2390" t="s">
        <v>40</v>
      </c>
      <c r="L2390" t="s">
        <v>30</v>
      </c>
      <c r="M2390" t="s">
        <v>31</v>
      </c>
      <c r="N2390" t="s">
        <v>32</v>
      </c>
      <c r="O2390">
        <v>5.32</v>
      </c>
      <c r="P2390" t="s">
        <v>890</v>
      </c>
      <c r="Q2390" t="s">
        <v>926</v>
      </c>
      <c r="R2390" t="s">
        <v>893</v>
      </c>
      <c r="S2390" t="s">
        <v>34</v>
      </c>
      <c r="T2390" t="s">
        <v>561</v>
      </c>
    </row>
    <row r="2391" spans="1:20">
      <c r="A2391" t="s">
        <v>926</v>
      </c>
      <c r="B2391" t="s">
        <v>890</v>
      </c>
      <c r="C2391" t="s">
        <v>933</v>
      </c>
      <c r="D2391" t="s">
        <v>934</v>
      </c>
      <c r="E2391" t="s">
        <v>25</v>
      </c>
      <c r="F2391" s="1">
        <v>33631</v>
      </c>
      <c r="G2391" t="s">
        <v>26</v>
      </c>
      <c r="H2391">
        <v>201412</v>
      </c>
      <c r="I2391" t="s">
        <v>27</v>
      </c>
      <c r="J2391" t="s">
        <v>28</v>
      </c>
      <c r="K2391" t="s">
        <v>44</v>
      </c>
      <c r="L2391" t="s">
        <v>30</v>
      </c>
      <c r="M2391" t="s">
        <v>31</v>
      </c>
      <c r="N2391" t="s">
        <v>32</v>
      </c>
      <c r="O2391">
        <v>0.45</v>
      </c>
      <c r="P2391" t="s">
        <v>890</v>
      </c>
      <c r="Q2391" t="s">
        <v>926</v>
      </c>
      <c r="R2391" t="s">
        <v>893</v>
      </c>
      <c r="S2391" t="s">
        <v>34</v>
      </c>
      <c r="T2391" t="s">
        <v>561</v>
      </c>
    </row>
    <row r="2392" spans="1:20">
      <c r="A2392" t="s">
        <v>935</v>
      </c>
      <c r="B2392" t="s">
        <v>936</v>
      </c>
      <c r="C2392" t="s">
        <v>937</v>
      </c>
      <c r="D2392" t="s">
        <v>938</v>
      </c>
      <c r="E2392" t="s">
        <v>25</v>
      </c>
      <c r="F2392" s="1">
        <v>41699</v>
      </c>
      <c r="G2392" t="s">
        <v>26</v>
      </c>
      <c r="H2392">
        <v>201412</v>
      </c>
      <c r="I2392" t="s">
        <v>27</v>
      </c>
      <c r="J2392" t="s">
        <v>28</v>
      </c>
      <c r="K2392" t="s">
        <v>29</v>
      </c>
      <c r="L2392" t="s">
        <v>30</v>
      </c>
      <c r="M2392" t="s">
        <v>31</v>
      </c>
      <c r="N2392" t="s">
        <v>32</v>
      </c>
      <c r="O2392">
        <v>1576.56</v>
      </c>
      <c r="P2392" t="s">
        <v>936</v>
      </c>
      <c r="Q2392" t="s">
        <v>935</v>
      </c>
      <c r="R2392" t="s">
        <v>939</v>
      </c>
      <c r="S2392" t="s">
        <v>34</v>
      </c>
      <c r="T2392" t="s">
        <v>561</v>
      </c>
    </row>
    <row r="2393" spans="1:20">
      <c r="A2393" t="s">
        <v>935</v>
      </c>
      <c r="B2393" t="s">
        <v>936</v>
      </c>
      <c r="C2393" t="s">
        <v>937</v>
      </c>
      <c r="D2393" t="s">
        <v>938</v>
      </c>
      <c r="E2393" t="s">
        <v>25</v>
      </c>
      <c r="F2393" s="1">
        <v>41699</v>
      </c>
      <c r="G2393" t="s">
        <v>26</v>
      </c>
      <c r="H2393">
        <v>201412</v>
      </c>
      <c r="I2393" t="s">
        <v>27</v>
      </c>
      <c r="J2393" t="s">
        <v>28</v>
      </c>
      <c r="K2393" t="s">
        <v>36</v>
      </c>
      <c r="L2393" t="s">
        <v>30</v>
      </c>
      <c r="M2393" t="s">
        <v>31</v>
      </c>
      <c r="N2393" t="s">
        <v>32</v>
      </c>
      <c r="O2393">
        <v>716.63</v>
      </c>
      <c r="P2393" t="s">
        <v>936</v>
      </c>
      <c r="Q2393" t="s">
        <v>935</v>
      </c>
      <c r="R2393" t="s">
        <v>939</v>
      </c>
      <c r="S2393" t="s">
        <v>34</v>
      </c>
      <c r="T2393" t="s">
        <v>561</v>
      </c>
    </row>
    <row r="2394" spans="1:20">
      <c r="A2394" t="s">
        <v>935</v>
      </c>
      <c r="B2394" t="s">
        <v>936</v>
      </c>
      <c r="C2394" t="s">
        <v>937</v>
      </c>
      <c r="D2394" t="s">
        <v>938</v>
      </c>
      <c r="E2394" t="s">
        <v>25</v>
      </c>
      <c r="F2394" s="1">
        <v>41699</v>
      </c>
      <c r="G2394" t="s">
        <v>26</v>
      </c>
      <c r="H2394">
        <v>201412</v>
      </c>
      <c r="I2394" t="s">
        <v>27</v>
      </c>
      <c r="J2394" t="s">
        <v>28</v>
      </c>
      <c r="K2394" t="s">
        <v>39</v>
      </c>
      <c r="L2394" t="s">
        <v>30</v>
      </c>
      <c r="M2394" t="s">
        <v>31</v>
      </c>
      <c r="N2394" t="s">
        <v>32</v>
      </c>
      <c r="O2394">
        <v>86.04</v>
      </c>
      <c r="P2394" t="s">
        <v>936</v>
      </c>
      <c r="Q2394" t="s">
        <v>935</v>
      </c>
      <c r="R2394" t="s">
        <v>939</v>
      </c>
      <c r="S2394" t="s">
        <v>34</v>
      </c>
      <c r="T2394" t="s">
        <v>561</v>
      </c>
    </row>
    <row r="2395" spans="1:20">
      <c r="A2395" t="s">
        <v>935</v>
      </c>
      <c r="B2395" t="s">
        <v>936</v>
      </c>
      <c r="C2395" t="s">
        <v>940</v>
      </c>
      <c r="D2395" t="s">
        <v>941</v>
      </c>
      <c r="E2395" t="s">
        <v>142</v>
      </c>
      <c r="F2395" s="1">
        <v>41080</v>
      </c>
      <c r="G2395" t="s">
        <v>26</v>
      </c>
      <c r="H2395">
        <v>201412</v>
      </c>
      <c r="I2395" t="s">
        <v>27</v>
      </c>
      <c r="J2395" t="s">
        <v>28</v>
      </c>
      <c r="K2395" t="s">
        <v>29</v>
      </c>
      <c r="L2395" t="s">
        <v>30</v>
      </c>
      <c r="M2395" t="s">
        <v>31</v>
      </c>
      <c r="N2395" t="s">
        <v>32</v>
      </c>
      <c r="O2395">
        <v>32703.3</v>
      </c>
      <c r="P2395" t="s">
        <v>936</v>
      </c>
      <c r="Q2395" t="s">
        <v>935</v>
      </c>
      <c r="R2395" t="s">
        <v>939</v>
      </c>
      <c r="S2395" t="s">
        <v>34</v>
      </c>
      <c r="T2395" t="s">
        <v>561</v>
      </c>
    </row>
    <row r="2396" spans="1:20">
      <c r="A2396" t="s">
        <v>935</v>
      </c>
      <c r="B2396" t="s">
        <v>936</v>
      </c>
      <c r="C2396" t="s">
        <v>940</v>
      </c>
      <c r="D2396" t="s">
        <v>941</v>
      </c>
      <c r="E2396" t="s">
        <v>142</v>
      </c>
      <c r="F2396" s="1">
        <v>41080</v>
      </c>
      <c r="G2396" t="s">
        <v>26</v>
      </c>
      <c r="H2396">
        <v>201412</v>
      </c>
      <c r="I2396" t="s">
        <v>27</v>
      </c>
      <c r="J2396" t="s">
        <v>28</v>
      </c>
      <c r="K2396" t="s">
        <v>36</v>
      </c>
      <c r="L2396" t="s">
        <v>30</v>
      </c>
      <c r="M2396" t="s">
        <v>31</v>
      </c>
      <c r="N2396" t="s">
        <v>32</v>
      </c>
      <c r="O2396">
        <v>29978.31</v>
      </c>
      <c r="P2396" t="s">
        <v>936</v>
      </c>
      <c r="Q2396" t="s">
        <v>935</v>
      </c>
      <c r="R2396" t="s">
        <v>939</v>
      </c>
      <c r="S2396" t="s">
        <v>34</v>
      </c>
      <c r="T2396" t="s">
        <v>561</v>
      </c>
    </row>
    <row r="2397" spans="1:20">
      <c r="A2397" t="s">
        <v>935</v>
      </c>
      <c r="B2397" t="s">
        <v>936</v>
      </c>
      <c r="C2397" t="s">
        <v>940</v>
      </c>
      <c r="D2397" t="s">
        <v>941</v>
      </c>
      <c r="E2397" t="s">
        <v>142</v>
      </c>
      <c r="F2397" s="1">
        <v>41080</v>
      </c>
      <c r="G2397" t="s">
        <v>26</v>
      </c>
      <c r="H2397">
        <v>201412</v>
      </c>
      <c r="I2397" t="s">
        <v>27</v>
      </c>
      <c r="J2397" t="s">
        <v>28</v>
      </c>
      <c r="K2397" t="s">
        <v>39</v>
      </c>
      <c r="L2397" t="s">
        <v>30</v>
      </c>
      <c r="M2397" t="s">
        <v>31</v>
      </c>
      <c r="N2397" t="s">
        <v>32</v>
      </c>
      <c r="O2397">
        <v>8175.9000000000005</v>
      </c>
      <c r="P2397" t="s">
        <v>936</v>
      </c>
      <c r="Q2397" t="s">
        <v>935</v>
      </c>
      <c r="R2397" t="s">
        <v>939</v>
      </c>
      <c r="S2397" t="s">
        <v>34</v>
      </c>
      <c r="T2397" t="s">
        <v>561</v>
      </c>
    </row>
    <row r="2398" spans="1:20">
      <c r="A2398" t="s">
        <v>935</v>
      </c>
      <c r="B2398" t="s">
        <v>936</v>
      </c>
      <c r="C2398" t="s">
        <v>942</v>
      </c>
      <c r="D2398" t="s">
        <v>943</v>
      </c>
      <c r="E2398" t="s">
        <v>25</v>
      </c>
      <c r="F2398" s="1">
        <v>41852</v>
      </c>
      <c r="G2398" t="s">
        <v>26</v>
      </c>
      <c r="H2398">
        <v>201412</v>
      </c>
      <c r="I2398" t="s">
        <v>27</v>
      </c>
      <c r="J2398" t="s">
        <v>53</v>
      </c>
      <c r="K2398" t="s">
        <v>29</v>
      </c>
      <c r="L2398" t="s">
        <v>54</v>
      </c>
      <c r="M2398" t="s">
        <v>31</v>
      </c>
      <c r="N2398" t="s">
        <v>48</v>
      </c>
      <c r="O2398">
        <v>13128.7</v>
      </c>
      <c r="P2398" t="s">
        <v>936</v>
      </c>
      <c r="Q2398" t="s">
        <v>935</v>
      </c>
      <c r="R2398" t="s">
        <v>939</v>
      </c>
      <c r="S2398" t="s">
        <v>34</v>
      </c>
      <c r="T2398" t="s">
        <v>561</v>
      </c>
    </row>
    <row r="2399" spans="1:20">
      <c r="A2399" t="s">
        <v>935</v>
      </c>
      <c r="B2399" t="s">
        <v>936</v>
      </c>
      <c r="C2399" t="s">
        <v>942</v>
      </c>
      <c r="D2399" t="s">
        <v>943</v>
      </c>
      <c r="E2399" t="s">
        <v>25</v>
      </c>
      <c r="F2399" s="1">
        <v>41852</v>
      </c>
      <c r="G2399" t="s">
        <v>26</v>
      </c>
      <c r="H2399">
        <v>201412</v>
      </c>
      <c r="I2399" t="s">
        <v>27</v>
      </c>
      <c r="J2399" t="s">
        <v>53</v>
      </c>
      <c r="K2399" t="s">
        <v>29</v>
      </c>
      <c r="L2399" t="s">
        <v>54</v>
      </c>
      <c r="M2399" t="s">
        <v>31</v>
      </c>
      <c r="N2399" t="s">
        <v>49</v>
      </c>
      <c r="O2399">
        <v>-646.26</v>
      </c>
      <c r="P2399" t="s">
        <v>936</v>
      </c>
      <c r="Q2399" t="s">
        <v>935</v>
      </c>
      <c r="R2399" t="s">
        <v>939</v>
      </c>
      <c r="S2399" t="s">
        <v>34</v>
      </c>
      <c r="T2399" t="s">
        <v>561</v>
      </c>
    </row>
    <row r="2400" spans="1:20">
      <c r="A2400" t="s">
        <v>935</v>
      </c>
      <c r="B2400" t="s">
        <v>936</v>
      </c>
      <c r="C2400" t="s">
        <v>942</v>
      </c>
      <c r="D2400" t="s">
        <v>943</v>
      </c>
      <c r="E2400" t="s">
        <v>25</v>
      </c>
      <c r="F2400" s="1">
        <v>41852</v>
      </c>
      <c r="G2400" t="s">
        <v>26</v>
      </c>
      <c r="H2400">
        <v>201412</v>
      </c>
      <c r="I2400" t="s">
        <v>27</v>
      </c>
      <c r="J2400" t="s">
        <v>53</v>
      </c>
      <c r="K2400" t="s">
        <v>29</v>
      </c>
      <c r="L2400" t="s">
        <v>54</v>
      </c>
      <c r="M2400" t="s">
        <v>31</v>
      </c>
      <c r="N2400" t="s">
        <v>32</v>
      </c>
      <c r="O2400">
        <v>90.87</v>
      </c>
      <c r="P2400" t="s">
        <v>936</v>
      </c>
      <c r="Q2400" t="s">
        <v>935</v>
      </c>
      <c r="R2400" t="s">
        <v>939</v>
      </c>
      <c r="S2400" t="s">
        <v>34</v>
      </c>
      <c r="T2400" t="s">
        <v>561</v>
      </c>
    </row>
    <row r="2401" spans="1:20">
      <c r="A2401" t="s">
        <v>935</v>
      </c>
      <c r="B2401" t="s">
        <v>936</v>
      </c>
      <c r="C2401" t="s">
        <v>942</v>
      </c>
      <c r="D2401" t="s">
        <v>943</v>
      </c>
      <c r="E2401" t="s">
        <v>25</v>
      </c>
      <c r="F2401" s="1">
        <v>41852</v>
      </c>
      <c r="G2401" t="s">
        <v>26</v>
      </c>
      <c r="H2401">
        <v>201412</v>
      </c>
      <c r="I2401" t="s">
        <v>27</v>
      </c>
      <c r="J2401" t="s">
        <v>53</v>
      </c>
      <c r="K2401" t="s">
        <v>36</v>
      </c>
      <c r="L2401" t="s">
        <v>54</v>
      </c>
      <c r="M2401" t="s">
        <v>31</v>
      </c>
      <c r="N2401" t="s">
        <v>48</v>
      </c>
      <c r="O2401">
        <v>2388.34</v>
      </c>
      <c r="P2401" t="s">
        <v>936</v>
      </c>
      <c r="Q2401" t="s">
        <v>935</v>
      </c>
      <c r="R2401" t="s">
        <v>939</v>
      </c>
      <c r="S2401" t="s">
        <v>34</v>
      </c>
      <c r="T2401" t="s">
        <v>561</v>
      </c>
    </row>
    <row r="2402" spans="1:20">
      <c r="A2402" t="s">
        <v>935</v>
      </c>
      <c r="B2402" t="s">
        <v>936</v>
      </c>
      <c r="C2402" t="s">
        <v>942</v>
      </c>
      <c r="D2402" t="s">
        <v>943</v>
      </c>
      <c r="E2402" t="s">
        <v>25</v>
      </c>
      <c r="F2402" s="1">
        <v>41852</v>
      </c>
      <c r="G2402" t="s">
        <v>26</v>
      </c>
      <c r="H2402">
        <v>201412</v>
      </c>
      <c r="I2402" t="s">
        <v>27</v>
      </c>
      <c r="J2402" t="s">
        <v>53</v>
      </c>
      <c r="K2402" t="s">
        <v>36</v>
      </c>
      <c r="L2402" t="s">
        <v>54</v>
      </c>
      <c r="M2402" t="s">
        <v>31</v>
      </c>
      <c r="N2402" t="s">
        <v>49</v>
      </c>
      <c r="O2402">
        <v>-1574.71</v>
      </c>
      <c r="P2402" t="s">
        <v>936</v>
      </c>
      <c r="Q2402" t="s">
        <v>935</v>
      </c>
      <c r="R2402" t="s">
        <v>939</v>
      </c>
      <c r="S2402" t="s">
        <v>34</v>
      </c>
      <c r="T2402" t="s">
        <v>561</v>
      </c>
    </row>
    <row r="2403" spans="1:20">
      <c r="A2403" t="s">
        <v>935</v>
      </c>
      <c r="B2403" t="s">
        <v>936</v>
      </c>
      <c r="C2403" t="s">
        <v>942</v>
      </c>
      <c r="D2403" t="s">
        <v>943</v>
      </c>
      <c r="E2403" t="s">
        <v>25</v>
      </c>
      <c r="F2403" s="1">
        <v>41852</v>
      </c>
      <c r="G2403" t="s">
        <v>26</v>
      </c>
      <c r="H2403">
        <v>201412</v>
      </c>
      <c r="I2403" t="s">
        <v>27</v>
      </c>
      <c r="J2403" t="s">
        <v>53</v>
      </c>
      <c r="K2403" t="s">
        <v>36</v>
      </c>
      <c r="L2403" t="s">
        <v>54</v>
      </c>
      <c r="M2403" t="s">
        <v>31</v>
      </c>
      <c r="N2403" t="s">
        <v>32</v>
      </c>
      <c r="O2403">
        <v>221.41</v>
      </c>
      <c r="P2403" t="s">
        <v>936</v>
      </c>
      <c r="Q2403" t="s">
        <v>935</v>
      </c>
      <c r="R2403" t="s">
        <v>939</v>
      </c>
      <c r="S2403" t="s">
        <v>34</v>
      </c>
      <c r="T2403" t="s">
        <v>561</v>
      </c>
    </row>
    <row r="2404" spans="1:20">
      <c r="A2404" t="s">
        <v>935</v>
      </c>
      <c r="B2404" t="s">
        <v>936</v>
      </c>
      <c r="C2404" t="s">
        <v>942</v>
      </c>
      <c r="D2404" t="s">
        <v>943</v>
      </c>
      <c r="E2404" t="s">
        <v>25</v>
      </c>
      <c r="F2404" s="1">
        <v>41852</v>
      </c>
      <c r="G2404" t="s">
        <v>26</v>
      </c>
      <c r="H2404">
        <v>201412</v>
      </c>
      <c r="I2404" t="s">
        <v>27</v>
      </c>
      <c r="J2404" t="s">
        <v>53</v>
      </c>
      <c r="K2404" t="s">
        <v>37</v>
      </c>
      <c r="L2404" t="s">
        <v>54</v>
      </c>
      <c r="M2404" t="s">
        <v>31</v>
      </c>
      <c r="N2404" t="s">
        <v>48</v>
      </c>
      <c r="O2404">
        <v>1368.5</v>
      </c>
      <c r="P2404" t="s">
        <v>936</v>
      </c>
      <c r="Q2404" t="s">
        <v>935</v>
      </c>
      <c r="R2404" t="s">
        <v>939</v>
      </c>
      <c r="S2404" t="s">
        <v>34</v>
      </c>
      <c r="T2404" t="s">
        <v>561</v>
      </c>
    </row>
    <row r="2405" spans="1:20">
      <c r="A2405" t="s">
        <v>935</v>
      </c>
      <c r="B2405" t="s">
        <v>936</v>
      </c>
      <c r="C2405" t="s">
        <v>942</v>
      </c>
      <c r="D2405" t="s">
        <v>943</v>
      </c>
      <c r="E2405" t="s">
        <v>25</v>
      </c>
      <c r="F2405" s="1">
        <v>41852</v>
      </c>
      <c r="G2405" t="s">
        <v>26</v>
      </c>
      <c r="H2405">
        <v>201412</v>
      </c>
      <c r="I2405" t="s">
        <v>27</v>
      </c>
      <c r="J2405" t="s">
        <v>53</v>
      </c>
      <c r="K2405" t="s">
        <v>37</v>
      </c>
      <c r="L2405" t="s">
        <v>54</v>
      </c>
      <c r="M2405" t="s">
        <v>31</v>
      </c>
      <c r="N2405" t="s">
        <v>49</v>
      </c>
      <c r="O2405">
        <v>-7915.21</v>
      </c>
      <c r="P2405" t="s">
        <v>936</v>
      </c>
      <c r="Q2405" t="s">
        <v>935</v>
      </c>
      <c r="R2405" t="s">
        <v>939</v>
      </c>
      <c r="S2405" t="s">
        <v>34</v>
      </c>
      <c r="T2405" t="s">
        <v>561</v>
      </c>
    </row>
    <row r="2406" spans="1:20">
      <c r="A2406" t="s">
        <v>935</v>
      </c>
      <c r="B2406" t="s">
        <v>936</v>
      </c>
      <c r="C2406" t="s">
        <v>942</v>
      </c>
      <c r="D2406" t="s">
        <v>943</v>
      </c>
      <c r="E2406" t="s">
        <v>25</v>
      </c>
      <c r="F2406" s="1">
        <v>41852</v>
      </c>
      <c r="G2406" t="s">
        <v>26</v>
      </c>
      <c r="H2406">
        <v>201412</v>
      </c>
      <c r="I2406" t="s">
        <v>27</v>
      </c>
      <c r="J2406" t="s">
        <v>53</v>
      </c>
      <c r="K2406" t="s">
        <v>37</v>
      </c>
      <c r="L2406" t="s">
        <v>54</v>
      </c>
      <c r="M2406" t="s">
        <v>31</v>
      </c>
      <c r="N2406" t="s">
        <v>32</v>
      </c>
      <c r="O2406">
        <v>1112.9000000000001</v>
      </c>
      <c r="P2406" t="s">
        <v>936</v>
      </c>
      <c r="Q2406" t="s">
        <v>935</v>
      </c>
      <c r="R2406" t="s">
        <v>939</v>
      </c>
      <c r="S2406" t="s">
        <v>34</v>
      </c>
      <c r="T2406" t="s">
        <v>561</v>
      </c>
    </row>
    <row r="2407" spans="1:20">
      <c r="A2407" t="s">
        <v>935</v>
      </c>
      <c r="B2407" t="s">
        <v>936</v>
      </c>
      <c r="C2407" t="s">
        <v>942</v>
      </c>
      <c r="D2407" t="s">
        <v>943</v>
      </c>
      <c r="E2407" t="s">
        <v>25</v>
      </c>
      <c r="F2407" s="1">
        <v>41852</v>
      </c>
      <c r="G2407" t="s">
        <v>26</v>
      </c>
      <c r="H2407">
        <v>201412</v>
      </c>
      <c r="I2407" t="s">
        <v>27</v>
      </c>
      <c r="J2407" t="s">
        <v>53</v>
      </c>
      <c r="K2407" t="s">
        <v>38</v>
      </c>
      <c r="L2407" t="s">
        <v>54</v>
      </c>
      <c r="M2407" t="s">
        <v>31</v>
      </c>
      <c r="N2407" t="s">
        <v>49</v>
      </c>
      <c r="O2407">
        <v>-1334.19</v>
      </c>
      <c r="P2407" t="s">
        <v>936</v>
      </c>
      <c r="Q2407" t="s">
        <v>935</v>
      </c>
      <c r="R2407" t="s">
        <v>939</v>
      </c>
      <c r="S2407" t="s">
        <v>34</v>
      </c>
      <c r="T2407" t="s">
        <v>561</v>
      </c>
    </row>
    <row r="2408" spans="1:20">
      <c r="A2408" t="s">
        <v>935</v>
      </c>
      <c r="B2408" t="s">
        <v>936</v>
      </c>
      <c r="C2408" t="s">
        <v>942</v>
      </c>
      <c r="D2408" t="s">
        <v>943</v>
      </c>
      <c r="E2408" t="s">
        <v>25</v>
      </c>
      <c r="F2408" s="1">
        <v>41852</v>
      </c>
      <c r="G2408" t="s">
        <v>26</v>
      </c>
      <c r="H2408">
        <v>201412</v>
      </c>
      <c r="I2408" t="s">
        <v>27</v>
      </c>
      <c r="J2408" t="s">
        <v>53</v>
      </c>
      <c r="K2408" t="s">
        <v>38</v>
      </c>
      <c r="L2408" t="s">
        <v>54</v>
      </c>
      <c r="M2408" t="s">
        <v>31</v>
      </c>
      <c r="N2408" t="s">
        <v>32</v>
      </c>
      <c r="O2408">
        <v>187.59</v>
      </c>
      <c r="P2408" t="s">
        <v>936</v>
      </c>
      <c r="Q2408" t="s">
        <v>935</v>
      </c>
      <c r="R2408" t="s">
        <v>939</v>
      </c>
      <c r="S2408" t="s">
        <v>34</v>
      </c>
      <c r="T2408" t="s">
        <v>561</v>
      </c>
    </row>
    <row r="2409" spans="1:20">
      <c r="A2409" t="s">
        <v>935</v>
      </c>
      <c r="B2409" t="s">
        <v>936</v>
      </c>
      <c r="C2409" t="s">
        <v>942</v>
      </c>
      <c r="D2409" t="s">
        <v>943</v>
      </c>
      <c r="E2409" t="s">
        <v>25</v>
      </c>
      <c r="F2409" s="1">
        <v>41852</v>
      </c>
      <c r="G2409" t="s">
        <v>26</v>
      </c>
      <c r="H2409">
        <v>201412</v>
      </c>
      <c r="I2409" t="s">
        <v>27</v>
      </c>
      <c r="J2409" t="s">
        <v>53</v>
      </c>
      <c r="K2409" t="s">
        <v>39</v>
      </c>
      <c r="L2409" t="s">
        <v>54</v>
      </c>
      <c r="M2409" t="s">
        <v>31</v>
      </c>
      <c r="N2409" t="s">
        <v>48</v>
      </c>
      <c r="O2409">
        <v>2204.75</v>
      </c>
      <c r="P2409" t="s">
        <v>936</v>
      </c>
      <c r="Q2409" t="s">
        <v>935</v>
      </c>
      <c r="R2409" t="s">
        <v>939</v>
      </c>
      <c r="S2409" t="s">
        <v>34</v>
      </c>
      <c r="T2409" t="s">
        <v>561</v>
      </c>
    </row>
    <row r="2410" spans="1:20">
      <c r="A2410" t="s">
        <v>935</v>
      </c>
      <c r="B2410" t="s">
        <v>936</v>
      </c>
      <c r="C2410" t="s">
        <v>942</v>
      </c>
      <c r="D2410" t="s">
        <v>943</v>
      </c>
      <c r="E2410" t="s">
        <v>25</v>
      </c>
      <c r="F2410" s="1">
        <v>41852</v>
      </c>
      <c r="G2410" t="s">
        <v>26</v>
      </c>
      <c r="H2410">
        <v>201412</v>
      </c>
      <c r="I2410" t="s">
        <v>27</v>
      </c>
      <c r="J2410" t="s">
        <v>53</v>
      </c>
      <c r="K2410" t="s">
        <v>39</v>
      </c>
      <c r="L2410" t="s">
        <v>54</v>
      </c>
      <c r="M2410" t="s">
        <v>31</v>
      </c>
      <c r="N2410" t="s">
        <v>49</v>
      </c>
      <c r="O2410">
        <v>-11296.74</v>
      </c>
      <c r="P2410" t="s">
        <v>936</v>
      </c>
      <c r="Q2410" t="s">
        <v>935</v>
      </c>
      <c r="R2410" t="s">
        <v>939</v>
      </c>
      <c r="S2410" t="s">
        <v>34</v>
      </c>
      <c r="T2410" t="s">
        <v>561</v>
      </c>
    </row>
    <row r="2411" spans="1:20">
      <c r="A2411" t="s">
        <v>935</v>
      </c>
      <c r="B2411" t="s">
        <v>936</v>
      </c>
      <c r="C2411" t="s">
        <v>942</v>
      </c>
      <c r="D2411" t="s">
        <v>943</v>
      </c>
      <c r="E2411" t="s">
        <v>25</v>
      </c>
      <c r="F2411" s="1">
        <v>41852</v>
      </c>
      <c r="G2411" t="s">
        <v>26</v>
      </c>
      <c r="H2411">
        <v>201412</v>
      </c>
      <c r="I2411" t="s">
        <v>27</v>
      </c>
      <c r="J2411" t="s">
        <v>53</v>
      </c>
      <c r="K2411" t="s">
        <v>39</v>
      </c>
      <c r="L2411" t="s">
        <v>54</v>
      </c>
      <c r="M2411" t="s">
        <v>31</v>
      </c>
      <c r="N2411" t="s">
        <v>32</v>
      </c>
      <c r="O2411">
        <v>1588.3500000000001</v>
      </c>
      <c r="P2411" t="s">
        <v>936</v>
      </c>
      <c r="Q2411" t="s">
        <v>935</v>
      </c>
      <c r="R2411" t="s">
        <v>939</v>
      </c>
      <c r="S2411" t="s">
        <v>34</v>
      </c>
      <c r="T2411" t="s">
        <v>561</v>
      </c>
    </row>
    <row r="2412" spans="1:20">
      <c r="A2412" t="s">
        <v>935</v>
      </c>
      <c r="B2412" t="s">
        <v>936</v>
      </c>
      <c r="C2412" t="s">
        <v>942</v>
      </c>
      <c r="D2412" t="s">
        <v>943</v>
      </c>
      <c r="E2412" t="s">
        <v>25</v>
      </c>
      <c r="F2412" s="1">
        <v>41852</v>
      </c>
      <c r="G2412" t="s">
        <v>26</v>
      </c>
      <c r="H2412">
        <v>201412</v>
      </c>
      <c r="I2412" t="s">
        <v>27</v>
      </c>
      <c r="J2412" t="s">
        <v>53</v>
      </c>
      <c r="K2412" t="s">
        <v>41</v>
      </c>
      <c r="L2412" t="s">
        <v>54</v>
      </c>
      <c r="M2412" t="s">
        <v>31</v>
      </c>
      <c r="N2412" t="s">
        <v>48</v>
      </c>
      <c r="O2412">
        <v>3676.82</v>
      </c>
      <c r="P2412" t="s">
        <v>936</v>
      </c>
      <c r="Q2412" t="s">
        <v>935</v>
      </c>
      <c r="R2412" t="s">
        <v>939</v>
      </c>
      <c r="S2412" t="s">
        <v>34</v>
      </c>
      <c r="T2412" t="s">
        <v>561</v>
      </c>
    </row>
    <row r="2413" spans="1:20">
      <c r="A2413" t="s">
        <v>935</v>
      </c>
      <c r="B2413" t="s">
        <v>936</v>
      </c>
      <c r="C2413" t="s">
        <v>944</v>
      </c>
      <c r="D2413" t="s">
        <v>945</v>
      </c>
      <c r="E2413" t="s">
        <v>25</v>
      </c>
      <c r="F2413" s="1">
        <v>41852</v>
      </c>
      <c r="G2413" t="s">
        <v>26</v>
      </c>
      <c r="H2413">
        <v>201412</v>
      </c>
      <c r="I2413" t="s">
        <v>27</v>
      </c>
      <c r="J2413" t="s">
        <v>53</v>
      </c>
      <c r="K2413" t="s">
        <v>29</v>
      </c>
      <c r="L2413" t="s">
        <v>54</v>
      </c>
      <c r="M2413" t="s">
        <v>31</v>
      </c>
      <c r="N2413" t="s">
        <v>32</v>
      </c>
      <c r="O2413">
        <v>1722.72</v>
      </c>
      <c r="P2413" t="s">
        <v>936</v>
      </c>
      <c r="Q2413" t="s">
        <v>935</v>
      </c>
      <c r="R2413" t="s">
        <v>939</v>
      </c>
      <c r="S2413" t="s">
        <v>34</v>
      </c>
      <c r="T2413" t="s">
        <v>561</v>
      </c>
    </row>
    <row r="2414" spans="1:20">
      <c r="A2414" t="s">
        <v>935</v>
      </c>
      <c r="B2414" t="s">
        <v>936</v>
      </c>
      <c r="C2414" t="s">
        <v>944</v>
      </c>
      <c r="D2414" t="s">
        <v>945</v>
      </c>
      <c r="E2414" t="s">
        <v>25</v>
      </c>
      <c r="F2414" s="1">
        <v>41852</v>
      </c>
      <c r="G2414" t="s">
        <v>26</v>
      </c>
      <c r="H2414">
        <v>201412</v>
      </c>
      <c r="I2414" t="s">
        <v>27</v>
      </c>
      <c r="J2414" t="s">
        <v>53</v>
      </c>
      <c r="K2414" t="s">
        <v>36</v>
      </c>
      <c r="L2414" t="s">
        <v>54</v>
      </c>
      <c r="M2414" t="s">
        <v>31</v>
      </c>
      <c r="N2414" t="s">
        <v>32</v>
      </c>
      <c r="O2414">
        <v>887.46</v>
      </c>
      <c r="P2414" t="s">
        <v>936</v>
      </c>
      <c r="Q2414" t="s">
        <v>935</v>
      </c>
      <c r="R2414" t="s">
        <v>939</v>
      </c>
      <c r="S2414" t="s">
        <v>34</v>
      </c>
      <c r="T2414" t="s">
        <v>561</v>
      </c>
    </row>
    <row r="2415" spans="1:20">
      <c r="A2415" t="s">
        <v>935</v>
      </c>
      <c r="B2415" t="s">
        <v>936</v>
      </c>
      <c r="C2415" t="s">
        <v>944</v>
      </c>
      <c r="D2415" t="s">
        <v>945</v>
      </c>
      <c r="E2415" t="s">
        <v>25</v>
      </c>
      <c r="F2415" s="1">
        <v>41852</v>
      </c>
      <c r="G2415" t="s">
        <v>26</v>
      </c>
      <c r="H2415">
        <v>201412</v>
      </c>
      <c r="I2415" t="s">
        <v>27</v>
      </c>
      <c r="J2415" t="s">
        <v>53</v>
      </c>
      <c r="K2415" t="s">
        <v>39</v>
      </c>
      <c r="L2415" t="s">
        <v>54</v>
      </c>
      <c r="M2415" t="s">
        <v>31</v>
      </c>
      <c r="N2415" t="s">
        <v>32</v>
      </c>
      <c r="O2415">
        <v>208.82</v>
      </c>
      <c r="P2415" t="s">
        <v>936</v>
      </c>
      <c r="Q2415" t="s">
        <v>935</v>
      </c>
      <c r="R2415" t="s">
        <v>939</v>
      </c>
      <c r="S2415" t="s">
        <v>34</v>
      </c>
      <c r="T2415" t="s">
        <v>561</v>
      </c>
    </row>
    <row r="2416" spans="1:20">
      <c r="A2416" t="s">
        <v>935</v>
      </c>
      <c r="B2416" t="s">
        <v>936</v>
      </c>
      <c r="C2416" t="s">
        <v>946</v>
      </c>
      <c r="D2416" t="s">
        <v>947</v>
      </c>
      <c r="E2416" t="s">
        <v>142</v>
      </c>
      <c r="F2416" s="1">
        <v>41176</v>
      </c>
      <c r="G2416" t="s">
        <v>26</v>
      </c>
      <c r="H2416">
        <v>201412</v>
      </c>
      <c r="I2416" t="s">
        <v>27</v>
      </c>
      <c r="J2416" t="s">
        <v>53</v>
      </c>
      <c r="K2416" t="s">
        <v>29</v>
      </c>
      <c r="L2416" t="s">
        <v>54</v>
      </c>
      <c r="M2416" t="s">
        <v>31</v>
      </c>
      <c r="N2416" t="s">
        <v>32</v>
      </c>
      <c r="O2416">
        <v>38933.81</v>
      </c>
      <c r="P2416" t="s">
        <v>936</v>
      </c>
      <c r="Q2416" t="s">
        <v>935</v>
      </c>
      <c r="R2416" t="s">
        <v>939</v>
      </c>
      <c r="S2416" t="s">
        <v>34</v>
      </c>
      <c r="T2416" t="s">
        <v>561</v>
      </c>
    </row>
    <row r="2417" spans="1:20">
      <c r="A2417" t="s">
        <v>935</v>
      </c>
      <c r="B2417" t="s">
        <v>936</v>
      </c>
      <c r="C2417" t="s">
        <v>946</v>
      </c>
      <c r="D2417" t="s">
        <v>947</v>
      </c>
      <c r="E2417" t="s">
        <v>142</v>
      </c>
      <c r="F2417" s="1">
        <v>41176</v>
      </c>
      <c r="G2417" t="s">
        <v>26</v>
      </c>
      <c r="H2417">
        <v>201412</v>
      </c>
      <c r="I2417" t="s">
        <v>27</v>
      </c>
      <c r="J2417" t="s">
        <v>53</v>
      </c>
      <c r="K2417" t="s">
        <v>36</v>
      </c>
      <c r="L2417" t="s">
        <v>54</v>
      </c>
      <c r="M2417" t="s">
        <v>31</v>
      </c>
      <c r="N2417" t="s">
        <v>32</v>
      </c>
      <c r="O2417">
        <v>18244.490000000002</v>
      </c>
      <c r="P2417" t="s">
        <v>936</v>
      </c>
      <c r="Q2417" t="s">
        <v>935</v>
      </c>
      <c r="R2417" t="s">
        <v>939</v>
      </c>
      <c r="S2417" t="s">
        <v>34</v>
      </c>
      <c r="T2417" t="s">
        <v>561</v>
      </c>
    </row>
    <row r="2418" spans="1:20">
      <c r="A2418" t="s">
        <v>935</v>
      </c>
      <c r="B2418" t="s">
        <v>936</v>
      </c>
      <c r="C2418" t="s">
        <v>948</v>
      </c>
      <c r="D2418" t="s">
        <v>949</v>
      </c>
      <c r="E2418" t="s">
        <v>142</v>
      </c>
      <c r="F2418" s="1">
        <v>41176</v>
      </c>
      <c r="G2418" t="s">
        <v>26</v>
      </c>
      <c r="H2418">
        <v>201412</v>
      </c>
      <c r="I2418" t="s">
        <v>27</v>
      </c>
      <c r="J2418" t="s">
        <v>53</v>
      </c>
      <c r="K2418" t="s">
        <v>29</v>
      </c>
      <c r="L2418" t="s">
        <v>54</v>
      </c>
      <c r="M2418" t="s">
        <v>31</v>
      </c>
      <c r="N2418" t="s">
        <v>32</v>
      </c>
      <c r="O2418">
        <v>40795.46</v>
      </c>
      <c r="P2418" t="s">
        <v>936</v>
      </c>
      <c r="Q2418" t="s">
        <v>935</v>
      </c>
      <c r="R2418" t="s">
        <v>939</v>
      </c>
      <c r="S2418" t="s">
        <v>34</v>
      </c>
      <c r="T2418" t="s">
        <v>561</v>
      </c>
    </row>
    <row r="2419" spans="1:20">
      <c r="A2419" t="s">
        <v>935</v>
      </c>
      <c r="B2419" t="s">
        <v>936</v>
      </c>
      <c r="C2419" t="s">
        <v>948</v>
      </c>
      <c r="D2419" t="s">
        <v>949</v>
      </c>
      <c r="E2419" t="s">
        <v>142</v>
      </c>
      <c r="F2419" s="1">
        <v>41176</v>
      </c>
      <c r="G2419" t="s">
        <v>26</v>
      </c>
      <c r="H2419">
        <v>201412</v>
      </c>
      <c r="I2419" t="s">
        <v>27</v>
      </c>
      <c r="J2419" t="s">
        <v>53</v>
      </c>
      <c r="K2419" t="s">
        <v>36</v>
      </c>
      <c r="L2419" t="s">
        <v>54</v>
      </c>
      <c r="M2419" t="s">
        <v>31</v>
      </c>
      <c r="N2419" t="s">
        <v>32</v>
      </c>
      <c r="O2419">
        <v>16318.19</v>
      </c>
      <c r="P2419" t="s">
        <v>936</v>
      </c>
      <c r="Q2419" t="s">
        <v>935</v>
      </c>
      <c r="R2419" t="s">
        <v>939</v>
      </c>
      <c r="S2419" t="s">
        <v>34</v>
      </c>
      <c r="T2419" t="s">
        <v>561</v>
      </c>
    </row>
    <row r="2420" spans="1:20">
      <c r="A2420" t="s">
        <v>935</v>
      </c>
      <c r="B2420" t="s">
        <v>936</v>
      </c>
      <c r="C2420" t="s">
        <v>948</v>
      </c>
      <c r="D2420" t="s">
        <v>949</v>
      </c>
      <c r="E2420" t="s">
        <v>142</v>
      </c>
      <c r="F2420" s="1">
        <v>41176</v>
      </c>
      <c r="G2420" t="s">
        <v>26</v>
      </c>
      <c r="H2420">
        <v>201412</v>
      </c>
      <c r="I2420" t="s">
        <v>27</v>
      </c>
      <c r="J2420" t="s">
        <v>53</v>
      </c>
      <c r="K2420" t="s">
        <v>39</v>
      </c>
      <c r="L2420" t="s">
        <v>54</v>
      </c>
      <c r="M2420" t="s">
        <v>31</v>
      </c>
      <c r="N2420" t="s">
        <v>32</v>
      </c>
      <c r="O2420">
        <v>8159.04</v>
      </c>
      <c r="P2420" t="s">
        <v>936</v>
      </c>
      <c r="Q2420" t="s">
        <v>935</v>
      </c>
      <c r="R2420" t="s">
        <v>939</v>
      </c>
      <c r="S2420" t="s">
        <v>34</v>
      </c>
      <c r="T2420" t="s">
        <v>561</v>
      </c>
    </row>
    <row r="2421" spans="1:20">
      <c r="A2421" t="s">
        <v>935</v>
      </c>
      <c r="B2421" t="s">
        <v>936</v>
      </c>
      <c r="C2421" t="s">
        <v>950</v>
      </c>
      <c r="D2421" t="s">
        <v>951</v>
      </c>
      <c r="E2421" t="s">
        <v>142</v>
      </c>
      <c r="F2421" s="1">
        <v>41426</v>
      </c>
      <c r="G2421" t="s">
        <v>26</v>
      </c>
      <c r="H2421">
        <v>201412</v>
      </c>
      <c r="I2421" t="s">
        <v>27</v>
      </c>
      <c r="J2421" t="s">
        <v>28</v>
      </c>
      <c r="K2421" t="s">
        <v>29</v>
      </c>
      <c r="L2421" t="s">
        <v>30</v>
      </c>
      <c r="M2421" t="s">
        <v>31</v>
      </c>
      <c r="N2421" t="s">
        <v>32</v>
      </c>
      <c r="O2421">
        <v>46079.64</v>
      </c>
      <c r="P2421" t="s">
        <v>936</v>
      </c>
      <c r="Q2421" t="s">
        <v>935</v>
      </c>
      <c r="R2421" t="s">
        <v>939</v>
      </c>
      <c r="S2421" t="s">
        <v>34</v>
      </c>
      <c r="T2421" t="s">
        <v>561</v>
      </c>
    </row>
    <row r="2422" spans="1:20">
      <c r="A2422" t="s">
        <v>935</v>
      </c>
      <c r="B2422" t="s">
        <v>936</v>
      </c>
      <c r="C2422" t="s">
        <v>950</v>
      </c>
      <c r="D2422" t="s">
        <v>951</v>
      </c>
      <c r="E2422" t="s">
        <v>142</v>
      </c>
      <c r="F2422" s="1">
        <v>41426</v>
      </c>
      <c r="G2422" t="s">
        <v>26</v>
      </c>
      <c r="H2422">
        <v>201412</v>
      </c>
      <c r="I2422" t="s">
        <v>27</v>
      </c>
      <c r="J2422" t="s">
        <v>28</v>
      </c>
      <c r="K2422" t="s">
        <v>36</v>
      </c>
      <c r="L2422" t="s">
        <v>30</v>
      </c>
      <c r="M2422" t="s">
        <v>31</v>
      </c>
      <c r="N2422" t="s">
        <v>32</v>
      </c>
      <c r="O2422">
        <v>18431.920000000002</v>
      </c>
      <c r="P2422" t="s">
        <v>936</v>
      </c>
      <c r="Q2422" t="s">
        <v>935</v>
      </c>
      <c r="R2422" t="s">
        <v>939</v>
      </c>
      <c r="S2422" t="s">
        <v>34</v>
      </c>
      <c r="T2422" t="s">
        <v>561</v>
      </c>
    </row>
    <row r="2423" spans="1:20">
      <c r="A2423" t="s">
        <v>935</v>
      </c>
      <c r="B2423" t="s">
        <v>936</v>
      </c>
      <c r="C2423" t="s">
        <v>950</v>
      </c>
      <c r="D2423" t="s">
        <v>951</v>
      </c>
      <c r="E2423" t="s">
        <v>142</v>
      </c>
      <c r="F2423" s="1">
        <v>41426</v>
      </c>
      <c r="G2423" t="s">
        <v>26</v>
      </c>
      <c r="H2423">
        <v>201412</v>
      </c>
      <c r="I2423" t="s">
        <v>27</v>
      </c>
      <c r="J2423" t="s">
        <v>28</v>
      </c>
      <c r="K2423" t="s">
        <v>39</v>
      </c>
      <c r="L2423" t="s">
        <v>30</v>
      </c>
      <c r="M2423" t="s">
        <v>31</v>
      </c>
      <c r="N2423" t="s">
        <v>32</v>
      </c>
      <c r="O2423">
        <v>12211.06</v>
      </c>
      <c r="P2423" t="s">
        <v>936</v>
      </c>
      <c r="Q2423" t="s">
        <v>935</v>
      </c>
      <c r="R2423" t="s">
        <v>939</v>
      </c>
      <c r="S2423" t="s">
        <v>34</v>
      </c>
      <c r="T2423" t="s">
        <v>561</v>
      </c>
    </row>
    <row r="2424" spans="1:20">
      <c r="A2424" t="s">
        <v>935</v>
      </c>
      <c r="B2424" t="s">
        <v>936</v>
      </c>
      <c r="C2424" t="s">
        <v>952</v>
      </c>
      <c r="D2424" t="s">
        <v>953</v>
      </c>
      <c r="E2424" t="s">
        <v>25</v>
      </c>
      <c r="F2424" s="1">
        <v>41456</v>
      </c>
      <c r="G2424" t="s">
        <v>26</v>
      </c>
      <c r="H2424">
        <v>201412</v>
      </c>
      <c r="I2424" t="s">
        <v>27</v>
      </c>
      <c r="J2424" t="s">
        <v>28</v>
      </c>
      <c r="K2424" t="s">
        <v>29</v>
      </c>
      <c r="L2424" t="s">
        <v>30</v>
      </c>
      <c r="M2424" t="s">
        <v>31</v>
      </c>
      <c r="N2424" t="s">
        <v>48</v>
      </c>
      <c r="O2424">
        <v>301572.35000000003</v>
      </c>
      <c r="P2424" t="s">
        <v>936</v>
      </c>
      <c r="Q2424" t="s">
        <v>935</v>
      </c>
      <c r="R2424" t="s">
        <v>939</v>
      </c>
      <c r="S2424" t="s">
        <v>34</v>
      </c>
      <c r="T2424" t="s">
        <v>561</v>
      </c>
    </row>
    <row r="2425" spans="1:20">
      <c r="A2425" t="s">
        <v>935</v>
      </c>
      <c r="B2425" t="s">
        <v>936</v>
      </c>
      <c r="C2425" t="s">
        <v>952</v>
      </c>
      <c r="D2425" t="s">
        <v>953</v>
      </c>
      <c r="E2425" t="s">
        <v>25</v>
      </c>
      <c r="F2425" s="1">
        <v>41456</v>
      </c>
      <c r="G2425" t="s">
        <v>26</v>
      </c>
      <c r="H2425">
        <v>201412</v>
      </c>
      <c r="I2425" t="s">
        <v>27</v>
      </c>
      <c r="J2425" t="s">
        <v>28</v>
      </c>
      <c r="K2425" t="s">
        <v>29</v>
      </c>
      <c r="L2425" t="s">
        <v>30</v>
      </c>
      <c r="M2425" t="s">
        <v>31</v>
      </c>
      <c r="N2425" t="s">
        <v>49</v>
      </c>
      <c r="O2425">
        <v>-227309.91</v>
      </c>
      <c r="P2425" t="s">
        <v>936</v>
      </c>
      <c r="Q2425" t="s">
        <v>935</v>
      </c>
      <c r="R2425" t="s">
        <v>939</v>
      </c>
      <c r="S2425" t="s">
        <v>34</v>
      </c>
      <c r="T2425" t="s">
        <v>561</v>
      </c>
    </row>
    <row r="2426" spans="1:20">
      <c r="A2426" t="s">
        <v>935</v>
      </c>
      <c r="B2426" t="s">
        <v>936</v>
      </c>
      <c r="C2426" t="s">
        <v>952</v>
      </c>
      <c r="D2426" t="s">
        <v>953</v>
      </c>
      <c r="E2426" t="s">
        <v>25</v>
      </c>
      <c r="F2426" s="1">
        <v>41456</v>
      </c>
      <c r="G2426" t="s">
        <v>26</v>
      </c>
      <c r="H2426">
        <v>201412</v>
      </c>
      <c r="I2426" t="s">
        <v>27</v>
      </c>
      <c r="J2426" t="s">
        <v>28</v>
      </c>
      <c r="K2426" t="s">
        <v>29</v>
      </c>
      <c r="L2426" t="s">
        <v>30</v>
      </c>
      <c r="M2426" t="s">
        <v>31</v>
      </c>
      <c r="N2426" t="s">
        <v>32</v>
      </c>
      <c r="O2426">
        <v>284.61</v>
      </c>
      <c r="P2426" t="s">
        <v>936</v>
      </c>
      <c r="Q2426" t="s">
        <v>935</v>
      </c>
      <c r="R2426" t="s">
        <v>939</v>
      </c>
      <c r="S2426" t="s">
        <v>34</v>
      </c>
      <c r="T2426" t="s">
        <v>561</v>
      </c>
    </row>
    <row r="2427" spans="1:20">
      <c r="A2427" t="s">
        <v>935</v>
      </c>
      <c r="B2427" t="s">
        <v>936</v>
      </c>
      <c r="C2427" t="s">
        <v>952</v>
      </c>
      <c r="D2427" t="s">
        <v>953</v>
      </c>
      <c r="E2427" t="s">
        <v>25</v>
      </c>
      <c r="F2427" s="1">
        <v>41456</v>
      </c>
      <c r="G2427" t="s">
        <v>26</v>
      </c>
      <c r="H2427">
        <v>201412</v>
      </c>
      <c r="I2427" t="s">
        <v>27</v>
      </c>
      <c r="J2427" t="s">
        <v>28</v>
      </c>
      <c r="K2427" t="s">
        <v>36</v>
      </c>
      <c r="L2427" t="s">
        <v>30</v>
      </c>
      <c r="M2427" t="s">
        <v>31</v>
      </c>
      <c r="N2427" t="s">
        <v>48</v>
      </c>
      <c r="O2427">
        <v>106614.44</v>
      </c>
      <c r="P2427" t="s">
        <v>936</v>
      </c>
      <c r="Q2427" t="s">
        <v>935</v>
      </c>
      <c r="R2427" t="s">
        <v>939</v>
      </c>
      <c r="S2427" t="s">
        <v>34</v>
      </c>
      <c r="T2427" t="s">
        <v>561</v>
      </c>
    </row>
    <row r="2428" spans="1:20">
      <c r="A2428" t="s">
        <v>935</v>
      </c>
      <c r="B2428" t="s">
        <v>936</v>
      </c>
      <c r="C2428" t="s">
        <v>952</v>
      </c>
      <c r="D2428" t="s">
        <v>953</v>
      </c>
      <c r="E2428" t="s">
        <v>25</v>
      </c>
      <c r="F2428" s="1">
        <v>41456</v>
      </c>
      <c r="G2428" t="s">
        <v>26</v>
      </c>
      <c r="H2428">
        <v>201412</v>
      </c>
      <c r="I2428" t="s">
        <v>27</v>
      </c>
      <c r="J2428" t="s">
        <v>28</v>
      </c>
      <c r="K2428" t="s">
        <v>36</v>
      </c>
      <c r="L2428" t="s">
        <v>30</v>
      </c>
      <c r="M2428" t="s">
        <v>31</v>
      </c>
      <c r="N2428" t="s">
        <v>49</v>
      </c>
      <c r="O2428">
        <v>-171469.64</v>
      </c>
      <c r="P2428" t="s">
        <v>936</v>
      </c>
      <c r="Q2428" t="s">
        <v>935</v>
      </c>
      <c r="R2428" t="s">
        <v>939</v>
      </c>
      <c r="S2428" t="s">
        <v>34</v>
      </c>
      <c r="T2428" t="s">
        <v>561</v>
      </c>
    </row>
    <row r="2429" spans="1:20">
      <c r="A2429" t="s">
        <v>935</v>
      </c>
      <c r="B2429" t="s">
        <v>936</v>
      </c>
      <c r="C2429" t="s">
        <v>952</v>
      </c>
      <c r="D2429" t="s">
        <v>953</v>
      </c>
      <c r="E2429" t="s">
        <v>25</v>
      </c>
      <c r="F2429" s="1">
        <v>41456</v>
      </c>
      <c r="G2429" t="s">
        <v>26</v>
      </c>
      <c r="H2429">
        <v>201412</v>
      </c>
      <c r="I2429" t="s">
        <v>27</v>
      </c>
      <c r="J2429" t="s">
        <v>28</v>
      </c>
      <c r="K2429" t="s">
        <v>36</v>
      </c>
      <c r="L2429" t="s">
        <v>30</v>
      </c>
      <c r="M2429" t="s">
        <v>31</v>
      </c>
      <c r="N2429" t="s">
        <v>32</v>
      </c>
      <c r="O2429">
        <v>214.69</v>
      </c>
      <c r="P2429" t="s">
        <v>936</v>
      </c>
      <c r="Q2429" t="s">
        <v>935</v>
      </c>
      <c r="R2429" t="s">
        <v>939</v>
      </c>
      <c r="S2429" t="s">
        <v>34</v>
      </c>
      <c r="T2429" t="s">
        <v>561</v>
      </c>
    </row>
    <row r="2430" spans="1:20">
      <c r="A2430" t="s">
        <v>935</v>
      </c>
      <c r="B2430" t="s">
        <v>936</v>
      </c>
      <c r="C2430" t="s">
        <v>952</v>
      </c>
      <c r="D2430" t="s">
        <v>953</v>
      </c>
      <c r="E2430" t="s">
        <v>25</v>
      </c>
      <c r="F2430" s="1">
        <v>41456</v>
      </c>
      <c r="G2430" t="s">
        <v>26</v>
      </c>
      <c r="H2430">
        <v>201412</v>
      </c>
      <c r="I2430" t="s">
        <v>27</v>
      </c>
      <c r="J2430" t="s">
        <v>28</v>
      </c>
      <c r="K2430" t="s">
        <v>38</v>
      </c>
      <c r="L2430" t="s">
        <v>30</v>
      </c>
      <c r="M2430" t="s">
        <v>31</v>
      </c>
      <c r="N2430" t="s">
        <v>49</v>
      </c>
      <c r="O2430">
        <v>-9966.31</v>
      </c>
      <c r="P2430" t="s">
        <v>936</v>
      </c>
      <c r="Q2430" t="s">
        <v>935</v>
      </c>
      <c r="R2430" t="s">
        <v>939</v>
      </c>
      <c r="S2430" t="s">
        <v>34</v>
      </c>
      <c r="T2430" t="s">
        <v>561</v>
      </c>
    </row>
    <row r="2431" spans="1:20">
      <c r="A2431" t="s">
        <v>935</v>
      </c>
      <c r="B2431" t="s">
        <v>936</v>
      </c>
      <c r="C2431" t="s">
        <v>952</v>
      </c>
      <c r="D2431" t="s">
        <v>953</v>
      </c>
      <c r="E2431" t="s">
        <v>25</v>
      </c>
      <c r="F2431" s="1">
        <v>41456</v>
      </c>
      <c r="G2431" t="s">
        <v>26</v>
      </c>
      <c r="H2431">
        <v>201412</v>
      </c>
      <c r="I2431" t="s">
        <v>27</v>
      </c>
      <c r="J2431" t="s">
        <v>28</v>
      </c>
      <c r="K2431" t="s">
        <v>38</v>
      </c>
      <c r="L2431" t="s">
        <v>30</v>
      </c>
      <c r="M2431" t="s">
        <v>31</v>
      </c>
      <c r="N2431" t="s">
        <v>32</v>
      </c>
      <c r="O2431">
        <v>12.48</v>
      </c>
      <c r="P2431" t="s">
        <v>936</v>
      </c>
      <c r="Q2431" t="s">
        <v>935</v>
      </c>
      <c r="R2431" t="s">
        <v>939</v>
      </c>
      <c r="S2431" t="s">
        <v>34</v>
      </c>
      <c r="T2431" t="s">
        <v>561</v>
      </c>
    </row>
    <row r="2432" spans="1:20">
      <c r="A2432" t="s">
        <v>935</v>
      </c>
      <c r="B2432" t="s">
        <v>936</v>
      </c>
      <c r="C2432" t="s">
        <v>952</v>
      </c>
      <c r="D2432" t="s">
        <v>953</v>
      </c>
      <c r="E2432" t="s">
        <v>25</v>
      </c>
      <c r="F2432" s="1">
        <v>41456</v>
      </c>
      <c r="G2432" t="s">
        <v>26</v>
      </c>
      <c r="H2432">
        <v>201412</v>
      </c>
      <c r="I2432" t="s">
        <v>27</v>
      </c>
      <c r="J2432" t="s">
        <v>28</v>
      </c>
      <c r="K2432" t="s">
        <v>39</v>
      </c>
      <c r="L2432" t="s">
        <v>30</v>
      </c>
      <c r="M2432" t="s">
        <v>31</v>
      </c>
      <c r="N2432" t="s">
        <v>48</v>
      </c>
      <c r="O2432">
        <v>17922.57</v>
      </c>
      <c r="P2432" t="s">
        <v>936</v>
      </c>
      <c r="Q2432" t="s">
        <v>935</v>
      </c>
      <c r="R2432" t="s">
        <v>939</v>
      </c>
      <c r="S2432" t="s">
        <v>34</v>
      </c>
      <c r="T2432" t="s">
        <v>561</v>
      </c>
    </row>
    <row r="2433" spans="1:20">
      <c r="A2433" t="s">
        <v>935</v>
      </c>
      <c r="B2433" t="s">
        <v>936</v>
      </c>
      <c r="C2433" t="s">
        <v>952</v>
      </c>
      <c r="D2433" t="s">
        <v>953</v>
      </c>
      <c r="E2433" t="s">
        <v>25</v>
      </c>
      <c r="F2433" s="1">
        <v>41456</v>
      </c>
      <c r="G2433" t="s">
        <v>26</v>
      </c>
      <c r="H2433">
        <v>201412</v>
      </c>
      <c r="I2433" t="s">
        <v>27</v>
      </c>
      <c r="J2433" t="s">
        <v>28</v>
      </c>
      <c r="K2433" t="s">
        <v>39</v>
      </c>
      <c r="L2433" t="s">
        <v>30</v>
      </c>
      <c r="M2433" t="s">
        <v>31</v>
      </c>
      <c r="N2433" t="s">
        <v>49</v>
      </c>
      <c r="O2433">
        <v>-12888.61</v>
      </c>
      <c r="P2433" t="s">
        <v>936</v>
      </c>
      <c r="Q2433" t="s">
        <v>935</v>
      </c>
      <c r="R2433" t="s">
        <v>939</v>
      </c>
      <c r="S2433" t="s">
        <v>34</v>
      </c>
      <c r="T2433" t="s">
        <v>561</v>
      </c>
    </row>
    <row r="2434" spans="1:20">
      <c r="A2434" t="s">
        <v>935</v>
      </c>
      <c r="B2434" t="s">
        <v>936</v>
      </c>
      <c r="C2434" t="s">
        <v>952</v>
      </c>
      <c r="D2434" t="s">
        <v>953</v>
      </c>
      <c r="E2434" t="s">
        <v>25</v>
      </c>
      <c r="F2434" s="1">
        <v>41456</v>
      </c>
      <c r="G2434" t="s">
        <v>26</v>
      </c>
      <c r="H2434">
        <v>201412</v>
      </c>
      <c r="I2434" t="s">
        <v>27</v>
      </c>
      <c r="J2434" t="s">
        <v>28</v>
      </c>
      <c r="K2434" t="s">
        <v>39</v>
      </c>
      <c r="L2434" t="s">
        <v>30</v>
      </c>
      <c r="M2434" t="s">
        <v>31</v>
      </c>
      <c r="N2434" t="s">
        <v>32</v>
      </c>
      <c r="O2434">
        <v>16.13</v>
      </c>
      <c r="P2434" t="s">
        <v>936</v>
      </c>
      <c r="Q2434" t="s">
        <v>935</v>
      </c>
      <c r="R2434" t="s">
        <v>939</v>
      </c>
      <c r="S2434" t="s">
        <v>34</v>
      </c>
      <c r="T2434" t="s">
        <v>561</v>
      </c>
    </row>
    <row r="2435" spans="1:20">
      <c r="A2435" t="s">
        <v>935</v>
      </c>
      <c r="B2435" t="s">
        <v>936</v>
      </c>
      <c r="C2435" t="s">
        <v>952</v>
      </c>
      <c r="D2435" t="s">
        <v>953</v>
      </c>
      <c r="E2435" t="s">
        <v>25</v>
      </c>
      <c r="F2435" s="1">
        <v>41456</v>
      </c>
      <c r="G2435" t="s">
        <v>26</v>
      </c>
      <c r="H2435">
        <v>201412</v>
      </c>
      <c r="I2435" t="s">
        <v>27</v>
      </c>
      <c r="J2435" t="s">
        <v>28</v>
      </c>
      <c r="K2435" t="s">
        <v>40</v>
      </c>
      <c r="L2435" t="s">
        <v>30</v>
      </c>
      <c r="M2435" t="s">
        <v>31</v>
      </c>
      <c r="N2435" t="s">
        <v>49</v>
      </c>
      <c r="O2435">
        <v>-5820.3</v>
      </c>
      <c r="P2435" t="s">
        <v>936</v>
      </c>
      <c r="Q2435" t="s">
        <v>935</v>
      </c>
      <c r="R2435" t="s">
        <v>939</v>
      </c>
      <c r="S2435" t="s">
        <v>34</v>
      </c>
      <c r="T2435" t="s">
        <v>561</v>
      </c>
    </row>
    <row r="2436" spans="1:20">
      <c r="A2436" t="s">
        <v>935</v>
      </c>
      <c r="B2436" t="s">
        <v>936</v>
      </c>
      <c r="C2436" t="s">
        <v>952</v>
      </c>
      <c r="D2436" t="s">
        <v>953</v>
      </c>
      <c r="E2436" t="s">
        <v>25</v>
      </c>
      <c r="F2436" s="1">
        <v>41456</v>
      </c>
      <c r="G2436" t="s">
        <v>26</v>
      </c>
      <c r="H2436">
        <v>201412</v>
      </c>
      <c r="I2436" t="s">
        <v>27</v>
      </c>
      <c r="J2436" t="s">
        <v>28</v>
      </c>
      <c r="K2436" t="s">
        <v>40</v>
      </c>
      <c r="L2436" t="s">
        <v>30</v>
      </c>
      <c r="M2436" t="s">
        <v>31</v>
      </c>
      <c r="N2436" t="s">
        <v>32</v>
      </c>
      <c r="O2436">
        <v>7.29</v>
      </c>
      <c r="P2436" t="s">
        <v>936</v>
      </c>
      <c r="Q2436" t="s">
        <v>935</v>
      </c>
      <c r="R2436" t="s">
        <v>939</v>
      </c>
      <c r="S2436" t="s">
        <v>34</v>
      </c>
      <c r="T2436" t="s">
        <v>561</v>
      </c>
    </row>
    <row r="2437" spans="1:20">
      <c r="A2437" t="s">
        <v>935</v>
      </c>
      <c r="B2437" t="s">
        <v>936</v>
      </c>
      <c r="C2437" t="s">
        <v>952</v>
      </c>
      <c r="D2437" t="s">
        <v>953</v>
      </c>
      <c r="E2437" t="s">
        <v>25</v>
      </c>
      <c r="F2437" s="1">
        <v>41456</v>
      </c>
      <c r="G2437" t="s">
        <v>26</v>
      </c>
      <c r="H2437">
        <v>201412</v>
      </c>
      <c r="I2437" t="s">
        <v>27</v>
      </c>
      <c r="J2437" t="s">
        <v>28</v>
      </c>
      <c r="K2437" t="s">
        <v>41</v>
      </c>
      <c r="L2437" t="s">
        <v>30</v>
      </c>
      <c r="M2437" t="s">
        <v>31</v>
      </c>
      <c r="N2437" t="s">
        <v>48</v>
      </c>
      <c r="O2437">
        <v>404.72</v>
      </c>
      <c r="P2437" t="s">
        <v>936</v>
      </c>
      <c r="Q2437" t="s">
        <v>935</v>
      </c>
      <c r="R2437" t="s">
        <v>939</v>
      </c>
      <c r="S2437" t="s">
        <v>34</v>
      </c>
      <c r="T2437" t="s">
        <v>561</v>
      </c>
    </row>
    <row r="2438" spans="1:20">
      <c r="A2438" t="s">
        <v>935</v>
      </c>
      <c r="B2438" t="s">
        <v>936</v>
      </c>
      <c r="C2438" t="s">
        <v>952</v>
      </c>
      <c r="D2438" t="s">
        <v>953</v>
      </c>
      <c r="E2438" t="s">
        <v>25</v>
      </c>
      <c r="F2438" s="1">
        <v>41456</v>
      </c>
      <c r="G2438" t="s">
        <v>26</v>
      </c>
      <c r="H2438">
        <v>201412</v>
      </c>
      <c r="I2438" t="s">
        <v>27</v>
      </c>
      <c r="J2438" t="s">
        <v>28</v>
      </c>
      <c r="K2438" t="s">
        <v>44</v>
      </c>
      <c r="L2438" t="s">
        <v>30</v>
      </c>
      <c r="M2438" t="s">
        <v>31</v>
      </c>
      <c r="N2438" t="s">
        <v>48</v>
      </c>
      <c r="O2438">
        <v>940.69</v>
      </c>
      <c r="P2438" t="s">
        <v>936</v>
      </c>
      <c r="Q2438" t="s">
        <v>935</v>
      </c>
      <c r="R2438" t="s">
        <v>939</v>
      </c>
      <c r="S2438" t="s">
        <v>34</v>
      </c>
      <c r="T2438" t="s">
        <v>561</v>
      </c>
    </row>
    <row r="2439" spans="1:20">
      <c r="A2439" t="s">
        <v>935</v>
      </c>
      <c r="B2439" t="s">
        <v>936</v>
      </c>
      <c r="C2439" t="s">
        <v>954</v>
      </c>
      <c r="D2439" t="s">
        <v>955</v>
      </c>
      <c r="E2439" t="s">
        <v>25</v>
      </c>
      <c r="F2439" s="1">
        <v>41456</v>
      </c>
      <c r="G2439" t="s">
        <v>26</v>
      </c>
      <c r="H2439">
        <v>201412</v>
      </c>
      <c r="I2439" t="s">
        <v>27</v>
      </c>
      <c r="J2439" t="s">
        <v>28</v>
      </c>
      <c r="K2439" t="s">
        <v>29</v>
      </c>
      <c r="L2439" t="s">
        <v>30</v>
      </c>
      <c r="M2439" t="s">
        <v>31</v>
      </c>
      <c r="N2439" t="s">
        <v>32</v>
      </c>
      <c r="O2439">
        <v>19794.75</v>
      </c>
      <c r="P2439" t="s">
        <v>936</v>
      </c>
      <c r="Q2439" t="s">
        <v>935</v>
      </c>
      <c r="R2439" t="s">
        <v>939</v>
      </c>
      <c r="S2439" t="s">
        <v>34</v>
      </c>
      <c r="T2439" t="s">
        <v>561</v>
      </c>
    </row>
    <row r="2440" spans="1:20">
      <c r="A2440" t="s">
        <v>935</v>
      </c>
      <c r="B2440" t="s">
        <v>936</v>
      </c>
      <c r="C2440" t="s">
        <v>954</v>
      </c>
      <c r="D2440" t="s">
        <v>955</v>
      </c>
      <c r="E2440" t="s">
        <v>25</v>
      </c>
      <c r="F2440" s="1">
        <v>41456</v>
      </c>
      <c r="G2440" t="s">
        <v>26</v>
      </c>
      <c r="H2440">
        <v>201412</v>
      </c>
      <c r="I2440" t="s">
        <v>27</v>
      </c>
      <c r="J2440" t="s">
        <v>28</v>
      </c>
      <c r="K2440" t="s">
        <v>36</v>
      </c>
      <c r="L2440" t="s">
        <v>30</v>
      </c>
      <c r="M2440" t="s">
        <v>31</v>
      </c>
      <c r="N2440" t="s">
        <v>32</v>
      </c>
      <c r="O2440">
        <v>16769.04</v>
      </c>
      <c r="P2440" t="s">
        <v>936</v>
      </c>
      <c r="Q2440" t="s">
        <v>935</v>
      </c>
      <c r="R2440" t="s">
        <v>939</v>
      </c>
      <c r="S2440" t="s">
        <v>34</v>
      </c>
      <c r="T2440" t="s">
        <v>561</v>
      </c>
    </row>
    <row r="2441" spans="1:20">
      <c r="A2441" t="s">
        <v>935</v>
      </c>
      <c r="B2441" t="s">
        <v>936</v>
      </c>
      <c r="C2441" t="s">
        <v>954</v>
      </c>
      <c r="D2441" t="s">
        <v>955</v>
      </c>
      <c r="E2441" t="s">
        <v>25</v>
      </c>
      <c r="F2441" s="1">
        <v>41456</v>
      </c>
      <c r="G2441" t="s">
        <v>26</v>
      </c>
      <c r="H2441">
        <v>201412</v>
      </c>
      <c r="I2441" t="s">
        <v>27</v>
      </c>
      <c r="J2441" t="s">
        <v>28</v>
      </c>
      <c r="K2441" t="s">
        <v>38</v>
      </c>
      <c r="L2441" t="s">
        <v>30</v>
      </c>
      <c r="M2441" t="s">
        <v>31</v>
      </c>
      <c r="N2441" t="s">
        <v>32</v>
      </c>
      <c r="O2441">
        <v>2596.19</v>
      </c>
      <c r="P2441" t="s">
        <v>936</v>
      </c>
      <c r="Q2441" t="s">
        <v>935</v>
      </c>
      <c r="R2441" t="s">
        <v>939</v>
      </c>
      <c r="S2441" t="s">
        <v>34</v>
      </c>
      <c r="T2441" t="s">
        <v>561</v>
      </c>
    </row>
    <row r="2442" spans="1:20">
      <c r="A2442" t="s">
        <v>935</v>
      </c>
      <c r="B2442" t="s">
        <v>936</v>
      </c>
      <c r="C2442" t="s">
        <v>954</v>
      </c>
      <c r="D2442" t="s">
        <v>955</v>
      </c>
      <c r="E2442" t="s">
        <v>25</v>
      </c>
      <c r="F2442" s="1">
        <v>41456</v>
      </c>
      <c r="G2442" t="s">
        <v>26</v>
      </c>
      <c r="H2442">
        <v>201412</v>
      </c>
      <c r="I2442" t="s">
        <v>27</v>
      </c>
      <c r="J2442" t="s">
        <v>28</v>
      </c>
      <c r="K2442" t="s">
        <v>39</v>
      </c>
      <c r="L2442" t="s">
        <v>30</v>
      </c>
      <c r="M2442" t="s">
        <v>31</v>
      </c>
      <c r="N2442" t="s">
        <v>32</v>
      </c>
      <c r="O2442">
        <v>6707.42</v>
      </c>
      <c r="P2442" t="s">
        <v>936</v>
      </c>
      <c r="Q2442" t="s">
        <v>935</v>
      </c>
      <c r="R2442" t="s">
        <v>939</v>
      </c>
      <c r="S2442" t="s">
        <v>34</v>
      </c>
      <c r="T2442" t="s">
        <v>561</v>
      </c>
    </row>
    <row r="2443" spans="1:20">
      <c r="A2443" t="s">
        <v>935</v>
      </c>
      <c r="B2443" t="s">
        <v>936</v>
      </c>
      <c r="C2443" t="s">
        <v>954</v>
      </c>
      <c r="D2443" t="s">
        <v>955</v>
      </c>
      <c r="E2443" t="s">
        <v>25</v>
      </c>
      <c r="F2443" s="1">
        <v>41456</v>
      </c>
      <c r="G2443" t="s">
        <v>26</v>
      </c>
      <c r="H2443">
        <v>201412</v>
      </c>
      <c r="I2443" t="s">
        <v>27</v>
      </c>
      <c r="J2443" t="s">
        <v>28</v>
      </c>
      <c r="K2443" t="s">
        <v>40</v>
      </c>
      <c r="L2443" t="s">
        <v>30</v>
      </c>
      <c r="M2443" t="s">
        <v>31</v>
      </c>
      <c r="N2443" t="s">
        <v>32</v>
      </c>
      <c r="O2443">
        <v>1626.81</v>
      </c>
      <c r="P2443" t="s">
        <v>936</v>
      </c>
      <c r="Q2443" t="s">
        <v>935</v>
      </c>
      <c r="R2443" t="s">
        <v>939</v>
      </c>
      <c r="S2443" t="s">
        <v>34</v>
      </c>
      <c r="T2443" t="s">
        <v>561</v>
      </c>
    </row>
    <row r="2444" spans="1:20">
      <c r="A2444" t="s">
        <v>935</v>
      </c>
      <c r="B2444" t="s">
        <v>936</v>
      </c>
      <c r="C2444" t="s">
        <v>956</v>
      </c>
      <c r="D2444" t="s">
        <v>957</v>
      </c>
      <c r="E2444" t="s">
        <v>25</v>
      </c>
      <c r="F2444" s="1">
        <v>41456</v>
      </c>
      <c r="G2444" t="s">
        <v>26</v>
      </c>
      <c r="H2444">
        <v>201412</v>
      </c>
      <c r="I2444" t="s">
        <v>27</v>
      </c>
      <c r="J2444" t="s">
        <v>28</v>
      </c>
      <c r="K2444" t="s">
        <v>29</v>
      </c>
      <c r="L2444" t="s">
        <v>30</v>
      </c>
      <c r="M2444" t="s">
        <v>31</v>
      </c>
      <c r="N2444" t="s">
        <v>32</v>
      </c>
      <c r="O2444">
        <v>22128.99</v>
      </c>
      <c r="P2444" t="s">
        <v>936</v>
      </c>
      <c r="Q2444" t="s">
        <v>935</v>
      </c>
      <c r="R2444" t="s">
        <v>939</v>
      </c>
      <c r="S2444" t="s">
        <v>34</v>
      </c>
      <c r="T2444" t="s">
        <v>561</v>
      </c>
    </row>
    <row r="2445" spans="1:20">
      <c r="A2445" t="s">
        <v>935</v>
      </c>
      <c r="B2445" t="s">
        <v>936</v>
      </c>
      <c r="C2445" t="s">
        <v>956</v>
      </c>
      <c r="D2445" t="s">
        <v>957</v>
      </c>
      <c r="E2445" t="s">
        <v>25</v>
      </c>
      <c r="F2445" s="1">
        <v>41456</v>
      </c>
      <c r="G2445" t="s">
        <v>26</v>
      </c>
      <c r="H2445">
        <v>201412</v>
      </c>
      <c r="I2445" t="s">
        <v>27</v>
      </c>
      <c r="J2445" t="s">
        <v>28</v>
      </c>
      <c r="K2445" t="s">
        <v>36</v>
      </c>
      <c r="L2445" t="s">
        <v>30</v>
      </c>
      <c r="M2445" t="s">
        <v>31</v>
      </c>
      <c r="N2445" t="s">
        <v>32</v>
      </c>
      <c r="O2445">
        <v>6879.52</v>
      </c>
      <c r="P2445" t="s">
        <v>936</v>
      </c>
      <c r="Q2445" t="s">
        <v>935</v>
      </c>
      <c r="R2445" t="s">
        <v>939</v>
      </c>
      <c r="S2445" t="s">
        <v>34</v>
      </c>
      <c r="T2445" t="s">
        <v>561</v>
      </c>
    </row>
    <row r="2446" spans="1:20">
      <c r="A2446" t="s">
        <v>935</v>
      </c>
      <c r="B2446" t="s">
        <v>936</v>
      </c>
      <c r="C2446" t="s">
        <v>956</v>
      </c>
      <c r="D2446" t="s">
        <v>957</v>
      </c>
      <c r="E2446" t="s">
        <v>25</v>
      </c>
      <c r="F2446" s="1">
        <v>41456</v>
      </c>
      <c r="G2446" t="s">
        <v>26</v>
      </c>
      <c r="H2446">
        <v>201412</v>
      </c>
      <c r="I2446" t="s">
        <v>27</v>
      </c>
      <c r="J2446" t="s">
        <v>28</v>
      </c>
      <c r="K2446" t="s">
        <v>39</v>
      </c>
      <c r="L2446" t="s">
        <v>30</v>
      </c>
      <c r="M2446" t="s">
        <v>31</v>
      </c>
      <c r="N2446" t="s">
        <v>32</v>
      </c>
      <c r="O2446">
        <v>3700.9500000000003</v>
      </c>
      <c r="P2446" t="s">
        <v>936</v>
      </c>
      <c r="Q2446" t="s">
        <v>935</v>
      </c>
      <c r="R2446" t="s">
        <v>939</v>
      </c>
      <c r="S2446" t="s">
        <v>34</v>
      </c>
      <c r="T2446" t="s">
        <v>561</v>
      </c>
    </row>
    <row r="2447" spans="1:20">
      <c r="A2447" t="s">
        <v>935</v>
      </c>
      <c r="B2447" t="s">
        <v>936</v>
      </c>
      <c r="C2447" t="s">
        <v>958</v>
      </c>
      <c r="D2447" t="s">
        <v>959</v>
      </c>
      <c r="E2447" t="s">
        <v>142</v>
      </c>
      <c r="F2447" s="1">
        <v>41176</v>
      </c>
      <c r="G2447" t="s">
        <v>26</v>
      </c>
      <c r="H2447">
        <v>201412</v>
      </c>
      <c r="I2447" t="s">
        <v>27</v>
      </c>
      <c r="J2447" t="s">
        <v>28</v>
      </c>
      <c r="K2447" t="s">
        <v>29</v>
      </c>
      <c r="L2447" t="s">
        <v>30</v>
      </c>
      <c r="M2447" t="s">
        <v>31</v>
      </c>
      <c r="N2447" t="s">
        <v>32</v>
      </c>
      <c r="O2447">
        <v>5878.71</v>
      </c>
      <c r="P2447" t="s">
        <v>936</v>
      </c>
      <c r="Q2447" t="s">
        <v>935</v>
      </c>
      <c r="R2447" t="s">
        <v>939</v>
      </c>
      <c r="S2447" t="s">
        <v>34</v>
      </c>
      <c r="T2447" t="s">
        <v>561</v>
      </c>
    </row>
    <row r="2448" spans="1:20">
      <c r="A2448" t="s">
        <v>935</v>
      </c>
      <c r="B2448" t="s">
        <v>936</v>
      </c>
      <c r="C2448" t="s">
        <v>958</v>
      </c>
      <c r="D2448" t="s">
        <v>959</v>
      </c>
      <c r="E2448" t="s">
        <v>142</v>
      </c>
      <c r="F2448" s="1">
        <v>41176</v>
      </c>
      <c r="G2448" t="s">
        <v>26</v>
      </c>
      <c r="H2448">
        <v>201412</v>
      </c>
      <c r="I2448" t="s">
        <v>27</v>
      </c>
      <c r="J2448" t="s">
        <v>28</v>
      </c>
      <c r="K2448" t="s">
        <v>36</v>
      </c>
      <c r="L2448" t="s">
        <v>30</v>
      </c>
      <c r="M2448" t="s">
        <v>31</v>
      </c>
      <c r="N2448" t="s">
        <v>32</v>
      </c>
      <c r="O2448">
        <v>2204.52</v>
      </c>
      <c r="P2448" t="s">
        <v>936</v>
      </c>
      <c r="Q2448" t="s">
        <v>935</v>
      </c>
      <c r="R2448" t="s">
        <v>939</v>
      </c>
      <c r="S2448" t="s">
        <v>34</v>
      </c>
      <c r="T2448" t="s">
        <v>561</v>
      </c>
    </row>
    <row r="2449" spans="1:20">
      <c r="A2449" t="s">
        <v>935</v>
      </c>
      <c r="B2449" t="s">
        <v>936</v>
      </c>
      <c r="C2449" t="s">
        <v>958</v>
      </c>
      <c r="D2449" t="s">
        <v>959</v>
      </c>
      <c r="E2449" t="s">
        <v>142</v>
      </c>
      <c r="F2449" s="1">
        <v>41176</v>
      </c>
      <c r="G2449" t="s">
        <v>26</v>
      </c>
      <c r="H2449">
        <v>201412</v>
      </c>
      <c r="I2449" t="s">
        <v>27</v>
      </c>
      <c r="J2449" t="s">
        <v>28</v>
      </c>
      <c r="K2449" t="s">
        <v>39</v>
      </c>
      <c r="L2449" t="s">
        <v>30</v>
      </c>
      <c r="M2449" t="s">
        <v>31</v>
      </c>
      <c r="N2449" t="s">
        <v>32</v>
      </c>
      <c r="O2449">
        <v>2057.5700000000002</v>
      </c>
      <c r="P2449" t="s">
        <v>936</v>
      </c>
      <c r="Q2449" t="s">
        <v>935</v>
      </c>
      <c r="R2449" t="s">
        <v>939</v>
      </c>
      <c r="S2449" t="s">
        <v>34</v>
      </c>
      <c r="T2449" t="s">
        <v>561</v>
      </c>
    </row>
    <row r="2450" spans="1:20">
      <c r="A2450" t="s">
        <v>935</v>
      </c>
      <c r="B2450" t="s">
        <v>936</v>
      </c>
      <c r="C2450" t="s">
        <v>960</v>
      </c>
      <c r="D2450" t="s">
        <v>961</v>
      </c>
      <c r="E2450" t="s">
        <v>142</v>
      </c>
      <c r="F2450" s="1">
        <v>40892</v>
      </c>
      <c r="G2450" t="s">
        <v>26</v>
      </c>
      <c r="H2450">
        <v>201412</v>
      </c>
      <c r="I2450" t="s">
        <v>27</v>
      </c>
      <c r="J2450" t="s">
        <v>53</v>
      </c>
      <c r="K2450" t="s">
        <v>29</v>
      </c>
      <c r="L2450" t="s">
        <v>54</v>
      </c>
      <c r="M2450" t="s">
        <v>31</v>
      </c>
      <c r="N2450" t="s">
        <v>286</v>
      </c>
      <c r="O2450">
        <v>171172.15</v>
      </c>
      <c r="P2450" t="s">
        <v>936</v>
      </c>
      <c r="Q2450" t="s">
        <v>935</v>
      </c>
      <c r="R2450" t="s">
        <v>939</v>
      </c>
      <c r="S2450" t="s">
        <v>34</v>
      </c>
      <c r="T2450" t="s">
        <v>561</v>
      </c>
    </row>
    <row r="2451" spans="1:20">
      <c r="A2451" t="s">
        <v>935</v>
      </c>
      <c r="B2451" t="s">
        <v>936</v>
      </c>
      <c r="C2451" t="s">
        <v>960</v>
      </c>
      <c r="D2451" t="s">
        <v>961</v>
      </c>
      <c r="E2451" t="s">
        <v>142</v>
      </c>
      <c r="F2451" s="1">
        <v>40892</v>
      </c>
      <c r="G2451" t="s">
        <v>26</v>
      </c>
      <c r="H2451">
        <v>201412</v>
      </c>
      <c r="I2451" t="s">
        <v>27</v>
      </c>
      <c r="J2451" t="s">
        <v>53</v>
      </c>
      <c r="K2451" t="s">
        <v>29</v>
      </c>
      <c r="L2451" t="s">
        <v>54</v>
      </c>
      <c r="M2451" t="s">
        <v>962</v>
      </c>
      <c r="N2451" t="s">
        <v>288</v>
      </c>
      <c r="O2451">
        <v>-171172.15</v>
      </c>
      <c r="P2451" t="s">
        <v>936</v>
      </c>
      <c r="Q2451" t="s">
        <v>935</v>
      </c>
      <c r="R2451" t="s">
        <v>939</v>
      </c>
      <c r="S2451" t="s">
        <v>34</v>
      </c>
      <c r="T2451" t="s">
        <v>561</v>
      </c>
    </row>
    <row r="2452" spans="1:20">
      <c r="A2452" t="s">
        <v>935</v>
      </c>
      <c r="B2452" t="s">
        <v>936</v>
      </c>
      <c r="C2452" t="s">
        <v>960</v>
      </c>
      <c r="D2452" t="s">
        <v>961</v>
      </c>
      <c r="E2452" t="s">
        <v>142</v>
      </c>
      <c r="F2452" s="1">
        <v>40892</v>
      </c>
      <c r="G2452" t="s">
        <v>26</v>
      </c>
      <c r="H2452">
        <v>201412</v>
      </c>
      <c r="I2452" t="s">
        <v>27</v>
      </c>
      <c r="J2452" t="s">
        <v>53</v>
      </c>
      <c r="K2452" t="s">
        <v>36</v>
      </c>
      <c r="L2452" t="s">
        <v>54</v>
      </c>
      <c r="M2452" t="s">
        <v>31</v>
      </c>
      <c r="N2452" t="s">
        <v>286</v>
      </c>
      <c r="O2452">
        <v>90148.81</v>
      </c>
      <c r="P2452" t="s">
        <v>936</v>
      </c>
      <c r="Q2452" t="s">
        <v>935</v>
      </c>
      <c r="R2452" t="s">
        <v>939</v>
      </c>
      <c r="S2452" t="s">
        <v>34</v>
      </c>
      <c r="T2452" t="s">
        <v>561</v>
      </c>
    </row>
    <row r="2453" spans="1:20">
      <c r="A2453" t="s">
        <v>935</v>
      </c>
      <c r="B2453" t="s">
        <v>936</v>
      </c>
      <c r="C2453" t="s">
        <v>960</v>
      </c>
      <c r="D2453" t="s">
        <v>961</v>
      </c>
      <c r="E2453" t="s">
        <v>142</v>
      </c>
      <c r="F2453" s="1">
        <v>40892</v>
      </c>
      <c r="G2453" t="s">
        <v>26</v>
      </c>
      <c r="H2453">
        <v>201412</v>
      </c>
      <c r="I2453" t="s">
        <v>27</v>
      </c>
      <c r="J2453" t="s">
        <v>53</v>
      </c>
      <c r="K2453" t="s">
        <v>36</v>
      </c>
      <c r="L2453" t="s">
        <v>54</v>
      </c>
      <c r="M2453" t="s">
        <v>962</v>
      </c>
      <c r="N2453" t="s">
        <v>288</v>
      </c>
      <c r="O2453">
        <v>-90148.81</v>
      </c>
      <c r="P2453" t="s">
        <v>936</v>
      </c>
      <c r="Q2453" t="s">
        <v>935</v>
      </c>
      <c r="R2453" t="s">
        <v>939</v>
      </c>
      <c r="S2453" t="s">
        <v>34</v>
      </c>
      <c r="T2453" t="s">
        <v>561</v>
      </c>
    </row>
    <row r="2454" spans="1:20">
      <c r="A2454" t="s">
        <v>935</v>
      </c>
      <c r="B2454" t="s">
        <v>936</v>
      </c>
      <c r="C2454" t="s">
        <v>960</v>
      </c>
      <c r="D2454" t="s">
        <v>961</v>
      </c>
      <c r="E2454" t="s">
        <v>142</v>
      </c>
      <c r="F2454" s="1">
        <v>40892</v>
      </c>
      <c r="G2454" t="s">
        <v>26</v>
      </c>
      <c r="H2454">
        <v>201412</v>
      </c>
      <c r="I2454" t="s">
        <v>27</v>
      </c>
      <c r="J2454" t="s">
        <v>53</v>
      </c>
      <c r="K2454" t="s">
        <v>39</v>
      </c>
      <c r="L2454" t="s">
        <v>54</v>
      </c>
      <c r="M2454" t="s">
        <v>31</v>
      </c>
      <c r="N2454" t="s">
        <v>286</v>
      </c>
      <c r="O2454">
        <v>20753.21</v>
      </c>
      <c r="P2454" t="s">
        <v>936</v>
      </c>
      <c r="Q2454" t="s">
        <v>935</v>
      </c>
      <c r="R2454" t="s">
        <v>939</v>
      </c>
      <c r="S2454" t="s">
        <v>34</v>
      </c>
      <c r="T2454" t="s">
        <v>561</v>
      </c>
    </row>
    <row r="2455" spans="1:20">
      <c r="A2455" t="s">
        <v>935</v>
      </c>
      <c r="B2455" t="s">
        <v>936</v>
      </c>
      <c r="C2455" t="s">
        <v>960</v>
      </c>
      <c r="D2455" t="s">
        <v>961</v>
      </c>
      <c r="E2455" t="s">
        <v>142</v>
      </c>
      <c r="F2455" s="1">
        <v>40892</v>
      </c>
      <c r="G2455" t="s">
        <v>26</v>
      </c>
      <c r="H2455">
        <v>201412</v>
      </c>
      <c r="I2455" t="s">
        <v>27</v>
      </c>
      <c r="J2455" t="s">
        <v>53</v>
      </c>
      <c r="K2455" t="s">
        <v>39</v>
      </c>
      <c r="L2455" t="s">
        <v>54</v>
      </c>
      <c r="M2455" t="s">
        <v>962</v>
      </c>
      <c r="N2455" t="s">
        <v>288</v>
      </c>
      <c r="O2455">
        <v>-20753.21</v>
      </c>
      <c r="P2455" t="s">
        <v>936</v>
      </c>
      <c r="Q2455" t="s">
        <v>935</v>
      </c>
      <c r="R2455" t="s">
        <v>939</v>
      </c>
      <c r="S2455" t="s">
        <v>34</v>
      </c>
      <c r="T2455" t="s">
        <v>561</v>
      </c>
    </row>
    <row r="2456" spans="1:20">
      <c r="A2456" t="s">
        <v>935</v>
      </c>
      <c r="B2456" t="s">
        <v>936</v>
      </c>
      <c r="C2456" t="s">
        <v>960</v>
      </c>
      <c r="D2456" t="s">
        <v>961</v>
      </c>
      <c r="E2456" t="s">
        <v>142</v>
      </c>
      <c r="F2456" s="1">
        <v>40892</v>
      </c>
      <c r="G2456" t="s">
        <v>26</v>
      </c>
      <c r="H2456">
        <v>201412</v>
      </c>
      <c r="I2456" t="s">
        <v>27</v>
      </c>
      <c r="J2456" t="s">
        <v>53</v>
      </c>
      <c r="K2456" t="s">
        <v>41</v>
      </c>
      <c r="L2456" t="s">
        <v>54</v>
      </c>
      <c r="M2456" t="s">
        <v>31</v>
      </c>
      <c r="N2456" t="s">
        <v>286</v>
      </c>
      <c r="O2456">
        <v>106.42</v>
      </c>
      <c r="P2456" t="s">
        <v>936</v>
      </c>
      <c r="Q2456" t="s">
        <v>935</v>
      </c>
      <c r="R2456" t="s">
        <v>939</v>
      </c>
      <c r="S2456" t="s">
        <v>34</v>
      </c>
      <c r="T2456" t="s">
        <v>561</v>
      </c>
    </row>
    <row r="2457" spans="1:20">
      <c r="A2457" t="s">
        <v>935</v>
      </c>
      <c r="B2457" t="s">
        <v>936</v>
      </c>
      <c r="C2457" t="s">
        <v>960</v>
      </c>
      <c r="D2457" t="s">
        <v>961</v>
      </c>
      <c r="E2457" t="s">
        <v>142</v>
      </c>
      <c r="F2457" s="1">
        <v>40892</v>
      </c>
      <c r="G2457" t="s">
        <v>26</v>
      </c>
      <c r="H2457">
        <v>201412</v>
      </c>
      <c r="I2457" t="s">
        <v>27</v>
      </c>
      <c r="J2457" t="s">
        <v>53</v>
      </c>
      <c r="K2457" t="s">
        <v>41</v>
      </c>
      <c r="L2457" t="s">
        <v>54</v>
      </c>
      <c r="M2457" t="s">
        <v>962</v>
      </c>
      <c r="N2457" t="s">
        <v>288</v>
      </c>
      <c r="O2457">
        <v>-106.42</v>
      </c>
      <c r="P2457" t="s">
        <v>936</v>
      </c>
      <c r="Q2457" t="s">
        <v>935</v>
      </c>
      <c r="R2457" t="s">
        <v>939</v>
      </c>
      <c r="S2457" t="s">
        <v>34</v>
      </c>
      <c r="T2457" t="s">
        <v>561</v>
      </c>
    </row>
    <row r="2458" spans="1:20">
      <c r="A2458" t="s">
        <v>935</v>
      </c>
      <c r="B2458" t="s">
        <v>936</v>
      </c>
      <c r="C2458" t="s">
        <v>963</v>
      </c>
      <c r="D2458" t="s">
        <v>964</v>
      </c>
      <c r="E2458" t="s">
        <v>142</v>
      </c>
      <c r="F2458" s="1">
        <v>40715</v>
      </c>
      <c r="G2458" t="s">
        <v>26</v>
      </c>
      <c r="H2458">
        <v>201412</v>
      </c>
      <c r="I2458" t="s">
        <v>27</v>
      </c>
      <c r="J2458" t="s">
        <v>53</v>
      </c>
      <c r="K2458" t="s">
        <v>29</v>
      </c>
      <c r="L2458" t="s">
        <v>54</v>
      </c>
      <c r="M2458" t="s">
        <v>31</v>
      </c>
      <c r="N2458" t="s">
        <v>32</v>
      </c>
      <c r="O2458">
        <v>404.26</v>
      </c>
      <c r="P2458" t="s">
        <v>936</v>
      </c>
      <c r="Q2458" t="s">
        <v>935</v>
      </c>
      <c r="R2458" t="s">
        <v>939</v>
      </c>
      <c r="S2458" t="s">
        <v>34</v>
      </c>
      <c r="T2458" t="s">
        <v>561</v>
      </c>
    </row>
    <row r="2459" spans="1:20">
      <c r="A2459" t="s">
        <v>935</v>
      </c>
      <c r="B2459" t="s">
        <v>936</v>
      </c>
      <c r="C2459" t="s">
        <v>963</v>
      </c>
      <c r="D2459" t="s">
        <v>964</v>
      </c>
      <c r="E2459" t="s">
        <v>142</v>
      </c>
      <c r="F2459" s="1">
        <v>40715</v>
      </c>
      <c r="G2459" t="s">
        <v>26</v>
      </c>
      <c r="H2459">
        <v>201412</v>
      </c>
      <c r="I2459" t="s">
        <v>27</v>
      </c>
      <c r="J2459" t="s">
        <v>53</v>
      </c>
      <c r="K2459" t="s">
        <v>36</v>
      </c>
      <c r="L2459" t="s">
        <v>54</v>
      </c>
      <c r="M2459" t="s">
        <v>31</v>
      </c>
      <c r="N2459" t="s">
        <v>32</v>
      </c>
      <c r="O2459">
        <v>373.16</v>
      </c>
      <c r="P2459" t="s">
        <v>936</v>
      </c>
      <c r="Q2459" t="s">
        <v>935</v>
      </c>
      <c r="R2459" t="s">
        <v>939</v>
      </c>
      <c r="S2459" t="s">
        <v>34</v>
      </c>
      <c r="T2459" t="s">
        <v>561</v>
      </c>
    </row>
    <row r="2460" spans="1:20">
      <c r="A2460" t="s">
        <v>935</v>
      </c>
      <c r="B2460" t="s">
        <v>936</v>
      </c>
      <c r="C2460" t="s">
        <v>963</v>
      </c>
      <c r="D2460" t="s">
        <v>964</v>
      </c>
      <c r="E2460" t="s">
        <v>142</v>
      </c>
      <c r="F2460" s="1">
        <v>40715</v>
      </c>
      <c r="G2460" t="s">
        <v>26</v>
      </c>
      <c r="H2460">
        <v>201412</v>
      </c>
      <c r="I2460" t="s">
        <v>27</v>
      </c>
      <c r="J2460" t="s">
        <v>53</v>
      </c>
      <c r="K2460" t="s">
        <v>39</v>
      </c>
      <c r="L2460" t="s">
        <v>54</v>
      </c>
      <c r="M2460" t="s">
        <v>31</v>
      </c>
      <c r="N2460" t="s">
        <v>32</v>
      </c>
      <c r="O2460">
        <v>186.58</v>
      </c>
      <c r="P2460" t="s">
        <v>936</v>
      </c>
      <c r="Q2460" t="s">
        <v>935</v>
      </c>
      <c r="R2460" t="s">
        <v>939</v>
      </c>
      <c r="S2460" t="s">
        <v>34</v>
      </c>
      <c r="T2460" t="s">
        <v>561</v>
      </c>
    </row>
    <row r="2461" spans="1:20">
      <c r="A2461" t="s">
        <v>935</v>
      </c>
      <c r="B2461" t="s">
        <v>936</v>
      </c>
      <c r="C2461" t="s">
        <v>965</v>
      </c>
      <c r="D2461" t="s">
        <v>966</v>
      </c>
      <c r="E2461" t="s">
        <v>25</v>
      </c>
      <c r="F2461" s="1">
        <v>41913</v>
      </c>
      <c r="G2461" t="s">
        <v>26</v>
      </c>
      <c r="H2461">
        <v>201412</v>
      </c>
      <c r="I2461" t="s">
        <v>27</v>
      </c>
      <c r="J2461" t="s">
        <v>53</v>
      </c>
      <c r="K2461" t="s">
        <v>29</v>
      </c>
      <c r="L2461" t="s">
        <v>54</v>
      </c>
      <c r="M2461" t="s">
        <v>31</v>
      </c>
      <c r="N2461" t="s">
        <v>32</v>
      </c>
      <c r="O2461">
        <v>7926.14</v>
      </c>
      <c r="P2461" t="s">
        <v>936</v>
      </c>
      <c r="Q2461" t="s">
        <v>935</v>
      </c>
      <c r="R2461" t="s">
        <v>939</v>
      </c>
      <c r="S2461" t="s">
        <v>34</v>
      </c>
      <c r="T2461" t="s">
        <v>561</v>
      </c>
    </row>
    <row r="2462" spans="1:20">
      <c r="A2462" t="s">
        <v>935</v>
      </c>
      <c r="B2462" t="s">
        <v>936</v>
      </c>
      <c r="C2462" t="s">
        <v>965</v>
      </c>
      <c r="D2462" t="s">
        <v>966</v>
      </c>
      <c r="E2462" t="s">
        <v>25</v>
      </c>
      <c r="F2462" s="1">
        <v>41913</v>
      </c>
      <c r="G2462" t="s">
        <v>26</v>
      </c>
      <c r="H2462">
        <v>201412</v>
      </c>
      <c r="I2462" t="s">
        <v>27</v>
      </c>
      <c r="J2462" t="s">
        <v>53</v>
      </c>
      <c r="K2462" t="s">
        <v>36</v>
      </c>
      <c r="L2462" t="s">
        <v>54</v>
      </c>
      <c r="M2462" t="s">
        <v>31</v>
      </c>
      <c r="N2462" t="s">
        <v>32</v>
      </c>
      <c r="O2462">
        <v>5112.4000000000005</v>
      </c>
      <c r="P2462" t="s">
        <v>936</v>
      </c>
      <c r="Q2462" t="s">
        <v>935</v>
      </c>
      <c r="R2462" t="s">
        <v>939</v>
      </c>
      <c r="S2462" t="s">
        <v>34</v>
      </c>
      <c r="T2462" t="s">
        <v>561</v>
      </c>
    </row>
    <row r="2463" spans="1:20">
      <c r="A2463" t="s">
        <v>935</v>
      </c>
      <c r="B2463" t="s">
        <v>936</v>
      </c>
      <c r="C2463" t="s">
        <v>965</v>
      </c>
      <c r="D2463" t="s">
        <v>966</v>
      </c>
      <c r="E2463" t="s">
        <v>25</v>
      </c>
      <c r="F2463" s="1">
        <v>41913</v>
      </c>
      <c r="G2463" t="s">
        <v>26</v>
      </c>
      <c r="H2463">
        <v>201412</v>
      </c>
      <c r="I2463" t="s">
        <v>27</v>
      </c>
      <c r="J2463" t="s">
        <v>53</v>
      </c>
      <c r="K2463" t="s">
        <v>39</v>
      </c>
      <c r="L2463" t="s">
        <v>54</v>
      </c>
      <c r="M2463" t="s">
        <v>31</v>
      </c>
      <c r="N2463" t="s">
        <v>32</v>
      </c>
      <c r="O2463">
        <v>1486.13</v>
      </c>
      <c r="P2463" t="s">
        <v>936</v>
      </c>
      <c r="Q2463" t="s">
        <v>935</v>
      </c>
      <c r="R2463" t="s">
        <v>939</v>
      </c>
      <c r="S2463" t="s">
        <v>34</v>
      </c>
      <c r="T2463" t="s">
        <v>561</v>
      </c>
    </row>
    <row r="2464" spans="1:20">
      <c r="A2464" t="s">
        <v>935</v>
      </c>
      <c r="B2464" t="s">
        <v>936</v>
      </c>
      <c r="C2464" t="s">
        <v>967</v>
      </c>
      <c r="D2464" t="s">
        <v>968</v>
      </c>
      <c r="E2464" t="s">
        <v>25</v>
      </c>
      <c r="F2464" s="1">
        <v>41852</v>
      </c>
      <c r="G2464" t="s">
        <v>26</v>
      </c>
      <c r="H2464">
        <v>201412</v>
      </c>
      <c r="I2464" t="s">
        <v>27</v>
      </c>
      <c r="J2464" t="s">
        <v>28</v>
      </c>
      <c r="K2464" t="s">
        <v>29</v>
      </c>
      <c r="L2464" t="s">
        <v>30</v>
      </c>
      <c r="M2464" t="s">
        <v>31</v>
      </c>
      <c r="N2464" t="s">
        <v>32</v>
      </c>
      <c r="O2464">
        <v>4981.16</v>
      </c>
      <c r="P2464" t="s">
        <v>936</v>
      </c>
      <c r="Q2464" t="s">
        <v>935</v>
      </c>
      <c r="R2464" t="s">
        <v>939</v>
      </c>
      <c r="S2464" t="s">
        <v>34</v>
      </c>
      <c r="T2464" t="s">
        <v>561</v>
      </c>
    </row>
    <row r="2465" spans="1:20">
      <c r="A2465" t="s">
        <v>935</v>
      </c>
      <c r="B2465" t="s">
        <v>936</v>
      </c>
      <c r="C2465" t="s">
        <v>967</v>
      </c>
      <c r="D2465" t="s">
        <v>968</v>
      </c>
      <c r="E2465" t="s">
        <v>25</v>
      </c>
      <c r="F2465" s="1">
        <v>41852</v>
      </c>
      <c r="G2465" t="s">
        <v>26</v>
      </c>
      <c r="H2465">
        <v>201412</v>
      </c>
      <c r="I2465" t="s">
        <v>27</v>
      </c>
      <c r="J2465" t="s">
        <v>28</v>
      </c>
      <c r="K2465" t="s">
        <v>36</v>
      </c>
      <c r="L2465" t="s">
        <v>30</v>
      </c>
      <c r="M2465" t="s">
        <v>31</v>
      </c>
      <c r="N2465" t="s">
        <v>32</v>
      </c>
      <c r="O2465">
        <v>3321.14</v>
      </c>
      <c r="P2465" t="s">
        <v>936</v>
      </c>
      <c r="Q2465" t="s">
        <v>935</v>
      </c>
      <c r="R2465" t="s">
        <v>939</v>
      </c>
      <c r="S2465" t="s">
        <v>34</v>
      </c>
      <c r="T2465" t="s">
        <v>561</v>
      </c>
    </row>
    <row r="2466" spans="1:20">
      <c r="A2466" t="s">
        <v>935</v>
      </c>
      <c r="B2466" t="s">
        <v>936</v>
      </c>
      <c r="C2466" t="s">
        <v>967</v>
      </c>
      <c r="D2466" t="s">
        <v>968</v>
      </c>
      <c r="E2466" t="s">
        <v>25</v>
      </c>
      <c r="F2466" s="1">
        <v>41852</v>
      </c>
      <c r="G2466" t="s">
        <v>26</v>
      </c>
      <c r="H2466">
        <v>201412</v>
      </c>
      <c r="I2466" t="s">
        <v>27</v>
      </c>
      <c r="J2466" t="s">
        <v>28</v>
      </c>
      <c r="K2466" t="s">
        <v>39</v>
      </c>
      <c r="L2466" t="s">
        <v>30</v>
      </c>
      <c r="M2466" t="s">
        <v>31</v>
      </c>
      <c r="N2466" t="s">
        <v>32</v>
      </c>
      <c r="O2466">
        <v>1526.79</v>
      </c>
      <c r="P2466" t="s">
        <v>936</v>
      </c>
      <c r="Q2466" t="s">
        <v>935</v>
      </c>
      <c r="R2466" t="s">
        <v>939</v>
      </c>
      <c r="S2466" t="s">
        <v>34</v>
      </c>
      <c r="T2466" t="s">
        <v>561</v>
      </c>
    </row>
    <row r="2467" spans="1:20">
      <c r="A2467" t="s">
        <v>935</v>
      </c>
      <c r="B2467" t="s">
        <v>936</v>
      </c>
      <c r="C2467" t="s">
        <v>969</v>
      </c>
      <c r="D2467" t="s">
        <v>970</v>
      </c>
      <c r="E2467" t="s">
        <v>25</v>
      </c>
      <c r="F2467" s="1">
        <v>41852</v>
      </c>
      <c r="G2467" t="s">
        <v>26</v>
      </c>
      <c r="H2467">
        <v>201412</v>
      </c>
      <c r="I2467" t="s">
        <v>27</v>
      </c>
      <c r="J2467" t="s">
        <v>28</v>
      </c>
      <c r="K2467" t="s">
        <v>29</v>
      </c>
      <c r="L2467" t="s">
        <v>30</v>
      </c>
      <c r="M2467" t="s">
        <v>31</v>
      </c>
      <c r="N2467" t="s">
        <v>32</v>
      </c>
      <c r="O2467">
        <v>13989.74</v>
      </c>
      <c r="P2467" t="s">
        <v>936</v>
      </c>
      <c r="Q2467" t="s">
        <v>935</v>
      </c>
      <c r="R2467" t="s">
        <v>939</v>
      </c>
      <c r="S2467" t="s">
        <v>34</v>
      </c>
      <c r="T2467" t="s">
        <v>561</v>
      </c>
    </row>
    <row r="2468" spans="1:20">
      <c r="A2468" t="s">
        <v>935</v>
      </c>
      <c r="B2468" t="s">
        <v>936</v>
      </c>
      <c r="C2468" t="s">
        <v>969</v>
      </c>
      <c r="D2468" t="s">
        <v>970</v>
      </c>
      <c r="E2468" t="s">
        <v>25</v>
      </c>
      <c r="F2468" s="1">
        <v>41852</v>
      </c>
      <c r="G2468" t="s">
        <v>26</v>
      </c>
      <c r="H2468">
        <v>201412</v>
      </c>
      <c r="I2468" t="s">
        <v>27</v>
      </c>
      <c r="J2468" t="s">
        <v>28</v>
      </c>
      <c r="K2468" t="s">
        <v>36</v>
      </c>
      <c r="L2468" t="s">
        <v>30</v>
      </c>
      <c r="M2468" t="s">
        <v>31</v>
      </c>
      <c r="N2468" t="s">
        <v>32</v>
      </c>
      <c r="O2468">
        <v>9617.94</v>
      </c>
      <c r="P2468" t="s">
        <v>936</v>
      </c>
      <c r="Q2468" t="s">
        <v>935</v>
      </c>
      <c r="R2468" t="s">
        <v>939</v>
      </c>
      <c r="S2468" t="s">
        <v>34</v>
      </c>
      <c r="T2468" t="s">
        <v>561</v>
      </c>
    </row>
    <row r="2469" spans="1:20">
      <c r="A2469" t="s">
        <v>935</v>
      </c>
      <c r="B2469" t="s">
        <v>936</v>
      </c>
      <c r="C2469" t="s">
        <v>969</v>
      </c>
      <c r="D2469" t="s">
        <v>970</v>
      </c>
      <c r="E2469" t="s">
        <v>25</v>
      </c>
      <c r="F2469" s="1">
        <v>41852</v>
      </c>
      <c r="G2469" t="s">
        <v>26</v>
      </c>
      <c r="H2469">
        <v>201412</v>
      </c>
      <c r="I2469" t="s">
        <v>27</v>
      </c>
      <c r="J2469" t="s">
        <v>28</v>
      </c>
      <c r="K2469" t="s">
        <v>39</v>
      </c>
      <c r="L2469" t="s">
        <v>30</v>
      </c>
      <c r="M2469" t="s">
        <v>31</v>
      </c>
      <c r="N2469" t="s">
        <v>32</v>
      </c>
      <c r="O2469">
        <v>3952.11</v>
      </c>
      <c r="P2469" t="s">
        <v>936</v>
      </c>
      <c r="Q2469" t="s">
        <v>935</v>
      </c>
      <c r="R2469" t="s">
        <v>939</v>
      </c>
      <c r="S2469" t="s">
        <v>34</v>
      </c>
      <c r="T2469" t="s">
        <v>561</v>
      </c>
    </row>
    <row r="2470" spans="1:20">
      <c r="A2470" t="s">
        <v>935</v>
      </c>
      <c r="B2470" t="s">
        <v>936</v>
      </c>
      <c r="C2470" t="s">
        <v>971</v>
      </c>
      <c r="D2470" t="s">
        <v>972</v>
      </c>
      <c r="E2470" t="s">
        <v>25</v>
      </c>
      <c r="F2470" s="1">
        <v>41548</v>
      </c>
      <c r="G2470" t="s">
        <v>26</v>
      </c>
      <c r="H2470">
        <v>201412</v>
      </c>
      <c r="I2470" t="s">
        <v>27</v>
      </c>
      <c r="J2470" t="s">
        <v>28</v>
      </c>
      <c r="K2470" t="s">
        <v>29</v>
      </c>
      <c r="L2470" t="s">
        <v>30</v>
      </c>
      <c r="M2470" t="s">
        <v>31</v>
      </c>
      <c r="N2470" t="s">
        <v>48</v>
      </c>
      <c r="O2470">
        <v>330148.90000000002</v>
      </c>
      <c r="P2470" t="s">
        <v>936</v>
      </c>
      <c r="Q2470" t="s">
        <v>935</v>
      </c>
      <c r="R2470" t="s">
        <v>939</v>
      </c>
      <c r="S2470" t="s">
        <v>34</v>
      </c>
      <c r="T2470" t="s">
        <v>561</v>
      </c>
    </row>
    <row r="2471" spans="1:20">
      <c r="A2471" t="s">
        <v>935</v>
      </c>
      <c r="B2471" t="s">
        <v>936</v>
      </c>
      <c r="C2471" t="s">
        <v>971</v>
      </c>
      <c r="D2471" t="s">
        <v>972</v>
      </c>
      <c r="E2471" t="s">
        <v>25</v>
      </c>
      <c r="F2471" s="1">
        <v>41548</v>
      </c>
      <c r="G2471" t="s">
        <v>26</v>
      </c>
      <c r="H2471">
        <v>201412</v>
      </c>
      <c r="I2471" t="s">
        <v>27</v>
      </c>
      <c r="J2471" t="s">
        <v>28</v>
      </c>
      <c r="K2471" t="s">
        <v>29</v>
      </c>
      <c r="L2471" t="s">
        <v>30</v>
      </c>
      <c r="M2471" t="s">
        <v>31</v>
      </c>
      <c r="N2471" t="s">
        <v>49</v>
      </c>
      <c r="O2471">
        <v>-297400.48</v>
      </c>
      <c r="P2471" t="s">
        <v>936</v>
      </c>
      <c r="Q2471" t="s">
        <v>935</v>
      </c>
      <c r="R2471" t="s">
        <v>939</v>
      </c>
      <c r="S2471" t="s">
        <v>34</v>
      </c>
      <c r="T2471" t="s">
        <v>561</v>
      </c>
    </row>
    <row r="2472" spans="1:20">
      <c r="A2472" t="s">
        <v>935</v>
      </c>
      <c r="B2472" t="s">
        <v>936</v>
      </c>
      <c r="C2472" t="s">
        <v>971</v>
      </c>
      <c r="D2472" t="s">
        <v>972</v>
      </c>
      <c r="E2472" t="s">
        <v>25</v>
      </c>
      <c r="F2472" s="1">
        <v>41548</v>
      </c>
      <c r="G2472" t="s">
        <v>26</v>
      </c>
      <c r="H2472">
        <v>201412</v>
      </c>
      <c r="I2472" t="s">
        <v>27</v>
      </c>
      <c r="J2472" t="s">
        <v>28</v>
      </c>
      <c r="K2472" t="s">
        <v>29</v>
      </c>
      <c r="L2472" t="s">
        <v>30</v>
      </c>
      <c r="M2472" t="s">
        <v>31</v>
      </c>
      <c r="N2472" t="s">
        <v>32</v>
      </c>
      <c r="O2472">
        <v>8.3800000000000008</v>
      </c>
      <c r="P2472" t="s">
        <v>936</v>
      </c>
      <c r="Q2472" t="s">
        <v>935</v>
      </c>
      <c r="R2472" t="s">
        <v>939</v>
      </c>
      <c r="S2472" t="s">
        <v>34</v>
      </c>
      <c r="T2472" t="s">
        <v>561</v>
      </c>
    </row>
    <row r="2473" spans="1:20">
      <c r="A2473" t="s">
        <v>935</v>
      </c>
      <c r="B2473" t="s">
        <v>936</v>
      </c>
      <c r="C2473" t="s">
        <v>971</v>
      </c>
      <c r="D2473" t="s">
        <v>972</v>
      </c>
      <c r="E2473" t="s">
        <v>25</v>
      </c>
      <c r="F2473" s="1">
        <v>41548</v>
      </c>
      <c r="G2473" t="s">
        <v>26</v>
      </c>
      <c r="H2473">
        <v>201412</v>
      </c>
      <c r="I2473" t="s">
        <v>27</v>
      </c>
      <c r="J2473" t="s">
        <v>28</v>
      </c>
      <c r="K2473" t="s">
        <v>36</v>
      </c>
      <c r="L2473" t="s">
        <v>30</v>
      </c>
      <c r="M2473" t="s">
        <v>31</v>
      </c>
      <c r="N2473" t="s">
        <v>48</v>
      </c>
      <c r="O2473">
        <v>74910.210000000006</v>
      </c>
      <c r="P2473" t="s">
        <v>936</v>
      </c>
      <c r="Q2473" t="s">
        <v>935</v>
      </c>
      <c r="R2473" t="s">
        <v>939</v>
      </c>
      <c r="S2473" t="s">
        <v>34</v>
      </c>
      <c r="T2473" t="s">
        <v>561</v>
      </c>
    </row>
    <row r="2474" spans="1:20">
      <c r="A2474" t="s">
        <v>935</v>
      </c>
      <c r="B2474" t="s">
        <v>936</v>
      </c>
      <c r="C2474" t="s">
        <v>971</v>
      </c>
      <c r="D2474" t="s">
        <v>972</v>
      </c>
      <c r="E2474" t="s">
        <v>25</v>
      </c>
      <c r="F2474" s="1">
        <v>41548</v>
      </c>
      <c r="G2474" t="s">
        <v>26</v>
      </c>
      <c r="H2474">
        <v>201412</v>
      </c>
      <c r="I2474" t="s">
        <v>27</v>
      </c>
      <c r="J2474" t="s">
        <v>28</v>
      </c>
      <c r="K2474" t="s">
        <v>36</v>
      </c>
      <c r="L2474" t="s">
        <v>30</v>
      </c>
      <c r="M2474" t="s">
        <v>31</v>
      </c>
      <c r="N2474" t="s">
        <v>49</v>
      </c>
      <c r="O2474">
        <v>-57915.72</v>
      </c>
      <c r="P2474" t="s">
        <v>936</v>
      </c>
      <c r="Q2474" t="s">
        <v>935</v>
      </c>
      <c r="R2474" t="s">
        <v>939</v>
      </c>
      <c r="S2474" t="s">
        <v>34</v>
      </c>
      <c r="T2474" t="s">
        <v>561</v>
      </c>
    </row>
    <row r="2475" spans="1:20">
      <c r="A2475" t="s">
        <v>935</v>
      </c>
      <c r="B2475" t="s">
        <v>936</v>
      </c>
      <c r="C2475" t="s">
        <v>971</v>
      </c>
      <c r="D2475" t="s">
        <v>972</v>
      </c>
      <c r="E2475" t="s">
        <v>25</v>
      </c>
      <c r="F2475" s="1">
        <v>41548</v>
      </c>
      <c r="G2475" t="s">
        <v>26</v>
      </c>
      <c r="H2475">
        <v>201412</v>
      </c>
      <c r="I2475" t="s">
        <v>27</v>
      </c>
      <c r="J2475" t="s">
        <v>28</v>
      </c>
      <c r="K2475" t="s">
        <v>36</v>
      </c>
      <c r="L2475" t="s">
        <v>30</v>
      </c>
      <c r="M2475" t="s">
        <v>31</v>
      </c>
      <c r="N2475" t="s">
        <v>32</v>
      </c>
      <c r="O2475">
        <v>1.6300000000000001</v>
      </c>
      <c r="P2475" t="s">
        <v>936</v>
      </c>
      <c r="Q2475" t="s">
        <v>935</v>
      </c>
      <c r="R2475" t="s">
        <v>939</v>
      </c>
      <c r="S2475" t="s">
        <v>34</v>
      </c>
      <c r="T2475" t="s">
        <v>561</v>
      </c>
    </row>
    <row r="2476" spans="1:20">
      <c r="A2476" t="s">
        <v>935</v>
      </c>
      <c r="B2476" t="s">
        <v>936</v>
      </c>
      <c r="C2476" t="s">
        <v>971</v>
      </c>
      <c r="D2476" t="s">
        <v>972</v>
      </c>
      <c r="E2476" t="s">
        <v>25</v>
      </c>
      <c r="F2476" s="1">
        <v>41548</v>
      </c>
      <c r="G2476" t="s">
        <v>26</v>
      </c>
      <c r="H2476">
        <v>201412</v>
      </c>
      <c r="I2476" t="s">
        <v>27</v>
      </c>
      <c r="J2476" t="s">
        <v>28</v>
      </c>
      <c r="K2476" t="s">
        <v>37</v>
      </c>
      <c r="L2476" t="s">
        <v>30</v>
      </c>
      <c r="M2476" t="s">
        <v>31</v>
      </c>
      <c r="N2476" t="s">
        <v>49</v>
      </c>
      <c r="O2476">
        <v>-2832.98</v>
      </c>
      <c r="P2476" t="s">
        <v>936</v>
      </c>
      <c r="Q2476" t="s">
        <v>935</v>
      </c>
      <c r="R2476" t="s">
        <v>939</v>
      </c>
      <c r="S2476" t="s">
        <v>34</v>
      </c>
      <c r="T2476" t="s">
        <v>561</v>
      </c>
    </row>
    <row r="2477" spans="1:20">
      <c r="A2477" t="s">
        <v>935</v>
      </c>
      <c r="B2477" t="s">
        <v>936</v>
      </c>
      <c r="C2477" t="s">
        <v>971</v>
      </c>
      <c r="D2477" t="s">
        <v>972</v>
      </c>
      <c r="E2477" t="s">
        <v>25</v>
      </c>
      <c r="F2477" s="1">
        <v>41548</v>
      </c>
      <c r="G2477" t="s">
        <v>26</v>
      </c>
      <c r="H2477">
        <v>201412</v>
      </c>
      <c r="I2477" t="s">
        <v>27</v>
      </c>
      <c r="J2477" t="s">
        <v>28</v>
      </c>
      <c r="K2477" t="s">
        <v>37</v>
      </c>
      <c r="L2477" t="s">
        <v>30</v>
      </c>
      <c r="M2477" t="s">
        <v>31</v>
      </c>
      <c r="N2477" t="s">
        <v>32</v>
      </c>
      <c r="O2477">
        <v>0.08</v>
      </c>
      <c r="P2477" t="s">
        <v>936</v>
      </c>
      <c r="Q2477" t="s">
        <v>935</v>
      </c>
      <c r="R2477" t="s">
        <v>939</v>
      </c>
      <c r="S2477" t="s">
        <v>34</v>
      </c>
      <c r="T2477" t="s">
        <v>561</v>
      </c>
    </row>
    <row r="2478" spans="1:20">
      <c r="A2478" t="s">
        <v>935</v>
      </c>
      <c r="B2478" t="s">
        <v>936</v>
      </c>
      <c r="C2478" t="s">
        <v>971</v>
      </c>
      <c r="D2478" t="s">
        <v>972</v>
      </c>
      <c r="E2478" t="s">
        <v>25</v>
      </c>
      <c r="F2478" s="1">
        <v>41548</v>
      </c>
      <c r="G2478" t="s">
        <v>26</v>
      </c>
      <c r="H2478">
        <v>201412</v>
      </c>
      <c r="I2478" t="s">
        <v>27</v>
      </c>
      <c r="J2478" t="s">
        <v>28</v>
      </c>
      <c r="K2478" t="s">
        <v>38</v>
      </c>
      <c r="L2478" t="s">
        <v>30</v>
      </c>
      <c r="M2478" t="s">
        <v>31</v>
      </c>
      <c r="N2478" t="s">
        <v>48</v>
      </c>
      <c r="O2478">
        <v>673.36</v>
      </c>
      <c r="P2478" t="s">
        <v>936</v>
      </c>
      <c r="Q2478" t="s">
        <v>935</v>
      </c>
      <c r="R2478" t="s">
        <v>939</v>
      </c>
      <c r="S2478" t="s">
        <v>34</v>
      </c>
      <c r="T2478" t="s">
        <v>561</v>
      </c>
    </row>
    <row r="2479" spans="1:20">
      <c r="A2479" t="s">
        <v>935</v>
      </c>
      <c r="B2479" t="s">
        <v>936</v>
      </c>
      <c r="C2479" t="s">
        <v>971</v>
      </c>
      <c r="D2479" t="s">
        <v>972</v>
      </c>
      <c r="E2479" t="s">
        <v>25</v>
      </c>
      <c r="F2479" s="1">
        <v>41548</v>
      </c>
      <c r="G2479" t="s">
        <v>26</v>
      </c>
      <c r="H2479">
        <v>201412</v>
      </c>
      <c r="I2479" t="s">
        <v>27</v>
      </c>
      <c r="J2479" t="s">
        <v>28</v>
      </c>
      <c r="K2479" t="s">
        <v>38</v>
      </c>
      <c r="L2479" t="s">
        <v>30</v>
      </c>
      <c r="M2479" t="s">
        <v>31</v>
      </c>
      <c r="N2479" t="s">
        <v>49</v>
      </c>
      <c r="O2479">
        <v>-1677.6100000000001</v>
      </c>
      <c r="P2479" t="s">
        <v>936</v>
      </c>
      <c r="Q2479" t="s">
        <v>935</v>
      </c>
      <c r="R2479" t="s">
        <v>939</v>
      </c>
      <c r="S2479" t="s">
        <v>34</v>
      </c>
      <c r="T2479" t="s">
        <v>561</v>
      </c>
    </row>
    <row r="2480" spans="1:20">
      <c r="A2480" t="s">
        <v>935</v>
      </c>
      <c r="B2480" t="s">
        <v>936</v>
      </c>
      <c r="C2480" t="s">
        <v>971</v>
      </c>
      <c r="D2480" t="s">
        <v>972</v>
      </c>
      <c r="E2480" t="s">
        <v>25</v>
      </c>
      <c r="F2480" s="1">
        <v>41548</v>
      </c>
      <c r="G2480" t="s">
        <v>26</v>
      </c>
      <c r="H2480">
        <v>201412</v>
      </c>
      <c r="I2480" t="s">
        <v>27</v>
      </c>
      <c r="J2480" t="s">
        <v>28</v>
      </c>
      <c r="K2480" t="s">
        <v>38</v>
      </c>
      <c r="L2480" t="s">
        <v>30</v>
      </c>
      <c r="M2480" t="s">
        <v>31</v>
      </c>
      <c r="N2480" t="s">
        <v>32</v>
      </c>
      <c r="O2480">
        <v>0.04</v>
      </c>
      <c r="P2480" t="s">
        <v>936</v>
      </c>
      <c r="Q2480" t="s">
        <v>935</v>
      </c>
      <c r="R2480" t="s">
        <v>939</v>
      </c>
      <c r="S2480" t="s">
        <v>34</v>
      </c>
      <c r="T2480" t="s">
        <v>561</v>
      </c>
    </row>
    <row r="2481" spans="1:20">
      <c r="A2481" t="s">
        <v>935</v>
      </c>
      <c r="B2481" t="s">
        <v>936</v>
      </c>
      <c r="C2481" t="s">
        <v>971</v>
      </c>
      <c r="D2481" t="s">
        <v>972</v>
      </c>
      <c r="E2481" t="s">
        <v>25</v>
      </c>
      <c r="F2481" s="1">
        <v>41548</v>
      </c>
      <c r="G2481" t="s">
        <v>26</v>
      </c>
      <c r="H2481">
        <v>201412</v>
      </c>
      <c r="I2481" t="s">
        <v>27</v>
      </c>
      <c r="J2481" t="s">
        <v>28</v>
      </c>
      <c r="K2481" t="s">
        <v>39</v>
      </c>
      <c r="L2481" t="s">
        <v>30</v>
      </c>
      <c r="M2481" t="s">
        <v>31</v>
      </c>
      <c r="N2481" t="s">
        <v>48</v>
      </c>
      <c r="O2481">
        <v>15729.970000000001</v>
      </c>
      <c r="P2481" t="s">
        <v>936</v>
      </c>
      <c r="Q2481" t="s">
        <v>935</v>
      </c>
      <c r="R2481" t="s">
        <v>939</v>
      </c>
      <c r="S2481" t="s">
        <v>34</v>
      </c>
      <c r="T2481" t="s">
        <v>561</v>
      </c>
    </row>
    <row r="2482" spans="1:20">
      <c r="A2482" t="s">
        <v>935</v>
      </c>
      <c r="B2482" t="s">
        <v>936</v>
      </c>
      <c r="C2482" t="s">
        <v>971</v>
      </c>
      <c r="D2482" t="s">
        <v>972</v>
      </c>
      <c r="E2482" t="s">
        <v>25</v>
      </c>
      <c r="F2482" s="1">
        <v>41548</v>
      </c>
      <c r="G2482" t="s">
        <v>26</v>
      </c>
      <c r="H2482">
        <v>201412</v>
      </c>
      <c r="I2482" t="s">
        <v>27</v>
      </c>
      <c r="J2482" t="s">
        <v>28</v>
      </c>
      <c r="K2482" t="s">
        <v>39</v>
      </c>
      <c r="L2482" t="s">
        <v>30</v>
      </c>
      <c r="M2482" t="s">
        <v>31</v>
      </c>
      <c r="N2482" t="s">
        <v>49</v>
      </c>
      <c r="O2482">
        <v>-61250.880000000005</v>
      </c>
      <c r="P2482" t="s">
        <v>936</v>
      </c>
      <c r="Q2482" t="s">
        <v>935</v>
      </c>
      <c r="R2482" t="s">
        <v>939</v>
      </c>
      <c r="S2482" t="s">
        <v>34</v>
      </c>
      <c r="T2482" t="s">
        <v>561</v>
      </c>
    </row>
    <row r="2483" spans="1:20">
      <c r="A2483" t="s">
        <v>935</v>
      </c>
      <c r="B2483" t="s">
        <v>936</v>
      </c>
      <c r="C2483" t="s">
        <v>971</v>
      </c>
      <c r="D2483" t="s">
        <v>972</v>
      </c>
      <c r="E2483" t="s">
        <v>25</v>
      </c>
      <c r="F2483" s="1">
        <v>41548</v>
      </c>
      <c r="G2483" t="s">
        <v>26</v>
      </c>
      <c r="H2483">
        <v>201412</v>
      </c>
      <c r="I2483" t="s">
        <v>27</v>
      </c>
      <c r="J2483" t="s">
        <v>28</v>
      </c>
      <c r="K2483" t="s">
        <v>39</v>
      </c>
      <c r="L2483" t="s">
        <v>30</v>
      </c>
      <c r="M2483" t="s">
        <v>31</v>
      </c>
      <c r="N2483" t="s">
        <v>32</v>
      </c>
      <c r="O2483">
        <v>1.73</v>
      </c>
      <c r="P2483" t="s">
        <v>936</v>
      </c>
      <c r="Q2483" t="s">
        <v>935</v>
      </c>
      <c r="R2483" t="s">
        <v>939</v>
      </c>
      <c r="S2483" t="s">
        <v>34</v>
      </c>
      <c r="T2483" t="s">
        <v>561</v>
      </c>
    </row>
    <row r="2484" spans="1:20">
      <c r="A2484" t="s">
        <v>935</v>
      </c>
      <c r="B2484" t="s">
        <v>936</v>
      </c>
      <c r="C2484" t="s">
        <v>971</v>
      </c>
      <c r="D2484" t="s">
        <v>972</v>
      </c>
      <c r="E2484" t="s">
        <v>25</v>
      </c>
      <c r="F2484" s="1">
        <v>41548</v>
      </c>
      <c r="G2484" t="s">
        <v>26</v>
      </c>
      <c r="H2484">
        <v>201412</v>
      </c>
      <c r="I2484" t="s">
        <v>27</v>
      </c>
      <c r="J2484" t="s">
        <v>28</v>
      </c>
      <c r="K2484" t="s">
        <v>40</v>
      </c>
      <c r="L2484" t="s">
        <v>30</v>
      </c>
      <c r="M2484" t="s">
        <v>31</v>
      </c>
      <c r="N2484" t="s">
        <v>48</v>
      </c>
      <c r="O2484">
        <v>257.95999999999998</v>
      </c>
      <c r="P2484" t="s">
        <v>936</v>
      </c>
      <c r="Q2484" t="s">
        <v>935</v>
      </c>
      <c r="R2484" t="s">
        <v>939</v>
      </c>
      <c r="S2484" t="s">
        <v>34</v>
      </c>
      <c r="T2484" t="s">
        <v>561</v>
      </c>
    </row>
    <row r="2485" spans="1:20">
      <c r="A2485" t="s">
        <v>935</v>
      </c>
      <c r="B2485" t="s">
        <v>936</v>
      </c>
      <c r="C2485" t="s">
        <v>971</v>
      </c>
      <c r="D2485" t="s">
        <v>972</v>
      </c>
      <c r="E2485" t="s">
        <v>25</v>
      </c>
      <c r="F2485" s="1">
        <v>41548</v>
      </c>
      <c r="G2485" t="s">
        <v>26</v>
      </c>
      <c r="H2485">
        <v>201412</v>
      </c>
      <c r="I2485" t="s">
        <v>27</v>
      </c>
      <c r="J2485" t="s">
        <v>28</v>
      </c>
      <c r="K2485" t="s">
        <v>40</v>
      </c>
      <c r="L2485" t="s">
        <v>30</v>
      </c>
      <c r="M2485" t="s">
        <v>31</v>
      </c>
      <c r="N2485" t="s">
        <v>49</v>
      </c>
      <c r="O2485">
        <v>-642.73</v>
      </c>
      <c r="P2485" t="s">
        <v>936</v>
      </c>
      <c r="Q2485" t="s">
        <v>935</v>
      </c>
      <c r="R2485" t="s">
        <v>939</v>
      </c>
      <c r="S2485" t="s">
        <v>34</v>
      </c>
      <c r="T2485" t="s">
        <v>561</v>
      </c>
    </row>
    <row r="2486" spans="1:20">
      <c r="A2486" t="s">
        <v>935</v>
      </c>
      <c r="B2486" t="s">
        <v>936</v>
      </c>
      <c r="C2486" t="s">
        <v>971</v>
      </c>
      <c r="D2486" t="s">
        <v>972</v>
      </c>
      <c r="E2486" t="s">
        <v>25</v>
      </c>
      <c r="F2486" s="1">
        <v>41548</v>
      </c>
      <c r="G2486" t="s">
        <v>26</v>
      </c>
      <c r="H2486">
        <v>201412</v>
      </c>
      <c r="I2486" t="s">
        <v>27</v>
      </c>
      <c r="J2486" t="s">
        <v>28</v>
      </c>
      <c r="K2486" t="s">
        <v>40</v>
      </c>
      <c r="L2486" t="s">
        <v>30</v>
      </c>
      <c r="M2486" t="s">
        <v>31</v>
      </c>
      <c r="N2486" t="s">
        <v>32</v>
      </c>
      <c r="O2486">
        <v>0.03</v>
      </c>
      <c r="P2486" t="s">
        <v>936</v>
      </c>
      <c r="Q2486" t="s">
        <v>935</v>
      </c>
      <c r="R2486" t="s">
        <v>939</v>
      </c>
      <c r="S2486" t="s">
        <v>34</v>
      </c>
      <c r="T2486" t="s">
        <v>561</v>
      </c>
    </row>
    <row r="2487" spans="1:20">
      <c r="A2487" t="s">
        <v>935</v>
      </c>
      <c r="B2487" t="s">
        <v>936</v>
      </c>
      <c r="C2487" t="s">
        <v>973</v>
      </c>
      <c r="D2487" t="s">
        <v>974</v>
      </c>
      <c r="E2487" t="s">
        <v>25</v>
      </c>
      <c r="F2487" s="1">
        <v>41518</v>
      </c>
      <c r="G2487" t="s">
        <v>26</v>
      </c>
      <c r="H2487">
        <v>201412</v>
      </c>
      <c r="I2487" t="s">
        <v>27</v>
      </c>
      <c r="J2487" t="s">
        <v>28</v>
      </c>
      <c r="K2487" t="s">
        <v>29</v>
      </c>
      <c r="L2487" t="s">
        <v>30</v>
      </c>
      <c r="M2487" t="s">
        <v>31</v>
      </c>
      <c r="N2487" t="s">
        <v>48</v>
      </c>
      <c r="O2487">
        <v>281071.13</v>
      </c>
      <c r="P2487" t="s">
        <v>936</v>
      </c>
      <c r="Q2487" t="s">
        <v>935</v>
      </c>
      <c r="R2487" t="s">
        <v>939</v>
      </c>
      <c r="S2487" t="s">
        <v>34</v>
      </c>
      <c r="T2487" t="s">
        <v>561</v>
      </c>
    </row>
    <row r="2488" spans="1:20">
      <c r="A2488" t="s">
        <v>935</v>
      </c>
      <c r="B2488" t="s">
        <v>936</v>
      </c>
      <c r="C2488" t="s">
        <v>973</v>
      </c>
      <c r="D2488" t="s">
        <v>974</v>
      </c>
      <c r="E2488" t="s">
        <v>25</v>
      </c>
      <c r="F2488" s="1">
        <v>41518</v>
      </c>
      <c r="G2488" t="s">
        <v>26</v>
      </c>
      <c r="H2488">
        <v>201412</v>
      </c>
      <c r="I2488" t="s">
        <v>27</v>
      </c>
      <c r="J2488" t="s">
        <v>28</v>
      </c>
      <c r="K2488" t="s">
        <v>29</v>
      </c>
      <c r="L2488" t="s">
        <v>30</v>
      </c>
      <c r="M2488" t="s">
        <v>31</v>
      </c>
      <c r="N2488" t="s">
        <v>49</v>
      </c>
      <c r="O2488">
        <v>-225289.9</v>
      </c>
      <c r="P2488" t="s">
        <v>936</v>
      </c>
      <c r="Q2488" t="s">
        <v>935</v>
      </c>
      <c r="R2488" t="s">
        <v>939</v>
      </c>
      <c r="S2488" t="s">
        <v>34</v>
      </c>
      <c r="T2488" t="s">
        <v>561</v>
      </c>
    </row>
    <row r="2489" spans="1:20">
      <c r="A2489" t="s">
        <v>935</v>
      </c>
      <c r="B2489" t="s">
        <v>936</v>
      </c>
      <c r="C2489" t="s">
        <v>973</v>
      </c>
      <c r="D2489" t="s">
        <v>974</v>
      </c>
      <c r="E2489" t="s">
        <v>25</v>
      </c>
      <c r="F2489" s="1">
        <v>41518</v>
      </c>
      <c r="G2489" t="s">
        <v>26</v>
      </c>
      <c r="H2489">
        <v>201412</v>
      </c>
      <c r="I2489" t="s">
        <v>27</v>
      </c>
      <c r="J2489" t="s">
        <v>28</v>
      </c>
      <c r="K2489" t="s">
        <v>29</v>
      </c>
      <c r="L2489" t="s">
        <v>30</v>
      </c>
      <c r="M2489" t="s">
        <v>31</v>
      </c>
      <c r="N2489" t="s">
        <v>32</v>
      </c>
      <c r="O2489">
        <v>4008.98</v>
      </c>
      <c r="P2489" t="s">
        <v>936</v>
      </c>
      <c r="Q2489" t="s">
        <v>935</v>
      </c>
      <c r="R2489" t="s">
        <v>939</v>
      </c>
      <c r="S2489" t="s">
        <v>34</v>
      </c>
      <c r="T2489" t="s">
        <v>561</v>
      </c>
    </row>
    <row r="2490" spans="1:20">
      <c r="A2490" t="s">
        <v>935</v>
      </c>
      <c r="B2490" t="s">
        <v>936</v>
      </c>
      <c r="C2490" t="s">
        <v>973</v>
      </c>
      <c r="D2490" t="s">
        <v>974</v>
      </c>
      <c r="E2490" t="s">
        <v>25</v>
      </c>
      <c r="F2490" s="1">
        <v>41518</v>
      </c>
      <c r="G2490" t="s">
        <v>26</v>
      </c>
      <c r="H2490">
        <v>201412</v>
      </c>
      <c r="I2490" t="s">
        <v>27</v>
      </c>
      <c r="J2490" t="s">
        <v>28</v>
      </c>
      <c r="K2490" t="s">
        <v>36</v>
      </c>
      <c r="L2490" t="s">
        <v>30</v>
      </c>
      <c r="M2490" t="s">
        <v>31</v>
      </c>
      <c r="N2490" t="s">
        <v>48</v>
      </c>
      <c r="O2490">
        <v>97618.61</v>
      </c>
      <c r="P2490" t="s">
        <v>936</v>
      </c>
      <c r="Q2490" t="s">
        <v>935</v>
      </c>
      <c r="R2490" t="s">
        <v>939</v>
      </c>
      <c r="S2490" t="s">
        <v>34</v>
      </c>
      <c r="T2490" t="s">
        <v>561</v>
      </c>
    </row>
    <row r="2491" spans="1:20">
      <c r="A2491" t="s">
        <v>935</v>
      </c>
      <c r="B2491" t="s">
        <v>936</v>
      </c>
      <c r="C2491" t="s">
        <v>973</v>
      </c>
      <c r="D2491" t="s">
        <v>974</v>
      </c>
      <c r="E2491" t="s">
        <v>25</v>
      </c>
      <c r="F2491" s="1">
        <v>41518</v>
      </c>
      <c r="G2491" t="s">
        <v>26</v>
      </c>
      <c r="H2491">
        <v>201412</v>
      </c>
      <c r="I2491" t="s">
        <v>27</v>
      </c>
      <c r="J2491" t="s">
        <v>28</v>
      </c>
      <c r="K2491" t="s">
        <v>36</v>
      </c>
      <c r="L2491" t="s">
        <v>30</v>
      </c>
      <c r="M2491" t="s">
        <v>31</v>
      </c>
      <c r="N2491" t="s">
        <v>49</v>
      </c>
      <c r="O2491">
        <v>-120356.63</v>
      </c>
      <c r="P2491" t="s">
        <v>936</v>
      </c>
      <c r="Q2491" t="s">
        <v>935</v>
      </c>
      <c r="R2491" t="s">
        <v>939</v>
      </c>
      <c r="S2491" t="s">
        <v>34</v>
      </c>
      <c r="T2491" t="s">
        <v>561</v>
      </c>
    </row>
    <row r="2492" spans="1:20">
      <c r="A2492" t="s">
        <v>935</v>
      </c>
      <c r="B2492" t="s">
        <v>936</v>
      </c>
      <c r="C2492" t="s">
        <v>973</v>
      </c>
      <c r="D2492" t="s">
        <v>974</v>
      </c>
      <c r="E2492" t="s">
        <v>25</v>
      </c>
      <c r="F2492" s="1">
        <v>41518</v>
      </c>
      <c r="G2492" t="s">
        <v>26</v>
      </c>
      <c r="H2492">
        <v>201412</v>
      </c>
      <c r="I2492" t="s">
        <v>27</v>
      </c>
      <c r="J2492" t="s">
        <v>28</v>
      </c>
      <c r="K2492" t="s">
        <v>36</v>
      </c>
      <c r="L2492" t="s">
        <v>30</v>
      </c>
      <c r="M2492" t="s">
        <v>31</v>
      </c>
      <c r="N2492" t="s">
        <v>32</v>
      </c>
      <c r="O2492">
        <v>392.06</v>
      </c>
      <c r="P2492" t="s">
        <v>936</v>
      </c>
      <c r="Q2492" t="s">
        <v>935</v>
      </c>
      <c r="R2492" t="s">
        <v>939</v>
      </c>
      <c r="S2492" t="s">
        <v>34</v>
      </c>
      <c r="T2492" t="s">
        <v>561</v>
      </c>
    </row>
    <row r="2493" spans="1:20">
      <c r="A2493" t="s">
        <v>935</v>
      </c>
      <c r="B2493" t="s">
        <v>936</v>
      </c>
      <c r="C2493" t="s">
        <v>973</v>
      </c>
      <c r="D2493" t="s">
        <v>974</v>
      </c>
      <c r="E2493" t="s">
        <v>25</v>
      </c>
      <c r="F2493" s="1">
        <v>41518</v>
      </c>
      <c r="G2493" t="s">
        <v>26</v>
      </c>
      <c r="H2493">
        <v>201412</v>
      </c>
      <c r="I2493" t="s">
        <v>27</v>
      </c>
      <c r="J2493" t="s">
        <v>28</v>
      </c>
      <c r="K2493" t="s">
        <v>38</v>
      </c>
      <c r="L2493" t="s">
        <v>30</v>
      </c>
      <c r="M2493" t="s">
        <v>31</v>
      </c>
      <c r="N2493" t="s">
        <v>48</v>
      </c>
      <c r="O2493">
        <v>886</v>
      </c>
      <c r="P2493" t="s">
        <v>936</v>
      </c>
      <c r="Q2493" t="s">
        <v>935</v>
      </c>
      <c r="R2493" t="s">
        <v>939</v>
      </c>
      <c r="S2493" t="s">
        <v>34</v>
      </c>
      <c r="T2493" t="s">
        <v>561</v>
      </c>
    </row>
    <row r="2494" spans="1:20">
      <c r="A2494" t="s">
        <v>935</v>
      </c>
      <c r="B2494" t="s">
        <v>936</v>
      </c>
      <c r="C2494" t="s">
        <v>973</v>
      </c>
      <c r="D2494" t="s">
        <v>974</v>
      </c>
      <c r="E2494" t="s">
        <v>25</v>
      </c>
      <c r="F2494" s="1">
        <v>41518</v>
      </c>
      <c r="G2494" t="s">
        <v>26</v>
      </c>
      <c r="H2494">
        <v>201412</v>
      </c>
      <c r="I2494" t="s">
        <v>27</v>
      </c>
      <c r="J2494" t="s">
        <v>28</v>
      </c>
      <c r="K2494" t="s">
        <v>38</v>
      </c>
      <c r="L2494" t="s">
        <v>30</v>
      </c>
      <c r="M2494" t="s">
        <v>31</v>
      </c>
      <c r="N2494" t="s">
        <v>49</v>
      </c>
      <c r="O2494">
        <v>-8197.57</v>
      </c>
      <c r="P2494" t="s">
        <v>936</v>
      </c>
      <c r="Q2494" t="s">
        <v>935</v>
      </c>
      <c r="R2494" t="s">
        <v>939</v>
      </c>
      <c r="S2494" t="s">
        <v>34</v>
      </c>
      <c r="T2494" t="s">
        <v>561</v>
      </c>
    </row>
    <row r="2495" spans="1:20">
      <c r="A2495" t="s">
        <v>935</v>
      </c>
      <c r="B2495" t="s">
        <v>936</v>
      </c>
      <c r="C2495" t="s">
        <v>973</v>
      </c>
      <c r="D2495" t="s">
        <v>974</v>
      </c>
      <c r="E2495" t="s">
        <v>25</v>
      </c>
      <c r="F2495" s="1">
        <v>41518</v>
      </c>
      <c r="G2495" t="s">
        <v>26</v>
      </c>
      <c r="H2495">
        <v>201412</v>
      </c>
      <c r="I2495" t="s">
        <v>27</v>
      </c>
      <c r="J2495" t="s">
        <v>28</v>
      </c>
      <c r="K2495" t="s">
        <v>39</v>
      </c>
      <c r="L2495" t="s">
        <v>30</v>
      </c>
      <c r="M2495" t="s">
        <v>31</v>
      </c>
      <c r="N2495" t="s">
        <v>48</v>
      </c>
      <c r="O2495">
        <v>16947.080000000002</v>
      </c>
      <c r="P2495" t="s">
        <v>936</v>
      </c>
      <c r="Q2495" t="s">
        <v>935</v>
      </c>
      <c r="R2495" t="s">
        <v>939</v>
      </c>
      <c r="S2495" t="s">
        <v>34</v>
      </c>
      <c r="T2495" t="s">
        <v>561</v>
      </c>
    </row>
    <row r="2496" spans="1:20">
      <c r="A2496" t="s">
        <v>935</v>
      </c>
      <c r="B2496" t="s">
        <v>936</v>
      </c>
      <c r="C2496" t="s">
        <v>973</v>
      </c>
      <c r="D2496" t="s">
        <v>974</v>
      </c>
      <c r="E2496" t="s">
        <v>25</v>
      </c>
      <c r="F2496" s="1">
        <v>41518</v>
      </c>
      <c r="G2496" t="s">
        <v>26</v>
      </c>
      <c r="H2496">
        <v>201412</v>
      </c>
      <c r="I2496" t="s">
        <v>27</v>
      </c>
      <c r="J2496" t="s">
        <v>28</v>
      </c>
      <c r="K2496" t="s">
        <v>39</v>
      </c>
      <c r="L2496" t="s">
        <v>30</v>
      </c>
      <c r="M2496" t="s">
        <v>31</v>
      </c>
      <c r="N2496" t="s">
        <v>49</v>
      </c>
      <c r="O2496">
        <v>-35845.81</v>
      </c>
      <c r="P2496" t="s">
        <v>936</v>
      </c>
      <c r="Q2496" t="s">
        <v>935</v>
      </c>
      <c r="R2496" t="s">
        <v>939</v>
      </c>
      <c r="S2496" t="s">
        <v>34</v>
      </c>
      <c r="T2496" t="s">
        <v>561</v>
      </c>
    </row>
    <row r="2497" spans="1:20">
      <c r="A2497" t="s">
        <v>935</v>
      </c>
      <c r="B2497" t="s">
        <v>936</v>
      </c>
      <c r="C2497" t="s">
        <v>973</v>
      </c>
      <c r="D2497" t="s">
        <v>974</v>
      </c>
      <c r="E2497" t="s">
        <v>25</v>
      </c>
      <c r="F2497" s="1">
        <v>41518</v>
      </c>
      <c r="G2497" t="s">
        <v>26</v>
      </c>
      <c r="H2497">
        <v>201412</v>
      </c>
      <c r="I2497" t="s">
        <v>27</v>
      </c>
      <c r="J2497" t="s">
        <v>28</v>
      </c>
      <c r="K2497" t="s">
        <v>40</v>
      </c>
      <c r="L2497" t="s">
        <v>30</v>
      </c>
      <c r="M2497" t="s">
        <v>31</v>
      </c>
      <c r="N2497" t="s">
        <v>48</v>
      </c>
      <c r="O2497">
        <v>502.44</v>
      </c>
      <c r="P2497" t="s">
        <v>936</v>
      </c>
      <c r="Q2497" t="s">
        <v>935</v>
      </c>
      <c r="R2497" t="s">
        <v>939</v>
      </c>
      <c r="S2497" t="s">
        <v>34</v>
      </c>
      <c r="T2497" t="s">
        <v>561</v>
      </c>
    </row>
    <row r="2498" spans="1:20">
      <c r="A2498" t="s">
        <v>935</v>
      </c>
      <c r="B2498" t="s">
        <v>936</v>
      </c>
      <c r="C2498" t="s">
        <v>973</v>
      </c>
      <c r="D2498" t="s">
        <v>974</v>
      </c>
      <c r="E2498" t="s">
        <v>25</v>
      </c>
      <c r="F2498" s="1">
        <v>41518</v>
      </c>
      <c r="G2498" t="s">
        <v>26</v>
      </c>
      <c r="H2498">
        <v>201412</v>
      </c>
      <c r="I2498" t="s">
        <v>27</v>
      </c>
      <c r="J2498" t="s">
        <v>28</v>
      </c>
      <c r="K2498" t="s">
        <v>40</v>
      </c>
      <c r="L2498" t="s">
        <v>30</v>
      </c>
      <c r="M2498" t="s">
        <v>31</v>
      </c>
      <c r="N2498" t="s">
        <v>49</v>
      </c>
      <c r="O2498">
        <v>-4648.7300000000005</v>
      </c>
      <c r="P2498" t="s">
        <v>936</v>
      </c>
      <c r="Q2498" t="s">
        <v>935</v>
      </c>
      <c r="R2498" t="s">
        <v>939</v>
      </c>
      <c r="S2498" t="s">
        <v>34</v>
      </c>
      <c r="T2498" t="s">
        <v>561</v>
      </c>
    </row>
    <row r="2499" spans="1:20">
      <c r="A2499" t="s">
        <v>935</v>
      </c>
      <c r="B2499" t="s">
        <v>936</v>
      </c>
      <c r="C2499" t="s">
        <v>973</v>
      </c>
      <c r="D2499" t="s">
        <v>974</v>
      </c>
      <c r="E2499" t="s">
        <v>25</v>
      </c>
      <c r="F2499" s="1">
        <v>41518</v>
      </c>
      <c r="G2499" t="s">
        <v>26</v>
      </c>
      <c r="H2499">
        <v>201412</v>
      </c>
      <c r="I2499" t="s">
        <v>27</v>
      </c>
      <c r="J2499" t="s">
        <v>28</v>
      </c>
      <c r="K2499" t="s">
        <v>41</v>
      </c>
      <c r="L2499" t="s">
        <v>30</v>
      </c>
      <c r="M2499" t="s">
        <v>31</v>
      </c>
      <c r="N2499" t="s">
        <v>49</v>
      </c>
      <c r="O2499">
        <v>-2686.62</v>
      </c>
      <c r="P2499" t="s">
        <v>936</v>
      </c>
      <c r="Q2499" t="s">
        <v>935</v>
      </c>
      <c r="R2499" t="s">
        <v>939</v>
      </c>
      <c r="S2499" t="s">
        <v>34</v>
      </c>
      <c r="T2499" t="s">
        <v>561</v>
      </c>
    </row>
    <row r="2500" spans="1:20">
      <c r="A2500" t="s">
        <v>935</v>
      </c>
      <c r="B2500" t="s">
        <v>936</v>
      </c>
      <c r="C2500" t="s">
        <v>975</v>
      </c>
      <c r="D2500" t="s">
        <v>976</v>
      </c>
      <c r="E2500" t="s">
        <v>25</v>
      </c>
      <c r="F2500" s="1">
        <v>41518</v>
      </c>
      <c r="G2500" t="s">
        <v>26</v>
      </c>
      <c r="H2500">
        <v>201412</v>
      </c>
      <c r="I2500" t="s">
        <v>27</v>
      </c>
      <c r="J2500" t="s">
        <v>53</v>
      </c>
      <c r="K2500" t="s">
        <v>29</v>
      </c>
      <c r="L2500" t="s">
        <v>54</v>
      </c>
      <c r="M2500" t="s">
        <v>31</v>
      </c>
      <c r="N2500" t="s">
        <v>48</v>
      </c>
      <c r="O2500">
        <v>229242.23999999999</v>
      </c>
      <c r="P2500" t="s">
        <v>936</v>
      </c>
      <c r="Q2500" t="s">
        <v>935</v>
      </c>
      <c r="R2500" t="s">
        <v>939</v>
      </c>
      <c r="S2500" t="s">
        <v>34</v>
      </c>
      <c r="T2500" t="s">
        <v>561</v>
      </c>
    </row>
    <row r="2501" spans="1:20">
      <c r="A2501" t="s">
        <v>935</v>
      </c>
      <c r="B2501" t="s">
        <v>936</v>
      </c>
      <c r="C2501" t="s">
        <v>975</v>
      </c>
      <c r="D2501" t="s">
        <v>976</v>
      </c>
      <c r="E2501" t="s">
        <v>25</v>
      </c>
      <c r="F2501" s="1">
        <v>41518</v>
      </c>
      <c r="G2501" t="s">
        <v>26</v>
      </c>
      <c r="H2501">
        <v>201412</v>
      </c>
      <c r="I2501" t="s">
        <v>27</v>
      </c>
      <c r="J2501" t="s">
        <v>53</v>
      </c>
      <c r="K2501" t="s">
        <v>29</v>
      </c>
      <c r="L2501" t="s">
        <v>54</v>
      </c>
      <c r="M2501" t="s">
        <v>31</v>
      </c>
      <c r="N2501" t="s">
        <v>49</v>
      </c>
      <c r="O2501">
        <v>-174256.87</v>
      </c>
      <c r="P2501" t="s">
        <v>936</v>
      </c>
      <c r="Q2501" t="s">
        <v>935</v>
      </c>
      <c r="R2501" t="s">
        <v>939</v>
      </c>
      <c r="S2501" t="s">
        <v>34</v>
      </c>
      <c r="T2501" t="s">
        <v>561</v>
      </c>
    </row>
    <row r="2502" spans="1:20">
      <c r="A2502" t="s">
        <v>935</v>
      </c>
      <c r="B2502" t="s">
        <v>936</v>
      </c>
      <c r="C2502" t="s">
        <v>975</v>
      </c>
      <c r="D2502" t="s">
        <v>976</v>
      </c>
      <c r="E2502" t="s">
        <v>25</v>
      </c>
      <c r="F2502" s="1">
        <v>41518</v>
      </c>
      <c r="G2502" t="s">
        <v>26</v>
      </c>
      <c r="H2502">
        <v>201412</v>
      </c>
      <c r="I2502" t="s">
        <v>27</v>
      </c>
      <c r="J2502" t="s">
        <v>53</v>
      </c>
      <c r="K2502" t="s">
        <v>29</v>
      </c>
      <c r="L2502" t="s">
        <v>54</v>
      </c>
      <c r="M2502" t="s">
        <v>31</v>
      </c>
      <c r="N2502" t="s">
        <v>32</v>
      </c>
      <c r="O2502">
        <v>9554.2900000000009</v>
      </c>
      <c r="P2502" t="s">
        <v>936</v>
      </c>
      <c r="Q2502" t="s">
        <v>935</v>
      </c>
      <c r="R2502" t="s">
        <v>939</v>
      </c>
      <c r="S2502" t="s">
        <v>34</v>
      </c>
      <c r="T2502" t="s">
        <v>561</v>
      </c>
    </row>
    <row r="2503" spans="1:20">
      <c r="A2503" t="s">
        <v>935</v>
      </c>
      <c r="B2503" t="s">
        <v>936</v>
      </c>
      <c r="C2503" t="s">
        <v>975</v>
      </c>
      <c r="D2503" t="s">
        <v>976</v>
      </c>
      <c r="E2503" t="s">
        <v>25</v>
      </c>
      <c r="F2503" s="1">
        <v>41518</v>
      </c>
      <c r="G2503" t="s">
        <v>26</v>
      </c>
      <c r="H2503">
        <v>201412</v>
      </c>
      <c r="I2503" t="s">
        <v>27</v>
      </c>
      <c r="J2503" t="s">
        <v>53</v>
      </c>
      <c r="K2503" t="s">
        <v>36</v>
      </c>
      <c r="L2503" t="s">
        <v>54</v>
      </c>
      <c r="M2503" t="s">
        <v>31</v>
      </c>
      <c r="N2503" t="s">
        <v>48</v>
      </c>
      <c r="O2503">
        <v>45420.71</v>
      </c>
      <c r="P2503" t="s">
        <v>936</v>
      </c>
      <c r="Q2503" t="s">
        <v>935</v>
      </c>
      <c r="R2503" t="s">
        <v>939</v>
      </c>
      <c r="S2503" t="s">
        <v>34</v>
      </c>
      <c r="T2503" t="s">
        <v>561</v>
      </c>
    </row>
    <row r="2504" spans="1:20">
      <c r="A2504" t="s">
        <v>935</v>
      </c>
      <c r="B2504" t="s">
        <v>936</v>
      </c>
      <c r="C2504" t="s">
        <v>975</v>
      </c>
      <c r="D2504" t="s">
        <v>976</v>
      </c>
      <c r="E2504" t="s">
        <v>25</v>
      </c>
      <c r="F2504" s="1">
        <v>41518</v>
      </c>
      <c r="G2504" t="s">
        <v>26</v>
      </c>
      <c r="H2504">
        <v>201412</v>
      </c>
      <c r="I2504" t="s">
        <v>27</v>
      </c>
      <c r="J2504" t="s">
        <v>53</v>
      </c>
      <c r="K2504" t="s">
        <v>36</v>
      </c>
      <c r="L2504" t="s">
        <v>54</v>
      </c>
      <c r="M2504" t="s">
        <v>31</v>
      </c>
      <c r="N2504" t="s">
        <v>49</v>
      </c>
      <c r="O2504">
        <v>-94255.97</v>
      </c>
      <c r="P2504" t="s">
        <v>936</v>
      </c>
      <c r="Q2504" t="s">
        <v>935</v>
      </c>
      <c r="R2504" t="s">
        <v>939</v>
      </c>
      <c r="S2504" t="s">
        <v>34</v>
      </c>
      <c r="T2504" t="s">
        <v>561</v>
      </c>
    </row>
    <row r="2505" spans="1:20">
      <c r="A2505" t="s">
        <v>935</v>
      </c>
      <c r="B2505" t="s">
        <v>936</v>
      </c>
      <c r="C2505" t="s">
        <v>975</v>
      </c>
      <c r="D2505" t="s">
        <v>976</v>
      </c>
      <c r="E2505" t="s">
        <v>25</v>
      </c>
      <c r="F2505" s="1">
        <v>41518</v>
      </c>
      <c r="G2505" t="s">
        <v>26</v>
      </c>
      <c r="H2505">
        <v>201412</v>
      </c>
      <c r="I2505" t="s">
        <v>27</v>
      </c>
      <c r="J2505" t="s">
        <v>53</v>
      </c>
      <c r="K2505" t="s">
        <v>36</v>
      </c>
      <c r="L2505" t="s">
        <v>54</v>
      </c>
      <c r="M2505" t="s">
        <v>31</v>
      </c>
      <c r="N2505" t="s">
        <v>32</v>
      </c>
      <c r="O2505">
        <v>2999.56</v>
      </c>
      <c r="P2505" t="s">
        <v>936</v>
      </c>
      <c r="Q2505" t="s">
        <v>935</v>
      </c>
      <c r="R2505" t="s">
        <v>939</v>
      </c>
      <c r="S2505" t="s">
        <v>34</v>
      </c>
      <c r="T2505" t="s">
        <v>561</v>
      </c>
    </row>
    <row r="2506" spans="1:20">
      <c r="A2506" t="s">
        <v>935</v>
      </c>
      <c r="B2506" t="s">
        <v>936</v>
      </c>
      <c r="C2506" t="s">
        <v>975</v>
      </c>
      <c r="D2506" t="s">
        <v>976</v>
      </c>
      <c r="E2506" t="s">
        <v>25</v>
      </c>
      <c r="F2506" s="1">
        <v>41518</v>
      </c>
      <c r="G2506" t="s">
        <v>26</v>
      </c>
      <c r="H2506">
        <v>201412</v>
      </c>
      <c r="I2506" t="s">
        <v>27</v>
      </c>
      <c r="J2506" t="s">
        <v>53</v>
      </c>
      <c r="K2506" t="s">
        <v>37</v>
      </c>
      <c r="L2506" t="s">
        <v>54</v>
      </c>
      <c r="M2506" t="s">
        <v>31</v>
      </c>
      <c r="N2506" t="s">
        <v>48</v>
      </c>
      <c r="O2506">
        <v>1031.25</v>
      </c>
      <c r="P2506" t="s">
        <v>936</v>
      </c>
      <c r="Q2506" t="s">
        <v>935</v>
      </c>
      <c r="R2506" t="s">
        <v>939</v>
      </c>
      <c r="S2506" t="s">
        <v>34</v>
      </c>
      <c r="T2506" t="s">
        <v>561</v>
      </c>
    </row>
    <row r="2507" spans="1:20">
      <c r="A2507" t="s">
        <v>935</v>
      </c>
      <c r="B2507" t="s">
        <v>936</v>
      </c>
      <c r="C2507" t="s">
        <v>975</v>
      </c>
      <c r="D2507" t="s">
        <v>976</v>
      </c>
      <c r="E2507" t="s">
        <v>25</v>
      </c>
      <c r="F2507" s="1">
        <v>41518</v>
      </c>
      <c r="G2507" t="s">
        <v>26</v>
      </c>
      <c r="H2507">
        <v>201412</v>
      </c>
      <c r="I2507" t="s">
        <v>27</v>
      </c>
      <c r="J2507" t="s">
        <v>53</v>
      </c>
      <c r="K2507" t="s">
        <v>37</v>
      </c>
      <c r="L2507" t="s">
        <v>54</v>
      </c>
      <c r="M2507" t="s">
        <v>31</v>
      </c>
      <c r="N2507" t="s">
        <v>49</v>
      </c>
      <c r="O2507">
        <v>-8004.56</v>
      </c>
      <c r="P2507" t="s">
        <v>936</v>
      </c>
      <c r="Q2507" t="s">
        <v>935</v>
      </c>
      <c r="R2507" t="s">
        <v>939</v>
      </c>
      <c r="S2507" t="s">
        <v>34</v>
      </c>
      <c r="T2507" t="s">
        <v>561</v>
      </c>
    </row>
    <row r="2508" spans="1:20">
      <c r="A2508" t="s">
        <v>935</v>
      </c>
      <c r="B2508" t="s">
        <v>936</v>
      </c>
      <c r="C2508" t="s">
        <v>975</v>
      </c>
      <c r="D2508" t="s">
        <v>976</v>
      </c>
      <c r="E2508" t="s">
        <v>25</v>
      </c>
      <c r="F2508" s="1">
        <v>41518</v>
      </c>
      <c r="G2508" t="s">
        <v>26</v>
      </c>
      <c r="H2508">
        <v>201412</v>
      </c>
      <c r="I2508" t="s">
        <v>27</v>
      </c>
      <c r="J2508" t="s">
        <v>53</v>
      </c>
      <c r="K2508" t="s">
        <v>38</v>
      </c>
      <c r="L2508" t="s">
        <v>54</v>
      </c>
      <c r="M2508" t="s">
        <v>31</v>
      </c>
      <c r="N2508" t="s">
        <v>48</v>
      </c>
      <c r="O2508">
        <v>2507.5</v>
      </c>
      <c r="P2508" t="s">
        <v>936</v>
      </c>
      <c r="Q2508" t="s">
        <v>935</v>
      </c>
      <c r="R2508" t="s">
        <v>939</v>
      </c>
      <c r="S2508" t="s">
        <v>34</v>
      </c>
      <c r="T2508" t="s">
        <v>561</v>
      </c>
    </row>
    <row r="2509" spans="1:20">
      <c r="A2509" t="s">
        <v>935</v>
      </c>
      <c r="B2509" t="s">
        <v>936</v>
      </c>
      <c r="C2509" t="s">
        <v>975</v>
      </c>
      <c r="D2509" t="s">
        <v>976</v>
      </c>
      <c r="E2509" t="s">
        <v>25</v>
      </c>
      <c r="F2509" s="1">
        <v>41518</v>
      </c>
      <c r="G2509" t="s">
        <v>26</v>
      </c>
      <c r="H2509">
        <v>201412</v>
      </c>
      <c r="I2509" t="s">
        <v>27</v>
      </c>
      <c r="J2509" t="s">
        <v>53</v>
      </c>
      <c r="K2509" t="s">
        <v>38</v>
      </c>
      <c r="L2509" t="s">
        <v>54</v>
      </c>
      <c r="M2509" t="s">
        <v>31</v>
      </c>
      <c r="N2509" t="s">
        <v>49</v>
      </c>
      <c r="O2509">
        <v>-8075.29</v>
      </c>
      <c r="P2509" t="s">
        <v>936</v>
      </c>
      <c r="Q2509" t="s">
        <v>935</v>
      </c>
      <c r="R2509" t="s">
        <v>939</v>
      </c>
      <c r="S2509" t="s">
        <v>34</v>
      </c>
      <c r="T2509" t="s">
        <v>561</v>
      </c>
    </row>
    <row r="2510" spans="1:20">
      <c r="A2510" t="s">
        <v>935</v>
      </c>
      <c r="B2510" t="s">
        <v>936</v>
      </c>
      <c r="C2510" t="s">
        <v>975</v>
      </c>
      <c r="D2510" t="s">
        <v>976</v>
      </c>
      <c r="E2510" t="s">
        <v>25</v>
      </c>
      <c r="F2510" s="1">
        <v>41518</v>
      </c>
      <c r="G2510" t="s">
        <v>26</v>
      </c>
      <c r="H2510">
        <v>201412</v>
      </c>
      <c r="I2510" t="s">
        <v>27</v>
      </c>
      <c r="J2510" t="s">
        <v>53</v>
      </c>
      <c r="K2510" t="s">
        <v>38</v>
      </c>
      <c r="L2510" t="s">
        <v>54</v>
      </c>
      <c r="M2510" t="s">
        <v>31</v>
      </c>
      <c r="N2510" t="s">
        <v>32</v>
      </c>
      <c r="O2510">
        <v>736.21</v>
      </c>
      <c r="P2510" t="s">
        <v>936</v>
      </c>
      <c r="Q2510" t="s">
        <v>935</v>
      </c>
      <c r="R2510" t="s">
        <v>939</v>
      </c>
      <c r="S2510" t="s">
        <v>34</v>
      </c>
      <c r="T2510" t="s">
        <v>561</v>
      </c>
    </row>
    <row r="2511" spans="1:20">
      <c r="A2511" t="s">
        <v>935</v>
      </c>
      <c r="B2511" t="s">
        <v>936</v>
      </c>
      <c r="C2511" t="s">
        <v>975</v>
      </c>
      <c r="D2511" t="s">
        <v>976</v>
      </c>
      <c r="E2511" t="s">
        <v>25</v>
      </c>
      <c r="F2511" s="1">
        <v>41518</v>
      </c>
      <c r="G2511" t="s">
        <v>26</v>
      </c>
      <c r="H2511">
        <v>201412</v>
      </c>
      <c r="I2511" t="s">
        <v>27</v>
      </c>
      <c r="J2511" t="s">
        <v>53</v>
      </c>
      <c r="K2511" t="s">
        <v>39</v>
      </c>
      <c r="L2511" t="s">
        <v>54</v>
      </c>
      <c r="M2511" t="s">
        <v>31</v>
      </c>
      <c r="N2511" t="s">
        <v>48</v>
      </c>
      <c r="O2511">
        <v>10393.83</v>
      </c>
      <c r="P2511" t="s">
        <v>936</v>
      </c>
      <c r="Q2511" t="s">
        <v>935</v>
      </c>
      <c r="R2511" t="s">
        <v>939</v>
      </c>
      <c r="S2511" t="s">
        <v>34</v>
      </c>
      <c r="T2511" t="s">
        <v>561</v>
      </c>
    </row>
    <row r="2512" spans="1:20">
      <c r="A2512" t="s">
        <v>935</v>
      </c>
      <c r="B2512" t="s">
        <v>936</v>
      </c>
      <c r="C2512" t="s">
        <v>975</v>
      </c>
      <c r="D2512" t="s">
        <v>976</v>
      </c>
      <c r="E2512" t="s">
        <v>25</v>
      </c>
      <c r="F2512" s="1">
        <v>41518</v>
      </c>
      <c r="G2512" t="s">
        <v>26</v>
      </c>
      <c r="H2512">
        <v>201412</v>
      </c>
      <c r="I2512" t="s">
        <v>27</v>
      </c>
      <c r="J2512" t="s">
        <v>53</v>
      </c>
      <c r="K2512" t="s">
        <v>39</v>
      </c>
      <c r="L2512" t="s">
        <v>54</v>
      </c>
      <c r="M2512" t="s">
        <v>31</v>
      </c>
      <c r="N2512" t="s">
        <v>49</v>
      </c>
      <c r="O2512">
        <v>-2694.87</v>
      </c>
      <c r="P2512" t="s">
        <v>936</v>
      </c>
      <c r="Q2512" t="s">
        <v>935</v>
      </c>
      <c r="R2512" t="s">
        <v>939</v>
      </c>
      <c r="S2512" t="s">
        <v>34</v>
      </c>
      <c r="T2512" t="s">
        <v>561</v>
      </c>
    </row>
    <row r="2513" spans="1:20">
      <c r="A2513" t="s">
        <v>935</v>
      </c>
      <c r="B2513" t="s">
        <v>936</v>
      </c>
      <c r="C2513" t="s">
        <v>975</v>
      </c>
      <c r="D2513" t="s">
        <v>976</v>
      </c>
      <c r="E2513" t="s">
        <v>25</v>
      </c>
      <c r="F2513" s="1">
        <v>41518</v>
      </c>
      <c r="G2513" t="s">
        <v>26</v>
      </c>
      <c r="H2513">
        <v>201412</v>
      </c>
      <c r="I2513" t="s">
        <v>27</v>
      </c>
      <c r="J2513" t="s">
        <v>53</v>
      </c>
      <c r="K2513" t="s">
        <v>41</v>
      </c>
      <c r="L2513" t="s">
        <v>54</v>
      </c>
      <c r="M2513" t="s">
        <v>31</v>
      </c>
      <c r="N2513" t="s">
        <v>49</v>
      </c>
      <c r="O2513">
        <v>-1307.97</v>
      </c>
      <c r="P2513" t="s">
        <v>936</v>
      </c>
      <c r="Q2513" t="s">
        <v>935</v>
      </c>
      <c r="R2513" t="s">
        <v>939</v>
      </c>
      <c r="S2513" t="s">
        <v>34</v>
      </c>
      <c r="T2513" t="s">
        <v>561</v>
      </c>
    </row>
    <row r="2514" spans="1:20">
      <c r="A2514" t="s">
        <v>935</v>
      </c>
      <c r="B2514" t="s">
        <v>936</v>
      </c>
      <c r="C2514" t="s">
        <v>977</v>
      </c>
      <c r="D2514" t="s">
        <v>978</v>
      </c>
      <c r="E2514" t="s">
        <v>25</v>
      </c>
      <c r="F2514" s="1">
        <v>41913</v>
      </c>
      <c r="G2514" t="s">
        <v>26</v>
      </c>
      <c r="H2514">
        <v>201412</v>
      </c>
      <c r="I2514" t="s">
        <v>27</v>
      </c>
      <c r="J2514" t="s">
        <v>53</v>
      </c>
      <c r="K2514" t="s">
        <v>29</v>
      </c>
      <c r="L2514" t="s">
        <v>54</v>
      </c>
      <c r="M2514" t="s">
        <v>31</v>
      </c>
      <c r="N2514" t="s">
        <v>32</v>
      </c>
      <c r="O2514">
        <v>1875.05</v>
      </c>
      <c r="P2514" t="s">
        <v>936</v>
      </c>
      <c r="Q2514" t="s">
        <v>935</v>
      </c>
      <c r="R2514" t="s">
        <v>939</v>
      </c>
      <c r="S2514" t="s">
        <v>34</v>
      </c>
      <c r="T2514" t="s">
        <v>561</v>
      </c>
    </row>
    <row r="2515" spans="1:20">
      <c r="A2515" t="s">
        <v>935</v>
      </c>
      <c r="B2515" t="s">
        <v>936</v>
      </c>
      <c r="C2515" t="s">
        <v>977</v>
      </c>
      <c r="D2515" t="s">
        <v>978</v>
      </c>
      <c r="E2515" t="s">
        <v>25</v>
      </c>
      <c r="F2515" s="1">
        <v>41913</v>
      </c>
      <c r="G2515" t="s">
        <v>26</v>
      </c>
      <c r="H2515">
        <v>201412</v>
      </c>
      <c r="I2515" t="s">
        <v>27</v>
      </c>
      <c r="J2515" t="s">
        <v>53</v>
      </c>
      <c r="K2515" t="s">
        <v>36</v>
      </c>
      <c r="L2515" t="s">
        <v>54</v>
      </c>
      <c r="M2515" t="s">
        <v>31</v>
      </c>
      <c r="N2515" t="s">
        <v>32</v>
      </c>
      <c r="O2515">
        <v>1111.7</v>
      </c>
      <c r="P2515" t="s">
        <v>936</v>
      </c>
      <c r="Q2515" t="s">
        <v>935</v>
      </c>
      <c r="R2515" t="s">
        <v>939</v>
      </c>
      <c r="S2515" t="s">
        <v>34</v>
      </c>
      <c r="T2515" t="s">
        <v>561</v>
      </c>
    </row>
    <row r="2516" spans="1:20">
      <c r="A2516" t="s">
        <v>935</v>
      </c>
      <c r="B2516" t="s">
        <v>936</v>
      </c>
      <c r="C2516" t="s">
        <v>977</v>
      </c>
      <c r="D2516" t="s">
        <v>978</v>
      </c>
      <c r="E2516" t="s">
        <v>25</v>
      </c>
      <c r="F2516" s="1">
        <v>41913</v>
      </c>
      <c r="G2516" t="s">
        <v>26</v>
      </c>
      <c r="H2516">
        <v>201412</v>
      </c>
      <c r="I2516" t="s">
        <v>27</v>
      </c>
      <c r="J2516" t="s">
        <v>53</v>
      </c>
      <c r="K2516" t="s">
        <v>39</v>
      </c>
      <c r="L2516" t="s">
        <v>54</v>
      </c>
      <c r="M2516" t="s">
        <v>31</v>
      </c>
      <c r="N2516" t="s">
        <v>32</v>
      </c>
      <c r="O2516">
        <v>296.45</v>
      </c>
      <c r="P2516" t="s">
        <v>936</v>
      </c>
      <c r="Q2516" t="s">
        <v>935</v>
      </c>
      <c r="R2516" t="s">
        <v>939</v>
      </c>
      <c r="S2516" t="s">
        <v>34</v>
      </c>
      <c r="T2516" t="s">
        <v>561</v>
      </c>
    </row>
    <row r="2517" spans="1:20">
      <c r="A2517" t="s">
        <v>979</v>
      </c>
      <c r="B2517" t="s">
        <v>936</v>
      </c>
      <c r="C2517" t="s">
        <v>980</v>
      </c>
      <c r="D2517" t="s">
        <v>981</v>
      </c>
      <c r="E2517" t="s">
        <v>25</v>
      </c>
      <c r="F2517" s="1">
        <v>37987</v>
      </c>
      <c r="G2517" t="s">
        <v>26</v>
      </c>
      <c r="H2517">
        <v>201412</v>
      </c>
      <c r="I2517" t="s">
        <v>27</v>
      </c>
      <c r="J2517" t="s">
        <v>53</v>
      </c>
      <c r="K2517" t="s">
        <v>29</v>
      </c>
      <c r="L2517" t="s">
        <v>54</v>
      </c>
      <c r="M2517" t="s">
        <v>31</v>
      </c>
      <c r="N2517" t="s">
        <v>32</v>
      </c>
      <c r="O2517">
        <v>531.28</v>
      </c>
      <c r="P2517" t="s">
        <v>936</v>
      </c>
      <c r="Q2517" t="s">
        <v>979</v>
      </c>
      <c r="R2517" t="s">
        <v>939</v>
      </c>
      <c r="S2517" t="s">
        <v>34</v>
      </c>
      <c r="T2517" t="s">
        <v>561</v>
      </c>
    </row>
    <row r="2518" spans="1:20">
      <c r="A2518" t="s">
        <v>979</v>
      </c>
      <c r="B2518" t="s">
        <v>936</v>
      </c>
      <c r="C2518" t="s">
        <v>980</v>
      </c>
      <c r="D2518" t="s">
        <v>981</v>
      </c>
      <c r="E2518" t="s">
        <v>25</v>
      </c>
      <c r="F2518" s="1">
        <v>37987</v>
      </c>
      <c r="G2518" t="s">
        <v>26</v>
      </c>
      <c r="H2518">
        <v>201412</v>
      </c>
      <c r="I2518" t="s">
        <v>27</v>
      </c>
      <c r="J2518" t="s">
        <v>53</v>
      </c>
      <c r="K2518" t="s">
        <v>36</v>
      </c>
      <c r="L2518" t="s">
        <v>54</v>
      </c>
      <c r="M2518" t="s">
        <v>31</v>
      </c>
      <c r="N2518" t="s">
        <v>32</v>
      </c>
      <c r="O2518">
        <v>188.82</v>
      </c>
      <c r="P2518" t="s">
        <v>936</v>
      </c>
      <c r="Q2518" t="s">
        <v>979</v>
      </c>
      <c r="R2518" t="s">
        <v>939</v>
      </c>
      <c r="S2518" t="s">
        <v>34</v>
      </c>
      <c r="T2518" t="s">
        <v>561</v>
      </c>
    </row>
    <row r="2519" spans="1:20">
      <c r="A2519" t="s">
        <v>979</v>
      </c>
      <c r="B2519" t="s">
        <v>936</v>
      </c>
      <c r="C2519" t="s">
        <v>980</v>
      </c>
      <c r="D2519" t="s">
        <v>981</v>
      </c>
      <c r="E2519" t="s">
        <v>25</v>
      </c>
      <c r="F2519" s="1">
        <v>37987</v>
      </c>
      <c r="G2519" t="s">
        <v>26</v>
      </c>
      <c r="H2519">
        <v>201412</v>
      </c>
      <c r="I2519" t="s">
        <v>27</v>
      </c>
      <c r="J2519" t="s">
        <v>53</v>
      </c>
      <c r="K2519" t="s">
        <v>37</v>
      </c>
      <c r="L2519" t="s">
        <v>54</v>
      </c>
      <c r="M2519" t="s">
        <v>31</v>
      </c>
      <c r="N2519" t="s">
        <v>32</v>
      </c>
      <c r="O2519">
        <v>6.2</v>
      </c>
      <c r="P2519" t="s">
        <v>936</v>
      </c>
      <c r="Q2519" t="s">
        <v>979</v>
      </c>
      <c r="R2519" t="s">
        <v>939</v>
      </c>
      <c r="S2519" t="s">
        <v>34</v>
      </c>
      <c r="T2519" t="s">
        <v>561</v>
      </c>
    </row>
    <row r="2520" spans="1:20">
      <c r="A2520" t="s">
        <v>979</v>
      </c>
      <c r="B2520" t="s">
        <v>936</v>
      </c>
      <c r="C2520" t="s">
        <v>980</v>
      </c>
      <c r="D2520" t="s">
        <v>981</v>
      </c>
      <c r="E2520" t="s">
        <v>25</v>
      </c>
      <c r="F2520" s="1">
        <v>37987</v>
      </c>
      <c r="G2520" t="s">
        <v>26</v>
      </c>
      <c r="H2520">
        <v>201412</v>
      </c>
      <c r="I2520" t="s">
        <v>27</v>
      </c>
      <c r="J2520" t="s">
        <v>53</v>
      </c>
      <c r="K2520" t="s">
        <v>38</v>
      </c>
      <c r="L2520" t="s">
        <v>54</v>
      </c>
      <c r="M2520" t="s">
        <v>31</v>
      </c>
      <c r="N2520" t="s">
        <v>32</v>
      </c>
      <c r="O2520">
        <v>17.580000000000002</v>
      </c>
      <c r="P2520" t="s">
        <v>936</v>
      </c>
      <c r="Q2520" t="s">
        <v>979</v>
      </c>
      <c r="R2520" t="s">
        <v>939</v>
      </c>
      <c r="S2520" t="s">
        <v>34</v>
      </c>
      <c r="T2520" t="s">
        <v>561</v>
      </c>
    </row>
    <row r="2521" spans="1:20">
      <c r="A2521" t="s">
        <v>979</v>
      </c>
      <c r="B2521" t="s">
        <v>936</v>
      </c>
      <c r="C2521" t="s">
        <v>980</v>
      </c>
      <c r="D2521" t="s">
        <v>981</v>
      </c>
      <c r="E2521" t="s">
        <v>25</v>
      </c>
      <c r="F2521" s="1">
        <v>37987</v>
      </c>
      <c r="G2521" t="s">
        <v>26</v>
      </c>
      <c r="H2521">
        <v>201412</v>
      </c>
      <c r="I2521" t="s">
        <v>27</v>
      </c>
      <c r="J2521" t="s">
        <v>53</v>
      </c>
      <c r="K2521" t="s">
        <v>39</v>
      </c>
      <c r="L2521" t="s">
        <v>54</v>
      </c>
      <c r="M2521" t="s">
        <v>31</v>
      </c>
      <c r="N2521" t="s">
        <v>32</v>
      </c>
      <c r="O2521">
        <v>31.55</v>
      </c>
      <c r="P2521" t="s">
        <v>936</v>
      </c>
      <c r="Q2521" t="s">
        <v>979</v>
      </c>
      <c r="R2521" t="s">
        <v>939</v>
      </c>
      <c r="S2521" t="s">
        <v>34</v>
      </c>
      <c r="T2521" t="s">
        <v>561</v>
      </c>
    </row>
    <row r="2522" spans="1:20">
      <c r="A2522" t="s">
        <v>979</v>
      </c>
      <c r="B2522" t="s">
        <v>936</v>
      </c>
      <c r="C2522" t="s">
        <v>980</v>
      </c>
      <c r="D2522" t="s">
        <v>981</v>
      </c>
      <c r="E2522" t="s">
        <v>25</v>
      </c>
      <c r="F2522" s="1">
        <v>37987</v>
      </c>
      <c r="G2522" t="s">
        <v>26</v>
      </c>
      <c r="H2522">
        <v>201412</v>
      </c>
      <c r="I2522" t="s">
        <v>27</v>
      </c>
      <c r="J2522" t="s">
        <v>53</v>
      </c>
      <c r="K2522" t="s">
        <v>40</v>
      </c>
      <c r="L2522" t="s">
        <v>54</v>
      </c>
      <c r="M2522" t="s">
        <v>31</v>
      </c>
      <c r="N2522" t="s">
        <v>32</v>
      </c>
      <c r="O2522">
        <v>6.51</v>
      </c>
      <c r="P2522" t="s">
        <v>936</v>
      </c>
      <c r="Q2522" t="s">
        <v>979</v>
      </c>
      <c r="R2522" t="s">
        <v>939</v>
      </c>
      <c r="S2522" t="s">
        <v>34</v>
      </c>
      <c r="T2522" t="s">
        <v>561</v>
      </c>
    </row>
    <row r="2523" spans="1:20">
      <c r="A2523" t="s">
        <v>979</v>
      </c>
      <c r="B2523" t="s">
        <v>936</v>
      </c>
      <c r="C2523" t="s">
        <v>980</v>
      </c>
      <c r="D2523" t="s">
        <v>981</v>
      </c>
      <c r="E2523" t="s">
        <v>25</v>
      </c>
      <c r="F2523" s="1">
        <v>37987</v>
      </c>
      <c r="G2523" t="s">
        <v>26</v>
      </c>
      <c r="H2523">
        <v>201412</v>
      </c>
      <c r="I2523" t="s">
        <v>27</v>
      </c>
      <c r="J2523" t="s">
        <v>53</v>
      </c>
      <c r="K2523" t="s">
        <v>41</v>
      </c>
      <c r="L2523" t="s">
        <v>54</v>
      </c>
      <c r="M2523" t="s">
        <v>31</v>
      </c>
      <c r="N2523" t="s">
        <v>32</v>
      </c>
      <c r="O2523">
        <v>2</v>
      </c>
      <c r="P2523" t="s">
        <v>936</v>
      </c>
      <c r="Q2523" t="s">
        <v>979</v>
      </c>
      <c r="R2523" t="s">
        <v>939</v>
      </c>
      <c r="S2523" t="s">
        <v>34</v>
      </c>
      <c r="T2523" t="s">
        <v>561</v>
      </c>
    </row>
    <row r="2524" spans="1:20">
      <c r="A2524" t="s">
        <v>979</v>
      </c>
      <c r="B2524" t="s">
        <v>936</v>
      </c>
      <c r="C2524" t="s">
        <v>980</v>
      </c>
      <c r="D2524" t="s">
        <v>981</v>
      </c>
      <c r="E2524" t="s">
        <v>25</v>
      </c>
      <c r="F2524" s="1">
        <v>37987</v>
      </c>
      <c r="G2524" t="s">
        <v>26</v>
      </c>
      <c r="H2524">
        <v>201412</v>
      </c>
      <c r="I2524" t="s">
        <v>27</v>
      </c>
      <c r="J2524" t="s">
        <v>53</v>
      </c>
      <c r="K2524" t="s">
        <v>44</v>
      </c>
      <c r="L2524" t="s">
        <v>54</v>
      </c>
      <c r="M2524" t="s">
        <v>31</v>
      </c>
      <c r="N2524" t="s">
        <v>32</v>
      </c>
      <c r="O2524">
        <v>1.06</v>
      </c>
      <c r="P2524" t="s">
        <v>936</v>
      </c>
      <c r="Q2524" t="s">
        <v>979</v>
      </c>
      <c r="R2524" t="s">
        <v>939</v>
      </c>
      <c r="S2524" t="s">
        <v>34</v>
      </c>
      <c r="T2524" t="s">
        <v>561</v>
      </c>
    </row>
    <row r="2525" spans="1:20">
      <c r="A2525" t="s">
        <v>982</v>
      </c>
      <c r="B2525" t="s">
        <v>936</v>
      </c>
      <c r="C2525" t="s">
        <v>983</v>
      </c>
      <c r="D2525" t="s">
        <v>984</v>
      </c>
      <c r="E2525" t="s">
        <v>25</v>
      </c>
      <c r="F2525" s="1">
        <v>37987</v>
      </c>
      <c r="G2525" t="s">
        <v>26</v>
      </c>
      <c r="H2525">
        <v>201412</v>
      </c>
      <c r="I2525" t="s">
        <v>27</v>
      </c>
      <c r="J2525" t="s">
        <v>53</v>
      </c>
      <c r="K2525" t="s">
        <v>29</v>
      </c>
      <c r="L2525" t="s">
        <v>54</v>
      </c>
      <c r="M2525" t="s">
        <v>31</v>
      </c>
      <c r="N2525" t="s">
        <v>32</v>
      </c>
      <c r="O2525">
        <v>138.33000000000001</v>
      </c>
      <c r="P2525" t="s">
        <v>936</v>
      </c>
      <c r="Q2525" t="s">
        <v>982</v>
      </c>
      <c r="R2525" t="s">
        <v>939</v>
      </c>
      <c r="S2525" t="s">
        <v>34</v>
      </c>
      <c r="T2525" t="s">
        <v>561</v>
      </c>
    </row>
    <row r="2526" spans="1:20">
      <c r="A2526" t="s">
        <v>982</v>
      </c>
      <c r="B2526" t="s">
        <v>936</v>
      </c>
      <c r="C2526" t="s">
        <v>983</v>
      </c>
      <c r="D2526" t="s">
        <v>984</v>
      </c>
      <c r="E2526" t="s">
        <v>25</v>
      </c>
      <c r="F2526" s="1">
        <v>37987</v>
      </c>
      <c r="G2526" t="s">
        <v>26</v>
      </c>
      <c r="H2526">
        <v>201412</v>
      </c>
      <c r="I2526" t="s">
        <v>27</v>
      </c>
      <c r="J2526" t="s">
        <v>53</v>
      </c>
      <c r="K2526" t="s">
        <v>36</v>
      </c>
      <c r="L2526" t="s">
        <v>54</v>
      </c>
      <c r="M2526" t="s">
        <v>31</v>
      </c>
      <c r="N2526" t="s">
        <v>32</v>
      </c>
      <c r="O2526">
        <v>64.91</v>
      </c>
      <c r="P2526" t="s">
        <v>936</v>
      </c>
      <c r="Q2526" t="s">
        <v>982</v>
      </c>
      <c r="R2526" t="s">
        <v>939</v>
      </c>
      <c r="S2526" t="s">
        <v>34</v>
      </c>
      <c r="T2526" t="s">
        <v>561</v>
      </c>
    </row>
    <row r="2527" spans="1:20">
      <c r="A2527" t="s">
        <v>982</v>
      </c>
      <c r="B2527" t="s">
        <v>936</v>
      </c>
      <c r="C2527" t="s">
        <v>983</v>
      </c>
      <c r="D2527" t="s">
        <v>984</v>
      </c>
      <c r="E2527" t="s">
        <v>25</v>
      </c>
      <c r="F2527" s="1">
        <v>37987</v>
      </c>
      <c r="G2527" t="s">
        <v>26</v>
      </c>
      <c r="H2527">
        <v>201412</v>
      </c>
      <c r="I2527" t="s">
        <v>27</v>
      </c>
      <c r="J2527" t="s">
        <v>53</v>
      </c>
      <c r="K2527" t="s">
        <v>37</v>
      </c>
      <c r="L2527" t="s">
        <v>54</v>
      </c>
      <c r="M2527" t="s">
        <v>31</v>
      </c>
      <c r="N2527" t="s">
        <v>32</v>
      </c>
      <c r="O2527">
        <v>2.12</v>
      </c>
      <c r="P2527" t="s">
        <v>936</v>
      </c>
      <c r="Q2527" t="s">
        <v>982</v>
      </c>
      <c r="R2527" t="s">
        <v>939</v>
      </c>
      <c r="S2527" t="s">
        <v>34</v>
      </c>
      <c r="T2527" t="s">
        <v>561</v>
      </c>
    </row>
    <row r="2528" spans="1:20">
      <c r="A2528" t="s">
        <v>982</v>
      </c>
      <c r="B2528" t="s">
        <v>936</v>
      </c>
      <c r="C2528" t="s">
        <v>983</v>
      </c>
      <c r="D2528" t="s">
        <v>984</v>
      </c>
      <c r="E2528" t="s">
        <v>25</v>
      </c>
      <c r="F2528" s="1">
        <v>37987</v>
      </c>
      <c r="G2528" t="s">
        <v>26</v>
      </c>
      <c r="H2528">
        <v>201412</v>
      </c>
      <c r="I2528" t="s">
        <v>27</v>
      </c>
      <c r="J2528" t="s">
        <v>53</v>
      </c>
      <c r="K2528" t="s">
        <v>38</v>
      </c>
      <c r="L2528" t="s">
        <v>54</v>
      </c>
      <c r="M2528" t="s">
        <v>31</v>
      </c>
      <c r="N2528" t="s">
        <v>32</v>
      </c>
      <c r="O2528">
        <v>4.95</v>
      </c>
      <c r="P2528" t="s">
        <v>936</v>
      </c>
      <c r="Q2528" t="s">
        <v>982</v>
      </c>
      <c r="R2528" t="s">
        <v>939</v>
      </c>
      <c r="S2528" t="s">
        <v>34</v>
      </c>
      <c r="T2528" t="s">
        <v>561</v>
      </c>
    </row>
    <row r="2529" spans="1:20">
      <c r="A2529" t="s">
        <v>982</v>
      </c>
      <c r="B2529" t="s">
        <v>936</v>
      </c>
      <c r="C2529" t="s">
        <v>983</v>
      </c>
      <c r="D2529" t="s">
        <v>984</v>
      </c>
      <c r="E2529" t="s">
        <v>25</v>
      </c>
      <c r="F2529" s="1">
        <v>37987</v>
      </c>
      <c r="G2529" t="s">
        <v>26</v>
      </c>
      <c r="H2529">
        <v>201412</v>
      </c>
      <c r="I2529" t="s">
        <v>27</v>
      </c>
      <c r="J2529" t="s">
        <v>53</v>
      </c>
      <c r="K2529" t="s">
        <v>39</v>
      </c>
      <c r="L2529" t="s">
        <v>54</v>
      </c>
      <c r="M2529" t="s">
        <v>31</v>
      </c>
      <c r="N2529" t="s">
        <v>32</v>
      </c>
      <c r="O2529">
        <v>1.61</v>
      </c>
      <c r="P2529" t="s">
        <v>936</v>
      </c>
      <c r="Q2529" t="s">
        <v>982</v>
      </c>
      <c r="R2529" t="s">
        <v>939</v>
      </c>
      <c r="S2529" t="s">
        <v>34</v>
      </c>
      <c r="T2529" t="s">
        <v>561</v>
      </c>
    </row>
    <row r="2530" spans="1:20">
      <c r="A2530" t="s">
        <v>982</v>
      </c>
      <c r="B2530" t="s">
        <v>936</v>
      </c>
      <c r="C2530" t="s">
        <v>983</v>
      </c>
      <c r="D2530" t="s">
        <v>984</v>
      </c>
      <c r="E2530" t="s">
        <v>25</v>
      </c>
      <c r="F2530" s="1">
        <v>37987</v>
      </c>
      <c r="G2530" t="s">
        <v>26</v>
      </c>
      <c r="H2530">
        <v>201412</v>
      </c>
      <c r="I2530" t="s">
        <v>27</v>
      </c>
      <c r="J2530" t="s">
        <v>53</v>
      </c>
      <c r="K2530" t="s">
        <v>40</v>
      </c>
      <c r="L2530" t="s">
        <v>54</v>
      </c>
      <c r="M2530" t="s">
        <v>31</v>
      </c>
      <c r="N2530" t="s">
        <v>32</v>
      </c>
      <c r="O2530">
        <v>2.2400000000000002</v>
      </c>
      <c r="P2530" t="s">
        <v>936</v>
      </c>
      <c r="Q2530" t="s">
        <v>982</v>
      </c>
      <c r="R2530" t="s">
        <v>939</v>
      </c>
      <c r="S2530" t="s">
        <v>34</v>
      </c>
      <c r="T2530" t="s">
        <v>561</v>
      </c>
    </row>
    <row r="2531" spans="1:20">
      <c r="A2531" t="s">
        <v>982</v>
      </c>
      <c r="B2531" t="s">
        <v>936</v>
      </c>
      <c r="C2531" t="s">
        <v>983</v>
      </c>
      <c r="D2531" t="s">
        <v>984</v>
      </c>
      <c r="E2531" t="s">
        <v>25</v>
      </c>
      <c r="F2531" s="1">
        <v>37987</v>
      </c>
      <c r="G2531" t="s">
        <v>26</v>
      </c>
      <c r="H2531">
        <v>201412</v>
      </c>
      <c r="I2531" t="s">
        <v>27</v>
      </c>
      <c r="J2531" t="s">
        <v>53</v>
      </c>
      <c r="K2531" t="s">
        <v>41</v>
      </c>
      <c r="L2531" t="s">
        <v>54</v>
      </c>
      <c r="M2531" t="s">
        <v>31</v>
      </c>
      <c r="N2531" t="s">
        <v>32</v>
      </c>
      <c r="O2531">
        <v>0.68</v>
      </c>
      <c r="P2531" t="s">
        <v>936</v>
      </c>
      <c r="Q2531" t="s">
        <v>982</v>
      </c>
      <c r="R2531" t="s">
        <v>939</v>
      </c>
      <c r="S2531" t="s">
        <v>34</v>
      </c>
      <c r="T2531" t="s">
        <v>561</v>
      </c>
    </row>
    <row r="2532" spans="1:20">
      <c r="A2532" t="s">
        <v>982</v>
      </c>
      <c r="B2532" t="s">
        <v>936</v>
      </c>
      <c r="C2532" t="s">
        <v>983</v>
      </c>
      <c r="D2532" t="s">
        <v>984</v>
      </c>
      <c r="E2532" t="s">
        <v>25</v>
      </c>
      <c r="F2532" s="1">
        <v>37987</v>
      </c>
      <c r="G2532" t="s">
        <v>26</v>
      </c>
      <c r="H2532">
        <v>201412</v>
      </c>
      <c r="I2532" t="s">
        <v>27</v>
      </c>
      <c r="J2532" t="s">
        <v>53</v>
      </c>
      <c r="K2532" t="s">
        <v>44</v>
      </c>
      <c r="L2532" t="s">
        <v>54</v>
      </c>
      <c r="M2532" t="s">
        <v>31</v>
      </c>
      <c r="N2532" t="s">
        <v>32</v>
      </c>
      <c r="O2532">
        <v>0.38</v>
      </c>
      <c r="P2532" t="s">
        <v>936</v>
      </c>
      <c r="Q2532" t="s">
        <v>982</v>
      </c>
      <c r="R2532" t="s">
        <v>939</v>
      </c>
      <c r="S2532" t="s">
        <v>34</v>
      </c>
      <c r="T2532" t="s">
        <v>561</v>
      </c>
    </row>
    <row r="2533" spans="1:20">
      <c r="A2533" t="s">
        <v>985</v>
      </c>
      <c r="B2533" t="s">
        <v>936</v>
      </c>
      <c r="C2533" t="s">
        <v>986</v>
      </c>
      <c r="D2533" t="s">
        <v>987</v>
      </c>
      <c r="E2533" t="s">
        <v>25</v>
      </c>
      <c r="F2533" s="1">
        <v>37987</v>
      </c>
      <c r="G2533" t="s">
        <v>26</v>
      </c>
      <c r="H2533">
        <v>201412</v>
      </c>
      <c r="I2533" t="s">
        <v>27</v>
      </c>
      <c r="J2533" t="s">
        <v>28</v>
      </c>
      <c r="K2533" t="s">
        <v>29</v>
      </c>
      <c r="L2533" t="s">
        <v>30</v>
      </c>
      <c r="M2533" t="s">
        <v>31</v>
      </c>
      <c r="N2533" t="s">
        <v>32</v>
      </c>
      <c r="O2533">
        <v>230.9</v>
      </c>
      <c r="P2533" t="s">
        <v>936</v>
      </c>
      <c r="Q2533" t="s">
        <v>985</v>
      </c>
      <c r="R2533" t="s">
        <v>939</v>
      </c>
      <c r="S2533" t="s">
        <v>34</v>
      </c>
      <c r="T2533" t="s">
        <v>561</v>
      </c>
    </row>
    <row r="2534" spans="1:20">
      <c r="A2534" t="s">
        <v>985</v>
      </c>
      <c r="B2534" t="s">
        <v>936</v>
      </c>
      <c r="C2534" t="s">
        <v>986</v>
      </c>
      <c r="D2534" t="s">
        <v>987</v>
      </c>
      <c r="E2534" t="s">
        <v>25</v>
      </c>
      <c r="F2534" s="1">
        <v>37987</v>
      </c>
      <c r="G2534" t="s">
        <v>26</v>
      </c>
      <c r="H2534">
        <v>201412</v>
      </c>
      <c r="I2534" t="s">
        <v>27</v>
      </c>
      <c r="J2534" t="s">
        <v>28</v>
      </c>
      <c r="K2534" t="s">
        <v>36</v>
      </c>
      <c r="L2534" t="s">
        <v>30</v>
      </c>
      <c r="M2534" t="s">
        <v>31</v>
      </c>
      <c r="N2534" t="s">
        <v>32</v>
      </c>
      <c r="O2534">
        <v>108.35000000000001</v>
      </c>
      <c r="P2534" t="s">
        <v>936</v>
      </c>
      <c r="Q2534" t="s">
        <v>985</v>
      </c>
      <c r="R2534" t="s">
        <v>939</v>
      </c>
      <c r="S2534" t="s">
        <v>34</v>
      </c>
      <c r="T2534" t="s">
        <v>561</v>
      </c>
    </row>
    <row r="2535" spans="1:20">
      <c r="A2535" t="s">
        <v>985</v>
      </c>
      <c r="B2535" t="s">
        <v>936</v>
      </c>
      <c r="C2535" t="s">
        <v>986</v>
      </c>
      <c r="D2535" t="s">
        <v>987</v>
      </c>
      <c r="E2535" t="s">
        <v>25</v>
      </c>
      <c r="F2535" s="1">
        <v>37987</v>
      </c>
      <c r="G2535" t="s">
        <v>26</v>
      </c>
      <c r="H2535">
        <v>201412</v>
      </c>
      <c r="I2535" t="s">
        <v>27</v>
      </c>
      <c r="J2535" t="s">
        <v>28</v>
      </c>
      <c r="K2535" t="s">
        <v>37</v>
      </c>
      <c r="L2535" t="s">
        <v>30</v>
      </c>
      <c r="M2535" t="s">
        <v>31</v>
      </c>
      <c r="N2535" t="s">
        <v>32</v>
      </c>
      <c r="O2535">
        <v>3.56</v>
      </c>
      <c r="P2535" t="s">
        <v>936</v>
      </c>
      <c r="Q2535" t="s">
        <v>985</v>
      </c>
      <c r="R2535" t="s">
        <v>939</v>
      </c>
      <c r="S2535" t="s">
        <v>34</v>
      </c>
      <c r="T2535" t="s">
        <v>561</v>
      </c>
    </row>
    <row r="2536" spans="1:20">
      <c r="A2536" t="s">
        <v>985</v>
      </c>
      <c r="B2536" t="s">
        <v>936</v>
      </c>
      <c r="C2536" t="s">
        <v>986</v>
      </c>
      <c r="D2536" t="s">
        <v>987</v>
      </c>
      <c r="E2536" t="s">
        <v>25</v>
      </c>
      <c r="F2536" s="1">
        <v>37987</v>
      </c>
      <c r="G2536" t="s">
        <v>26</v>
      </c>
      <c r="H2536">
        <v>201412</v>
      </c>
      <c r="I2536" t="s">
        <v>27</v>
      </c>
      <c r="J2536" t="s">
        <v>28</v>
      </c>
      <c r="K2536" t="s">
        <v>38</v>
      </c>
      <c r="L2536" t="s">
        <v>30</v>
      </c>
      <c r="M2536" t="s">
        <v>31</v>
      </c>
      <c r="N2536" t="s">
        <v>32</v>
      </c>
      <c r="O2536">
        <v>8.27</v>
      </c>
      <c r="P2536" t="s">
        <v>936</v>
      </c>
      <c r="Q2536" t="s">
        <v>985</v>
      </c>
      <c r="R2536" t="s">
        <v>939</v>
      </c>
      <c r="S2536" t="s">
        <v>34</v>
      </c>
      <c r="T2536" t="s">
        <v>561</v>
      </c>
    </row>
    <row r="2537" spans="1:20">
      <c r="A2537" t="s">
        <v>985</v>
      </c>
      <c r="B2537" t="s">
        <v>936</v>
      </c>
      <c r="C2537" t="s">
        <v>986</v>
      </c>
      <c r="D2537" t="s">
        <v>987</v>
      </c>
      <c r="E2537" t="s">
        <v>25</v>
      </c>
      <c r="F2537" s="1">
        <v>37987</v>
      </c>
      <c r="G2537" t="s">
        <v>26</v>
      </c>
      <c r="H2537">
        <v>201412</v>
      </c>
      <c r="I2537" t="s">
        <v>27</v>
      </c>
      <c r="J2537" t="s">
        <v>28</v>
      </c>
      <c r="K2537" t="s">
        <v>39</v>
      </c>
      <c r="L2537" t="s">
        <v>30</v>
      </c>
      <c r="M2537" t="s">
        <v>31</v>
      </c>
      <c r="N2537" t="s">
        <v>32</v>
      </c>
      <c r="O2537">
        <v>2.7</v>
      </c>
      <c r="P2537" t="s">
        <v>936</v>
      </c>
      <c r="Q2537" t="s">
        <v>985</v>
      </c>
      <c r="R2537" t="s">
        <v>939</v>
      </c>
      <c r="S2537" t="s">
        <v>34</v>
      </c>
      <c r="T2537" t="s">
        <v>561</v>
      </c>
    </row>
    <row r="2538" spans="1:20">
      <c r="A2538" t="s">
        <v>985</v>
      </c>
      <c r="B2538" t="s">
        <v>936</v>
      </c>
      <c r="C2538" t="s">
        <v>986</v>
      </c>
      <c r="D2538" t="s">
        <v>987</v>
      </c>
      <c r="E2538" t="s">
        <v>25</v>
      </c>
      <c r="F2538" s="1">
        <v>37987</v>
      </c>
      <c r="G2538" t="s">
        <v>26</v>
      </c>
      <c r="H2538">
        <v>201412</v>
      </c>
      <c r="I2538" t="s">
        <v>27</v>
      </c>
      <c r="J2538" t="s">
        <v>28</v>
      </c>
      <c r="K2538" t="s">
        <v>40</v>
      </c>
      <c r="L2538" t="s">
        <v>30</v>
      </c>
      <c r="M2538" t="s">
        <v>31</v>
      </c>
      <c r="N2538" t="s">
        <v>32</v>
      </c>
      <c r="O2538">
        <v>3.73</v>
      </c>
      <c r="P2538" t="s">
        <v>936</v>
      </c>
      <c r="Q2538" t="s">
        <v>985</v>
      </c>
      <c r="R2538" t="s">
        <v>939</v>
      </c>
      <c r="S2538" t="s">
        <v>34</v>
      </c>
      <c r="T2538" t="s">
        <v>561</v>
      </c>
    </row>
    <row r="2539" spans="1:20">
      <c r="A2539" t="s">
        <v>985</v>
      </c>
      <c r="B2539" t="s">
        <v>936</v>
      </c>
      <c r="C2539" t="s">
        <v>986</v>
      </c>
      <c r="D2539" t="s">
        <v>987</v>
      </c>
      <c r="E2539" t="s">
        <v>25</v>
      </c>
      <c r="F2539" s="1">
        <v>37987</v>
      </c>
      <c r="G2539" t="s">
        <v>26</v>
      </c>
      <c r="H2539">
        <v>201412</v>
      </c>
      <c r="I2539" t="s">
        <v>27</v>
      </c>
      <c r="J2539" t="s">
        <v>28</v>
      </c>
      <c r="K2539" t="s">
        <v>41</v>
      </c>
      <c r="L2539" t="s">
        <v>30</v>
      </c>
      <c r="M2539" t="s">
        <v>31</v>
      </c>
      <c r="N2539" t="s">
        <v>32</v>
      </c>
      <c r="O2539">
        <v>1.1500000000000001</v>
      </c>
      <c r="P2539" t="s">
        <v>936</v>
      </c>
      <c r="Q2539" t="s">
        <v>985</v>
      </c>
      <c r="R2539" t="s">
        <v>939</v>
      </c>
      <c r="S2539" t="s">
        <v>34</v>
      </c>
      <c r="T2539" t="s">
        <v>561</v>
      </c>
    </row>
    <row r="2540" spans="1:20">
      <c r="A2540" t="s">
        <v>985</v>
      </c>
      <c r="B2540" t="s">
        <v>936</v>
      </c>
      <c r="C2540" t="s">
        <v>986</v>
      </c>
      <c r="D2540" t="s">
        <v>987</v>
      </c>
      <c r="E2540" t="s">
        <v>25</v>
      </c>
      <c r="F2540" s="1">
        <v>37987</v>
      </c>
      <c r="G2540" t="s">
        <v>26</v>
      </c>
      <c r="H2540">
        <v>201412</v>
      </c>
      <c r="I2540" t="s">
        <v>27</v>
      </c>
      <c r="J2540" t="s">
        <v>28</v>
      </c>
      <c r="K2540" t="s">
        <v>44</v>
      </c>
      <c r="L2540" t="s">
        <v>30</v>
      </c>
      <c r="M2540" t="s">
        <v>31</v>
      </c>
      <c r="N2540" t="s">
        <v>32</v>
      </c>
      <c r="O2540">
        <v>0.61</v>
      </c>
      <c r="P2540" t="s">
        <v>936</v>
      </c>
      <c r="Q2540" t="s">
        <v>985</v>
      </c>
      <c r="R2540" t="s">
        <v>939</v>
      </c>
      <c r="S2540" t="s">
        <v>34</v>
      </c>
      <c r="T2540" t="s">
        <v>561</v>
      </c>
    </row>
    <row r="2541" spans="1:20">
      <c r="A2541" t="s">
        <v>982</v>
      </c>
      <c r="B2541" t="s">
        <v>936</v>
      </c>
      <c r="C2541" t="s">
        <v>988</v>
      </c>
      <c r="D2541" t="s">
        <v>989</v>
      </c>
      <c r="E2541" t="s">
        <v>25</v>
      </c>
      <c r="F2541" s="1">
        <v>37987</v>
      </c>
      <c r="G2541" t="s">
        <v>26</v>
      </c>
      <c r="H2541">
        <v>201412</v>
      </c>
      <c r="I2541" t="s">
        <v>27</v>
      </c>
      <c r="J2541" t="s">
        <v>53</v>
      </c>
      <c r="K2541" t="s">
        <v>29</v>
      </c>
      <c r="L2541" t="s">
        <v>54</v>
      </c>
      <c r="M2541" t="s">
        <v>31</v>
      </c>
      <c r="N2541" t="s">
        <v>32</v>
      </c>
      <c r="O2541">
        <v>7997.55</v>
      </c>
      <c r="P2541" t="s">
        <v>936</v>
      </c>
      <c r="Q2541" t="s">
        <v>982</v>
      </c>
      <c r="R2541" t="s">
        <v>939</v>
      </c>
      <c r="S2541" t="s">
        <v>34</v>
      </c>
      <c r="T2541" t="s">
        <v>561</v>
      </c>
    </row>
    <row r="2542" spans="1:20">
      <c r="A2542" t="s">
        <v>990</v>
      </c>
      <c r="B2542" t="s">
        <v>936</v>
      </c>
      <c r="C2542" t="s">
        <v>991</v>
      </c>
      <c r="D2542" t="s">
        <v>992</v>
      </c>
      <c r="E2542" t="s">
        <v>25</v>
      </c>
      <c r="F2542" s="1">
        <v>37987</v>
      </c>
      <c r="G2542" t="s">
        <v>26</v>
      </c>
      <c r="H2542">
        <v>201412</v>
      </c>
      <c r="I2542" t="s">
        <v>27</v>
      </c>
      <c r="J2542" t="s">
        <v>28</v>
      </c>
      <c r="K2542" t="s">
        <v>29</v>
      </c>
      <c r="L2542" t="s">
        <v>30</v>
      </c>
      <c r="M2542" t="s">
        <v>31</v>
      </c>
      <c r="N2542" t="s">
        <v>32</v>
      </c>
      <c r="O2542">
        <v>1353.69</v>
      </c>
      <c r="P2542" t="s">
        <v>936</v>
      </c>
      <c r="Q2542" t="s">
        <v>990</v>
      </c>
      <c r="R2542" t="s">
        <v>939</v>
      </c>
      <c r="S2542" t="s">
        <v>34</v>
      </c>
      <c r="T2542" t="s">
        <v>561</v>
      </c>
    </row>
    <row r="2543" spans="1:20">
      <c r="A2543" t="s">
        <v>990</v>
      </c>
      <c r="B2543" t="s">
        <v>936</v>
      </c>
      <c r="C2543" t="s">
        <v>991</v>
      </c>
      <c r="D2543" t="s">
        <v>992</v>
      </c>
      <c r="E2543" t="s">
        <v>25</v>
      </c>
      <c r="F2543" s="1">
        <v>37987</v>
      </c>
      <c r="G2543" t="s">
        <v>26</v>
      </c>
      <c r="H2543">
        <v>201412</v>
      </c>
      <c r="I2543" t="s">
        <v>27</v>
      </c>
      <c r="J2543" t="s">
        <v>28</v>
      </c>
      <c r="K2543" t="s">
        <v>36</v>
      </c>
      <c r="L2543" t="s">
        <v>30</v>
      </c>
      <c r="M2543" t="s">
        <v>31</v>
      </c>
      <c r="N2543" t="s">
        <v>32</v>
      </c>
      <c r="O2543">
        <v>635.41999999999996</v>
      </c>
      <c r="P2543" t="s">
        <v>936</v>
      </c>
      <c r="Q2543" t="s">
        <v>990</v>
      </c>
      <c r="R2543" t="s">
        <v>939</v>
      </c>
      <c r="S2543" t="s">
        <v>34</v>
      </c>
      <c r="T2543" t="s">
        <v>561</v>
      </c>
    </row>
    <row r="2544" spans="1:20">
      <c r="A2544" t="s">
        <v>990</v>
      </c>
      <c r="B2544" t="s">
        <v>936</v>
      </c>
      <c r="C2544" t="s">
        <v>991</v>
      </c>
      <c r="D2544" t="s">
        <v>992</v>
      </c>
      <c r="E2544" t="s">
        <v>25</v>
      </c>
      <c r="F2544" s="1">
        <v>37987</v>
      </c>
      <c r="G2544" t="s">
        <v>26</v>
      </c>
      <c r="H2544">
        <v>201412</v>
      </c>
      <c r="I2544" t="s">
        <v>27</v>
      </c>
      <c r="J2544" t="s">
        <v>28</v>
      </c>
      <c r="K2544" t="s">
        <v>37</v>
      </c>
      <c r="L2544" t="s">
        <v>30</v>
      </c>
      <c r="M2544" t="s">
        <v>31</v>
      </c>
      <c r="N2544" t="s">
        <v>32</v>
      </c>
      <c r="O2544">
        <v>20.68</v>
      </c>
      <c r="P2544" t="s">
        <v>936</v>
      </c>
      <c r="Q2544" t="s">
        <v>990</v>
      </c>
      <c r="R2544" t="s">
        <v>939</v>
      </c>
      <c r="S2544" t="s">
        <v>34</v>
      </c>
      <c r="T2544" t="s">
        <v>561</v>
      </c>
    </row>
    <row r="2545" spans="1:20">
      <c r="A2545" t="s">
        <v>990</v>
      </c>
      <c r="B2545" t="s">
        <v>936</v>
      </c>
      <c r="C2545" t="s">
        <v>991</v>
      </c>
      <c r="D2545" t="s">
        <v>992</v>
      </c>
      <c r="E2545" t="s">
        <v>25</v>
      </c>
      <c r="F2545" s="1">
        <v>37987</v>
      </c>
      <c r="G2545" t="s">
        <v>26</v>
      </c>
      <c r="H2545">
        <v>201412</v>
      </c>
      <c r="I2545" t="s">
        <v>27</v>
      </c>
      <c r="J2545" t="s">
        <v>28</v>
      </c>
      <c r="K2545" t="s">
        <v>38</v>
      </c>
      <c r="L2545" t="s">
        <v>30</v>
      </c>
      <c r="M2545" t="s">
        <v>31</v>
      </c>
      <c r="N2545" t="s">
        <v>32</v>
      </c>
      <c r="O2545">
        <v>48.47</v>
      </c>
      <c r="P2545" t="s">
        <v>936</v>
      </c>
      <c r="Q2545" t="s">
        <v>990</v>
      </c>
      <c r="R2545" t="s">
        <v>939</v>
      </c>
      <c r="S2545" t="s">
        <v>34</v>
      </c>
      <c r="T2545" t="s">
        <v>561</v>
      </c>
    </row>
    <row r="2546" spans="1:20">
      <c r="A2546" t="s">
        <v>990</v>
      </c>
      <c r="B2546" t="s">
        <v>936</v>
      </c>
      <c r="C2546" t="s">
        <v>991</v>
      </c>
      <c r="D2546" t="s">
        <v>992</v>
      </c>
      <c r="E2546" t="s">
        <v>25</v>
      </c>
      <c r="F2546" s="1">
        <v>37987</v>
      </c>
      <c r="G2546" t="s">
        <v>26</v>
      </c>
      <c r="H2546">
        <v>201412</v>
      </c>
      <c r="I2546" t="s">
        <v>27</v>
      </c>
      <c r="J2546" t="s">
        <v>28</v>
      </c>
      <c r="K2546" t="s">
        <v>39</v>
      </c>
      <c r="L2546" t="s">
        <v>30</v>
      </c>
      <c r="M2546" t="s">
        <v>31</v>
      </c>
      <c r="N2546" t="s">
        <v>32</v>
      </c>
      <c r="O2546">
        <v>15.83</v>
      </c>
      <c r="P2546" t="s">
        <v>936</v>
      </c>
      <c r="Q2546" t="s">
        <v>990</v>
      </c>
      <c r="R2546" t="s">
        <v>939</v>
      </c>
      <c r="S2546" t="s">
        <v>34</v>
      </c>
      <c r="T2546" t="s">
        <v>561</v>
      </c>
    </row>
    <row r="2547" spans="1:20">
      <c r="A2547" t="s">
        <v>990</v>
      </c>
      <c r="B2547" t="s">
        <v>936</v>
      </c>
      <c r="C2547" t="s">
        <v>991</v>
      </c>
      <c r="D2547" t="s">
        <v>992</v>
      </c>
      <c r="E2547" t="s">
        <v>25</v>
      </c>
      <c r="F2547" s="1">
        <v>37987</v>
      </c>
      <c r="G2547" t="s">
        <v>26</v>
      </c>
      <c r="H2547">
        <v>201412</v>
      </c>
      <c r="I2547" t="s">
        <v>27</v>
      </c>
      <c r="J2547" t="s">
        <v>28</v>
      </c>
      <c r="K2547" t="s">
        <v>40</v>
      </c>
      <c r="L2547" t="s">
        <v>30</v>
      </c>
      <c r="M2547" t="s">
        <v>31</v>
      </c>
      <c r="N2547" t="s">
        <v>32</v>
      </c>
      <c r="O2547">
        <v>21.650000000000002</v>
      </c>
      <c r="P2547" t="s">
        <v>936</v>
      </c>
      <c r="Q2547" t="s">
        <v>990</v>
      </c>
      <c r="R2547" t="s">
        <v>939</v>
      </c>
      <c r="S2547" t="s">
        <v>34</v>
      </c>
      <c r="T2547" t="s">
        <v>561</v>
      </c>
    </row>
    <row r="2548" spans="1:20">
      <c r="A2548" t="s">
        <v>990</v>
      </c>
      <c r="B2548" t="s">
        <v>936</v>
      </c>
      <c r="C2548" t="s">
        <v>991</v>
      </c>
      <c r="D2548" t="s">
        <v>992</v>
      </c>
      <c r="E2548" t="s">
        <v>25</v>
      </c>
      <c r="F2548" s="1">
        <v>37987</v>
      </c>
      <c r="G2548" t="s">
        <v>26</v>
      </c>
      <c r="H2548">
        <v>201412</v>
      </c>
      <c r="I2548" t="s">
        <v>27</v>
      </c>
      <c r="J2548" t="s">
        <v>28</v>
      </c>
      <c r="K2548" t="s">
        <v>41</v>
      </c>
      <c r="L2548" t="s">
        <v>30</v>
      </c>
      <c r="M2548" t="s">
        <v>31</v>
      </c>
      <c r="N2548" t="s">
        <v>32</v>
      </c>
      <c r="O2548">
        <v>6.74</v>
      </c>
      <c r="P2548" t="s">
        <v>936</v>
      </c>
      <c r="Q2548" t="s">
        <v>990</v>
      </c>
      <c r="R2548" t="s">
        <v>939</v>
      </c>
      <c r="S2548" t="s">
        <v>34</v>
      </c>
      <c r="T2548" t="s">
        <v>561</v>
      </c>
    </row>
    <row r="2549" spans="1:20">
      <c r="A2549" t="s">
        <v>990</v>
      </c>
      <c r="B2549" t="s">
        <v>936</v>
      </c>
      <c r="C2549" t="s">
        <v>991</v>
      </c>
      <c r="D2549" t="s">
        <v>992</v>
      </c>
      <c r="E2549" t="s">
        <v>25</v>
      </c>
      <c r="F2549" s="1">
        <v>37987</v>
      </c>
      <c r="G2549" t="s">
        <v>26</v>
      </c>
      <c r="H2549">
        <v>201412</v>
      </c>
      <c r="I2549" t="s">
        <v>27</v>
      </c>
      <c r="J2549" t="s">
        <v>28</v>
      </c>
      <c r="K2549" t="s">
        <v>44</v>
      </c>
      <c r="L2549" t="s">
        <v>30</v>
      </c>
      <c r="M2549" t="s">
        <v>31</v>
      </c>
      <c r="N2549" t="s">
        <v>32</v>
      </c>
      <c r="O2549">
        <v>3.65</v>
      </c>
      <c r="P2549" t="s">
        <v>936</v>
      </c>
      <c r="Q2549" t="s">
        <v>990</v>
      </c>
      <c r="R2549" t="s">
        <v>939</v>
      </c>
      <c r="S2549" t="s">
        <v>34</v>
      </c>
      <c r="T2549" t="s">
        <v>561</v>
      </c>
    </row>
    <row r="2550" spans="1:20">
      <c r="A2550" t="s">
        <v>993</v>
      </c>
      <c r="B2550" t="s">
        <v>936</v>
      </c>
      <c r="C2550" t="s">
        <v>994</v>
      </c>
      <c r="D2550" t="s">
        <v>995</v>
      </c>
      <c r="E2550" t="s">
        <v>25</v>
      </c>
      <c r="F2550" s="1">
        <v>37987</v>
      </c>
      <c r="G2550" t="s">
        <v>26</v>
      </c>
      <c r="H2550">
        <v>201412</v>
      </c>
      <c r="I2550" t="s">
        <v>27</v>
      </c>
      <c r="J2550" t="s">
        <v>28</v>
      </c>
      <c r="K2550" t="s">
        <v>29</v>
      </c>
      <c r="L2550" t="s">
        <v>30</v>
      </c>
      <c r="M2550" t="s">
        <v>31</v>
      </c>
      <c r="N2550" t="s">
        <v>48</v>
      </c>
      <c r="O2550">
        <v>377454.56</v>
      </c>
      <c r="P2550" t="s">
        <v>936</v>
      </c>
      <c r="Q2550" t="s">
        <v>993</v>
      </c>
      <c r="R2550" t="s">
        <v>939</v>
      </c>
      <c r="S2550" t="s">
        <v>34</v>
      </c>
      <c r="T2550" t="s">
        <v>561</v>
      </c>
    </row>
    <row r="2551" spans="1:20">
      <c r="A2551" t="s">
        <v>993</v>
      </c>
      <c r="B2551" t="s">
        <v>936</v>
      </c>
      <c r="C2551" t="s">
        <v>994</v>
      </c>
      <c r="D2551" t="s">
        <v>995</v>
      </c>
      <c r="E2551" t="s">
        <v>25</v>
      </c>
      <c r="F2551" s="1">
        <v>37987</v>
      </c>
      <c r="G2551" t="s">
        <v>26</v>
      </c>
      <c r="H2551">
        <v>201412</v>
      </c>
      <c r="I2551" t="s">
        <v>27</v>
      </c>
      <c r="J2551" t="s">
        <v>28</v>
      </c>
      <c r="K2551" t="s">
        <v>29</v>
      </c>
      <c r="L2551" t="s">
        <v>30</v>
      </c>
      <c r="M2551" t="s">
        <v>31</v>
      </c>
      <c r="N2551" t="s">
        <v>49</v>
      </c>
      <c r="O2551">
        <v>-341321.01</v>
      </c>
      <c r="P2551" t="s">
        <v>936</v>
      </c>
      <c r="Q2551" t="s">
        <v>993</v>
      </c>
      <c r="R2551" t="s">
        <v>939</v>
      </c>
      <c r="S2551" t="s">
        <v>34</v>
      </c>
      <c r="T2551" t="s">
        <v>561</v>
      </c>
    </row>
    <row r="2552" spans="1:20">
      <c r="A2552" t="s">
        <v>993</v>
      </c>
      <c r="B2552" t="s">
        <v>936</v>
      </c>
      <c r="C2552" t="s">
        <v>994</v>
      </c>
      <c r="D2552" t="s">
        <v>995</v>
      </c>
      <c r="E2552" t="s">
        <v>25</v>
      </c>
      <c r="F2552" s="1">
        <v>37987</v>
      </c>
      <c r="G2552" t="s">
        <v>26</v>
      </c>
      <c r="H2552">
        <v>201412</v>
      </c>
      <c r="I2552" t="s">
        <v>27</v>
      </c>
      <c r="J2552" t="s">
        <v>28</v>
      </c>
      <c r="K2552" t="s">
        <v>29</v>
      </c>
      <c r="L2552" t="s">
        <v>30</v>
      </c>
      <c r="M2552" t="s">
        <v>31</v>
      </c>
      <c r="N2552" t="s">
        <v>32</v>
      </c>
      <c r="O2552">
        <v>15698.12</v>
      </c>
      <c r="P2552" t="s">
        <v>936</v>
      </c>
      <c r="Q2552" t="s">
        <v>993</v>
      </c>
      <c r="R2552" t="s">
        <v>939</v>
      </c>
      <c r="S2552" t="s">
        <v>34</v>
      </c>
      <c r="T2552" t="s">
        <v>561</v>
      </c>
    </row>
    <row r="2553" spans="1:20">
      <c r="A2553" t="s">
        <v>993</v>
      </c>
      <c r="B2553" t="s">
        <v>936</v>
      </c>
      <c r="C2553" t="s">
        <v>994</v>
      </c>
      <c r="D2553" t="s">
        <v>995</v>
      </c>
      <c r="E2553" t="s">
        <v>25</v>
      </c>
      <c r="F2553" s="1">
        <v>37987</v>
      </c>
      <c r="G2553" t="s">
        <v>26</v>
      </c>
      <c r="H2553">
        <v>201412</v>
      </c>
      <c r="I2553" t="s">
        <v>27</v>
      </c>
      <c r="J2553" t="s">
        <v>28</v>
      </c>
      <c r="K2553" t="s">
        <v>36</v>
      </c>
      <c r="L2553" t="s">
        <v>30</v>
      </c>
      <c r="M2553" t="s">
        <v>31</v>
      </c>
      <c r="N2553" t="s">
        <v>48</v>
      </c>
      <c r="O2553">
        <v>87039.81</v>
      </c>
      <c r="P2553" t="s">
        <v>936</v>
      </c>
      <c r="Q2553" t="s">
        <v>993</v>
      </c>
      <c r="R2553" t="s">
        <v>939</v>
      </c>
      <c r="S2553" t="s">
        <v>34</v>
      </c>
      <c r="T2553" t="s">
        <v>561</v>
      </c>
    </row>
    <row r="2554" spans="1:20">
      <c r="A2554" t="s">
        <v>993</v>
      </c>
      <c r="B2554" t="s">
        <v>936</v>
      </c>
      <c r="C2554" t="s">
        <v>994</v>
      </c>
      <c r="D2554" t="s">
        <v>995</v>
      </c>
      <c r="E2554" t="s">
        <v>25</v>
      </c>
      <c r="F2554" s="1">
        <v>37987</v>
      </c>
      <c r="G2554" t="s">
        <v>26</v>
      </c>
      <c r="H2554">
        <v>201412</v>
      </c>
      <c r="I2554" t="s">
        <v>27</v>
      </c>
      <c r="J2554" t="s">
        <v>28</v>
      </c>
      <c r="K2554" t="s">
        <v>36</v>
      </c>
      <c r="L2554" t="s">
        <v>30</v>
      </c>
      <c r="M2554" t="s">
        <v>31</v>
      </c>
      <c r="N2554" t="s">
        <v>49</v>
      </c>
      <c r="O2554">
        <v>-102462.43000000001</v>
      </c>
      <c r="P2554" t="s">
        <v>936</v>
      </c>
      <c r="Q2554" t="s">
        <v>993</v>
      </c>
      <c r="R2554" t="s">
        <v>939</v>
      </c>
      <c r="S2554" t="s">
        <v>34</v>
      </c>
      <c r="T2554" t="s">
        <v>561</v>
      </c>
    </row>
    <row r="2555" spans="1:20">
      <c r="A2555" t="s">
        <v>993</v>
      </c>
      <c r="B2555" t="s">
        <v>936</v>
      </c>
      <c r="C2555" t="s">
        <v>994</v>
      </c>
      <c r="D2555" t="s">
        <v>995</v>
      </c>
      <c r="E2555" t="s">
        <v>25</v>
      </c>
      <c r="F2555" s="1">
        <v>37987</v>
      </c>
      <c r="G2555" t="s">
        <v>26</v>
      </c>
      <c r="H2555">
        <v>201412</v>
      </c>
      <c r="I2555" t="s">
        <v>27</v>
      </c>
      <c r="J2555" t="s">
        <v>28</v>
      </c>
      <c r="K2555" t="s">
        <v>37</v>
      </c>
      <c r="L2555" t="s">
        <v>30</v>
      </c>
      <c r="M2555" t="s">
        <v>31</v>
      </c>
      <c r="N2555" t="s">
        <v>49</v>
      </c>
      <c r="O2555">
        <v>-3778.6</v>
      </c>
      <c r="P2555" t="s">
        <v>936</v>
      </c>
      <c r="Q2555" t="s">
        <v>993</v>
      </c>
      <c r="R2555" t="s">
        <v>939</v>
      </c>
      <c r="S2555" t="s">
        <v>34</v>
      </c>
      <c r="T2555" t="s">
        <v>561</v>
      </c>
    </row>
    <row r="2556" spans="1:20">
      <c r="A2556" t="s">
        <v>993</v>
      </c>
      <c r="B2556" t="s">
        <v>936</v>
      </c>
      <c r="C2556" t="s">
        <v>994</v>
      </c>
      <c r="D2556" t="s">
        <v>995</v>
      </c>
      <c r="E2556" t="s">
        <v>25</v>
      </c>
      <c r="F2556" s="1">
        <v>37987</v>
      </c>
      <c r="G2556" t="s">
        <v>26</v>
      </c>
      <c r="H2556">
        <v>201412</v>
      </c>
      <c r="I2556" t="s">
        <v>27</v>
      </c>
      <c r="J2556" t="s">
        <v>28</v>
      </c>
      <c r="K2556" t="s">
        <v>37</v>
      </c>
      <c r="L2556" t="s">
        <v>30</v>
      </c>
      <c r="M2556" t="s">
        <v>31</v>
      </c>
      <c r="N2556" t="s">
        <v>32</v>
      </c>
      <c r="O2556">
        <v>864.23</v>
      </c>
      <c r="P2556" t="s">
        <v>936</v>
      </c>
      <c r="Q2556" t="s">
        <v>993</v>
      </c>
      <c r="R2556" t="s">
        <v>939</v>
      </c>
      <c r="S2556" t="s">
        <v>34</v>
      </c>
      <c r="T2556" t="s">
        <v>561</v>
      </c>
    </row>
    <row r="2557" spans="1:20">
      <c r="A2557" t="s">
        <v>993</v>
      </c>
      <c r="B2557" t="s">
        <v>936</v>
      </c>
      <c r="C2557" t="s">
        <v>994</v>
      </c>
      <c r="D2557" t="s">
        <v>995</v>
      </c>
      <c r="E2557" t="s">
        <v>25</v>
      </c>
      <c r="F2557" s="1">
        <v>37987</v>
      </c>
      <c r="G2557" t="s">
        <v>26</v>
      </c>
      <c r="H2557">
        <v>201412</v>
      </c>
      <c r="I2557" t="s">
        <v>27</v>
      </c>
      <c r="J2557" t="s">
        <v>28</v>
      </c>
      <c r="K2557" t="s">
        <v>38</v>
      </c>
      <c r="L2557" t="s">
        <v>30</v>
      </c>
      <c r="M2557" t="s">
        <v>31</v>
      </c>
      <c r="N2557" t="s">
        <v>48</v>
      </c>
      <c r="O2557">
        <v>5982.41</v>
      </c>
      <c r="P2557" t="s">
        <v>936</v>
      </c>
      <c r="Q2557" t="s">
        <v>993</v>
      </c>
      <c r="R2557" t="s">
        <v>939</v>
      </c>
      <c r="S2557" t="s">
        <v>34</v>
      </c>
      <c r="T2557" t="s">
        <v>561</v>
      </c>
    </row>
    <row r="2558" spans="1:20">
      <c r="A2558" t="s">
        <v>993</v>
      </c>
      <c r="B2558" t="s">
        <v>936</v>
      </c>
      <c r="C2558" t="s">
        <v>994</v>
      </c>
      <c r="D2558" t="s">
        <v>995</v>
      </c>
      <c r="E2558" t="s">
        <v>25</v>
      </c>
      <c r="F2558" s="1">
        <v>37987</v>
      </c>
      <c r="G2558" t="s">
        <v>26</v>
      </c>
      <c r="H2558">
        <v>201412</v>
      </c>
      <c r="I2558" t="s">
        <v>27</v>
      </c>
      <c r="J2558" t="s">
        <v>28</v>
      </c>
      <c r="K2558" t="s">
        <v>38</v>
      </c>
      <c r="L2558" t="s">
        <v>30</v>
      </c>
      <c r="M2558" t="s">
        <v>31</v>
      </c>
      <c r="N2558" t="s">
        <v>49</v>
      </c>
      <c r="O2558">
        <v>-1007.36</v>
      </c>
      <c r="P2558" t="s">
        <v>936</v>
      </c>
      <c r="Q2558" t="s">
        <v>993</v>
      </c>
      <c r="R2558" t="s">
        <v>939</v>
      </c>
      <c r="S2558" t="s">
        <v>34</v>
      </c>
      <c r="T2558" t="s">
        <v>561</v>
      </c>
    </row>
    <row r="2559" spans="1:20">
      <c r="A2559" t="s">
        <v>993</v>
      </c>
      <c r="B2559" t="s">
        <v>936</v>
      </c>
      <c r="C2559" t="s">
        <v>994</v>
      </c>
      <c r="D2559" t="s">
        <v>995</v>
      </c>
      <c r="E2559" t="s">
        <v>25</v>
      </c>
      <c r="F2559" s="1">
        <v>37987</v>
      </c>
      <c r="G2559" t="s">
        <v>26</v>
      </c>
      <c r="H2559">
        <v>201412</v>
      </c>
      <c r="I2559" t="s">
        <v>27</v>
      </c>
      <c r="J2559" t="s">
        <v>28</v>
      </c>
      <c r="K2559" t="s">
        <v>39</v>
      </c>
      <c r="L2559" t="s">
        <v>30</v>
      </c>
      <c r="M2559" t="s">
        <v>31</v>
      </c>
      <c r="N2559" t="s">
        <v>48</v>
      </c>
      <c r="O2559">
        <v>19796.3</v>
      </c>
      <c r="P2559" t="s">
        <v>936</v>
      </c>
      <c r="Q2559" t="s">
        <v>993</v>
      </c>
      <c r="R2559" t="s">
        <v>939</v>
      </c>
      <c r="S2559" t="s">
        <v>34</v>
      </c>
      <c r="T2559" t="s">
        <v>561</v>
      </c>
    </row>
    <row r="2560" spans="1:20">
      <c r="A2560" t="s">
        <v>993</v>
      </c>
      <c r="B2560" t="s">
        <v>936</v>
      </c>
      <c r="C2560" t="s">
        <v>994</v>
      </c>
      <c r="D2560" t="s">
        <v>995</v>
      </c>
      <c r="E2560" t="s">
        <v>25</v>
      </c>
      <c r="F2560" s="1">
        <v>37987</v>
      </c>
      <c r="G2560" t="s">
        <v>26</v>
      </c>
      <c r="H2560">
        <v>201412</v>
      </c>
      <c r="I2560" t="s">
        <v>27</v>
      </c>
      <c r="J2560" t="s">
        <v>28</v>
      </c>
      <c r="K2560" t="s">
        <v>39</v>
      </c>
      <c r="L2560" t="s">
        <v>30</v>
      </c>
      <c r="M2560" t="s">
        <v>31</v>
      </c>
      <c r="N2560" t="s">
        <v>49</v>
      </c>
      <c r="O2560">
        <v>-19838.22</v>
      </c>
      <c r="P2560" t="s">
        <v>936</v>
      </c>
      <c r="Q2560" t="s">
        <v>993</v>
      </c>
      <c r="R2560" t="s">
        <v>939</v>
      </c>
      <c r="S2560" t="s">
        <v>34</v>
      </c>
      <c r="T2560" t="s">
        <v>561</v>
      </c>
    </row>
    <row r="2561" spans="1:20">
      <c r="A2561" t="s">
        <v>993</v>
      </c>
      <c r="B2561" t="s">
        <v>936</v>
      </c>
      <c r="C2561" t="s">
        <v>994</v>
      </c>
      <c r="D2561" t="s">
        <v>995</v>
      </c>
      <c r="E2561" t="s">
        <v>25</v>
      </c>
      <c r="F2561" s="1">
        <v>37987</v>
      </c>
      <c r="G2561" t="s">
        <v>26</v>
      </c>
      <c r="H2561">
        <v>201412</v>
      </c>
      <c r="I2561" t="s">
        <v>27</v>
      </c>
      <c r="J2561" t="s">
        <v>28</v>
      </c>
      <c r="K2561" t="s">
        <v>41</v>
      </c>
      <c r="L2561" t="s">
        <v>30</v>
      </c>
      <c r="M2561" t="s">
        <v>31</v>
      </c>
      <c r="N2561" t="s">
        <v>48</v>
      </c>
      <c r="O2561">
        <v>1635.02</v>
      </c>
      <c r="P2561" t="s">
        <v>936</v>
      </c>
      <c r="Q2561" t="s">
        <v>993</v>
      </c>
      <c r="R2561" t="s">
        <v>939</v>
      </c>
      <c r="S2561" t="s">
        <v>34</v>
      </c>
      <c r="T2561" t="s">
        <v>561</v>
      </c>
    </row>
    <row r="2562" spans="1:20">
      <c r="A2562" t="s">
        <v>993</v>
      </c>
      <c r="B2562" t="s">
        <v>936</v>
      </c>
      <c r="C2562" t="s">
        <v>994</v>
      </c>
      <c r="D2562" t="s">
        <v>995</v>
      </c>
      <c r="E2562" t="s">
        <v>25</v>
      </c>
      <c r="F2562" s="1">
        <v>37987</v>
      </c>
      <c r="G2562" t="s">
        <v>26</v>
      </c>
      <c r="H2562">
        <v>201412</v>
      </c>
      <c r="I2562" t="s">
        <v>27</v>
      </c>
      <c r="J2562" t="s">
        <v>28</v>
      </c>
      <c r="K2562" t="s">
        <v>44</v>
      </c>
      <c r="L2562" t="s">
        <v>30</v>
      </c>
      <c r="M2562" t="s">
        <v>31</v>
      </c>
      <c r="N2562" t="s">
        <v>48</v>
      </c>
      <c r="O2562">
        <v>12568.49</v>
      </c>
      <c r="P2562" t="s">
        <v>936</v>
      </c>
      <c r="Q2562" t="s">
        <v>993</v>
      </c>
      <c r="R2562" t="s">
        <v>939</v>
      </c>
      <c r="S2562" t="s">
        <v>34</v>
      </c>
      <c r="T2562" t="s">
        <v>561</v>
      </c>
    </row>
    <row r="2563" spans="1:20">
      <c r="A2563" t="s">
        <v>993</v>
      </c>
      <c r="B2563" t="s">
        <v>936</v>
      </c>
      <c r="C2563" t="s">
        <v>994</v>
      </c>
      <c r="D2563" t="s">
        <v>995</v>
      </c>
      <c r="E2563" t="s">
        <v>25</v>
      </c>
      <c r="F2563" s="1">
        <v>37987</v>
      </c>
      <c r="G2563" t="s">
        <v>26</v>
      </c>
      <c r="H2563">
        <v>201412</v>
      </c>
      <c r="I2563" t="s">
        <v>27</v>
      </c>
      <c r="J2563" t="s">
        <v>28</v>
      </c>
      <c r="K2563" t="s">
        <v>44</v>
      </c>
      <c r="L2563" t="s">
        <v>30</v>
      </c>
      <c r="M2563" t="s">
        <v>31</v>
      </c>
      <c r="N2563" t="s">
        <v>49</v>
      </c>
      <c r="O2563">
        <v>-36068.97</v>
      </c>
      <c r="P2563" t="s">
        <v>936</v>
      </c>
      <c r="Q2563" t="s">
        <v>993</v>
      </c>
      <c r="R2563" t="s">
        <v>939</v>
      </c>
      <c r="S2563" t="s">
        <v>34</v>
      </c>
      <c r="T2563" t="s">
        <v>561</v>
      </c>
    </row>
    <row r="2564" spans="1:20">
      <c r="A2564" t="s">
        <v>993</v>
      </c>
      <c r="B2564" t="s">
        <v>936</v>
      </c>
      <c r="C2564" t="s">
        <v>994</v>
      </c>
      <c r="D2564" t="s">
        <v>995</v>
      </c>
      <c r="E2564" t="s">
        <v>25</v>
      </c>
      <c r="F2564" s="1">
        <v>37987</v>
      </c>
      <c r="G2564" t="s">
        <v>26</v>
      </c>
      <c r="H2564">
        <v>201412</v>
      </c>
      <c r="I2564" t="s">
        <v>27</v>
      </c>
      <c r="J2564" t="s">
        <v>28</v>
      </c>
      <c r="K2564" t="s">
        <v>44</v>
      </c>
      <c r="L2564" t="s">
        <v>30</v>
      </c>
      <c r="M2564" t="s">
        <v>31</v>
      </c>
      <c r="N2564" t="s">
        <v>32</v>
      </c>
      <c r="O2564">
        <v>2436.4500000000003</v>
      </c>
      <c r="P2564" t="s">
        <v>936</v>
      </c>
      <c r="Q2564" t="s">
        <v>993</v>
      </c>
      <c r="R2564" t="s">
        <v>939</v>
      </c>
      <c r="S2564" t="s">
        <v>34</v>
      </c>
      <c r="T2564" t="s">
        <v>561</v>
      </c>
    </row>
    <row r="2565" spans="1:20">
      <c r="A2565" t="s">
        <v>996</v>
      </c>
      <c r="B2565" t="s">
        <v>936</v>
      </c>
      <c r="C2565" t="s">
        <v>997</v>
      </c>
      <c r="D2565" t="s">
        <v>998</v>
      </c>
      <c r="E2565" t="s">
        <v>25</v>
      </c>
      <c r="F2565" s="1">
        <v>37987</v>
      </c>
      <c r="G2565" t="s">
        <v>26</v>
      </c>
      <c r="H2565">
        <v>201412</v>
      </c>
      <c r="I2565" t="s">
        <v>27</v>
      </c>
      <c r="J2565" t="s">
        <v>53</v>
      </c>
      <c r="K2565" t="s">
        <v>29</v>
      </c>
      <c r="L2565" t="s">
        <v>54</v>
      </c>
      <c r="M2565" t="s">
        <v>31</v>
      </c>
      <c r="N2565" t="s">
        <v>32</v>
      </c>
      <c r="O2565">
        <v>34.51</v>
      </c>
      <c r="P2565" t="s">
        <v>936</v>
      </c>
      <c r="Q2565" t="s">
        <v>996</v>
      </c>
      <c r="R2565" t="s">
        <v>939</v>
      </c>
      <c r="S2565" t="s">
        <v>34</v>
      </c>
      <c r="T2565" t="s">
        <v>561</v>
      </c>
    </row>
    <row r="2566" spans="1:20">
      <c r="A2566" t="s">
        <v>996</v>
      </c>
      <c r="B2566" t="s">
        <v>936</v>
      </c>
      <c r="C2566" t="s">
        <v>997</v>
      </c>
      <c r="D2566" t="s">
        <v>998</v>
      </c>
      <c r="E2566" t="s">
        <v>25</v>
      </c>
      <c r="F2566" s="1">
        <v>37987</v>
      </c>
      <c r="G2566" t="s">
        <v>26</v>
      </c>
      <c r="H2566">
        <v>201412</v>
      </c>
      <c r="I2566" t="s">
        <v>27</v>
      </c>
      <c r="J2566" t="s">
        <v>53</v>
      </c>
      <c r="K2566" t="s">
        <v>36</v>
      </c>
      <c r="L2566" t="s">
        <v>54</v>
      </c>
      <c r="M2566" t="s">
        <v>31</v>
      </c>
      <c r="N2566" t="s">
        <v>32</v>
      </c>
      <c r="O2566">
        <v>34.51</v>
      </c>
      <c r="P2566" t="s">
        <v>936</v>
      </c>
      <c r="Q2566" t="s">
        <v>996</v>
      </c>
      <c r="R2566" t="s">
        <v>939</v>
      </c>
      <c r="S2566" t="s">
        <v>34</v>
      </c>
      <c r="T2566" t="s">
        <v>561</v>
      </c>
    </row>
    <row r="2567" spans="1:20">
      <c r="A2567" t="s">
        <v>996</v>
      </c>
      <c r="B2567" t="s">
        <v>936</v>
      </c>
      <c r="C2567" t="s">
        <v>997</v>
      </c>
      <c r="D2567" t="s">
        <v>998</v>
      </c>
      <c r="E2567" t="s">
        <v>25</v>
      </c>
      <c r="F2567" s="1">
        <v>37987</v>
      </c>
      <c r="G2567" t="s">
        <v>26</v>
      </c>
      <c r="H2567">
        <v>201412</v>
      </c>
      <c r="I2567" t="s">
        <v>27</v>
      </c>
      <c r="J2567" t="s">
        <v>53</v>
      </c>
      <c r="K2567" t="s">
        <v>37</v>
      </c>
      <c r="L2567" t="s">
        <v>54</v>
      </c>
      <c r="M2567" t="s">
        <v>31</v>
      </c>
      <c r="N2567" t="s">
        <v>32</v>
      </c>
      <c r="O2567">
        <v>34.51</v>
      </c>
      <c r="P2567" t="s">
        <v>936</v>
      </c>
      <c r="Q2567" t="s">
        <v>996</v>
      </c>
      <c r="R2567" t="s">
        <v>939</v>
      </c>
      <c r="S2567" t="s">
        <v>34</v>
      </c>
      <c r="T2567" t="s">
        <v>561</v>
      </c>
    </row>
    <row r="2568" spans="1:20">
      <c r="A2568" t="s">
        <v>996</v>
      </c>
      <c r="B2568" t="s">
        <v>936</v>
      </c>
      <c r="C2568" t="s">
        <v>997</v>
      </c>
      <c r="D2568" t="s">
        <v>998</v>
      </c>
      <c r="E2568" t="s">
        <v>25</v>
      </c>
      <c r="F2568" s="1">
        <v>37987</v>
      </c>
      <c r="G2568" t="s">
        <v>26</v>
      </c>
      <c r="H2568">
        <v>201412</v>
      </c>
      <c r="I2568" t="s">
        <v>27</v>
      </c>
      <c r="J2568" t="s">
        <v>53</v>
      </c>
      <c r="K2568" t="s">
        <v>38</v>
      </c>
      <c r="L2568" t="s">
        <v>54</v>
      </c>
      <c r="M2568" t="s">
        <v>31</v>
      </c>
      <c r="N2568" t="s">
        <v>32</v>
      </c>
      <c r="O2568">
        <v>34.51</v>
      </c>
      <c r="P2568" t="s">
        <v>936</v>
      </c>
      <c r="Q2568" t="s">
        <v>996</v>
      </c>
      <c r="R2568" t="s">
        <v>939</v>
      </c>
      <c r="S2568" t="s">
        <v>34</v>
      </c>
      <c r="T2568" t="s">
        <v>561</v>
      </c>
    </row>
    <row r="2569" spans="1:20">
      <c r="A2569" t="s">
        <v>996</v>
      </c>
      <c r="B2569" t="s">
        <v>936</v>
      </c>
      <c r="C2569" t="s">
        <v>997</v>
      </c>
      <c r="D2569" t="s">
        <v>998</v>
      </c>
      <c r="E2569" t="s">
        <v>25</v>
      </c>
      <c r="F2569" s="1">
        <v>37987</v>
      </c>
      <c r="G2569" t="s">
        <v>26</v>
      </c>
      <c r="H2569">
        <v>201412</v>
      </c>
      <c r="I2569" t="s">
        <v>27</v>
      </c>
      <c r="J2569" t="s">
        <v>53</v>
      </c>
      <c r="K2569" t="s">
        <v>39</v>
      </c>
      <c r="L2569" t="s">
        <v>54</v>
      </c>
      <c r="M2569" t="s">
        <v>31</v>
      </c>
      <c r="N2569" t="s">
        <v>32</v>
      </c>
      <c r="O2569">
        <v>34.51</v>
      </c>
      <c r="P2569" t="s">
        <v>936</v>
      </c>
      <c r="Q2569" t="s">
        <v>996</v>
      </c>
      <c r="R2569" t="s">
        <v>939</v>
      </c>
      <c r="S2569" t="s">
        <v>34</v>
      </c>
      <c r="T2569" t="s">
        <v>561</v>
      </c>
    </row>
    <row r="2570" spans="1:20">
      <c r="A2570" t="s">
        <v>996</v>
      </c>
      <c r="B2570" t="s">
        <v>936</v>
      </c>
      <c r="C2570" t="s">
        <v>997</v>
      </c>
      <c r="D2570" t="s">
        <v>998</v>
      </c>
      <c r="E2570" t="s">
        <v>25</v>
      </c>
      <c r="F2570" s="1">
        <v>37987</v>
      </c>
      <c r="G2570" t="s">
        <v>26</v>
      </c>
      <c r="H2570">
        <v>201412</v>
      </c>
      <c r="I2570" t="s">
        <v>27</v>
      </c>
      <c r="J2570" t="s">
        <v>53</v>
      </c>
      <c r="K2570" t="s">
        <v>40</v>
      </c>
      <c r="L2570" t="s">
        <v>54</v>
      </c>
      <c r="M2570" t="s">
        <v>31</v>
      </c>
      <c r="N2570" t="s">
        <v>32</v>
      </c>
      <c r="O2570">
        <v>34.51</v>
      </c>
      <c r="P2570" t="s">
        <v>936</v>
      </c>
      <c r="Q2570" t="s">
        <v>996</v>
      </c>
      <c r="R2570" t="s">
        <v>939</v>
      </c>
      <c r="S2570" t="s">
        <v>34</v>
      </c>
      <c r="T2570" t="s">
        <v>561</v>
      </c>
    </row>
    <row r="2571" spans="1:20">
      <c r="A2571" t="s">
        <v>996</v>
      </c>
      <c r="B2571" t="s">
        <v>936</v>
      </c>
      <c r="C2571" t="s">
        <v>997</v>
      </c>
      <c r="D2571" t="s">
        <v>998</v>
      </c>
      <c r="E2571" t="s">
        <v>25</v>
      </c>
      <c r="F2571" s="1">
        <v>37987</v>
      </c>
      <c r="G2571" t="s">
        <v>26</v>
      </c>
      <c r="H2571">
        <v>201412</v>
      </c>
      <c r="I2571" t="s">
        <v>27</v>
      </c>
      <c r="J2571" t="s">
        <v>53</v>
      </c>
      <c r="K2571" t="s">
        <v>41</v>
      </c>
      <c r="L2571" t="s">
        <v>54</v>
      </c>
      <c r="M2571" t="s">
        <v>31</v>
      </c>
      <c r="N2571" t="s">
        <v>32</v>
      </c>
      <c r="O2571">
        <v>34.51</v>
      </c>
      <c r="P2571" t="s">
        <v>936</v>
      </c>
      <c r="Q2571" t="s">
        <v>996</v>
      </c>
      <c r="R2571" t="s">
        <v>939</v>
      </c>
      <c r="S2571" t="s">
        <v>34</v>
      </c>
      <c r="T2571" t="s">
        <v>561</v>
      </c>
    </row>
    <row r="2572" spans="1:20">
      <c r="A2572" t="s">
        <v>996</v>
      </c>
      <c r="B2572" t="s">
        <v>936</v>
      </c>
      <c r="C2572" t="s">
        <v>997</v>
      </c>
      <c r="D2572" t="s">
        <v>998</v>
      </c>
      <c r="E2572" t="s">
        <v>25</v>
      </c>
      <c r="F2572" s="1">
        <v>37987</v>
      </c>
      <c r="G2572" t="s">
        <v>26</v>
      </c>
      <c r="H2572">
        <v>201412</v>
      </c>
      <c r="I2572" t="s">
        <v>27</v>
      </c>
      <c r="J2572" t="s">
        <v>53</v>
      </c>
      <c r="K2572" t="s">
        <v>44</v>
      </c>
      <c r="L2572" t="s">
        <v>54</v>
      </c>
      <c r="M2572" t="s">
        <v>31</v>
      </c>
      <c r="N2572" t="s">
        <v>32</v>
      </c>
      <c r="O2572">
        <v>34.43</v>
      </c>
      <c r="P2572" t="s">
        <v>936</v>
      </c>
      <c r="Q2572" t="s">
        <v>996</v>
      </c>
      <c r="R2572" t="s">
        <v>939</v>
      </c>
      <c r="S2572" t="s">
        <v>34</v>
      </c>
      <c r="T2572" t="s">
        <v>561</v>
      </c>
    </row>
    <row r="2573" spans="1:20">
      <c r="A2573" t="s">
        <v>982</v>
      </c>
      <c r="B2573" t="s">
        <v>936</v>
      </c>
      <c r="C2573" t="s">
        <v>999</v>
      </c>
      <c r="D2573" t="s">
        <v>1000</v>
      </c>
      <c r="E2573" t="s">
        <v>25</v>
      </c>
      <c r="F2573" s="1">
        <v>37987</v>
      </c>
      <c r="G2573" t="s">
        <v>26</v>
      </c>
      <c r="H2573">
        <v>201412</v>
      </c>
      <c r="I2573" t="s">
        <v>27</v>
      </c>
      <c r="J2573" t="s">
        <v>28</v>
      </c>
      <c r="K2573" t="s">
        <v>29</v>
      </c>
      <c r="L2573" t="s">
        <v>30</v>
      </c>
      <c r="M2573" t="s">
        <v>31</v>
      </c>
      <c r="N2573" t="s">
        <v>48</v>
      </c>
      <c r="O2573">
        <v>147403.94</v>
      </c>
      <c r="P2573" t="s">
        <v>936</v>
      </c>
      <c r="Q2573" t="s">
        <v>982</v>
      </c>
      <c r="R2573" t="s">
        <v>939</v>
      </c>
      <c r="S2573" t="s">
        <v>34</v>
      </c>
      <c r="T2573" t="s">
        <v>561</v>
      </c>
    </row>
    <row r="2574" spans="1:20">
      <c r="A2574" t="s">
        <v>982</v>
      </c>
      <c r="B2574" t="s">
        <v>936</v>
      </c>
      <c r="C2574" t="s">
        <v>999</v>
      </c>
      <c r="D2574" t="s">
        <v>1000</v>
      </c>
      <c r="E2574" t="s">
        <v>25</v>
      </c>
      <c r="F2574" s="1">
        <v>37987</v>
      </c>
      <c r="G2574" t="s">
        <v>26</v>
      </c>
      <c r="H2574">
        <v>201412</v>
      </c>
      <c r="I2574" t="s">
        <v>27</v>
      </c>
      <c r="J2574" t="s">
        <v>28</v>
      </c>
      <c r="K2574" t="s">
        <v>29</v>
      </c>
      <c r="L2574" t="s">
        <v>30</v>
      </c>
      <c r="M2574" t="s">
        <v>31</v>
      </c>
      <c r="N2574" t="s">
        <v>49</v>
      </c>
      <c r="O2574">
        <v>-133715.29</v>
      </c>
      <c r="P2574" t="s">
        <v>936</v>
      </c>
      <c r="Q2574" t="s">
        <v>982</v>
      </c>
      <c r="R2574" t="s">
        <v>939</v>
      </c>
      <c r="S2574" t="s">
        <v>34</v>
      </c>
      <c r="T2574" t="s">
        <v>561</v>
      </c>
    </row>
    <row r="2575" spans="1:20">
      <c r="A2575" t="s">
        <v>982</v>
      </c>
      <c r="B2575" t="s">
        <v>936</v>
      </c>
      <c r="C2575" t="s">
        <v>999</v>
      </c>
      <c r="D2575" t="s">
        <v>1000</v>
      </c>
      <c r="E2575" t="s">
        <v>25</v>
      </c>
      <c r="F2575" s="1">
        <v>37987</v>
      </c>
      <c r="G2575" t="s">
        <v>26</v>
      </c>
      <c r="H2575">
        <v>201412</v>
      </c>
      <c r="I2575" t="s">
        <v>27</v>
      </c>
      <c r="J2575" t="s">
        <v>28</v>
      </c>
      <c r="K2575" t="s">
        <v>36</v>
      </c>
      <c r="L2575" t="s">
        <v>30</v>
      </c>
      <c r="M2575" t="s">
        <v>31</v>
      </c>
      <c r="N2575" t="s">
        <v>48</v>
      </c>
      <c r="O2575">
        <v>46582.06</v>
      </c>
      <c r="P2575" t="s">
        <v>936</v>
      </c>
      <c r="Q2575" t="s">
        <v>982</v>
      </c>
      <c r="R2575" t="s">
        <v>939</v>
      </c>
      <c r="S2575" t="s">
        <v>34</v>
      </c>
      <c r="T2575" t="s">
        <v>561</v>
      </c>
    </row>
    <row r="2576" spans="1:20">
      <c r="A2576" t="s">
        <v>982</v>
      </c>
      <c r="B2576" t="s">
        <v>936</v>
      </c>
      <c r="C2576" t="s">
        <v>999</v>
      </c>
      <c r="D2576" t="s">
        <v>1000</v>
      </c>
      <c r="E2576" t="s">
        <v>25</v>
      </c>
      <c r="F2576" s="1">
        <v>37987</v>
      </c>
      <c r="G2576" t="s">
        <v>26</v>
      </c>
      <c r="H2576">
        <v>201412</v>
      </c>
      <c r="I2576" t="s">
        <v>27</v>
      </c>
      <c r="J2576" t="s">
        <v>28</v>
      </c>
      <c r="K2576" t="s">
        <v>36</v>
      </c>
      <c r="L2576" t="s">
        <v>30</v>
      </c>
      <c r="M2576" t="s">
        <v>31</v>
      </c>
      <c r="N2576" t="s">
        <v>49</v>
      </c>
      <c r="O2576">
        <v>-68711.520000000004</v>
      </c>
      <c r="P2576" t="s">
        <v>936</v>
      </c>
      <c r="Q2576" t="s">
        <v>982</v>
      </c>
      <c r="R2576" t="s">
        <v>939</v>
      </c>
      <c r="S2576" t="s">
        <v>34</v>
      </c>
      <c r="T2576" t="s">
        <v>561</v>
      </c>
    </row>
    <row r="2577" spans="1:20">
      <c r="A2577" t="s">
        <v>982</v>
      </c>
      <c r="B2577" t="s">
        <v>936</v>
      </c>
      <c r="C2577" t="s">
        <v>999</v>
      </c>
      <c r="D2577" t="s">
        <v>1000</v>
      </c>
      <c r="E2577" t="s">
        <v>25</v>
      </c>
      <c r="F2577" s="1">
        <v>37987</v>
      </c>
      <c r="G2577" t="s">
        <v>26</v>
      </c>
      <c r="H2577">
        <v>201412</v>
      </c>
      <c r="I2577" t="s">
        <v>27</v>
      </c>
      <c r="J2577" t="s">
        <v>28</v>
      </c>
      <c r="K2577" t="s">
        <v>37</v>
      </c>
      <c r="L2577" t="s">
        <v>30</v>
      </c>
      <c r="M2577" t="s">
        <v>31</v>
      </c>
      <c r="N2577" t="s">
        <v>49</v>
      </c>
      <c r="O2577">
        <v>-868.03</v>
      </c>
      <c r="P2577" t="s">
        <v>936</v>
      </c>
      <c r="Q2577" t="s">
        <v>982</v>
      </c>
      <c r="R2577" t="s">
        <v>939</v>
      </c>
      <c r="S2577" t="s">
        <v>34</v>
      </c>
      <c r="T2577" t="s">
        <v>561</v>
      </c>
    </row>
    <row r="2578" spans="1:20">
      <c r="A2578" t="s">
        <v>982</v>
      </c>
      <c r="B2578" t="s">
        <v>936</v>
      </c>
      <c r="C2578" t="s">
        <v>999</v>
      </c>
      <c r="D2578" t="s">
        <v>1000</v>
      </c>
      <c r="E2578" t="s">
        <v>25</v>
      </c>
      <c r="F2578" s="1">
        <v>37987</v>
      </c>
      <c r="G2578" t="s">
        <v>26</v>
      </c>
      <c r="H2578">
        <v>201412</v>
      </c>
      <c r="I2578" t="s">
        <v>27</v>
      </c>
      <c r="J2578" t="s">
        <v>28</v>
      </c>
      <c r="K2578" t="s">
        <v>38</v>
      </c>
      <c r="L2578" t="s">
        <v>30</v>
      </c>
      <c r="M2578" t="s">
        <v>31</v>
      </c>
      <c r="N2578" t="s">
        <v>49</v>
      </c>
      <c r="O2578">
        <v>-467.44</v>
      </c>
      <c r="P2578" t="s">
        <v>936</v>
      </c>
      <c r="Q2578" t="s">
        <v>982</v>
      </c>
      <c r="R2578" t="s">
        <v>939</v>
      </c>
      <c r="S2578" t="s">
        <v>34</v>
      </c>
      <c r="T2578" t="s">
        <v>561</v>
      </c>
    </row>
    <row r="2579" spans="1:20">
      <c r="A2579" t="s">
        <v>982</v>
      </c>
      <c r="B2579" t="s">
        <v>936</v>
      </c>
      <c r="C2579" t="s">
        <v>999</v>
      </c>
      <c r="D2579" t="s">
        <v>1000</v>
      </c>
      <c r="E2579" t="s">
        <v>25</v>
      </c>
      <c r="F2579" s="1">
        <v>37987</v>
      </c>
      <c r="G2579" t="s">
        <v>26</v>
      </c>
      <c r="H2579">
        <v>201412</v>
      </c>
      <c r="I2579" t="s">
        <v>27</v>
      </c>
      <c r="J2579" t="s">
        <v>28</v>
      </c>
      <c r="K2579" t="s">
        <v>39</v>
      </c>
      <c r="L2579" t="s">
        <v>30</v>
      </c>
      <c r="M2579" t="s">
        <v>31</v>
      </c>
      <c r="N2579" t="s">
        <v>48</v>
      </c>
      <c r="O2579">
        <v>19648</v>
      </c>
      <c r="P2579" t="s">
        <v>936</v>
      </c>
      <c r="Q2579" t="s">
        <v>982</v>
      </c>
      <c r="R2579" t="s">
        <v>939</v>
      </c>
      <c r="S2579" t="s">
        <v>34</v>
      </c>
      <c r="T2579" t="s">
        <v>561</v>
      </c>
    </row>
    <row r="2580" spans="1:20">
      <c r="A2580" t="s">
        <v>982</v>
      </c>
      <c r="B2580" t="s">
        <v>936</v>
      </c>
      <c r="C2580" t="s">
        <v>999</v>
      </c>
      <c r="D2580" t="s">
        <v>1000</v>
      </c>
      <c r="E2580" t="s">
        <v>25</v>
      </c>
      <c r="F2580" s="1">
        <v>37987</v>
      </c>
      <c r="G2580" t="s">
        <v>26</v>
      </c>
      <c r="H2580">
        <v>201412</v>
      </c>
      <c r="I2580" t="s">
        <v>27</v>
      </c>
      <c r="J2580" t="s">
        <v>28</v>
      </c>
      <c r="K2580" t="s">
        <v>39</v>
      </c>
      <c r="L2580" t="s">
        <v>30</v>
      </c>
      <c r="M2580" t="s">
        <v>31</v>
      </c>
      <c r="N2580" t="s">
        <v>49</v>
      </c>
      <c r="O2580">
        <v>-8404.07</v>
      </c>
      <c r="P2580" t="s">
        <v>936</v>
      </c>
      <c r="Q2580" t="s">
        <v>982</v>
      </c>
      <c r="R2580" t="s">
        <v>939</v>
      </c>
      <c r="S2580" t="s">
        <v>34</v>
      </c>
      <c r="T2580" t="s">
        <v>561</v>
      </c>
    </row>
    <row r="2581" spans="1:20">
      <c r="A2581" t="s">
        <v>982</v>
      </c>
      <c r="B2581" t="s">
        <v>936</v>
      </c>
      <c r="C2581" t="s">
        <v>999</v>
      </c>
      <c r="D2581" t="s">
        <v>1000</v>
      </c>
      <c r="E2581" t="s">
        <v>25</v>
      </c>
      <c r="F2581" s="1">
        <v>37987</v>
      </c>
      <c r="G2581" t="s">
        <v>26</v>
      </c>
      <c r="H2581">
        <v>201412</v>
      </c>
      <c r="I2581" t="s">
        <v>27</v>
      </c>
      <c r="J2581" t="s">
        <v>28</v>
      </c>
      <c r="K2581" t="s">
        <v>41</v>
      </c>
      <c r="L2581" t="s">
        <v>30</v>
      </c>
      <c r="M2581" t="s">
        <v>31</v>
      </c>
      <c r="N2581" t="s">
        <v>48</v>
      </c>
      <c r="O2581">
        <v>4166.6499999999996</v>
      </c>
      <c r="P2581" t="s">
        <v>936</v>
      </c>
      <c r="Q2581" t="s">
        <v>982</v>
      </c>
      <c r="R2581" t="s">
        <v>939</v>
      </c>
      <c r="S2581" t="s">
        <v>34</v>
      </c>
      <c r="T2581" t="s">
        <v>561</v>
      </c>
    </row>
    <row r="2582" spans="1:20">
      <c r="A2582" t="s">
        <v>982</v>
      </c>
      <c r="B2582" t="s">
        <v>936</v>
      </c>
      <c r="C2582" t="s">
        <v>999</v>
      </c>
      <c r="D2582" t="s">
        <v>1000</v>
      </c>
      <c r="E2582" t="s">
        <v>25</v>
      </c>
      <c r="F2582" s="1">
        <v>37987</v>
      </c>
      <c r="G2582" t="s">
        <v>26</v>
      </c>
      <c r="H2582">
        <v>201412</v>
      </c>
      <c r="I2582" t="s">
        <v>27</v>
      </c>
      <c r="J2582" t="s">
        <v>28</v>
      </c>
      <c r="K2582" t="s">
        <v>44</v>
      </c>
      <c r="L2582" t="s">
        <v>30</v>
      </c>
      <c r="M2582" t="s">
        <v>31</v>
      </c>
      <c r="N2582" t="s">
        <v>49</v>
      </c>
      <c r="O2582">
        <v>-5634.3</v>
      </c>
      <c r="P2582" t="s">
        <v>936</v>
      </c>
      <c r="Q2582" t="s">
        <v>982</v>
      </c>
      <c r="R2582" t="s">
        <v>939</v>
      </c>
      <c r="S2582" t="s">
        <v>34</v>
      </c>
      <c r="T2582" t="s">
        <v>561</v>
      </c>
    </row>
    <row r="2583" spans="1:20">
      <c r="A2583" t="s">
        <v>982</v>
      </c>
      <c r="B2583" t="s">
        <v>936</v>
      </c>
      <c r="C2583" t="s">
        <v>1001</v>
      </c>
      <c r="D2583" t="s">
        <v>1002</v>
      </c>
      <c r="E2583" t="s">
        <v>25</v>
      </c>
      <c r="F2583" s="1">
        <v>37987</v>
      </c>
      <c r="G2583" t="s">
        <v>26</v>
      </c>
      <c r="H2583">
        <v>201412</v>
      </c>
      <c r="I2583" t="s">
        <v>27</v>
      </c>
      <c r="J2583" t="s">
        <v>28</v>
      </c>
      <c r="K2583" t="s">
        <v>29</v>
      </c>
      <c r="L2583" t="s">
        <v>30</v>
      </c>
      <c r="M2583" t="s">
        <v>31</v>
      </c>
      <c r="N2583" t="s">
        <v>32</v>
      </c>
      <c r="O2583">
        <v>509.47</v>
      </c>
      <c r="P2583" t="s">
        <v>936</v>
      </c>
      <c r="Q2583" t="s">
        <v>982</v>
      </c>
      <c r="R2583" t="s">
        <v>939</v>
      </c>
      <c r="S2583" t="s">
        <v>34</v>
      </c>
      <c r="T2583" t="s">
        <v>561</v>
      </c>
    </row>
    <row r="2584" spans="1:20">
      <c r="A2584" t="s">
        <v>982</v>
      </c>
      <c r="B2584" t="s">
        <v>936</v>
      </c>
      <c r="C2584" t="s">
        <v>1001</v>
      </c>
      <c r="D2584" t="s">
        <v>1002</v>
      </c>
      <c r="E2584" t="s">
        <v>25</v>
      </c>
      <c r="F2584" s="1">
        <v>37987</v>
      </c>
      <c r="G2584" t="s">
        <v>26</v>
      </c>
      <c r="H2584">
        <v>201412</v>
      </c>
      <c r="I2584" t="s">
        <v>27</v>
      </c>
      <c r="J2584" t="s">
        <v>28</v>
      </c>
      <c r="K2584" t="s">
        <v>36</v>
      </c>
      <c r="L2584" t="s">
        <v>30</v>
      </c>
      <c r="M2584" t="s">
        <v>31</v>
      </c>
      <c r="N2584" t="s">
        <v>32</v>
      </c>
      <c r="O2584">
        <v>120.9</v>
      </c>
      <c r="P2584" t="s">
        <v>936</v>
      </c>
      <c r="Q2584" t="s">
        <v>982</v>
      </c>
      <c r="R2584" t="s">
        <v>939</v>
      </c>
      <c r="S2584" t="s">
        <v>34</v>
      </c>
      <c r="T2584" t="s">
        <v>561</v>
      </c>
    </row>
    <row r="2585" spans="1:20">
      <c r="A2585" t="s">
        <v>982</v>
      </c>
      <c r="B2585" t="s">
        <v>936</v>
      </c>
      <c r="C2585" t="s">
        <v>1001</v>
      </c>
      <c r="D2585" t="s">
        <v>1002</v>
      </c>
      <c r="E2585" t="s">
        <v>25</v>
      </c>
      <c r="F2585" s="1">
        <v>37987</v>
      </c>
      <c r="G2585" t="s">
        <v>26</v>
      </c>
      <c r="H2585">
        <v>201412</v>
      </c>
      <c r="I2585" t="s">
        <v>27</v>
      </c>
      <c r="J2585" t="s">
        <v>28</v>
      </c>
      <c r="K2585" t="s">
        <v>37</v>
      </c>
      <c r="L2585" t="s">
        <v>30</v>
      </c>
      <c r="M2585" t="s">
        <v>31</v>
      </c>
      <c r="N2585" t="s">
        <v>32</v>
      </c>
      <c r="O2585">
        <v>3.97</v>
      </c>
      <c r="P2585" t="s">
        <v>936</v>
      </c>
      <c r="Q2585" t="s">
        <v>982</v>
      </c>
      <c r="R2585" t="s">
        <v>939</v>
      </c>
      <c r="S2585" t="s">
        <v>34</v>
      </c>
      <c r="T2585" t="s">
        <v>561</v>
      </c>
    </row>
    <row r="2586" spans="1:20">
      <c r="A2586" t="s">
        <v>982</v>
      </c>
      <c r="B2586" t="s">
        <v>936</v>
      </c>
      <c r="C2586" t="s">
        <v>1001</v>
      </c>
      <c r="D2586" t="s">
        <v>1002</v>
      </c>
      <c r="E2586" t="s">
        <v>25</v>
      </c>
      <c r="F2586" s="1">
        <v>37987</v>
      </c>
      <c r="G2586" t="s">
        <v>26</v>
      </c>
      <c r="H2586">
        <v>201412</v>
      </c>
      <c r="I2586" t="s">
        <v>27</v>
      </c>
      <c r="J2586" t="s">
        <v>28</v>
      </c>
      <c r="K2586" t="s">
        <v>38</v>
      </c>
      <c r="L2586" t="s">
        <v>30</v>
      </c>
      <c r="M2586" t="s">
        <v>31</v>
      </c>
      <c r="N2586" t="s">
        <v>32</v>
      </c>
      <c r="O2586">
        <v>9.2200000000000006</v>
      </c>
      <c r="P2586" t="s">
        <v>936</v>
      </c>
      <c r="Q2586" t="s">
        <v>982</v>
      </c>
      <c r="R2586" t="s">
        <v>939</v>
      </c>
      <c r="S2586" t="s">
        <v>34</v>
      </c>
      <c r="T2586" t="s">
        <v>561</v>
      </c>
    </row>
    <row r="2587" spans="1:20">
      <c r="A2587" t="s">
        <v>982</v>
      </c>
      <c r="B2587" t="s">
        <v>936</v>
      </c>
      <c r="C2587" t="s">
        <v>1001</v>
      </c>
      <c r="D2587" t="s">
        <v>1002</v>
      </c>
      <c r="E2587" t="s">
        <v>25</v>
      </c>
      <c r="F2587" s="1">
        <v>37987</v>
      </c>
      <c r="G2587" t="s">
        <v>26</v>
      </c>
      <c r="H2587">
        <v>201412</v>
      </c>
      <c r="I2587" t="s">
        <v>27</v>
      </c>
      <c r="J2587" t="s">
        <v>28</v>
      </c>
      <c r="K2587" t="s">
        <v>39</v>
      </c>
      <c r="L2587" t="s">
        <v>30</v>
      </c>
      <c r="M2587" t="s">
        <v>31</v>
      </c>
      <c r="N2587" t="s">
        <v>32</v>
      </c>
      <c r="O2587">
        <v>3.02</v>
      </c>
      <c r="P2587" t="s">
        <v>936</v>
      </c>
      <c r="Q2587" t="s">
        <v>982</v>
      </c>
      <c r="R2587" t="s">
        <v>939</v>
      </c>
      <c r="S2587" t="s">
        <v>34</v>
      </c>
      <c r="T2587" t="s">
        <v>561</v>
      </c>
    </row>
    <row r="2588" spans="1:20">
      <c r="A2588" t="s">
        <v>982</v>
      </c>
      <c r="B2588" t="s">
        <v>936</v>
      </c>
      <c r="C2588" t="s">
        <v>1001</v>
      </c>
      <c r="D2588" t="s">
        <v>1002</v>
      </c>
      <c r="E2588" t="s">
        <v>25</v>
      </c>
      <c r="F2588" s="1">
        <v>37987</v>
      </c>
      <c r="G2588" t="s">
        <v>26</v>
      </c>
      <c r="H2588">
        <v>201412</v>
      </c>
      <c r="I2588" t="s">
        <v>27</v>
      </c>
      <c r="J2588" t="s">
        <v>28</v>
      </c>
      <c r="K2588" t="s">
        <v>40</v>
      </c>
      <c r="L2588" t="s">
        <v>30</v>
      </c>
      <c r="M2588" t="s">
        <v>31</v>
      </c>
      <c r="N2588" t="s">
        <v>32</v>
      </c>
      <c r="O2588">
        <v>4.17</v>
      </c>
      <c r="P2588" t="s">
        <v>936</v>
      </c>
      <c r="Q2588" t="s">
        <v>982</v>
      </c>
      <c r="R2588" t="s">
        <v>939</v>
      </c>
      <c r="S2588" t="s">
        <v>34</v>
      </c>
      <c r="T2588" t="s">
        <v>561</v>
      </c>
    </row>
    <row r="2589" spans="1:20">
      <c r="A2589" t="s">
        <v>982</v>
      </c>
      <c r="B2589" t="s">
        <v>936</v>
      </c>
      <c r="C2589" t="s">
        <v>1001</v>
      </c>
      <c r="D2589" t="s">
        <v>1002</v>
      </c>
      <c r="E2589" t="s">
        <v>25</v>
      </c>
      <c r="F2589" s="1">
        <v>37987</v>
      </c>
      <c r="G2589" t="s">
        <v>26</v>
      </c>
      <c r="H2589">
        <v>201412</v>
      </c>
      <c r="I2589" t="s">
        <v>27</v>
      </c>
      <c r="J2589" t="s">
        <v>28</v>
      </c>
      <c r="K2589" t="s">
        <v>41</v>
      </c>
      <c r="L2589" t="s">
        <v>30</v>
      </c>
      <c r="M2589" t="s">
        <v>31</v>
      </c>
      <c r="N2589" t="s">
        <v>32</v>
      </c>
      <c r="O2589">
        <v>1.28</v>
      </c>
      <c r="P2589" t="s">
        <v>936</v>
      </c>
      <c r="Q2589" t="s">
        <v>982</v>
      </c>
      <c r="R2589" t="s">
        <v>939</v>
      </c>
      <c r="S2589" t="s">
        <v>34</v>
      </c>
      <c r="T2589" t="s">
        <v>561</v>
      </c>
    </row>
    <row r="2590" spans="1:20">
      <c r="A2590" t="s">
        <v>982</v>
      </c>
      <c r="B2590" t="s">
        <v>936</v>
      </c>
      <c r="C2590" t="s">
        <v>1001</v>
      </c>
      <c r="D2590" t="s">
        <v>1002</v>
      </c>
      <c r="E2590" t="s">
        <v>25</v>
      </c>
      <c r="F2590" s="1">
        <v>37987</v>
      </c>
      <c r="G2590" t="s">
        <v>26</v>
      </c>
      <c r="H2590">
        <v>201412</v>
      </c>
      <c r="I2590" t="s">
        <v>27</v>
      </c>
      <c r="J2590" t="s">
        <v>28</v>
      </c>
      <c r="K2590" t="s">
        <v>44</v>
      </c>
      <c r="L2590" t="s">
        <v>30</v>
      </c>
      <c r="M2590" t="s">
        <v>31</v>
      </c>
      <c r="N2590" t="s">
        <v>32</v>
      </c>
      <c r="O2590">
        <v>0.67</v>
      </c>
      <c r="P2590" t="s">
        <v>936</v>
      </c>
      <c r="Q2590" t="s">
        <v>982</v>
      </c>
      <c r="R2590" t="s">
        <v>939</v>
      </c>
      <c r="S2590" t="s">
        <v>34</v>
      </c>
      <c r="T2590" t="s">
        <v>561</v>
      </c>
    </row>
    <row r="2591" spans="1:20">
      <c r="A2591" t="s">
        <v>935</v>
      </c>
      <c r="B2591" t="s">
        <v>936</v>
      </c>
      <c r="C2591" t="s">
        <v>1003</v>
      </c>
      <c r="D2591" t="s">
        <v>1004</v>
      </c>
      <c r="E2591" t="s">
        <v>25</v>
      </c>
      <c r="F2591" s="1">
        <v>41852</v>
      </c>
      <c r="G2591" t="s">
        <v>26</v>
      </c>
      <c r="H2591">
        <v>201412</v>
      </c>
      <c r="I2591" t="s">
        <v>27</v>
      </c>
      <c r="J2591" t="s">
        <v>28</v>
      </c>
      <c r="K2591" t="s">
        <v>29</v>
      </c>
      <c r="L2591" t="s">
        <v>30</v>
      </c>
      <c r="M2591" t="s">
        <v>31</v>
      </c>
      <c r="N2591" t="s">
        <v>32</v>
      </c>
      <c r="O2591">
        <v>6257.38</v>
      </c>
      <c r="P2591" t="s">
        <v>936</v>
      </c>
      <c r="Q2591" t="s">
        <v>935</v>
      </c>
      <c r="R2591" t="s">
        <v>939</v>
      </c>
      <c r="S2591" t="s">
        <v>34</v>
      </c>
      <c r="T2591" t="s">
        <v>561</v>
      </c>
    </row>
    <row r="2592" spans="1:20">
      <c r="A2592" t="s">
        <v>935</v>
      </c>
      <c r="B2592" t="s">
        <v>936</v>
      </c>
      <c r="C2592" t="s">
        <v>1003</v>
      </c>
      <c r="D2592" t="s">
        <v>1004</v>
      </c>
      <c r="E2592" t="s">
        <v>25</v>
      </c>
      <c r="F2592" s="1">
        <v>41852</v>
      </c>
      <c r="G2592" t="s">
        <v>26</v>
      </c>
      <c r="H2592">
        <v>201412</v>
      </c>
      <c r="I2592" t="s">
        <v>27</v>
      </c>
      <c r="J2592" t="s">
        <v>28</v>
      </c>
      <c r="K2592" t="s">
        <v>36</v>
      </c>
      <c r="L2592" t="s">
        <v>30</v>
      </c>
      <c r="M2592" t="s">
        <v>31</v>
      </c>
      <c r="N2592" t="s">
        <v>32</v>
      </c>
      <c r="O2592">
        <v>5097.91</v>
      </c>
      <c r="P2592" t="s">
        <v>936</v>
      </c>
      <c r="Q2592" t="s">
        <v>935</v>
      </c>
      <c r="R2592" t="s">
        <v>939</v>
      </c>
      <c r="S2592" t="s">
        <v>34</v>
      </c>
      <c r="T2592" t="s">
        <v>561</v>
      </c>
    </row>
    <row r="2593" spans="1:20">
      <c r="A2593" t="s">
        <v>935</v>
      </c>
      <c r="B2593" t="s">
        <v>936</v>
      </c>
      <c r="C2593" t="s">
        <v>1003</v>
      </c>
      <c r="D2593" t="s">
        <v>1004</v>
      </c>
      <c r="E2593" t="s">
        <v>25</v>
      </c>
      <c r="F2593" s="1">
        <v>41852</v>
      </c>
      <c r="G2593" t="s">
        <v>26</v>
      </c>
      <c r="H2593">
        <v>201412</v>
      </c>
      <c r="I2593" t="s">
        <v>27</v>
      </c>
      <c r="J2593" t="s">
        <v>28</v>
      </c>
      <c r="K2593" t="s">
        <v>39</v>
      </c>
      <c r="L2593" t="s">
        <v>30</v>
      </c>
      <c r="M2593" t="s">
        <v>31</v>
      </c>
      <c r="N2593" t="s">
        <v>32</v>
      </c>
      <c r="O2593">
        <v>1444.6000000000001</v>
      </c>
      <c r="P2593" t="s">
        <v>936</v>
      </c>
      <c r="Q2593" t="s">
        <v>935</v>
      </c>
      <c r="R2593" t="s">
        <v>939</v>
      </c>
      <c r="S2593" t="s">
        <v>34</v>
      </c>
      <c r="T2593" t="s">
        <v>561</v>
      </c>
    </row>
    <row r="2594" spans="1:20">
      <c r="A2594" t="s">
        <v>935</v>
      </c>
      <c r="B2594" t="s">
        <v>936</v>
      </c>
      <c r="C2594" t="s">
        <v>1005</v>
      </c>
      <c r="D2594" t="s">
        <v>1006</v>
      </c>
      <c r="E2594" t="s">
        <v>25</v>
      </c>
      <c r="F2594" s="1">
        <v>41852</v>
      </c>
      <c r="G2594" t="s">
        <v>26</v>
      </c>
      <c r="H2594">
        <v>201412</v>
      </c>
      <c r="I2594" t="s">
        <v>27</v>
      </c>
      <c r="J2594" t="s">
        <v>28</v>
      </c>
      <c r="K2594" t="s">
        <v>29</v>
      </c>
      <c r="L2594" t="s">
        <v>30</v>
      </c>
      <c r="M2594" t="s">
        <v>31</v>
      </c>
      <c r="N2594" t="s">
        <v>32</v>
      </c>
      <c r="O2594">
        <v>1320.41</v>
      </c>
      <c r="P2594" t="s">
        <v>936</v>
      </c>
      <c r="Q2594" t="s">
        <v>935</v>
      </c>
      <c r="R2594" t="s">
        <v>939</v>
      </c>
      <c r="S2594" t="s">
        <v>34</v>
      </c>
      <c r="T2594" t="s">
        <v>561</v>
      </c>
    </row>
    <row r="2595" spans="1:20">
      <c r="A2595" t="s">
        <v>935</v>
      </c>
      <c r="B2595" t="s">
        <v>936</v>
      </c>
      <c r="C2595" t="s">
        <v>1005</v>
      </c>
      <c r="D2595" t="s">
        <v>1006</v>
      </c>
      <c r="E2595" t="s">
        <v>25</v>
      </c>
      <c r="F2595" s="1">
        <v>41852</v>
      </c>
      <c r="G2595" t="s">
        <v>26</v>
      </c>
      <c r="H2595">
        <v>201412</v>
      </c>
      <c r="I2595" t="s">
        <v>27</v>
      </c>
      <c r="J2595" t="s">
        <v>28</v>
      </c>
      <c r="K2595" t="s">
        <v>36</v>
      </c>
      <c r="L2595" t="s">
        <v>30</v>
      </c>
      <c r="M2595" t="s">
        <v>31</v>
      </c>
      <c r="N2595" t="s">
        <v>32</v>
      </c>
      <c r="O2595">
        <v>685.14</v>
      </c>
      <c r="P2595" t="s">
        <v>936</v>
      </c>
      <c r="Q2595" t="s">
        <v>935</v>
      </c>
      <c r="R2595" t="s">
        <v>939</v>
      </c>
      <c r="S2595" t="s">
        <v>34</v>
      </c>
      <c r="T2595" t="s">
        <v>561</v>
      </c>
    </row>
    <row r="2596" spans="1:20">
      <c r="A2596" t="s">
        <v>935</v>
      </c>
      <c r="B2596" t="s">
        <v>936</v>
      </c>
      <c r="C2596" t="s">
        <v>1005</v>
      </c>
      <c r="D2596" t="s">
        <v>1006</v>
      </c>
      <c r="E2596" t="s">
        <v>25</v>
      </c>
      <c r="F2596" s="1">
        <v>41852</v>
      </c>
      <c r="G2596" t="s">
        <v>26</v>
      </c>
      <c r="H2596">
        <v>201412</v>
      </c>
      <c r="I2596" t="s">
        <v>27</v>
      </c>
      <c r="J2596" t="s">
        <v>28</v>
      </c>
      <c r="K2596" t="s">
        <v>39</v>
      </c>
      <c r="L2596" t="s">
        <v>30</v>
      </c>
      <c r="M2596" t="s">
        <v>31</v>
      </c>
      <c r="N2596" t="s">
        <v>32</v>
      </c>
      <c r="O2596">
        <v>373.68</v>
      </c>
      <c r="P2596" t="s">
        <v>936</v>
      </c>
      <c r="Q2596" t="s">
        <v>935</v>
      </c>
      <c r="R2596" t="s">
        <v>939</v>
      </c>
      <c r="S2596" t="s">
        <v>34</v>
      </c>
      <c r="T2596" t="s">
        <v>561</v>
      </c>
    </row>
    <row r="2597" spans="1:20">
      <c r="A2597" t="s">
        <v>935</v>
      </c>
      <c r="B2597" t="s">
        <v>936</v>
      </c>
      <c r="C2597" t="s">
        <v>1007</v>
      </c>
      <c r="D2597" t="s">
        <v>1008</v>
      </c>
      <c r="E2597" t="s">
        <v>25</v>
      </c>
      <c r="F2597" s="1">
        <v>41852</v>
      </c>
      <c r="G2597" t="s">
        <v>26</v>
      </c>
      <c r="H2597">
        <v>201412</v>
      </c>
      <c r="I2597" t="s">
        <v>27</v>
      </c>
      <c r="J2597" t="s">
        <v>28</v>
      </c>
      <c r="K2597" t="s">
        <v>29</v>
      </c>
      <c r="L2597" t="s">
        <v>30</v>
      </c>
      <c r="M2597" t="s">
        <v>31</v>
      </c>
      <c r="N2597" t="s">
        <v>32</v>
      </c>
      <c r="O2597">
        <v>1561.3600000000001</v>
      </c>
      <c r="P2597" t="s">
        <v>936</v>
      </c>
      <c r="Q2597" t="s">
        <v>935</v>
      </c>
      <c r="R2597" t="s">
        <v>939</v>
      </c>
      <c r="S2597" t="s">
        <v>34</v>
      </c>
      <c r="T2597" t="s">
        <v>561</v>
      </c>
    </row>
    <row r="2598" spans="1:20">
      <c r="A2598" t="s">
        <v>935</v>
      </c>
      <c r="B2598" t="s">
        <v>936</v>
      </c>
      <c r="C2598" t="s">
        <v>1007</v>
      </c>
      <c r="D2598" t="s">
        <v>1008</v>
      </c>
      <c r="E2598" t="s">
        <v>25</v>
      </c>
      <c r="F2598" s="1">
        <v>41852</v>
      </c>
      <c r="G2598" t="s">
        <v>26</v>
      </c>
      <c r="H2598">
        <v>201412</v>
      </c>
      <c r="I2598" t="s">
        <v>27</v>
      </c>
      <c r="J2598" t="s">
        <v>28</v>
      </c>
      <c r="K2598" t="s">
        <v>36</v>
      </c>
      <c r="L2598" t="s">
        <v>30</v>
      </c>
      <c r="M2598" t="s">
        <v>31</v>
      </c>
      <c r="N2598" t="s">
        <v>32</v>
      </c>
      <c r="O2598">
        <v>594.81000000000006</v>
      </c>
      <c r="P2598" t="s">
        <v>936</v>
      </c>
      <c r="Q2598" t="s">
        <v>935</v>
      </c>
      <c r="R2598" t="s">
        <v>939</v>
      </c>
      <c r="S2598" t="s">
        <v>34</v>
      </c>
      <c r="T2598" t="s">
        <v>561</v>
      </c>
    </row>
    <row r="2599" spans="1:20">
      <c r="A2599" t="s">
        <v>935</v>
      </c>
      <c r="B2599" t="s">
        <v>936</v>
      </c>
      <c r="C2599" t="s">
        <v>1007</v>
      </c>
      <c r="D2599" t="s">
        <v>1008</v>
      </c>
      <c r="E2599" t="s">
        <v>25</v>
      </c>
      <c r="F2599" s="1">
        <v>41852</v>
      </c>
      <c r="G2599" t="s">
        <v>26</v>
      </c>
      <c r="H2599">
        <v>201412</v>
      </c>
      <c r="I2599" t="s">
        <v>27</v>
      </c>
      <c r="J2599" t="s">
        <v>28</v>
      </c>
      <c r="K2599" t="s">
        <v>39</v>
      </c>
      <c r="L2599" t="s">
        <v>30</v>
      </c>
      <c r="M2599" t="s">
        <v>31</v>
      </c>
      <c r="N2599" t="s">
        <v>32</v>
      </c>
      <c r="O2599">
        <v>223.06</v>
      </c>
      <c r="P2599" t="s">
        <v>936</v>
      </c>
      <c r="Q2599" t="s">
        <v>935</v>
      </c>
      <c r="R2599" t="s">
        <v>939</v>
      </c>
      <c r="S2599" t="s">
        <v>34</v>
      </c>
      <c r="T2599" t="s">
        <v>561</v>
      </c>
    </row>
    <row r="2600" spans="1:20">
      <c r="A2600" t="s">
        <v>935</v>
      </c>
      <c r="B2600" t="s">
        <v>936</v>
      </c>
      <c r="C2600" t="s">
        <v>1009</v>
      </c>
      <c r="D2600" t="s">
        <v>1010</v>
      </c>
      <c r="E2600" t="s">
        <v>25</v>
      </c>
      <c r="F2600" s="1">
        <v>41518</v>
      </c>
      <c r="G2600" t="s">
        <v>26</v>
      </c>
      <c r="H2600">
        <v>201412</v>
      </c>
      <c r="I2600" t="s">
        <v>27</v>
      </c>
      <c r="J2600" t="s">
        <v>28</v>
      </c>
      <c r="K2600" t="s">
        <v>29</v>
      </c>
      <c r="L2600" t="s">
        <v>30</v>
      </c>
      <c r="M2600" t="s">
        <v>31</v>
      </c>
      <c r="N2600" t="s">
        <v>48</v>
      </c>
      <c r="O2600">
        <v>483092.57</v>
      </c>
      <c r="P2600" t="s">
        <v>936</v>
      </c>
      <c r="Q2600" t="s">
        <v>935</v>
      </c>
      <c r="R2600" t="s">
        <v>939</v>
      </c>
      <c r="S2600" t="s">
        <v>34</v>
      </c>
      <c r="T2600" t="s">
        <v>561</v>
      </c>
    </row>
    <row r="2601" spans="1:20">
      <c r="A2601" t="s">
        <v>935</v>
      </c>
      <c r="B2601" t="s">
        <v>936</v>
      </c>
      <c r="C2601" t="s">
        <v>1009</v>
      </c>
      <c r="D2601" t="s">
        <v>1010</v>
      </c>
      <c r="E2601" t="s">
        <v>25</v>
      </c>
      <c r="F2601" s="1">
        <v>41518</v>
      </c>
      <c r="G2601" t="s">
        <v>26</v>
      </c>
      <c r="H2601">
        <v>201412</v>
      </c>
      <c r="I2601" t="s">
        <v>27</v>
      </c>
      <c r="J2601" t="s">
        <v>28</v>
      </c>
      <c r="K2601" t="s">
        <v>29</v>
      </c>
      <c r="L2601" t="s">
        <v>30</v>
      </c>
      <c r="M2601" t="s">
        <v>31</v>
      </c>
      <c r="N2601" t="s">
        <v>49</v>
      </c>
      <c r="O2601">
        <v>-385975.48</v>
      </c>
      <c r="P2601" t="s">
        <v>936</v>
      </c>
      <c r="Q2601" t="s">
        <v>935</v>
      </c>
      <c r="R2601" t="s">
        <v>939</v>
      </c>
      <c r="S2601" t="s">
        <v>34</v>
      </c>
      <c r="T2601" t="s">
        <v>561</v>
      </c>
    </row>
    <row r="2602" spans="1:20">
      <c r="A2602" t="s">
        <v>935</v>
      </c>
      <c r="B2602" t="s">
        <v>936</v>
      </c>
      <c r="C2602" t="s">
        <v>1009</v>
      </c>
      <c r="D2602" t="s">
        <v>1010</v>
      </c>
      <c r="E2602" t="s">
        <v>25</v>
      </c>
      <c r="F2602" s="1">
        <v>41518</v>
      </c>
      <c r="G2602" t="s">
        <v>26</v>
      </c>
      <c r="H2602">
        <v>201412</v>
      </c>
      <c r="I2602" t="s">
        <v>27</v>
      </c>
      <c r="J2602" t="s">
        <v>28</v>
      </c>
      <c r="K2602" t="s">
        <v>36</v>
      </c>
      <c r="L2602" t="s">
        <v>30</v>
      </c>
      <c r="M2602" t="s">
        <v>31</v>
      </c>
      <c r="N2602" t="s">
        <v>48</v>
      </c>
      <c r="O2602">
        <v>64584.61</v>
      </c>
      <c r="P2602" t="s">
        <v>936</v>
      </c>
      <c r="Q2602" t="s">
        <v>935</v>
      </c>
      <c r="R2602" t="s">
        <v>939</v>
      </c>
      <c r="S2602" t="s">
        <v>34</v>
      </c>
      <c r="T2602" t="s">
        <v>561</v>
      </c>
    </row>
    <row r="2603" spans="1:20">
      <c r="A2603" t="s">
        <v>935</v>
      </c>
      <c r="B2603" t="s">
        <v>936</v>
      </c>
      <c r="C2603" t="s">
        <v>1009</v>
      </c>
      <c r="D2603" t="s">
        <v>1010</v>
      </c>
      <c r="E2603" t="s">
        <v>25</v>
      </c>
      <c r="F2603" s="1">
        <v>41518</v>
      </c>
      <c r="G2603" t="s">
        <v>26</v>
      </c>
      <c r="H2603">
        <v>201412</v>
      </c>
      <c r="I2603" t="s">
        <v>27</v>
      </c>
      <c r="J2603" t="s">
        <v>28</v>
      </c>
      <c r="K2603" t="s">
        <v>36</v>
      </c>
      <c r="L2603" t="s">
        <v>30</v>
      </c>
      <c r="M2603" t="s">
        <v>31</v>
      </c>
      <c r="N2603" t="s">
        <v>49</v>
      </c>
      <c r="O2603">
        <v>-135791.06</v>
      </c>
      <c r="P2603" t="s">
        <v>936</v>
      </c>
      <c r="Q2603" t="s">
        <v>935</v>
      </c>
      <c r="R2603" t="s">
        <v>939</v>
      </c>
      <c r="S2603" t="s">
        <v>34</v>
      </c>
      <c r="T2603" t="s">
        <v>561</v>
      </c>
    </row>
    <row r="2604" spans="1:20">
      <c r="A2604" t="s">
        <v>935</v>
      </c>
      <c r="B2604" t="s">
        <v>936</v>
      </c>
      <c r="C2604" t="s">
        <v>1009</v>
      </c>
      <c r="D2604" t="s">
        <v>1010</v>
      </c>
      <c r="E2604" t="s">
        <v>25</v>
      </c>
      <c r="F2604" s="1">
        <v>41518</v>
      </c>
      <c r="G2604" t="s">
        <v>26</v>
      </c>
      <c r="H2604">
        <v>201412</v>
      </c>
      <c r="I2604" t="s">
        <v>27</v>
      </c>
      <c r="J2604" t="s">
        <v>28</v>
      </c>
      <c r="K2604" t="s">
        <v>37</v>
      </c>
      <c r="L2604" t="s">
        <v>30</v>
      </c>
      <c r="M2604" t="s">
        <v>31</v>
      </c>
      <c r="N2604" t="s">
        <v>49</v>
      </c>
      <c r="O2604">
        <v>-393.95</v>
      </c>
      <c r="P2604" t="s">
        <v>936</v>
      </c>
      <c r="Q2604" t="s">
        <v>935</v>
      </c>
      <c r="R2604" t="s">
        <v>939</v>
      </c>
      <c r="S2604" t="s">
        <v>34</v>
      </c>
      <c r="T2604" t="s">
        <v>561</v>
      </c>
    </row>
    <row r="2605" spans="1:20">
      <c r="A2605" t="s">
        <v>935</v>
      </c>
      <c r="B2605" t="s">
        <v>936</v>
      </c>
      <c r="C2605" t="s">
        <v>1009</v>
      </c>
      <c r="D2605" t="s">
        <v>1010</v>
      </c>
      <c r="E2605" t="s">
        <v>25</v>
      </c>
      <c r="F2605" s="1">
        <v>41518</v>
      </c>
      <c r="G2605" t="s">
        <v>26</v>
      </c>
      <c r="H2605">
        <v>201412</v>
      </c>
      <c r="I2605" t="s">
        <v>27</v>
      </c>
      <c r="J2605" t="s">
        <v>28</v>
      </c>
      <c r="K2605" t="s">
        <v>38</v>
      </c>
      <c r="L2605" t="s">
        <v>30</v>
      </c>
      <c r="M2605" t="s">
        <v>31</v>
      </c>
      <c r="N2605" t="s">
        <v>49</v>
      </c>
      <c r="O2605">
        <v>-1100.97</v>
      </c>
      <c r="P2605" t="s">
        <v>936</v>
      </c>
      <c r="Q2605" t="s">
        <v>935</v>
      </c>
      <c r="R2605" t="s">
        <v>939</v>
      </c>
      <c r="S2605" t="s">
        <v>34</v>
      </c>
      <c r="T2605" t="s">
        <v>561</v>
      </c>
    </row>
    <row r="2606" spans="1:20">
      <c r="A2606" t="s">
        <v>935</v>
      </c>
      <c r="B2606" t="s">
        <v>936</v>
      </c>
      <c r="C2606" t="s">
        <v>1009</v>
      </c>
      <c r="D2606" t="s">
        <v>1010</v>
      </c>
      <c r="E2606" t="s">
        <v>25</v>
      </c>
      <c r="F2606" s="1">
        <v>41518</v>
      </c>
      <c r="G2606" t="s">
        <v>26</v>
      </c>
      <c r="H2606">
        <v>201412</v>
      </c>
      <c r="I2606" t="s">
        <v>27</v>
      </c>
      <c r="J2606" t="s">
        <v>28</v>
      </c>
      <c r="K2606" t="s">
        <v>39</v>
      </c>
      <c r="L2606" t="s">
        <v>30</v>
      </c>
      <c r="M2606" t="s">
        <v>31</v>
      </c>
      <c r="N2606" t="s">
        <v>48</v>
      </c>
      <c r="O2606">
        <v>18588.86</v>
      </c>
      <c r="P2606" t="s">
        <v>936</v>
      </c>
      <c r="Q2606" t="s">
        <v>935</v>
      </c>
      <c r="R2606" t="s">
        <v>939</v>
      </c>
      <c r="S2606" t="s">
        <v>34</v>
      </c>
      <c r="T2606" t="s">
        <v>561</v>
      </c>
    </row>
    <row r="2607" spans="1:20">
      <c r="A2607" t="s">
        <v>935</v>
      </c>
      <c r="B2607" t="s">
        <v>936</v>
      </c>
      <c r="C2607" t="s">
        <v>1009</v>
      </c>
      <c r="D2607" t="s">
        <v>1010</v>
      </c>
      <c r="E2607" t="s">
        <v>25</v>
      </c>
      <c r="F2607" s="1">
        <v>41518</v>
      </c>
      <c r="G2607" t="s">
        <v>26</v>
      </c>
      <c r="H2607">
        <v>201412</v>
      </c>
      <c r="I2607" t="s">
        <v>27</v>
      </c>
      <c r="J2607" t="s">
        <v>28</v>
      </c>
      <c r="K2607" t="s">
        <v>39</v>
      </c>
      <c r="L2607" t="s">
        <v>30</v>
      </c>
      <c r="M2607" t="s">
        <v>31</v>
      </c>
      <c r="N2607" t="s">
        <v>49</v>
      </c>
      <c r="O2607">
        <v>-997.77</v>
      </c>
      <c r="P2607" t="s">
        <v>936</v>
      </c>
      <c r="Q2607" t="s">
        <v>935</v>
      </c>
      <c r="R2607" t="s">
        <v>939</v>
      </c>
      <c r="S2607" t="s">
        <v>34</v>
      </c>
      <c r="T2607" t="s">
        <v>561</v>
      </c>
    </row>
    <row r="2608" spans="1:20">
      <c r="A2608" t="s">
        <v>935</v>
      </c>
      <c r="B2608" t="s">
        <v>936</v>
      </c>
      <c r="C2608" t="s">
        <v>1009</v>
      </c>
      <c r="D2608" t="s">
        <v>1010</v>
      </c>
      <c r="E2608" t="s">
        <v>25</v>
      </c>
      <c r="F2608" s="1">
        <v>41518</v>
      </c>
      <c r="G2608" t="s">
        <v>26</v>
      </c>
      <c r="H2608">
        <v>201412</v>
      </c>
      <c r="I2608" t="s">
        <v>27</v>
      </c>
      <c r="J2608" t="s">
        <v>28</v>
      </c>
      <c r="K2608" t="s">
        <v>41</v>
      </c>
      <c r="L2608" t="s">
        <v>30</v>
      </c>
      <c r="M2608" t="s">
        <v>31</v>
      </c>
      <c r="N2608" t="s">
        <v>48</v>
      </c>
      <c r="O2608">
        <v>45.26</v>
      </c>
      <c r="P2608" t="s">
        <v>936</v>
      </c>
      <c r="Q2608" t="s">
        <v>935</v>
      </c>
      <c r="R2608" t="s">
        <v>939</v>
      </c>
      <c r="S2608" t="s">
        <v>34</v>
      </c>
      <c r="T2608" t="s">
        <v>561</v>
      </c>
    </row>
    <row r="2609" spans="1:20">
      <c r="A2609" t="s">
        <v>935</v>
      </c>
      <c r="B2609" t="s">
        <v>936</v>
      </c>
      <c r="C2609" t="s">
        <v>1009</v>
      </c>
      <c r="D2609" t="s">
        <v>1010</v>
      </c>
      <c r="E2609" t="s">
        <v>25</v>
      </c>
      <c r="F2609" s="1">
        <v>41518</v>
      </c>
      <c r="G2609" t="s">
        <v>26</v>
      </c>
      <c r="H2609">
        <v>201412</v>
      </c>
      <c r="I2609" t="s">
        <v>27</v>
      </c>
      <c r="J2609" t="s">
        <v>28</v>
      </c>
      <c r="K2609" t="s">
        <v>44</v>
      </c>
      <c r="L2609" t="s">
        <v>30</v>
      </c>
      <c r="M2609" t="s">
        <v>31</v>
      </c>
      <c r="N2609" t="s">
        <v>49</v>
      </c>
      <c r="O2609">
        <v>-42052.07</v>
      </c>
      <c r="P2609" t="s">
        <v>936</v>
      </c>
      <c r="Q2609" t="s">
        <v>935</v>
      </c>
      <c r="R2609" t="s">
        <v>939</v>
      </c>
      <c r="S2609" t="s">
        <v>34</v>
      </c>
      <c r="T2609" t="s">
        <v>561</v>
      </c>
    </row>
    <row r="2610" spans="1:20">
      <c r="A2610" t="s">
        <v>1011</v>
      </c>
      <c r="B2610" t="s">
        <v>936</v>
      </c>
      <c r="C2610" t="s">
        <v>1012</v>
      </c>
      <c r="D2610" t="s">
        <v>1013</v>
      </c>
      <c r="E2610" t="s">
        <v>25</v>
      </c>
      <c r="F2610" s="1">
        <v>40513</v>
      </c>
      <c r="G2610" t="s">
        <v>26</v>
      </c>
      <c r="H2610">
        <v>201412</v>
      </c>
      <c r="I2610" t="s">
        <v>27</v>
      </c>
      <c r="J2610" t="s">
        <v>53</v>
      </c>
      <c r="K2610" t="s">
        <v>29</v>
      </c>
      <c r="L2610" t="s">
        <v>54</v>
      </c>
      <c r="M2610" t="s">
        <v>31</v>
      </c>
      <c r="N2610" t="s">
        <v>32</v>
      </c>
      <c r="O2610">
        <v>214.42000000000002</v>
      </c>
      <c r="P2610" t="s">
        <v>936</v>
      </c>
      <c r="Q2610" t="s">
        <v>1011</v>
      </c>
      <c r="R2610" t="s">
        <v>939</v>
      </c>
      <c r="S2610" t="s">
        <v>34</v>
      </c>
      <c r="T2610" t="s">
        <v>561</v>
      </c>
    </row>
    <row r="2611" spans="1:20">
      <c r="A2611" t="s">
        <v>1011</v>
      </c>
      <c r="B2611" t="s">
        <v>936</v>
      </c>
      <c r="C2611" t="s">
        <v>1012</v>
      </c>
      <c r="D2611" t="s">
        <v>1013</v>
      </c>
      <c r="E2611" t="s">
        <v>25</v>
      </c>
      <c r="F2611" s="1">
        <v>40513</v>
      </c>
      <c r="G2611" t="s">
        <v>26</v>
      </c>
      <c r="H2611">
        <v>201412</v>
      </c>
      <c r="I2611" t="s">
        <v>27</v>
      </c>
      <c r="J2611" t="s">
        <v>53</v>
      </c>
      <c r="K2611" t="s">
        <v>36</v>
      </c>
      <c r="L2611" t="s">
        <v>54</v>
      </c>
      <c r="M2611" t="s">
        <v>31</v>
      </c>
      <c r="N2611" t="s">
        <v>32</v>
      </c>
      <c r="O2611">
        <v>164.93</v>
      </c>
      <c r="P2611" t="s">
        <v>936</v>
      </c>
      <c r="Q2611" t="s">
        <v>1011</v>
      </c>
      <c r="R2611" t="s">
        <v>939</v>
      </c>
      <c r="S2611" t="s">
        <v>34</v>
      </c>
      <c r="T2611" t="s">
        <v>561</v>
      </c>
    </row>
    <row r="2612" spans="1:20">
      <c r="A2612" t="s">
        <v>1011</v>
      </c>
      <c r="B2612" t="s">
        <v>936</v>
      </c>
      <c r="C2612" t="s">
        <v>1012</v>
      </c>
      <c r="D2612" t="s">
        <v>1013</v>
      </c>
      <c r="E2612" t="s">
        <v>25</v>
      </c>
      <c r="F2612" s="1">
        <v>40513</v>
      </c>
      <c r="G2612" t="s">
        <v>26</v>
      </c>
      <c r="H2612">
        <v>201412</v>
      </c>
      <c r="I2612" t="s">
        <v>27</v>
      </c>
      <c r="J2612" t="s">
        <v>53</v>
      </c>
      <c r="K2612" t="s">
        <v>37</v>
      </c>
      <c r="L2612" t="s">
        <v>54</v>
      </c>
      <c r="M2612" t="s">
        <v>31</v>
      </c>
      <c r="N2612" t="s">
        <v>32</v>
      </c>
      <c r="O2612">
        <v>138.32</v>
      </c>
      <c r="P2612" t="s">
        <v>936</v>
      </c>
      <c r="Q2612" t="s">
        <v>1011</v>
      </c>
      <c r="R2612" t="s">
        <v>939</v>
      </c>
      <c r="S2612" t="s">
        <v>34</v>
      </c>
      <c r="T2612" t="s">
        <v>561</v>
      </c>
    </row>
    <row r="2613" spans="1:20">
      <c r="A2613" t="s">
        <v>1011</v>
      </c>
      <c r="B2613" t="s">
        <v>936</v>
      </c>
      <c r="C2613" t="s">
        <v>1012</v>
      </c>
      <c r="D2613" t="s">
        <v>1013</v>
      </c>
      <c r="E2613" t="s">
        <v>25</v>
      </c>
      <c r="F2613" s="1">
        <v>40513</v>
      </c>
      <c r="G2613" t="s">
        <v>26</v>
      </c>
      <c r="H2613">
        <v>201412</v>
      </c>
      <c r="I2613" t="s">
        <v>27</v>
      </c>
      <c r="J2613" t="s">
        <v>53</v>
      </c>
      <c r="K2613" t="s">
        <v>38</v>
      </c>
      <c r="L2613" t="s">
        <v>54</v>
      </c>
      <c r="M2613" t="s">
        <v>31</v>
      </c>
      <c r="N2613" t="s">
        <v>32</v>
      </c>
      <c r="O2613">
        <v>138.34</v>
      </c>
      <c r="P2613" t="s">
        <v>936</v>
      </c>
      <c r="Q2613" t="s">
        <v>1011</v>
      </c>
      <c r="R2613" t="s">
        <v>939</v>
      </c>
      <c r="S2613" t="s">
        <v>34</v>
      </c>
      <c r="T2613" t="s">
        <v>561</v>
      </c>
    </row>
    <row r="2614" spans="1:20">
      <c r="A2614" t="s">
        <v>1011</v>
      </c>
      <c r="B2614" t="s">
        <v>936</v>
      </c>
      <c r="C2614" t="s">
        <v>1012</v>
      </c>
      <c r="D2614" t="s">
        <v>1013</v>
      </c>
      <c r="E2614" t="s">
        <v>25</v>
      </c>
      <c r="F2614" s="1">
        <v>40513</v>
      </c>
      <c r="G2614" t="s">
        <v>26</v>
      </c>
      <c r="H2614">
        <v>201412</v>
      </c>
      <c r="I2614" t="s">
        <v>27</v>
      </c>
      <c r="J2614" t="s">
        <v>53</v>
      </c>
      <c r="K2614" t="s">
        <v>39</v>
      </c>
      <c r="L2614" t="s">
        <v>54</v>
      </c>
      <c r="M2614" t="s">
        <v>31</v>
      </c>
      <c r="N2614" t="s">
        <v>32</v>
      </c>
      <c r="O2614">
        <v>138.32</v>
      </c>
      <c r="P2614" t="s">
        <v>936</v>
      </c>
      <c r="Q2614" t="s">
        <v>1011</v>
      </c>
      <c r="R2614" t="s">
        <v>939</v>
      </c>
      <c r="S2614" t="s">
        <v>34</v>
      </c>
      <c r="T2614" t="s">
        <v>561</v>
      </c>
    </row>
    <row r="2615" spans="1:20">
      <c r="A2615" t="s">
        <v>1011</v>
      </c>
      <c r="B2615" t="s">
        <v>936</v>
      </c>
      <c r="C2615" t="s">
        <v>1014</v>
      </c>
      <c r="D2615" t="s">
        <v>1015</v>
      </c>
      <c r="E2615" t="s">
        <v>25</v>
      </c>
      <c r="F2615" s="1">
        <v>40513</v>
      </c>
      <c r="G2615" t="s">
        <v>26</v>
      </c>
      <c r="H2615">
        <v>201412</v>
      </c>
      <c r="I2615" t="s">
        <v>27</v>
      </c>
      <c r="J2615" t="s">
        <v>28</v>
      </c>
      <c r="K2615" t="s">
        <v>29</v>
      </c>
      <c r="L2615" t="s">
        <v>30</v>
      </c>
      <c r="M2615" t="s">
        <v>31</v>
      </c>
      <c r="N2615" t="s">
        <v>32</v>
      </c>
      <c r="O2615">
        <v>3161.7000000000003</v>
      </c>
      <c r="P2615" t="s">
        <v>936</v>
      </c>
      <c r="Q2615" t="s">
        <v>1011</v>
      </c>
      <c r="R2615" t="s">
        <v>939</v>
      </c>
      <c r="S2615" t="s">
        <v>34</v>
      </c>
      <c r="T2615" t="s">
        <v>561</v>
      </c>
    </row>
    <row r="2616" spans="1:20">
      <c r="A2616" t="s">
        <v>1011</v>
      </c>
      <c r="B2616" t="s">
        <v>936</v>
      </c>
      <c r="C2616" t="s">
        <v>1014</v>
      </c>
      <c r="D2616" t="s">
        <v>1015</v>
      </c>
      <c r="E2616" t="s">
        <v>25</v>
      </c>
      <c r="F2616" s="1">
        <v>40513</v>
      </c>
      <c r="G2616" t="s">
        <v>26</v>
      </c>
      <c r="H2616">
        <v>201412</v>
      </c>
      <c r="I2616" t="s">
        <v>27</v>
      </c>
      <c r="J2616" t="s">
        <v>28</v>
      </c>
      <c r="K2616" t="s">
        <v>36</v>
      </c>
      <c r="L2616" t="s">
        <v>30</v>
      </c>
      <c r="M2616" t="s">
        <v>31</v>
      </c>
      <c r="N2616" t="s">
        <v>32</v>
      </c>
      <c r="O2616">
        <v>1548.19</v>
      </c>
      <c r="P2616" t="s">
        <v>936</v>
      </c>
      <c r="Q2616" t="s">
        <v>1011</v>
      </c>
      <c r="R2616" t="s">
        <v>939</v>
      </c>
      <c r="S2616" t="s">
        <v>34</v>
      </c>
      <c r="T2616" t="s">
        <v>561</v>
      </c>
    </row>
    <row r="2617" spans="1:20">
      <c r="A2617" t="s">
        <v>1011</v>
      </c>
      <c r="B2617" t="s">
        <v>936</v>
      </c>
      <c r="C2617" t="s">
        <v>1014</v>
      </c>
      <c r="D2617" t="s">
        <v>1015</v>
      </c>
      <c r="E2617" t="s">
        <v>25</v>
      </c>
      <c r="F2617" s="1">
        <v>40513</v>
      </c>
      <c r="G2617" t="s">
        <v>26</v>
      </c>
      <c r="H2617">
        <v>201412</v>
      </c>
      <c r="I2617" t="s">
        <v>27</v>
      </c>
      <c r="J2617" t="s">
        <v>28</v>
      </c>
      <c r="K2617" t="s">
        <v>37</v>
      </c>
      <c r="L2617" t="s">
        <v>30</v>
      </c>
      <c r="M2617" t="s">
        <v>31</v>
      </c>
      <c r="N2617" t="s">
        <v>32</v>
      </c>
      <c r="O2617">
        <v>27.35</v>
      </c>
      <c r="P2617" t="s">
        <v>936</v>
      </c>
      <c r="Q2617" t="s">
        <v>1011</v>
      </c>
      <c r="R2617" t="s">
        <v>939</v>
      </c>
      <c r="S2617" t="s">
        <v>34</v>
      </c>
      <c r="T2617" t="s">
        <v>561</v>
      </c>
    </row>
    <row r="2618" spans="1:20">
      <c r="A2618" t="s">
        <v>1011</v>
      </c>
      <c r="B2618" t="s">
        <v>936</v>
      </c>
      <c r="C2618" t="s">
        <v>1014</v>
      </c>
      <c r="D2618" t="s">
        <v>1015</v>
      </c>
      <c r="E2618" t="s">
        <v>25</v>
      </c>
      <c r="F2618" s="1">
        <v>40513</v>
      </c>
      <c r="G2618" t="s">
        <v>26</v>
      </c>
      <c r="H2618">
        <v>201412</v>
      </c>
      <c r="I2618" t="s">
        <v>27</v>
      </c>
      <c r="J2618" t="s">
        <v>28</v>
      </c>
      <c r="K2618" t="s">
        <v>38</v>
      </c>
      <c r="L2618" t="s">
        <v>30</v>
      </c>
      <c r="M2618" t="s">
        <v>31</v>
      </c>
      <c r="N2618" t="s">
        <v>32</v>
      </c>
      <c r="O2618">
        <v>209.09</v>
      </c>
      <c r="P2618" t="s">
        <v>936</v>
      </c>
      <c r="Q2618" t="s">
        <v>1011</v>
      </c>
      <c r="R2618" t="s">
        <v>939</v>
      </c>
      <c r="S2618" t="s">
        <v>34</v>
      </c>
      <c r="T2618" t="s">
        <v>561</v>
      </c>
    </row>
    <row r="2619" spans="1:20">
      <c r="A2619" t="s">
        <v>1011</v>
      </c>
      <c r="B2619" t="s">
        <v>936</v>
      </c>
      <c r="C2619" t="s">
        <v>1014</v>
      </c>
      <c r="D2619" t="s">
        <v>1015</v>
      </c>
      <c r="E2619" t="s">
        <v>25</v>
      </c>
      <c r="F2619" s="1">
        <v>40513</v>
      </c>
      <c r="G2619" t="s">
        <v>26</v>
      </c>
      <c r="H2619">
        <v>201412</v>
      </c>
      <c r="I2619" t="s">
        <v>27</v>
      </c>
      <c r="J2619" t="s">
        <v>28</v>
      </c>
      <c r="K2619" t="s">
        <v>39</v>
      </c>
      <c r="L2619" t="s">
        <v>30</v>
      </c>
      <c r="M2619" t="s">
        <v>31</v>
      </c>
      <c r="N2619" t="s">
        <v>32</v>
      </c>
      <c r="O2619">
        <v>116.44</v>
      </c>
      <c r="P2619" t="s">
        <v>936</v>
      </c>
      <c r="Q2619" t="s">
        <v>1011</v>
      </c>
      <c r="R2619" t="s">
        <v>939</v>
      </c>
      <c r="S2619" t="s">
        <v>34</v>
      </c>
      <c r="T2619" t="s">
        <v>561</v>
      </c>
    </row>
    <row r="2620" spans="1:20">
      <c r="A2620" t="s">
        <v>935</v>
      </c>
      <c r="B2620" t="s">
        <v>936</v>
      </c>
      <c r="C2620" t="s">
        <v>1016</v>
      </c>
      <c r="D2620" t="s">
        <v>1017</v>
      </c>
      <c r="E2620" t="s">
        <v>25</v>
      </c>
      <c r="F2620" s="1">
        <v>41548</v>
      </c>
      <c r="G2620" t="s">
        <v>26</v>
      </c>
      <c r="H2620">
        <v>201412</v>
      </c>
      <c r="I2620" t="s">
        <v>27</v>
      </c>
      <c r="J2620" t="s">
        <v>28</v>
      </c>
      <c r="K2620" t="s">
        <v>29</v>
      </c>
      <c r="L2620" t="s">
        <v>30</v>
      </c>
      <c r="M2620" t="s">
        <v>31</v>
      </c>
      <c r="N2620" t="s">
        <v>48</v>
      </c>
      <c r="O2620">
        <v>364795.16000000003</v>
      </c>
      <c r="P2620" t="s">
        <v>936</v>
      </c>
      <c r="Q2620" t="s">
        <v>935</v>
      </c>
      <c r="R2620" t="s">
        <v>939</v>
      </c>
      <c r="S2620" t="s">
        <v>34</v>
      </c>
      <c r="T2620" t="s">
        <v>561</v>
      </c>
    </row>
    <row r="2621" spans="1:20">
      <c r="A2621" t="s">
        <v>935</v>
      </c>
      <c r="B2621" t="s">
        <v>936</v>
      </c>
      <c r="C2621" t="s">
        <v>1016</v>
      </c>
      <c r="D2621" t="s">
        <v>1017</v>
      </c>
      <c r="E2621" t="s">
        <v>25</v>
      </c>
      <c r="F2621" s="1">
        <v>41548</v>
      </c>
      <c r="G2621" t="s">
        <v>26</v>
      </c>
      <c r="H2621">
        <v>201412</v>
      </c>
      <c r="I2621" t="s">
        <v>27</v>
      </c>
      <c r="J2621" t="s">
        <v>28</v>
      </c>
      <c r="K2621" t="s">
        <v>29</v>
      </c>
      <c r="L2621" t="s">
        <v>30</v>
      </c>
      <c r="M2621" t="s">
        <v>31</v>
      </c>
      <c r="N2621" t="s">
        <v>49</v>
      </c>
      <c r="O2621">
        <v>-391033.10000000003</v>
      </c>
      <c r="P2621" t="s">
        <v>936</v>
      </c>
      <c r="Q2621" t="s">
        <v>935</v>
      </c>
      <c r="R2621" t="s">
        <v>939</v>
      </c>
      <c r="S2621" t="s">
        <v>34</v>
      </c>
      <c r="T2621" t="s">
        <v>561</v>
      </c>
    </row>
    <row r="2622" spans="1:20">
      <c r="A2622" t="s">
        <v>935</v>
      </c>
      <c r="B2622" t="s">
        <v>936</v>
      </c>
      <c r="C2622" t="s">
        <v>1016</v>
      </c>
      <c r="D2622" t="s">
        <v>1017</v>
      </c>
      <c r="E2622" t="s">
        <v>25</v>
      </c>
      <c r="F2622" s="1">
        <v>41548</v>
      </c>
      <c r="G2622" t="s">
        <v>26</v>
      </c>
      <c r="H2622">
        <v>201412</v>
      </c>
      <c r="I2622" t="s">
        <v>27</v>
      </c>
      <c r="J2622" t="s">
        <v>28</v>
      </c>
      <c r="K2622" t="s">
        <v>36</v>
      </c>
      <c r="L2622" t="s">
        <v>30</v>
      </c>
      <c r="M2622" t="s">
        <v>31</v>
      </c>
      <c r="N2622" t="s">
        <v>48</v>
      </c>
      <c r="O2622">
        <v>88033.52</v>
      </c>
      <c r="P2622" t="s">
        <v>936</v>
      </c>
      <c r="Q2622" t="s">
        <v>935</v>
      </c>
      <c r="R2622" t="s">
        <v>939</v>
      </c>
      <c r="S2622" t="s">
        <v>34</v>
      </c>
      <c r="T2622" t="s">
        <v>561</v>
      </c>
    </row>
    <row r="2623" spans="1:20">
      <c r="A2623" t="s">
        <v>935</v>
      </c>
      <c r="B2623" t="s">
        <v>936</v>
      </c>
      <c r="C2623" t="s">
        <v>1016</v>
      </c>
      <c r="D2623" t="s">
        <v>1017</v>
      </c>
      <c r="E2623" t="s">
        <v>25</v>
      </c>
      <c r="F2623" s="1">
        <v>41548</v>
      </c>
      <c r="G2623" t="s">
        <v>26</v>
      </c>
      <c r="H2623">
        <v>201412</v>
      </c>
      <c r="I2623" t="s">
        <v>27</v>
      </c>
      <c r="J2623" t="s">
        <v>28</v>
      </c>
      <c r="K2623" t="s">
        <v>36</v>
      </c>
      <c r="L2623" t="s">
        <v>30</v>
      </c>
      <c r="M2623" t="s">
        <v>31</v>
      </c>
      <c r="N2623" t="s">
        <v>49</v>
      </c>
      <c r="O2623">
        <v>-57798.15</v>
      </c>
      <c r="P2623" t="s">
        <v>936</v>
      </c>
      <c r="Q2623" t="s">
        <v>935</v>
      </c>
      <c r="R2623" t="s">
        <v>939</v>
      </c>
      <c r="S2623" t="s">
        <v>34</v>
      </c>
      <c r="T2623" t="s">
        <v>561</v>
      </c>
    </row>
    <row r="2624" spans="1:20">
      <c r="A2624" t="s">
        <v>935</v>
      </c>
      <c r="B2624" t="s">
        <v>936</v>
      </c>
      <c r="C2624" t="s">
        <v>1016</v>
      </c>
      <c r="D2624" t="s">
        <v>1017</v>
      </c>
      <c r="E2624" t="s">
        <v>25</v>
      </c>
      <c r="F2624" s="1">
        <v>41548</v>
      </c>
      <c r="G2624" t="s">
        <v>26</v>
      </c>
      <c r="H2624">
        <v>201412</v>
      </c>
      <c r="I2624" t="s">
        <v>27</v>
      </c>
      <c r="J2624" t="s">
        <v>28</v>
      </c>
      <c r="K2624" t="s">
        <v>38</v>
      </c>
      <c r="L2624" t="s">
        <v>30</v>
      </c>
      <c r="M2624" t="s">
        <v>31</v>
      </c>
      <c r="N2624" t="s">
        <v>49</v>
      </c>
      <c r="O2624">
        <v>-1541.71</v>
      </c>
      <c r="P2624" t="s">
        <v>936</v>
      </c>
      <c r="Q2624" t="s">
        <v>935</v>
      </c>
      <c r="R2624" t="s">
        <v>939</v>
      </c>
      <c r="S2624" t="s">
        <v>34</v>
      </c>
      <c r="T2624" t="s">
        <v>561</v>
      </c>
    </row>
    <row r="2625" spans="1:20">
      <c r="A2625" t="s">
        <v>935</v>
      </c>
      <c r="B2625" t="s">
        <v>936</v>
      </c>
      <c r="C2625" t="s">
        <v>1016</v>
      </c>
      <c r="D2625" t="s">
        <v>1017</v>
      </c>
      <c r="E2625" t="s">
        <v>25</v>
      </c>
      <c r="F2625" s="1">
        <v>41548</v>
      </c>
      <c r="G2625" t="s">
        <v>26</v>
      </c>
      <c r="H2625">
        <v>201412</v>
      </c>
      <c r="I2625" t="s">
        <v>27</v>
      </c>
      <c r="J2625" t="s">
        <v>28</v>
      </c>
      <c r="K2625" t="s">
        <v>39</v>
      </c>
      <c r="L2625" t="s">
        <v>30</v>
      </c>
      <c r="M2625" t="s">
        <v>31</v>
      </c>
      <c r="N2625" t="s">
        <v>48</v>
      </c>
      <c r="O2625">
        <v>7658.99</v>
      </c>
      <c r="P2625" t="s">
        <v>936</v>
      </c>
      <c r="Q2625" t="s">
        <v>935</v>
      </c>
      <c r="R2625" t="s">
        <v>939</v>
      </c>
      <c r="S2625" t="s">
        <v>34</v>
      </c>
      <c r="T2625" t="s">
        <v>561</v>
      </c>
    </row>
    <row r="2626" spans="1:20">
      <c r="A2626" t="s">
        <v>935</v>
      </c>
      <c r="B2626" t="s">
        <v>936</v>
      </c>
      <c r="C2626" t="s">
        <v>1016</v>
      </c>
      <c r="D2626" t="s">
        <v>1017</v>
      </c>
      <c r="E2626" t="s">
        <v>25</v>
      </c>
      <c r="F2626" s="1">
        <v>41548</v>
      </c>
      <c r="G2626" t="s">
        <v>26</v>
      </c>
      <c r="H2626">
        <v>201412</v>
      </c>
      <c r="I2626" t="s">
        <v>27</v>
      </c>
      <c r="J2626" t="s">
        <v>28</v>
      </c>
      <c r="K2626" t="s">
        <v>39</v>
      </c>
      <c r="L2626" t="s">
        <v>30</v>
      </c>
      <c r="M2626" t="s">
        <v>31</v>
      </c>
      <c r="N2626" t="s">
        <v>49</v>
      </c>
      <c r="O2626">
        <v>-8389.7900000000009</v>
      </c>
      <c r="P2626" t="s">
        <v>936</v>
      </c>
      <c r="Q2626" t="s">
        <v>935</v>
      </c>
      <c r="R2626" t="s">
        <v>939</v>
      </c>
      <c r="S2626" t="s">
        <v>34</v>
      </c>
      <c r="T2626" t="s">
        <v>561</v>
      </c>
    </row>
    <row r="2627" spans="1:20">
      <c r="A2627" t="s">
        <v>935</v>
      </c>
      <c r="B2627" t="s">
        <v>936</v>
      </c>
      <c r="C2627" t="s">
        <v>1016</v>
      </c>
      <c r="D2627" t="s">
        <v>1017</v>
      </c>
      <c r="E2627" t="s">
        <v>25</v>
      </c>
      <c r="F2627" s="1">
        <v>41548</v>
      </c>
      <c r="G2627" t="s">
        <v>26</v>
      </c>
      <c r="H2627">
        <v>201412</v>
      </c>
      <c r="I2627" t="s">
        <v>27</v>
      </c>
      <c r="J2627" t="s">
        <v>28</v>
      </c>
      <c r="K2627" t="s">
        <v>40</v>
      </c>
      <c r="L2627" t="s">
        <v>30</v>
      </c>
      <c r="M2627" t="s">
        <v>31</v>
      </c>
      <c r="N2627" t="s">
        <v>49</v>
      </c>
      <c r="O2627">
        <v>-1724.92</v>
      </c>
      <c r="P2627" t="s">
        <v>936</v>
      </c>
      <c r="Q2627" t="s">
        <v>935</v>
      </c>
      <c r="R2627" t="s">
        <v>939</v>
      </c>
      <c r="S2627" t="s">
        <v>34</v>
      </c>
      <c r="T2627" t="s">
        <v>561</v>
      </c>
    </row>
    <row r="2628" spans="1:20">
      <c r="A2628" t="s">
        <v>1018</v>
      </c>
      <c r="B2628" t="s">
        <v>1019</v>
      </c>
      <c r="C2628" t="s">
        <v>1020</v>
      </c>
      <c r="D2628" t="s">
        <v>1021</v>
      </c>
      <c r="E2628" t="s">
        <v>25</v>
      </c>
      <c r="F2628" s="1">
        <v>40756</v>
      </c>
      <c r="G2628" t="s">
        <v>26</v>
      </c>
      <c r="H2628">
        <v>201412</v>
      </c>
      <c r="I2628" t="s">
        <v>27</v>
      </c>
      <c r="J2628" t="s">
        <v>28</v>
      </c>
      <c r="K2628" t="s">
        <v>29</v>
      </c>
      <c r="L2628" t="s">
        <v>30</v>
      </c>
      <c r="M2628" t="s">
        <v>31</v>
      </c>
      <c r="N2628" t="s">
        <v>32</v>
      </c>
      <c r="O2628">
        <v>424.24</v>
      </c>
      <c r="P2628" t="s">
        <v>1019</v>
      </c>
      <c r="Q2628" t="s">
        <v>1018</v>
      </c>
      <c r="R2628" t="s">
        <v>1022</v>
      </c>
      <c r="S2628" t="s">
        <v>34</v>
      </c>
      <c r="T2628" t="s">
        <v>35</v>
      </c>
    </row>
    <row r="2629" spans="1:20">
      <c r="A2629" t="s">
        <v>1018</v>
      </c>
      <c r="B2629" t="s">
        <v>1019</v>
      </c>
      <c r="C2629" t="s">
        <v>1020</v>
      </c>
      <c r="D2629" t="s">
        <v>1021</v>
      </c>
      <c r="E2629" t="s">
        <v>25</v>
      </c>
      <c r="F2629" s="1">
        <v>40756</v>
      </c>
      <c r="G2629" t="s">
        <v>26</v>
      </c>
      <c r="H2629">
        <v>201412</v>
      </c>
      <c r="I2629" t="s">
        <v>27</v>
      </c>
      <c r="J2629" t="s">
        <v>28</v>
      </c>
      <c r="K2629" t="s">
        <v>36</v>
      </c>
      <c r="L2629" t="s">
        <v>30</v>
      </c>
      <c r="M2629" t="s">
        <v>31</v>
      </c>
      <c r="N2629" t="s">
        <v>32</v>
      </c>
      <c r="O2629">
        <v>181.81</v>
      </c>
      <c r="P2629" t="s">
        <v>1019</v>
      </c>
      <c r="Q2629" t="s">
        <v>1018</v>
      </c>
      <c r="R2629" t="s">
        <v>1022</v>
      </c>
      <c r="S2629" t="s">
        <v>34</v>
      </c>
      <c r="T2629" t="s">
        <v>35</v>
      </c>
    </row>
    <row r="2630" spans="1:20">
      <c r="A2630" t="s">
        <v>1023</v>
      </c>
      <c r="B2630" t="s">
        <v>1024</v>
      </c>
      <c r="C2630" t="s">
        <v>1025</v>
      </c>
      <c r="D2630" t="s">
        <v>1026</v>
      </c>
      <c r="E2630" t="s">
        <v>595</v>
      </c>
      <c r="F2630" s="1">
        <v>41456</v>
      </c>
      <c r="G2630" t="s">
        <v>26</v>
      </c>
      <c r="H2630">
        <v>201412</v>
      </c>
      <c r="I2630" t="s">
        <v>27</v>
      </c>
      <c r="J2630" t="s">
        <v>596</v>
      </c>
      <c r="K2630" t="s">
        <v>623</v>
      </c>
      <c r="L2630" t="s">
        <v>624</v>
      </c>
      <c r="M2630" t="s">
        <v>625</v>
      </c>
      <c r="N2630" t="s">
        <v>32</v>
      </c>
      <c r="O2630">
        <v>-706.15</v>
      </c>
      <c r="P2630" t="s">
        <v>1024</v>
      </c>
      <c r="Q2630" t="s">
        <v>1023</v>
      </c>
      <c r="R2630" t="s">
        <v>1027</v>
      </c>
      <c r="S2630" t="s">
        <v>608</v>
      </c>
      <c r="T2630" t="s">
        <v>35</v>
      </c>
    </row>
    <row r="2631" spans="1:20">
      <c r="A2631" t="s">
        <v>1023</v>
      </c>
      <c r="B2631" t="s">
        <v>1024</v>
      </c>
      <c r="C2631" t="s">
        <v>1025</v>
      </c>
      <c r="D2631" t="s">
        <v>1026</v>
      </c>
      <c r="E2631" t="s">
        <v>595</v>
      </c>
      <c r="F2631" s="1">
        <v>41456</v>
      </c>
      <c r="G2631" t="s">
        <v>26</v>
      </c>
      <c r="H2631">
        <v>201412</v>
      </c>
      <c r="I2631" t="s">
        <v>27</v>
      </c>
      <c r="J2631" t="s">
        <v>596</v>
      </c>
      <c r="K2631" t="s">
        <v>627</v>
      </c>
      <c r="L2631" t="s">
        <v>624</v>
      </c>
      <c r="M2631" t="s">
        <v>625</v>
      </c>
      <c r="N2631" t="s">
        <v>32</v>
      </c>
      <c r="O2631">
        <v>-346.08</v>
      </c>
      <c r="P2631" t="s">
        <v>1024</v>
      </c>
      <c r="Q2631" t="s">
        <v>1023</v>
      </c>
      <c r="R2631" t="s">
        <v>1027</v>
      </c>
      <c r="S2631" t="s">
        <v>608</v>
      </c>
      <c r="T2631" t="s">
        <v>35</v>
      </c>
    </row>
    <row r="2632" spans="1:20">
      <c r="A2632" t="s">
        <v>1028</v>
      </c>
      <c r="B2632" t="s">
        <v>1024</v>
      </c>
      <c r="C2632" t="s">
        <v>1029</v>
      </c>
      <c r="D2632" t="s">
        <v>1030</v>
      </c>
      <c r="E2632" t="s">
        <v>595</v>
      </c>
      <c r="F2632" s="1">
        <v>41760</v>
      </c>
      <c r="G2632" t="s">
        <v>26</v>
      </c>
      <c r="H2632">
        <v>201412</v>
      </c>
      <c r="I2632" t="s">
        <v>27</v>
      </c>
      <c r="J2632" t="s">
        <v>596</v>
      </c>
      <c r="K2632" t="s">
        <v>623</v>
      </c>
      <c r="L2632" t="s">
        <v>631</v>
      </c>
      <c r="M2632" t="s">
        <v>632</v>
      </c>
      <c r="N2632" t="s">
        <v>32</v>
      </c>
      <c r="O2632">
        <v>15384.25</v>
      </c>
      <c r="P2632" t="s">
        <v>1024</v>
      </c>
      <c r="Q2632" t="s">
        <v>1028</v>
      </c>
      <c r="R2632" t="s">
        <v>1027</v>
      </c>
      <c r="S2632" t="s">
        <v>608</v>
      </c>
      <c r="T2632" t="s">
        <v>35</v>
      </c>
    </row>
    <row r="2633" spans="1:20">
      <c r="A2633" t="s">
        <v>1028</v>
      </c>
      <c r="B2633" t="s">
        <v>1024</v>
      </c>
      <c r="C2633" t="s">
        <v>1029</v>
      </c>
      <c r="D2633" t="s">
        <v>1030</v>
      </c>
      <c r="E2633" t="s">
        <v>595</v>
      </c>
      <c r="F2633" s="1">
        <v>41760</v>
      </c>
      <c r="G2633" t="s">
        <v>26</v>
      </c>
      <c r="H2633">
        <v>201412</v>
      </c>
      <c r="I2633" t="s">
        <v>27</v>
      </c>
      <c r="J2633" t="s">
        <v>596</v>
      </c>
      <c r="K2633" t="s">
        <v>627</v>
      </c>
      <c r="L2633" t="s">
        <v>631</v>
      </c>
      <c r="M2633" t="s">
        <v>632</v>
      </c>
      <c r="N2633" t="s">
        <v>32</v>
      </c>
      <c r="O2633">
        <v>2031.99</v>
      </c>
      <c r="P2633" t="s">
        <v>1024</v>
      </c>
      <c r="Q2633" t="s">
        <v>1028</v>
      </c>
      <c r="R2633" t="s">
        <v>1027</v>
      </c>
      <c r="S2633" t="s">
        <v>608</v>
      </c>
      <c r="T2633" t="s">
        <v>35</v>
      </c>
    </row>
    <row r="2634" spans="1:20">
      <c r="A2634" t="s">
        <v>1031</v>
      </c>
      <c r="B2634" t="s">
        <v>1024</v>
      </c>
      <c r="C2634" t="s">
        <v>1032</v>
      </c>
      <c r="D2634" t="s">
        <v>1033</v>
      </c>
      <c r="E2634" t="s">
        <v>142</v>
      </c>
      <c r="F2634" s="1">
        <v>41609</v>
      </c>
      <c r="G2634" t="s">
        <v>26</v>
      </c>
      <c r="H2634">
        <v>201412</v>
      </c>
      <c r="I2634" t="s">
        <v>27</v>
      </c>
      <c r="J2634" t="s">
        <v>53</v>
      </c>
      <c r="K2634" t="s">
        <v>29</v>
      </c>
      <c r="L2634" t="s">
        <v>54</v>
      </c>
      <c r="M2634" t="s">
        <v>31</v>
      </c>
      <c r="N2634" t="s">
        <v>32</v>
      </c>
      <c r="O2634">
        <v>-15846.52</v>
      </c>
      <c r="P2634" t="s">
        <v>1024</v>
      </c>
      <c r="Q2634" t="s">
        <v>1031</v>
      </c>
      <c r="R2634" t="s">
        <v>1027</v>
      </c>
      <c r="S2634" t="s">
        <v>608</v>
      </c>
      <c r="T2634" t="s">
        <v>35</v>
      </c>
    </row>
    <row r="2635" spans="1:20">
      <c r="A2635" t="s">
        <v>1031</v>
      </c>
      <c r="B2635" t="s">
        <v>1024</v>
      </c>
      <c r="C2635" t="s">
        <v>1032</v>
      </c>
      <c r="D2635" t="s">
        <v>1033</v>
      </c>
      <c r="E2635" t="s">
        <v>142</v>
      </c>
      <c r="F2635" s="1">
        <v>41609</v>
      </c>
      <c r="G2635" t="s">
        <v>26</v>
      </c>
      <c r="H2635">
        <v>201412</v>
      </c>
      <c r="I2635" t="s">
        <v>27</v>
      </c>
      <c r="J2635" t="s">
        <v>53</v>
      </c>
      <c r="K2635" t="s">
        <v>36</v>
      </c>
      <c r="L2635" t="s">
        <v>54</v>
      </c>
      <c r="M2635" t="s">
        <v>31</v>
      </c>
      <c r="N2635" t="s">
        <v>32</v>
      </c>
      <c r="O2635">
        <v>-3555.26</v>
      </c>
      <c r="P2635" t="s">
        <v>1024</v>
      </c>
      <c r="Q2635" t="s">
        <v>1031</v>
      </c>
      <c r="R2635" t="s">
        <v>1027</v>
      </c>
      <c r="S2635" t="s">
        <v>608</v>
      </c>
      <c r="T2635" t="s">
        <v>35</v>
      </c>
    </row>
    <row r="2636" spans="1:20">
      <c r="A2636" t="s">
        <v>1034</v>
      </c>
      <c r="B2636" t="s">
        <v>1024</v>
      </c>
      <c r="C2636" t="s">
        <v>1035</v>
      </c>
      <c r="D2636" t="s">
        <v>1036</v>
      </c>
      <c r="E2636" t="s">
        <v>595</v>
      </c>
      <c r="F2636" s="1">
        <v>41162</v>
      </c>
      <c r="G2636" t="s">
        <v>26</v>
      </c>
      <c r="H2636">
        <v>201412</v>
      </c>
      <c r="I2636" t="s">
        <v>27</v>
      </c>
      <c r="J2636" t="s">
        <v>596</v>
      </c>
      <c r="K2636" t="s">
        <v>623</v>
      </c>
      <c r="L2636" t="s">
        <v>641</v>
      </c>
      <c r="M2636" t="s">
        <v>642</v>
      </c>
      <c r="N2636" t="s">
        <v>32</v>
      </c>
      <c r="O2636">
        <v>3798.85</v>
      </c>
      <c r="P2636" t="s">
        <v>1024</v>
      </c>
      <c r="Q2636" t="s">
        <v>1034</v>
      </c>
      <c r="R2636" t="s">
        <v>1027</v>
      </c>
      <c r="S2636" t="s">
        <v>608</v>
      </c>
      <c r="T2636" t="s">
        <v>35</v>
      </c>
    </row>
    <row r="2637" spans="1:20">
      <c r="A2637" t="s">
        <v>1034</v>
      </c>
      <c r="B2637" t="s">
        <v>1024</v>
      </c>
      <c r="C2637" t="s">
        <v>1035</v>
      </c>
      <c r="D2637" t="s">
        <v>1036</v>
      </c>
      <c r="E2637" t="s">
        <v>595</v>
      </c>
      <c r="F2637" s="1">
        <v>41162</v>
      </c>
      <c r="G2637" t="s">
        <v>26</v>
      </c>
      <c r="H2637">
        <v>201412</v>
      </c>
      <c r="I2637" t="s">
        <v>27</v>
      </c>
      <c r="J2637" t="s">
        <v>596</v>
      </c>
      <c r="K2637" t="s">
        <v>627</v>
      </c>
      <c r="L2637" t="s">
        <v>641</v>
      </c>
      <c r="M2637" t="s">
        <v>642</v>
      </c>
      <c r="N2637" t="s">
        <v>32</v>
      </c>
      <c r="O2637">
        <v>826.19</v>
      </c>
      <c r="P2637" t="s">
        <v>1024</v>
      </c>
      <c r="Q2637" t="s">
        <v>1034</v>
      </c>
      <c r="R2637" t="s">
        <v>1027</v>
      </c>
      <c r="S2637" t="s">
        <v>608</v>
      </c>
      <c r="T2637" t="s">
        <v>35</v>
      </c>
    </row>
    <row r="2638" spans="1:20">
      <c r="A2638" t="s">
        <v>1037</v>
      </c>
      <c r="B2638" t="s">
        <v>1038</v>
      </c>
      <c r="C2638" t="s">
        <v>1039</v>
      </c>
      <c r="D2638" t="s">
        <v>1040</v>
      </c>
      <c r="E2638" t="s">
        <v>25</v>
      </c>
      <c r="F2638" s="1">
        <v>41609</v>
      </c>
      <c r="G2638" t="s">
        <v>26</v>
      </c>
      <c r="H2638">
        <v>201412</v>
      </c>
      <c r="I2638" t="s">
        <v>27</v>
      </c>
      <c r="J2638" t="s">
        <v>53</v>
      </c>
      <c r="K2638" t="s">
        <v>436</v>
      </c>
      <c r="L2638" t="s">
        <v>54</v>
      </c>
      <c r="M2638" t="s">
        <v>31</v>
      </c>
      <c r="N2638" t="s">
        <v>32</v>
      </c>
      <c r="O2638">
        <v>1867.14</v>
      </c>
      <c r="P2638" t="s">
        <v>1038</v>
      </c>
      <c r="Q2638" t="s">
        <v>1037</v>
      </c>
      <c r="R2638" t="s">
        <v>1041</v>
      </c>
      <c r="S2638" t="s">
        <v>34</v>
      </c>
      <c r="T2638" t="s">
        <v>561</v>
      </c>
    </row>
    <row r="2639" spans="1:20">
      <c r="A2639" t="s">
        <v>1037</v>
      </c>
      <c r="B2639" t="s">
        <v>1038</v>
      </c>
      <c r="C2639" t="s">
        <v>1042</v>
      </c>
      <c r="D2639" t="s">
        <v>1043</v>
      </c>
      <c r="E2639" t="s">
        <v>25</v>
      </c>
      <c r="F2639" s="1">
        <v>41609</v>
      </c>
      <c r="G2639" t="s">
        <v>26</v>
      </c>
      <c r="H2639">
        <v>201412</v>
      </c>
      <c r="I2639" t="s">
        <v>27</v>
      </c>
      <c r="J2639" t="s">
        <v>53</v>
      </c>
      <c r="K2639" t="s">
        <v>436</v>
      </c>
      <c r="L2639" t="s">
        <v>54</v>
      </c>
      <c r="M2639" t="s">
        <v>31</v>
      </c>
      <c r="N2639" t="s">
        <v>32</v>
      </c>
      <c r="O2639">
        <v>641.91</v>
      </c>
      <c r="P2639" t="s">
        <v>1038</v>
      </c>
      <c r="Q2639" t="s">
        <v>1037</v>
      </c>
      <c r="R2639" t="s">
        <v>1041</v>
      </c>
      <c r="S2639" t="s">
        <v>34</v>
      </c>
      <c r="T2639" t="s">
        <v>561</v>
      </c>
    </row>
    <row r="2640" spans="1:20">
      <c r="A2640" t="s">
        <v>1037</v>
      </c>
      <c r="B2640" t="s">
        <v>1038</v>
      </c>
      <c r="C2640" t="s">
        <v>1044</v>
      </c>
      <c r="D2640" t="s">
        <v>1045</v>
      </c>
      <c r="E2640" t="s">
        <v>25</v>
      </c>
      <c r="F2640" s="1">
        <v>41609</v>
      </c>
      <c r="G2640" t="s">
        <v>26</v>
      </c>
      <c r="H2640">
        <v>201412</v>
      </c>
      <c r="I2640" t="s">
        <v>27</v>
      </c>
      <c r="J2640" t="s">
        <v>28</v>
      </c>
      <c r="K2640" t="s">
        <v>436</v>
      </c>
      <c r="L2640" t="s">
        <v>30</v>
      </c>
      <c r="M2640" t="s">
        <v>31</v>
      </c>
      <c r="N2640" t="s">
        <v>32</v>
      </c>
      <c r="O2640">
        <v>947.56000000000006</v>
      </c>
      <c r="P2640" t="s">
        <v>1038</v>
      </c>
      <c r="Q2640" t="s">
        <v>1037</v>
      </c>
      <c r="R2640" t="s">
        <v>1041</v>
      </c>
      <c r="S2640" t="s">
        <v>34</v>
      </c>
      <c r="T2640" t="s">
        <v>561</v>
      </c>
    </row>
    <row r="2641" spans="1:20">
      <c r="A2641" t="s">
        <v>1037</v>
      </c>
      <c r="B2641" t="s">
        <v>1038</v>
      </c>
      <c r="C2641" t="s">
        <v>1046</v>
      </c>
      <c r="D2641" t="s">
        <v>1047</v>
      </c>
      <c r="E2641" t="s">
        <v>25</v>
      </c>
      <c r="F2641" s="1">
        <v>41609</v>
      </c>
      <c r="G2641" t="s">
        <v>26</v>
      </c>
      <c r="H2641">
        <v>201412</v>
      </c>
      <c r="I2641" t="s">
        <v>27</v>
      </c>
      <c r="J2641" t="s">
        <v>28</v>
      </c>
      <c r="K2641" t="s">
        <v>436</v>
      </c>
      <c r="L2641" t="s">
        <v>30</v>
      </c>
      <c r="M2641" t="s">
        <v>31</v>
      </c>
      <c r="N2641" t="s">
        <v>32</v>
      </c>
      <c r="O2641">
        <v>-486.72</v>
      </c>
      <c r="P2641" t="s">
        <v>1038</v>
      </c>
      <c r="Q2641" t="s">
        <v>1037</v>
      </c>
      <c r="R2641" t="s">
        <v>1041</v>
      </c>
      <c r="S2641" t="s">
        <v>34</v>
      </c>
      <c r="T2641" t="s">
        <v>561</v>
      </c>
    </row>
    <row r="2642" spans="1:20">
      <c r="A2642" t="s">
        <v>1037</v>
      </c>
      <c r="B2642" t="s">
        <v>1038</v>
      </c>
      <c r="C2642" t="s">
        <v>1048</v>
      </c>
      <c r="D2642" t="s">
        <v>1049</v>
      </c>
      <c r="E2642" t="s">
        <v>25</v>
      </c>
      <c r="F2642" s="1">
        <v>41609</v>
      </c>
      <c r="G2642" t="s">
        <v>26</v>
      </c>
      <c r="H2642">
        <v>201412</v>
      </c>
      <c r="I2642" t="s">
        <v>27</v>
      </c>
      <c r="J2642" t="s">
        <v>53</v>
      </c>
      <c r="K2642" t="s">
        <v>436</v>
      </c>
      <c r="L2642" t="s">
        <v>54</v>
      </c>
      <c r="M2642" t="s">
        <v>31</v>
      </c>
      <c r="N2642" t="s">
        <v>32</v>
      </c>
      <c r="O2642">
        <v>-29.5</v>
      </c>
      <c r="P2642" t="s">
        <v>1038</v>
      </c>
      <c r="Q2642" t="s">
        <v>1037</v>
      </c>
      <c r="R2642" t="s">
        <v>1041</v>
      </c>
      <c r="S2642" t="s">
        <v>34</v>
      </c>
      <c r="T2642" t="s">
        <v>561</v>
      </c>
    </row>
    <row r="2643" spans="1:20">
      <c r="A2643" t="s">
        <v>1037</v>
      </c>
      <c r="B2643" t="s">
        <v>1038</v>
      </c>
      <c r="C2643" t="s">
        <v>1050</v>
      </c>
      <c r="D2643" t="s">
        <v>1051</v>
      </c>
      <c r="E2643" t="s">
        <v>25</v>
      </c>
      <c r="F2643" s="1">
        <v>41609</v>
      </c>
      <c r="G2643" t="s">
        <v>26</v>
      </c>
      <c r="H2643">
        <v>201412</v>
      </c>
      <c r="I2643" t="s">
        <v>27</v>
      </c>
      <c r="J2643" t="s">
        <v>53</v>
      </c>
      <c r="K2643" t="s">
        <v>436</v>
      </c>
      <c r="L2643" t="s">
        <v>54</v>
      </c>
      <c r="M2643" t="s">
        <v>31</v>
      </c>
      <c r="N2643" t="s">
        <v>32</v>
      </c>
      <c r="O2643">
        <v>19139.170000000002</v>
      </c>
      <c r="P2643" t="s">
        <v>1038</v>
      </c>
      <c r="Q2643" t="s">
        <v>1037</v>
      </c>
      <c r="R2643" t="s">
        <v>1041</v>
      </c>
      <c r="S2643" t="s">
        <v>34</v>
      </c>
      <c r="T2643" t="s">
        <v>561</v>
      </c>
    </row>
    <row r="2644" spans="1:20">
      <c r="A2644" t="s">
        <v>1037</v>
      </c>
      <c r="B2644" t="s">
        <v>1038</v>
      </c>
      <c r="C2644" t="s">
        <v>1052</v>
      </c>
      <c r="D2644" t="s">
        <v>1053</v>
      </c>
      <c r="E2644" t="s">
        <v>25</v>
      </c>
      <c r="F2644" s="1">
        <v>41609</v>
      </c>
      <c r="G2644" t="s">
        <v>26</v>
      </c>
      <c r="H2644">
        <v>201412</v>
      </c>
      <c r="I2644" t="s">
        <v>27</v>
      </c>
      <c r="J2644" t="s">
        <v>28</v>
      </c>
      <c r="K2644" t="s">
        <v>436</v>
      </c>
      <c r="L2644" t="s">
        <v>30</v>
      </c>
      <c r="M2644" t="s">
        <v>31</v>
      </c>
      <c r="N2644" t="s">
        <v>32</v>
      </c>
      <c r="O2644">
        <v>-2116.66</v>
      </c>
      <c r="P2644" t="s">
        <v>1038</v>
      </c>
      <c r="Q2644" t="s">
        <v>1037</v>
      </c>
      <c r="R2644" t="s">
        <v>1041</v>
      </c>
      <c r="S2644" t="s">
        <v>34</v>
      </c>
      <c r="T2644" t="s">
        <v>561</v>
      </c>
    </row>
    <row r="2645" spans="1:20">
      <c r="A2645" t="s">
        <v>1037</v>
      </c>
      <c r="B2645" t="s">
        <v>1038</v>
      </c>
      <c r="C2645" t="s">
        <v>1054</v>
      </c>
      <c r="D2645" t="s">
        <v>1055</v>
      </c>
      <c r="E2645" t="s">
        <v>25</v>
      </c>
      <c r="F2645" s="1">
        <v>41609</v>
      </c>
      <c r="G2645" t="s">
        <v>26</v>
      </c>
      <c r="H2645">
        <v>201412</v>
      </c>
      <c r="I2645" t="s">
        <v>27</v>
      </c>
      <c r="J2645" t="s">
        <v>28</v>
      </c>
      <c r="K2645" t="s">
        <v>436</v>
      </c>
      <c r="L2645" t="s">
        <v>30</v>
      </c>
      <c r="M2645" t="s">
        <v>31</v>
      </c>
      <c r="N2645" t="s">
        <v>32</v>
      </c>
      <c r="O2645">
        <v>-244.51</v>
      </c>
      <c r="P2645" t="s">
        <v>1038</v>
      </c>
      <c r="Q2645" t="s">
        <v>1037</v>
      </c>
      <c r="R2645" t="s">
        <v>1041</v>
      </c>
      <c r="S2645" t="s">
        <v>34</v>
      </c>
      <c r="T2645" t="s">
        <v>561</v>
      </c>
    </row>
    <row r="2646" spans="1:20">
      <c r="A2646" t="s">
        <v>1037</v>
      </c>
      <c r="B2646" t="s">
        <v>1038</v>
      </c>
      <c r="C2646" t="s">
        <v>1056</v>
      </c>
      <c r="D2646" t="s">
        <v>1057</v>
      </c>
      <c r="E2646" t="s">
        <v>25</v>
      </c>
      <c r="F2646" s="1">
        <v>41609</v>
      </c>
      <c r="G2646" t="s">
        <v>26</v>
      </c>
      <c r="H2646">
        <v>201412</v>
      </c>
      <c r="I2646" t="s">
        <v>27</v>
      </c>
      <c r="J2646" t="s">
        <v>28</v>
      </c>
      <c r="K2646" t="s">
        <v>436</v>
      </c>
      <c r="L2646" t="s">
        <v>30</v>
      </c>
      <c r="M2646" t="s">
        <v>31</v>
      </c>
      <c r="N2646" t="s">
        <v>32</v>
      </c>
      <c r="O2646">
        <v>-429.87</v>
      </c>
      <c r="P2646" t="s">
        <v>1038</v>
      </c>
      <c r="Q2646" t="s">
        <v>1037</v>
      </c>
      <c r="R2646" t="s">
        <v>1041</v>
      </c>
      <c r="S2646" t="s">
        <v>34</v>
      </c>
      <c r="T2646" t="s">
        <v>561</v>
      </c>
    </row>
    <row r="2647" spans="1:20">
      <c r="A2647" t="s">
        <v>1037</v>
      </c>
      <c r="B2647" t="s">
        <v>1038</v>
      </c>
      <c r="C2647" t="s">
        <v>1058</v>
      </c>
      <c r="D2647" t="s">
        <v>1059</v>
      </c>
      <c r="E2647" t="s">
        <v>25</v>
      </c>
      <c r="F2647" s="1">
        <v>41609</v>
      </c>
      <c r="G2647" t="s">
        <v>26</v>
      </c>
      <c r="H2647">
        <v>201412</v>
      </c>
      <c r="I2647" t="s">
        <v>27</v>
      </c>
      <c r="J2647" t="s">
        <v>28</v>
      </c>
      <c r="K2647" t="s">
        <v>436</v>
      </c>
      <c r="L2647" t="s">
        <v>30</v>
      </c>
      <c r="M2647" t="s">
        <v>31</v>
      </c>
      <c r="N2647" t="s">
        <v>32</v>
      </c>
      <c r="O2647">
        <v>-29.5</v>
      </c>
      <c r="P2647" t="s">
        <v>1038</v>
      </c>
      <c r="Q2647" t="s">
        <v>1037</v>
      </c>
      <c r="R2647" t="s">
        <v>1041</v>
      </c>
      <c r="S2647" t="s">
        <v>34</v>
      </c>
      <c r="T2647" t="s">
        <v>561</v>
      </c>
    </row>
    <row r="2648" spans="1:20">
      <c r="A2648" t="s">
        <v>1060</v>
      </c>
      <c r="B2648" t="s">
        <v>1061</v>
      </c>
      <c r="C2648" t="s">
        <v>1062</v>
      </c>
      <c r="D2648" t="s">
        <v>1063</v>
      </c>
      <c r="E2648" t="s">
        <v>622</v>
      </c>
      <c r="F2648" s="1">
        <v>37987</v>
      </c>
      <c r="G2648" t="s">
        <v>26</v>
      </c>
      <c r="H2648">
        <v>201412</v>
      </c>
      <c r="I2648" t="s">
        <v>27</v>
      </c>
      <c r="J2648" t="s">
        <v>596</v>
      </c>
      <c r="K2648" t="s">
        <v>1064</v>
      </c>
      <c r="L2648" t="s">
        <v>1065</v>
      </c>
      <c r="M2648" t="s">
        <v>1066</v>
      </c>
      <c r="N2648" t="s">
        <v>32</v>
      </c>
      <c r="O2648">
        <v>23.51</v>
      </c>
      <c r="P2648" t="s">
        <v>1061</v>
      </c>
      <c r="Q2648" t="s">
        <v>1060</v>
      </c>
      <c r="R2648" t="s">
        <v>1067</v>
      </c>
      <c r="S2648" t="s">
        <v>608</v>
      </c>
      <c r="T2648" t="s">
        <v>561</v>
      </c>
    </row>
    <row r="2649" spans="1:20">
      <c r="A2649" t="s">
        <v>1060</v>
      </c>
      <c r="B2649" t="s">
        <v>1061</v>
      </c>
      <c r="C2649" t="s">
        <v>1062</v>
      </c>
      <c r="D2649" t="s">
        <v>1063</v>
      </c>
      <c r="E2649" t="s">
        <v>622</v>
      </c>
      <c r="F2649" s="1">
        <v>37987</v>
      </c>
      <c r="G2649" t="s">
        <v>26</v>
      </c>
      <c r="H2649">
        <v>201412</v>
      </c>
      <c r="I2649" t="s">
        <v>27</v>
      </c>
      <c r="J2649" t="s">
        <v>596</v>
      </c>
      <c r="K2649" t="s">
        <v>597</v>
      </c>
      <c r="L2649" t="s">
        <v>1065</v>
      </c>
      <c r="M2649" t="s">
        <v>1066</v>
      </c>
      <c r="N2649" t="s">
        <v>32</v>
      </c>
      <c r="O2649">
        <v>41607.870000000003</v>
      </c>
      <c r="P2649" t="s">
        <v>1061</v>
      </c>
      <c r="Q2649" t="s">
        <v>1060</v>
      </c>
      <c r="R2649" t="s">
        <v>1067</v>
      </c>
      <c r="S2649" t="s">
        <v>608</v>
      </c>
      <c r="T2649" t="s">
        <v>561</v>
      </c>
    </row>
    <row r="2650" spans="1:20">
      <c r="A2650" t="s">
        <v>1060</v>
      </c>
      <c r="B2650" t="s">
        <v>1061</v>
      </c>
      <c r="C2650" t="s">
        <v>1062</v>
      </c>
      <c r="D2650" t="s">
        <v>1063</v>
      </c>
      <c r="E2650" t="s">
        <v>622</v>
      </c>
      <c r="F2650" s="1">
        <v>37987</v>
      </c>
      <c r="G2650" t="s">
        <v>26</v>
      </c>
      <c r="H2650">
        <v>201412</v>
      </c>
      <c r="I2650" t="s">
        <v>27</v>
      </c>
      <c r="J2650" t="s">
        <v>596</v>
      </c>
      <c r="K2650" t="s">
        <v>1068</v>
      </c>
      <c r="L2650" t="s">
        <v>1065</v>
      </c>
      <c r="M2650" t="s">
        <v>1066</v>
      </c>
      <c r="N2650" t="s">
        <v>32</v>
      </c>
      <c r="O2650">
        <v>195.58</v>
      </c>
      <c r="P2650" t="s">
        <v>1061</v>
      </c>
      <c r="Q2650" t="s">
        <v>1060</v>
      </c>
      <c r="R2650" t="s">
        <v>1067</v>
      </c>
      <c r="S2650" t="s">
        <v>608</v>
      </c>
      <c r="T2650" t="s">
        <v>561</v>
      </c>
    </row>
    <row r="2651" spans="1:20">
      <c r="A2651" t="s">
        <v>1060</v>
      </c>
      <c r="B2651" t="s">
        <v>1061</v>
      </c>
      <c r="C2651" t="s">
        <v>1062</v>
      </c>
      <c r="D2651" t="s">
        <v>1063</v>
      </c>
      <c r="E2651" t="s">
        <v>622</v>
      </c>
      <c r="F2651" s="1">
        <v>37987</v>
      </c>
      <c r="G2651" t="s">
        <v>26</v>
      </c>
      <c r="H2651">
        <v>201412</v>
      </c>
      <c r="I2651" t="s">
        <v>27</v>
      </c>
      <c r="J2651" t="s">
        <v>596</v>
      </c>
      <c r="K2651" t="s">
        <v>601</v>
      </c>
      <c r="L2651" t="s">
        <v>1065</v>
      </c>
      <c r="M2651" t="s">
        <v>1066</v>
      </c>
      <c r="N2651" t="s">
        <v>32</v>
      </c>
      <c r="O2651">
        <v>8504.7999999999993</v>
      </c>
      <c r="P2651" t="s">
        <v>1061</v>
      </c>
      <c r="Q2651" t="s">
        <v>1060</v>
      </c>
      <c r="R2651" t="s">
        <v>1067</v>
      </c>
      <c r="S2651" t="s">
        <v>608</v>
      </c>
      <c r="T2651" t="s">
        <v>561</v>
      </c>
    </row>
    <row r="2652" spans="1:20">
      <c r="A2652" t="s">
        <v>1069</v>
      </c>
      <c r="B2652" t="s">
        <v>1070</v>
      </c>
      <c r="C2652" t="s">
        <v>1071</v>
      </c>
      <c r="D2652" t="s">
        <v>1072</v>
      </c>
      <c r="E2652" t="s">
        <v>1073</v>
      </c>
      <c r="F2652" s="1">
        <v>41791</v>
      </c>
      <c r="G2652" t="s">
        <v>26</v>
      </c>
      <c r="H2652">
        <v>201412</v>
      </c>
      <c r="I2652" t="s">
        <v>27</v>
      </c>
      <c r="J2652" t="s">
        <v>596</v>
      </c>
      <c r="K2652" t="s">
        <v>597</v>
      </c>
      <c r="L2652" t="s">
        <v>30</v>
      </c>
      <c r="M2652" t="s">
        <v>1074</v>
      </c>
      <c r="N2652" t="s">
        <v>32</v>
      </c>
      <c r="O2652">
        <v>630.55000000000007</v>
      </c>
      <c r="P2652" t="s">
        <v>1070</v>
      </c>
      <c r="Q2652" t="s">
        <v>1069</v>
      </c>
      <c r="R2652" t="s">
        <v>1075</v>
      </c>
      <c r="S2652" t="s">
        <v>608</v>
      </c>
      <c r="T2652" t="s">
        <v>561</v>
      </c>
    </row>
    <row r="2653" spans="1:20">
      <c r="A2653" t="s">
        <v>1076</v>
      </c>
      <c r="B2653" t="s">
        <v>1077</v>
      </c>
      <c r="C2653" t="s">
        <v>1078</v>
      </c>
      <c r="D2653" t="s">
        <v>1079</v>
      </c>
      <c r="E2653" t="s">
        <v>595</v>
      </c>
      <c r="F2653" s="1">
        <v>40114</v>
      </c>
      <c r="G2653" t="s">
        <v>26</v>
      </c>
      <c r="H2653">
        <v>201412</v>
      </c>
      <c r="I2653" t="s">
        <v>27</v>
      </c>
      <c r="J2653" t="s">
        <v>596</v>
      </c>
      <c r="K2653" t="s">
        <v>597</v>
      </c>
      <c r="L2653" t="s">
        <v>30</v>
      </c>
      <c r="M2653" t="s">
        <v>1080</v>
      </c>
      <c r="N2653" t="s">
        <v>32</v>
      </c>
      <c r="O2653">
        <v>8290.11</v>
      </c>
      <c r="P2653" t="s">
        <v>1077</v>
      </c>
      <c r="Q2653" t="s">
        <v>1076</v>
      </c>
      <c r="R2653" t="s">
        <v>1081</v>
      </c>
      <c r="S2653" t="s">
        <v>608</v>
      </c>
      <c r="T2653" t="s">
        <v>592</v>
      </c>
    </row>
    <row r="2654" spans="1:20">
      <c r="A2654" t="s">
        <v>1082</v>
      </c>
      <c r="B2654" t="s">
        <v>1083</v>
      </c>
      <c r="C2654" t="s">
        <v>1084</v>
      </c>
      <c r="D2654" t="s">
        <v>1085</v>
      </c>
      <c r="E2654" t="s">
        <v>1073</v>
      </c>
      <c r="F2654" s="1">
        <v>41730</v>
      </c>
      <c r="G2654" t="s">
        <v>26</v>
      </c>
      <c r="H2654">
        <v>201412</v>
      </c>
      <c r="I2654" t="s">
        <v>27</v>
      </c>
      <c r="J2654" t="s">
        <v>596</v>
      </c>
      <c r="K2654" t="s">
        <v>597</v>
      </c>
      <c r="L2654" t="s">
        <v>30</v>
      </c>
      <c r="M2654" t="s">
        <v>1086</v>
      </c>
      <c r="N2654" t="s">
        <v>32</v>
      </c>
      <c r="O2654">
        <v>45751</v>
      </c>
      <c r="P2654" t="s">
        <v>1083</v>
      </c>
      <c r="Q2654" t="s">
        <v>1082</v>
      </c>
      <c r="R2654" t="s">
        <v>1087</v>
      </c>
      <c r="S2654" t="s">
        <v>608</v>
      </c>
      <c r="T2654" t="s">
        <v>561</v>
      </c>
    </row>
    <row r="2655" spans="1:20">
      <c r="A2655" t="s">
        <v>1082</v>
      </c>
      <c r="B2655" t="s">
        <v>1083</v>
      </c>
      <c r="C2655" t="s">
        <v>1088</v>
      </c>
      <c r="D2655" t="s">
        <v>1089</v>
      </c>
      <c r="E2655" t="s">
        <v>1073</v>
      </c>
      <c r="F2655" s="1">
        <v>41730</v>
      </c>
      <c r="G2655" t="s">
        <v>26</v>
      </c>
      <c r="H2655">
        <v>201412</v>
      </c>
      <c r="I2655" t="s">
        <v>27</v>
      </c>
      <c r="J2655" t="s">
        <v>596</v>
      </c>
      <c r="K2655" t="s">
        <v>597</v>
      </c>
      <c r="L2655" t="s">
        <v>30</v>
      </c>
      <c r="M2655" t="s">
        <v>1090</v>
      </c>
      <c r="N2655" t="s">
        <v>32</v>
      </c>
      <c r="O2655">
        <v>46344.69</v>
      </c>
      <c r="P2655" t="s">
        <v>1083</v>
      </c>
      <c r="Q2655" t="s">
        <v>1082</v>
      </c>
      <c r="R2655" t="s">
        <v>1087</v>
      </c>
      <c r="S2655" t="s">
        <v>608</v>
      </c>
      <c r="T2655" t="s">
        <v>561</v>
      </c>
    </row>
    <row r="2656" spans="1:20">
      <c r="A2656" t="s">
        <v>1082</v>
      </c>
      <c r="B2656" t="s">
        <v>1083</v>
      </c>
      <c r="C2656" t="s">
        <v>1091</v>
      </c>
      <c r="D2656" t="s">
        <v>1092</v>
      </c>
      <c r="E2656" t="s">
        <v>600</v>
      </c>
      <c r="F2656" s="1">
        <v>40823</v>
      </c>
      <c r="G2656" t="s">
        <v>26</v>
      </c>
      <c r="H2656">
        <v>201412</v>
      </c>
      <c r="I2656" t="s">
        <v>27</v>
      </c>
      <c r="J2656" t="s">
        <v>53</v>
      </c>
      <c r="K2656" t="s">
        <v>601</v>
      </c>
      <c r="L2656" t="s">
        <v>54</v>
      </c>
      <c r="M2656" t="s">
        <v>1093</v>
      </c>
      <c r="N2656" t="s">
        <v>32</v>
      </c>
      <c r="O2656">
        <v>0</v>
      </c>
      <c r="P2656" t="s">
        <v>1083</v>
      </c>
      <c r="Q2656" t="s">
        <v>1082</v>
      </c>
      <c r="R2656" t="s">
        <v>1087</v>
      </c>
      <c r="S2656" t="s">
        <v>608</v>
      </c>
      <c r="T2656" t="s">
        <v>561</v>
      </c>
    </row>
    <row r="2657" spans="1:20">
      <c r="A2657" t="s">
        <v>1082</v>
      </c>
      <c r="B2657" t="s">
        <v>1083</v>
      </c>
      <c r="C2657" t="s">
        <v>1094</v>
      </c>
      <c r="D2657" t="s">
        <v>1095</v>
      </c>
      <c r="E2657" t="s">
        <v>142</v>
      </c>
      <c r="F2657" s="1">
        <v>40823</v>
      </c>
      <c r="G2657" t="s">
        <v>26</v>
      </c>
      <c r="H2657">
        <v>201412</v>
      </c>
      <c r="I2657" t="s">
        <v>27</v>
      </c>
      <c r="J2657" t="s">
        <v>53</v>
      </c>
      <c r="K2657" t="s">
        <v>143</v>
      </c>
      <c r="L2657" t="s">
        <v>54</v>
      </c>
      <c r="M2657" t="s">
        <v>1093</v>
      </c>
      <c r="N2657" t="s">
        <v>32</v>
      </c>
      <c r="O2657">
        <v>1313.97</v>
      </c>
      <c r="P2657" t="s">
        <v>1083</v>
      </c>
      <c r="Q2657" t="s">
        <v>1082</v>
      </c>
      <c r="R2657" t="s">
        <v>1087</v>
      </c>
      <c r="S2657" t="s">
        <v>608</v>
      </c>
      <c r="T2657" t="s">
        <v>561</v>
      </c>
    </row>
    <row r="2658" spans="1:20">
      <c r="A2658" t="s">
        <v>1096</v>
      </c>
      <c r="B2658" t="s">
        <v>1097</v>
      </c>
      <c r="C2658" t="s">
        <v>1098</v>
      </c>
      <c r="D2658" t="s">
        <v>1099</v>
      </c>
      <c r="E2658" t="s">
        <v>1073</v>
      </c>
      <c r="F2658" s="1">
        <v>41913</v>
      </c>
      <c r="G2658" t="s">
        <v>26</v>
      </c>
      <c r="H2658">
        <v>201412</v>
      </c>
      <c r="I2658" t="s">
        <v>27</v>
      </c>
      <c r="J2658" t="s">
        <v>596</v>
      </c>
      <c r="K2658" t="s">
        <v>597</v>
      </c>
      <c r="L2658" t="s">
        <v>54</v>
      </c>
      <c r="M2658" t="s">
        <v>1100</v>
      </c>
      <c r="N2658" t="s">
        <v>32</v>
      </c>
      <c r="O2658">
        <v>4154.87</v>
      </c>
      <c r="P2658" t="s">
        <v>1097</v>
      </c>
      <c r="Q2658" t="s">
        <v>1096</v>
      </c>
      <c r="R2658" t="s">
        <v>1101</v>
      </c>
      <c r="S2658" t="s">
        <v>34</v>
      </c>
      <c r="T2658" t="s">
        <v>561</v>
      </c>
    </row>
    <row r="2659" spans="1:20">
      <c r="A2659" t="s">
        <v>1102</v>
      </c>
      <c r="B2659" t="s">
        <v>1103</v>
      </c>
      <c r="C2659" t="s">
        <v>1104</v>
      </c>
      <c r="D2659" t="s">
        <v>1105</v>
      </c>
      <c r="E2659" t="s">
        <v>1073</v>
      </c>
      <c r="F2659" s="1">
        <v>41883</v>
      </c>
      <c r="G2659" t="s">
        <v>26</v>
      </c>
      <c r="H2659">
        <v>201412</v>
      </c>
      <c r="I2659" t="s">
        <v>27</v>
      </c>
      <c r="J2659" t="s">
        <v>596</v>
      </c>
      <c r="K2659" t="s">
        <v>623</v>
      </c>
      <c r="L2659" t="s">
        <v>631</v>
      </c>
      <c r="M2659" t="s">
        <v>632</v>
      </c>
      <c r="N2659" t="s">
        <v>32</v>
      </c>
      <c r="O2659">
        <v>35681.21</v>
      </c>
      <c r="P2659" t="s">
        <v>1103</v>
      </c>
      <c r="Q2659" t="s">
        <v>1102</v>
      </c>
      <c r="R2659" t="s">
        <v>1106</v>
      </c>
      <c r="S2659" t="s">
        <v>608</v>
      </c>
      <c r="T2659" t="s">
        <v>561</v>
      </c>
    </row>
    <row r="2660" spans="1:20">
      <c r="A2660" t="s">
        <v>1102</v>
      </c>
      <c r="B2660" t="s">
        <v>1103</v>
      </c>
      <c r="C2660" t="s">
        <v>1104</v>
      </c>
      <c r="D2660" t="s">
        <v>1105</v>
      </c>
      <c r="E2660" t="s">
        <v>1073</v>
      </c>
      <c r="F2660" s="1">
        <v>41883</v>
      </c>
      <c r="G2660" t="s">
        <v>26</v>
      </c>
      <c r="H2660">
        <v>201412</v>
      </c>
      <c r="I2660" t="s">
        <v>27</v>
      </c>
      <c r="J2660" t="s">
        <v>596</v>
      </c>
      <c r="K2660" t="s">
        <v>627</v>
      </c>
      <c r="L2660" t="s">
        <v>631</v>
      </c>
      <c r="M2660" t="s">
        <v>632</v>
      </c>
      <c r="N2660" t="s">
        <v>32</v>
      </c>
      <c r="O2660">
        <v>3567.73</v>
      </c>
      <c r="P2660" t="s">
        <v>1103</v>
      </c>
      <c r="Q2660" t="s">
        <v>1102</v>
      </c>
      <c r="R2660" t="s">
        <v>1106</v>
      </c>
      <c r="S2660" t="s">
        <v>608</v>
      </c>
      <c r="T2660" t="s">
        <v>561</v>
      </c>
    </row>
    <row r="2661" spans="1:20">
      <c r="A2661" t="s">
        <v>1107</v>
      </c>
      <c r="B2661" t="s">
        <v>1108</v>
      </c>
      <c r="C2661" t="s">
        <v>1109</v>
      </c>
      <c r="D2661" t="s">
        <v>1110</v>
      </c>
      <c r="E2661" t="s">
        <v>25</v>
      </c>
      <c r="F2661" s="1">
        <v>41244</v>
      </c>
      <c r="G2661" t="s">
        <v>26</v>
      </c>
      <c r="H2661">
        <v>201412</v>
      </c>
      <c r="I2661" t="s">
        <v>27</v>
      </c>
      <c r="J2661" t="s">
        <v>28</v>
      </c>
      <c r="K2661" t="s">
        <v>36</v>
      </c>
      <c r="L2661" t="s">
        <v>30</v>
      </c>
      <c r="M2661" t="s">
        <v>31</v>
      </c>
      <c r="N2661" t="s">
        <v>32</v>
      </c>
      <c r="O2661">
        <v>50801.03</v>
      </c>
      <c r="P2661" t="s">
        <v>1108</v>
      </c>
      <c r="Q2661" t="s">
        <v>1107</v>
      </c>
      <c r="R2661" t="s">
        <v>1111</v>
      </c>
      <c r="S2661" t="s">
        <v>34</v>
      </c>
      <c r="T2661" t="s">
        <v>561</v>
      </c>
    </row>
    <row r="2662" spans="1:20">
      <c r="A2662" t="s">
        <v>1107</v>
      </c>
      <c r="B2662" t="s">
        <v>1108</v>
      </c>
      <c r="C2662" t="s">
        <v>1109</v>
      </c>
      <c r="D2662" t="s">
        <v>1110</v>
      </c>
      <c r="E2662" t="s">
        <v>25</v>
      </c>
      <c r="F2662" s="1">
        <v>41244</v>
      </c>
      <c r="G2662" t="s">
        <v>26</v>
      </c>
      <c r="H2662">
        <v>201412</v>
      </c>
      <c r="I2662" t="s">
        <v>27</v>
      </c>
      <c r="J2662" t="s">
        <v>28</v>
      </c>
      <c r="K2662" t="s">
        <v>38</v>
      </c>
      <c r="L2662" t="s">
        <v>30</v>
      </c>
      <c r="M2662" t="s">
        <v>31</v>
      </c>
      <c r="N2662" t="s">
        <v>32</v>
      </c>
      <c r="O2662">
        <v>50319.31</v>
      </c>
      <c r="P2662" t="s">
        <v>1108</v>
      </c>
      <c r="Q2662" t="s">
        <v>1107</v>
      </c>
      <c r="R2662" t="s">
        <v>1111</v>
      </c>
      <c r="S2662" t="s">
        <v>34</v>
      </c>
      <c r="T2662" t="s">
        <v>561</v>
      </c>
    </row>
    <row r="2663" spans="1:20">
      <c r="A2663" t="s">
        <v>1112</v>
      </c>
      <c r="B2663" t="s">
        <v>1113</v>
      </c>
      <c r="C2663" t="s">
        <v>1114</v>
      </c>
      <c r="D2663" t="s">
        <v>1115</v>
      </c>
      <c r="E2663" t="s">
        <v>600</v>
      </c>
      <c r="F2663" s="1">
        <v>41640</v>
      </c>
      <c r="G2663" t="s">
        <v>26</v>
      </c>
      <c r="H2663">
        <v>201412</v>
      </c>
      <c r="I2663" t="s">
        <v>27</v>
      </c>
      <c r="J2663" t="s">
        <v>596</v>
      </c>
      <c r="K2663" t="s">
        <v>601</v>
      </c>
      <c r="L2663" t="s">
        <v>1116</v>
      </c>
      <c r="M2663" t="s">
        <v>1117</v>
      </c>
      <c r="N2663" t="s">
        <v>32</v>
      </c>
      <c r="O2663">
        <v>2741.3</v>
      </c>
      <c r="P2663" t="s">
        <v>1113</v>
      </c>
      <c r="Q2663" t="s">
        <v>1112</v>
      </c>
      <c r="R2663" t="s">
        <v>1118</v>
      </c>
      <c r="S2663" t="s">
        <v>1119</v>
      </c>
      <c r="T2663" t="s">
        <v>561</v>
      </c>
    </row>
    <row r="2664" spans="1:20">
      <c r="A2664" t="s">
        <v>1112</v>
      </c>
      <c r="B2664" t="s">
        <v>1113</v>
      </c>
      <c r="C2664" t="s">
        <v>1120</v>
      </c>
      <c r="D2664" t="s">
        <v>1121</v>
      </c>
      <c r="E2664" t="s">
        <v>600</v>
      </c>
      <c r="F2664" s="1">
        <v>41699</v>
      </c>
      <c r="G2664" t="s">
        <v>26</v>
      </c>
      <c r="H2664">
        <v>201412</v>
      </c>
      <c r="I2664" t="s">
        <v>213</v>
      </c>
      <c r="J2664" t="s">
        <v>1122</v>
      </c>
      <c r="K2664" t="s">
        <v>1123</v>
      </c>
      <c r="L2664" t="s">
        <v>1124</v>
      </c>
      <c r="M2664" t="s">
        <v>31</v>
      </c>
      <c r="N2664" t="s">
        <v>32</v>
      </c>
      <c r="O2664">
        <v>126999.29000000001</v>
      </c>
      <c r="P2664" t="s">
        <v>1113</v>
      </c>
      <c r="Q2664" t="s">
        <v>1112</v>
      </c>
      <c r="R2664" t="s">
        <v>1118</v>
      </c>
      <c r="S2664" t="s">
        <v>1119</v>
      </c>
      <c r="T2664" t="s">
        <v>561</v>
      </c>
    </row>
    <row r="2665" spans="1:20">
      <c r="A2665" t="s">
        <v>1112</v>
      </c>
      <c r="B2665" t="s">
        <v>1113</v>
      </c>
      <c r="C2665" t="s">
        <v>1125</v>
      </c>
      <c r="D2665" t="s">
        <v>1126</v>
      </c>
      <c r="E2665" t="s">
        <v>600</v>
      </c>
      <c r="F2665" s="1">
        <v>41640</v>
      </c>
      <c r="G2665" t="s">
        <v>26</v>
      </c>
      <c r="H2665">
        <v>201412</v>
      </c>
      <c r="I2665" t="s">
        <v>27</v>
      </c>
      <c r="J2665" t="s">
        <v>596</v>
      </c>
      <c r="K2665" t="s">
        <v>1123</v>
      </c>
      <c r="L2665" t="s">
        <v>1116</v>
      </c>
      <c r="M2665" t="s">
        <v>31</v>
      </c>
      <c r="N2665" t="s">
        <v>32</v>
      </c>
      <c r="O2665">
        <v>326545.02</v>
      </c>
      <c r="P2665" t="s">
        <v>1113</v>
      </c>
      <c r="Q2665" t="s">
        <v>1112</v>
      </c>
      <c r="R2665" t="s">
        <v>1118</v>
      </c>
      <c r="S2665" t="s">
        <v>1119</v>
      </c>
      <c r="T2665" t="s">
        <v>561</v>
      </c>
    </row>
    <row r="2666" spans="1:20">
      <c r="A2666" t="s">
        <v>1112</v>
      </c>
      <c r="B2666" t="s">
        <v>1113</v>
      </c>
      <c r="C2666" t="s">
        <v>1127</v>
      </c>
      <c r="D2666" t="s">
        <v>1128</v>
      </c>
      <c r="E2666" t="s">
        <v>600</v>
      </c>
      <c r="F2666" s="1">
        <v>41640</v>
      </c>
      <c r="G2666" t="s">
        <v>26</v>
      </c>
      <c r="H2666">
        <v>201412</v>
      </c>
      <c r="I2666" t="s">
        <v>213</v>
      </c>
      <c r="J2666" t="s">
        <v>1122</v>
      </c>
      <c r="K2666" t="s">
        <v>1123</v>
      </c>
      <c r="L2666" t="s">
        <v>1124</v>
      </c>
      <c r="M2666" t="s">
        <v>31</v>
      </c>
      <c r="N2666" t="s">
        <v>32</v>
      </c>
      <c r="O2666">
        <v>62753.89</v>
      </c>
      <c r="P2666" t="s">
        <v>1113</v>
      </c>
      <c r="Q2666" t="s">
        <v>1112</v>
      </c>
      <c r="R2666" t="s">
        <v>1118</v>
      </c>
      <c r="S2666" t="s">
        <v>1119</v>
      </c>
      <c r="T2666" t="s">
        <v>561</v>
      </c>
    </row>
    <row r="2667" spans="1:20">
      <c r="A2667" t="s">
        <v>1112</v>
      </c>
      <c r="B2667" t="s">
        <v>1113</v>
      </c>
      <c r="C2667" t="s">
        <v>1129</v>
      </c>
      <c r="D2667" t="s">
        <v>1130</v>
      </c>
      <c r="E2667" t="s">
        <v>600</v>
      </c>
      <c r="F2667" s="1">
        <v>41730</v>
      </c>
      <c r="G2667" t="s">
        <v>26</v>
      </c>
      <c r="H2667">
        <v>201412</v>
      </c>
      <c r="I2667" t="s">
        <v>1131</v>
      </c>
      <c r="J2667" t="s">
        <v>1122</v>
      </c>
      <c r="K2667" t="s">
        <v>1123</v>
      </c>
      <c r="L2667" t="s">
        <v>1124</v>
      </c>
      <c r="M2667" t="s">
        <v>31</v>
      </c>
      <c r="N2667" t="s">
        <v>32</v>
      </c>
      <c r="O2667">
        <v>11551.06</v>
      </c>
      <c r="P2667" t="s">
        <v>1113</v>
      </c>
      <c r="Q2667" t="s">
        <v>1112</v>
      </c>
      <c r="R2667" t="s">
        <v>1118</v>
      </c>
      <c r="S2667" t="s">
        <v>1119</v>
      </c>
      <c r="T2667" t="s">
        <v>561</v>
      </c>
    </row>
    <row r="2668" spans="1:20">
      <c r="A2668" t="s">
        <v>1112</v>
      </c>
      <c r="B2668" t="s">
        <v>1113</v>
      </c>
      <c r="C2668" t="s">
        <v>1129</v>
      </c>
      <c r="D2668" t="s">
        <v>1130</v>
      </c>
      <c r="E2668" t="s">
        <v>600</v>
      </c>
      <c r="F2668" s="1">
        <v>41730</v>
      </c>
      <c r="G2668" t="s">
        <v>26</v>
      </c>
      <c r="H2668">
        <v>201412</v>
      </c>
      <c r="I2668" t="s">
        <v>1131</v>
      </c>
      <c r="J2668" t="s">
        <v>1122</v>
      </c>
      <c r="K2668" t="s">
        <v>1132</v>
      </c>
      <c r="L2668" t="s">
        <v>1124</v>
      </c>
      <c r="M2668" t="s">
        <v>31</v>
      </c>
      <c r="N2668" t="s">
        <v>32</v>
      </c>
      <c r="O2668">
        <v>34653.14</v>
      </c>
      <c r="P2668" t="s">
        <v>1113</v>
      </c>
      <c r="Q2668" t="s">
        <v>1112</v>
      </c>
      <c r="R2668" t="s">
        <v>1118</v>
      </c>
      <c r="S2668" t="s">
        <v>1119</v>
      </c>
      <c r="T2668" t="s">
        <v>561</v>
      </c>
    </row>
    <row r="2669" spans="1:20">
      <c r="A2669" t="s">
        <v>1112</v>
      </c>
      <c r="B2669" t="s">
        <v>1113</v>
      </c>
      <c r="C2669" t="s">
        <v>1133</v>
      </c>
      <c r="D2669" t="s">
        <v>1134</v>
      </c>
      <c r="E2669" t="s">
        <v>600</v>
      </c>
      <c r="F2669" s="1">
        <v>41671</v>
      </c>
      <c r="G2669" t="s">
        <v>26</v>
      </c>
      <c r="H2669">
        <v>201412</v>
      </c>
      <c r="I2669" t="s">
        <v>1131</v>
      </c>
      <c r="J2669" t="s">
        <v>1122</v>
      </c>
      <c r="K2669" t="s">
        <v>1135</v>
      </c>
      <c r="L2669" t="s">
        <v>1124</v>
      </c>
      <c r="M2669" t="s">
        <v>31</v>
      </c>
      <c r="N2669" t="s">
        <v>32</v>
      </c>
      <c r="O2669">
        <v>85902.35</v>
      </c>
      <c r="P2669" t="s">
        <v>1113</v>
      </c>
      <c r="Q2669" t="s">
        <v>1112</v>
      </c>
      <c r="R2669" t="s">
        <v>1118</v>
      </c>
      <c r="S2669" t="s">
        <v>1119</v>
      </c>
      <c r="T2669" t="s">
        <v>561</v>
      </c>
    </row>
    <row r="2670" spans="1:20">
      <c r="A2670" t="s">
        <v>1112</v>
      </c>
      <c r="B2670" t="s">
        <v>1113</v>
      </c>
      <c r="C2670" t="s">
        <v>1136</v>
      </c>
      <c r="D2670" t="s">
        <v>1137</v>
      </c>
      <c r="E2670" t="s">
        <v>600</v>
      </c>
      <c r="F2670" s="1">
        <v>41671</v>
      </c>
      <c r="G2670" t="s">
        <v>26</v>
      </c>
      <c r="H2670">
        <v>201412</v>
      </c>
      <c r="I2670" t="s">
        <v>1131</v>
      </c>
      <c r="J2670" t="s">
        <v>1122</v>
      </c>
      <c r="K2670" t="s">
        <v>1135</v>
      </c>
      <c r="L2670" t="s">
        <v>1124</v>
      </c>
      <c r="M2670" t="s">
        <v>31</v>
      </c>
      <c r="N2670" t="s">
        <v>32</v>
      </c>
      <c r="O2670">
        <v>185209.85</v>
      </c>
      <c r="P2670" t="s">
        <v>1113</v>
      </c>
      <c r="Q2670" t="s">
        <v>1112</v>
      </c>
      <c r="R2670" t="s">
        <v>1118</v>
      </c>
      <c r="S2670" t="s">
        <v>1119</v>
      </c>
      <c r="T2670" t="s">
        <v>561</v>
      </c>
    </row>
    <row r="2671" spans="1:20">
      <c r="A2671" t="s">
        <v>1138</v>
      </c>
      <c r="B2671" t="s">
        <v>1139</v>
      </c>
      <c r="C2671" t="s">
        <v>1140</v>
      </c>
      <c r="D2671" t="s">
        <v>1141</v>
      </c>
      <c r="E2671" t="s">
        <v>600</v>
      </c>
      <c r="F2671" s="1">
        <v>41081</v>
      </c>
      <c r="G2671" t="s">
        <v>26</v>
      </c>
      <c r="H2671">
        <v>201412</v>
      </c>
      <c r="I2671" t="s">
        <v>27</v>
      </c>
      <c r="J2671" t="s">
        <v>53</v>
      </c>
      <c r="K2671" t="s">
        <v>601</v>
      </c>
      <c r="L2671" t="s">
        <v>54</v>
      </c>
      <c r="M2671" t="s">
        <v>1142</v>
      </c>
      <c r="N2671" t="s">
        <v>32</v>
      </c>
      <c r="O2671">
        <v>17850.78</v>
      </c>
      <c r="P2671" t="s">
        <v>1139</v>
      </c>
      <c r="Q2671" t="s">
        <v>1138</v>
      </c>
      <c r="R2671" t="s">
        <v>1143</v>
      </c>
      <c r="S2671" t="s">
        <v>34</v>
      </c>
      <c r="T2671" t="s">
        <v>561</v>
      </c>
    </row>
    <row r="2672" spans="1:20">
      <c r="A2672" t="s">
        <v>1138</v>
      </c>
      <c r="B2672" t="s">
        <v>1139</v>
      </c>
      <c r="C2672" t="s">
        <v>1144</v>
      </c>
      <c r="D2672" t="s">
        <v>1145</v>
      </c>
      <c r="E2672" t="s">
        <v>595</v>
      </c>
      <c r="F2672" s="1">
        <v>41081</v>
      </c>
      <c r="G2672" t="s">
        <v>26</v>
      </c>
      <c r="H2672">
        <v>201412</v>
      </c>
      <c r="I2672" t="s">
        <v>27</v>
      </c>
      <c r="J2672" t="s">
        <v>596</v>
      </c>
      <c r="K2672" t="s">
        <v>597</v>
      </c>
      <c r="L2672" t="s">
        <v>54</v>
      </c>
      <c r="M2672" t="s">
        <v>1142</v>
      </c>
      <c r="N2672" t="s">
        <v>32</v>
      </c>
      <c r="O2672">
        <v>3948.7000000000003</v>
      </c>
      <c r="P2672" t="s">
        <v>1139</v>
      </c>
      <c r="Q2672" t="s">
        <v>1138</v>
      </c>
      <c r="R2672" t="s">
        <v>1143</v>
      </c>
      <c r="S2672" t="s">
        <v>34</v>
      </c>
      <c r="T2672" t="s">
        <v>561</v>
      </c>
    </row>
    <row r="2673" spans="1:20">
      <c r="A2673" t="s">
        <v>1138</v>
      </c>
      <c r="B2673" t="s">
        <v>1139</v>
      </c>
      <c r="C2673" t="s">
        <v>1146</v>
      </c>
      <c r="D2673" t="s">
        <v>1147</v>
      </c>
      <c r="E2673" t="s">
        <v>142</v>
      </c>
      <c r="F2673" s="1">
        <v>41081</v>
      </c>
      <c r="G2673" t="s">
        <v>26</v>
      </c>
      <c r="H2673">
        <v>201412</v>
      </c>
      <c r="I2673" t="s">
        <v>27</v>
      </c>
      <c r="J2673" t="s">
        <v>596</v>
      </c>
      <c r="K2673" t="s">
        <v>143</v>
      </c>
      <c r="L2673" t="s">
        <v>54</v>
      </c>
      <c r="M2673" t="s">
        <v>1142</v>
      </c>
      <c r="N2673" t="s">
        <v>32</v>
      </c>
      <c r="O2673">
        <v>34754.44</v>
      </c>
      <c r="P2673" t="s">
        <v>1139</v>
      </c>
      <c r="Q2673" t="s">
        <v>1138</v>
      </c>
      <c r="R2673" t="s">
        <v>1143</v>
      </c>
      <c r="S2673" t="s">
        <v>34</v>
      </c>
      <c r="T2673" t="s">
        <v>561</v>
      </c>
    </row>
    <row r="2674" spans="1:20">
      <c r="A2674" t="s">
        <v>1138</v>
      </c>
      <c r="B2674" t="s">
        <v>1139</v>
      </c>
      <c r="C2674" t="s">
        <v>1148</v>
      </c>
      <c r="D2674" t="s">
        <v>1149</v>
      </c>
      <c r="E2674" t="s">
        <v>600</v>
      </c>
      <c r="F2674" s="1">
        <v>41456</v>
      </c>
      <c r="G2674" t="s">
        <v>26</v>
      </c>
      <c r="H2674">
        <v>201412</v>
      </c>
      <c r="I2674" t="s">
        <v>27</v>
      </c>
      <c r="J2674" t="s">
        <v>28</v>
      </c>
      <c r="K2674" t="s">
        <v>601</v>
      </c>
      <c r="L2674" t="s">
        <v>30</v>
      </c>
      <c r="M2674" t="s">
        <v>1150</v>
      </c>
      <c r="N2674" t="s">
        <v>32</v>
      </c>
      <c r="O2674">
        <v>52870.14</v>
      </c>
      <c r="P2674" t="s">
        <v>1139</v>
      </c>
      <c r="Q2674" t="s">
        <v>1138</v>
      </c>
      <c r="R2674" t="s">
        <v>1143</v>
      </c>
      <c r="S2674" t="s">
        <v>34</v>
      </c>
      <c r="T2674" t="s">
        <v>561</v>
      </c>
    </row>
    <row r="2675" spans="1:20">
      <c r="A2675" t="s">
        <v>1151</v>
      </c>
      <c r="B2675" t="s">
        <v>1152</v>
      </c>
      <c r="C2675" t="s">
        <v>1153</v>
      </c>
      <c r="D2675" t="s">
        <v>1154</v>
      </c>
      <c r="E2675" t="s">
        <v>595</v>
      </c>
      <c r="F2675" s="1">
        <v>41609</v>
      </c>
      <c r="G2675" t="s">
        <v>26</v>
      </c>
      <c r="H2675">
        <v>201412</v>
      </c>
      <c r="I2675" t="s">
        <v>27</v>
      </c>
      <c r="J2675" t="s">
        <v>596</v>
      </c>
      <c r="K2675" t="s">
        <v>1155</v>
      </c>
      <c r="L2675" t="s">
        <v>1156</v>
      </c>
      <c r="M2675" t="s">
        <v>1157</v>
      </c>
      <c r="N2675" t="s">
        <v>32</v>
      </c>
      <c r="O2675">
        <v>28874.260000000002</v>
      </c>
      <c r="P2675" t="s">
        <v>1152</v>
      </c>
      <c r="Q2675" t="s">
        <v>1151</v>
      </c>
      <c r="R2675" t="s">
        <v>1158</v>
      </c>
      <c r="S2675" t="s">
        <v>608</v>
      </c>
      <c r="T2675" t="s">
        <v>35</v>
      </c>
    </row>
    <row r="2676" spans="1:20">
      <c r="A2676" t="s">
        <v>1159</v>
      </c>
      <c r="B2676" t="s">
        <v>1152</v>
      </c>
      <c r="C2676" t="s">
        <v>1160</v>
      </c>
      <c r="D2676" t="s">
        <v>1161</v>
      </c>
      <c r="E2676" t="s">
        <v>142</v>
      </c>
      <c r="F2676" s="1">
        <v>41609</v>
      </c>
      <c r="G2676" t="s">
        <v>26</v>
      </c>
      <c r="H2676">
        <v>201412</v>
      </c>
      <c r="I2676" t="s">
        <v>27</v>
      </c>
      <c r="J2676" t="s">
        <v>53</v>
      </c>
      <c r="K2676" t="s">
        <v>1162</v>
      </c>
      <c r="L2676" t="s">
        <v>54</v>
      </c>
      <c r="M2676" t="s">
        <v>1163</v>
      </c>
      <c r="N2676" t="s">
        <v>32</v>
      </c>
      <c r="O2676">
        <v>6046.59</v>
      </c>
      <c r="P2676" t="s">
        <v>1152</v>
      </c>
      <c r="Q2676" t="s">
        <v>1159</v>
      </c>
      <c r="R2676" t="s">
        <v>1158</v>
      </c>
      <c r="S2676" t="s">
        <v>608</v>
      </c>
      <c r="T2676" t="s">
        <v>35</v>
      </c>
    </row>
    <row r="2677" spans="1:20">
      <c r="A2677" t="s">
        <v>1164</v>
      </c>
      <c r="B2677" t="s">
        <v>1152</v>
      </c>
      <c r="C2677" t="s">
        <v>1165</v>
      </c>
      <c r="D2677" t="s">
        <v>1166</v>
      </c>
      <c r="E2677" t="s">
        <v>595</v>
      </c>
      <c r="F2677" s="1">
        <v>41609</v>
      </c>
      <c r="G2677" t="s">
        <v>26</v>
      </c>
      <c r="H2677">
        <v>201412</v>
      </c>
      <c r="I2677" t="s">
        <v>27</v>
      </c>
      <c r="J2677" t="s">
        <v>596</v>
      </c>
      <c r="K2677" t="s">
        <v>1155</v>
      </c>
      <c r="L2677" t="s">
        <v>1167</v>
      </c>
      <c r="M2677" t="s">
        <v>1168</v>
      </c>
      <c r="N2677" t="s">
        <v>32</v>
      </c>
      <c r="O2677">
        <v>18011.37</v>
      </c>
      <c r="P2677" t="s">
        <v>1152</v>
      </c>
      <c r="Q2677" t="s">
        <v>1164</v>
      </c>
      <c r="R2677" t="s">
        <v>1158</v>
      </c>
      <c r="S2677" t="s">
        <v>608</v>
      </c>
      <c r="T2677" t="s">
        <v>35</v>
      </c>
    </row>
    <row r="2678" spans="1:20">
      <c r="A2678" t="s">
        <v>1169</v>
      </c>
      <c r="B2678" t="s">
        <v>1152</v>
      </c>
      <c r="C2678" t="s">
        <v>1170</v>
      </c>
      <c r="D2678" t="s">
        <v>1171</v>
      </c>
      <c r="E2678" t="s">
        <v>142</v>
      </c>
      <c r="F2678" s="1">
        <v>41609</v>
      </c>
      <c r="G2678" t="s">
        <v>26</v>
      </c>
      <c r="H2678">
        <v>201412</v>
      </c>
      <c r="I2678" t="s">
        <v>27</v>
      </c>
      <c r="J2678" t="s">
        <v>53</v>
      </c>
      <c r="K2678" t="s">
        <v>1162</v>
      </c>
      <c r="L2678" t="s">
        <v>54</v>
      </c>
      <c r="M2678" t="s">
        <v>1163</v>
      </c>
      <c r="N2678" t="s">
        <v>32</v>
      </c>
      <c r="O2678">
        <v>83435.59</v>
      </c>
      <c r="P2678" t="s">
        <v>1152</v>
      </c>
      <c r="Q2678" t="s">
        <v>1169</v>
      </c>
      <c r="R2678" t="s">
        <v>1158</v>
      </c>
      <c r="S2678" t="s">
        <v>608</v>
      </c>
      <c r="T2678" t="s">
        <v>35</v>
      </c>
    </row>
    <row r="2679" spans="1:20">
      <c r="A2679" t="s">
        <v>1172</v>
      </c>
      <c r="B2679" t="s">
        <v>1152</v>
      </c>
      <c r="C2679" t="s">
        <v>1173</v>
      </c>
      <c r="D2679" t="s">
        <v>1174</v>
      </c>
      <c r="E2679" t="s">
        <v>595</v>
      </c>
      <c r="F2679" s="1">
        <v>41609</v>
      </c>
      <c r="G2679" t="s">
        <v>26</v>
      </c>
      <c r="H2679">
        <v>201412</v>
      </c>
      <c r="I2679" t="s">
        <v>27</v>
      </c>
      <c r="J2679" t="s">
        <v>596</v>
      </c>
      <c r="K2679" t="s">
        <v>1155</v>
      </c>
      <c r="L2679" t="s">
        <v>1175</v>
      </c>
      <c r="M2679" t="s">
        <v>1176</v>
      </c>
      <c r="N2679" t="s">
        <v>32</v>
      </c>
      <c r="O2679">
        <v>7213.47</v>
      </c>
      <c r="P2679" t="s">
        <v>1152</v>
      </c>
      <c r="Q2679" t="s">
        <v>1172</v>
      </c>
      <c r="R2679" t="s">
        <v>1158</v>
      </c>
      <c r="S2679" t="s">
        <v>608</v>
      </c>
      <c r="T2679" t="s">
        <v>35</v>
      </c>
    </row>
    <row r="2680" spans="1:20">
      <c r="A2680" t="s">
        <v>1177</v>
      </c>
      <c r="B2680" t="s">
        <v>1152</v>
      </c>
      <c r="C2680" t="s">
        <v>1178</v>
      </c>
      <c r="D2680" t="s">
        <v>1179</v>
      </c>
      <c r="E2680" t="s">
        <v>142</v>
      </c>
      <c r="F2680" s="1">
        <v>41609</v>
      </c>
      <c r="G2680" t="s">
        <v>26</v>
      </c>
      <c r="H2680">
        <v>201412</v>
      </c>
      <c r="I2680" t="s">
        <v>27</v>
      </c>
      <c r="J2680" t="s">
        <v>28</v>
      </c>
      <c r="K2680" t="s">
        <v>1162</v>
      </c>
      <c r="L2680" t="s">
        <v>30</v>
      </c>
      <c r="M2680" t="s">
        <v>1180</v>
      </c>
      <c r="N2680" t="s">
        <v>32</v>
      </c>
      <c r="O2680">
        <v>17786.73</v>
      </c>
      <c r="P2680" t="s">
        <v>1152</v>
      </c>
      <c r="Q2680" t="s">
        <v>1177</v>
      </c>
      <c r="R2680" t="s">
        <v>1158</v>
      </c>
      <c r="S2680" t="s">
        <v>608</v>
      </c>
      <c r="T2680" t="s">
        <v>35</v>
      </c>
    </row>
    <row r="2681" spans="1:20">
      <c r="A2681" t="s">
        <v>1181</v>
      </c>
      <c r="B2681" t="s">
        <v>1152</v>
      </c>
      <c r="C2681" t="s">
        <v>1182</v>
      </c>
      <c r="D2681" t="s">
        <v>1183</v>
      </c>
      <c r="E2681" t="s">
        <v>142</v>
      </c>
      <c r="F2681" s="1">
        <v>41609</v>
      </c>
      <c r="G2681" t="s">
        <v>26</v>
      </c>
      <c r="H2681">
        <v>201412</v>
      </c>
      <c r="I2681" t="s">
        <v>27</v>
      </c>
      <c r="J2681" t="s">
        <v>28</v>
      </c>
      <c r="K2681" t="s">
        <v>1162</v>
      </c>
      <c r="L2681" t="s">
        <v>30</v>
      </c>
      <c r="M2681" t="s">
        <v>1180</v>
      </c>
      <c r="N2681" t="s">
        <v>32</v>
      </c>
      <c r="O2681">
        <v>8817.130000000001</v>
      </c>
      <c r="P2681" t="s">
        <v>1152</v>
      </c>
      <c r="Q2681" t="s">
        <v>1181</v>
      </c>
      <c r="R2681" t="s">
        <v>1158</v>
      </c>
      <c r="S2681" t="s">
        <v>608</v>
      </c>
      <c r="T2681" t="s">
        <v>35</v>
      </c>
    </row>
    <row r="2682" spans="1:20">
      <c r="A2682" t="s">
        <v>1172</v>
      </c>
      <c r="B2682" t="s">
        <v>1152</v>
      </c>
      <c r="C2682" t="s">
        <v>1184</v>
      </c>
      <c r="D2682" t="s">
        <v>1185</v>
      </c>
      <c r="E2682" t="s">
        <v>595</v>
      </c>
      <c r="F2682" s="1">
        <v>41609</v>
      </c>
      <c r="G2682" t="s">
        <v>26</v>
      </c>
      <c r="H2682">
        <v>201412</v>
      </c>
      <c r="I2682" t="s">
        <v>27</v>
      </c>
      <c r="J2682" t="s">
        <v>596</v>
      </c>
      <c r="K2682" t="s">
        <v>1155</v>
      </c>
      <c r="L2682" t="s">
        <v>624</v>
      </c>
      <c r="M2682" t="s">
        <v>625</v>
      </c>
      <c r="N2682" t="s">
        <v>32</v>
      </c>
      <c r="O2682">
        <v>110771.48</v>
      </c>
      <c r="P2682" t="s">
        <v>1152</v>
      </c>
      <c r="Q2682" t="s">
        <v>1172</v>
      </c>
      <c r="R2682" t="s">
        <v>1158</v>
      </c>
      <c r="S2682" t="s">
        <v>608</v>
      </c>
      <c r="T2682" t="s">
        <v>35</v>
      </c>
    </row>
    <row r="2683" spans="1:20">
      <c r="A2683" t="s">
        <v>1186</v>
      </c>
      <c r="B2683" t="s">
        <v>1152</v>
      </c>
      <c r="C2683" t="s">
        <v>1187</v>
      </c>
      <c r="D2683" t="s">
        <v>1188</v>
      </c>
      <c r="E2683" t="s">
        <v>595</v>
      </c>
      <c r="F2683" s="1">
        <v>41609</v>
      </c>
      <c r="G2683" t="s">
        <v>26</v>
      </c>
      <c r="H2683">
        <v>201412</v>
      </c>
      <c r="I2683" t="s">
        <v>27</v>
      </c>
      <c r="J2683" t="s">
        <v>596</v>
      </c>
      <c r="K2683" t="s">
        <v>1155</v>
      </c>
      <c r="L2683" t="s">
        <v>631</v>
      </c>
      <c r="M2683" t="s">
        <v>632</v>
      </c>
      <c r="N2683" t="s">
        <v>32</v>
      </c>
      <c r="O2683">
        <v>23558.71</v>
      </c>
      <c r="P2683" t="s">
        <v>1152</v>
      </c>
      <c r="Q2683" t="s">
        <v>1186</v>
      </c>
      <c r="R2683" t="s">
        <v>1158</v>
      </c>
      <c r="S2683" t="s">
        <v>608</v>
      </c>
      <c r="T2683" t="s">
        <v>35</v>
      </c>
    </row>
    <row r="2684" spans="1:20">
      <c r="A2684" t="s">
        <v>1189</v>
      </c>
      <c r="B2684" t="s">
        <v>1190</v>
      </c>
      <c r="C2684" t="s">
        <v>1191</v>
      </c>
      <c r="D2684" t="s">
        <v>1192</v>
      </c>
      <c r="E2684" t="s">
        <v>1193</v>
      </c>
      <c r="F2684" s="1">
        <v>41579</v>
      </c>
      <c r="G2684" t="s">
        <v>26</v>
      </c>
      <c r="H2684">
        <v>201412</v>
      </c>
      <c r="I2684" t="s">
        <v>27</v>
      </c>
      <c r="J2684" t="s">
        <v>596</v>
      </c>
      <c r="K2684" t="s">
        <v>1194</v>
      </c>
      <c r="L2684" t="s">
        <v>30</v>
      </c>
      <c r="M2684" t="s">
        <v>1195</v>
      </c>
      <c r="N2684" t="s">
        <v>32</v>
      </c>
      <c r="O2684">
        <v>144941.76999999999</v>
      </c>
      <c r="P2684" t="s">
        <v>1190</v>
      </c>
      <c r="Q2684" t="s">
        <v>1189</v>
      </c>
      <c r="R2684" t="s">
        <v>1196</v>
      </c>
      <c r="S2684" t="s">
        <v>34</v>
      </c>
      <c r="T2684" t="s">
        <v>561</v>
      </c>
    </row>
    <row r="2685" spans="1:20">
      <c r="A2685" t="s">
        <v>1197</v>
      </c>
      <c r="B2685" t="s">
        <v>1198</v>
      </c>
      <c r="C2685" t="s">
        <v>1199</v>
      </c>
      <c r="D2685" t="s">
        <v>1200</v>
      </c>
      <c r="E2685" t="s">
        <v>142</v>
      </c>
      <c r="F2685" s="1">
        <v>41275</v>
      </c>
      <c r="G2685" t="s">
        <v>26</v>
      </c>
      <c r="H2685">
        <v>201412</v>
      </c>
      <c r="I2685" t="s">
        <v>27</v>
      </c>
      <c r="J2685" t="s">
        <v>28</v>
      </c>
      <c r="K2685" t="s">
        <v>29</v>
      </c>
      <c r="L2685" t="s">
        <v>30</v>
      </c>
      <c r="M2685" t="s">
        <v>31</v>
      </c>
      <c r="N2685" t="s">
        <v>32</v>
      </c>
      <c r="O2685">
        <v>105.77</v>
      </c>
      <c r="P2685" t="s">
        <v>1198</v>
      </c>
      <c r="Q2685" t="s">
        <v>1197</v>
      </c>
      <c r="R2685" t="s">
        <v>1201</v>
      </c>
      <c r="S2685" t="s">
        <v>34</v>
      </c>
      <c r="T2685" t="s">
        <v>561</v>
      </c>
    </row>
    <row r="2686" spans="1:20">
      <c r="A2686" t="s">
        <v>1197</v>
      </c>
      <c r="B2686" t="s">
        <v>1198</v>
      </c>
      <c r="C2686" t="s">
        <v>1199</v>
      </c>
      <c r="D2686" t="s">
        <v>1200</v>
      </c>
      <c r="E2686" t="s">
        <v>142</v>
      </c>
      <c r="F2686" s="1">
        <v>41275</v>
      </c>
      <c r="G2686" t="s">
        <v>26</v>
      </c>
      <c r="H2686">
        <v>201412</v>
      </c>
      <c r="I2686" t="s">
        <v>27</v>
      </c>
      <c r="J2686" t="s">
        <v>28</v>
      </c>
      <c r="K2686" t="s">
        <v>36</v>
      </c>
      <c r="L2686" t="s">
        <v>30</v>
      </c>
      <c r="M2686" t="s">
        <v>31</v>
      </c>
      <c r="N2686" t="s">
        <v>32</v>
      </c>
      <c r="O2686">
        <v>74.2</v>
      </c>
      <c r="P2686" t="s">
        <v>1198</v>
      </c>
      <c r="Q2686" t="s">
        <v>1197</v>
      </c>
      <c r="R2686" t="s">
        <v>1201</v>
      </c>
      <c r="S2686" t="s">
        <v>34</v>
      </c>
      <c r="T2686" t="s">
        <v>561</v>
      </c>
    </row>
    <row r="2687" spans="1:20">
      <c r="A2687" t="s">
        <v>1197</v>
      </c>
      <c r="B2687" t="s">
        <v>1198</v>
      </c>
      <c r="C2687" t="s">
        <v>1199</v>
      </c>
      <c r="D2687" t="s">
        <v>1200</v>
      </c>
      <c r="E2687" t="s">
        <v>142</v>
      </c>
      <c r="F2687" s="1">
        <v>41275</v>
      </c>
      <c r="G2687" t="s">
        <v>26</v>
      </c>
      <c r="H2687">
        <v>201412</v>
      </c>
      <c r="I2687" t="s">
        <v>27</v>
      </c>
      <c r="J2687" t="s">
        <v>28</v>
      </c>
      <c r="K2687" t="s">
        <v>37</v>
      </c>
      <c r="L2687" t="s">
        <v>30</v>
      </c>
      <c r="M2687" t="s">
        <v>31</v>
      </c>
      <c r="N2687" t="s">
        <v>32</v>
      </c>
      <c r="O2687">
        <v>21.37</v>
      </c>
      <c r="P2687" t="s">
        <v>1198</v>
      </c>
      <c r="Q2687" t="s">
        <v>1197</v>
      </c>
      <c r="R2687" t="s">
        <v>1201</v>
      </c>
      <c r="S2687" t="s">
        <v>34</v>
      </c>
      <c r="T2687" t="s">
        <v>561</v>
      </c>
    </row>
    <row r="2688" spans="1:20">
      <c r="A2688" t="s">
        <v>1197</v>
      </c>
      <c r="B2688" t="s">
        <v>1198</v>
      </c>
      <c r="C2688" t="s">
        <v>1199</v>
      </c>
      <c r="D2688" t="s">
        <v>1200</v>
      </c>
      <c r="E2688" t="s">
        <v>142</v>
      </c>
      <c r="F2688" s="1">
        <v>41275</v>
      </c>
      <c r="G2688" t="s">
        <v>26</v>
      </c>
      <c r="H2688">
        <v>201412</v>
      </c>
      <c r="I2688" t="s">
        <v>27</v>
      </c>
      <c r="J2688" t="s">
        <v>28</v>
      </c>
      <c r="K2688" t="s">
        <v>38</v>
      </c>
      <c r="L2688" t="s">
        <v>30</v>
      </c>
      <c r="M2688" t="s">
        <v>31</v>
      </c>
      <c r="N2688" t="s">
        <v>32</v>
      </c>
      <c r="O2688">
        <v>699.37</v>
      </c>
      <c r="P2688" t="s">
        <v>1198</v>
      </c>
      <c r="Q2688" t="s">
        <v>1197</v>
      </c>
      <c r="R2688" t="s">
        <v>1201</v>
      </c>
      <c r="S2688" t="s">
        <v>34</v>
      </c>
      <c r="T2688" t="s">
        <v>561</v>
      </c>
    </row>
    <row r="2689" spans="1:20">
      <c r="A2689" t="s">
        <v>1197</v>
      </c>
      <c r="B2689" t="s">
        <v>1198</v>
      </c>
      <c r="C2689" t="s">
        <v>1199</v>
      </c>
      <c r="D2689" t="s">
        <v>1200</v>
      </c>
      <c r="E2689" t="s">
        <v>142</v>
      </c>
      <c r="F2689" s="1">
        <v>41275</v>
      </c>
      <c r="G2689" t="s">
        <v>26</v>
      </c>
      <c r="H2689">
        <v>201412</v>
      </c>
      <c r="I2689" t="s">
        <v>27</v>
      </c>
      <c r="J2689" t="s">
        <v>28</v>
      </c>
      <c r="K2689" t="s">
        <v>41</v>
      </c>
      <c r="L2689" t="s">
        <v>30</v>
      </c>
      <c r="M2689" t="s">
        <v>31</v>
      </c>
      <c r="N2689" t="s">
        <v>32</v>
      </c>
      <c r="O2689">
        <v>15.49</v>
      </c>
      <c r="P2689" t="s">
        <v>1198</v>
      </c>
      <c r="Q2689" t="s">
        <v>1197</v>
      </c>
      <c r="R2689" t="s">
        <v>1201</v>
      </c>
      <c r="S2689" t="s">
        <v>34</v>
      </c>
      <c r="T2689" t="s">
        <v>561</v>
      </c>
    </row>
    <row r="2690" spans="1:20">
      <c r="A2690" t="s">
        <v>1202</v>
      </c>
      <c r="B2690" t="s">
        <v>1198</v>
      </c>
      <c r="C2690" t="s">
        <v>1203</v>
      </c>
      <c r="D2690" t="s">
        <v>1204</v>
      </c>
      <c r="E2690" t="s">
        <v>142</v>
      </c>
      <c r="F2690" s="1">
        <v>41609</v>
      </c>
      <c r="G2690" t="s">
        <v>26</v>
      </c>
      <c r="H2690">
        <v>201412</v>
      </c>
      <c r="I2690" t="s">
        <v>27</v>
      </c>
      <c r="J2690" t="s">
        <v>53</v>
      </c>
      <c r="K2690" t="s">
        <v>29</v>
      </c>
      <c r="L2690" t="s">
        <v>54</v>
      </c>
      <c r="M2690" t="s">
        <v>31</v>
      </c>
      <c r="N2690" t="s">
        <v>32</v>
      </c>
      <c r="O2690">
        <v>3408.34</v>
      </c>
      <c r="P2690" t="s">
        <v>1198</v>
      </c>
      <c r="Q2690" t="s">
        <v>1202</v>
      </c>
      <c r="R2690" t="s">
        <v>1201</v>
      </c>
      <c r="S2690" t="s">
        <v>34</v>
      </c>
      <c r="T2690" t="s">
        <v>561</v>
      </c>
    </row>
    <row r="2691" spans="1:20">
      <c r="A2691" t="s">
        <v>1202</v>
      </c>
      <c r="B2691" t="s">
        <v>1198</v>
      </c>
      <c r="C2691" t="s">
        <v>1203</v>
      </c>
      <c r="D2691" t="s">
        <v>1204</v>
      </c>
      <c r="E2691" t="s">
        <v>142</v>
      </c>
      <c r="F2691" s="1">
        <v>41609</v>
      </c>
      <c r="G2691" t="s">
        <v>26</v>
      </c>
      <c r="H2691">
        <v>201412</v>
      </c>
      <c r="I2691" t="s">
        <v>27</v>
      </c>
      <c r="J2691" t="s">
        <v>53</v>
      </c>
      <c r="K2691" t="s">
        <v>36</v>
      </c>
      <c r="L2691" t="s">
        <v>54</v>
      </c>
      <c r="M2691" t="s">
        <v>31</v>
      </c>
      <c r="N2691" t="s">
        <v>32</v>
      </c>
      <c r="O2691">
        <v>2909.7200000000003</v>
      </c>
      <c r="P2691" t="s">
        <v>1198</v>
      </c>
      <c r="Q2691" t="s">
        <v>1202</v>
      </c>
      <c r="R2691" t="s">
        <v>1201</v>
      </c>
      <c r="S2691" t="s">
        <v>34</v>
      </c>
      <c r="T2691" t="s">
        <v>561</v>
      </c>
    </row>
    <row r="2692" spans="1:20">
      <c r="A2692" t="s">
        <v>1202</v>
      </c>
      <c r="B2692" t="s">
        <v>1198</v>
      </c>
      <c r="C2692" t="s">
        <v>1203</v>
      </c>
      <c r="D2692" t="s">
        <v>1204</v>
      </c>
      <c r="E2692" t="s">
        <v>142</v>
      </c>
      <c r="F2692" s="1">
        <v>41609</v>
      </c>
      <c r="G2692" t="s">
        <v>26</v>
      </c>
      <c r="H2692">
        <v>201412</v>
      </c>
      <c r="I2692" t="s">
        <v>27</v>
      </c>
      <c r="J2692" t="s">
        <v>53</v>
      </c>
      <c r="K2692" t="s">
        <v>39</v>
      </c>
      <c r="L2692" t="s">
        <v>54</v>
      </c>
      <c r="M2692" t="s">
        <v>31</v>
      </c>
      <c r="N2692" t="s">
        <v>32</v>
      </c>
      <c r="O2692">
        <v>171.53</v>
      </c>
      <c r="P2692" t="s">
        <v>1198</v>
      </c>
      <c r="Q2692" t="s">
        <v>1202</v>
      </c>
      <c r="R2692" t="s">
        <v>1201</v>
      </c>
      <c r="S2692" t="s">
        <v>34</v>
      </c>
      <c r="T2692" t="s">
        <v>561</v>
      </c>
    </row>
    <row r="2693" spans="1:20">
      <c r="A2693" t="s">
        <v>1205</v>
      </c>
      <c r="B2693" t="s">
        <v>1198</v>
      </c>
      <c r="C2693" t="s">
        <v>1206</v>
      </c>
      <c r="D2693" t="s">
        <v>1207</v>
      </c>
      <c r="E2693" t="s">
        <v>142</v>
      </c>
      <c r="F2693" s="1">
        <v>41609</v>
      </c>
      <c r="G2693" t="s">
        <v>26</v>
      </c>
      <c r="H2693">
        <v>201412</v>
      </c>
      <c r="I2693" t="s">
        <v>27</v>
      </c>
      <c r="J2693" t="s">
        <v>53</v>
      </c>
      <c r="K2693" t="s">
        <v>29</v>
      </c>
      <c r="L2693" t="s">
        <v>54</v>
      </c>
      <c r="M2693" t="s">
        <v>31</v>
      </c>
      <c r="N2693" t="s">
        <v>32</v>
      </c>
      <c r="O2693">
        <v>44786.700000000004</v>
      </c>
      <c r="P2693" t="s">
        <v>1198</v>
      </c>
      <c r="Q2693" t="s">
        <v>1205</v>
      </c>
      <c r="R2693" t="s">
        <v>1201</v>
      </c>
      <c r="S2693" t="s">
        <v>34</v>
      </c>
      <c r="T2693" t="s">
        <v>561</v>
      </c>
    </row>
    <row r="2694" spans="1:20">
      <c r="A2694" t="s">
        <v>1205</v>
      </c>
      <c r="B2694" t="s">
        <v>1198</v>
      </c>
      <c r="C2694" t="s">
        <v>1206</v>
      </c>
      <c r="D2694" t="s">
        <v>1207</v>
      </c>
      <c r="E2694" t="s">
        <v>142</v>
      </c>
      <c r="F2694" s="1">
        <v>41609</v>
      </c>
      <c r="G2694" t="s">
        <v>26</v>
      </c>
      <c r="H2694">
        <v>201412</v>
      </c>
      <c r="I2694" t="s">
        <v>27</v>
      </c>
      <c r="J2694" t="s">
        <v>53</v>
      </c>
      <c r="K2694" t="s">
        <v>36</v>
      </c>
      <c r="L2694" t="s">
        <v>54</v>
      </c>
      <c r="M2694" t="s">
        <v>31</v>
      </c>
      <c r="N2694" t="s">
        <v>32</v>
      </c>
      <c r="O2694">
        <v>10448.49</v>
      </c>
      <c r="P2694" t="s">
        <v>1198</v>
      </c>
      <c r="Q2694" t="s">
        <v>1205</v>
      </c>
      <c r="R2694" t="s">
        <v>1201</v>
      </c>
      <c r="S2694" t="s">
        <v>34</v>
      </c>
      <c r="T2694" t="s">
        <v>561</v>
      </c>
    </row>
    <row r="2695" spans="1:20">
      <c r="A2695" t="s">
        <v>1205</v>
      </c>
      <c r="B2695" t="s">
        <v>1198</v>
      </c>
      <c r="C2695" t="s">
        <v>1206</v>
      </c>
      <c r="D2695" t="s">
        <v>1207</v>
      </c>
      <c r="E2695" t="s">
        <v>142</v>
      </c>
      <c r="F2695" s="1">
        <v>41609</v>
      </c>
      <c r="G2695" t="s">
        <v>26</v>
      </c>
      <c r="H2695">
        <v>201412</v>
      </c>
      <c r="I2695" t="s">
        <v>27</v>
      </c>
      <c r="J2695" t="s">
        <v>53</v>
      </c>
      <c r="K2695" t="s">
        <v>37</v>
      </c>
      <c r="L2695" t="s">
        <v>54</v>
      </c>
      <c r="M2695" t="s">
        <v>31</v>
      </c>
      <c r="N2695" t="s">
        <v>32</v>
      </c>
      <c r="O2695">
        <v>13255.380000000001</v>
      </c>
      <c r="P2695" t="s">
        <v>1198</v>
      </c>
      <c r="Q2695" t="s">
        <v>1205</v>
      </c>
      <c r="R2695" t="s">
        <v>1201</v>
      </c>
      <c r="S2695" t="s">
        <v>34</v>
      </c>
      <c r="T2695" t="s">
        <v>561</v>
      </c>
    </row>
    <row r="2696" spans="1:20">
      <c r="A2696" t="s">
        <v>1205</v>
      </c>
      <c r="B2696" t="s">
        <v>1198</v>
      </c>
      <c r="C2696" t="s">
        <v>1206</v>
      </c>
      <c r="D2696" t="s">
        <v>1207</v>
      </c>
      <c r="E2696" t="s">
        <v>142</v>
      </c>
      <c r="F2696" s="1">
        <v>41609</v>
      </c>
      <c r="G2696" t="s">
        <v>26</v>
      </c>
      <c r="H2696">
        <v>201412</v>
      </c>
      <c r="I2696" t="s">
        <v>27</v>
      </c>
      <c r="J2696" t="s">
        <v>53</v>
      </c>
      <c r="K2696" t="s">
        <v>38</v>
      </c>
      <c r="L2696" t="s">
        <v>54</v>
      </c>
      <c r="M2696" t="s">
        <v>31</v>
      </c>
      <c r="N2696" t="s">
        <v>32</v>
      </c>
      <c r="O2696">
        <v>388749.96</v>
      </c>
      <c r="P2696" t="s">
        <v>1198</v>
      </c>
      <c r="Q2696" t="s">
        <v>1205</v>
      </c>
      <c r="R2696" t="s">
        <v>1201</v>
      </c>
      <c r="S2696" t="s">
        <v>34</v>
      </c>
      <c r="T2696" t="s">
        <v>561</v>
      </c>
    </row>
    <row r="2697" spans="1:20">
      <c r="A2697" t="s">
        <v>1205</v>
      </c>
      <c r="B2697" t="s">
        <v>1198</v>
      </c>
      <c r="C2697" t="s">
        <v>1206</v>
      </c>
      <c r="D2697" t="s">
        <v>1207</v>
      </c>
      <c r="E2697" t="s">
        <v>142</v>
      </c>
      <c r="F2697" s="1">
        <v>41609</v>
      </c>
      <c r="G2697" t="s">
        <v>26</v>
      </c>
      <c r="H2697">
        <v>201412</v>
      </c>
      <c r="I2697" t="s">
        <v>27</v>
      </c>
      <c r="J2697" t="s">
        <v>53</v>
      </c>
      <c r="K2697" t="s">
        <v>39</v>
      </c>
      <c r="L2697" t="s">
        <v>54</v>
      </c>
      <c r="M2697" t="s">
        <v>31</v>
      </c>
      <c r="N2697" t="s">
        <v>32</v>
      </c>
      <c r="O2697">
        <v>246.9</v>
      </c>
      <c r="P2697" t="s">
        <v>1198</v>
      </c>
      <c r="Q2697" t="s">
        <v>1205</v>
      </c>
      <c r="R2697" t="s">
        <v>1201</v>
      </c>
      <c r="S2697" t="s">
        <v>34</v>
      </c>
      <c r="T2697" t="s">
        <v>561</v>
      </c>
    </row>
    <row r="2698" spans="1:20">
      <c r="A2698" t="s">
        <v>1208</v>
      </c>
      <c r="B2698" t="s">
        <v>1209</v>
      </c>
      <c r="C2698" t="s">
        <v>1210</v>
      </c>
      <c r="D2698" t="s">
        <v>1211</v>
      </c>
      <c r="E2698" t="s">
        <v>142</v>
      </c>
      <c r="F2698" s="1">
        <v>41334</v>
      </c>
      <c r="G2698" t="s">
        <v>26</v>
      </c>
      <c r="H2698">
        <v>201412</v>
      </c>
      <c r="I2698" t="s">
        <v>27</v>
      </c>
      <c r="J2698" t="s">
        <v>28</v>
      </c>
      <c r="K2698" t="s">
        <v>29</v>
      </c>
      <c r="L2698" t="s">
        <v>30</v>
      </c>
      <c r="M2698" t="s">
        <v>31</v>
      </c>
      <c r="N2698" t="s">
        <v>32</v>
      </c>
      <c r="O2698">
        <v>527.29</v>
      </c>
      <c r="P2698" t="s">
        <v>1209</v>
      </c>
      <c r="Q2698" t="s">
        <v>1208</v>
      </c>
      <c r="R2698" t="s">
        <v>1212</v>
      </c>
      <c r="S2698" t="s">
        <v>34</v>
      </c>
      <c r="T2698" t="s">
        <v>561</v>
      </c>
    </row>
    <row r="2699" spans="1:20">
      <c r="A2699" t="s">
        <v>1208</v>
      </c>
      <c r="B2699" t="s">
        <v>1209</v>
      </c>
      <c r="C2699" t="s">
        <v>1210</v>
      </c>
      <c r="D2699" t="s">
        <v>1211</v>
      </c>
      <c r="E2699" t="s">
        <v>142</v>
      </c>
      <c r="F2699" s="1">
        <v>41334</v>
      </c>
      <c r="G2699" t="s">
        <v>26</v>
      </c>
      <c r="H2699">
        <v>201412</v>
      </c>
      <c r="I2699" t="s">
        <v>27</v>
      </c>
      <c r="J2699" t="s">
        <v>28</v>
      </c>
      <c r="K2699" t="s">
        <v>36</v>
      </c>
      <c r="L2699" t="s">
        <v>30</v>
      </c>
      <c r="M2699" t="s">
        <v>31</v>
      </c>
      <c r="N2699" t="s">
        <v>32</v>
      </c>
      <c r="O2699">
        <v>511.69</v>
      </c>
      <c r="P2699" t="s">
        <v>1209</v>
      </c>
      <c r="Q2699" t="s">
        <v>1208</v>
      </c>
      <c r="R2699" t="s">
        <v>1212</v>
      </c>
      <c r="S2699" t="s">
        <v>34</v>
      </c>
      <c r="T2699" t="s">
        <v>561</v>
      </c>
    </row>
    <row r="2700" spans="1:20">
      <c r="A2700" t="s">
        <v>1208</v>
      </c>
      <c r="B2700" t="s">
        <v>1209</v>
      </c>
      <c r="C2700" t="s">
        <v>1210</v>
      </c>
      <c r="D2700" t="s">
        <v>1211</v>
      </c>
      <c r="E2700" t="s">
        <v>142</v>
      </c>
      <c r="F2700" s="1">
        <v>41334</v>
      </c>
      <c r="G2700" t="s">
        <v>26</v>
      </c>
      <c r="H2700">
        <v>201412</v>
      </c>
      <c r="I2700" t="s">
        <v>27</v>
      </c>
      <c r="J2700" t="s">
        <v>28</v>
      </c>
      <c r="K2700" t="s">
        <v>37</v>
      </c>
      <c r="L2700" t="s">
        <v>30</v>
      </c>
      <c r="M2700" t="s">
        <v>31</v>
      </c>
      <c r="N2700" t="s">
        <v>32</v>
      </c>
      <c r="O2700">
        <v>188.67000000000002</v>
      </c>
      <c r="P2700" t="s">
        <v>1209</v>
      </c>
      <c r="Q2700" t="s">
        <v>1208</v>
      </c>
      <c r="R2700" t="s">
        <v>1212</v>
      </c>
      <c r="S2700" t="s">
        <v>34</v>
      </c>
      <c r="T2700" t="s">
        <v>561</v>
      </c>
    </row>
    <row r="2701" spans="1:20">
      <c r="A2701" t="s">
        <v>1208</v>
      </c>
      <c r="B2701" t="s">
        <v>1209</v>
      </c>
      <c r="C2701" t="s">
        <v>1210</v>
      </c>
      <c r="D2701" t="s">
        <v>1211</v>
      </c>
      <c r="E2701" t="s">
        <v>142</v>
      </c>
      <c r="F2701" s="1">
        <v>41334</v>
      </c>
      <c r="G2701" t="s">
        <v>26</v>
      </c>
      <c r="H2701">
        <v>201412</v>
      </c>
      <c r="I2701" t="s">
        <v>27</v>
      </c>
      <c r="J2701" t="s">
        <v>28</v>
      </c>
      <c r="K2701" t="s">
        <v>38</v>
      </c>
      <c r="L2701" t="s">
        <v>30</v>
      </c>
      <c r="M2701" t="s">
        <v>31</v>
      </c>
      <c r="N2701" t="s">
        <v>32</v>
      </c>
      <c r="O2701">
        <v>86.41</v>
      </c>
      <c r="P2701" t="s">
        <v>1209</v>
      </c>
      <c r="Q2701" t="s">
        <v>1208</v>
      </c>
      <c r="R2701" t="s">
        <v>1212</v>
      </c>
      <c r="S2701" t="s">
        <v>34</v>
      </c>
      <c r="T2701" t="s">
        <v>561</v>
      </c>
    </row>
    <row r="2702" spans="1:20">
      <c r="A2702" t="s">
        <v>1208</v>
      </c>
      <c r="B2702" t="s">
        <v>1209</v>
      </c>
      <c r="C2702" t="s">
        <v>1210</v>
      </c>
      <c r="D2702" t="s">
        <v>1211</v>
      </c>
      <c r="E2702" t="s">
        <v>142</v>
      </c>
      <c r="F2702" s="1">
        <v>41334</v>
      </c>
      <c r="G2702" t="s">
        <v>26</v>
      </c>
      <c r="H2702">
        <v>201412</v>
      </c>
      <c r="I2702" t="s">
        <v>27</v>
      </c>
      <c r="J2702" t="s">
        <v>28</v>
      </c>
      <c r="K2702" t="s">
        <v>39</v>
      </c>
      <c r="L2702" t="s">
        <v>30</v>
      </c>
      <c r="M2702" t="s">
        <v>31</v>
      </c>
      <c r="N2702" t="s">
        <v>32</v>
      </c>
      <c r="O2702">
        <v>39.730000000000004</v>
      </c>
      <c r="P2702" t="s">
        <v>1209</v>
      </c>
      <c r="Q2702" t="s">
        <v>1208</v>
      </c>
      <c r="R2702" t="s">
        <v>1212</v>
      </c>
      <c r="S2702" t="s">
        <v>34</v>
      </c>
      <c r="T2702" t="s">
        <v>561</v>
      </c>
    </row>
    <row r="2703" spans="1:20">
      <c r="A2703" t="s">
        <v>1208</v>
      </c>
      <c r="B2703" t="s">
        <v>1209</v>
      </c>
      <c r="C2703" t="s">
        <v>1210</v>
      </c>
      <c r="D2703" t="s">
        <v>1211</v>
      </c>
      <c r="E2703" t="s">
        <v>142</v>
      </c>
      <c r="F2703" s="1">
        <v>41334</v>
      </c>
      <c r="G2703" t="s">
        <v>26</v>
      </c>
      <c r="H2703">
        <v>201412</v>
      </c>
      <c r="I2703" t="s">
        <v>27</v>
      </c>
      <c r="J2703" t="s">
        <v>28</v>
      </c>
      <c r="K2703" t="s">
        <v>41</v>
      </c>
      <c r="L2703" t="s">
        <v>30</v>
      </c>
      <c r="M2703" t="s">
        <v>31</v>
      </c>
      <c r="N2703" t="s">
        <v>32</v>
      </c>
      <c r="O2703">
        <v>17.600000000000001</v>
      </c>
      <c r="P2703" t="s">
        <v>1209</v>
      </c>
      <c r="Q2703" t="s">
        <v>1208</v>
      </c>
      <c r="R2703" t="s">
        <v>1212</v>
      </c>
      <c r="S2703" t="s">
        <v>34</v>
      </c>
      <c r="T2703" t="s">
        <v>561</v>
      </c>
    </row>
    <row r="2704" spans="1:20">
      <c r="A2704" t="s">
        <v>1213</v>
      </c>
      <c r="B2704" t="s">
        <v>1214</v>
      </c>
      <c r="C2704" t="s">
        <v>1215</v>
      </c>
      <c r="D2704" t="s">
        <v>1216</v>
      </c>
      <c r="E2704" t="s">
        <v>595</v>
      </c>
      <c r="F2704" s="1">
        <v>41518</v>
      </c>
      <c r="G2704" t="s">
        <v>26</v>
      </c>
      <c r="H2704">
        <v>201412</v>
      </c>
      <c r="I2704" t="s">
        <v>27</v>
      </c>
      <c r="J2704" t="s">
        <v>596</v>
      </c>
      <c r="K2704" t="s">
        <v>597</v>
      </c>
      <c r="L2704" t="s">
        <v>30</v>
      </c>
      <c r="M2704" t="s">
        <v>1217</v>
      </c>
      <c r="N2704" t="s">
        <v>32</v>
      </c>
      <c r="O2704">
        <v>1067.8499999999999</v>
      </c>
      <c r="P2704" t="s">
        <v>1214</v>
      </c>
      <c r="Q2704" t="s">
        <v>1213</v>
      </c>
      <c r="R2704" t="s">
        <v>1218</v>
      </c>
      <c r="S2704" t="s">
        <v>608</v>
      </c>
      <c r="T2704" t="s">
        <v>561</v>
      </c>
    </row>
    <row r="2705" spans="1:20">
      <c r="A2705" t="s">
        <v>1213</v>
      </c>
      <c r="B2705" t="s">
        <v>1214</v>
      </c>
      <c r="C2705" t="s">
        <v>1219</v>
      </c>
      <c r="D2705" t="s">
        <v>1220</v>
      </c>
      <c r="E2705" t="s">
        <v>142</v>
      </c>
      <c r="F2705" s="1">
        <v>41334</v>
      </c>
      <c r="G2705" t="s">
        <v>26</v>
      </c>
      <c r="H2705">
        <v>201412</v>
      </c>
      <c r="I2705" t="s">
        <v>27</v>
      </c>
      <c r="J2705" t="s">
        <v>53</v>
      </c>
      <c r="K2705" t="s">
        <v>143</v>
      </c>
      <c r="L2705" t="s">
        <v>54</v>
      </c>
      <c r="M2705" t="s">
        <v>1221</v>
      </c>
      <c r="N2705" t="s">
        <v>32</v>
      </c>
      <c r="O2705">
        <v>1845.91</v>
      </c>
      <c r="P2705" t="s">
        <v>1214</v>
      </c>
      <c r="Q2705" t="s">
        <v>1213</v>
      </c>
      <c r="R2705" t="s">
        <v>1218</v>
      </c>
      <c r="S2705" t="s">
        <v>608</v>
      </c>
      <c r="T2705" t="s">
        <v>561</v>
      </c>
    </row>
    <row r="2706" spans="1:20">
      <c r="A2706" t="s">
        <v>1213</v>
      </c>
      <c r="B2706" t="s">
        <v>1214</v>
      </c>
      <c r="C2706" t="s">
        <v>1222</v>
      </c>
      <c r="D2706" t="s">
        <v>1223</v>
      </c>
      <c r="E2706" t="s">
        <v>142</v>
      </c>
      <c r="F2706" s="1">
        <v>41518</v>
      </c>
      <c r="G2706" t="s">
        <v>26</v>
      </c>
      <c r="H2706">
        <v>201412</v>
      </c>
      <c r="I2706" t="s">
        <v>27</v>
      </c>
      <c r="J2706" t="s">
        <v>28</v>
      </c>
      <c r="K2706" t="s">
        <v>143</v>
      </c>
      <c r="L2706" t="s">
        <v>30</v>
      </c>
      <c r="M2706" t="s">
        <v>1150</v>
      </c>
      <c r="N2706" t="s">
        <v>32</v>
      </c>
      <c r="O2706">
        <v>1168.92</v>
      </c>
      <c r="P2706" t="s">
        <v>1214</v>
      </c>
      <c r="Q2706" t="s">
        <v>1213</v>
      </c>
      <c r="R2706" t="s">
        <v>1218</v>
      </c>
      <c r="S2706" t="s">
        <v>608</v>
      </c>
      <c r="T2706" t="s">
        <v>561</v>
      </c>
    </row>
    <row r="2707" spans="1:20">
      <c r="A2707" t="s">
        <v>1224</v>
      </c>
      <c r="B2707" t="s">
        <v>1225</v>
      </c>
      <c r="C2707" t="s">
        <v>1226</v>
      </c>
      <c r="D2707" t="s">
        <v>1227</v>
      </c>
      <c r="E2707" t="s">
        <v>595</v>
      </c>
      <c r="F2707" s="1">
        <v>41518</v>
      </c>
      <c r="G2707" t="s">
        <v>26</v>
      </c>
      <c r="H2707">
        <v>201412</v>
      </c>
      <c r="I2707" t="s">
        <v>27</v>
      </c>
      <c r="J2707" t="s">
        <v>596</v>
      </c>
      <c r="K2707" t="s">
        <v>623</v>
      </c>
      <c r="L2707" t="s">
        <v>631</v>
      </c>
      <c r="M2707" t="s">
        <v>632</v>
      </c>
      <c r="N2707" t="s">
        <v>32</v>
      </c>
      <c r="O2707">
        <v>1712601.5899999999</v>
      </c>
      <c r="P2707" t="s">
        <v>1225</v>
      </c>
      <c r="Q2707" t="s">
        <v>1224</v>
      </c>
      <c r="R2707" t="s">
        <v>1228</v>
      </c>
      <c r="S2707" t="s">
        <v>608</v>
      </c>
      <c r="T2707" t="s">
        <v>592</v>
      </c>
    </row>
    <row r="2708" spans="1:20">
      <c r="A2708" t="s">
        <v>1224</v>
      </c>
      <c r="B2708" t="s">
        <v>1225</v>
      </c>
      <c r="C2708" t="s">
        <v>1226</v>
      </c>
      <c r="D2708" t="s">
        <v>1227</v>
      </c>
      <c r="E2708" t="s">
        <v>595</v>
      </c>
      <c r="F2708" s="1">
        <v>41518</v>
      </c>
      <c r="G2708" t="s">
        <v>26</v>
      </c>
      <c r="H2708">
        <v>201412</v>
      </c>
      <c r="I2708" t="s">
        <v>27</v>
      </c>
      <c r="J2708" t="s">
        <v>596</v>
      </c>
      <c r="K2708" t="s">
        <v>627</v>
      </c>
      <c r="L2708" t="s">
        <v>631</v>
      </c>
      <c r="M2708" t="s">
        <v>632</v>
      </c>
      <c r="N2708" t="s">
        <v>32</v>
      </c>
      <c r="O2708">
        <v>572822.62</v>
      </c>
      <c r="P2708" t="s">
        <v>1225</v>
      </c>
      <c r="Q2708" t="s">
        <v>1224</v>
      </c>
      <c r="R2708" t="s">
        <v>1228</v>
      </c>
      <c r="S2708" t="s">
        <v>608</v>
      </c>
      <c r="T2708" t="s">
        <v>592</v>
      </c>
    </row>
    <row r="2709" spans="1:20">
      <c r="A2709" t="s">
        <v>1229</v>
      </c>
      <c r="B2709" t="s">
        <v>1230</v>
      </c>
      <c r="C2709" t="s">
        <v>1231</v>
      </c>
      <c r="D2709" t="s">
        <v>1232</v>
      </c>
      <c r="E2709" t="s">
        <v>25</v>
      </c>
      <c r="F2709" s="1">
        <v>41153</v>
      </c>
      <c r="G2709" t="s">
        <v>26</v>
      </c>
      <c r="H2709">
        <v>201412</v>
      </c>
      <c r="I2709" t="s">
        <v>27</v>
      </c>
      <c r="J2709" t="s">
        <v>28</v>
      </c>
      <c r="K2709" t="s">
        <v>29</v>
      </c>
      <c r="L2709" t="s">
        <v>30</v>
      </c>
      <c r="M2709" t="s">
        <v>31</v>
      </c>
      <c r="N2709" t="s">
        <v>48</v>
      </c>
      <c r="O2709">
        <v>48372.950000000004</v>
      </c>
      <c r="P2709" t="s">
        <v>1230</v>
      </c>
      <c r="Q2709" t="s">
        <v>1229</v>
      </c>
      <c r="R2709" t="s">
        <v>1233</v>
      </c>
      <c r="S2709" t="s">
        <v>34</v>
      </c>
      <c r="T2709" t="s">
        <v>561</v>
      </c>
    </row>
    <row r="2710" spans="1:20">
      <c r="A2710" t="s">
        <v>1229</v>
      </c>
      <c r="B2710" t="s">
        <v>1230</v>
      </c>
      <c r="C2710" t="s">
        <v>1231</v>
      </c>
      <c r="D2710" t="s">
        <v>1232</v>
      </c>
      <c r="E2710" t="s">
        <v>25</v>
      </c>
      <c r="F2710" s="1">
        <v>41153</v>
      </c>
      <c r="G2710" t="s">
        <v>26</v>
      </c>
      <c r="H2710">
        <v>201412</v>
      </c>
      <c r="I2710" t="s">
        <v>27</v>
      </c>
      <c r="J2710" t="s">
        <v>28</v>
      </c>
      <c r="K2710" t="s">
        <v>29</v>
      </c>
      <c r="L2710" t="s">
        <v>30</v>
      </c>
      <c r="M2710" t="s">
        <v>31</v>
      </c>
      <c r="N2710" t="s">
        <v>49</v>
      </c>
      <c r="O2710">
        <v>-51720.55</v>
      </c>
      <c r="P2710" t="s">
        <v>1230</v>
      </c>
      <c r="Q2710" t="s">
        <v>1229</v>
      </c>
      <c r="R2710" t="s">
        <v>1233</v>
      </c>
      <c r="S2710" t="s">
        <v>34</v>
      </c>
      <c r="T2710" t="s">
        <v>561</v>
      </c>
    </row>
    <row r="2711" spans="1:20">
      <c r="A2711" t="s">
        <v>1229</v>
      </c>
      <c r="B2711" t="s">
        <v>1230</v>
      </c>
      <c r="C2711" t="s">
        <v>1231</v>
      </c>
      <c r="D2711" t="s">
        <v>1232</v>
      </c>
      <c r="E2711" t="s">
        <v>25</v>
      </c>
      <c r="F2711" s="1">
        <v>41153</v>
      </c>
      <c r="G2711" t="s">
        <v>26</v>
      </c>
      <c r="H2711">
        <v>201412</v>
      </c>
      <c r="I2711" t="s">
        <v>27</v>
      </c>
      <c r="J2711" t="s">
        <v>28</v>
      </c>
      <c r="K2711" t="s">
        <v>36</v>
      </c>
      <c r="L2711" t="s">
        <v>30</v>
      </c>
      <c r="M2711" t="s">
        <v>31</v>
      </c>
      <c r="N2711" t="s">
        <v>48</v>
      </c>
      <c r="O2711">
        <v>42057.98</v>
      </c>
      <c r="P2711" t="s">
        <v>1230</v>
      </c>
      <c r="Q2711" t="s">
        <v>1229</v>
      </c>
      <c r="R2711" t="s">
        <v>1233</v>
      </c>
      <c r="S2711" t="s">
        <v>34</v>
      </c>
      <c r="T2711" t="s">
        <v>561</v>
      </c>
    </row>
    <row r="2712" spans="1:20">
      <c r="A2712" t="s">
        <v>1229</v>
      </c>
      <c r="B2712" t="s">
        <v>1230</v>
      </c>
      <c r="C2712" t="s">
        <v>1231</v>
      </c>
      <c r="D2712" t="s">
        <v>1232</v>
      </c>
      <c r="E2712" t="s">
        <v>25</v>
      </c>
      <c r="F2712" s="1">
        <v>41153</v>
      </c>
      <c r="G2712" t="s">
        <v>26</v>
      </c>
      <c r="H2712">
        <v>201412</v>
      </c>
      <c r="I2712" t="s">
        <v>27</v>
      </c>
      <c r="J2712" t="s">
        <v>28</v>
      </c>
      <c r="K2712" t="s">
        <v>36</v>
      </c>
      <c r="L2712" t="s">
        <v>30</v>
      </c>
      <c r="M2712" t="s">
        <v>31</v>
      </c>
      <c r="N2712" t="s">
        <v>49</v>
      </c>
      <c r="O2712">
        <v>-37976.82</v>
      </c>
      <c r="P2712" t="s">
        <v>1230</v>
      </c>
      <c r="Q2712" t="s">
        <v>1229</v>
      </c>
      <c r="R2712" t="s">
        <v>1233</v>
      </c>
      <c r="S2712" t="s">
        <v>34</v>
      </c>
      <c r="T2712" t="s">
        <v>561</v>
      </c>
    </row>
    <row r="2713" spans="1:20">
      <c r="A2713" t="s">
        <v>1229</v>
      </c>
      <c r="B2713" t="s">
        <v>1230</v>
      </c>
      <c r="C2713" t="s">
        <v>1231</v>
      </c>
      <c r="D2713" t="s">
        <v>1232</v>
      </c>
      <c r="E2713" t="s">
        <v>25</v>
      </c>
      <c r="F2713" s="1">
        <v>41153</v>
      </c>
      <c r="G2713" t="s">
        <v>26</v>
      </c>
      <c r="H2713">
        <v>201412</v>
      </c>
      <c r="I2713" t="s">
        <v>27</v>
      </c>
      <c r="J2713" t="s">
        <v>28</v>
      </c>
      <c r="K2713" t="s">
        <v>37</v>
      </c>
      <c r="L2713" t="s">
        <v>30</v>
      </c>
      <c r="M2713" t="s">
        <v>31</v>
      </c>
      <c r="N2713" t="s">
        <v>49</v>
      </c>
      <c r="O2713">
        <v>-0.02</v>
      </c>
      <c r="P2713" t="s">
        <v>1230</v>
      </c>
      <c r="Q2713" t="s">
        <v>1229</v>
      </c>
      <c r="R2713" t="s">
        <v>1233</v>
      </c>
      <c r="S2713" t="s">
        <v>34</v>
      </c>
      <c r="T2713" t="s">
        <v>561</v>
      </c>
    </row>
    <row r="2714" spans="1:20">
      <c r="A2714" t="s">
        <v>1229</v>
      </c>
      <c r="B2714" t="s">
        <v>1230</v>
      </c>
      <c r="C2714" t="s">
        <v>1231</v>
      </c>
      <c r="D2714" t="s">
        <v>1232</v>
      </c>
      <c r="E2714" t="s">
        <v>25</v>
      </c>
      <c r="F2714" s="1">
        <v>41153</v>
      </c>
      <c r="G2714" t="s">
        <v>26</v>
      </c>
      <c r="H2714">
        <v>201412</v>
      </c>
      <c r="I2714" t="s">
        <v>27</v>
      </c>
      <c r="J2714" t="s">
        <v>28</v>
      </c>
      <c r="K2714" t="s">
        <v>38</v>
      </c>
      <c r="L2714" t="s">
        <v>30</v>
      </c>
      <c r="M2714" t="s">
        <v>31</v>
      </c>
      <c r="N2714" t="s">
        <v>48</v>
      </c>
      <c r="O2714">
        <v>13416.18</v>
      </c>
      <c r="P2714" t="s">
        <v>1230</v>
      </c>
      <c r="Q2714" t="s">
        <v>1229</v>
      </c>
      <c r="R2714" t="s">
        <v>1233</v>
      </c>
      <c r="S2714" t="s">
        <v>34</v>
      </c>
      <c r="T2714" t="s">
        <v>561</v>
      </c>
    </row>
    <row r="2715" spans="1:20">
      <c r="A2715" t="s">
        <v>1229</v>
      </c>
      <c r="B2715" t="s">
        <v>1230</v>
      </c>
      <c r="C2715" t="s">
        <v>1231</v>
      </c>
      <c r="D2715" t="s">
        <v>1232</v>
      </c>
      <c r="E2715" t="s">
        <v>25</v>
      </c>
      <c r="F2715" s="1">
        <v>41153</v>
      </c>
      <c r="G2715" t="s">
        <v>26</v>
      </c>
      <c r="H2715">
        <v>201412</v>
      </c>
      <c r="I2715" t="s">
        <v>27</v>
      </c>
      <c r="J2715" t="s">
        <v>28</v>
      </c>
      <c r="K2715" t="s">
        <v>38</v>
      </c>
      <c r="L2715" t="s">
        <v>30</v>
      </c>
      <c r="M2715" t="s">
        <v>31</v>
      </c>
      <c r="N2715" t="s">
        <v>49</v>
      </c>
      <c r="O2715">
        <v>-13569.44</v>
      </c>
      <c r="P2715" t="s">
        <v>1230</v>
      </c>
      <c r="Q2715" t="s">
        <v>1229</v>
      </c>
      <c r="R2715" t="s">
        <v>1233</v>
      </c>
      <c r="S2715" t="s">
        <v>34</v>
      </c>
      <c r="T2715" t="s">
        <v>561</v>
      </c>
    </row>
    <row r="2716" spans="1:20">
      <c r="A2716" t="s">
        <v>1229</v>
      </c>
      <c r="B2716" t="s">
        <v>1230</v>
      </c>
      <c r="C2716" t="s">
        <v>1231</v>
      </c>
      <c r="D2716" t="s">
        <v>1232</v>
      </c>
      <c r="E2716" t="s">
        <v>25</v>
      </c>
      <c r="F2716" s="1">
        <v>41153</v>
      </c>
      <c r="G2716" t="s">
        <v>26</v>
      </c>
      <c r="H2716">
        <v>201412</v>
      </c>
      <c r="I2716" t="s">
        <v>27</v>
      </c>
      <c r="J2716" t="s">
        <v>28</v>
      </c>
      <c r="K2716" t="s">
        <v>39</v>
      </c>
      <c r="L2716" t="s">
        <v>30</v>
      </c>
      <c r="M2716" t="s">
        <v>31</v>
      </c>
      <c r="N2716" t="s">
        <v>48</v>
      </c>
      <c r="O2716">
        <v>12576.710000000001</v>
      </c>
      <c r="P2716" t="s">
        <v>1230</v>
      </c>
      <c r="Q2716" t="s">
        <v>1229</v>
      </c>
      <c r="R2716" t="s">
        <v>1233</v>
      </c>
      <c r="S2716" t="s">
        <v>34</v>
      </c>
      <c r="T2716" t="s">
        <v>561</v>
      </c>
    </row>
    <row r="2717" spans="1:20">
      <c r="A2717" t="s">
        <v>1229</v>
      </c>
      <c r="B2717" t="s">
        <v>1230</v>
      </c>
      <c r="C2717" t="s">
        <v>1231</v>
      </c>
      <c r="D2717" t="s">
        <v>1232</v>
      </c>
      <c r="E2717" t="s">
        <v>25</v>
      </c>
      <c r="F2717" s="1">
        <v>41153</v>
      </c>
      <c r="G2717" t="s">
        <v>26</v>
      </c>
      <c r="H2717">
        <v>201412</v>
      </c>
      <c r="I2717" t="s">
        <v>27</v>
      </c>
      <c r="J2717" t="s">
        <v>28</v>
      </c>
      <c r="K2717" t="s">
        <v>39</v>
      </c>
      <c r="L2717" t="s">
        <v>30</v>
      </c>
      <c r="M2717" t="s">
        <v>31</v>
      </c>
      <c r="N2717" t="s">
        <v>49</v>
      </c>
      <c r="O2717">
        <v>-11842.45</v>
      </c>
      <c r="P2717" t="s">
        <v>1230</v>
      </c>
      <c r="Q2717" t="s">
        <v>1229</v>
      </c>
      <c r="R2717" t="s">
        <v>1233</v>
      </c>
      <c r="S2717" t="s">
        <v>34</v>
      </c>
      <c r="T2717" t="s">
        <v>561</v>
      </c>
    </row>
    <row r="2718" spans="1:20">
      <c r="A2718" t="s">
        <v>1229</v>
      </c>
      <c r="B2718" t="s">
        <v>1230</v>
      </c>
      <c r="C2718" t="s">
        <v>1231</v>
      </c>
      <c r="D2718" t="s">
        <v>1232</v>
      </c>
      <c r="E2718" t="s">
        <v>25</v>
      </c>
      <c r="F2718" s="1">
        <v>41153</v>
      </c>
      <c r="G2718" t="s">
        <v>26</v>
      </c>
      <c r="H2718">
        <v>201412</v>
      </c>
      <c r="I2718" t="s">
        <v>27</v>
      </c>
      <c r="J2718" t="s">
        <v>28</v>
      </c>
      <c r="K2718" t="s">
        <v>40</v>
      </c>
      <c r="L2718" t="s">
        <v>30</v>
      </c>
      <c r="M2718" t="s">
        <v>31</v>
      </c>
      <c r="N2718" t="s">
        <v>48</v>
      </c>
      <c r="O2718">
        <v>1598.67</v>
      </c>
      <c r="P2718" t="s">
        <v>1230</v>
      </c>
      <c r="Q2718" t="s">
        <v>1229</v>
      </c>
      <c r="R2718" t="s">
        <v>1233</v>
      </c>
      <c r="S2718" t="s">
        <v>34</v>
      </c>
      <c r="T2718" t="s">
        <v>561</v>
      </c>
    </row>
    <row r="2719" spans="1:20">
      <c r="A2719" t="s">
        <v>1229</v>
      </c>
      <c r="B2719" t="s">
        <v>1230</v>
      </c>
      <c r="C2719" t="s">
        <v>1231</v>
      </c>
      <c r="D2719" t="s">
        <v>1232</v>
      </c>
      <c r="E2719" t="s">
        <v>25</v>
      </c>
      <c r="F2719" s="1">
        <v>41153</v>
      </c>
      <c r="G2719" t="s">
        <v>26</v>
      </c>
      <c r="H2719">
        <v>201412</v>
      </c>
      <c r="I2719" t="s">
        <v>27</v>
      </c>
      <c r="J2719" t="s">
        <v>28</v>
      </c>
      <c r="K2719" t="s">
        <v>40</v>
      </c>
      <c r="L2719" t="s">
        <v>30</v>
      </c>
      <c r="M2719" t="s">
        <v>31</v>
      </c>
      <c r="N2719" t="s">
        <v>49</v>
      </c>
      <c r="O2719">
        <v>-3026.36</v>
      </c>
      <c r="P2719" t="s">
        <v>1230</v>
      </c>
      <c r="Q2719" t="s">
        <v>1229</v>
      </c>
      <c r="R2719" t="s">
        <v>1233</v>
      </c>
      <c r="S2719" t="s">
        <v>34</v>
      </c>
      <c r="T2719" t="s">
        <v>561</v>
      </c>
    </row>
    <row r="2720" spans="1:20">
      <c r="A2720" t="s">
        <v>1229</v>
      </c>
      <c r="B2720" t="s">
        <v>1230</v>
      </c>
      <c r="C2720" t="s">
        <v>1231</v>
      </c>
      <c r="D2720" t="s">
        <v>1232</v>
      </c>
      <c r="E2720" t="s">
        <v>25</v>
      </c>
      <c r="F2720" s="1">
        <v>41153</v>
      </c>
      <c r="G2720" t="s">
        <v>26</v>
      </c>
      <c r="H2720">
        <v>201412</v>
      </c>
      <c r="I2720" t="s">
        <v>27</v>
      </c>
      <c r="J2720" t="s">
        <v>28</v>
      </c>
      <c r="K2720" t="s">
        <v>41</v>
      </c>
      <c r="L2720" t="s">
        <v>30</v>
      </c>
      <c r="M2720" t="s">
        <v>31</v>
      </c>
      <c r="N2720" t="s">
        <v>49</v>
      </c>
      <c r="O2720">
        <v>-0.01</v>
      </c>
      <c r="P2720" t="s">
        <v>1230</v>
      </c>
      <c r="Q2720" t="s">
        <v>1229</v>
      </c>
      <c r="R2720" t="s">
        <v>1233</v>
      </c>
      <c r="S2720" t="s">
        <v>34</v>
      </c>
      <c r="T2720" t="s">
        <v>561</v>
      </c>
    </row>
    <row r="2721" spans="1:20">
      <c r="A2721" t="s">
        <v>1229</v>
      </c>
      <c r="B2721" t="s">
        <v>1230</v>
      </c>
      <c r="C2721" t="s">
        <v>1231</v>
      </c>
      <c r="D2721" t="s">
        <v>1232</v>
      </c>
      <c r="E2721" t="s">
        <v>25</v>
      </c>
      <c r="F2721" s="1">
        <v>41153</v>
      </c>
      <c r="G2721" t="s">
        <v>26</v>
      </c>
      <c r="H2721">
        <v>201412</v>
      </c>
      <c r="I2721" t="s">
        <v>27</v>
      </c>
      <c r="J2721" t="s">
        <v>28</v>
      </c>
      <c r="K2721" t="s">
        <v>44</v>
      </c>
      <c r="L2721" t="s">
        <v>30</v>
      </c>
      <c r="M2721" t="s">
        <v>31</v>
      </c>
      <c r="N2721" t="s">
        <v>48</v>
      </c>
      <c r="O2721">
        <v>798.47</v>
      </c>
      <c r="P2721" t="s">
        <v>1230</v>
      </c>
      <c r="Q2721" t="s">
        <v>1229</v>
      </c>
      <c r="R2721" t="s">
        <v>1233</v>
      </c>
      <c r="S2721" t="s">
        <v>34</v>
      </c>
      <c r="T2721" t="s">
        <v>561</v>
      </c>
    </row>
    <row r="2722" spans="1:20">
      <c r="A2722" t="s">
        <v>1229</v>
      </c>
      <c r="B2722" t="s">
        <v>1230</v>
      </c>
      <c r="C2722" t="s">
        <v>1231</v>
      </c>
      <c r="D2722" t="s">
        <v>1232</v>
      </c>
      <c r="E2722" t="s">
        <v>25</v>
      </c>
      <c r="F2722" s="1">
        <v>41153</v>
      </c>
      <c r="G2722" t="s">
        <v>26</v>
      </c>
      <c r="H2722">
        <v>201412</v>
      </c>
      <c r="I2722" t="s">
        <v>27</v>
      </c>
      <c r="J2722" t="s">
        <v>28</v>
      </c>
      <c r="K2722" t="s">
        <v>44</v>
      </c>
      <c r="L2722" t="s">
        <v>30</v>
      </c>
      <c r="M2722" t="s">
        <v>31</v>
      </c>
      <c r="N2722" t="s">
        <v>49</v>
      </c>
      <c r="O2722">
        <v>-685.31000000000006</v>
      </c>
      <c r="P2722" t="s">
        <v>1230</v>
      </c>
      <c r="Q2722" t="s">
        <v>1229</v>
      </c>
      <c r="R2722" t="s">
        <v>1233</v>
      </c>
      <c r="S2722" t="s">
        <v>34</v>
      </c>
      <c r="T2722" t="s">
        <v>561</v>
      </c>
    </row>
    <row r="2723" spans="1:20">
      <c r="A2723" t="s">
        <v>1234</v>
      </c>
      <c r="B2723" t="s">
        <v>1230</v>
      </c>
      <c r="C2723" t="s">
        <v>1235</v>
      </c>
      <c r="D2723" t="s">
        <v>1236</v>
      </c>
      <c r="E2723" t="s">
        <v>25</v>
      </c>
      <c r="F2723" s="1">
        <v>41201</v>
      </c>
      <c r="G2723" t="s">
        <v>26</v>
      </c>
      <c r="H2723">
        <v>201412</v>
      </c>
      <c r="I2723" t="s">
        <v>27</v>
      </c>
      <c r="J2723" t="s">
        <v>53</v>
      </c>
      <c r="K2723" t="s">
        <v>29</v>
      </c>
      <c r="L2723" t="s">
        <v>54</v>
      </c>
      <c r="M2723" t="s">
        <v>31</v>
      </c>
      <c r="N2723" t="s">
        <v>48</v>
      </c>
      <c r="O2723">
        <v>176489.27</v>
      </c>
      <c r="P2723" t="s">
        <v>1230</v>
      </c>
      <c r="Q2723" t="s">
        <v>1234</v>
      </c>
      <c r="R2723" t="s">
        <v>1233</v>
      </c>
      <c r="S2723" t="s">
        <v>34</v>
      </c>
      <c r="T2723" t="s">
        <v>561</v>
      </c>
    </row>
    <row r="2724" spans="1:20">
      <c r="A2724" t="s">
        <v>1234</v>
      </c>
      <c r="B2724" t="s">
        <v>1230</v>
      </c>
      <c r="C2724" t="s">
        <v>1235</v>
      </c>
      <c r="D2724" t="s">
        <v>1236</v>
      </c>
      <c r="E2724" t="s">
        <v>25</v>
      </c>
      <c r="F2724" s="1">
        <v>41201</v>
      </c>
      <c r="G2724" t="s">
        <v>26</v>
      </c>
      <c r="H2724">
        <v>201412</v>
      </c>
      <c r="I2724" t="s">
        <v>27</v>
      </c>
      <c r="J2724" t="s">
        <v>53</v>
      </c>
      <c r="K2724" t="s">
        <v>29</v>
      </c>
      <c r="L2724" t="s">
        <v>54</v>
      </c>
      <c r="M2724" t="s">
        <v>31</v>
      </c>
      <c r="N2724" t="s">
        <v>49</v>
      </c>
      <c r="O2724">
        <v>-119832.61</v>
      </c>
      <c r="P2724" t="s">
        <v>1230</v>
      </c>
      <c r="Q2724" t="s">
        <v>1234</v>
      </c>
      <c r="R2724" t="s">
        <v>1233</v>
      </c>
      <c r="S2724" t="s">
        <v>34</v>
      </c>
      <c r="T2724" t="s">
        <v>561</v>
      </c>
    </row>
    <row r="2725" spans="1:20">
      <c r="A2725" t="s">
        <v>1234</v>
      </c>
      <c r="B2725" t="s">
        <v>1230</v>
      </c>
      <c r="C2725" t="s">
        <v>1235</v>
      </c>
      <c r="D2725" t="s">
        <v>1236</v>
      </c>
      <c r="E2725" t="s">
        <v>25</v>
      </c>
      <c r="F2725" s="1">
        <v>41201</v>
      </c>
      <c r="G2725" t="s">
        <v>26</v>
      </c>
      <c r="H2725">
        <v>201412</v>
      </c>
      <c r="I2725" t="s">
        <v>27</v>
      </c>
      <c r="J2725" t="s">
        <v>53</v>
      </c>
      <c r="K2725" t="s">
        <v>36</v>
      </c>
      <c r="L2725" t="s">
        <v>54</v>
      </c>
      <c r="M2725" t="s">
        <v>31</v>
      </c>
      <c r="N2725" t="s">
        <v>48</v>
      </c>
      <c r="O2725">
        <v>48189.66</v>
      </c>
      <c r="P2725" t="s">
        <v>1230</v>
      </c>
      <c r="Q2725" t="s">
        <v>1234</v>
      </c>
      <c r="R2725" t="s">
        <v>1233</v>
      </c>
      <c r="S2725" t="s">
        <v>34</v>
      </c>
      <c r="T2725" t="s">
        <v>561</v>
      </c>
    </row>
    <row r="2726" spans="1:20">
      <c r="A2726" t="s">
        <v>1234</v>
      </c>
      <c r="B2726" t="s">
        <v>1230</v>
      </c>
      <c r="C2726" t="s">
        <v>1235</v>
      </c>
      <c r="D2726" t="s">
        <v>1236</v>
      </c>
      <c r="E2726" t="s">
        <v>25</v>
      </c>
      <c r="F2726" s="1">
        <v>41201</v>
      </c>
      <c r="G2726" t="s">
        <v>26</v>
      </c>
      <c r="H2726">
        <v>201412</v>
      </c>
      <c r="I2726" t="s">
        <v>27</v>
      </c>
      <c r="J2726" t="s">
        <v>53</v>
      </c>
      <c r="K2726" t="s">
        <v>36</v>
      </c>
      <c r="L2726" t="s">
        <v>54</v>
      </c>
      <c r="M2726" t="s">
        <v>31</v>
      </c>
      <c r="N2726" t="s">
        <v>49</v>
      </c>
      <c r="O2726">
        <v>-63995.51</v>
      </c>
      <c r="P2726" t="s">
        <v>1230</v>
      </c>
      <c r="Q2726" t="s">
        <v>1234</v>
      </c>
      <c r="R2726" t="s">
        <v>1233</v>
      </c>
      <c r="S2726" t="s">
        <v>34</v>
      </c>
      <c r="T2726" t="s">
        <v>561</v>
      </c>
    </row>
    <row r="2727" spans="1:20">
      <c r="A2727" t="s">
        <v>1234</v>
      </c>
      <c r="B2727" t="s">
        <v>1230</v>
      </c>
      <c r="C2727" t="s">
        <v>1235</v>
      </c>
      <c r="D2727" t="s">
        <v>1236</v>
      </c>
      <c r="E2727" t="s">
        <v>25</v>
      </c>
      <c r="F2727" s="1">
        <v>41201</v>
      </c>
      <c r="G2727" t="s">
        <v>26</v>
      </c>
      <c r="H2727">
        <v>201412</v>
      </c>
      <c r="I2727" t="s">
        <v>27</v>
      </c>
      <c r="J2727" t="s">
        <v>53</v>
      </c>
      <c r="K2727" t="s">
        <v>37</v>
      </c>
      <c r="L2727" t="s">
        <v>54</v>
      </c>
      <c r="M2727" t="s">
        <v>31</v>
      </c>
      <c r="N2727" t="s">
        <v>48</v>
      </c>
      <c r="O2727">
        <v>0</v>
      </c>
      <c r="P2727" t="s">
        <v>1230</v>
      </c>
      <c r="Q2727" t="s">
        <v>1234</v>
      </c>
      <c r="R2727" t="s">
        <v>1233</v>
      </c>
      <c r="S2727" t="s">
        <v>34</v>
      </c>
      <c r="T2727" t="s">
        <v>561</v>
      </c>
    </row>
    <row r="2728" spans="1:20">
      <c r="A2728" t="s">
        <v>1234</v>
      </c>
      <c r="B2728" t="s">
        <v>1230</v>
      </c>
      <c r="C2728" t="s">
        <v>1235</v>
      </c>
      <c r="D2728" t="s">
        <v>1236</v>
      </c>
      <c r="E2728" t="s">
        <v>25</v>
      </c>
      <c r="F2728" s="1">
        <v>41201</v>
      </c>
      <c r="G2728" t="s">
        <v>26</v>
      </c>
      <c r="H2728">
        <v>201412</v>
      </c>
      <c r="I2728" t="s">
        <v>27</v>
      </c>
      <c r="J2728" t="s">
        <v>53</v>
      </c>
      <c r="K2728" t="s">
        <v>37</v>
      </c>
      <c r="L2728" t="s">
        <v>54</v>
      </c>
      <c r="M2728" t="s">
        <v>31</v>
      </c>
      <c r="N2728" t="s">
        <v>49</v>
      </c>
      <c r="O2728">
        <v>-1197.27</v>
      </c>
      <c r="P2728" t="s">
        <v>1230</v>
      </c>
      <c r="Q2728" t="s">
        <v>1234</v>
      </c>
      <c r="R2728" t="s">
        <v>1233</v>
      </c>
      <c r="S2728" t="s">
        <v>34</v>
      </c>
      <c r="T2728" t="s">
        <v>561</v>
      </c>
    </row>
    <row r="2729" spans="1:20">
      <c r="A2729" t="s">
        <v>1234</v>
      </c>
      <c r="B2729" t="s">
        <v>1230</v>
      </c>
      <c r="C2729" t="s">
        <v>1235</v>
      </c>
      <c r="D2729" t="s">
        <v>1236</v>
      </c>
      <c r="E2729" t="s">
        <v>25</v>
      </c>
      <c r="F2729" s="1">
        <v>41201</v>
      </c>
      <c r="G2729" t="s">
        <v>26</v>
      </c>
      <c r="H2729">
        <v>201412</v>
      </c>
      <c r="I2729" t="s">
        <v>27</v>
      </c>
      <c r="J2729" t="s">
        <v>53</v>
      </c>
      <c r="K2729" t="s">
        <v>38</v>
      </c>
      <c r="L2729" t="s">
        <v>54</v>
      </c>
      <c r="M2729" t="s">
        <v>31</v>
      </c>
      <c r="N2729" t="s">
        <v>48</v>
      </c>
      <c r="O2729">
        <v>4703.93</v>
      </c>
      <c r="P2729" t="s">
        <v>1230</v>
      </c>
      <c r="Q2729" t="s">
        <v>1234</v>
      </c>
      <c r="R2729" t="s">
        <v>1233</v>
      </c>
      <c r="S2729" t="s">
        <v>34</v>
      </c>
      <c r="T2729" t="s">
        <v>561</v>
      </c>
    </row>
    <row r="2730" spans="1:20">
      <c r="A2730" t="s">
        <v>1234</v>
      </c>
      <c r="B2730" t="s">
        <v>1230</v>
      </c>
      <c r="C2730" t="s">
        <v>1235</v>
      </c>
      <c r="D2730" t="s">
        <v>1236</v>
      </c>
      <c r="E2730" t="s">
        <v>25</v>
      </c>
      <c r="F2730" s="1">
        <v>41201</v>
      </c>
      <c r="G2730" t="s">
        <v>26</v>
      </c>
      <c r="H2730">
        <v>201412</v>
      </c>
      <c r="I2730" t="s">
        <v>27</v>
      </c>
      <c r="J2730" t="s">
        <v>53</v>
      </c>
      <c r="K2730" t="s">
        <v>38</v>
      </c>
      <c r="L2730" t="s">
        <v>54</v>
      </c>
      <c r="M2730" t="s">
        <v>31</v>
      </c>
      <c r="N2730" t="s">
        <v>49</v>
      </c>
      <c r="O2730">
        <v>-17735.330000000002</v>
      </c>
      <c r="P2730" t="s">
        <v>1230</v>
      </c>
      <c r="Q2730" t="s">
        <v>1234</v>
      </c>
      <c r="R2730" t="s">
        <v>1233</v>
      </c>
      <c r="S2730" t="s">
        <v>34</v>
      </c>
      <c r="T2730" t="s">
        <v>561</v>
      </c>
    </row>
    <row r="2731" spans="1:20">
      <c r="A2731" t="s">
        <v>1234</v>
      </c>
      <c r="B2731" t="s">
        <v>1230</v>
      </c>
      <c r="C2731" t="s">
        <v>1235</v>
      </c>
      <c r="D2731" t="s">
        <v>1236</v>
      </c>
      <c r="E2731" t="s">
        <v>25</v>
      </c>
      <c r="F2731" s="1">
        <v>41201</v>
      </c>
      <c r="G2731" t="s">
        <v>26</v>
      </c>
      <c r="H2731">
        <v>201412</v>
      </c>
      <c r="I2731" t="s">
        <v>27</v>
      </c>
      <c r="J2731" t="s">
        <v>53</v>
      </c>
      <c r="K2731" t="s">
        <v>39</v>
      </c>
      <c r="L2731" t="s">
        <v>54</v>
      </c>
      <c r="M2731" t="s">
        <v>31</v>
      </c>
      <c r="N2731" t="s">
        <v>48</v>
      </c>
      <c r="O2731">
        <v>43524.74</v>
      </c>
      <c r="P2731" t="s">
        <v>1230</v>
      </c>
      <c r="Q2731" t="s">
        <v>1234</v>
      </c>
      <c r="R2731" t="s">
        <v>1233</v>
      </c>
      <c r="S2731" t="s">
        <v>34</v>
      </c>
      <c r="T2731" t="s">
        <v>561</v>
      </c>
    </row>
    <row r="2732" spans="1:20">
      <c r="A2732" t="s">
        <v>1234</v>
      </c>
      <c r="B2732" t="s">
        <v>1230</v>
      </c>
      <c r="C2732" t="s">
        <v>1235</v>
      </c>
      <c r="D2732" t="s">
        <v>1236</v>
      </c>
      <c r="E2732" t="s">
        <v>25</v>
      </c>
      <c r="F2732" s="1">
        <v>41201</v>
      </c>
      <c r="G2732" t="s">
        <v>26</v>
      </c>
      <c r="H2732">
        <v>201412</v>
      </c>
      <c r="I2732" t="s">
        <v>27</v>
      </c>
      <c r="J2732" t="s">
        <v>53</v>
      </c>
      <c r="K2732" t="s">
        <v>39</v>
      </c>
      <c r="L2732" t="s">
        <v>54</v>
      </c>
      <c r="M2732" t="s">
        <v>31</v>
      </c>
      <c r="N2732" t="s">
        <v>49</v>
      </c>
      <c r="O2732">
        <v>-41866.720000000001</v>
      </c>
      <c r="P2732" t="s">
        <v>1230</v>
      </c>
      <c r="Q2732" t="s">
        <v>1234</v>
      </c>
      <c r="R2732" t="s">
        <v>1233</v>
      </c>
      <c r="S2732" t="s">
        <v>34</v>
      </c>
      <c r="T2732" t="s">
        <v>561</v>
      </c>
    </row>
    <row r="2733" spans="1:20">
      <c r="A2733" t="s">
        <v>1234</v>
      </c>
      <c r="B2733" t="s">
        <v>1230</v>
      </c>
      <c r="C2733" t="s">
        <v>1235</v>
      </c>
      <c r="D2733" t="s">
        <v>1236</v>
      </c>
      <c r="E2733" t="s">
        <v>25</v>
      </c>
      <c r="F2733" s="1">
        <v>41201</v>
      </c>
      <c r="G2733" t="s">
        <v>26</v>
      </c>
      <c r="H2733">
        <v>201412</v>
      </c>
      <c r="I2733" t="s">
        <v>27</v>
      </c>
      <c r="J2733" t="s">
        <v>53</v>
      </c>
      <c r="K2733" t="s">
        <v>40</v>
      </c>
      <c r="L2733" t="s">
        <v>54</v>
      </c>
      <c r="M2733" t="s">
        <v>31</v>
      </c>
      <c r="N2733" t="s">
        <v>49</v>
      </c>
      <c r="O2733">
        <v>-1659.55</v>
      </c>
      <c r="P2733" t="s">
        <v>1230</v>
      </c>
      <c r="Q2733" t="s">
        <v>1234</v>
      </c>
      <c r="R2733" t="s">
        <v>1233</v>
      </c>
      <c r="S2733" t="s">
        <v>34</v>
      </c>
      <c r="T2733" t="s">
        <v>561</v>
      </c>
    </row>
    <row r="2734" spans="1:20">
      <c r="A2734" t="s">
        <v>1234</v>
      </c>
      <c r="B2734" t="s">
        <v>1230</v>
      </c>
      <c r="C2734" t="s">
        <v>1235</v>
      </c>
      <c r="D2734" t="s">
        <v>1236</v>
      </c>
      <c r="E2734" t="s">
        <v>25</v>
      </c>
      <c r="F2734" s="1">
        <v>41201</v>
      </c>
      <c r="G2734" t="s">
        <v>26</v>
      </c>
      <c r="H2734">
        <v>201412</v>
      </c>
      <c r="I2734" t="s">
        <v>27</v>
      </c>
      <c r="J2734" t="s">
        <v>53</v>
      </c>
      <c r="K2734" t="s">
        <v>41</v>
      </c>
      <c r="L2734" t="s">
        <v>54</v>
      </c>
      <c r="M2734" t="s">
        <v>31</v>
      </c>
      <c r="N2734" t="s">
        <v>48</v>
      </c>
      <c r="O2734">
        <v>955.06000000000006</v>
      </c>
      <c r="P2734" t="s">
        <v>1230</v>
      </c>
      <c r="Q2734" t="s">
        <v>1234</v>
      </c>
      <c r="R2734" t="s">
        <v>1233</v>
      </c>
      <c r="S2734" t="s">
        <v>34</v>
      </c>
      <c r="T2734" t="s">
        <v>561</v>
      </c>
    </row>
    <row r="2735" spans="1:20">
      <c r="A2735" t="s">
        <v>1234</v>
      </c>
      <c r="B2735" t="s">
        <v>1230</v>
      </c>
      <c r="C2735" t="s">
        <v>1235</v>
      </c>
      <c r="D2735" t="s">
        <v>1236</v>
      </c>
      <c r="E2735" t="s">
        <v>25</v>
      </c>
      <c r="F2735" s="1">
        <v>41201</v>
      </c>
      <c r="G2735" t="s">
        <v>26</v>
      </c>
      <c r="H2735">
        <v>201412</v>
      </c>
      <c r="I2735" t="s">
        <v>27</v>
      </c>
      <c r="J2735" t="s">
        <v>53</v>
      </c>
      <c r="K2735" t="s">
        <v>41</v>
      </c>
      <c r="L2735" t="s">
        <v>54</v>
      </c>
      <c r="M2735" t="s">
        <v>31</v>
      </c>
      <c r="N2735" t="s">
        <v>49</v>
      </c>
      <c r="O2735">
        <v>-12798.49</v>
      </c>
      <c r="P2735" t="s">
        <v>1230</v>
      </c>
      <c r="Q2735" t="s">
        <v>1234</v>
      </c>
      <c r="R2735" t="s">
        <v>1233</v>
      </c>
      <c r="S2735" t="s">
        <v>34</v>
      </c>
      <c r="T2735" t="s">
        <v>561</v>
      </c>
    </row>
    <row r="2736" spans="1:20">
      <c r="A2736" t="s">
        <v>1234</v>
      </c>
      <c r="B2736" t="s">
        <v>1230</v>
      </c>
      <c r="C2736" t="s">
        <v>1235</v>
      </c>
      <c r="D2736" t="s">
        <v>1236</v>
      </c>
      <c r="E2736" t="s">
        <v>25</v>
      </c>
      <c r="F2736" s="1">
        <v>41201</v>
      </c>
      <c r="G2736" t="s">
        <v>26</v>
      </c>
      <c r="H2736">
        <v>201412</v>
      </c>
      <c r="I2736" t="s">
        <v>27</v>
      </c>
      <c r="J2736" t="s">
        <v>53</v>
      </c>
      <c r="K2736" t="s">
        <v>44</v>
      </c>
      <c r="L2736" t="s">
        <v>54</v>
      </c>
      <c r="M2736" t="s">
        <v>31</v>
      </c>
      <c r="N2736" t="s">
        <v>48</v>
      </c>
      <c r="O2736">
        <v>8668.23</v>
      </c>
      <c r="P2736" t="s">
        <v>1230</v>
      </c>
      <c r="Q2736" t="s">
        <v>1234</v>
      </c>
      <c r="R2736" t="s">
        <v>1233</v>
      </c>
      <c r="S2736" t="s">
        <v>34</v>
      </c>
      <c r="T2736" t="s">
        <v>561</v>
      </c>
    </row>
    <row r="2737" spans="1:20">
      <c r="A2737" t="s">
        <v>1234</v>
      </c>
      <c r="B2737" t="s">
        <v>1230</v>
      </c>
      <c r="C2737" t="s">
        <v>1235</v>
      </c>
      <c r="D2737" t="s">
        <v>1236</v>
      </c>
      <c r="E2737" t="s">
        <v>25</v>
      </c>
      <c r="F2737" s="1">
        <v>41201</v>
      </c>
      <c r="G2737" t="s">
        <v>26</v>
      </c>
      <c r="H2737">
        <v>201412</v>
      </c>
      <c r="I2737" t="s">
        <v>27</v>
      </c>
      <c r="J2737" t="s">
        <v>53</v>
      </c>
      <c r="K2737" t="s">
        <v>44</v>
      </c>
      <c r="L2737" t="s">
        <v>54</v>
      </c>
      <c r="M2737" t="s">
        <v>31</v>
      </c>
      <c r="N2737" t="s">
        <v>49</v>
      </c>
      <c r="O2737">
        <v>-23445.41</v>
      </c>
      <c r="P2737" t="s">
        <v>1230</v>
      </c>
      <c r="Q2737" t="s">
        <v>1234</v>
      </c>
      <c r="R2737" t="s">
        <v>1233</v>
      </c>
      <c r="S2737" t="s">
        <v>34</v>
      </c>
      <c r="T2737" t="s">
        <v>561</v>
      </c>
    </row>
    <row r="2738" spans="1:20">
      <c r="A2738" t="s">
        <v>1237</v>
      </c>
      <c r="B2738" t="s">
        <v>1230</v>
      </c>
      <c r="C2738" t="s">
        <v>1238</v>
      </c>
      <c r="D2738" t="s">
        <v>1239</v>
      </c>
      <c r="E2738" t="s">
        <v>25</v>
      </c>
      <c r="F2738" s="1">
        <v>41275</v>
      </c>
      <c r="G2738" t="s">
        <v>26</v>
      </c>
      <c r="H2738">
        <v>201412</v>
      </c>
      <c r="I2738" t="s">
        <v>27</v>
      </c>
      <c r="J2738" t="s">
        <v>28</v>
      </c>
      <c r="K2738" t="s">
        <v>29</v>
      </c>
      <c r="L2738" t="s">
        <v>30</v>
      </c>
      <c r="M2738" t="s">
        <v>31</v>
      </c>
      <c r="N2738" t="s">
        <v>48</v>
      </c>
      <c r="O2738">
        <v>1743815.29</v>
      </c>
      <c r="P2738" t="s">
        <v>1230</v>
      </c>
      <c r="Q2738" t="s">
        <v>1237</v>
      </c>
      <c r="R2738" t="s">
        <v>1233</v>
      </c>
      <c r="S2738" t="s">
        <v>34</v>
      </c>
      <c r="T2738" t="s">
        <v>561</v>
      </c>
    </row>
    <row r="2739" spans="1:20">
      <c r="A2739" t="s">
        <v>1237</v>
      </c>
      <c r="B2739" t="s">
        <v>1230</v>
      </c>
      <c r="C2739" t="s">
        <v>1238</v>
      </c>
      <c r="D2739" t="s">
        <v>1239</v>
      </c>
      <c r="E2739" t="s">
        <v>25</v>
      </c>
      <c r="F2739" s="1">
        <v>41275</v>
      </c>
      <c r="G2739" t="s">
        <v>26</v>
      </c>
      <c r="H2739">
        <v>201412</v>
      </c>
      <c r="I2739" t="s">
        <v>27</v>
      </c>
      <c r="J2739" t="s">
        <v>28</v>
      </c>
      <c r="K2739" t="s">
        <v>29</v>
      </c>
      <c r="L2739" t="s">
        <v>30</v>
      </c>
      <c r="M2739" t="s">
        <v>31</v>
      </c>
      <c r="N2739" t="s">
        <v>49</v>
      </c>
      <c r="O2739">
        <v>-1192866.3799999999</v>
      </c>
      <c r="P2739" t="s">
        <v>1230</v>
      </c>
      <c r="Q2739" t="s">
        <v>1237</v>
      </c>
      <c r="R2739" t="s">
        <v>1233</v>
      </c>
      <c r="S2739" t="s">
        <v>34</v>
      </c>
      <c r="T2739" t="s">
        <v>561</v>
      </c>
    </row>
    <row r="2740" spans="1:20">
      <c r="A2740" t="s">
        <v>1237</v>
      </c>
      <c r="B2740" t="s">
        <v>1230</v>
      </c>
      <c r="C2740" t="s">
        <v>1238</v>
      </c>
      <c r="D2740" t="s">
        <v>1239</v>
      </c>
      <c r="E2740" t="s">
        <v>25</v>
      </c>
      <c r="F2740" s="1">
        <v>41275</v>
      </c>
      <c r="G2740" t="s">
        <v>26</v>
      </c>
      <c r="H2740">
        <v>201412</v>
      </c>
      <c r="I2740" t="s">
        <v>27</v>
      </c>
      <c r="J2740" t="s">
        <v>28</v>
      </c>
      <c r="K2740" t="s">
        <v>36</v>
      </c>
      <c r="L2740" t="s">
        <v>30</v>
      </c>
      <c r="M2740" t="s">
        <v>31</v>
      </c>
      <c r="N2740" t="s">
        <v>48</v>
      </c>
      <c r="O2740">
        <v>629125.57999999996</v>
      </c>
      <c r="P2740" t="s">
        <v>1230</v>
      </c>
      <c r="Q2740" t="s">
        <v>1237</v>
      </c>
      <c r="R2740" t="s">
        <v>1233</v>
      </c>
      <c r="S2740" t="s">
        <v>34</v>
      </c>
      <c r="T2740" t="s">
        <v>561</v>
      </c>
    </row>
    <row r="2741" spans="1:20">
      <c r="A2741" t="s">
        <v>1237</v>
      </c>
      <c r="B2741" t="s">
        <v>1230</v>
      </c>
      <c r="C2741" t="s">
        <v>1238</v>
      </c>
      <c r="D2741" t="s">
        <v>1239</v>
      </c>
      <c r="E2741" t="s">
        <v>25</v>
      </c>
      <c r="F2741" s="1">
        <v>41275</v>
      </c>
      <c r="G2741" t="s">
        <v>26</v>
      </c>
      <c r="H2741">
        <v>201412</v>
      </c>
      <c r="I2741" t="s">
        <v>27</v>
      </c>
      <c r="J2741" t="s">
        <v>28</v>
      </c>
      <c r="K2741" t="s">
        <v>36</v>
      </c>
      <c r="L2741" t="s">
        <v>30</v>
      </c>
      <c r="M2741" t="s">
        <v>31</v>
      </c>
      <c r="N2741" t="s">
        <v>49</v>
      </c>
      <c r="O2741">
        <v>-1021071.27</v>
      </c>
      <c r="P2741" t="s">
        <v>1230</v>
      </c>
      <c r="Q2741" t="s">
        <v>1237</v>
      </c>
      <c r="R2741" t="s">
        <v>1233</v>
      </c>
      <c r="S2741" t="s">
        <v>34</v>
      </c>
      <c r="T2741" t="s">
        <v>561</v>
      </c>
    </row>
    <row r="2742" spans="1:20">
      <c r="A2742" t="s">
        <v>1237</v>
      </c>
      <c r="B2742" t="s">
        <v>1230</v>
      </c>
      <c r="C2742" t="s">
        <v>1238</v>
      </c>
      <c r="D2742" t="s">
        <v>1239</v>
      </c>
      <c r="E2742" t="s">
        <v>25</v>
      </c>
      <c r="F2742" s="1">
        <v>41275</v>
      </c>
      <c r="G2742" t="s">
        <v>26</v>
      </c>
      <c r="H2742">
        <v>201412</v>
      </c>
      <c r="I2742" t="s">
        <v>27</v>
      </c>
      <c r="J2742" t="s">
        <v>28</v>
      </c>
      <c r="K2742" t="s">
        <v>36</v>
      </c>
      <c r="L2742" t="s">
        <v>30</v>
      </c>
      <c r="M2742" t="s">
        <v>31</v>
      </c>
      <c r="N2742" t="s">
        <v>32</v>
      </c>
      <c r="O2742">
        <v>259954.96</v>
      </c>
      <c r="P2742" t="s">
        <v>1230</v>
      </c>
      <c r="Q2742" t="s">
        <v>1237</v>
      </c>
      <c r="R2742" t="s">
        <v>1233</v>
      </c>
      <c r="S2742" t="s">
        <v>34</v>
      </c>
      <c r="T2742" t="s">
        <v>561</v>
      </c>
    </row>
    <row r="2743" spans="1:20">
      <c r="A2743" t="s">
        <v>1237</v>
      </c>
      <c r="B2743" t="s">
        <v>1230</v>
      </c>
      <c r="C2743" t="s">
        <v>1238</v>
      </c>
      <c r="D2743" t="s">
        <v>1239</v>
      </c>
      <c r="E2743" t="s">
        <v>25</v>
      </c>
      <c r="F2743" s="1">
        <v>41275</v>
      </c>
      <c r="G2743" t="s">
        <v>26</v>
      </c>
      <c r="H2743">
        <v>201412</v>
      </c>
      <c r="I2743" t="s">
        <v>27</v>
      </c>
      <c r="J2743" t="s">
        <v>28</v>
      </c>
      <c r="K2743" t="s">
        <v>37</v>
      </c>
      <c r="L2743" t="s">
        <v>30</v>
      </c>
      <c r="M2743" t="s">
        <v>31</v>
      </c>
      <c r="N2743" t="s">
        <v>48</v>
      </c>
      <c r="O2743">
        <v>27767.22</v>
      </c>
      <c r="P2743" t="s">
        <v>1230</v>
      </c>
      <c r="Q2743" t="s">
        <v>1237</v>
      </c>
      <c r="R2743" t="s">
        <v>1233</v>
      </c>
      <c r="S2743" t="s">
        <v>34</v>
      </c>
      <c r="T2743" t="s">
        <v>561</v>
      </c>
    </row>
    <row r="2744" spans="1:20">
      <c r="A2744" t="s">
        <v>1237</v>
      </c>
      <c r="B2744" t="s">
        <v>1230</v>
      </c>
      <c r="C2744" t="s">
        <v>1238</v>
      </c>
      <c r="D2744" t="s">
        <v>1239</v>
      </c>
      <c r="E2744" t="s">
        <v>25</v>
      </c>
      <c r="F2744" s="1">
        <v>41275</v>
      </c>
      <c r="G2744" t="s">
        <v>26</v>
      </c>
      <c r="H2744">
        <v>201412</v>
      </c>
      <c r="I2744" t="s">
        <v>27</v>
      </c>
      <c r="J2744" t="s">
        <v>28</v>
      </c>
      <c r="K2744" t="s">
        <v>37</v>
      </c>
      <c r="L2744" t="s">
        <v>30</v>
      </c>
      <c r="M2744" t="s">
        <v>31</v>
      </c>
      <c r="N2744" t="s">
        <v>49</v>
      </c>
      <c r="O2744">
        <v>-56972.72</v>
      </c>
      <c r="P2744" t="s">
        <v>1230</v>
      </c>
      <c r="Q2744" t="s">
        <v>1237</v>
      </c>
      <c r="R2744" t="s">
        <v>1233</v>
      </c>
      <c r="S2744" t="s">
        <v>34</v>
      </c>
      <c r="T2744" t="s">
        <v>561</v>
      </c>
    </row>
    <row r="2745" spans="1:20">
      <c r="A2745" t="s">
        <v>1237</v>
      </c>
      <c r="B2745" t="s">
        <v>1230</v>
      </c>
      <c r="C2745" t="s">
        <v>1238</v>
      </c>
      <c r="D2745" t="s">
        <v>1239</v>
      </c>
      <c r="E2745" t="s">
        <v>25</v>
      </c>
      <c r="F2745" s="1">
        <v>41275</v>
      </c>
      <c r="G2745" t="s">
        <v>26</v>
      </c>
      <c r="H2745">
        <v>201412</v>
      </c>
      <c r="I2745" t="s">
        <v>27</v>
      </c>
      <c r="J2745" t="s">
        <v>28</v>
      </c>
      <c r="K2745" t="s">
        <v>37</v>
      </c>
      <c r="L2745" t="s">
        <v>30</v>
      </c>
      <c r="M2745" t="s">
        <v>31</v>
      </c>
      <c r="N2745" t="s">
        <v>32</v>
      </c>
      <c r="O2745">
        <v>39740.85</v>
      </c>
      <c r="P2745" t="s">
        <v>1230</v>
      </c>
      <c r="Q2745" t="s">
        <v>1237</v>
      </c>
      <c r="R2745" t="s">
        <v>1233</v>
      </c>
      <c r="S2745" t="s">
        <v>34</v>
      </c>
      <c r="T2745" t="s">
        <v>561</v>
      </c>
    </row>
    <row r="2746" spans="1:20">
      <c r="A2746" t="s">
        <v>1237</v>
      </c>
      <c r="B2746" t="s">
        <v>1230</v>
      </c>
      <c r="C2746" t="s">
        <v>1238</v>
      </c>
      <c r="D2746" t="s">
        <v>1239</v>
      </c>
      <c r="E2746" t="s">
        <v>25</v>
      </c>
      <c r="F2746" s="1">
        <v>41275</v>
      </c>
      <c r="G2746" t="s">
        <v>26</v>
      </c>
      <c r="H2746">
        <v>201412</v>
      </c>
      <c r="I2746" t="s">
        <v>27</v>
      </c>
      <c r="J2746" t="s">
        <v>28</v>
      </c>
      <c r="K2746" t="s">
        <v>38</v>
      </c>
      <c r="L2746" t="s">
        <v>30</v>
      </c>
      <c r="M2746" t="s">
        <v>31</v>
      </c>
      <c r="N2746" t="s">
        <v>48</v>
      </c>
      <c r="O2746">
        <v>431975.29000000004</v>
      </c>
      <c r="P2746" t="s">
        <v>1230</v>
      </c>
      <c r="Q2746" t="s">
        <v>1237</v>
      </c>
      <c r="R2746" t="s">
        <v>1233</v>
      </c>
      <c r="S2746" t="s">
        <v>34</v>
      </c>
      <c r="T2746" t="s">
        <v>561</v>
      </c>
    </row>
    <row r="2747" spans="1:20">
      <c r="A2747" t="s">
        <v>1237</v>
      </c>
      <c r="B2747" t="s">
        <v>1230</v>
      </c>
      <c r="C2747" t="s">
        <v>1238</v>
      </c>
      <c r="D2747" t="s">
        <v>1239</v>
      </c>
      <c r="E2747" t="s">
        <v>25</v>
      </c>
      <c r="F2747" s="1">
        <v>41275</v>
      </c>
      <c r="G2747" t="s">
        <v>26</v>
      </c>
      <c r="H2747">
        <v>201412</v>
      </c>
      <c r="I2747" t="s">
        <v>27</v>
      </c>
      <c r="J2747" t="s">
        <v>28</v>
      </c>
      <c r="K2747" t="s">
        <v>38</v>
      </c>
      <c r="L2747" t="s">
        <v>30</v>
      </c>
      <c r="M2747" t="s">
        <v>31</v>
      </c>
      <c r="N2747" t="s">
        <v>49</v>
      </c>
      <c r="O2747">
        <v>-601479.5</v>
      </c>
      <c r="P2747" t="s">
        <v>1230</v>
      </c>
      <c r="Q2747" t="s">
        <v>1237</v>
      </c>
      <c r="R2747" t="s">
        <v>1233</v>
      </c>
      <c r="S2747" t="s">
        <v>34</v>
      </c>
      <c r="T2747" t="s">
        <v>561</v>
      </c>
    </row>
    <row r="2748" spans="1:20">
      <c r="A2748" t="s">
        <v>1237</v>
      </c>
      <c r="B2748" t="s">
        <v>1230</v>
      </c>
      <c r="C2748" t="s">
        <v>1238</v>
      </c>
      <c r="D2748" t="s">
        <v>1239</v>
      </c>
      <c r="E2748" t="s">
        <v>25</v>
      </c>
      <c r="F2748" s="1">
        <v>41275</v>
      </c>
      <c r="G2748" t="s">
        <v>26</v>
      </c>
      <c r="H2748">
        <v>201412</v>
      </c>
      <c r="I2748" t="s">
        <v>27</v>
      </c>
      <c r="J2748" t="s">
        <v>28</v>
      </c>
      <c r="K2748" t="s">
        <v>38</v>
      </c>
      <c r="L2748" t="s">
        <v>30</v>
      </c>
      <c r="M2748" t="s">
        <v>31</v>
      </c>
      <c r="N2748" t="s">
        <v>32</v>
      </c>
      <c r="O2748">
        <v>131828.78</v>
      </c>
      <c r="P2748" t="s">
        <v>1230</v>
      </c>
      <c r="Q2748" t="s">
        <v>1237</v>
      </c>
      <c r="R2748" t="s">
        <v>1233</v>
      </c>
      <c r="S2748" t="s">
        <v>34</v>
      </c>
      <c r="T2748" t="s">
        <v>561</v>
      </c>
    </row>
    <row r="2749" spans="1:20">
      <c r="A2749" t="s">
        <v>1237</v>
      </c>
      <c r="B2749" t="s">
        <v>1230</v>
      </c>
      <c r="C2749" t="s">
        <v>1238</v>
      </c>
      <c r="D2749" t="s">
        <v>1239</v>
      </c>
      <c r="E2749" t="s">
        <v>25</v>
      </c>
      <c r="F2749" s="1">
        <v>41275</v>
      </c>
      <c r="G2749" t="s">
        <v>26</v>
      </c>
      <c r="H2749">
        <v>201412</v>
      </c>
      <c r="I2749" t="s">
        <v>27</v>
      </c>
      <c r="J2749" t="s">
        <v>28</v>
      </c>
      <c r="K2749" t="s">
        <v>39</v>
      </c>
      <c r="L2749" t="s">
        <v>30</v>
      </c>
      <c r="M2749" t="s">
        <v>31</v>
      </c>
      <c r="N2749" t="s">
        <v>48</v>
      </c>
      <c r="O2749">
        <v>57686.28</v>
      </c>
      <c r="P2749" t="s">
        <v>1230</v>
      </c>
      <c r="Q2749" t="s">
        <v>1237</v>
      </c>
      <c r="R2749" t="s">
        <v>1233</v>
      </c>
      <c r="S2749" t="s">
        <v>34</v>
      </c>
      <c r="T2749" t="s">
        <v>561</v>
      </c>
    </row>
    <row r="2750" spans="1:20">
      <c r="A2750" t="s">
        <v>1237</v>
      </c>
      <c r="B2750" t="s">
        <v>1230</v>
      </c>
      <c r="C2750" t="s">
        <v>1238</v>
      </c>
      <c r="D2750" t="s">
        <v>1239</v>
      </c>
      <c r="E2750" t="s">
        <v>25</v>
      </c>
      <c r="F2750" s="1">
        <v>41275</v>
      </c>
      <c r="G2750" t="s">
        <v>26</v>
      </c>
      <c r="H2750">
        <v>201412</v>
      </c>
      <c r="I2750" t="s">
        <v>27</v>
      </c>
      <c r="J2750" t="s">
        <v>28</v>
      </c>
      <c r="K2750" t="s">
        <v>39</v>
      </c>
      <c r="L2750" t="s">
        <v>30</v>
      </c>
      <c r="M2750" t="s">
        <v>31</v>
      </c>
      <c r="N2750" t="s">
        <v>49</v>
      </c>
      <c r="O2750">
        <v>-12612.04</v>
      </c>
      <c r="P2750" t="s">
        <v>1230</v>
      </c>
      <c r="Q2750" t="s">
        <v>1237</v>
      </c>
      <c r="R2750" t="s">
        <v>1233</v>
      </c>
      <c r="S2750" t="s">
        <v>34</v>
      </c>
      <c r="T2750" t="s">
        <v>561</v>
      </c>
    </row>
    <row r="2751" spans="1:20">
      <c r="A2751" t="s">
        <v>1237</v>
      </c>
      <c r="B2751" t="s">
        <v>1230</v>
      </c>
      <c r="C2751" t="s">
        <v>1238</v>
      </c>
      <c r="D2751" t="s">
        <v>1239</v>
      </c>
      <c r="E2751" t="s">
        <v>25</v>
      </c>
      <c r="F2751" s="1">
        <v>41275</v>
      </c>
      <c r="G2751" t="s">
        <v>26</v>
      </c>
      <c r="H2751">
        <v>201412</v>
      </c>
      <c r="I2751" t="s">
        <v>27</v>
      </c>
      <c r="J2751" t="s">
        <v>28</v>
      </c>
      <c r="K2751" t="s">
        <v>40</v>
      </c>
      <c r="L2751" t="s">
        <v>30</v>
      </c>
      <c r="M2751" t="s">
        <v>31</v>
      </c>
      <c r="N2751" t="s">
        <v>48</v>
      </c>
      <c r="O2751">
        <v>6176.47</v>
      </c>
      <c r="P2751" t="s">
        <v>1230</v>
      </c>
      <c r="Q2751" t="s">
        <v>1237</v>
      </c>
      <c r="R2751" t="s">
        <v>1233</v>
      </c>
      <c r="S2751" t="s">
        <v>34</v>
      </c>
      <c r="T2751" t="s">
        <v>561</v>
      </c>
    </row>
    <row r="2752" spans="1:20">
      <c r="A2752" t="s">
        <v>1237</v>
      </c>
      <c r="B2752" t="s">
        <v>1230</v>
      </c>
      <c r="C2752" t="s">
        <v>1238</v>
      </c>
      <c r="D2752" t="s">
        <v>1239</v>
      </c>
      <c r="E2752" t="s">
        <v>25</v>
      </c>
      <c r="F2752" s="1">
        <v>41275</v>
      </c>
      <c r="G2752" t="s">
        <v>26</v>
      </c>
      <c r="H2752">
        <v>201412</v>
      </c>
      <c r="I2752" t="s">
        <v>27</v>
      </c>
      <c r="J2752" t="s">
        <v>28</v>
      </c>
      <c r="K2752" t="s">
        <v>40</v>
      </c>
      <c r="L2752" t="s">
        <v>30</v>
      </c>
      <c r="M2752" t="s">
        <v>31</v>
      </c>
      <c r="N2752" t="s">
        <v>49</v>
      </c>
      <c r="O2752">
        <v>-15491.85</v>
      </c>
      <c r="P2752" t="s">
        <v>1230</v>
      </c>
      <c r="Q2752" t="s">
        <v>1237</v>
      </c>
      <c r="R2752" t="s">
        <v>1233</v>
      </c>
      <c r="S2752" t="s">
        <v>34</v>
      </c>
      <c r="T2752" t="s">
        <v>561</v>
      </c>
    </row>
    <row r="2753" spans="1:20">
      <c r="A2753" t="s">
        <v>1237</v>
      </c>
      <c r="B2753" t="s">
        <v>1230</v>
      </c>
      <c r="C2753" t="s">
        <v>1238</v>
      </c>
      <c r="D2753" t="s">
        <v>1239</v>
      </c>
      <c r="E2753" t="s">
        <v>25</v>
      </c>
      <c r="F2753" s="1">
        <v>41275</v>
      </c>
      <c r="G2753" t="s">
        <v>26</v>
      </c>
      <c r="H2753">
        <v>201412</v>
      </c>
      <c r="I2753" t="s">
        <v>27</v>
      </c>
      <c r="J2753" t="s">
        <v>28</v>
      </c>
      <c r="K2753" t="s">
        <v>41</v>
      </c>
      <c r="L2753" t="s">
        <v>30</v>
      </c>
      <c r="M2753" t="s">
        <v>31</v>
      </c>
      <c r="N2753" t="s">
        <v>48</v>
      </c>
      <c r="O2753">
        <v>4960.6900000000005</v>
      </c>
      <c r="P2753" t="s">
        <v>1230</v>
      </c>
      <c r="Q2753" t="s">
        <v>1237</v>
      </c>
      <c r="R2753" t="s">
        <v>1233</v>
      </c>
      <c r="S2753" t="s">
        <v>34</v>
      </c>
      <c r="T2753" t="s">
        <v>561</v>
      </c>
    </row>
    <row r="2754" spans="1:20">
      <c r="A2754" t="s">
        <v>1237</v>
      </c>
      <c r="B2754" t="s">
        <v>1230</v>
      </c>
      <c r="C2754" t="s">
        <v>1238</v>
      </c>
      <c r="D2754" t="s">
        <v>1239</v>
      </c>
      <c r="E2754" t="s">
        <v>25</v>
      </c>
      <c r="F2754" s="1">
        <v>41275</v>
      </c>
      <c r="G2754" t="s">
        <v>26</v>
      </c>
      <c r="H2754">
        <v>201412</v>
      </c>
      <c r="I2754" t="s">
        <v>27</v>
      </c>
      <c r="J2754" t="s">
        <v>28</v>
      </c>
      <c r="K2754" t="s">
        <v>41</v>
      </c>
      <c r="L2754" t="s">
        <v>30</v>
      </c>
      <c r="M2754" t="s">
        <v>31</v>
      </c>
      <c r="N2754" t="s">
        <v>49</v>
      </c>
      <c r="O2754">
        <v>-623.94000000000005</v>
      </c>
      <c r="P2754" t="s">
        <v>1230</v>
      </c>
      <c r="Q2754" t="s">
        <v>1237</v>
      </c>
      <c r="R2754" t="s">
        <v>1233</v>
      </c>
      <c r="S2754" t="s">
        <v>34</v>
      </c>
      <c r="T2754" t="s">
        <v>561</v>
      </c>
    </row>
    <row r="2755" spans="1:20">
      <c r="A2755" t="s">
        <v>1237</v>
      </c>
      <c r="B2755" t="s">
        <v>1230</v>
      </c>
      <c r="C2755" t="s">
        <v>1238</v>
      </c>
      <c r="D2755" t="s">
        <v>1239</v>
      </c>
      <c r="E2755" t="s">
        <v>25</v>
      </c>
      <c r="F2755" s="1">
        <v>41275</v>
      </c>
      <c r="G2755" t="s">
        <v>26</v>
      </c>
      <c r="H2755">
        <v>201412</v>
      </c>
      <c r="I2755" t="s">
        <v>27</v>
      </c>
      <c r="J2755" t="s">
        <v>28</v>
      </c>
      <c r="K2755" t="s">
        <v>44</v>
      </c>
      <c r="L2755" t="s">
        <v>30</v>
      </c>
      <c r="M2755" t="s">
        <v>31</v>
      </c>
      <c r="N2755" t="s">
        <v>48</v>
      </c>
      <c r="O2755">
        <v>1877.38</v>
      </c>
      <c r="P2755" t="s">
        <v>1230</v>
      </c>
      <c r="Q2755" t="s">
        <v>1237</v>
      </c>
      <c r="R2755" t="s">
        <v>1233</v>
      </c>
      <c r="S2755" t="s">
        <v>34</v>
      </c>
      <c r="T2755" t="s">
        <v>561</v>
      </c>
    </row>
    <row r="2756" spans="1:20">
      <c r="A2756" t="s">
        <v>1237</v>
      </c>
      <c r="B2756" t="s">
        <v>1230</v>
      </c>
      <c r="C2756" t="s">
        <v>1238</v>
      </c>
      <c r="D2756" t="s">
        <v>1239</v>
      </c>
      <c r="E2756" t="s">
        <v>25</v>
      </c>
      <c r="F2756" s="1">
        <v>41275</v>
      </c>
      <c r="G2756" t="s">
        <v>26</v>
      </c>
      <c r="H2756">
        <v>201412</v>
      </c>
      <c r="I2756" t="s">
        <v>27</v>
      </c>
      <c r="J2756" t="s">
        <v>28</v>
      </c>
      <c r="K2756" t="s">
        <v>44</v>
      </c>
      <c r="L2756" t="s">
        <v>30</v>
      </c>
      <c r="M2756" t="s">
        <v>31</v>
      </c>
      <c r="N2756" t="s">
        <v>49</v>
      </c>
      <c r="O2756">
        <v>-2266.5</v>
      </c>
      <c r="P2756" t="s">
        <v>1230</v>
      </c>
      <c r="Q2756" t="s">
        <v>1237</v>
      </c>
      <c r="R2756" t="s">
        <v>1233</v>
      </c>
      <c r="S2756" t="s">
        <v>34</v>
      </c>
      <c r="T2756" t="s">
        <v>561</v>
      </c>
    </row>
    <row r="2757" spans="1:20">
      <c r="A2757" t="s">
        <v>1240</v>
      </c>
      <c r="B2757" t="s">
        <v>1230</v>
      </c>
      <c r="C2757" t="s">
        <v>1241</v>
      </c>
      <c r="D2757" t="s">
        <v>1242</v>
      </c>
      <c r="E2757" t="s">
        <v>25</v>
      </c>
      <c r="F2757" s="1">
        <v>41040</v>
      </c>
      <c r="G2757" t="s">
        <v>26</v>
      </c>
      <c r="H2757">
        <v>201412</v>
      </c>
      <c r="I2757" t="s">
        <v>27</v>
      </c>
      <c r="J2757" t="s">
        <v>28</v>
      </c>
      <c r="K2757" t="s">
        <v>29</v>
      </c>
      <c r="L2757" t="s">
        <v>30</v>
      </c>
      <c r="M2757" t="s">
        <v>31</v>
      </c>
      <c r="N2757" t="s">
        <v>48</v>
      </c>
      <c r="O2757">
        <v>1672277.6600000001</v>
      </c>
      <c r="P2757" t="s">
        <v>1230</v>
      </c>
      <c r="Q2757" t="s">
        <v>1240</v>
      </c>
      <c r="R2757" t="s">
        <v>1233</v>
      </c>
      <c r="S2757" t="s">
        <v>34</v>
      </c>
      <c r="T2757" t="s">
        <v>561</v>
      </c>
    </row>
    <row r="2758" spans="1:20">
      <c r="A2758" t="s">
        <v>1240</v>
      </c>
      <c r="B2758" t="s">
        <v>1230</v>
      </c>
      <c r="C2758" t="s">
        <v>1241</v>
      </c>
      <c r="D2758" t="s">
        <v>1242</v>
      </c>
      <c r="E2758" t="s">
        <v>25</v>
      </c>
      <c r="F2758" s="1">
        <v>41040</v>
      </c>
      <c r="G2758" t="s">
        <v>26</v>
      </c>
      <c r="H2758">
        <v>201412</v>
      </c>
      <c r="I2758" t="s">
        <v>27</v>
      </c>
      <c r="J2758" t="s">
        <v>28</v>
      </c>
      <c r="K2758" t="s">
        <v>29</v>
      </c>
      <c r="L2758" t="s">
        <v>30</v>
      </c>
      <c r="M2758" t="s">
        <v>31</v>
      </c>
      <c r="N2758" t="s">
        <v>49</v>
      </c>
      <c r="O2758">
        <v>-976629.9</v>
      </c>
      <c r="P2758" t="s">
        <v>1230</v>
      </c>
      <c r="Q2758" t="s">
        <v>1240</v>
      </c>
      <c r="R2758" t="s">
        <v>1233</v>
      </c>
      <c r="S2758" t="s">
        <v>34</v>
      </c>
      <c r="T2758" t="s">
        <v>561</v>
      </c>
    </row>
    <row r="2759" spans="1:20">
      <c r="A2759" t="s">
        <v>1240</v>
      </c>
      <c r="B2759" t="s">
        <v>1230</v>
      </c>
      <c r="C2759" t="s">
        <v>1241</v>
      </c>
      <c r="D2759" t="s">
        <v>1242</v>
      </c>
      <c r="E2759" t="s">
        <v>25</v>
      </c>
      <c r="F2759" s="1">
        <v>41040</v>
      </c>
      <c r="G2759" t="s">
        <v>26</v>
      </c>
      <c r="H2759">
        <v>201412</v>
      </c>
      <c r="I2759" t="s">
        <v>27</v>
      </c>
      <c r="J2759" t="s">
        <v>28</v>
      </c>
      <c r="K2759" t="s">
        <v>36</v>
      </c>
      <c r="L2759" t="s">
        <v>30</v>
      </c>
      <c r="M2759" t="s">
        <v>31</v>
      </c>
      <c r="N2759" t="s">
        <v>48</v>
      </c>
      <c r="O2759">
        <v>732011.59</v>
      </c>
      <c r="P2759" t="s">
        <v>1230</v>
      </c>
      <c r="Q2759" t="s">
        <v>1240</v>
      </c>
      <c r="R2759" t="s">
        <v>1233</v>
      </c>
      <c r="S2759" t="s">
        <v>34</v>
      </c>
      <c r="T2759" t="s">
        <v>561</v>
      </c>
    </row>
    <row r="2760" spans="1:20">
      <c r="A2760" t="s">
        <v>1240</v>
      </c>
      <c r="B2760" t="s">
        <v>1230</v>
      </c>
      <c r="C2760" t="s">
        <v>1241</v>
      </c>
      <c r="D2760" t="s">
        <v>1242</v>
      </c>
      <c r="E2760" t="s">
        <v>25</v>
      </c>
      <c r="F2760" s="1">
        <v>41040</v>
      </c>
      <c r="G2760" t="s">
        <v>26</v>
      </c>
      <c r="H2760">
        <v>201412</v>
      </c>
      <c r="I2760" t="s">
        <v>27</v>
      </c>
      <c r="J2760" t="s">
        <v>28</v>
      </c>
      <c r="K2760" t="s">
        <v>36</v>
      </c>
      <c r="L2760" t="s">
        <v>30</v>
      </c>
      <c r="M2760" t="s">
        <v>31</v>
      </c>
      <c r="N2760" t="s">
        <v>49</v>
      </c>
      <c r="O2760">
        <v>-767779.44000000006</v>
      </c>
      <c r="P2760" t="s">
        <v>1230</v>
      </c>
      <c r="Q2760" t="s">
        <v>1240</v>
      </c>
      <c r="R2760" t="s">
        <v>1233</v>
      </c>
      <c r="S2760" t="s">
        <v>34</v>
      </c>
      <c r="T2760" t="s">
        <v>561</v>
      </c>
    </row>
    <row r="2761" spans="1:20">
      <c r="A2761" t="s">
        <v>1240</v>
      </c>
      <c r="B2761" t="s">
        <v>1230</v>
      </c>
      <c r="C2761" t="s">
        <v>1241</v>
      </c>
      <c r="D2761" t="s">
        <v>1242</v>
      </c>
      <c r="E2761" t="s">
        <v>25</v>
      </c>
      <c r="F2761" s="1">
        <v>41040</v>
      </c>
      <c r="G2761" t="s">
        <v>26</v>
      </c>
      <c r="H2761">
        <v>201412</v>
      </c>
      <c r="I2761" t="s">
        <v>27</v>
      </c>
      <c r="J2761" t="s">
        <v>28</v>
      </c>
      <c r="K2761" t="s">
        <v>36</v>
      </c>
      <c r="L2761" t="s">
        <v>30</v>
      </c>
      <c r="M2761" t="s">
        <v>31</v>
      </c>
      <c r="N2761" t="s">
        <v>32</v>
      </c>
      <c r="O2761">
        <v>7963.08</v>
      </c>
      <c r="P2761" t="s">
        <v>1230</v>
      </c>
      <c r="Q2761" t="s">
        <v>1240</v>
      </c>
      <c r="R2761" t="s">
        <v>1233</v>
      </c>
      <c r="S2761" t="s">
        <v>34</v>
      </c>
      <c r="T2761" t="s">
        <v>561</v>
      </c>
    </row>
    <row r="2762" spans="1:20">
      <c r="A2762" t="s">
        <v>1240</v>
      </c>
      <c r="B2762" t="s">
        <v>1230</v>
      </c>
      <c r="C2762" t="s">
        <v>1241</v>
      </c>
      <c r="D2762" t="s">
        <v>1242</v>
      </c>
      <c r="E2762" t="s">
        <v>25</v>
      </c>
      <c r="F2762" s="1">
        <v>41040</v>
      </c>
      <c r="G2762" t="s">
        <v>26</v>
      </c>
      <c r="H2762">
        <v>201412</v>
      </c>
      <c r="I2762" t="s">
        <v>27</v>
      </c>
      <c r="J2762" t="s">
        <v>28</v>
      </c>
      <c r="K2762" t="s">
        <v>37</v>
      </c>
      <c r="L2762" t="s">
        <v>30</v>
      </c>
      <c r="M2762" t="s">
        <v>31</v>
      </c>
      <c r="N2762" t="s">
        <v>48</v>
      </c>
      <c r="O2762">
        <v>34608.629999999997</v>
      </c>
      <c r="P2762" t="s">
        <v>1230</v>
      </c>
      <c r="Q2762" t="s">
        <v>1240</v>
      </c>
      <c r="R2762" t="s">
        <v>1233</v>
      </c>
      <c r="S2762" t="s">
        <v>34</v>
      </c>
      <c r="T2762" t="s">
        <v>561</v>
      </c>
    </row>
    <row r="2763" spans="1:20">
      <c r="A2763" t="s">
        <v>1240</v>
      </c>
      <c r="B2763" t="s">
        <v>1230</v>
      </c>
      <c r="C2763" t="s">
        <v>1241</v>
      </c>
      <c r="D2763" t="s">
        <v>1242</v>
      </c>
      <c r="E2763" t="s">
        <v>25</v>
      </c>
      <c r="F2763" s="1">
        <v>41040</v>
      </c>
      <c r="G2763" t="s">
        <v>26</v>
      </c>
      <c r="H2763">
        <v>201412</v>
      </c>
      <c r="I2763" t="s">
        <v>27</v>
      </c>
      <c r="J2763" t="s">
        <v>28</v>
      </c>
      <c r="K2763" t="s">
        <v>37</v>
      </c>
      <c r="L2763" t="s">
        <v>30</v>
      </c>
      <c r="M2763" t="s">
        <v>31</v>
      </c>
      <c r="N2763" t="s">
        <v>49</v>
      </c>
      <c r="O2763">
        <v>-152178.44</v>
      </c>
      <c r="P2763" t="s">
        <v>1230</v>
      </c>
      <c r="Q2763" t="s">
        <v>1240</v>
      </c>
      <c r="R2763" t="s">
        <v>1233</v>
      </c>
      <c r="S2763" t="s">
        <v>34</v>
      </c>
      <c r="T2763" t="s">
        <v>561</v>
      </c>
    </row>
    <row r="2764" spans="1:20">
      <c r="A2764" t="s">
        <v>1240</v>
      </c>
      <c r="B2764" t="s">
        <v>1230</v>
      </c>
      <c r="C2764" t="s">
        <v>1241</v>
      </c>
      <c r="D2764" t="s">
        <v>1242</v>
      </c>
      <c r="E2764" t="s">
        <v>25</v>
      </c>
      <c r="F2764" s="1">
        <v>41040</v>
      </c>
      <c r="G2764" t="s">
        <v>26</v>
      </c>
      <c r="H2764">
        <v>201412</v>
      </c>
      <c r="I2764" t="s">
        <v>27</v>
      </c>
      <c r="J2764" t="s">
        <v>28</v>
      </c>
      <c r="K2764" t="s">
        <v>38</v>
      </c>
      <c r="L2764" t="s">
        <v>30</v>
      </c>
      <c r="M2764" t="s">
        <v>31</v>
      </c>
      <c r="N2764" t="s">
        <v>48</v>
      </c>
      <c r="O2764">
        <v>431751.87</v>
      </c>
      <c r="P2764" t="s">
        <v>1230</v>
      </c>
      <c r="Q2764" t="s">
        <v>1240</v>
      </c>
      <c r="R2764" t="s">
        <v>1233</v>
      </c>
      <c r="S2764" t="s">
        <v>34</v>
      </c>
      <c r="T2764" t="s">
        <v>561</v>
      </c>
    </row>
    <row r="2765" spans="1:20">
      <c r="A2765" t="s">
        <v>1240</v>
      </c>
      <c r="B2765" t="s">
        <v>1230</v>
      </c>
      <c r="C2765" t="s">
        <v>1241</v>
      </c>
      <c r="D2765" t="s">
        <v>1242</v>
      </c>
      <c r="E2765" t="s">
        <v>25</v>
      </c>
      <c r="F2765" s="1">
        <v>41040</v>
      </c>
      <c r="G2765" t="s">
        <v>26</v>
      </c>
      <c r="H2765">
        <v>201412</v>
      </c>
      <c r="I2765" t="s">
        <v>27</v>
      </c>
      <c r="J2765" t="s">
        <v>28</v>
      </c>
      <c r="K2765" t="s">
        <v>38</v>
      </c>
      <c r="L2765" t="s">
        <v>30</v>
      </c>
      <c r="M2765" t="s">
        <v>31</v>
      </c>
      <c r="N2765" t="s">
        <v>49</v>
      </c>
      <c r="O2765">
        <v>-830447.16</v>
      </c>
      <c r="P2765" t="s">
        <v>1230</v>
      </c>
      <c r="Q2765" t="s">
        <v>1240</v>
      </c>
      <c r="R2765" t="s">
        <v>1233</v>
      </c>
      <c r="S2765" t="s">
        <v>34</v>
      </c>
      <c r="T2765" t="s">
        <v>561</v>
      </c>
    </row>
    <row r="2766" spans="1:20">
      <c r="A2766" t="s">
        <v>1240</v>
      </c>
      <c r="B2766" t="s">
        <v>1230</v>
      </c>
      <c r="C2766" t="s">
        <v>1241</v>
      </c>
      <c r="D2766" t="s">
        <v>1242</v>
      </c>
      <c r="E2766" t="s">
        <v>25</v>
      </c>
      <c r="F2766" s="1">
        <v>41040</v>
      </c>
      <c r="G2766" t="s">
        <v>26</v>
      </c>
      <c r="H2766">
        <v>201412</v>
      </c>
      <c r="I2766" t="s">
        <v>27</v>
      </c>
      <c r="J2766" t="s">
        <v>28</v>
      </c>
      <c r="K2766" t="s">
        <v>38</v>
      </c>
      <c r="L2766" t="s">
        <v>30</v>
      </c>
      <c r="M2766" t="s">
        <v>31</v>
      </c>
      <c r="N2766" t="s">
        <v>32</v>
      </c>
      <c r="O2766">
        <v>278486.49</v>
      </c>
      <c r="P2766" t="s">
        <v>1230</v>
      </c>
      <c r="Q2766" t="s">
        <v>1240</v>
      </c>
      <c r="R2766" t="s">
        <v>1233</v>
      </c>
      <c r="S2766" t="s">
        <v>34</v>
      </c>
      <c r="T2766" t="s">
        <v>561</v>
      </c>
    </row>
    <row r="2767" spans="1:20">
      <c r="A2767" t="s">
        <v>1240</v>
      </c>
      <c r="B2767" t="s">
        <v>1230</v>
      </c>
      <c r="C2767" t="s">
        <v>1241</v>
      </c>
      <c r="D2767" t="s">
        <v>1242</v>
      </c>
      <c r="E2767" t="s">
        <v>25</v>
      </c>
      <c r="F2767" s="1">
        <v>41040</v>
      </c>
      <c r="G2767" t="s">
        <v>26</v>
      </c>
      <c r="H2767">
        <v>201412</v>
      </c>
      <c r="I2767" t="s">
        <v>27</v>
      </c>
      <c r="J2767" t="s">
        <v>28</v>
      </c>
      <c r="K2767" t="s">
        <v>39</v>
      </c>
      <c r="L2767" t="s">
        <v>30</v>
      </c>
      <c r="M2767" t="s">
        <v>31</v>
      </c>
      <c r="N2767" t="s">
        <v>48</v>
      </c>
      <c r="O2767">
        <v>19431.3</v>
      </c>
      <c r="P2767" t="s">
        <v>1230</v>
      </c>
      <c r="Q2767" t="s">
        <v>1240</v>
      </c>
      <c r="R2767" t="s">
        <v>1233</v>
      </c>
      <c r="S2767" t="s">
        <v>34</v>
      </c>
      <c r="T2767" t="s">
        <v>561</v>
      </c>
    </row>
    <row r="2768" spans="1:20">
      <c r="A2768" t="s">
        <v>1240</v>
      </c>
      <c r="B2768" t="s">
        <v>1230</v>
      </c>
      <c r="C2768" t="s">
        <v>1241</v>
      </c>
      <c r="D2768" t="s">
        <v>1242</v>
      </c>
      <c r="E2768" t="s">
        <v>25</v>
      </c>
      <c r="F2768" s="1">
        <v>41040</v>
      </c>
      <c r="G2768" t="s">
        <v>26</v>
      </c>
      <c r="H2768">
        <v>201412</v>
      </c>
      <c r="I2768" t="s">
        <v>27</v>
      </c>
      <c r="J2768" t="s">
        <v>28</v>
      </c>
      <c r="K2768" t="s">
        <v>39</v>
      </c>
      <c r="L2768" t="s">
        <v>30</v>
      </c>
      <c r="M2768" t="s">
        <v>31</v>
      </c>
      <c r="N2768" t="s">
        <v>49</v>
      </c>
      <c r="O2768">
        <v>-115455.85</v>
      </c>
      <c r="P2768" t="s">
        <v>1230</v>
      </c>
      <c r="Q2768" t="s">
        <v>1240</v>
      </c>
      <c r="R2768" t="s">
        <v>1233</v>
      </c>
      <c r="S2768" t="s">
        <v>34</v>
      </c>
      <c r="T2768" t="s">
        <v>561</v>
      </c>
    </row>
    <row r="2769" spans="1:20">
      <c r="A2769" t="s">
        <v>1240</v>
      </c>
      <c r="B2769" t="s">
        <v>1230</v>
      </c>
      <c r="C2769" t="s">
        <v>1241</v>
      </c>
      <c r="D2769" t="s">
        <v>1242</v>
      </c>
      <c r="E2769" t="s">
        <v>25</v>
      </c>
      <c r="F2769" s="1">
        <v>41040</v>
      </c>
      <c r="G2769" t="s">
        <v>26</v>
      </c>
      <c r="H2769">
        <v>201412</v>
      </c>
      <c r="I2769" t="s">
        <v>27</v>
      </c>
      <c r="J2769" t="s">
        <v>28</v>
      </c>
      <c r="K2769" t="s">
        <v>40</v>
      </c>
      <c r="L2769" t="s">
        <v>30</v>
      </c>
      <c r="M2769" t="s">
        <v>31</v>
      </c>
      <c r="N2769" t="s">
        <v>48</v>
      </c>
      <c r="O2769">
        <v>558.19000000000005</v>
      </c>
      <c r="P2769" t="s">
        <v>1230</v>
      </c>
      <c r="Q2769" t="s">
        <v>1240</v>
      </c>
      <c r="R2769" t="s">
        <v>1233</v>
      </c>
      <c r="S2769" t="s">
        <v>34</v>
      </c>
      <c r="T2769" t="s">
        <v>561</v>
      </c>
    </row>
    <row r="2770" spans="1:20">
      <c r="A2770" t="s">
        <v>1240</v>
      </c>
      <c r="B2770" t="s">
        <v>1230</v>
      </c>
      <c r="C2770" t="s">
        <v>1241</v>
      </c>
      <c r="D2770" t="s">
        <v>1242</v>
      </c>
      <c r="E2770" t="s">
        <v>25</v>
      </c>
      <c r="F2770" s="1">
        <v>41040</v>
      </c>
      <c r="G2770" t="s">
        <v>26</v>
      </c>
      <c r="H2770">
        <v>201412</v>
      </c>
      <c r="I2770" t="s">
        <v>27</v>
      </c>
      <c r="J2770" t="s">
        <v>28</v>
      </c>
      <c r="K2770" t="s">
        <v>40</v>
      </c>
      <c r="L2770" t="s">
        <v>30</v>
      </c>
      <c r="M2770" t="s">
        <v>31</v>
      </c>
      <c r="N2770" t="s">
        <v>49</v>
      </c>
      <c r="O2770">
        <v>-9322.82</v>
      </c>
      <c r="P2770" t="s">
        <v>1230</v>
      </c>
      <c r="Q2770" t="s">
        <v>1240</v>
      </c>
      <c r="R2770" t="s">
        <v>1233</v>
      </c>
      <c r="S2770" t="s">
        <v>34</v>
      </c>
      <c r="T2770" t="s">
        <v>561</v>
      </c>
    </row>
    <row r="2771" spans="1:20">
      <c r="A2771" t="s">
        <v>1240</v>
      </c>
      <c r="B2771" t="s">
        <v>1230</v>
      </c>
      <c r="C2771" t="s">
        <v>1241</v>
      </c>
      <c r="D2771" t="s">
        <v>1242</v>
      </c>
      <c r="E2771" t="s">
        <v>25</v>
      </c>
      <c r="F2771" s="1">
        <v>41040</v>
      </c>
      <c r="G2771" t="s">
        <v>26</v>
      </c>
      <c r="H2771">
        <v>201412</v>
      </c>
      <c r="I2771" t="s">
        <v>27</v>
      </c>
      <c r="J2771" t="s">
        <v>28</v>
      </c>
      <c r="K2771" t="s">
        <v>41</v>
      </c>
      <c r="L2771" t="s">
        <v>30</v>
      </c>
      <c r="M2771" t="s">
        <v>31</v>
      </c>
      <c r="N2771" t="s">
        <v>48</v>
      </c>
      <c r="O2771">
        <v>5462.74</v>
      </c>
      <c r="P2771" t="s">
        <v>1230</v>
      </c>
      <c r="Q2771" t="s">
        <v>1240</v>
      </c>
      <c r="R2771" t="s">
        <v>1233</v>
      </c>
      <c r="S2771" t="s">
        <v>34</v>
      </c>
      <c r="T2771" t="s">
        <v>561</v>
      </c>
    </row>
    <row r="2772" spans="1:20">
      <c r="A2772" t="s">
        <v>1240</v>
      </c>
      <c r="B2772" t="s">
        <v>1230</v>
      </c>
      <c r="C2772" t="s">
        <v>1241</v>
      </c>
      <c r="D2772" t="s">
        <v>1242</v>
      </c>
      <c r="E2772" t="s">
        <v>25</v>
      </c>
      <c r="F2772" s="1">
        <v>41040</v>
      </c>
      <c r="G2772" t="s">
        <v>26</v>
      </c>
      <c r="H2772">
        <v>201412</v>
      </c>
      <c r="I2772" t="s">
        <v>27</v>
      </c>
      <c r="J2772" t="s">
        <v>28</v>
      </c>
      <c r="K2772" t="s">
        <v>41</v>
      </c>
      <c r="L2772" t="s">
        <v>30</v>
      </c>
      <c r="M2772" t="s">
        <v>31</v>
      </c>
      <c r="N2772" t="s">
        <v>49</v>
      </c>
      <c r="O2772">
        <v>-34922.120000000003</v>
      </c>
      <c r="P2772" t="s">
        <v>1230</v>
      </c>
      <c r="Q2772" t="s">
        <v>1240</v>
      </c>
      <c r="R2772" t="s">
        <v>1233</v>
      </c>
      <c r="S2772" t="s">
        <v>34</v>
      </c>
      <c r="T2772" t="s">
        <v>561</v>
      </c>
    </row>
    <row r="2773" spans="1:20">
      <c r="A2773" t="s">
        <v>1240</v>
      </c>
      <c r="B2773" t="s">
        <v>1230</v>
      </c>
      <c r="C2773" t="s">
        <v>1241</v>
      </c>
      <c r="D2773" t="s">
        <v>1242</v>
      </c>
      <c r="E2773" t="s">
        <v>25</v>
      </c>
      <c r="F2773" s="1">
        <v>41040</v>
      </c>
      <c r="G2773" t="s">
        <v>26</v>
      </c>
      <c r="H2773">
        <v>201412</v>
      </c>
      <c r="I2773" t="s">
        <v>27</v>
      </c>
      <c r="J2773" t="s">
        <v>28</v>
      </c>
      <c r="K2773" t="s">
        <v>44</v>
      </c>
      <c r="L2773" t="s">
        <v>30</v>
      </c>
      <c r="M2773" t="s">
        <v>31</v>
      </c>
      <c r="N2773" t="s">
        <v>49</v>
      </c>
      <c r="O2773">
        <v>-9366.25</v>
      </c>
      <c r="P2773" t="s">
        <v>1230</v>
      </c>
      <c r="Q2773" t="s">
        <v>1240</v>
      </c>
      <c r="R2773" t="s">
        <v>1233</v>
      </c>
      <c r="S2773" t="s">
        <v>34</v>
      </c>
      <c r="T2773" t="s">
        <v>561</v>
      </c>
    </row>
    <row r="2774" spans="1:20">
      <c r="A2774" t="s">
        <v>1243</v>
      </c>
      <c r="B2774" t="s">
        <v>1244</v>
      </c>
      <c r="C2774" t="s">
        <v>1245</v>
      </c>
      <c r="D2774" t="s">
        <v>1246</v>
      </c>
      <c r="E2774" t="s">
        <v>595</v>
      </c>
      <c r="F2774" s="1">
        <v>41051</v>
      </c>
      <c r="G2774" t="s">
        <v>26</v>
      </c>
      <c r="H2774">
        <v>201412</v>
      </c>
      <c r="I2774" t="s">
        <v>27</v>
      </c>
      <c r="J2774" t="s">
        <v>596</v>
      </c>
      <c r="K2774" t="s">
        <v>1064</v>
      </c>
      <c r="L2774" t="s">
        <v>30</v>
      </c>
      <c r="M2774" t="s">
        <v>1247</v>
      </c>
      <c r="N2774" t="s">
        <v>32</v>
      </c>
      <c r="O2774">
        <v>307.05</v>
      </c>
      <c r="P2774" t="s">
        <v>1244</v>
      </c>
      <c r="Q2774" t="s">
        <v>1243</v>
      </c>
      <c r="R2774" t="s">
        <v>1248</v>
      </c>
      <c r="S2774" t="s">
        <v>608</v>
      </c>
      <c r="T2774" t="s">
        <v>561</v>
      </c>
    </row>
    <row r="2775" spans="1:20">
      <c r="A2775" t="s">
        <v>1243</v>
      </c>
      <c r="B2775" t="s">
        <v>1244</v>
      </c>
      <c r="C2775" t="s">
        <v>1245</v>
      </c>
      <c r="D2775" t="s">
        <v>1246</v>
      </c>
      <c r="E2775" t="s">
        <v>595</v>
      </c>
      <c r="F2775" s="1">
        <v>41051</v>
      </c>
      <c r="G2775" t="s">
        <v>26</v>
      </c>
      <c r="H2775">
        <v>201412</v>
      </c>
      <c r="I2775" t="s">
        <v>27</v>
      </c>
      <c r="J2775" t="s">
        <v>596</v>
      </c>
      <c r="K2775" t="s">
        <v>597</v>
      </c>
      <c r="L2775" t="s">
        <v>30</v>
      </c>
      <c r="M2775" t="s">
        <v>1247</v>
      </c>
      <c r="N2775" t="s">
        <v>32</v>
      </c>
      <c r="O2775">
        <v>1674.82</v>
      </c>
      <c r="P2775" t="s">
        <v>1244</v>
      </c>
      <c r="Q2775" t="s">
        <v>1243</v>
      </c>
      <c r="R2775" t="s">
        <v>1248</v>
      </c>
      <c r="S2775" t="s">
        <v>608</v>
      </c>
      <c r="T2775" t="s">
        <v>561</v>
      </c>
    </row>
    <row r="2776" spans="1:20">
      <c r="A2776" t="s">
        <v>1249</v>
      </c>
      <c r="B2776" t="s">
        <v>1250</v>
      </c>
      <c r="C2776" t="s">
        <v>1251</v>
      </c>
      <c r="D2776" t="s">
        <v>1252</v>
      </c>
      <c r="E2776" t="s">
        <v>595</v>
      </c>
      <c r="F2776" s="1">
        <v>40700</v>
      </c>
      <c r="G2776" t="s">
        <v>26</v>
      </c>
      <c r="H2776">
        <v>201412</v>
      </c>
      <c r="I2776" t="s">
        <v>27</v>
      </c>
      <c r="J2776" t="s">
        <v>596</v>
      </c>
      <c r="K2776" t="s">
        <v>597</v>
      </c>
      <c r="L2776" t="s">
        <v>30</v>
      </c>
      <c r="M2776" t="s">
        <v>1253</v>
      </c>
      <c r="N2776" t="s">
        <v>32</v>
      </c>
      <c r="O2776">
        <v>19033.57</v>
      </c>
      <c r="P2776" t="s">
        <v>1250</v>
      </c>
      <c r="Q2776" t="s">
        <v>1249</v>
      </c>
      <c r="R2776" t="s">
        <v>1254</v>
      </c>
      <c r="S2776" t="s">
        <v>608</v>
      </c>
      <c r="T2776" t="s">
        <v>592</v>
      </c>
    </row>
    <row r="2777" spans="1:20">
      <c r="A2777" t="s">
        <v>1249</v>
      </c>
      <c r="B2777" t="s">
        <v>1250</v>
      </c>
      <c r="C2777" t="s">
        <v>1255</v>
      </c>
      <c r="D2777" t="s">
        <v>1256</v>
      </c>
      <c r="E2777" t="s">
        <v>595</v>
      </c>
      <c r="F2777" s="1">
        <v>40224</v>
      </c>
      <c r="G2777" t="s">
        <v>26</v>
      </c>
      <c r="H2777">
        <v>201412</v>
      </c>
      <c r="I2777" t="s">
        <v>27</v>
      </c>
      <c r="J2777" t="s">
        <v>596</v>
      </c>
      <c r="K2777" t="s">
        <v>1064</v>
      </c>
      <c r="L2777" t="s">
        <v>54</v>
      </c>
      <c r="M2777" t="s">
        <v>1257</v>
      </c>
      <c r="N2777" t="s">
        <v>32</v>
      </c>
      <c r="O2777">
        <v>-1258.55</v>
      </c>
      <c r="P2777" t="s">
        <v>1250</v>
      </c>
      <c r="Q2777" t="s">
        <v>1249</v>
      </c>
      <c r="R2777" t="s">
        <v>1254</v>
      </c>
      <c r="S2777" t="s">
        <v>608</v>
      </c>
      <c r="T2777" t="s">
        <v>592</v>
      </c>
    </row>
    <row r="2778" spans="1:20">
      <c r="A2778" t="s">
        <v>1249</v>
      </c>
      <c r="B2778" t="s">
        <v>1250</v>
      </c>
      <c r="C2778" t="s">
        <v>1255</v>
      </c>
      <c r="D2778" t="s">
        <v>1256</v>
      </c>
      <c r="E2778" t="s">
        <v>595</v>
      </c>
      <c r="F2778" s="1">
        <v>40224</v>
      </c>
      <c r="G2778" t="s">
        <v>26</v>
      </c>
      <c r="H2778">
        <v>201412</v>
      </c>
      <c r="I2778" t="s">
        <v>27</v>
      </c>
      <c r="J2778" t="s">
        <v>596</v>
      </c>
      <c r="K2778" t="s">
        <v>597</v>
      </c>
      <c r="L2778" t="s">
        <v>54</v>
      </c>
      <c r="M2778" t="s">
        <v>1257</v>
      </c>
      <c r="N2778" t="s">
        <v>32</v>
      </c>
      <c r="O2778">
        <v>-279991.11</v>
      </c>
      <c r="P2778" t="s">
        <v>1250</v>
      </c>
      <c r="Q2778" t="s">
        <v>1249</v>
      </c>
      <c r="R2778" t="s">
        <v>1254</v>
      </c>
      <c r="S2778" t="s">
        <v>608</v>
      </c>
      <c r="T2778" t="s">
        <v>592</v>
      </c>
    </row>
    <row r="2779" spans="1:20">
      <c r="A2779" t="s">
        <v>1258</v>
      </c>
      <c r="B2779" t="s">
        <v>1259</v>
      </c>
      <c r="C2779" t="s">
        <v>1260</v>
      </c>
      <c r="D2779" t="s">
        <v>1261</v>
      </c>
      <c r="E2779" t="s">
        <v>142</v>
      </c>
      <c r="F2779" s="1">
        <v>41609</v>
      </c>
      <c r="G2779" t="s">
        <v>26</v>
      </c>
      <c r="H2779">
        <v>201412</v>
      </c>
      <c r="I2779" t="s">
        <v>27</v>
      </c>
      <c r="J2779" t="s">
        <v>28</v>
      </c>
      <c r="K2779" t="s">
        <v>29</v>
      </c>
      <c r="L2779" t="s">
        <v>30</v>
      </c>
      <c r="M2779" t="s">
        <v>31</v>
      </c>
      <c r="N2779" t="s">
        <v>32</v>
      </c>
      <c r="O2779">
        <v>12792.44</v>
      </c>
      <c r="P2779" t="s">
        <v>1259</v>
      </c>
      <c r="Q2779" t="s">
        <v>1258</v>
      </c>
      <c r="R2779" t="s">
        <v>1262</v>
      </c>
      <c r="S2779" t="s">
        <v>34</v>
      </c>
      <c r="T2779" t="s">
        <v>1263</v>
      </c>
    </row>
    <row r="2780" spans="1:20">
      <c r="A2780" t="s">
        <v>1258</v>
      </c>
      <c r="B2780" t="s">
        <v>1259</v>
      </c>
      <c r="C2780" t="s">
        <v>1260</v>
      </c>
      <c r="D2780" t="s">
        <v>1261</v>
      </c>
      <c r="E2780" t="s">
        <v>142</v>
      </c>
      <c r="F2780" s="1">
        <v>41609</v>
      </c>
      <c r="G2780" t="s">
        <v>26</v>
      </c>
      <c r="H2780">
        <v>201412</v>
      </c>
      <c r="I2780" t="s">
        <v>27</v>
      </c>
      <c r="J2780" t="s">
        <v>28</v>
      </c>
      <c r="K2780" t="s">
        <v>36</v>
      </c>
      <c r="L2780" t="s">
        <v>30</v>
      </c>
      <c r="M2780" t="s">
        <v>31</v>
      </c>
      <c r="N2780" t="s">
        <v>32</v>
      </c>
      <c r="O2780">
        <v>9427.5</v>
      </c>
      <c r="P2780" t="s">
        <v>1259</v>
      </c>
      <c r="Q2780" t="s">
        <v>1258</v>
      </c>
      <c r="R2780" t="s">
        <v>1262</v>
      </c>
      <c r="S2780" t="s">
        <v>34</v>
      </c>
      <c r="T2780" t="s">
        <v>1263</v>
      </c>
    </row>
    <row r="2781" spans="1:20">
      <c r="A2781" t="s">
        <v>1258</v>
      </c>
      <c r="B2781" t="s">
        <v>1259</v>
      </c>
      <c r="C2781" t="s">
        <v>1260</v>
      </c>
      <c r="D2781" t="s">
        <v>1261</v>
      </c>
      <c r="E2781" t="s">
        <v>142</v>
      </c>
      <c r="F2781" s="1">
        <v>41609</v>
      </c>
      <c r="G2781" t="s">
        <v>26</v>
      </c>
      <c r="H2781">
        <v>201412</v>
      </c>
      <c r="I2781" t="s">
        <v>27</v>
      </c>
      <c r="J2781" t="s">
        <v>28</v>
      </c>
      <c r="K2781" t="s">
        <v>38</v>
      </c>
      <c r="L2781" t="s">
        <v>30</v>
      </c>
      <c r="M2781" t="s">
        <v>31</v>
      </c>
      <c r="N2781" t="s">
        <v>32</v>
      </c>
      <c r="O2781">
        <v>111.75</v>
      </c>
      <c r="P2781" t="s">
        <v>1259</v>
      </c>
      <c r="Q2781" t="s">
        <v>1258</v>
      </c>
      <c r="R2781" t="s">
        <v>1262</v>
      </c>
      <c r="S2781" t="s">
        <v>34</v>
      </c>
      <c r="T2781" t="s">
        <v>1263</v>
      </c>
    </row>
    <row r="2782" spans="1:20">
      <c r="A2782" t="s">
        <v>1258</v>
      </c>
      <c r="B2782" t="s">
        <v>1259</v>
      </c>
      <c r="C2782" t="s">
        <v>1260</v>
      </c>
      <c r="D2782" t="s">
        <v>1261</v>
      </c>
      <c r="E2782" t="s">
        <v>142</v>
      </c>
      <c r="F2782" s="1">
        <v>41609</v>
      </c>
      <c r="G2782" t="s">
        <v>26</v>
      </c>
      <c r="H2782">
        <v>201412</v>
      </c>
      <c r="I2782" t="s">
        <v>27</v>
      </c>
      <c r="J2782" t="s">
        <v>28</v>
      </c>
      <c r="K2782" t="s">
        <v>39</v>
      </c>
      <c r="L2782" t="s">
        <v>30</v>
      </c>
      <c r="M2782" t="s">
        <v>31</v>
      </c>
      <c r="N2782" t="s">
        <v>32</v>
      </c>
      <c r="O2782">
        <v>820.80000000000007</v>
      </c>
      <c r="P2782" t="s">
        <v>1259</v>
      </c>
      <c r="Q2782" t="s">
        <v>1258</v>
      </c>
      <c r="R2782" t="s">
        <v>1262</v>
      </c>
      <c r="S2782" t="s">
        <v>34</v>
      </c>
      <c r="T2782" t="s">
        <v>1263</v>
      </c>
    </row>
    <row r="2783" spans="1:20">
      <c r="A2783" t="s">
        <v>1258</v>
      </c>
      <c r="B2783" t="s">
        <v>1259</v>
      </c>
      <c r="C2783" t="s">
        <v>1260</v>
      </c>
      <c r="D2783" t="s">
        <v>1261</v>
      </c>
      <c r="E2783" t="s">
        <v>142</v>
      </c>
      <c r="F2783" s="1">
        <v>41609</v>
      </c>
      <c r="G2783" t="s">
        <v>26</v>
      </c>
      <c r="H2783">
        <v>201412</v>
      </c>
      <c r="I2783" t="s">
        <v>27</v>
      </c>
      <c r="J2783" t="s">
        <v>28</v>
      </c>
      <c r="K2783" t="s">
        <v>41</v>
      </c>
      <c r="L2783" t="s">
        <v>30</v>
      </c>
      <c r="M2783" t="s">
        <v>31</v>
      </c>
      <c r="N2783" t="s">
        <v>32</v>
      </c>
      <c r="O2783">
        <v>88.9</v>
      </c>
      <c r="P2783" t="s">
        <v>1259</v>
      </c>
      <c r="Q2783" t="s">
        <v>1258</v>
      </c>
      <c r="R2783" t="s">
        <v>1262</v>
      </c>
      <c r="S2783" t="s">
        <v>34</v>
      </c>
      <c r="T2783" t="s">
        <v>1263</v>
      </c>
    </row>
    <row r="2784" spans="1:20">
      <c r="A2784" t="s">
        <v>1264</v>
      </c>
      <c r="B2784" t="s">
        <v>1259</v>
      </c>
      <c r="C2784" t="s">
        <v>1265</v>
      </c>
      <c r="D2784" t="s">
        <v>1266</v>
      </c>
      <c r="E2784" t="s">
        <v>142</v>
      </c>
      <c r="F2784" s="1">
        <v>41275</v>
      </c>
      <c r="G2784" t="s">
        <v>26</v>
      </c>
      <c r="H2784">
        <v>201412</v>
      </c>
      <c r="I2784" t="s">
        <v>27</v>
      </c>
      <c r="J2784" t="s">
        <v>28</v>
      </c>
      <c r="K2784" t="s">
        <v>29</v>
      </c>
      <c r="L2784" t="s">
        <v>30</v>
      </c>
      <c r="M2784" t="s">
        <v>31</v>
      </c>
      <c r="N2784" t="s">
        <v>32</v>
      </c>
      <c r="O2784">
        <v>7465.42</v>
      </c>
      <c r="P2784" t="s">
        <v>1259</v>
      </c>
      <c r="Q2784" t="s">
        <v>1264</v>
      </c>
      <c r="R2784" t="s">
        <v>1262</v>
      </c>
      <c r="S2784" t="s">
        <v>34</v>
      </c>
      <c r="T2784" t="s">
        <v>561</v>
      </c>
    </row>
    <row r="2785" spans="1:20">
      <c r="A2785" t="s">
        <v>1264</v>
      </c>
      <c r="B2785" t="s">
        <v>1259</v>
      </c>
      <c r="C2785" t="s">
        <v>1265</v>
      </c>
      <c r="D2785" t="s">
        <v>1266</v>
      </c>
      <c r="E2785" t="s">
        <v>142</v>
      </c>
      <c r="F2785" s="1">
        <v>41275</v>
      </c>
      <c r="G2785" t="s">
        <v>26</v>
      </c>
      <c r="H2785">
        <v>201412</v>
      </c>
      <c r="I2785" t="s">
        <v>27</v>
      </c>
      <c r="J2785" t="s">
        <v>28</v>
      </c>
      <c r="K2785" t="s">
        <v>36</v>
      </c>
      <c r="L2785" t="s">
        <v>30</v>
      </c>
      <c r="M2785" t="s">
        <v>31</v>
      </c>
      <c r="N2785" t="s">
        <v>32</v>
      </c>
      <c r="O2785">
        <v>4044.07</v>
      </c>
      <c r="P2785" t="s">
        <v>1259</v>
      </c>
      <c r="Q2785" t="s">
        <v>1264</v>
      </c>
      <c r="R2785" t="s">
        <v>1262</v>
      </c>
      <c r="S2785" t="s">
        <v>34</v>
      </c>
      <c r="T2785" t="s">
        <v>561</v>
      </c>
    </row>
    <row r="2786" spans="1:20">
      <c r="A2786" t="s">
        <v>1264</v>
      </c>
      <c r="B2786" t="s">
        <v>1259</v>
      </c>
      <c r="C2786" t="s">
        <v>1267</v>
      </c>
      <c r="D2786" t="s">
        <v>1268</v>
      </c>
      <c r="E2786" t="s">
        <v>142</v>
      </c>
      <c r="F2786" s="1">
        <v>41609</v>
      </c>
      <c r="G2786" t="s">
        <v>26</v>
      </c>
      <c r="H2786">
        <v>201412</v>
      </c>
      <c r="I2786" t="s">
        <v>27</v>
      </c>
      <c r="J2786" t="s">
        <v>28</v>
      </c>
      <c r="K2786" t="s">
        <v>29</v>
      </c>
      <c r="L2786" t="s">
        <v>30</v>
      </c>
      <c r="M2786" t="s">
        <v>31</v>
      </c>
      <c r="N2786" t="s">
        <v>32</v>
      </c>
      <c r="O2786">
        <v>54293.18</v>
      </c>
      <c r="P2786" t="s">
        <v>1259</v>
      </c>
      <c r="Q2786" t="s">
        <v>1264</v>
      </c>
      <c r="R2786" t="s">
        <v>1262</v>
      </c>
      <c r="S2786" t="s">
        <v>34</v>
      </c>
      <c r="T2786" t="s">
        <v>561</v>
      </c>
    </row>
    <row r="2787" spans="1:20">
      <c r="A2787" t="s">
        <v>1264</v>
      </c>
      <c r="B2787" t="s">
        <v>1259</v>
      </c>
      <c r="C2787" t="s">
        <v>1267</v>
      </c>
      <c r="D2787" t="s">
        <v>1268</v>
      </c>
      <c r="E2787" t="s">
        <v>142</v>
      </c>
      <c r="F2787" s="1">
        <v>41609</v>
      </c>
      <c r="G2787" t="s">
        <v>26</v>
      </c>
      <c r="H2787">
        <v>201412</v>
      </c>
      <c r="I2787" t="s">
        <v>27</v>
      </c>
      <c r="J2787" t="s">
        <v>28</v>
      </c>
      <c r="K2787" t="s">
        <v>36</v>
      </c>
      <c r="L2787" t="s">
        <v>30</v>
      </c>
      <c r="M2787" t="s">
        <v>31</v>
      </c>
      <c r="N2787" t="s">
        <v>32</v>
      </c>
      <c r="O2787">
        <v>54293.18</v>
      </c>
      <c r="P2787" t="s">
        <v>1259</v>
      </c>
      <c r="Q2787" t="s">
        <v>1264</v>
      </c>
      <c r="R2787" t="s">
        <v>1262</v>
      </c>
      <c r="S2787" t="s">
        <v>34</v>
      </c>
      <c r="T2787" t="s">
        <v>561</v>
      </c>
    </row>
    <row r="2788" spans="1:20">
      <c r="A2788" t="s">
        <v>1269</v>
      </c>
      <c r="B2788" t="s">
        <v>1259</v>
      </c>
      <c r="C2788" t="s">
        <v>1270</v>
      </c>
      <c r="D2788" t="s">
        <v>1271</v>
      </c>
      <c r="E2788" t="s">
        <v>142</v>
      </c>
      <c r="F2788" s="1">
        <v>41640</v>
      </c>
      <c r="G2788" t="s">
        <v>26</v>
      </c>
      <c r="H2788">
        <v>201412</v>
      </c>
      <c r="I2788" t="s">
        <v>27</v>
      </c>
      <c r="J2788" t="s">
        <v>28</v>
      </c>
      <c r="K2788" t="s">
        <v>29</v>
      </c>
      <c r="L2788" t="s">
        <v>30</v>
      </c>
      <c r="M2788" t="s">
        <v>31</v>
      </c>
      <c r="N2788" t="s">
        <v>32</v>
      </c>
      <c r="O2788">
        <v>121758.83</v>
      </c>
      <c r="P2788" t="s">
        <v>1259</v>
      </c>
      <c r="Q2788" t="s">
        <v>1269</v>
      </c>
      <c r="R2788" t="s">
        <v>1262</v>
      </c>
      <c r="S2788" t="s">
        <v>34</v>
      </c>
      <c r="T2788" t="s">
        <v>561</v>
      </c>
    </row>
    <row r="2789" spans="1:20">
      <c r="A2789" t="s">
        <v>1269</v>
      </c>
      <c r="B2789" t="s">
        <v>1259</v>
      </c>
      <c r="C2789" t="s">
        <v>1270</v>
      </c>
      <c r="D2789" t="s">
        <v>1271</v>
      </c>
      <c r="E2789" t="s">
        <v>142</v>
      </c>
      <c r="F2789" s="1">
        <v>41640</v>
      </c>
      <c r="G2789" t="s">
        <v>26</v>
      </c>
      <c r="H2789">
        <v>201412</v>
      </c>
      <c r="I2789" t="s">
        <v>27</v>
      </c>
      <c r="J2789" t="s">
        <v>28</v>
      </c>
      <c r="K2789" t="s">
        <v>36</v>
      </c>
      <c r="L2789" t="s">
        <v>30</v>
      </c>
      <c r="M2789" t="s">
        <v>31</v>
      </c>
      <c r="N2789" t="s">
        <v>32</v>
      </c>
      <c r="O2789">
        <v>90409.89</v>
      </c>
      <c r="P2789" t="s">
        <v>1259</v>
      </c>
      <c r="Q2789" t="s">
        <v>1269</v>
      </c>
      <c r="R2789" t="s">
        <v>1262</v>
      </c>
      <c r="S2789" t="s">
        <v>34</v>
      </c>
      <c r="T2789" t="s">
        <v>561</v>
      </c>
    </row>
    <row r="2790" spans="1:20">
      <c r="A2790" t="s">
        <v>1269</v>
      </c>
      <c r="B2790" t="s">
        <v>1259</v>
      </c>
      <c r="C2790" t="s">
        <v>1270</v>
      </c>
      <c r="D2790" t="s">
        <v>1271</v>
      </c>
      <c r="E2790" t="s">
        <v>142</v>
      </c>
      <c r="F2790" s="1">
        <v>41640</v>
      </c>
      <c r="G2790" t="s">
        <v>26</v>
      </c>
      <c r="H2790">
        <v>201412</v>
      </c>
      <c r="I2790" t="s">
        <v>27</v>
      </c>
      <c r="J2790" t="s">
        <v>28</v>
      </c>
      <c r="K2790" t="s">
        <v>37</v>
      </c>
      <c r="L2790" t="s">
        <v>30</v>
      </c>
      <c r="M2790" t="s">
        <v>31</v>
      </c>
      <c r="N2790" t="s">
        <v>32</v>
      </c>
      <c r="O2790">
        <v>167479.39000000001</v>
      </c>
      <c r="P2790" t="s">
        <v>1259</v>
      </c>
      <c r="Q2790" t="s">
        <v>1269</v>
      </c>
      <c r="R2790" t="s">
        <v>1262</v>
      </c>
      <c r="S2790" t="s">
        <v>34</v>
      </c>
      <c r="T2790" t="s">
        <v>561</v>
      </c>
    </row>
    <row r="2791" spans="1:20">
      <c r="A2791" t="s">
        <v>1269</v>
      </c>
      <c r="B2791" t="s">
        <v>1259</v>
      </c>
      <c r="C2791" t="s">
        <v>1270</v>
      </c>
      <c r="D2791" t="s">
        <v>1271</v>
      </c>
      <c r="E2791" t="s">
        <v>142</v>
      </c>
      <c r="F2791" s="1">
        <v>41640</v>
      </c>
      <c r="G2791" t="s">
        <v>26</v>
      </c>
      <c r="H2791">
        <v>201412</v>
      </c>
      <c r="I2791" t="s">
        <v>27</v>
      </c>
      <c r="J2791" t="s">
        <v>28</v>
      </c>
      <c r="K2791" t="s">
        <v>38</v>
      </c>
      <c r="L2791" t="s">
        <v>30</v>
      </c>
      <c r="M2791" t="s">
        <v>31</v>
      </c>
      <c r="N2791" t="s">
        <v>32</v>
      </c>
      <c r="O2791">
        <v>226001.13</v>
      </c>
      <c r="P2791" t="s">
        <v>1259</v>
      </c>
      <c r="Q2791" t="s">
        <v>1269</v>
      </c>
      <c r="R2791" t="s">
        <v>1262</v>
      </c>
      <c r="S2791" t="s">
        <v>34</v>
      </c>
      <c r="T2791" t="s">
        <v>561</v>
      </c>
    </row>
    <row r="2792" spans="1:20">
      <c r="A2792" t="s">
        <v>1269</v>
      </c>
      <c r="B2792" t="s">
        <v>1259</v>
      </c>
      <c r="C2792" t="s">
        <v>1270</v>
      </c>
      <c r="D2792" t="s">
        <v>1271</v>
      </c>
      <c r="E2792" t="s">
        <v>142</v>
      </c>
      <c r="F2792" s="1">
        <v>41640</v>
      </c>
      <c r="G2792" t="s">
        <v>26</v>
      </c>
      <c r="H2792">
        <v>201412</v>
      </c>
      <c r="I2792" t="s">
        <v>27</v>
      </c>
      <c r="J2792" t="s">
        <v>28</v>
      </c>
      <c r="K2792" t="s">
        <v>39</v>
      </c>
      <c r="L2792" t="s">
        <v>30</v>
      </c>
      <c r="M2792" t="s">
        <v>31</v>
      </c>
      <c r="N2792" t="s">
        <v>32</v>
      </c>
      <c r="O2792">
        <v>317.11</v>
      </c>
      <c r="P2792" t="s">
        <v>1259</v>
      </c>
      <c r="Q2792" t="s">
        <v>1269</v>
      </c>
      <c r="R2792" t="s">
        <v>1262</v>
      </c>
      <c r="S2792" t="s">
        <v>34</v>
      </c>
      <c r="T2792" t="s">
        <v>561</v>
      </c>
    </row>
    <row r="2793" spans="1:20">
      <c r="A2793" t="s">
        <v>1272</v>
      </c>
      <c r="B2793" t="s">
        <v>1259</v>
      </c>
      <c r="C2793" t="s">
        <v>1273</v>
      </c>
      <c r="D2793" t="s">
        <v>1274</v>
      </c>
      <c r="E2793" t="s">
        <v>142</v>
      </c>
      <c r="F2793" s="1">
        <v>41640</v>
      </c>
      <c r="G2793" t="s">
        <v>26</v>
      </c>
      <c r="H2793">
        <v>201412</v>
      </c>
      <c r="I2793" t="s">
        <v>27</v>
      </c>
      <c r="J2793" t="s">
        <v>28</v>
      </c>
      <c r="K2793" t="s">
        <v>29</v>
      </c>
      <c r="L2793" t="s">
        <v>30</v>
      </c>
      <c r="M2793" t="s">
        <v>31</v>
      </c>
      <c r="N2793" t="s">
        <v>32</v>
      </c>
      <c r="O2793">
        <v>35525.040000000001</v>
      </c>
      <c r="P2793" t="s">
        <v>1259</v>
      </c>
      <c r="Q2793" t="s">
        <v>1272</v>
      </c>
      <c r="R2793" t="s">
        <v>1262</v>
      </c>
      <c r="S2793" t="s">
        <v>34</v>
      </c>
      <c r="T2793" t="s">
        <v>561</v>
      </c>
    </row>
    <row r="2794" spans="1:20">
      <c r="A2794" t="s">
        <v>1272</v>
      </c>
      <c r="B2794" t="s">
        <v>1259</v>
      </c>
      <c r="C2794" t="s">
        <v>1273</v>
      </c>
      <c r="D2794" t="s">
        <v>1274</v>
      </c>
      <c r="E2794" t="s">
        <v>142</v>
      </c>
      <c r="F2794" s="1">
        <v>41640</v>
      </c>
      <c r="G2794" t="s">
        <v>26</v>
      </c>
      <c r="H2794">
        <v>201412</v>
      </c>
      <c r="I2794" t="s">
        <v>27</v>
      </c>
      <c r="J2794" t="s">
        <v>28</v>
      </c>
      <c r="K2794" t="s">
        <v>36</v>
      </c>
      <c r="L2794" t="s">
        <v>30</v>
      </c>
      <c r="M2794" t="s">
        <v>31</v>
      </c>
      <c r="N2794" t="s">
        <v>32</v>
      </c>
      <c r="O2794">
        <v>9104.86</v>
      </c>
      <c r="P2794" t="s">
        <v>1259</v>
      </c>
      <c r="Q2794" t="s">
        <v>1272</v>
      </c>
      <c r="R2794" t="s">
        <v>1262</v>
      </c>
      <c r="S2794" t="s">
        <v>34</v>
      </c>
      <c r="T2794" t="s">
        <v>561</v>
      </c>
    </row>
    <row r="2795" spans="1:20">
      <c r="A2795" t="s">
        <v>1272</v>
      </c>
      <c r="B2795" t="s">
        <v>1259</v>
      </c>
      <c r="C2795" t="s">
        <v>1273</v>
      </c>
      <c r="D2795" t="s">
        <v>1274</v>
      </c>
      <c r="E2795" t="s">
        <v>142</v>
      </c>
      <c r="F2795" s="1">
        <v>41640</v>
      </c>
      <c r="G2795" t="s">
        <v>26</v>
      </c>
      <c r="H2795">
        <v>201412</v>
      </c>
      <c r="I2795" t="s">
        <v>27</v>
      </c>
      <c r="J2795" t="s">
        <v>28</v>
      </c>
      <c r="K2795" t="s">
        <v>37</v>
      </c>
      <c r="L2795" t="s">
        <v>30</v>
      </c>
      <c r="M2795" t="s">
        <v>31</v>
      </c>
      <c r="N2795" t="s">
        <v>32</v>
      </c>
      <c r="O2795">
        <v>3047.14</v>
      </c>
      <c r="P2795" t="s">
        <v>1259</v>
      </c>
      <c r="Q2795" t="s">
        <v>1272</v>
      </c>
      <c r="R2795" t="s">
        <v>1262</v>
      </c>
      <c r="S2795" t="s">
        <v>34</v>
      </c>
      <c r="T2795" t="s">
        <v>561</v>
      </c>
    </row>
    <row r="2796" spans="1:20">
      <c r="A2796" t="s">
        <v>1272</v>
      </c>
      <c r="B2796" t="s">
        <v>1259</v>
      </c>
      <c r="C2796" t="s">
        <v>1273</v>
      </c>
      <c r="D2796" t="s">
        <v>1274</v>
      </c>
      <c r="E2796" t="s">
        <v>142</v>
      </c>
      <c r="F2796" s="1">
        <v>41640</v>
      </c>
      <c r="G2796" t="s">
        <v>26</v>
      </c>
      <c r="H2796">
        <v>201412</v>
      </c>
      <c r="I2796" t="s">
        <v>27</v>
      </c>
      <c r="J2796" t="s">
        <v>28</v>
      </c>
      <c r="K2796" t="s">
        <v>38</v>
      </c>
      <c r="L2796" t="s">
        <v>30</v>
      </c>
      <c r="M2796" t="s">
        <v>31</v>
      </c>
      <c r="N2796" t="s">
        <v>32</v>
      </c>
      <c r="O2796">
        <v>12739.45</v>
      </c>
      <c r="P2796" t="s">
        <v>1259</v>
      </c>
      <c r="Q2796" t="s">
        <v>1272</v>
      </c>
      <c r="R2796" t="s">
        <v>1262</v>
      </c>
      <c r="S2796" t="s">
        <v>34</v>
      </c>
      <c r="T2796" t="s">
        <v>561</v>
      </c>
    </row>
    <row r="2797" spans="1:20">
      <c r="A2797" t="s">
        <v>1275</v>
      </c>
      <c r="B2797" t="s">
        <v>1259</v>
      </c>
      <c r="C2797" t="s">
        <v>1276</v>
      </c>
      <c r="D2797" t="s">
        <v>1277</v>
      </c>
      <c r="E2797" t="s">
        <v>142</v>
      </c>
      <c r="F2797" s="1">
        <v>41791</v>
      </c>
      <c r="G2797" t="s">
        <v>26</v>
      </c>
      <c r="H2797">
        <v>201412</v>
      </c>
      <c r="I2797" t="s">
        <v>27</v>
      </c>
      <c r="J2797" t="s">
        <v>28</v>
      </c>
      <c r="K2797" t="s">
        <v>29</v>
      </c>
      <c r="L2797" t="s">
        <v>30</v>
      </c>
      <c r="M2797" t="s">
        <v>31</v>
      </c>
      <c r="N2797" t="s">
        <v>32</v>
      </c>
      <c r="O2797">
        <v>9274.6200000000008</v>
      </c>
      <c r="P2797" t="s">
        <v>1259</v>
      </c>
      <c r="Q2797" t="s">
        <v>1275</v>
      </c>
      <c r="R2797" t="s">
        <v>1262</v>
      </c>
      <c r="S2797" t="s">
        <v>34</v>
      </c>
      <c r="T2797" t="s">
        <v>561</v>
      </c>
    </row>
    <row r="2798" spans="1:20">
      <c r="A2798" t="s">
        <v>1275</v>
      </c>
      <c r="B2798" t="s">
        <v>1259</v>
      </c>
      <c r="C2798" t="s">
        <v>1276</v>
      </c>
      <c r="D2798" t="s">
        <v>1277</v>
      </c>
      <c r="E2798" t="s">
        <v>142</v>
      </c>
      <c r="F2798" s="1">
        <v>41791</v>
      </c>
      <c r="G2798" t="s">
        <v>26</v>
      </c>
      <c r="H2798">
        <v>201412</v>
      </c>
      <c r="I2798" t="s">
        <v>27</v>
      </c>
      <c r="J2798" t="s">
        <v>28</v>
      </c>
      <c r="K2798" t="s">
        <v>36</v>
      </c>
      <c r="L2798" t="s">
        <v>30</v>
      </c>
      <c r="M2798" t="s">
        <v>31</v>
      </c>
      <c r="N2798" t="s">
        <v>32</v>
      </c>
      <c r="O2798">
        <v>17914.09</v>
      </c>
      <c r="P2798" t="s">
        <v>1259</v>
      </c>
      <c r="Q2798" t="s">
        <v>1275</v>
      </c>
      <c r="R2798" t="s">
        <v>1262</v>
      </c>
      <c r="S2798" t="s">
        <v>34</v>
      </c>
      <c r="T2798" t="s">
        <v>561</v>
      </c>
    </row>
    <row r="2799" spans="1:20">
      <c r="A2799" t="s">
        <v>1278</v>
      </c>
      <c r="B2799" t="s">
        <v>1259</v>
      </c>
      <c r="C2799" t="s">
        <v>1279</v>
      </c>
      <c r="D2799" t="s">
        <v>1280</v>
      </c>
      <c r="E2799" t="s">
        <v>142</v>
      </c>
      <c r="F2799" s="1">
        <v>41334</v>
      </c>
      <c r="G2799" t="s">
        <v>26</v>
      </c>
      <c r="H2799">
        <v>201412</v>
      </c>
      <c r="I2799" t="s">
        <v>27</v>
      </c>
      <c r="J2799" t="s">
        <v>28</v>
      </c>
      <c r="K2799" t="s">
        <v>29</v>
      </c>
      <c r="L2799" t="s">
        <v>30</v>
      </c>
      <c r="M2799" t="s">
        <v>31</v>
      </c>
      <c r="N2799" t="s">
        <v>32</v>
      </c>
      <c r="O2799">
        <v>7003.2</v>
      </c>
      <c r="P2799" t="s">
        <v>1259</v>
      </c>
      <c r="Q2799" t="s">
        <v>1278</v>
      </c>
      <c r="R2799" t="s">
        <v>1262</v>
      </c>
      <c r="S2799" t="s">
        <v>34</v>
      </c>
      <c r="T2799" t="s">
        <v>561</v>
      </c>
    </row>
    <row r="2800" spans="1:20">
      <c r="A2800" t="s">
        <v>1278</v>
      </c>
      <c r="B2800" t="s">
        <v>1259</v>
      </c>
      <c r="C2800" t="s">
        <v>1279</v>
      </c>
      <c r="D2800" t="s">
        <v>1280</v>
      </c>
      <c r="E2800" t="s">
        <v>142</v>
      </c>
      <c r="F2800" s="1">
        <v>41334</v>
      </c>
      <c r="G2800" t="s">
        <v>26</v>
      </c>
      <c r="H2800">
        <v>201412</v>
      </c>
      <c r="I2800" t="s">
        <v>27</v>
      </c>
      <c r="J2800" t="s">
        <v>28</v>
      </c>
      <c r="K2800" t="s">
        <v>36</v>
      </c>
      <c r="L2800" t="s">
        <v>30</v>
      </c>
      <c r="M2800" t="s">
        <v>31</v>
      </c>
      <c r="N2800" t="s">
        <v>32</v>
      </c>
      <c r="O2800">
        <v>1089.5899999999999</v>
      </c>
      <c r="P2800" t="s">
        <v>1259</v>
      </c>
      <c r="Q2800" t="s">
        <v>1278</v>
      </c>
      <c r="R2800" t="s">
        <v>1262</v>
      </c>
      <c r="S2800" t="s">
        <v>34</v>
      </c>
      <c r="T2800" t="s">
        <v>561</v>
      </c>
    </row>
    <row r="2801" spans="1:20">
      <c r="A2801" t="s">
        <v>1278</v>
      </c>
      <c r="B2801" t="s">
        <v>1259</v>
      </c>
      <c r="C2801" t="s">
        <v>1279</v>
      </c>
      <c r="D2801" t="s">
        <v>1280</v>
      </c>
      <c r="E2801" t="s">
        <v>142</v>
      </c>
      <c r="F2801" s="1">
        <v>41334</v>
      </c>
      <c r="G2801" t="s">
        <v>26</v>
      </c>
      <c r="H2801">
        <v>201412</v>
      </c>
      <c r="I2801" t="s">
        <v>27</v>
      </c>
      <c r="J2801" t="s">
        <v>28</v>
      </c>
      <c r="K2801" t="s">
        <v>37</v>
      </c>
      <c r="L2801" t="s">
        <v>30</v>
      </c>
      <c r="M2801" t="s">
        <v>31</v>
      </c>
      <c r="N2801" t="s">
        <v>32</v>
      </c>
      <c r="O2801">
        <v>2181.1999999999998</v>
      </c>
      <c r="P2801" t="s">
        <v>1259</v>
      </c>
      <c r="Q2801" t="s">
        <v>1278</v>
      </c>
      <c r="R2801" t="s">
        <v>1262</v>
      </c>
      <c r="S2801" t="s">
        <v>34</v>
      </c>
      <c r="T2801" t="s">
        <v>561</v>
      </c>
    </row>
    <row r="2802" spans="1:20">
      <c r="A2802" t="s">
        <v>1278</v>
      </c>
      <c r="B2802" t="s">
        <v>1259</v>
      </c>
      <c r="C2802" t="s">
        <v>1279</v>
      </c>
      <c r="D2802" t="s">
        <v>1280</v>
      </c>
      <c r="E2802" t="s">
        <v>142</v>
      </c>
      <c r="F2802" s="1">
        <v>41334</v>
      </c>
      <c r="G2802" t="s">
        <v>26</v>
      </c>
      <c r="H2802">
        <v>201412</v>
      </c>
      <c r="I2802" t="s">
        <v>27</v>
      </c>
      <c r="J2802" t="s">
        <v>28</v>
      </c>
      <c r="K2802" t="s">
        <v>38</v>
      </c>
      <c r="L2802" t="s">
        <v>30</v>
      </c>
      <c r="M2802" t="s">
        <v>31</v>
      </c>
      <c r="N2802" t="s">
        <v>32</v>
      </c>
      <c r="O2802">
        <v>90662.78</v>
      </c>
      <c r="P2802" t="s">
        <v>1259</v>
      </c>
      <c r="Q2802" t="s">
        <v>1278</v>
      </c>
      <c r="R2802" t="s">
        <v>1262</v>
      </c>
      <c r="S2802" t="s">
        <v>34</v>
      </c>
      <c r="T2802" t="s">
        <v>561</v>
      </c>
    </row>
    <row r="2803" spans="1:20">
      <c r="A2803" t="s">
        <v>1278</v>
      </c>
      <c r="B2803" t="s">
        <v>1259</v>
      </c>
      <c r="C2803" t="s">
        <v>1279</v>
      </c>
      <c r="D2803" t="s">
        <v>1280</v>
      </c>
      <c r="E2803" t="s">
        <v>142</v>
      </c>
      <c r="F2803" s="1">
        <v>41334</v>
      </c>
      <c r="G2803" t="s">
        <v>26</v>
      </c>
      <c r="H2803">
        <v>201412</v>
      </c>
      <c r="I2803" t="s">
        <v>27</v>
      </c>
      <c r="J2803" t="s">
        <v>28</v>
      </c>
      <c r="K2803" t="s">
        <v>41</v>
      </c>
      <c r="L2803" t="s">
        <v>30</v>
      </c>
      <c r="M2803" t="s">
        <v>31</v>
      </c>
      <c r="N2803" t="s">
        <v>32</v>
      </c>
      <c r="O2803">
        <v>41.6</v>
      </c>
      <c r="P2803" t="s">
        <v>1259</v>
      </c>
      <c r="Q2803" t="s">
        <v>1278</v>
      </c>
      <c r="R2803" t="s">
        <v>1262</v>
      </c>
      <c r="S2803" t="s">
        <v>34</v>
      </c>
      <c r="T2803" t="s">
        <v>561</v>
      </c>
    </row>
    <row r="2804" spans="1:20">
      <c r="A2804" t="s">
        <v>1281</v>
      </c>
      <c r="B2804" t="s">
        <v>1282</v>
      </c>
      <c r="C2804" t="s">
        <v>1283</v>
      </c>
      <c r="D2804" t="s">
        <v>1284</v>
      </c>
      <c r="E2804" t="s">
        <v>142</v>
      </c>
      <c r="F2804" s="1">
        <v>41609</v>
      </c>
      <c r="G2804" t="s">
        <v>26</v>
      </c>
      <c r="H2804">
        <v>201412</v>
      </c>
      <c r="I2804" t="s">
        <v>27</v>
      </c>
      <c r="J2804" t="s">
        <v>53</v>
      </c>
      <c r="K2804" t="s">
        <v>29</v>
      </c>
      <c r="L2804" t="s">
        <v>54</v>
      </c>
      <c r="M2804" t="s">
        <v>31</v>
      </c>
      <c r="N2804" t="s">
        <v>32</v>
      </c>
      <c r="O2804">
        <v>492.31</v>
      </c>
      <c r="P2804" t="s">
        <v>1282</v>
      </c>
      <c r="Q2804" t="s">
        <v>1281</v>
      </c>
      <c r="R2804" t="s">
        <v>1285</v>
      </c>
      <c r="S2804" t="s">
        <v>34</v>
      </c>
      <c r="T2804" t="s">
        <v>561</v>
      </c>
    </row>
    <row r="2805" spans="1:20">
      <c r="A2805" t="s">
        <v>1281</v>
      </c>
      <c r="B2805" t="s">
        <v>1282</v>
      </c>
      <c r="C2805" t="s">
        <v>1283</v>
      </c>
      <c r="D2805" t="s">
        <v>1284</v>
      </c>
      <c r="E2805" t="s">
        <v>142</v>
      </c>
      <c r="F2805" s="1">
        <v>41609</v>
      </c>
      <c r="G2805" t="s">
        <v>26</v>
      </c>
      <c r="H2805">
        <v>201412</v>
      </c>
      <c r="I2805" t="s">
        <v>27</v>
      </c>
      <c r="J2805" t="s">
        <v>53</v>
      </c>
      <c r="K2805" t="s">
        <v>36</v>
      </c>
      <c r="L2805" t="s">
        <v>54</v>
      </c>
      <c r="M2805" t="s">
        <v>31</v>
      </c>
      <c r="N2805" t="s">
        <v>32</v>
      </c>
      <c r="O2805">
        <v>60.2</v>
      </c>
      <c r="P2805" t="s">
        <v>1282</v>
      </c>
      <c r="Q2805" t="s">
        <v>1281</v>
      </c>
      <c r="R2805" t="s">
        <v>1285</v>
      </c>
      <c r="S2805" t="s">
        <v>34</v>
      </c>
      <c r="T2805" t="s">
        <v>561</v>
      </c>
    </row>
    <row r="2806" spans="1:20">
      <c r="A2806" t="s">
        <v>1281</v>
      </c>
      <c r="B2806" t="s">
        <v>1282</v>
      </c>
      <c r="C2806" t="s">
        <v>1283</v>
      </c>
      <c r="D2806" t="s">
        <v>1284</v>
      </c>
      <c r="E2806" t="s">
        <v>142</v>
      </c>
      <c r="F2806" s="1">
        <v>41609</v>
      </c>
      <c r="G2806" t="s">
        <v>26</v>
      </c>
      <c r="H2806">
        <v>201412</v>
      </c>
      <c r="I2806" t="s">
        <v>27</v>
      </c>
      <c r="J2806" t="s">
        <v>53</v>
      </c>
      <c r="K2806" t="s">
        <v>37</v>
      </c>
      <c r="L2806" t="s">
        <v>54</v>
      </c>
      <c r="M2806" t="s">
        <v>31</v>
      </c>
      <c r="N2806" t="s">
        <v>32</v>
      </c>
      <c r="O2806">
        <v>330.72</v>
      </c>
      <c r="P2806" t="s">
        <v>1282</v>
      </c>
      <c r="Q2806" t="s">
        <v>1281</v>
      </c>
      <c r="R2806" t="s">
        <v>1285</v>
      </c>
      <c r="S2806" t="s">
        <v>34</v>
      </c>
      <c r="T2806" t="s">
        <v>561</v>
      </c>
    </row>
    <row r="2807" spans="1:20">
      <c r="A2807" t="s">
        <v>1281</v>
      </c>
      <c r="B2807" t="s">
        <v>1282</v>
      </c>
      <c r="C2807" t="s">
        <v>1283</v>
      </c>
      <c r="D2807" t="s">
        <v>1284</v>
      </c>
      <c r="E2807" t="s">
        <v>142</v>
      </c>
      <c r="F2807" s="1">
        <v>41609</v>
      </c>
      <c r="G2807" t="s">
        <v>26</v>
      </c>
      <c r="H2807">
        <v>201412</v>
      </c>
      <c r="I2807" t="s">
        <v>27</v>
      </c>
      <c r="J2807" t="s">
        <v>53</v>
      </c>
      <c r="K2807" t="s">
        <v>38</v>
      </c>
      <c r="L2807" t="s">
        <v>54</v>
      </c>
      <c r="M2807" t="s">
        <v>31</v>
      </c>
      <c r="N2807" t="s">
        <v>32</v>
      </c>
      <c r="O2807">
        <v>1217.19</v>
      </c>
      <c r="P2807" t="s">
        <v>1282</v>
      </c>
      <c r="Q2807" t="s">
        <v>1281</v>
      </c>
      <c r="R2807" t="s">
        <v>1285</v>
      </c>
      <c r="S2807" t="s">
        <v>34</v>
      </c>
      <c r="T2807" t="s">
        <v>561</v>
      </c>
    </row>
    <row r="2808" spans="1:20">
      <c r="A2808" t="s">
        <v>1281</v>
      </c>
      <c r="B2808" t="s">
        <v>1282</v>
      </c>
      <c r="C2808" t="s">
        <v>1283</v>
      </c>
      <c r="D2808" t="s">
        <v>1284</v>
      </c>
      <c r="E2808" t="s">
        <v>142</v>
      </c>
      <c r="F2808" s="1">
        <v>41609</v>
      </c>
      <c r="G2808" t="s">
        <v>26</v>
      </c>
      <c r="H2808">
        <v>201412</v>
      </c>
      <c r="I2808" t="s">
        <v>27</v>
      </c>
      <c r="J2808" t="s">
        <v>53</v>
      </c>
      <c r="K2808" t="s">
        <v>39</v>
      </c>
      <c r="L2808" t="s">
        <v>54</v>
      </c>
      <c r="M2808" t="s">
        <v>31</v>
      </c>
      <c r="N2808" t="s">
        <v>32</v>
      </c>
      <c r="O2808">
        <v>11.96</v>
      </c>
      <c r="P2808" t="s">
        <v>1282</v>
      </c>
      <c r="Q2808" t="s">
        <v>1281</v>
      </c>
      <c r="R2808" t="s">
        <v>1285</v>
      </c>
      <c r="S2808" t="s">
        <v>34</v>
      </c>
      <c r="T2808" t="s">
        <v>561</v>
      </c>
    </row>
    <row r="2809" spans="1:20">
      <c r="A2809" t="s">
        <v>1281</v>
      </c>
      <c r="B2809" t="s">
        <v>1282</v>
      </c>
      <c r="C2809" t="s">
        <v>1283</v>
      </c>
      <c r="D2809" t="s">
        <v>1284</v>
      </c>
      <c r="E2809" t="s">
        <v>142</v>
      </c>
      <c r="F2809" s="1">
        <v>41609</v>
      </c>
      <c r="G2809" t="s">
        <v>26</v>
      </c>
      <c r="H2809">
        <v>201412</v>
      </c>
      <c r="I2809" t="s">
        <v>27</v>
      </c>
      <c r="J2809" t="s">
        <v>53</v>
      </c>
      <c r="K2809" t="s">
        <v>41</v>
      </c>
      <c r="L2809" t="s">
        <v>54</v>
      </c>
      <c r="M2809" t="s">
        <v>31</v>
      </c>
      <c r="N2809" t="s">
        <v>32</v>
      </c>
      <c r="O2809">
        <v>12.6</v>
      </c>
      <c r="P2809" t="s">
        <v>1282</v>
      </c>
      <c r="Q2809" t="s">
        <v>1281</v>
      </c>
      <c r="R2809" t="s">
        <v>1285</v>
      </c>
      <c r="S2809" t="s">
        <v>34</v>
      </c>
      <c r="T2809" t="s">
        <v>561</v>
      </c>
    </row>
    <row r="2810" spans="1:20">
      <c r="A2810" t="s">
        <v>1286</v>
      </c>
      <c r="B2810" t="s">
        <v>1287</v>
      </c>
      <c r="C2810" t="s">
        <v>1288</v>
      </c>
      <c r="D2810" t="s">
        <v>1289</v>
      </c>
      <c r="E2810" t="s">
        <v>600</v>
      </c>
      <c r="F2810" s="1">
        <v>41044</v>
      </c>
      <c r="G2810" t="s">
        <v>26</v>
      </c>
      <c r="H2810">
        <v>201412</v>
      </c>
      <c r="I2810" t="s">
        <v>27</v>
      </c>
      <c r="J2810" t="s">
        <v>28</v>
      </c>
      <c r="K2810" t="s">
        <v>1123</v>
      </c>
      <c r="L2810" t="s">
        <v>30</v>
      </c>
      <c r="M2810" t="s">
        <v>31</v>
      </c>
      <c r="N2810" t="s">
        <v>32</v>
      </c>
      <c r="O2810">
        <v>21498.260000000002</v>
      </c>
      <c r="P2810" t="s">
        <v>1287</v>
      </c>
      <c r="Q2810" t="s">
        <v>1286</v>
      </c>
      <c r="R2810" t="s">
        <v>1290</v>
      </c>
      <c r="S2810" t="s">
        <v>34</v>
      </c>
      <c r="T2810" t="s">
        <v>1291</v>
      </c>
    </row>
    <row r="2811" spans="1:20">
      <c r="A2811" t="s">
        <v>1286</v>
      </c>
      <c r="B2811" t="s">
        <v>1287</v>
      </c>
      <c r="C2811" t="s">
        <v>1292</v>
      </c>
      <c r="D2811" t="s">
        <v>1293</v>
      </c>
      <c r="E2811" t="s">
        <v>600</v>
      </c>
      <c r="F2811" s="1">
        <v>41044</v>
      </c>
      <c r="G2811" t="s">
        <v>26</v>
      </c>
      <c r="H2811">
        <v>201412</v>
      </c>
      <c r="I2811" t="s">
        <v>27</v>
      </c>
      <c r="J2811" t="s">
        <v>28</v>
      </c>
      <c r="K2811" t="s">
        <v>1123</v>
      </c>
      <c r="L2811" t="s">
        <v>30</v>
      </c>
      <c r="M2811" t="s">
        <v>31</v>
      </c>
      <c r="N2811" t="s">
        <v>32</v>
      </c>
      <c r="O2811">
        <v>2145.21</v>
      </c>
      <c r="P2811" t="s">
        <v>1287</v>
      </c>
      <c r="Q2811" t="s">
        <v>1286</v>
      </c>
      <c r="R2811" t="s">
        <v>1290</v>
      </c>
      <c r="S2811" t="s">
        <v>34</v>
      </c>
      <c r="T2811" t="s">
        <v>1291</v>
      </c>
    </row>
    <row r="2812" spans="1:20">
      <c r="A2812" t="s">
        <v>1294</v>
      </c>
      <c r="B2812" t="s">
        <v>1287</v>
      </c>
      <c r="C2812" t="s">
        <v>1295</v>
      </c>
      <c r="D2812" t="s">
        <v>1296</v>
      </c>
      <c r="E2812" t="s">
        <v>142</v>
      </c>
      <c r="F2812" s="1">
        <v>41456</v>
      </c>
      <c r="G2812" t="s">
        <v>26</v>
      </c>
      <c r="H2812">
        <v>201412</v>
      </c>
      <c r="I2812" t="s">
        <v>27</v>
      </c>
      <c r="J2812" t="s">
        <v>28</v>
      </c>
      <c r="K2812" t="s">
        <v>29</v>
      </c>
      <c r="L2812" t="s">
        <v>30</v>
      </c>
      <c r="M2812" t="s">
        <v>31</v>
      </c>
      <c r="N2812" t="s">
        <v>32</v>
      </c>
      <c r="O2812">
        <v>95536.790000000008</v>
      </c>
      <c r="P2812" t="s">
        <v>1287</v>
      </c>
      <c r="Q2812" t="s">
        <v>1294</v>
      </c>
      <c r="R2812" t="s">
        <v>1290</v>
      </c>
      <c r="S2812" t="s">
        <v>34</v>
      </c>
      <c r="T2812" t="s">
        <v>592</v>
      </c>
    </row>
    <row r="2813" spans="1:20">
      <c r="A2813" t="s">
        <v>1294</v>
      </c>
      <c r="B2813" t="s">
        <v>1287</v>
      </c>
      <c r="C2813" t="s">
        <v>1295</v>
      </c>
      <c r="D2813" t="s">
        <v>1296</v>
      </c>
      <c r="E2813" t="s">
        <v>142</v>
      </c>
      <c r="F2813" s="1">
        <v>41456</v>
      </c>
      <c r="G2813" t="s">
        <v>26</v>
      </c>
      <c r="H2813">
        <v>201412</v>
      </c>
      <c r="I2813" t="s">
        <v>27</v>
      </c>
      <c r="J2813" t="s">
        <v>28</v>
      </c>
      <c r="K2813" t="s">
        <v>36</v>
      </c>
      <c r="L2813" t="s">
        <v>30</v>
      </c>
      <c r="M2813" t="s">
        <v>31</v>
      </c>
      <c r="N2813" t="s">
        <v>32</v>
      </c>
      <c r="O2813">
        <v>7896.87</v>
      </c>
      <c r="P2813" t="s">
        <v>1287</v>
      </c>
      <c r="Q2813" t="s">
        <v>1294</v>
      </c>
      <c r="R2813" t="s">
        <v>1290</v>
      </c>
      <c r="S2813" t="s">
        <v>34</v>
      </c>
      <c r="T2813" t="s">
        <v>592</v>
      </c>
    </row>
    <row r="2814" spans="1:20">
      <c r="A2814" t="s">
        <v>1294</v>
      </c>
      <c r="B2814" t="s">
        <v>1287</v>
      </c>
      <c r="C2814" t="s">
        <v>1295</v>
      </c>
      <c r="D2814" t="s">
        <v>1296</v>
      </c>
      <c r="E2814" t="s">
        <v>142</v>
      </c>
      <c r="F2814" s="1">
        <v>41456</v>
      </c>
      <c r="G2814" t="s">
        <v>26</v>
      </c>
      <c r="H2814">
        <v>201412</v>
      </c>
      <c r="I2814" t="s">
        <v>27</v>
      </c>
      <c r="J2814" t="s">
        <v>28</v>
      </c>
      <c r="K2814" t="s">
        <v>40</v>
      </c>
      <c r="L2814" t="s">
        <v>30</v>
      </c>
      <c r="M2814" t="s">
        <v>31</v>
      </c>
      <c r="N2814" t="s">
        <v>32</v>
      </c>
      <c r="O2814">
        <v>2525.4700000000003</v>
      </c>
      <c r="P2814" t="s">
        <v>1287</v>
      </c>
      <c r="Q2814" t="s">
        <v>1294</v>
      </c>
      <c r="R2814" t="s">
        <v>1290</v>
      </c>
      <c r="S2814" t="s">
        <v>34</v>
      </c>
      <c r="T2814" t="s">
        <v>592</v>
      </c>
    </row>
    <row r="2815" spans="1:20">
      <c r="A2815" t="s">
        <v>1297</v>
      </c>
      <c r="B2815" t="s">
        <v>1287</v>
      </c>
      <c r="C2815" t="s">
        <v>1298</v>
      </c>
      <c r="D2815" t="s">
        <v>1299</v>
      </c>
      <c r="E2815" t="s">
        <v>600</v>
      </c>
      <c r="F2815" s="1">
        <v>41365</v>
      </c>
      <c r="G2815" t="s">
        <v>26</v>
      </c>
      <c r="H2815">
        <v>201412</v>
      </c>
      <c r="I2815" t="s">
        <v>27</v>
      </c>
      <c r="J2815" t="s">
        <v>28</v>
      </c>
      <c r="K2815" t="s">
        <v>1123</v>
      </c>
      <c r="L2815" t="s">
        <v>30</v>
      </c>
      <c r="M2815" t="s">
        <v>31</v>
      </c>
      <c r="N2815" t="s">
        <v>32</v>
      </c>
      <c r="O2815">
        <v>5240.68</v>
      </c>
      <c r="P2815" t="s">
        <v>1287</v>
      </c>
      <c r="Q2815" t="s">
        <v>1297</v>
      </c>
      <c r="R2815" t="s">
        <v>1290</v>
      </c>
      <c r="S2815" t="s">
        <v>34</v>
      </c>
      <c r="T2815" t="s">
        <v>592</v>
      </c>
    </row>
    <row r="2816" spans="1:20">
      <c r="A2816" t="s">
        <v>1286</v>
      </c>
      <c r="B2816" t="s">
        <v>1287</v>
      </c>
      <c r="C2816" t="s">
        <v>1300</v>
      </c>
      <c r="D2816" t="s">
        <v>1301</v>
      </c>
      <c r="E2816" t="s">
        <v>600</v>
      </c>
      <c r="F2816" s="1">
        <v>40631</v>
      </c>
      <c r="G2816" t="s">
        <v>26</v>
      </c>
      <c r="H2816">
        <v>201412</v>
      </c>
      <c r="I2816" t="s">
        <v>27</v>
      </c>
      <c r="J2816" t="s">
        <v>28</v>
      </c>
      <c r="K2816" t="s">
        <v>1132</v>
      </c>
      <c r="L2816" t="s">
        <v>30</v>
      </c>
      <c r="M2816" t="s">
        <v>31</v>
      </c>
      <c r="N2816" t="s">
        <v>32</v>
      </c>
      <c r="O2816">
        <v>6642.9000000000005</v>
      </c>
      <c r="P2816" t="s">
        <v>1287</v>
      </c>
      <c r="Q2816" t="s">
        <v>1286</v>
      </c>
      <c r="R2816" t="s">
        <v>1290</v>
      </c>
      <c r="S2816" t="s">
        <v>34</v>
      </c>
      <c r="T2816" t="s">
        <v>1291</v>
      </c>
    </row>
    <row r="2817" spans="1:20">
      <c r="A2817" t="s">
        <v>1286</v>
      </c>
      <c r="B2817" t="s">
        <v>1287</v>
      </c>
      <c r="C2817" t="s">
        <v>1302</v>
      </c>
      <c r="D2817" t="s">
        <v>1303</v>
      </c>
      <c r="E2817" t="s">
        <v>600</v>
      </c>
      <c r="F2817" s="1">
        <v>41487</v>
      </c>
      <c r="G2817" t="s">
        <v>26</v>
      </c>
      <c r="H2817">
        <v>201412</v>
      </c>
      <c r="I2817" t="s">
        <v>27</v>
      </c>
      <c r="J2817" t="s">
        <v>28</v>
      </c>
      <c r="K2817" t="s">
        <v>1123</v>
      </c>
      <c r="L2817" t="s">
        <v>30</v>
      </c>
      <c r="M2817" t="s">
        <v>1304</v>
      </c>
      <c r="N2817" t="s">
        <v>32</v>
      </c>
      <c r="O2817">
        <v>2000</v>
      </c>
      <c r="P2817" t="s">
        <v>1287</v>
      </c>
      <c r="Q2817" t="s">
        <v>1286</v>
      </c>
      <c r="R2817" t="s">
        <v>1290</v>
      </c>
      <c r="S2817" t="s">
        <v>34</v>
      </c>
      <c r="T2817" t="s">
        <v>1291</v>
      </c>
    </row>
    <row r="2818" spans="1:20">
      <c r="A2818" t="s">
        <v>1305</v>
      </c>
      <c r="B2818" t="s">
        <v>1306</v>
      </c>
      <c r="C2818" t="s">
        <v>1307</v>
      </c>
      <c r="D2818" t="s">
        <v>1308</v>
      </c>
      <c r="E2818" t="s">
        <v>25</v>
      </c>
      <c r="F2818" s="1">
        <v>40422</v>
      </c>
      <c r="G2818" t="s">
        <v>26</v>
      </c>
      <c r="H2818">
        <v>201412</v>
      </c>
      <c r="I2818" t="s">
        <v>27</v>
      </c>
      <c r="J2818" t="s">
        <v>53</v>
      </c>
      <c r="K2818" t="s">
        <v>29</v>
      </c>
      <c r="L2818" t="s">
        <v>54</v>
      </c>
      <c r="M2818" t="s">
        <v>31</v>
      </c>
      <c r="N2818" t="s">
        <v>48</v>
      </c>
      <c r="O2818">
        <v>587070.47</v>
      </c>
      <c r="P2818" t="s">
        <v>1306</v>
      </c>
      <c r="Q2818" t="s">
        <v>1305</v>
      </c>
      <c r="R2818" t="s">
        <v>1309</v>
      </c>
      <c r="S2818" t="s">
        <v>34</v>
      </c>
      <c r="T2818" t="s">
        <v>561</v>
      </c>
    </row>
    <row r="2819" spans="1:20">
      <c r="A2819" t="s">
        <v>1305</v>
      </c>
      <c r="B2819" t="s">
        <v>1306</v>
      </c>
      <c r="C2819" t="s">
        <v>1307</v>
      </c>
      <c r="D2819" t="s">
        <v>1308</v>
      </c>
      <c r="E2819" t="s">
        <v>25</v>
      </c>
      <c r="F2819" s="1">
        <v>40422</v>
      </c>
      <c r="G2819" t="s">
        <v>26</v>
      </c>
      <c r="H2819">
        <v>201412</v>
      </c>
      <c r="I2819" t="s">
        <v>27</v>
      </c>
      <c r="J2819" t="s">
        <v>53</v>
      </c>
      <c r="K2819" t="s">
        <v>29</v>
      </c>
      <c r="L2819" t="s">
        <v>54</v>
      </c>
      <c r="M2819" t="s">
        <v>31</v>
      </c>
      <c r="N2819" t="s">
        <v>49</v>
      </c>
      <c r="O2819">
        <v>-374691.38</v>
      </c>
      <c r="P2819" t="s">
        <v>1306</v>
      </c>
      <c r="Q2819" t="s">
        <v>1305</v>
      </c>
      <c r="R2819" t="s">
        <v>1309</v>
      </c>
      <c r="S2819" t="s">
        <v>34</v>
      </c>
      <c r="T2819" t="s">
        <v>561</v>
      </c>
    </row>
    <row r="2820" spans="1:20">
      <c r="A2820" t="s">
        <v>1305</v>
      </c>
      <c r="B2820" t="s">
        <v>1306</v>
      </c>
      <c r="C2820" t="s">
        <v>1307</v>
      </c>
      <c r="D2820" t="s">
        <v>1308</v>
      </c>
      <c r="E2820" t="s">
        <v>25</v>
      </c>
      <c r="F2820" s="1">
        <v>40422</v>
      </c>
      <c r="G2820" t="s">
        <v>26</v>
      </c>
      <c r="H2820">
        <v>201412</v>
      </c>
      <c r="I2820" t="s">
        <v>27</v>
      </c>
      <c r="J2820" t="s">
        <v>53</v>
      </c>
      <c r="K2820" t="s">
        <v>29</v>
      </c>
      <c r="L2820" t="s">
        <v>54</v>
      </c>
      <c r="M2820" t="s">
        <v>31</v>
      </c>
      <c r="N2820" t="s">
        <v>32</v>
      </c>
      <c r="O2820">
        <v>21322.28</v>
      </c>
      <c r="P2820" t="s">
        <v>1306</v>
      </c>
      <c r="Q2820" t="s">
        <v>1305</v>
      </c>
      <c r="R2820" t="s">
        <v>1309</v>
      </c>
      <c r="S2820" t="s">
        <v>34</v>
      </c>
      <c r="T2820" t="s">
        <v>561</v>
      </c>
    </row>
    <row r="2821" spans="1:20">
      <c r="A2821" t="s">
        <v>1305</v>
      </c>
      <c r="B2821" t="s">
        <v>1306</v>
      </c>
      <c r="C2821" t="s">
        <v>1307</v>
      </c>
      <c r="D2821" t="s">
        <v>1308</v>
      </c>
      <c r="E2821" t="s">
        <v>25</v>
      </c>
      <c r="F2821" s="1">
        <v>40422</v>
      </c>
      <c r="G2821" t="s">
        <v>26</v>
      </c>
      <c r="H2821">
        <v>201412</v>
      </c>
      <c r="I2821" t="s">
        <v>27</v>
      </c>
      <c r="J2821" t="s">
        <v>53</v>
      </c>
      <c r="K2821" t="s">
        <v>36</v>
      </c>
      <c r="L2821" t="s">
        <v>54</v>
      </c>
      <c r="M2821" t="s">
        <v>31</v>
      </c>
      <c r="N2821" t="s">
        <v>48</v>
      </c>
      <c r="O2821">
        <v>142340.56</v>
      </c>
      <c r="P2821" t="s">
        <v>1306</v>
      </c>
      <c r="Q2821" t="s">
        <v>1305</v>
      </c>
      <c r="R2821" t="s">
        <v>1309</v>
      </c>
      <c r="S2821" t="s">
        <v>34</v>
      </c>
      <c r="T2821" t="s">
        <v>561</v>
      </c>
    </row>
    <row r="2822" spans="1:20">
      <c r="A2822" t="s">
        <v>1305</v>
      </c>
      <c r="B2822" t="s">
        <v>1306</v>
      </c>
      <c r="C2822" t="s">
        <v>1307</v>
      </c>
      <c r="D2822" t="s">
        <v>1308</v>
      </c>
      <c r="E2822" t="s">
        <v>25</v>
      </c>
      <c r="F2822" s="1">
        <v>40422</v>
      </c>
      <c r="G2822" t="s">
        <v>26</v>
      </c>
      <c r="H2822">
        <v>201412</v>
      </c>
      <c r="I2822" t="s">
        <v>27</v>
      </c>
      <c r="J2822" t="s">
        <v>53</v>
      </c>
      <c r="K2822" t="s">
        <v>36</v>
      </c>
      <c r="L2822" t="s">
        <v>54</v>
      </c>
      <c r="M2822" t="s">
        <v>31</v>
      </c>
      <c r="N2822" t="s">
        <v>49</v>
      </c>
      <c r="O2822">
        <v>-601240.18000000005</v>
      </c>
      <c r="P2822" t="s">
        <v>1306</v>
      </c>
      <c r="Q2822" t="s">
        <v>1305</v>
      </c>
      <c r="R2822" t="s">
        <v>1309</v>
      </c>
      <c r="S2822" t="s">
        <v>34</v>
      </c>
      <c r="T2822" t="s">
        <v>561</v>
      </c>
    </row>
    <row r="2823" spans="1:20">
      <c r="A2823" t="s">
        <v>1305</v>
      </c>
      <c r="B2823" t="s">
        <v>1306</v>
      </c>
      <c r="C2823" t="s">
        <v>1307</v>
      </c>
      <c r="D2823" t="s">
        <v>1308</v>
      </c>
      <c r="E2823" t="s">
        <v>25</v>
      </c>
      <c r="F2823" s="1">
        <v>40422</v>
      </c>
      <c r="G2823" t="s">
        <v>26</v>
      </c>
      <c r="H2823">
        <v>201412</v>
      </c>
      <c r="I2823" t="s">
        <v>27</v>
      </c>
      <c r="J2823" t="s">
        <v>53</v>
      </c>
      <c r="K2823" t="s">
        <v>36</v>
      </c>
      <c r="L2823" t="s">
        <v>54</v>
      </c>
      <c r="M2823" t="s">
        <v>31</v>
      </c>
      <c r="N2823" t="s">
        <v>32</v>
      </c>
      <c r="O2823">
        <v>12745.65</v>
      </c>
      <c r="P2823" t="s">
        <v>1306</v>
      </c>
      <c r="Q2823" t="s">
        <v>1305</v>
      </c>
      <c r="R2823" t="s">
        <v>1309</v>
      </c>
      <c r="S2823" t="s">
        <v>34</v>
      </c>
      <c r="T2823" t="s">
        <v>561</v>
      </c>
    </row>
    <row r="2824" spans="1:20">
      <c r="A2824" t="s">
        <v>1305</v>
      </c>
      <c r="B2824" t="s">
        <v>1306</v>
      </c>
      <c r="C2824" t="s">
        <v>1307</v>
      </c>
      <c r="D2824" t="s">
        <v>1308</v>
      </c>
      <c r="E2824" t="s">
        <v>25</v>
      </c>
      <c r="F2824" s="1">
        <v>40422</v>
      </c>
      <c r="G2824" t="s">
        <v>26</v>
      </c>
      <c r="H2824">
        <v>201412</v>
      </c>
      <c r="I2824" t="s">
        <v>27</v>
      </c>
      <c r="J2824" t="s">
        <v>53</v>
      </c>
      <c r="K2824" t="s">
        <v>37</v>
      </c>
      <c r="L2824" t="s">
        <v>54</v>
      </c>
      <c r="M2824" t="s">
        <v>31</v>
      </c>
      <c r="N2824" t="s">
        <v>48</v>
      </c>
      <c r="O2824">
        <v>19080.37</v>
      </c>
      <c r="P2824" t="s">
        <v>1306</v>
      </c>
      <c r="Q2824" t="s">
        <v>1305</v>
      </c>
      <c r="R2824" t="s">
        <v>1309</v>
      </c>
      <c r="S2824" t="s">
        <v>34</v>
      </c>
      <c r="T2824" t="s">
        <v>561</v>
      </c>
    </row>
    <row r="2825" spans="1:20">
      <c r="A2825" t="s">
        <v>1305</v>
      </c>
      <c r="B2825" t="s">
        <v>1306</v>
      </c>
      <c r="C2825" t="s">
        <v>1307</v>
      </c>
      <c r="D2825" t="s">
        <v>1308</v>
      </c>
      <c r="E2825" t="s">
        <v>25</v>
      </c>
      <c r="F2825" s="1">
        <v>40422</v>
      </c>
      <c r="G2825" t="s">
        <v>26</v>
      </c>
      <c r="H2825">
        <v>201412</v>
      </c>
      <c r="I2825" t="s">
        <v>27</v>
      </c>
      <c r="J2825" t="s">
        <v>53</v>
      </c>
      <c r="K2825" t="s">
        <v>37</v>
      </c>
      <c r="L2825" t="s">
        <v>54</v>
      </c>
      <c r="M2825" t="s">
        <v>31</v>
      </c>
      <c r="N2825" t="s">
        <v>49</v>
      </c>
      <c r="O2825">
        <v>-8614.68</v>
      </c>
      <c r="P2825" t="s">
        <v>1306</v>
      </c>
      <c r="Q2825" t="s">
        <v>1305</v>
      </c>
      <c r="R2825" t="s">
        <v>1309</v>
      </c>
      <c r="S2825" t="s">
        <v>34</v>
      </c>
      <c r="T2825" t="s">
        <v>561</v>
      </c>
    </row>
    <row r="2826" spans="1:20">
      <c r="A2826" t="s">
        <v>1305</v>
      </c>
      <c r="B2826" t="s">
        <v>1306</v>
      </c>
      <c r="C2826" t="s">
        <v>1307</v>
      </c>
      <c r="D2826" t="s">
        <v>1308</v>
      </c>
      <c r="E2826" t="s">
        <v>25</v>
      </c>
      <c r="F2826" s="1">
        <v>40422</v>
      </c>
      <c r="G2826" t="s">
        <v>26</v>
      </c>
      <c r="H2826">
        <v>201412</v>
      </c>
      <c r="I2826" t="s">
        <v>27</v>
      </c>
      <c r="J2826" t="s">
        <v>53</v>
      </c>
      <c r="K2826" t="s">
        <v>38</v>
      </c>
      <c r="L2826" t="s">
        <v>54</v>
      </c>
      <c r="M2826" t="s">
        <v>31</v>
      </c>
      <c r="N2826" t="s">
        <v>48</v>
      </c>
      <c r="O2826">
        <v>34888.33</v>
      </c>
      <c r="P2826" t="s">
        <v>1306</v>
      </c>
      <c r="Q2826" t="s">
        <v>1305</v>
      </c>
      <c r="R2826" t="s">
        <v>1309</v>
      </c>
      <c r="S2826" t="s">
        <v>34</v>
      </c>
      <c r="T2826" t="s">
        <v>561</v>
      </c>
    </row>
    <row r="2827" spans="1:20">
      <c r="A2827" t="s">
        <v>1305</v>
      </c>
      <c r="B2827" t="s">
        <v>1306</v>
      </c>
      <c r="C2827" t="s">
        <v>1307</v>
      </c>
      <c r="D2827" t="s">
        <v>1308</v>
      </c>
      <c r="E2827" t="s">
        <v>25</v>
      </c>
      <c r="F2827" s="1">
        <v>40422</v>
      </c>
      <c r="G2827" t="s">
        <v>26</v>
      </c>
      <c r="H2827">
        <v>201412</v>
      </c>
      <c r="I2827" t="s">
        <v>27</v>
      </c>
      <c r="J2827" t="s">
        <v>53</v>
      </c>
      <c r="K2827" t="s">
        <v>38</v>
      </c>
      <c r="L2827" t="s">
        <v>54</v>
      </c>
      <c r="M2827" t="s">
        <v>31</v>
      </c>
      <c r="N2827" t="s">
        <v>49</v>
      </c>
      <c r="O2827">
        <v>-90245.94</v>
      </c>
      <c r="P2827" t="s">
        <v>1306</v>
      </c>
      <c r="Q2827" t="s">
        <v>1305</v>
      </c>
      <c r="R2827" t="s">
        <v>1309</v>
      </c>
      <c r="S2827" t="s">
        <v>34</v>
      </c>
      <c r="T2827" t="s">
        <v>561</v>
      </c>
    </row>
    <row r="2828" spans="1:20">
      <c r="A2828" t="s">
        <v>1305</v>
      </c>
      <c r="B2828" t="s">
        <v>1306</v>
      </c>
      <c r="C2828" t="s">
        <v>1307</v>
      </c>
      <c r="D2828" t="s">
        <v>1308</v>
      </c>
      <c r="E2828" t="s">
        <v>25</v>
      </c>
      <c r="F2828" s="1">
        <v>40422</v>
      </c>
      <c r="G2828" t="s">
        <v>26</v>
      </c>
      <c r="H2828">
        <v>201412</v>
      </c>
      <c r="I2828" t="s">
        <v>27</v>
      </c>
      <c r="J2828" t="s">
        <v>53</v>
      </c>
      <c r="K2828" t="s">
        <v>38</v>
      </c>
      <c r="L2828" t="s">
        <v>54</v>
      </c>
      <c r="M2828" t="s">
        <v>31</v>
      </c>
      <c r="N2828" t="s">
        <v>32</v>
      </c>
      <c r="O2828">
        <v>2757.09</v>
      </c>
      <c r="P2828" t="s">
        <v>1306</v>
      </c>
      <c r="Q2828" t="s">
        <v>1305</v>
      </c>
      <c r="R2828" t="s">
        <v>1309</v>
      </c>
      <c r="S2828" t="s">
        <v>34</v>
      </c>
      <c r="T2828" t="s">
        <v>561</v>
      </c>
    </row>
    <row r="2829" spans="1:20">
      <c r="A2829" t="s">
        <v>1305</v>
      </c>
      <c r="B2829" t="s">
        <v>1306</v>
      </c>
      <c r="C2829" t="s">
        <v>1307</v>
      </c>
      <c r="D2829" t="s">
        <v>1308</v>
      </c>
      <c r="E2829" t="s">
        <v>25</v>
      </c>
      <c r="F2829" s="1">
        <v>40422</v>
      </c>
      <c r="G2829" t="s">
        <v>26</v>
      </c>
      <c r="H2829">
        <v>201412</v>
      </c>
      <c r="I2829" t="s">
        <v>27</v>
      </c>
      <c r="J2829" t="s">
        <v>53</v>
      </c>
      <c r="K2829" t="s">
        <v>39</v>
      </c>
      <c r="L2829" t="s">
        <v>54</v>
      </c>
      <c r="M2829" t="s">
        <v>31</v>
      </c>
      <c r="N2829" t="s">
        <v>48</v>
      </c>
      <c r="O2829">
        <v>513112.78</v>
      </c>
      <c r="P2829" t="s">
        <v>1306</v>
      </c>
      <c r="Q2829" t="s">
        <v>1305</v>
      </c>
      <c r="R2829" t="s">
        <v>1309</v>
      </c>
      <c r="S2829" t="s">
        <v>34</v>
      </c>
      <c r="T2829" t="s">
        <v>561</v>
      </c>
    </row>
    <row r="2830" spans="1:20">
      <c r="A2830" t="s">
        <v>1305</v>
      </c>
      <c r="B2830" t="s">
        <v>1306</v>
      </c>
      <c r="C2830" t="s">
        <v>1307</v>
      </c>
      <c r="D2830" t="s">
        <v>1308</v>
      </c>
      <c r="E2830" t="s">
        <v>25</v>
      </c>
      <c r="F2830" s="1">
        <v>40422</v>
      </c>
      <c r="G2830" t="s">
        <v>26</v>
      </c>
      <c r="H2830">
        <v>201412</v>
      </c>
      <c r="I2830" t="s">
        <v>27</v>
      </c>
      <c r="J2830" t="s">
        <v>53</v>
      </c>
      <c r="K2830" t="s">
        <v>39</v>
      </c>
      <c r="L2830" t="s">
        <v>54</v>
      </c>
      <c r="M2830" t="s">
        <v>31</v>
      </c>
      <c r="N2830" t="s">
        <v>49</v>
      </c>
      <c r="O2830">
        <v>-216512.33000000002</v>
      </c>
      <c r="P2830" t="s">
        <v>1306</v>
      </c>
      <c r="Q2830" t="s">
        <v>1305</v>
      </c>
      <c r="R2830" t="s">
        <v>1309</v>
      </c>
      <c r="S2830" t="s">
        <v>34</v>
      </c>
      <c r="T2830" t="s">
        <v>561</v>
      </c>
    </row>
    <row r="2831" spans="1:20">
      <c r="A2831" t="s">
        <v>1305</v>
      </c>
      <c r="B2831" t="s">
        <v>1306</v>
      </c>
      <c r="C2831" t="s">
        <v>1307</v>
      </c>
      <c r="D2831" t="s">
        <v>1308</v>
      </c>
      <c r="E2831" t="s">
        <v>25</v>
      </c>
      <c r="F2831" s="1">
        <v>40422</v>
      </c>
      <c r="G2831" t="s">
        <v>26</v>
      </c>
      <c r="H2831">
        <v>201412</v>
      </c>
      <c r="I2831" t="s">
        <v>27</v>
      </c>
      <c r="J2831" t="s">
        <v>53</v>
      </c>
      <c r="K2831" t="s">
        <v>39</v>
      </c>
      <c r="L2831" t="s">
        <v>54</v>
      </c>
      <c r="M2831" t="s">
        <v>31</v>
      </c>
      <c r="N2831" t="s">
        <v>32</v>
      </c>
      <c r="O2831">
        <v>20455.62</v>
      </c>
      <c r="P2831" t="s">
        <v>1306</v>
      </c>
      <c r="Q2831" t="s">
        <v>1305</v>
      </c>
      <c r="R2831" t="s">
        <v>1309</v>
      </c>
      <c r="S2831" t="s">
        <v>34</v>
      </c>
      <c r="T2831" t="s">
        <v>561</v>
      </c>
    </row>
    <row r="2832" spans="1:20">
      <c r="A2832" t="s">
        <v>1305</v>
      </c>
      <c r="B2832" t="s">
        <v>1306</v>
      </c>
      <c r="C2832" t="s">
        <v>1307</v>
      </c>
      <c r="D2832" t="s">
        <v>1308</v>
      </c>
      <c r="E2832" t="s">
        <v>25</v>
      </c>
      <c r="F2832" s="1">
        <v>40422</v>
      </c>
      <c r="G2832" t="s">
        <v>26</v>
      </c>
      <c r="H2832">
        <v>201412</v>
      </c>
      <c r="I2832" t="s">
        <v>27</v>
      </c>
      <c r="J2832" t="s">
        <v>53</v>
      </c>
      <c r="K2832" t="s">
        <v>40</v>
      </c>
      <c r="L2832" t="s">
        <v>54</v>
      </c>
      <c r="M2832" t="s">
        <v>31</v>
      </c>
      <c r="N2832" t="s">
        <v>48</v>
      </c>
      <c r="O2832">
        <v>2710.51</v>
      </c>
      <c r="P2832" t="s">
        <v>1306</v>
      </c>
      <c r="Q2832" t="s">
        <v>1305</v>
      </c>
      <c r="R2832" t="s">
        <v>1309</v>
      </c>
      <c r="S2832" t="s">
        <v>34</v>
      </c>
      <c r="T2832" t="s">
        <v>561</v>
      </c>
    </row>
    <row r="2833" spans="1:20">
      <c r="A2833" t="s">
        <v>1305</v>
      </c>
      <c r="B2833" t="s">
        <v>1306</v>
      </c>
      <c r="C2833" t="s">
        <v>1307</v>
      </c>
      <c r="D2833" t="s">
        <v>1308</v>
      </c>
      <c r="E2833" t="s">
        <v>25</v>
      </c>
      <c r="F2833" s="1">
        <v>40422</v>
      </c>
      <c r="G2833" t="s">
        <v>26</v>
      </c>
      <c r="H2833">
        <v>201412</v>
      </c>
      <c r="I2833" t="s">
        <v>27</v>
      </c>
      <c r="J2833" t="s">
        <v>53</v>
      </c>
      <c r="K2833" t="s">
        <v>40</v>
      </c>
      <c r="L2833" t="s">
        <v>54</v>
      </c>
      <c r="M2833" t="s">
        <v>31</v>
      </c>
      <c r="N2833" t="s">
        <v>49</v>
      </c>
      <c r="O2833">
        <v>-849.45</v>
      </c>
      <c r="P2833" t="s">
        <v>1306</v>
      </c>
      <c r="Q2833" t="s">
        <v>1305</v>
      </c>
      <c r="R2833" t="s">
        <v>1309</v>
      </c>
      <c r="S2833" t="s">
        <v>34</v>
      </c>
      <c r="T2833" t="s">
        <v>561</v>
      </c>
    </row>
    <row r="2834" spans="1:20">
      <c r="A2834" t="s">
        <v>1305</v>
      </c>
      <c r="B2834" t="s">
        <v>1306</v>
      </c>
      <c r="C2834" t="s">
        <v>1307</v>
      </c>
      <c r="D2834" t="s">
        <v>1308</v>
      </c>
      <c r="E2834" t="s">
        <v>25</v>
      </c>
      <c r="F2834" s="1">
        <v>40422</v>
      </c>
      <c r="G2834" t="s">
        <v>26</v>
      </c>
      <c r="H2834">
        <v>201412</v>
      </c>
      <c r="I2834" t="s">
        <v>27</v>
      </c>
      <c r="J2834" t="s">
        <v>53</v>
      </c>
      <c r="K2834" t="s">
        <v>41</v>
      </c>
      <c r="L2834" t="s">
        <v>54</v>
      </c>
      <c r="M2834" t="s">
        <v>31</v>
      </c>
      <c r="N2834" t="s">
        <v>48</v>
      </c>
      <c r="O2834">
        <v>6928.85</v>
      </c>
      <c r="P2834" t="s">
        <v>1306</v>
      </c>
      <c r="Q2834" t="s">
        <v>1305</v>
      </c>
      <c r="R2834" t="s">
        <v>1309</v>
      </c>
      <c r="S2834" t="s">
        <v>34</v>
      </c>
      <c r="T2834" t="s">
        <v>561</v>
      </c>
    </row>
    <row r="2835" spans="1:20">
      <c r="A2835" t="s">
        <v>1305</v>
      </c>
      <c r="B2835" t="s">
        <v>1306</v>
      </c>
      <c r="C2835" t="s">
        <v>1307</v>
      </c>
      <c r="D2835" t="s">
        <v>1308</v>
      </c>
      <c r="E2835" t="s">
        <v>25</v>
      </c>
      <c r="F2835" s="1">
        <v>40422</v>
      </c>
      <c r="G2835" t="s">
        <v>26</v>
      </c>
      <c r="H2835">
        <v>201412</v>
      </c>
      <c r="I2835" t="s">
        <v>27</v>
      </c>
      <c r="J2835" t="s">
        <v>53</v>
      </c>
      <c r="K2835" t="s">
        <v>41</v>
      </c>
      <c r="L2835" t="s">
        <v>54</v>
      </c>
      <c r="M2835" t="s">
        <v>31</v>
      </c>
      <c r="N2835" t="s">
        <v>49</v>
      </c>
      <c r="O2835">
        <v>-14786.39</v>
      </c>
      <c r="P2835" t="s">
        <v>1306</v>
      </c>
      <c r="Q2835" t="s">
        <v>1305</v>
      </c>
      <c r="R2835" t="s">
        <v>1309</v>
      </c>
      <c r="S2835" t="s">
        <v>34</v>
      </c>
      <c r="T2835" t="s">
        <v>561</v>
      </c>
    </row>
    <row r="2836" spans="1:20">
      <c r="A2836" t="s">
        <v>1305</v>
      </c>
      <c r="B2836" t="s">
        <v>1306</v>
      </c>
      <c r="C2836" t="s">
        <v>1307</v>
      </c>
      <c r="D2836" t="s">
        <v>1308</v>
      </c>
      <c r="E2836" t="s">
        <v>25</v>
      </c>
      <c r="F2836" s="1">
        <v>40422</v>
      </c>
      <c r="G2836" t="s">
        <v>26</v>
      </c>
      <c r="H2836">
        <v>201412</v>
      </c>
      <c r="I2836" t="s">
        <v>27</v>
      </c>
      <c r="J2836" t="s">
        <v>53</v>
      </c>
      <c r="K2836" t="s">
        <v>41</v>
      </c>
      <c r="L2836" t="s">
        <v>54</v>
      </c>
      <c r="M2836" t="s">
        <v>31</v>
      </c>
      <c r="N2836" t="s">
        <v>32</v>
      </c>
      <c r="O2836">
        <v>507.34000000000003</v>
      </c>
      <c r="P2836" t="s">
        <v>1306</v>
      </c>
      <c r="Q2836" t="s">
        <v>1305</v>
      </c>
      <c r="R2836" t="s">
        <v>1309</v>
      </c>
      <c r="S2836" t="s">
        <v>34</v>
      </c>
      <c r="T2836" t="s">
        <v>561</v>
      </c>
    </row>
    <row r="2837" spans="1:20">
      <c r="A2837" t="s">
        <v>1305</v>
      </c>
      <c r="B2837" t="s">
        <v>1306</v>
      </c>
      <c r="C2837" t="s">
        <v>1307</v>
      </c>
      <c r="D2837" t="s">
        <v>1308</v>
      </c>
      <c r="E2837" t="s">
        <v>25</v>
      </c>
      <c r="F2837" s="1">
        <v>40422</v>
      </c>
      <c r="G2837" t="s">
        <v>26</v>
      </c>
      <c r="H2837">
        <v>201412</v>
      </c>
      <c r="I2837" t="s">
        <v>27</v>
      </c>
      <c r="J2837" t="s">
        <v>53</v>
      </c>
      <c r="K2837" t="s">
        <v>44</v>
      </c>
      <c r="L2837" t="s">
        <v>54</v>
      </c>
      <c r="M2837" t="s">
        <v>31</v>
      </c>
      <c r="N2837" t="s">
        <v>48</v>
      </c>
      <c r="O2837">
        <v>3643.15</v>
      </c>
      <c r="P2837" t="s">
        <v>1306</v>
      </c>
      <c r="Q2837" t="s">
        <v>1305</v>
      </c>
      <c r="R2837" t="s">
        <v>1309</v>
      </c>
      <c r="S2837" t="s">
        <v>34</v>
      </c>
      <c r="T2837" t="s">
        <v>561</v>
      </c>
    </row>
    <row r="2838" spans="1:20">
      <c r="A2838" t="s">
        <v>1305</v>
      </c>
      <c r="B2838" t="s">
        <v>1306</v>
      </c>
      <c r="C2838" t="s">
        <v>1307</v>
      </c>
      <c r="D2838" t="s">
        <v>1308</v>
      </c>
      <c r="E2838" t="s">
        <v>25</v>
      </c>
      <c r="F2838" s="1">
        <v>40422</v>
      </c>
      <c r="G2838" t="s">
        <v>26</v>
      </c>
      <c r="H2838">
        <v>201412</v>
      </c>
      <c r="I2838" t="s">
        <v>27</v>
      </c>
      <c r="J2838" t="s">
        <v>53</v>
      </c>
      <c r="K2838" t="s">
        <v>44</v>
      </c>
      <c r="L2838" t="s">
        <v>54</v>
      </c>
      <c r="M2838" t="s">
        <v>31</v>
      </c>
      <c r="N2838" t="s">
        <v>49</v>
      </c>
      <c r="O2838">
        <v>-2834.67</v>
      </c>
      <c r="P2838" t="s">
        <v>1306</v>
      </c>
      <c r="Q2838" t="s">
        <v>1305</v>
      </c>
      <c r="R2838" t="s">
        <v>1309</v>
      </c>
      <c r="S2838" t="s">
        <v>34</v>
      </c>
      <c r="T2838" t="s">
        <v>561</v>
      </c>
    </row>
    <row r="2839" spans="1:20">
      <c r="A2839" t="s">
        <v>1305</v>
      </c>
      <c r="B2839" t="s">
        <v>1306</v>
      </c>
      <c r="C2839" t="s">
        <v>1307</v>
      </c>
      <c r="D2839" t="s">
        <v>1308</v>
      </c>
      <c r="E2839" t="s">
        <v>25</v>
      </c>
      <c r="F2839" s="1">
        <v>40422</v>
      </c>
      <c r="G2839" t="s">
        <v>26</v>
      </c>
      <c r="H2839">
        <v>201412</v>
      </c>
      <c r="I2839" t="s">
        <v>27</v>
      </c>
      <c r="J2839" t="s">
        <v>53</v>
      </c>
      <c r="K2839" t="s">
        <v>44</v>
      </c>
      <c r="L2839" t="s">
        <v>54</v>
      </c>
      <c r="M2839" t="s">
        <v>31</v>
      </c>
      <c r="N2839" t="s">
        <v>32</v>
      </c>
      <c r="O2839">
        <v>2111.0500000000002</v>
      </c>
      <c r="P2839" t="s">
        <v>1306</v>
      </c>
      <c r="Q2839" t="s">
        <v>1305</v>
      </c>
      <c r="R2839" t="s">
        <v>1309</v>
      </c>
      <c r="S2839" t="s">
        <v>34</v>
      </c>
      <c r="T2839" t="s">
        <v>561</v>
      </c>
    </row>
    <row r="2840" spans="1:20">
      <c r="A2840" t="s">
        <v>1305</v>
      </c>
      <c r="B2840" t="s">
        <v>1306</v>
      </c>
      <c r="C2840" t="s">
        <v>1310</v>
      </c>
      <c r="D2840" t="s">
        <v>1311</v>
      </c>
      <c r="E2840" t="s">
        <v>25</v>
      </c>
      <c r="F2840" s="1">
        <v>40422</v>
      </c>
      <c r="G2840" t="s">
        <v>26</v>
      </c>
      <c r="H2840">
        <v>201412</v>
      </c>
      <c r="I2840" t="s">
        <v>27</v>
      </c>
      <c r="J2840" t="s">
        <v>28</v>
      </c>
      <c r="K2840" t="s">
        <v>29</v>
      </c>
      <c r="L2840" t="s">
        <v>30</v>
      </c>
      <c r="M2840" t="s">
        <v>31</v>
      </c>
      <c r="N2840" t="s">
        <v>48</v>
      </c>
      <c r="O2840">
        <v>1036997.5</v>
      </c>
      <c r="P2840" t="s">
        <v>1306</v>
      </c>
      <c r="Q2840" t="s">
        <v>1305</v>
      </c>
      <c r="R2840" t="s">
        <v>1309</v>
      </c>
      <c r="S2840" t="s">
        <v>34</v>
      </c>
      <c r="T2840" t="s">
        <v>561</v>
      </c>
    </row>
    <row r="2841" spans="1:20">
      <c r="A2841" t="s">
        <v>1305</v>
      </c>
      <c r="B2841" t="s">
        <v>1306</v>
      </c>
      <c r="C2841" t="s">
        <v>1310</v>
      </c>
      <c r="D2841" t="s">
        <v>1311</v>
      </c>
      <c r="E2841" t="s">
        <v>25</v>
      </c>
      <c r="F2841" s="1">
        <v>40422</v>
      </c>
      <c r="G2841" t="s">
        <v>26</v>
      </c>
      <c r="H2841">
        <v>201412</v>
      </c>
      <c r="I2841" t="s">
        <v>27</v>
      </c>
      <c r="J2841" t="s">
        <v>28</v>
      </c>
      <c r="K2841" t="s">
        <v>29</v>
      </c>
      <c r="L2841" t="s">
        <v>30</v>
      </c>
      <c r="M2841" t="s">
        <v>31</v>
      </c>
      <c r="N2841" t="s">
        <v>49</v>
      </c>
      <c r="O2841">
        <v>-596267.04</v>
      </c>
      <c r="P2841" t="s">
        <v>1306</v>
      </c>
      <c r="Q2841" t="s">
        <v>1305</v>
      </c>
      <c r="R2841" t="s">
        <v>1309</v>
      </c>
      <c r="S2841" t="s">
        <v>34</v>
      </c>
      <c r="T2841" t="s">
        <v>561</v>
      </c>
    </row>
    <row r="2842" spans="1:20">
      <c r="A2842" t="s">
        <v>1305</v>
      </c>
      <c r="B2842" t="s">
        <v>1306</v>
      </c>
      <c r="C2842" t="s">
        <v>1310</v>
      </c>
      <c r="D2842" t="s">
        <v>1311</v>
      </c>
      <c r="E2842" t="s">
        <v>25</v>
      </c>
      <c r="F2842" s="1">
        <v>40422</v>
      </c>
      <c r="G2842" t="s">
        <v>26</v>
      </c>
      <c r="H2842">
        <v>201412</v>
      </c>
      <c r="I2842" t="s">
        <v>27</v>
      </c>
      <c r="J2842" t="s">
        <v>28</v>
      </c>
      <c r="K2842" t="s">
        <v>29</v>
      </c>
      <c r="L2842" t="s">
        <v>30</v>
      </c>
      <c r="M2842" t="s">
        <v>31</v>
      </c>
      <c r="N2842" t="s">
        <v>32</v>
      </c>
      <c r="O2842">
        <v>1842.8</v>
      </c>
      <c r="P2842" t="s">
        <v>1306</v>
      </c>
      <c r="Q2842" t="s">
        <v>1305</v>
      </c>
      <c r="R2842" t="s">
        <v>1309</v>
      </c>
      <c r="S2842" t="s">
        <v>34</v>
      </c>
      <c r="T2842" t="s">
        <v>561</v>
      </c>
    </row>
    <row r="2843" spans="1:20">
      <c r="A2843" t="s">
        <v>1305</v>
      </c>
      <c r="B2843" t="s">
        <v>1306</v>
      </c>
      <c r="C2843" t="s">
        <v>1310</v>
      </c>
      <c r="D2843" t="s">
        <v>1311</v>
      </c>
      <c r="E2843" t="s">
        <v>25</v>
      </c>
      <c r="F2843" s="1">
        <v>40422</v>
      </c>
      <c r="G2843" t="s">
        <v>26</v>
      </c>
      <c r="H2843">
        <v>201412</v>
      </c>
      <c r="I2843" t="s">
        <v>27</v>
      </c>
      <c r="J2843" t="s">
        <v>28</v>
      </c>
      <c r="K2843" t="s">
        <v>36</v>
      </c>
      <c r="L2843" t="s">
        <v>30</v>
      </c>
      <c r="M2843" t="s">
        <v>31</v>
      </c>
      <c r="N2843" t="s">
        <v>48</v>
      </c>
      <c r="O2843">
        <v>309403.73</v>
      </c>
      <c r="P2843" t="s">
        <v>1306</v>
      </c>
      <c r="Q2843" t="s">
        <v>1305</v>
      </c>
      <c r="R2843" t="s">
        <v>1309</v>
      </c>
      <c r="S2843" t="s">
        <v>34</v>
      </c>
      <c r="T2843" t="s">
        <v>561</v>
      </c>
    </row>
    <row r="2844" spans="1:20">
      <c r="A2844" t="s">
        <v>1305</v>
      </c>
      <c r="B2844" t="s">
        <v>1306</v>
      </c>
      <c r="C2844" t="s">
        <v>1310</v>
      </c>
      <c r="D2844" t="s">
        <v>1311</v>
      </c>
      <c r="E2844" t="s">
        <v>25</v>
      </c>
      <c r="F2844" s="1">
        <v>40422</v>
      </c>
      <c r="G2844" t="s">
        <v>26</v>
      </c>
      <c r="H2844">
        <v>201412</v>
      </c>
      <c r="I2844" t="s">
        <v>27</v>
      </c>
      <c r="J2844" t="s">
        <v>28</v>
      </c>
      <c r="K2844" t="s">
        <v>36</v>
      </c>
      <c r="L2844" t="s">
        <v>30</v>
      </c>
      <c r="M2844" t="s">
        <v>31</v>
      </c>
      <c r="N2844" t="s">
        <v>49</v>
      </c>
      <c r="O2844">
        <v>-905481.42</v>
      </c>
      <c r="P2844" t="s">
        <v>1306</v>
      </c>
      <c r="Q2844" t="s">
        <v>1305</v>
      </c>
      <c r="R2844" t="s">
        <v>1309</v>
      </c>
      <c r="S2844" t="s">
        <v>34</v>
      </c>
      <c r="T2844" t="s">
        <v>561</v>
      </c>
    </row>
    <row r="2845" spans="1:20">
      <c r="A2845" t="s">
        <v>1305</v>
      </c>
      <c r="B2845" t="s">
        <v>1306</v>
      </c>
      <c r="C2845" t="s">
        <v>1310</v>
      </c>
      <c r="D2845" t="s">
        <v>1311</v>
      </c>
      <c r="E2845" t="s">
        <v>25</v>
      </c>
      <c r="F2845" s="1">
        <v>40422</v>
      </c>
      <c r="G2845" t="s">
        <v>26</v>
      </c>
      <c r="H2845">
        <v>201412</v>
      </c>
      <c r="I2845" t="s">
        <v>27</v>
      </c>
      <c r="J2845" t="s">
        <v>28</v>
      </c>
      <c r="K2845" t="s">
        <v>36</v>
      </c>
      <c r="L2845" t="s">
        <v>30</v>
      </c>
      <c r="M2845" t="s">
        <v>31</v>
      </c>
      <c r="N2845" t="s">
        <v>32</v>
      </c>
      <c r="O2845">
        <v>49477.130000000005</v>
      </c>
      <c r="P2845" t="s">
        <v>1306</v>
      </c>
      <c r="Q2845" t="s">
        <v>1305</v>
      </c>
      <c r="R2845" t="s">
        <v>1309</v>
      </c>
      <c r="S2845" t="s">
        <v>34</v>
      </c>
      <c r="T2845" t="s">
        <v>561</v>
      </c>
    </row>
    <row r="2846" spans="1:20">
      <c r="A2846" t="s">
        <v>1305</v>
      </c>
      <c r="B2846" t="s">
        <v>1306</v>
      </c>
      <c r="C2846" t="s">
        <v>1310</v>
      </c>
      <c r="D2846" t="s">
        <v>1311</v>
      </c>
      <c r="E2846" t="s">
        <v>25</v>
      </c>
      <c r="F2846" s="1">
        <v>40422</v>
      </c>
      <c r="G2846" t="s">
        <v>26</v>
      </c>
      <c r="H2846">
        <v>201412</v>
      </c>
      <c r="I2846" t="s">
        <v>27</v>
      </c>
      <c r="J2846" t="s">
        <v>28</v>
      </c>
      <c r="K2846" t="s">
        <v>37</v>
      </c>
      <c r="L2846" t="s">
        <v>30</v>
      </c>
      <c r="M2846" t="s">
        <v>31</v>
      </c>
      <c r="N2846" t="s">
        <v>48</v>
      </c>
      <c r="O2846">
        <v>50739.040000000001</v>
      </c>
      <c r="P2846" t="s">
        <v>1306</v>
      </c>
      <c r="Q2846" t="s">
        <v>1305</v>
      </c>
      <c r="R2846" t="s">
        <v>1309</v>
      </c>
      <c r="S2846" t="s">
        <v>34</v>
      </c>
      <c r="T2846" t="s">
        <v>561</v>
      </c>
    </row>
    <row r="2847" spans="1:20">
      <c r="A2847" t="s">
        <v>1305</v>
      </c>
      <c r="B2847" t="s">
        <v>1306</v>
      </c>
      <c r="C2847" t="s">
        <v>1310</v>
      </c>
      <c r="D2847" t="s">
        <v>1311</v>
      </c>
      <c r="E2847" t="s">
        <v>25</v>
      </c>
      <c r="F2847" s="1">
        <v>40422</v>
      </c>
      <c r="G2847" t="s">
        <v>26</v>
      </c>
      <c r="H2847">
        <v>201412</v>
      </c>
      <c r="I2847" t="s">
        <v>27</v>
      </c>
      <c r="J2847" t="s">
        <v>28</v>
      </c>
      <c r="K2847" t="s">
        <v>37</v>
      </c>
      <c r="L2847" t="s">
        <v>30</v>
      </c>
      <c r="M2847" t="s">
        <v>31</v>
      </c>
      <c r="N2847" t="s">
        <v>49</v>
      </c>
      <c r="O2847">
        <v>-31239.11</v>
      </c>
      <c r="P2847" t="s">
        <v>1306</v>
      </c>
      <c r="Q2847" t="s">
        <v>1305</v>
      </c>
      <c r="R2847" t="s">
        <v>1309</v>
      </c>
      <c r="S2847" t="s">
        <v>34</v>
      </c>
      <c r="T2847" t="s">
        <v>561</v>
      </c>
    </row>
    <row r="2848" spans="1:20">
      <c r="A2848" t="s">
        <v>1305</v>
      </c>
      <c r="B2848" t="s">
        <v>1306</v>
      </c>
      <c r="C2848" t="s">
        <v>1310</v>
      </c>
      <c r="D2848" t="s">
        <v>1311</v>
      </c>
      <c r="E2848" t="s">
        <v>25</v>
      </c>
      <c r="F2848" s="1">
        <v>40422</v>
      </c>
      <c r="G2848" t="s">
        <v>26</v>
      </c>
      <c r="H2848">
        <v>201412</v>
      </c>
      <c r="I2848" t="s">
        <v>27</v>
      </c>
      <c r="J2848" t="s">
        <v>28</v>
      </c>
      <c r="K2848" t="s">
        <v>38</v>
      </c>
      <c r="L2848" t="s">
        <v>30</v>
      </c>
      <c r="M2848" t="s">
        <v>31</v>
      </c>
      <c r="N2848" t="s">
        <v>48</v>
      </c>
      <c r="O2848">
        <v>83501.52</v>
      </c>
      <c r="P2848" t="s">
        <v>1306</v>
      </c>
      <c r="Q2848" t="s">
        <v>1305</v>
      </c>
      <c r="R2848" t="s">
        <v>1309</v>
      </c>
      <c r="S2848" t="s">
        <v>34</v>
      </c>
      <c r="T2848" t="s">
        <v>561</v>
      </c>
    </row>
    <row r="2849" spans="1:20">
      <c r="A2849" t="s">
        <v>1305</v>
      </c>
      <c r="B2849" t="s">
        <v>1306</v>
      </c>
      <c r="C2849" t="s">
        <v>1310</v>
      </c>
      <c r="D2849" t="s">
        <v>1311</v>
      </c>
      <c r="E2849" t="s">
        <v>25</v>
      </c>
      <c r="F2849" s="1">
        <v>40422</v>
      </c>
      <c r="G2849" t="s">
        <v>26</v>
      </c>
      <c r="H2849">
        <v>201412</v>
      </c>
      <c r="I2849" t="s">
        <v>27</v>
      </c>
      <c r="J2849" t="s">
        <v>28</v>
      </c>
      <c r="K2849" t="s">
        <v>38</v>
      </c>
      <c r="L2849" t="s">
        <v>30</v>
      </c>
      <c r="M2849" t="s">
        <v>31</v>
      </c>
      <c r="N2849" t="s">
        <v>49</v>
      </c>
      <c r="O2849">
        <v>-128522.37000000001</v>
      </c>
      <c r="P2849" t="s">
        <v>1306</v>
      </c>
      <c r="Q2849" t="s">
        <v>1305</v>
      </c>
      <c r="R2849" t="s">
        <v>1309</v>
      </c>
      <c r="S2849" t="s">
        <v>34</v>
      </c>
      <c r="T2849" t="s">
        <v>561</v>
      </c>
    </row>
    <row r="2850" spans="1:20">
      <c r="A2850" t="s">
        <v>1305</v>
      </c>
      <c r="B2850" t="s">
        <v>1306</v>
      </c>
      <c r="C2850" t="s">
        <v>1310</v>
      </c>
      <c r="D2850" t="s">
        <v>1311</v>
      </c>
      <c r="E2850" t="s">
        <v>25</v>
      </c>
      <c r="F2850" s="1">
        <v>40422</v>
      </c>
      <c r="G2850" t="s">
        <v>26</v>
      </c>
      <c r="H2850">
        <v>201412</v>
      </c>
      <c r="I2850" t="s">
        <v>27</v>
      </c>
      <c r="J2850" t="s">
        <v>28</v>
      </c>
      <c r="K2850" t="s">
        <v>38</v>
      </c>
      <c r="L2850" t="s">
        <v>30</v>
      </c>
      <c r="M2850" t="s">
        <v>31</v>
      </c>
      <c r="N2850" t="s">
        <v>32</v>
      </c>
      <c r="O2850">
        <v>2285.2800000000002</v>
      </c>
      <c r="P2850" t="s">
        <v>1306</v>
      </c>
      <c r="Q2850" t="s">
        <v>1305</v>
      </c>
      <c r="R2850" t="s">
        <v>1309</v>
      </c>
      <c r="S2850" t="s">
        <v>34</v>
      </c>
      <c r="T2850" t="s">
        <v>561</v>
      </c>
    </row>
    <row r="2851" spans="1:20">
      <c r="A2851" t="s">
        <v>1305</v>
      </c>
      <c r="B2851" t="s">
        <v>1306</v>
      </c>
      <c r="C2851" t="s">
        <v>1310</v>
      </c>
      <c r="D2851" t="s">
        <v>1311</v>
      </c>
      <c r="E2851" t="s">
        <v>25</v>
      </c>
      <c r="F2851" s="1">
        <v>40422</v>
      </c>
      <c r="G2851" t="s">
        <v>26</v>
      </c>
      <c r="H2851">
        <v>201412</v>
      </c>
      <c r="I2851" t="s">
        <v>27</v>
      </c>
      <c r="J2851" t="s">
        <v>28</v>
      </c>
      <c r="K2851" t="s">
        <v>39</v>
      </c>
      <c r="L2851" t="s">
        <v>30</v>
      </c>
      <c r="M2851" t="s">
        <v>31</v>
      </c>
      <c r="N2851" t="s">
        <v>48</v>
      </c>
      <c r="O2851">
        <v>597494.43000000005</v>
      </c>
      <c r="P2851" t="s">
        <v>1306</v>
      </c>
      <c r="Q2851" t="s">
        <v>1305</v>
      </c>
      <c r="R2851" t="s">
        <v>1309</v>
      </c>
      <c r="S2851" t="s">
        <v>34</v>
      </c>
      <c r="T2851" t="s">
        <v>561</v>
      </c>
    </row>
    <row r="2852" spans="1:20">
      <c r="A2852" t="s">
        <v>1305</v>
      </c>
      <c r="B2852" t="s">
        <v>1306</v>
      </c>
      <c r="C2852" t="s">
        <v>1310</v>
      </c>
      <c r="D2852" t="s">
        <v>1311</v>
      </c>
      <c r="E2852" t="s">
        <v>25</v>
      </c>
      <c r="F2852" s="1">
        <v>40422</v>
      </c>
      <c r="G2852" t="s">
        <v>26</v>
      </c>
      <c r="H2852">
        <v>201412</v>
      </c>
      <c r="I2852" t="s">
        <v>27</v>
      </c>
      <c r="J2852" t="s">
        <v>28</v>
      </c>
      <c r="K2852" t="s">
        <v>39</v>
      </c>
      <c r="L2852" t="s">
        <v>30</v>
      </c>
      <c r="M2852" t="s">
        <v>31</v>
      </c>
      <c r="N2852" t="s">
        <v>49</v>
      </c>
      <c r="O2852">
        <v>-354563.49</v>
      </c>
      <c r="P2852" t="s">
        <v>1306</v>
      </c>
      <c r="Q2852" t="s">
        <v>1305</v>
      </c>
      <c r="R2852" t="s">
        <v>1309</v>
      </c>
      <c r="S2852" t="s">
        <v>34</v>
      </c>
      <c r="T2852" t="s">
        <v>561</v>
      </c>
    </row>
    <row r="2853" spans="1:20">
      <c r="A2853" t="s">
        <v>1305</v>
      </c>
      <c r="B2853" t="s">
        <v>1306</v>
      </c>
      <c r="C2853" t="s">
        <v>1310</v>
      </c>
      <c r="D2853" t="s">
        <v>1311</v>
      </c>
      <c r="E2853" t="s">
        <v>25</v>
      </c>
      <c r="F2853" s="1">
        <v>40422</v>
      </c>
      <c r="G2853" t="s">
        <v>26</v>
      </c>
      <c r="H2853">
        <v>201412</v>
      </c>
      <c r="I2853" t="s">
        <v>27</v>
      </c>
      <c r="J2853" t="s">
        <v>28</v>
      </c>
      <c r="K2853" t="s">
        <v>39</v>
      </c>
      <c r="L2853" t="s">
        <v>30</v>
      </c>
      <c r="M2853" t="s">
        <v>31</v>
      </c>
      <c r="N2853" t="s">
        <v>32</v>
      </c>
      <c r="O2853">
        <v>18429.82</v>
      </c>
      <c r="P2853" t="s">
        <v>1306</v>
      </c>
      <c r="Q2853" t="s">
        <v>1305</v>
      </c>
      <c r="R2853" t="s">
        <v>1309</v>
      </c>
      <c r="S2853" t="s">
        <v>34</v>
      </c>
      <c r="T2853" t="s">
        <v>561</v>
      </c>
    </row>
    <row r="2854" spans="1:20">
      <c r="A2854" t="s">
        <v>1305</v>
      </c>
      <c r="B2854" t="s">
        <v>1306</v>
      </c>
      <c r="C2854" t="s">
        <v>1310</v>
      </c>
      <c r="D2854" t="s">
        <v>1311</v>
      </c>
      <c r="E2854" t="s">
        <v>25</v>
      </c>
      <c r="F2854" s="1">
        <v>40422</v>
      </c>
      <c r="G2854" t="s">
        <v>26</v>
      </c>
      <c r="H2854">
        <v>201412</v>
      </c>
      <c r="I2854" t="s">
        <v>27</v>
      </c>
      <c r="J2854" t="s">
        <v>28</v>
      </c>
      <c r="K2854" t="s">
        <v>40</v>
      </c>
      <c r="L2854" t="s">
        <v>30</v>
      </c>
      <c r="M2854" t="s">
        <v>31</v>
      </c>
      <c r="N2854" t="s">
        <v>48</v>
      </c>
      <c r="O2854">
        <v>524.52</v>
      </c>
      <c r="P2854" t="s">
        <v>1306</v>
      </c>
      <c r="Q2854" t="s">
        <v>1305</v>
      </c>
      <c r="R2854" t="s">
        <v>1309</v>
      </c>
      <c r="S2854" t="s">
        <v>34</v>
      </c>
      <c r="T2854" t="s">
        <v>561</v>
      </c>
    </row>
    <row r="2855" spans="1:20">
      <c r="A2855" t="s">
        <v>1305</v>
      </c>
      <c r="B2855" t="s">
        <v>1306</v>
      </c>
      <c r="C2855" t="s">
        <v>1310</v>
      </c>
      <c r="D2855" t="s">
        <v>1311</v>
      </c>
      <c r="E2855" t="s">
        <v>25</v>
      </c>
      <c r="F2855" s="1">
        <v>40422</v>
      </c>
      <c r="G2855" t="s">
        <v>26</v>
      </c>
      <c r="H2855">
        <v>201412</v>
      </c>
      <c r="I2855" t="s">
        <v>27</v>
      </c>
      <c r="J2855" t="s">
        <v>28</v>
      </c>
      <c r="K2855" t="s">
        <v>40</v>
      </c>
      <c r="L2855" t="s">
        <v>30</v>
      </c>
      <c r="M2855" t="s">
        <v>31</v>
      </c>
      <c r="N2855" t="s">
        <v>49</v>
      </c>
      <c r="O2855">
        <v>-40552.32</v>
      </c>
      <c r="P2855" t="s">
        <v>1306</v>
      </c>
      <c r="Q2855" t="s">
        <v>1305</v>
      </c>
      <c r="R2855" t="s">
        <v>1309</v>
      </c>
      <c r="S2855" t="s">
        <v>34</v>
      </c>
      <c r="T2855" t="s">
        <v>561</v>
      </c>
    </row>
    <row r="2856" spans="1:20">
      <c r="A2856" t="s">
        <v>1305</v>
      </c>
      <c r="B2856" t="s">
        <v>1306</v>
      </c>
      <c r="C2856" t="s">
        <v>1310</v>
      </c>
      <c r="D2856" t="s">
        <v>1311</v>
      </c>
      <c r="E2856" t="s">
        <v>25</v>
      </c>
      <c r="F2856" s="1">
        <v>40422</v>
      </c>
      <c r="G2856" t="s">
        <v>26</v>
      </c>
      <c r="H2856">
        <v>201412</v>
      </c>
      <c r="I2856" t="s">
        <v>27</v>
      </c>
      <c r="J2856" t="s">
        <v>28</v>
      </c>
      <c r="K2856" t="s">
        <v>41</v>
      </c>
      <c r="L2856" t="s">
        <v>30</v>
      </c>
      <c r="M2856" t="s">
        <v>31</v>
      </c>
      <c r="N2856" t="s">
        <v>48</v>
      </c>
      <c r="O2856">
        <v>32162.38</v>
      </c>
      <c r="P2856" t="s">
        <v>1306</v>
      </c>
      <c r="Q2856" t="s">
        <v>1305</v>
      </c>
      <c r="R2856" t="s">
        <v>1309</v>
      </c>
      <c r="S2856" t="s">
        <v>34</v>
      </c>
      <c r="T2856" t="s">
        <v>561</v>
      </c>
    </row>
    <row r="2857" spans="1:20">
      <c r="A2857" t="s">
        <v>1305</v>
      </c>
      <c r="B2857" t="s">
        <v>1306</v>
      </c>
      <c r="C2857" t="s">
        <v>1310</v>
      </c>
      <c r="D2857" t="s">
        <v>1311</v>
      </c>
      <c r="E2857" t="s">
        <v>25</v>
      </c>
      <c r="F2857" s="1">
        <v>40422</v>
      </c>
      <c r="G2857" t="s">
        <v>26</v>
      </c>
      <c r="H2857">
        <v>201412</v>
      </c>
      <c r="I2857" t="s">
        <v>27</v>
      </c>
      <c r="J2857" t="s">
        <v>28</v>
      </c>
      <c r="K2857" t="s">
        <v>41</v>
      </c>
      <c r="L2857" t="s">
        <v>30</v>
      </c>
      <c r="M2857" t="s">
        <v>31</v>
      </c>
      <c r="N2857" t="s">
        <v>49</v>
      </c>
      <c r="O2857">
        <v>-47031.17</v>
      </c>
      <c r="P2857" t="s">
        <v>1306</v>
      </c>
      <c r="Q2857" t="s">
        <v>1305</v>
      </c>
      <c r="R2857" t="s">
        <v>1309</v>
      </c>
      <c r="S2857" t="s">
        <v>34</v>
      </c>
      <c r="T2857" t="s">
        <v>561</v>
      </c>
    </row>
    <row r="2858" spans="1:20">
      <c r="A2858" t="s">
        <v>1305</v>
      </c>
      <c r="B2858" t="s">
        <v>1306</v>
      </c>
      <c r="C2858" t="s">
        <v>1310</v>
      </c>
      <c r="D2858" t="s">
        <v>1311</v>
      </c>
      <c r="E2858" t="s">
        <v>25</v>
      </c>
      <c r="F2858" s="1">
        <v>40422</v>
      </c>
      <c r="G2858" t="s">
        <v>26</v>
      </c>
      <c r="H2858">
        <v>201412</v>
      </c>
      <c r="I2858" t="s">
        <v>27</v>
      </c>
      <c r="J2858" t="s">
        <v>28</v>
      </c>
      <c r="K2858" t="s">
        <v>41</v>
      </c>
      <c r="L2858" t="s">
        <v>30</v>
      </c>
      <c r="M2858" t="s">
        <v>31</v>
      </c>
      <c r="N2858" t="s">
        <v>32</v>
      </c>
      <c r="O2858">
        <v>635.4</v>
      </c>
      <c r="P2858" t="s">
        <v>1306</v>
      </c>
      <c r="Q2858" t="s">
        <v>1305</v>
      </c>
      <c r="R2858" t="s">
        <v>1309</v>
      </c>
      <c r="S2858" t="s">
        <v>34</v>
      </c>
      <c r="T2858" t="s">
        <v>561</v>
      </c>
    </row>
    <row r="2859" spans="1:20">
      <c r="A2859" t="s">
        <v>1305</v>
      </c>
      <c r="B2859" t="s">
        <v>1306</v>
      </c>
      <c r="C2859" t="s">
        <v>1310</v>
      </c>
      <c r="D2859" t="s">
        <v>1311</v>
      </c>
      <c r="E2859" t="s">
        <v>25</v>
      </c>
      <c r="F2859" s="1">
        <v>40422</v>
      </c>
      <c r="G2859" t="s">
        <v>26</v>
      </c>
      <c r="H2859">
        <v>201412</v>
      </c>
      <c r="I2859" t="s">
        <v>27</v>
      </c>
      <c r="J2859" t="s">
        <v>28</v>
      </c>
      <c r="K2859" t="s">
        <v>44</v>
      </c>
      <c r="L2859" t="s">
        <v>30</v>
      </c>
      <c r="M2859" t="s">
        <v>31</v>
      </c>
      <c r="N2859" t="s">
        <v>49</v>
      </c>
      <c r="O2859">
        <v>-7166.2</v>
      </c>
      <c r="P2859" t="s">
        <v>1306</v>
      </c>
      <c r="Q2859" t="s">
        <v>1305</v>
      </c>
      <c r="R2859" t="s">
        <v>1309</v>
      </c>
      <c r="S2859" t="s">
        <v>34</v>
      </c>
      <c r="T2859" t="s">
        <v>561</v>
      </c>
    </row>
    <row r="2860" spans="1:20">
      <c r="A2860" t="s">
        <v>1312</v>
      </c>
      <c r="B2860" t="s">
        <v>1313</v>
      </c>
      <c r="C2860" t="s">
        <v>1314</v>
      </c>
      <c r="D2860" t="s">
        <v>1315</v>
      </c>
      <c r="E2860" t="s">
        <v>142</v>
      </c>
      <c r="F2860" s="1">
        <v>40695</v>
      </c>
      <c r="G2860" t="s">
        <v>26</v>
      </c>
      <c r="H2860">
        <v>201412</v>
      </c>
      <c r="I2860" t="s">
        <v>27</v>
      </c>
      <c r="J2860" t="s">
        <v>53</v>
      </c>
      <c r="K2860" t="s">
        <v>589</v>
      </c>
      <c r="L2860" t="s">
        <v>54</v>
      </c>
      <c r="M2860" t="s">
        <v>1316</v>
      </c>
      <c r="N2860" t="s">
        <v>32</v>
      </c>
      <c r="O2860">
        <v>15291.27</v>
      </c>
      <c r="P2860" t="s">
        <v>1313</v>
      </c>
      <c r="Q2860" t="s">
        <v>1312</v>
      </c>
      <c r="R2860" t="s">
        <v>1317</v>
      </c>
      <c r="S2860" t="s">
        <v>34</v>
      </c>
      <c r="T2860" t="s">
        <v>561</v>
      </c>
    </row>
    <row r="2861" spans="1:20">
      <c r="A2861" t="s">
        <v>1312</v>
      </c>
      <c r="B2861" t="s">
        <v>1313</v>
      </c>
      <c r="C2861" t="s">
        <v>1314</v>
      </c>
      <c r="D2861" t="s">
        <v>1315</v>
      </c>
      <c r="E2861" t="s">
        <v>142</v>
      </c>
      <c r="F2861" s="1">
        <v>40695</v>
      </c>
      <c r="G2861" t="s">
        <v>26</v>
      </c>
      <c r="H2861">
        <v>201412</v>
      </c>
      <c r="I2861" t="s">
        <v>27</v>
      </c>
      <c r="J2861" t="s">
        <v>53</v>
      </c>
      <c r="K2861" t="s">
        <v>143</v>
      </c>
      <c r="L2861" t="s">
        <v>54</v>
      </c>
      <c r="M2861" t="s">
        <v>1316</v>
      </c>
      <c r="N2861" t="s">
        <v>32</v>
      </c>
      <c r="O2861">
        <v>45873.83</v>
      </c>
      <c r="P2861" t="s">
        <v>1313</v>
      </c>
      <c r="Q2861" t="s">
        <v>1312</v>
      </c>
      <c r="R2861" t="s">
        <v>1317</v>
      </c>
      <c r="S2861" t="s">
        <v>34</v>
      </c>
      <c r="T2861" t="s">
        <v>561</v>
      </c>
    </row>
    <row r="2862" spans="1:20">
      <c r="A2862" t="s">
        <v>1312</v>
      </c>
      <c r="B2862" t="s">
        <v>1313</v>
      </c>
      <c r="C2862" t="s">
        <v>1318</v>
      </c>
      <c r="D2862" t="s">
        <v>1319</v>
      </c>
      <c r="E2862" t="s">
        <v>595</v>
      </c>
      <c r="F2862" s="1">
        <v>40695</v>
      </c>
      <c r="G2862" t="s">
        <v>26</v>
      </c>
      <c r="H2862">
        <v>201412</v>
      </c>
      <c r="I2862" t="s">
        <v>27</v>
      </c>
      <c r="J2862" t="s">
        <v>596</v>
      </c>
      <c r="K2862" t="s">
        <v>1064</v>
      </c>
      <c r="L2862" t="s">
        <v>54</v>
      </c>
      <c r="M2862" t="s">
        <v>1316</v>
      </c>
      <c r="N2862" t="s">
        <v>32</v>
      </c>
      <c r="O2862">
        <v>6504.41</v>
      </c>
      <c r="P2862" t="s">
        <v>1313</v>
      </c>
      <c r="Q2862" t="s">
        <v>1312</v>
      </c>
      <c r="R2862" t="s">
        <v>1317</v>
      </c>
      <c r="S2862" t="s">
        <v>34</v>
      </c>
      <c r="T2862" t="s">
        <v>561</v>
      </c>
    </row>
    <row r="2863" spans="1:20">
      <c r="A2863" t="s">
        <v>1312</v>
      </c>
      <c r="B2863" t="s">
        <v>1313</v>
      </c>
      <c r="C2863" t="s">
        <v>1318</v>
      </c>
      <c r="D2863" t="s">
        <v>1319</v>
      </c>
      <c r="E2863" t="s">
        <v>595</v>
      </c>
      <c r="F2863" s="1">
        <v>40695</v>
      </c>
      <c r="G2863" t="s">
        <v>26</v>
      </c>
      <c r="H2863">
        <v>201412</v>
      </c>
      <c r="I2863" t="s">
        <v>27</v>
      </c>
      <c r="J2863" t="s">
        <v>596</v>
      </c>
      <c r="K2863" t="s">
        <v>597</v>
      </c>
      <c r="L2863" t="s">
        <v>54</v>
      </c>
      <c r="M2863" t="s">
        <v>1316</v>
      </c>
      <c r="N2863" t="s">
        <v>32</v>
      </c>
      <c r="O2863">
        <v>15176.98</v>
      </c>
      <c r="P2863" t="s">
        <v>1313</v>
      </c>
      <c r="Q2863" t="s">
        <v>1312</v>
      </c>
      <c r="R2863" t="s">
        <v>1317</v>
      </c>
      <c r="S2863" t="s">
        <v>34</v>
      </c>
      <c r="T2863" t="s">
        <v>561</v>
      </c>
    </row>
    <row r="2864" spans="1:20">
      <c r="A2864" t="s">
        <v>1312</v>
      </c>
      <c r="B2864" t="s">
        <v>1313</v>
      </c>
      <c r="C2864" t="s">
        <v>1320</v>
      </c>
      <c r="D2864" t="s">
        <v>1321</v>
      </c>
      <c r="E2864" t="s">
        <v>600</v>
      </c>
      <c r="F2864" s="1">
        <v>40695</v>
      </c>
      <c r="G2864" t="s">
        <v>26</v>
      </c>
      <c r="H2864">
        <v>201412</v>
      </c>
      <c r="I2864" t="s">
        <v>27</v>
      </c>
      <c r="J2864" t="s">
        <v>53</v>
      </c>
      <c r="K2864" t="s">
        <v>601</v>
      </c>
      <c r="L2864" t="s">
        <v>54</v>
      </c>
      <c r="M2864" t="s">
        <v>1316</v>
      </c>
      <c r="N2864" t="s">
        <v>32</v>
      </c>
      <c r="O2864">
        <v>460.33</v>
      </c>
      <c r="P2864" t="s">
        <v>1313</v>
      </c>
      <c r="Q2864" t="s">
        <v>1312</v>
      </c>
      <c r="R2864" t="s">
        <v>1317</v>
      </c>
      <c r="S2864" t="s">
        <v>34</v>
      </c>
      <c r="T2864" t="s">
        <v>561</v>
      </c>
    </row>
    <row r="2865" spans="1:20">
      <c r="A2865" t="s">
        <v>1322</v>
      </c>
      <c r="B2865" t="s">
        <v>1313</v>
      </c>
      <c r="C2865" t="s">
        <v>1323</v>
      </c>
      <c r="D2865" t="s">
        <v>1324</v>
      </c>
      <c r="E2865" t="s">
        <v>595</v>
      </c>
      <c r="F2865" s="1">
        <v>40940</v>
      </c>
      <c r="G2865" t="s">
        <v>26</v>
      </c>
      <c r="H2865">
        <v>201412</v>
      </c>
      <c r="I2865" t="s">
        <v>27</v>
      </c>
      <c r="J2865" t="s">
        <v>596</v>
      </c>
      <c r="K2865" t="s">
        <v>623</v>
      </c>
      <c r="L2865" t="s">
        <v>624</v>
      </c>
      <c r="M2865" t="s">
        <v>625</v>
      </c>
      <c r="N2865" t="s">
        <v>32</v>
      </c>
      <c r="O2865">
        <v>101952.5</v>
      </c>
      <c r="P2865" t="s">
        <v>1313</v>
      </c>
      <c r="Q2865" t="s">
        <v>1322</v>
      </c>
      <c r="R2865" t="s">
        <v>1317</v>
      </c>
      <c r="S2865" t="s">
        <v>34</v>
      </c>
      <c r="T2865" t="s">
        <v>561</v>
      </c>
    </row>
    <row r="2866" spans="1:20">
      <c r="A2866" t="s">
        <v>1322</v>
      </c>
      <c r="B2866" t="s">
        <v>1313</v>
      </c>
      <c r="C2866" t="s">
        <v>1323</v>
      </c>
      <c r="D2866" t="s">
        <v>1324</v>
      </c>
      <c r="E2866" t="s">
        <v>595</v>
      </c>
      <c r="F2866" s="1">
        <v>40940</v>
      </c>
      <c r="G2866" t="s">
        <v>26</v>
      </c>
      <c r="H2866">
        <v>201412</v>
      </c>
      <c r="I2866" t="s">
        <v>27</v>
      </c>
      <c r="J2866" t="s">
        <v>596</v>
      </c>
      <c r="K2866" t="s">
        <v>627</v>
      </c>
      <c r="L2866" t="s">
        <v>624</v>
      </c>
      <c r="M2866" t="s">
        <v>625</v>
      </c>
      <c r="N2866" t="s">
        <v>32</v>
      </c>
      <c r="O2866">
        <v>41110.58</v>
      </c>
      <c r="P2866" t="s">
        <v>1313</v>
      </c>
      <c r="Q2866" t="s">
        <v>1322</v>
      </c>
      <c r="R2866" t="s">
        <v>1317</v>
      </c>
      <c r="S2866" t="s">
        <v>34</v>
      </c>
      <c r="T2866" t="s">
        <v>561</v>
      </c>
    </row>
    <row r="2867" spans="1:20">
      <c r="A2867" t="s">
        <v>1325</v>
      </c>
      <c r="B2867" t="s">
        <v>1326</v>
      </c>
      <c r="C2867" t="s">
        <v>1327</v>
      </c>
      <c r="D2867" t="s">
        <v>1328</v>
      </c>
      <c r="E2867" t="s">
        <v>595</v>
      </c>
      <c r="F2867" s="1">
        <v>41640</v>
      </c>
      <c r="G2867" t="s">
        <v>26</v>
      </c>
      <c r="H2867">
        <v>201412</v>
      </c>
      <c r="I2867" t="s">
        <v>27</v>
      </c>
      <c r="J2867" t="s">
        <v>596</v>
      </c>
      <c r="K2867" t="s">
        <v>623</v>
      </c>
      <c r="L2867" t="s">
        <v>624</v>
      </c>
      <c r="M2867" t="s">
        <v>625</v>
      </c>
      <c r="N2867" t="s">
        <v>32</v>
      </c>
      <c r="O2867">
        <v>1561.96</v>
      </c>
      <c r="P2867" t="s">
        <v>1326</v>
      </c>
      <c r="Q2867" t="s">
        <v>1325</v>
      </c>
      <c r="R2867" t="s">
        <v>1329</v>
      </c>
      <c r="S2867" t="s">
        <v>608</v>
      </c>
      <c r="T2867" t="s">
        <v>561</v>
      </c>
    </row>
    <row r="2868" spans="1:20">
      <c r="A2868" t="s">
        <v>1325</v>
      </c>
      <c r="B2868" t="s">
        <v>1326</v>
      </c>
      <c r="C2868" t="s">
        <v>1327</v>
      </c>
      <c r="D2868" t="s">
        <v>1328</v>
      </c>
      <c r="E2868" t="s">
        <v>595</v>
      </c>
      <c r="F2868" s="1">
        <v>41640</v>
      </c>
      <c r="G2868" t="s">
        <v>26</v>
      </c>
      <c r="H2868">
        <v>201412</v>
      </c>
      <c r="I2868" t="s">
        <v>27</v>
      </c>
      <c r="J2868" t="s">
        <v>596</v>
      </c>
      <c r="K2868" t="s">
        <v>627</v>
      </c>
      <c r="L2868" t="s">
        <v>624</v>
      </c>
      <c r="M2868" t="s">
        <v>625</v>
      </c>
      <c r="N2868" t="s">
        <v>32</v>
      </c>
      <c r="O2868">
        <v>440.55</v>
      </c>
      <c r="P2868" t="s">
        <v>1326</v>
      </c>
      <c r="Q2868" t="s">
        <v>1325</v>
      </c>
      <c r="R2868" t="s">
        <v>1329</v>
      </c>
      <c r="S2868" t="s">
        <v>608</v>
      </c>
      <c r="T2868" t="s">
        <v>561</v>
      </c>
    </row>
    <row r="2869" spans="1:20">
      <c r="A2869" t="s">
        <v>1330</v>
      </c>
      <c r="B2869" t="s">
        <v>1331</v>
      </c>
      <c r="C2869" t="s">
        <v>1332</v>
      </c>
      <c r="D2869" t="s">
        <v>1333</v>
      </c>
      <c r="E2869" t="s">
        <v>595</v>
      </c>
      <c r="F2869" s="1">
        <v>41306</v>
      </c>
      <c r="G2869" t="s">
        <v>26</v>
      </c>
      <c r="H2869">
        <v>201412</v>
      </c>
      <c r="I2869" t="s">
        <v>27</v>
      </c>
      <c r="J2869" t="s">
        <v>596</v>
      </c>
      <c r="K2869" t="s">
        <v>623</v>
      </c>
      <c r="L2869" t="s">
        <v>1156</v>
      </c>
      <c r="M2869" t="s">
        <v>1157</v>
      </c>
      <c r="N2869" t="s">
        <v>32</v>
      </c>
      <c r="O2869">
        <v>1883938.52</v>
      </c>
      <c r="P2869" t="s">
        <v>1331</v>
      </c>
      <c r="Q2869" t="s">
        <v>1330</v>
      </c>
      <c r="R2869" t="s">
        <v>1334</v>
      </c>
      <c r="S2869" t="s">
        <v>608</v>
      </c>
      <c r="T2869" t="s">
        <v>561</v>
      </c>
    </row>
    <row r="2870" spans="1:20">
      <c r="A2870" t="s">
        <v>1330</v>
      </c>
      <c r="B2870" t="s">
        <v>1331</v>
      </c>
      <c r="C2870" t="s">
        <v>1332</v>
      </c>
      <c r="D2870" t="s">
        <v>1333</v>
      </c>
      <c r="E2870" t="s">
        <v>595</v>
      </c>
      <c r="F2870" s="1">
        <v>41306</v>
      </c>
      <c r="G2870" t="s">
        <v>26</v>
      </c>
      <c r="H2870">
        <v>201412</v>
      </c>
      <c r="I2870" t="s">
        <v>27</v>
      </c>
      <c r="J2870" t="s">
        <v>596</v>
      </c>
      <c r="K2870" t="s">
        <v>627</v>
      </c>
      <c r="L2870" t="s">
        <v>1156</v>
      </c>
      <c r="M2870" t="s">
        <v>1157</v>
      </c>
      <c r="N2870" t="s">
        <v>32</v>
      </c>
      <c r="O2870">
        <v>311955.32</v>
      </c>
      <c r="P2870" t="s">
        <v>1331</v>
      </c>
      <c r="Q2870" t="s">
        <v>1330</v>
      </c>
      <c r="R2870" t="s">
        <v>1334</v>
      </c>
      <c r="S2870" t="s">
        <v>608</v>
      </c>
      <c r="T2870" t="s">
        <v>561</v>
      </c>
    </row>
    <row r="2871" spans="1:20">
      <c r="A2871" t="s">
        <v>1335</v>
      </c>
      <c r="B2871" t="s">
        <v>1336</v>
      </c>
      <c r="C2871" t="s">
        <v>1337</v>
      </c>
      <c r="D2871" t="s">
        <v>1338</v>
      </c>
      <c r="E2871" t="s">
        <v>595</v>
      </c>
      <c r="F2871" s="1">
        <v>41061</v>
      </c>
      <c r="G2871" t="s">
        <v>26</v>
      </c>
      <c r="H2871">
        <v>201412</v>
      </c>
      <c r="I2871" t="s">
        <v>27</v>
      </c>
      <c r="J2871" t="s">
        <v>596</v>
      </c>
      <c r="K2871" t="s">
        <v>1064</v>
      </c>
      <c r="L2871" t="s">
        <v>30</v>
      </c>
      <c r="M2871" t="s">
        <v>1339</v>
      </c>
      <c r="N2871" t="s">
        <v>32</v>
      </c>
      <c r="O2871">
        <v>10600.550000000001</v>
      </c>
      <c r="P2871" t="s">
        <v>1336</v>
      </c>
      <c r="Q2871" t="s">
        <v>1335</v>
      </c>
      <c r="R2871" t="s">
        <v>1340</v>
      </c>
      <c r="S2871" t="s">
        <v>34</v>
      </c>
      <c r="T2871" t="s">
        <v>561</v>
      </c>
    </row>
    <row r="2872" spans="1:20">
      <c r="A2872" t="s">
        <v>1335</v>
      </c>
      <c r="B2872" t="s">
        <v>1336</v>
      </c>
      <c r="C2872" t="s">
        <v>1337</v>
      </c>
      <c r="D2872" t="s">
        <v>1338</v>
      </c>
      <c r="E2872" t="s">
        <v>595</v>
      </c>
      <c r="F2872" s="1">
        <v>41061</v>
      </c>
      <c r="G2872" t="s">
        <v>26</v>
      </c>
      <c r="H2872">
        <v>201412</v>
      </c>
      <c r="I2872" t="s">
        <v>27</v>
      </c>
      <c r="J2872" t="s">
        <v>596</v>
      </c>
      <c r="K2872" t="s">
        <v>597</v>
      </c>
      <c r="L2872" t="s">
        <v>30</v>
      </c>
      <c r="M2872" t="s">
        <v>1339</v>
      </c>
      <c r="N2872" t="s">
        <v>32</v>
      </c>
      <c r="O2872">
        <v>45144.01</v>
      </c>
      <c r="P2872" t="s">
        <v>1336</v>
      </c>
      <c r="Q2872" t="s">
        <v>1335</v>
      </c>
      <c r="R2872" t="s">
        <v>1340</v>
      </c>
      <c r="S2872" t="s">
        <v>34</v>
      </c>
      <c r="T2872" t="s">
        <v>561</v>
      </c>
    </row>
    <row r="2873" spans="1:20">
      <c r="A2873" t="s">
        <v>1341</v>
      </c>
      <c r="B2873" t="s">
        <v>1336</v>
      </c>
      <c r="C2873" t="s">
        <v>1342</v>
      </c>
      <c r="D2873" t="s">
        <v>1343</v>
      </c>
      <c r="E2873" t="s">
        <v>595</v>
      </c>
      <c r="F2873" s="1">
        <v>41365</v>
      </c>
      <c r="G2873" t="s">
        <v>26</v>
      </c>
      <c r="H2873">
        <v>201412</v>
      </c>
      <c r="I2873" t="s">
        <v>27</v>
      </c>
      <c r="J2873" t="s">
        <v>596</v>
      </c>
      <c r="K2873" t="s">
        <v>623</v>
      </c>
      <c r="L2873" t="s">
        <v>631</v>
      </c>
      <c r="M2873" t="s">
        <v>632</v>
      </c>
      <c r="N2873" t="s">
        <v>32</v>
      </c>
      <c r="O2873">
        <v>99855.61</v>
      </c>
      <c r="P2873" t="s">
        <v>1336</v>
      </c>
      <c r="Q2873" t="s">
        <v>1341</v>
      </c>
      <c r="R2873" t="s">
        <v>1340</v>
      </c>
      <c r="S2873" t="s">
        <v>34</v>
      </c>
      <c r="T2873" t="s">
        <v>561</v>
      </c>
    </row>
    <row r="2874" spans="1:20">
      <c r="A2874" t="s">
        <v>1341</v>
      </c>
      <c r="B2874" t="s">
        <v>1336</v>
      </c>
      <c r="C2874" t="s">
        <v>1342</v>
      </c>
      <c r="D2874" t="s">
        <v>1343</v>
      </c>
      <c r="E2874" t="s">
        <v>595</v>
      </c>
      <c r="F2874" s="1">
        <v>41365</v>
      </c>
      <c r="G2874" t="s">
        <v>26</v>
      </c>
      <c r="H2874">
        <v>201412</v>
      </c>
      <c r="I2874" t="s">
        <v>27</v>
      </c>
      <c r="J2874" t="s">
        <v>596</v>
      </c>
      <c r="K2874" t="s">
        <v>627</v>
      </c>
      <c r="L2874" t="s">
        <v>631</v>
      </c>
      <c r="M2874" t="s">
        <v>632</v>
      </c>
      <c r="N2874" t="s">
        <v>32</v>
      </c>
      <c r="O2874">
        <v>61777</v>
      </c>
      <c r="P2874" t="s">
        <v>1336</v>
      </c>
      <c r="Q2874" t="s">
        <v>1341</v>
      </c>
      <c r="R2874" t="s">
        <v>1340</v>
      </c>
      <c r="S2874" t="s">
        <v>34</v>
      </c>
      <c r="T2874" t="s">
        <v>561</v>
      </c>
    </row>
    <row r="2875" spans="1:20">
      <c r="A2875" t="s">
        <v>1335</v>
      </c>
      <c r="B2875" t="s">
        <v>1336</v>
      </c>
      <c r="C2875" t="s">
        <v>1344</v>
      </c>
      <c r="D2875" t="s">
        <v>1345</v>
      </c>
      <c r="E2875" t="s">
        <v>600</v>
      </c>
      <c r="F2875" s="1">
        <v>41061</v>
      </c>
      <c r="G2875" t="s">
        <v>26</v>
      </c>
      <c r="H2875">
        <v>201412</v>
      </c>
      <c r="I2875" t="s">
        <v>27</v>
      </c>
      <c r="J2875" t="s">
        <v>596</v>
      </c>
      <c r="K2875" t="s">
        <v>601</v>
      </c>
      <c r="L2875" t="s">
        <v>1116</v>
      </c>
      <c r="M2875" t="s">
        <v>1346</v>
      </c>
      <c r="N2875" t="s">
        <v>32</v>
      </c>
      <c r="O2875">
        <v>5689.01</v>
      </c>
      <c r="P2875" t="s">
        <v>1336</v>
      </c>
      <c r="Q2875" t="s">
        <v>1335</v>
      </c>
      <c r="R2875" t="s">
        <v>1340</v>
      </c>
      <c r="S2875" t="s">
        <v>34</v>
      </c>
      <c r="T2875" t="s">
        <v>561</v>
      </c>
    </row>
    <row r="2876" spans="1:20">
      <c r="A2876" t="s">
        <v>1347</v>
      </c>
      <c r="B2876" t="s">
        <v>1348</v>
      </c>
      <c r="C2876" t="s">
        <v>1349</v>
      </c>
      <c r="D2876" t="s">
        <v>1350</v>
      </c>
      <c r="E2876" t="s">
        <v>595</v>
      </c>
      <c r="F2876" s="1">
        <v>41487</v>
      </c>
      <c r="G2876" t="s">
        <v>26</v>
      </c>
      <c r="H2876">
        <v>201412</v>
      </c>
      <c r="I2876" t="s">
        <v>27</v>
      </c>
      <c r="J2876" t="s">
        <v>596</v>
      </c>
      <c r="K2876" t="s">
        <v>623</v>
      </c>
      <c r="L2876" t="s">
        <v>631</v>
      </c>
      <c r="M2876" t="s">
        <v>632</v>
      </c>
      <c r="N2876" t="s">
        <v>32</v>
      </c>
      <c r="O2876">
        <v>727.66</v>
      </c>
      <c r="P2876" t="s">
        <v>1348</v>
      </c>
      <c r="Q2876" t="s">
        <v>1347</v>
      </c>
      <c r="R2876" t="s">
        <v>1351</v>
      </c>
      <c r="S2876" t="s">
        <v>608</v>
      </c>
      <c r="T2876" t="s">
        <v>592</v>
      </c>
    </row>
    <row r="2877" spans="1:20">
      <c r="A2877" t="s">
        <v>1347</v>
      </c>
      <c r="B2877" t="s">
        <v>1348</v>
      </c>
      <c r="C2877" t="s">
        <v>1349</v>
      </c>
      <c r="D2877" t="s">
        <v>1350</v>
      </c>
      <c r="E2877" t="s">
        <v>595</v>
      </c>
      <c r="F2877" s="1">
        <v>41487</v>
      </c>
      <c r="G2877" t="s">
        <v>26</v>
      </c>
      <c r="H2877">
        <v>201412</v>
      </c>
      <c r="I2877" t="s">
        <v>27</v>
      </c>
      <c r="J2877" t="s">
        <v>596</v>
      </c>
      <c r="K2877" t="s">
        <v>627</v>
      </c>
      <c r="L2877" t="s">
        <v>631</v>
      </c>
      <c r="M2877" t="s">
        <v>632</v>
      </c>
      <c r="N2877" t="s">
        <v>32</v>
      </c>
      <c r="O2877">
        <v>181.91</v>
      </c>
      <c r="P2877" t="s">
        <v>1348</v>
      </c>
      <c r="Q2877" t="s">
        <v>1347</v>
      </c>
      <c r="R2877" t="s">
        <v>1351</v>
      </c>
      <c r="S2877" t="s">
        <v>608</v>
      </c>
      <c r="T2877" t="s">
        <v>592</v>
      </c>
    </row>
    <row r="2878" spans="1:20">
      <c r="A2878" t="s">
        <v>1352</v>
      </c>
      <c r="B2878" t="s">
        <v>1353</v>
      </c>
      <c r="C2878" t="s">
        <v>1354</v>
      </c>
      <c r="D2878" t="s">
        <v>1355</v>
      </c>
      <c r="E2878" t="s">
        <v>142</v>
      </c>
      <c r="F2878" s="1">
        <v>41275</v>
      </c>
      <c r="G2878" t="s">
        <v>26</v>
      </c>
      <c r="H2878">
        <v>201412</v>
      </c>
      <c r="I2878" t="s">
        <v>27</v>
      </c>
      <c r="J2878" t="s">
        <v>53</v>
      </c>
      <c r="K2878" t="s">
        <v>29</v>
      </c>
      <c r="L2878" t="s">
        <v>54</v>
      </c>
      <c r="M2878" t="s">
        <v>31</v>
      </c>
      <c r="N2878" t="s">
        <v>32</v>
      </c>
      <c r="O2878">
        <v>638056.32999999996</v>
      </c>
      <c r="P2878" t="s">
        <v>1353</v>
      </c>
      <c r="Q2878" t="s">
        <v>1352</v>
      </c>
      <c r="R2878" t="s">
        <v>1356</v>
      </c>
      <c r="S2878" t="s">
        <v>34</v>
      </c>
      <c r="T2878" t="s">
        <v>592</v>
      </c>
    </row>
    <row r="2879" spans="1:20">
      <c r="A2879" t="s">
        <v>1352</v>
      </c>
      <c r="B2879" t="s">
        <v>1353</v>
      </c>
      <c r="C2879" t="s">
        <v>1354</v>
      </c>
      <c r="D2879" t="s">
        <v>1355</v>
      </c>
      <c r="E2879" t="s">
        <v>142</v>
      </c>
      <c r="F2879" s="1">
        <v>41275</v>
      </c>
      <c r="G2879" t="s">
        <v>26</v>
      </c>
      <c r="H2879">
        <v>201412</v>
      </c>
      <c r="I2879" t="s">
        <v>27</v>
      </c>
      <c r="J2879" t="s">
        <v>53</v>
      </c>
      <c r="K2879" t="s">
        <v>36</v>
      </c>
      <c r="L2879" t="s">
        <v>54</v>
      </c>
      <c r="M2879" t="s">
        <v>31</v>
      </c>
      <c r="N2879" t="s">
        <v>32</v>
      </c>
      <c r="O2879">
        <v>1092824.8999999999</v>
      </c>
      <c r="P2879" t="s">
        <v>1353</v>
      </c>
      <c r="Q2879" t="s">
        <v>1352</v>
      </c>
      <c r="R2879" t="s">
        <v>1356</v>
      </c>
      <c r="S2879" t="s">
        <v>34</v>
      </c>
      <c r="T2879" t="s">
        <v>592</v>
      </c>
    </row>
    <row r="2880" spans="1:20">
      <c r="A2880" t="s">
        <v>1352</v>
      </c>
      <c r="B2880" t="s">
        <v>1353</v>
      </c>
      <c r="C2880" t="s">
        <v>1354</v>
      </c>
      <c r="D2880" t="s">
        <v>1355</v>
      </c>
      <c r="E2880" t="s">
        <v>142</v>
      </c>
      <c r="F2880" s="1">
        <v>41275</v>
      </c>
      <c r="G2880" t="s">
        <v>26</v>
      </c>
      <c r="H2880">
        <v>201412</v>
      </c>
      <c r="I2880" t="s">
        <v>27</v>
      </c>
      <c r="J2880" t="s">
        <v>53</v>
      </c>
      <c r="K2880" t="s">
        <v>37</v>
      </c>
      <c r="L2880" t="s">
        <v>54</v>
      </c>
      <c r="M2880" t="s">
        <v>31</v>
      </c>
      <c r="N2880" t="s">
        <v>32</v>
      </c>
      <c r="O2880">
        <v>6250.9400000000005</v>
      </c>
      <c r="P2880" t="s">
        <v>1353</v>
      </c>
      <c r="Q2880" t="s">
        <v>1352</v>
      </c>
      <c r="R2880" t="s">
        <v>1356</v>
      </c>
      <c r="S2880" t="s">
        <v>34</v>
      </c>
      <c r="T2880" t="s">
        <v>592</v>
      </c>
    </row>
    <row r="2881" spans="1:20">
      <c r="A2881" t="s">
        <v>1352</v>
      </c>
      <c r="B2881" t="s">
        <v>1353</v>
      </c>
      <c r="C2881" t="s">
        <v>1354</v>
      </c>
      <c r="D2881" t="s">
        <v>1355</v>
      </c>
      <c r="E2881" t="s">
        <v>142</v>
      </c>
      <c r="F2881" s="1">
        <v>41275</v>
      </c>
      <c r="G2881" t="s">
        <v>26</v>
      </c>
      <c r="H2881">
        <v>201412</v>
      </c>
      <c r="I2881" t="s">
        <v>27</v>
      </c>
      <c r="J2881" t="s">
        <v>53</v>
      </c>
      <c r="K2881" t="s">
        <v>38</v>
      </c>
      <c r="L2881" t="s">
        <v>54</v>
      </c>
      <c r="M2881" t="s">
        <v>31</v>
      </c>
      <c r="N2881" t="s">
        <v>32</v>
      </c>
      <c r="O2881">
        <v>28341.63</v>
      </c>
      <c r="P2881" t="s">
        <v>1353</v>
      </c>
      <c r="Q2881" t="s">
        <v>1352</v>
      </c>
      <c r="R2881" t="s">
        <v>1356</v>
      </c>
      <c r="S2881" t="s">
        <v>34</v>
      </c>
      <c r="T2881" t="s">
        <v>592</v>
      </c>
    </row>
    <row r="2882" spans="1:20">
      <c r="A2882" t="s">
        <v>1352</v>
      </c>
      <c r="B2882" t="s">
        <v>1353</v>
      </c>
      <c r="C2882" t="s">
        <v>1354</v>
      </c>
      <c r="D2882" t="s">
        <v>1355</v>
      </c>
      <c r="E2882" t="s">
        <v>142</v>
      </c>
      <c r="F2882" s="1">
        <v>41275</v>
      </c>
      <c r="G2882" t="s">
        <v>26</v>
      </c>
      <c r="H2882">
        <v>201412</v>
      </c>
      <c r="I2882" t="s">
        <v>27</v>
      </c>
      <c r="J2882" t="s">
        <v>53</v>
      </c>
      <c r="K2882" t="s">
        <v>39</v>
      </c>
      <c r="L2882" t="s">
        <v>54</v>
      </c>
      <c r="M2882" t="s">
        <v>31</v>
      </c>
      <c r="N2882" t="s">
        <v>32</v>
      </c>
      <c r="O2882">
        <v>83895.75</v>
      </c>
      <c r="P2882" t="s">
        <v>1353</v>
      </c>
      <c r="Q2882" t="s">
        <v>1352</v>
      </c>
      <c r="R2882" t="s">
        <v>1356</v>
      </c>
      <c r="S2882" t="s">
        <v>34</v>
      </c>
      <c r="T2882" t="s">
        <v>592</v>
      </c>
    </row>
    <row r="2883" spans="1:20">
      <c r="A2883" t="s">
        <v>1352</v>
      </c>
      <c r="B2883" t="s">
        <v>1353</v>
      </c>
      <c r="C2883" t="s">
        <v>1354</v>
      </c>
      <c r="D2883" t="s">
        <v>1355</v>
      </c>
      <c r="E2883" t="s">
        <v>142</v>
      </c>
      <c r="F2883" s="1">
        <v>41275</v>
      </c>
      <c r="G2883" t="s">
        <v>26</v>
      </c>
      <c r="H2883">
        <v>201412</v>
      </c>
      <c r="I2883" t="s">
        <v>27</v>
      </c>
      <c r="J2883" t="s">
        <v>53</v>
      </c>
      <c r="K2883" t="s">
        <v>40</v>
      </c>
      <c r="L2883" t="s">
        <v>54</v>
      </c>
      <c r="M2883" t="s">
        <v>31</v>
      </c>
      <c r="N2883" t="s">
        <v>32</v>
      </c>
      <c r="O2883">
        <v>9884.82</v>
      </c>
      <c r="P2883" t="s">
        <v>1353</v>
      </c>
      <c r="Q2883" t="s">
        <v>1352</v>
      </c>
      <c r="R2883" t="s">
        <v>1356</v>
      </c>
      <c r="S2883" t="s">
        <v>34</v>
      </c>
      <c r="T2883" t="s">
        <v>592</v>
      </c>
    </row>
    <row r="2884" spans="1:20">
      <c r="A2884" t="s">
        <v>1352</v>
      </c>
      <c r="B2884" t="s">
        <v>1353</v>
      </c>
      <c r="C2884" t="s">
        <v>1354</v>
      </c>
      <c r="D2884" t="s">
        <v>1355</v>
      </c>
      <c r="E2884" t="s">
        <v>142</v>
      </c>
      <c r="F2884" s="1">
        <v>41275</v>
      </c>
      <c r="G2884" t="s">
        <v>26</v>
      </c>
      <c r="H2884">
        <v>201412</v>
      </c>
      <c r="I2884" t="s">
        <v>27</v>
      </c>
      <c r="J2884" t="s">
        <v>53</v>
      </c>
      <c r="K2884" t="s">
        <v>41</v>
      </c>
      <c r="L2884" t="s">
        <v>54</v>
      </c>
      <c r="M2884" t="s">
        <v>31</v>
      </c>
      <c r="N2884" t="s">
        <v>32</v>
      </c>
      <c r="O2884">
        <v>2510.7000000000003</v>
      </c>
      <c r="P2884" t="s">
        <v>1353</v>
      </c>
      <c r="Q2884" t="s">
        <v>1352</v>
      </c>
      <c r="R2884" t="s">
        <v>1356</v>
      </c>
      <c r="S2884" t="s">
        <v>34</v>
      </c>
      <c r="T2884" t="s">
        <v>592</v>
      </c>
    </row>
    <row r="2885" spans="1:20">
      <c r="A2885" t="s">
        <v>1352</v>
      </c>
      <c r="B2885" t="s">
        <v>1353</v>
      </c>
      <c r="C2885" t="s">
        <v>1354</v>
      </c>
      <c r="D2885" t="s">
        <v>1355</v>
      </c>
      <c r="E2885" t="s">
        <v>142</v>
      </c>
      <c r="F2885" s="1">
        <v>41275</v>
      </c>
      <c r="G2885" t="s">
        <v>26</v>
      </c>
      <c r="H2885">
        <v>201412</v>
      </c>
      <c r="I2885" t="s">
        <v>27</v>
      </c>
      <c r="J2885" t="s">
        <v>53</v>
      </c>
      <c r="K2885" t="s">
        <v>44</v>
      </c>
      <c r="L2885" t="s">
        <v>54</v>
      </c>
      <c r="M2885" t="s">
        <v>31</v>
      </c>
      <c r="N2885" t="s">
        <v>32</v>
      </c>
      <c r="O2885">
        <v>234.27</v>
      </c>
      <c r="P2885" t="s">
        <v>1353</v>
      </c>
      <c r="Q2885" t="s">
        <v>1352</v>
      </c>
      <c r="R2885" t="s">
        <v>1356</v>
      </c>
      <c r="S2885" t="s">
        <v>34</v>
      </c>
      <c r="T2885" t="s">
        <v>592</v>
      </c>
    </row>
    <row r="2886" spans="1:20">
      <c r="A2886" t="s">
        <v>1357</v>
      </c>
      <c r="B2886" t="s">
        <v>1358</v>
      </c>
      <c r="C2886" t="s">
        <v>1359</v>
      </c>
      <c r="D2886" t="s">
        <v>1360</v>
      </c>
      <c r="E2886" t="s">
        <v>595</v>
      </c>
      <c r="F2886" s="1">
        <v>41061</v>
      </c>
      <c r="G2886" t="s">
        <v>26</v>
      </c>
      <c r="H2886">
        <v>201412</v>
      </c>
      <c r="I2886" t="s">
        <v>27</v>
      </c>
      <c r="J2886" t="s">
        <v>596</v>
      </c>
      <c r="K2886" t="s">
        <v>1064</v>
      </c>
      <c r="L2886" t="s">
        <v>54</v>
      </c>
      <c r="M2886" t="s">
        <v>1361</v>
      </c>
      <c r="N2886" t="s">
        <v>32</v>
      </c>
      <c r="O2886">
        <v>100732.72</v>
      </c>
      <c r="P2886" t="s">
        <v>1358</v>
      </c>
      <c r="Q2886" t="s">
        <v>1357</v>
      </c>
      <c r="R2886" t="s">
        <v>1362</v>
      </c>
      <c r="S2886" t="s">
        <v>608</v>
      </c>
      <c r="T2886" t="s">
        <v>592</v>
      </c>
    </row>
    <row r="2887" spans="1:20">
      <c r="A2887" t="s">
        <v>1357</v>
      </c>
      <c r="B2887" t="s">
        <v>1358</v>
      </c>
      <c r="C2887" t="s">
        <v>1359</v>
      </c>
      <c r="D2887" t="s">
        <v>1360</v>
      </c>
      <c r="E2887" t="s">
        <v>595</v>
      </c>
      <c r="F2887" s="1">
        <v>41061</v>
      </c>
      <c r="G2887" t="s">
        <v>26</v>
      </c>
      <c r="H2887">
        <v>201412</v>
      </c>
      <c r="I2887" t="s">
        <v>27</v>
      </c>
      <c r="J2887" t="s">
        <v>596</v>
      </c>
      <c r="K2887" t="s">
        <v>597</v>
      </c>
      <c r="L2887" t="s">
        <v>54</v>
      </c>
      <c r="M2887" t="s">
        <v>1361</v>
      </c>
      <c r="N2887" t="s">
        <v>32</v>
      </c>
      <c r="O2887">
        <v>1158433.8700000001</v>
      </c>
      <c r="P2887" t="s">
        <v>1358</v>
      </c>
      <c r="Q2887" t="s">
        <v>1357</v>
      </c>
      <c r="R2887" t="s">
        <v>1362</v>
      </c>
      <c r="S2887" t="s">
        <v>608</v>
      </c>
      <c r="T2887" t="s">
        <v>592</v>
      </c>
    </row>
    <row r="2888" spans="1:20">
      <c r="A2888" t="s">
        <v>1363</v>
      </c>
      <c r="B2888" t="s">
        <v>1364</v>
      </c>
      <c r="C2888" t="s">
        <v>1365</v>
      </c>
      <c r="D2888" t="s">
        <v>1366</v>
      </c>
      <c r="E2888" t="s">
        <v>142</v>
      </c>
      <c r="F2888" s="1">
        <v>41609</v>
      </c>
      <c r="G2888" t="s">
        <v>26</v>
      </c>
      <c r="H2888">
        <v>201412</v>
      </c>
      <c r="I2888" t="s">
        <v>27</v>
      </c>
      <c r="J2888" t="s">
        <v>53</v>
      </c>
      <c r="K2888" t="s">
        <v>29</v>
      </c>
      <c r="L2888" t="s">
        <v>54</v>
      </c>
      <c r="M2888" t="s">
        <v>31</v>
      </c>
      <c r="N2888" t="s">
        <v>32</v>
      </c>
      <c r="O2888">
        <v>7336.4400000000005</v>
      </c>
      <c r="P2888" t="s">
        <v>1364</v>
      </c>
      <c r="Q2888" t="s">
        <v>1363</v>
      </c>
      <c r="R2888" t="s">
        <v>1367</v>
      </c>
      <c r="S2888" t="s">
        <v>34</v>
      </c>
      <c r="T2888" t="s">
        <v>561</v>
      </c>
    </row>
    <row r="2889" spans="1:20">
      <c r="A2889" t="s">
        <v>1363</v>
      </c>
      <c r="B2889" t="s">
        <v>1364</v>
      </c>
      <c r="C2889" t="s">
        <v>1365</v>
      </c>
      <c r="D2889" t="s">
        <v>1366</v>
      </c>
      <c r="E2889" t="s">
        <v>142</v>
      </c>
      <c r="F2889" s="1">
        <v>41609</v>
      </c>
      <c r="G2889" t="s">
        <v>26</v>
      </c>
      <c r="H2889">
        <v>201412</v>
      </c>
      <c r="I2889" t="s">
        <v>27</v>
      </c>
      <c r="J2889" t="s">
        <v>53</v>
      </c>
      <c r="K2889" t="s">
        <v>36</v>
      </c>
      <c r="L2889" t="s">
        <v>54</v>
      </c>
      <c r="M2889" t="s">
        <v>31</v>
      </c>
      <c r="N2889" t="s">
        <v>32</v>
      </c>
      <c r="O2889">
        <v>10398.59</v>
      </c>
      <c r="P2889" t="s">
        <v>1364</v>
      </c>
      <c r="Q2889" t="s">
        <v>1363</v>
      </c>
      <c r="R2889" t="s">
        <v>1367</v>
      </c>
      <c r="S2889" t="s">
        <v>34</v>
      </c>
      <c r="T2889" t="s">
        <v>561</v>
      </c>
    </row>
    <row r="2890" spans="1:20">
      <c r="A2890" t="s">
        <v>1363</v>
      </c>
      <c r="B2890" t="s">
        <v>1364</v>
      </c>
      <c r="C2890" t="s">
        <v>1365</v>
      </c>
      <c r="D2890" t="s">
        <v>1366</v>
      </c>
      <c r="E2890" t="s">
        <v>142</v>
      </c>
      <c r="F2890" s="1">
        <v>41609</v>
      </c>
      <c r="G2890" t="s">
        <v>26</v>
      </c>
      <c r="H2890">
        <v>201412</v>
      </c>
      <c r="I2890" t="s">
        <v>27</v>
      </c>
      <c r="J2890" t="s">
        <v>53</v>
      </c>
      <c r="K2890" t="s">
        <v>37</v>
      </c>
      <c r="L2890" t="s">
        <v>54</v>
      </c>
      <c r="M2890" t="s">
        <v>31</v>
      </c>
      <c r="N2890" t="s">
        <v>32</v>
      </c>
      <c r="O2890">
        <v>2053.17</v>
      </c>
      <c r="P2890" t="s">
        <v>1364</v>
      </c>
      <c r="Q2890" t="s">
        <v>1363</v>
      </c>
      <c r="R2890" t="s">
        <v>1367</v>
      </c>
      <c r="S2890" t="s">
        <v>34</v>
      </c>
      <c r="T2890" t="s">
        <v>561</v>
      </c>
    </row>
    <row r="2891" spans="1:20">
      <c r="A2891" t="s">
        <v>1363</v>
      </c>
      <c r="B2891" t="s">
        <v>1364</v>
      </c>
      <c r="C2891" t="s">
        <v>1365</v>
      </c>
      <c r="D2891" t="s">
        <v>1366</v>
      </c>
      <c r="E2891" t="s">
        <v>142</v>
      </c>
      <c r="F2891" s="1">
        <v>41609</v>
      </c>
      <c r="G2891" t="s">
        <v>26</v>
      </c>
      <c r="H2891">
        <v>201412</v>
      </c>
      <c r="I2891" t="s">
        <v>27</v>
      </c>
      <c r="J2891" t="s">
        <v>53</v>
      </c>
      <c r="K2891" t="s">
        <v>38</v>
      </c>
      <c r="L2891" t="s">
        <v>54</v>
      </c>
      <c r="M2891" t="s">
        <v>31</v>
      </c>
      <c r="N2891" t="s">
        <v>32</v>
      </c>
      <c r="O2891">
        <v>7113.87</v>
      </c>
      <c r="P2891" t="s">
        <v>1364</v>
      </c>
      <c r="Q2891" t="s">
        <v>1363</v>
      </c>
      <c r="R2891" t="s">
        <v>1367</v>
      </c>
      <c r="S2891" t="s">
        <v>34</v>
      </c>
      <c r="T2891" t="s">
        <v>561</v>
      </c>
    </row>
    <row r="2892" spans="1:20">
      <c r="A2892" t="s">
        <v>1363</v>
      </c>
      <c r="B2892" t="s">
        <v>1364</v>
      </c>
      <c r="C2892" t="s">
        <v>1365</v>
      </c>
      <c r="D2892" t="s">
        <v>1366</v>
      </c>
      <c r="E2892" t="s">
        <v>142</v>
      </c>
      <c r="F2892" s="1">
        <v>41609</v>
      </c>
      <c r="G2892" t="s">
        <v>26</v>
      </c>
      <c r="H2892">
        <v>201412</v>
      </c>
      <c r="I2892" t="s">
        <v>27</v>
      </c>
      <c r="J2892" t="s">
        <v>53</v>
      </c>
      <c r="K2892" t="s">
        <v>39</v>
      </c>
      <c r="L2892" t="s">
        <v>54</v>
      </c>
      <c r="M2892" t="s">
        <v>31</v>
      </c>
      <c r="N2892" t="s">
        <v>32</v>
      </c>
      <c r="O2892">
        <v>258.28000000000003</v>
      </c>
      <c r="P2892" t="s">
        <v>1364</v>
      </c>
      <c r="Q2892" t="s">
        <v>1363</v>
      </c>
      <c r="R2892" t="s">
        <v>1367</v>
      </c>
      <c r="S2892" t="s">
        <v>34</v>
      </c>
      <c r="T2892" t="s">
        <v>561</v>
      </c>
    </row>
    <row r="2893" spans="1:20">
      <c r="A2893" t="s">
        <v>1368</v>
      </c>
      <c r="B2893" t="s">
        <v>1364</v>
      </c>
      <c r="C2893" t="s">
        <v>1369</v>
      </c>
      <c r="D2893" t="s">
        <v>1370</v>
      </c>
      <c r="E2893" t="s">
        <v>600</v>
      </c>
      <c r="F2893" s="1">
        <v>41395</v>
      </c>
      <c r="G2893" t="s">
        <v>26</v>
      </c>
      <c r="H2893">
        <v>201412</v>
      </c>
      <c r="I2893" t="s">
        <v>27</v>
      </c>
      <c r="J2893" t="s">
        <v>1371</v>
      </c>
      <c r="K2893" t="s">
        <v>601</v>
      </c>
      <c r="L2893" t="s">
        <v>438</v>
      </c>
      <c r="M2893" t="s">
        <v>1372</v>
      </c>
      <c r="N2893" t="s">
        <v>32</v>
      </c>
      <c r="O2893">
        <v>115773.33</v>
      </c>
      <c r="P2893" t="s">
        <v>1364</v>
      </c>
      <c r="Q2893" t="s">
        <v>1368</v>
      </c>
      <c r="R2893" t="s">
        <v>1367</v>
      </c>
      <c r="S2893" t="s">
        <v>34</v>
      </c>
      <c r="T2893" t="s">
        <v>561</v>
      </c>
    </row>
    <row r="2894" spans="1:20">
      <c r="A2894" t="s">
        <v>1368</v>
      </c>
      <c r="B2894" t="s">
        <v>1364</v>
      </c>
      <c r="C2894" t="s">
        <v>1373</v>
      </c>
      <c r="D2894" t="s">
        <v>1374</v>
      </c>
      <c r="E2894" t="s">
        <v>595</v>
      </c>
      <c r="F2894" s="1">
        <v>41487</v>
      </c>
      <c r="G2894" t="s">
        <v>26</v>
      </c>
      <c r="H2894">
        <v>201412</v>
      </c>
      <c r="I2894" t="s">
        <v>27</v>
      </c>
      <c r="J2894" t="s">
        <v>596</v>
      </c>
      <c r="K2894" t="s">
        <v>597</v>
      </c>
      <c r="L2894" t="s">
        <v>438</v>
      </c>
      <c r="M2894" t="s">
        <v>1372</v>
      </c>
      <c r="N2894" t="s">
        <v>32</v>
      </c>
      <c r="O2894">
        <v>304973.24</v>
      </c>
      <c r="P2894" t="s">
        <v>1364</v>
      </c>
      <c r="Q2894" t="s">
        <v>1368</v>
      </c>
      <c r="R2894" t="s">
        <v>1367</v>
      </c>
      <c r="S2894" t="s">
        <v>34</v>
      </c>
      <c r="T2894" t="s">
        <v>561</v>
      </c>
    </row>
    <row r="2895" spans="1:20">
      <c r="A2895" t="s">
        <v>1368</v>
      </c>
      <c r="B2895" t="s">
        <v>1364</v>
      </c>
      <c r="C2895" t="s">
        <v>1375</v>
      </c>
      <c r="D2895" t="s">
        <v>1376</v>
      </c>
      <c r="E2895" t="s">
        <v>142</v>
      </c>
      <c r="F2895" s="1">
        <v>41334</v>
      </c>
      <c r="G2895" t="s">
        <v>26</v>
      </c>
      <c r="H2895">
        <v>201412</v>
      </c>
      <c r="I2895" t="s">
        <v>27</v>
      </c>
      <c r="J2895" t="s">
        <v>1371</v>
      </c>
      <c r="K2895" t="s">
        <v>143</v>
      </c>
      <c r="L2895" t="s">
        <v>438</v>
      </c>
      <c r="M2895" t="s">
        <v>1372</v>
      </c>
      <c r="N2895" t="s">
        <v>32</v>
      </c>
      <c r="O2895">
        <v>551223.48</v>
      </c>
      <c r="P2895" t="s">
        <v>1364</v>
      </c>
      <c r="Q2895" t="s">
        <v>1368</v>
      </c>
      <c r="R2895" t="s">
        <v>1367</v>
      </c>
      <c r="S2895" t="s">
        <v>34</v>
      </c>
      <c r="T2895" t="s">
        <v>561</v>
      </c>
    </row>
    <row r="2896" spans="1:20">
      <c r="A2896" t="s">
        <v>1377</v>
      </c>
      <c r="B2896" t="s">
        <v>1378</v>
      </c>
      <c r="C2896" t="s">
        <v>1379</v>
      </c>
      <c r="D2896" t="s">
        <v>1380</v>
      </c>
      <c r="E2896" t="s">
        <v>595</v>
      </c>
      <c r="F2896" s="1">
        <v>41579</v>
      </c>
      <c r="G2896" t="s">
        <v>26</v>
      </c>
      <c r="H2896">
        <v>201412</v>
      </c>
      <c r="I2896" t="s">
        <v>27</v>
      </c>
      <c r="J2896" t="s">
        <v>596</v>
      </c>
      <c r="K2896" t="s">
        <v>623</v>
      </c>
      <c r="L2896" t="s">
        <v>624</v>
      </c>
      <c r="M2896" t="s">
        <v>625</v>
      </c>
      <c r="N2896" t="s">
        <v>32</v>
      </c>
      <c r="O2896">
        <v>274377.16000000003</v>
      </c>
      <c r="P2896" t="s">
        <v>1378</v>
      </c>
      <c r="Q2896" t="s">
        <v>1377</v>
      </c>
      <c r="R2896" t="s">
        <v>1381</v>
      </c>
      <c r="S2896" t="s">
        <v>608</v>
      </c>
      <c r="T2896" t="s">
        <v>561</v>
      </c>
    </row>
    <row r="2897" spans="1:20">
      <c r="A2897" t="s">
        <v>1377</v>
      </c>
      <c r="B2897" t="s">
        <v>1378</v>
      </c>
      <c r="C2897" t="s">
        <v>1379</v>
      </c>
      <c r="D2897" t="s">
        <v>1380</v>
      </c>
      <c r="E2897" t="s">
        <v>595</v>
      </c>
      <c r="F2897" s="1">
        <v>41579</v>
      </c>
      <c r="G2897" t="s">
        <v>26</v>
      </c>
      <c r="H2897">
        <v>201412</v>
      </c>
      <c r="I2897" t="s">
        <v>27</v>
      </c>
      <c r="J2897" t="s">
        <v>596</v>
      </c>
      <c r="K2897" t="s">
        <v>627</v>
      </c>
      <c r="L2897" t="s">
        <v>624</v>
      </c>
      <c r="M2897" t="s">
        <v>625</v>
      </c>
      <c r="N2897" t="s">
        <v>32</v>
      </c>
      <c r="O2897">
        <v>823131.46</v>
      </c>
      <c r="P2897" t="s">
        <v>1378</v>
      </c>
      <c r="Q2897" t="s">
        <v>1377</v>
      </c>
      <c r="R2897" t="s">
        <v>1381</v>
      </c>
      <c r="S2897" t="s">
        <v>608</v>
      </c>
      <c r="T2897" t="s">
        <v>561</v>
      </c>
    </row>
    <row r="2898" spans="1:20">
      <c r="A2898" t="s">
        <v>1382</v>
      </c>
      <c r="B2898" t="s">
        <v>1383</v>
      </c>
      <c r="C2898" t="s">
        <v>1384</v>
      </c>
      <c r="D2898" t="s">
        <v>1385</v>
      </c>
      <c r="E2898" t="s">
        <v>595</v>
      </c>
      <c r="F2898" s="1">
        <v>41579</v>
      </c>
      <c r="G2898" t="s">
        <v>26</v>
      </c>
      <c r="H2898">
        <v>201412</v>
      </c>
      <c r="I2898" t="s">
        <v>27</v>
      </c>
      <c r="J2898" t="s">
        <v>596</v>
      </c>
      <c r="K2898" t="s">
        <v>623</v>
      </c>
      <c r="L2898" t="s">
        <v>637</v>
      </c>
      <c r="M2898" t="s">
        <v>638</v>
      </c>
      <c r="N2898" t="s">
        <v>32</v>
      </c>
      <c r="O2898">
        <v>230955.34</v>
      </c>
      <c r="P2898" t="s">
        <v>1383</v>
      </c>
      <c r="Q2898" t="s">
        <v>1382</v>
      </c>
      <c r="R2898" t="s">
        <v>1386</v>
      </c>
      <c r="S2898" t="s">
        <v>608</v>
      </c>
      <c r="T2898" t="s">
        <v>561</v>
      </c>
    </row>
    <row r="2899" spans="1:20">
      <c r="A2899" t="s">
        <v>1382</v>
      </c>
      <c r="B2899" t="s">
        <v>1383</v>
      </c>
      <c r="C2899" t="s">
        <v>1384</v>
      </c>
      <c r="D2899" t="s">
        <v>1385</v>
      </c>
      <c r="E2899" t="s">
        <v>595</v>
      </c>
      <c r="F2899" s="1">
        <v>41579</v>
      </c>
      <c r="G2899" t="s">
        <v>26</v>
      </c>
      <c r="H2899">
        <v>201412</v>
      </c>
      <c r="I2899" t="s">
        <v>27</v>
      </c>
      <c r="J2899" t="s">
        <v>596</v>
      </c>
      <c r="K2899" t="s">
        <v>627</v>
      </c>
      <c r="L2899" t="s">
        <v>637</v>
      </c>
      <c r="M2899" t="s">
        <v>638</v>
      </c>
      <c r="N2899" t="s">
        <v>32</v>
      </c>
      <c r="O2899">
        <v>152270.85</v>
      </c>
      <c r="P2899" t="s">
        <v>1383</v>
      </c>
      <c r="Q2899" t="s">
        <v>1382</v>
      </c>
      <c r="R2899" t="s">
        <v>1386</v>
      </c>
      <c r="S2899" t="s">
        <v>608</v>
      </c>
      <c r="T2899" t="s">
        <v>561</v>
      </c>
    </row>
    <row r="2900" spans="1:20">
      <c r="A2900" t="s">
        <v>1387</v>
      </c>
      <c r="B2900" t="s">
        <v>1383</v>
      </c>
      <c r="C2900" t="s">
        <v>1388</v>
      </c>
      <c r="D2900" t="s">
        <v>1389</v>
      </c>
      <c r="E2900" t="s">
        <v>595</v>
      </c>
      <c r="F2900" s="1">
        <v>41579</v>
      </c>
      <c r="G2900" t="s">
        <v>26</v>
      </c>
      <c r="H2900">
        <v>201412</v>
      </c>
      <c r="I2900" t="s">
        <v>27</v>
      </c>
      <c r="J2900" t="s">
        <v>596</v>
      </c>
      <c r="K2900" t="s">
        <v>623</v>
      </c>
      <c r="L2900" t="s">
        <v>874</v>
      </c>
      <c r="M2900" t="s">
        <v>875</v>
      </c>
      <c r="N2900" t="s">
        <v>32</v>
      </c>
      <c r="O2900">
        <v>971810.86</v>
      </c>
      <c r="P2900" t="s">
        <v>1383</v>
      </c>
      <c r="Q2900" t="s">
        <v>1387</v>
      </c>
      <c r="R2900" t="s">
        <v>1386</v>
      </c>
      <c r="S2900" t="s">
        <v>608</v>
      </c>
      <c r="T2900" t="s">
        <v>561</v>
      </c>
    </row>
    <row r="2901" spans="1:20">
      <c r="A2901" t="s">
        <v>1387</v>
      </c>
      <c r="B2901" t="s">
        <v>1383</v>
      </c>
      <c r="C2901" t="s">
        <v>1388</v>
      </c>
      <c r="D2901" t="s">
        <v>1389</v>
      </c>
      <c r="E2901" t="s">
        <v>595</v>
      </c>
      <c r="F2901" s="1">
        <v>41579</v>
      </c>
      <c r="G2901" t="s">
        <v>26</v>
      </c>
      <c r="H2901">
        <v>201412</v>
      </c>
      <c r="I2901" t="s">
        <v>27</v>
      </c>
      <c r="J2901" t="s">
        <v>596</v>
      </c>
      <c r="K2901" t="s">
        <v>627</v>
      </c>
      <c r="L2901" t="s">
        <v>874</v>
      </c>
      <c r="M2901" t="s">
        <v>875</v>
      </c>
      <c r="N2901" t="s">
        <v>32</v>
      </c>
      <c r="O2901">
        <v>205036.35</v>
      </c>
      <c r="P2901" t="s">
        <v>1383</v>
      </c>
      <c r="Q2901" t="s">
        <v>1387</v>
      </c>
      <c r="R2901" t="s">
        <v>1386</v>
      </c>
      <c r="S2901" t="s">
        <v>608</v>
      </c>
      <c r="T2901" t="s">
        <v>561</v>
      </c>
    </row>
    <row r="2902" spans="1:20">
      <c r="A2902" t="s">
        <v>1390</v>
      </c>
      <c r="B2902" t="s">
        <v>1391</v>
      </c>
      <c r="C2902" t="s">
        <v>1392</v>
      </c>
      <c r="D2902" t="s">
        <v>1393</v>
      </c>
      <c r="E2902" t="s">
        <v>212</v>
      </c>
      <c r="F2902" s="1">
        <v>41609</v>
      </c>
      <c r="G2902" t="s">
        <v>26</v>
      </c>
      <c r="H2902">
        <v>201412</v>
      </c>
      <c r="I2902" t="s">
        <v>213</v>
      </c>
      <c r="J2902" t="s">
        <v>28</v>
      </c>
      <c r="K2902" t="s">
        <v>214</v>
      </c>
      <c r="L2902" t="s">
        <v>30</v>
      </c>
      <c r="M2902" t="s">
        <v>31</v>
      </c>
      <c r="N2902" t="s">
        <v>48</v>
      </c>
      <c r="O2902">
        <v>253945.67</v>
      </c>
      <c r="P2902" t="s">
        <v>1391</v>
      </c>
      <c r="Q2902" t="s">
        <v>1390</v>
      </c>
      <c r="R2902" t="s">
        <v>1394</v>
      </c>
      <c r="S2902" t="s">
        <v>216</v>
      </c>
      <c r="T2902" t="s">
        <v>561</v>
      </c>
    </row>
    <row r="2903" spans="1:20">
      <c r="A2903" t="s">
        <v>1390</v>
      </c>
      <c r="B2903" t="s">
        <v>1391</v>
      </c>
      <c r="C2903" t="s">
        <v>1392</v>
      </c>
      <c r="D2903" t="s">
        <v>1393</v>
      </c>
      <c r="E2903" t="s">
        <v>212</v>
      </c>
      <c r="F2903" s="1">
        <v>41609</v>
      </c>
      <c r="G2903" t="s">
        <v>26</v>
      </c>
      <c r="H2903">
        <v>201412</v>
      </c>
      <c r="I2903" t="s">
        <v>213</v>
      </c>
      <c r="J2903" t="s">
        <v>28</v>
      </c>
      <c r="K2903" t="s">
        <v>214</v>
      </c>
      <c r="L2903" t="s">
        <v>30</v>
      </c>
      <c r="M2903" t="s">
        <v>31</v>
      </c>
      <c r="N2903" t="s">
        <v>49</v>
      </c>
      <c r="O2903">
        <v>-261559.54</v>
      </c>
      <c r="P2903" t="s">
        <v>1391</v>
      </c>
      <c r="Q2903" t="s">
        <v>1390</v>
      </c>
      <c r="R2903" t="s">
        <v>1394</v>
      </c>
      <c r="S2903" t="s">
        <v>216</v>
      </c>
      <c r="T2903" t="s">
        <v>561</v>
      </c>
    </row>
    <row r="2904" spans="1:20">
      <c r="A2904" t="s">
        <v>1390</v>
      </c>
      <c r="B2904" t="s">
        <v>1391</v>
      </c>
      <c r="C2904" t="s">
        <v>1392</v>
      </c>
      <c r="D2904" t="s">
        <v>1393</v>
      </c>
      <c r="E2904" t="s">
        <v>212</v>
      </c>
      <c r="F2904" s="1">
        <v>41609</v>
      </c>
      <c r="G2904" t="s">
        <v>26</v>
      </c>
      <c r="H2904">
        <v>201412</v>
      </c>
      <c r="I2904" t="s">
        <v>213</v>
      </c>
      <c r="J2904" t="s">
        <v>28</v>
      </c>
      <c r="K2904" t="s">
        <v>214</v>
      </c>
      <c r="L2904" t="s">
        <v>30</v>
      </c>
      <c r="M2904" t="s">
        <v>31</v>
      </c>
      <c r="N2904" t="s">
        <v>32</v>
      </c>
      <c r="O2904">
        <v>1448.59</v>
      </c>
      <c r="P2904" t="s">
        <v>1391</v>
      </c>
      <c r="Q2904" t="s">
        <v>1390</v>
      </c>
      <c r="R2904" t="s">
        <v>1394</v>
      </c>
      <c r="S2904" t="s">
        <v>216</v>
      </c>
      <c r="T2904" t="s">
        <v>561</v>
      </c>
    </row>
    <row r="2905" spans="1:20">
      <c r="A2905" t="s">
        <v>1390</v>
      </c>
      <c r="B2905" t="s">
        <v>1391</v>
      </c>
      <c r="C2905" t="s">
        <v>1392</v>
      </c>
      <c r="D2905" t="s">
        <v>1393</v>
      </c>
      <c r="E2905" t="s">
        <v>212</v>
      </c>
      <c r="F2905" s="1">
        <v>41609</v>
      </c>
      <c r="G2905" t="s">
        <v>26</v>
      </c>
      <c r="H2905">
        <v>201412</v>
      </c>
      <c r="I2905" t="s">
        <v>213</v>
      </c>
      <c r="J2905" t="s">
        <v>28</v>
      </c>
      <c r="K2905" t="s">
        <v>217</v>
      </c>
      <c r="L2905" t="s">
        <v>30</v>
      </c>
      <c r="M2905" t="s">
        <v>31</v>
      </c>
      <c r="N2905" t="s">
        <v>48</v>
      </c>
      <c r="O2905">
        <v>7613.87</v>
      </c>
      <c r="P2905" t="s">
        <v>1391</v>
      </c>
      <c r="Q2905" t="s">
        <v>1390</v>
      </c>
      <c r="R2905" t="s">
        <v>1394</v>
      </c>
      <c r="S2905" t="s">
        <v>216</v>
      </c>
      <c r="T2905" t="s">
        <v>561</v>
      </c>
    </row>
    <row r="2906" spans="1:20">
      <c r="A2906" t="s">
        <v>1390</v>
      </c>
      <c r="B2906" t="s">
        <v>1391</v>
      </c>
      <c r="C2906" t="s">
        <v>1395</v>
      </c>
      <c r="D2906" t="s">
        <v>1396</v>
      </c>
      <c r="E2906" t="s">
        <v>212</v>
      </c>
      <c r="F2906" s="1">
        <v>41365</v>
      </c>
      <c r="G2906" t="s">
        <v>26</v>
      </c>
      <c r="H2906">
        <v>201412</v>
      </c>
      <c r="I2906" t="s">
        <v>213</v>
      </c>
      <c r="J2906" t="s">
        <v>28</v>
      </c>
      <c r="K2906" t="s">
        <v>214</v>
      </c>
      <c r="L2906" t="s">
        <v>30</v>
      </c>
      <c r="M2906" t="s">
        <v>31</v>
      </c>
      <c r="N2906" t="s">
        <v>32</v>
      </c>
      <c r="O2906">
        <v>1547.67</v>
      </c>
      <c r="P2906" t="s">
        <v>1391</v>
      </c>
      <c r="Q2906" t="s">
        <v>1390</v>
      </c>
      <c r="R2906" t="s">
        <v>1394</v>
      </c>
      <c r="S2906" t="s">
        <v>216</v>
      </c>
      <c r="T2906" t="s">
        <v>561</v>
      </c>
    </row>
    <row r="2907" spans="1:20">
      <c r="A2907" t="s">
        <v>1390</v>
      </c>
      <c r="B2907" t="s">
        <v>1391</v>
      </c>
      <c r="C2907" t="s">
        <v>1395</v>
      </c>
      <c r="D2907" t="s">
        <v>1396</v>
      </c>
      <c r="E2907" t="s">
        <v>212</v>
      </c>
      <c r="F2907" s="1">
        <v>41365</v>
      </c>
      <c r="G2907" t="s">
        <v>26</v>
      </c>
      <c r="H2907">
        <v>201412</v>
      </c>
      <c r="I2907" t="s">
        <v>213</v>
      </c>
      <c r="J2907" t="s">
        <v>28</v>
      </c>
      <c r="K2907" t="s">
        <v>217</v>
      </c>
      <c r="L2907" t="s">
        <v>30</v>
      </c>
      <c r="M2907" t="s">
        <v>31</v>
      </c>
      <c r="N2907" t="s">
        <v>32</v>
      </c>
      <c r="O2907">
        <v>6487.6500000000005</v>
      </c>
      <c r="P2907" t="s">
        <v>1391</v>
      </c>
      <c r="Q2907" t="s">
        <v>1390</v>
      </c>
      <c r="R2907" t="s">
        <v>1394</v>
      </c>
      <c r="S2907" t="s">
        <v>216</v>
      </c>
      <c r="T2907" t="s">
        <v>561</v>
      </c>
    </row>
    <row r="2908" spans="1:20">
      <c r="A2908" t="s">
        <v>1390</v>
      </c>
      <c r="B2908" t="s">
        <v>1391</v>
      </c>
      <c r="C2908" t="s">
        <v>1397</v>
      </c>
      <c r="D2908" t="s">
        <v>1398</v>
      </c>
      <c r="E2908" t="s">
        <v>258</v>
      </c>
      <c r="F2908" s="1">
        <v>41609</v>
      </c>
      <c r="G2908" t="s">
        <v>26</v>
      </c>
      <c r="H2908">
        <v>201412</v>
      </c>
      <c r="I2908" t="s">
        <v>213</v>
      </c>
      <c r="J2908" t="s">
        <v>253</v>
      </c>
      <c r="K2908" t="s">
        <v>214</v>
      </c>
      <c r="L2908" t="s">
        <v>254</v>
      </c>
      <c r="M2908" t="s">
        <v>31</v>
      </c>
      <c r="N2908" t="s">
        <v>32</v>
      </c>
      <c r="O2908">
        <v>3159.52</v>
      </c>
      <c r="P2908" t="s">
        <v>1391</v>
      </c>
      <c r="Q2908" t="s">
        <v>1390</v>
      </c>
      <c r="R2908" t="s">
        <v>1394</v>
      </c>
      <c r="S2908" t="s">
        <v>216</v>
      </c>
      <c r="T2908" t="s">
        <v>561</v>
      </c>
    </row>
    <row r="2909" spans="1:20">
      <c r="A2909" t="s">
        <v>1390</v>
      </c>
      <c r="B2909" t="s">
        <v>1391</v>
      </c>
      <c r="C2909" t="s">
        <v>1399</v>
      </c>
      <c r="D2909" t="s">
        <v>1400</v>
      </c>
      <c r="E2909" t="s">
        <v>258</v>
      </c>
      <c r="F2909" s="1">
        <v>41609</v>
      </c>
      <c r="G2909" t="s">
        <v>26</v>
      </c>
      <c r="H2909">
        <v>201412</v>
      </c>
      <c r="I2909" t="s">
        <v>213</v>
      </c>
      <c r="J2909" t="s">
        <v>253</v>
      </c>
      <c r="K2909" t="s">
        <v>214</v>
      </c>
      <c r="L2909" t="s">
        <v>254</v>
      </c>
      <c r="M2909" t="s">
        <v>31</v>
      </c>
      <c r="N2909" t="s">
        <v>32</v>
      </c>
      <c r="O2909">
        <v>1680.82</v>
      </c>
      <c r="P2909" t="s">
        <v>1391</v>
      </c>
      <c r="Q2909" t="s">
        <v>1390</v>
      </c>
      <c r="R2909" t="s">
        <v>1394</v>
      </c>
      <c r="S2909" t="s">
        <v>216</v>
      </c>
      <c r="T2909" t="s">
        <v>561</v>
      </c>
    </row>
    <row r="2910" spans="1:20">
      <c r="A2910" t="s">
        <v>1401</v>
      </c>
      <c r="B2910" t="s">
        <v>1391</v>
      </c>
      <c r="C2910" t="s">
        <v>1402</v>
      </c>
      <c r="D2910" t="s">
        <v>1403</v>
      </c>
      <c r="E2910" t="s">
        <v>363</v>
      </c>
      <c r="F2910" s="1">
        <v>41671</v>
      </c>
      <c r="G2910" t="s">
        <v>26</v>
      </c>
      <c r="H2910">
        <v>201412</v>
      </c>
      <c r="I2910" t="s">
        <v>213</v>
      </c>
      <c r="J2910" t="s">
        <v>28</v>
      </c>
      <c r="K2910" t="s">
        <v>214</v>
      </c>
      <c r="L2910" t="s">
        <v>30</v>
      </c>
      <c r="M2910" t="s">
        <v>31</v>
      </c>
      <c r="N2910" t="s">
        <v>48</v>
      </c>
      <c r="O2910">
        <v>117871.57</v>
      </c>
      <c r="P2910" t="s">
        <v>1391</v>
      </c>
      <c r="Q2910" t="s">
        <v>1401</v>
      </c>
      <c r="R2910" t="s">
        <v>1394</v>
      </c>
      <c r="S2910" t="s">
        <v>216</v>
      </c>
      <c r="T2910" t="s">
        <v>561</v>
      </c>
    </row>
    <row r="2911" spans="1:20">
      <c r="A2911" t="s">
        <v>1401</v>
      </c>
      <c r="B2911" t="s">
        <v>1391</v>
      </c>
      <c r="C2911" t="s">
        <v>1402</v>
      </c>
      <c r="D2911" t="s">
        <v>1403</v>
      </c>
      <c r="E2911" t="s">
        <v>363</v>
      </c>
      <c r="F2911" s="1">
        <v>41671</v>
      </c>
      <c r="G2911" t="s">
        <v>26</v>
      </c>
      <c r="H2911">
        <v>201412</v>
      </c>
      <c r="I2911" t="s">
        <v>213</v>
      </c>
      <c r="J2911" t="s">
        <v>28</v>
      </c>
      <c r="K2911" t="s">
        <v>214</v>
      </c>
      <c r="L2911" t="s">
        <v>30</v>
      </c>
      <c r="M2911" t="s">
        <v>31</v>
      </c>
      <c r="N2911" t="s">
        <v>49</v>
      </c>
      <c r="O2911">
        <v>-117871.57</v>
      </c>
      <c r="P2911" t="s">
        <v>1391</v>
      </c>
      <c r="Q2911" t="s">
        <v>1401</v>
      </c>
      <c r="R2911" t="s">
        <v>1394</v>
      </c>
      <c r="S2911" t="s">
        <v>216</v>
      </c>
      <c r="T2911" t="s">
        <v>561</v>
      </c>
    </row>
    <row r="2912" spans="1:20">
      <c r="A2912" t="s">
        <v>1404</v>
      </c>
      <c r="B2912" t="s">
        <v>1391</v>
      </c>
      <c r="C2912" t="s">
        <v>1405</v>
      </c>
      <c r="D2912" t="s">
        <v>1406</v>
      </c>
      <c r="E2912" t="s">
        <v>252</v>
      </c>
      <c r="F2912" s="1">
        <v>39846</v>
      </c>
      <c r="G2912" t="s">
        <v>26</v>
      </c>
      <c r="H2912">
        <v>201412</v>
      </c>
      <c r="I2912" t="s">
        <v>213</v>
      </c>
      <c r="J2912" t="s">
        <v>253</v>
      </c>
      <c r="K2912" t="s">
        <v>1407</v>
      </c>
      <c r="L2912" t="s">
        <v>254</v>
      </c>
      <c r="M2912" t="s">
        <v>1408</v>
      </c>
      <c r="N2912" t="s">
        <v>32</v>
      </c>
      <c r="O2912">
        <v>1902.9</v>
      </c>
      <c r="P2912" t="s">
        <v>1391</v>
      </c>
      <c r="Q2912" t="s">
        <v>1404</v>
      </c>
      <c r="R2912" t="s">
        <v>1394</v>
      </c>
      <c r="S2912" t="s">
        <v>216</v>
      </c>
      <c r="T2912" t="s">
        <v>561</v>
      </c>
    </row>
    <row r="2913" spans="1:20">
      <c r="A2913" t="s">
        <v>1404</v>
      </c>
      <c r="B2913" t="s">
        <v>1391</v>
      </c>
      <c r="C2913" t="s">
        <v>1405</v>
      </c>
      <c r="D2913" t="s">
        <v>1406</v>
      </c>
      <c r="E2913" t="s">
        <v>252</v>
      </c>
      <c r="F2913" s="1">
        <v>39846</v>
      </c>
      <c r="G2913" t="s">
        <v>26</v>
      </c>
      <c r="H2913">
        <v>201412</v>
      </c>
      <c r="I2913" t="s">
        <v>213</v>
      </c>
      <c r="J2913" t="s">
        <v>253</v>
      </c>
      <c r="K2913" t="s">
        <v>214</v>
      </c>
      <c r="L2913" t="s">
        <v>254</v>
      </c>
      <c r="M2913" t="s">
        <v>1408</v>
      </c>
      <c r="N2913" t="s">
        <v>32</v>
      </c>
      <c r="O2913">
        <v>12688.25</v>
      </c>
      <c r="P2913" t="s">
        <v>1391</v>
      </c>
      <c r="Q2913" t="s">
        <v>1404</v>
      </c>
      <c r="R2913" t="s">
        <v>1394</v>
      </c>
      <c r="S2913" t="s">
        <v>216</v>
      </c>
      <c r="T2913" t="s">
        <v>561</v>
      </c>
    </row>
    <row r="2914" spans="1:20">
      <c r="A2914" t="s">
        <v>1404</v>
      </c>
      <c r="B2914" t="s">
        <v>1391</v>
      </c>
      <c r="C2914" t="s">
        <v>1405</v>
      </c>
      <c r="D2914" t="s">
        <v>1406</v>
      </c>
      <c r="E2914" t="s">
        <v>252</v>
      </c>
      <c r="F2914" s="1">
        <v>39846</v>
      </c>
      <c r="G2914" t="s">
        <v>26</v>
      </c>
      <c r="H2914">
        <v>201412</v>
      </c>
      <c r="I2914" t="s">
        <v>213</v>
      </c>
      <c r="J2914" t="s">
        <v>253</v>
      </c>
      <c r="K2914" t="s">
        <v>366</v>
      </c>
      <c r="L2914" t="s">
        <v>254</v>
      </c>
      <c r="M2914" t="s">
        <v>1408</v>
      </c>
      <c r="N2914" t="s">
        <v>32</v>
      </c>
      <c r="O2914">
        <v>13322.57</v>
      </c>
      <c r="P2914" t="s">
        <v>1391</v>
      </c>
      <c r="Q2914" t="s">
        <v>1404</v>
      </c>
      <c r="R2914" t="s">
        <v>1394</v>
      </c>
      <c r="S2914" t="s">
        <v>216</v>
      </c>
      <c r="T2914" t="s">
        <v>561</v>
      </c>
    </row>
    <row r="2915" spans="1:20">
      <c r="A2915" t="s">
        <v>1409</v>
      </c>
      <c r="B2915" t="s">
        <v>1410</v>
      </c>
      <c r="C2915" t="s">
        <v>1411</v>
      </c>
      <c r="D2915" t="s">
        <v>1412</v>
      </c>
      <c r="E2915" t="s">
        <v>258</v>
      </c>
      <c r="F2915" s="1">
        <v>41091</v>
      </c>
      <c r="G2915" t="s">
        <v>26</v>
      </c>
      <c r="H2915">
        <v>201412</v>
      </c>
      <c r="I2915" t="s">
        <v>213</v>
      </c>
      <c r="J2915" t="s">
        <v>253</v>
      </c>
      <c r="K2915" t="s">
        <v>214</v>
      </c>
      <c r="L2915" t="s">
        <v>254</v>
      </c>
      <c r="M2915" t="s">
        <v>31</v>
      </c>
      <c r="N2915" t="s">
        <v>32</v>
      </c>
      <c r="O2915">
        <v>420.76</v>
      </c>
      <c r="P2915" t="s">
        <v>1410</v>
      </c>
      <c r="Q2915" t="s">
        <v>1409</v>
      </c>
      <c r="R2915" t="s">
        <v>1413</v>
      </c>
      <c r="S2915" t="s">
        <v>216</v>
      </c>
      <c r="T2915" t="s">
        <v>561</v>
      </c>
    </row>
    <row r="2916" spans="1:20">
      <c r="A2916" t="s">
        <v>1414</v>
      </c>
      <c r="B2916" t="s">
        <v>1410</v>
      </c>
      <c r="C2916" t="s">
        <v>1415</v>
      </c>
      <c r="D2916" t="s">
        <v>1416</v>
      </c>
      <c r="E2916" t="s">
        <v>258</v>
      </c>
      <c r="F2916" s="1">
        <v>41275</v>
      </c>
      <c r="G2916" t="s">
        <v>26</v>
      </c>
      <c r="H2916">
        <v>201412</v>
      </c>
      <c r="I2916" t="s">
        <v>213</v>
      </c>
      <c r="J2916" t="s">
        <v>253</v>
      </c>
      <c r="K2916" t="s">
        <v>214</v>
      </c>
      <c r="L2916" t="s">
        <v>254</v>
      </c>
      <c r="M2916" t="s">
        <v>31</v>
      </c>
      <c r="N2916" t="s">
        <v>48</v>
      </c>
      <c r="O2916">
        <v>165068.41</v>
      </c>
      <c r="P2916" t="s">
        <v>1410</v>
      </c>
      <c r="Q2916" t="s">
        <v>1414</v>
      </c>
      <c r="R2916" t="s">
        <v>1413</v>
      </c>
      <c r="S2916" t="s">
        <v>216</v>
      </c>
      <c r="T2916" t="s">
        <v>561</v>
      </c>
    </row>
    <row r="2917" spans="1:20">
      <c r="A2917" t="s">
        <v>1414</v>
      </c>
      <c r="B2917" t="s">
        <v>1410</v>
      </c>
      <c r="C2917" t="s">
        <v>1415</v>
      </c>
      <c r="D2917" t="s">
        <v>1416</v>
      </c>
      <c r="E2917" t="s">
        <v>258</v>
      </c>
      <c r="F2917" s="1">
        <v>41275</v>
      </c>
      <c r="G2917" t="s">
        <v>26</v>
      </c>
      <c r="H2917">
        <v>201412</v>
      </c>
      <c r="I2917" t="s">
        <v>213</v>
      </c>
      <c r="J2917" t="s">
        <v>253</v>
      </c>
      <c r="K2917" t="s">
        <v>214</v>
      </c>
      <c r="L2917" t="s">
        <v>254</v>
      </c>
      <c r="M2917" t="s">
        <v>31</v>
      </c>
      <c r="N2917" t="s">
        <v>49</v>
      </c>
      <c r="O2917">
        <v>-285390.83</v>
      </c>
      <c r="P2917" t="s">
        <v>1410</v>
      </c>
      <c r="Q2917" t="s">
        <v>1414</v>
      </c>
      <c r="R2917" t="s">
        <v>1413</v>
      </c>
      <c r="S2917" t="s">
        <v>216</v>
      </c>
      <c r="T2917" t="s">
        <v>561</v>
      </c>
    </row>
    <row r="2918" spans="1:20">
      <c r="A2918" t="s">
        <v>1414</v>
      </c>
      <c r="B2918" t="s">
        <v>1410</v>
      </c>
      <c r="C2918" t="s">
        <v>1415</v>
      </c>
      <c r="D2918" t="s">
        <v>1416</v>
      </c>
      <c r="E2918" t="s">
        <v>258</v>
      </c>
      <c r="F2918" s="1">
        <v>41275</v>
      </c>
      <c r="G2918" t="s">
        <v>26</v>
      </c>
      <c r="H2918">
        <v>201412</v>
      </c>
      <c r="I2918" t="s">
        <v>213</v>
      </c>
      <c r="J2918" t="s">
        <v>253</v>
      </c>
      <c r="K2918" t="s">
        <v>214</v>
      </c>
      <c r="L2918" t="s">
        <v>254</v>
      </c>
      <c r="M2918" t="s">
        <v>31</v>
      </c>
      <c r="N2918" t="s">
        <v>32</v>
      </c>
      <c r="O2918">
        <v>2001.3600000000001</v>
      </c>
      <c r="P2918" t="s">
        <v>1410</v>
      </c>
      <c r="Q2918" t="s">
        <v>1414</v>
      </c>
      <c r="R2918" t="s">
        <v>1413</v>
      </c>
      <c r="S2918" t="s">
        <v>216</v>
      </c>
      <c r="T2918" t="s">
        <v>561</v>
      </c>
    </row>
    <row r="2919" spans="1:20">
      <c r="A2919" t="s">
        <v>1414</v>
      </c>
      <c r="B2919" t="s">
        <v>1410</v>
      </c>
      <c r="C2919" t="s">
        <v>1415</v>
      </c>
      <c r="D2919" t="s">
        <v>1416</v>
      </c>
      <c r="E2919" t="s">
        <v>258</v>
      </c>
      <c r="F2919" s="1">
        <v>41275</v>
      </c>
      <c r="G2919" t="s">
        <v>26</v>
      </c>
      <c r="H2919">
        <v>201412</v>
      </c>
      <c r="I2919" t="s">
        <v>213</v>
      </c>
      <c r="J2919" t="s">
        <v>253</v>
      </c>
      <c r="K2919" t="s">
        <v>217</v>
      </c>
      <c r="L2919" t="s">
        <v>254</v>
      </c>
      <c r="M2919" t="s">
        <v>31</v>
      </c>
      <c r="N2919" t="s">
        <v>48</v>
      </c>
      <c r="O2919">
        <v>129737.21</v>
      </c>
      <c r="P2919" t="s">
        <v>1410</v>
      </c>
      <c r="Q2919" t="s">
        <v>1414</v>
      </c>
      <c r="R2919" t="s">
        <v>1413</v>
      </c>
      <c r="S2919" t="s">
        <v>216</v>
      </c>
      <c r="T2919" t="s">
        <v>561</v>
      </c>
    </row>
    <row r="2920" spans="1:20">
      <c r="A2920" t="s">
        <v>1414</v>
      </c>
      <c r="B2920" t="s">
        <v>1410</v>
      </c>
      <c r="C2920" t="s">
        <v>1415</v>
      </c>
      <c r="D2920" t="s">
        <v>1416</v>
      </c>
      <c r="E2920" t="s">
        <v>258</v>
      </c>
      <c r="F2920" s="1">
        <v>41275</v>
      </c>
      <c r="G2920" t="s">
        <v>26</v>
      </c>
      <c r="H2920">
        <v>201412</v>
      </c>
      <c r="I2920" t="s">
        <v>213</v>
      </c>
      <c r="J2920" t="s">
        <v>253</v>
      </c>
      <c r="K2920" t="s">
        <v>217</v>
      </c>
      <c r="L2920" t="s">
        <v>254</v>
      </c>
      <c r="M2920" t="s">
        <v>31</v>
      </c>
      <c r="N2920" t="s">
        <v>49</v>
      </c>
      <c r="O2920">
        <v>-9414.7900000000009</v>
      </c>
      <c r="P2920" t="s">
        <v>1410</v>
      </c>
      <c r="Q2920" t="s">
        <v>1414</v>
      </c>
      <c r="R2920" t="s">
        <v>1413</v>
      </c>
      <c r="S2920" t="s">
        <v>216</v>
      </c>
      <c r="T2920" t="s">
        <v>561</v>
      </c>
    </row>
    <row r="2921" spans="1:20">
      <c r="A2921" t="s">
        <v>1414</v>
      </c>
      <c r="B2921" t="s">
        <v>1410</v>
      </c>
      <c r="C2921" t="s">
        <v>1415</v>
      </c>
      <c r="D2921" t="s">
        <v>1416</v>
      </c>
      <c r="E2921" t="s">
        <v>258</v>
      </c>
      <c r="F2921" s="1">
        <v>41275</v>
      </c>
      <c r="G2921" t="s">
        <v>26</v>
      </c>
      <c r="H2921">
        <v>201412</v>
      </c>
      <c r="I2921" t="s">
        <v>213</v>
      </c>
      <c r="J2921" t="s">
        <v>253</v>
      </c>
      <c r="K2921" t="s">
        <v>217</v>
      </c>
      <c r="L2921" t="s">
        <v>254</v>
      </c>
      <c r="M2921" t="s">
        <v>31</v>
      </c>
      <c r="N2921" t="s">
        <v>32</v>
      </c>
      <c r="O2921">
        <v>66.02</v>
      </c>
      <c r="P2921" t="s">
        <v>1410</v>
      </c>
      <c r="Q2921" t="s">
        <v>1414</v>
      </c>
      <c r="R2921" t="s">
        <v>1413</v>
      </c>
      <c r="S2921" t="s">
        <v>216</v>
      </c>
      <c r="T2921" t="s">
        <v>561</v>
      </c>
    </row>
    <row r="2922" spans="1:20">
      <c r="A2922" t="s">
        <v>1417</v>
      </c>
      <c r="B2922" t="s">
        <v>1410</v>
      </c>
      <c r="C2922" t="s">
        <v>1418</v>
      </c>
      <c r="D2922" t="s">
        <v>1419</v>
      </c>
      <c r="E2922" t="s">
        <v>258</v>
      </c>
      <c r="F2922" s="1">
        <v>41275</v>
      </c>
      <c r="G2922" t="s">
        <v>26</v>
      </c>
      <c r="H2922">
        <v>201412</v>
      </c>
      <c r="I2922" t="s">
        <v>213</v>
      </c>
      <c r="J2922" t="s">
        <v>253</v>
      </c>
      <c r="K2922" t="s">
        <v>214</v>
      </c>
      <c r="L2922" t="s">
        <v>254</v>
      </c>
      <c r="M2922" t="s">
        <v>31</v>
      </c>
      <c r="N2922" t="s">
        <v>32</v>
      </c>
      <c r="O2922">
        <v>99840.34</v>
      </c>
      <c r="P2922" t="s">
        <v>1410</v>
      </c>
      <c r="Q2922" t="s">
        <v>1417</v>
      </c>
      <c r="R2922" t="s">
        <v>1413</v>
      </c>
      <c r="S2922" t="s">
        <v>216</v>
      </c>
      <c r="T2922" t="s">
        <v>561</v>
      </c>
    </row>
    <row r="2923" spans="1:20">
      <c r="A2923" t="s">
        <v>1420</v>
      </c>
      <c r="B2923" t="s">
        <v>1421</v>
      </c>
      <c r="C2923" t="s">
        <v>1422</v>
      </c>
      <c r="D2923" t="s">
        <v>1423</v>
      </c>
      <c r="E2923" t="s">
        <v>252</v>
      </c>
      <c r="F2923" s="1">
        <v>40678</v>
      </c>
      <c r="G2923" t="s">
        <v>26</v>
      </c>
      <c r="H2923">
        <v>201412</v>
      </c>
      <c r="I2923" t="s">
        <v>213</v>
      </c>
      <c r="J2923" t="s">
        <v>253</v>
      </c>
      <c r="K2923" t="s">
        <v>214</v>
      </c>
      <c r="L2923" t="s">
        <v>254</v>
      </c>
      <c r="M2923" t="s">
        <v>31</v>
      </c>
      <c r="N2923" t="s">
        <v>286</v>
      </c>
      <c r="O2923">
        <v>2951.52</v>
      </c>
      <c r="P2923" t="s">
        <v>1421</v>
      </c>
      <c r="Q2923" t="s">
        <v>1420</v>
      </c>
      <c r="R2923" t="s">
        <v>1424</v>
      </c>
      <c r="S2923" t="s">
        <v>216</v>
      </c>
      <c r="T2923" t="s">
        <v>561</v>
      </c>
    </row>
    <row r="2924" spans="1:20">
      <c r="A2924" t="s">
        <v>1420</v>
      </c>
      <c r="B2924" t="s">
        <v>1421</v>
      </c>
      <c r="C2924" t="s">
        <v>1422</v>
      </c>
      <c r="D2924" t="s">
        <v>1423</v>
      </c>
      <c r="E2924" t="s">
        <v>252</v>
      </c>
      <c r="F2924" s="1">
        <v>40678</v>
      </c>
      <c r="G2924" t="s">
        <v>26</v>
      </c>
      <c r="H2924">
        <v>201412</v>
      </c>
      <c r="I2924" t="s">
        <v>213</v>
      </c>
      <c r="J2924" t="s">
        <v>253</v>
      </c>
      <c r="K2924" t="s">
        <v>214</v>
      </c>
      <c r="L2924" t="s">
        <v>254</v>
      </c>
      <c r="M2924" t="s">
        <v>1425</v>
      </c>
      <c r="N2924" t="s">
        <v>288</v>
      </c>
      <c r="O2924">
        <v>-2951.52</v>
      </c>
      <c r="P2924" t="s">
        <v>1421</v>
      </c>
      <c r="Q2924" t="s">
        <v>1420</v>
      </c>
      <c r="R2924" t="s">
        <v>1424</v>
      </c>
      <c r="S2924" t="s">
        <v>216</v>
      </c>
      <c r="T2924" t="s">
        <v>561</v>
      </c>
    </row>
    <row r="2925" spans="1:20">
      <c r="A2925" t="s">
        <v>1420</v>
      </c>
      <c r="B2925" t="s">
        <v>1421</v>
      </c>
      <c r="C2925" t="s">
        <v>1422</v>
      </c>
      <c r="D2925" t="s">
        <v>1423</v>
      </c>
      <c r="E2925" t="s">
        <v>252</v>
      </c>
      <c r="F2925" s="1">
        <v>40678</v>
      </c>
      <c r="G2925" t="s">
        <v>26</v>
      </c>
      <c r="H2925">
        <v>201412</v>
      </c>
      <c r="I2925" t="s">
        <v>213</v>
      </c>
      <c r="J2925" t="s">
        <v>253</v>
      </c>
      <c r="K2925" t="s">
        <v>217</v>
      </c>
      <c r="L2925" t="s">
        <v>254</v>
      </c>
      <c r="M2925" t="s">
        <v>31</v>
      </c>
      <c r="N2925" t="s">
        <v>286</v>
      </c>
      <c r="O2925">
        <v>21959.81</v>
      </c>
      <c r="P2925" t="s">
        <v>1421</v>
      </c>
      <c r="Q2925" t="s">
        <v>1420</v>
      </c>
      <c r="R2925" t="s">
        <v>1424</v>
      </c>
      <c r="S2925" t="s">
        <v>216</v>
      </c>
      <c r="T2925" t="s">
        <v>561</v>
      </c>
    </row>
    <row r="2926" spans="1:20">
      <c r="A2926" t="s">
        <v>1420</v>
      </c>
      <c r="B2926" t="s">
        <v>1421</v>
      </c>
      <c r="C2926" t="s">
        <v>1422</v>
      </c>
      <c r="D2926" t="s">
        <v>1423</v>
      </c>
      <c r="E2926" t="s">
        <v>252</v>
      </c>
      <c r="F2926" s="1">
        <v>40678</v>
      </c>
      <c r="G2926" t="s">
        <v>26</v>
      </c>
      <c r="H2926">
        <v>201412</v>
      </c>
      <c r="I2926" t="s">
        <v>213</v>
      </c>
      <c r="J2926" t="s">
        <v>253</v>
      </c>
      <c r="K2926" t="s">
        <v>217</v>
      </c>
      <c r="L2926" t="s">
        <v>254</v>
      </c>
      <c r="M2926" t="s">
        <v>1425</v>
      </c>
      <c r="N2926" t="s">
        <v>288</v>
      </c>
      <c r="O2926">
        <v>-21959.81</v>
      </c>
      <c r="P2926" t="s">
        <v>1421</v>
      </c>
      <c r="Q2926" t="s">
        <v>1420</v>
      </c>
      <c r="R2926" t="s">
        <v>1424</v>
      </c>
      <c r="S2926" t="s">
        <v>216</v>
      </c>
      <c r="T2926" t="s">
        <v>561</v>
      </c>
    </row>
    <row r="2927" spans="1:20">
      <c r="A2927" t="s">
        <v>1420</v>
      </c>
      <c r="B2927" t="s">
        <v>1421</v>
      </c>
      <c r="C2927" t="s">
        <v>1426</v>
      </c>
      <c r="D2927" t="s">
        <v>1427</v>
      </c>
      <c r="E2927" t="s">
        <v>252</v>
      </c>
      <c r="F2927" s="1">
        <v>41306</v>
      </c>
      <c r="G2927" t="s">
        <v>26</v>
      </c>
      <c r="H2927">
        <v>201412</v>
      </c>
      <c r="I2927" t="s">
        <v>213</v>
      </c>
      <c r="J2927" t="s">
        <v>253</v>
      </c>
      <c r="K2927" t="s">
        <v>214</v>
      </c>
      <c r="L2927" t="s">
        <v>254</v>
      </c>
      <c r="M2927" t="s">
        <v>31</v>
      </c>
      <c r="N2927" t="s">
        <v>286</v>
      </c>
      <c r="O2927">
        <v>19601.689999999999</v>
      </c>
      <c r="P2927" t="s">
        <v>1421</v>
      </c>
      <c r="Q2927" t="s">
        <v>1420</v>
      </c>
      <c r="R2927" t="s">
        <v>1424</v>
      </c>
      <c r="S2927" t="s">
        <v>216</v>
      </c>
      <c r="T2927" t="s">
        <v>561</v>
      </c>
    </row>
    <row r="2928" spans="1:20">
      <c r="A2928" t="s">
        <v>1420</v>
      </c>
      <c r="B2928" t="s">
        <v>1421</v>
      </c>
      <c r="C2928" t="s">
        <v>1426</v>
      </c>
      <c r="D2928" t="s">
        <v>1427</v>
      </c>
      <c r="E2928" t="s">
        <v>252</v>
      </c>
      <c r="F2928" s="1">
        <v>41306</v>
      </c>
      <c r="G2928" t="s">
        <v>26</v>
      </c>
      <c r="H2928">
        <v>201412</v>
      </c>
      <c r="I2928" t="s">
        <v>213</v>
      </c>
      <c r="J2928" t="s">
        <v>253</v>
      </c>
      <c r="K2928" t="s">
        <v>214</v>
      </c>
      <c r="L2928" t="s">
        <v>254</v>
      </c>
      <c r="M2928" t="s">
        <v>1428</v>
      </c>
      <c r="N2928" t="s">
        <v>288</v>
      </c>
      <c r="O2928">
        <v>-19601.689999999999</v>
      </c>
      <c r="P2928" t="s">
        <v>1421</v>
      </c>
      <c r="Q2928" t="s">
        <v>1420</v>
      </c>
      <c r="R2928" t="s">
        <v>1424</v>
      </c>
      <c r="S2928" t="s">
        <v>216</v>
      </c>
      <c r="T2928" t="s">
        <v>561</v>
      </c>
    </row>
    <row r="2929" spans="1:20">
      <c r="A2929" t="s">
        <v>1429</v>
      </c>
      <c r="B2929" t="s">
        <v>1421</v>
      </c>
      <c r="C2929" t="s">
        <v>1430</v>
      </c>
      <c r="D2929" t="s">
        <v>1431</v>
      </c>
      <c r="E2929" t="s">
        <v>363</v>
      </c>
      <c r="F2929" s="1">
        <v>41102</v>
      </c>
      <c r="G2929" t="s">
        <v>26</v>
      </c>
      <c r="H2929">
        <v>201412</v>
      </c>
      <c r="I2929" t="s">
        <v>213</v>
      </c>
      <c r="J2929" t="s">
        <v>28</v>
      </c>
      <c r="K2929" t="s">
        <v>1432</v>
      </c>
      <c r="L2929" t="s">
        <v>30</v>
      </c>
      <c r="M2929" t="s">
        <v>1433</v>
      </c>
      <c r="N2929" t="s">
        <v>48</v>
      </c>
      <c r="O2929">
        <v>2744.2200000000003</v>
      </c>
      <c r="P2929" t="s">
        <v>1421</v>
      </c>
      <c r="Q2929" t="s">
        <v>1429</v>
      </c>
      <c r="R2929" t="s">
        <v>1424</v>
      </c>
      <c r="S2929" t="s">
        <v>216</v>
      </c>
      <c r="T2929" t="s">
        <v>561</v>
      </c>
    </row>
    <row r="2930" spans="1:20">
      <c r="A2930" t="s">
        <v>1429</v>
      </c>
      <c r="B2930" t="s">
        <v>1421</v>
      </c>
      <c r="C2930" t="s">
        <v>1430</v>
      </c>
      <c r="D2930" t="s">
        <v>1431</v>
      </c>
      <c r="E2930" t="s">
        <v>363</v>
      </c>
      <c r="F2930" s="1">
        <v>41102</v>
      </c>
      <c r="G2930" t="s">
        <v>26</v>
      </c>
      <c r="H2930">
        <v>201412</v>
      </c>
      <c r="I2930" t="s">
        <v>213</v>
      </c>
      <c r="J2930" t="s">
        <v>28</v>
      </c>
      <c r="K2930" t="s">
        <v>1432</v>
      </c>
      <c r="L2930" t="s">
        <v>30</v>
      </c>
      <c r="M2930" t="s">
        <v>1433</v>
      </c>
      <c r="N2930" t="s">
        <v>49</v>
      </c>
      <c r="O2930">
        <v>-2744.2200000000003</v>
      </c>
      <c r="P2930" t="s">
        <v>1421</v>
      </c>
      <c r="Q2930" t="s">
        <v>1429</v>
      </c>
      <c r="R2930" t="s">
        <v>1424</v>
      </c>
      <c r="S2930" t="s">
        <v>216</v>
      </c>
      <c r="T2930" t="s">
        <v>561</v>
      </c>
    </row>
    <row r="2931" spans="1:20">
      <c r="A2931" t="s">
        <v>1434</v>
      </c>
      <c r="B2931" t="s">
        <v>1421</v>
      </c>
      <c r="C2931" t="s">
        <v>1435</v>
      </c>
      <c r="D2931" t="s">
        <v>1436</v>
      </c>
      <c r="E2931" t="s">
        <v>363</v>
      </c>
      <c r="F2931" s="1">
        <v>41791</v>
      </c>
      <c r="G2931" t="s">
        <v>26</v>
      </c>
      <c r="H2931">
        <v>201412</v>
      </c>
      <c r="I2931" t="s">
        <v>213</v>
      </c>
      <c r="J2931" t="s">
        <v>53</v>
      </c>
      <c r="K2931" t="s">
        <v>366</v>
      </c>
      <c r="L2931" t="s">
        <v>54</v>
      </c>
      <c r="M2931" t="s">
        <v>1437</v>
      </c>
      <c r="N2931" t="s">
        <v>32</v>
      </c>
      <c r="O2931">
        <v>26029.05</v>
      </c>
      <c r="P2931" t="s">
        <v>1421</v>
      </c>
      <c r="Q2931" t="s">
        <v>1434</v>
      </c>
      <c r="R2931" t="s">
        <v>1424</v>
      </c>
      <c r="S2931" t="s">
        <v>216</v>
      </c>
      <c r="T2931" t="s">
        <v>561</v>
      </c>
    </row>
    <row r="2932" spans="1:20">
      <c r="A2932" t="s">
        <v>1438</v>
      </c>
      <c r="B2932" t="s">
        <v>1421</v>
      </c>
      <c r="C2932" t="s">
        <v>1439</v>
      </c>
      <c r="D2932" t="s">
        <v>1440</v>
      </c>
      <c r="E2932" t="s">
        <v>363</v>
      </c>
      <c r="F2932" s="1">
        <v>41334</v>
      </c>
      <c r="G2932" t="s">
        <v>26</v>
      </c>
      <c r="H2932">
        <v>201412</v>
      </c>
      <c r="I2932" t="s">
        <v>213</v>
      </c>
      <c r="J2932" t="s">
        <v>596</v>
      </c>
      <c r="K2932" t="s">
        <v>366</v>
      </c>
      <c r="L2932" t="s">
        <v>1441</v>
      </c>
      <c r="M2932" t="s">
        <v>1442</v>
      </c>
      <c r="N2932" t="s">
        <v>32</v>
      </c>
      <c r="O2932">
        <v>1255.3800000000001</v>
      </c>
      <c r="P2932" t="s">
        <v>1421</v>
      </c>
      <c r="Q2932" t="s">
        <v>1438</v>
      </c>
      <c r="R2932" t="s">
        <v>1424</v>
      </c>
      <c r="S2932" t="s">
        <v>216</v>
      </c>
      <c r="T2932" t="s">
        <v>561</v>
      </c>
    </row>
    <row r="2933" spans="1:20">
      <c r="A2933" t="s">
        <v>1438</v>
      </c>
      <c r="B2933" t="s">
        <v>1421</v>
      </c>
      <c r="C2933" t="s">
        <v>1443</v>
      </c>
      <c r="D2933" t="s">
        <v>1444</v>
      </c>
      <c r="E2933" t="s">
        <v>363</v>
      </c>
      <c r="F2933" s="1">
        <v>41913</v>
      </c>
      <c r="G2933" t="s">
        <v>26</v>
      </c>
      <c r="H2933">
        <v>201412</v>
      </c>
      <c r="I2933" t="s">
        <v>213</v>
      </c>
      <c r="J2933" t="s">
        <v>28</v>
      </c>
      <c r="K2933" t="s">
        <v>366</v>
      </c>
      <c r="L2933" t="s">
        <v>30</v>
      </c>
      <c r="M2933" t="s">
        <v>1445</v>
      </c>
      <c r="N2933" t="s">
        <v>32</v>
      </c>
      <c r="O2933">
        <v>599.82000000000005</v>
      </c>
      <c r="P2933" t="s">
        <v>1421</v>
      </c>
      <c r="Q2933" t="s">
        <v>1438</v>
      </c>
      <c r="R2933" t="s">
        <v>1424</v>
      </c>
      <c r="S2933" t="s">
        <v>216</v>
      </c>
      <c r="T2933" t="s">
        <v>561</v>
      </c>
    </row>
    <row r="2934" spans="1:20">
      <c r="A2934" t="s">
        <v>1420</v>
      </c>
      <c r="B2934" t="s">
        <v>1421</v>
      </c>
      <c r="C2934" t="s">
        <v>1446</v>
      </c>
      <c r="D2934" t="s">
        <v>1447</v>
      </c>
      <c r="E2934" t="s">
        <v>252</v>
      </c>
      <c r="F2934" s="1">
        <v>40548</v>
      </c>
      <c r="G2934" t="s">
        <v>26</v>
      </c>
      <c r="H2934">
        <v>201412</v>
      </c>
      <c r="I2934" t="s">
        <v>213</v>
      </c>
      <c r="J2934" t="s">
        <v>253</v>
      </c>
      <c r="K2934" t="s">
        <v>214</v>
      </c>
      <c r="L2934" t="s">
        <v>254</v>
      </c>
      <c r="M2934" t="s">
        <v>31</v>
      </c>
      <c r="N2934" t="s">
        <v>286</v>
      </c>
      <c r="O2934">
        <v>2027.48</v>
      </c>
      <c r="P2934" t="s">
        <v>1421</v>
      </c>
      <c r="Q2934" t="s">
        <v>1420</v>
      </c>
      <c r="R2934" t="s">
        <v>1424</v>
      </c>
      <c r="S2934" t="s">
        <v>216</v>
      </c>
      <c r="T2934" t="s">
        <v>561</v>
      </c>
    </row>
    <row r="2935" spans="1:20">
      <c r="A2935" t="s">
        <v>1420</v>
      </c>
      <c r="B2935" t="s">
        <v>1421</v>
      </c>
      <c r="C2935" t="s">
        <v>1446</v>
      </c>
      <c r="D2935" t="s">
        <v>1447</v>
      </c>
      <c r="E2935" t="s">
        <v>252</v>
      </c>
      <c r="F2935" s="1">
        <v>40548</v>
      </c>
      <c r="G2935" t="s">
        <v>26</v>
      </c>
      <c r="H2935">
        <v>201412</v>
      </c>
      <c r="I2935" t="s">
        <v>213</v>
      </c>
      <c r="J2935" t="s">
        <v>253</v>
      </c>
      <c r="K2935" t="s">
        <v>214</v>
      </c>
      <c r="L2935" t="s">
        <v>254</v>
      </c>
      <c r="M2935" t="s">
        <v>1448</v>
      </c>
      <c r="N2935" t="s">
        <v>288</v>
      </c>
      <c r="O2935">
        <v>-2027.48</v>
      </c>
      <c r="P2935" t="s">
        <v>1421</v>
      </c>
      <c r="Q2935" t="s">
        <v>1420</v>
      </c>
      <c r="R2935" t="s">
        <v>1424</v>
      </c>
      <c r="S2935" t="s">
        <v>216</v>
      </c>
      <c r="T2935" t="s">
        <v>561</v>
      </c>
    </row>
    <row r="2936" spans="1:20">
      <c r="A2936" t="s">
        <v>1420</v>
      </c>
      <c r="B2936" t="s">
        <v>1421</v>
      </c>
      <c r="C2936" t="s">
        <v>1446</v>
      </c>
      <c r="D2936" t="s">
        <v>1447</v>
      </c>
      <c r="E2936" t="s">
        <v>252</v>
      </c>
      <c r="F2936" s="1">
        <v>40548</v>
      </c>
      <c r="G2936" t="s">
        <v>26</v>
      </c>
      <c r="H2936">
        <v>201412</v>
      </c>
      <c r="I2936" t="s">
        <v>213</v>
      </c>
      <c r="J2936" t="s">
        <v>253</v>
      </c>
      <c r="K2936" t="s">
        <v>217</v>
      </c>
      <c r="L2936" t="s">
        <v>254</v>
      </c>
      <c r="M2936" t="s">
        <v>31</v>
      </c>
      <c r="N2936" t="s">
        <v>286</v>
      </c>
      <c r="O2936">
        <v>15758.66</v>
      </c>
      <c r="P2936" t="s">
        <v>1421</v>
      </c>
      <c r="Q2936" t="s">
        <v>1420</v>
      </c>
      <c r="R2936" t="s">
        <v>1424</v>
      </c>
      <c r="S2936" t="s">
        <v>216</v>
      </c>
      <c r="T2936" t="s">
        <v>561</v>
      </c>
    </row>
    <row r="2937" spans="1:20">
      <c r="A2937" t="s">
        <v>1420</v>
      </c>
      <c r="B2937" t="s">
        <v>1421</v>
      </c>
      <c r="C2937" t="s">
        <v>1446</v>
      </c>
      <c r="D2937" t="s">
        <v>1447</v>
      </c>
      <c r="E2937" t="s">
        <v>252</v>
      </c>
      <c r="F2937" s="1">
        <v>40548</v>
      </c>
      <c r="G2937" t="s">
        <v>26</v>
      </c>
      <c r="H2937">
        <v>201412</v>
      </c>
      <c r="I2937" t="s">
        <v>213</v>
      </c>
      <c r="J2937" t="s">
        <v>253</v>
      </c>
      <c r="K2937" t="s">
        <v>217</v>
      </c>
      <c r="L2937" t="s">
        <v>254</v>
      </c>
      <c r="M2937" t="s">
        <v>1448</v>
      </c>
      <c r="N2937" t="s">
        <v>288</v>
      </c>
      <c r="O2937">
        <v>-15758.66</v>
      </c>
      <c r="P2937" t="s">
        <v>1421</v>
      </c>
      <c r="Q2937" t="s">
        <v>1420</v>
      </c>
      <c r="R2937" t="s">
        <v>1424</v>
      </c>
      <c r="S2937" t="s">
        <v>216</v>
      </c>
      <c r="T2937" t="s">
        <v>561</v>
      </c>
    </row>
    <row r="2938" spans="1:20">
      <c r="A2938" t="s">
        <v>1438</v>
      </c>
      <c r="B2938" t="s">
        <v>1421</v>
      </c>
      <c r="C2938" t="s">
        <v>1449</v>
      </c>
      <c r="D2938" t="s">
        <v>1450</v>
      </c>
      <c r="E2938" t="s">
        <v>363</v>
      </c>
      <c r="F2938" s="1">
        <v>41913</v>
      </c>
      <c r="G2938" t="s">
        <v>26</v>
      </c>
      <c r="H2938">
        <v>201412</v>
      </c>
      <c r="I2938" t="s">
        <v>213</v>
      </c>
      <c r="J2938" t="s">
        <v>28</v>
      </c>
      <c r="K2938" t="s">
        <v>366</v>
      </c>
      <c r="L2938" t="s">
        <v>30</v>
      </c>
      <c r="M2938" t="s">
        <v>1451</v>
      </c>
      <c r="N2938" t="s">
        <v>32</v>
      </c>
      <c r="O2938">
        <v>444.25</v>
      </c>
      <c r="P2938" t="s">
        <v>1421</v>
      </c>
      <c r="Q2938" t="s">
        <v>1438</v>
      </c>
      <c r="R2938" t="s">
        <v>1424</v>
      </c>
      <c r="S2938" t="s">
        <v>216</v>
      </c>
      <c r="T2938" t="s">
        <v>561</v>
      </c>
    </row>
    <row r="2939" spans="1:20">
      <c r="A2939" t="s">
        <v>1452</v>
      </c>
      <c r="B2939" t="s">
        <v>1453</v>
      </c>
      <c r="C2939" t="s">
        <v>1454</v>
      </c>
      <c r="D2939" t="s">
        <v>1455</v>
      </c>
      <c r="E2939" t="s">
        <v>363</v>
      </c>
      <c r="F2939" s="1">
        <v>41730</v>
      </c>
      <c r="G2939" t="s">
        <v>26</v>
      </c>
      <c r="H2939">
        <v>201412</v>
      </c>
      <c r="I2939" t="s">
        <v>213</v>
      </c>
      <c r="J2939" t="s">
        <v>28</v>
      </c>
      <c r="K2939" t="s">
        <v>214</v>
      </c>
      <c r="L2939" t="s">
        <v>30</v>
      </c>
      <c r="M2939" t="s">
        <v>31</v>
      </c>
      <c r="N2939" t="s">
        <v>32</v>
      </c>
      <c r="O2939">
        <v>13989.65</v>
      </c>
      <c r="P2939" t="s">
        <v>1453</v>
      </c>
      <c r="Q2939" t="s">
        <v>1452</v>
      </c>
      <c r="R2939" t="s">
        <v>1456</v>
      </c>
      <c r="S2939" t="s">
        <v>216</v>
      </c>
      <c r="T2939" t="s">
        <v>35</v>
      </c>
    </row>
    <row r="2940" spans="1:20">
      <c r="A2940" t="s">
        <v>1452</v>
      </c>
      <c r="B2940" t="s">
        <v>1453</v>
      </c>
      <c r="C2940" t="s">
        <v>1454</v>
      </c>
      <c r="D2940" t="s">
        <v>1455</v>
      </c>
      <c r="E2940" t="s">
        <v>363</v>
      </c>
      <c r="F2940" s="1">
        <v>41730</v>
      </c>
      <c r="G2940" t="s">
        <v>26</v>
      </c>
      <c r="H2940">
        <v>201412</v>
      </c>
      <c r="I2940" t="s">
        <v>213</v>
      </c>
      <c r="J2940" t="s">
        <v>28</v>
      </c>
      <c r="K2940" t="s">
        <v>217</v>
      </c>
      <c r="L2940" t="s">
        <v>30</v>
      </c>
      <c r="M2940" t="s">
        <v>31</v>
      </c>
      <c r="N2940" t="s">
        <v>32</v>
      </c>
      <c r="O2940">
        <v>126140.97</v>
      </c>
      <c r="P2940" t="s">
        <v>1453</v>
      </c>
      <c r="Q2940" t="s">
        <v>1452</v>
      </c>
      <c r="R2940" t="s">
        <v>1456</v>
      </c>
      <c r="S2940" t="s">
        <v>216</v>
      </c>
      <c r="T2940" t="s">
        <v>35</v>
      </c>
    </row>
    <row r="2941" spans="1:20">
      <c r="A2941" t="s">
        <v>1457</v>
      </c>
      <c r="B2941" t="s">
        <v>1453</v>
      </c>
      <c r="C2941" t="s">
        <v>1458</v>
      </c>
      <c r="D2941" t="s">
        <v>1459</v>
      </c>
      <c r="E2941" t="s">
        <v>258</v>
      </c>
      <c r="F2941" s="1">
        <v>37746</v>
      </c>
      <c r="G2941" t="s">
        <v>26</v>
      </c>
      <c r="H2941">
        <v>201412</v>
      </c>
      <c r="I2941" t="s">
        <v>213</v>
      </c>
      <c r="J2941" t="s">
        <v>253</v>
      </c>
      <c r="K2941" t="s">
        <v>214</v>
      </c>
      <c r="L2941" t="s">
        <v>254</v>
      </c>
      <c r="M2941" t="s">
        <v>31</v>
      </c>
      <c r="N2941" t="s">
        <v>32</v>
      </c>
      <c r="O2941">
        <v>848.82</v>
      </c>
      <c r="P2941" t="s">
        <v>1453</v>
      </c>
      <c r="Q2941" t="s">
        <v>1457</v>
      </c>
      <c r="R2941" t="s">
        <v>1456</v>
      </c>
      <c r="S2941" t="s">
        <v>216</v>
      </c>
      <c r="T2941" t="s">
        <v>35</v>
      </c>
    </row>
    <row r="2942" spans="1:20">
      <c r="A2942" t="s">
        <v>1460</v>
      </c>
      <c r="B2942" t="s">
        <v>1453</v>
      </c>
      <c r="C2942" t="s">
        <v>1461</v>
      </c>
      <c r="D2942" t="s">
        <v>1462</v>
      </c>
      <c r="E2942" t="s">
        <v>258</v>
      </c>
      <c r="F2942" s="1">
        <v>37746</v>
      </c>
      <c r="G2942" t="s">
        <v>26</v>
      </c>
      <c r="H2942">
        <v>201412</v>
      </c>
      <c r="I2942" t="s">
        <v>213</v>
      </c>
      <c r="J2942" t="s">
        <v>253</v>
      </c>
      <c r="K2942" t="s">
        <v>214</v>
      </c>
      <c r="L2942" t="s">
        <v>254</v>
      </c>
      <c r="M2942" t="s">
        <v>31</v>
      </c>
      <c r="N2942" t="s">
        <v>48</v>
      </c>
      <c r="O2942">
        <v>1132758.26</v>
      </c>
      <c r="P2942" t="s">
        <v>1453</v>
      </c>
      <c r="Q2942" t="s">
        <v>1460</v>
      </c>
      <c r="R2942" t="s">
        <v>1456</v>
      </c>
      <c r="S2942" t="s">
        <v>216</v>
      </c>
      <c r="T2942" t="s">
        <v>35</v>
      </c>
    </row>
    <row r="2943" spans="1:20">
      <c r="A2943" t="s">
        <v>1460</v>
      </c>
      <c r="B2943" t="s">
        <v>1453</v>
      </c>
      <c r="C2943" t="s">
        <v>1461</v>
      </c>
      <c r="D2943" t="s">
        <v>1462</v>
      </c>
      <c r="E2943" t="s">
        <v>258</v>
      </c>
      <c r="F2943" s="1">
        <v>37746</v>
      </c>
      <c r="G2943" t="s">
        <v>26</v>
      </c>
      <c r="H2943">
        <v>201412</v>
      </c>
      <c r="I2943" t="s">
        <v>213</v>
      </c>
      <c r="J2943" t="s">
        <v>253</v>
      </c>
      <c r="K2943" t="s">
        <v>214</v>
      </c>
      <c r="L2943" t="s">
        <v>254</v>
      </c>
      <c r="M2943" t="s">
        <v>31</v>
      </c>
      <c r="N2943" t="s">
        <v>49</v>
      </c>
      <c r="O2943">
        <v>-1163476.8600000001</v>
      </c>
      <c r="P2943" t="s">
        <v>1453</v>
      </c>
      <c r="Q2943" t="s">
        <v>1460</v>
      </c>
      <c r="R2943" t="s">
        <v>1456</v>
      </c>
      <c r="S2943" t="s">
        <v>216</v>
      </c>
      <c r="T2943" t="s">
        <v>35</v>
      </c>
    </row>
    <row r="2944" spans="1:20">
      <c r="A2944" t="s">
        <v>1460</v>
      </c>
      <c r="B2944" t="s">
        <v>1453</v>
      </c>
      <c r="C2944" t="s">
        <v>1461</v>
      </c>
      <c r="D2944" t="s">
        <v>1462</v>
      </c>
      <c r="E2944" t="s">
        <v>258</v>
      </c>
      <c r="F2944" s="1">
        <v>37746</v>
      </c>
      <c r="G2944" t="s">
        <v>26</v>
      </c>
      <c r="H2944">
        <v>201412</v>
      </c>
      <c r="I2944" t="s">
        <v>213</v>
      </c>
      <c r="J2944" t="s">
        <v>253</v>
      </c>
      <c r="K2944" t="s">
        <v>214</v>
      </c>
      <c r="L2944" t="s">
        <v>254</v>
      </c>
      <c r="M2944" t="s">
        <v>31</v>
      </c>
      <c r="N2944" t="s">
        <v>32</v>
      </c>
      <c r="O2944">
        <v>11505.43</v>
      </c>
      <c r="P2944" t="s">
        <v>1453</v>
      </c>
      <c r="Q2944" t="s">
        <v>1460</v>
      </c>
      <c r="R2944" t="s">
        <v>1456</v>
      </c>
      <c r="S2944" t="s">
        <v>216</v>
      </c>
      <c r="T2944" t="s">
        <v>35</v>
      </c>
    </row>
    <row r="2945" spans="1:20">
      <c r="A2945" t="s">
        <v>1460</v>
      </c>
      <c r="B2945" t="s">
        <v>1453</v>
      </c>
      <c r="C2945" t="s">
        <v>1461</v>
      </c>
      <c r="D2945" t="s">
        <v>1462</v>
      </c>
      <c r="E2945" t="s">
        <v>258</v>
      </c>
      <c r="F2945" s="1">
        <v>37746</v>
      </c>
      <c r="G2945" t="s">
        <v>26</v>
      </c>
      <c r="H2945">
        <v>201412</v>
      </c>
      <c r="I2945" t="s">
        <v>213</v>
      </c>
      <c r="J2945" t="s">
        <v>253</v>
      </c>
      <c r="K2945" t="s">
        <v>217</v>
      </c>
      <c r="L2945" t="s">
        <v>254</v>
      </c>
      <c r="M2945" t="s">
        <v>31</v>
      </c>
      <c r="N2945" t="s">
        <v>48</v>
      </c>
      <c r="O2945">
        <v>66949.790000000008</v>
      </c>
      <c r="P2945" t="s">
        <v>1453</v>
      </c>
      <c r="Q2945" t="s">
        <v>1460</v>
      </c>
      <c r="R2945" t="s">
        <v>1456</v>
      </c>
      <c r="S2945" t="s">
        <v>216</v>
      </c>
      <c r="T2945" t="s">
        <v>35</v>
      </c>
    </row>
    <row r="2946" spans="1:20">
      <c r="A2946" t="s">
        <v>1460</v>
      </c>
      <c r="B2946" t="s">
        <v>1453</v>
      </c>
      <c r="C2946" t="s">
        <v>1461</v>
      </c>
      <c r="D2946" t="s">
        <v>1462</v>
      </c>
      <c r="E2946" t="s">
        <v>258</v>
      </c>
      <c r="F2946" s="1">
        <v>37746</v>
      </c>
      <c r="G2946" t="s">
        <v>26</v>
      </c>
      <c r="H2946">
        <v>201412</v>
      </c>
      <c r="I2946" t="s">
        <v>213</v>
      </c>
      <c r="J2946" t="s">
        <v>253</v>
      </c>
      <c r="K2946" t="s">
        <v>217</v>
      </c>
      <c r="L2946" t="s">
        <v>254</v>
      </c>
      <c r="M2946" t="s">
        <v>31</v>
      </c>
      <c r="N2946" t="s">
        <v>49</v>
      </c>
      <c r="O2946">
        <v>-36231.19</v>
      </c>
      <c r="P2946" t="s">
        <v>1453</v>
      </c>
      <c r="Q2946" t="s">
        <v>1460</v>
      </c>
      <c r="R2946" t="s">
        <v>1456</v>
      </c>
      <c r="S2946" t="s">
        <v>216</v>
      </c>
      <c r="T2946" t="s">
        <v>35</v>
      </c>
    </row>
    <row r="2947" spans="1:20">
      <c r="A2947" t="s">
        <v>1460</v>
      </c>
      <c r="B2947" t="s">
        <v>1453</v>
      </c>
      <c r="C2947" t="s">
        <v>1461</v>
      </c>
      <c r="D2947" t="s">
        <v>1462</v>
      </c>
      <c r="E2947" t="s">
        <v>258</v>
      </c>
      <c r="F2947" s="1">
        <v>37746</v>
      </c>
      <c r="G2947" t="s">
        <v>26</v>
      </c>
      <c r="H2947">
        <v>201412</v>
      </c>
      <c r="I2947" t="s">
        <v>213</v>
      </c>
      <c r="J2947" t="s">
        <v>253</v>
      </c>
      <c r="K2947" t="s">
        <v>217</v>
      </c>
      <c r="L2947" t="s">
        <v>254</v>
      </c>
      <c r="M2947" t="s">
        <v>31</v>
      </c>
      <c r="N2947" t="s">
        <v>32</v>
      </c>
      <c r="O2947">
        <v>358.29</v>
      </c>
      <c r="P2947" t="s">
        <v>1453</v>
      </c>
      <c r="Q2947" t="s">
        <v>1460</v>
      </c>
      <c r="R2947" t="s">
        <v>1456</v>
      </c>
      <c r="S2947" t="s">
        <v>216</v>
      </c>
      <c r="T2947" t="s">
        <v>35</v>
      </c>
    </row>
    <row r="2948" spans="1:20">
      <c r="A2948" t="s">
        <v>1463</v>
      </c>
      <c r="B2948" t="s">
        <v>1453</v>
      </c>
      <c r="C2948" t="s">
        <v>1464</v>
      </c>
      <c r="D2948" t="s">
        <v>1465</v>
      </c>
      <c r="E2948" t="s">
        <v>212</v>
      </c>
      <c r="F2948" s="1">
        <v>18629</v>
      </c>
      <c r="G2948" t="s">
        <v>26</v>
      </c>
      <c r="H2948">
        <v>201412</v>
      </c>
      <c r="I2948" t="s">
        <v>213</v>
      </c>
      <c r="J2948" t="s">
        <v>28</v>
      </c>
      <c r="K2948" t="s">
        <v>214</v>
      </c>
      <c r="L2948" t="s">
        <v>30</v>
      </c>
      <c r="M2948" t="s">
        <v>31</v>
      </c>
      <c r="N2948" t="s">
        <v>48</v>
      </c>
      <c r="O2948">
        <v>38641.599999999999</v>
      </c>
      <c r="P2948" t="s">
        <v>1453</v>
      </c>
      <c r="Q2948" t="s">
        <v>1463</v>
      </c>
      <c r="R2948" t="s">
        <v>1456</v>
      </c>
      <c r="S2948" t="s">
        <v>216</v>
      </c>
      <c r="T2948" t="s">
        <v>35</v>
      </c>
    </row>
    <row r="2949" spans="1:20">
      <c r="A2949" t="s">
        <v>1463</v>
      </c>
      <c r="B2949" t="s">
        <v>1453</v>
      </c>
      <c r="C2949" t="s">
        <v>1464</v>
      </c>
      <c r="D2949" t="s">
        <v>1465</v>
      </c>
      <c r="E2949" t="s">
        <v>212</v>
      </c>
      <c r="F2949" s="1">
        <v>18629</v>
      </c>
      <c r="G2949" t="s">
        <v>26</v>
      </c>
      <c r="H2949">
        <v>201412</v>
      </c>
      <c r="I2949" t="s">
        <v>213</v>
      </c>
      <c r="J2949" t="s">
        <v>28</v>
      </c>
      <c r="K2949" t="s">
        <v>214</v>
      </c>
      <c r="L2949" t="s">
        <v>30</v>
      </c>
      <c r="M2949" t="s">
        <v>31</v>
      </c>
      <c r="N2949" t="s">
        <v>49</v>
      </c>
      <c r="O2949">
        <v>-40029.58</v>
      </c>
      <c r="P2949" t="s">
        <v>1453</v>
      </c>
      <c r="Q2949" t="s">
        <v>1463</v>
      </c>
      <c r="R2949" t="s">
        <v>1456</v>
      </c>
      <c r="S2949" t="s">
        <v>216</v>
      </c>
      <c r="T2949" t="s">
        <v>35</v>
      </c>
    </row>
    <row r="2950" spans="1:20">
      <c r="A2950" t="s">
        <v>1463</v>
      </c>
      <c r="B2950" t="s">
        <v>1453</v>
      </c>
      <c r="C2950" t="s">
        <v>1464</v>
      </c>
      <c r="D2950" t="s">
        <v>1465</v>
      </c>
      <c r="E2950" t="s">
        <v>212</v>
      </c>
      <c r="F2950" s="1">
        <v>18629</v>
      </c>
      <c r="G2950" t="s">
        <v>26</v>
      </c>
      <c r="H2950">
        <v>201412</v>
      </c>
      <c r="I2950" t="s">
        <v>213</v>
      </c>
      <c r="J2950" t="s">
        <v>28</v>
      </c>
      <c r="K2950" t="s">
        <v>214</v>
      </c>
      <c r="L2950" t="s">
        <v>30</v>
      </c>
      <c r="M2950" t="s">
        <v>31</v>
      </c>
      <c r="N2950" t="s">
        <v>32</v>
      </c>
      <c r="O2950">
        <v>8908</v>
      </c>
      <c r="P2950" t="s">
        <v>1453</v>
      </c>
      <c r="Q2950" t="s">
        <v>1463</v>
      </c>
      <c r="R2950" t="s">
        <v>1456</v>
      </c>
      <c r="S2950" t="s">
        <v>216</v>
      </c>
      <c r="T2950" t="s">
        <v>35</v>
      </c>
    </row>
    <row r="2951" spans="1:20">
      <c r="A2951" t="s">
        <v>1463</v>
      </c>
      <c r="B2951" t="s">
        <v>1453</v>
      </c>
      <c r="C2951" t="s">
        <v>1464</v>
      </c>
      <c r="D2951" t="s">
        <v>1465</v>
      </c>
      <c r="E2951" t="s">
        <v>212</v>
      </c>
      <c r="F2951" s="1">
        <v>18629</v>
      </c>
      <c r="G2951" t="s">
        <v>26</v>
      </c>
      <c r="H2951">
        <v>201412</v>
      </c>
      <c r="I2951" t="s">
        <v>213</v>
      </c>
      <c r="J2951" t="s">
        <v>28</v>
      </c>
      <c r="K2951" t="s">
        <v>217</v>
      </c>
      <c r="L2951" t="s">
        <v>30</v>
      </c>
      <c r="M2951" t="s">
        <v>31</v>
      </c>
      <c r="N2951" t="s">
        <v>48</v>
      </c>
      <c r="O2951">
        <v>1387.98</v>
      </c>
      <c r="P2951" t="s">
        <v>1453</v>
      </c>
      <c r="Q2951" t="s">
        <v>1463</v>
      </c>
      <c r="R2951" t="s">
        <v>1456</v>
      </c>
      <c r="S2951" t="s">
        <v>216</v>
      </c>
      <c r="T2951" t="s">
        <v>35</v>
      </c>
    </row>
    <row r="2952" spans="1:20">
      <c r="A2952" t="s">
        <v>1466</v>
      </c>
      <c r="B2952" t="s">
        <v>1453</v>
      </c>
      <c r="C2952" t="s">
        <v>1467</v>
      </c>
      <c r="D2952" t="s">
        <v>1468</v>
      </c>
      <c r="E2952" t="s">
        <v>212</v>
      </c>
      <c r="F2952" s="1">
        <v>33992</v>
      </c>
      <c r="G2952" t="s">
        <v>26</v>
      </c>
      <c r="H2952">
        <v>201412</v>
      </c>
      <c r="I2952" t="s">
        <v>213</v>
      </c>
      <c r="J2952" t="s">
        <v>53</v>
      </c>
      <c r="K2952" t="s">
        <v>214</v>
      </c>
      <c r="L2952" t="s">
        <v>54</v>
      </c>
      <c r="M2952" t="s">
        <v>31</v>
      </c>
      <c r="N2952" t="s">
        <v>32</v>
      </c>
      <c r="O2952">
        <v>705.69</v>
      </c>
      <c r="P2952" t="s">
        <v>1453</v>
      </c>
      <c r="Q2952" t="s">
        <v>1466</v>
      </c>
      <c r="R2952" t="s">
        <v>1456</v>
      </c>
      <c r="S2952" t="s">
        <v>216</v>
      </c>
      <c r="T2952" t="s">
        <v>35</v>
      </c>
    </row>
    <row r="2953" spans="1:20">
      <c r="A2953" t="s">
        <v>1469</v>
      </c>
      <c r="B2953" t="s">
        <v>1453</v>
      </c>
      <c r="C2953" t="s">
        <v>1470</v>
      </c>
      <c r="D2953" t="s">
        <v>1471</v>
      </c>
      <c r="E2953" t="s">
        <v>212</v>
      </c>
      <c r="F2953" s="1">
        <v>33992</v>
      </c>
      <c r="G2953" t="s">
        <v>26</v>
      </c>
      <c r="H2953">
        <v>201412</v>
      </c>
      <c r="I2953" t="s">
        <v>213</v>
      </c>
      <c r="J2953" t="s">
        <v>28</v>
      </c>
      <c r="K2953" t="s">
        <v>214</v>
      </c>
      <c r="L2953" t="s">
        <v>30</v>
      </c>
      <c r="M2953" t="s">
        <v>31</v>
      </c>
      <c r="N2953" t="s">
        <v>32</v>
      </c>
      <c r="O2953">
        <v>1285.1100000000001</v>
      </c>
      <c r="P2953" t="s">
        <v>1453</v>
      </c>
      <c r="Q2953" t="s">
        <v>1469</v>
      </c>
      <c r="R2953" t="s">
        <v>1456</v>
      </c>
      <c r="S2953" t="s">
        <v>216</v>
      </c>
      <c r="T2953" t="s">
        <v>35</v>
      </c>
    </row>
    <row r="2954" spans="1:20">
      <c r="A2954" t="s">
        <v>1452</v>
      </c>
      <c r="B2954" t="s">
        <v>1453</v>
      </c>
      <c r="C2954" t="s">
        <v>1472</v>
      </c>
      <c r="D2954" t="s">
        <v>1473</v>
      </c>
      <c r="E2954" t="s">
        <v>212</v>
      </c>
      <c r="F2954" s="1">
        <v>34779</v>
      </c>
      <c r="G2954" t="s">
        <v>26</v>
      </c>
      <c r="H2954">
        <v>201412</v>
      </c>
      <c r="I2954" t="s">
        <v>213</v>
      </c>
      <c r="J2954" t="s">
        <v>28</v>
      </c>
      <c r="K2954" t="s">
        <v>214</v>
      </c>
      <c r="L2954" t="s">
        <v>30</v>
      </c>
      <c r="M2954" t="s">
        <v>31</v>
      </c>
      <c r="N2954" t="s">
        <v>32</v>
      </c>
      <c r="O2954">
        <v>2304.84</v>
      </c>
      <c r="P2954" t="s">
        <v>1453</v>
      </c>
      <c r="Q2954" t="s">
        <v>1452</v>
      </c>
      <c r="R2954" t="s">
        <v>1456</v>
      </c>
      <c r="S2954" t="s">
        <v>216</v>
      </c>
      <c r="T2954" t="s">
        <v>35</v>
      </c>
    </row>
    <row r="2955" spans="1:20">
      <c r="A2955" t="s">
        <v>1452</v>
      </c>
      <c r="B2955" t="s">
        <v>1453</v>
      </c>
      <c r="C2955" t="s">
        <v>1472</v>
      </c>
      <c r="D2955" t="s">
        <v>1473</v>
      </c>
      <c r="E2955" t="s">
        <v>212</v>
      </c>
      <c r="F2955" s="1">
        <v>34779</v>
      </c>
      <c r="G2955" t="s">
        <v>26</v>
      </c>
      <c r="H2955">
        <v>201412</v>
      </c>
      <c r="I2955" t="s">
        <v>213</v>
      </c>
      <c r="J2955" t="s">
        <v>28</v>
      </c>
      <c r="K2955" t="s">
        <v>217</v>
      </c>
      <c r="L2955" t="s">
        <v>30</v>
      </c>
      <c r="M2955" t="s">
        <v>31</v>
      </c>
      <c r="N2955" t="s">
        <v>32</v>
      </c>
      <c r="O2955">
        <v>2221.4900000000002</v>
      </c>
      <c r="P2955" t="s">
        <v>1453</v>
      </c>
      <c r="Q2955" t="s">
        <v>1452</v>
      </c>
      <c r="R2955" t="s">
        <v>1456</v>
      </c>
      <c r="S2955" t="s">
        <v>216</v>
      </c>
      <c r="T2955" t="s">
        <v>35</v>
      </c>
    </row>
    <row r="2956" spans="1:20">
      <c r="A2956" t="s">
        <v>1460</v>
      </c>
      <c r="B2956" t="s">
        <v>1453</v>
      </c>
      <c r="C2956" t="s">
        <v>1474</v>
      </c>
      <c r="D2956" t="s">
        <v>1475</v>
      </c>
      <c r="E2956" t="s">
        <v>258</v>
      </c>
      <c r="F2956" s="1">
        <v>40360</v>
      </c>
      <c r="G2956" t="s">
        <v>26</v>
      </c>
      <c r="H2956">
        <v>201412</v>
      </c>
      <c r="I2956" t="s">
        <v>213</v>
      </c>
      <c r="J2956" t="s">
        <v>253</v>
      </c>
      <c r="K2956" t="s">
        <v>214</v>
      </c>
      <c r="L2956" t="s">
        <v>254</v>
      </c>
      <c r="M2956" t="s">
        <v>31</v>
      </c>
      <c r="N2956" t="s">
        <v>32</v>
      </c>
      <c r="O2956">
        <v>36.17</v>
      </c>
      <c r="P2956" t="s">
        <v>1453</v>
      </c>
      <c r="Q2956" t="s">
        <v>1460</v>
      </c>
      <c r="R2956" t="s">
        <v>1456</v>
      </c>
      <c r="S2956" t="s">
        <v>216</v>
      </c>
      <c r="T2956" t="s">
        <v>35</v>
      </c>
    </row>
    <row r="2957" spans="1:20">
      <c r="A2957" t="s">
        <v>1476</v>
      </c>
      <c r="B2957" t="s">
        <v>1453</v>
      </c>
      <c r="C2957" t="s">
        <v>1477</v>
      </c>
      <c r="D2957" t="s">
        <v>1478</v>
      </c>
      <c r="E2957" t="s">
        <v>212</v>
      </c>
      <c r="F2957" s="1">
        <v>33992</v>
      </c>
      <c r="G2957" t="s">
        <v>26</v>
      </c>
      <c r="H2957">
        <v>201412</v>
      </c>
      <c r="I2957" t="s">
        <v>213</v>
      </c>
      <c r="J2957" t="s">
        <v>53</v>
      </c>
      <c r="K2957" t="s">
        <v>214</v>
      </c>
      <c r="L2957" t="s">
        <v>54</v>
      </c>
      <c r="M2957" t="s">
        <v>31</v>
      </c>
      <c r="N2957" t="s">
        <v>32</v>
      </c>
      <c r="O2957">
        <v>2987.11</v>
      </c>
      <c r="P2957" t="s">
        <v>1453</v>
      </c>
      <c r="Q2957" t="s">
        <v>1476</v>
      </c>
      <c r="R2957" t="s">
        <v>1456</v>
      </c>
      <c r="S2957" t="s">
        <v>216</v>
      </c>
      <c r="T2957" t="s">
        <v>35</v>
      </c>
    </row>
    <row r="2958" spans="1:20">
      <c r="A2958" t="s">
        <v>1479</v>
      </c>
      <c r="B2958" t="s">
        <v>1453</v>
      </c>
      <c r="C2958" t="s">
        <v>1480</v>
      </c>
      <c r="D2958" t="s">
        <v>1481</v>
      </c>
      <c r="E2958" t="s">
        <v>258</v>
      </c>
      <c r="F2958" s="1">
        <v>40360</v>
      </c>
      <c r="G2958" t="s">
        <v>26</v>
      </c>
      <c r="H2958">
        <v>201412</v>
      </c>
      <c r="I2958" t="s">
        <v>213</v>
      </c>
      <c r="J2958" t="s">
        <v>253</v>
      </c>
      <c r="K2958" t="s">
        <v>214</v>
      </c>
      <c r="L2958" t="s">
        <v>254</v>
      </c>
      <c r="M2958" t="s">
        <v>31</v>
      </c>
      <c r="N2958" t="s">
        <v>48</v>
      </c>
      <c r="O2958">
        <v>154716.03</v>
      </c>
      <c r="P2958" t="s">
        <v>1453</v>
      </c>
      <c r="Q2958" t="s">
        <v>1479</v>
      </c>
      <c r="R2958" t="s">
        <v>1456</v>
      </c>
      <c r="S2958" t="s">
        <v>216</v>
      </c>
      <c r="T2958" t="s">
        <v>35</v>
      </c>
    </row>
    <row r="2959" spans="1:20">
      <c r="A2959" t="s">
        <v>1479</v>
      </c>
      <c r="B2959" t="s">
        <v>1453</v>
      </c>
      <c r="C2959" t="s">
        <v>1480</v>
      </c>
      <c r="D2959" t="s">
        <v>1481</v>
      </c>
      <c r="E2959" t="s">
        <v>258</v>
      </c>
      <c r="F2959" s="1">
        <v>40360</v>
      </c>
      <c r="G2959" t="s">
        <v>26</v>
      </c>
      <c r="H2959">
        <v>201412</v>
      </c>
      <c r="I2959" t="s">
        <v>213</v>
      </c>
      <c r="J2959" t="s">
        <v>253</v>
      </c>
      <c r="K2959" t="s">
        <v>217</v>
      </c>
      <c r="L2959" t="s">
        <v>254</v>
      </c>
      <c r="M2959" t="s">
        <v>31</v>
      </c>
      <c r="N2959" t="s">
        <v>48</v>
      </c>
      <c r="O2959">
        <v>133306.13</v>
      </c>
      <c r="P2959" t="s">
        <v>1453</v>
      </c>
      <c r="Q2959" t="s">
        <v>1479</v>
      </c>
      <c r="R2959" t="s">
        <v>1456</v>
      </c>
      <c r="S2959" t="s">
        <v>216</v>
      </c>
      <c r="T2959" t="s">
        <v>35</v>
      </c>
    </row>
    <row r="2960" spans="1:20">
      <c r="A2960" t="s">
        <v>1479</v>
      </c>
      <c r="B2960" t="s">
        <v>1453</v>
      </c>
      <c r="C2960" t="s">
        <v>1480</v>
      </c>
      <c r="D2960" t="s">
        <v>1481</v>
      </c>
      <c r="E2960" t="s">
        <v>258</v>
      </c>
      <c r="F2960" s="1">
        <v>40360</v>
      </c>
      <c r="G2960" t="s">
        <v>26</v>
      </c>
      <c r="H2960">
        <v>201412</v>
      </c>
      <c r="I2960" t="s">
        <v>213</v>
      </c>
      <c r="J2960" t="s">
        <v>253</v>
      </c>
      <c r="K2960" t="s">
        <v>217</v>
      </c>
      <c r="L2960" t="s">
        <v>254</v>
      </c>
      <c r="M2960" t="s">
        <v>31</v>
      </c>
      <c r="N2960" t="s">
        <v>49</v>
      </c>
      <c r="O2960">
        <v>-288022.16000000003</v>
      </c>
      <c r="P2960" t="s">
        <v>1453</v>
      </c>
      <c r="Q2960" t="s">
        <v>1479</v>
      </c>
      <c r="R2960" t="s">
        <v>1456</v>
      </c>
      <c r="S2960" t="s">
        <v>216</v>
      </c>
      <c r="T2960" t="s">
        <v>35</v>
      </c>
    </row>
    <row r="2961" spans="1:20">
      <c r="A2961" t="s">
        <v>1469</v>
      </c>
      <c r="B2961" t="s">
        <v>1453</v>
      </c>
      <c r="C2961" t="s">
        <v>1482</v>
      </c>
      <c r="D2961" t="s">
        <v>1483</v>
      </c>
      <c r="E2961" t="s">
        <v>212</v>
      </c>
      <c r="F2961" s="1">
        <v>33992</v>
      </c>
      <c r="G2961" t="s">
        <v>26</v>
      </c>
      <c r="H2961">
        <v>201412</v>
      </c>
      <c r="I2961" t="s">
        <v>213</v>
      </c>
      <c r="J2961" t="s">
        <v>53</v>
      </c>
      <c r="K2961" t="s">
        <v>214</v>
      </c>
      <c r="L2961" t="s">
        <v>54</v>
      </c>
      <c r="M2961" t="s">
        <v>31</v>
      </c>
      <c r="N2961" t="s">
        <v>48</v>
      </c>
      <c r="O2961">
        <v>176676.33000000002</v>
      </c>
      <c r="P2961" t="s">
        <v>1453</v>
      </c>
      <c r="Q2961" t="s">
        <v>1469</v>
      </c>
      <c r="R2961" t="s">
        <v>1456</v>
      </c>
      <c r="S2961" t="s">
        <v>216</v>
      </c>
      <c r="T2961" t="s">
        <v>35</v>
      </c>
    </row>
    <row r="2962" spans="1:20">
      <c r="A2962" t="s">
        <v>1469</v>
      </c>
      <c r="B2962" t="s">
        <v>1453</v>
      </c>
      <c r="C2962" t="s">
        <v>1482</v>
      </c>
      <c r="D2962" t="s">
        <v>1483</v>
      </c>
      <c r="E2962" t="s">
        <v>212</v>
      </c>
      <c r="F2962" s="1">
        <v>33992</v>
      </c>
      <c r="G2962" t="s">
        <v>26</v>
      </c>
      <c r="H2962">
        <v>201412</v>
      </c>
      <c r="I2962" t="s">
        <v>213</v>
      </c>
      <c r="J2962" t="s">
        <v>53</v>
      </c>
      <c r="K2962" t="s">
        <v>214</v>
      </c>
      <c r="L2962" t="s">
        <v>54</v>
      </c>
      <c r="M2962" t="s">
        <v>31</v>
      </c>
      <c r="N2962" t="s">
        <v>49</v>
      </c>
      <c r="O2962">
        <v>-196621.26</v>
      </c>
      <c r="P2962" t="s">
        <v>1453</v>
      </c>
      <c r="Q2962" t="s">
        <v>1469</v>
      </c>
      <c r="R2962" t="s">
        <v>1456</v>
      </c>
      <c r="S2962" t="s">
        <v>216</v>
      </c>
      <c r="T2962" t="s">
        <v>35</v>
      </c>
    </row>
    <row r="2963" spans="1:20">
      <c r="A2963" t="s">
        <v>1469</v>
      </c>
      <c r="B2963" t="s">
        <v>1453</v>
      </c>
      <c r="C2963" t="s">
        <v>1482</v>
      </c>
      <c r="D2963" t="s">
        <v>1483</v>
      </c>
      <c r="E2963" t="s">
        <v>212</v>
      </c>
      <c r="F2963" s="1">
        <v>33992</v>
      </c>
      <c r="G2963" t="s">
        <v>26</v>
      </c>
      <c r="H2963">
        <v>201412</v>
      </c>
      <c r="I2963" t="s">
        <v>213</v>
      </c>
      <c r="J2963" t="s">
        <v>53</v>
      </c>
      <c r="K2963" t="s">
        <v>214</v>
      </c>
      <c r="L2963" t="s">
        <v>54</v>
      </c>
      <c r="M2963" t="s">
        <v>31</v>
      </c>
      <c r="N2963" t="s">
        <v>32</v>
      </c>
      <c r="O2963">
        <v>4428.17</v>
      </c>
      <c r="P2963" t="s">
        <v>1453</v>
      </c>
      <c r="Q2963" t="s">
        <v>1469</v>
      </c>
      <c r="R2963" t="s">
        <v>1456</v>
      </c>
      <c r="S2963" t="s">
        <v>216</v>
      </c>
      <c r="T2963" t="s">
        <v>35</v>
      </c>
    </row>
    <row r="2964" spans="1:20">
      <c r="A2964" t="s">
        <v>1469</v>
      </c>
      <c r="B2964" t="s">
        <v>1453</v>
      </c>
      <c r="C2964" t="s">
        <v>1482</v>
      </c>
      <c r="D2964" t="s">
        <v>1483</v>
      </c>
      <c r="E2964" t="s">
        <v>212</v>
      </c>
      <c r="F2964" s="1">
        <v>33992</v>
      </c>
      <c r="G2964" t="s">
        <v>26</v>
      </c>
      <c r="H2964">
        <v>201412</v>
      </c>
      <c r="I2964" t="s">
        <v>213</v>
      </c>
      <c r="J2964" t="s">
        <v>53</v>
      </c>
      <c r="K2964" t="s">
        <v>217</v>
      </c>
      <c r="L2964" t="s">
        <v>54</v>
      </c>
      <c r="M2964" t="s">
        <v>31</v>
      </c>
      <c r="N2964" t="s">
        <v>48</v>
      </c>
      <c r="O2964">
        <v>19944.93</v>
      </c>
      <c r="P2964" t="s">
        <v>1453</v>
      </c>
      <c r="Q2964" t="s">
        <v>1469</v>
      </c>
      <c r="R2964" t="s">
        <v>1456</v>
      </c>
      <c r="S2964" t="s">
        <v>216</v>
      </c>
      <c r="T2964" t="s">
        <v>35</v>
      </c>
    </row>
    <row r="2965" spans="1:20">
      <c r="A2965" t="s">
        <v>1460</v>
      </c>
      <c r="B2965" t="s">
        <v>1453</v>
      </c>
      <c r="C2965" t="s">
        <v>1484</v>
      </c>
      <c r="D2965" t="s">
        <v>1485</v>
      </c>
      <c r="E2965" t="s">
        <v>258</v>
      </c>
      <c r="F2965" s="1">
        <v>40360</v>
      </c>
      <c r="G2965" t="s">
        <v>26</v>
      </c>
      <c r="H2965">
        <v>201412</v>
      </c>
      <c r="I2965" t="s">
        <v>213</v>
      </c>
      <c r="J2965" t="s">
        <v>253</v>
      </c>
      <c r="K2965" t="s">
        <v>214</v>
      </c>
      <c r="L2965" t="s">
        <v>254</v>
      </c>
      <c r="M2965" t="s">
        <v>31</v>
      </c>
      <c r="N2965" t="s">
        <v>48</v>
      </c>
      <c r="O2965">
        <v>1735031.54</v>
      </c>
      <c r="P2965" t="s">
        <v>1453</v>
      </c>
      <c r="Q2965" t="s">
        <v>1460</v>
      </c>
      <c r="R2965" t="s">
        <v>1456</v>
      </c>
      <c r="S2965" t="s">
        <v>216</v>
      </c>
      <c r="T2965" t="s">
        <v>35</v>
      </c>
    </row>
    <row r="2966" spans="1:20">
      <c r="A2966" t="s">
        <v>1460</v>
      </c>
      <c r="B2966" t="s">
        <v>1453</v>
      </c>
      <c r="C2966" t="s">
        <v>1484</v>
      </c>
      <c r="D2966" t="s">
        <v>1485</v>
      </c>
      <c r="E2966" t="s">
        <v>258</v>
      </c>
      <c r="F2966" s="1">
        <v>40360</v>
      </c>
      <c r="G2966" t="s">
        <v>26</v>
      </c>
      <c r="H2966">
        <v>201412</v>
      </c>
      <c r="I2966" t="s">
        <v>213</v>
      </c>
      <c r="J2966" t="s">
        <v>253</v>
      </c>
      <c r="K2966" t="s">
        <v>214</v>
      </c>
      <c r="L2966" t="s">
        <v>254</v>
      </c>
      <c r="M2966" t="s">
        <v>31</v>
      </c>
      <c r="N2966" t="s">
        <v>49</v>
      </c>
      <c r="O2966">
        <v>-1364825.68</v>
      </c>
      <c r="P2966" t="s">
        <v>1453</v>
      </c>
      <c r="Q2966" t="s">
        <v>1460</v>
      </c>
      <c r="R2966" t="s">
        <v>1456</v>
      </c>
      <c r="S2966" t="s">
        <v>216</v>
      </c>
      <c r="T2966" t="s">
        <v>35</v>
      </c>
    </row>
    <row r="2967" spans="1:20">
      <c r="A2967" t="s">
        <v>1460</v>
      </c>
      <c r="B2967" t="s">
        <v>1453</v>
      </c>
      <c r="C2967" t="s">
        <v>1484</v>
      </c>
      <c r="D2967" t="s">
        <v>1485</v>
      </c>
      <c r="E2967" t="s">
        <v>258</v>
      </c>
      <c r="F2967" s="1">
        <v>40360</v>
      </c>
      <c r="G2967" t="s">
        <v>26</v>
      </c>
      <c r="H2967">
        <v>201412</v>
      </c>
      <c r="I2967" t="s">
        <v>213</v>
      </c>
      <c r="J2967" t="s">
        <v>253</v>
      </c>
      <c r="K2967" t="s">
        <v>214</v>
      </c>
      <c r="L2967" t="s">
        <v>254</v>
      </c>
      <c r="M2967" t="s">
        <v>31</v>
      </c>
      <c r="N2967" t="s">
        <v>32</v>
      </c>
      <c r="O2967">
        <v>94671.57</v>
      </c>
      <c r="P2967" t="s">
        <v>1453</v>
      </c>
      <c r="Q2967" t="s">
        <v>1460</v>
      </c>
      <c r="R2967" t="s">
        <v>1456</v>
      </c>
      <c r="S2967" t="s">
        <v>216</v>
      </c>
      <c r="T2967" t="s">
        <v>35</v>
      </c>
    </row>
    <row r="2968" spans="1:20">
      <c r="A2968" t="s">
        <v>1460</v>
      </c>
      <c r="B2968" t="s">
        <v>1453</v>
      </c>
      <c r="C2968" t="s">
        <v>1484</v>
      </c>
      <c r="D2968" t="s">
        <v>1485</v>
      </c>
      <c r="E2968" t="s">
        <v>258</v>
      </c>
      <c r="F2968" s="1">
        <v>40360</v>
      </c>
      <c r="G2968" t="s">
        <v>26</v>
      </c>
      <c r="H2968">
        <v>201412</v>
      </c>
      <c r="I2968" t="s">
        <v>213</v>
      </c>
      <c r="J2968" t="s">
        <v>253</v>
      </c>
      <c r="K2968" t="s">
        <v>217</v>
      </c>
      <c r="L2968" t="s">
        <v>254</v>
      </c>
      <c r="M2968" t="s">
        <v>31</v>
      </c>
      <c r="N2968" t="s">
        <v>48</v>
      </c>
      <c r="O2968">
        <v>168712.25</v>
      </c>
      <c r="P2968" t="s">
        <v>1453</v>
      </c>
      <c r="Q2968" t="s">
        <v>1460</v>
      </c>
      <c r="R2968" t="s">
        <v>1456</v>
      </c>
      <c r="S2968" t="s">
        <v>216</v>
      </c>
      <c r="T2968" t="s">
        <v>35</v>
      </c>
    </row>
    <row r="2969" spans="1:20">
      <c r="A2969" t="s">
        <v>1460</v>
      </c>
      <c r="B2969" t="s">
        <v>1453</v>
      </c>
      <c r="C2969" t="s">
        <v>1484</v>
      </c>
      <c r="D2969" t="s">
        <v>1485</v>
      </c>
      <c r="E2969" t="s">
        <v>258</v>
      </c>
      <c r="F2969" s="1">
        <v>40360</v>
      </c>
      <c r="G2969" t="s">
        <v>26</v>
      </c>
      <c r="H2969">
        <v>201412</v>
      </c>
      <c r="I2969" t="s">
        <v>213</v>
      </c>
      <c r="J2969" t="s">
        <v>253</v>
      </c>
      <c r="K2969" t="s">
        <v>217</v>
      </c>
      <c r="L2969" t="s">
        <v>254</v>
      </c>
      <c r="M2969" t="s">
        <v>31</v>
      </c>
      <c r="N2969" t="s">
        <v>49</v>
      </c>
      <c r="O2969">
        <v>-538918.11</v>
      </c>
      <c r="P2969" t="s">
        <v>1453</v>
      </c>
      <c r="Q2969" t="s">
        <v>1460</v>
      </c>
      <c r="R2969" t="s">
        <v>1456</v>
      </c>
      <c r="S2969" t="s">
        <v>216</v>
      </c>
      <c r="T2969" t="s">
        <v>35</v>
      </c>
    </row>
    <row r="2970" spans="1:20">
      <c r="A2970" t="s">
        <v>1460</v>
      </c>
      <c r="B2970" t="s">
        <v>1453</v>
      </c>
      <c r="C2970" t="s">
        <v>1484</v>
      </c>
      <c r="D2970" t="s">
        <v>1485</v>
      </c>
      <c r="E2970" t="s">
        <v>258</v>
      </c>
      <c r="F2970" s="1">
        <v>40360</v>
      </c>
      <c r="G2970" t="s">
        <v>26</v>
      </c>
      <c r="H2970">
        <v>201412</v>
      </c>
      <c r="I2970" t="s">
        <v>213</v>
      </c>
      <c r="J2970" t="s">
        <v>253</v>
      </c>
      <c r="K2970" t="s">
        <v>217</v>
      </c>
      <c r="L2970" t="s">
        <v>254</v>
      </c>
      <c r="M2970" t="s">
        <v>31</v>
      </c>
      <c r="N2970" t="s">
        <v>32</v>
      </c>
      <c r="O2970">
        <v>37382.22</v>
      </c>
      <c r="P2970" t="s">
        <v>1453</v>
      </c>
      <c r="Q2970" t="s">
        <v>1460</v>
      </c>
      <c r="R2970" t="s">
        <v>1456</v>
      </c>
      <c r="S2970" t="s">
        <v>216</v>
      </c>
      <c r="T2970" t="s">
        <v>35</v>
      </c>
    </row>
    <row r="2971" spans="1:20">
      <c r="A2971" t="s">
        <v>1486</v>
      </c>
      <c r="B2971" t="s">
        <v>1453</v>
      </c>
      <c r="C2971" t="s">
        <v>1487</v>
      </c>
      <c r="D2971" t="s">
        <v>1488</v>
      </c>
      <c r="E2971" t="s">
        <v>258</v>
      </c>
      <c r="F2971" s="1">
        <v>40360</v>
      </c>
      <c r="G2971" t="s">
        <v>26</v>
      </c>
      <c r="H2971">
        <v>201412</v>
      </c>
      <c r="I2971" t="s">
        <v>213</v>
      </c>
      <c r="J2971" t="s">
        <v>253</v>
      </c>
      <c r="K2971" t="s">
        <v>214</v>
      </c>
      <c r="L2971" t="s">
        <v>254</v>
      </c>
      <c r="M2971" t="s">
        <v>31</v>
      </c>
      <c r="N2971" t="s">
        <v>48</v>
      </c>
      <c r="O2971">
        <v>26192.86</v>
      </c>
      <c r="P2971" t="s">
        <v>1453</v>
      </c>
      <c r="Q2971" t="s">
        <v>1486</v>
      </c>
      <c r="R2971" t="s">
        <v>1456</v>
      </c>
      <c r="S2971" t="s">
        <v>216</v>
      </c>
      <c r="T2971" t="s">
        <v>35</v>
      </c>
    </row>
    <row r="2972" spans="1:20">
      <c r="A2972" t="s">
        <v>1486</v>
      </c>
      <c r="B2972" t="s">
        <v>1453</v>
      </c>
      <c r="C2972" t="s">
        <v>1487</v>
      </c>
      <c r="D2972" t="s">
        <v>1488</v>
      </c>
      <c r="E2972" t="s">
        <v>258</v>
      </c>
      <c r="F2972" s="1">
        <v>40360</v>
      </c>
      <c r="G2972" t="s">
        <v>26</v>
      </c>
      <c r="H2972">
        <v>201412</v>
      </c>
      <c r="I2972" t="s">
        <v>213</v>
      </c>
      <c r="J2972" t="s">
        <v>253</v>
      </c>
      <c r="K2972" t="s">
        <v>214</v>
      </c>
      <c r="L2972" t="s">
        <v>254</v>
      </c>
      <c r="M2972" t="s">
        <v>31</v>
      </c>
      <c r="N2972" t="s">
        <v>49</v>
      </c>
      <c r="O2972">
        <v>-27804.97</v>
      </c>
      <c r="P2972" t="s">
        <v>1453</v>
      </c>
      <c r="Q2972" t="s">
        <v>1486</v>
      </c>
      <c r="R2972" t="s">
        <v>1456</v>
      </c>
      <c r="S2972" t="s">
        <v>216</v>
      </c>
      <c r="T2972" t="s">
        <v>35</v>
      </c>
    </row>
    <row r="2973" spans="1:20">
      <c r="A2973" t="s">
        <v>1486</v>
      </c>
      <c r="B2973" t="s">
        <v>1453</v>
      </c>
      <c r="C2973" t="s">
        <v>1487</v>
      </c>
      <c r="D2973" t="s">
        <v>1488</v>
      </c>
      <c r="E2973" t="s">
        <v>258</v>
      </c>
      <c r="F2973" s="1">
        <v>40360</v>
      </c>
      <c r="G2973" t="s">
        <v>26</v>
      </c>
      <c r="H2973">
        <v>201412</v>
      </c>
      <c r="I2973" t="s">
        <v>213</v>
      </c>
      <c r="J2973" t="s">
        <v>253</v>
      </c>
      <c r="K2973" t="s">
        <v>214</v>
      </c>
      <c r="L2973" t="s">
        <v>254</v>
      </c>
      <c r="M2973" t="s">
        <v>31</v>
      </c>
      <c r="N2973" t="s">
        <v>32</v>
      </c>
      <c r="O2973">
        <v>757.06000000000006</v>
      </c>
      <c r="P2973" t="s">
        <v>1453</v>
      </c>
      <c r="Q2973" t="s">
        <v>1486</v>
      </c>
      <c r="R2973" t="s">
        <v>1456</v>
      </c>
      <c r="S2973" t="s">
        <v>216</v>
      </c>
      <c r="T2973" t="s">
        <v>35</v>
      </c>
    </row>
    <row r="2974" spans="1:20">
      <c r="A2974" t="s">
        <v>1486</v>
      </c>
      <c r="B2974" t="s">
        <v>1453</v>
      </c>
      <c r="C2974" t="s">
        <v>1487</v>
      </c>
      <c r="D2974" t="s">
        <v>1488</v>
      </c>
      <c r="E2974" t="s">
        <v>258</v>
      </c>
      <c r="F2974" s="1">
        <v>40360</v>
      </c>
      <c r="G2974" t="s">
        <v>26</v>
      </c>
      <c r="H2974">
        <v>201412</v>
      </c>
      <c r="I2974" t="s">
        <v>213</v>
      </c>
      <c r="J2974" t="s">
        <v>253</v>
      </c>
      <c r="K2974" t="s">
        <v>217</v>
      </c>
      <c r="L2974" t="s">
        <v>254</v>
      </c>
      <c r="M2974" t="s">
        <v>31</v>
      </c>
      <c r="N2974" t="s">
        <v>48</v>
      </c>
      <c r="O2974">
        <v>13286.78</v>
      </c>
      <c r="P2974" t="s">
        <v>1453</v>
      </c>
      <c r="Q2974" t="s">
        <v>1486</v>
      </c>
      <c r="R2974" t="s">
        <v>1456</v>
      </c>
      <c r="S2974" t="s">
        <v>216</v>
      </c>
      <c r="T2974" t="s">
        <v>35</v>
      </c>
    </row>
    <row r="2975" spans="1:20">
      <c r="A2975" t="s">
        <v>1486</v>
      </c>
      <c r="B2975" t="s">
        <v>1453</v>
      </c>
      <c r="C2975" t="s">
        <v>1487</v>
      </c>
      <c r="D2975" t="s">
        <v>1488</v>
      </c>
      <c r="E2975" t="s">
        <v>258</v>
      </c>
      <c r="F2975" s="1">
        <v>40360</v>
      </c>
      <c r="G2975" t="s">
        <v>26</v>
      </c>
      <c r="H2975">
        <v>201412</v>
      </c>
      <c r="I2975" t="s">
        <v>213</v>
      </c>
      <c r="J2975" t="s">
        <v>253</v>
      </c>
      <c r="K2975" t="s">
        <v>217</v>
      </c>
      <c r="L2975" t="s">
        <v>254</v>
      </c>
      <c r="M2975" t="s">
        <v>31</v>
      </c>
      <c r="N2975" t="s">
        <v>49</v>
      </c>
      <c r="O2975">
        <v>-11674.67</v>
      </c>
      <c r="P2975" t="s">
        <v>1453</v>
      </c>
      <c r="Q2975" t="s">
        <v>1486</v>
      </c>
      <c r="R2975" t="s">
        <v>1456</v>
      </c>
      <c r="S2975" t="s">
        <v>216</v>
      </c>
      <c r="T2975" t="s">
        <v>35</v>
      </c>
    </row>
    <row r="2976" spans="1:20">
      <c r="A2976" t="s">
        <v>1486</v>
      </c>
      <c r="B2976" t="s">
        <v>1453</v>
      </c>
      <c r="C2976" t="s">
        <v>1487</v>
      </c>
      <c r="D2976" t="s">
        <v>1488</v>
      </c>
      <c r="E2976" t="s">
        <v>258</v>
      </c>
      <c r="F2976" s="1">
        <v>40360</v>
      </c>
      <c r="G2976" t="s">
        <v>26</v>
      </c>
      <c r="H2976">
        <v>201412</v>
      </c>
      <c r="I2976" t="s">
        <v>213</v>
      </c>
      <c r="J2976" t="s">
        <v>253</v>
      </c>
      <c r="K2976" t="s">
        <v>217</v>
      </c>
      <c r="L2976" t="s">
        <v>254</v>
      </c>
      <c r="M2976" t="s">
        <v>31</v>
      </c>
      <c r="N2976" t="s">
        <v>32</v>
      </c>
      <c r="O2976">
        <v>317.88</v>
      </c>
      <c r="P2976" t="s">
        <v>1453</v>
      </c>
      <c r="Q2976" t="s">
        <v>1486</v>
      </c>
      <c r="R2976" t="s">
        <v>1456</v>
      </c>
      <c r="S2976" t="s">
        <v>216</v>
      </c>
      <c r="T2976" t="s">
        <v>35</v>
      </c>
    </row>
    <row r="2977" spans="1:20">
      <c r="A2977" t="s">
        <v>1489</v>
      </c>
      <c r="B2977" t="s">
        <v>1453</v>
      </c>
      <c r="C2977" t="s">
        <v>1490</v>
      </c>
      <c r="D2977" t="s">
        <v>1491</v>
      </c>
      <c r="E2977" t="s">
        <v>212</v>
      </c>
      <c r="F2977" s="1">
        <v>34117</v>
      </c>
      <c r="G2977" t="s">
        <v>26</v>
      </c>
      <c r="H2977">
        <v>201412</v>
      </c>
      <c r="I2977" t="s">
        <v>213</v>
      </c>
      <c r="J2977" t="s">
        <v>53</v>
      </c>
      <c r="K2977" t="s">
        <v>214</v>
      </c>
      <c r="L2977" t="s">
        <v>54</v>
      </c>
      <c r="M2977" t="s">
        <v>31</v>
      </c>
      <c r="N2977" t="s">
        <v>48</v>
      </c>
      <c r="O2977">
        <v>13580.11</v>
      </c>
      <c r="P2977" t="s">
        <v>1453</v>
      </c>
      <c r="Q2977" t="s">
        <v>1489</v>
      </c>
      <c r="R2977" t="s">
        <v>1456</v>
      </c>
      <c r="S2977" t="s">
        <v>216</v>
      </c>
      <c r="T2977" t="s">
        <v>35</v>
      </c>
    </row>
    <row r="2978" spans="1:20">
      <c r="A2978" t="s">
        <v>1489</v>
      </c>
      <c r="B2978" t="s">
        <v>1453</v>
      </c>
      <c r="C2978" t="s">
        <v>1490</v>
      </c>
      <c r="D2978" t="s">
        <v>1491</v>
      </c>
      <c r="E2978" t="s">
        <v>212</v>
      </c>
      <c r="F2978" s="1">
        <v>34117</v>
      </c>
      <c r="G2978" t="s">
        <v>26</v>
      </c>
      <c r="H2978">
        <v>201412</v>
      </c>
      <c r="I2978" t="s">
        <v>213</v>
      </c>
      <c r="J2978" t="s">
        <v>53</v>
      </c>
      <c r="K2978" t="s">
        <v>214</v>
      </c>
      <c r="L2978" t="s">
        <v>54</v>
      </c>
      <c r="M2978" t="s">
        <v>31</v>
      </c>
      <c r="N2978" t="s">
        <v>49</v>
      </c>
      <c r="O2978">
        <v>-22750.010000000002</v>
      </c>
      <c r="P2978" t="s">
        <v>1453</v>
      </c>
      <c r="Q2978" t="s">
        <v>1489</v>
      </c>
      <c r="R2978" t="s">
        <v>1456</v>
      </c>
      <c r="S2978" t="s">
        <v>216</v>
      </c>
      <c r="T2978" t="s">
        <v>35</v>
      </c>
    </row>
    <row r="2979" spans="1:20">
      <c r="A2979" t="s">
        <v>1489</v>
      </c>
      <c r="B2979" t="s">
        <v>1453</v>
      </c>
      <c r="C2979" t="s">
        <v>1490</v>
      </c>
      <c r="D2979" t="s">
        <v>1491</v>
      </c>
      <c r="E2979" t="s">
        <v>212</v>
      </c>
      <c r="F2979" s="1">
        <v>34117</v>
      </c>
      <c r="G2979" t="s">
        <v>26</v>
      </c>
      <c r="H2979">
        <v>201412</v>
      </c>
      <c r="I2979" t="s">
        <v>213</v>
      </c>
      <c r="J2979" t="s">
        <v>53</v>
      </c>
      <c r="K2979" t="s">
        <v>217</v>
      </c>
      <c r="L2979" t="s">
        <v>54</v>
      </c>
      <c r="M2979" t="s">
        <v>31</v>
      </c>
      <c r="N2979" t="s">
        <v>48</v>
      </c>
      <c r="O2979">
        <v>9169.9</v>
      </c>
      <c r="P2979" t="s">
        <v>1453</v>
      </c>
      <c r="Q2979" t="s">
        <v>1489</v>
      </c>
      <c r="R2979" t="s">
        <v>1456</v>
      </c>
      <c r="S2979" t="s">
        <v>216</v>
      </c>
      <c r="T2979" t="s">
        <v>35</v>
      </c>
    </row>
    <row r="2980" spans="1:20">
      <c r="A2980" t="s">
        <v>1452</v>
      </c>
      <c r="B2980" t="s">
        <v>1453</v>
      </c>
      <c r="C2980" t="s">
        <v>1492</v>
      </c>
      <c r="D2980" t="s">
        <v>1493</v>
      </c>
      <c r="E2980" t="s">
        <v>212</v>
      </c>
      <c r="F2980" s="1">
        <v>33992</v>
      </c>
      <c r="G2980" t="s">
        <v>26</v>
      </c>
      <c r="H2980">
        <v>201412</v>
      </c>
      <c r="I2980" t="s">
        <v>213</v>
      </c>
      <c r="J2980" t="s">
        <v>28</v>
      </c>
      <c r="K2980" t="s">
        <v>214</v>
      </c>
      <c r="L2980" t="s">
        <v>30</v>
      </c>
      <c r="M2980" t="s">
        <v>31</v>
      </c>
      <c r="N2980" t="s">
        <v>48</v>
      </c>
      <c r="O2980">
        <v>563935.96</v>
      </c>
      <c r="P2980" t="s">
        <v>1453</v>
      </c>
      <c r="Q2980" t="s">
        <v>1452</v>
      </c>
      <c r="R2980" t="s">
        <v>1456</v>
      </c>
      <c r="S2980" t="s">
        <v>216</v>
      </c>
      <c r="T2980" t="s">
        <v>35</v>
      </c>
    </row>
    <row r="2981" spans="1:20">
      <c r="A2981" t="s">
        <v>1452</v>
      </c>
      <c r="B2981" t="s">
        <v>1453</v>
      </c>
      <c r="C2981" t="s">
        <v>1492</v>
      </c>
      <c r="D2981" t="s">
        <v>1493</v>
      </c>
      <c r="E2981" t="s">
        <v>212</v>
      </c>
      <c r="F2981" s="1">
        <v>33992</v>
      </c>
      <c r="G2981" t="s">
        <v>26</v>
      </c>
      <c r="H2981">
        <v>201412</v>
      </c>
      <c r="I2981" t="s">
        <v>213</v>
      </c>
      <c r="J2981" t="s">
        <v>28</v>
      </c>
      <c r="K2981" t="s">
        <v>214</v>
      </c>
      <c r="L2981" t="s">
        <v>30</v>
      </c>
      <c r="M2981" t="s">
        <v>31</v>
      </c>
      <c r="N2981" t="s">
        <v>49</v>
      </c>
      <c r="O2981">
        <v>-794178.17</v>
      </c>
      <c r="P2981" t="s">
        <v>1453</v>
      </c>
      <c r="Q2981" t="s">
        <v>1452</v>
      </c>
      <c r="R2981" t="s">
        <v>1456</v>
      </c>
      <c r="S2981" t="s">
        <v>216</v>
      </c>
      <c r="T2981" t="s">
        <v>35</v>
      </c>
    </row>
    <row r="2982" spans="1:20">
      <c r="A2982" t="s">
        <v>1452</v>
      </c>
      <c r="B2982" t="s">
        <v>1453</v>
      </c>
      <c r="C2982" t="s">
        <v>1492</v>
      </c>
      <c r="D2982" t="s">
        <v>1493</v>
      </c>
      <c r="E2982" t="s">
        <v>212</v>
      </c>
      <c r="F2982" s="1">
        <v>33992</v>
      </c>
      <c r="G2982" t="s">
        <v>26</v>
      </c>
      <c r="H2982">
        <v>201412</v>
      </c>
      <c r="I2982" t="s">
        <v>213</v>
      </c>
      <c r="J2982" t="s">
        <v>28</v>
      </c>
      <c r="K2982" t="s">
        <v>214</v>
      </c>
      <c r="L2982" t="s">
        <v>30</v>
      </c>
      <c r="M2982" t="s">
        <v>31</v>
      </c>
      <c r="N2982" t="s">
        <v>32</v>
      </c>
      <c r="O2982">
        <v>2300.7400000000002</v>
      </c>
      <c r="P2982" t="s">
        <v>1453</v>
      </c>
      <c r="Q2982" t="s">
        <v>1452</v>
      </c>
      <c r="R2982" t="s">
        <v>1456</v>
      </c>
      <c r="S2982" t="s">
        <v>216</v>
      </c>
      <c r="T2982" t="s">
        <v>35</v>
      </c>
    </row>
    <row r="2983" spans="1:20">
      <c r="A2983" t="s">
        <v>1452</v>
      </c>
      <c r="B2983" t="s">
        <v>1453</v>
      </c>
      <c r="C2983" t="s">
        <v>1492</v>
      </c>
      <c r="D2983" t="s">
        <v>1493</v>
      </c>
      <c r="E2983" t="s">
        <v>212</v>
      </c>
      <c r="F2983" s="1">
        <v>33992</v>
      </c>
      <c r="G2983" t="s">
        <v>26</v>
      </c>
      <c r="H2983">
        <v>201412</v>
      </c>
      <c r="I2983" t="s">
        <v>213</v>
      </c>
      <c r="J2983" t="s">
        <v>28</v>
      </c>
      <c r="K2983" t="s">
        <v>217</v>
      </c>
      <c r="L2983" t="s">
        <v>30</v>
      </c>
      <c r="M2983" t="s">
        <v>31</v>
      </c>
      <c r="N2983" t="s">
        <v>48</v>
      </c>
      <c r="O2983">
        <v>252951.96</v>
      </c>
      <c r="P2983" t="s">
        <v>1453</v>
      </c>
      <c r="Q2983" t="s">
        <v>1452</v>
      </c>
      <c r="R2983" t="s">
        <v>1456</v>
      </c>
      <c r="S2983" t="s">
        <v>216</v>
      </c>
      <c r="T2983" t="s">
        <v>35</v>
      </c>
    </row>
    <row r="2984" spans="1:20">
      <c r="A2984" t="s">
        <v>1452</v>
      </c>
      <c r="B2984" t="s">
        <v>1453</v>
      </c>
      <c r="C2984" t="s">
        <v>1492</v>
      </c>
      <c r="D2984" t="s">
        <v>1493</v>
      </c>
      <c r="E2984" t="s">
        <v>212</v>
      </c>
      <c r="F2984" s="1">
        <v>33992</v>
      </c>
      <c r="G2984" t="s">
        <v>26</v>
      </c>
      <c r="H2984">
        <v>201412</v>
      </c>
      <c r="I2984" t="s">
        <v>213</v>
      </c>
      <c r="J2984" t="s">
        <v>28</v>
      </c>
      <c r="K2984" t="s">
        <v>217</v>
      </c>
      <c r="L2984" t="s">
        <v>30</v>
      </c>
      <c r="M2984" t="s">
        <v>31</v>
      </c>
      <c r="N2984" t="s">
        <v>49</v>
      </c>
      <c r="O2984">
        <v>-22709.75</v>
      </c>
      <c r="P2984" t="s">
        <v>1453</v>
      </c>
      <c r="Q2984" t="s">
        <v>1452</v>
      </c>
      <c r="R2984" t="s">
        <v>1456</v>
      </c>
      <c r="S2984" t="s">
        <v>216</v>
      </c>
      <c r="T2984" t="s">
        <v>35</v>
      </c>
    </row>
    <row r="2985" spans="1:20">
      <c r="A2985" t="s">
        <v>1452</v>
      </c>
      <c r="B2985" t="s">
        <v>1453</v>
      </c>
      <c r="C2985" t="s">
        <v>1492</v>
      </c>
      <c r="D2985" t="s">
        <v>1493</v>
      </c>
      <c r="E2985" t="s">
        <v>212</v>
      </c>
      <c r="F2985" s="1">
        <v>33992</v>
      </c>
      <c r="G2985" t="s">
        <v>26</v>
      </c>
      <c r="H2985">
        <v>201412</v>
      </c>
      <c r="I2985" t="s">
        <v>213</v>
      </c>
      <c r="J2985" t="s">
        <v>28</v>
      </c>
      <c r="K2985" t="s">
        <v>217</v>
      </c>
      <c r="L2985" t="s">
        <v>30</v>
      </c>
      <c r="M2985" t="s">
        <v>31</v>
      </c>
      <c r="N2985" t="s">
        <v>32</v>
      </c>
      <c r="O2985">
        <v>65.790000000000006</v>
      </c>
      <c r="P2985" t="s">
        <v>1453</v>
      </c>
      <c r="Q2985" t="s">
        <v>1452</v>
      </c>
      <c r="R2985" t="s">
        <v>1456</v>
      </c>
      <c r="S2985" t="s">
        <v>216</v>
      </c>
      <c r="T2985" t="s">
        <v>35</v>
      </c>
    </row>
    <row r="2986" spans="1:20">
      <c r="A2986" t="s">
        <v>1494</v>
      </c>
      <c r="B2986" t="s">
        <v>1453</v>
      </c>
      <c r="C2986" t="s">
        <v>1495</v>
      </c>
      <c r="D2986" t="s">
        <v>1496</v>
      </c>
      <c r="E2986" t="s">
        <v>212</v>
      </c>
      <c r="F2986" s="1">
        <v>34572</v>
      </c>
      <c r="G2986" t="s">
        <v>26</v>
      </c>
      <c r="H2986">
        <v>201412</v>
      </c>
      <c r="I2986" t="s">
        <v>213</v>
      </c>
      <c r="J2986" t="s">
        <v>28</v>
      </c>
      <c r="K2986" t="s">
        <v>214</v>
      </c>
      <c r="L2986" t="s">
        <v>30</v>
      </c>
      <c r="M2986" t="s">
        <v>31</v>
      </c>
      <c r="N2986" t="s">
        <v>32</v>
      </c>
      <c r="O2986">
        <v>172.04</v>
      </c>
      <c r="P2986" t="s">
        <v>1453</v>
      </c>
      <c r="Q2986" t="s">
        <v>1494</v>
      </c>
      <c r="R2986" t="s">
        <v>1456</v>
      </c>
      <c r="S2986" t="s">
        <v>216</v>
      </c>
      <c r="T2986" t="s">
        <v>35</v>
      </c>
    </row>
    <row r="2987" spans="1:20">
      <c r="A2987" t="s">
        <v>1452</v>
      </c>
      <c r="B2987" t="s">
        <v>1453</v>
      </c>
      <c r="C2987" t="s">
        <v>1497</v>
      </c>
      <c r="D2987" t="s">
        <v>1498</v>
      </c>
      <c r="E2987" t="s">
        <v>212</v>
      </c>
      <c r="F2987" s="1">
        <v>38869</v>
      </c>
      <c r="G2987" t="s">
        <v>26</v>
      </c>
      <c r="H2987">
        <v>201412</v>
      </c>
      <c r="I2987" t="s">
        <v>213</v>
      </c>
      <c r="J2987" t="s">
        <v>28</v>
      </c>
      <c r="K2987" t="s">
        <v>214</v>
      </c>
      <c r="L2987" t="s">
        <v>30</v>
      </c>
      <c r="M2987" t="s">
        <v>31</v>
      </c>
      <c r="N2987" t="s">
        <v>49</v>
      </c>
      <c r="O2987">
        <v>-119513.86</v>
      </c>
      <c r="P2987" t="s">
        <v>1453</v>
      </c>
      <c r="Q2987" t="s">
        <v>1452</v>
      </c>
      <c r="R2987" t="s">
        <v>1456</v>
      </c>
      <c r="S2987" t="s">
        <v>216</v>
      </c>
      <c r="T2987" t="s">
        <v>35</v>
      </c>
    </row>
    <row r="2988" spans="1:20">
      <c r="A2988" t="s">
        <v>1452</v>
      </c>
      <c r="B2988" t="s">
        <v>1453</v>
      </c>
      <c r="C2988" t="s">
        <v>1497</v>
      </c>
      <c r="D2988" t="s">
        <v>1498</v>
      </c>
      <c r="E2988" t="s">
        <v>212</v>
      </c>
      <c r="F2988" s="1">
        <v>38869</v>
      </c>
      <c r="G2988" t="s">
        <v>26</v>
      </c>
      <c r="H2988">
        <v>201412</v>
      </c>
      <c r="I2988" t="s">
        <v>213</v>
      </c>
      <c r="J2988" t="s">
        <v>28</v>
      </c>
      <c r="K2988" t="s">
        <v>214</v>
      </c>
      <c r="L2988" t="s">
        <v>30</v>
      </c>
      <c r="M2988" t="s">
        <v>31</v>
      </c>
      <c r="N2988" t="s">
        <v>32</v>
      </c>
      <c r="O2988">
        <v>172.04</v>
      </c>
      <c r="P2988" t="s">
        <v>1453</v>
      </c>
      <c r="Q2988" t="s">
        <v>1452</v>
      </c>
      <c r="R2988" t="s">
        <v>1456</v>
      </c>
      <c r="S2988" t="s">
        <v>216</v>
      </c>
      <c r="T2988" t="s">
        <v>35</v>
      </c>
    </row>
    <row r="2989" spans="1:20">
      <c r="A2989" t="s">
        <v>1452</v>
      </c>
      <c r="B2989" t="s">
        <v>1453</v>
      </c>
      <c r="C2989" t="s">
        <v>1497</v>
      </c>
      <c r="D2989" t="s">
        <v>1498</v>
      </c>
      <c r="E2989" t="s">
        <v>212</v>
      </c>
      <c r="F2989" s="1">
        <v>38869</v>
      </c>
      <c r="G2989" t="s">
        <v>26</v>
      </c>
      <c r="H2989">
        <v>201412</v>
      </c>
      <c r="I2989" t="s">
        <v>213</v>
      </c>
      <c r="J2989" t="s">
        <v>28</v>
      </c>
      <c r="K2989" t="s">
        <v>217</v>
      </c>
      <c r="L2989" t="s">
        <v>30</v>
      </c>
      <c r="M2989" t="s">
        <v>31</v>
      </c>
      <c r="N2989" t="s">
        <v>48</v>
      </c>
      <c r="O2989">
        <v>119513.86</v>
      </c>
      <c r="P2989" t="s">
        <v>1453</v>
      </c>
      <c r="Q2989" t="s">
        <v>1452</v>
      </c>
      <c r="R2989" t="s">
        <v>1456</v>
      </c>
      <c r="S2989" t="s">
        <v>216</v>
      </c>
      <c r="T2989" t="s">
        <v>35</v>
      </c>
    </row>
    <row r="2990" spans="1:20">
      <c r="A2990" t="s">
        <v>1463</v>
      </c>
      <c r="B2990" t="s">
        <v>1453</v>
      </c>
      <c r="C2990" t="s">
        <v>1499</v>
      </c>
      <c r="D2990" t="s">
        <v>1500</v>
      </c>
      <c r="E2990" t="s">
        <v>363</v>
      </c>
      <c r="F2990" s="1">
        <v>41730</v>
      </c>
      <c r="G2990" t="s">
        <v>26</v>
      </c>
      <c r="H2990">
        <v>201412</v>
      </c>
      <c r="I2990" t="s">
        <v>213</v>
      </c>
      <c r="J2990" t="s">
        <v>28</v>
      </c>
      <c r="K2990" t="s">
        <v>214</v>
      </c>
      <c r="L2990" t="s">
        <v>30</v>
      </c>
      <c r="M2990" t="s">
        <v>31</v>
      </c>
      <c r="N2990" t="s">
        <v>32</v>
      </c>
      <c r="O2990">
        <v>19991.490000000002</v>
      </c>
      <c r="P2990" t="s">
        <v>1453</v>
      </c>
      <c r="Q2990" t="s">
        <v>1463</v>
      </c>
      <c r="R2990" t="s">
        <v>1456</v>
      </c>
      <c r="S2990" t="s">
        <v>216</v>
      </c>
      <c r="T2990" t="s">
        <v>35</v>
      </c>
    </row>
    <row r="2991" spans="1:20">
      <c r="A2991" t="s">
        <v>1463</v>
      </c>
      <c r="B2991" t="s">
        <v>1453</v>
      </c>
      <c r="C2991" t="s">
        <v>1501</v>
      </c>
      <c r="D2991" t="s">
        <v>1502</v>
      </c>
      <c r="E2991" t="s">
        <v>363</v>
      </c>
      <c r="F2991" s="1">
        <v>41791</v>
      </c>
      <c r="G2991" t="s">
        <v>26</v>
      </c>
      <c r="H2991">
        <v>201412</v>
      </c>
      <c r="I2991" t="s">
        <v>213</v>
      </c>
      <c r="J2991" t="s">
        <v>28</v>
      </c>
      <c r="K2991" t="s">
        <v>214</v>
      </c>
      <c r="L2991" t="s">
        <v>30</v>
      </c>
      <c r="M2991" t="s">
        <v>31</v>
      </c>
      <c r="N2991" t="s">
        <v>32</v>
      </c>
      <c r="O2991">
        <v>14554.41</v>
      </c>
      <c r="P2991" t="s">
        <v>1453</v>
      </c>
      <c r="Q2991" t="s">
        <v>1463</v>
      </c>
      <c r="R2991" t="s">
        <v>1456</v>
      </c>
      <c r="S2991" t="s">
        <v>216</v>
      </c>
      <c r="T2991" t="s">
        <v>35</v>
      </c>
    </row>
    <row r="2992" spans="1:20">
      <c r="A2992" t="s">
        <v>1503</v>
      </c>
      <c r="B2992" t="s">
        <v>1504</v>
      </c>
      <c r="C2992" t="s">
        <v>1505</v>
      </c>
      <c r="D2992" t="s">
        <v>1506</v>
      </c>
      <c r="E2992" t="s">
        <v>212</v>
      </c>
      <c r="F2992" s="1">
        <v>35947</v>
      </c>
      <c r="G2992" t="s">
        <v>26</v>
      </c>
      <c r="H2992">
        <v>201412</v>
      </c>
      <c r="I2992" t="s">
        <v>213</v>
      </c>
      <c r="J2992" t="s">
        <v>53</v>
      </c>
      <c r="K2992" t="s">
        <v>214</v>
      </c>
      <c r="L2992" t="s">
        <v>54</v>
      </c>
      <c r="M2992" t="s">
        <v>31</v>
      </c>
      <c r="N2992" t="s">
        <v>32</v>
      </c>
      <c r="O2992">
        <v>6690.05</v>
      </c>
      <c r="P2992" t="s">
        <v>1504</v>
      </c>
      <c r="Q2992" t="s">
        <v>1503</v>
      </c>
      <c r="R2992" t="s">
        <v>1507</v>
      </c>
      <c r="S2992" t="s">
        <v>216</v>
      </c>
      <c r="T2992" t="s">
        <v>35</v>
      </c>
    </row>
    <row r="2993" spans="1:20">
      <c r="A2993" t="s">
        <v>1508</v>
      </c>
      <c r="B2993" t="s">
        <v>1504</v>
      </c>
      <c r="C2993" t="s">
        <v>1509</v>
      </c>
      <c r="D2993" t="s">
        <v>1510</v>
      </c>
      <c r="E2993" t="s">
        <v>258</v>
      </c>
      <c r="F2993" s="1">
        <v>36581</v>
      </c>
      <c r="G2993" t="s">
        <v>26</v>
      </c>
      <c r="H2993">
        <v>201412</v>
      </c>
      <c r="I2993" t="s">
        <v>213</v>
      </c>
      <c r="J2993" t="s">
        <v>253</v>
      </c>
      <c r="K2993" t="s">
        <v>214</v>
      </c>
      <c r="L2993" t="s">
        <v>254</v>
      </c>
      <c r="M2993" t="s">
        <v>31</v>
      </c>
      <c r="N2993" t="s">
        <v>32</v>
      </c>
      <c r="O2993">
        <v>184.52</v>
      </c>
      <c r="P2993" t="s">
        <v>1504</v>
      </c>
      <c r="Q2993" t="s">
        <v>1508</v>
      </c>
      <c r="R2993" t="s">
        <v>1507</v>
      </c>
      <c r="S2993" t="s">
        <v>216</v>
      </c>
      <c r="T2993" t="s">
        <v>35</v>
      </c>
    </row>
    <row r="2994" spans="1:20">
      <c r="A2994" t="s">
        <v>1503</v>
      </c>
      <c r="B2994" t="s">
        <v>1504</v>
      </c>
      <c r="C2994" t="s">
        <v>1511</v>
      </c>
      <c r="D2994" t="s">
        <v>1512</v>
      </c>
      <c r="E2994" t="s">
        <v>212</v>
      </c>
      <c r="F2994" s="1">
        <v>35947</v>
      </c>
      <c r="G2994" t="s">
        <v>26</v>
      </c>
      <c r="H2994">
        <v>201412</v>
      </c>
      <c r="I2994" t="s">
        <v>213</v>
      </c>
      <c r="J2994" t="s">
        <v>28</v>
      </c>
      <c r="K2994" t="s">
        <v>214</v>
      </c>
      <c r="L2994" t="s">
        <v>30</v>
      </c>
      <c r="M2994" t="s">
        <v>31</v>
      </c>
      <c r="N2994" t="s">
        <v>48</v>
      </c>
      <c r="O2994">
        <v>138706.34</v>
      </c>
      <c r="P2994" t="s">
        <v>1504</v>
      </c>
      <c r="Q2994" t="s">
        <v>1503</v>
      </c>
      <c r="R2994" t="s">
        <v>1507</v>
      </c>
      <c r="S2994" t="s">
        <v>216</v>
      </c>
      <c r="T2994" t="s">
        <v>35</v>
      </c>
    </row>
    <row r="2995" spans="1:20">
      <c r="A2995" t="s">
        <v>1503</v>
      </c>
      <c r="B2995" t="s">
        <v>1504</v>
      </c>
      <c r="C2995" t="s">
        <v>1511</v>
      </c>
      <c r="D2995" t="s">
        <v>1512</v>
      </c>
      <c r="E2995" t="s">
        <v>212</v>
      </c>
      <c r="F2995" s="1">
        <v>35947</v>
      </c>
      <c r="G2995" t="s">
        <v>26</v>
      </c>
      <c r="H2995">
        <v>201412</v>
      </c>
      <c r="I2995" t="s">
        <v>213</v>
      </c>
      <c r="J2995" t="s">
        <v>28</v>
      </c>
      <c r="K2995" t="s">
        <v>214</v>
      </c>
      <c r="L2995" t="s">
        <v>30</v>
      </c>
      <c r="M2995" t="s">
        <v>31</v>
      </c>
      <c r="N2995" t="s">
        <v>49</v>
      </c>
      <c r="O2995">
        <v>-143435.61000000002</v>
      </c>
      <c r="P2995" t="s">
        <v>1504</v>
      </c>
      <c r="Q2995" t="s">
        <v>1503</v>
      </c>
      <c r="R2995" t="s">
        <v>1507</v>
      </c>
      <c r="S2995" t="s">
        <v>216</v>
      </c>
      <c r="T2995" t="s">
        <v>35</v>
      </c>
    </row>
    <row r="2996" spans="1:20">
      <c r="A2996" t="s">
        <v>1503</v>
      </c>
      <c r="B2996" t="s">
        <v>1504</v>
      </c>
      <c r="C2996" t="s">
        <v>1511</v>
      </c>
      <c r="D2996" t="s">
        <v>1512</v>
      </c>
      <c r="E2996" t="s">
        <v>212</v>
      </c>
      <c r="F2996" s="1">
        <v>35947</v>
      </c>
      <c r="G2996" t="s">
        <v>26</v>
      </c>
      <c r="H2996">
        <v>201412</v>
      </c>
      <c r="I2996" t="s">
        <v>213</v>
      </c>
      <c r="J2996" t="s">
        <v>28</v>
      </c>
      <c r="K2996" t="s">
        <v>214</v>
      </c>
      <c r="L2996" t="s">
        <v>30</v>
      </c>
      <c r="M2996" t="s">
        <v>31</v>
      </c>
      <c r="N2996" t="s">
        <v>32</v>
      </c>
      <c r="O2996">
        <v>29537.02</v>
      </c>
      <c r="P2996" t="s">
        <v>1504</v>
      </c>
      <c r="Q2996" t="s">
        <v>1503</v>
      </c>
      <c r="R2996" t="s">
        <v>1507</v>
      </c>
      <c r="S2996" t="s">
        <v>216</v>
      </c>
      <c r="T2996" t="s">
        <v>35</v>
      </c>
    </row>
    <row r="2997" spans="1:20">
      <c r="A2997" t="s">
        <v>1503</v>
      </c>
      <c r="B2997" t="s">
        <v>1504</v>
      </c>
      <c r="C2997" t="s">
        <v>1511</v>
      </c>
      <c r="D2997" t="s">
        <v>1512</v>
      </c>
      <c r="E2997" t="s">
        <v>212</v>
      </c>
      <c r="F2997" s="1">
        <v>35947</v>
      </c>
      <c r="G2997" t="s">
        <v>26</v>
      </c>
      <c r="H2997">
        <v>201412</v>
      </c>
      <c r="I2997" t="s">
        <v>213</v>
      </c>
      <c r="J2997" t="s">
        <v>28</v>
      </c>
      <c r="K2997" t="s">
        <v>217</v>
      </c>
      <c r="L2997" t="s">
        <v>30</v>
      </c>
      <c r="M2997" t="s">
        <v>31</v>
      </c>
      <c r="N2997" t="s">
        <v>48</v>
      </c>
      <c r="O2997">
        <v>4729.2700000000004</v>
      </c>
      <c r="P2997" t="s">
        <v>1504</v>
      </c>
      <c r="Q2997" t="s">
        <v>1503</v>
      </c>
      <c r="R2997" t="s">
        <v>1507</v>
      </c>
      <c r="S2997" t="s">
        <v>216</v>
      </c>
      <c r="T2997" t="s">
        <v>35</v>
      </c>
    </row>
    <row r="2998" spans="1:20">
      <c r="A2998" t="s">
        <v>1513</v>
      </c>
      <c r="B2998" t="s">
        <v>1504</v>
      </c>
      <c r="C2998" t="s">
        <v>1514</v>
      </c>
      <c r="D2998" t="s">
        <v>1515</v>
      </c>
      <c r="E2998" t="s">
        <v>363</v>
      </c>
      <c r="F2998" s="1">
        <v>41791</v>
      </c>
      <c r="G2998" t="s">
        <v>26</v>
      </c>
      <c r="H2998">
        <v>201412</v>
      </c>
      <c r="I2998" t="s">
        <v>213</v>
      </c>
      <c r="J2998" t="s">
        <v>53</v>
      </c>
      <c r="K2998" t="s">
        <v>214</v>
      </c>
      <c r="L2998" t="s">
        <v>54</v>
      </c>
      <c r="M2998" t="s">
        <v>31</v>
      </c>
      <c r="N2998" t="s">
        <v>32</v>
      </c>
      <c r="O2998">
        <v>18941.22</v>
      </c>
      <c r="P2998" t="s">
        <v>1504</v>
      </c>
      <c r="Q2998" t="s">
        <v>1513</v>
      </c>
      <c r="R2998" t="s">
        <v>1507</v>
      </c>
      <c r="S2998" t="s">
        <v>216</v>
      </c>
      <c r="T2998" t="s">
        <v>35</v>
      </c>
    </row>
    <row r="2999" spans="1:20">
      <c r="A2999" t="s">
        <v>1513</v>
      </c>
      <c r="B2999" t="s">
        <v>1504</v>
      </c>
      <c r="C2999" t="s">
        <v>1516</v>
      </c>
      <c r="D2999" t="s">
        <v>1517</v>
      </c>
      <c r="E2999" t="s">
        <v>363</v>
      </c>
      <c r="F2999" s="1">
        <v>41760</v>
      </c>
      <c r="G2999" t="s">
        <v>26</v>
      </c>
      <c r="H2999">
        <v>201412</v>
      </c>
      <c r="I2999" t="s">
        <v>213</v>
      </c>
      <c r="J2999" t="s">
        <v>53</v>
      </c>
      <c r="K2999" t="s">
        <v>214</v>
      </c>
      <c r="L2999" t="s">
        <v>54</v>
      </c>
      <c r="M2999" t="s">
        <v>31</v>
      </c>
      <c r="N2999" t="s">
        <v>32</v>
      </c>
      <c r="O2999">
        <v>11923.92</v>
      </c>
      <c r="P2999" t="s">
        <v>1504</v>
      </c>
      <c r="Q2999" t="s">
        <v>1513</v>
      </c>
      <c r="R2999" t="s">
        <v>1507</v>
      </c>
      <c r="S2999" t="s">
        <v>216</v>
      </c>
      <c r="T2999" t="s">
        <v>35</v>
      </c>
    </row>
    <row r="3000" spans="1:20">
      <c r="A3000" t="s">
        <v>1513</v>
      </c>
      <c r="B3000" t="s">
        <v>1504</v>
      </c>
      <c r="C3000" t="s">
        <v>1518</v>
      </c>
      <c r="D3000" t="s">
        <v>1519</v>
      </c>
      <c r="E3000" t="s">
        <v>363</v>
      </c>
      <c r="F3000" s="1">
        <v>41760</v>
      </c>
      <c r="G3000" t="s">
        <v>26</v>
      </c>
      <c r="H3000">
        <v>201412</v>
      </c>
      <c r="I3000" t="s">
        <v>213</v>
      </c>
      <c r="J3000" t="s">
        <v>53</v>
      </c>
      <c r="K3000" t="s">
        <v>214</v>
      </c>
      <c r="L3000" t="s">
        <v>54</v>
      </c>
      <c r="M3000" t="s">
        <v>31</v>
      </c>
      <c r="N3000" t="s">
        <v>32</v>
      </c>
      <c r="O3000">
        <v>10403.290000000001</v>
      </c>
      <c r="P3000" t="s">
        <v>1504</v>
      </c>
      <c r="Q3000" t="s">
        <v>1513</v>
      </c>
      <c r="R3000" t="s">
        <v>1507</v>
      </c>
      <c r="S3000" t="s">
        <v>216</v>
      </c>
      <c r="T3000" t="s">
        <v>35</v>
      </c>
    </row>
    <row r="3001" spans="1:20">
      <c r="A3001" t="s">
        <v>1520</v>
      </c>
      <c r="B3001" t="s">
        <v>1504</v>
      </c>
      <c r="C3001" t="s">
        <v>1521</v>
      </c>
      <c r="D3001" t="s">
        <v>1522</v>
      </c>
      <c r="E3001" t="s">
        <v>363</v>
      </c>
      <c r="F3001" s="1">
        <v>41883</v>
      </c>
      <c r="G3001" t="s">
        <v>26</v>
      </c>
      <c r="H3001">
        <v>201412</v>
      </c>
      <c r="I3001" t="s">
        <v>213</v>
      </c>
      <c r="J3001" t="s">
        <v>28</v>
      </c>
      <c r="K3001" t="s">
        <v>214</v>
      </c>
      <c r="L3001" t="s">
        <v>30</v>
      </c>
      <c r="M3001" t="s">
        <v>31</v>
      </c>
      <c r="N3001" t="s">
        <v>32</v>
      </c>
      <c r="O3001">
        <v>13799.29</v>
      </c>
      <c r="P3001" t="s">
        <v>1504</v>
      </c>
      <c r="Q3001" t="s">
        <v>1520</v>
      </c>
      <c r="R3001" t="s">
        <v>1507</v>
      </c>
      <c r="S3001" t="s">
        <v>216</v>
      </c>
      <c r="T3001" t="s">
        <v>35</v>
      </c>
    </row>
    <row r="3002" spans="1:20">
      <c r="A3002" t="s">
        <v>1523</v>
      </c>
      <c r="B3002" t="s">
        <v>1524</v>
      </c>
      <c r="C3002" t="s">
        <v>1525</v>
      </c>
      <c r="D3002" t="s">
        <v>1526</v>
      </c>
      <c r="E3002" t="s">
        <v>212</v>
      </c>
      <c r="F3002" s="1">
        <v>37987</v>
      </c>
      <c r="G3002" t="s">
        <v>26</v>
      </c>
      <c r="H3002">
        <v>201412</v>
      </c>
      <c r="I3002" t="s">
        <v>213</v>
      </c>
      <c r="J3002" t="s">
        <v>28</v>
      </c>
      <c r="K3002" t="s">
        <v>214</v>
      </c>
      <c r="L3002" t="s">
        <v>30</v>
      </c>
      <c r="M3002" t="s">
        <v>31</v>
      </c>
      <c r="N3002" t="s">
        <v>48</v>
      </c>
      <c r="O3002">
        <v>6417.35</v>
      </c>
      <c r="P3002" t="s">
        <v>1524</v>
      </c>
      <c r="Q3002" t="s">
        <v>1523</v>
      </c>
      <c r="R3002" t="s">
        <v>1527</v>
      </c>
      <c r="S3002" t="s">
        <v>216</v>
      </c>
      <c r="T3002" t="s">
        <v>561</v>
      </c>
    </row>
    <row r="3003" spans="1:20">
      <c r="A3003" t="s">
        <v>1523</v>
      </c>
      <c r="B3003" t="s">
        <v>1524</v>
      </c>
      <c r="C3003" t="s">
        <v>1525</v>
      </c>
      <c r="D3003" t="s">
        <v>1526</v>
      </c>
      <c r="E3003" t="s">
        <v>212</v>
      </c>
      <c r="F3003" s="1">
        <v>37987</v>
      </c>
      <c r="G3003" t="s">
        <v>26</v>
      </c>
      <c r="H3003">
        <v>201412</v>
      </c>
      <c r="I3003" t="s">
        <v>213</v>
      </c>
      <c r="J3003" t="s">
        <v>28</v>
      </c>
      <c r="K3003" t="s">
        <v>214</v>
      </c>
      <c r="L3003" t="s">
        <v>30</v>
      </c>
      <c r="M3003" t="s">
        <v>31</v>
      </c>
      <c r="N3003" t="s">
        <v>49</v>
      </c>
      <c r="O3003">
        <v>-8327.7000000000007</v>
      </c>
      <c r="P3003" t="s">
        <v>1524</v>
      </c>
      <c r="Q3003" t="s">
        <v>1523</v>
      </c>
      <c r="R3003" t="s">
        <v>1527</v>
      </c>
      <c r="S3003" t="s">
        <v>216</v>
      </c>
      <c r="T3003" t="s">
        <v>561</v>
      </c>
    </row>
    <row r="3004" spans="1:20">
      <c r="A3004" t="s">
        <v>1523</v>
      </c>
      <c r="B3004" t="s">
        <v>1524</v>
      </c>
      <c r="C3004" t="s">
        <v>1525</v>
      </c>
      <c r="D3004" t="s">
        <v>1526</v>
      </c>
      <c r="E3004" t="s">
        <v>212</v>
      </c>
      <c r="F3004" s="1">
        <v>37987</v>
      </c>
      <c r="G3004" t="s">
        <v>26</v>
      </c>
      <c r="H3004">
        <v>201412</v>
      </c>
      <c r="I3004" t="s">
        <v>213</v>
      </c>
      <c r="J3004" t="s">
        <v>28</v>
      </c>
      <c r="K3004" t="s">
        <v>217</v>
      </c>
      <c r="L3004" t="s">
        <v>30</v>
      </c>
      <c r="M3004" t="s">
        <v>31</v>
      </c>
      <c r="N3004" t="s">
        <v>48</v>
      </c>
      <c r="O3004">
        <v>3875.23</v>
      </c>
      <c r="P3004" t="s">
        <v>1524</v>
      </c>
      <c r="Q3004" t="s">
        <v>1523</v>
      </c>
      <c r="R3004" t="s">
        <v>1527</v>
      </c>
      <c r="S3004" t="s">
        <v>216</v>
      </c>
      <c r="T3004" t="s">
        <v>561</v>
      </c>
    </row>
    <row r="3005" spans="1:20">
      <c r="A3005" t="s">
        <v>1523</v>
      </c>
      <c r="B3005" t="s">
        <v>1524</v>
      </c>
      <c r="C3005" t="s">
        <v>1525</v>
      </c>
      <c r="D3005" t="s">
        <v>1526</v>
      </c>
      <c r="E3005" t="s">
        <v>212</v>
      </c>
      <c r="F3005" s="1">
        <v>37987</v>
      </c>
      <c r="G3005" t="s">
        <v>26</v>
      </c>
      <c r="H3005">
        <v>201412</v>
      </c>
      <c r="I3005" t="s">
        <v>213</v>
      </c>
      <c r="J3005" t="s">
        <v>28</v>
      </c>
      <c r="K3005" t="s">
        <v>217</v>
      </c>
      <c r="L3005" t="s">
        <v>30</v>
      </c>
      <c r="M3005" t="s">
        <v>31</v>
      </c>
      <c r="N3005" t="s">
        <v>49</v>
      </c>
      <c r="O3005">
        <v>-1964.88</v>
      </c>
      <c r="P3005" t="s">
        <v>1524</v>
      </c>
      <c r="Q3005" t="s">
        <v>1523</v>
      </c>
      <c r="R3005" t="s">
        <v>1527</v>
      </c>
      <c r="S3005" t="s">
        <v>216</v>
      </c>
      <c r="T3005" t="s">
        <v>561</v>
      </c>
    </row>
    <row r="3006" spans="1:20">
      <c r="A3006" t="s">
        <v>1528</v>
      </c>
      <c r="B3006" t="s">
        <v>1524</v>
      </c>
      <c r="C3006" t="s">
        <v>1529</v>
      </c>
      <c r="D3006" t="s">
        <v>1530</v>
      </c>
      <c r="E3006" t="s">
        <v>212</v>
      </c>
      <c r="F3006" s="1">
        <v>37987</v>
      </c>
      <c r="G3006" t="s">
        <v>26</v>
      </c>
      <c r="H3006">
        <v>201412</v>
      </c>
      <c r="I3006" t="s">
        <v>213</v>
      </c>
      <c r="J3006" t="s">
        <v>53</v>
      </c>
      <c r="K3006" t="s">
        <v>217</v>
      </c>
      <c r="L3006" t="s">
        <v>54</v>
      </c>
      <c r="M3006" t="s">
        <v>31</v>
      </c>
      <c r="N3006" t="s">
        <v>32</v>
      </c>
      <c r="O3006">
        <v>13484.84</v>
      </c>
      <c r="P3006" t="s">
        <v>1524</v>
      </c>
      <c r="Q3006" t="s">
        <v>1528</v>
      </c>
      <c r="R3006" t="s">
        <v>1527</v>
      </c>
      <c r="S3006" t="s">
        <v>216</v>
      </c>
      <c r="T3006" t="s">
        <v>561</v>
      </c>
    </row>
    <row r="3007" spans="1:20">
      <c r="A3007" t="s">
        <v>1531</v>
      </c>
      <c r="B3007" t="s">
        <v>1524</v>
      </c>
      <c r="C3007" t="s">
        <v>1532</v>
      </c>
      <c r="D3007" t="s">
        <v>1533</v>
      </c>
      <c r="E3007" t="s">
        <v>212</v>
      </c>
      <c r="F3007" s="1">
        <v>37987</v>
      </c>
      <c r="G3007" t="s">
        <v>26</v>
      </c>
      <c r="H3007">
        <v>201412</v>
      </c>
      <c r="I3007" t="s">
        <v>213</v>
      </c>
      <c r="J3007" t="s">
        <v>28</v>
      </c>
      <c r="K3007" t="s">
        <v>214</v>
      </c>
      <c r="L3007" t="s">
        <v>30</v>
      </c>
      <c r="M3007" t="s">
        <v>31</v>
      </c>
      <c r="N3007" t="s">
        <v>49</v>
      </c>
      <c r="O3007">
        <v>-32950.86</v>
      </c>
      <c r="P3007" t="s">
        <v>1524</v>
      </c>
      <c r="Q3007" t="s">
        <v>1531</v>
      </c>
      <c r="R3007" t="s">
        <v>1527</v>
      </c>
      <c r="S3007" t="s">
        <v>216</v>
      </c>
      <c r="T3007" t="s">
        <v>561</v>
      </c>
    </row>
    <row r="3008" spans="1:20">
      <c r="A3008" t="s">
        <v>1531</v>
      </c>
      <c r="B3008" t="s">
        <v>1524</v>
      </c>
      <c r="C3008" t="s">
        <v>1532</v>
      </c>
      <c r="D3008" t="s">
        <v>1533</v>
      </c>
      <c r="E3008" t="s">
        <v>212</v>
      </c>
      <c r="F3008" s="1">
        <v>37987</v>
      </c>
      <c r="G3008" t="s">
        <v>26</v>
      </c>
      <c r="H3008">
        <v>201412</v>
      </c>
      <c r="I3008" t="s">
        <v>213</v>
      </c>
      <c r="J3008" t="s">
        <v>28</v>
      </c>
      <c r="K3008" t="s">
        <v>214</v>
      </c>
      <c r="L3008" t="s">
        <v>30</v>
      </c>
      <c r="M3008" t="s">
        <v>31</v>
      </c>
      <c r="N3008" t="s">
        <v>32</v>
      </c>
      <c r="O3008">
        <v>850.55000000000007</v>
      </c>
      <c r="P3008" t="s">
        <v>1524</v>
      </c>
      <c r="Q3008" t="s">
        <v>1531</v>
      </c>
      <c r="R3008" t="s">
        <v>1527</v>
      </c>
      <c r="S3008" t="s">
        <v>216</v>
      </c>
      <c r="T3008" t="s">
        <v>561</v>
      </c>
    </row>
    <row r="3009" spans="1:20">
      <c r="A3009" t="s">
        <v>1531</v>
      </c>
      <c r="B3009" t="s">
        <v>1524</v>
      </c>
      <c r="C3009" t="s">
        <v>1532</v>
      </c>
      <c r="D3009" t="s">
        <v>1533</v>
      </c>
      <c r="E3009" t="s">
        <v>212</v>
      </c>
      <c r="F3009" s="1">
        <v>37987</v>
      </c>
      <c r="G3009" t="s">
        <v>26</v>
      </c>
      <c r="H3009">
        <v>201412</v>
      </c>
      <c r="I3009" t="s">
        <v>213</v>
      </c>
      <c r="J3009" t="s">
        <v>28</v>
      </c>
      <c r="K3009" t="s">
        <v>217</v>
      </c>
      <c r="L3009" t="s">
        <v>30</v>
      </c>
      <c r="M3009" t="s">
        <v>31</v>
      </c>
      <c r="N3009" t="s">
        <v>48</v>
      </c>
      <c r="O3009">
        <v>40725.31</v>
      </c>
      <c r="P3009" t="s">
        <v>1524</v>
      </c>
      <c r="Q3009" t="s">
        <v>1531</v>
      </c>
      <c r="R3009" t="s">
        <v>1527</v>
      </c>
      <c r="S3009" t="s">
        <v>216</v>
      </c>
      <c r="T3009" t="s">
        <v>561</v>
      </c>
    </row>
    <row r="3010" spans="1:20">
      <c r="A3010" t="s">
        <v>1531</v>
      </c>
      <c r="B3010" t="s">
        <v>1524</v>
      </c>
      <c r="C3010" t="s">
        <v>1532</v>
      </c>
      <c r="D3010" t="s">
        <v>1533</v>
      </c>
      <c r="E3010" t="s">
        <v>212</v>
      </c>
      <c r="F3010" s="1">
        <v>37987</v>
      </c>
      <c r="G3010" t="s">
        <v>26</v>
      </c>
      <c r="H3010">
        <v>201412</v>
      </c>
      <c r="I3010" t="s">
        <v>213</v>
      </c>
      <c r="J3010" t="s">
        <v>28</v>
      </c>
      <c r="K3010" t="s">
        <v>217</v>
      </c>
      <c r="L3010" t="s">
        <v>30</v>
      </c>
      <c r="M3010" t="s">
        <v>31</v>
      </c>
      <c r="N3010" t="s">
        <v>49</v>
      </c>
      <c r="O3010">
        <v>-7774.45</v>
      </c>
      <c r="P3010" t="s">
        <v>1524</v>
      </c>
      <c r="Q3010" t="s">
        <v>1531</v>
      </c>
      <c r="R3010" t="s">
        <v>1527</v>
      </c>
      <c r="S3010" t="s">
        <v>216</v>
      </c>
      <c r="T3010" t="s">
        <v>561</v>
      </c>
    </row>
    <row r="3011" spans="1:20">
      <c r="A3011" t="s">
        <v>1531</v>
      </c>
      <c r="B3011" t="s">
        <v>1524</v>
      </c>
      <c r="C3011" t="s">
        <v>1532</v>
      </c>
      <c r="D3011" t="s">
        <v>1533</v>
      </c>
      <c r="E3011" t="s">
        <v>212</v>
      </c>
      <c r="F3011" s="1">
        <v>37987</v>
      </c>
      <c r="G3011" t="s">
        <v>26</v>
      </c>
      <c r="H3011">
        <v>201412</v>
      </c>
      <c r="I3011" t="s">
        <v>213</v>
      </c>
      <c r="J3011" t="s">
        <v>28</v>
      </c>
      <c r="K3011" t="s">
        <v>217</v>
      </c>
      <c r="L3011" t="s">
        <v>30</v>
      </c>
      <c r="M3011" t="s">
        <v>31</v>
      </c>
      <c r="N3011" t="s">
        <v>32</v>
      </c>
      <c r="O3011">
        <v>200.68</v>
      </c>
      <c r="P3011" t="s">
        <v>1524</v>
      </c>
      <c r="Q3011" t="s">
        <v>1531</v>
      </c>
      <c r="R3011" t="s">
        <v>1527</v>
      </c>
      <c r="S3011" t="s">
        <v>216</v>
      </c>
      <c r="T3011" t="s">
        <v>561</v>
      </c>
    </row>
    <row r="3012" spans="1:20">
      <c r="A3012" t="s">
        <v>1534</v>
      </c>
      <c r="B3012" t="s">
        <v>1524</v>
      </c>
      <c r="C3012" t="s">
        <v>1535</v>
      </c>
      <c r="D3012" t="s">
        <v>1536</v>
      </c>
      <c r="E3012" t="s">
        <v>212</v>
      </c>
      <c r="F3012" s="1">
        <v>37987</v>
      </c>
      <c r="G3012" t="s">
        <v>26</v>
      </c>
      <c r="H3012">
        <v>201412</v>
      </c>
      <c r="I3012" t="s">
        <v>213</v>
      </c>
      <c r="J3012" t="s">
        <v>28</v>
      </c>
      <c r="K3012" t="s">
        <v>214</v>
      </c>
      <c r="L3012" t="s">
        <v>30</v>
      </c>
      <c r="M3012" t="s">
        <v>31</v>
      </c>
      <c r="N3012" t="s">
        <v>49</v>
      </c>
      <c r="O3012">
        <v>-1555.82</v>
      </c>
      <c r="P3012" t="s">
        <v>1524</v>
      </c>
      <c r="Q3012" t="s">
        <v>1534</v>
      </c>
      <c r="R3012" t="s">
        <v>1527</v>
      </c>
      <c r="S3012" t="s">
        <v>216</v>
      </c>
      <c r="T3012" t="s">
        <v>561</v>
      </c>
    </row>
    <row r="3013" spans="1:20">
      <c r="A3013" t="s">
        <v>1534</v>
      </c>
      <c r="B3013" t="s">
        <v>1524</v>
      </c>
      <c r="C3013" t="s">
        <v>1535</v>
      </c>
      <c r="D3013" t="s">
        <v>1536</v>
      </c>
      <c r="E3013" t="s">
        <v>212</v>
      </c>
      <c r="F3013" s="1">
        <v>37987</v>
      </c>
      <c r="G3013" t="s">
        <v>26</v>
      </c>
      <c r="H3013">
        <v>201412</v>
      </c>
      <c r="I3013" t="s">
        <v>213</v>
      </c>
      <c r="J3013" t="s">
        <v>28</v>
      </c>
      <c r="K3013" t="s">
        <v>214</v>
      </c>
      <c r="L3013" t="s">
        <v>30</v>
      </c>
      <c r="M3013" t="s">
        <v>31</v>
      </c>
      <c r="N3013" t="s">
        <v>32</v>
      </c>
      <c r="O3013">
        <v>33.200000000000003</v>
      </c>
      <c r="P3013" t="s">
        <v>1524</v>
      </c>
      <c r="Q3013" t="s">
        <v>1534</v>
      </c>
      <c r="R3013" t="s">
        <v>1527</v>
      </c>
      <c r="S3013" t="s">
        <v>216</v>
      </c>
      <c r="T3013" t="s">
        <v>561</v>
      </c>
    </row>
    <row r="3014" spans="1:20">
      <c r="A3014" t="s">
        <v>1534</v>
      </c>
      <c r="B3014" t="s">
        <v>1524</v>
      </c>
      <c r="C3014" t="s">
        <v>1535</v>
      </c>
      <c r="D3014" t="s">
        <v>1536</v>
      </c>
      <c r="E3014" t="s">
        <v>212</v>
      </c>
      <c r="F3014" s="1">
        <v>37987</v>
      </c>
      <c r="G3014" t="s">
        <v>26</v>
      </c>
      <c r="H3014">
        <v>201412</v>
      </c>
      <c r="I3014" t="s">
        <v>213</v>
      </c>
      <c r="J3014" t="s">
        <v>28</v>
      </c>
      <c r="K3014" t="s">
        <v>217</v>
      </c>
      <c r="L3014" t="s">
        <v>30</v>
      </c>
      <c r="M3014" t="s">
        <v>31</v>
      </c>
      <c r="N3014" t="s">
        <v>48</v>
      </c>
      <c r="O3014">
        <v>8347.630000000001</v>
      </c>
      <c r="P3014" t="s">
        <v>1524</v>
      </c>
      <c r="Q3014" t="s">
        <v>1534</v>
      </c>
      <c r="R3014" t="s">
        <v>1527</v>
      </c>
      <c r="S3014" t="s">
        <v>216</v>
      </c>
      <c r="T3014" t="s">
        <v>561</v>
      </c>
    </row>
    <row r="3015" spans="1:20">
      <c r="A3015" t="s">
        <v>1534</v>
      </c>
      <c r="B3015" t="s">
        <v>1524</v>
      </c>
      <c r="C3015" t="s">
        <v>1535</v>
      </c>
      <c r="D3015" t="s">
        <v>1536</v>
      </c>
      <c r="E3015" t="s">
        <v>212</v>
      </c>
      <c r="F3015" s="1">
        <v>37987</v>
      </c>
      <c r="G3015" t="s">
        <v>26</v>
      </c>
      <c r="H3015">
        <v>201412</v>
      </c>
      <c r="I3015" t="s">
        <v>213</v>
      </c>
      <c r="J3015" t="s">
        <v>28</v>
      </c>
      <c r="K3015" t="s">
        <v>217</v>
      </c>
      <c r="L3015" t="s">
        <v>30</v>
      </c>
      <c r="M3015" t="s">
        <v>31</v>
      </c>
      <c r="N3015" t="s">
        <v>49</v>
      </c>
      <c r="O3015">
        <v>-6791.81</v>
      </c>
      <c r="P3015" t="s">
        <v>1524</v>
      </c>
      <c r="Q3015" t="s">
        <v>1534</v>
      </c>
      <c r="R3015" t="s">
        <v>1527</v>
      </c>
      <c r="S3015" t="s">
        <v>216</v>
      </c>
      <c r="T3015" t="s">
        <v>561</v>
      </c>
    </row>
    <row r="3016" spans="1:20">
      <c r="A3016" t="s">
        <v>1534</v>
      </c>
      <c r="B3016" t="s">
        <v>1524</v>
      </c>
      <c r="C3016" t="s">
        <v>1535</v>
      </c>
      <c r="D3016" t="s">
        <v>1536</v>
      </c>
      <c r="E3016" t="s">
        <v>212</v>
      </c>
      <c r="F3016" s="1">
        <v>37987</v>
      </c>
      <c r="G3016" t="s">
        <v>26</v>
      </c>
      <c r="H3016">
        <v>201412</v>
      </c>
      <c r="I3016" t="s">
        <v>213</v>
      </c>
      <c r="J3016" t="s">
        <v>28</v>
      </c>
      <c r="K3016" t="s">
        <v>217</v>
      </c>
      <c r="L3016" t="s">
        <v>30</v>
      </c>
      <c r="M3016" t="s">
        <v>31</v>
      </c>
      <c r="N3016" t="s">
        <v>32</v>
      </c>
      <c r="O3016">
        <v>144.92000000000002</v>
      </c>
      <c r="P3016" t="s">
        <v>1524</v>
      </c>
      <c r="Q3016" t="s">
        <v>1534</v>
      </c>
      <c r="R3016" t="s">
        <v>1527</v>
      </c>
      <c r="S3016" t="s">
        <v>216</v>
      </c>
      <c r="T3016" t="s">
        <v>561</v>
      </c>
    </row>
    <row r="3017" spans="1:20">
      <c r="A3017" t="s">
        <v>1523</v>
      </c>
      <c r="B3017" t="s">
        <v>1524</v>
      </c>
      <c r="C3017" t="s">
        <v>1537</v>
      </c>
      <c r="D3017" t="s">
        <v>1538</v>
      </c>
      <c r="E3017" t="s">
        <v>212</v>
      </c>
      <c r="F3017" s="1">
        <v>37987</v>
      </c>
      <c r="G3017" t="s">
        <v>26</v>
      </c>
      <c r="H3017">
        <v>201412</v>
      </c>
      <c r="I3017" t="s">
        <v>213</v>
      </c>
      <c r="J3017" t="s">
        <v>28</v>
      </c>
      <c r="K3017" t="s">
        <v>214</v>
      </c>
      <c r="L3017" t="s">
        <v>30</v>
      </c>
      <c r="M3017" t="s">
        <v>31</v>
      </c>
      <c r="N3017" t="s">
        <v>48</v>
      </c>
      <c r="O3017">
        <v>405.32</v>
      </c>
      <c r="P3017" t="s">
        <v>1524</v>
      </c>
      <c r="Q3017" t="s">
        <v>1523</v>
      </c>
      <c r="R3017" t="s">
        <v>1527</v>
      </c>
      <c r="S3017" t="s">
        <v>216</v>
      </c>
      <c r="T3017" t="s">
        <v>561</v>
      </c>
    </row>
    <row r="3018" spans="1:20">
      <c r="A3018" t="s">
        <v>1523</v>
      </c>
      <c r="B3018" t="s">
        <v>1524</v>
      </c>
      <c r="C3018" t="s">
        <v>1537</v>
      </c>
      <c r="D3018" t="s">
        <v>1538</v>
      </c>
      <c r="E3018" t="s">
        <v>212</v>
      </c>
      <c r="F3018" s="1">
        <v>37987</v>
      </c>
      <c r="G3018" t="s">
        <v>26</v>
      </c>
      <c r="H3018">
        <v>201412</v>
      </c>
      <c r="I3018" t="s">
        <v>213</v>
      </c>
      <c r="J3018" t="s">
        <v>28</v>
      </c>
      <c r="K3018" t="s">
        <v>214</v>
      </c>
      <c r="L3018" t="s">
        <v>30</v>
      </c>
      <c r="M3018" t="s">
        <v>31</v>
      </c>
      <c r="N3018" t="s">
        <v>49</v>
      </c>
      <c r="O3018">
        <v>-7839.1900000000005</v>
      </c>
      <c r="P3018" t="s">
        <v>1524</v>
      </c>
      <c r="Q3018" t="s">
        <v>1523</v>
      </c>
      <c r="R3018" t="s">
        <v>1527</v>
      </c>
      <c r="S3018" t="s">
        <v>216</v>
      </c>
      <c r="T3018" t="s">
        <v>561</v>
      </c>
    </row>
    <row r="3019" spans="1:20">
      <c r="A3019" t="s">
        <v>1523</v>
      </c>
      <c r="B3019" t="s">
        <v>1524</v>
      </c>
      <c r="C3019" t="s">
        <v>1537</v>
      </c>
      <c r="D3019" t="s">
        <v>1538</v>
      </c>
      <c r="E3019" t="s">
        <v>212</v>
      </c>
      <c r="F3019" s="1">
        <v>37987</v>
      </c>
      <c r="G3019" t="s">
        <v>26</v>
      </c>
      <c r="H3019">
        <v>201412</v>
      </c>
      <c r="I3019" t="s">
        <v>213</v>
      </c>
      <c r="J3019" t="s">
        <v>28</v>
      </c>
      <c r="K3019" t="s">
        <v>217</v>
      </c>
      <c r="L3019" t="s">
        <v>30</v>
      </c>
      <c r="M3019" t="s">
        <v>31</v>
      </c>
      <c r="N3019" t="s">
        <v>48</v>
      </c>
      <c r="O3019">
        <v>9283.44</v>
      </c>
      <c r="P3019" t="s">
        <v>1524</v>
      </c>
      <c r="Q3019" t="s">
        <v>1523</v>
      </c>
      <c r="R3019" t="s">
        <v>1527</v>
      </c>
      <c r="S3019" t="s">
        <v>216</v>
      </c>
      <c r="T3019" t="s">
        <v>561</v>
      </c>
    </row>
    <row r="3020" spans="1:20">
      <c r="A3020" t="s">
        <v>1523</v>
      </c>
      <c r="B3020" t="s">
        <v>1524</v>
      </c>
      <c r="C3020" t="s">
        <v>1537</v>
      </c>
      <c r="D3020" t="s">
        <v>1538</v>
      </c>
      <c r="E3020" t="s">
        <v>212</v>
      </c>
      <c r="F3020" s="1">
        <v>37987</v>
      </c>
      <c r="G3020" t="s">
        <v>26</v>
      </c>
      <c r="H3020">
        <v>201412</v>
      </c>
      <c r="I3020" t="s">
        <v>213</v>
      </c>
      <c r="J3020" t="s">
        <v>28</v>
      </c>
      <c r="K3020" t="s">
        <v>217</v>
      </c>
      <c r="L3020" t="s">
        <v>30</v>
      </c>
      <c r="M3020" t="s">
        <v>31</v>
      </c>
      <c r="N3020" t="s">
        <v>49</v>
      </c>
      <c r="O3020">
        <v>-1849.57</v>
      </c>
      <c r="P3020" t="s">
        <v>1524</v>
      </c>
      <c r="Q3020" t="s">
        <v>1523</v>
      </c>
      <c r="R3020" t="s">
        <v>1527</v>
      </c>
      <c r="S3020" t="s">
        <v>216</v>
      </c>
      <c r="T3020" t="s">
        <v>561</v>
      </c>
    </row>
    <row r="3021" spans="1:20">
      <c r="A3021" t="s">
        <v>1539</v>
      </c>
      <c r="B3021" t="s">
        <v>1524</v>
      </c>
      <c r="C3021" t="s">
        <v>1540</v>
      </c>
      <c r="D3021" t="s">
        <v>1541</v>
      </c>
      <c r="E3021" t="s">
        <v>212</v>
      </c>
      <c r="F3021" s="1">
        <v>37987</v>
      </c>
      <c r="G3021" t="s">
        <v>26</v>
      </c>
      <c r="H3021">
        <v>201412</v>
      </c>
      <c r="I3021" t="s">
        <v>213</v>
      </c>
      <c r="J3021" t="s">
        <v>53</v>
      </c>
      <c r="K3021" t="s">
        <v>214</v>
      </c>
      <c r="L3021" t="s">
        <v>54</v>
      </c>
      <c r="M3021" t="s">
        <v>31</v>
      </c>
      <c r="N3021" t="s">
        <v>49</v>
      </c>
      <c r="O3021">
        <v>-193442.95</v>
      </c>
      <c r="P3021" t="s">
        <v>1524</v>
      </c>
      <c r="Q3021" t="s">
        <v>1539</v>
      </c>
      <c r="R3021" t="s">
        <v>1527</v>
      </c>
      <c r="S3021" t="s">
        <v>216</v>
      </c>
      <c r="T3021" t="s">
        <v>561</v>
      </c>
    </row>
    <row r="3022" spans="1:20">
      <c r="A3022" t="s">
        <v>1539</v>
      </c>
      <c r="B3022" t="s">
        <v>1524</v>
      </c>
      <c r="C3022" t="s">
        <v>1540</v>
      </c>
      <c r="D3022" t="s">
        <v>1541</v>
      </c>
      <c r="E3022" t="s">
        <v>212</v>
      </c>
      <c r="F3022" s="1">
        <v>37987</v>
      </c>
      <c r="G3022" t="s">
        <v>26</v>
      </c>
      <c r="H3022">
        <v>201412</v>
      </c>
      <c r="I3022" t="s">
        <v>213</v>
      </c>
      <c r="J3022" t="s">
        <v>53</v>
      </c>
      <c r="K3022" t="s">
        <v>214</v>
      </c>
      <c r="L3022" t="s">
        <v>54</v>
      </c>
      <c r="M3022" t="s">
        <v>31</v>
      </c>
      <c r="N3022" t="s">
        <v>32</v>
      </c>
      <c r="O3022">
        <v>33.75</v>
      </c>
      <c r="P3022" t="s">
        <v>1524</v>
      </c>
      <c r="Q3022" t="s">
        <v>1539</v>
      </c>
      <c r="R3022" t="s">
        <v>1527</v>
      </c>
      <c r="S3022" t="s">
        <v>216</v>
      </c>
      <c r="T3022" t="s">
        <v>561</v>
      </c>
    </row>
    <row r="3023" spans="1:20">
      <c r="A3023" t="s">
        <v>1539</v>
      </c>
      <c r="B3023" t="s">
        <v>1524</v>
      </c>
      <c r="C3023" t="s">
        <v>1540</v>
      </c>
      <c r="D3023" t="s">
        <v>1541</v>
      </c>
      <c r="E3023" t="s">
        <v>212</v>
      </c>
      <c r="F3023" s="1">
        <v>37987</v>
      </c>
      <c r="G3023" t="s">
        <v>26</v>
      </c>
      <c r="H3023">
        <v>201412</v>
      </c>
      <c r="I3023" t="s">
        <v>213</v>
      </c>
      <c r="J3023" t="s">
        <v>53</v>
      </c>
      <c r="K3023" t="s">
        <v>217</v>
      </c>
      <c r="L3023" t="s">
        <v>54</v>
      </c>
      <c r="M3023" t="s">
        <v>31</v>
      </c>
      <c r="N3023" t="s">
        <v>48</v>
      </c>
      <c r="O3023">
        <v>239084.09</v>
      </c>
      <c r="P3023" t="s">
        <v>1524</v>
      </c>
      <c r="Q3023" t="s">
        <v>1539</v>
      </c>
      <c r="R3023" t="s">
        <v>1527</v>
      </c>
      <c r="S3023" t="s">
        <v>216</v>
      </c>
      <c r="T3023" t="s">
        <v>561</v>
      </c>
    </row>
    <row r="3024" spans="1:20">
      <c r="A3024" t="s">
        <v>1539</v>
      </c>
      <c r="B3024" t="s">
        <v>1524</v>
      </c>
      <c r="C3024" t="s">
        <v>1540</v>
      </c>
      <c r="D3024" t="s">
        <v>1541</v>
      </c>
      <c r="E3024" t="s">
        <v>212</v>
      </c>
      <c r="F3024" s="1">
        <v>37987</v>
      </c>
      <c r="G3024" t="s">
        <v>26</v>
      </c>
      <c r="H3024">
        <v>201412</v>
      </c>
      <c r="I3024" t="s">
        <v>213</v>
      </c>
      <c r="J3024" t="s">
        <v>53</v>
      </c>
      <c r="K3024" t="s">
        <v>217</v>
      </c>
      <c r="L3024" t="s">
        <v>54</v>
      </c>
      <c r="M3024" t="s">
        <v>31</v>
      </c>
      <c r="N3024" t="s">
        <v>49</v>
      </c>
      <c r="O3024">
        <v>-45641.14</v>
      </c>
      <c r="P3024" t="s">
        <v>1524</v>
      </c>
      <c r="Q3024" t="s">
        <v>1539</v>
      </c>
      <c r="R3024" t="s">
        <v>1527</v>
      </c>
      <c r="S3024" t="s">
        <v>216</v>
      </c>
      <c r="T3024" t="s">
        <v>561</v>
      </c>
    </row>
    <row r="3025" spans="1:20">
      <c r="A3025" t="s">
        <v>1539</v>
      </c>
      <c r="B3025" t="s">
        <v>1524</v>
      </c>
      <c r="C3025" t="s">
        <v>1540</v>
      </c>
      <c r="D3025" t="s">
        <v>1541</v>
      </c>
      <c r="E3025" t="s">
        <v>212</v>
      </c>
      <c r="F3025" s="1">
        <v>37987</v>
      </c>
      <c r="G3025" t="s">
        <v>26</v>
      </c>
      <c r="H3025">
        <v>201412</v>
      </c>
      <c r="I3025" t="s">
        <v>213</v>
      </c>
      <c r="J3025" t="s">
        <v>53</v>
      </c>
      <c r="K3025" t="s">
        <v>217</v>
      </c>
      <c r="L3025" t="s">
        <v>54</v>
      </c>
      <c r="M3025" t="s">
        <v>31</v>
      </c>
      <c r="N3025" t="s">
        <v>32</v>
      </c>
      <c r="O3025">
        <v>7.96</v>
      </c>
      <c r="P3025" t="s">
        <v>1524</v>
      </c>
      <c r="Q3025" t="s">
        <v>1539</v>
      </c>
      <c r="R3025" t="s">
        <v>1527</v>
      </c>
      <c r="S3025" t="s">
        <v>216</v>
      </c>
      <c r="T3025" t="s">
        <v>561</v>
      </c>
    </row>
    <row r="3026" spans="1:20">
      <c r="A3026" t="s">
        <v>1531</v>
      </c>
      <c r="B3026" t="s">
        <v>1524</v>
      </c>
      <c r="C3026" t="s">
        <v>1542</v>
      </c>
      <c r="D3026" t="s">
        <v>1543</v>
      </c>
      <c r="E3026" t="s">
        <v>212</v>
      </c>
      <c r="F3026" s="1">
        <v>37987</v>
      </c>
      <c r="G3026" t="s">
        <v>26</v>
      </c>
      <c r="H3026">
        <v>201412</v>
      </c>
      <c r="I3026" t="s">
        <v>213</v>
      </c>
      <c r="J3026" t="s">
        <v>53</v>
      </c>
      <c r="K3026" t="s">
        <v>214</v>
      </c>
      <c r="L3026" t="s">
        <v>54</v>
      </c>
      <c r="M3026" t="s">
        <v>31</v>
      </c>
      <c r="N3026" t="s">
        <v>48</v>
      </c>
      <c r="O3026">
        <v>2116.12</v>
      </c>
      <c r="P3026" t="s">
        <v>1524</v>
      </c>
      <c r="Q3026" t="s">
        <v>1531</v>
      </c>
      <c r="R3026" t="s">
        <v>1527</v>
      </c>
      <c r="S3026" t="s">
        <v>216</v>
      </c>
      <c r="T3026" t="s">
        <v>561</v>
      </c>
    </row>
    <row r="3027" spans="1:20">
      <c r="A3027" t="s">
        <v>1531</v>
      </c>
      <c r="B3027" t="s">
        <v>1524</v>
      </c>
      <c r="C3027" t="s">
        <v>1542</v>
      </c>
      <c r="D3027" t="s">
        <v>1543</v>
      </c>
      <c r="E3027" t="s">
        <v>212</v>
      </c>
      <c r="F3027" s="1">
        <v>37987</v>
      </c>
      <c r="G3027" t="s">
        <v>26</v>
      </c>
      <c r="H3027">
        <v>201412</v>
      </c>
      <c r="I3027" t="s">
        <v>213</v>
      </c>
      <c r="J3027" t="s">
        <v>53</v>
      </c>
      <c r="K3027" t="s">
        <v>214</v>
      </c>
      <c r="L3027" t="s">
        <v>54</v>
      </c>
      <c r="M3027" t="s">
        <v>31</v>
      </c>
      <c r="N3027" t="s">
        <v>49</v>
      </c>
      <c r="O3027">
        <v>-28041.29</v>
      </c>
      <c r="P3027" t="s">
        <v>1524</v>
      </c>
      <c r="Q3027" t="s">
        <v>1531</v>
      </c>
      <c r="R3027" t="s">
        <v>1527</v>
      </c>
      <c r="S3027" t="s">
        <v>216</v>
      </c>
      <c r="T3027" t="s">
        <v>561</v>
      </c>
    </row>
    <row r="3028" spans="1:20">
      <c r="A3028" t="s">
        <v>1531</v>
      </c>
      <c r="B3028" t="s">
        <v>1524</v>
      </c>
      <c r="C3028" t="s">
        <v>1542</v>
      </c>
      <c r="D3028" t="s">
        <v>1543</v>
      </c>
      <c r="E3028" t="s">
        <v>212</v>
      </c>
      <c r="F3028" s="1">
        <v>37987</v>
      </c>
      <c r="G3028" t="s">
        <v>26</v>
      </c>
      <c r="H3028">
        <v>201412</v>
      </c>
      <c r="I3028" t="s">
        <v>213</v>
      </c>
      <c r="J3028" t="s">
        <v>53</v>
      </c>
      <c r="K3028" t="s">
        <v>214</v>
      </c>
      <c r="L3028" t="s">
        <v>54</v>
      </c>
      <c r="M3028" t="s">
        <v>31</v>
      </c>
      <c r="N3028" t="s">
        <v>32</v>
      </c>
      <c r="O3028">
        <v>1483.3600000000001</v>
      </c>
      <c r="P3028" t="s">
        <v>1524</v>
      </c>
      <c r="Q3028" t="s">
        <v>1531</v>
      </c>
      <c r="R3028" t="s">
        <v>1527</v>
      </c>
      <c r="S3028" t="s">
        <v>216</v>
      </c>
      <c r="T3028" t="s">
        <v>561</v>
      </c>
    </row>
    <row r="3029" spans="1:20">
      <c r="A3029" t="s">
        <v>1531</v>
      </c>
      <c r="B3029" t="s">
        <v>1524</v>
      </c>
      <c r="C3029" t="s">
        <v>1542</v>
      </c>
      <c r="D3029" t="s">
        <v>1543</v>
      </c>
      <c r="E3029" t="s">
        <v>212</v>
      </c>
      <c r="F3029" s="1">
        <v>37987</v>
      </c>
      <c r="G3029" t="s">
        <v>26</v>
      </c>
      <c r="H3029">
        <v>201412</v>
      </c>
      <c r="I3029" t="s">
        <v>213</v>
      </c>
      <c r="J3029" t="s">
        <v>53</v>
      </c>
      <c r="K3029" t="s">
        <v>217</v>
      </c>
      <c r="L3029" t="s">
        <v>54</v>
      </c>
      <c r="M3029" t="s">
        <v>31</v>
      </c>
      <c r="N3029" t="s">
        <v>48</v>
      </c>
      <c r="O3029">
        <v>32541.31</v>
      </c>
      <c r="P3029" t="s">
        <v>1524</v>
      </c>
      <c r="Q3029" t="s">
        <v>1531</v>
      </c>
      <c r="R3029" t="s">
        <v>1527</v>
      </c>
      <c r="S3029" t="s">
        <v>216</v>
      </c>
      <c r="T3029" t="s">
        <v>561</v>
      </c>
    </row>
    <row r="3030" spans="1:20">
      <c r="A3030" t="s">
        <v>1531</v>
      </c>
      <c r="B3030" t="s">
        <v>1524</v>
      </c>
      <c r="C3030" t="s">
        <v>1542</v>
      </c>
      <c r="D3030" t="s">
        <v>1543</v>
      </c>
      <c r="E3030" t="s">
        <v>212</v>
      </c>
      <c r="F3030" s="1">
        <v>37987</v>
      </c>
      <c r="G3030" t="s">
        <v>26</v>
      </c>
      <c r="H3030">
        <v>201412</v>
      </c>
      <c r="I3030" t="s">
        <v>213</v>
      </c>
      <c r="J3030" t="s">
        <v>53</v>
      </c>
      <c r="K3030" t="s">
        <v>217</v>
      </c>
      <c r="L3030" t="s">
        <v>54</v>
      </c>
      <c r="M3030" t="s">
        <v>31</v>
      </c>
      <c r="N3030" t="s">
        <v>49</v>
      </c>
      <c r="O3030">
        <v>-6616.14</v>
      </c>
      <c r="P3030" t="s">
        <v>1524</v>
      </c>
      <c r="Q3030" t="s">
        <v>1531</v>
      </c>
      <c r="R3030" t="s">
        <v>1527</v>
      </c>
      <c r="S3030" t="s">
        <v>216</v>
      </c>
      <c r="T3030" t="s">
        <v>561</v>
      </c>
    </row>
    <row r="3031" spans="1:20">
      <c r="A3031" t="s">
        <v>1531</v>
      </c>
      <c r="B3031" t="s">
        <v>1524</v>
      </c>
      <c r="C3031" t="s">
        <v>1542</v>
      </c>
      <c r="D3031" t="s">
        <v>1543</v>
      </c>
      <c r="E3031" t="s">
        <v>212</v>
      </c>
      <c r="F3031" s="1">
        <v>37987</v>
      </c>
      <c r="G3031" t="s">
        <v>26</v>
      </c>
      <c r="H3031">
        <v>201412</v>
      </c>
      <c r="I3031" t="s">
        <v>213</v>
      </c>
      <c r="J3031" t="s">
        <v>53</v>
      </c>
      <c r="K3031" t="s">
        <v>217</v>
      </c>
      <c r="L3031" t="s">
        <v>54</v>
      </c>
      <c r="M3031" t="s">
        <v>31</v>
      </c>
      <c r="N3031" t="s">
        <v>32</v>
      </c>
      <c r="O3031">
        <v>349.98</v>
      </c>
      <c r="P3031" t="s">
        <v>1524</v>
      </c>
      <c r="Q3031" t="s">
        <v>1531</v>
      </c>
      <c r="R3031" t="s">
        <v>1527</v>
      </c>
      <c r="S3031" t="s">
        <v>216</v>
      </c>
      <c r="T3031" t="s">
        <v>561</v>
      </c>
    </row>
    <row r="3032" spans="1:20">
      <c r="A3032" t="s">
        <v>1544</v>
      </c>
      <c r="B3032" t="s">
        <v>1524</v>
      </c>
      <c r="C3032" t="s">
        <v>1545</v>
      </c>
      <c r="D3032" t="s">
        <v>1546</v>
      </c>
      <c r="E3032" t="s">
        <v>212</v>
      </c>
      <c r="F3032" s="1">
        <v>37987</v>
      </c>
      <c r="G3032" t="s">
        <v>26</v>
      </c>
      <c r="H3032">
        <v>201412</v>
      </c>
      <c r="I3032" t="s">
        <v>213</v>
      </c>
      <c r="J3032" t="s">
        <v>53</v>
      </c>
      <c r="K3032" t="s">
        <v>214</v>
      </c>
      <c r="L3032" t="s">
        <v>54</v>
      </c>
      <c r="M3032" t="s">
        <v>31</v>
      </c>
      <c r="N3032" t="s">
        <v>48</v>
      </c>
      <c r="O3032">
        <v>2833.56</v>
      </c>
      <c r="P3032" t="s">
        <v>1524</v>
      </c>
      <c r="Q3032" t="s">
        <v>1544</v>
      </c>
      <c r="R3032" t="s">
        <v>1527</v>
      </c>
      <c r="S3032" t="s">
        <v>216</v>
      </c>
      <c r="T3032" t="s">
        <v>561</v>
      </c>
    </row>
    <row r="3033" spans="1:20">
      <c r="A3033" t="s">
        <v>1544</v>
      </c>
      <c r="B3033" t="s">
        <v>1524</v>
      </c>
      <c r="C3033" t="s">
        <v>1545</v>
      </c>
      <c r="D3033" t="s">
        <v>1546</v>
      </c>
      <c r="E3033" t="s">
        <v>212</v>
      </c>
      <c r="F3033" s="1">
        <v>37987</v>
      </c>
      <c r="G3033" t="s">
        <v>26</v>
      </c>
      <c r="H3033">
        <v>201412</v>
      </c>
      <c r="I3033" t="s">
        <v>213</v>
      </c>
      <c r="J3033" t="s">
        <v>53</v>
      </c>
      <c r="K3033" t="s">
        <v>214</v>
      </c>
      <c r="L3033" t="s">
        <v>54</v>
      </c>
      <c r="M3033" t="s">
        <v>31</v>
      </c>
      <c r="N3033" t="s">
        <v>49</v>
      </c>
      <c r="O3033">
        <v>-51412.480000000003</v>
      </c>
      <c r="P3033" t="s">
        <v>1524</v>
      </c>
      <c r="Q3033" t="s">
        <v>1544</v>
      </c>
      <c r="R3033" t="s">
        <v>1527</v>
      </c>
      <c r="S3033" t="s">
        <v>216</v>
      </c>
      <c r="T3033" t="s">
        <v>561</v>
      </c>
    </row>
    <row r="3034" spans="1:20">
      <c r="A3034" t="s">
        <v>1544</v>
      </c>
      <c r="B3034" t="s">
        <v>1524</v>
      </c>
      <c r="C3034" t="s">
        <v>1545</v>
      </c>
      <c r="D3034" t="s">
        <v>1546</v>
      </c>
      <c r="E3034" t="s">
        <v>212</v>
      </c>
      <c r="F3034" s="1">
        <v>37987</v>
      </c>
      <c r="G3034" t="s">
        <v>26</v>
      </c>
      <c r="H3034">
        <v>201412</v>
      </c>
      <c r="I3034" t="s">
        <v>213</v>
      </c>
      <c r="J3034" t="s">
        <v>53</v>
      </c>
      <c r="K3034" t="s">
        <v>214</v>
      </c>
      <c r="L3034" t="s">
        <v>54</v>
      </c>
      <c r="M3034" t="s">
        <v>31</v>
      </c>
      <c r="N3034" t="s">
        <v>32</v>
      </c>
      <c r="O3034">
        <v>2279.63</v>
      </c>
      <c r="P3034" t="s">
        <v>1524</v>
      </c>
      <c r="Q3034" t="s">
        <v>1544</v>
      </c>
      <c r="R3034" t="s">
        <v>1527</v>
      </c>
      <c r="S3034" t="s">
        <v>216</v>
      </c>
      <c r="T3034" t="s">
        <v>561</v>
      </c>
    </row>
    <row r="3035" spans="1:20">
      <c r="A3035" t="s">
        <v>1544</v>
      </c>
      <c r="B3035" t="s">
        <v>1524</v>
      </c>
      <c r="C3035" t="s">
        <v>1545</v>
      </c>
      <c r="D3035" t="s">
        <v>1546</v>
      </c>
      <c r="E3035" t="s">
        <v>212</v>
      </c>
      <c r="F3035" s="1">
        <v>37987</v>
      </c>
      <c r="G3035" t="s">
        <v>26</v>
      </c>
      <c r="H3035">
        <v>201412</v>
      </c>
      <c r="I3035" t="s">
        <v>213</v>
      </c>
      <c r="J3035" t="s">
        <v>53</v>
      </c>
      <c r="K3035" t="s">
        <v>217</v>
      </c>
      <c r="L3035" t="s">
        <v>54</v>
      </c>
      <c r="M3035" t="s">
        <v>31</v>
      </c>
      <c r="N3035" t="s">
        <v>48</v>
      </c>
      <c r="O3035">
        <v>60709.22</v>
      </c>
      <c r="P3035" t="s">
        <v>1524</v>
      </c>
      <c r="Q3035" t="s">
        <v>1544</v>
      </c>
      <c r="R3035" t="s">
        <v>1527</v>
      </c>
      <c r="S3035" t="s">
        <v>216</v>
      </c>
      <c r="T3035" t="s">
        <v>561</v>
      </c>
    </row>
    <row r="3036" spans="1:20">
      <c r="A3036" t="s">
        <v>1544</v>
      </c>
      <c r="B3036" t="s">
        <v>1524</v>
      </c>
      <c r="C3036" t="s">
        <v>1545</v>
      </c>
      <c r="D3036" t="s">
        <v>1546</v>
      </c>
      <c r="E3036" t="s">
        <v>212</v>
      </c>
      <c r="F3036" s="1">
        <v>37987</v>
      </c>
      <c r="G3036" t="s">
        <v>26</v>
      </c>
      <c r="H3036">
        <v>201412</v>
      </c>
      <c r="I3036" t="s">
        <v>213</v>
      </c>
      <c r="J3036" t="s">
        <v>53</v>
      </c>
      <c r="K3036" t="s">
        <v>217</v>
      </c>
      <c r="L3036" t="s">
        <v>54</v>
      </c>
      <c r="M3036" t="s">
        <v>31</v>
      </c>
      <c r="N3036" t="s">
        <v>49</v>
      </c>
      <c r="O3036">
        <v>-12130.300000000001</v>
      </c>
      <c r="P3036" t="s">
        <v>1524</v>
      </c>
      <c r="Q3036" t="s">
        <v>1544</v>
      </c>
      <c r="R3036" t="s">
        <v>1527</v>
      </c>
      <c r="S3036" t="s">
        <v>216</v>
      </c>
      <c r="T3036" t="s">
        <v>561</v>
      </c>
    </row>
    <row r="3037" spans="1:20">
      <c r="A3037" t="s">
        <v>1544</v>
      </c>
      <c r="B3037" t="s">
        <v>1524</v>
      </c>
      <c r="C3037" t="s">
        <v>1545</v>
      </c>
      <c r="D3037" t="s">
        <v>1546</v>
      </c>
      <c r="E3037" t="s">
        <v>212</v>
      </c>
      <c r="F3037" s="1">
        <v>37987</v>
      </c>
      <c r="G3037" t="s">
        <v>26</v>
      </c>
      <c r="H3037">
        <v>201412</v>
      </c>
      <c r="I3037" t="s">
        <v>213</v>
      </c>
      <c r="J3037" t="s">
        <v>53</v>
      </c>
      <c r="K3037" t="s">
        <v>217</v>
      </c>
      <c r="L3037" t="s">
        <v>54</v>
      </c>
      <c r="M3037" t="s">
        <v>31</v>
      </c>
      <c r="N3037" t="s">
        <v>32</v>
      </c>
      <c r="O3037">
        <v>537.84</v>
      </c>
      <c r="P3037" t="s">
        <v>1524</v>
      </c>
      <c r="Q3037" t="s">
        <v>1544</v>
      </c>
      <c r="R3037" t="s">
        <v>1527</v>
      </c>
      <c r="S3037" t="s">
        <v>216</v>
      </c>
      <c r="T3037" t="s">
        <v>561</v>
      </c>
    </row>
    <row r="3038" spans="1:20">
      <c r="A3038" t="s">
        <v>1544</v>
      </c>
      <c r="B3038" t="s">
        <v>1524</v>
      </c>
      <c r="C3038" t="s">
        <v>1547</v>
      </c>
      <c r="D3038" t="s">
        <v>1548</v>
      </c>
      <c r="E3038" t="s">
        <v>212</v>
      </c>
      <c r="F3038" s="1">
        <v>37987</v>
      </c>
      <c r="G3038" t="s">
        <v>26</v>
      </c>
      <c r="H3038">
        <v>201412</v>
      </c>
      <c r="I3038" t="s">
        <v>213</v>
      </c>
      <c r="J3038" t="s">
        <v>28</v>
      </c>
      <c r="K3038" t="s">
        <v>217</v>
      </c>
      <c r="L3038" t="s">
        <v>30</v>
      </c>
      <c r="M3038" t="s">
        <v>31</v>
      </c>
      <c r="N3038" t="s">
        <v>32</v>
      </c>
      <c r="O3038">
        <v>1318.99</v>
      </c>
      <c r="P3038" t="s">
        <v>1524</v>
      </c>
      <c r="Q3038" t="s">
        <v>1544</v>
      </c>
      <c r="R3038" t="s">
        <v>1527</v>
      </c>
      <c r="S3038" t="s">
        <v>216</v>
      </c>
      <c r="T3038" t="s">
        <v>561</v>
      </c>
    </row>
    <row r="3039" spans="1:20">
      <c r="A3039" t="s">
        <v>1523</v>
      </c>
      <c r="B3039" t="s">
        <v>1524</v>
      </c>
      <c r="C3039" t="s">
        <v>1549</v>
      </c>
      <c r="D3039" t="s">
        <v>1550</v>
      </c>
      <c r="E3039" t="s">
        <v>212</v>
      </c>
      <c r="F3039" s="1">
        <v>18629</v>
      </c>
      <c r="G3039" t="s">
        <v>26</v>
      </c>
      <c r="H3039">
        <v>201412</v>
      </c>
      <c r="I3039" t="s">
        <v>213</v>
      </c>
      <c r="J3039" t="s">
        <v>28</v>
      </c>
      <c r="K3039" t="s">
        <v>214</v>
      </c>
      <c r="L3039" t="s">
        <v>30</v>
      </c>
      <c r="M3039" t="s">
        <v>31</v>
      </c>
      <c r="N3039" t="s">
        <v>49</v>
      </c>
      <c r="O3039">
        <v>-23466.95</v>
      </c>
      <c r="P3039" t="s">
        <v>1524</v>
      </c>
      <c r="Q3039" t="s">
        <v>1523</v>
      </c>
      <c r="R3039" t="s">
        <v>1527</v>
      </c>
      <c r="S3039" t="s">
        <v>216</v>
      </c>
      <c r="T3039" t="s">
        <v>561</v>
      </c>
    </row>
    <row r="3040" spans="1:20">
      <c r="A3040" t="s">
        <v>1523</v>
      </c>
      <c r="B3040" t="s">
        <v>1524</v>
      </c>
      <c r="C3040" t="s">
        <v>1549</v>
      </c>
      <c r="D3040" t="s">
        <v>1550</v>
      </c>
      <c r="E3040" t="s">
        <v>212</v>
      </c>
      <c r="F3040" s="1">
        <v>18629</v>
      </c>
      <c r="G3040" t="s">
        <v>26</v>
      </c>
      <c r="H3040">
        <v>201412</v>
      </c>
      <c r="I3040" t="s">
        <v>213</v>
      </c>
      <c r="J3040" t="s">
        <v>28</v>
      </c>
      <c r="K3040" t="s">
        <v>214</v>
      </c>
      <c r="L3040" t="s">
        <v>30</v>
      </c>
      <c r="M3040" t="s">
        <v>31</v>
      </c>
      <c r="N3040" t="s">
        <v>32</v>
      </c>
      <c r="O3040">
        <v>3038.75</v>
      </c>
      <c r="P3040" t="s">
        <v>1524</v>
      </c>
      <c r="Q3040" t="s">
        <v>1523</v>
      </c>
      <c r="R3040" t="s">
        <v>1527</v>
      </c>
      <c r="S3040" t="s">
        <v>216</v>
      </c>
      <c r="T3040" t="s">
        <v>561</v>
      </c>
    </row>
    <row r="3041" spans="1:20">
      <c r="A3041" t="s">
        <v>1523</v>
      </c>
      <c r="B3041" t="s">
        <v>1524</v>
      </c>
      <c r="C3041" t="s">
        <v>1549</v>
      </c>
      <c r="D3041" t="s">
        <v>1550</v>
      </c>
      <c r="E3041" t="s">
        <v>212</v>
      </c>
      <c r="F3041" s="1">
        <v>18629</v>
      </c>
      <c r="G3041" t="s">
        <v>26</v>
      </c>
      <c r="H3041">
        <v>201412</v>
      </c>
      <c r="I3041" t="s">
        <v>213</v>
      </c>
      <c r="J3041" t="s">
        <v>28</v>
      </c>
      <c r="K3041" t="s">
        <v>217</v>
      </c>
      <c r="L3041" t="s">
        <v>30</v>
      </c>
      <c r="M3041" t="s">
        <v>31</v>
      </c>
      <c r="N3041" t="s">
        <v>48</v>
      </c>
      <c r="O3041">
        <v>29003.81</v>
      </c>
      <c r="P3041" t="s">
        <v>1524</v>
      </c>
      <c r="Q3041" t="s">
        <v>1523</v>
      </c>
      <c r="R3041" t="s">
        <v>1527</v>
      </c>
      <c r="S3041" t="s">
        <v>216</v>
      </c>
      <c r="T3041" t="s">
        <v>561</v>
      </c>
    </row>
    <row r="3042" spans="1:20">
      <c r="A3042" t="s">
        <v>1523</v>
      </c>
      <c r="B3042" t="s">
        <v>1524</v>
      </c>
      <c r="C3042" t="s">
        <v>1549</v>
      </c>
      <c r="D3042" t="s">
        <v>1550</v>
      </c>
      <c r="E3042" t="s">
        <v>212</v>
      </c>
      <c r="F3042" s="1">
        <v>18629</v>
      </c>
      <c r="G3042" t="s">
        <v>26</v>
      </c>
      <c r="H3042">
        <v>201412</v>
      </c>
      <c r="I3042" t="s">
        <v>213</v>
      </c>
      <c r="J3042" t="s">
        <v>28</v>
      </c>
      <c r="K3042" t="s">
        <v>217</v>
      </c>
      <c r="L3042" t="s">
        <v>30</v>
      </c>
      <c r="M3042" t="s">
        <v>31</v>
      </c>
      <c r="N3042" t="s">
        <v>49</v>
      </c>
      <c r="O3042">
        <v>-5536.86</v>
      </c>
      <c r="P3042" t="s">
        <v>1524</v>
      </c>
      <c r="Q3042" t="s">
        <v>1523</v>
      </c>
      <c r="R3042" t="s">
        <v>1527</v>
      </c>
      <c r="S3042" t="s">
        <v>216</v>
      </c>
      <c r="T3042" t="s">
        <v>561</v>
      </c>
    </row>
    <row r="3043" spans="1:20">
      <c r="A3043" t="s">
        <v>1523</v>
      </c>
      <c r="B3043" t="s">
        <v>1524</v>
      </c>
      <c r="C3043" t="s">
        <v>1549</v>
      </c>
      <c r="D3043" t="s">
        <v>1550</v>
      </c>
      <c r="E3043" t="s">
        <v>212</v>
      </c>
      <c r="F3043" s="1">
        <v>18629</v>
      </c>
      <c r="G3043" t="s">
        <v>26</v>
      </c>
      <c r="H3043">
        <v>201412</v>
      </c>
      <c r="I3043" t="s">
        <v>213</v>
      </c>
      <c r="J3043" t="s">
        <v>28</v>
      </c>
      <c r="K3043" t="s">
        <v>217</v>
      </c>
      <c r="L3043" t="s">
        <v>30</v>
      </c>
      <c r="M3043" t="s">
        <v>31</v>
      </c>
      <c r="N3043" t="s">
        <v>32</v>
      </c>
      <c r="O3043">
        <v>716.98</v>
      </c>
      <c r="P3043" t="s">
        <v>1524</v>
      </c>
      <c r="Q3043" t="s">
        <v>1523</v>
      </c>
      <c r="R3043" t="s">
        <v>1527</v>
      </c>
      <c r="S3043" t="s">
        <v>216</v>
      </c>
      <c r="T3043" t="s">
        <v>561</v>
      </c>
    </row>
    <row r="3044" spans="1:20">
      <c r="A3044" t="s">
        <v>1551</v>
      </c>
      <c r="B3044" t="s">
        <v>1524</v>
      </c>
      <c r="C3044" t="s">
        <v>1552</v>
      </c>
      <c r="D3044" t="s">
        <v>1553</v>
      </c>
      <c r="E3044" t="s">
        <v>212</v>
      </c>
      <c r="F3044" s="1">
        <v>37987</v>
      </c>
      <c r="G3044" t="s">
        <v>26</v>
      </c>
      <c r="H3044">
        <v>201412</v>
      </c>
      <c r="I3044" t="s">
        <v>213</v>
      </c>
      <c r="J3044" t="s">
        <v>53</v>
      </c>
      <c r="K3044" t="s">
        <v>214</v>
      </c>
      <c r="L3044" t="s">
        <v>54</v>
      </c>
      <c r="M3044" t="s">
        <v>31</v>
      </c>
      <c r="N3044" t="s">
        <v>48</v>
      </c>
      <c r="O3044">
        <v>16485.02</v>
      </c>
      <c r="P3044" t="s">
        <v>1524</v>
      </c>
      <c r="Q3044" t="s">
        <v>1551</v>
      </c>
      <c r="R3044" t="s">
        <v>1527</v>
      </c>
      <c r="S3044" t="s">
        <v>216</v>
      </c>
      <c r="T3044" t="s">
        <v>561</v>
      </c>
    </row>
    <row r="3045" spans="1:20">
      <c r="A3045" t="s">
        <v>1551</v>
      </c>
      <c r="B3045" t="s">
        <v>1524</v>
      </c>
      <c r="C3045" t="s">
        <v>1552</v>
      </c>
      <c r="D3045" t="s">
        <v>1553</v>
      </c>
      <c r="E3045" t="s">
        <v>212</v>
      </c>
      <c r="F3045" s="1">
        <v>37987</v>
      </c>
      <c r="G3045" t="s">
        <v>26</v>
      </c>
      <c r="H3045">
        <v>201412</v>
      </c>
      <c r="I3045" t="s">
        <v>213</v>
      </c>
      <c r="J3045" t="s">
        <v>53</v>
      </c>
      <c r="K3045" t="s">
        <v>214</v>
      </c>
      <c r="L3045" t="s">
        <v>54</v>
      </c>
      <c r="M3045" t="s">
        <v>31</v>
      </c>
      <c r="N3045" t="s">
        <v>49</v>
      </c>
      <c r="O3045">
        <v>-36083.4</v>
      </c>
      <c r="P3045" t="s">
        <v>1524</v>
      </c>
      <c r="Q3045" t="s">
        <v>1551</v>
      </c>
      <c r="R3045" t="s">
        <v>1527</v>
      </c>
      <c r="S3045" t="s">
        <v>216</v>
      </c>
      <c r="T3045" t="s">
        <v>561</v>
      </c>
    </row>
    <row r="3046" spans="1:20">
      <c r="A3046" t="s">
        <v>1551</v>
      </c>
      <c r="B3046" t="s">
        <v>1524</v>
      </c>
      <c r="C3046" t="s">
        <v>1552</v>
      </c>
      <c r="D3046" t="s">
        <v>1553</v>
      </c>
      <c r="E3046" t="s">
        <v>212</v>
      </c>
      <c r="F3046" s="1">
        <v>37987</v>
      </c>
      <c r="G3046" t="s">
        <v>26</v>
      </c>
      <c r="H3046">
        <v>201412</v>
      </c>
      <c r="I3046" t="s">
        <v>213</v>
      </c>
      <c r="J3046" t="s">
        <v>53</v>
      </c>
      <c r="K3046" t="s">
        <v>214</v>
      </c>
      <c r="L3046" t="s">
        <v>54</v>
      </c>
      <c r="M3046" t="s">
        <v>31</v>
      </c>
      <c r="N3046" t="s">
        <v>32</v>
      </c>
      <c r="O3046">
        <v>139.20000000000002</v>
      </c>
      <c r="P3046" t="s">
        <v>1524</v>
      </c>
      <c r="Q3046" t="s">
        <v>1551</v>
      </c>
      <c r="R3046" t="s">
        <v>1527</v>
      </c>
      <c r="S3046" t="s">
        <v>216</v>
      </c>
      <c r="T3046" t="s">
        <v>561</v>
      </c>
    </row>
    <row r="3047" spans="1:20">
      <c r="A3047" t="s">
        <v>1551</v>
      </c>
      <c r="B3047" t="s">
        <v>1524</v>
      </c>
      <c r="C3047" t="s">
        <v>1552</v>
      </c>
      <c r="D3047" t="s">
        <v>1553</v>
      </c>
      <c r="E3047" t="s">
        <v>212</v>
      </c>
      <c r="F3047" s="1">
        <v>37987</v>
      </c>
      <c r="G3047" t="s">
        <v>26</v>
      </c>
      <c r="H3047">
        <v>201412</v>
      </c>
      <c r="I3047" t="s">
        <v>213</v>
      </c>
      <c r="J3047" t="s">
        <v>53</v>
      </c>
      <c r="K3047" t="s">
        <v>217</v>
      </c>
      <c r="L3047" t="s">
        <v>54</v>
      </c>
      <c r="M3047" t="s">
        <v>31</v>
      </c>
      <c r="N3047" t="s">
        <v>48</v>
      </c>
      <c r="O3047">
        <v>28111.95</v>
      </c>
      <c r="P3047" t="s">
        <v>1524</v>
      </c>
      <c r="Q3047" t="s">
        <v>1551</v>
      </c>
      <c r="R3047" t="s">
        <v>1527</v>
      </c>
      <c r="S3047" t="s">
        <v>216</v>
      </c>
      <c r="T3047" t="s">
        <v>561</v>
      </c>
    </row>
    <row r="3048" spans="1:20">
      <c r="A3048" t="s">
        <v>1551</v>
      </c>
      <c r="B3048" t="s">
        <v>1524</v>
      </c>
      <c r="C3048" t="s">
        <v>1552</v>
      </c>
      <c r="D3048" t="s">
        <v>1553</v>
      </c>
      <c r="E3048" t="s">
        <v>212</v>
      </c>
      <c r="F3048" s="1">
        <v>37987</v>
      </c>
      <c r="G3048" t="s">
        <v>26</v>
      </c>
      <c r="H3048">
        <v>201412</v>
      </c>
      <c r="I3048" t="s">
        <v>213</v>
      </c>
      <c r="J3048" t="s">
        <v>53</v>
      </c>
      <c r="K3048" t="s">
        <v>217</v>
      </c>
      <c r="L3048" t="s">
        <v>54</v>
      </c>
      <c r="M3048" t="s">
        <v>31</v>
      </c>
      <c r="N3048" t="s">
        <v>49</v>
      </c>
      <c r="O3048">
        <v>-8513.57</v>
      </c>
      <c r="P3048" t="s">
        <v>1524</v>
      </c>
      <c r="Q3048" t="s">
        <v>1551</v>
      </c>
      <c r="R3048" t="s">
        <v>1527</v>
      </c>
      <c r="S3048" t="s">
        <v>216</v>
      </c>
      <c r="T3048" t="s">
        <v>561</v>
      </c>
    </row>
    <row r="3049" spans="1:20">
      <c r="A3049" t="s">
        <v>1551</v>
      </c>
      <c r="B3049" t="s">
        <v>1524</v>
      </c>
      <c r="C3049" t="s">
        <v>1552</v>
      </c>
      <c r="D3049" t="s">
        <v>1553</v>
      </c>
      <c r="E3049" t="s">
        <v>212</v>
      </c>
      <c r="F3049" s="1">
        <v>37987</v>
      </c>
      <c r="G3049" t="s">
        <v>26</v>
      </c>
      <c r="H3049">
        <v>201412</v>
      </c>
      <c r="I3049" t="s">
        <v>213</v>
      </c>
      <c r="J3049" t="s">
        <v>53</v>
      </c>
      <c r="K3049" t="s">
        <v>217</v>
      </c>
      <c r="L3049" t="s">
        <v>54</v>
      </c>
      <c r="M3049" t="s">
        <v>31</v>
      </c>
      <c r="N3049" t="s">
        <v>32</v>
      </c>
      <c r="O3049">
        <v>32.840000000000003</v>
      </c>
      <c r="P3049" t="s">
        <v>1524</v>
      </c>
      <c r="Q3049" t="s">
        <v>1551</v>
      </c>
      <c r="R3049" t="s">
        <v>1527</v>
      </c>
      <c r="S3049" t="s">
        <v>216</v>
      </c>
      <c r="T3049" t="s">
        <v>561</v>
      </c>
    </row>
    <row r="3050" spans="1:20">
      <c r="A3050" t="s">
        <v>1523</v>
      </c>
      <c r="B3050" t="s">
        <v>1524</v>
      </c>
      <c r="C3050" t="s">
        <v>1554</v>
      </c>
      <c r="D3050" t="s">
        <v>1555</v>
      </c>
      <c r="E3050" t="s">
        <v>212</v>
      </c>
      <c r="F3050" s="1">
        <v>37987</v>
      </c>
      <c r="G3050" t="s">
        <v>26</v>
      </c>
      <c r="H3050">
        <v>201412</v>
      </c>
      <c r="I3050" t="s">
        <v>213</v>
      </c>
      <c r="J3050" t="s">
        <v>28</v>
      </c>
      <c r="K3050" t="s">
        <v>214</v>
      </c>
      <c r="L3050" t="s">
        <v>30</v>
      </c>
      <c r="M3050" t="s">
        <v>31</v>
      </c>
      <c r="N3050" t="s">
        <v>48</v>
      </c>
      <c r="O3050">
        <v>164810.30000000002</v>
      </c>
      <c r="P3050" t="s">
        <v>1524</v>
      </c>
      <c r="Q3050" t="s">
        <v>1523</v>
      </c>
      <c r="R3050" t="s">
        <v>1527</v>
      </c>
      <c r="S3050" t="s">
        <v>216</v>
      </c>
      <c r="T3050" t="s">
        <v>561</v>
      </c>
    </row>
    <row r="3051" spans="1:20">
      <c r="A3051" t="s">
        <v>1523</v>
      </c>
      <c r="B3051" t="s">
        <v>1524</v>
      </c>
      <c r="C3051" t="s">
        <v>1554</v>
      </c>
      <c r="D3051" t="s">
        <v>1555</v>
      </c>
      <c r="E3051" t="s">
        <v>212</v>
      </c>
      <c r="F3051" s="1">
        <v>37987</v>
      </c>
      <c r="G3051" t="s">
        <v>26</v>
      </c>
      <c r="H3051">
        <v>201412</v>
      </c>
      <c r="I3051" t="s">
        <v>213</v>
      </c>
      <c r="J3051" t="s">
        <v>28</v>
      </c>
      <c r="K3051" t="s">
        <v>214</v>
      </c>
      <c r="L3051" t="s">
        <v>30</v>
      </c>
      <c r="M3051" t="s">
        <v>31</v>
      </c>
      <c r="N3051" t="s">
        <v>49</v>
      </c>
      <c r="O3051">
        <v>-370592.72000000003</v>
      </c>
      <c r="P3051" t="s">
        <v>1524</v>
      </c>
      <c r="Q3051" t="s">
        <v>1523</v>
      </c>
      <c r="R3051" t="s">
        <v>1527</v>
      </c>
      <c r="S3051" t="s">
        <v>216</v>
      </c>
      <c r="T3051" t="s">
        <v>561</v>
      </c>
    </row>
    <row r="3052" spans="1:20">
      <c r="A3052" t="s">
        <v>1523</v>
      </c>
      <c r="B3052" t="s">
        <v>1524</v>
      </c>
      <c r="C3052" t="s">
        <v>1554</v>
      </c>
      <c r="D3052" t="s">
        <v>1555</v>
      </c>
      <c r="E3052" t="s">
        <v>212</v>
      </c>
      <c r="F3052" s="1">
        <v>37987</v>
      </c>
      <c r="G3052" t="s">
        <v>26</v>
      </c>
      <c r="H3052">
        <v>201412</v>
      </c>
      <c r="I3052" t="s">
        <v>213</v>
      </c>
      <c r="J3052" t="s">
        <v>28</v>
      </c>
      <c r="K3052" t="s">
        <v>217</v>
      </c>
      <c r="L3052" t="s">
        <v>30</v>
      </c>
      <c r="M3052" t="s">
        <v>31</v>
      </c>
      <c r="N3052" t="s">
        <v>48</v>
      </c>
      <c r="O3052">
        <v>867220.26</v>
      </c>
      <c r="P3052" t="s">
        <v>1524</v>
      </c>
      <c r="Q3052" t="s">
        <v>1523</v>
      </c>
      <c r="R3052" t="s">
        <v>1527</v>
      </c>
      <c r="S3052" t="s">
        <v>216</v>
      </c>
      <c r="T3052" t="s">
        <v>561</v>
      </c>
    </row>
    <row r="3053" spans="1:20">
      <c r="A3053" t="s">
        <v>1523</v>
      </c>
      <c r="B3053" t="s">
        <v>1524</v>
      </c>
      <c r="C3053" t="s">
        <v>1554</v>
      </c>
      <c r="D3053" t="s">
        <v>1555</v>
      </c>
      <c r="E3053" t="s">
        <v>212</v>
      </c>
      <c r="F3053" s="1">
        <v>37987</v>
      </c>
      <c r="G3053" t="s">
        <v>26</v>
      </c>
      <c r="H3053">
        <v>201412</v>
      </c>
      <c r="I3053" t="s">
        <v>213</v>
      </c>
      <c r="J3053" t="s">
        <v>28</v>
      </c>
      <c r="K3053" t="s">
        <v>217</v>
      </c>
      <c r="L3053" t="s">
        <v>30</v>
      </c>
      <c r="M3053" t="s">
        <v>31</v>
      </c>
      <c r="N3053" t="s">
        <v>49</v>
      </c>
      <c r="O3053">
        <v>-661437.84</v>
      </c>
      <c r="P3053" t="s">
        <v>1524</v>
      </c>
      <c r="Q3053" t="s">
        <v>1523</v>
      </c>
      <c r="R3053" t="s">
        <v>1527</v>
      </c>
      <c r="S3053" t="s">
        <v>216</v>
      </c>
      <c r="T3053" t="s">
        <v>561</v>
      </c>
    </row>
    <row r="3054" spans="1:20">
      <c r="A3054" t="s">
        <v>1523</v>
      </c>
      <c r="B3054" t="s">
        <v>1524</v>
      </c>
      <c r="C3054" t="s">
        <v>1554</v>
      </c>
      <c r="D3054" t="s">
        <v>1555</v>
      </c>
      <c r="E3054" t="s">
        <v>212</v>
      </c>
      <c r="F3054" s="1">
        <v>37987</v>
      </c>
      <c r="G3054" t="s">
        <v>26</v>
      </c>
      <c r="H3054">
        <v>201412</v>
      </c>
      <c r="I3054" t="s">
        <v>213</v>
      </c>
      <c r="J3054" t="s">
        <v>28</v>
      </c>
      <c r="K3054" t="s">
        <v>217</v>
      </c>
      <c r="L3054" t="s">
        <v>30</v>
      </c>
      <c r="M3054" t="s">
        <v>31</v>
      </c>
      <c r="N3054" t="s">
        <v>32</v>
      </c>
      <c r="O3054">
        <v>86152.87</v>
      </c>
      <c r="P3054" t="s">
        <v>1524</v>
      </c>
      <c r="Q3054" t="s">
        <v>1523</v>
      </c>
      <c r="R3054" t="s">
        <v>1527</v>
      </c>
      <c r="S3054" t="s">
        <v>216</v>
      </c>
      <c r="T3054" t="s">
        <v>561</v>
      </c>
    </row>
    <row r="3055" spans="1:20">
      <c r="A3055" t="s">
        <v>1556</v>
      </c>
      <c r="B3055" t="s">
        <v>1524</v>
      </c>
      <c r="C3055" t="s">
        <v>1557</v>
      </c>
      <c r="D3055" t="s">
        <v>1558</v>
      </c>
      <c r="E3055" t="s">
        <v>258</v>
      </c>
      <c r="F3055" s="1">
        <v>40360</v>
      </c>
      <c r="G3055" t="s">
        <v>26</v>
      </c>
      <c r="H3055">
        <v>201412</v>
      </c>
      <c r="I3055" t="s">
        <v>213</v>
      </c>
      <c r="J3055" t="s">
        <v>253</v>
      </c>
      <c r="K3055" t="s">
        <v>214</v>
      </c>
      <c r="L3055" t="s">
        <v>254</v>
      </c>
      <c r="M3055" t="s">
        <v>31</v>
      </c>
      <c r="N3055" t="s">
        <v>32</v>
      </c>
      <c r="O3055">
        <v>644.79</v>
      </c>
      <c r="P3055" t="s">
        <v>1524</v>
      </c>
      <c r="Q3055" t="s">
        <v>1556</v>
      </c>
      <c r="R3055" t="s">
        <v>1527</v>
      </c>
      <c r="S3055" t="s">
        <v>216</v>
      </c>
      <c r="T3055" t="s">
        <v>561</v>
      </c>
    </row>
    <row r="3056" spans="1:20">
      <c r="A3056" t="s">
        <v>1556</v>
      </c>
      <c r="B3056" t="s">
        <v>1524</v>
      </c>
      <c r="C3056" t="s">
        <v>1557</v>
      </c>
      <c r="D3056" t="s">
        <v>1558</v>
      </c>
      <c r="E3056" t="s">
        <v>258</v>
      </c>
      <c r="F3056" s="1">
        <v>40360</v>
      </c>
      <c r="G3056" t="s">
        <v>26</v>
      </c>
      <c r="H3056">
        <v>201412</v>
      </c>
      <c r="I3056" t="s">
        <v>213</v>
      </c>
      <c r="J3056" t="s">
        <v>253</v>
      </c>
      <c r="K3056" t="s">
        <v>217</v>
      </c>
      <c r="L3056" t="s">
        <v>254</v>
      </c>
      <c r="M3056" t="s">
        <v>31</v>
      </c>
      <c r="N3056" t="s">
        <v>32</v>
      </c>
      <c r="O3056">
        <v>152.14000000000001</v>
      </c>
      <c r="P3056" t="s">
        <v>1524</v>
      </c>
      <c r="Q3056" t="s">
        <v>1556</v>
      </c>
      <c r="R3056" t="s">
        <v>1527</v>
      </c>
      <c r="S3056" t="s">
        <v>216</v>
      </c>
      <c r="T3056" t="s">
        <v>561</v>
      </c>
    </row>
    <row r="3057" spans="1:20">
      <c r="A3057" t="s">
        <v>1559</v>
      </c>
      <c r="B3057" t="s">
        <v>1524</v>
      </c>
      <c r="C3057" t="s">
        <v>1560</v>
      </c>
      <c r="D3057" t="s">
        <v>1561</v>
      </c>
      <c r="E3057" t="s">
        <v>258</v>
      </c>
      <c r="F3057" s="1">
        <v>40360</v>
      </c>
      <c r="G3057" t="s">
        <v>26</v>
      </c>
      <c r="H3057">
        <v>201412</v>
      </c>
      <c r="I3057" t="s">
        <v>213</v>
      </c>
      <c r="J3057" t="s">
        <v>253</v>
      </c>
      <c r="K3057" t="s">
        <v>214</v>
      </c>
      <c r="L3057" t="s">
        <v>254</v>
      </c>
      <c r="M3057" t="s">
        <v>31</v>
      </c>
      <c r="N3057" t="s">
        <v>48</v>
      </c>
      <c r="O3057">
        <v>3327.65</v>
      </c>
      <c r="P3057" t="s">
        <v>1524</v>
      </c>
      <c r="Q3057" t="s">
        <v>1559</v>
      </c>
      <c r="R3057" t="s">
        <v>1527</v>
      </c>
      <c r="S3057" t="s">
        <v>216</v>
      </c>
      <c r="T3057" t="s">
        <v>561</v>
      </c>
    </row>
    <row r="3058" spans="1:20">
      <c r="A3058" t="s">
        <v>1559</v>
      </c>
      <c r="B3058" t="s">
        <v>1524</v>
      </c>
      <c r="C3058" t="s">
        <v>1560</v>
      </c>
      <c r="D3058" t="s">
        <v>1561</v>
      </c>
      <c r="E3058" t="s">
        <v>258</v>
      </c>
      <c r="F3058" s="1">
        <v>40360</v>
      </c>
      <c r="G3058" t="s">
        <v>26</v>
      </c>
      <c r="H3058">
        <v>201412</v>
      </c>
      <c r="I3058" t="s">
        <v>213</v>
      </c>
      <c r="J3058" t="s">
        <v>253</v>
      </c>
      <c r="K3058" t="s">
        <v>214</v>
      </c>
      <c r="L3058" t="s">
        <v>254</v>
      </c>
      <c r="M3058" t="s">
        <v>31</v>
      </c>
      <c r="N3058" t="s">
        <v>49</v>
      </c>
      <c r="O3058">
        <v>-17212.52</v>
      </c>
      <c r="P3058" t="s">
        <v>1524</v>
      </c>
      <c r="Q3058" t="s">
        <v>1559</v>
      </c>
      <c r="R3058" t="s">
        <v>1527</v>
      </c>
      <c r="S3058" t="s">
        <v>216</v>
      </c>
      <c r="T3058" t="s">
        <v>561</v>
      </c>
    </row>
    <row r="3059" spans="1:20">
      <c r="A3059" t="s">
        <v>1559</v>
      </c>
      <c r="B3059" t="s">
        <v>1524</v>
      </c>
      <c r="C3059" t="s">
        <v>1560</v>
      </c>
      <c r="D3059" t="s">
        <v>1561</v>
      </c>
      <c r="E3059" t="s">
        <v>258</v>
      </c>
      <c r="F3059" s="1">
        <v>40360</v>
      </c>
      <c r="G3059" t="s">
        <v>26</v>
      </c>
      <c r="H3059">
        <v>201412</v>
      </c>
      <c r="I3059" t="s">
        <v>213</v>
      </c>
      <c r="J3059" t="s">
        <v>253</v>
      </c>
      <c r="K3059" t="s">
        <v>214</v>
      </c>
      <c r="L3059" t="s">
        <v>254</v>
      </c>
      <c r="M3059" t="s">
        <v>31</v>
      </c>
      <c r="N3059" t="s">
        <v>32</v>
      </c>
      <c r="O3059">
        <v>523.33000000000004</v>
      </c>
      <c r="P3059" t="s">
        <v>1524</v>
      </c>
      <c r="Q3059" t="s">
        <v>1559</v>
      </c>
      <c r="R3059" t="s">
        <v>1527</v>
      </c>
      <c r="S3059" t="s">
        <v>216</v>
      </c>
      <c r="T3059" t="s">
        <v>561</v>
      </c>
    </row>
    <row r="3060" spans="1:20">
      <c r="A3060" t="s">
        <v>1559</v>
      </c>
      <c r="B3060" t="s">
        <v>1524</v>
      </c>
      <c r="C3060" t="s">
        <v>1560</v>
      </c>
      <c r="D3060" t="s">
        <v>1561</v>
      </c>
      <c r="E3060" t="s">
        <v>258</v>
      </c>
      <c r="F3060" s="1">
        <v>40360</v>
      </c>
      <c r="G3060" t="s">
        <v>26</v>
      </c>
      <c r="H3060">
        <v>201412</v>
      </c>
      <c r="I3060" t="s">
        <v>213</v>
      </c>
      <c r="J3060" t="s">
        <v>253</v>
      </c>
      <c r="K3060" t="s">
        <v>217</v>
      </c>
      <c r="L3060" t="s">
        <v>254</v>
      </c>
      <c r="M3060" t="s">
        <v>31</v>
      </c>
      <c r="N3060" t="s">
        <v>48</v>
      </c>
      <c r="O3060">
        <v>17947.02</v>
      </c>
      <c r="P3060" t="s">
        <v>1524</v>
      </c>
      <c r="Q3060" t="s">
        <v>1559</v>
      </c>
      <c r="R3060" t="s">
        <v>1527</v>
      </c>
      <c r="S3060" t="s">
        <v>216</v>
      </c>
      <c r="T3060" t="s">
        <v>561</v>
      </c>
    </row>
    <row r="3061" spans="1:20">
      <c r="A3061" t="s">
        <v>1559</v>
      </c>
      <c r="B3061" t="s">
        <v>1524</v>
      </c>
      <c r="C3061" t="s">
        <v>1560</v>
      </c>
      <c r="D3061" t="s">
        <v>1561</v>
      </c>
      <c r="E3061" t="s">
        <v>258</v>
      </c>
      <c r="F3061" s="1">
        <v>40360</v>
      </c>
      <c r="G3061" t="s">
        <v>26</v>
      </c>
      <c r="H3061">
        <v>201412</v>
      </c>
      <c r="I3061" t="s">
        <v>213</v>
      </c>
      <c r="J3061" t="s">
        <v>253</v>
      </c>
      <c r="K3061" t="s">
        <v>217</v>
      </c>
      <c r="L3061" t="s">
        <v>254</v>
      </c>
      <c r="M3061" t="s">
        <v>31</v>
      </c>
      <c r="N3061" t="s">
        <v>49</v>
      </c>
      <c r="O3061">
        <v>-4062.15</v>
      </c>
      <c r="P3061" t="s">
        <v>1524</v>
      </c>
      <c r="Q3061" t="s">
        <v>1559</v>
      </c>
      <c r="R3061" t="s">
        <v>1527</v>
      </c>
      <c r="S3061" t="s">
        <v>216</v>
      </c>
      <c r="T3061" t="s">
        <v>561</v>
      </c>
    </row>
    <row r="3062" spans="1:20">
      <c r="A3062" t="s">
        <v>1559</v>
      </c>
      <c r="B3062" t="s">
        <v>1524</v>
      </c>
      <c r="C3062" t="s">
        <v>1560</v>
      </c>
      <c r="D3062" t="s">
        <v>1561</v>
      </c>
      <c r="E3062" t="s">
        <v>258</v>
      </c>
      <c r="F3062" s="1">
        <v>40360</v>
      </c>
      <c r="G3062" t="s">
        <v>26</v>
      </c>
      <c r="H3062">
        <v>201412</v>
      </c>
      <c r="I3062" t="s">
        <v>213</v>
      </c>
      <c r="J3062" t="s">
        <v>253</v>
      </c>
      <c r="K3062" t="s">
        <v>217</v>
      </c>
      <c r="L3062" t="s">
        <v>254</v>
      </c>
      <c r="M3062" t="s">
        <v>31</v>
      </c>
      <c r="N3062" t="s">
        <v>32</v>
      </c>
      <c r="O3062">
        <v>123.51</v>
      </c>
      <c r="P3062" t="s">
        <v>1524</v>
      </c>
      <c r="Q3062" t="s">
        <v>1559</v>
      </c>
      <c r="R3062" t="s">
        <v>1527</v>
      </c>
      <c r="S3062" t="s">
        <v>216</v>
      </c>
      <c r="T3062" t="s">
        <v>561</v>
      </c>
    </row>
    <row r="3063" spans="1:20">
      <c r="A3063" t="s">
        <v>1562</v>
      </c>
      <c r="B3063" t="s">
        <v>1524</v>
      </c>
      <c r="C3063" t="s">
        <v>1563</v>
      </c>
      <c r="D3063" t="s">
        <v>1564</v>
      </c>
      <c r="E3063" t="s">
        <v>258</v>
      </c>
      <c r="F3063" s="1">
        <v>40360</v>
      </c>
      <c r="G3063" t="s">
        <v>26</v>
      </c>
      <c r="H3063">
        <v>201412</v>
      </c>
      <c r="I3063" t="s">
        <v>213</v>
      </c>
      <c r="J3063" t="s">
        <v>253</v>
      </c>
      <c r="K3063" t="s">
        <v>214</v>
      </c>
      <c r="L3063" t="s">
        <v>254</v>
      </c>
      <c r="M3063" t="s">
        <v>31</v>
      </c>
      <c r="N3063" t="s">
        <v>32</v>
      </c>
      <c r="O3063">
        <v>64.69</v>
      </c>
      <c r="P3063" t="s">
        <v>1524</v>
      </c>
      <c r="Q3063" t="s">
        <v>1562</v>
      </c>
      <c r="R3063" t="s">
        <v>1527</v>
      </c>
      <c r="S3063" t="s">
        <v>216</v>
      </c>
      <c r="T3063" t="s">
        <v>561</v>
      </c>
    </row>
    <row r="3064" spans="1:20">
      <c r="A3064" t="s">
        <v>1562</v>
      </c>
      <c r="B3064" t="s">
        <v>1524</v>
      </c>
      <c r="C3064" t="s">
        <v>1563</v>
      </c>
      <c r="D3064" t="s">
        <v>1564</v>
      </c>
      <c r="E3064" t="s">
        <v>258</v>
      </c>
      <c r="F3064" s="1">
        <v>40360</v>
      </c>
      <c r="G3064" t="s">
        <v>26</v>
      </c>
      <c r="H3064">
        <v>201412</v>
      </c>
      <c r="I3064" t="s">
        <v>213</v>
      </c>
      <c r="J3064" t="s">
        <v>253</v>
      </c>
      <c r="K3064" t="s">
        <v>217</v>
      </c>
      <c r="L3064" t="s">
        <v>254</v>
      </c>
      <c r="M3064" t="s">
        <v>31</v>
      </c>
      <c r="N3064" t="s">
        <v>32</v>
      </c>
      <c r="O3064">
        <v>15.26</v>
      </c>
      <c r="P3064" t="s">
        <v>1524</v>
      </c>
      <c r="Q3064" t="s">
        <v>1562</v>
      </c>
      <c r="R3064" t="s">
        <v>1527</v>
      </c>
      <c r="S3064" t="s">
        <v>216</v>
      </c>
      <c r="T3064" t="s">
        <v>561</v>
      </c>
    </row>
    <row r="3065" spans="1:20">
      <c r="A3065" t="s">
        <v>1565</v>
      </c>
      <c r="B3065" t="s">
        <v>1524</v>
      </c>
      <c r="C3065" t="s">
        <v>1566</v>
      </c>
      <c r="D3065" t="s">
        <v>1567</v>
      </c>
      <c r="E3065" t="s">
        <v>258</v>
      </c>
      <c r="F3065" s="1">
        <v>40360</v>
      </c>
      <c r="G3065" t="s">
        <v>26</v>
      </c>
      <c r="H3065">
        <v>201412</v>
      </c>
      <c r="I3065" t="s">
        <v>213</v>
      </c>
      <c r="J3065" t="s">
        <v>253</v>
      </c>
      <c r="K3065" t="s">
        <v>214</v>
      </c>
      <c r="L3065" t="s">
        <v>254</v>
      </c>
      <c r="M3065" t="s">
        <v>31</v>
      </c>
      <c r="N3065" t="s">
        <v>48</v>
      </c>
      <c r="O3065">
        <v>1179.8800000000001</v>
      </c>
      <c r="P3065" t="s">
        <v>1524</v>
      </c>
      <c r="Q3065" t="s">
        <v>1565</v>
      </c>
      <c r="R3065" t="s">
        <v>1527</v>
      </c>
      <c r="S3065" t="s">
        <v>216</v>
      </c>
      <c r="T3065" t="s">
        <v>561</v>
      </c>
    </row>
    <row r="3066" spans="1:20">
      <c r="A3066" t="s">
        <v>1565</v>
      </c>
      <c r="B3066" t="s">
        <v>1524</v>
      </c>
      <c r="C3066" t="s">
        <v>1566</v>
      </c>
      <c r="D3066" t="s">
        <v>1567</v>
      </c>
      <c r="E3066" t="s">
        <v>258</v>
      </c>
      <c r="F3066" s="1">
        <v>40360</v>
      </c>
      <c r="G3066" t="s">
        <v>26</v>
      </c>
      <c r="H3066">
        <v>201412</v>
      </c>
      <c r="I3066" t="s">
        <v>213</v>
      </c>
      <c r="J3066" t="s">
        <v>253</v>
      </c>
      <c r="K3066" t="s">
        <v>214</v>
      </c>
      <c r="L3066" t="s">
        <v>254</v>
      </c>
      <c r="M3066" t="s">
        <v>31</v>
      </c>
      <c r="N3066" t="s">
        <v>49</v>
      </c>
      <c r="O3066">
        <v>-45111.22</v>
      </c>
      <c r="P3066" t="s">
        <v>1524</v>
      </c>
      <c r="Q3066" t="s">
        <v>1565</v>
      </c>
      <c r="R3066" t="s">
        <v>1527</v>
      </c>
      <c r="S3066" t="s">
        <v>216</v>
      </c>
      <c r="T3066" t="s">
        <v>561</v>
      </c>
    </row>
    <row r="3067" spans="1:20">
      <c r="A3067" t="s">
        <v>1565</v>
      </c>
      <c r="B3067" t="s">
        <v>1524</v>
      </c>
      <c r="C3067" t="s">
        <v>1566</v>
      </c>
      <c r="D3067" t="s">
        <v>1567</v>
      </c>
      <c r="E3067" t="s">
        <v>258</v>
      </c>
      <c r="F3067" s="1">
        <v>40360</v>
      </c>
      <c r="G3067" t="s">
        <v>26</v>
      </c>
      <c r="H3067">
        <v>201412</v>
      </c>
      <c r="I3067" t="s">
        <v>213</v>
      </c>
      <c r="J3067" t="s">
        <v>253</v>
      </c>
      <c r="K3067" t="s">
        <v>214</v>
      </c>
      <c r="L3067" t="s">
        <v>254</v>
      </c>
      <c r="M3067" t="s">
        <v>31</v>
      </c>
      <c r="N3067" t="s">
        <v>32</v>
      </c>
      <c r="O3067">
        <v>362.48</v>
      </c>
      <c r="P3067" t="s">
        <v>1524</v>
      </c>
      <c r="Q3067" t="s">
        <v>1565</v>
      </c>
      <c r="R3067" t="s">
        <v>1527</v>
      </c>
      <c r="S3067" t="s">
        <v>216</v>
      </c>
      <c r="T3067" t="s">
        <v>561</v>
      </c>
    </row>
    <row r="3068" spans="1:20">
      <c r="A3068" t="s">
        <v>1565</v>
      </c>
      <c r="B3068" t="s">
        <v>1524</v>
      </c>
      <c r="C3068" t="s">
        <v>1566</v>
      </c>
      <c r="D3068" t="s">
        <v>1567</v>
      </c>
      <c r="E3068" t="s">
        <v>258</v>
      </c>
      <c r="F3068" s="1">
        <v>40360</v>
      </c>
      <c r="G3068" t="s">
        <v>26</v>
      </c>
      <c r="H3068">
        <v>201412</v>
      </c>
      <c r="I3068" t="s">
        <v>213</v>
      </c>
      <c r="J3068" t="s">
        <v>253</v>
      </c>
      <c r="K3068" t="s">
        <v>217</v>
      </c>
      <c r="L3068" t="s">
        <v>254</v>
      </c>
      <c r="M3068" t="s">
        <v>31</v>
      </c>
      <c r="N3068" t="s">
        <v>48</v>
      </c>
      <c r="O3068">
        <v>54574.97</v>
      </c>
      <c r="P3068" t="s">
        <v>1524</v>
      </c>
      <c r="Q3068" t="s">
        <v>1565</v>
      </c>
      <c r="R3068" t="s">
        <v>1527</v>
      </c>
      <c r="S3068" t="s">
        <v>216</v>
      </c>
      <c r="T3068" t="s">
        <v>561</v>
      </c>
    </row>
    <row r="3069" spans="1:20">
      <c r="A3069" t="s">
        <v>1565</v>
      </c>
      <c r="B3069" t="s">
        <v>1524</v>
      </c>
      <c r="C3069" t="s">
        <v>1566</v>
      </c>
      <c r="D3069" t="s">
        <v>1567</v>
      </c>
      <c r="E3069" t="s">
        <v>258</v>
      </c>
      <c r="F3069" s="1">
        <v>40360</v>
      </c>
      <c r="G3069" t="s">
        <v>26</v>
      </c>
      <c r="H3069">
        <v>201412</v>
      </c>
      <c r="I3069" t="s">
        <v>213</v>
      </c>
      <c r="J3069" t="s">
        <v>253</v>
      </c>
      <c r="K3069" t="s">
        <v>217</v>
      </c>
      <c r="L3069" t="s">
        <v>254</v>
      </c>
      <c r="M3069" t="s">
        <v>31</v>
      </c>
      <c r="N3069" t="s">
        <v>49</v>
      </c>
      <c r="O3069">
        <v>-10643.630000000001</v>
      </c>
      <c r="P3069" t="s">
        <v>1524</v>
      </c>
      <c r="Q3069" t="s">
        <v>1565</v>
      </c>
      <c r="R3069" t="s">
        <v>1527</v>
      </c>
      <c r="S3069" t="s">
        <v>216</v>
      </c>
      <c r="T3069" t="s">
        <v>561</v>
      </c>
    </row>
    <row r="3070" spans="1:20">
      <c r="A3070" t="s">
        <v>1565</v>
      </c>
      <c r="B3070" t="s">
        <v>1524</v>
      </c>
      <c r="C3070" t="s">
        <v>1566</v>
      </c>
      <c r="D3070" t="s">
        <v>1567</v>
      </c>
      <c r="E3070" t="s">
        <v>258</v>
      </c>
      <c r="F3070" s="1">
        <v>40360</v>
      </c>
      <c r="G3070" t="s">
        <v>26</v>
      </c>
      <c r="H3070">
        <v>201412</v>
      </c>
      <c r="I3070" t="s">
        <v>213</v>
      </c>
      <c r="J3070" t="s">
        <v>253</v>
      </c>
      <c r="K3070" t="s">
        <v>217</v>
      </c>
      <c r="L3070" t="s">
        <v>254</v>
      </c>
      <c r="M3070" t="s">
        <v>31</v>
      </c>
      <c r="N3070" t="s">
        <v>32</v>
      </c>
      <c r="O3070">
        <v>85.52</v>
      </c>
      <c r="P3070" t="s">
        <v>1524</v>
      </c>
      <c r="Q3070" t="s">
        <v>1565</v>
      </c>
      <c r="R3070" t="s">
        <v>1527</v>
      </c>
      <c r="S3070" t="s">
        <v>216</v>
      </c>
      <c r="T3070" t="s">
        <v>561</v>
      </c>
    </row>
    <row r="3071" spans="1:20">
      <c r="A3071" t="s">
        <v>1544</v>
      </c>
      <c r="B3071" t="s">
        <v>1524</v>
      </c>
      <c r="C3071" t="s">
        <v>1568</v>
      </c>
      <c r="D3071" t="s">
        <v>1569</v>
      </c>
      <c r="E3071" t="s">
        <v>212</v>
      </c>
      <c r="F3071" s="1">
        <v>37987</v>
      </c>
      <c r="G3071" t="s">
        <v>26</v>
      </c>
      <c r="H3071">
        <v>201412</v>
      </c>
      <c r="I3071" t="s">
        <v>213</v>
      </c>
      <c r="J3071" t="s">
        <v>53</v>
      </c>
      <c r="K3071" t="s">
        <v>214</v>
      </c>
      <c r="L3071" t="s">
        <v>54</v>
      </c>
      <c r="M3071" t="s">
        <v>31</v>
      </c>
      <c r="N3071" t="s">
        <v>49</v>
      </c>
      <c r="O3071">
        <v>-69000</v>
      </c>
      <c r="P3071" t="s">
        <v>1524</v>
      </c>
      <c r="Q3071" t="s">
        <v>1544</v>
      </c>
      <c r="R3071" t="s">
        <v>1527</v>
      </c>
      <c r="S3071" t="s">
        <v>216</v>
      </c>
      <c r="T3071" t="s">
        <v>561</v>
      </c>
    </row>
    <row r="3072" spans="1:20">
      <c r="A3072" t="s">
        <v>1544</v>
      </c>
      <c r="B3072" t="s">
        <v>1524</v>
      </c>
      <c r="C3072" t="s">
        <v>1568</v>
      </c>
      <c r="D3072" t="s">
        <v>1569</v>
      </c>
      <c r="E3072" t="s">
        <v>212</v>
      </c>
      <c r="F3072" s="1">
        <v>37987</v>
      </c>
      <c r="G3072" t="s">
        <v>26</v>
      </c>
      <c r="H3072">
        <v>201412</v>
      </c>
      <c r="I3072" t="s">
        <v>213</v>
      </c>
      <c r="J3072" t="s">
        <v>53</v>
      </c>
      <c r="K3072" t="s">
        <v>214</v>
      </c>
      <c r="L3072" t="s">
        <v>54</v>
      </c>
      <c r="M3072" t="s">
        <v>31</v>
      </c>
      <c r="N3072" t="s">
        <v>32</v>
      </c>
      <c r="O3072">
        <v>978.98</v>
      </c>
      <c r="P3072" t="s">
        <v>1524</v>
      </c>
      <c r="Q3072" t="s">
        <v>1544</v>
      </c>
      <c r="R3072" t="s">
        <v>1527</v>
      </c>
      <c r="S3072" t="s">
        <v>216</v>
      </c>
      <c r="T3072" t="s">
        <v>561</v>
      </c>
    </row>
    <row r="3073" spans="1:20">
      <c r="A3073" t="s">
        <v>1544</v>
      </c>
      <c r="B3073" t="s">
        <v>1524</v>
      </c>
      <c r="C3073" t="s">
        <v>1568</v>
      </c>
      <c r="D3073" t="s">
        <v>1569</v>
      </c>
      <c r="E3073" t="s">
        <v>212</v>
      </c>
      <c r="F3073" s="1">
        <v>37987</v>
      </c>
      <c r="G3073" t="s">
        <v>26</v>
      </c>
      <c r="H3073">
        <v>201412</v>
      </c>
      <c r="I3073" t="s">
        <v>213</v>
      </c>
      <c r="J3073" t="s">
        <v>53</v>
      </c>
      <c r="K3073" t="s">
        <v>217</v>
      </c>
      <c r="L3073" t="s">
        <v>54</v>
      </c>
      <c r="M3073" t="s">
        <v>31</v>
      </c>
      <c r="N3073" t="s">
        <v>48</v>
      </c>
      <c r="O3073">
        <v>88004.87</v>
      </c>
      <c r="P3073" t="s">
        <v>1524</v>
      </c>
      <c r="Q3073" t="s">
        <v>1544</v>
      </c>
      <c r="R3073" t="s">
        <v>1527</v>
      </c>
      <c r="S3073" t="s">
        <v>216</v>
      </c>
      <c r="T3073" t="s">
        <v>561</v>
      </c>
    </row>
    <row r="3074" spans="1:20">
      <c r="A3074" t="s">
        <v>1544</v>
      </c>
      <c r="B3074" t="s">
        <v>1524</v>
      </c>
      <c r="C3074" t="s">
        <v>1568</v>
      </c>
      <c r="D3074" t="s">
        <v>1569</v>
      </c>
      <c r="E3074" t="s">
        <v>212</v>
      </c>
      <c r="F3074" s="1">
        <v>37987</v>
      </c>
      <c r="G3074" t="s">
        <v>26</v>
      </c>
      <c r="H3074">
        <v>201412</v>
      </c>
      <c r="I3074" t="s">
        <v>213</v>
      </c>
      <c r="J3074" t="s">
        <v>53</v>
      </c>
      <c r="K3074" t="s">
        <v>217</v>
      </c>
      <c r="L3074" t="s">
        <v>54</v>
      </c>
      <c r="M3074" t="s">
        <v>31</v>
      </c>
      <c r="N3074" t="s">
        <v>49</v>
      </c>
      <c r="O3074">
        <v>-19004.87</v>
      </c>
      <c r="P3074" t="s">
        <v>1524</v>
      </c>
      <c r="Q3074" t="s">
        <v>1544</v>
      </c>
      <c r="R3074" t="s">
        <v>1527</v>
      </c>
      <c r="S3074" t="s">
        <v>216</v>
      </c>
      <c r="T3074" t="s">
        <v>561</v>
      </c>
    </row>
    <row r="3075" spans="1:20">
      <c r="A3075" t="s">
        <v>1544</v>
      </c>
      <c r="B3075" t="s">
        <v>1524</v>
      </c>
      <c r="C3075" t="s">
        <v>1568</v>
      </c>
      <c r="D3075" t="s">
        <v>1569</v>
      </c>
      <c r="E3075" t="s">
        <v>212</v>
      </c>
      <c r="F3075" s="1">
        <v>37987</v>
      </c>
      <c r="G3075" t="s">
        <v>26</v>
      </c>
      <c r="H3075">
        <v>201412</v>
      </c>
      <c r="I3075" t="s">
        <v>213</v>
      </c>
      <c r="J3075" t="s">
        <v>53</v>
      </c>
      <c r="K3075" t="s">
        <v>217</v>
      </c>
      <c r="L3075" t="s">
        <v>54</v>
      </c>
      <c r="M3075" t="s">
        <v>31</v>
      </c>
      <c r="N3075" t="s">
        <v>32</v>
      </c>
      <c r="O3075">
        <v>269.64</v>
      </c>
      <c r="P3075" t="s">
        <v>1524</v>
      </c>
      <c r="Q3075" t="s">
        <v>1544</v>
      </c>
      <c r="R3075" t="s">
        <v>1527</v>
      </c>
      <c r="S3075" t="s">
        <v>216</v>
      </c>
      <c r="T3075" t="s">
        <v>561</v>
      </c>
    </row>
    <row r="3076" spans="1:20">
      <c r="A3076" t="s">
        <v>1528</v>
      </c>
      <c r="B3076" t="s">
        <v>1524</v>
      </c>
      <c r="C3076" t="s">
        <v>1570</v>
      </c>
      <c r="D3076" t="s">
        <v>1571</v>
      </c>
      <c r="E3076" t="s">
        <v>212</v>
      </c>
      <c r="F3076" s="1">
        <v>33992</v>
      </c>
      <c r="G3076" t="s">
        <v>26</v>
      </c>
      <c r="H3076">
        <v>201412</v>
      </c>
      <c r="I3076" t="s">
        <v>213</v>
      </c>
      <c r="J3076" t="s">
        <v>53</v>
      </c>
      <c r="K3076" t="s">
        <v>214</v>
      </c>
      <c r="L3076" t="s">
        <v>54</v>
      </c>
      <c r="M3076" t="s">
        <v>31</v>
      </c>
      <c r="N3076" t="s">
        <v>32</v>
      </c>
      <c r="O3076">
        <v>6318.51</v>
      </c>
      <c r="P3076" t="s">
        <v>1524</v>
      </c>
      <c r="Q3076" t="s">
        <v>1528</v>
      </c>
      <c r="R3076" t="s">
        <v>1527</v>
      </c>
      <c r="S3076" t="s">
        <v>216</v>
      </c>
      <c r="T3076" t="s">
        <v>561</v>
      </c>
    </row>
    <row r="3077" spans="1:20">
      <c r="A3077" t="s">
        <v>1531</v>
      </c>
      <c r="B3077" t="s">
        <v>1524</v>
      </c>
      <c r="C3077" t="s">
        <v>1572</v>
      </c>
      <c r="D3077" t="s">
        <v>1573</v>
      </c>
      <c r="E3077" t="s">
        <v>212</v>
      </c>
      <c r="F3077" s="1">
        <v>33992</v>
      </c>
      <c r="G3077" t="s">
        <v>26</v>
      </c>
      <c r="H3077">
        <v>201412</v>
      </c>
      <c r="I3077" t="s">
        <v>213</v>
      </c>
      <c r="J3077" t="s">
        <v>28</v>
      </c>
      <c r="K3077" t="s">
        <v>214</v>
      </c>
      <c r="L3077" t="s">
        <v>30</v>
      </c>
      <c r="M3077" t="s">
        <v>31</v>
      </c>
      <c r="N3077" t="s">
        <v>48</v>
      </c>
      <c r="O3077">
        <v>2343.9700000000003</v>
      </c>
      <c r="P3077" t="s">
        <v>1524</v>
      </c>
      <c r="Q3077" t="s">
        <v>1531</v>
      </c>
      <c r="R3077" t="s">
        <v>1527</v>
      </c>
      <c r="S3077" t="s">
        <v>216</v>
      </c>
      <c r="T3077" t="s">
        <v>561</v>
      </c>
    </row>
    <row r="3078" spans="1:20">
      <c r="A3078" t="s">
        <v>1531</v>
      </c>
      <c r="B3078" t="s">
        <v>1524</v>
      </c>
      <c r="C3078" t="s">
        <v>1572</v>
      </c>
      <c r="D3078" t="s">
        <v>1573</v>
      </c>
      <c r="E3078" t="s">
        <v>212</v>
      </c>
      <c r="F3078" s="1">
        <v>33992</v>
      </c>
      <c r="G3078" t="s">
        <v>26</v>
      </c>
      <c r="H3078">
        <v>201412</v>
      </c>
      <c r="I3078" t="s">
        <v>213</v>
      </c>
      <c r="J3078" t="s">
        <v>28</v>
      </c>
      <c r="K3078" t="s">
        <v>214</v>
      </c>
      <c r="L3078" t="s">
        <v>30</v>
      </c>
      <c r="M3078" t="s">
        <v>31</v>
      </c>
      <c r="N3078" t="s">
        <v>49</v>
      </c>
      <c r="O3078">
        <v>-28050.97</v>
      </c>
      <c r="P3078" t="s">
        <v>1524</v>
      </c>
      <c r="Q3078" t="s">
        <v>1531</v>
      </c>
      <c r="R3078" t="s">
        <v>1527</v>
      </c>
      <c r="S3078" t="s">
        <v>216</v>
      </c>
      <c r="T3078" t="s">
        <v>561</v>
      </c>
    </row>
    <row r="3079" spans="1:20">
      <c r="A3079" t="s">
        <v>1531</v>
      </c>
      <c r="B3079" t="s">
        <v>1524</v>
      </c>
      <c r="C3079" t="s">
        <v>1572</v>
      </c>
      <c r="D3079" t="s">
        <v>1573</v>
      </c>
      <c r="E3079" t="s">
        <v>212</v>
      </c>
      <c r="F3079" s="1">
        <v>33992</v>
      </c>
      <c r="G3079" t="s">
        <v>26</v>
      </c>
      <c r="H3079">
        <v>201412</v>
      </c>
      <c r="I3079" t="s">
        <v>213</v>
      </c>
      <c r="J3079" t="s">
        <v>28</v>
      </c>
      <c r="K3079" t="s">
        <v>214</v>
      </c>
      <c r="L3079" t="s">
        <v>30</v>
      </c>
      <c r="M3079" t="s">
        <v>31</v>
      </c>
      <c r="N3079" t="s">
        <v>32</v>
      </c>
      <c r="O3079">
        <v>245.20000000000002</v>
      </c>
      <c r="P3079" t="s">
        <v>1524</v>
      </c>
      <c r="Q3079" t="s">
        <v>1531</v>
      </c>
      <c r="R3079" t="s">
        <v>1527</v>
      </c>
      <c r="S3079" t="s">
        <v>216</v>
      </c>
      <c r="T3079" t="s">
        <v>561</v>
      </c>
    </row>
    <row r="3080" spans="1:20">
      <c r="A3080" t="s">
        <v>1531</v>
      </c>
      <c r="B3080" t="s">
        <v>1524</v>
      </c>
      <c r="C3080" t="s">
        <v>1572</v>
      </c>
      <c r="D3080" t="s">
        <v>1573</v>
      </c>
      <c r="E3080" t="s">
        <v>212</v>
      </c>
      <c r="F3080" s="1">
        <v>33992</v>
      </c>
      <c r="G3080" t="s">
        <v>26</v>
      </c>
      <c r="H3080">
        <v>201412</v>
      </c>
      <c r="I3080" t="s">
        <v>213</v>
      </c>
      <c r="J3080" t="s">
        <v>28</v>
      </c>
      <c r="K3080" t="s">
        <v>217</v>
      </c>
      <c r="L3080" t="s">
        <v>30</v>
      </c>
      <c r="M3080" t="s">
        <v>31</v>
      </c>
      <c r="N3080" t="s">
        <v>48</v>
      </c>
      <c r="O3080">
        <v>32325.510000000002</v>
      </c>
      <c r="P3080" t="s">
        <v>1524</v>
      </c>
      <c r="Q3080" t="s">
        <v>1531</v>
      </c>
      <c r="R3080" t="s">
        <v>1527</v>
      </c>
      <c r="S3080" t="s">
        <v>216</v>
      </c>
      <c r="T3080" t="s">
        <v>561</v>
      </c>
    </row>
    <row r="3081" spans="1:20">
      <c r="A3081" t="s">
        <v>1531</v>
      </c>
      <c r="B3081" t="s">
        <v>1524</v>
      </c>
      <c r="C3081" t="s">
        <v>1572</v>
      </c>
      <c r="D3081" t="s">
        <v>1573</v>
      </c>
      <c r="E3081" t="s">
        <v>212</v>
      </c>
      <c r="F3081" s="1">
        <v>33992</v>
      </c>
      <c r="G3081" t="s">
        <v>26</v>
      </c>
      <c r="H3081">
        <v>201412</v>
      </c>
      <c r="I3081" t="s">
        <v>213</v>
      </c>
      <c r="J3081" t="s">
        <v>28</v>
      </c>
      <c r="K3081" t="s">
        <v>217</v>
      </c>
      <c r="L3081" t="s">
        <v>30</v>
      </c>
      <c r="M3081" t="s">
        <v>31</v>
      </c>
      <c r="N3081" t="s">
        <v>49</v>
      </c>
      <c r="O3081">
        <v>-6618.51</v>
      </c>
      <c r="P3081" t="s">
        <v>1524</v>
      </c>
      <c r="Q3081" t="s">
        <v>1531</v>
      </c>
      <c r="R3081" t="s">
        <v>1527</v>
      </c>
      <c r="S3081" t="s">
        <v>216</v>
      </c>
      <c r="T3081" t="s">
        <v>561</v>
      </c>
    </row>
    <row r="3082" spans="1:20">
      <c r="A3082" t="s">
        <v>1531</v>
      </c>
      <c r="B3082" t="s">
        <v>1524</v>
      </c>
      <c r="C3082" t="s">
        <v>1572</v>
      </c>
      <c r="D3082" t="s">
        <v>1573</v>
      </c>
      <c r="E3082" t="s">
        <v>212</v>
      </c>
      <c r="F3082" s="1">
        <v>33992</v>
      </c>
      <c r="G3082" t="s">
        <v>26</v>
      </c>
      <c r="H3082">
        <v>201412</v>
      </c>
      <c r="I3082" t="s">
        <v>213</v>
      </c>
      <c r="J3082" t="s">
        <v>28</v>
      </c>
      <c r="K3082" t="s">
        <v>217</v>
      </c>
      <c r="L3082" t="s">
        <v>30</v>
      </c>
      <c r="M3082" t="s">
        <v>31</v>
      </c>
      <c r="N3082" t="s">
        <v>32</v>
      </c>
      <c r="O3082">
        <v>57.85</v>
      </c>
      <c r="P3082" t="s">
        <v>1524</v>
      </c>
      <c r="Q3082" t="s">
        <v>1531</v>
      </c>
      <c r="R3082" t="s">
        <v>1527</v>
      </c>
      <c r="S3082" t="s">
        <v>216</v>
      </c>
      <c r="T3082" t="s">
        <v>561</v>
      </c>
    </row>
    <row r="3083" spans="1:20">
      <c r="A3083" t="s">
        <v>1534</v>
      </c>
      <c r="B3083" t="s">
        <v>1524</v>
      </c>
      <c r="C3083" t="s">
        <v>1574</v>
      </c>
      <c r="D3083" t="s">
        <v>1575</v>
      </c>
      <c r="E3083" t="s">
        <v>212</v>
      </c>
      <c r="F3083" s="1">
        <v>33992</v>
      </c>
      <c r="G3083" t="s">
        <v>26</v>
      </c>
      <c r="H3083">
        <v>201412</v>
      </c>
      <c r="I3083" t="s">
        <v>213</v>
      </c>
      <c r="J3083" t="s">
        <v>28</v>
      </c>
      <c r="K3083" t="s">
        <v>214</v>
      </c>
      <c r="L3083" t="s">
        <v>30</v>
      </c>
      <c r="M3083" t="s">
        <v>31</v>
      </c>
      <c r="N3083" t="s">
        <v>32</v>
      </c>
      <c r="O3083">
        <v>223.26</v>
      </c>
      <c r="P3083" t="s">
        <v>1524</v>
      </c>
      <c r="Q3083" t="s">
        <v>1534</v>
      </c>
      <c r="R3083" t="s">
        <v>1527</v>
      </c>
      <c r="S3083" t="s">
        <v>216</v>
      </c>
      <c r="T3083" t="s">
        <v>561</v>
      </c>
    </row>
    <row r="3084" spans="1:20">
      <c r="A3084" t="s">
        <v>1534</v>
      </c>
      <c r="B3084" t="s">
        <v>1524</v>
      </c>
      <c r="C3084" t="s">
        <v>1574</v>
      </c>
      <c r="D3084" t="s">
        <v>1575</v>
      </c>
      <c r="E3084" t="s">
        <v>212</v>
      </c>
      <c r="F3084" s="1">
        <v>33992</v>
      </c>
      <c r="G3084" t="s">
        <v>26</v>
      </c>
      <c r="H3084">
        <v>201412</v>
      </c>
      <c r="I3084" t="s">
        <v>213</v>
      </c>
      <c r="J3084" t="s">
        <v>28</v>
      </c>
      <c r="K3084" t="s">
        <v>217</v>
      </c>
      <c r="L3084" t="s">
        <v>30</v>
      </c>
      <c r="M3084" t="s">
        <v>31</v>
      </c>
      <c r="N3084" t="s">
        <v>32</v>
      </c>
      <c r="O3084">
        <v>223.27</v>
      </c>
      <c r="P3084" t="s">
        <v>1524</v>
      </c>
      <c r="Q3084" t="s">
        <v>1534</v>
      </c>
      <c r="R3084" t="s">
        <v>1527</v>
      </c>
      <c r="S3084" t="s">
        <v>216</v>
      </c>
      <c r="T3084" t="s">
        <v>561</v>
      </c>
    </row>
    <row r="3085" spans="1:20">
      <c r="A3085" t="s">
        <v>1539</v>
      </c>
      <c r="B3085" t="s">
        <v>1524</v>
      </c>
      <c r="C3085" t="s">
        <v>1576</v>
      </c>
      <c r="D3085" t="s">
        <v>1577</v>
      </c>
      <c r="E3085" t="s">
        <v>212</v>
      </c>
      <c r="F3085" s="1">
        <v>33992</v>
      </c>
      <c r="G3085" t="s">
        <v>26</v>
      </c>
      <c r="H3085">
        <v>201412</v>
      </c>
      <c r="I3085" t="s">
        <v>213</v>
      </c>
      <c r="J3085" t="s">
        <v>53</v>
      </c>
      <c r="K3085" t="s">
        <v>214</v>
      </c>
      <c r="L3085" t="s">
        <v>54</v>
      </c>
      <c r="M3085" t="s">
        <v>31</v>
      </c>
      <c r="N3085" t="s">
        <v>49</v>
      </c>
      <c r="O3085">
        <v>-33550.550000000003</v>
      </c>
      <c r="P3085" t="s">
        <v>1524</v>
      </c>
      <c r="Q3085" t="s">
        <v>1539</v>
      </c>
      <c r="R3085" t="s">
        <v>1527</v>
      </c>
      <c r="S3085" t="s">
        <v>216</v>
      </c>
      <c r="T3085" t="s">
        <v>561</v>
      </c>
    </row>
    <row r="3086" spans="1:20">
      <c r="A3086" t="s">
        <v>1539</v>
      </c>
      <c r="B3086" t="s">
        <v>1524</v>
      </c>
      <c r="C3086" t="s">
        <v>1576</v>
      </c>
      <c r="D3086" t="s">
        <v>1577</v>
      </c>
      <c r="E3086" t="s">
        <v>212</v>
      </c>
      <c r="F3086" s="1">
        <v>33992</v>
      </c>
      <c r="G3086" t="s">
        <v>26</v>
      </c>
      <c r="H3086">
        <v>201412</v>
      </c>
      <c r="I3086" t="s">
        <v>213</v>
      </c>
      <c r="J3086" t="s">
        <v>53</v>
      </c>
      <c r="K3086" t="s">
        <v>214</v>
      </c>
      <c r="L3086" t="s">
        <v>54</v>
      </c>
      <c r="M3086" t="s">
        <v>31</v>
      </c>
      <c r="N3086" t="s">
        <v>32</v>
      </c>
      <c r="O3086">
        <v>1471.8600000000001</v>
      </c>
      <c r="P3086" t="s">
        <v>1524</v>
      </c>
      <c r="Q3086" t="s">
        <v>1539</v>
      </c>
      <c r="R3086" t="s">
        <v>1527</v>
      </c>
      <c r="S3086" t="s">
        <v>216</v>
      </c>
      <c r="T3086" t="s">
        <v>561</v>
      </c>
    </row>
    <row r="3087" spans="1:20">
      <c r="A3087" t="s">
        <v>1539</v>
      </c>
      <c r="B3087" t="s">
        <v>1524</v>
      </c>
      <c r="C3087" t="s">
        <v>1576</v>
      </c>
      <c r="D3087" t="s">
        <v>1577</v>
      </c>
      <c r="E3087" t="s">
        <v>212</v>
      </c>
      <c r="F3087" s="1">
        <v>33992</v>
      </c>
      <c r="G3087" t="s">
        <v>26</v>
      </c>
      <c r="H3087">
        <v>201412</v>
      </c>
      <c r="I3087" t="s">
        <v>213</v>
      </c>
      <c r="J3087" t="s">
        <v>53</v>
      </c>
      <c r="K3087" t="s">
        <v>217</v>
      </c>
      <c r="L3087" t="s">
        <v>54</v>
      </c>
      <c r="M3087" t="s">
        <v>31</v>
      </c>
      <c r="N3087" t="s">
        <v>48</v>
      </c>
      <c r="O3087">
        <v>41466.49</v>
      </c>
      <c r="P3087" t="s">
        <v>1524</v>
      </c>
      <c r="Q3087" t="s">
        <v>1539</v>
      </c>
      <c r="R3087" t="s">
        <v>1527</v>
      </c>
      <c r="S3087" t="s">
        <v>216</v>
      </c>
      <c r="T3087" t="s">
        <v>561</v>
      </c>
    </row>
    <row r="3088" spans="1:20">
      <c r="A3088" t="s">
        <v>1539</v>
      </c>
      <c r="B3088" t="s">
        <v>1524</v>
      </c>
      <c r="C3088" t="s">
        <v>1576</v>
      </c>
      <c r="D3088" t="s">
        <v>1577</v>
      </c>
      <c r="E3088" t="s">
        <v>212</v>
      </c>
      <c r="F3088" s="1">
        <v>33992</v>
      </c>
      <c r="G3088" t="s">
        <v>26</v>
      </c>
      <c r="H3088">
        <v>201412</v>
      </c>
      <c r="I3088" t="s">
        <v>213</v>
      </c>
      <c r="J3088" t="s">
        <v>53</v>
      </c>
      <c r="K3088" t="s">
        <v>217</v>
      </c>
      <c r="L3088" t="s">
        <v>54</v>
      </c>
      <c r="M3088" t="s">
        <v>31</v>
      </c>
      <c r="N3088" t="s">
        <v>49</v>
      </c>
      <c r="O3088">
        <v>-7915.9400000000005</v>
      </c>
      <c r="P3088" t="s">
        <v>1524</v>
      </c>
      <c r="Q3088" t="s">
        <v>1539</v>
      </c>
      <c r="R3088" t="s">
        <v>1527</v>
      </c>
      <c r="S3088" t="s">
        <v>216</v>
      </c>
      <c r="T3088" t="s">
        <v>561</v>
      </c>
    </row>
    <row r="3089" spans="1:20">
      <c r="A3089" t="s">
        <v>1539</v>
      </c>
      <c r="B3089" t="s">
        <v>1524</v>
      </c>
      <c r="C3089" t="s">
        <v>1576</v>
      </c>
      <c r="D3089" t="s">
        <v>1577</v>
      </c>
      <c r="E3089" t="s">
        <v>212</v>
      </c>
      <c r="F3089" s="1">
        <v>33992</v>
      </c>
      <c r="G3089" t="s">
        <v>26</v>
      </c>
      <c r="H3089">
        <v>201412</v>
      </c>
      <c r="I3089" t="s">
        <v>213</v>
      </c>
      <c r="J3089" t="s">
        <v>53</v>
      </c>
      <c r="K3089" t="s">
        <v>217</v>
      </c>
      <c r="L3089" t="s">
        <v>54</v>
      </c>
      <c r="M3089" t="s">
        <v>31</v>
      </c>
      <c r="N3089" t="s">
        <v>32</v>
      </c>
      <c r="O3089">
        <v>347.27</v>
      </c>
      <c r="P3089" t="s">
        <v>1524</v>
      </c>
      <c r="Q3089" t="s">
        <v>1539</v>
      </c>
      <c r="R3089" t="s">
        <v>1527</v>
      </c>
      <c r="S3089" t="s">
        <v>216</v>
      </c>
      <c r="T3089" t="s">
        <v>561</v>
      </c>
    </row>
    <row r="3090" spans="1:20">
      <c r="A3090" t="s">
        <v>1531</v>
      </c>
      <c r="B3090" t="s">
        <v>1524</v>
      </c>
      <c r="C3090" t="s">
        <v>1578</v>
      </c>
      <c r="D3090" t="s">
        <v>1579</v>
      </c>
      <c r="E3090" t="s">
        <v>212</v>
      </c>
      <c r="F3090" s="1">
        <v>33992</v>
      </c>
      <c r="G3090" t="s">
        <v>26</v>
      </c>
      <c r="H3090">
        <v>201412</v>
      </c>
      <c r="I3090" t="s">
        <v>213</v>
      </c>
      <c r="J3090" t="s">
        <v>53</v>
      </c>
      <c r="K3090" t="s">
        <v>214</v>
      </c>
      <c r="L3090" t="s">
        <v>54</v>
      </c>
      <c r="M3090" t="s">
        <v>31</v>
      </c>
      <c r="N3090" t="s">
        <v>49</v>
      </c>
      <c r="O3090">
        <v>-60799.64</v>
      </c>
      <c r="P3090" t="s">
        <v>1524</v>
      </c>
      <c r="Q3090" t="s">
        <v>1531</v>
      </c>
      <c r="R3090" t="s">
        <v>1527</v>
      </c>
      <c r="S3090" t="s">
        <v>216</v>
      </c>
      <c r="T3090" t="s">
        <v>561</v>
      </c>
    </row>
    <row r="3091" spans="1:20">
      <c r="A3091" t="s">
        <v>1531</v>
      </c>
      <c r="B3091" t="s">
        <v>1524</v>
      </c>
      <c r="C3091" t="s">
        <v>1578</v>
      </c>
      <c r="D3091" t="s">
        <v>1579</v>
      </c>
      <c r="E3091" t="s">
        <v>212</v>
      </c>
      <c r="F3091" s="1">
        <v>33992</v>
      </c>
      <c r="G3091" t="s">
        <v>26</v>
      </c>
      <c r="H3091">
        <v>201412</v>
      </c>
      <c r="I3091" t="s">
        <v>213</v>
      </c>
      <c r="J3091" t="s">
        <v>53</v>
      </c>
      <c r="K3091" t="s">
        <v>214</v>
      </c>
      <c r="L3091" t="s">
        <v>54</v>
      </c>
      <c r="M3091" t="s">
        <v>31</v>
      </c>
      <c r="N3091" t="s">
        <v>32</v>
      </c>
      <c r="O3091">
        <v>462.11</v>
      </c>
      <c r="P3091" t="s">
        <v>1524</v>
      </c>
      <c r="Q3091" t="s">
        <v>1531</v>
      </c>
      <c r="R3091" t="s">
        <v>1527</v>
      </c>
      <c r="S3091" t="s">
        <v>216</v>
      </c>
      <c r="T3091" t="s">
        <v>561</v>
      </c>
    </row>
    <row r="3092" spans="1:20">
      <c r="A3092" t="s">
        <v>1531</v>
      </c>
      <c r="B3092" t="s">
        <v>1524</v>
      </c>
      <c r="C3092" t="s">
        <v>1578</v>
      </c>
      <c r="D3092" t="s">
        <v>1579</v>
      </c>
      <c r="E3092" t="s">
        <v>212</v>
      </c>
      <c r="F3092" s="1">
        <v>33992</v>
      </c>
      <c r="G3092" t="s">
        <v>26</v>
      </c>
      <c r="H3092">
        <v>201412</v>
      </c>
      <c r="I3092" t="s">
        <v>213</v>
      </c>
      <c r="J3092" t="s">
        <v>53</v>
      </c>
      <c r="K3092" t="s">
        <v>217</v>
      </c>
      <c r="L3092" t="s">
        <v>54</v>
      </c>
      <c r="M3092" t="s">
        <v>31</v>
      </c>
      <c r="N3092" t="s">
        <v>48</v>
      </c>
      <c r="O3092">
        <v>75144.81</v>
      </c>
      <c r="P3092" t="s">
        <v>1524</v>
      </c>
      <c r="Q3092" t="s">
        <v>1531</v>
      </c>
      <c r="R3092" t="s">
        <v>1527</v>
      </c>
      <c r="S3092" t="s">
        <v>216</v>
      </c>
      <c r="T3092" t="s">
        <v>561</v>
      </c>
    </row>
    <row r="3093" spans="1:20">
      <c r="A3093" t="s">
        <v>1531</v>
      </c>
      <c r="B3093" t="s">
        <v>1524</v>
      </c>
      <c r="C3093" t="s">
        <v>1578</v>
      </c>
      <c r="D3093" t="s">
        <v>1579</v>
      </c>
      <c r="E3093" t="s">
        <v>212</v>
      </c>
      <c r="F3093" s="1">
        <v>33992</v>
      </c>
      <c r="G3093" t="s">
        <v>26</v>
      </c>
      <c r="H3093">
        <v>201412</v>
      </c>
      <c r="I3093" t="s">
        <v>213</v>
      </c>
      <c r="J3093" t="s">
        <v>53</v>
      </c>
      <c r="K3093" t="s">
        <v>217</v>
      </c>
      <c r="L3093" t="s">
        <v>54</v>
      </c>
      <c r="M3093" t="s">
        <v>31</v>
      </c>
      <c r="N3093" t="s">
        <v>49</v>
      </c>
      <c r="O3093">
        <v>-14345.17</v>
      </c>
      <c r="P3093" t="s">
        <v>1524</v>
      </c>
      <c r="Q3093" t="s">
        <v>1531</v>
      </c>
      <c r="R3093" t="s">
        <v>1527</v>
      </c>
      <c r="S3093" t="s">
        <v>216</v>
      </c>
      <c r="T3093" t="s">
        <v>561</v>
      </c>
    </row>
    <row r="3094" spans="1:20">
      <c r="A3094" t="s">
        <v>1531</v>
      </c>
      <c r="B3094" t="s">
        <v>1524</v>
      </c>
      <c r="C3094" t="s">
        <v>1578</v>
      </c>
      <c r="D3094" t="s">
        <v>1579</v>
      </c>
      <c r="E3094" t="s">
        <v>212</v>
      </c>
      <c r="F3094" s="1">
        <v>33992</v>
      </c>
      <c r="G3094" t="s">
        <v>26</v>
      </c>
      <c r="H3094">
        <v>201412</v>
      </c>
      <c r="I3094" t="s">
        <v>213</v>
      </c>
      <c r="J3094" t="s">
        <v>53</v>
      </c>
      <c r="K3094" t="s">
        <v>217</v>
      </c>
      <c r="L3094" t="s">
        <v>54</v>
      </c>
      <c r="M3094" t="s">
        <v>31</v>
      </c>
      <c r="N3094" t="s">
        <v>32</v>
      </c>
      <c r="O3094">
        <v>109.04</v>
      </c>
      <c r="P3094" t="s">
        <v>1524</v>
      </c>
      <c r="Q3094" t="s">
        <v>1531</v>
      </c>
      <c r="R3094" t="s">
        <v>1527</v>
      </c>
      <c r="S3094" t="s">
        <v>216</v>
      </c>
      <c r="T3094" t="s">
        <v>561</v>
      </c>
    </row>
    <row r="3095" spans="1:20">
      <c r="A3095" t="s">
        <v>1544</v>
      </c>
      <c r="B3095" t="s">
        <v>1524</v>
      </c>
      <c r="C3095" t="s">
        <v>1580</v>
      </c>
      <c r="D3095" t="s">
        <v>1581</v>
      </c>
      <c r="E3095" t="s">
        <v>212</v>
      </c>
      <c r="F3095" s="1">
        <v>37987</v>
      </c>
      <c r="G3095" t="s">
        <v>26</v>
      </c>
      <c r="H3095">
        <v>201412</v>
      </c>
      <c r="I3095" t="s">
        <v>213</v>
      </c>
      <c r="J3095" t="s">
        <v>28</v>
      </c>
      <c r="K3095" t="s">
        <v>214</v>
      </c>
      <c r="L3095" t="s">
        <v>30</v>
      </c>
      <c r="M3095" t="s">
        <v>31</v>
      </c>
      <c r="N3095" t="s">
        <v>48</v>
      </c>
      <c r="O3095">
        <v>11119.89</v>
      </c>
      <c r="P3095" t="s">
        <v>1524</v>
      </c>
      <c r="Q3095" t="s">
        <v>1544</v>
      </c>
      <c r="R3095" t="s">
        <v>1527</v>
      </c>
      <c r="S3095" t="s">
        <v>216</v>
      </c>
      <c r="T3095" t="s">
        <v>561</v>
      </c>
    </row>
    <row r="3096" spans="1:20">
      <c r="A3096" t="s">
        <v>1544</v>
      </c>
      <c r="B3096" t="s">
        <v>1524</v>
      </c>
      <c r="C3096" t="s">
        <v>1580</v>
      </c>
      <c r="D3096" t="s">
        <v>1581</v>
      </c>
      <c r="E3096" t="s">
        <v>212</v>
      </c>
      <c r="F3096" s="1">
        <v>37987</v>
      </c>
      <c r="G3096" t="s">
        <v>26</v>
      </c>
      <c r="H3096">
        <v>201412</v>
      </c>
      <c r="I3096" t="s">
        <v>213</v>
      </c>
      <c r="J3096" t="s">
        <v>28</v>
      </c>
      <c r="K3096" t="s">
        <v>214</v>
      </c>
      <c r="L3096" t="s">
        <v>30</v>
      </c>
      <c r="M3096" t="s">
        <v>31</v>
      </c>
      <c r="N3096" t="s">
        <v>49</v>
      </c>
      <c r="O3096">
        <v>-12819.380000000001</v>
      </c>
      <c r="P3096" t="s">
        <v>1524</v>
      </c>
      <c r="Q3096" t="s">
        <v>1544</v>
      </c>
      <c r="R3096" t="s">
        <v>1527</v>
      </c>
      <c r="S3096" t="s">
        <v>216</v>
      </c>
      <c r="T3096" t="s">
        <v>561</v>
      </c>
    </row>
    <row r="3097" spans="1:20">
      <c r="A3097" t="s">
        <v>1544</v>
      </c>
      <c r="B3097" t="s">
        <v>1524</v>
      </c>
      <c r="C3097" t="s">
        <v>1580</v>
      </c>
      <c r="D3097" t="s">
        <v>1581</v>
      </c>
      <c r="E3097" t="s">
        <v>212</v>
      </c>
      <c r="F3097" s="1">
        <v>37987</v>
      </c>
      <c r="G3097" t="s">
        <v>26</v>
      </c>
      <c r="H3097">
        <v>201412</v>
      </c>
      <c r="I3097" t="s">
        <v>213</v>
      </c>
      <c r="J3097" t="s">
        <v>28</v>
      </c>
      <c r="K3097" t="s">
        <v>214</v>
      </c>
      <c r="L3097" t="s">
        <v>30</v>
      </c>
      <c r="M3097" t="s">
        <v>31</v>
      </c>
      <c r="N3097" t="s">
        <v>32</v>
      </c>
      <c r="O3097">
        <v>-76.03</v>
      </c>
      <c r="P3097" t="s">
        <v>1524</v>
      </c>
      <c r="Q3097" t="s">
        <v>1544</v>
      </c>
      <c r="R3097" t="s">
        <v>1527</v>
      </c>
      <c r="S3097" t="s">
        <v>216</v>
      </c>
      <c r="T3097" t="s">
        <v>561</v>
      </c>
    </row>
    <row r="3098" spans="1:20">
      <c r="A3098" t="s">
        <v>1544</v>
      </c>
      <c r="B3098" t="s">
        <v>1524</v>
      </c>
      <c r="C3098" t="s">
        <v>1580</v>
      </c>
      <c r="D3098" t="s">
        <v>1581</v>
      </c>
      <c r="E3098" t="s">
        <v>212</v>
      </c>
      <c r="F3098" s="1">
        <v>37987</v>
      </c>
      <c r="G3098" t="s">
        <v>26</v>
      </c>
      <c r="H3098">
        <v>201412</v>
      </c>
      <c r="I3098" t="s">
        <v>213</v>
      </c>
      <c r="J3098" t="s">
        <v>28</v>
      </c>
      <c r="K3098" t="s">
        <v>217</v>
      </c>
      <c r="L3098" t="s">
        <v>30</v>
      </c>
      <c r="M3098" t="s">
        <v>31</v>
      </c>
      <c r="N3098" t="s">
        <v>48</v>
      </c>
      <c r="O3098">
        <v>77136.78</v>
      </c>
      <c r="P3098" t="s">
        <v>1524</v>
      </c>
      <c r="Q3098" t="s">
        <v>1544</v>
      </c>
      <c r="R3098" t="s">
        <v>1527</v>
      </c>
      <c r="S3098" t="s">
        <v>216</v>
      </c>
      <c r="T3098" t="s">
        <v>561</v>
      </c>
    </row>
    <row r="3099" spans="1:20">
      <c r="A3099" t="s">
        <v>1544</v>
      </c>
      <c r="B3099" t="s">
        <v>1524</v>
      </c>
      <c r="C3099" t="s">
        <v>1580</v>
      </c>
      <c r="D3099" t="s">
        <v>1581</v>
      </c>
      <c r="E3099" t="s">
        <v>212</v>
      </c>
      <c r="F3099" s="1">
        <v>37987</v>
      </c>
      <c r="G3099" t="s">
        <v>26</v>
      </c>
      <c r="H3099">
        <v>201412</v>
      </c>
      <c r="I3099" t="s">
        <v>213</v>
      </c>
      <c r="J3099" t="s">
        <v>28</v>
      </c>
      <c r="K3099" t="s">
        <v>217</v>
      </c>
      <c r="L3099" t="s">
        <v>30</v>
      </c>
      <c r="M3099" t="s">
        <v>31</v>
      </c>
      <c r="N3099" t="s">
        <v>49</v>
      </c>
      <c r="O3099">
        <v>-75437.290000000008</v>
      </c>
      <c r="P3099" t="s">
        <v>1524</v>
      </c>
      <c r="Q3099" t="s">
        <v>1544</v>
      </c>
      <c r="R3099" t="s">
        <v>1527</v>
      </c>
      <c r="S3099" t="s">
        <v>216</v>
      </c>
      <c r="T3099" t="s">
        <v>561</v>
      </c>
    </row>
    <row r="3100" spans="1:20">
      <c r="A3100" t="s">
        <v>1544</v>
      </c>
      <c r="B3100" t="s">
        <v>1524</v>
      </c>
      <c r="C3100" t="s">
        <v>1580</v>
      </c>
      <c r="D3100" t="s">
        <v>1581</v>
      </c>
      <c r="E3100" t="s">
        <v>212</v>
      </c>
      <c r="F3100" s="1">
        <v>37987</v>
      </c>
      <c r="G3100" t="s">
        <v>26</v>
      </c>
      <c r="H3100">
        <v>201412</v>
      </c>
      <c r="I3100" t="s">
        <v>213</v>
      </c>
      <c r="J3100" t="s">
        <v>28</v>
      </c>
      <c r="K3100" t="s">
        <v>217</v>
      </c>
      <c r="L3100" t="s">
        <v>30</v>
      </c>
      <c r="M3100" t="s">
        <v>31</v>
      </c>
      <c r="N3100" t="s">
        <v>32</v>
      </c>
      <c r="O3100">
        <v>-447.38</v>
      </c>
      <c r="P3100" t="s">
        <v>1524</v>
      </c>
      <c r="Q3100" t="s">
        <v>1544</v>
      </c>
      <c r="R3100" t="s">
        <v>1527</v>
      </c>
      <c r="S3100" t="s">
        <v>216</v>
      </c>
      <c r="T3100" t="s">
        <v>561</v>
      </c>
    </row>
    <row r="3101" spans="1:20">
      <c r="A3101" t="s">
        <v>1523</v>
      </c>
      <c r="B3101" t="s">
        <v>1524</v>
      </c>
      <c r="C3101" t="s">
        <v>1582</v>
      </c>
      <c r="D3101" t="s">
        <v>1583</v>
      </c>
      <c r="E3101" t="s">
        <v>212</v>
      </c>
      <c r="F3101" s="1">
        <v>18629</v>
      </c>
      <c r="G3101" t="s">
        <v>26</v>
      </c>
      <c r="H3101">
        <v>201412</v>
      </c>
      <c r="I3101" t="s">
        <v>213</v>
      </c>
      <c r="J3101" t="s">
        <v>28</v>
      </c>
      <c r="K3101" t="s">
        <v>214</v>
      </c>
      <c r="L3101" t="s">
        <v>30</v>
      </c>
      <c r="M3101" t="s">
        <v>31</v>
      </c>
      <c r="N3101" t="s">
        <v>32</v>
      </c>
      <c r="O3101">
        <v>918.29</v>
      </c>
      <c r="P3101" t="s">
        <v>1524</v>
      </c>
      <c r="Q3101" t="s">
        <v>1523</v>
      </c>
      <c r="R3101" t="s">
        <v>1527</v>
      </c>
      <c r="S3101" t="s">
        <v>216</v>
      </c>
      <c r="T3101" t="s">
        <v>561</v>
      </c>
    </row>
    <row r="3102" spans="1:20">
      <c r="A3102" t="s">
        <v>1523</v>
      </c>
      <c r="B3102" t="s">
        <v>1524</v>
      </c>
      <c r="C3102" t="s">
        <v>1582</v>
      </c>
      <c r="D3102" t="s">
        <v>1583</v>
      </c>
      <c r="E3102" t="s">
        <v>212</v>
      </c>
      <c r="F3102" s="1">
        <v>18629</v>
      </c>
      <c r="G3102" t="s">
        <v>26</v>
      </c>
      <c r="H3102">
        <v>201412</v>
      </c>
      <c r="I3102" t="s">
        <v>213</v>
      </c>
      <c r="J3102" t="s">
        <v>28</v>
      </c>
      <c r="K3102" t="s">
        <v>217</v>
      </c>
      <c r="L3102" t="s">
        <v>30</v>
      </c>
      <c r="M3102" t="s">
        <v>31</v>
      </c>
      <c r="N3102" t="s">
        <v>32</v>
      </c>
      <c r="O3102">
        <v>216.65</v>
      </c>
      <c r="P3102" t="s">
        <v>1524</v>
      </c>
      <c r="Q3102" t="s">
        <v>1523</v>
      </c>
      <c r="R3102" t="s">
        <v>1527</v>
      </c>
      <c r="S3102" t="s">
        <v>216</v>
      </c>
      <c r="T3102" t="s">
        <v>561</v>
      </c>
    </row>
    <row r="3103" spans="1:20">
      <c r="A3103" t="s">
        <v>1551</v>
      </c>
      <c r="B3103" t="s">
        <v>1524</v>
      </c>
      <c r="C3103" t="s">
        <v>1584</v>
      </c>
      <c r="D3103" t="s">
        <v>1585</v>
      </c>
      <c r="E3103" t="s">
        <v>212</v>
      </c>
      <c r="F3103" s="1">
        <v>34117</v>
      </c>
      <c r="G3103" t="s">
        <v>26</v>
      </c>
      <c r="H3103">
        <v>201412</v>
      </c>
      <c r="I3103" t="s">
        <v>213</v>
      </c>
      <c r="J3103" t="s">
        <v>53</v>
      </c>
      <c r="K3103" t="s">
        <v>214</v>
      </c>
      <c r="L3103" t="s">
        <v>54</v>
      </c>
      <c r="M3103" t="s">
        <v>31</v>
      </c>
      <c r="N3103" t="s">
        <v>48</v>
      </c>
      <c r="O3103">
        <v>7064.97</v>
      </c>
      <c r="P3103" t="s">
        <v>1524</v>
      </c>
      <c r="Q3103" t="s">
        <v>1551</v>
      </c>
      <c r="R3103" t="s">
        <v>1527</v>
      </c>
      <c r="S3103" t="s">
        <v>216</v>
      </c>
      <c r="T3103" t="s">
        <v>561</v>
      </c>
    </row>
    <row r="3104" spans="1:20">
      <c r="A3104" t="s">
        <v>1551</v>
      </c>
      <c r="B3104" t="s">
        <v>1524</v>
      </c>
      <c r="C3104" t="s">
        <v>1584</v>
      </c>
      <c r="D3104" t="s">
        <v>1585</v>
      </c>
      <c r="E3104" t="s">
        <v>212</v>
      </c>
      <c r="F3104" s="1">
        <v>34117</v>
      </c>
      <c r="G3104" t="s">
        <v>26</v>
      </c>
      <c r="H3104">
        <v>201412</v>
      </c>
      <c r="I3104" t="s">
        <v>213</v>
      </c>
      <c r="J3104" t="s">
        <v>53</v>
      </c>
      <c r="K3104" t="s">
        <v>214</v>
      </c>
      <c r="L3104" t="s">
        <v>54</v>
      </c>
      <c r="M3104" t="s">
        <v>31</v>
      </c>
      <c r="N3104" t="s">
        <v>49</v>
      </c>
      <c r="O3104">
        <v>-80776.09</v>
      </c>
      <c r="P3104" t="s">
        <v>1524</v>
      </c>
      <c r="Q3104" t="s">
        <v>1551</v>
      </c>
      <c r="R3104" t="s">
        <v>1527</v>
      </c>
      <c r="S3104" t="s">
        <v>216</v>
      </c>
      <c r="T3104" t="s">
        <v>561</v>
      </c>
    </row>
    <row r="3105" spans="1:20">
      <c r="A3105" t="s">
        <v>1551</v>
      </c>
      <c r="B3105" t="s">
        <v>1524</v>
      </c>
      <c r="C3105" t="s">
        <v>1584</v>
      </c>
      <c r="D3105" t="s">
        <v>1585</v>
      </c>
      <c r="E3105" t="s">
        <v>212</v>
      </c>
      <c r="F3105" s="1">
        <v>34117</v>
      </c>
      <c r="G3105" t="s">
        <v>26</v>
      </c>
      <c r="H3105">
        <v>201412</v>
      </c>
      <c r="I3105" t="s">
        <v>213</v>
      </c>
      <c r="J3105" t="s">
        <v>53</v>
      </c>
      <c r="K3105" t="s">
        <v>214</v>
      </c>
      <c r="L3105" t="s">
        <v>54</v>
      </c>
      <c r="M3105" t="s">
        <v>31</v>
      </c>
      <c r="N3105" t="s">
        <v>32</v>
      </c>
      <c r="O3105">
        <v>49.24</v>
      </c>
      <c r="P3105" t="s">
        <v>1524</v>
      </c>
      <c r="Q3105" t="s">
        <v>1551</v>
      </c>
      <c r="R3105" t="s">
        <v>1527</v>
      </c>
      <c r="S3105" t="s">
        <v>216</v>
      </c>
      <c r="T3105" t="s">
        <v>561</v>
      </c>
    </row>
    <row r="3106" spans="1:20">
      <c r="A3106" t="s">
        <v>1551</v>
      </c>
      <c r="B3106" t="s">
        <v>1524</v>
      </c>
      <c r="C3106" t="s">
        <v>1584</v>
      </c>
      <c r="D3106" t="s">
        <v>1585</v>
      </c>
      <c r="E3106" t="s">
        <v>212</v>
      </c>
      <c r="F3106" s="1">
        <v>34117</v>
      </c>
      <c r="G3106" t="s">
        <v>26</v>
      </c>
      <c r="H3106">
        <v>201412</v>
      </c>
      <c r="I3106" t="s">
        <v>213</v>
      </c>
      <c r="J3106" t="s">
        <v>53</v>
      </c>
      <c r="K3106" t="s">
        <v>217</v>
      </c>
      <c r="L3106" t="s">
        <v>54</v>
      </c>
      <c r="M3106" t="s">
        <v>31</v>
      </c>
      <c r="N3106" t="s">
        <v>48</v>
      </c>
      <c r="O3106">
        <v>92769.49</v>
      </c>
      <c r="P3106" t="s">
        <v>1524</v>
      </c>
      <c r="Q3106" t="s">
        <v>1551</v>
      </c>
      <c r="R3106" t="s">
        <v>1527</v>
      </c>
      <c r="S3106" t="s">
        <v>216</v>
      </c>
      <c r="T3106" t="s">
        <v>561</v>
      </c>
    </row>
    <row r="3107" spans="1:20">
      <c r="A3107" t="s">
        <v>1551</v>
      </c>
      <c r="B3107" t="s">
        <v>1524</v>
      </c>
      <c r="C3107" t="s">
        <v>1584</v>
      </c>
      <c r="D3107" t="s">
        <v>1585</v>
      </c>
      <c r="E3107" t="s">
        <v>212</v>
      </c>
      <c r="F3107" s="1">
        <v>34117</v>
      </c>
      <c r="G3107" t="s">
        <v>26</v>
      </c>
      <c r="H3107">
        <v>201412</v>
      </c>
      <c r="I3107" t="s">
        <v>213</v>
      </c>
      <c r="J3107" t="s">
        <v>53</v>
      </c>
      <c r="K3107" t="s">
        <v>217</v>
      </c>
      <c r="L3107" t="s">
        <v>54</v>
      </c>
      <c r="M3107" t="s">
        <v>31</v>
      </c>
      <c r="N3107" t="s">
        <v>49</v>
      </c>
      <c r="O3107">
        <v>-19058.37</v>
      </c>
      <c r="P3107" t="s">
        <v>1524</v>
      </c>
      <c r="Q3107" t="s">
        <v>1551</v>
      </c>
      <c r="R3107" t="s">
        <v>1527</v>
      </c>
      <c r="S3107" t="s">
        <v>216</v>
      </c>
      <c r="T3107" t="s">
        <v>561</v>
      </c>
    </row>
    <row r="3108" spans="1:20">
      <c r="A3108" t="s">
        <v>1551</v>
      </c>
      <c r="B3108" t="s">
        <v>1524</v>
      </c>
      <c r="C3108" t="s">
        <v>1584</v>
      </c>
      <c r="D3108" t="s">
        <v>1585</v>
      </c>
      <c r="E3108" t="s">
        <v>212</v>
      </c>
      <c r="F3108" s="1">
        <v>34117</v>
      </c>
      <c r="G3108" t="s">
        <v>26</v>
      </c>
      <c r="H3108">
        <v>201412</v>
      </c>
      <c r="I3108" t="s">
        <v>213</v>
      </c>
      <c r="J3108" t="s">
        <v>53</v>
      </c>
      <c r="K3108" t="s">
        <v>217</v>
      </c>
      <c r="L3108" t="s">
        <v>54</v>
      </c>
      <c r="M3108" t="s">
        <v>31</v>
      </c>
      <c r="N3108" t="s">
        <v>32</v>
      </c>
      <c r="O3108">
        <v>11.620000000000001</v>
      </c>
      <c r="P3108" t="s">
        <v>1524</v>
      </c>
      <c r="Q3108" t="s">
        <v>1551</v>
      </c>
      <c r="R3108" t="s">
        <v>1527</v>
      </c>
      <c r="S3108" t="s">
        <v>216</v>
      </c>
      <c r="T3108" t="s">
        <v>561</v>
      </c>
    </row>
    <row r="3109" spans="1:20">
      <c r="A3109" t="s">
        <v>1523</v>
      </c>
      <c r="B3109" t="s">
        <v>1524</v>
      </c>
      <c r="C3109" t="s">
        <v>1586</v>
      </c>
      <c r="D3109" t="s">
        <v>1587</v>
      </c>
      <c r="E3109" t="s">
        <v>212</v>
      </c>
      <c r="F3109" s="1">
        <v>33992</v>
      </c>
      <c r="G3109" t="s">
        <v>26</v>
      </c>
      <c r="H3109">
        <v>201412</v>
      </c>
      <c r="I3109" t="s">
        <v>213</v>
      </c>
      <c r="J3109" t="s">
        <v>28</v>
      </c>
      <c r="K3109" t="s">
        <v>214</v>
      </c>
      <c r="L3109" t="s">
        <v>30</v>
      </c>
      <c r="M3109" t="s">
        <v>31</v>
      </c>
      <c r="N3109" t="s">
        <v>32</v>
      </c>
      <c r="O3109">
        <v>56.17</v>
      </c>
      <c r="P3109" t="s">
        <v>1524</v>
      </c>
      <c r="Q3109" t="s">
        <v>1523</v>
      </c>
      <c r="R3109" t="s">
        <v>1527</v>
      </c>
      <c r="S3109" t="s">
        <v>216</v>
      </c>
      <c r="T3109" t="s">
        <v>561</v>
      </c>
    </row>
    <row r="3110" spans="1:20">
      <c r="A3110" t="s">
        <v>1523</v>
      </c>
      <c r="B3110" t="s">
        <v>1524</v>
      </c>
      <c r="C3110" t="s">
        <v>1586</v>
      </c>
      <c r="D3110" t="s">
        <v>1587</v>
      </c>
      <c r="E3110" t="s">
        <v>212</v>
      </c>
      <c r="F3110" s="1">
        <v>33992</v>
      </c>
      <c r="G3110" t="s">
        <v>26</v>
      </c>
      <c r="H3110">
        <v>201412</v>
      </c>
      <c r="I3110" t="s">
        <v>213</v>
      </c>
      <c r="J3110" t="s">
        <v>28</v>
      </c>
      <c r="K3110" t="s">
        <v>217</v>
      </c>
      <c r="L3110" t="s">
        <v>30</v>
      </c>
      <c r="M3110" t="s">
        <v>31</v>
      </c>
      <c r="N3110" t="s">
        <v>32</v>
      </c>
      <c r="O3110">
        <v>10.620000000000001</v>
      </c>
      <c r="P3110" t="s">
        <v>1524</v>
      </c>
      <c r="Q3110" t="s">
        <v>1523</v>
      </c>
      <c r="R3110" t="s">
        <v>1527</v>
      </c>
      <c r="S3110" t="s">
        <v>216</v>
      </c>
      <c r="T3110" t="s">
        <v>561</v>
      </c>
    </row>
    <row r="3111" spans="1:20">
      <c r="A3111" t="s">
        <v>1523</v>
      </c>
      <c r="B3111" t="s">
        <v>1524</v>
      </c>
      <c r="C3111" t="s">
        <v>1588</v>
      </c>
      <c r="D3111" t="s">
        <v>1589</v>
      </c>
      <c r="E3111" t="s">
        <v>212</v>
      </c>
      <c r="F3111" s="1">
        <v>33992</v>
      </c>
      <c r="G3111" t="s">
        <v>26</v>
      </c>
      <c r="H3111">
        <v>201412</v>
      </c>
      <c r="I3111" t="s">
        <v>213</v>
      </c>
      <c r="J3111" t="s">
        <v>28</v>
      </c>
      <c r="K3111" t="s">
        <v>214</v>
      </c>
      <c r="L3111" t="s">
        <v>30</v>
      </c>
      <c r="M3111" t="s">
        <v>31</v>
      </c>
      <c r="N3111" t="s">
        <v>48</v>
      </c>
      <c r="O3111">
        <v>44710.49</v>
      </c>
      <c r="P3111" t="s">
        <v>1524</v>
      </c>
      <c r="Q3111" t="s">
        <v>1523</v>
      </c>
      <c r="R3111" t="s">
        <v>1527</v>
      </c>
      <c r="S3111" t="s">
        <v>216</v>
      </c>
      <c r="T3111" t="s">
        <v>561</v>
      </c>
    </row>
    <row r="3112" spans="1:20">
      <c r="A3112" t="s">
        <v>1523</v>
      </c>
      <c r="B3112" t="s">
        <v>1524</v>
      </c>
      <c r="C3112" t="s">
        <v>1588</v>
      </c>
      <c r="D3112" t="s">
        <v>1589</v>
      </c>
      <c r="E3112" t="s">
        <v>212</v>
      </c>
      <c r="F3112" s="1">
        <v>33992</v>
      </c>
      <c r="G3112" t="s">
        <v>26</v>
      </c>
      <c r="H3112">
        <v>201412</v>
      </c>
      <c r="I3112" t="s">
        <v>213</v>
      </c>
      <c r="J3112" t="s">
        <v>28</v>
      </c>
      <c r="K3112" t="s">
        <v>214</v>
      </c>
      <c r="L3112" t="s">
        <v>30</v>
      </c>
      <c r="M3112" t="s">
        <v>31</v>
      </c>
      <c r="N3112" t="s">
        <v>49</v>
      </c>
      <c r="O3112">
        <v>-160043.59</v>
      </c>
      <c r="P3112" t="s">
        <v>1524</v>
      </c>
      <c r="Q3112" t="s">
        <v>1523</v>
      </c>
      <c r="R3112" t="s">
        <v>1527</v>
      </c>
      <c r="S3112" t="s">
        <v>216</v>
      </c>
      <c r="T3112" t="s">
        <v>561</v>
      </c>
    </row>
    <row r="3113" spans="1:20">
      <c r="A3113" t="s">
        <v>1523</v>
      </c>
      <c r="B3113" t="s">
        <v>1524</v>
      </c>
      <c r="C3113" t="s">
        <v>1588</v>
      </c>
      <c r="D3113" t="s">
        <v>1589</v>
      </c>
      <c r="E3113" t="s">
        <v>212</v>
      </c>
      <c r="F3113" s="1">
        <v>33992</v>
      </c>
      <c r="G3113" t="s">
        <v>26</v>
      </c>
      <c r="H3113">
        <v>201412</v>
      </c>
      <c r="I3113" t="s">
        <v>213</v>
      </c>
      <c r="J3113" t="s">
        <v>28</v>
      </c>
      <c r="K3113" t="s">
        <v>214</v>
      </c>
      <c r="L3113" t="s">
        <v>30</v>
      </c>
      <c r="M3113" t="s">
        <v>31</v>
      </c>
      <c r="N3113" t="s">
        <v>32</v>
      </c>
      <c r="O3113">
        <v>11503.6</v>
      </c>
      <c r="P3113" t="s">
        <v>1524</v>
      </c>
      <c r="Q3113" t="s">
        <v>1523</v>
      </c>
      <c r="R3113" t="s">
        <v>1527</v>
      </c>
      <c r="S3113" t="s">
        <v>216</v>
      </c>
      <c r="T3113" t="s">
        <v>561</v>
      </c>
    </row>
    <row r="3114" spans="1:20">
      <c r="A3114" t="s">
        <v>1523</v>
      </c>
      <c r="B3114" t="s">
        <v>1524</v>
      </c>
      <c r="C3114" t="s">
        <v>1588</v>
      </c>
      <c r="D3114" t="s">
        <v>1589</v>
      </c>
      <c r="E3114" t="s">
        <v>212</v>
      </c>
      <c r="F3114" s="1">
        <v>33992</v>
      </c>
      <c r="G3114" t="s">
        <v>26</v>
      </c>
      <c r="H3114">
        <v>201412</v>
      </c>
      <c r="I3114" t="s">
        <v>213</v>
      </c>
      <c r="J3114" t="s">
        <v>28</v>
      </c>
      <c r="K3114" t="s">
        <v>217</v>
      </c>
      <c r="L3114" t="s">
        <v>30</v>
      </c>
      <c r="M3114" t="s">
        <v>31</v>
      </c>
      <c r="N3114" t="s">
        <v>48</v>
      </c>
      <c r="O3114">
        <v>115333.1</v>
      </c>
      <c r="P3114" t="s">
        <v>1524</v>
      </c>
      <c r="Q3114" t="s">
        <v>1523</v>
      </c>
      <c r="R3114" t="s">
        <v>1527</v>
      </c>
      <c r="S3114" t="s">
        <v>216</v>
      </c>
      <c r="T3114" t="s">
        <v>561</v>
      </c>
    </row>
    <row r="3115" spans="1:20">
      <c r="A3115" t="s">
        <v>1562</v>
      </c>
      <c r="B3115" t="s">
        <v>1524</v>
      </c>
      <c r="C3115" t="s">
        <v>1590</v>
      </c>
      <c r="D3115" t="s">
        <v>1591</v>
      </c>
      <c r="E3115" t="s">
        <v>258</v>
      </c>
      <c r="F3115" s="1">
        <v>40179</v>
      </c>
      <c r="G3115" t="s">
        <v>26</v>
      </c>
      <c r="H3115">
        <v>201412</v>
      </c>
      <c r="I3115" t="s">
        <v>213</v>
      </c>
      <c r="J3115" t="s">
        <v>253</v>
      </c>
      <c r="K3115" t="s">
        <v>214</v>
      </c>
      <c r="L3115" t="s">
        <v>254</v>
      </c>
      <c r="M3115" t="s">
        <v>31</v>
      </c>
      <c r="N3115" t="s">
        <v>32</v>
      </c>
      <c r="O3115">
        <v>9505.02</v>
      </c>
      <c r="P3115" t="s">
        <v>1524</v>
      </c>
      <c r="Q3115" t="s">
        <v>1562</v>
      </c>
      <c r="R3115" t="s">
        <v>1527</v>
      </c>
      <c r="S3115" t="s">
        <v>216</v>
      </c>
      <c r="T3115" t="s">
        <v>561</v>
      </c>
    </row>
    <row r="3116" spans="1:20">
      <c r="A3116" t="s">
        <v>1562</v>
      </c>
      <c r="B3116" t="s">
        <v>1524</v>
      </c>
      <c r="C3116" t="s">
        <v>1590</v>
      </c>
      <c r="D3116" t="s">
        <v>1591</v>
      </c>
      <c r="E3116" t="s">
        <v>258</v>
      </c>
      <c r="F3116" s="1">
        <v>40179</v>
      </c>
      <c r="G3116" t="s">
        <v>26</v>
      </c>
      <c r="H3116">
        <v>201412</v>
      </c>
      <c r="I3116" t="s">
        <v>213</v>
      </c>
      <c r="J3116" t="s">
        <v>253</v>
      </c>
      <c r="K3116" t="s">
        <v>217</v>
      </c>
      <c r="L3116" t="s">
        <v>254</v>
      </c>
      <c r="M3116" t="s">
        <v>31</v>
      </c>
      <c r="N3116" t="s">
        <v>32</v>
      </c>
      <c r="O3116">
        <v>2242.62</v>
      </c>
      <c r="P3116" t="s">
        <v>1524</v>
      </c>
      <c r="Q3116" t="s">
        <v>1562</v>
      </c>
      <c r="R3116" t="s">
        <v>1527</v>
      </c>
      <c r="S3116" t="s">
        <v>216</v>
      </c>
      <c r="T3116" t="s">
        <v>561</v>
      </c>
    </row>
    <row r="3117" spans="1:20">
      <c r="A3117" t="s">
        <v>1556</v>
      </c>
      <c r="B3117" t="s">
        <v>1524</v>
      </c>
      <c r="C3117" t="s">
        <v>1592</v>
      </c>
      <c r="D3117" t="s">
        <v>1593</v>
      </c>
      <c r="E3117" t="s">
        <v>258</v>
      </c>
      <c r="F3117" s="1">
        <v>40179</v>
      </c>
      <c r="G3117" t="s">
        <v>26</v>
      </c>
      <c r="H3117">
        <v>201412</v>
      </c>
      <c r="I3117" t="s">
        <v>213</v>
      </c>
      <c r="J3117" t="s">
        <v>253</v>
      </c>
      <c r="K3117" t="s">
        <v>214</v>
      </c>
      <c r="L3117" t="s">
        <v>254</v>
      </c>
      <c r="M3117" t="s">
        <v>31</v>
      </c>
      <c r="N3117" t="s">
        <v>32</v>
      </c>
      <c r="O3117">
        <v>6960</v>
      </c>
      <c r="P3117" t="s">
        <v>1524</v>
      </c>
      <c r="Q3117" t="s">
        <v>1556</v>
      </c>
      <c r="R3117" t="s">
        <v>1527</v>
      </c>
      <c r="S3117" t="s">
        <v>216</v>
      </c>
      <c r="T3117" t="s">
        <v>561</v>
      </c>
    </row>
    <row r="3118" spans="1:20">
      <c r="A3118" t="s">
        <v>1556</v>
      </c>
      <c r="B3118" t="s">
        <v>1524</v>
      </c>
      <c r="C3118" t="s">
        <v>1592</v>
      </c>
      <c r="D3118" t="s">
        <v>1593</v>
      </c>
      <c r="E3118" t="s">
        <v>258</v>
      </c>
      <c r="F3118" s="1">
        <v>40179</v>
      </c>
      <c r="G3118" t="s">
        <v>26</v>
      </c>
      <c r="H3118">
        <v>201412</v>
      </c>
      <c r="I3118" t="s">
        <v>213</v>
      </c>
      <c r="J3118" t="s">
        <v>253</v>
      </c>
      <c r="K3118" t="s">
        <v>217</v>
      </c>
      <c r="L3118" t="s">
        <v>254</v>
      </c>
      <c r="M3118" t="s">
        <v>31</v>
      </c>
      <c r="N3118" t="s">
        <v>32</v>
      </c>
      <c r="O3118">
        <v>837.95</v>
      </c>
      <c r="P3118" t="s">
        <v>1524</v>
      </c>
      <c r="Q3118" t="s">
        <v>1556</v>
      </c>
      <c r="R3118" t="s">
        <v>1527</v>
      </c>
      <c r="S3118" t="s">
        <v>216</v>
      </c>
      <c r="T3118" t="s">
        <v>561</v>
      </c>
    </row>
    <row r="3119" spans="1:20">
      <c r="A3119" t="s">
        <v>1559</v>
      </c>
      <c r="B3119" t="s">
        <v>1524</v>
      </c>
      <c r="C3119" t="s">
        <v>1594</v>
      </c>
      <c r="D3119" t="s">
        <v>1595</v>
      </c>
      <c r="E3119" t="s">
        <v>258</v>
      </c>
      <c r="F3119" s="1">
        <v>40179</v>
      </c>
      <c r="G3119" t="s">
        <v>26</v>
      </c>
      <c r="H3119">
        <v>201412</v>
      </c>
      <c r="I3119" t="s">
        <v>213</v>
      </c>
      <c r="J3119" t="s">
        <v>253</v>
      </c>
      <c r="K3119" t="s">
        <v>214</v>
      </c>
      <c r="L3119" t="s">
        <v>254</v>
      </c>
      <c r="M3119" t="s">
        <v>31</v>
      </c>
      <c r="N3119" t="s">
        <v>32</v>
      </c>
      <c r="O3119">
        <v>2365.65</v>
      </c>
      <c r="P3119" t="s">
        <v>1524</v>
      </c>
      <c r="Q3119" t="s">
        <v>1559</v>
      </c>
      <c r="R3119" t="s">
        <v>1527</v>
      </c>
      <c r="S3119" t="s">
        <v>216</v>
      </c>
      <c r="T3119" t="s">
        <v>561</v>
      </c>
    </row>
    <row r="3120" spans="1:20">
      <c r="A3120" t="s">
        <v>1559</v>
      </c>
      <c r="B3120" t="s">
        <v>1524</v>
      </c>
      <c r="C3120" t="s">
        <v>1594</v>
      </c>
      <c r="D3120" t="s">
        <v>1595</v>
      </c>
      <c r="E3120" t="s">
        <v>258</v>
      </c>
      <c r="F3120" s="1">
        <v>40179</v>
      </c>
      <c r="G3120" t="s">
        <v>26</v>
      </c>
      <c r="H3120">
        <v>201412</v>
      </c>
      <c r="I3120" t="s">
        <v>213</v>
      </c>
      <c r="J3120" t="s">
        <v>253</v>
      </c>
      <c r="K3120" t="s">
        <v>217</v>
      </c>
      <c r="L3120" t="s">
        <v>254</v>
      </c>
      <c r="M3120" t="s">
        <v>31</v>
      </c>
      <c r="N3120" t="s">
        <v>32</v>
      </c>
      <c r="O3120">
        <v>1374.48</v>
      </c>
      <c r="P3120" t="s">
        <v>1524</v>
      </c>
      <c r="Q3120" t="s">
        <v>1559</v>
      </c>
      <c r="R3120" t="s">
        <v>1527</v>
      </c>
      <c r="S3120" t="s">
        <v>216</v>
      </c>
      <c r="T3120" t="s">
        <v>561</v>
      </c>
    </row>
    <row r="3121" spans="1:20">
      <c r="A3121" t="s">
        <v>1562</v>
      </c>
      <c r="B3121" t="s">
        <v>1524</v>
      </c>
      <c r="C3121" t="s">
        <v>1596</v>
      </c>
      <c r="D3121" t="s">
        <v>1597</v>
      </c>
      <c r="E3121" t="s">
        <v>258</v>
      </c>
      <c r="F3121" s="1">
        <v>40179</v>
      </c>
      <c r="G3121" t="s">
        <v>26</v>
      </c>
      <c r="H3121">
        <v>201412</v>
      </c>
      <c r="I3121" t="s">
        <v>213</v>
      </c>
      <c r="J3121" t="s">
        <v>253</v>
      </c>
      <c r="K3121" t="s">
        <v>214</v>
      </c>
      <c r="L3121" t="s">
        <v>254</v>
      </c>
      <c r="M3121" t="s">
        <v>31</v>
      </c>
      <c r="N3121" t="s">
        <v>48</v>
      </c>
      <c r="O3121">
        <v>1524982.7</v>
      </c>
      <c r="P3121" t="s">
        <v>1524</v>
      </c>
      <c r="Q3121" t="s">
        <v>1562</v>
      </c>
      <c r="R3121" t="s">
        <v>1527</v>
      </c>
      <c r="S3121" t="s">
        <v>216</v>
      </c>
      <c r="T3121" t="s">
        <v>561</v>
      </c>
    </row>
    <row r="3122" spans="1:20">
      <c r="A3122" t="s">
        <v>1562</v>
      </c>
      <c r="B3122" t="s">
        <v>1524</v>
      </c>
      <c r="C3122" t="s">
        <v>1596</v>
      </c>
      <c r="D3122" t="s">
        <v>1597</v>
      </c>
      <c r="E3122" t="s">
        <v>258</v>
      </c>
      <c r="F3122" s="1">
        <v>40179</v>
      </c>
      <c r="G3122" t="s">
        <v>26</v>
      </c>
      <c r="H3122">
        <v>201412</v>
      </c>
      <c r="I3122" t="s">
        <v>213</v>
      </c>
      <c r="J3122" t="s">
        <v>253</v>
      </c>
      <c r="K3122" t="s">
        <v>214</v>
      </c>
      <c r="L3122" t="s">
        <v>254</v>
      </c>
      <c r="M3122" t="s">
        <v>31</v>
      </c>
      <c r="N3122" t="s">
        <v>49</v>
      </c>
      <c r="O3122">
        <v>-1651378.73</v>
      </c>
      <c r="P3122" t="s">
        <v>1524</v>
      </c>
      <c r="Q3122" t="s">
        <v>1562</v>
      </c>
      <c r="R3122" t="s">
        <v>1527</v>
      </c>
      <c r="S3122" t="s">
        <v>216</v>
      </c>
      <c r="T3122" t="s">
        <v>561</v>
      </c>
    </row>
    <row r="3123" spans="1:20">
      <c r="A3123" t="s">
        <v>1562</v>
      </c>
      <c r="B3123" t="s">
        <v>1524</v>
      </c>
      <c r="C3123" t="s">
        <v>1596</v>
      </c>
      <c r="D3123" t="s">
        <v>1597</v>
      </c>
      <c r="E3123" t="s">
        <v>258</v>
      </c>
      <c r="F3123" s="1">
        <v>40179</v>
      </c>
      <c r="G3123" t="s">
        <v>26</v>
      </c>
      <c r="H3123">
        <v>201412</v>
      </c>
      <c r="I3123" t="s">
        <v>213</v>
      </c>
      <c r="J3123" t="s">
        <v>253</v>
      </c>
      <c r="K3123" t="s">
        <v>214</v>
      </c>
      <c r="L3123" t="s">
        <v>254</v>
      </c>
      <c r="M3123" t="s">
        <v>31</v>
      </c>
      <c r="N3123" t="s">
        <v>32</v>
      </c>
      <c r="O3123">
        <v>42645.99</v>
      </c>
      <c r="P3123" t="s">
        <v>1524</v>
      </c>
      <c r="Q3123" t="s">
        <v>1562</v>
      </c>
      <c r="R3123" t="s">
        <v>1527</v>
      </c>
      <c r="S3123" t="s">
        <v>216</v>
      </c>
      <c r="T3123" t="s">
        <v>561</v>
      </c>
    </row>
    <row r="3124" spans="1:20">
      <c r="A3124" t="s">
        <v>1562</v>
      </c>
      <c r="B3124" t="s">
        <v>1524</v>
      </c>
      <c r="C3124" t="s">
        <v>1596</v>
      </c>
      <c r="D3124" t="s">
        <v>1597</v>
      </c>
      <c r="E3124" t="s">
        <v>258</v>
      </c>
      <c r="F3124" s="1">
        <v>40179</v>
      </c>
      <c r="G3124" t="s">
        <v>26</v>
      </c>
      <c r="H3124">
        <v>201412</v>
      </c>
      <c r="I3124" t="s">
        <v>213</v>
      </c>
      <c r="J3124" t="s">
        <v>253</v>
      </c>
      <c r="K3124" t="s">
        <v>217</v>
      </c>
      <c r="L3124" t="s">
        <v>254</v>
      </c>
      <c r="M3124" t="s">
        <v>31</v>
      </c>
      <c r="N3124" t="s">
        <v>48</v>
      </c>
      <c r="O3124">
        <v>325301.65000000002</v>
      </c>
      <c r="P3124" t="s">
        <v>1524</v>
      </c>
      <c r="Q3124" t="s">
        <v>1562</v>
      </c>
      <c r="R3124" t="s">
        <v>1527</v>
      </c>
      <c r="S3124" t="s">
        <v>216</v>
      </c>
      <c r="T3124" t="s">
        <v>561</v>
      </c>
    </row>
    <row r="3125" spans="1:20">
      <c r="A3125" t="s">
        <v>1562</v>
      </c>
      <c r="B3125" t="s">
        <v>1524</v>
      </c>
      <c r="C3125" t="s">
        <v>1596</v>
      </c>
      <c r="D3125" t="s">
        <v>1597</v>
      </c>
      <c r="E3125" t="s">
        <v>258</v>
      </c>
      <c r="F3125" s="1">
        <v>40179</v>
      </c>
      <c r="G3125" t="s">
        <v>26</v>
      </c>
      <c r="H3125">
        <v>201412</v>
      </c>
      <c r="I3125" t="s">
        <v>213</v>
      </c>
      <c r="J3125" t="s">
        <v>253</v>
      </c>
      <c r="K3125" t="s">
        <v>217</v>
      </c>
      <c r="L3125" t="s">
        <v>254</v>
      </c>
      <c r="M3125" t="s">
        <v>31</v>
      </c>
      <c r="N3125" t="s">
        <v>49</v>
      </c>
      <c r="O3125">
        <v>-198905.62</v>
      </c>
      <c r="P3125" t="s">
        <v>1524</v>
      </c>
      <c r="Q3125" t="s">
        <v>1562</v>
      </c>
      <c r="R3125" t="s">
        <v>1527</v>
      </c>
      <c r="S3125" t="s">
        <v>216</v>
      </c>
      <c r="T3125" t="s">
        <v>561</v>
      </c>
    </row>
    <row r="3126" spans="1:20">
      <c r="A3126" t="s">
        <v>1562</v>
      </c>
      <c r="B3126" t="s">
        <v>1524</v>
      </c>
      <c r="C3126" t="s">
        <v>1596</v>
      </c>
      <c r="D3126" t="s">
        <v>1597</v>
      </c>
      <c r="E3126" t="s">
        <v>258</v>
      </c>
      <c r="F3126" s="1">
        <v>40179</v>
      </c>
      <c r="G3126" t="s">
        <v>26</v>
      </c>
      <c r="H3126">
        <v>201412</v>
      </c>
      <c r="I3126" t="s">
        <v>213</v>
      </c>
      <c r="J3126" t="s">
        <v>253</v>
      </c>
      <c r="K3126" t="s">
        <v>217</v>
      </c>
      <c r="L3126" t="s">
        <v>254</v>
      </c>
      <c r="M3126" t="s">
        <v>31</v>
      </c>
      <c r="N3126" t="s">
        <v>32</v>
      </c>
      <c r="O3126">
        <v>5136.62</v>
      </c>
      <c r="P3126" t="s">
        <v>1524</v>
      </c>
      <c r="Q3126" t="s">
        <v>1562</v>
      </c>
      <c r="R3126" t="s">
        <v>1527</v>
      </c>
      <c r="S3126" t="s">
        <v>216</v>
      </c>
      <c r="T3126" t="s">
        <v>561</v>
      </c>
    </row>
    <row r="3127" spans="1:20">
      <c r="A3127" t="s">
        <v>1565</v>
      </c>
      <c r="B3127" t="s">
        <v>1524</v>
      </c>
      <c r="C3127" t="s">
        <v>1598</v>
      </c>
      <c r="D3127" t="s">
        <v>1599</v>
      </c>
      <c r="E3127" t="s">
        <v>258</v>
      </c>
      <c r="F3127" s="1">
        <v>40179</v>
      </c>
      <c r="G3127" t="s">
        <v>26</v>
      </c>
      <c r="H3127">
        <v>201412</v>
      </c>
      <c r="I3127" t="s">
        <v>213</v>
      </c>
      <c r="J3127" t="s">
        <v>253</v>
      </c>
      <c r="K3127" t="s">
        <v>214</v>
      </c>
      <c r="L3127" t="s">
        <v>254</v>
      </c>
      <c r="M3127" t="s">
        <v>31</v>
      </c>
      <c r="N3127" t="s">
        <v>48</v>
      </c>
      <c r="O3127">
        <v>29329.02</v>
      </c>
      <c r="P3127" t="s">
        <v>1524</v>
      </c>
      <c r="Q3127" t="s">
        <v>1565</v>
      </c>
      <c r="R3127" t="s">
        <v>1527</v>
      </c>
      <c r="S3127" t="s">
        <v>216</v>
      </c>
      <c r="T3127" t="s">
        <v>561</v>
      </c>
    </row>
    <row r="3128" spans="1:20">
      <c r="A3128" t="s">
        <v>1565</v>
      </c>
      <c r="B3128" t="s">
        <v>1524</v>
      </c>
      <c r="C3128" t="s">
        <v>1598</v>
      </c>
      <c r="D3128" t="s">
        <v>1599</v>
      </c>
      <c r="E3128" t="s">
        <v>258</v>
      </c>
      <c r="F3128" s="1">
        <v>40179</v>
      </c>
      <c r="G3128" t="s">
        <v>26</v>
      </c>
      <c r="H3128">
        <v>201412</v>
      </c>
      <c r="I3128" t="s">
        <v>213</v>
      </c>
      <c r="J3128" t="s">
        <v>253</v>
      </c>
      <c r="K3128" t="s">
        <v>214</v>
      </c>
      <c r="L3128" t="s">
        <v>254</v>
      </c>
      <c r="M3128" t="s">
        <v>31</v>
      </c>
      <c r="N3128" t="s">
        <v>49</v>
      </c>
      <c r="O3128">
        <v>-240554.33000000002</v>
      </c>
      <c r="P3128" t="s">
        <v>1524</v>
      </c>
      <c r="Q3128" t="s">
        <v>1565</v>
      </c>
      <c r="R3128" t="s">
        <v>1527</v>
      </c>
      <c r="S3128" t="s">
        <v>216</v>
      </c>
      <c r="T3128" t="s">
        <v>561</v>
      </c>
    </row>
    <row r="3129" spans="1:20">
      <c r="A3129" t="s">
        <v>1565</v>
      </c>
      <c r="B3129" t="s">
        <v>1524</v>
      </c>
      <c r="C3129" t="s">
        <v>1598</v>
      </c>
      <c r="D3129" t="s">
        <v>1599</v>
      </c>
      <c r="E3129" t="s">
        <v>258</v>
      </c>
      <c r="F3129" s="1">
        <v>40179</v>
      </c>
      <c r="G3129" t="s">
        <v>26</v>
      </c>
      <c r="H3129">
        <v>201412</v>
      </c>
      <c r="I3129" t="s">
        <v>213</v>
      </c>
      <c r="J3129" t="s">
        <v>253</v>
      </c>
      <c r="K3129" t="s">
        <v>214</v>
      </c>
      <c r="L3129" t="s">
        <v>254</v>
      </c>
      <c r="M3129" t="s">
        <v>31</v>
      </c>
      <c r="N3129" t="s">
        <v>32</v>
      </c>
      <c r="O3129">
        <v>536.12</v>
      </c>
      <c r="P3129" t="s">
        <v>1524</v>
      </c>
      <c r="Q3129" t="s">
        <v>1565</v>
      </c>
      <c r="R3129" t="s">
        <v>1527</v>
      </c>
      <c r="S3129" t="s">
        <v>216</v>
      </c>
      <c r="T3129" t="s">
        <v>561</v>
      </c>
    </row>
    <row r="3130" spans="1:20">
      <c r="A3130" t="s">
        <v>1565</v>
      </c>
      <c r="B3130" t="s">
        <v>1524</v>
      </c>
      <c r="C3130" t="s">
        <v>1598</v>
      </c>
      <c r="D3130" t="s">
        <v>1599</v>
      </c>
      <c r="E3130" t="s">
        <v>258</v>
      </c>
      <c r="F3130" s="1">
        <v>40179</v>
      </c>
      <c r="G3130" t="s">
        <v>26</v>
      </c>
      <c r="H3130">
        <v>201412</v>
      </c>
      <c r="I3130" t="s">
        <v>213</v>
      </c>
      <c r="J3130" t="s">
        <v>253</v>
      </c>
      <c r="K3130" t="s">
        <v>217</v>
      </c>
      <c r="L3130" t="s">
        <v>254</v>
      </c>
      <c r="M3130" t="s">
        <v>31</v>
      </c>
      <c r="N3130" t="s">
        <v>48</v>
      </c>
      <c r="O3130">
        <v>267982</v>
      </c>
      <c r="P3130" t="s">
        <v>1524</v>
      </c>
      <c r="Q3130" t="s">
        <v>1565</v>
      </c>
      <c r="R3130" t="s">
        <v>1527</v>
      </c>
      <c r="S3130" t="s">
        <v>216</v>
      </c>
      <c r="T3130" t="s">
        <v>561</v>
      </c>
    </row>
    <row r="3131" spans="1:20">
      <c r="A3131" t="s">
        <v>1565</v>
      </c>
      <c r="B3131" t="s">
        <v>1524</v>
      </c>
      <c r="C3131" t="s">
        <v>1598</v>
      </c>
      <c r="D3131" t="s">
        <v>1599</v>
      </c>
      <c r="E3131" t="s">
        <v>258</v>
      </c>
      <c r="F3131" s="1">
        <v>40179</v>
      </c>
      <c r="G3131" t="s">
        <v>26</v>
      </c>
      <c r="H3131">
        <v>201412</v>
      </c>
      <c r="I3131" t="s">
        <v>213</v>
      </c>
      <c r="J3131" t="s">
        <v>253</v>
      </c>
      <c r="K3131" t="s">
        <v>217</v>
      </c>
      <c r="L3131" t="s">
        <v>254</v>
      </c>
      <c r="M3131" t="s">
        <v>31</v>
      </c>
      <c r="N3131" t="s">
        <v>49</v>
      </c>
      <c r="O3131">
        <v>-56756.69</v>
      </c>
      <c r="P3131" t="s">
        <v>1524</v>
      </c>
      <c r="Q3131" t="s">
        <v>1565</v>
      </c>
      <c r="R3131" t="s">
        <v>1527</v>
      </c>
      <c r="S3131" t="s">
        <v>216</v>
      </c>
      <c r="T3131" t="s">
        <v>561</v>
      </c>
    </row>
    <row r="3132" spans="1:20">
      <c r="A3132" t="s">
        <v>1565</v>
      </c>
      <c r="B3132" t="s">
        <v>1524</v>
      </c>
      <c r="C3132" t="s">
        <v>1598</v>
      </c>
      <c r="D3132" t="s">
        <v>1599</v>
      </c>
      <c r="E3132" t="s">
        <v>258</v>
      </c>
      <c r="F3132" s="1">
        <v>40179</v>
      </c>
      <c r="G3132" t="s">
        <v>26</v>
      </c>
      <c r="H3132">
        <v>201412</v>
      </c>
      <c r="I3132" t="s">
        <v>213</v>
      </c>
      <c r="J3132" t="s">
        <v>253</v>
      </c>
      <c r="K3132" t="s">
        <v>217</v>
      </c>
      <c r="L3132" t="s">
        <v>254</v>
      </c>
      <c r="M3132" t="s">
        <v>31</v>
      </c>
      <c r="N3132" t="s">
        <v>32</v>
      </c>
      <c r="O3132">
        <v>126.5</v>
      </c>
      <c r="P3132" t="s">
        <v>1524</v>
      </c>
      <c r="Q3132" t="s">
        <v>1565</v>
      </c>
      <c r="R3132" t="s">
        <v>1527</v>
      </c>
      <c r="S3132" t="s">
        <v>216</v>
      </c>
      <c r="T3132" t="s">
        <v>561</v>
      </c>
    </row>
    <row r="3133" spans="1:20">
      <c r="A3133" t="s">
        <v>1600</v>
      </c>
      <c r="B3133" t="s">
        <v>1524</v>
      </c>
      <c r="C3133" t="s">
        <v>1601</v>
      </c>
      <c r="D3133" t="s">
        <v>1602</v>
      </c>
      <c r="E3133" t="s">
        <v>212</v>
      </c>
      <c r="F3133" s="1">
        <v>40179</v>
      </c>
      <c r="G3133" t="s">
        <v>26</v>
      </c>
      <c r="H3133">
        <v>201412</v>
      </c>
      <c r="I3133" t="s">
        <v>213</v>
      </c>
      <c r="J3133" t="s">
        <v>28</v>
      </c>
      <c r="K3133" t="s">
        <v>214</v>
      </c>
      <c r="L3133" t="s">
        <v>30</v>
      </c>
      <c r="M3133" t="s">
        <v>31</v>
      </c>
      <c r="N3133" t="s">
        <v>48</v>
      </c>
      <c r="O3133">
        <v>36016.160000000003</v>
      </c>
      <c r="P3133" t="s">
        <v>1524</v>
      </c>
      <c r="Q3133" t="s">
        <v>1600</v>
      </c>
      <c r="R3133" t="s">
        <v>1527</v>
      </c>
      <c r="S3133" t="s">
        <v>216</v>
      </c>
      <c r="T3133" t="s">
        <v>561</v>
      </c>
    </row>
    <row r="3134" spans="1:20">
      <c r="A3134" t="s">
        <v>1600</v>
      </c>
      <c r="B3134" t="s">
        <v>1524</v>
      </c>
      <c r="C3134" t="s">
        <v>1601</v>
      </c>
      <c r="D3134" t="s">
        <v>1602</v>
      </c>
      <c r="E3134" t="s">
        <v>212</v>
      </c>
      <c r="F3134" s="1">
        <v>40179</v>
      </c>
      <c r="G3134" t="s">
        <v>26</v>
      </c>
      <c r="H3134">
        <v>201412</v>
      </c>
      <c r="I3134" t="s">
        <v>213</v>
      </c>
      <c r="J3134" t="s">
        <v>28</v>
      </c>
      <c r="K3134" t="s">
        <v>214</v>
      </c>
      <c r="L3134" t="s">
        <v>30</v>
      </c>
      <c r="M3134" t="s">
        <v>31</v>
      </c>
      <c r="N3134" t="s">
        <v>49</v>
      </c>
      <c r="O3134">
        <v>-39533.29</v>
      </c>
      <c r="P3134" t="s">
        <v>1524</v>
      </c>
      <c r="Q3134" t="s">
        <v>1600</v>
      </c>
      <c r="R3134" t="s">
        <v>1527</v>
      </c>
      <c r="S3134" t="s">
        <v>216</v>
      </c>
      <c r="T3134" t="s">
        <v>561</v>
      </c>
    </row>
    <row r="3135" spans="1:20">
      <c r="A3135" t="s">
        <v>1600</v>
      </c>
      <c r="B3135" t="s">
        <v>1524</v>
      </c>
      <c r="C3135" t="s">
        <v>1601</v>
      </c>
      <c r="D3135" t="s">
        <v>1602</v>
      </c>
      <c r="E3135" t="s">
        <v>212</v>
      </c>
      <c r="F3135" s="1">
        <v>40179</v>
      </c>
      <c r="G3135" t="s">
        <v>26</v>
      </c>
      <c r="H3135">
        <v>201412</v>
      </c>
      <c r="I3135" t="s">
        <v>213</v>
      </c>
      <c r="J3135" t="s">
        <v>28</v>
      </c>
      <c r="K3135" t="s">
        <v>217</v>
      </c>
      <c r="L3135" t="s">
        <v>30</v>
      </c>
      <c r="M3135" t="s">
        <v>31</v>
      </c>
      <c r="N3135" t="s">
        <v>48</v>
      </c>
      <c r="O3135">
        <v>3517.13</v>
      </c>
      <c r="P3135" t="s">
        <v>1524</v>
      </c>
      <c r="Q3135" t="s">
        <v>1600</v>
      </c>
      <c r="R3135" t="s">
        <v>1527</v>
      </c>
      <c r="S3135" t="s">
        <v>216</v>
      </c>
      <c r="T3135" t="s">
        <v>561</v>
      </c>
    </row>
    <row r="3136" spans="1:20">
      <c r="A3136" t="s">
        <v>1539</v>
      </c>
      <c r="B3136" t="s">
        <v>1524</v>
      </c>
      <c r="C3136" t="s">
        <v>1603</v>
      </c>
      <c r="D3136" t="s">
        <v>1604</v>
      </c>
      <c r="E3136" t="s">
        <v>212</v>
      </c>
      <c r="F3136" s="1">
        <v>31766</v>
      </c>
      <c r="G3136" t="s">
        <v>26</v>
      </c>
      <c r="H3136">
        <v>201412</v>
      </c>
      <c r="I3136" t="s">
        <v>213</v>
      </c>
      <c r="J3136" t="s">
        <v>53</v>
      </c>
      <c r="K3136" t="s">
        <v>214</v>
      </c>
      <c r="L3136" t="s">
        <v>54</v>
      </c>
      <c r="M3136" t="s">
        <v>31</v>
      </c>
      <c r="N3136" t="s">
        <v>32</v>
      </c>
      <c r="O3136">
        <v>1167.4100000000001</v>
      </c>
      <c r="P3136" t="s">
        <v>1524</v>
      </c>
      <c r="Q3136" t="s">
        <v>1539</v>
      </c>
      <c r="R3136" t="s">
        <v>1527</v>
      </c>
      <c r="S3136" t="s">
        <v>216</v>
      </c>
      <c r="T3136" t="s">
        <v>561</v>
      </c>
    </row>
    <row r="3137" spans="1:20">
      <c r="A3137" t="s">
        <v>1539</v>
      </c>
      <c r="B3137" t="s">
        <v>1524</v>
      </c>
      <c r="C3137" t="s">
        <v>1603</v>
      </c>
      <c r="D3137" t="s">
        <v>1604</v>
      </c>
      <c r="E3137" t="s">
        <v>212</v>
      </c>
      <c r="F3137" s="1">
        <v>31766</v>
      </c>
      <c r="G3137" t="s">
        <v>26</v>
      </c>
      <c r="H3137">
        <v>201412</v>
      </c>
      <c r="I3137" t="s">
        <v>213</v>
      </c>
      <c r="J3137" t="s">
        <v>53</v>
      </c>
      <c r="K3137" t="s">
        <v>217</v>
      </c>
      <c r="L3137" t="s">
        <v>54</v>
      </c>
      <c r="M3137" t="s">
        <v>31</v>
      </c>
      <c r="N3137" t="s">
        <v>32</v>
      </c>
      <c r="O3137">
        <v>1167.44</v>
      </c>
      <c r="P3137" t="s">
        <v>1524</v>
      </c>
      <c r="Q3137" t="s">
        <v>1539</v>
      </c>
      <c r="R3137" t="s">
        <v>1527</v>
      </c>
      <c r="S3137" t="s">
        <v>216</v>
      </c>
      <c r="T3137" t="s">
        <v>561</v>
      </c>
    </row>
    <row r="3138" spans="1:20">
      <c r="A3138" t="s">
        <v>1528</v>
      </c>
      <c r="B3138" t="s">
        <v>1524</v>
      </c>
      <c r="C3138" t="s">
        <v>1605</v>
      </c>
      <c r="D3138" t="s">
        <v>1606</v>
      </c>
      <c r="E3138" t="s">
        <v>212</v>
      </c>
      <c r="F3138" s="1">
        <v>31593</v>
      </c>
      <c r="G3138" t="s">
        <v>26</v>
      </c>
      <c r="H3138">
        <v>201412</v>
      </c>
      <c r="I3138" t="s">
        <v>213</v>
      </c>
      <c r="J3138" t="s">
        <v>53</v>
      </c>
      <c r="K3138" t="s">
        <v>214</v>
      </c>
      <c r="L3138" t="s">
        <v>54</v>
      </c>
      <c r="M3138" t="s">
        <v>31</v>
      </c>
      <c r="N3138" t="s">
        <v>32</v>
      </c>
      <c r="O3138">
        <v>23203.040000000001</v>
      </c>
      <c r="P3138" t="s">
        <v>1524</v>
      </c>
      <c r="Q3138" t="s">
        <v>1528</v>
      </c>
      <c r="R3138" t="s">
        <v>1527</v>
      </c>
      <c r="S3138" t="s">
        <v>216</v>
      </c>
      <c r="T3138" t="s">
        <v>561</v>
      </c>
    </row>
    <row r="3139" spans="1:20">
      <c r="A3139" t="s">
        <v>1528</v>
      </c>
      <c r="B3139" t="s">
        <v>1524</v>
      </c>
      <c r="C3139" t="s">
        <v>1605</v>
      </c>
      <c r="D3139" t="s">
        <v>1606</v>
      </c>
      <c r="E3139" t="s">
        <v>212</v>
      </c>
      <c r="F3139" s="1">
        <v>31593</v>
      </c>
      <c r="G3139" t="s">
        <v>26</v>
      </c>
      <c r="H3139">
        <v>201412</v>
      </c>
      <c r="I3139" t="s">
        <v>213</v>
      </c>
      <c r="J3139" t="s">
        <v>53</v>
      </c>
      <c r="K3139" t="s">
        <v>217</v>
      </c>
      <c r="L3139" t="s">
        <v>54</v>
      </c>
      <c r="M3139" t="s">
        <v>31</v>
      </c>
      <c r="N3139" t="s">
        <v>32</v>
      </c>
      <c r="O3139">
        <v>6950.92</v>
      </c>
      <c r="P3139" t="s">
        <v>1524</v>
      </c>
      <c r="Q3139" t="s">
        <v>1528</v>
      </c>
      <c r="R3139" t="s">
        <v>1527</v>
      </c>
      <c r="S3139" t="s">
        <v>216</v>
      </c>
      <c r="T3139" t="s">
        <v>561</v>
      </c>
    </row>
    <row r="3140" spans="1:20">
      <c r="A3140" t="s">
        <v>1531</v>
      </c>
      <c r="B3140" t="s">
        <v>1524</v>
      </c>
      <c r="C3140" t="s">
        <v>1607</v>
      </c>
      <c r="D3140" t="s">
        <v>1608</v>
      </c>
      <c r="E3140" t="s">
        <v>212</v>
      </c>
      <c r="F3140" s="1">
        <v>30864</v>
      </c>
      <c r="G3140" t="s">
        <v>26</v>
      </c>
      <c r="H3140">
        <v>201412</v>
      </c>
      <c r="I3140" t="s">
        <v>213</v>
      </c>
      <c r="J3140" t="s">
        <v>28</v>
      </c>
      <c r="K3140" t="s">
        <v>214</v>
      </c>
      <c r="L3140" t="s">
        <v>30</v>
      </c>
      <c r="M3140" t="s">
        <v>31</v>
      </c>
      <c r="N3140" t="s">
        <v>48</v>
      </c>
      <c r="O3140">
        <v>55107.8</v>
      </c>
      <c r="P3140" t="s">
        <v>1524</v>
      </c>
      <c r="Q3140" t="s">
        <v>1531</v>
      </c>
      <c r="R3140" t="s">
        <v>1527</v>
      </c>
      <c r="S3140" t="s">
        <v>216</v>
      </c>
      <c r="T3140" t="s">
        <v>561</v>
      </c>
    </row>
    <row r="3141" spans="1:20">
      <c r="A3141" t="s">
        <v>1531</v>
      </c>
      <c r="B3141" t="s">
        <v>1524</v>
      </c>
      <c r="C3141" t="s">
        <v>1607</v>
      </c>
      <c r="D3141" t="s">
        <v>1608</v>
      </c>
      <c r="E3141" t="s">
        <v>212</v>
      </c>
      <c r="F3141" s="1">
        <v>30864</v>
      </c>
      <c r="G3141" t="s">
        <v>26</v>
      </c>
      <c r="H3141">
        <v>201412</v>
      </c>
      <c r="I3141" t="s">
        <v>213</v>
      </c>
      <c r="J3141" t="s">
        <v>28</v>
      </c>
      <c r="K3141" t="s">
        <v>214</v>
      </c>
      <c r="L3141" t="s">
        <v>30</v>
      </c>
      <c r="M3141" t="s">
        <v>31</v>
      </c>
      <c r="N3141" t="s">
        <v>49</v>
      </c>
      <c r="O3141">
        <v>-64551.040000000001</v>
      </c>
      <c r="P3141" t="s">
        <v>1524</v>
      </c>
      <c r="Q3141" t="s">
        <v>1531</v>
      </c>
      <c r="R3141" t="s">
        <v>1527</v>
      </c>
      <c r="S3141" t="s">
        <v>216</v>
      </c>
      <c r="T3141" t="s">
        <v>561</v>
      </c>
    </row>
    <row r="3142" spans="1:20">
      <c r="A3142" t="s">
        <v>1531</v>
      </c>
      <c r="B3142" t="s">
        <v>1524</v>
      </c>
      <c r="C3142" t="s">
        <v>1607</v>
      </c>
      <c r="D3142" t="s">
        <v>1608</v>
      </c>
      <c r="E3142" t="s">
        <v>212</v>
      </c>
      <c r="F3142" s="1">
        <v>30864</v>
      </c>
      <c r="G3142" t="s">
        <v>26</v>
      </c>
      <c r="H3142">
        <v>201412</v>
      </c>
      <c r="I3142" t="s">
        <v>213</v>
      </c>
      <c r="J3142" t="s">
        <v>28</v>
      </c>
      <c r="K3142" t="s">
        <v>214</v>
      </c>
      <c r="L3142" t="s">
        <v>30</v>
      </c>
      <c r="M3142" t="s">
        <v>31</v>
      </c>
      <c r="N3142" t="s">
        <v>32</v>
      </c>
      <c r="O3142">
        <v>666.30000000000007</v>
      </c>
      <c r="P3142" t="s">
        <v>1524</v>
      </c>
      <c r="Q3142" t="s">
        <v>1531</v>
      </c>
      <c r="R3142" t="s">
        <v>1527</v>
      </c>
      <c r="S3142" t="s">
        <v>216</v>
      </c>
      <c r="T3142" t="s">
        <v>561</v>
      </c>
    </row>
    <row r="3143" spans="1:20">
      <c r="A3143" t="s">
        <v>1531</v>
      </c>
      <c r="B3143" t="s">
        <v>1524</v>
      </c>
      <c r="C3143" t="s">
        <v>1607</v>
      </c>
      <c r="D3143" t="s">
        <v>1608</v>
      </c>
      <c r="E3143" t="s">
        <v>212</v>
      </c>
      <c r="F3143" s="1">
        <v>30864</v>
      </c>
      <c r="G3143" t="s">
        <v>26</v>
      </c>
      <c r="H3143">
        <v>201412</v>
      </c>
      <c r="I3143" t="s">
        <v>213</v>
      </c>
      <c r="J3143" t="s">
        <v>28</v>
      </c>
      <c r="K3143" t="s">
        <v>217</v>
      </c>
      <c r="L3143" t="s">
        <v>30</v>
      </c>
      <c r="M3143" t="s">
        <v>31</v>
      </c>
      <c r="N3143" t="s">
        <v>48</v>
      </c>
      <c r="O3143">
        <v>24673.47</v>
      </c>
      <c r="P3143" t="s">
        <v>1524</v>
      </c>
      <c r="Q3143" t="s">
        <v>1531</v>
      </c>
      <c r="R3143" t="s">
        <v>1527</v>
      </c>
      <c r="S3143" t="s">
        <v>216</v>
      </c>
      <c r="T3143" t="s">
        <v>561</v>
      </c>
    </row>
    <row r="3144" spans="1:20">
      <c r="A3144" t="s">
        <v>1531</v>
      </c>
      <c r="B3144" t="s">
        <v>1524</v>
      </c>
      <c r="C3144" t="s">
        <v>1607</v>
      </c>
      <c r="D3144" t="s">
        <v>1608</v>
      </c>
      <c r="E3144" t="s">
        <v>212</v>
      </c>
      <c r="F3144" s="1">
        <v>30864</v>
      </c>
      <c r="G3144" t="s">
        <v>26</v>
      </c>
      <c r="H3144">
        <v>201412</v>
      </c>
      <c r="I3144" t="s">
        <v>213</v>
      </c>
      <c r="J3144" t="s">
        <v>28</v>
      </c>
      <c r="K3144" t="s">
        <v>217</v>
      </c>
      <c r="L3144" t="s">
        <v>30</v>
      </c>
      <c r="M3144" t="s">
        <v>31</v>
      </c>
      <c r="N3144" t="s">
        <v>49</v>
      </c>
      <c r="O3144">
        <v>-15230.23</v>
      </c>
      <c r="P3144" t="s">
        <v>1524</v>
      </c>
      <c r="Q3144" t="s">
        <v>1531</v>
      </c>
      <c r="R3144" t="s">
        <v>1527</v>
      </c>
      <c r="S3144" t="s">
        <v>216</v>
      </c>
      <c r="T3144" t="s">
        <v>561</v>
      </c>
    </row>
    <row r="3145" spans="1:20">
      <c r="A3145" t="s">
        <v>1531</v>
      </c>
      <c r="B3145" t="s">
        <v>1524</v>
      </c>
      <c r="C3145" t="s">
        <v>1607</v>
      </c>
      <c r="D3145" t="s">
        <v>1608</v>
      </c>
      <c r="E3145" t="s">
        <v>212</v>
      </c>
      <c r="F3145" s="1">
        <v>30864</v>
      </c>
      <c r="G3145" t="s">
        <v>26</v>
      </c>
      <c r="H3145">
        <v>201412</v>
      </c>
      <c r="I3145" t="s">
        <v>213</v>
      </c>
      <c r="J3145" t="s">
        <v>28</v>
      </c>
      <c r="K3145" t="s">
        <v>217</v>
      </c>
      <c r="L3145" t="s">
        <v>30</v>
      </c>
      <c r="M3145" t="s">
        <v>31</v>
      </c>
      <c r="N3145" t="s">
        <v>32</v>
      </c>
      <c r="O3145">
        <v>157.20000000000002</v>
      </c>
      <c r="P3145" t="s">
        <v>1524</v>
      </c>
      <c r="Q3145" t="s">
        <v>1531</v>
      </c>
      <c r="R3145" t="s">
        <v>1527</v>
      </c>
      <c r="S3145" t="s">
        <v>216</v>
      </c>
      <c r="T3145" t="s">
        <v>561</v>
      </c>
    </row>
    <row r="3146" spans="1:20">
      <c r="A3146" t="s">
        <v>1534</v>
      </c>
      <c r="B3146" t="s">
        <v>1524</v>
      </c>
      <c r="C3146" t="s">
        <v>1609</v>
      </c>
      <c r="D3146" t="s">
        <v>1610</v>
      </c>
      <c r="E3146" t="s">
        <v>212</v>
      </c>
      <c r="F3146" s="1">
        <v>30682</v>
      </c>
      <c r="G3146" t="s">
        <v>26</v>
      </c>
      <c r="H3146">
        <v>201412</v>
      </c>
      <c r="I3146" t="s">
        <v>213</v>
      </c>
      <c r="J3146" t="s">
        <v>28</v>
      </c>
      <c r="K3146" t="s">
        <v>214</v>
      </c>
      <c r="L3146" t="s">
        <v>30</v>
      </c>
      <c r="M3146" t="s">
        <v>31</v>
      </c>
      <c r="N3146" t="s">
        <v>32</v>
      </c>
      <c r="O3146">
        <v>514.22</v>
      </c>
      <c r="P3146" t="s">
        <v>1524</v>
      </c>
      <c r="Q3146" t="s">
        <v>1534</v>
      </c>
      <c r="R3146" t="s">
        <v>1527</v>
      </c>
      <c r="S3146" t="s">
        <v>216</v>
      </c>
      <c r="T3146" t="s">
        <v>561</v>
      </c>
    </row>
    <row r="3147" spans="1:20">
      <c r="A3147" t="s">
        <v>1534</v>
      </c>
      <c r="B3147" t="s">
        <v>1524</v>
      </c>
      <c r="C3147" t="s">
        <v>1609</v>
      </c>
      <c r="D3147" t="s">
        <v>1610</v>
      </c>
      <c r="E3147" t="s">
        <v>212</v>
      </c>
      <c r="F3147" s="1">
        <v>30682</v>
      </c>
      <c r="G3147" t="s">
        <v>26</v>
      </c>
      <c r="H3147">
        <v>201412</v>
      </c>
      <c r="I3147" t="s">
        <v>213</v>
      </c>
      <c r="J3147" t="s">
        <v>28</v>
      </c>
      <c r="K3147" t="s">
        <v>217</v>
      </c>
      <c r="L3147" t="s">
        <v>30</v>
      </c>
      <c r="M3147" t="s">
        <v>31</v>
      </c>
      <c r="N3147" t="s">
        <v>32</v>
      </c>
      <c r="O3147">
        <v>73.58</v>
      </c>
      <c r="P3147" t="s">
        <v>1524</v>
      </c>
      <c r="Q3147" t="s">
        <v>1534</v>
      </c>
      <c r="R3147" t="s">
        <v>1527</v>
      </c>
      <c r="S3147" t="s">
        <v>216</v>
      </c>
      <c r="T3147" t="s">
        <v>561</v>
      </c>
    </row>
    <row r="3148" spans="1:20">
      <c r="A3148" t="s">
        <v>1523</v>
      </c>
      <c r="B3148" t="s">
        <v>1524</v>
      </c>
      <c r="C3148" t="s">
        <v>1611</v>
      </c>
      <c r="D3148" t="s">
        <v>1612</v>
      </c>
      <c r="E3148" t="s">
        <v>212</v>
      </c>
      <c r="F3148" s="1">
        <v>31766</v>
      </c>
      <c r="G3148" t="s">
        <v>26</v>
      </c>
      <c r="H3148">
        <v>201412</v>
      </c>
      <c r="I3148" t="s">
        <v>213</v>
      </c>
      <c r="J3148" t="s">
        <v>28</v>
      </c>
      <c r="K3148" t="s">
        <v>214</v>
      </c>
      <c r="L3148" t="s">
        <v>30</v>
      </c>
      <c r="M3148" t="s">
        <v>31</v>
      </c>
      <c r="N3148" t="s">
        <v>49</v>
      </c>
      <c r="O3148">
        <v>-14822.82</v>
      </c>
      <c r="P3148" t="s">
        <v>1524</v>
      </c>
      <c r="Q3148" t="s">
        <v>1523</v>
      </c>
      <c r="R3148" t="s">
        <v>1527</v>
      </c>
      <c r="S3148" t="s">
        <v>216</v>
      </c>
      <c r="T3148" t="s">
        <v>561</v>
      </c>
    </row>
    <row r="3149" spans="1:20">
      <c r="A3149" t="s">
        <v>1523</v>
      </c>
      <c r="B3149" t="s">
        <v>1524</v>
      </c>
      <c r="C3149" t="s">
        <v>1611</v>
      </c>
      <c r="D3149" t="s">
        <v>1612</v>
      </c>
      <c r="E3149" t="s">
        <v>212</v>
      </c>
      <c r="F3149" s="1">
        <v>31766</v>
      </c>
      <c r="G3149" t="s">
        <v>26</v>
      </c>
      <c r="H3149">
        <v>201412</v>
      </c>
      <c r="I3149" t="s">
        <v>213</v>
      </c>
      <c r="J3149" t="s">
        <v>28</v>
      </c>
      <c r="K3149" t="s">
        <v>214</v>
      </c>
      <c r="L3149" t="s">
        <v>30</v>
      </c>
      <c r="M3149" t="s">
        <v>31</v>
      </c>
      <c r="N3149" t="s">
        <v>32</v>
      </c>
      <c r="O3149">
        <v>61.33</v>
      </c>
      <c r="P3149" t="s">
        <v>1524</v>
      </c>
      <c r="Q3149" t="s">
        <v>1523</v>
      </c>
      <c r="R3149" t="s">
        <v>1527</v>
      </c>
      <c r="S3149" t="s">
        <v>216</v>
      </c>
      <c r="T3149" t="s">
        <v>561</v>
      </c>
    </row>
    <row r="3150" spans="1:20">
      <c r="A3150" t="s">
        <v>1523</v>
      </c>
      <c r="B3150" t="s">
        <v>1524</v>
      </c>
      <c r="C3150" t="s">
        <v>1611</v>
      </c>
      <c r="D3150" t="s">
        <v>1612</v>
      </c>
      <c r="E3150" t="s">
        <v>212</v>
      </c>
      <c r="F3150" s="1">
        <v>31766</v>
      </c>
      <c r="G3150" t="s">
        <v>26</v>
      </c>
      <c r="H3150">
        <v>201412</v>
      </c>
      <c r="I3150" t="s">
        <v>213</v>
      </c>
      <c r="J3150" t="s">
        <v>28</v>
      </c>
      <c r="K3150" t="s">
        <v>217</v>
      </c>
      <c r="L3150" t="s">
        <v>30</v>
      </c>
      <c r="M3150" t="s">
        <v>31</v>
      </c>
      <c r="N3150" t="s">
        <v>48</v>
      </c>
      <c r="O3150">
        <v>18320.18</v>
      </c>
      <c r="P3150" t="s">
        <v>1524</v>
      </c>
      <c r="Q3150" t="s">
        <v>1523</v>
      </c>
      <c r="R3150" t="s">
        <v>1527</v>
      </c>
      <c r="S3150" t="s">
        <v>216</v>
      </c>
      <c r="T3150" t="s">
        <v>561</v>
      </c>
    </row>
    <row r="3151" spans="1:20">
      <c r="A3151" t="s">
        <v>1523</v>
      </c>
      <c r="B3151" t="s">
        <v>1524</v>
      </c>
      <c r="C3151" t="s">
        <v>1611</v>
      </c>
      <c r="D3151" t="s">
        <v>1612</v>
      </c>
      <c r="E3151" t="s">
        <v>212</v>
      </c>
      <c r="F3151" s="1">
        <v>31766</v>
      </c>
      <c r="G3151" t="s">
        <v>26</v>
      </c>
      <c r="H3151">
        <v>201412</v>
      </c>
      <c r="I3151" t="s">
        <v>213</v>
      </c>
      <c r="J3151" t="s">
        <v>28</v>
      </c>
      <c r="K3151" t="s">
        <v>217</v>
      </c>
      <c r="L3151" t="s">
        <v>30</v>
      </c>
      <c r="M3151" t="s">
        <v>31</v>
      </c>
      <c r="N3151" t="s">
        <v>49</v>
      </c>
      <c r="O3151">
        <v>-3497.36</v>
      </c>
      <c r="P3151" t="s">
        <v>1524</v>
      </c>
      <c r="Q3151" t="s">
        <v>1523</v>
      </c>
      <c r="R3151" t="s">
        <v>1527</v>
      </c>
      <c r="S3151" t="s">
        <v>216</v>
      </c>
      <c r="T3151" t="s">
        <v>561</v>
      </c>
    </row>
    <row r="3152" spans="1:20">
      <c r="A3152" t="s">
        <v>1523</v>
      </c>
      <c r="B3152" t="s">
        <v>1524</v>
      </c>
      <c r="C3152" t="s">
        <v>1611</v>
      </c>
      <c r="D3152" t="s">
        <v>1612</v>
      </c>
      <c r="E3152" t="s">
        <v>212</v>
      </c>
      <c r="F3152" s="1">
        <v>31766</v>
      </c>
      <c r="G3152" t="s">
        <v>26</v>
      </c>
      <c r="H3152">
        <v>201412</v>
      </c>
      <c r="I3152" t="s">
        <v>213</v>
      </c>
      <c r="J3152" t="s">
        <v>28</v>
      </c>
      <c r="K3152" t="s">
        <v>217</v>
      </c>
      <c r="L3152" t="s">
        <v>30</v>
      </c>
      <c r="M3152" t="s">
        <v>31</v>
      </c>
      <c r="N3152" t="s">
        <v>32</v>
      </c>
      <c r="O3152">
        <v>14.47</v>
      </c>
      <c r="P3152" t="s">
        <v>1524</v>
      </c>
      <c r="Q3152" t="s">
        <v>1523</v>
      </c>
      <c r="R3152" t="s">
        <v>1527</v>
      </c>
      <c r="S3152" t="s">
        <v>216</v>
      </c>
      <c r="T3152" t="s">
        <v>561</v>
      </c>
    </row>
    <row r="3153" spans="1:20">
      <c r="A3153" t="s">
        <v>1531</v>
      </c>
      <c r="B3153" t="s">
        <v>1524</v>
      </c>
      <c r="C3153" t="s">
        <v>1613</v>
      </c>
      <c r="D3153" t="s">
        <v>1614</v>
      </c>
      <c r="E3153" t="s">
        <v>212</v>
      </c>
      <c r="F3153" s="1">
        <v>31766</v>
      </c>
      <c r="G3153" t="s">
        <v>26</v>
      </c>
      <c r="H3153">
        <v>201412</v>
      </c>
      <c r="I3153" t="s">
        <v>213</v>
      </c>
      <c r="J3153" t="s">
        <v>53</v>
      </c>
      <c r="K3153" t="s">
        <v>214</v>
      </c>
      <c r="L3153" t="s">
        <v>54</v>
      </c>
      <c r="M3153" t="s">
        <v>31</v>
      </c>
      <c r="N3153" t="s">
        <v>48</v>
      </c>
      <c r="O3153">
        <v>70466.150000000009</v>
      </c>
      <c r="P3153" t="s">
        <v>1524</v>
      </c>
      <c r="Q3153" t="s">
        <v>1531</v>
      </c>
      <c r="R3153" t="s">
        <v>1527</v>
      </c>
      <c r="S3153" t="s">
        <v>216</v>
      </c>
      <c r="T3153" t="s">
        <v>561</v>
      </c>
    </row>
    <row r="3154" spans="1:20">
      <c r="A3154" t="s">
        <v>1531</v>
      </c>
      <c r="B3154" t="s">
        <v>1524</v>
      </c>
      <c r="C3154" t="s">
        <v>1613</v>
      </c>
      <c r="D3154" t="s">
        <v>1614</v>
      </c>
      <c r="E3154" t="s">
        <v>212</v>
      </c>
      <c r="F3154" s="1">
        <v>31766</v>
      </c>
      <c r="G3154" t="s">
        <v>26</v>
      </c>
      <c r="H3154">
        <v>201412</v>
      </c>
      <c r="I3154" t="s">
        <v>213</v>
      </c>
      <c r="J3154" t="s">
        <v>53</v>
      </c>
      <c r="K3154" t="s">
        <v>214</v>
      </c>
      <c r="L3154" t="s">
        <v>54</v>
      </c>
      <c r="M3154" t="s">
        <v>31</v>
      </c>
      <c r="N3154" t="s">
        <v>49</v>
      </c>
      <c r="O3154">
        <v>-96766.6</v>
      </c>
      <c r="P3154" t="s">
        <v>1524</v>
      </c>
      <c r="Q3154" t="s">
        <v>1531</v>
      </c>
      <c r="R3154" t="s">
        <v>1527</v>
      </c>
      <c r="S3154" t="s">
        <v>216</v>
      </c>
      <c r="T3154" t="s">
        <v>561</v>
      </c>
    </row>
    <row r="3155" spans="1:20">
      <c r="A3155" t="s">
        <v>1531</v>
      </c>
      <c r="B3155" t="s">
        <v>1524</v>
      </c>
      <c r="C3155" t="s">
        <v>1613</v>
      </c>
      <c r="D3155" t="s">
        <v>1614</v>
      </c>
      <c r="E3155" t="s">
        <v>212</v>
      </c>
      <c r="F3155" s="1">
        <v>31766</v>
      </c>
      <c r="G3155" t="s">
        <v>26</v>
      </c>
      <c r="H3155">
        <v>201412</v>
      </c>
      <c r="I3155" t="s">
        <v>213</v>
      </c>
      <c r="J3155" t="s">
        <v>53</v>
      </c>
      <c r="K3155" t="s">
        <v>214</v>
      </c>
      <c r="L3155" t="s">
        <v>54</v>
      </c>
      <c r="M3155" t="s">
        <v>31</v>
      </c>
      <c r="N3155" t="s">
        <v>32</v>
      </c>
      <c r="O3155">
        <v>208.67000000000002</v>
      </c>
      <c r="P3155" t="s">
        <v>1524</v>
      </c>
      <c r="Q3155" t="s">
        <v>1531</v>
      </c>
      <c r="R3155" t="s">
        <v>1527</v>
      </c>
      <c r="S3155" t="s">
        <v>216</v>
      </c>
      <c r="T3155" t="s">
        <v>561</v>
      </c>
    </row>
    <row r="3156" spans="1:20">
      <c r="A3156" t="s">
        <v>1531</v>
      </c>
      <c r="B3156" t="s">
        <v>1524</v>
      </c>
      <c r="C3156" t="s">
        <v>1613</v>
      </c>
      <c r="D3156" t="s">
        <v>1614</v>
      </c>
      <c r="E3156" t="s">
        <v>212</v>
      </c>
      <c r="F3156" s="1">
        <v>31766</v>
      </c>
      <c r="G3156" t="s">
        <v>26</v>
      </c>
      <c r="H3156">
        <v>201412</v>
      </c>
      <c r="I3156" t="s">
        <v>213</v>
      </c>
      <c r="J3156" t="s">
        <v>53</v>
      </c>
      <c r="K3156" t="s">
        <v>217</v>
      </c>
      <c r="L3156" t="s">
        <v>54</v>
      </c>
      <c r="M3156" t="s">
        <v>31</v>
      </c>
      <c r="N3156" t="s">
        <v>48</v>
      </c>
      <c r="O3156">
        <v>49131.61</v>
      </c>
      <c r="P3156" t="s">
        <v>1524</v>
      </c>
      <c r="Q3156" t="s">
        <v>1531</v>
      </c>
      <c r="R3156" t="s">
        <v>1527</v>
      </c>
      <c r="S3156" t="s">
        <v>216</v>
      </c>
      <c r="T3156" t="s">
        <v>561</v>
      </c>
    </row>
    <row r="3157" spans="1:20">
      <c r="A3157" t="s">
        <v>1531</v>
      </c>
      <c r="B3157" t="s">
        <v>1524</v>
      </c>
      <c r="C3157" t="s">
        <v>1613</v>
      </c>
      <c r="D3157" t="s">
        <v>1614</v>
      </c>
      <c r="E3157" t="s">
        <v>212</v>
      </c>
      <c r="F3157" s="1">
        <v>31766</v>
      </c>
      <c r="G3157" t="s">
        <v>26</v>
      </c>
      <c r="H3157">
        <v>201412</v>
      </c>
      <c r="I3157" t="s">
        <v>213</v>
      </c>
      <c r="J3157" t="s">
        <v>53</v>
      </c>
      <c r="K3157" t="s">
        <v>217</v>
      </c>
      <c r="L3157" t="s">
        <v>54</v>
      </c>
      <c r="M3157" t="s">
        <v>31</v>
      </c>
      <c r="N3157" t="s">
        <v>49</v>
      </c>
      <c r="O3157">
        <v>-22831.16</v>
      </c>
      <c r="P3157" t="s">
        <v>1524</v>
      </c>
      <c r="Q3157" t="s">
        <v>1531</v>
      </c>
      <c r="R3157" t="s">
        <v>1527</v>
      </c>
      <c r="S3157" t="s">
        <v>216</v>
      </c>
      <c r="T3157" t="s">
        <v>561</v>
      </c>
    </row>
    <row r="3158" spans="1:20">
      <c r="A3158" t="s">
        <v>1531</v>
      </c>
      <c r="B3158" t="s">
        <v>1524</v>
      </c>
      <c r="C3158" t="s">
        <v>1613</v>
      </c>
      <c r="D3158" t="s">
        <v>1614</v>
      </c>
      <c r="E3158" t="s">
        <v>212</v>
      </c>
      <c r="F3158" s="1">
        <v>31766</v>
      </c>
      <c r="G3158" t="s">
        <v>26</v>
      </c>
      <c r="H3158">
        <v>201412</v>
      </c>
      <c r="I3158" t="s">
        <v>213</v>
      </c>
      <c r="J3158" t="s">
        <v>53</v>
      </c>
      <c r="K3158" t="s">
        <v>217</v>
      </c>
      <c r="L3158" t="s">
        <v>54</v>
      </c>
      <c r="M3158" t="s">
        <v>31</v>
      </c>
      <c r="N3158" t="s">
        <v>32</v>
      </c>
      <c r="O3158">
        <v>49.24</v>
      </c>
      <c r="P3158" t="s">
        <v>1524</v>
      </c>
      <c r="Q3158" t="s">
        <v>1531</v>
      </c>
      <c r="R3158" t="s">
        <v>1527</v>
      </c>
      <c r="S3158" t="s">
        <v>216</v>
      </c>
      <c r="T3158" t="s">
        <v>561</v>
      </c>
    </row>
    <row r="3159" spans="1:20">
      <c r="A3159" t="s">
        <v>1544</v>
      </c>
      <c r="B3159" t="s">
        <v>1524</v>
      </c>
      <c r="C3159" t="s">
        <v>1615</v>
      </c>
      <c r="D3159" t="s">
        <v>1616</v>
      </c>
      <c r="E3159" t="s">
        <v>212</v>
      </c>
      <c r="F3159" s="1">
        <v>33991</v>
      </c>
      <c r="G3159" t="s">
        <v>26</v>
      </c>
      <c r="H3159">
        <v>201412</v>
      </c>
      <c r="I3159" t="s">
        <v>213</v>
      </c>
      <c r="J3159" t="s">
        <v>53</v>
      </c>
      <c r="K3159" t="s">
        <v>214</v>
      </c>
      <c r="L3159" t="s">
        <v>54</v>
      </c>
      <c r="M3159" t="s">
        <v>31</v>
      </c>
      <c r="N3159" t="s">
        <v>32</v>
      </c>
      <c r="O3159">
        <v>207.84</v>
      </c>
      <c r="P3159" t="s">
        <v>1524</v>
      </c>
      <c r="Q3159" t="s">
        <v>1544</v>
      </c>
      <c r="R3159" t="s">
        <v>1527</v>
      </c>
      <c r="S3159" t="s">
        <v>216</v>
      </c>
      <c r="T3159" t="s">
        <v>561</v>
      </c>
    </row>
    <row r="3160" spans="1:20">
      <c r="A3160" t="s">
        <v>1544</v>
      </c>
      <c r="B3160" t="s">
        <v>1524</v>
      </c>
      <c r="C3160" t="s">
        <v>1615</v>
      </c>
      <c r="D3160" t="s">
        <v>1616</v>
      </c>
      <c r="E3160" t="s">
        <v>212</v>
      </c>
      <c r="F3160" s="1">
        <v>33991</v>
      </c>
      <c r="G3160" t="s">
        <v>26</v>
      </c>
      <c r="H3160">
        <v>201412</v>
      </c>
      <c r="I3160" t="s">
        <v>213</v>
      </c>
      <c r="J3160" t="s">
        <v>53</v>
      </c>
      <c r="K3160" t="s">
        <v>217</v>
      </c>
      <c r="L3160" t="s">
        <v>54</v>
      </c>
      <c r="M3160" t="s">
        <v>31</v>
      </c>
      <c r="N3160" t="s">
        <v>32</v>
      </c>
      <c r="O3160">
        <v>49.04</v>
      </c>
      <c r="P3160" t="s">
        <v>1524</v>
      </c>
      <c r="Q3160" t="s">
        <v>1544</v>
      </c>
      <c r="R3160" t="s">
        <v>1527</v>
      </c>
      <c r="S3160" t="s">
        <v>216</v>
      </c>
      <c r="T3160" t="s">
        <v>561</v>
      </c>
    </row>
    <row r="3161" spans="1:20">
      <c r="A3161" t="s">
        <v>1544</v>
      </c>
      <c r="B3161" t="s">
        <v>1524</v>
      </c>
      <c r="C3161" t="s">
        <v>1617</v>
      </c>
      <c r="D3161" t="s">
        <v>1618</v>
      </c>
      <c r="E3161" t="s">
        <v>212</v>
      </c>
      <c r="F3161" s="1">
        <v>30864</v>
      </c>
      <c r="G3161" t="s">
        <v>26</v>
      </c>
      <c r="H3161">
        <v>201412</v>
      </c>
      <c r="I3161" t="s">
        <v>213</v>
      </c>
      <c r="J3161" t="s">
        <v>28</v>
      </c>
      <c r="K3161" t="s">
        <v>214</v>
      </c>
      <c r="L3161" t="s">
        <v>30</v>
      </c>
      <c r="M3161" t="s">
        <v>31</v>
      </c>
      <c r="N3161" t="s">
        <v>48</v>
      </c>
      <c r="O3161">
        <v>35053.39</v>
      </c>
      <c r="P3161" t="s">
        <v>1524</v>
      </c>
      <c r="Q3161" t="s">
        <v>1544</v>
      </c>
      <c r="R3161" t="s">
        <v>1527</v>
      </c>
      <c r="S3161" t="s">
        <v>216</v>
      </c>
      <c r="T3161" t="s">
        <v>561</v>
      </c>
    </row>
    <row r="3162" spans="1:20">
      <c r="A3162" t="s">
        <v>1544</v>
      </c>
      <c r="B3162" t="s">
        <v>1524</v>
      </c>
      <c r="C3162" t="s">
        <v>1617</v>
      </c>
      <c r="D3162" t="s">
        <v>1618</v>
      </c>
      <c r="E3162" t="s">
        <v>212</v>
      </c>
      <c r="F3162" s="1">
        <v>30864</v>
      </c>
      <c r="G3162" t="s">
        <v>26</v>
      </c>
      <c r="H3162">
        <v>201412</v>
      </c>
      <c r="I3162" t="s">
        <v>213</v>
      </c>
      <c r="J3162" t="s">
        <v>28</v>
      </c>
      <c r="K3162" t="s">
        <v>214</v>
      </c>
      <c r="L3162" t="s">
        <v>30</v>
      </c>
      <c r="M3162" t="s">
        <v>31</v>
      </c>
      <c r="N3162" t="s">
        <v>49</v>
      </c>
      <c r="O3162">
        <v>-48487.91</v>
      </c>
      <c r="P3162" t="s">
        <v>1524</v>
      </c>
      <c r="Q3162" t="s">
        <v>1544</v>
      </c>
      <c r="R3162" t="s">
        <v>1527</v>
      </c>
      <c r="S3162" t="s">
        <v>216</v>
      </c>
      <c r="T3162" t="s">
        <v>561</v>
      </c>
    </row>
    <row r="3163" spans="1:20">
      <c r="A3163" t="s">
        <v>1544</v>
      </c>
      <c r="B3163" t="s">
        <v>1524</v>
      </c>
      <c r="C3163" t="s">
        <v>1617</v>
      </c>
      <c r="D3163" t="s">
        <v>1618</v>
      </c>
      <c r="E3163" t="s">
        <v>212</v>
      </c>
      <c r="F3163" s="1">
        <v>30864</v>
      </c>
      <c r="G3163" t="s">
        <v>26</v>
      </c>
      <c r="H3163">
        <v>201412</v>
      </c>
      <c r="I3163" t="s">
        <v>213</v>
      </c>
      <c r="J3163" t="s">
        <v>28</v>
      </c>
      <c r="K3163" t="s">
        <v>214</v>
      </c>
      <c r="L3163" t="s">
        <v>30</v>
      </c>
      <c r="M3163" t="s">
        <v>31</v>
      </c>
      <c r="N3163" t="s">
        <v>32</v>
      </c>
      <c r="O3163">
        <v>63.2</v>
      </c>
      <c r="P3163" t="s">
        <v>1524</v>
      </c>
      <c r="Q3163" t="s">
        <v>1544</v>
      </c>
      <c r="R3163" t="s">
        <v>1527</v>
      </c>
      <c r="S3163" t="s">
        <v>216</v>
      </c>
      <c r="T3163" t="s">
        <v>561</v>
      </c>
    </row>
    <row r="3164" spans="1:20">
      <c r="A3164" t="s">
        <v>1544</v>
      </c>
      <c r="B3164" t="s">
        <v>1524</v>
      </c>
      <c r="C3164" t="s">
        <v>1617</v>
      </c>
      <c r="D3164" t="s">
        <v>1618</v>
      </c>
      <c r="E3164" t="s">
        <v>212</v>
      </c>
      <c r="F3164" s="1">
        <v>30864</v>
      </c>
      <c r="G3164" t="s">
        <v>26</v>
      </c>
      <c r="H3164">
        <v>201412</v>
      </c>
      <c r="I3164" t="s">
        <v>213</v>
      </c>
      <c r="J3164" t="s">
        <v>28</v>
      </c>
      <c r="K3164" t="s">
        <v>217</v>
      </c>
      <c r="L3164" t="s">
        <v>30</v>
      </c>
      <c r="M3164" t="s">
        <v>31</v>
      </c>
      <c r="N3164" t="s">
        <v>48</v>
      </c>
      <c r="O3164">
        <v>13434.52</v>
      </c>
      <c r="P3164" t="s">
        <v>1524</v>
      </c>
      <c r="Q3164" t="s">
        <v>1544</v>
      </c>
      <c r="R3164" t="s">
        <v>1527</v>
      </c>
      <c r="S3164" t="s">
        <v>216</v>
      </c>
      <c r="T3164" t="s">
        <v>561</v>
      </c>
    </row>
    <row r="3165" spans="1:20">
      <c r="A3165" t="s">
        <v>1523</v>
      </c>
      <c r="B3165" t="s">
        <v>1524</v>
      </c>
      <c r="C3165" t="s">
        <v>1619</v>
      </c>
      <c r="D3165" t="s">
        <v>1620</v>
      </c>
      <c r="E3165" t="s">
        <v>212</v>
      </c>
      <c r="F3165" s="1">
        <v>18629</v>
      </c>
      <c r="G3165" t="s">
        <v>26</v>
      </c>
      <c r="H3165">
        <v>201412</v>
      </c>
      <c r="I3165" t="s">
        <v>213</v>
      </c>
      <c r="J3165" t="s">
        <v>28</v>
      </c>
      <c r="K3165" t="s">
        <v>214</v>
      </c>
      <c r="L3165" t="s">
        <v>30</v>
      </c>
      <c r="M3165" t="s">
        <v>31</v>
      </c>
      <c r="N3165" t="s">
        <v>32</v>
      </c>
      <c r="O3165">
        <v>3322.32</v>
      </c>
      <c r="P3165" t="s">
        <v>1524</v>
      </c>
      <c r="Q3165" t="s">
        <v>1523</v>
      </c>
      <c r="R3165" t="s">
        <v>1527</v>
      </c>
      <c r="S3165" t="s">
        <v>216</v>
      </c>
      <c r="T3165" t="s">
        <v>561</v>
      </c>
    </row>
    <row r="3166" spans="1:20">
      <c r="A3166" t="s">
        <v>1523</v>
      </c>
      <c r="B3166" t="s">
        <v>1524</v>
      </c>
      <c r="C3166" t="s">
        <v>1619</v>
      </c>
      <c r="D3166" t="s">
        <v>1620</v>
      </c>
      <c r="E3166" t="s">
        <v>212</v>
      </c>
      <c r="F3166" s="1">
        <v>18629</v>
      </c>
      <c r="G3166" t="s">
        <v>26</v>
      </c>
      <c r="H3166">
        <v>201412</v>
      </c>
      <c r="I3166" t="s">
        <v>213</v>
      </c>
      <c r="J3166" t="s">
        <v>28</v>
      </c>
      <c r="K3166" t="s">
        <v>217</v>
      </c>
      <c r="L3166" t="s">
        <v>30</v>
      </c>
      <c r="M3166" t="s">
        <v>31</v>
      </c>
      <c r="N3166" t="s">
        <v>32</v>
      </c>
      <c r="O3166">
        <v>783.67000000000007</v>
      </c>
      <c r="P3166" t="s">
        <v>1524</v>
      </c>
      <c r="Q3166" t="s">
        <v>1523</v>
      </c>
      <c r="R3166" t="s">
        <v>1527</v>
      </c>
      <c r="S3166" t="s">
        <v>216</v>
      </c>
      <c r="T3166" t="s">
        <v>561</v>
      </c>
    </row>
    <row r="3167" spans="1:20">
      <c r="A3167" t="s">
        <v>1551</v>
      </c>
      <c r="B3167" t="s">
        <v>1524</v>
      </c>
      <c r="C3167" t="s">
        <v>1621</v>
      </c>
      <c r="D3167" t="s">
        <v>1622</v>
      </c>
      <c r="E3167" t="s">
        <v>212</v>
      </c>
      <c r="F3167" s="1">
        <v>33991</v>
      </c>
      <c r="G3167" t="s">
        <v>26</v>
      </c>
      <c r="H3167">
        <v>201412</v>
      </c>
      <c r="I3167" t="s">
        <v>213</v>
      </c>
      <c r="J3167" t="s">
        <v>53</v>
      </c>
      <c r="K3167" t="s">
        <v>214</v>
      </c>
      <c r="L3167" t="s">
        <v>54</v>
      </c>
      <c r="M3167" t="s">
        <v>31</v>
      </c>
      <c r="N3167" t="s">
        <v>49</v>
      </c>
      <c r="O3167">
        <v>-58415.23</v>
      </c>
      <c r="P3167" t="s">
        <v>1524</v>
      </c>
      <c r="Q3167" t="s">
        <v>1551</v>
      </c>
      <c r="R3167" t="s">
        <v>1527</v>
      </c>
      <c r="S3167" t="s">
        <v>216</v>
      </c>
      <c r="T3167" t="s">
        <v>561</v>
      </c>
    </row>
    <row r="3168" spans="1:20">
      <c r="A3168" t="s">
        <v>1551</v>
      </c>
      <c r="B3168" t="s">
        <v>1524</v>
      </c>
      <c r="C3168" t="s">
        <v>1621</v>
      </c>
      <c r="D3168" t="s">
        <v>1622</v>
      </c>
      <c r="E3168" t="s">
        <v>212</v>
      </c>
      <c r="F3168" s="1">
        <v>33991</v>
      </c>
      <c r="G3168" t="s">
        <v>26</v>
      </c>
      <c r="H3168">
        <v>201412</v>
      </c>
      <c r="I3168" t="s">
        <v>213</v>
      </c>
      <c r="J3168" t="s">
        <v>53</v>
      </c>
      <c r="K3168" t="s">
        <v>214</v>
      </c>
      <c r="L3168" t="s">
        <v>54</v>
      </c>
      <c r="M3168" t="s">
        <v>31</v>
      </c>
      <c r="N3168" t="s">
        <v>32</v>
      </c>
      <c r="O3168">
        <v>377.11</v>
      </c>
      <c r="P3168" t="s">
        <v>1524</v>
      </c>
      <c r="Q3168" t="s">
        <v>1551</v>
      </c>
      <c r="R3168" t="s">
        <v>1527</v>
      </c>
      <c r="S3168" t="s">
        <v>216</v>
      </c>
      <c r="T3168" t="s">
        <v>561</v>
      </c>
    </row>
    <row r="3169" spans="1:20">
      <c r="A3169" t="s">
        <v>1551</v>
      </c>
      <c r="B3169" t="s">
        <v>1524</v>
      </c>
      <c r="C3169" t="s">
        <v>1621</v>
      </c>
      <c r="D3169" t="s">
        <v>1622</v>
      </c>
      <c r="E3169" t="s">
        <v>212</v>
      </c>
      <c r="F3169" s="1">
        <v>33991</v>
      </c>
      <c r="G3169" t="s">
        <v>26</v>
      </c>
      <c r="H3169">
        <v>201412</v>
      </c>
      <c r="I3169" t="s">
        <v>213</v>
      </c>
      <c r="J3169" t="s">
        <v>53</v>
      </c>
      <c r="K3169" t="s">
        <v>217</v>
      </c>
      <c r="L3169" t="s">
        <v>54</v>
      </c>
      <c r="M3169" t="s">
        <v>31</v>
      </c>
      <c r="N3169" t="s">
        <v>48</v>
      </c>
      <c r="O3169">
        <v>72197.790000000008</v>
      </c>
      <c r="P3169" t="s">
        <v>1524</v>
      </c>
      <c r="Q3169" t="s">
        <v>1551</v>
      </c>
      <c r="R3169" t="s">
        <v>1527</v>
      </c>
      <c r="S3169" t="s">
        <v>216</v>
      </c>
      <c r="T3169" t="s">
        <v>561</v>
      </c>
    </row>
    <row r="3170" spans="1:20">
      <c r="A3170" t="s">
        <v>1551</v>
      </c>
      <c r="B3170" t="s">
        <v>1524</v>
      </c>
      <c r="C3170" t="s">
        <v>1621</v>
      </c>
      <c r="D3170" t="s">
        <v>1622</v>
      </c>
      <c r="E3170" t="s">
        <v>212</v>
      </c>
      <c r="F3170" s="1">
        <v>33991</v>
      </c>
      <c r="G3170" t="s">
        <v>26</v>
      </c>
      <c r="H3170">
        <v>201412</v>
      </c>
      <c r="I3170" t="s">
        <v>213</v>
      </c>
      <c r="J3170" t="s">
        <v>53</v>
      </c>
      <c r="K3170" t="s">
        <v>217</v>
      </c>
      <c r="L3170" t="s">
        <v>54</v>
      </c>
      <c r="M3170" t="s">
        <v>31</v>
      </c>
      <c r="N3170" t="s">
        <v>49</v>
      </c>
      <c r="O3170">
        <v>-13782.56</v>
      </c>
      <c r="P3170" t="s">
        <v>1524</v>
      </c>
      <c r="Q3170" t="s">
        <v>1551</v>
      </c>
      <c r="R3170" t="s">
        <v>1527</v>
      </c>
      <c r="S3170" t="s">
        <v>216</v>
      </c>
      <c r="T3170" t="s">
        <v>561</v>
      </c>
    </row>
    <row r="3171" spans="1:20">
      <c r="A3171" t="s">
        <v>1551</v>
      </c>
      <c r="B3171" t="s">
        <v>1524</v>
      </c>
      <c r="C3171" t="s">
        <v>1621</v>
      </c>
      <c r="D3171" t="s">
        <v>1622</v>
      </c>
      <c r="E3171" t="s">
        <v>212</v>
      </c>
      <c r="F3171" s="1">
        <v>33991</v>
      </c>
      <c r="G3171" t="s">
        <v>26</v>
      </c>
      <c r="H3171">
        <v>201412</v>
      </c>
      <c r="I3171" t="s">
        <v>213</v>
      </c>
      <c r="J3171" t="s">
        <v>53</v>
      </c>
      <c r="K3171" t="s">
        <v>217</v>
      </c>
      <c r="L3171" t="s">
        <v>54</v>
      </c>
      <c r="M3171" t="s">
        <v>31</v>
      </c>
      <c r="N3171" t="s">
        <v>32</v>
      </c>
      <c r="O3171">
        <v>88.98</v>
      </c>
      <c r="P3171" t="s">
        <v>1524</v>
      </c>
      <c r="Q3171" t="s">
        <v>1551</v>
      </c>
      <c r="R3171" t="s">
        <v>1527</v>
      </c>
      <c r="S3171" t="s">
        <v>216</v>
      </c>
      <c r="T3171" t="s">
        <v>561</v>
      </c>
    </row>
    <row r="3172" spans="1:20">
      <c r="A3172" t="s">
        <v>1523</v>
      </c>
      <c r="B3172" t="s">
        <v>1524</v>
      </c>
      <c r="C3172" t="s">
        <v>1623</v>
      </c>
      <c r="D3172" t="s">
        <v>1624</v>
      </c>
      <c r="E3172" t="s">
        <v>212</v>
      </c>
      <c r="F3172" s="1">
        <v>30682</v>
      </c>
      <c r="G3172" t="s">
        <v>26</v>
      </c>
      <c r="H3172">
        <v>201412</v>
      </c>
      <c r="I3172" t="s">
        <v>213</v>
      </c>
      <c r="J3172" t="s">
        <v>28</v>
      </c>
      <c r="K3172" t="s">
        <v>214</v>
      </c>
      <c r="L3172" t="s">
        <v>30</v>
      </c>
      <c r="M3172" t="s">
        <v>31</v>
      </c>
      <c r="N3172" t="s">
        <v>48</v>
      </c>
      <c r="O3172">
        <v>298292.47999999998</v>
      </c>
      <c r="P3172" t="s">
        <v>1524</v>
      </c>
      <c r="Q3172" t="s">
        <v>1523</v>
      </c>
      <c r="R3172" t="s">
        <v>1527</v>
      </c>
      <c r="S3172" t="s">
        <v>216</v>
      </c>
      <c r="T3172" t="s">
        <v>561</v>
      </c>
    </row>
    <row r="3173" spans="1:20">
      <c r="A3173" t="s">
        <v>1523</v>
      </c>
      <c r="B3173" t="s">
        <v>1524</v>
      </c>
      <c r="C3173" t="s">
        <v>1623</v>
      </c>
      <c r="D3173" t="s">
        <v>1624</v>
      </c>
      <c r="E3173" t="s">
        <v>212</v>
      </c>
      <c r="F3173" s="1">
        <v>30682</v>
      </c>
      <c r="G3173" t="s">
        <v>26</v>
      </c>
      <c r="H3173">
        <v>201412</v>
      </c>
      <c r="I3173" t="s">
        <v>213</v>
      </c>
      <c r="J3173" t="s">
        <v>28</v>
      </c>
      <c r="K3173" t="s">
        <v>214</v>
      </c>
      <c r="L3173" t="s">
        <v>30</v>
      </c>
      <c r="M3173" t="s">
        <v>31</v>
      </c>
      <c r="N3173" t="s">
        <v>49</v>
      </c>
      <c r="O3173">
        <v>-538467.26</v>
      </c>
      <c r="P3173" t="s">
        <v>1524</v>
      </c>
      <c r="Q3173" t="s">
        <v>1523</v>
      </c>
      <c r="R3173" t="s">
        <v>1527</v>
      </c>
      <c r="S3173" t="s">
        <v>216</v>
      </c>
      <c r="T3173" t="s">
        <v>561</v>
      </c>
    </row>
    <row r="3174" spans="1:20">
      <c r="A3174" t="s">
        <v>1523</v>
      </c>
      <c r="B3174" t="s">
        <v>1524</v>
      </c>
      <c r="C3174" t="s">
        <v>1623</v>
      </c>
      <c r="D3174" t="s">
        <v>1624</v>
      </c>
      <c r="E3174" t="s">
        <v>212</v>
      </c>
      <c r="F3174" s="1">
        <v>30682</v>
      </c>
      <c r="G3174" t="s">
        <v>26</v>
      </c>
      <c r="H3174">
        <v>201412</v>
      </c>
      <c r="I3174" t="s">
        <v>213</v>
      </c>
      <c r="J3174" t="s">
        <v>28</v>
      </c>
      <c r="K3174" t="s">
        <v>214</v>
      </c>
      <c r="L3174" t="s">
        <v>30</v>
      </c>
      <c r="M3174" t="s">
        <v>31</v>
      </c>
      <c r="N3174" t="s">
        <v>32</v>
      </c>
      <c r="O3174">
        <v>26351.25</v>
      </c>
      <c r="P3174" t="s">
        <v>1524</v>
      </c>
      <c r="Q3174" t="s">
        <v>1523</v>
      </c>
      <c r="R3174" t="s">
        <v>1527</v>
      </c>
      <c r="S3174" t="s">
        <v>216</v>
      </c>
      <c r="T3174" t="s">
        <v>561</v>
      </c>
    </row>
    <row r="3175" spans="1:20">
      <c r="A3175" t="s">
        <v>1523</v>
      </c>
      <c r="B3175" t="s">
        <v>1524</v>
      </c>
      <c r="C3175" t="s">
        <v>1623</v>
      </c>
      <c r="D3175" t="s">
        <v>1624</v>
      </c>
      <c r="E3175" t="s">
        <v>212</v>
      </c>
      <c r="F3175" s="1">
        <v>30682</v>
      </c>
      <c r="G3175" t="s">
        <v>26</v>
      </c>
      <c r="H3175">
        <v>201412</v>
      </c>
      <c r="I3175" t="s">
        <v>213</v>
      </c>
      <c r="J3175" t="s">
        <v>28</v>
      </c>
      <c r="K3175" t="s">
        <v>217</v>
      </c>
      <c r="L3175" t="s">
        <v>30</v>
      </c>
      <c r="M3175" t="s">
        <v>31</v>
      </c>
      <c r="N3175" t="s">
        <v>48</v>
      </c>
      <c r="O3175">
        <v>269489.84000000003</v>
      </c>
      <c r="P3175" t="s">
        <v>1524</v>
      </c>
      <c r="Q3175" t="s">
        <v>1523</v>
      </c>
      <c r="R3175" t="s">
        <v>1527</v>
      </c>
      <c r="S3175" t="s">
        <v>216</v>
      </c>
      <c r="T3175" t="s">
        <v>561</v>
      </c>
    </row>
    <row r="3176" spans="1:20">
      <c r="A3176" t="s">
        <v>1523</v>
      </c>
      <c r="B3176" t="s">
        <v>1524</v>
      </c>
      <c r="C3176" t="s">
        <v>1623</v>
      </c>
      <c r="D3176" t="s">
        <v>1624</v>
      </c>
      <c r="E3176" t="s">
        <v>212</v>
      </c>
      <c r="F3176" s="1">
        <v>30682</v>
      </c>
      <c r="G3176" t="s">
        <v>26</v>
      </c>
      <c r="H3176">
        <v>201412</v>
      </c>
      <c r="I3176" t="s">
        <v>213</v>
      </c>
      <c r="J3176" t="s">
        <v>28</v>
      </c>
      <c r="K3176" t="s">
        <v>217</v>
      </c>
      <c r="L3176" t="s">
        <v>30</v>
      </c>
      <c r="M3176" t="s">
        <v>31</v>
      </c>
      <c r="N3176" t="s">
        <v>49</v>
      </c>
      <c r="O3176">
        <v>-29315.06</v>
      </c>
      <c r="P3176" t="s">
        <v>1524</v>
      </c>
      <c r="Q3176" t="s">
        <v>1523</v>
      </c>
      <c r="R3176" t="s">
        <v>1527</v>
      </c>
      <c r="S3176" t="s">
        <v>216</v>
      </c>
      <c r="T3176" t="s">
        <v>561</v>
      </c>
    </row>
    <row r="3177" spans="1:20">
      <c r="A3177" t="s">
        <v>1523</v>
      </c>
      <c r="B3177" t="s">
        <v>1524</v>
      </c>
      <c r="C3177" t="s">
        <v>1623</v>
      </c>
      <c r="D3177" t="s">
        <v>1624</v>
      </c>
      <c r="E3177" t="s">
        <v>212</v>
      </c>
      <c r="F3177" s="1">
        <v>30682</v>
      </c>
      <c r="G3177" t="s">
        <v>26</v>
      </c>
      <c r="H3177">
        <v>201412</v>
      </c>
      <c r="I3177" t="s">
        <v>213</v>
      </c>
      <c r="J3177" t="s">
        <v>28</v>
      </c>
      <c r="K3177" t="s">
        <v>217</v>
      </c>
      <c r="L3177" t="s">
        <v>30</v>
      </c>
      <c r="M3177" t="s">
        <v>31</v>
      </c>
      <c r="N3177" t="s">
        <v>32</v>
      </c>
      <c r="O3177">
        <v>1434.6000000000001</v>
      </c>
      <c r="P3177" t="s">
        <v>1524</v>
      </c>
      <c r="Q3177" t="s">
        <v>1523</v>
      </c>
      <c r="R3177" t="s">
        <v>1527</v>
      </c>
      <c r="S3177" t="s">
        <v>216</v>
      </c>
      <c r="T3177" t="s">
        <v>561</v>
      </c>
    </row>
    <row r="3178" spans="1:20">
      <c r="A3178" t="s">
        <v>1562</v>
      </c>
      <c r="B3178" t="s">
        <v>1524</v>
      </c>
      <c r="C3178" t="s">
        <v>1625</v>
      </c>
      <c r="D3178" t="s">
        <v>1626</v>
      </c>
      <c r="E3178" t="s">
        <v>258</v>
      </c>
      <c r="F3178" s="1">
        <v>40179</v>
      </c>
      <c r="G3178" t="s">
        <v>26</v>
      </c>
      <c r="H3178">
        <v>201412</v>
      </c>
      <c r="I3178" t="s">
        <v>213</v>
      </c>
      <c r="J3178" t="s">
        <v>253</v>
      </c>
      <c r="K3178" t="s">
        <v>214</v>
      </c>
      <c r="L3178" t="s">
        <v>254</v>
      </c>
      <c r="M3178" t="s">
        <v>31</v>
      </c>
      <c r="N3178" t="s">
        <v>49</v>
      </c>
      <c r="O3178">
        <v>-765612.48</v>
      </c>
      <c r="P3178" t="s">
        <v>1524</v>
      </c>
      <c r="Q3178" t="s">
        <v>1562</v>
      </c>
      <c r="R3178" t="s">
        <v>1527</v>
      </c>
      <c r="S3178" t="s">
        <v>216</v>
      </c>
      <c r="T3178" t="s">
        <v>561</v>
      </c>
    </row>
    <row r="3179" spans="1:20">
      <c r="A3179" t="s">
        <v>1562</v>
      </c>
      <c r="B3179" t="s">
        <v>1524</v>
      </c>
      <c r="C3179" t="s">
        <v>1625</v>
      </c>
      <c r="D3179" t="s">
        <v>1626</v>
      </c>
      <c r="E3179" t="s">
        <v>258</v>
      </c>
      <c r="F3179" s="1">
        <v>40179</v>
      </c>
      <c r="G3179" t="s">
        <v>26</v>
      </c>
      <c r="H3179">
        <v>201412</v>
      </c>
      <c r="I3179" t="s">
        <v>213</v>
      </c>
      <c r="J3179" t="s">
        <v>253</v>
      </c>
      <c r="K3179" t="s">
        <v>214</v>
      </c>
      <c r="L3179" t="s">
        <v>254</v>
      </c>
      <c r="M3179" t="s">
        <v>31</v>
      </c>
      <c r="N3179" t="s">
        <v>32</v>
      </c>
      <c r="O3179">
        <v>15270.800000000001</v>
      </c>
      <c r="P3179" t="s">
        <v>1524</v>
      </c>
      <c r="Q3179" t="s">
        <v>1562</v>
      </c>
      <c r="R3179" t="s">
        <v>1527</v>
      </c>
      <c r="S3179" t="s">
        <v>216</v>
      </c>
      <c r="T3179" t="s">
        <v>561</v>
      </c>
    </row>
    <row r="3180" spans="1:20">
      <c r="A3180" t="s">
        <v>1562</v>
      </c>
      <c r="B3180" t="s">
        <v>1524</v>
      </c>
      <c r="C3180" t="s">
        <v>1625</v>
      </c>
      <c r="D3180" t="s">
        <v>1626</v>
      </c>
      <c r="E3180" t="s">
        <v>258</v>
      </c>
      <c r="F3180" s="1">
        <v>40179</v>
      </c>
      <c r="G3180" t="s">
        <v>26</v>
      </c>
      <c r="H3180">
        <v>201412</v>
      </c>
      <c r="I3180" t="s">
        <v>213</v>
      </c>
      <c r="J3180" t="s">
        <v>253</v>
      </c>
      <c r="K3180" t="s">
        <v>217</v>
      </c>
      <c r="L3180" t="s">
        <v>254</v>
      </c>
      <c r="M3180" t="s">
        <v>31</v>
      </c>
      <c r="N3180" t="s">
        <v>48</v>
      </c>
      <c r="O3180">
        <v>857829.13</v>
      </c>
      <c r="P3180" t="s">
        <v>1524</v>
      </c>
      <c r="Q3180" t="s">
        <v>1562</v>
      </c>
      <c r="R3180" t="s">
        <v>1527</v>
      </c>
      <c r="S3180" t="s">
        <v>216</v>
      </c>
      <c r="T3180" t="s">
        <v>561</v>
      </c>
    </row>
    <row r="3181" spans="1:20">
      <c r="A3181" t="s">
        <v>1562</v>
      </c>
      <c r="B3181" t="s">
        <v>1524</v>
      </c>
      <c r="C3181" t="s">
        <v>1625</v>
      </c>
      <c r="D3181" t="s">
        <v>1626</v>
      </c>
      <c r="E3181" t="s">
        <v>258</v>
      </c>
      <c r="F3181" s="1">
        <v>40179</v>
      </c>
      <c r="G3181" t="s">
        <v>26</v>
      </c>
      <c r="H3181">
        <v>201412</v>
      </c>
      <c r="I3181" t="s">
        <v>213</v>
      </c>
      <c r="J3181" t="s">
        <v>253</v>
      </c>
      <c r="K3181" t="s">
        <v>217</v>
      </c>
      <c r="L3181" t="s">
        <v>254</v>
      </c>
      <c r="M3181" t="s">
        <v>31</v>
      </c>
      <c r="N3181" t="s">
        <v>49</v>
      </c>
      <c r="O3181">
        <v>-92216.650000000009</v>
      </c>
      <c r="P3181" t="s">
        <v>1524</v>
      </c>
      <c r="Q3181" t="s">
        <v>1562</v>
      </c>
      <c r="R3181" t="s">
        <v>1527</v>
      </c>
      <c r="S3181" t="s">
        <v>216</v>
      </c>
      <c r="T3181" t="s">
        <v>561</v>
      </c>
    </row>
    <row r="3182" spans="1:20">
      <c r="A3182" t="s">
        <v>1562</v>
      </c>
      <c r="B3182" t="s">
        <v>1524</v>
      </c>
      <c r="C3182" t="s">
        <v>1625</v>
      </c>
      <c r="D3182" t="s">
        <v>1626</v>
      </c>
      <c r="E3182" t="s">
        <v>258</v>
      </c>
      <c r="F3182" s="1">
        <v>40179</v>
      </c>
      <c r="G3182" t="s">
        <v>26</v>
      </c>
      <c r="H3182">
        <v>201412</v>
      </c>
      <c r="I3182" t="s">
        <v>213</v>
      </c>
      <c r="J3182" t="s">
        <v>253</v>
      </c>
      <c r="K3182" t="s">
        <v>217</v>
      </c>
      <c r="L3182" t="s">
        <v>254</v>
      </c>
      <c r="M3182" t="s">
        <v>31</v>
      </c>
      <c r="N3182" t="s">
        <v>32</v>
      </c>
      <c r="O3182">
        <v>1839.3500000000001</v>
      </c>
      <c r="P3182" t="s">
        <v>1524</v>
      </c>
      <c r="Q3182" t="s">
        <v>1562</v>
      </c>
      <c r="R3182" t="s">
        <v>1527</v>
      </c>
      <c r="S3182" t="s">
        <v>216</v>
      </c>
      <c r="T3182" t="s">
        <v>561</v>
      </c>
    </row>
    <row r="3183" spans="1:20">
      <c r="A3183" t="s">
        <v>1556</v>
      </c>
      <c r="B3183" t="s">
        <v>1524</v>
      </c>
      <c r="C3183" t="s">
        <v>1627</v>
      </c>
      <c r="D3183" t="s">
        <v>1628</v>
      </c>
      <c r="E3183" t="s">
        <v>258</v>
      </c>
      <c r="F3183" s="1">
        <v>40179</v>
      </c>
      <c r="G3183" t="s">
        <v>26</v>
      </c>
      <c r="H3183">
        <v>201412</v>
      </c>
      <c r="I3183" t="s">
        <v>213</v>
      </c>
      <c r="J3183" t="s">
        <v>253</v>
      </c>
      <c r="K3183" t="s">
        <v>214</v>
      </c>
      <c r="L3183" t="s">
        <v>254</v>
      </c>
      <c r="M3183" t="s">
        <v>31</v>
      </c>
      <c r="N3183" t="s">
        <v>49</v>
      </c>
      <c r="O3183">
        <v>-280827.51</v>
      </c>
      <c r="P3183" t="s">
        <v>1524</v>
      </c>
      <c r="Q3183" t="s">
        <v>1556</v>
      </c>
      <c r="R3183" t="s">
        <v>1527</v>
      </c>
      <c r="S3183" t="s">
        <v>216</v>
      </c>
      <c r="T3183" t="s">
        <v>561</v>
      </c>
    </row>
    <row r="3184" spans="1:20">
      <c r="A3184" t="s">
        <v>1556</v>
      </c>
      <c r="B3184" t="s">
        <v>1524</v>
      </c>
      <c r="C3184" t="s">
        <v>1627</v>
      </c>
      <c r="D3184" t="s">
        <v>1628</v>
      </c>
      <c r="E3184" t="s">
        <v>258</v>
      </c>
      <c r="F3184" s="1">
        <v>40179</v>
      </c>
      <c r="G3184" t="s">
        <v>26</v>
      </c>
      <c r="H3184">
        <v>201412</v>
      </c>
      <c r="I3184" t="s">
        <v>213</v>
      </c>
      <c r="J3184" t="s">
        <v>253</v>
      </c>
      <c r="K3184" t="s">
        <v>214</v>
      </c>
      <c r="L3184" t="s">
        <v>254</v>
      </c>
      <c r="M3184" t="s">
        <v>31</v>
      </c>
      <c r="N3184" t="s">
        <v>32</v>
      </c>
      <c r="O3184">
        <v>14311.65</v>
      </c>
      <c r="P3184" t="s">
        <v>1524</v>
      </c>
      <c r="Q3184" t="s">
        <v>1556</v>
      </c>
      <c r="R3184" t="s">
        <v>1527</v>
      </c>
      <c r="S3184" t="s">
        <v>216</v>
      </c>
      <c r="T3184" t="s">
        <v>561</v>
      </c>
    </row>
    <row r="3185" spans="1:20">
      <c r="A3185" t="s">
        <v>1556</v>
      </c>
      <c r="B3185" t="s">
        <v>1524</v>
      </c>
      <c r="C3185" t="s">
        <v>1627</v>
      </c>
      <c r="D3185" t="s">
        <v>1628</v>
      </c>
      <c r="E3185" t="s">
        <v>258</v>
      </c>
      <c r="F3185" s="1">
        <v>40179</v>
      </c>
      <c r="G3185" t="s">
        <v>26</v>
      </c>
      <c r="H3185">
        <v>201412</v>
      </c>
      <c r="I3185" t="s">
        <v>213</v>
      </c>
      <c r="J3185" t="s">
        <v>253</v>
      </c>
      <c r="K3185" t="s">
        <v>217</v>
      </c>
      <c r="L3185" t="s">
        <v>254</v>
      </c>
      <c r="M3185" t="s">
        <v>31</v>
      </c>
      <c r="N3185" t="s">
        <v>48</v>
      </c>
      <c r="O3185">
        <v>347086.37</v>
      </c>
      <c r="P3185" t="s">
        <v>1524</v>
      </c>
      <c r="Q3185" t="s">
        <v>1556</v>
      </c>
      <c r="R3185" t="s">
        <v>1527</v>
      </c>
      <c r="S3185" t="s">
        <v>216</v>
      </c>
      <c r="T3185" t="s">
        <v>561</v>
      </c>
    </row>
    <row r="3186" spans="1:20">
      <c r="A3186" t="s">
        <v>1556</v>
      </c>
      <c r="B3186" t="s">
        <v>1524</v>
      </c>
      <c r="C3186" t="s">
        <v>1627</v>
      </c>
      <c r="D3186" t="s">
        <v>1628</v>
      </c>
      <c r="E3186" t="s">
        <v>258</v>
      </c>
      <c r="F3186" s="1">
        <v>40179</v>
      </c>
      <c r="G3186" t="s">
        <v>26</v>
      </c>
      <c r="H3186">
        <v>201412</v>
      </c>
      <c r="I3186" t="s">
        <v>213</v>
      </c>
      <c r="J3186" t="s">
        <v>253</v>
      </c>
      <c r="K3186" t="s">
        <v>217</v>
      </c>
      <c r="L3186" t="s">
        <v>254</v>
      </c>
      <c r="M3186" t="s">
        <v>31</v>
      </c>
      <c r="N3186" t="s">
        <v>49</v>
      </c>
      <c r="O3186">
        <v>-66258.86</v>
      </c>
      <c r="P3186" t="s">
        <v>1524</v>
      </c>
      <c r="Q3186" t="s">
        <v>1556</v>
      </c>
      <c r="R3186" t="s">
        <v>1527</v>
      </c>
      <c r="S3186" t="s">
        <v>216</v>
      </c>
      <c r="T3186" t="s">
        <v>561</v>
      </c>
    </row>
    <row r="3187" spans="1:20">
      <c r="A3187" t="s">
        <v>1556</v>
      </c>
      <c r="B3187" t="s">
        <v>1524</v>
      </c>
      <c r="C3187" t="s">
        <v>1627</v>
      </c>
      <c r="D3187" t="s">
        <v>1628</v>
      </c>
      <c r="E3187" t="s">
        <v>258</v>
      </c>
      <c r="F3187" s="1">
        <v>40179</v>
      </c>
      <c r="G3187" t="s">
        <v>26</v>
      </c>
      <c r="H3187">
        <v>201412</v>
      </c>
      <c r="I3187" t="s">
        <v>213</v>
      </c>
      <c r="J3187" t="s">
        <v>253</v>
      </c>
      <c r="K3187" t="s">
        <v>217</v>
      </c>
      <c r="L3187" t="s">
        <v>254</v>
      </c>
      <c r="M3187" t="s">
        <v>31</v>
      </c>
      <c r="N3187" t="s">
        <v>32</v>
      </c>
      <c r="O3187">
        <v>3376.7000000000003</v>
      </c>
      <c r="P3187" t="s">
        <v>1524</v>
      </c>
      <c r="Q3187" t="s">
        <v>1556</v>
      </c>
      <c r="R3187" t="s">
        <v>1527</v>
      </c>
      <c r="S3187" t="s">
        <v>216</v>
      </c>
      <c r="T3187" t="s">
        <v>561</v>
      </c>
    </row>
    <row r="3188" spans="1:20">
      <c r="A3188" t="s">
        <v>1559</v>
      </c>
      <c r="B3188" t="s">
        <v>1524</v>
      </c>
      <c r="C3188" t="s">
        <v>1629</v>
      </c>
      <c r="D3188" t="s">
        <v>1630</v>
      </c>
      <c r="E3188" t="s">
        <v>258</v>
      </c>
      <c r="F3188" s="1">
        <v>40179</v>
      </c>
      <c r="G3188" t="s">
        <v>26</v>
      </c>
      <c r="H3188">
        <v>201412</v>
      </c>
      <c r="I3188" t="s">
        <v>213</v>
      </c>
      <c r="J3188" t="s">
        <v>253</v>
      </c>
      <c r="K3188" t="s">
        <v>214</v>
      </c>
      <c r="L3188" t="s">
        <v>254</v>
      </c>
      <c r="M3188" t="s">
        <v>31</v>
      </c>
      <c r="N3188" t="s">
        <v>32</v>
      </c>
      <c r="O3188">
        <v>10432.950000000001</v>
      </c>
      <c r="P3188" t="s">
        <v>1524</v>
      </c>
      <c r="Q3188" t="s">
        <v>1559</v>
      </c>
      <c r="R3188" t="s">
        <v>1527</v>
      </c>
      <c r="S3188" t="s">
        <v>216</v>
      </c>
      <c r="T3188" t="s">
        <v>561</v>
      </c>
    </row>
    <row r="3189" spans="1:20">
      <c r="A3189" t="s">
        <v>1559</v>
      </c>
      <c r="B3189" t="s">
        <v>1524</v>
      </c>
      <c r="C3189" t="s">
        <v>1629</v>
      </c>
      <c r="D3189" t="s">
        <v>1630</v>
      </c>
      <c r="E3189" t="s">
        <v>258</v>
      </c>
      <c r="F3189" s="1">
        <v>40179</v>
      </c>
      <c r="G3189" t="s">
        <v>26</v>
      </c>
      <c r="H3189">
        <v>201412</v>
      </c>
      <c r="I3189" t="s">
        <v>213</v>
      </c>
      <c r="J3189" t="s">
        <v>253</v>
      </c>
      <c r="K3189" t="s">
        <v>217</v>
      </c>
      <c r="L3189" t="s">
        <v>254</v>
      </c>
      <c r="M3189" t="s">
        <v>31</v>
      </c>
      <c r="N3189" t="s">
        <v>32</v>
      </c>
      <c r="O3189">
        <v>10433.050000000001</v>
      </c>
      <c r="P3189" t="s">
        <v>1524</v>
      </c>
      <c r="Q3189" t="s">
        <v>1559</v>
      </c>
      <c r="R3189" t="s">
        <v>1527</v>
      </c>
      <c r="S3189" t="s">
        <v>216</v>
      </c>
      <c r="T3189" t="s">
        <v>561</v>
      </c>
    </row>
    <row r="3190" spans="1:20">
      <c r="A3190" t="s">
        <v>1562</v>
      </c>
      <c r="B3190" t="s">
        <v>1524</v>
      </c>
      <c r="C3190" t="s">
        <v>1631</v>
      </c>
      <c r="D3190" t="s">
        <v>1632</v>
      </c>
      <c r="E3190" t="s">
        <v>258</v>
      </c>
      <c r="F3190" s="1">
        <v>40179</v>
      </c>
      <c r="G3190" t="s">
        <v>26</v>
      </c>
      <c r="H3190">
        <v>201412</v>
      </c>
      <c r="I3190" t="s">
        <v>213</v>
      </c>
      <c r="J3190" t="s">
        <v>253</v>
      </c>
      <c r="K3190" t="s">
        <v>214</v>
      </c>
      <c r="L3190" t="s">
        <v>254</v>
      </c>
      <c r="M3190" t="s">
        <v>31</v>
      </c>
      <c r="N3190" t="s">
        <v>48</v>
      </c>
      <c r="O3190">
        <v>183476.34</v>
      </c>
      <c r="P3190" t="s">
        <v>1524</v>
      </c>
      <c r="Q3190" t="s">
        <v>1562</v>
      </c>
      <c r="R3190" t="s">
        <v>1527</v>
      </c>
      <c r="S3190" t="s">
        <v>216</v>
      </c>
      <c r="T3190" t="s">
        <v>561</v>
      </c>
    </row>
    <row r="3191" spans="1:20">
      <c r="A3191" t="s">
        <v>1562</v>
      </c>
      <c r="B3191" t="s">
        <v>1524</v>
      </c>
      <c r="C3191" t="s">
        <v>1631</v>
      </c>
      <c r="D3191" t="s">
        <v>1632</v>
      </c>
      <c r="E3191" t="s">
        <v>258</v>
      </c>
      <c r="F3191" s="1">
        <v>40179</v>
      </c>
      <c r="G3191" t="s">
        <v>26</v>
      </c>
      <c r="H3191">
        <v>201412</v>
      </c>
      <c r="I3191" t="s">
        <v>213</v>
      </c>
      <c r="J3191" t="s">
        <v>253</v>
      </c>
      <c r="K3191" t="s">
        <v>214</v>
      </c>
      <c r="L3191" t="s">
        <v>254</v>
      </c>
      <c r="M3191" t="s">
        <v>31</v>
      </c>
      <c r="N3191" t="s">
        <v>49</v>
      </c>
      <c r="O3191">
        <v>-3430612.07</v>
      </c>
      <c r="P3191" t="s">
        <v>1524</v>
      </c>
      <c r="Q3191" t="s">
        <v>1562</v>
      </c>
      <c r="R3191" t="s">
        <v>1527</v>
      </c>
      <c r="S3191" t="s">
        <v>216</v>
      </c>
      <c r="T3191" t="s">
        <v>561</v>
      </c>
    </row>
    <row r="3192" spans="1:20">
      <c r="A3192" t="s">
        <v>1562</v>
      </c>
      <c r="B3192" t="s">
        <v>1524</v>
      </c>
      <c r="C3192" t="s">
        <v>1631</v>
      </c>
      <c r="D3192" t="s">
        <v>1632</v>
      </c>
      <c r="E3192" t="s">
        <v>258</v>
      </c>
      <c r="F3192" s="1">
        <v>40179</v>
      </c>
      <c r="G3192" t="s">
        <v>26</v>
      </c>
      <c r="H3192">
        <v>201412</v>
      </c>
      <c r="I3192" t="s">
        <v>213</v>
      </c>
      <c r="J3192" t="s">
        <v>253</v>
      </c>
      <c r="K3192" t="s">
        <v>214</v>
      </c>
      <c r="L3192" t="s">
        <v>254</v>
      </c>
      <c r="M3192" t="s">
        <v>31</v>
      </c>
      <c r="N3192" t="s">
        <v>32</v>
      </c>
      <c r="O3192">
        <v>145901.66</v>
      </c>
      <c r="P3192" t="s">
        <v>1524</v>
      </c>
      <c r="Q3192" t="s">
        <v>1562</v>
      </c>
      <c r="R3192" t="s">
        <v>1527</v>
      </c>
      <c r="S3192" t="s">
        <v>216</v>
      </c>
      <c r="T3192" t="s">
        <v>561</v>
      </c>
    </row>
    <row r="3193" spans="1:20">
      <c r="A3193" t="s">
        <v>1562</v>
      </c>
      <c r="B3193" t="s">
        <v>1524</v>
      </c>
      <c r="C3193" t="s">
        <v>1631</v>
      </c>
      <c r="D3193" t="s">
        <v>1632</v>
      </c>
      <c r="E3193" t="s">
        <v>258</v>
      </c>
      <c r="F3193" s="1">
        <v>40179</v>
      </c>
      <c r="G3193" t="s">
        <v>26</v>
      </c>
      <c r="H3193">
        <v>201412</v>
      </c>
      <c r="I3193" t="s">
        <v>213</v>
      </c>
      <c r="J3193" t="s">
        <v>253</v>
      </c>
      <c r="K3193" t="s">
        <v>217</v>
      </c>
      <c r="L3193" t="s">
        <v>254</v>
      </c>
      <c r="M3193" t="s">
        <v>31</v>
      </c>
      <c r="N3193" t="s">
        <v>48</v>
      </c>
      <c r="O3193">
        <v>3660346.68</v>
      </c>
      <c r="P3193" t="s">
        <v>1524</v>
      </c>
      <c r="Q3193" t="s">
        <v>1562</v>
      </c>
      <c r="R3193" t="s">
        <v>1527</v>
      </c>
      <c r="S3193" t="s">
        <v>216</v>
      </c>
      <c r="T3193" t="s">
        <v>561</v>
      </c>
    </row>
    <row r="3194" spans="1:20">
      <c r="A3194" t="s">
        <v>1562</v>
      </c>
      <c r="B3194" t="s">
        <v>1524</v>
      </c>
      <c r="C3194" t="s">
        <v>1631</v>
      </c>
      <c r="D3194" t="s">
        <v>1632</v>
      </c>
      <c r="E3194" t="s">
        <v>258</v>
      </c>
      <c r="F3194" s="1">
        <v>40179</v>
      </c>
      <c r="G3194" t="s">
        <v>26</v>
      </c>
      <c r="H3194">
        <v>201412</v>
      </c>
      <c r="I3194" t="s">
        <v>213</v>
      </c>
      <c r="J3194" t="s">
        <v>253</v>
      </c>
      <c r="K3194" t="s">
        <v>217</v>
      </c>
      <c r="L3194" t="s">
        <v>254</v>
      </c>
      <c r="M3194" t="s">
        <v>31</v>
      </c>
      <c r="N3194" t="s">
        <v>49</v>
      </c>
      <c r="O3194">
        <v>-413210.95</v>
      </c>
      <c r="P3194" t="s">
        <v>1524</v>
      </c>
      <c r="Q3194" t="s">
        <v>1562</v>
      </c>
      <c r="R3194" t="s">
        <v>1527</v>
      </c>
      <c r="S3194" t="s">
        <v>216</v>
      </c>
      <c r="T3194" t="s">
        <v>561</v>
      </c>
    </row>
    <row r="3195" spans="1:20">
      <c r="A3195" t="s">
        <v>1562</v>
      </c>
      <c r="B3195" t="s">
        <v>1524</v>
      </c>
      <c r="C3195" t="s">
        <v>1631</v>
      </c>
      <c r="D3195" t="s">
        <v>1632</v>
      </c>
      <c r="E3195" t="s">
        <v>258</v>
      </c>
      <c r="F3195" s="1">
        <v>40179</v>
      </c>
      <c r="G3195" t="s">
        <v>26</v>
      </c>
      <c r="H3195">
        <v>201412</v>
      </c>
      <c r="I3195" t="s">
        <v>213</v>
      </c>
      <c r="J3195" t="s">
        <v>253</v>
      </c>
      <c r="K3195" t="s">
        <v>217</v>
      </c>
      <c r="L3195" t="s">
        <v>254</v>
      </c>
      <c r="M3195" t="s">
        <v>31</v>
      </c>
      <c r="N3195" t="s">
        <v>32</v>
      </c>
      <c r="O3195">
        <v>17573.580000000002</v>
      </c>
      <c r="P3195" t="s">
        <v>1524</v>
      </c>
      <c r="Q3195" t="s">
        <v>1562</v>
      </c>
      <c r="R3195" t="s">
        <v>1527</v>
      </c>
      <c r="S3195" t="s">
        <v>216</v>
      </c>
      <c r="T3195" t="s">
        <v>561</v>
      </c>
    </row>
    <row r="3196" spans="1:20">
      <c r="A3196" t="s">
        <v>1565</v>
      </c>
      <c r="B3196" t="s">
        <v>1524</v>
      </c>
      <c r="C3196" t="s">
        <v>1633</v>
      </c>
      <c r="D3196" t="s">
        <v>1634</v>
      </c>
      <c r="E3196" t="s">
        <v>258</v>
      </c>
      <c r="F3196" s="1">
        <v>40179</v>
      </c>
      <c r="G3196" t="s">
        <v>26</v>
      </c>
      <c r="H3196">
        <v>201412</v>
      </c>
      <c r="I3196" t="s">
        <v>213</v>
      </c>
      <c r="J3196" t="s">
        <v>253</v>
      </c>
      <c r="K3196" t="s">
        <v>214</v>
      </c>
      <c r="L3196" t="s">
        <v>254</v>
      </c>
      <c r="M3196" t="s">
        <v>31</v>
      </c>
      <c r="N3196" t="s">
        <v>48</v>
      </c>
      <c r="O3196">
        <v>20731.5</v>
      </c>
      <c r="P3196" t="s">
        <v>1524</v>
      </c>
      <c r="Q3196" t="s">
        <v>1565</v>
      </c>
      <c r="R3196" t="s">
        <v>1527</v>
      </c>
      <c r="S3196" t="s">
        <v>216</v>
      </c>
      <c r="T3196" t="s">
        <v>561</v>
      </c>
    </row>
    <row r="3197" spans="1:20">
      <c r="A3197" t="s">
        <v>1565</v>
      </c>
      <c r="B3197" t="s">
        <v>1524</v>
      </c>
      <c r="C3197" t="s">
        <v>1633</v>
      </c>
      <c r="D3197" t="s">
        <v>1634</v>
      </c>
      <c r="E3197" t="s">
        <v>258</v>
      </c>
      <c r="F3197" s="1">
        <v>40179</v>
      </c>
      <c r="G3197" t="s">
        <v>26</v>
      </c>
      <c r="H3197">
        <v>201412</v>
      </c>
      <c r="I3197" t="s">
        <v>213</v>
      </c>
      <c r="J3197" t="s">
        <v>253</v>
      </c>
      <c r="K3197" t="s">
        <v>214</v>
      </c>
      <c r="L3197" t="s">
        <v>254</v>
      </c>
      <c r="M3197" t="s">
        <v>31</v>
      </c>
      <c r="N3197" t="s">
        <v>49</v>
      </c>
      <c r="O3197">
        <v>-534159.41</v>
      </c>
      <c r="P3197" t="s">
        <v>1524</v>
      </c>
      <c r="Q3197" t="s">
        <v>1565</v>
      </c>
      <c r="R3197" t="s">
        <v>1527</v>
      </c>
      <c r="S3197" t="s">
        <v>216</v>
      </c>
      <c r="T3197" t="s">
        <v>561</v>
      </c>
    </row>
    <row r="3198" spans="1:20">
      <c r="A3198" t="s">
        <v>1565</v>
      </c>
      <c r="B3198" t="s">
        <v>1524</v>
      </c>
      <c r="C3198" t="s">
        <v>1633</v>
      </c>
      <c r="D3198" t="s">
        <v>1634</v>
      </c>
      <c r="E3198" t="s">
        <v>258</v>
      </c>
      <c r="F3198" s="1">
        <v>40179</v>
      </c>
      <c r="G3198" t="s">
        <v>26</v>
      </c>
      <c r="H3198">
        <v>201412</v>
      </c>
      <c r="I3198" t="s">
        <v>213</v>
      </c>
      <c r="J3198" t="s">
        <v>253</v>
      </c>
      <c r="K3198" t="s">
        <v>214</v>
      </c>
      <c r="L3198" t="s">
        <v>254</v>
      </c>
      <c r="M3198" t="s">
        <v>31</v>
      </c>
      <c r="N3198" t="s">
        <v>32</v>
      </c>
      <c r="O3198">
        <v>16089.36</v>
      </c>
      <c r="P3198" t="s">
        <v>1524</v>
      </c>
      <c r="Q3198" t="s">
        <v>1565</v>
      </c>
      <c r="R3198" t="s">
        <v>1527</v>
      </c>
      <c r="S3198" t="s">
        <v>216</v>
      </c>
      <c r="T3198" t="s">
        <v>561</v>
      </c>
    </row>
    <row r="3199" spans="1:20">
      <c r="A3199" t="s">
        <v>1565</v>
      </c>
      <c r="B3199" t="s">
        <v>1524</v>
      </c>
      <c r="C3199" t="s">
        <v>1633</v>
      </c>
      <c r="D3199" t="s">
        <v>1634</v>
      </c>
      <c r="E3199" t="s">
        <v>258</v>
      </c>
      <c r="F3199" s="1">
        <v>40179</v>
      </c>
      <c r="G3199" t="s">
        <v>26</v>
      </c>
      <c r="H3199">
        <v>201412</v>
      </c>
      <c r="I3199" t="s">
        <v>213</v>
      </c>
      <c r="J3199" t="s">
        <v>253</v>
      </c>
      <c r="K3199" t="s">
        <v>217</v>
      </c>
      <c r="L3199" t="s">
        <v>254</v>
      </c>
      <c r="M3199" t="s">
        <v>31</v>
      </c>
      <c r="N3199" t="s">
        <v>48</v>
      </c>
      <c r="O3199">
        <v>577766.32000000007</v>
      </c>
      <c r="P3199" t="s">
        <v>1524</v>
      </c>
      <c r="Q3199" t="s">
        <v>1565</v>
      </c>
      <c r="R3199" t="s">
        <v>1527</v>
      </c>
      <c r="S3199" t="s">
        <v>216</v>
      </c>
      <c r="T3199" t="s">
        <v>561</v>
      </c>
    </row>
    <row r="3200" spans="1:20">
      <c r="A3200" t="s">
        <v>1565</v>
      </c>
      <c r="B3200" t="s">
        <v>1524</v>
      </c>
      <c r="C3200" t="s">
        <v>1633</v>
      </c>
      <c r="D3200" t="s">
        <v>1634</v>
      </c>
      <c r="E3200" t="s">
        <v>258</v>
      </c>
      <c r="F3200" s="1">
        <v>40179</v>
      </c>
      <c r="G3200" t="s">
        <v>26</v>
      </c>
      <c r="H3200">
        <v>201412</v>
      </c>
      <c r="I3200" t="s">
        <v>213</v>
      </c>
      <c r="J3200" t="s">
        <v>253</v>
      </c>
      <c r="K3200" t="s">
        <v>217</v>
      </c>
      <c r="L3200" t="s">
        <v>254</v>
      </c>
      <c r="M3200" t="s">
        <v>31</v>
      </c>
      <c r="N3200" t="s">
        <v>49</v>
      </c>
      <c r="O3200">
        <v>-64338.41</v>
      </c>
      <c r="P3200" t="s">
        <v>1524</v>
      </c>
      <c r="Q3200" t="s">
        <v>1565</v>
      </c>
      <c r="R3200" t="s">
        <v>1527</v>
      </c>
      <c r="S3200" t="s">
        <v>216</v>
      </c>
      <c r="T3200" t="s">
        <v>561</v>
      </c>
    </row>
    <row r="3201" spans="1:20">
      <c r="A3201" t="s">
        <v>1565</v>
      </c>
      <c r="B3201" t="s">
        <v>1524</v>
      </c>
      <c r="C3201" t="s">
        <v>1633</v>
      </c>
      <c r="D3201" t="s">
        <v>1634</v>
      </c>
      <c r="E3201" t="s">
        <v>258</v>
      </c>
      <c r="F3201" s="1">
        <v>40179</v>
      </c>
      <c r="G3201" t="s">
        <v>26</v>
      </c>
      <c r="H3201">
        <v>201412</v>
      </c>
      <c r="I3201" t="s">
        <v>213</v>
      </c>
      <c r="J3201" t="s">
        <v>253</v>
      </c>
      <c r="K3201" t="s">
        <v>217</v>
      </c>
      <c r="L3201" t="s">
        <v>254</v>
      </c>
      <c r="M3201" t="s">
        <v>31</v>
      </c>
      <c r="N3201" t="s">
        <v>32</v>
      </c>
      <c r="O3201">
        <v>1937.92</v>
      </c>
      <c r="P3201" t="s">
        <v>1524</v>
      </c>
      <c r="Q3201" t="s">
        <v>1565</v>
      </c>
      <c r="R3201" t="s">
        <v>1527</v>
      </c>
      <c r="S3201" t="s">
        <v>216</v>
      </c>
      <c r="T3201" t="s">
        <v>561</v>
      </c>
    </row>
    <row r="3202" spans="1:20">
      <c r="A3202" t="s">
        <v>1635</v>
      </c>
      <c r="B3202" t="s">
        <v>1524</v>
      </c>
      <c r="C3202" t="s">
        <v>1636</v>
      </c>
      <c r="D3202" t="s">
        <v>1637</v>
      </c>
      <c r="E3202" t="s">
        <v>212</v>
      </c>
      <c r="F3202" s="1">
        <v>41913</v>
      </c>
      <c r="G3202" t="s">
        <v>26</v>
      </c>
      <c r="H3202">
        <v>201412</v>
      </c>
      <c r="I3202" t="s">
        <v>213</v>
      </c>
      <c r="J3202" t="s">
        <v>53</v>
      </c>
      <c r="K3202" t="s">
        <v>239</v>
      </c>
      <c r="L3202" t="s">
        <v>54</v>
      </c>
      <c r="M3202" t="s">
        <v>31</v>
      </c>
      <c r="N3202" t="s">
        <v>32</v>
      </c>
      <c r="O3202">
        <v>9781.31</v>
      </c>
      <c r="P3202" t="s">
        <v>1524</v>
      </c>
      <c r="Q3202" t="s">
        <v>1635</v>
      </c>
      <c r="R3202" t="s">
        <v>1527</v>
      </c>
      <c r="S3202" t="s">
        <v>216</v>
      </c>
      <c r="T3202" t="s">
        <v>561</v>
      </c>
    </row>
    <row r="3203" spans="1:20">
      <c r="A3203" t="s">
        <v>1635</v>
      </c>
      <c r="B3203" t="s">
        <v>1524</v>
      </c>
      <c r="C3203" t="s">
        <v>1638</v>
      </c>
      <c r="D3203" t="s">
        <v>1639</v>
      </c>
      <c r="E3203" t="s">
        <v>363</v>
      </c>
      <c r="F3203" s="1">
        <v>41883</v>
      </c>
      <c r="G3203" t="s">
        <v>26</v>
      </c>
      <c r="H3203">
        <v>201412</v>
      </c>
      <c r="I3203" t="s">
        <v>213</v>
      </c>
      <c r="J3203" t="s">
        <v>53</v>
      </c>
      <c r="K3203" t="s">
        <v>217</v>
      </c>
      <c r="L3203" t="s">
        <v>54</v>
      </c>
      <c r="M3203" t="s">
        <v>31</v>
      </c>
      <c r="N3203" t="s">
        <v>32</v>
      </c>
      <c r="O3203">
        <v>2784.84</v>
      </c>
      <c r="P3203" t="s">
        <v>1524</v>
      </c>
      <c r="Q3203" t="s">
        <v>1635</v>
      </c>
      <c r="R3203" t="s">
        <v>1527</v>
      </c>
      <c r="S3203" t="s">
        <v>216</v>
      </c>
      <c r="T3203" t="s">
        <v>561</v>
      </c>
    </row>
    <row r="3204" spans="1:20">
      <c r="A3204" t="s">
        <v>1562</v>
      </c>
      <c r="B3204" t="s">
        <v>1524</v>
      </c>
      <c r="C3204" t="s">
        <v>1640</v>
      </c>
      <c r="D3204" t="s">
        <v>1641</v>
      </c>
      <c r="E3204" t="s">
        <v>258</v>
      </c>
      <c r="F3204" s="1">
        <v>41913</v>
      </c>
      <c r="G3204" t="s">
        <v>26</v>
      </c>
      <c r="H3204">
        <v>201412</v>
      </c>
      <c r="I3204" t="s">
        <v>213</v>
      </c>
      <c r="J3204" t="s">
        <v>253</v>
      </c>
      <c r="K3204" t="s">
        <v>239</v>
      </c>
      <c r="L3204" t="s">
        <v>254</v>
      </c>
      <c r="M3204" t="s">
        <v>31</v>
      </c>
      <c r="N3204" t="s">
        <v>32</v>
      </c>
      <c r="O3204">
        <v>20819.850000000002</v>
      </c>
      <c r="P3204" t="s">
        <v>1524</v>
      </c>
      <c r="Q3204" t="s">
        <v>1562</v>
      </c>
      <c r="R3204" t="s">
        <v>1527</v>
      </c>
      <c r="S3204" t="s">
        <v>216</v>
      </c>
      <c r="T3204" t="s">
        <v>561</v>
      </c>
    </row>
    <row r="3205" spans="1:20">
      <c r="A3205" t="s">
        <v>1559</v>
      </c>
      <c r="B3205" t="s">
        <v>1524</v>
      </c>
      <c r="C3205" t="s">
        <v>1642</v>
      </c>
      <c r="D3205" t="s">
        <v>1643</v>
      </c>
      <c r="E3205" t="s">
        <v>252</v>
      </c>
      <c r="F3205" s="1">
        <v>41730</v>
      </c>
      <c r="G3205" t="s">
        <v>26</v>
      </c>
      <c r="H3205">
        <v>201412</v>
      </c>
      <c r="I3205" t="s">
        <v>213</v>
      </c>
      <c r="J3205" t="s">
        <v>253</v>
      </c>
      <c r="K3205" t="s">
        <v>214</v>
      </c>
      <c r="L3205" t="s">
        <v>254</v>
      </c>
      <c r="M3205" t="s">
        <v>31</v>
      </c>
      <c r="N3205" t="s">
        <v>32</v>
      </c>
      <c r="O3205">
        <v>52732.98</v>
      </c>
      <c r="P3205" t="s">
        <v>1524</v>
      </c>
      <c r="Q3205" t="s">
        <v>1559</v>
      </c>
      <c r="R3205" t="s">
        <v>1527</v>
      </c>
      <c r="S3205" t="s">
        <v>216</v>
      </c>
      <c r="T3205" t="s">
        <v>561</v>
      </c>
    </row>
    <row r="3206" spans="1:20">
      <c r="A3206" t="s">
        <v>1644</v>
      </c>
      <c r="B3206" t="s">
        <v>1645</v>
      </c>
      <c r="C3206" t="s">
        <v>1646</v>
      </c>
      <c r="D3206" t="s">
        <v>1647</v>
      </c>
      <c r="E3206" t="s">
        <v>258</v>
      </c>
      <c r="F3206" s="1">
        <v>41275</v>
      </c>
      <c r="G3206" t="s">
        <v>26</v>
      </c>
      <c r="H3206">
        <v>201412</v>
      </c>
      <c r="I3206" t="s">
        <v>213</v>
      </c>
      <c r="J3206" t="s">
        <v>253</v>
      </c>
      <c r="K3206" t="s">
        <v>214</v>
      </c>
      <c r="L3206" t="s">
        <v>254</v>
      </c>
      <c r="M3206" t="s">
        <v>31</v>
      </c>
      <c r="N3206" t="s">
        <v>32</v>
      </c>
      <c r="O3206">
        <v>650.70000000000005</v>
      </c>
      <c r="P3206" t="s">
        <v>1645</v>
      </c>
      <c r="Q3206" t="s">
        <v>1644</v>
      </c>
      <c r="R3206" t="s">
        <v>1648</v>
      </c>
      <c r="S3206" t="s">
        <v>216</v>
      </c>
      <c r="T3206" t="s">
        <v>35</v>
      </c>
    </row>
    <row r="3207" spans="1:20">
      <c r="A3207" t="s">
        <v>1644</v>
      </c>
      <c r="B3207" t="s">
        <v>1645</v>
      </c>
      <c r="C3207" t="s">
        <v>1649</v>
      </c>
      <c r="D3207" t="s">
        <v>1650</v>
      </c>
      <c r="E3207" t="s">
        <v>258</v>
      </c>
      <c r="F3207" s="1">
        <v>41275</v>
      </c>
      <c r="G3207" t="s">
        <v>26</v>
      </c>
      <c r="H3207">
        <v>201412</v>
      </c>
      <c r="I3207" t="s">
        <v>213</v>
      </c>
      <c r="J3207" t="s">
        <v>253</v>
      </c>
      <c r="K3207" t="s">
        <v>214</v>
      </c>
      <c r="L3207" t="s">
        <v>254</v>
      </c>
      <c r="M3207" t="s">
        <v>31</v>
      </c>
      <c r="N3207" t="s">
        <v>32</v>
      </c>
      <c r="O3207">
        <v>1176.07</v>
      </c>
      <c r="P3207" t="s">
        <v>1645</v>
      </c>
      <c r="Q3207" t="s">
        <v>1644</v>
      </c>
      <c r="R3207" t="s">
        <v>1648</v>
      </c>
      <c r="S3207" t="s">
        <v>216</v>
      </c>
      <c r="T3207" t="s">
        <v>35</v>
      </c>
    </row>
    <row r="3208" spans="1:20">
      <c r="A3208" t="s">
        <v>1644</v>
      </c>
      <c r="B3208" t="s">
        <v>1645</v>
      </c>
      <c r="C3208" t="s">
        <v>1649</v>
      </c>
      <c r="D3208" t="s">
        <v>1650</v>
      </c>
      <c r="E3208" t="s">
        <v>258</v>
      </c>
      <c r="F3208" s="1">
        <v>41275</v>
      </c>
      <c r="G3208" t="s">
        <v>26</v>
      </c>
      <c r="H3208">
        <v>201412</v>
      </c>
      <c r="I3208" t="s">
        <v>213</v>
      </c>
      <c r="J3208" t="s">
        <v>253</v>
      </c>
      <c r="K3208" t="s">
        <v>217</v>
      </c>
      <c r="L3208" t="s">
        <v>254</v>
      </c>
      <c r="M3208" t="s">
        <v>31</v>
      </c>
      <c r="N3208" t="s">
        <v>32</v>
      </c>
      <c r="O3208">
        <v>1176.05</v>
      </c>
      <c r="P3208" t="s">
        <v>1645</v>
      </c>
      <c r="Q3208" t="s">
        <v>1644</v>
      </c>
      <c r="R3208" t="s">
        <v>1648</v>
      </c>
      <c r="S3208" t="s">
        <v>216</v>
      </c>
      <c r="T3208" t="s">
        <v>35</v>
      </c>
    </row>
    <row r="3209" spans="1:20">
      <c r="A3209" t="s">
        <v>1644</v>
      </c>
      <c r="B3209" t="s">
        <v>1645</v>
      </c>
      <c r="C3209" t="s">
        <v>1651</v>
      </c>
      <c r="D3209" t="s">
        <v>1652</v>
      </c>
      <c r="E3209" t="s">
        <v>258</v>
      </c>
      <c r="F3209" s="1">
        <v>41275</v>
      </c>
      <c r="G3209" t="s">
        <v>26</v>
      </c>
      <c r="H3209">
        <v>201412</v>
      </c>
      <c r="I3209" t="s">
        <v>213</v>
      </c>
      <c r="J3209" t="s">
        <v>253</v>
      </c>
      <c r="K3209" t="s">
        <v>214</v>
      </c>
      <c r="L3209" t="s">
        <v>254</v>
      </c>
      <c r="M3209" t="s">
        <v>31</v>
      </c>
      <c r="N3209" t="s">
        <v>48</v>
      </c>
      <c r="O3209">
        <v>247321.67</v>
      </c>
      <c r="P3209" t="s">
        <v>1645</v>
      </c>
      <c r="Q3209" t="s">
        <v>1644</v>
      </c>
      <c r="R3209" t="s">
        <v>1648</v>
      </c>
      <c r="S3209" t="s">
        <v>216</v>
      </c>
      <c r="T3209" t="s">
        <v>35</v>
      </c>
    </row>
    <row r="3210" spans="1:20">
      <c r="A3210" t="s">
        <v>1644</v>
      </c>
      <c r="B3210" t="s">
        <v>1645</v>
      </c>
      <c r="C3210" t="s">
        <v>1651</v>
      </c>
      <c r="D3210" t="s">
        <v>1652</v>
      </c>
      <c r="E3210" t="s">
        <v>258</v>
      </c>
      <c r="F3210" s="1">
        <v>41275</v>
      </c>
      <c r="G3210" t="s">
        <v>26</v>
      </c>
      <c r="H3210">
        <v>201412</v>
      </c>
      <c r="I3210" t="s">
        <v>213</v>
      </c>
      <c r="J3210" t="s">
        <v>253</v>
      </c>
      <c r="K3210" t="s">
        <v>214</v>
      </c>
      <c r="L3210" t="s">
        <v>254</v>
      </c>
      <c r="M3210" t="s">
        <v>31</v>
      </c>
      <c r="N3210" t="s">
        <v>49</v>
      </c>
      <c r="O3210">
        <v>-461691.7</v>
      </c>
      <c r="P3210" t="s">
        <v>1645</v>
      </c>
      <c r="Q3210" t="s">
        <v>1644</v>
      </c>
      <c r="R3210" t="s">
        <v>1648</v>
      </c>
      <c r="S3210" t="s">
        <v>216</v>
      </c>
      <c r="T3210" t="s">
        <v>35</v>
      </c>
    </row>
    <row r="3211" spans="1:20">
      <c r="A3211" t="s">
        <v>1644</v>
      </c>
      <c r="B3211" t="s">
        <v>1645</v>
      </c>
      <c r="C3211" t="s">
        <v>1651</v>
      </c>
      <c r="D3211" t="s">
        <v>1652</v>
      </c>
      <c r="E3211" t="s">
        <v>258</v>
      </c>
      <c r="F3211" s="1">
        <v>41275</v>
      </c>
      <c r="G3211" t="s">
        <v>26</v>
      </c>
      <c r="H3211">
        <v>201412</v>
      </c>
      <c r="I3211" t="s">
        <v>213</v>
      </c>
      <c r="J3211" t="s">
        <v>253</v>
      </c>
      <c r="K3211" t="s">
        <v>214</v>
      </c>
      <c r="L3211" t="s">
        <v>254</v>
      </c>
      <c r="M3211" t="s">
        <v>31</v>
      </c>
      <c r="N3211" t="s">
        <v>32</v>
      </c>
      <c r="O3211">
        <v>145581.43</v>
      </c>
      <c r="P3211" t="s">
        <v>1645</v>
      </c>
      <c r="Q3211" t="s">
        <v>1644</v>
      </c>
      <c r="R3211" t="s">
        <v>1648</v>
      </c>
      <c r="S3211" t="s">
        <v>216</v>
      </c>
      <c r="T3211" t="s">
        <v>35</v>
      </c>
    </row>
    <row r="3212" spans="1:20">
      <c r="A3212" t="s">
        <v>1644</v>
      </c>
      <c r="B3212" t="s">
        <v>1645</v>
      </c>
      <c r="C3212" t="s">
        <v>1651</v>
      </c>
      <c r="D3212" t="s">
        <v>1652</v>
      </c>
      <c r="E3212" t="s">
        <v>258</v>
      </c>
      <c r="F3212" s="1">
        <v>41275</v>
      </c>
      <c r="G3212" t="s">
        <v>26</v>
      </c>
      <c r="H3212">
        <v>201412</v>
      </c>
      <c r="I3212" t="s">
        <v>213</v>
      </c>
      <c r="J3212" t="s">
        <v>253</v>
      </c>
      <c r="K3212" t="s">
        <v>217</v>
      </c>
      <c r="L3212" t="s">
        <v>254</v>
      </c>
      <c r="M3212" t="s">
        <v>31</v>
      </c>
      <c r="N3212" t="s">
        <v>48</v>
      </c>
      <c r="O3212">
        <v>214370.03</v>
      </c>
      <c r="P3212" t="s">
        <v>1645</v>
      </c>
      <c r="Q3212" t="s">
        <v>1644</v>
      </c>
      <c r="R3212" t="s">
        <v>1648</v>
      </c>
      <c r="S3212" t="s">
        <v>216</v>
      </c>
      <c r="T3212" t="s">
        <v>35</v>
      </c>
    </row>
    <row r="3213" spans="1:20">
      <c r="A3213" t="s">
        <v>1644</v>
      </c>
      <c r="B3213" t="s">
        <v>1645</v>
      </c>
      <c r="C3213" t="s">
        <v>1653</v>
      </c>
      <c r="D3213" t="s">
        <v>1654</v>
      </c>
      <c r="E3213" t="s">
        <v>258</v>
      </c>
      <c r="F3213" s="1">
        <v>41275</v>
      </c>
      <c r="G3213" t="s">
        <v>26</v>
      </c>
      <c r="H3213">
        <v>201412</v>
      </c>
      <c r="I3213" t="s">
        <v>213</v>
      </c>
      <c r="J3213" t="s">
        <v>253</v>
      </c>
      <c r="K3213" t="s">
        <v>214</v>
      </c>
      <c r="L3213" t="s">
        <v>254</v>
      </c>
      <c r="M3213" t="s">
        <v>31</v>
      </c>
      <c r="N3213" t="s">
        <v>48</v>
      </c>
      <c r="O3213">
        <v>96230.61</v>
      </c>
      <c r="P3213" t="s">
        <v>1645</v>
      </c>
      <c r="Q3213" t="s">
        <v>1644</v>
      </c>
      <c r="R3213" t="s">
        <v>1648</v>
      </c>
      <c r="S3213" t="s">
        <v>216</v>
      </c>
      <c r="T3213" t="s">
        <v>35</v>
      </c>
    </row>
    <row r="3214" spans="1:20">
      <c r="A3214" t="s">
        <v>1644</v>
      </c>
      <c r="B3214" t="s">
        <v>1645</v>
      </c>
      <c r="C3214" t="s">
        <v>1653</v>
      </c>
      <c r="D3214" t="s">
        <v>1654</v>
      </c>
      <c r="E3214" t="s">
        <v>258</v>
      </c>
      <c r="F3214" s="1">
        <v>41275</v>
      </c>
      <c r="G3214" t="s">
        <v>26</v>
      </c>
      <c r="H3214">
        <v>201412</v>
      </c>
      <c r="I3214" t="s">
        <v>213</v>
      </c>
      <c r="J3214" t="s">
        <v>253</v>
      </c>
      <c r="K3214" t="s">
        <v>214</v>
      </c>
      <c r="L3214" t="s">
        <v>254</v>
      </c>
      <c r="M3214" t="s">
        <v>31</v>
      </c>
      <c r="N3214" t="s">
        <v>49</v>
      </c>
      <c r="O3214">
        <v>-176373.51</v>
      </c>
      <c r="P3214" t="s">
        <v>1645</v>
      </c>
      <c r="Q3214" t="s">
        <v>1644</v>
      </c>
      <c r="R3214" t="s">
        <v>1648</v>
      </c>
      <c r="S3214" t="s">
        <v>216</v>
      </c>
      <c r="T3214" t="s">
        <v>35</v>
      </c>
    </row>
    <row r="3215" spans="1:20">
      <c r="A3215" t="s">
        <v>1644</v>
      </c>
      <c r="B3215" t="s">
        <v>1645</v>
      </c>
      <c r="C3215" t="s">
        <v>1653</v>
      </c>
      <c r="D3215" t="s">
        <v>1654</v>
      </c>
      <c r="E3215" t="s">
        <v>258</v>
      </c>
      <c r="F3215" s="1">
        <v>41275</v>
      </c>
      <c r="G3215" t="s">
        <v>26</v>
      </c>
      <c r="H3215">
        <v>201412</v>
      </c>
      <c r="I3215" t="s">
        <v>213</v>
      </c>
      <c r="J3215" t="s">
        <v>253</v>
      </c>
      <c r="K3215" t="s">
        <v>214</v>
      </c>
      <c r="L3215" t="s">
        <v>254</v>
      </c>
      <c r="M3215" t="s">
        <v>31</v>
      </c>
      <c r="N3215" t="s">
        <v>32</v>
      </c>
      <c r="O3215">
        <v>3140.41</v>
      </c>
      <c r="P3215" t="s">
        <v>1645</v>
      </c>
      <c r="Q3215" t="s">
        <v>1644</v>
      </c>
      <c r="R3215" t="s">
        <v>1648</v>
      </c>
      <c r="S3215" t="s">
        <v>216</v>
      </c>
      <c r="T3215" t="s">
        <v>35</v>
      </c>
    </row>
    <row r="3216" spans="1:20">
      <c r="A3216" t="s">
        <v>1644</v>
      </c>
      <c r="B3216" t="s">
        <v>1645</v>
      </c>
      <c r="C3216" t="s">
        <v>1653</v>
      </c>
      <c r="D3216" t="s">
        <v>1654</v>
      </c>
      <c r="E3216" t="s">
        <v>258</v>
      </c>
      <c r="F3216" s="1">
        <v>41275</v>
      </c>
      <c r="G3216" t="s">
        <v>26</v>
      </c>
      <c r="H3216">
        <v>201412</v>
      </c>
      <c r="I3216" t="s">
        <v>213</v>
      </c>
      <c r="J3216" t="s">
        <v>253</v>
      </c>
      <c r="K3216" t="s">
        <v>217</v>
      </c>
      <c r="L3216" t="s">
        <v>254</v>
      </c>
      <c r="M3216" t="s">
        <v>31</v>
      </c>
      <c r="N3216" t="s">
        <v>48</v>
      </c>
      <c r="O3216">
        <v>80142.900000000009</v>
      </c>
      <c r="P3216" t="s">
        <v>1645</v>
      </c>
      <c r="Q3216" t="s">
        <v>1644</v>
      </c>
      <c r="R3216" t="s">
        <v>1648</v>
      </c>
      <c r="S3216" t="s">
        <v>216</v>
      </c>
      <c r="T3216" t="s">
        <v>35</v>
      </c>
    </row>
    <row r="3217" spans="1:20">
      <c r="A3217" t="s">
        <v>1655</v>
      </c>
      <c r="B3217" t="s">
        <v>1645</v>
      </c>
      <c r="C3217" t="s">
        <v>1656</v>
      </c>
      <c r="D3217" t="s">
        <v>1657</v>
      </c>
      <c r="E3217" t="s">
        <v>212</v>
      </c>
      <c r="F3217" s="1">
        <v>41275</v>
      </c>
      <c r="G3217" t="s">
        <v>26</v>
      </c>
      <c r="H3217">
        <v>201412</v>
      </c>
      <c r="I3217" t="s">
        <v>213</v>
      </c>
      <c r="J3217" t="s">
        <v>28</v>
      </c>
      <c r="K3217" t="s">
        <v>214</v>
      </c>
      <c r="L3217" t="s">
        <v>30</v>
      </c>
      <c r="M3217" t="s">
        <v>31</v>
      </c>
      <c r="N3217" t="s">
        <v>32</v>
      </c>
      <c r="O3217">
        <v>2386.2000000000003</v>
      </c>
      <c r="P3217" t="s">
        <v>1645</v>
      </c>
      <c r="Q3217" t="s">
        <v>1655</v>
      </c>
      <c r="R3217" t="s">
        <v>1648</v>
      </c>
      <c r="S3217" t="s">
        <v>216</v>
      </c>
      <c r="T3217" t="s">
        <v>35</v>
      </c>
    </row>
    <row r="3218" spans="1:20">
      <c r="A3218" t="s">
        <v>1658</v>
      </c>
      <c r="B3218" t="s">
        <v>1659</v>
      </c>
      <c r="C3218" t="s">
        <v>1660</v>
      </c>
      <c r="D3218" t="s">
        <v>1661</v>
      </c>
      <c r="E3218" t="s">
        <v>363</v>
      </c>
      <c r="F3218" s="1">
        <v>40544</v>
      </c>
      <c r="G3218" t="s">
        <v>26</v>
      </c>
      <c r="H3218">
        <v>201412</v>
      </c>
      <c r="I3218" t="s">
        <v>213</v>
      </c>
      <c r="J3218" t="s">
        <v>53</v>
      </c>
      <c r="K3218" t="s">
        <v>217</v>
      </c>
      <c r="L3218" t="s">
        <v>54</v>
      </c>
      <c r="M3218" t="s">
        <v>31</v>
      </c>
      <c r="N3218" t="s">
        <v>32</v>
      </c>
      <c r="O3218">
        <v>665.98</v>
      </c>
      <c r="P3218" t="s">
        <v>1659</v>
      </c>
      <c r="Q3218" t="s">
        <v>1658</v>
      </c>
      <c r="R3218" t="s">
        <v>1662</v>
      </c>
      <c r="S3218" t="s">
        <v>216</v>
      </c>
      <c r="T3218" t="s">
        <v>35</v>
      </c>
    </row>
    <row r="3219" spans="1:20">
      <c r="A3219" t="s">
        <v>1663</v>
      </c>
      <c r="B3219" t="s">
        <v>1659</v>
      </c>
      <c r="C3219" t="s">
        <v>1664</v>
      </c>
      <c r="D3219" t="s">
        <v>1665</v>
      </c>
      <c r="E3219" t="s">
        <v>252</v>
      </c>
      <c r="F3219" s="1">
        <v>40544</v>
      </c>
      <c r="G3219" t="s">
        <v>26</v>
      </c>
      <c r="H3219">
        <v>201412</v>
      </c>
      <c r="I3219" t="s">
        <v>213</v>
      </c>
      <c r="J3219" t="s">
        <v>253</v>
      </c>
      <c r="K3219" t="s">
        <v>214</v>
      </c>
      <c r="L3219" t="s">
        <v>254</v>
      </c>
      <c r="M3219" t="s">
        <v>31</v>
      </c>
      <c r="N3219" t="s">
        <v>32</v>
      </c>
      <c r="O3219">
        <v>184.23</v>
      </c>
      <c r="P3219" t="s">
        <v>1659</v>
      </c>
      <c r="Q3219" t="s">
        <v>1663</v>
      </c>
      <c r="R3219" t="s">
        <v>1662</v>
      </c>
      <c r="S3219" t="s">
        <v>216</v>
      </c>
      <c r="T3219" t="s">
        <v>35</v>
      </c>
    </row>
    <row r="3220" spans="1:20">
      <c r="A3220" t="s">
        <v>1663</v>
      </c>
      <c r="B3220" t="s">
        <v>1659</v>
      </c>
      <c r="C3220" t="s">
        <v>1664</v>
      </c>
      <c r="D3220" t="s">
        <v>1665</v>
      </c>
      <c r="E3220" t="s">
        <v>252</v>
      </c>
      <c r="F3220" s="1">
        <v>40544</v>
      </c>
      <c r="G3220" t="s">
        <v>26</v>
      </c>
      <c r="H3220">
        <v>201412</v>
      </c>
      <c r="I3220" t="s">
        <v>213</v>
      </c>
      <c r="J3220" t="s">
        <v>253</v>
      </c>
      <c r="K3220" t="s">
        <v>217</v>
      </c>
      <c r="L3220" t="s">
        <v>254</v>
      </c>
      <c r="M3220" t="s">
        <v>31</v>
      </c>
      <c r="N3220" t="s">
        <v>32</v>
      </c>
      <c r="O3220">
        <v>47129.68</v>
      </c>
      <c r="P3220" t="s">
        <v>1659</v>
      </c>
      <c r="Q3220" t="s">
        <v>1663</v>
      </c>
      <c r="R3220" t="s">
        <v>1662</v>
      </c>
      <c r="S3220" t="s">
        <v>216</v>
      </c>
      <c r="T3220" t="s">
        <v>35</v>
      </c>
    </row>
    <row r="3221" spans="1:20">
      <c r="A3221" t="s">
        <v>1666</v>
      </c>
      <c r="B3221" t="s">
        <v>1659</v>
      </c>
      <c r="C3221" t="s">
        <v>1667</v>
      </c>
      <c r="D3221" t="s">
        <v>1668</v>
      </c>
      <c r="E3221" t="s">
        <v>363</v>
      </c>
      <c r="F3221" s="1">
        <v>40544</v>
      </c>
      <c r="G3221" t="s">
        <v>26</v>
      </c>
      <c r="H3221">
        <v>201412</v>
      </c>
      <c r="I3221" t="s">
        <v>213</v>
      </c>
      <c r="J3221" t="s">
        <v>28</v>
      </c>
      <c r="K3221" t="s">
        <v>217</v>
      </c>
      <c r="L3221" t="s">
        <v>30</v>
      </c>
      <c r="M3221" t="s">
        <v>31</v>
      </c>
      <c r="N3221" t="s">
        <v>32</v>
      </c>
      <c r="O3221">
        <v>12919.4</v>
      </c>
      <c r="P3221" t="s">
        <v>1659</v>
      </c>
      <c r="Q3221" t="s">
        <v>1666</v>
      </c>
      <c r="R3221" t="s">
        <v>1662</v>
      </c>
      <c r="S3221" t="s">
        <v>216</v>
      </c>
      <c r="T3221" t="s">
        <v>35</v>
      </c>
    </row>
    <row r="3222" spans="1:20">
      <c r="A3222" t="s">
        <v>1658</v>
      </c>
      <c r="B3222" t="s">
        <v>1659</v>
      </c>
      <c r="C3222" t="s">
        <v>1669</v>
      </c>
      <c r="D3222" t="s">
        <v>1670</v>
      </c>
      <c r="E3222" t="s">
        <v>212</v>
      </c>
      <c r="F3222" s="1">
        <v>41852</v>
      </c>
      <c r="G3222" t="s">
        <v>26</v>
      </c>
      <c r="H3222">
        <v>201412</v>
      </c>
      <c r="I3222" t="s">
        <v>213</v>
      </c>
      <c r="J3222" t="s">
        <v>53</v>
      </c>
      <c r="K3222" t="s">
        <v>214</v>
      </c>
      <c r="L3222" t="s">
        <v>54</v>
      </c>
      <c r="M3222" t="s">
        <v>31</v>
      </c>
      <c r="N3222" t="s">
        <v>32</v>
      </c>
      <c r="O3222">
        <v>174.68</v>
      </c>
      <c r="P3222" t="s">
        <v>1659</v>
      </c>
      <c r="Q3222" t="s">
        <v>1658</v>
      </c>
      <c r="R3222" t="s">
        <v>1662</v>
      </c>
      <c r="S3222" t="s">
        <v>216</v>
      </c>
      <c r="T3222" t="s">
        <v>35</v>
      </c>
    </row>
    <row r="3223" spans="1:20">
      <c r="A3223" t="s">
        <v>1658</v>
      </c>
      <c r="B3223" t="s">
        <v>1659</v>
      </c>
      <c r="C3223" t="s">
        <v>1669</v>
      </c>
      <c r="D3223" t="s">
        <v>1670</v>
      </c>
      <c r="E3223" t="s">
        <v>212</v>
      </c>
      <c r="F3223" s="1">
        <v>41852</v>
      </c>
      <c r="G3223" t="s">
        <v>26</v>
      </c>
      <c r="H3223">
        <v>201412</v>
      </c>
      <c r="I3223" t="s">
        <v>213</v>
      </c>
      <c r="J3223" t="s">
        <v>53</v>
      </c>
      <c r="K3223" t="s">
        <v>217</v>
      </c>
      <c r="L3223" t="s">
        <v>54</v>
      </c>
      <c r="M3223" t="s">
        <v>31</v>
      </c>
      <c r="N3223" t="s">
        <v>32</v>
      </c>
      <c r="O3223">
        <v>990.28</v>
      </c>
      <c r="P3223" t="s">
        <v>1659</v>
      </c>
      <c r="Q3223" t="s">
        <v>1658</v>
      </c>
      <c r="R3223" t="s">
        <v>1662</v>
      </c>
      <c r="S3223" t="s">
        <v>216</v>
      </c>
      <c r="T3223" t="s">
        <v>35</v>
      </c>
    </row>
    <row r="3224" spans="1:20">
      <c r="A3224" t="s">
        <v>1663</v>
      </c>
      <c r="B3224" t="s">
        <v>1659</v>
      </c>
      <c r="C3224" t="s">
        <v>1671</v>
      </c>
      <c r="D3224" t="s">
        <v>1672</v>
      </c>
      <c r="E3224" t="s">
        <v>258</v>
      </c>
      <c r="F3224" s="1">
        <v>41852</v>
      </c>
      <c r="G3224" t="s">
        <v>26</v>
      </c>
      <c r="H3224">
        <v>201412</v>
      </c>
      <c r="I3224" t="s">
        <v>213</v>
      </c>
      <c r="J3224" t="s">
        <v>253</v>
      </c>
      <c r="K3224" t="s">
        <v>214</v>
      </c>
      <c r="L3224" t="s">
        <v>254</v>
      </c>
      <c r="M3224" t="s">
        <v>31</v>
      </c>
      <c r="N3224" t="s">
        <v>32</v>
      </c>
      <c r="O3224">
        <v>17518.45</v>
      </c>
      <c r="P3224" t="s">
        <v>1659</v>
      </c>
      <c r="Q3224" t="s">
        <v>1663</v>
      </c>
      <c r="R3224" t="s">
        <v>1662</v>
      </c>
      <c r="S3224" t="s">
        <v>216</v>
      </c>
      <c r="T3224" t="s">
        <v>35</v>
      </c>
    </row>
    <row r="3225" spans="1:20">
      <c r="A3225" t="s">
        <v>1663</v>
      </c>
      <c r="B3225" t="s">
        <v>1659</v>
      </c>
      <c r="C3225" t="s">
        <v>1671</v>
      </c>
      <c r="D3225" t="s">
        <v>1672</v>
      </c>
      <c r="E3225" t="s">
        <v>258</v>
      </c>
      <c r="F3225" s="1">
        <v>41852</v>
      </c>
      <c r="G3225" t="s">
        <v>26</v>
      </c>
      <c r="H3225">
        <v>201412</v>
      </c>
      <c r="I3225" t="s">
        <v>213</v>
      </c>
      <c r="J3225" t="s">
        <v>253</v>
      </c>
      <c r="K3225" t="s">
        <v>217</v>
      </c>
      <c r="L3225" t="s">
        <v>254</v>
      </c>
      <c r="M3225" t="s">
        <v>31</v>
      </c>
      <c r="N3225" t="s">
        <v>32</v>
      </c>
      <c r="O3225">
        <v>99270.84</v>
      </c>
      <c r="P3225" t="s">
        <v>1659</v>
      </c>
      <c r="Q3225" t="s">
        <v>1663</v>
      </c>
      <c r="R3225" t="s">
        <v>1662</v>
      </c>
      <c r="S3225" t="s">
        <v>216</v>
      </c>
      <c r="T3225" t="s">
        <v>35</v>
      </c>
    </row>
    <row r="3226" spans="1:20">
      <c r="A3226" t="s">
        <v>1666</v>
      </c>
      <c r="B3226" t="s">
        <v>1659</v>
      </c>
      <c r="C3226" t="s">
        <v>1673</v>
      </c>
      <c r="D3226" t="s">
        <v>1674</v>
      </c>
      <c r="E3226" t="s">
        <v>212</v>
      </c>
      <c r="F3226" s="1">
        <v>41852</v>
      </c>
      <c r="G3226" t="s">
        <v>26</v>
      </c>
      <c r="H3226">
        <v>201412</v>
      </c>
      <c r="I3226" t="s">
        <v>213</v>
      </c>
      <c r="J3226" t="s">
        <v>28</v>
      </c>
      <c r="K3226" t="s">
        <v>214</v>
      </c>
      <c r="L3226" t="s">
        <v>30</v>
      </c>
      <c r="M3226" t="s">
        <v>31</v>
      </c>
      <c r="N3226" t="s">
        <v>48</v>
      </c>
      <c r="O3226">
        <v>180017.34</v>
      </c>
      <c r="P3226" t="s">
        <v>1659</v>
      </c>
      <c r="Q3226" t="s">
        <v>1666</v>
      </c>
      <c r="R3226" t="s">
        <v>1662</v>
      </c>
      <c r="S3226" t="s">
        <v>216</v>
      </c>
      <c r="T3226" t="s">
        <v>35</v>
      </c>
    </row>
    <row r="3227" spans="1:20">
      <c r="A3227" t="s">
        <v>1666</v>
      </c>
      <c r="B3227" t="s">
        <v>1659</v>
      </c>
      <c r="C3227" t="s">
        <v>1673</v>
      </c>
      <c r="D3227" t="s">
        <v>1674</v>
      </c>
      <c r="E3227" t="s">
        <v>212</v>
      </c>
      <c r="F3227" s="1">
        <v>41852</v>
      </c>
      <c r="G3227" t="s">
        <v>26</v>
      </c>
      <c r="H3227">
        <v>201412</v>
      </c>
      <c r="I3227" t="s">
        <v>213</v>
      </c>
      <c r="J3227" t="s">
        <v>28</v>
      </c>
      <c r="K3227" t="s">
        <v>214</v>
      </c>
      <c r="L3227" t="s">
        <v>30</v>
      </c>
      <c r="M3227" t="s">
        <v>31</v>
      </c>
      <c r="N3227" t="s">
        <v>49</v>
      </c>
      <c r="O3227">
        <v>-58475.22</v>
      </c>
      <c r="P3227" t="s">
        <v>1659</v>
      </c>
      <c r="Q3227" t="s">
        <v>1666</v>
      </c>
      <c r="R3227" t="s">
        <v>1662</v>
      </c>
      <c r="S3227" t="s">
        <v>216</v>
      </c>
      <c r="T3227" t="s">
        <v>35</v>
      </c>
    </row>
    <row r="3228" spans="1:20">
      <c r="A3228" t="s">
        <v>1666</v>
      </c>
      <c r="B3228" t="s">
        <v>1659</v>
      </c>
      <c r="C3228" t="s">
        <v>1673</v>
      </c>
      <c r="D3228" t="s">
        <v>1674</v>
      </c>
      <c r="E3228" t="s">
        <v>212</v>
      </c>
      <c r="F3228" s="1">
        <v>41852</v>
      </c>
      <c r="G3228" t="s">
        <v>26</v>
      </c>
      <c r="H3228">
        <v>201412</v>
      </c>
      <c r="I3228" t="s">
        <v>213</v>
      </c>
      <c r="J3228" t="s">
        <v>28</v>
      </c>
      <c r="K3228" t="s">
        <v>214</v>
      </c>
      <c r="L3228" t="s">
        <v>30</v>
      </c>
      <c r="M3228" t="s">
        <v>31</v>
      </c>
      <c r="N3228" t="s">
        <v>32</v>
      </c>
      <c r="O3228">
        <v>22638.62</v>
      </c>
      <c r="P3228" t="s">
        <v>1659</v>
      </c>
      <c r="Q3228" t="s">
        <v>1666</v>
      </c>
      <c r="R3228" t="s">
        <v>1662</v>
      </c>
      <c r="S3228" t="s">
        <v>216</v>
      </c>
      <c r="T3228" t="s">
        <v>35</v>
      </c>
    </row>
    <row r="3229" spans="1:20">
      <c r="A3229" t="s">
        <v>1666</v>
      </c>
      <c r="B3229" t="s">
        <v>1659</v>
      </c>
      <c r="C3229" t="s">
        <v>1673</v>
      </c>
      <c r="D3229" t="s">
        <v>1674</v>
      </c>
      <c r="E3229" t="s">
        <v>212</v>
      </c>
      <c r="F3229" s="1">
        <v>41852</v>
      </c>
      <c r="G3229" t="s">
        <v>26</v>
      </c>
      <c r="H3229">
        <v>201412</v>
      </c>
      <c r="I3229" t="s">
        <v>213</v>
      </c>
      <c r="J3229" t="s">
        <v>28</v>
      </c>
      <c r="K3229" t="s">
        <v>217</v>
      </c>
      <c r="L3229" t="s">
        <v>30</v>
      </c>
      <c r="M3229" t="s">
        <v>31</v>
      </c>
      <c r="N3229" t="s">
        <v>48</v>
      </c>
      <c r="O3229">
        <v>209817.07</v>
      </c>
      <c r="P3229" t="s">
        <v>1659</v>
      </c>
      <c r="Q3229" t="s">
        <v>1666</v>
      </c>
      <c r="R3229" t="s">
        <v>1662</v>
      </c>
      <c r="S3229" t="s">
        <v>216</v>
      </c>
      <c r="T3229" t="s">
        <v>35</v>
      </c>
    </row>
    <row r="3230" spans="1:20">
      <c r="A3230" t="s">
        <v>1666</v>
      </c>
      <c r="B3230" t="s">
        <v>1659</v>
      </c>
      <c r="C3230" t="s">
        <v>1673</v>
      </c>
      <c r="D3230" t="s">
        <v>1674</v>
      </c>
      <c r="E3230" t="s">
        <v>212</v>
      </c>
      <c r="F3230" s="1">
        <v>41852</v>
      </c>
      <c r="G3230" t="s">
        <v>26</v>
      </c>
      <c r="H3230">
        <v>201412</v>
      </c>
      <c r="I3230" t="s">
        <v>213</v>
      </c>
      <c r="J3230" t="s">
        <v>28</v>
      </c>
      <c r="K3230" t="s">
        <v>217</v>
      </c>
      <c r="L3230" t="s">
        <v>30</v>
      </c>
      <c r="M3230" t="s">
        <v>31</v>
      </c>
      <c r="N3230" t="s">
        <v>49</v>
      </c>
      <c r="O3230">
        <v>-331359.19</v>
      </c>
      <c r="P3230" t="s">
        <v>1659</v>
      </c>
      <c r="Q3230" t="s">
        <v>1666</v>
      </c>
      <c r="R3230" t="s">
        <v>1662</v>
      </c>
      <c r="S3230" t="s">
        <v>216</v>
      </c>
      <c r="T3230" t="s">
        <v>35</v>
      </c>
    </row>
    <row r="3231" spans="1:20">
      <c r="A3231" t="s">
        <v>1666</v>
      </c>
      <c r="B3231" t="s">
        <v>1659</v>
      </c>
      <c r="C3231" t="s">
        <v>1673</v>
      </c>
      <c r="D3231" t="s">
        <v>1674</v>
      </c>
      <c r="E3231" t="s">
        <v>212</v>
      </c>
      <c r="F3231" s="1">
        <v>41852</v>
      </c>
      <c r="G3231" t="s">
        <v>26</v>
      </c>
      <c r="H3231">
        <v>201412</v>
      </c>
      <c r="I3231" t="s">
        <v>213</v>
      </c>
      <c r="J3231" t="s">
        <v>28</v>
      </c>
      <c r="K3231" t="s">
        <v>217</v>
      </c>
      <c r="L3231" t="s">
        <v>30</v>
      </c>
      <c r="M3231" t="s">
        <v>31</v>
      </c>
      <c r="N3231" t="s">
        <v>32</v>
      </c>
      <c r="O3231">
        <v>128285.35</v>
      </c>
      <c r="P3231" t="s">
        <v>1659</v>
      </c>
      <c r="Q3231" t="s">
        <v>1666</v>
      </c>
      <c r="R3231" t="s">
        <v>1662</v>
      </c>
      <c r="S3231" t="s">
        <v>216</v>
      </c>
      <c r="T3231" t="s">
        <v>35</v>
      </c>
    </row>
    <row r="3232" spans="1:20">
      <c r="A3232" t="s">
        <v>1675</v>
      </c>
      <c r="B3232" t="s">
        <v>1676</v>
      </c>
      <c r="C3232" t="s">
        <v>1677</v>
      </c>
      <c r="D3232" t="s">
        <v>1678</v>
      </c>
      <c r="E3232" t="s">
        <v>212</v>
      </c>
      <c r="F3232" s="1">
        <v>41609</v>
      </c>
      <c r="G3232" t="s">
        <v>26</v>
      </c>
      <c r="H3232">
        <v>201412</v>
      </c>
      <c r="I3232" t="s">
        <v>213</v>
      </c>
      <c r="J3232" t="s">
        <v>53</v>
      </c>
      <c r="K3232" t="s">
        <v>214</v>
      </c>
      <c r="L3232" t="s">
        <v>54</v>
      </c>
      <c r="M3232" t="s">
        <v>31</v>
      </c>
      <c r="N3232" t="s">
        <v>32</v>
      </c>
      <c r="O3232">
        <v>-33.230000000000004</v>
      </c>
      <c r="P3232" t="s">
        <v>1676</v>
      </c>
      <c r="Q3232" t="s">
        <v>1675</v>
      </c>
      <c r="R3232" t="s">
        <v>1679</v>
      </c>
      <c r="S3232" t="s">
        <v>216</v>
      </c>
      <c r="T3232" t="s">
        <v>561</v>
      </c>
    </row>
    <row r="3233" spans="1:20">
      <c r="A3233" t="s">
        <v>1675</v>
      </c>
      <c r="B3233" t="s">
        <v>1676</v>
      </c>
      <c r="C3233" t="s">
        <v>1677</v>
      </c>
      <c r="D3233" t="s">
        <v>1678</v>
      </c>
      <c r="E3233" t="s">
        <v>212</v>
      </c>
      <c r="F3233" s="1">
        <v>41609</v>
      </c>
      <c r="G3233" t="s">
        <v>26</v>
      </c>
      <c r="H3233">
        <v>201412</v>
      </c>
      <c r="I3233" t="s">
        <v>213</v>
      </c>
      <c r="J3233" t="s">
        <v>53</v>
      </c>
      <c r="K3233" t="s">
        <v>217</v>
      </c>
      <c r="L3233" t="s">
        <v>54</v>
      </c>
      <c r="M3233" t="s">
        <v>31</v>
      </c>
      <c r="N3233" t="s">
        <v>32</v>
      </c>
      <c r="O3233">
        <v>-9.1</v>
      </c>
      <c r="P3233" t="s">
        <v>1676</v>
      </c>
      <c r="Q3233" t="s">
        <v>1675</v>
      </c>
      <c r="R3233" t="s">
        <v>1679</v>
      </c>
      <c r="S3233" t="s">
        <v>216</v>
      </c>
      <c r="T3233" t="s">
        <v>561</v>
      </c>
    </row>
    <row r="3234" spans="1:20">
      <c r="A3234" t="s">
        <v>1675</v>
      </c>
      <c r="B3234" t="s">
        <v>1676</v>
      </c>
      <c r="C3234" t="s">
        <v>1680</v>
      </c>
      <c r="D3234" t="s">
        <v>1681</v>
      </c>
      <c r="E3234" t="s">
        <v>212</v>
      </c>
      <c r="F3234" s="1">
        <v>41609</v>
      </c>
      <c r="G3234" t="s">
        <v>26</v>
      </c>
      <c r="H3234">
        <v>201412</v>
      </c>
      <c r="I3234" t="s">
        <v>213</v>
      </c>
      <c r="J3234" t="s">
        <v>53</v>
      </c>
      <c r="K3234" t="s">
        <v>214</v>
      </c>
      <c r="L3234" t="s">
        <v>54</v>
      </c>
      <c r="M3234" t="s">
        <v>31</v>
      </c>
      <c r="N3234" t="s">
        <v>32</v>
      </c>
      <c r="O3234">
        <v>-268.04000000000002</v>
      </c>
      <c r="P3234" t="s">
        <v>1676</v>
      </c>
      <c r="Q3234" t="s">
        <v>1675</v>
      </c>
      <c r="R3234" t="s">
        <v>1679</v>
      </c>
      <c r="S3234" t="s">
        <v>216</v>
      </c>
      <c r="T3234" t="s">
        <v>561</v>
      </c>
    </row>
    <row r="3235" spans="1:20">
      <c r="A3235" t="s">
        <v>1682</v>
      </c>
      <c r="B3235" t="s">
        <v>1676</v>
      </c>
      <c r="C3235" t="s">
        <v>1683</v>
      </c>
      <c r="D3235" t="s">
        <v>1684</v>
      </c>
      <c r="E3235" t="s">
        <v>212</v>
      </c>
      <c r="F3235" s="1">
        <v>41944</v>
      </c>
      <c r="G3235" t="s">
        <v>26</v>
      </c>
      <c r="H3235">
        <v>201412</v>
      </c>
      <c r="I3235" t="s">
        <v>213</v>
      </c>
      <c r="J3235" t="s">
        <v>53</v>
      </c>
      <c r="K3235" t="s">
        <v>214</v>
      </c>
      <c r="L3235" t="s">
        <v>54</v>
      </c>
      <c r="M3235" t="s">
        <v>31</v>
      </c>
      <c r="N3235" t="s">
        <v>32</v>
      </c>
      <c r="O3235">
        <v>18119.47</v>
      </c>
      <c r="P3235" t="s">
        <v>1676</v>
      </c>
      <c r="Q3235" t="s">
        <v>1682</v>
      </c>
      <c r="R3235" t="s">
        <v>1679</v>
      </c>
      <c r="S3235" t="s">
        <v>216</v>
      </c>
      <c r="T3235" t="s">
        <v>561</v>
      </c>
    </row>
    <row r="3236" spans="1:20">
      <c r="A3236" t="s">
        <v>1685</v>
      </c>
      <c r="B3236" t="s">
        <v>1676</v>
      </c>
      <c r="C3236" t="s">
        <v>1686</v>
      </c>
      <c r="D3236" t="s">
        <v>1687</v>
      </c>
      <c r="E3236" t="s">
        <v>212</v>
      </c>
      <c r="F3236" s="1">
        <v>41609</v>
      </c>
      <c r="G3236" t="s">
        <v>26</v>
      </c>
      <c r="H3236">
        <v>201412</v>
      </c>
      <c r="I3236" t="s">
        <v>213</v>
      </c>
      <c r="J3236" t="s">
        <v>53</v>
      </c>
      <c r="K3236" t="s">
        <v>217</v>
      </c>
      <c r="L3236" t="s">
        <v>54</v>
      </c>
      <c r="M3236" t="s">
        <v>31</v>
      </c>
      <c r="N3236" t="s">
        <v>48</v>
      </c>
      <c r="O3236">
        <v>1153878.4099999999</v>
      </c>
      <c r="P3236" t="s">
        <v>1676</v>
      </c>
      <c r="Q3236" t="s">
        <v>1685</v>
      </c>
      <c r="R3236" t="s">
        <v>1679</v>
      </c>
      <c r="S3236" t="s">
        <v>216</v>
      </c>
      <c r="T3236" t="s">
        <v>561</v>
      </c>
    </row>
    <row r="3237" spans="1:20">
      <c r="A3237" t="s">
        <v>1685</v>
      </c>
      <c r="B3237" t="s">
        <v>1676</v>
      </c>
      <c r="C3237" t="s">
        <v>1686</v>
      </c>
      <c r="D3237" t="s">
        <v>1687</v>
      </c>
      <c r="E3237" t="s">
        <v>212</v>
      </c>
      <c r="F3237" s="1">
        <v>41609</v>
      </c>
      <c r="G3237" t="s">
        <v>26</v>
      </c>
      <c r="H3237">
        <v>201412</v>
      </c>
      <c r="I3237" t="s">
        <v>213</v>
      </c>
      <c r="J3237" t="s">
        <v>53</v>
      </c>
      <c r="K3237" t="s">
        <v>217</v>
      </c>
      <c r="L3237" t="s">
        <v>54</v>
      </c>
      <c r="M3237" t="s">
        <v>31</v>
      </c>
      <c r="N3237" t="s">
        <v>49</v>
      </c>
      <c r="O3237">
        <v>-1153878.4099999999</v>
      </c>
      <c r="P3237" t="s">
        <v>1676</v>
      </c>
      <c r="Q3237" t="s">
        <v>1685</v>
      </c>
      <c r="R3237" t="s">
        <v>1679</v>
      </c>
      <c r="S3237" t="s">
        <v>216</v>
      </c>
      <c r="T3237" t="s">
        <v>561</v>
      </c>
    </row>
    <row r="3238" spans="1:20">
      <c r="A3238" t="s">
        <v>1685</v>
      </c>
      <c r="B3238" t="s">
        <v>1676</v>
      </c>
      <c r="C3238" t="s">
        <v>1686</v>
      </c>
      <c r="D3238" t="s">
        <v>1687</v>
      </c>
      <c r="E3238" t="s">
        <v>212</v>
      </c>
      <c r="F3238" s="1">
        <v>41609</v>
      </c>
      <c r="G3238" t="s">
        <v>26</v>
      </c>
      <c r="H3238">
        <v>201412</v>
      </c>
      <c r="I3238" t="s">
        <v>213</v>
      </c>
      <c r="J3238" t="s">
        <v>53</v>
      </c>
      <c r="K3238" t="s">
        <v>217</v>
      </c>
      <c r="L3238" t="s">
        <v>54</v>
      </c>
      <c r="M3238" t="s">
        <v>31</v>
      </c>
      <c r="N3238" t="s">
        <v>32</v>
      </c>
      <c r="O3238">
        <v>9308.14</v>
      </c>
      <c r="P3238" t="s">
        <v>1676</v>
      </c>
      <c r="Q3238" t="s">
        <v>1685</v>
      </c>
      <c r="R3238" t="s">
        <v>1679</v>
      </c>
      <c r="S3238" t="s">
        <v>216</v>
      </c>
      <c r="T3238" t="s">
        <v>561</v>
      </c>
    </row>
    <row r="3239" spans="1:20">
      <c r="A3239" t="s">
        <v>1685</v>
      </c>
      <c r="B3239" t="s">
        <v>1676</v>
      </c>
      <c r="C3239" t="s">
        <v>1688</v>
      </c>
      <c r="D3239" t="s">
        <v>1689</v>
      </c>
      <c r="E3239" t="s">
        <v>212</v>
      </c>
      <c r="F3239" s="1">
        <v>41944</v>
      </c>
      <c r="G3239" t="s">
        <v>26</v>
      </c>
      <c r="H3239">
        <v>201412</v>
      </c>
      <c r="I3239" t="s">
        <v>213</v>
      </c>
      <c r="J3239" t="s">
        <v>53</v>
      </c>
      <c r="K3239" t="s">
        <v>217</v>
      </c>
      <c r="L3239" t="s">
        <v>54</v>
      </c>
      <c r="M3239" t="s">
        <v>31</v>
      </c>
      <c r="N3239" t="s">
        <v>32</v>
      </c>
      <c r="O3239">
        <v>5390.95</v>
      </c>
      <c r="P3239" t="s">
        <v>1676</v>
      </c>
      <c r="Q3239" t="s">
        <v>1685</v>
      </c>
      <c r="R3239" t="s">
        <v>1679</v>
      </c>
      <c r="S3239" t="s">
        <v>216</v>
      </c>
      <c r="T3239" t="s">
        <v>561</v>
      </c>
    </row>
    <row r="3240" spans="1:20">
      <c r="A3240" t="s">
        <v>1690</v>
      </c>
      <c r="B3240" t="s">
        <v>1676</v>
      </c>
      <c r="C3240" t="s">
        <v>1691</v>
      </c>
      <c r="D3240" t="s">
        <v>1692</v>
      </c>
      <c r="E3240" t="s">
        <v>212</v>
      </c>
      <c r="F3240" s="1">
        <v>41609</v>
      </c>
      <c r="G3240" t="s">
        <v>26</v>
      </c>
      <c r="H3240">
        <v>201412</v>
      </c>
      <c r="I3240" t="s">
        <v>213</v>
      </c>
      <c r="J3240" t="s">
        <v>53</v>
      </c>
      <c r="K3240" t="s">
        <v>217</v>
      </c>
      <c r="L3240" t="s">
        <v>54</v>
      </c>
      <c r="M3240" t="s">
        <v>31</v>
      </c>
      <c r="N3240" t="s">
        <v>32</v>
      </c>
      <c r="O3240">
        <v>5567.79</v>
      </c>
      <c r="P3240" t="s">
        <v>1676</v>
      </c>
      <c r="Q3240" t="s">
        <v>1690</v>
      </c>
      <c r="R3240" t="s">
        <v>1679</v>
      </c>
      <c r="S3240" t="s">
        <v>216</v>
      </c>
      <c r="T3240" t="s">
        <v>561</v>
      </c>
    </row>
    <row r="3241" spans="1:20">
      <c r="A3241" t="s">
        <v>1690</v>
      </c>
      <c r="B3241" t="s">
        <v>1676</v>
      </c>
      <c r="C3241" t="s">
        <v>1693</v>
      </c>
      <c r="D3241" t="s">
        <v>1694</v>
      </c>
      <c r="E3241" t="s">
        <v>212</v>
      </c>
      <c r="F3241" s="1">
        <v>41609</v>
      </c>
      <c r="G3241" t="s">
        <v>26</v>
      </c>
      <c r="H3241">
        <v>201412</v>
      </c>
      <c r="I3241" t="s">
        <v>213</v>
      </c>
      <c r="J3241" t="s">
        <v>53</v>
      </c>
      <c r="K3241" t="s">
        <v>217</v>
      </c>
      <c r="L3241" t="s">
        <v>54</v>
      </c>
      <c r="M3241" t="s">
        <v>31</v>
      </c>
      <c r="N3241" t="s">
        <v>48</v>
      </c>
      <c r="O3241">
        <v>109173.38</v>
      </c>
      <c r="P3241" t="s">
        <v>1676</v>
      </c>
      <c r="Q3241" t="s">
        <v>1690</v>
      </c>
      <c r="R3241" t="s">
        <v>1679</v>
      </c>
      <c r="S3241" t="s">
        <v>216</v>
      </c>
      <c r="T3241" t="s">
        <v>561</v>
      </c>
    </row>
    <row r="3242" spans="1:20">
      <c r="A3242" t="s">
        <v>1690</v>
      </c>
      <c r="B3242" t="s">
        <v>1676</v>
      </c>
      <c r="C3242" t="s">
        <v>1693</v>
      </c>
      <c r="D3242" t="s">
        <v>1694</v>
      </c>
      <c r="E3242" t="s">
        <v>212</v>
      </c>
      <c r="F3242" s="1">
        <v>41609</v>
      </c>
      <c r="G3242" t="s">
        <v>26</v>
      </c>
      <c r="H3242">
        <v>201412</v>
      </c>
      <c r="I3242" t="s">
        <v>213</v>
      </c>
      <c r="J3242" t="s">
        <v>53</v>
      </c>
      <c r="K3242" t="s">
        <v>217</v>
      </c>
      <c r="L3242" t="s">
        <v>54</v>
      </c>
      <c r="M3242" t="s">
        <v>31</v>
      </c>
      <c r="N3242" t="s">
        <v>49</v>
      </c>
      <c r="O3242">
        <v>-109173.38</v>
      </c>
      <c r="P3242" t="s">
        <v>1676</v>
      </c>
      <c r="Q3242" t="s">
        <v>1690</v>
      </c>
      <c r="R3242" t="s">
        <v>1679</v>
      </c>
      <c r="S3242" t="s">
        <v>216</v>
      </c>
      <c r="T3242" t="s">
        <v>561</v>
      </c>
    </row>
    <row r="3243" spans="1:20">
      <c r="A3243" t="s">
        <v>1690</v>
      </c>
      <c r="B3243" t="s">
        <v>1676</v>
      </c>
      <c r="C3243" t="s">
        <v>1693</v>
      </c>
      <c r="D3243" t="s">
        <v>1694</v>
      </c>
      <c r="E3243" t="s">
        <v>212</v>
      </c>
      <c r="F3243" s="1">
        <v>41609</v>
      </c>
      <c r="G3243" t="s">
        <v>26</v>
      </c>
      <c r="H3243">
        <v>201412</v>
      </c>
      <c r="I3243" t="s">
        <v>213</v>
      </c>
      <c r="J3243" t="s">
        <v>53</v>
      </c>
      <c r="K3243" t="s">
        <v>217</v>
      </c>
      <c r="L3243" t="s">
        <v>54</v>
      </c>
      <c r="M3243" t="s">
        <v>31</v>
      </c>
      <c r="N3243" t="s">
        <v>32</v>
      </c>
      <c r="O3243">
        <v>1608.76</v>
      </c>
      <c r="P3243" t="s">
        <v>1676</v>
      </c>
      <c r="Q3243" t="s">
        <v>1690</v>
      </c>
      <c r="R3243" t="s">
        <v>1679</v>
      </c>
      <c r="S3243" t="s">
        <v>216</v>
      </c>
      <c r="T3243" t="s">
        <v>561</v>
      </c>
    </row>
    <row r="3244" spans="1:20">
      <c r="A3244" t="s">
        <v>1690</v>
      </c>
      <c r="B3244" t="s">
        <v>1676</v>
      </c>
      <c r="C3244" t="s">
        <v>1695</v>
      </c>
      <c r="D3244" t="s">
        <v>1696</v>
      </c>
      <c r="E3244" t="s">
        <v>212</v>
      </c>
      <c r="F3244" s="1">
        <v>41609</v>
      </c>
      <c r="G3244" t="s">
        <v>26</v>
      </c>
      <c r="H3244">
        <v>201412</v>
      </c>
      <c r="I3244" t="s">
        <v>213</v>
      </c>
      <c r="J3244" t="s">
        <v>53</v>
      </c>
      <c r="K3244" t="s">
        <v>217</v>
      </c>
      <c r="L3244" t="s">
        <v>54</v>
      </c>
      <c r="M3244" t="s">
        <v>31</v>
      </c>
      <c r="N3244" t="s">
        <v>32</v>
      </c>
      <c r="O3244">
        <v>13537.550000000001</v>
      </c>
      <c r="P3244" t="s">
        <v>1676</v>
      </c>
      <c r="Q3244" t="s">
        <v>1690</v>
      </c>
      <c r="R3244" t="s">
        <v>1679</v>
      </c>
      <c r="S3244" t="s">
        <v>216</v>
      </c>
      <c r="T3244" t="s">
        <v>561</v>
      </c>
    </row>
    <row r="3245" spans="1:20">
      <c r="A3245" t="s">
        <v>1690</v>
      </c>
      <c r="B3245" t="s">
        <v>1676</v>
      </c>
      <c r="C3245" t="s">
        <v>1697</v>
      </c>
      <c r="D3245" t="s">
        <v>1698</v>
      </c>
      <c r="E3245" t="s">
        <v>212</v>
      </c>
      <c r="F3245" s="1">
        <v>41609</v>
      </c>
      <c r="G3245" t="s">
        <v>26</v>
      </c>
      <c r="H3245">
        <v>201412</v>
      </c>
      <c r="I3245" t="s">
        <v>213</v>
      </c>
      <c r="J3245" t="s">
        <v>53</v>
      </c>
      <c r="K3245" t="s">
        <v>217</v>
      </c>
      <c r="L3245" t="s">
        <v>54</v>
      </c>
      <c r="M3245" t="s">
        <v>31</v>
      </c>
      <c r="N3245" t="s">
        <v>32</v>
      </c>
      <c r="O3245">
        <v>1755.15</v>
      </c>
      <c r="P3245" t="s">
        <v>1676</v>
      </c>
      <c r="Q3245" t="s">
        <v>1690</v>
      </c>
      <c r="R3245" t="s">
        <v>1679</v>
      </c>
      <c r="S3245" t="s">
        <v>216</v>
      </c>
      <c r="T3245" t="s">
        <v>561</v>
      </c>
    </row>
    <row r="3246" spans="1:20">
      <c r="A3246" t="s">
        <v>1682</v>
      </c>
      <c r="B3246" t="s">
        <v>1676</v>
      </c>
      <c r="C3246" t="s">
        <v>1699</v>
      </c>
      <c r="D3246" t="s">
        <v>1700</v>
      </c>
      <c r="E3246" t="s">
        <v>212</v>
      </c>
      <c r="F3246" s="1">
        <v>41609</v>
      </c>
      <c r="G3246" t="s">
        <v>26</v>
      </c>
      <c r="H3246">
        <v>201412</v>
      </c>
      <c r="I3246" t="s">
        <v>213</v>
      </c>
      <c r="J3246" t="s">
        <v>53</v>
      </c>
      <c r="K3246" t="s">
        <v>214</v>
      </c>
      <c r="L3246" t="s">
        <v>54</v>
      </c>
      <c r="M3246" t="s">
        <v>31</v>
      </c>
      <c r="N3246" t="s">
        <v>32</v>
      </c>
      <c r="O3246">
        <v>150842.20000000001</v>
      </c>
      <c r="P3246" t="s">
        <v>1676</v>
      </c>
      <c r="Q3246" t="s">
        <v>1682</v>
      </c>
      <c r="R3246" t="s">
        <v>1679</v>
      </c>
      <c r="S3246" t="s">
        <v>216</v>
      </c>
      <c r="T3246" t="s">
        <v>561</v>
      </c>
    </row>
    <row r="3247" spans="1:20">
      <c r="A3247" t="s">
        <v>1701</v>
      </c>
      <c r="B3247" t="s">
        <v>1676</v>
      </c>
      <c r="C3247" t="s">
        <v>1702</v>
      </c>
      <c r="D3247" t="s">
        <v>1703</v>
      </c>
      <c r="E3247" t="s">
        <v>258</v>
      </c>
      <c r="F3247" s="1">
        <v>41609</v>
      </c>
      <c r="G3247" t="s">
        <v>26</v>
      </c>
      <c r="H3247">
        <v>201412</v>
      </c>
      <c r="I3247" t="s">
        <v>213</v>
      </c>
      <c r="J3247" t="s">
        <v>253</v>
      </c>
      <c r="K3247" t="s">
        <v>214</v>
      </c>
      <c r="L3247" t="s">
        <v>254</v>
      </c>
      <c r="M3247" t="s">
        <v>31</v>
      </c>
      <c r="N3247" t="s">
        <v>32</v>
      </c>
      <c r="O3247">
        <v>5422.78</v>
      </c>
      <c r="P3247" t="s">
        <v>1676</v>
      </c>
      <c r="Q3247" t="s">
        <v>1701</v>
      </c>
      <c r="R3247" t="s">
        <v>1679</v>
      </c>
      <c r="S3247" t="s">
        <v>216</v>
      </c>
      <c r="T3247" t="s">
        <v>561</v>
      </c>
    </row>
    <row r="3248" spans="1:20">
      <c r="A3248" t="s">
        <v>1701</v>
      </c>
      <c r="B3248" t="s">
        <v>1676</v>
      </c>
      <c r="C3248" t="s">
        <v>1704</v>
      </c>
      <c r="D3248" t="s">
        <v>1705</v>
      </c>
      <c r="E3248" t="s">
        <v>258</v>
      </c>
      <c r="F3248" s="1">
        <v>41609</v>
      </c>
      <c r="G3248" t="s">
        <v>26</v>
      </c>
      <c r="H3248">
        <v>201412</v>
      </c>
      <c r="I3248" t="s">
        <v>213</v>
      </c>
      <c r="J3248" t="s">
        <v>253</v>
      </c>
      <c r="K3248" t="s">
        <v>214</v>
      </c>
      <c r="L3248" t="s">
        <v>254</v>
      </c>
      <c r="M3248" t="s">
        <v>31</v>
      </c>
      <c r="N3248" t="s">
        <v>32</v>
      </c>
      <c r="O3248">
        <v>661.24</v>
      </c>
      <c r="P3248" t="s">
        <v>1676</v>
      </c>
      <c r="Q3248" t="s">
        <v>1701</v>
      </c>
      <c r="R3248" t="s">
        <v>1679</v>
      </c>
      <c r="S3248" t="s">
        <v>216</v>
      </c>
      <c r="T3248" t="s">
        <v>561</v>
      </c>
    </row>
    <row r="3249" spans="1:20">
      <c r="A3249" t="s">
        <v>1701</v>
      </c>
      <c r="B3249" t="s">
        <v>1676</v>
      </c>
      <c r="C3249" t="s">
        <v>1706</v>
      </c>
      <c r="D3249" t="s">
        <v>1707</v>
      </c>
      <c r="E3249" t="s">
        <v>258</v>
      </c>
      <c r="F3249" s="1">
        <v>41609</v>
      </c>
      <c r="G3249" t="s">
        <v>26</v>
      </c>
      <c r="H3249">
        <v>201412</v>
      </c>
      <c r="I3249" t="s">
        <v>213</v>
      </c>
      <c r="J3249" t="s">
        <v>253</v>
      </c>
      <c r="K3249" t="s">
        <v>214</v>
      </c>
      <c r="L3249" t="s">
        <v>254</v>
      </c>
      <c r="M3249" t="s">
        <v>31</v>
      </c>
      <c r="N3249" t="s">
        <v>32</v>
      </c>
      <c r="O3249">
        <v>-179.52</v>
      </c>
      <c r="P3249" t="s">
        <v>1676</v>
      </c>
      <c r="Q3249" t="s">
        <v>1701</v>
      </c>
      <c r="R3249" t="s">
        <v>1679</v>
      </c>
      <c r="S3249" t="s">
        <v>216</v>
      </c>
      <c r="T3249" t="s">
        <v>561</v>
      </c>
    </row>
    <row r="3250" spans="1:20">
      <c r="A3250" t="s">
        <v>1701</v>
      </c>
      <c r="B3250" t="s">
        <v>1676</v>
      </c>
      <c r="C3250" t="s">
        <v>1708</v>
      </c>
      <c r="D3250" t="s">
        <v>1709</v>
      </c>
      <c r="E3250" t="s">
        <v>258</v>
      </c>
      <c r="F3250" s="1">
        <v>41609</v>
      </c>
      <c r="G3250" t="s">
        <v>26</v>
      </c>
      <c r="H3250">
        <v>201412</v>
      </c>
      <c r="I3250" t="s">
        <v>213</v>
      </c>
      <c r="J3250" t="s">
        <v>253</v>
      </c>
      <c r="K3250" t="s">
        <v>214</v>
      </c>
      <c r="L3250" t="s">
        <v>254</v>
      </c>
      <c r="M3250" t="s">
        <v>31</v>
      </c>
      <c r="N3250" t="s">
        <v>32</v>
      </c>
      <c r="O3250">
        <v>-3740.13</v>
      </c>
      <c r="P3250" t="s">
        <v>1676</v>
      </c>
      <c r="Q3250" t="s">
        <v>1701</v>
      </c>
      <c r="R3250" t="s">
        <v>1679</v>
      </c>
      <c r="S3250" t="s">
        <v>216</v>
      </c>
      <c r="T3250" t="s">
        <v>561</v>
      </c>
    </row>
    <row r="3251" spans="1:20">
      <c r="A3251" t="s">
        <v>1710</v>
      </c>
      <c r="B3251" t="s">
        <v>1676</v>
      </c>
      <c r="C3251" t="s">
        <v>1711</v>
      </c>
      <c r="D3251" t="s">
        <v>1712</v>
      </c>
      <c r="E3251" t="s">
        <v>258</v>
      </c>
      <c r="F3251" s="1">
        <v>41944</v>
      </c>
      <c r="G3251" t="s">
        <v>26</v>
      </c>
      <c r="H3251">
        <v>201412</v>
      </c>
      <c r="I3251" t="s">
        <v>213</v>
      </c>
      <c r="J3251" t="s">
        <v>253</v>
      </c>
      <c r="K3251" t="s">
        <v>214</v>
      </c>
      <c r="L3251" t="s">
        <v>254</v>
      </c>
      <c r="M3251" t="s">
        <v>31</v>
      </c>
      <c r="N3251" t="s">
        <v>32</v>
      </c>
      <c r="O3251">
        <v>6830.12</v>
      </c>
      <c r="P3251" t="s">
        <v>1676</v>
      </c>
      <c r="Q3251" t="s">
        <v>1710</v>
      </c>
      <c r="R3251" t="s">
        <v>1679</v>
      </c>
      <c r="S3251" t="s">
        <v>216</v>
      </c>
      <c r="T3251" t="s">
        <v>561</v>
      </c>
    </row>
    <row r="3252" spans="1:20">
      <c r="A3252" t="s">
        <v>1713</v>
      </c>
      <c r="B3252" t="s">
        <v>1676</v>
      </c>
      <c r="C3252" t="s">
        <v>1714</v>
      </c>
      <c r="D3252" t="s">
        <v>1715</v>
      </c>
      <c r="E3252" t="s">
        <v>258</v>
      </c>
      <c r="F3252" s="1">
        <v>41609</v>
      </c>
      <c r="G3252" t="s">
        <v>26</v>
      </c>
      <c r="H3252">
        <v>201412</v>
      </c>
      <c r="I3252" t="s">
        <v>213</v>
      </c>
      <c r="J3252" t="s">
        <v>253</v>
      </c>
      <c r="K3252" t="s">
        <v>217</v>
      </c>
      <c r="L3252" t="s">
        <v>254</v>
      </c>
      <c r="M3252" t="s">
        <v>31</v>
      </c>
      <c r="N3252" t="s">
        <v>32</v>
      </c>
      <c r="O3252">
        <v>17950.78</v>
      </c>
      <c r="P3252" t="s">
        <v>1676</v>
      </c>
      <c r="Q3252" t="s">
        <v>1713</v>
      </c>
      <c r="R3252" t="s">
        <v>1679</v>
      </c>
      <c r="S3252" t="s">
        <v>216</v>
      </c>
      <c r="T3252" t="s">
        <v>561</v>
      </c>
    </row>
    <row r="3253" spans="1:20">
      <c r="A3253" t="s">
        <v>1713</v>
      </c>
      <c r="B3253" t="s">
        <v>1676</v>
      </c>
      <c r="C3253" t="s">
        <v>1716</v>
      </c>
      <c r="D3253" t="s">
        <v>1717</v>
      </c>
      <c r="E3253" t="s">
        <v>258</v>
      </c>
      <c r="F3253" s="1">
        <v>41609</v>
      </c>
      <c r="G3253" t="s">
        <v>26</v>
      </c>
      <c r="H3253">
        <v>201412</v>
      </c>
      <c r="I3253" t="s">
        <v>213</v>
      </c>
      <c r="J3253" t="s">
        <v>253</v>
      </c>
      <c r="K3253" t="s">
        <v>217</v>
      </c>
      <c r="L3253" t="s">
        <v>254</v>
      </c>
      <c r="M3253" t="s">
        <v>31</v>
      </c>
      <c r="N3253" t="s">
        <v>32</v>
      </c>
      <c r="O3253">
        <v>622.16</v>
      </c>
      <c r="P3253" t="s">
        <v>1676</v>
      </c>
      <c r="Q3253" t="s">
        <v>1713</v>
      </c>
      <c r="R3253" t="s">
        <v>1679</v>
      </c>
      <c r="S3253" t="s">
        <v>216</v>
      </c>
      <c r="T3253" t="s">
        <v>561</v>
      </c>
    </row>
    <row r="3254" spans="1:20">
      <c r="A3254" t="s">
        <v>1718</v>
      </c>
      <c r="B3254" t="s">
        <v>1676</v>
      </c>
      <c r="C3254" t="s">
        <v>1719</v>
      </c>
      <c r="D3254" t="s">
        <v>1720</v>
      </c>
      <c r="E3254" t="s">
        <v>258</v>
      </c>
      <c r="F3254" s="1">
        <v>41609</v>
      </c>
      <c r="G3254" t="s">
        <v>26</v>
      </c>
      <c r="H3254">
        <v>201412</v>
      </c>
      <c r="I3254" t="s">
        <v>213</v>
      </c>
      <c r="J3254" t="s">
        <v>253</v>
      </c>
      <c r="K3254" t="s">
        <v>217</v>
      </c>
      <c r="L3254" t="s">
        <v>254</v>
      </c>
      <c r="M3254" t="s">
        <v>31</v>
      </c>
      <c r="N3254" t="s">
        <v>32</v>
      </c>
      <c r="O3254">
        <v>14432.41</v>
      </c>
      <c r="P3254" t="s">
        <v>1676</v>
      </c>
      <c r="Q3254" t="s">
        <v>1718</v>
      </c>
      <c r="R3254" t="s">
        <v>1679</v>
      </c>
      <c r="S3254" t="s">
        <v>216</v>
      </c>
      <c r="T3254" t="s">
        <v>561</v>
      </c>
    </row>
    <row r="3255" spans="1:20">
      <c r="A3255" t="s">
        <v>1710</v>
      </c>
      <c r="B3255" t="s">
        <v>1676</v>
      </c>
      <c r="C3255" t="s">
        <v>1721</v>
      </c>
      <c r="D3255" t="s">
        <v>1722</v>
      </c>
      <c r="E3255" t="s">
        <v>258</v>
      </c>
      <c r="F3255" s="1">
        <v>41609</v>
      </c>
      <c r="G3255" t="s">
        <v>26</v>
      </c>
      <c r="H3255">
        <v>201412</v>
      </c>
      <c r="I3255" t="s">
        <v>213</v>
      </c>
      <c r="J3255" t="s">
        <v>253</v>
      </c>
      <c r="K3255" t="s">
        <v>214</v>
      </c>
      <c r="L3255" t="s">
        <v>254</v>
      </c>
      <c r="M3255" t="s">
        <v>31</v>
      </c>
      <c r="N3255" t="s">
        <v>48</v>
      </c>
      <c r="O3255">
        <v>2806750.98</v>
      </c>
      <c r="P3255" t="s">
        <v>1676</v>
      </c>
      <c r="Q3255" t="s">
        <v>1710</v>
      </c>
      <c r="R3255" t="s">
        <v>1679</v>
      </c>
      <c r="S3255" t="s">
        <v>216</v>
      </c>
      <c r="T3255" t="s">
        <v>561</v>
      </c>
    </row>
    <row r="3256" spans="1:20">
      <c r="A3256" t="s">
        <v>1710</v>
      </c>
      <c r="B3256" t="s">
        <v>1676</v>
      </c>
      <c r="C3256" t="s">
        <v>1721</v>
      </c>
      <c r="D3256" t="s">
        <v>1722</v>
      </c>
      <c r="E3256" t="s">
        <v>258</v>
      </c>
      <c r="F3256" s="1">
        <v>41609</v>
      </c>
      <c r="G3256" t="s">
        <v>26</v>
      </c>
      <c r="H3256">
        <v>201412</v>
      </c>
      <c r="I3256" t="s">
        <v>213</v>
      </c>
      <c r="J3256" t="s">
        <v>253</v>
      </c>
      <c r="K3256" t="s">
        <v>214</v>
      </c>
      <c r="L3256" t="s">
        <v>254</v>
      </c>
      <c r="M3256" t="s">
        <v>31</v>
      </c>
      <c r="N3256" t="s">
        <v>49</v>
      </c>
      <c r="O3256">
        <v>-602309.19000000006</v>
      </c>
      <c r="P3256" t="s">
        <v>1676</v>
      </c>
      <c r="Q3256" t="s">
        <v>1710</v>
      </c>
      <c r="R3256" t="s">
        <v>1679</v>
      </c>
      <c r="S3256" t="s">
        <v>216</v>
      </c>
      <c r="T3256" t="s">
        <v>561</v>
      </c>
    </row>
    <row r="3257" spans="1:20">
      <c r="A3257" t="s">
        <v>1710</v>
      </c>
      <c r="B3257" t="s">
        <v>1676</v>
      </c>
      <c r="C3257" t="s">
        <v>1721</v>
      </c>
      <c r="D3257" t="s">
        <v>1722</v>
      </c>
      <c r="E3257" t="s">
        <v>258</v>
      </c>
      <c r="F3257" s="1">
        <v>41609</v>
      </c>
      <c r="G3257" t="s">
        <v>26</v>
      </c>
      <c r="H3257">
        <v>201412</v>
      </c>
      <c r="I3257" t="s">
        <v>213</v>
      </c>
      <c r="J3257" t="s">
        <v>253</v>
      </c>
      <c r="K3257" t="s">
        <v>214</v>
      </c>
      <c r="L3257" t="s">
        <v>254</v>
      </c>
      <c r="M3257" t="s">
        <v>31</v>
      </c>
      <c r="N3257" t="s">
        <v>32</v>
      </c>
      <c r="O3257">
        <v>48030.47</v>
      </c>
      <c r="P3257" t="s">
        <v>1676</v>
      </c>
      <c r="Q3257" t="s">
        <v>1710</v>
      </c>
      <c r="R3257" t="s">
        <v>1679</v>
      </c>
      <c r="S3257" t="s">
        <v>216</v>
      </c>
      <c r="T3257" t="s">
        <v>561</v>
      </c>
    </row>
    <row r="3258" spans="1:20">
      <c r="A3258" t="s">
        <v>1710</v>
      </c>
      <c r="B3258" t="s">
        <v>1676</v>
      </c>
      <c r="C3258" t="s">
        <v>1721</v>
      </c>
      <c r="D3258" t="s">
        <v>1722</v>
      </c>
      <c r="E3258" t="s">
        <v>258</v>
      </c>
      <c r="F3258" s="1">
        <v>41609</v>
      </c>
      <c r="G3258" t="s">
        <v>26</v>
      </c>
      <c r="H3258">
        <v>201412</v>
      </c>
      <c r="I3258" t="s">
        <v>213</v>
      </c>
      <c r="J3258" t="s">
        <v>253</v>
      </c>
      <c r="K3258" t="s">
        <v>217</v>
      </c>
      <c r="L3258" t="s">
        <v>254</v>
      </c>
      <c r="M3258" t="s">
        <v>31</v>
      </c>
      <c r="N3258" t="s">
        <v>49</v>
      </c>
      <c r="O3258">
        <v>-2204441.79</v>
      </c>
      <c r="P3258" t="s">
        <v>1676</v>
      </c>
      <c r="Q3258" t="s">
        <v>1710</v>
      </c>
      <c r="R3258" t="s">
        <v>1679</v>
      </c>
      <c r="S3258" t="s">
        <v>216</v>
      </c>
      <c r="T3258" t="s">
        <v>561</v>
      </c>
    </row>
    <row r="3259" spans="1:20">
      <c r="A3259" t="s">
        <v>1710</v>
      </c>
      <c r="B3259" t="s">
        <v>1676</v>
      </c>
      <c r="C3259" t="s">
        <v>1721</v>
      </c>
      <c r="D3259" t="s">
        <v>1722</v>
      </c>
      <c r="E3259" t="s">
        <v>258</v>
      </c>
      <c r="F3259" s="1">
        <v>41609</v>
      </c>
      <c r="G3259" t="s">
        <v>26</v>
      </c>
      <c r="H3259">
        <v>201412</v>
      </c>
      <c r="I3259" t="s">
        <v>213</v>
      </c>
      <c r="J3259" t="s">
        <v>253</v>
      </c>
      <c r="K3259" t="s">
        <v>217</v>
      </c>
      <c r="L3259" t="s">
        <v>254</v>
      </c>
      <c r="M3259" t="s">
        <v>31</v>
      </c>
      <c r="N3259" t="s">
        <v>32</v>
      </c>
      <c r="O3259">
        <v>175790.7</v>
      </c>
      <c r="P3259" t="s">
        <v>1676</v>
      </c>
      <c r="Q3259" t="s">
        <v>1710</v>
      </c>
      <c r="R3259" t="s">
        <v>1679</v>
      </c>
      <c r="S3259" t="s">
        <v>216</v>
      </c>
      <c r="T3259" t="s">
        <v>561</v>
      </c>
    </row>
    <row r="3260" spans="1:20">
      <c r="A3260" t="s">
        <v>1723</v>
      </c>
      <c r="B3260" t="s">
        <v>1676</v>
      </c>
      <c r="C3260" t="s">
        <v>1724</v>
      </c>
      <c r="D3260" t="s">
        <v>1725</v>
      </c>
      <c r="E3260" t="s">
        <v>212</v>
      </c>
      <c r="F3260" s="1">
        <v>41153</v>
      </c>
      <c r="G3260" t="s">
        <v>26</v>
      </c>
      <c r="H3260">
        <v>201412</v>
      </c>
      <c r="I3260" t="s">
        <v>213</v>
      </c>
      <c r="J3260" t="s">
        <v>28</v>
      </c>
      <c r="K3260" t="s">
        <v>214</v>
      </c>
      <c r="L3260" t="s">
        <v>30</v>
      </c>
      <c r="M3260" t="s">
        <v>31</v>
      </c>
      <c r="N3260" t="s">
        <v>48</v>
      </c>
      <c r="O3260">
        <v>1176597.03</v>
      </c>
      <c r="P3260" t="s">
        <v>1676</v>
      </c>
      <c r="Q3260" t="s">
        <v>1723</v>
      </c>
      <c r="R3260" t="s">
        <v>1679</v>
      </c>
      <c r="S3260" t="s">
        <v>216</v>
      </c>
      <c r="T3260" t="s">
        <v>561</v>
      </c>
    </row>
    <row r="3261" spans="1:20">
      <c r="A3261" t="s">
        <v>1723</v>
      </c>
      <c r="B3261" t="s">
        <v>1676</v>
      </c>
      <c r="C3261" t="s">
        <v>1724</v>
      </c>
      <c r="D3261" t="s">
        <v>1725</v>
      </c>
      <c r="E3261" t="s">
        <v>212</v>
      </c>
      <c r="F3261" s="1">
        <v>41153</v>
      </c>
      <c r="G3261" t="s">
        <v>26</v>
      </c>
      <c r="H3261">
        <v>201412</v>
      </c>
      <c r="I3261" t="s">
        <v>213</v>
      </c>
      <c r="J3261" t="s">
        <v>28</v>
      </c>
      <c r="K3261" t="s">
        <v>214</v>
      </c>
      <c r="L3261" t="s">
        <v>30</v>
      </c>
      <c r="M3261" t="s">
        <v>31</v>
      </c>
      <c r="N3261" t="s">
        <v>49</v>
      </c>
      <c r="O3261">
        <v>-1273474.92</v>
      </c>
      <c r="P3261" t="s">
        <v>1676</v>
      </c>
      <c r="Q3261" t="s">
        <v>1723</v>
      </c>
      <c r="R3261" t="s">
        <v>1679</v>
      </c>
      <c r="S3261" t="s">
        <v>216</v>
      </c>
      <c r="T3261" t="s">
        <v>561</v>
      </c>
    </row>
    <row r="3262" spans="1:20">
      <c r="A3262" t="s">
        <v>1723</v>
      </c>
      <c r="B3262" t="s">
        <v>1676</v>
      </c>
      <c r="C3262" t="s">
        <v>1724</v>
      </c>
      <c r="D3262" t="s">
        <v>1725</v>
      </c>
      <c r="E3262" t="s">
        <v>212</v>
      </c>
      <c r="F3262" s="1">
        <v>41153</v>
      </c>
      <c r="G3262" t="s">
        <v>26</v>
      </c>
      <c r="H3262">
        <v>201412</v>
      </c>
      <c r="I3262" t="s">
        <v>213</v>
      </c>
      <c r="J3262" t="s">
        <v>28</v>
      </c>
      <c r="K3262" t="s">
        <v>214</v>
      </c>
      <c r="L3262" t="s">
        <v>30</v>
      </c>
      <c r="M3262" t="s">
        <v>31</v>
      </c>
      <c r="N3262" t="s">
        <v>32</v>
      </c>
      <c r="O3262">
        <v>6813.22</v>
      </c>
      <c r="P3262" t="s">
        <v>1676</v>
      </c>
      <c r="Q3262" t="s">
        <v>1723</v>
      </c>
      <c r="R3262" t="s">
        <v>1679</v>
      </c>
      <c r="S3262" t="s">
        <v>216</v>
      </c>
      <c r="T3262" t="s">
        <v>561</v>
      </c>
    </row>
    <row r="3263" spans="1:20">
      <c r="A3263" t="s">
        <v>1723</v>
      </c>
      <c r="B3263" t="s">
        <v>1676</v>
      </c>
      <c r="C3263" t="s">
        <v>1724</v>
      </c>
      <c r="D3263" t="s">
        <v>1725</v>
      </c>
      <c r="E3263" t="s">
        <v>212</v>
      </c>
      <c r="F3263" s="1">
        <v>41153</v>
      </c>
      <c r="G3263" t="s">
        <v>26</v>
      </c>
      <c r="H3263">
        <v>201412</v>
      </c>
      <c r="I3263" t="s">
        <v>213</v>
      </c>
      <c r="J3263" t="s">
        <v>28</v>
      </c>
      <c r="K3263" t="s">
        <v>217</v>
      </c>
      <c r="L3263" t="s">
        <v>30</v>
      </c>
      <c r="M3263" t="s">
        <v>31</v>
      </c>
      <c r="N3263" t="s">
        <v>48</v>
      </c>
      <c r="O3263">
        <v>165820.99</v>
      </c>
      <c r="P3263" t="s">
        <v>1676</v>
      </c>
      <c r="Q3263" t="s">
        <v>1723</v>
      </c>
      <c r="R3263" t="s">
        <v>1679</v>
      </c>
      <c r="S3263" t="s">
        <v>216</v>
      </c>
      <c r="T3263" t="s">
        <v>561</v>
      </c>
    </row>
    <row r="3264" spans="1:20">
      <c r="A3264" t="s">
        <v>1723</v>
      </c>
      <c r="B3264" t="s">
        <v>1676</v>
      </c>
      <c r="C3264" t="s">
        <v>1724</v>
      </c>
      <c r="D3264" t="s">
        <v>1725</v>
      </c>
      <c r="E3264" t="s">
        <v>212</v>
      </c>
      <c r="F3264" s="1">
        <v>41153</v>
      </c>
      <c r="G3264" t="s">
        <v>26</v>
      </c>
      <c r="H3264">
        <v>201412</v>
      </c>
      <c r="I3264" t="s">
        <v>213</v>
      </c>
      <c r="J3264" t="s">
        <v>28</v>
      </c>
      <c r="K3264" t="s">
        <v>217</v>
      </c>
      <c r="L3264" t="s">
        <v>30</v>
      </c>
      <c r="M3264" t="s">
        <v>31</v>
      </c>
      <c r="N3264" t="s">
        <v>49</v>
      </c>
      <c r="O3264">
        <v>-68943.100000000006</v>
      </c>
      <c r="P3264" t="s">
        <v>1676</v>
      </c>
      <c r="Q3264" t="s">
        <v>1723</v>
      </c>
      <c r="R3264" t="s">
        <v>1679</v>
      </c>
      <c r="S3264" t="s">
        <v>216</v>
      </c>
      <c r="T3264" t="s">
        <v>561</v>
      </c>
    </row>
    <row r="3265" spans="1:20">
      <c r="A3265" t="s">
        <v>1723</v>
      </c>
      <c r="B3265" t="s">
        <v>1676</v>
      </c>
      <c r="C3265" t="s">
        <v>1724</v>
      </c>
      <c r="D3265" t="s">
        <v>1725</v>
      </c>
      <c r="E3265" t="s">
        <v>212</v>
      </c>
      <c r="F3265" s="1">
        <v>41153</v>
      </c>
      <c r="G3265" t="s">
        <v>26</v>
      </c>
      <c r="H3265">
        <v>201412</v>
      </c>
      <c r="I3265" t="s">
        <v>213</v>
      </c>
      <c r="J3265" t="s">
        <v>28</v>
      </c>
      <c r="K3265" t="s">
        <v>217</v>
      </c>
      <c r="L3265" t="s">
        <v>30</v>
      </c>
      <c r="M3265" t="s">
        <v>31</v>
      </c>
      <c r="N3265" t="s">
        <v>32</v>
      </c>
      <c r="O3265">
        <v>368.86</v>
      </c>
      <c r="P3265" t="s">
        <v>1676</v>
      </c>
      <c r="Q3265" t="s">
        <v>1723</v>
      </c>
      <c r="R3265" t="s">
        <v>1679</v>
      </c>
      <c r="S3265" t="s">
        <v>216</v>
      </c>
      <c r="T3265" t="s">
        <v>561</v>
      </c>
    </row>
    <row r="3266" spans="1:20">
      <c r="A3266" t="s">
        <v>1726</v>
      </c>
      <c r="B3266" t="s">
        <v>1676</v>
      </c>
      <c r="C3266" t="s">
        <v>1727</v>
      </c>
      <c r="D3266" t="s">
        <v>1728</v>
      </c>
      <c r="E3266" t="s">
        <v>212</v>
      </c>
      <c r="F3266" s="1">
        <v>41365</v>
      </c>
      <c r="G3266" t="s">
        <v>26</v>
      </c>
      <c r="H3266">
        <v>201412</v>
      </c>
      <c r="I3266" t="s">
        <v>213</v>
      </c>
      <c r="J3266" t="s">
        <v>28</v>
      </c>
      <c r="K3266" t="s">
        <v>214</v>
      </c>
      <c r="L3266" t="s">
        <v>30</v>
      </c>
      <c r="M3266" t="s">
        <v>31</v>
      </c>
      <c r="N3266" t="s">
        <v>32</v>
      </c>
      <c r="O3266">
        <v>8034.6500000000005</v>
      </c>
      <c r="P3266" t="s">
        <v>1676</v>
      </c>
      <c r="Q3266" t="s">
        <v>1726</v>
      </c>
      <c r="R3266" t="s">
        <v>1679</v>
      </c>
      <c r="S3266" t="s">
        <v>216</v>
      </c>
      <c r="T3266" t="s">
        <v>561</v>
      </c>
    </row>
    <row r="3267" spans="1:20">
      <c r="A3267" t="s">
        <v>1726</v>
      </c>
      <c r="B3267" t="s">
        <v>1676</v>
      </c>
      <c r="C3267" t="s">
        <v>1729</v>
      </c>
      <c r="D3267" t="s">
        <v>1730</v>
      </c>
      <c r="E3267" t="s">
        <v>212</v>
      </c>
      <c r="F3267" s="1">
        <v>41609</v>
      </c>
      <c r="G3267" t="s">
        <v>26</v>
      </c>
      <c r="H3267">
        <v>201412</v>
      </c>
      <c r="I3267" t="s">
        <v>213</v>
      </c>
      <c r="J3267" t="s">
        <v>28</v>
      </c>
      <c r="K3267" t="s">
        <v>214</v>
      </c>
      <c r="L3267" t="s">
        <v>30</v>
      </c>
      <c r="M3267" t="s">
        <v>31</v>
      </c>
      <c r="N3267" t="s">
        <v>48</v>
      </c>
      <c r="O3267">
        <v>211374.95</v>
      </c>
      <c r="P3267" t="s">
        <v>1676</v>
      </c>
      <c r="Q3267" t="s">
        <v>1726</v>
      </c>
      <c r="R3267" t="s">
        <v>1679</v>
      </c>
      <c r="S3267" t="s">
        <v>216</v>
      </c>
      <c r="T3267" t="s">
        <v>561</v>
      </c>
    </row>
    <row r="3268" spans="1:20">
      <c r="A3268" t="s">
        <v>1726</v>
      </c>
      <c r="B3268" t="s">
        <v>1676</v>
      </c>
      <c r="C3268" t="s">
        <v>1729</v>
      </c>
      <c r="D3268" t="s">
        <v>1730</v>
      </c>
      <c r="E3268" t="s">
        <v>212</v>
      </c>
      <c r="F3268" s="1">
        <v>41609</v>
      </c>
      <c r="G3268" t="s">
        <v>26</v>
      </c>
      <c r="H3268">
        <v>201412</v>
      </c>
      <c r="I3268" t="s">
        <v>213</v>
      </c>
      <c r="J3268" t="s">
        <v>28</v>
      </c>
      <c r="K3268" t="s">
        <v>214</v>
      </c>
      <c r="L3268" t="s">
        <v>30</v>
      </c>
      <c r="M3268" t="s">
        <v>31</v>
      </c>
      <c r="N3268" t="s">
        <v>49</v>
      </c>
      <c r="O3268">
        <v>-234120.17</v>
      </c>
      <c r="P3268" t="s">
        <v>1676</v>
      </c>
      <c r="Q3268" t="s">
        <v>1726</v>
      </c>
      <c r="R3268" t="s">
        <v>1679</v>
      </c>
      <c r="S3268" t="s">
        <v>216</v>
      </c>
      <c r="T3268" t="s">
        <v>561</v>
      </c>
    </row>
    <row r="3269" spans="1:20">
      <c r="A3269" t="s">
        <v>1726</v>
      </c>
      <c r="B3269" t="s">
        <v>1676</v>
      </c>
      <c r="C3269" t="s">
        <v>1729</v>
      </c>
      <c r="D3269" t="s">
        <v>1730</v>
      </c>
      <c r="E3269" t="s">
        <v>212</v>
      </c>
      <c r="F3269" s="1">
        <v>41609</v>
      </c>
      <c r="G3269" t="s">
        <v>26</v>
      </c>
      <c r="H3269">
        <v>201412</v>
      </c>
      <c r="I3269" t="s">
        <v>213</v>
      </c>
      <c r="J3269" t="s">
        <v>28</v>
      </c>
      <c r="K3269" t="s">
        <v>214</v>
      </c>
      <c r="L3269" t="s">
        <v>30</v>
      </c>
      <c r="M3269" t="s">
        <v>31</v>
      </c>
      <c r="N3269" t="s">
        <v>32</v>
      </c>
      <c r="O3269">
        <v>13142.92</v>
      </c>
      <c r="P3269" t="s">
        <v>1676</v>
      </c>
      <c r="Q3269" t="s">
        <v>1726</v>
      </c>
      <c r="R3269" t="s">
        <v>1679</v>
      </c>
      <c r="S3269" t="s">
        <v>216</v>
      </c>
      <c r="T3269" t="s">
        <v>561</v>
      </c>
    </row>
    <row r="3270" spans="1:20">
      <c r="A3270" t="s">
        <v>1726</v>
      </c>
      <c r="B3270" t="s">
        <v>1676</v>
      </c>
      <c r="C3270" t="s">
        <v>1729</v>
      </c>
      <c r="D3270" t="s">
        <v>1730</v>
      </c>
      <c r="E3270" t="s">
        <v>212</v>
      </c>
      <c r="F3270" s="1">
        <v>41609</v>
      </c>
      <c r="G3270" t="s">
        <v>26</v>
      </c>
      <c r="H3270">
        <v>201412</v>
      </c>
      <c r="I3270" t="s">
        <v>213</v>
      </c>
      <c r="J3270" t="s">
        <v>28</v>
      </c>
      <c r="K3270" t="s">
        <v>217</v>
      </c>
      <c r="L3270" t="s">
        <v>30</v>
      </c>
      <c r="M3270" t="s">
        <v>31</v>
      </c>
      <c r="N3270" t="s">
        <v>48</v>
      </c>
      <c r="O3270">
        <v>22745.22</v>
      </c>
      <c r="P3270" t="s">
        <v>1676</v>
      </c>
      <c r="Q3270" t="s">
        <v>1726</v>
      </c>
      <c r="R3270" t="s">
        <v>1679</v>
      </c>
      <c r="S3270" t="s">
        <v>216</v>
      </c>
      <c r="T3270" t="s">
        <v>561</v>
      </c>
    </row>
    <row r="3271" spans="1:20">
      <c r="A3271" t="s">
        <v>1723</v>
      </c>
      <c r="B3271" t="s">
        <v>1676</v>
      </c>
      <c r="C3271" t="s">
        <v>1731</v>
      </c>
      <c r="D3271" t="s">
        <v>1732</v>
      </c>
      <c r="E3271" t="s">
        <v>212</v>
      </c>
      <c r="F3271" s="1">
        <v>41944</v>
      </c>
      <c r="G3271" t="s">
        <v>26</v>
      </c>
      <c r="H3271">
        <v>201412</v>
      </c>
      <c r="I3271" t="s">
        <v>213</v>
      </c>
      <c r="J3271" t="s">
        <v>28</v>
      </c>
      <c r="K3271" t="s">
        <v>214</v>
      </c>
      <c r="L3271" t="s">
        <v>30</v>
      </c>
      <c r="M3271" t="s">
        <v>31</v>
      </c>
      <c r="N3271" t="s">
        <v>32</v>
      </c>
      <c r="O3271">
        <v>5692.09</v>
      </c>
      <c r="P3271" t="s">
        <v>1676</v>
      </c>
      <c r="Q3271" t="s">
        <v>1723</v>
      </c>
      <c r="R3271" t="s">
        <v>1679</v>
      </c>
      <c r="S3271" t="s">
        <v>216</v>
      </c>
      <c r="T3271" t="s">
        <v>561</v>
      </c>
    </row>
    <row r="3272" spans="1:20">
      <c r="A3272" t="s">
        <v>1723</v>
      </c>
      <c r="B3272" t="s">
        <v>1676</v>
      </c>
      <c r="C3272" t="s">
        <v>1733</v>
      </c>
      <c r="D3272" t="s">
        <v>1734</v>
      </c>
      <c r="E3272" t="s">
        <v>212</v>
      </c>
      <c r="F3272" s="1">
        <v>41944</v>
      </c>
      <c r="G3272" t="s">
        <v>26</v>
      </c>
      <c r="H3272">
        <v>201412</v>
      </c>
      <c r="I3272" t="s">
        <v>213</v>
      </c>
      <c r="J3272" t="s">
        <v>28</v>
      </c>
      <c r="K3272" t="s">
        <v>239</v>
      </c>
      <c r="L3272" t="s">
        <v>30</v>
      </c>
      <c r="M3272" t="s">
        <v>31</v>
      </c>
      <c r="N3272" t="s">
        <v>48</v>
      </c>
      <c r="O3272">
        <v>24525.420000000002</v>
      </c>
      <c r="P3272" t="s">
        <v>1676</v>
      </c>
      <c r="Q3272" t="s">
        <v>1723</v>
      </c>
      <c r="R3272" t="s">
        <v>1679</v>
      </c>
      <c r="S3272" t="s">
        <v>216</v>
      </c>
      <c r="T3272" t="s">
        <v>561</v>
      </c>
    </row>
    <row r="3273" spans="1:20">
      <c r="A3273" t="s">
        <v>1723</v>
      </c>
      <c r="B3273" t="s">
        <v>1676</v>
      </c>
      <c r="C3273" t="s">
        <v>1733</v>
      </c>
      <c r="D3273" t="s">
        <v>1734</v>
      </c>
      <c r="E3273" t="s">
        <v>212</v>
      </c>
      <c r="F3273" s="1">
        <v>41944</v>
      </c>
      <c r="G3273" t="s">
        <v>26</v>
      </c>
      <c r="H3273">
        <v>201412</v>
      </c>
      <c r="I3273" t="s">
        <v>213</v>
      </c>
      <c r="J3273" t="s">
        <v>28</v>
      </c>
      <c r="K3273" t="s">
        <v>239</v>
      </c>
      <c r="L3273" t="s">
        <v>30</v>
      </c>
      <c r="M3273" t="s">
        <v>31</v>
      </c>
      <c r="N3273" t="s">
        <v>49</v>
      </c>
      <c r="O3273">
        <v>-24525.420000000002</v>
      </c>
      <c r="P3273" t="s">
        <v>1676</v>
      </c>
      <c r="Q3273" t="s">
        <v>1723</v>
      </c>
      <c r="R3273" t="s">
        <v>1679</v>
      </c>
      <c r="S3273" t="s">
        <v>216</v>
      </c>
      <c r="T3273" t="s">
        <v>561</v>
      </c>
    </row>
    <row r="3274" spans="1:20">
      <c r="A3274" t="s">
        <v>1723</v>
      </c>
      <c r="B3274" t="s">
        <v>1676</v>
      </c>
      <c r="C3274" t="s">
        <v>1733</v>
      </c>
      <c r="D3274" t="s">
        <v>1734</v>
      </c>
      <c r="E3274" t="s">
        <v>212</v>
      </c>
      <c r="F3274" s="1">
        <v>41944</v>
      </c>
      <c r="G3274" t="s">
        <v>26</v>
      </c>
      <c r="H3274">
        <v>201412</v>
      </c>
      <c r="I3274" t="s">
        <v>213</v>
      </c>
      <c r="J3274" t="s">
        <v>28</v>
      </c>
      <c r="K3274" t="s">
        <v>239</v>
      </c>
      <c r="L3274" t="s">
        <v>30</v>
      </c>
      <c r="M3274" t="s">
        <v>31</v>
      </c>
      <c r="N3274" t="s">
        <v>32</v>
      </c>
      <c r="O3274">
        <v>24525.420000000002</v>
      </c>
      <c r="P3274" t="s">
        <v>1676</v>
      </c>
      <c r="Q3274" t="s">
        <v>1723</v>
      </c>
      <c r="R3274" t="s">
        <v>1679</v>
      </c>
      <c r="S3274" t="s">
        <v>216</v>
      </c>
      <c r="T3274" t="s">
        <v>561</v>
      </c>
    </row>
    <row r="3275" spans="1:20">
      <c r="A3275" t="s">
        <v>1735</v>
      </c>
      <c r="B3275" t="s">
        <v>1676</v>
      </c>
      <c r="C3275" t="s">
        <v>1736</v>
      </c>
      <c r="D3275" t="s">
        <v>1737</v>
      </c>
      <c r="E3275" t="s">
        <v>212</v>
      </c>
      <c r="F3275" s="1">
        <v>41609</v>
      </c>
      <c r="G3275" t="s">
        <v>26</v>
      </c>
      <c r="H3275">
        <v>201412</v>
      </c>
      <c r="I3275" t="s">
        <v>213</v>
      </c>
      <c r="J3275" t="s">
        <v>28</v>
      </c>
      <c r="K3275" t="s">
        <v>217</v>
      </c>
      <c r="L3275" t="s">
        <v>30</v>
      </c>
      <c r="M3275" t="s">
        <v>31</v>
      </c>
      <c r="N3275" t="s">
        <v>48</v>
      </c>
      <c r="O3275">
        <v>2918185.7199999997</v>
      </c>
      <c r="P3275" t="s">
        <v>1676</v>
      </c>
      <c r="Q3275" t="s">
        <v>1735</v>
      </c>
      <c r="R3275" t="s">
        <v>1679</v>
      </c>
      <c r="S3275" t="s">
        <v>216</v>
      </c>
      <c r="T3275" t="s">
        <v>561</v>
      </c>
    </row>
    <row r="3276" spans="1:20">
      <c r="A3276" t="s">
        <v>1735</v>
      </c>
      <c r="B3276" t="s">
        <v>1676</v>
      </c>
      <c r="C3276" t="s">
        <v>1736</v>
      </c>
      <c r="D3276" t="s">
        <v>1737</v>
      </c>
      <c r="E3276" t="s">
        <v>212</v>
      </c>
      <c r="F3276" s="1">
        <v>41609</v>
      </c>
      <c r="G3276" t="s">
        <v>26</v>
      </c>
      <c r="H3276">
        <v>201412</v>
      </c>
      <c r="I3276" t="s">
        <v>213</v>
      </c>
      <c r="J3276" t="s">
        <v>28</v>
      </c>
      <c r="K3276" t="s">
        <v>217</v>
      </c>
      <c r="L3276" t="s">
        <v>30</v>
      </c>
      <c r="M3276" t="s">
        <v>31</v>
      </c>
      <c r="N3276" t="s">
        <v>49</v>
      </c>
      <c r="O3276">
        <v>-2918185.7199999997</v>
      </c>
      <c r="P3276" t="s">
        <v>1676</v>
      </c>
      <c r="Q3276" t="s">
        <v>1735</v>
      </c>
      <c r="R3276" t="s">
        <v>1679</v>
      </c>
      <c r="S3276" t="s">
        <v>216</v>
      </c>
      <c r="T3276" t="s">
        <v>561</v>
      </c>
    </row>
    <row r="3277" spans="1:20">
      <c r="A3277" t="s">
        <v>1735</v>
      </c>
      <c r="B3277" t="s">
        <v>1676</v>
      </c>
      <c r="C3277" t="s">
        <v>1736</v>
      </c>
      <c r="D3277" t="s">
        <v>1737</v>
      </c>
      <c r="E3277" t="s">
        <v>212</v>
      </c>
      <c r="F3277" s="1">
        <v>41609</v>
      </c>
      <c r="G3277" t="s">
        <v>26</v>
      </c>
      <c r="H3277">
        <v>201412</v>
      </c>
      <c r="I3277" t="s">
        <v>213</v>
      </c>
      <c r="J3277" t="s">
        <v>28</v>
      </c>
      <c r="K3277" t="s">
        <v>217</v>
      </c>
      <c r="L3277" t="s">
        <v>30</v>
      </c>
      <c r="M3277" t="s">
        <v>31</v>
      </c>
      <c r="N3277" t="s">
        <v>32</v>
      </c>
      <c r="O3277">
        <v>25951.25</v>
      </c>
      <c r="P3277" t="s">
        <v>1676</v>
      </c>
      <c r="Q3277" t="s">
        <v>1735</v>
      </c>
      <c r="R3277" t="s">
        <v>1679</v>
      </c>
      <c r="S3277" t="s">
        <v>216</v>
      </c>
      <c r="T3277" t="s">
        <v>561</v>
      </c>
    </row>
    <row r="3278" spans="1:20">
      <c r="A3278" t="s">
        <v>1735</v>
      </c>
      <c r="B3278" t="s">
        <v>1676</v>
      </c>
      <c r="C3278" t="s">
        <v>1738</v>
      </c>
      <c r="D3278" t="s">
        <v>1739</v>
      </c>
      <c r="E3278" t="s">
        <v>212</v>
      </c>
      <c r="F3278" s="1">
        <v>41944</v>
      </c>
      <c r="G3278" t="s">
        <v>26</v>
      </c>
      <c r="H3278">
        <v>201412</v>
      </c>
      <c r="I3278" t="s">
        <v>213</v>
      </c>
      <c r="J3278" t="s">
        <v>28</v>
      </c>
      <c r="K3278" t="s">
        <v>239</v>
      </c>
      <c r="L3278" t="s">
        <v>30</v>
      </c>
      <c r="M3278" t="s">
        <v>31</v>
      </c>
      <c r="N3278" t="s">
        <v>48</v>
      </c>
      <c r="O3278">
        <v>23690.25</v>
      </c>
      <c r="P3278" t="s">
        <v>1676</v>
      </c>
      <c r="Q3278" t="s">
        <v>1735</v>
      </c>
      <c r="R3278" t="s">
        <v>1679</v>
      </c>
      <c r="S3278" t="s">
        <v>216</v>
      </c>
      <c r="T3278" t="s">
        <v>561</v>
      </c>
    </row>
    <row r="3279" spans="1:20">
      <c r="A3279" t="s">
        <v>1735</v>
      </c>
      <c r="B3279" t="s">
        <v>1676</v>
      </c>
      <c r="C3279" t="s">
        <v>1738</v>
      </c>
      <c r="D3279" t="s">
        <v>1739</v>
      </c>
      <c r="E3279" t="s">
        <v>212</v>
      </c>
      <c r="F3279" s="1">
        <v>41944</v>
      </c>
      <c r="G3279" t="s">
        <v>26</v>
      </c>
      <c r="H3279">
        <v>201412</v>
      </c>
      <c r="I3279" t="s">
        <v>213</v>
      </c>
      <c r="J3279" t="s">
        <v>28</v>
      </c>
      <c r="K3279" t="s">
        <v>239</v>
      </c>
      <c r="L3279" t="s">
        <v>30</v>
      </c>
      <c r="M3279" t="s">
        <v>31</v>
      </c>
      <c r="N3279" t="s">
        <v>49</v>
      </c>
      <c r="O3279">
        <v>-23690.25</v>
      </c>
      <c r="P3279" t="s">
        <v>1676</v>
      </c>
      <c r="Q3279" t="s">
        <v>1735</v>
      </c>
      <c r="R3279" t="s">
        <v>1679</v>
      </c>
      <c r="S3279" t="s">
        <v>216</v>
      </c>
      <c r="T3279" t="s">
        <v>561</v>
      </c>
    </row>
    <row r="3280" spans="1:20">
      <c r="A3280" t="s">
        <v>1735</v>
      </c>
      <c r="B3280" t="s">
        <v>1676</v>
      </c>
      <c r="C3280" t="s">
        <v>1738</v>
      </c>
      <c r="D3280" t="s">
        <v>1739</v>
      </c>
      <c r="E3280" t="s">
        <v>212</v>
      </c>
      <c r="F3280" s="1">
        <v>41944</v>
      </c>
      <c r="G3280" t="s">
        <v>26</v>
      </c>
      <c r="H3280">
        <v>201412</v>
      </c>
      <c r="I3280" t="s">
        <v>213</v>
      </c>
      <c r="J3280" t="s">
        <v>28</v>
      </c>
      <c r="K3280" t="s">
        <v>239</v>
      </c>
      <c r="L3280" t="s">
        <v>30</v>
      </c>
      <c r="M3280" t="s">
        <v>31</v>
      </c>
      <c r="N3280" t="s">
        <v>32</v>
      </c>
      <c r="O3280">
        <v>23690.25</v>
      </c>
      <c r="P3280" t="s">
        <v>1676</v>
      </c>
      <c r="Q3280" t="s">
        <v>1735</v>
      </c>
      <c r="R3280" t="s">
        <v>1679</v>
      </c>
      <c r="S3280" t="s">
        <v>216</v>
      </c>
      <c r="T3280" t="s">
        <v>561</v>
      </c>
    </row>
    <row r="3281" spans="1:20">
      <c r="A3281" t="s">
        <v>1740</v>
      </c>
      <c r="B3281" t="s">
        <v>1676</v>
      </c>
      <c r="C3281" t="s">
        <v>1741</v>
      </c>
      <c r="D3281" t="s">
        <v>1742</v>
      </c>
      <c r="E3281" t="s">
        <v>212</v>
      </c>
      <c r="F3281" s="1">
        <v>41609</v>
      </c>
      <c r="G3281" t="s">
        <v>26</v>
      </c>
      <c r="H3281">
        <v>201412</v>
      </c>
      <c r="I3281" t="s">
        <v>213</v>
      </c>
      <c r="J3281" t="s">
        <v>28</v>
      </c>
      <c r="K3281" t="s">
        <v>217</v>
      </c>
      <c r="L3281" t="s">
        <v>30</v>
      </c>
      <c r="M3281" t="s">
        <v>31</v>
      </c>
      <c r="N3281" t="s">
        <v>48</v>
      </c>
      <c r="O3281">
        <v>2593.79</v>
      </c>
      <c r="P3281" t="s">
        <v>1676</v>
      </c>
      <c r="Q3281" t="s">
        <v>1740</v>
      </c>
      <c r="R3281" t="s">
        <v>1679</v>
      </c>
      <c r="S3281" t="s">
        <v>216</v>
      </c>
      <c r="T3281" t="s">
        <v>561</v>
      </c>
    </row>
    <row r="3282" spans="1:20">
      <c r="A3282" t="s">
        <v>1740</v>
      </c>
      <c r="B3282" t="s">
        <v>1676</v>
      </c>
      <c r="C3282" t="s">
        <v>1741</v>
      </c>
      <c r="D3282" t="s">
        <v>1742</v>
      </c>
      <c r="E3282" t="s">
        <v>212</v>
      </c>
      <c r="F3282" s="1">
        <v>41609</v>
      </c>
      <c r="G3282" t="s">
        <v>26</v>
      </c>
      <c r="H3282">
        <v>201412</v>
      </c>
      <c r="I3282" t="s">
        <v>213</v>
      </c>
      <c r="J3282" t="s">
        <v>28</v>
      </c>
      <c r="K3282" t="s">
        <v>217</v>
      </c>
      <c r="L3282" t="s">
        <v>30</v>
      </c>
      <c r="M3282" t="s">
        <v>31</v>
      </c>
      <c r="N3282" t="s">
        <v>49</v>
      </c>
      <c r="O3282">
        <v>-2593.79</v>
      </c>
      <c r="P3282" t="s">
        <v>1676</v>
      </c>
      <c r="Q3282" t="s">
        <v>1740</v>
      </c>
      <c r="R3282" t="s">
        <v>1679</v>
      </c>
      <c r="S3282" t="s">
        <v>216</v>
      </c>
      <c r="T3282" t="s">
        <v>561</v>
      </c>
    </row>
    <row r="3283" spans="1:20">
      <c r="A3283" t="s">
        <v>1740</v>
      </c>
      <c r="B3283" t="s">
        <v>1676</v>
      </c>
      <c r="C3283" t="s">
        <v>1743</v>
      </c>
      <c r="D3283" t="s">
        <v>1744</v>
      </c>
      <c r="E3283" t="s">
        <v>212</v>
      </c>
      <c r="F3283" s="1">
        <v>41609</v>
      </c>
      <c r="G3283" t="s">
        <v>26</v>
      </c>
      <c r="H3283">
        <v>201412</v>
      </c>
      <c r="I3283" t="s">
        <v>213</v>
      </c>
      <c r="J3283" t="s">
        <v>28</v>
      </c>
      <c r="K3283" t="s">
        <v>217</v>
      </c>
      <c r="L3283" t="s">
        <v>30</v>
      </c>
      <c r="M3283" t="s">
        <v>31</v>
      </c>
      <c r="N3283" t="s">
        <v>32</v>
      </c>
      <c r="O3283">
        <v>16017.25</v>
      </c>
      <c r="P3283" t="s">
        <v>1676</v>
      </c>
      <c r="Q3283" t="s">
        <v>1740</v>
      </c>
      <c r="R3283" t="s">
        <v>1679</v>
      </c>
      <c r="S3283" t="s">
        <v>216</v>
      </c>
      <c r="T3283" t="s">
        <v>561</v>
      </c>
    </row>
    <row r="3284" spans="1:20">
      <c r="A3284" t="s">
        <v>1740</v>
      </c>
      <c r="B3284" t="s">
        <v>1676</v>
      </c>
      <c r="C3284" t="s">
        <v>1745</v>
      </c>
      <c r="D3284" t="s">
        <v>1746</v>
      </c>
      <c r="E3284" t="s">
        <v>212</v>
      </c>
      <c r="F3284" s="1">
        <v>41609</v>
      </c>
      <c r="G3284" t="s">
        <v>26</v>
      </c>
      <c r="H3284">
        <v>201412</v>
      </c>
      <c r="I3284" t="s">
        <v>213</v>
      </c>
      <c r="J3284" t="s">
        <v>28</v>
      </c>
      <c r="K3284" t="s">
        <v>217</v>
      </c>
      <c r="L3284" t="s">
        <v>30</v>
      </c>
      <c r="M3284" t="s">
        <v>31</v>
      </c>
      <c r="N3284" t="s">
        <v>32</v>
      </c>
      <c r="O3284">
        <v>523.98</v>
      </c>
      <c r="P3284" t="s">
        <v>1676</v>
      </c>
      <c r="Q3284" t="s">
        <v>1740</v>
      </c>
      <c r="R3284" t="s">
        <v>1679</v>
      </c>
      <c r="S3284" t="s">
        <v>216</v>
      </c>
      <c r="T3284" t="s">
        <v>561</v>
      </c>
    </row>
    <row r="3285" spans="1:20">
      <c r="A3285" t="s">
        <v>1740</v>
      </c>
      <c r="B3285" t="s">
        <v>1676</v>
      </c>
      <c r="C3285" t="s">
        <v>1747</v>
      </c>
      <c r="D3285" t="s">
        <v>1748</v>
      </c>
      <c r="E3285" t="s">
        <v>212</v>
      </c>
      <c r="F3285" s="1">
        <v>41609</v>
      </c>
      <c r="G3285" t="s">
        <v>26</v>
      </c>
      <c r="H3285">
        <v>201412</v>
      </c>
      <c r="I3285" t="s">
        <v>213</v>
      </c>
      <c r="J3285" t="s">
        <v>28</v>
      </c>
      <c r="K3285" t="s">
        <v>217</v>
      </c>
      <c r="L3285" t="s">
        <v>30</v>
      </c>
      <c r="M3285" t="s">
        <v>31</v>
      </c>
      <c r="N3285" t="s">
        <v>32</v>
      </c>
      <c r="O3285">
        <v>1234.74</v>
      </c>
      <c r="P3285" t="s">
        <v>1676</v>
      </c>
      <c r="Q3285" t="s">
        <v>1740</v>
      </c>
      <c r="R3285" t="s">
        <v>1679</v>
      </c>
      <c r="S3285" t="s">
        <v>216</v>
      </c>
      <c r="T3285" t="s">
        <v>561</v>
      </c>
    </row>
    <row r="3286" spans="1:20">
      <c r="A3286" t="s">
        <v>1723</v>
      </c>
      <c r="B3286" t="s">
        <v>1676</v>
      </c>
      <c r="C3286" t="s">
        <v>1749</v>
      </c>
      <c r="D3286" t="s">
        <v>1750</v>
      </c>
      <c r="E3286" t="s">
        <v>212</v>
      </c>
      <c r="F3286" s="1">
        <v>41609</v>
      </c>
      <c r="G3286" t="s">
        <v>26</v>
      </c>
      <c r="H3286">
        <v>201412</v>
      </c>
      <c r="I3286" t="s">
        <v>213</v>
      </c>
      <c r="J3286" t="s">
        <v>28</v>
      </c>
      <c r="K3286" t="s">
        <v>214</v>
      </c>
      <c r="L3286" t="s">
        <v>30</v>
      </c>
      <c r="M3286" t="s">
        <v>31</v>
      </c>
      <c r="N3286" t="s">
        <v>48</v>
      </c>
      <c r="O3286">
        <v>2380918.2800000003</v>
      </c>
      <c r="P3286" t="s">
        <v>1676</v>
      </c>
      <c r="Q3286" t="s">
        <v>1723</v>
      </c>
      <c r="R3286" t="s">
        <v>1679</v>
      </c>
      <c r="S3286" t="s">
        <v>216</v>
      </c>
      <c r="T3286" t="s">
        <v>561</v>
      </c>
    </row>
    <row r="3287" spans="1:20">
      <c r="A3287" t="s">
        <v>1723</v>
      </c>
      <c r="B3287" t="s">
        <v>1676</v>
      </c>
      <c r="C3287" t="s">
        <v>1749</v>
      </c>
      <c r="D3287" t="s">
        <v>1750</v>
      </c>
      <c r="E3287" t="s">
        <v>212</v>
      </c>
      <c r="F3287" s="1">
        <v>41609</v>
      </c>
      <c r="G3287" t="s">
        <v>26</v>
      </c>
      <c r="H3287">
        <v>201412</v>
      </c>
      <c r="I3287" t="s">
        <v>213</v>
      </c>
      <c r="J3287" t="s">
        <v>28</v>
      </c>
      <c r="K3287" t="s">
        <v>214</v>
      </c>
      <c r="L3287" t="s">
        <v>30</v>
      </c>
      <c r="M3287" t="s">
        <v>31</v>
      </c>
      <c r="N3287" t="s">
        <v>49</v>
      </c>
      <c r="O3287">
        <v>-1978302.26</v>
      </c>
      <c r="P3287" t="s">
        <v>1676</v>
      </c>
      <c r="Q3287" t="s">
        <v>1723</v>
      </c>
      <c r="R3287" t="s">
        <v>1679</v>
      </c>
      <c r="S3287" t="s">
        <v>216</v>
      </c>
      <c r="T3287" t="s">
        <v>561</v>
      </c>
    </row>
    <row r="3288" spans="1:20">
      <c r="A3288" t="s">
        <v>1723</v>
      </c>
      <c r="B3288" t="s">
        <v>1676</v>
      </c>
      <c r="C3288" t="s">
        <v>1749</v>
      </c>
      <c r="D3288" t="s">
        <v>1750</v>
      </c>
      <c r="E3288" t="s">
        <v>212</v>
      </c>
      <c r="F3288" s="1">
        <v>41609</v>
      </c>
      <c r="G3288" t="s">
        <v>26</v>
      </c>
      <c r="H3288">
        <v>201412</v>
      </c>
      <c r="I3288" t="s">
        <v>213</v>
      </c>
      <c r="J3288" t="s">
        <v>28</v>
      </c>
      <c r="K3288" t="s">
        <v>214</v>
      </c>
      <c r="L3288" t="s">
        <v>30</v>
      </c>
      <c r="M3288" t="s">
        <v>31</v>
      </c>
      <c r="N3288" t="s">
        <v>32</v>
      </c>
      <c r="O3288">
        <v>39158.590000000004</v>
      </c>
      <c r="P3288" t="s">
        <v>1676</v>
      </c>
      <c r="Q3288" t="s">
        <v>1723</v>
      </c>
      <c r="R3288" t="s">
        <v>1679</v>
      </c>
      <c r="S3288" t="s">
        <v>216</v>
      </c>
      <c r="T3288" t="s">
        <v>561</v>
      </c>
    </row>
    <row r="3289" spans="1:20">
      <c r="A3289" t="s">
        <v>1723</v>
      </c>
      <c r="B3289" t="s">
        <v>1676</v>
      </c>
      <c r="C3289" t="s">
        <v>1749</v>
      </c>
      <c r="D3289" t="s">
        <v>1750</v>
      </c>
      <c r="E3289" t="s">
        <v>212</v>
      </c>
      <c r="F3289" s="1">
        <v>41609</v>
      </c>
      <c r="G3289" t="s">
        <v>26</v>
      </c>
      <c r="H3289">
        <v>201412</v>
      </c>
      <c r="I3289" t="s">
        <v>213</v>
      </c>
      <c r="J3289" t="s">
        <v>28</v>
      </c>
      <c r="K3289" t="s">
        <v>217</v>
      </c>
      <c r="L3289" t="s">
        <v>30</v>
      </c>
      <c r="M3289" t="s">
        <v>31</v>
      </c>
      <c r="N3289" t="s">
        <v>48</v>
      </c>
      <c r="O3289">
        <v>700476.14</v>
      </c>
      <c r="P3289" t="s">
        <v>1676</v>
      </c>
      <c r="Q3289" t="s">
        <v>1723</v>
      </c>
      <c r="R3289" t="s">
        <v>1679</v>
      </c>
      <c r="S3289" t="s">
        <v>216</v>
      </c>
      <c r="T3289" t="s">
        <v>561</v>
      </c>
    </row>
    <row r="3290" spans="1:20">
      <c r="A3290" t="s">
        <v>1723</v>
      </c>
      <c r="B3290" t="s">
        <v>1676</v>
      </c>
      <c r="C3290" t="s">
        <v>1749</v>
      </c>
      <c r="D3290" t="s">
        <v>1750</v>
      </c>
      <c r="E3290" t="s">
        <v>212</v>
      </c>
      <c r="F3290" s="1">
        <v>41609</v>
      </c>
      <c r="G3290" t="s">
        <v>26</v>
      </c>
      <c r="H3290">
        <v>201412</v>
      </c>
      <c r="I3290" t="s">
        <v>213</v>
      </c>
      <c r="J3290" t="s">
        <v>28</v>
      </c>
      <c r="K3290" t="s">
        <v>217</v>
      </c>
      <c r="L3290" t="s">
        <v>30</v>
      </c>
      <c r="M3290" t="s">
        <v>31</v>
      </c>
      <c r="N3290" t="s">
        <v>49</v>
      </c>
      <c r="O3290">
        <v>-1103092.1599999999</v>
      </c>
      <c r="P3290" t="s">
        <v>1676</v>
      </c>
      <c r="Q3290" t="s">
        <v>1723</v>
      </c>
      <c r="R3290" t="s">
        <v>1679</v>
      </c>
      <c r="S3290" t="s">
        <v>216</v>
      </c>
      <c r="T3290" t="s">
        <v>561</v>
      </c>
    </row>
    <row r="3291" spans="1:20">
      <c r="A3291" t="s">
        <v>1723</v>
      </c>
      <c r="B3291" t="s">
        <v>1676</v>
      </c>
      <c r="C3291" t="s">
        <v>1749</v>
      </c>
      <c r="D3291" t="s">
        <v>1750</v>
      </c>
      <c r="E3291" t="s">
        <v>212</v>
      </c>
      <c r="F3291" s="1">
        <v>41609</v>
      </c>
      <c r="G3291" t="s">
        <v>26</v>
      </c>
      <c r="H3291">
        <v>201412</v>
      </c>
      <c r="I3291" t="s">
        <v>213</v>
      </c>
      <c r="J3291" t="s">
        <v>28</v>
      </c>
      <c r="K3291" t="s">
        <v>217</v>
      </c>
      <c r="L3291" t="s">
        <v>30</v>
      </c>
      <c r="M3291" t="s">
        <v>31</v>
      </c>
      <c r="N3291" t="s">
        <v>32</v>
      </c>
      <c r="O3291">
        <v>21834.65</v>
      </c>
      <c r="P3291" t="s">
        <v>1676</v>
      </c>
      <c r="Q3291" t="s">
        <v>1723</v>
      </c>
      <c r="R3291" t="s">
        <v>1679</v>
      </c>
      <c r="S3291" t="s">
        <v>216</v>
      </c>
      <c r="T3291" t="s">
        <v>561</v>
      </c>
    </row>
    <row r="3292" spans="1:20">
      <c r="A3292" t="s">
        <v>1751</v>
      </c>
      <c r="B3292" t="s">
        <v>1676</v>
      </c>
      <c r="C3292" t="s">
        <v>1752</v>
      </c>
      <c r="D3292" t="s">
        <v>1753</v>
      </c>
      <c r="E3292" t="s">
        <v>212</v>
      </c>
      <c r="F3292" s="1">
        <v>40664</v>
      </c>
      <c r="G3292" t="s">
        <v>26</v>
      </c>
      <c r="H3292">
        <v>201412</v>
      </c>
      <c r="I3292" t="s">
        <v>213</v>
      </c>
      <c r="J3292" t="s">
        <v>53</v>
      </c>
      <c r="K3292" t="s">
        <v>214</v>
      </c>
      <c r="L3292" t="s">
        <v>54</v>
      </c>
      <c r="M3292" t="s">
        <v>31</v>
      </c>
      <c r="N3292" t="s">
        <v>48</v>
      </c>
      <c r="O3292">
        <v>278048.67</v>
      </c>
      <c r="P3292" t="s">
        <v>1676</v>
      </c>
      <c r="Q3292" t="s">
        <v>1751</v>
      </c>
      <c r="R3292" t="s">
        <v>1679</v>
      </c>
      <c r="S3292" t="s">
        <v>216</v>
      </c>
      <c r="T3292" t="s">
        <v>561</v>
      </c>
    </row>
    <row r="3293" spans="1:20">
      <c r="A3293" t="s">
        <v>1751</v>
      </c>
      <c r="B3293" t="s">
        <v>1676</v>
      </c>
      <c r="C3293" t="s">
        <v>1752</v>
      </c>
      <c r="D3293" t="s">
        <v>1753</v>
      </c>
      <c r="E3293" t="s">
        <v>212</v>
      </c>
      <c r="F3293" s="1">
        <v>40664</v>
      </c>
      <c r="G3293" t="s">
        <v>26</v>
      </c>
      <c r="H3293">
        <v>201412</v>
      </c>
      <c r="I3293" t="s">
        <v>213</v>
      </c>
      <c r="J3293" t="s">
        <v>53</v>
      </c>
      <c r="K3293" t="s">
        <v>214</v>
      </c>
      <c r="L3293" t="s">
        <v>54</v>
      </c>
      <c r="M3293" t="s">
        <v>31</v>
      </c>
      <c r="N3293" t="s">
        <v>49</v>
      </c>
      <c r="O3293">
        <v>-319207.69</v>
      </c>
      <c r="P3293" t="s">
        <v>1676</v>
      </c>
      <c r="Q3293" t="s">
        <v>1751</v>
      </c>
      <c r="R3293" t="s">
        <v>1679</v>
      </c>
      <c r="S3293" t="s">
        <v>216</v>
      </c>
      <c r="T3293" t="s">
        <v>561</v>
      </c>
    </row>
    <row r="3294" spans="1:20">
      <c r="A3294" t="s">
        <v>1751</v>
      </c>
      <c r="B3294" t="s">
        <v>1676</v>
      </c>
      <c r="C3294" t="s">
        <v>1752</v>
      </c>
      <c r="D3294" t="s">
        <v>1753</v>
      </c>
      <c r="E3294" t="s">
        <v>212</v>
      </c>
      <c r="F3294" s="1">
        <v>40664</v>
      </c>
      <c r="G3294" t="s">
        <v>26</v>
      </c>
      <c r="H3294">
        <v>201412</v>
      </c>
      <c r="I3294" t="s">
        <v>213</v>
      </c>
      <c r="J3294" t="s">
        <v>53</v>
      </c>
      <c r="K3294" t="s">
        <v>214</v>
      </c>
      <c r="L3294" t="s">
        <v>54</v>
      </c>
      <c r="M3294" t="s">
        <v>31</v>
      </c>
      <c r="N3294" t="s">
        <v>32</v>
      </c>
      <c r="O3294">
        <v>30868.68</v>
      </c>
      <c r="P3294" t="s">
        <v>1676</v>
      </c>
      <c r="Q3294" t="s">
        <v>1751</v>
      </c>
      <c r="R3294" t="s">
        <v>1679</v>
      </c>
      <c r="S3294" t="s">
        <v>216</v>
      </c>
      <c r="T3294" t="s">
        <v>561</v>
      </c>
    </row>
    <row r="3295" spans="1:20">
      <c r="A3295" t="s">
        <v>1751</v>
      </c>
      <c r="B3295" t="s">
        <v>1676</v>
      </c>
      <c r="C3295" t="s">
        <v>1752</v>
      </c>
      <c r="D3295" t="s">
        <v>1753</v>
      </c>
      <c r="E3295" t="s">
        <v>212</v>
      </c>
      <c r="F3295" s="1">
        <v>40664</v>
      </c>
      <c r="G3295" t="s">
        <v>26</v>
      </c>
      <c r="H3295">
        <v>201412</v>
      </c>
      <c r="I3295" t="s">
        <v>213</v>
      </c>
      <c r="J3295" t="s">
        <v>53</v>
      </c>
      <c r="K3295" t="s">
        <v>217</v>
      </c>
      <c r="L3295" t="s">
        <v>54</v>
      </c>
      <c r="M3295" t="s">
        <v>31</v>
      </c>
      <c r="N3295" t="s">
        <v>48</v>
      </c>
      <c r="O3295">
        <v>51031.46</v>
      </c>
      <c r="P3295" t="s">
        <v>1676</v>
      </c>
      <c r="Q3295" t="s">
        <v>1751</v>
      </c>
      <c r="R3295" t="s">
        <v>1679</v>
      </c>
      <c r="S3295" t="s">
        <v>216</v>
      </c>
      <c r="T3295" t="s">
        <v>561</v>
      </c>
    </row>
    <row r="3296" spans="1:20">
      <c r="A3296" t="s">
        <v>1751</v>
      </c>
      <c r="B3296" t="s">
        <v>1676</v>
      </c>
      <c r="C3296" t="s">
        <v>1752</v>
      </c>
      <c r="D3296" t="s">
        <v>1753</v>
      </c>
      <c r="E3296" t="s">
        <v>212</v>
      </c>
      <c r="F3296" s="1">
        <v>40664</v>
      </c>
      <c r="G3296" t="s">
        <v>26</v>
      </c>
      <c r="H3296">
        <v>201412</v>
      </c>
      <c r="I3296" t="s">
        <v>213</v>
      </c>
      <c r="J3296" t="s">
        <v>53</v>
      </c>
      <c r="K3296" t="s">
        <v>217</v>
      </c>
      <c r="L3296" t="s">
        <v>54</v>
      </c>
      <c r="M3296" t="s">
        <v>31</v>
      </c>
      <c r="N3296" t="s">
        <v>49</v>
      </c>
      <c r="O3296">
        <v>-9872.44</v>
      </c>
      <c r="P3296" t="s">
        <v>1676</v>
      </c>
      <c r="Q3296" t="s">
        <v>1751</v>
      </c>
      <c r="R3296" t="s">
        <v>1679</v>
      </c>
      <c r="S3296" t="s">
        <v>216</v>
      </c>
      <c r="T3296" t="s">
        <v>561</v>
      </c>
    </row>
    <row r="3297" spans="1:20">
      <c r="A3297" t="s">
        <v>1751</v>
      </c>
      <c r="B3297" t="s">
        <v>1676</v>
      </c>
      <c r="C3297" t="s">
        <v>1752</v>
      </c>
      <c r="D3297" t="s">
        <v>1753</v>
      </c>
      <c r="E3297" t="s">
        <v>212</v>
      </c>
      <c r="F3297" s="1">
        <v>40664</v>
      </c>
      <c r="G3297" t="s">
        <v>26</v>
      </c>
      <c r="H3297">
        <v>201412</v>
      </c>
      <c r="I3297" t="s">
        <v>213</v>
      </c>
      <c r="J3297" t="s">
        <v>53</v>
      </c>
      <c r="K3297" t="s">
        <v>217</v>
      </c>
      <c r="L3297" t="s">
        <v>54</v>
      </c>
      <c r="M3297" t="s">
        <v>31</v>
      </c>
      <c r="N3297" t="s">
        <v>32</v>
      </c>
      <c r="O3297">
        <v>954.71</v>
      </c>
      <c r="P3297" t="s">
        <v>1676</v>
      </c>
      <c r="Q3297" t="s">
        <v>1751</v>
      </c>
      <c r="R3297" t="s">
        <v>1679</v>
      </c>
      <c r="S3297" t="s">
        <v>216</v>
      </c>
      <c r="T3297" t="s">
        <v>561</v>
      </c>
    </row>
    <row r="3298" spans="1:20">
      <c r="A3298" t="s">
        <v>1751</v>
      </c>
      <c r="B3298" t="s">
        <v>1676</v>
      </c>
      <c r="C3298" t="s">
        <v>1754</v>
      </c>
      <c r="D3298" t="s">
        <v>1755</v>
      </c>
      <c r="E3298" t="s">
        <v>258</v>
      </c>
      <c r="F3298" s="1">
        <v>40664</v>
      </c>
      <c r="G3298" t="s">
        <v>26</v>
      </c>
      <c r="H3298">
        <v>201412</v>
      </c>
      <c r="I3298" t="s">
        <v>213</v>
      </c>
      <c r="J3298" t="s">
        <v>253</v>
      </c>
      <c r="K3298" t="s">
        <v>214</v>
      </c>
      <c r="L3298" t="s">
        <v>254</v>
      </c>
      <c r="M3298" t="s">
        <v>31</v>
      </c>
      <c r="N3298" t="s">
        <v>48</v>
      </c>
      <c r="O3298">
        <v>652964.35</v>
      </c>
      <c r="P3298" t="s">
        <v>1676</v>
      </c>
      <c r="Q3298" t="s">
        <v>1751</v>
      </c>
      <c r="R3298" t="s">
        <v>1679</v>
      </c>
      <c r="S3298" t="s">
        <v>216</v>
      </c>
      <c r="T3298" t="s">
        <v>561</v>
      </c>
    </row>
    <row r="3299" spans="1:20">
      <c r="A3299" t="s">
        <v>1751</v>
      </c>
      <c r="B3299" t="s">
        <v>1676</v>
      </c>
      <c r="C3299" t="s">
        <v>1754</v>
      </c>
      <c r="D3299" t="s">
        <v>1755</v>
      </c>
      <c r="E3299" t="s">
        <v>258</v>
      </c>
      <c r="F3299" s="1">
        <v>40664</v>
      </c>
      <c r="G3299" t="s">
        <v>26</v>
      </c>
      <c r="H3299">
        <v>201412</v>
      </c>
      <c r="I3299" t="s">
        <v>213</v>
      </c>
      <c r="J3299" t="s">
        <v>253</v>
      </c>
      <c r="K3299" t="s">
        <v>217</v>
      </c>
      <c r="L3299" t="s">
        <v>254</v>
      </c>
      <c r="M3299" t="s">
        <v>31</v>
      </c>
      <c r="N3299" t="s">
        <v>48</v>
      </c>
      <c r="O3299">
        <v>5221.58</v>
      </c>
      <c r="P3299" t="s">
        <v>1676</v>
      </c>
      <c r="Q3299" t="s">
        <v>1751</v>
      </c>
      <c r="R3299" t="s">
        <v>1679</v>
      </c>
      <c r="S3299" t="s">
        <v>216</v>
      </c>
      <c r="T3299" t="s">
        <v>561</v>
      </c>
    </row>
    <row r="3300" spans="1:20">
      <c r="A3300" t="s">
        <v>1751</v>
      </c>
      <c r="B3300" t="s">
        <v>1676</v>
      </c>
      <c r="C3300" t="s">
        <v>1754</v>
      </c>
      <c r="D3300" t="s">
        <v>1755</v>
      </c>
      <c r="E3300" t="s">
        <v>258</v>
      </c>
      <c r="F3300" s="1">
        <v>40664</v>
      </c>
      <c r="G3300" t="s">
        <v>26</v>
      </c>
      <c r="H3300">
        <v>201412</v>
      </c>
      <c r="I3300" t="s">
        <v>213</v>
      </c>
      <c r="J3300" t="s">
        <v>253</v>
      </c>
      <c r="K3300" t="s">
        <v>217</v>
      </c>
      <c r="L3300" t="s">
        <v>254</v>
      </c>
      <c r="M3300" t="s">
        <v>31</v>
      </c>
      <c r="N3300" t="s">
        <v>49</v>
      </c>
      <c r="O3300">
        <v>-658185.93000000005</v>
      </c>
      <c r="P3300" t="s">
        <v>1676</v>
      </c>
      <c r="Q3300" t="s">
        <v>1751</v>
      </c>
      <c r="R3300" t="s">
        <v>1679</v>
      </c>
      <c r="S3300" t="s">
        <v>216</v>
      </c>
      <c r="T3300" t="s">
        <v>561</v>
      </c>
    </row>
    <row r="3301" spans="1:20">
      <c r="A3301" t="s">
        <v>1751</v>
      </c>
      <c r="B3301" t="s">
        <v>1676</v>
      </c>
      <c r="C3301" t="s">
        <v>1754</v>
      </c>
      <c r="D3301" t="s">
        <v>1755</v>
      </c>
      <c r="E3301" t="s">
        <v>258</v>
      </c>
      <c r="F3301" s="1">
        <v>40664</v>
      </c>
      <c r="G3301" t="s">
        <v>26</v>
      </c>
      <c r="H3301">
        <v>201412</v>
      </c>
      <c r="I3301" t="s">
        <v>213</v>
      </c>
      <c r="J3301" t="s">
        <v>253</v>
      </c>
      <c r="K3301" t="s">
        <v>217</v>
      </c>
      <c r="L3301" t="s">
        <v>254</v>
      </c>
      <c r="M3301" t="s">
        <v>31</v>
      </c>
      <c r="N3301" t="s">
        <v>32</v>
      </c>
      <c r="O3301">
        <v>593.26</v>
      </c>
      <c r="P3301" t="s">
        <v>1676</v>
      </c>
      <c r="Q3301" t="s">
        <v>1751</v>
      </c>
      <c r="R3301" t="s">
        <v>1679</v>
      </c>
      <c r="S3301" t="s">
        <v>216</v>
      </c>
      <c r="T3301" t="s">
        <v>561</v>
      </c>
    </row>
    <row r="3302" spans="1:20">
      <c r="A3302" t="s">
        <v>1751</v>
      </c>
      <c r="B3302" t="s">
        <v>1676</v>
      </c>
      <c r="C3302" t="s">
        <v>1756</v>
      </c>
      <c r="D3302" t="s">
        <v>1757</v>
      </c>
      <c r="E3302" t="s">
        <v>212</v>
      </c>
      <c r="F3302" s="1">
        <v>40664</v>
      </c>
      <c r="G3302" t="s">
        <v>26</v>
      </c>
      <c r="H3302">
        <v>201412</v>
      </c>
      <c r="I3302" t="s">
        <v>213</v>
      </c>
      <c r="J3302" t="s">
        <v>28</v>
      </c>
      <c r="K3302" t="s">
        <v>214</v>
      </c>
      <c r="L3302" t="s">
        <v>30</v>
      </c>
      <c r="M3302" t="s">
        <v>31</v>
      </c>
      <c r="N3302" t="s">
        <v>48</v>
      </c>
      <c r="O3302">
        <v>414003.62</v>
      </c>
      <c r="P3302" t="s">
        <v>1676</v>
      </c>
      <c r="Q3302" t="s">
        <v>1751</v>
      </c>
      <c r="R3302" t="s">
        <v>1679</v>
      </c>
      <c r="S3302" t="s">
        <v>216</v>
      </c>
      <c r="T3302" t="s">
        <v>561</v>
      </c>
    </row>
    <row r="3303" spans="1:20">
      <c r="A3303" t="s">
        <v>1751</v>
      </c>
      <c r="B3303" t="s">
        <v>1676</v>
      </c>
      <c r="C3303" t="s">
        <v>1756</v>
      </c>
      <c r="D3303" t="s">
        <v>1757</v>
      </c>
      <c r="E3303" t="s">
        <v>212</v>
      </c>
      <c r="F3303" s="1">
        <v>40664</v>
      </c>
      <c r="G3303" t="s">
        <v>26</v>
      </c>
      <c r="H3303">
        <v>201412</v>
      </c>
      <c r="I3303" t="s">
        <v>213</v>
      </c>
      <c r="J3303" t="s">
        <v>28</v>
      </c>
      <c r="K3303" t="s">
        <v>214</v>
      </c>
      <c r="L3303" t="s">
        <v>30</v>
      </c>
      <c r="M3303" t="s">
        <v>31</v>
      </c>
      <c r="N3303" t="s">
        <v>49</v>
      </c>
      <c r="O3303">
        <v>-341882.4</v>
      </c>
      <c r="P3303" t="s">
        <v>1676</v>
      </c>
      <c r="Q3303" t="s">
        <v>1751</v>
      </c>
      <c r="R3303" t="s">
        <v>1679</v>
      </c>
      <c r="S3303" t="s">
        <v>216</v>
      </c>
      <c r="T3303" t="s">
        <v>561</v>
      </c>
    </row>
    <row r="3304" spans="1:20">
      <c r="A3304" t="s">
        <v>1751</v>
      </c>
      <c r="B3304" t="s">
        <v>1676</v>
      </c>
      <c r="C3304" t="s">
        <v>1756</v>
      </c>
      <c r="D3304" t="s">
        <v>1757</v>
      </c>
      <c r="E3304" t="s">
        <v>212</v>
      </c>
      <c r="F3304" s="1">
        <v>40664</v>
      </c>
      <c r="G3304" t="s">
        <v>26</v>
      </c>
      <c r="H3304">
        <v>201412</v>
      </c>
      <c r="I3304" t="s">
        <v>213</v>
      </c>
      <c r="J3304" t="s">
        <v>28</v>
      </c>
      <c r="K3304" t="s">
        <v>214</v>
      </c>
      <c r="L3304" t="s">
        <v>30</v>
      </c>
      <c r="M3304" t="s">
        <v>31</v>
      </c>
      <c r="N3304" t="s">
        <v>32</v>
      </c>
      <c r="O3304">
        <v>53301.75</v>
      </c>
      <c r="P3304" t="s">
        <v>1676</v>
      </c>
      <c r="Q3304" t="s">
        <v>1751</v>
      </c>
      <c r="R3304" t="s">
        <v>1679</v>
      </c>
      <c r="S3304" t="s">
        <v>216</v>
      </c>
      <c r="T3304" t="s">
        <v>561</v>
      </c>
    </row>
    <row r="3305" spans="1:20">
      <c r="A3305" t="s">
        <v>1751</v>
      </c>
      <c r="B3305" t="s">
        <v>1676</v>
      </c>
      <c r="C3305" t="s">
        <v>1756</v>
      </c>
      <c r="D3305" t="s">
        <v>1757</v>
      </c>
      <c r="E3305" t="s">
        <v>212</v>
      </c>
      <c r="F3305" s="1">
        <v>40664</v>
      </c>
      <c r="G3305" t="s">
        <v>26</v>
      </c>
      <c r="H3305">
        <v>201412</v>
      </c>
      <c r="I3305" t="s">
        <v>213</v>
      </c>
      <c r="J3305" t="s">
        <v>28</v>
      </c>
      <c r="K3305" t="s">
        <v>217</v>
      </c>
      <c r="L3305" t="s">
        <v>30</v>
      </c>
      <c r="M3305" t="s">
        <v>31</v>
      </c>
      <c r="N3305" t="s">
        <v>48</v>
      </c>
      <c r="O3305">
        <v>46221.98</v>
      </c>
      <c r="P3305" t="s">
        <v>1676</v>
      </c>
      <c r="Q3305" t="s">
        <v>1751</v>
      </c>
      <c r="R3305" t="s">
        <v>1679</v>
      </c>
      <c r="S3305" t="s">
        <v>216</v>
      </c>
      <c r="T3305" t="s">
        <v>561</v>
      </c>
    </row>
    <row r="3306" spans="1:20">
      <c r="A3306" t="s">
        <v>1751</v>
      </c>
      <c r="B3306" t="s">
        <v>1676</v>
      </c>
      <c r="C3306" t="s">
        <v>1756</v>
      </c>
      <c r="D3306" t="s">
        <v>1757</v>
      </c>
      <c r="E3306" t="s">
        <v>212</v>
      </c>
      <c r="F3306" s="1">
        <v>40664</v>
      </c>
      <c r="G3306" t="s">
        <v>26</v>
      </c>
      <c r="H3306">
        <v>201412</v>
      </c>
      <c r="I3306" t="s">
        <v>213</v>
      </c>
      <c r="J3306" t="s">
        <v>28</v>
      </c>
      <c r="K3306" t="s">
        <v>217</v>
      </c>
      <c r="L3306" t="s">
        <v>30</v>
      </c>
      <c r="M3306" t="s">
        <v>31</v>
      </c>
      <c r="N3306" t="s">
        <v>49</v>
      </c>
      <c r="O3306">
        <v>-118343.2</v>
      </c>
      <c r="P3306" t="s">
        <v>1676</v>
      </c>
      <c r="Q3306" t="s">
        <v>1751</v>
      </c>
      <c r="R3306" t="s">
        <v>1679</v>
      </c>
      <c r="S3306" t="s">
        <v>216</v>
      </c>
      <c r="T3306" t="s">
        <v>561</v>
      </c>
    </row>
    <row r="3307" spans="1:20">
      <c r="A3307" t="s">
        <v>1751</v>
      </c>
      <c r="B3307" t="s">
        <v>1676</v>
      </c>
      <c r="C3307" t="s">
        <v>1756</v>
      </c>
      <c r="D3307" t="s">
        <v>1757</v>
      </c>
      <c r="E3307" t="s">
        <v>212</v>
      </c>
      <c r="F3307" s="1">
        <v>40664</v>
      </c>
      <c r="G3307" t="s">
        <v>26</v>
      </c>
      <c r="H3307">
        <v>201412</v>
      </c>
      <c r="I3307" t="s">
        <v>213</v>
      </c>
      <c r="J3307" t="s">
        <v>28</v>
      </c>
      <c r="K3307" t="s">
        <v>217</v>
      </c>
      <c r="L3307" t="s">
        <v>30</v>
      </c>
      <c r="M3307" t="s">
        <v>31</v>
      </c>
      <c r="N3307" t="s">
        <v>32</v>
      </c>
      <c r="O3307">
        <v>18450.510000000002</v>
      </c>
      <c r="P3307" t="s">
        <v>1676</v>
      </c>
      <c r="Q3307" t="s">
        <v>1751</v>
      </c>
      <c r="R3307" t="s">
        <v>1679</v>
      </c>
      <c r="S3307" t="s">
        <v>216</v>
      </c>
      <c r="T3307" t="s">
        <v>561</v>
      </c>
    </row>
    <row r="3308" spans="1:20">
      <c r="A3308" t="s">
        <v>1758</v>
      </c>
      <c r="B3308" t="s">
        <v>1759</v>
      </c>
      <c r="C3308" t="s">
        <v>1760</v>
      </c>
      <c r="D3308" t="s">
        <v>1761</v>
      </c>
      <c r="E3308" t="s">
        <v>212</v>
      </c>
      <c r="F3308" s="1">
        <v>41579</v>
      </c>
      <c r="G3308" t="s">
        <v>26</v>
      </c>
      <c r="H3308">
        <v>201412</v>
      </c>
      <c r="I3308" t="s">
        <v>213</v>
      </c>
      <c r="J3308" t="s">
        <v>53</v>
      </c>
      <c r="K3308" t="s">
        <v>217</v>
      </c>
      <c r="L3308" t="s">
        <v>54</v>
      </c>
      <c r="M3308" t="s">
        <v>31</v>
      </c>
      <c r="N3308" t="s">
        <v>32</v>
      </c>
      <c r="O3308">
        <v>407.55</v>
      </c>
      <c r="P3308" t="s">
        <v>1759</v>
      </c>
      <c r="Q3308" t="s">
        <v>1758</v>
      </c>
      <c r="R3308" t="s">
        <v>1762</v>
      </c>
      <c r="S3308" t="s">
        <v>216</v>
      </c>
      <c r="T3308" t="s">
        <v>561</v>
      </c>
    </row>
    <row r="3309" spans="1:20">
      <c r="A3309" t="s">
        <v>1758</v>
      </c>
      <c r="B3309" t="s">
        <v>1759</v>
      </c>
      <c r="C3309" t="s">
        <v>1760</v>
      </c>
      <c r="D3309" t="s">
        <v>1761</v>
      </c>
      <c r="E3309" t="s">
        <v>212</v>
      </c>
      <c r="F3309" s="1">
        <v>41579</v>
      </c>
      <c r="G3309" t="s">
        <v>26</v>
      </c>
      <c r="H3309">
        <v>201412</v>
      </c>
      <c r="I3309" t="s">
        <v>213</v>
      </c>
      <c r="J3309" t="s">
        <v>53</v>
      </c>
      <c r="K3309" t="s">
        <v>239</v>
      </c>
      <c r="L3309" t="s">
        <v>54</v>
      </c>
      <c r="M3309" t="s">
        <v>31</v>
      </c>
      <c r="N3309" t="s">
        <v>32</v>
      </c>
      <c r="O3309">
        <v>370.98</v>
      </c>
      <c r="P3309" t="s">
        <v>1759</v>
      </c>
      <c r="Q3309" t="s">
        <v>1758</v>
      </c>
      <c r="R3309" t="s">
        <v>1762</v>
      </c>
      <c r="S3309" t="s">
        <v>216</v>
      </c>
      <c r="T3309" t="s">
        <v>561</v>
      </c>
    </row>
    <row r="3310" spans="1:20">
      <c r="A3310" t="s">
        <v>1758</v>
      </c>
      <c r="B3310" t="s">
        <v>1759</v>
      </c>
      <c r="C3310" t="s">
        <v>1763</v>
      </c>
      <c r="D3310" t="s">
        <v>1764</v>
      </c>
      <c r="E3310" t="s">
        <v>212</v>
      </c>
      <c r="F3310" s="1">
        <v>41579</v>
      </c>
      <c r="G3310" t="s">
        <v>26</v>
      </c>
      <c r="H3310">
        <v>201412</v>
      </c>
      <c r="I3310" t="s">
        <v>213</v>
      </c>
      <c r="J3310" t="s">
        <v>53</v>
      </c>
      <c r="K3310" t="s">
        <v>239</v>
      </c>
      <c r="L3310" t="s">
        <v>54</v>
      </c>
      <c r="M3310" t="s">
        <v>31</v>
      </c>
      <c r="N3310" t="s">
        <v>32</v>
      </c>
      <c r="O3310">
        <v>1042.33</v>
      </c>
      <c r="P3310" t="s">
        <v>1759</v>
      </c>
      <c r="Q3310" t="s">
        <v>1758</v>
      </c>
      <c r="R3310" t="s">
        <v>1762</v>
      </c>
      <c r="S3310" t="s">
        <v>216</v>
      </c>
      <c r="T3310" t="s">
        <v>561</v>
      </c>
    </row>
    <row r="3311" spans="1:20">
      <c r="A3311" t="s">
        <v>1765</v>
      </c>
      <c r="B3311" t="s">
        <v>1759</v>
      </c>
      <c r="C3311" t="s">
        <v>1766</v>
      </c>
      <c r="D3311" t="s">
        <v>1767</v>
      </c>
      <c r="E3311" t="s">
        <v>212</v>
      </c>
      <c r="F3311" s="1">
        <v>41579</v>
      </c>
      <c r="G3311" t="s">
        <v>26</v>
      </c>
      <c r="H3311">
        <v>201412</v>
      </c>
      <c r="I3311" t="s">
        <v>213</v>
      </c>
      <c r="J3311" t="s">
        <v>28</v>
      </c>
      <c r="K3311" t="s">
        <v>239</v>
      </c>
      <c r="L3311" t="s">
        <v>30</v>
      </c>
      <c r="M3311" t="s">
        <v>31</v>
      </c>
      <c r="N3311" t="s">
        <v>32</v>
      </c>
      <c r="O3311">
        <v>76.600000000000009</v>
      </c>
      <c r="P3311" t="s">
        <v>1759</v>
      </c>
      <c r="Q3311" t="s">
        <v>1765</v>
      </c>
      <c r="R3311" t="s">
        <v>1762</v>
      </c>
      <c r="S3311" t="s">
        <v>216</v>
      </c>
      <c r="T3311" t="s">
        <v>561</v>
      </c>
    </row>
    <row r="3312" spans="1:20">
      <c r="A3312" t="s">
        <v>1765</v>
      </c>
      <c r="B3312" t="s">
        <v>1759</v>
      </c>
      <c r="C3312" t="s">
        <v>1768</v>
      </c>
      <c r="D3312" t="s">
        <v>1769</v>
      </c>
      <c r="E3312" t="s">
        <v>212</v>
      </c>
      <c r="F3312" s="1">
        <v>41579</v>
      </c>
      <c r="G3312" t="s">
        <v>26</v>
      </c>
      <c r="H3312">
        <v>201412</v>
      </c>
      <c r="I3312" t="s">
        <v>213</v>
      </c>
      <c r="J3312" t="s">
        <v>28</v>
      </c>
      <c r="K3312" t="s">
        <v>239</v>
      </c>
      <c r="L3312" t="s">
        <v>30</v>
      </c>
      <c r="M3312" t="s">
        <v>31</v>
      </c>
      <c r="N3312" t="s">
        <v>32</v>
      </c>
      <c r="O3312">
        <v>-314.33</v>
      </c>
      <c r="P3312" t="s">
        <v>1759</v>
      </c>
      <c r="Q3312" t="s">
        <v>1765</v>
      </c>
      <c r="R3312" t="s">
        <v>1762</v>
      </c>
      <c r="S3312" t="s">
        <v>216</v>
      </c>
      <c r="T3312" t="s">
        <v>561</v>
      </c>
    </row>
    <row r="3313" spans="1:20">
      <c r="A3313" t="s">
        <v>1758</v>
      </c>
      <c r="B3313" t="s">
        <v>1759</v>
      </c>
      <c r="C3313" t="s">
        <v>1770</v>
      </c>
      <c r="D3313" t="s">
        <v>1771</v>
      </c>
      <c r="E3313" t="s">
        <v>212</v>
      </c>
      <c r="F3313" s="1">
        <v>41579</v>
      </c>
      <c r="G3313" t="s">
        <v>26</v>
      </c>
      <c r="H3313">
        <v>201412</v>
      </c>
      <c r="I3313" t="s">
        <v>213</v>
      </c>
      <c r="J3313" t="s">
        <v>53</v>
      </c>
      <c r="K3313" t="s">
        <v>239</v>
      </c>
      <c r="L3313" t="s">
        <v>54</v>
      </c>
      <c r="M3313" t="s">
        <v>31</v>
      </c>
      <c r="N3313" t="s">
        <v>32</v>
      </c>
      <c r="O3313">
        <v>-309.27</v>
      </c>
      <c r="P3313" t="s">
        <v>1759</v>
      </c>
      <c r="Q3313" t="s">
        <v>1758</v>
      </c>
      <c r="R3313" t="s">
        <v>1762</v>
      </c>
      <c r="S3313" t="s">
        <v>216</v>
      </c>
      <c r="T3313" t="s">
        <v>561</v>
      </c>
    </row>
    <row r="3314" spans="1:20">
      <c r="A3314" t="s">
        <v>1758</v>
      </c>
      <c r="B3314" t="s">
        <v>1759</v>
      </c>
      <c r="C3314" t="s">
        <v>1772</v>
      </c>
      <c r="D3314" t="s">
        <v>1773</v>
      </c>
      <c r="E3314" t="s">
        <v>212</v>
      </c>
      <c r="F3314" s="1">
        <v>41579</v>
      </c>
      <c r="G3314" t="s">
        <v>26</v>
      </c>
      <c r="H3314">
        <v>201412</v>
      </c>
      <c r="I3314" t="s">
        <v>213</v>
      </c>
      <c r="J3314" t="s">
        <v>53</v>
      </c>
      <c r="K3314" t="s">
        <v>239</v>
      </c>
      <c r="L3314" t="s">
        <v>54</v>
      </c>
      <c r="M3314" t="s">
        <v>31</v>
      </c>
      <c r="N3314" t="s">
        <v>32</v>
      </c>
      <c r="O3314">
        <v>81.010000000000005</v>
      </c>
      <c r="P3314" t="s">
        <v>1759</v>
      </c>
      <c r="Q3314" t="s">
        <v>1758</v>
      </c>
      <c r="R3314" t="s">
        <v>1762</v>
      </c>
      <c r="S3314" t="s">
        <v>216</v>
      </c>
      <c r="T3314" t="s">
        <v>561</v>
      </c>
    </row>
    <row r="3315" spans="1:20">
      <c r="A3315" t="s">
        <v>1758</v>
      </c>
      <c r="B3315" t="s">
        <v>1759</v>
      </c>
      <c r="C3315" t="s">
        <v>1774</v>
      </c>
      <c r="D3315" t="s">
        <v>1775</v>
      </c>
      <c r="E3315" t="s">
        <v>212</v>
      </c>
      <c r="F3315" s="1">
        <v>41579</v>
      </c>
      <c r="G3315" t="s">
        <v>26</v>
      </c>
      <c r="H3315">
        <v>201412</v>
      </c>
      <c r="I3315" t="s">
        <v>213</v>
      </c>
      <c r="J3315" t="s">
        <v>53</v>
      </c>
      <c r="K3315" t="s">
        <v>239</v>
      </c>
      <c r="L3315" t="s">
        <v>54</v>
      </c>
      <c r="M3315" t="s">
        <v>31</v>
      </c>
      <c r="N3315" t="s">
        <v>32</v>
      </c>
      <c r="O3315">
        <v>329.93</v>
      </c>
      <c r="P3315" t="s">
        <v>1759</v>
      </c>
      <c r="Q3315" t="s">
        <v>1758</v>
      </c>
      <c r="R3315" t="s">
        <v>1762</v>
      </c>
      <c r="S3315" t="s">
        <v>216</v>
      </c>
      <c r="T3315" t="s">
        <v>561</v>
      </c>
    </row>
    <row r="3316" spans="1:20">
      <c r="A3316" t="s">
        <v>1765</v>
      </c>
      <c r="B3316" t="s">
        <v>1759</v>
      </c>
      <c r="C3316" t="s">
        <v>1776</v>
      </c>
      <c r="D3316" t="s">
        <v>1777</v>
      </c>
      <c r="E3316" t="s">
        <v>212</v>
      </c>
      <c r="F3316" s="1">
        <v>41579</v>
      </c>
      <c r="G3316" t="s">
        <v>26</v>
      </c>
      <c r="H3316">
        <v>201412</v>
      </c>
      <c r="I3316" t="s">
        <v>213</v>
      </c>
      <c r="J3316" t="s">
        <v>28</v>
      </c>
      <c r="K3316" t="s">
        <v>217</v>
      </c>
      <c r="L3316" t="s">
        <v>30</v>
      </c>
      <c r="M3316" t="s">
        <v>31</v>
      </c>
      <c r="N3316" t="s">
        <v>32</v>
      </c>
      <c r="O3316">
        <v>-3896.88</v>
      </c>
      <c r="P3316" t="s">
        <v>1759</v>
      </c>
      <c r="Q3316" t="s">
        <v>1765</v>
      </c>
      <c r="R3316" t="s">
        <v>1762</v>
      </c>
      <c r="S3316" t="s">
        <v>216</v>
      </c>
      <c r="T3316" t="s">
        <v>561</v>
      </c>
    </row>
    <row r="3317" spans="1:20">
      <c r="A3317" t="s">
        <v>1765</v>
      </c>
      <c r="B3317" t="s">
        <v>1759</v>
      </c>
      <c r="C3317" t="s">
        <v>1776</v>
      </c>
      <c r="D3317" t="s">
        <v>1777</v>
      </c>
      <c r="E3317" t="s">
        <v>212</v>
      </c>
      <c r="F3317" s="1">
        <v>41579</v>
      </c>
      <c r="G3317" t="s">
        <v>26</v>
      </c>
      <c r="H3317">
        <v>201412</v>
      </c>
      <c r="I3317" t="s">
        <v>213</v>
      </c>
      <c r="J3317" t="s">
        <v>28</v>
      </c>
      <c r="K3317" t="s">
        <v>239</v>
      </c>
      <c r="L3317" t="s">
        <v>30</v>
      </c>
      <c r="M3317" t="s">
        <v>31</v>
      </c>
      <c r="N3317" t="s">
        <v>32</v>
      </c>
      <c r="O3317">
        <v>-4500.03</v>
      </c>
      <c r="P3317" t="s">
        <v>1759</v>
      </c>
      <c r="Q3317" t="s">
        <v>1765</v>
      </c>
      <c r="R3317" t="s">
        <v>1762</v>
      </c>
      <c r="S3317" t="s">
        <v>216</v>
      </c>
      <c r="T3317" t="s">
        <v>561</v>
      </c>
    </row>
    <row r="3318" spans="1:20">
      <c r="A3318" t="s">
        <v>1765</v>
      </c>
      <c r="B3318" t="s">
        <v>1759</v>
      </c>
      <c r="C3318" t="s">
        <v>1778</v>
      </c>
      <c r="D3318" t="s">
        <v>1779</v>
      </c>
      <c r="E3318" t="s">
        <v>212</v>
      </c>
      <c r="F3318" s="1">
        <v>41579</v>
      </c>
      <c r="G3318" t="s">
        <v>26</v>
      </c>
      <c r="H3318">
        <v>201412</v>
      </c>
      <c r="I3318" t="s">
        <v>213</v>
      </c>
      <c r="J3318" t="s">
        <v>28</v>
      </c>
      <c r="K3318" t="s">
        <v>239</v>
      </c>
      <c r="L3318" t="s">
        <v>30</v>
      </c>
      <c r="M3318" t="s">
        <v>31</v>
      </c>
      <c r="N3318" t="s">
        <v>32</v>
      </c>
      <c r="O3318">
        <v>242.44</v>
      </c>
      <c r="P3318" t="s">
        <v>1759</v>
      </c>
      <c r="Q3318" t="s">
        <v>1765</v>
      </c>
      <c r="R3318" t="s">
        <v>1762</v>
      </c>
      <c r="S3318" t="s">
        <v>216</v>
      </c>
      <c r="T3318" t="s">
        <v>561</v>
      </c>
    </row>
    <row r="3319" spans="1:20">
      <c r="A3319" t="s">
        <v>1765</v>
      </c>
      <c r="B3319" t="s">
        <v>1759</v>
      </c>
      <c r="C3319" t="s">
        <v>1780</v>
      </c>
      <c r="D3319" t="s">
        <v>1781</v>
      </c>
      <c r="E3319" t="s">
        <v>212</v>
      </c>
      <c r="F3319" s="1">
        <v>41579</v>
      </c>
      <c r="G3319" t="s">
        <v>26</v>
      </c>
      <c r="H3319">
        <v>201412</v>
      </c>
      <c r="I3319" t="s">
        <v>213</v>
      </c>
      <c r="J3319" t="s">
        <v>28</v>
      </c>
      <c r="K3319" t="s">
        <v>239</v>
      </c>
      <c r="L3319" t="s">
        <v>30</v>
      </c>
      <c r="M3319" t="s">
        <v>31</v>
      </c>
      <c r="N3319" t="s">
        <v>32</v>
      </c>
      <c r="O3319">
        <v>154.64000000000001</v>
      </c>
      <c r="P3319" t="s">
        <v>1759</v>
      </c>
      <c r="Q3319" t="s">
        <v>1765</v>
      </c>
      <c r="R3319" t="s">
        <v>1762</v>
      </c>
      <c r="S3319" t="s">
        <v>216</v>
      </c>
      <c r="T3319" t="s">
        <v>561</v>
      </c>
    </row>
    <row r="3320" spans="1:20">
      <c r="A3320" t="s">
        <v>1782</v>
      </c>
      <c r="B3320" t="s">
        <v>1759</v>
      </c>
      <c r="C3320" t="s">
        <v>1783</v>
      </c>
      <c r="D3320" t="s">
        <v>1784</v>
      </c>
      <c r="E3320" t="s">
        <v>258</v>
      </c>
      <c r="F3320" s="1">
        <v>41579</v>
      </c>
      <c r="G3320" t="s">
        <v>26</v>
      </c>
      <c r="H3320">
        <v>201412</v>
      </c>
      <c r="I3320" t="s">
        <v>213</v>
      </c>
      <c r="J3320" t="s">
        <v>253</v>
      </c>
      <c r="K3320" t="s">
        <v>239</v>
      </c>
      <c r="L3320" t="s">
        <v>254</v>
      </c>
      <c r="M3320" t="s">
        <v>31</v>
      </c>
      <c r="N3320" t="s">
        <v>32</v>
      </c>
      <c r="O3320">
        <v>23873.89</v>
      </c>
      <c r="P3320" t="s">
        <v>1759</v>
      </c>
      <c r="Q3320" t="s">
        <v>1782</v>
      </c>
      <c r="R3320" t="s">
        <v>1762</v>
      </c>
      <c r="S3320" t="s">
        <v>216</v>
      </c>
      <c r="T3320" t="s">
        <v>561</v>
      </c>
    </row>
    <row r="3321" spans="1:20">
      <c r="A3321" t="s">
        <v>1782</v>
      </c>
      <c r="B3321" t="s">
        <v>1759</v>
      </c>
      <c r="C3321" t="s">
        <v>1785</v>
      </c>
      <c r="D3321" t="s">
        <v>1786</v>
      </c>
      <c r="E3321" t="s">
        <v>258</v>
      </c>
      <c r="F3321" s="1">
        <v>41579</v>
      </c>
      <c r="G3321" t="s">
        <v>26</v>
      </c>
      <c r="H3321">
        <v>201412</v>
      </c>
      <c r="I3321" t="s">
        <v>213</v>
      </c>
      <c r="J3321" t="s">
        <v>253</v>
      </c>
      <c r="K3321" t="s">
        <v>239</v>
      </c>
      <c r="L3321" t="s">
        <v>254</v>
      </c>
      <c r="M3321" t="s">
        <v>31</v>
      </c>
      <c r="N3321" t="s">
        <v>32</v>
      </c>
      <c r="O3321">
        <v>718.94</v>
      </c>
      <c r="P3321" t="s">
        <v>1759</v>
      </c>
      <c r="Q3321" t="s">
        <v>1782</v>
      </c>
      <c r="R3321" t="s">
        <v>1762</v>
      </c>
      <c r="S3321" t="s">
        <v>216</v>
      </c>
      <c r="T3321" t="s">
        <v>561</v>
      </c>
    </row>
    <row r="3322" spans="1:20">
      <c r="A3322" t="s">
        <v>1782</v>
      </c>
      <c r="B3322" t="s">
        <v>1759</v>
      </c>
      <c r="C3322" t="s">
        <v>1787</v>
      </c>
      <c r="D3322" t="s">
        <v>1788</v>
      </c>
      <c r="E3322" t="s">
        <v>258</v>
      </c>
      <c r="F3322" s="1">
        <v>41579</v>
      </c>
      <c r="G3322" t="s">
        <v>26</v>
      </c>
      <c r="H3322">
        <v>201412</v>
      </c>
      <c r="I3322" t="s">
        <v>213</v>
      </c>
      <c r="J3322" t="s">
        <v>253</v>
      </c>
      <c r="K3322" t="s">
        <v>239</v>
      </c>
      <c r="L3322" t="s">
        <v>254</v>
      </c>
      <c r="M3322" t="s">
        <v>31</v>
      </c>
      <c r="N3322" t="s">
        <v>32</v>
      </c>
      <c r="O3322">
        <v>361.32</v>
      </c>
      <c r="P3322" t="s">
        <v>1759</v>
      </c>
      <c r="Q3322" t="s">
        <v>1782</v>
      </c>
      <c r="R3322" t="s">
        <v>1762</v>
      </c>
      <c r="S3322" t="s">
        <v>216</v>
      </c>
      <c r="T3322" t="s">
        <v>561</v>
      </c>
    </row>
    <row r="3323" spans="1:20">
      <c r="A3323" t="s">
        <v>1782</v>
      </c>
      <c r="B3323" t="s">
        <v>1759</v>
      </c>
      <c r="C3323" t="s">
        <v>1789</v>
      </c>
      <c r="D3323" t="s">
        <v>1790</v>
      </c>
      <c r="E3323" t="s">
        <v>258</v>
      </c>
      <c r="F3323" s="1">
        <v>41579</v>
      </c>
      <c r="G3323" t="s">
        <v>26</v>
      </c>
      <c r="H3323">
        <v>201412</v>
      </c>
      <c r="I3323" t="s">
        <v>213</v>
      </c>
      <c r="J3323" t="s">
        <v>253</v>
      </c>
      <c r="K3323" t="s">
        <v>239</v>
      </c>
      <c r="L3323" t="s">
        <v>254</v>
      </c>
      <c r="M3323" t="s">
        <v>31</v>
      </c>
      <c r="N3323" t="s">
        <v>32</v>
      </c>
      <c r="O3323">
        <v>822.32</v>
      </c>
      <c r="P3323" t="s">
        <v>1759</v>
      </c>
      <c r="Q3323" t="s">
        <v>1782</v>
      </c>
      <c r="R3323" t="s">
        <v>1762</v>
      </c>
      <c r="S3323" t="s">
        <v>216</v>
      </c>
      <c r="T3323" t="s">
        <v>561</v>
      </c>
    </row>
    <row r="3324" spans="1:20">
      <c r="A3324" t="s">
        <v>1782</v>
      </c>
      <c r="B3324" t="s">
        <v>1759</v>
      </c>
      <c r="C3324" t="s">
        <v>1791</v>
      </c>
      <c r="D3324" t="s">
        <v>1792</v>
      </c>
      <c r="E3324" t="s">
        <v>258</v>
      </c>
      <c r="F3324" s="1">
        <v>41579</v>
      </c>
      <c r="G3324" t="s">
        <v>26</v>
      </c>
      <c r="H3324">
        <v>201412</v>
      </c>
      <c r="I3324" t="s">
        <v>213</v>
      </c>
      <c r="J3324" t="s">
        <v>253</v>
      </c>
      <c r="K3324" t="s">
        <v>239</v>
      </c>
      <c r="L3324" t="s">
        <v>254</v>
      </c>
      <c r="M3324" t="s">
        <v>31</v>
      </c>
      <c r="N3324" t="s">
        <v>32</v>
      </c>
      <c r="O3324">
        <v>1205.23</v>
      </c>
      <c r="P3324" t="s">
        <v>1759</v>
      </c>
      <c r="Q3324" t="s">
        <v>1782</v>
      </c>
      <c r="R3324" t="s">
        <v>1762</v>
      </c>
      <c r="S3324" t="s">
        <v>216</v>
      </c>
      <c r="T3324" t="s">
        <v>561</v>
      </c>
    </row>
    <row r="3325" spans="1:20">
      <c r="A3325" t="s">
        <v>1793</v>
      </c>
      <c r="B3325" t="s">
        <v>1794</v>
      </c>
      <c r="C3325" t="s">
        <v>1795</v>
      </c>
      <c r="D3325" t="s">
        <v>1796</v>
      </c>
      <c r="E3325" t="s">
        <v>252</v>
      </c>
      <c r="F3325" s="1">
        <v>41791</v>
      </c>
      <c r="G3325" t="s">
        <v>26</v>
      </c>
      <c r="H3325">
        <v>201412</v>
      </c>
      <c r="I3325" t="s">
        <v>213</v>
      </c>
      <c r="J3325" t="s">
        <v>253</v>
      </c>
      <c r="K3325" t="s">
        <v>1797</v>
      </c>
      <c r="L3325" t="s">
        <v>254</v>
      </c>
      <c r="M3325" t="s">
        <v>1798</v>
      </c>
      <c r="N3325" t="s">
        <v>32</v>
      </c>
      <c r="O3325">
        <v>6044.61</v>
      </c>
      <c r="P3325" t="s">
        <v>1794</v>
      </c>
      <c r="Q3325" t="s">
        <v>1793</v>
      </c>
      <c r="R3325" t="s">
        <v>1799</v>
      </c>
      <c r="S3325" t="s">
        <v>216</v>
      </c>
      <c r="T3325" t="s">
        <v>35</v>
      </c>
    </row>
    <row r="3326" spans="1:20">
      <c r="A3326" t="s">
        <v>1793</v>
      </c>
      <c r="B3326" t="s">
        <v>1794</v>
      </c>
      <c r="C3326" t="s">
        <v>1795</v>
      </c>
      <c r="D3326" t="s">
        <v>1796</v>
      </c>
      <c r="E3326" t="s">
        <v>252</v>
      </c>
      <c r="F3326" s="1">
        <v>41791</v>
      </c>
      <c r="G3326" t="s">
        <v>26</v>
      </c>
      <c r="H3326">
        <v>201412</v>
      </c>
      <c r="I3326" t="s">
        <v>213</v>
      </c>
      <c r="J3326" t="s">
        <v>253</v>
      </c>
      <c r="K3326" t="s">
        <v>1797</v>
      </c>
      <c r="L3326" t="s">
        <v>254</v>
      </c>
      <c r="M3326" t="s">
        <v>1800</v>
      </c>
      <c r="N3326" t="s">
        <v>32</v>
      </c>
      <c r="O3326">
        <v>6044.62</v>
      </c>
      <c r="P3326" t="s">
        <v>1794</v>
      </c>
      <c r="Q3326" t="s">
        <v>1793</v>
      </c>
      <c r="R3326" t="s">
        <v>1799</v>
      </c>
      <c r="S3326" t="s">
        <v>216</v>
      </c>
      <c r="T3326" t="s">
        <v>35</v>
      </c>
    </row>
    <row r="3327" spans="1:20">
      <c r="A3327" t="s">
        <v>1793</v>
      </c>
      <c r="B3327" t="s">
        <v>1794</v>
      </c>
      <c r="C3327" t="s">
        <v>1795</v>
      </c>
      <c r="D3327" t="s">
        <v>1796</v>
      </c>
      <c r="E3327" t="s">
        <v>252</v>
      </c>
      <c r="F3327" s="1">
        <v>41791</v>
      </c>
      <c r="G3327" t="s">
        <v>26</v>
      </c>
      <c r="H3327">
        <v>201412</v>
      </c>
      <c r="I3327" t="s">
        <v>213</v>
      </c>
      <c r="J3327" t="s">
        <v>253</v>
      </c>
      <c r="K3327" t="s">
        <v>1797</v>
      </c>
      <c r="L3327" t="s">
        <v>254</v>
      </c>
      <c r="M3327" t="s">
        <v>1801</v>
      </c>
      <c r="N3327" t="s">
        <v>32</v>
      </c>
      <c r="O3327">
        <v>6044.61</v>
      </c>
      <c r="P3327" t="s">
        <v>1794</v>
      </c>
      <c r="Q3327" t="s">
        <v>1793</v>
      </c>
      <c r="R3327" t="s">
        <v>1799</v>
      </c>
      <c r="S3327" t="s">
        <v>216</v>
      </c>
      <c r="T3327" t="s">
        <v>35</v>
      </c>
    </row>
    <row r="3328" spans="1:20">
      <c r="A3328" t="s">
        <v>1802</v>
      </c>
      <c r="B3328" t="s">
        <v>1794</v>
      </c>
      <c r="C3328" t="s">
        <v>1803</v>
      </c>
      <c r="D3328" t="s">
        <v>1804</v>
      </c>
      <c r="E3328" t="s">
        <v>600</v>
      </c>
      <c r="F3328" s="1">
        <v>41426</v>
      </c>
      <c r="G3328" t="s">
        <v>26</v>
      </c>
      <c r="H3328">
        <v>201412</v>
      </c>
      <c r="I3328" t="s">
        <v>213</v>
      </c>
      <c r="J3328" t="s">
        <v>1122</v>
      </c>
      <c r="K3328" t="s">
        <v>1805</v>
      </c>
      <c r="L3328" t="s">
        <v>1124</v>
      </c>
      <c r="M3328" t="s">
        <v>31</v>
      </c>
      <c r="N3328" t="s">
        <v>32</v>
      </c>
      <c r="O3328">
        <v>438.94</v>
      </c>
      <c r="P3328" t="s">
        <v>1794</v>
      </c>
      <c r="Q3328" t="s">
        <v>1802</v>
      </c>
      <c r="R3328" t="s">
        <v>1799</v>
      </c>
      <c r="S3328" t="s">
        <v>216</v>
      </c>
      <c r="T3328" t="s">
        <v>35</v>
      </c>
    </row>
    <row r="3329" spans="1:20">
      <c r="A3329" t="s">
        <v>1802</v>
      </c>
      <c r="B3329" t="s">
        <v>1794</v>
      </c>
      <c r="C3329" t="s">
        <v>1806</v>
      </c>
      <c r="D3329" t="s">
        <v>1807</v>
      </c>
      <c r="E3329" t="s">
        <v>600</v>
      </c>
      <c r="F3329" s="1">
        <v>41791</v>
      </c>
      <c r="G3329" t="s">
        <v>26</v>
      </c>
      <c r="H3329">
        <v>201412</v>
      </c>
      <c r="I3329" t="s">
        <v>213</v>
      </c>
      <c r="J3329" t="s">
        <v>1122</v>
      </c>
      <c r="K3329" t="s">
        <v>1805</v>
      </c>
      <c r="L3329" t="s">
        <v>1124</v>
      </c>
      <c r="M3329" t="s">
        <v>31</v>
      </c>
      <c r="N3329" t="s">
        <v>32</v>
      </c>
      <c r="O3329">
        <v>73561.59</v>
      </c>
      <c r="P3329" t="s">
        <v>1794</v>
      </c>
      <c r="Q3329" t="s">
        <v>1802</v>
      </c>
      <c r="R3329" t="s">
        <v>1799</v>
      </c>
      <c r="S3329" t="s">
        <v>216</v>
      </c>
      <c r="T3329" t="s">
        <v>35</v>
      </c>
    </row>
    <row r="3330" spans="1:20">
      <c r="A3330" t="s">
        <v>1802</v>
      </c>
      <c r="B3330" t="s">
        <v>1794</v>
      </c>
      <c r="C3330" t="s">
        <v>1808</v>
      </c>
      <c r="D3330" t="s">
        <v>1809</v>
      </c>
      <c r="E3330" t="s">
        <v>600</v>
      </c>
      <c r="F3330" s="1">
        <v>41068</v>
      </c>
      <c r="G3330" t="s">
        <v>26</v>
      </c>
      <c r="H3330">
        <v>201412</v>
      </c>
      <c r="I3330" t="s">
        <v>213</v>
      </c>
      <c r="J3330" t="s">
        <v>596</v>
      </c>
      <c r="K3330" t="s">
        <v>1805</v>
      </c>
      <c r="L3330" t="s">
        <v>1116</v>
      </c>
      <c r="M3330" t="s">
        <v>31</v>
      </c>
      <c r="N3330" t="s">
        <v>48</v>
      </c>
      <c r="O3330">
        <v>93418.63</v>
      </c>
      <c r="P3330" t="s">
        <v>1794</v>
      </c>
      <c r="Q3330" t="s">
        <v>1802</v>
      </c>
      <c r="R3330" t="s">
        <v>1799</v>
      </c>
      <c r="S3330" t="s">
        <v>216</v>
      </c>
      <c r="T3330" t="s">
        <v>35</v>
      </c>
    </row>
    <row r="3331" spans="1:20">
      <c r="A3331" t="s">
        <v>1802</v>
      </c>
      <c r="B3331" t="s">
        <v>1794</v>
      </c>
      <c r="C3331" t="s">
        <v>1808</v>
      </c>
      <c r="D3331" t="s">
        <v>1809</v>
      </c>
      <c r="E3331" t="s">
        <v>600</v>
      </c>
      <c r="F3331" s="1">
        <v>41068</v>
      </c>
      <c r="G3331" t="s">
        <v>26</v>
      </c>
      <c r="H3331">
        <v>201412</v>
      </c>
      <c r="I3331" t="s">
        <v>213</v>
      </c>
      <c r="J3331" t="s">
        <v>596</v>
      </c>
      <c r="K3331" t="s">
        <v>1810</v>
      </c>
      <c r="L3331" t="s">
        <v>1116</v>
      </c>
      <c r="M3331" t="s">
        <v>31</v>
      </c>
      <c r="N3331" t="s">
        <v>49</v>
      </c>
      <c r="O3331">
        <v>-93418.63</v>
      </c>
      <c r="P3331" t="s">
        <v>1794</v>
      </c>
      <c r="Q3331" t="s">
        <v>1802</v>
      </c>
      <c r="R3331" t="s">
        <v>1799</v>
      </c>
      <c r="S3331" t="s">
        <v>216</v>
      </c>
      <c r="T3331" t="s">
        <v>35</v>
      </c>
    </row>
    <row r="3332" spans="1:20">
      <c r="A3332" t="s">
        <v>1802</v>
      </c>
      <c r="B3332" t="s">
        <v>1794</v>
      </c>
      <c r="C3332" t="s">
        <v>1811</v>
      </c>
      <c r="D3332" t="s">
        <v>1812</v>
      </c>
      <c r="E3332" t="s">
        <v>363</v>
      </c>
      <c r="F3332" s="1">
        <v>41760</v>
      </c>
      <c r="G3332" t="s">
        <v>26</v>
      </c>
      <c r="H3332">
        <v>201412</v>
      </c>
      <c r="I3332" t="s">
        <v>213</v>
      </c>
      <c r="J3332" t="s">
        <v>28</v>
      </c>
      <c r="K3332" t="s">
        <v>1797</v>
      </c>
      <c r="L3332" t="s">
        <v>30</v>
      </c>
      <c r="M3332" t="s">
        <v>1813</v>
      </c>
      <c r="N3332" t="s">
        <v>32</v>
      </c>
      <c r="O3332">
        <v>826.31000000000006</v>
      </c>
      <c r="P3332" t="s">
        <v>1794</v>
      </c>
      <c r="Q3332" t="s">
        <v>1802</v>
      </c>
      <c r="R3332" t="s">
        <v>1799</v>
      </c>
      <c r="S3332" t="s">
        <v>216</v>
      </c>
      <c r="T3332" t="s">
        <v>35</v>
      </c>
    </row>
    <row r="3333" spans="1:20">
      <c r="A3333" t="s">
        <v>1802</v>
      </c>
      <c r="B3333" t="s">
        <v>1794</v>
      </c>
      <c r="C3333" t="s">
        <v>1811</v>
      </c>
      <c r="D3333" t="s">
        <v>1812</v>
      </c>
      <c r="E3333" t="s">
        <v>363</v>
      </c>
      <c r="F3333" s="1">
        <v>41760</v>
      </c>
      <c r="G3333" t="s">
        <v>26</v>
      </c>
      <c r="H3333">
        <v>201412</v>
      </c>
      <c r="I3333" t="s">
        <v>213</v>
      </c>
      <c r="J3333" t="s">
        <v>28</v>
      </c>
      <c r="K3333" t="s">
        <v>1797</v>
      </c>
      <c r="L3333" t="s">
        <v>30</v>
      </c>
      <c r="M3333" t="s">
        <v>1814</v>
      </c>
      <c r="N3333" t="s">
        <v>32</v>
      </c>
      <c r="O3333">
        <v>56.02</v>
      </c>
      <c r="P3333" t="s">
        <v>1794</v>
      </c>
      <c r="Q3333" t="s">
        <v>1802</v>
      </c>
      <c r="R3333" t="s">
        <v>1799</v>
      </c>
      <c r="S3333" t="s">
        <v>216</v>
      </c>
      <c r="T3333" t="s">
        <v>35</v>
      </c>
    </row>
    <row r="3334" spans="1:20">
      <c r="A3334" t="s">
        <v>1815</v>
      </c>
      <c r="B3334" t="s">
        <v>1816</v>
      </c>
      <c r="C3334" t="s">
        <v>1817</v>
      </c>
      <c r="D3334" t="s">
        <v>1818</v>
      </c>
      <c r="E3334" t="s">
        <v>363</v>
      </c>
      <c r="F3334" s="1">
        <v>41306</v>
      </c>
      <c r="G3334" t="s">
        <v>26</v>
      </c>
      <c r="H3334">
        <v>201412</v>
      </c>
      <c r="I3334" t="s">
        <v>213</v>
      </c>
      <c r="J3334" t="s">
        <v>53</v>
      </c>
      <c r="K3334" t="s">
        <v>1407</v>
      </c>
      <c r="L3334" t="s">
        <v>54</v>
      </c>
      <c r="M3334" t="s">
        <v>1819</v>
      </c>
      <c r="N3334" t="s">
        <v>32</v>
      </c>
      <c r="O3334">
        <v>41350.17</v>
      </c>
      <c r="P3334" t="s">
        <v>1816</v>
      </c>
      <c r="Q3334" t="s">
        <v>1815</v>
      </c>
      <c r="R3334" t="s">
        <v>1820</v>
      </c>
      <c r="S3334" t="s">
        <v>216</v>
      </c>
      <c r="T3334" t="s">
        <v>592</v>
      </c>
    </row>
    <row r="3335" spans="1:20">
      <c r="A3335" t="s">
        <v>1815</v>
      </c>
      <c r="B3335" t="s">
        <v>1816</v>
      </c>
      <c r="C3335" t="s">
        <v>1817</v>
      </c>
      <c r="D3335" t="s">
        <v>1818</v>
      </c>
      <c r="E3335" t="s">
        <v>363</v>
      </c>
      <c r="F3335" s="1">
        <v>41306</v>
      </c>
      <c r="G3335" t="s">
        <v>26</v>
      </c>
      <c r="H3335">
        <v>201412</v>
      </c>
      <c r="I3335" t="s">
        <v>213</v>
      </c>
      <c r="J3335" t="s">
        <v>53</v>
      </c>
      <c r="K3335" t="s">
        <v>1797</v>
      </c>
      <c r="L3335" t="s">
        <v>54</v>
      </c>
      <c r="M3335" t="s">
        <v>1819</v>
      </c>
      <c r="N3335" t="s">
        <v>32</v>
      </c>
      <c r="O3335">
        <v>14702.28</v>
      </c>
      <c r="P3335" t="s">
        <v>1816</v>
      </c>
      <c r="Q3335" t="s">
        <v>1815</v>
      </c>
      <c r="R3335" t="s">
        <v>1820</v>
      </c>
      <c r="S3335" t="s">
        <v>216</v>
      </c>
      <c r="T3335" t="s">
        <v>592</v>
      </c>
    </row>
    <row r="3336" spans="1:20">
      <c r="A3336" t="s">
        <v>1815</v>
      </c>
      <c r="B3336" t="s">
        <v>1816</v>
      </c>
      <c r="C3336" t="s">
        <v>1821</v>
      </c>
      <c r="D3336" t="s">
        <v>1822</v>
      </c>
      <c r="E3336" t="s">
        <v>142</v>
      </c>
      <c r="F3336" s="1">
        <v>41913</v>
      </c>
      <c r="G3336" t="s">
        <v>26</v>
      </c>
      <c r="H3336">
        <v>201412</v>
      </c>
      <c r="I3336" t="s">
        <v>27</v>
      </c>
      <c r="J3336" t="s">
        <v>53</v>
      </c>
      <c r="K3336" t="s">
        <v>29</v>
      </c>
      <c r="L3336" t="s">
        <v>54</v>
      </c>
      <c r="M3336" t="s">
        <v>31</v>
      </c>
      <c r="N3336" t="s">
        <v>32</v>
      </c>
      <c r="O3336">
        <v>5854.24</v>
      </c>
      <c r="P3336" t="s">
        <v>1816</v>
      </c>
      <c r="Q3336" t="s">
        <v>1815</v>
      </c>
      <c r="R3336" t="s">
        <v>1820</v>
      </c>
      <c r="S3336" t="s">
        <v>216</v>
      </c>
      <c r="T3336" t="s">
        <v>592</v>
      </c>
    </row>
    <row r="3337" spans="1:20">
      <c r="A3337" t="s">
        <v>1815</v>
      </c>
      <c r="B3337" t="s">
        <v>1816</v>
      </c>
      <c r="C3337" t="s">
        <v>1821</v>
      </c>
      <c r="D3337" t="s">
        <v>1822</v>
      </c>
      <c r="E3337" t="s">
        <v>142</v>
      </c>
      <c r="F3337" s="1">
        <v>41913</v>
      </c>
      <c r="G3337" t="s">
        <v>26</v>
      </c>
      <c r="H3337">
        <v>201412</v>
      </c>
      <c r="I3337" t="s">
        <v>27</v>
      </c>
      <c r="J3337" t="s">
        <v>53</v>
      </c>
      <c r="K3337" t="s">
        <v>36</v>
      </c>
      <c r="L3337" t="s">
        <v>54</v>
      </c>
      <c r="M3337" t="s">
        <v>31</v>
      </c>
      <c r="N3337" t="s">
        <v>32</v>
      </c>
      <c r="O3337">
        <v>360.85</v>
      </c>
      <c r="P3337" t="s">
        <v>1816</v>
      </c>
      <c r="Q3337" t="s">
        <v>1815</v>
      </c>
      <c r="R3337" t="s">
        <v>1820</v>
      </c>
      <c r="S3337" t="s">
        <v>216</v>
      </c>
      <c r="T3337" t="s">
        <v>592</v>
      </c>
    </row>
    <row r="3338" spans="1:20">
      <c r="A3338" t="s">
        <v>1815</v>
      </c>
      <c r="B3338" t="s">
        <v>1816</v>
      </c>
      <c r="C3338" t="s">
        <v>1821</v>
      </c>
      <c r="D3338" t="s">
        <v>1822</v>
      </c>
      <c r="E3338" t="s">
        <v>142</v>
      </c>
      <c r="F3338" s="1">
        <v>41913</v>
      </c>
      <c r="G3338" t="s">
        <v>26</v>
      </c>
      <c r="H3338">
        <v>201412</v>
      </c>
      <c r="I3338" t="s">
        <v>27</v>
      </c>
      <c r="J3338" t="s">
        <v>53</v>
      </c>
      <c r="K3338" t="s">
        <v>37</v>
      </c>
      <c r="L3338" t="s">
        <v>54</v>
      </c>
      <c r="M3338" t="s">
        <v>31</v>
      </c>
      <c r="N3338" t="s">
        <v>32</v>
      </c>
      <c r="O3338">
        <v>3178.15</v>
      </c>
      <c r="P3338" t="s">
        <v>1816</v>
      </c>
      <c r="Q3338" t="s">
        <v>1815</v>
      </c>
      <c r="R3338" t="s">
        <v>1820</v>
      </c>
      <c r="S3338" t="s">
        <v>216</v>
      </c>
      <c r="T3338" t="s">
        <v>592</v>
      </c>
    </row>
    <row r="3339" spans="1:20">
      <c r="A3339" t="s">
        <v>1815</v>
      </c>
      <c r="B3339" t="s">
        <v>1816</v>
      </c>
      <c r="C3339" t="s">
        <v>1821</v>
      </c>
      <c r="D3339" t="s">
        <v>1822</v>
      </c>
      <c r="E3339" t="s">
        <v>142</v>
      </c>
      <c r="F3339" s="1">
        <v>41913</v>
      </c>
      <c r="G3339" t="s">
        <v>26</v>
      </c>
      <c r="H3339">
        <v>201412</v>
      </c>
      <c r="I3339" t="s">
        <v>27</v>
      </c>
      <c r="J3339" t="s">
        <v>53</v>
      </c>
      <c r="K3339" t="s">
        <v>38</v>
      </c>
      <c r="L3339" t="s">
        <v>54</v>
      </c>
      <c r="M3339" t="s">
        <v>31</v>
      </c>
      <c r="N3339" t="s">
        <v>32</v>
      </c>
      <c r="O3339">
        <v>3657.06</v>
      </c>
      <c r="P3339" t="s">
        <v>1816</v>
      </c>
      <c r="Q3339" t="s">
        <v>1815</v>
      </c>
      <c r="R3339" t="s">
        <v>1820</v>
      </c>
      <c r="S3339" t="s">
        <v>216</v>
      </c>
      <c r="T3339" t="s">
        <v>592</v>
      </c>
    </row>
    <row r="3340" spans="1:20">
      <c r="A3340" t="s">
        <v>1815</v>
      </c>
      <c r="B3340" t="s">
        <v>1816</v>
      </c>
      <c r="C3340" t="s">
        <v>1821</v>
      </c>
      <c r="D3340" t="s">
        <v>1822</v>
      </c>
      <c r="E3340" t="s">
        <v>142</v>
      </c>
      <c r="F3340" s="1">
        <v>41913</v>
      </c>
      <c r="G3340" t="s">
        <v>26</v>
      </c>
      <c r="H3340">
        <v>201412</v>
      </c>
      <c r="I3340" t="s">
        <v>27</v>
      </c>
      <c r="J3340" t="s">
        <v>53</v>
      </c>
      <c r="K3340" t="s">
        <v>41</v>
      </c>
      <c r="L3340" t="s">
        <v>54</v>
      </c>
      <c r="M3340" t="s">
        <v>31</v>
      </c>
      <c r="N3340" t="s">
        <v>32</v>
      </c>
      <c r="O3340">
        <v>1705.4</v>
      </c>
      <c r="P3340" t="s">
        <v>1816</v>
      </c>
      <c r="Q3340" t="s">
        <v>1815</v>
      </c>
      <c r="R3340" t="s">
        <v>1820</v>
      </c>
      <c r="S3340" t="s">
        <v>216</v>
      </c>
      <c r="T3340" t="s">
        <v>592</v>
      </c>
    </row>
    <row r="3341" spans="1:20">
      <c r="A3341" t="s">
        <v>1815</v>
      </c>
      <c r="B3341" t="s">
        <v>1816</v>
      </c>
      <c r="C3341" t="s">
        <v>1821</v>
      </c>
      <c r="D3341" t="s">
        <v>1822</v>
      </c>
      <c r="E3341" t="s">
        <v>142</v>
      </c>
      <c r="F3341" s="1">
        <v>41913</v>
      </c>
      <c r="G3341" t="s">
        <v>26</v>
      </c>
      <c r="H3341">
        <v>201412</v>
      </c>
      <c r="I3341" t="s">
        <v>27</v>
      </c>
      <c r="J3341" t="s">
        <v>53</v>
      </c>
      <c r="K3341" t="s">
        <v>42</v>
      </c>
      <c r="L3341" t="s">
        <v>54</v>
      </c>
      <c r="M3341" t="s">
        <v>31</v>
      </c>
      <c r="N3341" t="s">
        <v>32</v>
      </c>
      <c r="O3341">
        <v>2948.01</v>
      </c>
      <c r="P3341" t="s">
        <v>1816</v>
      </c>
      <c r="Q3341" t="s">
        <v>1815</v>
      </c>
      <c r="R3341" t="s">
        <v>1820</v>
      </c>
      <c r="S3341" t="s">
        <v>216</v>
      </c>
      <c r="T3341" t="s">
        <v>592</v>
      </c>
    </row>
    <row r="3342" spans="1:20">
      <c r="A3342" t="s">
        <v>1815</v>
      </c>
      <c r="B3342" t="s">
        <v>1816</v>
      </c>
      <c r="C3342" t="s">
        <v>1821</v>
      </c>
      <c r="D3342" t="s">
        <v>1822</v>
      </c>
      <c r="E3342" t="s">
        <v>142</v>
      </c>
      <c r="F3342" s="1">
        <v>41913</v>
      </c>
      <c r="G3342" t="s">
        <v>26</v>
      </c>
      <c r="H3342">
        <v>201412</v>
      </c>
      <c r="I3342" t="s">
        <v>27</v>
      </c>
      <c r="J3342" t="s">
        <v>53</v>
      </c>
      <c r="K3342" t="s">
        <v>44</v>
      </c>
      <c r="L3342" t="s">
        <v>54</v>
      </c>
      <c r="M3342" t="s">
        <v>31</v>
      </c>
      <c r="N3342" t="s">
        <v>32</v>
      </c>
      <c r="O3342">
        <v>666.41</v>
      </c>
      <c r="P3342" t="s">
        <v>1816</v>
      </c>
      <c r="Q3342" t="s">
        <v>1815</v>
      </c>
      <c r="R3342" t="s">
        <v>1820</v>
      </c>
      <c r="S3342" t="s">
        <v>216</v>
      </c>
      <c r="T3342" t="s">
        <v>592</v>
      </c>
    </row>
    <row r="3343" spans="1:20">
      <c r="A3343" t="s">
        <v>1823</v>
      </c>
      <c r="B3343" t="s">
        <v>1824</v>
      </c>
      <c r="C3343" t="s">
        <v>1825</v>
      </c>
      <c r="D3343" t="s">
        <v>1826</v>
      </c>
      <c r="E3343" t="s">
        <v>1827</v>
      </c>
      <c r="F3343" s="1">
        <v>30682</v>
      </c>
      <c r="G3343" t="s">
        <v>26</v>
      </c>
      <c r="H3343">
        <v>201412</v>
      </c>
      <c r="I3343" t="s">
        <v>27</v>
      </c>
      <c r="J3343" t="s">
        <v>596</v>
      </c>
      <c r="K3343" t="s">
        <v>1828</v>
      </c>
      <c r="L3343" t="s">
        <v>1829</v>
      </c>
      <c r="M3343" t="s">
        <v>1830</v>
      </c>
      <c r="N3343" t="s">
        <v>32</v>
      </c>
      <c r="O3343">
        <v>25555.87</v>
      </c>
      <c r="P3343" t="s">
        <v>1824</v>
      </c>
      <c r="Q3343" t="s">
        <v>1823</v>
      </c>
      <c r="R3343" t="s">
        <v>1831</v>
      </c>
      <c r="S3343" t="s">
        <v>1832</v>
      </c>
      <c r="T3343" t="s">
        <v>561</v>
      </c>
    </row>
    <row r="3344" spans="1:20">
      <c r="A3344" t="s">
        <v>1823</v>
      </c>
      <c r="B3344" t="s">
        <v>1824</v>
      </c>
      <c r="C3344" t="s">
        <v>1825</v>
      </c>
      <c r="D3344" t="s">
        <v>1826</v>
      </c>
      <c r="E3344" t="s">
        <v>1827</v>
      </c>
      <c r="F3344" s="1">
        <v>30682</v>
      </c>
      <c r="G3344" t="s">
        <v>26</v>
      </c>
      <c r="H3344">
        <v>201412</v>
      </c>
      <c r="I3344" t="s">
        <v>27</v>
      </c>
      <c r="J3344" t="s">
        <v>596</v>
      </c>
      <c r="K3344" t="s">
        <v>1833</v>
      </c>
      <c r="L3344" t="s">
        <v>1829</v>
      </c>
      <c r="M3344" t="s">
        <v>1830</v>
      </c>
      <c r="N3344" t="s">
        <v>32</v>
      </c>
      <c r="O3344">
        <v>54666.380000000005</v>
      </c>
      <c r="P3344" t="s">
        <v>1824</v>
      </c>
      <c r="Q3344" t="s">
        <v>1823</v>
      </c>
      <c r="R3344" t="s">
        <v>1831</v>
      </c>
      <c r="S3344" t="s">
        <v>1832</v>
      </c>
      <c r="T3344" t="s">
        <v>561</v>
      </c>
    </row>
    <row r="3345" spans="1:20">
      <c r="A3345" t="s">
        <v>1823</v>
      </c>
      <c r="B3345" t="s">
        <v>1824</v>
      </c>
      <c r="C3345" t="s">
        <v>1825</v>
      </c>
      <c r="D3345" t="s">
        <v>1826</v>
      </c>
      <c r="E3345" t="s">
        <v>1827</v>
      </c>
      <c r="F3345" s="1">
        <v>30682</v>
      </c>
      <c r="G3345" t="s">
        <v>26</v>
      </c>
      <c r="H3345">
        <v>201412</v>
      </c>
      <c r="I3345" t="s">
        <v>27</v>
      </c>
      <c r="J3345" t="s">
        <v>596</v>
      </c>
      <c r="K3345" t="s">
        <v>1834</v>
      </c>
      <c r="L3345" t="s">
        <v>1829</v>
      </c>
      <c r="M3345" t="s">
        <v>1830</v>
      </c>
      <c r="N3345" t="s">
        <v>32</v>
      </c>
      <c r="O3345">
        <v>147830.37</v>
      </c>
      <c r="P3345" t="s">
        <v>1824</v>
      </c>
      <c r="Q3345" t="s">
        <v>1823</v>
      </c>
      <c r="R3345" t="s">
        <v>1831</v>
      </c>
      <c r="S3345" t="s">
        <v>1832</v>
      </c>
      <c r="T3345" t="s">
        <v>561</v>
      </c>
    </row>
    <row r="3346" spans="1:20">
      <c r="A3346" t="s">
        <v>1823</v>
      </c>
      <c r="B3346" t="s">
        <v>1824</v>
      </c>
      <c r="C3346" t="s">
        <v>1825</v>
      </c>
      <c r="D3346" t="s">
        <v>1826</v>
      </c>
      <c r="E3346" t="s">
        <v>1827</v>
      </c>
      <c r="F3346" s="1">
        <v>30682</v>
      </c>
      <c r="G3346" t="s">
        <v>26</v>
      </c>
      <c r="H3346">
        <v>201412</v>
      </c>
      <c r="I3346" t="s">
        <v>27</v>
      </c>
      <c r="J3346" t="s">
        <v>596</v>
      </c>
      <c r="K3346" t="s">
        <v>1835</v>
      </c>
      <c r="L3346" t="s">
        <v>1829</v>
      </c>
      <c r="M3346" t="s">
        <v>1830</v>
      </c>
      <c r="N3346" t="s">
        <v>32</v>
      </c>
      <c r="O3346">
        <v>61.08</v>
      </c>
      <c r="P3346" t="s">
        <v>1824</v>
      </c>
      <c r="Q3346" t="s">
        <v>1823</v>
      </c>
      <c r="R3346" t="s">
        <v>1831</v>
      </c>
      <c r="S3346" t="s">
        <v>1832</v>
      </c>
      <c r="T3346" t="s">
        <v>561</v>
      </c>
    </row>
    <row r="3347" spans="1:20">
      <c r="A3347" t="s">
        <v>1823</v>
      </c>
      <c r="B3347" t="s">
        <v>1824</v>
      </c>
      <c r="C3347" t="s">
        <v>1825</v>
      </c>
      <c r="D3347" t="s">
        <v>1826</v>
      </c>
      <c r="E3347" t="s">
        <v>1827</v>
      </c>
      <c r="F3347" s="1">
        <v>30682</v>
      </c>
      <c r="G3347" t="s">
        <v>26</v>
      </c>
      <c r="H3347">
        <v>201412</v>
      </c>
      <c r="I3347" t="s">
        <v>27</v>
      </c>
      <c r="J3347" t="s">
        <v>596</v>
      </c>
      <c r="K3347" t="s">
        <v>1836</v>
      </c>
      <c r="L3347" t="s">
        <v>1829</v>
      </c>
      <c r="M3347" t="s">
        <v>1830</v>
      </c>
      <c r="N3347" t="s">
        <v>32</v>
      </c>
      <c r="O3347">
        <v>28585.81</v>
      </c>
      <c r="P3347" t="s">
        <v>1824</v>
      </c>
      <c r="Q3347" t="s">
        <v>1823</v>
      </c>
      <c r="R3347" t="s">
        <v>1831</v>
      </c>
      <c r="S3347" t="s">
        <v>1832</v>
      </c>
      <c r="T3347" t="s">
        <v>561</v>
      </c>
    </row>
    <row r="3348" spans="1:20">
      <c r="A3348" t="s">
        <v>1823</v>
      </c>
      <c r="B3348" t="s">
        <v>1824</v>
      </c>
      <c r="C3348" t="s">
        <v>1825</v>
      </c>
      <c r="D3348" t="s">
        <v>1826</v>
      </c>
      <c r="E3348" t="s">
        <v>1827</v>
      </c>
      <c r="F3348" s="1">
        <v>30682</v>
      </c>
      <c r="G3348" t="s">
        <v>26</v>
      </c>
      <c r="H3348">
        <v>201412</v>
      </c>
      <c r="I3348" t="s">
        <v>27</v>
      </c>
      <c r="J3348" t="s">
        <v>596</v>
      </c>
      <c r="K3348" t="s">
        <v>1837</v>
      </c>
      <c r="L3348" t="s">
        <v>1829</v>
      </c>
      <c r="M3348" t="s">
        <v>1830</v>
      </c>
      <c r="N3348" t="s">
        <v>32</v>
      </c>
      <c r="O3348">
        <v>270.85000000000002</v>
      </c>
      <c r="P3348" t="s">
        <v>1824</v>
      </c>
      <c r="Q3348" t="s">
        <v>1823</v>
      </c>
      <c r="R3348" t="s">
        <v>1831</v>
      </c>
      <c r="S3348" t="s">
        <v>1832</v>
      </c>
      <c r="T3348" t="s">
        <v>561</v>
      </c>
    </row>
    <row r="3349" spans="1:20">
      <c r="A3349" t="s">
        <v>1823</v>
      </c>
      <c r="B3349" t="s">
        <v>1824</v>
      </c>
      <c r="C3349" t="s">
        <v>1838</v>
      </c>
      <c r="D3349" t="s">
        <v>1839</v>
      </c>
      <c r="E3349" t="s">
        <v>1827</v>
      </c>
      <c r="F3349" s="1">
        <v>31464</v>
      </c>
      <c r="G3349" t="s">
        <v>26</v>
      </c>
      <c r="H3349">
        <v>201412</v>
      </c>
      <c r="I3349" t="s">
        <v>27</v>
      </c>
      <c r="J3349" t="s">
        <v>596</v>
      </c>
      <c r="K3349" t="s">
        <v>1828</v>
      </c>
      <c r="L3349" t="s">
        <v>1840</v>
      </c>
      <c r="M3349" t="s">
        <v>1841</v>
      </c>
      <c r="N3349" t="s">
        <v>32</v>
      </c>
      <c r="O3349">
        <v>15687.1</v>
      </c>
      <c r="P3349" t="s">
        <v>1824</v>
      </c>
      <c r="Q3349" t="s">
        <v>1823</v>
      </c>
      <c r="R3349" t="s">
        <v>1831</v>
      </c>
      <c r="S3349" t="s">
        <v>1832</v>
      </c>
      <c r="T3349" t="s">
        <v>561</v>
      </c>
    </row>
    <row r="3350" spans="1:20">
      <c r="A3350" t="s">
        <v>1823</v>
      </c>
      <c r="B3350" t="s">
        <v>1824</v>
      </c>
      <c r="C3350" t="s">
        <v>1838</v>
      </c>
      <c r="D3350" t="s">
        <v>1839</v>
      </c>
      <c r="E3350" t="s">
        <v>1827</v>
      </c>
      <c r="F3350" s="1">
        <v>31464</v>
      </c>
      <c r="G3350" t="s">
        <v>26</v>
      </c>
      <c r="H3350">
        <v>201412</v>
      </c>
      <c r="I3350" t="s">
        <v>27</v>
      </c>
      <c r="J3350" t="s">
        <v>596</v>
      </c>
      <c r="K3350" t="s">
        <v>1833</v>
      </c>
      <c r="L3350" t="s">
        <v>1840</v>
      </c>
      <c r="M3350" t="s">
        <v>1841</v>
      </c>
      <c r="N3350" t="s">
        <v>32</v>
      </c>
      <c r="O3350">
        <v>34054.54</v>
      </c>
      <c r="P3350" t="s">
        <v>1824</v>
      </c>
      <c r="Q3350" t="s">
        <v>1823</v>
      </c>
      <c r="R3350" t="s">
        <v>1831</v>
      </c>
      <c r="S3350" t="s">
        <v>1832</v>
      </c>
      <c r="T3350" t="s">
        <v>561</v>
      </c>
    </row>
    <row r="3351" spans="1:20">
      <c r="A3351" t="s">
        <v>1823</v>
      </c>
      <c r="B3351" t="s">
        <v>1824</v>
      </c>
      <c r="C3351" t="s">
        <v>1838</v>
      </c>
      <c r="D3351" t="s">
        <v>1839</v>
      </c>
      <c r="E3351" t="s">
        <v>1827</v>
      </c>
      <c r="F3351" s="1">
        <v>31464</v>
      </c>
      <c r="G3351" t="s">
        <v>26</v>
      </c>
      <c r="H3351">
        <v>201412</v>
      </c>
      <c r="I3351" t="s">
        <v>27</v>
      </c>
      <c r="J3351" t="s">
        <v>596</v>
      </c>
      <c r="K3351" t="s">
        <v>1834</v>
      </c>
      <c r="L3351" t="s">
        <v>1840</v>
      </c>
      <c r="M3351" t="s">
        <v>1841</v>
      </c>
      <c r="N3351" t="s">
        <v>32</v>
      </c>
      <c r="O3351">
        <v>3260.51</v>
      </c>
      <c r="P3351" t="s">
        <v>1824</v>
      </c>
      <c r="Q3351" t="s">
        <v>1823</v>
      </c>
      <c r="R3351" t="s">
        <v>1831</v>
      </c>
      <c r="S3351" t="s">
        <v>1832</v>
      </c>
      <c r="T3351" t="s">
        <v>561</v>
      </c>
    </row>
    <row r="3352" spans="1:20">
      <c r="A3352" t="s">
        <v>1823</v>
      </c>
      <c r="B3352" t="s">
        <v>1824</v>
      </c>
      <c r="C3352" t="s">
        <v>1838</v>
      </c>
      <c r="D3352" t="s">
        <v>1839</v>
      </c>
      <c r="E3352" t="s">
        <v>1827</v>
      </c>
      <c r="F3352" s="1">
        <v>31464</v>
      </c>
      <c r="G3352" t="s">
        <v>26</v>
      </c>
      <c r="H3352">
        <v>201412</v>
      </c>
      <c r="I3352" t="s">
        <v>27</v>
      </c>
      <c r="J3352" t="s">
        <v>596</v>
      </c>
      <c r="K3352" t="s">
        <v>1836</v>
      </c>
      <c r="L3352" t="s">
        <v>1840</v>
      </c>
      <c r="M3352" t="s">
        <v>1841</v>
      </c>
      <c r="N3352" t="s">
        <v>32</v>
      </c>
      <c r="O3352">
        <v>3171.11</v>
      </c>
      <c r="P3352" t="s">
        <v>1824</v>
      </c>
      <c r="Q3352" t="s">
        <v>1823</v>
      </c>
      <c r="R3352" t="s">
        <v>1831</v>
      </c>
      <c r="S3352" t="s">
        <v>1832</v>
      </c>
      <c r="T3352" t="s">
        <v>561</v>
      </c>
    </row>
    <row r="3353" spans="1:20">
      <c r="A3353" t="s">
        <v>1823</v>
      </c>
      <c r="B3353" t="s">
        <v>1824</v>
      </c>
      <c r="C3353" t="s">
        <v>1838</v>
      </c>
      <c r="D3353" t="s">
        <v>1839</v>
      </c>
      <c r="E3353" t="s">
        <v>1827</v>
      </c>
      <c r="F3353" s="1">
        <v>31464</v>
      </c>
      <c r="G3353" t="s">
        <v>26</v>
      </c>
      <c r="H3353">
        <v>201412</v>
      </c>
      <c r="I3353" t="s">
        <v>27</v>
      </c>
      <c r="J3353" t="s">
        <v>596</v>
      </c>
      <c r="K3353" t="s">
        <v>1837</v>
      </c>
      <c r="L3353" t="s">
        <v>1840</v>
      </c>
      <c r="M3353" t="s">
        <v>1841</v>
      </c>
      <c r="N3353" t="s">
        <v>32</v>
      </c>
      <c r="O3353">
        <v>233.38</v>
      </c>
      <c r="P3353" t="s">
        <v>1824</v>
      </c>
      <c r="Q3353" t="s">
        <v>1823</v>
      </c>
      <c r="R3353" t="s">
        <v>1831</v>
      </c>
      <c r="S3353" t="s">
        <v>1832</v>
      </c>
      <c r="T3353" t="s">
        <v>561</v>
      </c>
    </row>
    <row r="3354" spans="1:20">
      <c r="A3354" t="s">
        <v>1842</v>
      </c>
      <c r="B3354" t="s">
        <v>1843</v>
      </c>
      <c r="C3354" t="s">
        <v>1844</v>
      </c>
      <c r="D3354" t="s">
        <v>1845</v>
      </c>
      <c r="E3354" t="s">
        <v>595</v>
      </c>
      <c r="F3354" s="1">
        <v>41791</v>
      </c>
      <c r="G3354" t="s">
        <v>26</v>
      </c>
      <c r="H3354">
        <v>201412</v>
      </c>
      <c r="I3354" t="s">
        <v>27</v>
      </c>
      <c r="J3354" t="s">
        <v>596</v>
      </c>
      <c r="K3354" t="s">
        <v>623</v>
      </c>
      <c r="L3354" t="s">
        <v>631</v>
      </c>
      <c r="M3354" t="s">
        <v>632</v>
      </c>
      <c r="N3354" t="s">
        <v>32</v>
      </c>
      <c r="O3354">
        <v>63115.72</v>
      </c>
      <c r="P3354" t="s">
        <v>1843</v>
      </c>
      <c r="Q3354" t="s">
        <v>1842</v>
      </c>
      <c r="R3354" t="s">
        <v>1846</v>
      </c>
      <c r="S3354" t="s">
        <v>1847</v>
      </c>
      <c r="T3354" t="s">
        <v>592</v>
      </c>
    </row>
    <row r="3355" spans="1:20">
      <c r="A3355" t="s">
        <v>1842</v>
      </c>
      <c r="B3355" t="s">
        <v>1843</v>
      </c>
      <c r="C3355" t="s">
        <v>1844</v>
      </c>
      <c r="D3355" t="s">
        <v>1845</v>
      </c>
      <c r="E3355" t="s">
        <v>595</v>
      </c>
      <c r="F3355" s="1">
        <v>41791</v>
      </c>
      <c r="G3355" t="s">
        <v>26</v>
      </c>
      <c r="H3355">
        <v>201412</v>
      </c>
      <c r="I3355" t="s">
        <v>27</v>
      </c>
      <c r="J3355" t="s">
        <v>596</v>
      </c>
      <c r="K3355" t="s">
        <v>627</v>
      </c>
      <c r="L3355" t="s">
        <v>631</v>
      </c>
      <c r="M3355" t="s">
        <v>632</v>
      </c>
      <c r="N3355" t="s">
        <v>32</v>
      </c>
      <c r="O3355">
        <v>42077.14</v>
      </c>
      <c r="P3355" t="s">
        <v>1843</v>
      </c>
      <c r="Q3355" t="s">
        <v>1842</v>
      </c>
      <c r="R3355" t="s">
        <v>1846</v>
      </c>
      <c r="S3355" t="s">
        <v>1847</v>
      </c>
      <c r="T3355" t="s">
        <v>592</v>
      </c>
    </row>
    <row r="3356" spans="1:20">
      <c r="A3356" t="s">
        <v>1842</v>
      </c>
      <c r="B3356" t="s">
        <v>1843</v>
      </c>
      <c r="C3356" t="s">
        <v>1848</v>
      </c>
      <c r="D3356" t="s">
        <v>1849</v>
      </c>
      <c r="E3356" t="s">
        <v>1850</v>
      </c>
      <c r="F3356" s="1">
        <v>41022</v>
      </c>
      <c r="G3356" t="s">
        <v>26</v>
      </c>
      <c r="H3356">
        <v>201412</v>
      </c>
      <c r="I3356" t="s">
        <v>27</v>
      </c>
      <c r="J3356" t="s">
        <v>596</v>
      </c>
      <c r="K3356" t="s">
        <v>1851</v>
      </c>
      <c r="L3356" t="s">
        <v>1852</v>
      </c>
      <c r="M3356" t="s">
        <v>1853</v>
      </c>
      <c r="N3356" t="s">
        <v>32</v>
      </c>
      <c r="O3356">
        <v>68055.520000000004</v>
      </c>
      <c r="P3356" t="s">
        <v>1843</v>
      </c>
      <c r="Q3356" t="s">
        <v>1842</v>
      </c>
      <c r="R3356" t="s">
        <v>1846</v>
      </c>
      <c r="S3356" t="s">
        <v>1847</v>
      </c>
      <c r="T3356" t="s">
        <v>592</v>
      </c>
    </row>
    <row r="3357" spans="1:20">
      <c r="A3357" t="s">
        <v>1842</v>
      </c>
      <c r="B3357" t="s">
        <v>1843</v>
      </c>
      <c r="C3357" t="s">
        <v>1854</v>
      </c>
      <c r="D3357" t="s">
        <v>1855</v>
      </c>
      <c r="E3357" t="s">
        <v>1850</v>
      </c>
      <c r="F3357" s="1">
        <v>41122</v>
      </c>
      <c r="G3357" t="s">
        <v>26</v>
      </c>
      <c r="H3357">
        <v>201412</v>
      </c>
      <c r="I3357" t="s">
        <v>27</v>
      </c>
      <c r="J3357" t="s">
        <v>596</v>
      </c>
      <c r="K3357" t="s">
        <v>1856</v>
      </c>
      <c r="L3357" t="s">
        <v>1852</v>
      </c>
      <c r="M3357" t="s">
        <v>1853</v>
      </c>
      <c r="N3357" t="s">
        <v>32</v>
      </c>
      <c r="O3357">
        <v>7091.6</v>
      </c>
      <c r="P3357" t="s">
        <v>1843</v>
      </c>
      <c r="Q3357" t="s">
        <v>1842</v>
      </c>
      <c r="R3357" t="s">
        <v>1846</v>
      </c>
      <c r="S3357" t="s">
        <v>1847</v>
      </c>
      <c r="T3357" t="s">
        <v>592</v>
      </c>
    </row>
    <row r="3358" spans="1:20">
      <c r="A3358" t="s">
        <v>1842</v>
      </c>
      <c r="B3358" t="s">
        <v>1843</v>
      </c>
      <c r="C3358" t="s">
        <v>1857</v>
      </c>
      <c r="D3358" t="s">
        <v>1858</v>
      </c>
      <c r="E3358" t="s">
        <v>1850</v>
      </c>
      <c r="F3358" s="1">
        <v>41275</v>
      </c>
      <c r="G3358" t="s">
        <v>26</v>
      </c>
      <c r="H3358">
        <v>201412</v>
      </c>
      <c r="I3358" t="s">
        <v>27</v>
      </c>
      <c r="J3358" t="s">
        <v>596</v>
      </c>
      <c r="K3358" t="s">
        <v>1856</v>
      </c>
      <c r="L3358" t="s">
        <v>1852</v>
      </c>
      <c r="M3358" t="s">
        <v>1853</v>
      </c>
      <c r="N3358" t="s">
        <v>32</v>
      </c>
      <c r="O3358">
        <v>1217.8500000000001</v>
      </c>
      <c r="P3358" t="s">
        <v>1843</v>
      </c>
      <c r="Q3358" t="s">
        <v>1842</v>
      </c>
      <c r="R3358" t="s">
        <v>1846</v>
      </c>
      <c r="S3358" t="s">
        <v>1847</v>
      </c>
      <c r="T3358" t="s">
        <v>592</v>
      </c>
    </row>
    <row r="3359" spans="1:20">
      <c r="A3359" t="s">
        <v>1842</v>
      </c>
      <c r="B3359" t="s">
        <v>1843</v>
      </c>
      <c r="C3359" t="s">
        <v>1857</v>
      </c>
      <c r="D3359" t="s">
        <v>1858</v>
      </c>
      <c r="E3359" t="s">
        <v>1850</v>
      </c>
      <c r="F3359" s="1">
        <v>41275</v>
      </c>
      <c r="G3359" t="s">
        <v>26</v>
      </c>
      <c r="H3359">
        <v>201412</v>
      </c>
      <c r="I3359" t="s">
        <v>27</v>
      </c>
      <c r="J3359" t="s">
        <v>596</v>
      </c>
      <c r="K3359" t="s">
        <v>1859</v>
      </c>
      <c r="L3359" t="s">
        <v>1852</v>
      </c>
      <c r="M3359" t="s">
        <v>1853</v>
      </c>
      <c r="N3359" t="s">
        <v>32</v>
      </c>
      <c r="O3359">
        <v>7010.85</v>
      </c>
      <c r="P3359" t="s">
        <v>1843</v>
      </c>
      <c r="Q3359" t="s">
        <v>1842</v>
      </c>
      <c r="R3359" t="s">
        <v>1846</v>
      </c>
      <c r="S3359" t="s">
        <v>1847</v>
      </c>
      <c r="T3359" t="s">
        <v>592</v>
      </c>
    </row>
    <row r="3360" spans="1:20">
      <c r="A3360" t="s">
        <v>1860</v>
      </c>
      <c r="B3360" t="s">
        <v>1861</v>
      </c>
      <c r="C3360" t="s">
        <v>1862</v>
      </c>
      <c r="D3360" t="s">
        <v>1863</v>
      </c>
      <c r="E3360" t="s">
        <v>600</v>
      </c>
      <c r="F3360" s="1">
        <v>41244</v>
      </c>
      <c r="G3360" t="s">
        <v>26</v>
      </c>
      <c r="H3360">
        <v>201412</v>
      </c>
      <c r="I3360" t="s">
        <v>27</v>
      </c>
      <c r="J3360" t="s">
        <v>596</v>
      </c>
      <c r="K3360" t="s">
        <v>1123</v>
      </c>
      <c r="L3360" t="s">
        <v>1116</v>
      </c>
      <c r="M3360" t="s">
        <v>31</v>
      </c>
      <c r="N3360" t="s">
        <v>32</v>
      </c>
      <c r="O3360">
        <v>41334.39</v>
      </c>
      <c r="P3360" t="s">
        <v>1861</v>
      </c>
      <c r="Q3360" t="s">
        <v>1860</v>
      </c>
      <c r="R3360" t="s">
        <v>1864</v>
      </c>
      <c r="S3360" t="s">
        <v>1847</v>
      </c>
      <c r="T3360" t="s">
        <v>561</v>
      </c>
    </row>
    <row r="3361" spans="1:20">
      <c r="A3361" t="s">
        <v>1860</v>
      </c>
      <c r="B3361" t="s">
        <v>1861</v>
      </c>
      <c r="C3361" t="s">
        <v>1865</v>
      </c>
      <c r="D3361" t="s">
        <v>1866</v>
      </c>
      <c r="E3361" t="s">
        <v>1850</v>
      </c>
      <c r="F3361" s="1">
        <v>41153</v>
      </c>
      <c r="G3361" t="s">
        <v>26</v>
      </c>
      <c r="H3361">
        <v>201412</v>
      </c>
      <c r="I3361" t="s">
        <v>27</v>
      </c>
      <c r="J3361" t="s">
        <v>596</v>
      </c>
      <c r="K3361" t="s">
        <v>1867</v>
      </c>
      <c r="L3361" t="s">
        <v>1868</v>
      </c>
      <c r="M3361" t="s">
        <v>1869</v>
      </c>
      <c r="N3361" t="s">
        <v>32</v>
      </c>
      <c r="O3361">
        <v>1777.32</v>
      </c>
      <c r="P3361" t="s">
        <v>1861</v>
      </c>
      <c r="Q3361" t="s">
        <v>1860</v>
      </c>
      <c r="R3361" t="s">
        <v>1864</v>
      </c>
      <c r="S3361" t="s">
        <v>1847</v>
      </c>
      <c r="T3361" t="s">
        <v>561</v>
      </c>
    </row>
    <row r="3362" spans="1:20">
      <c r="A3362" t="s">
        <v>1870</v>
      </c>
      <c r="B3362" t="s">
        <v>1871</v>
      </c>
      <c r="C3362" t="s">
        <v>1872</v>
      </c>
      <c r="D3362" t="s">
        <v>1873</v>
      </c>
      <c r="E3362" t="s">
        <v>1850</v>
      </c>
      <c r="F3362" s="1">
        <v>41275</v>
      </c>
      <c r="G3362" t="s">
        <v>26</v>
      </c>
      <c r="H3362">
        <v>201412</v>
      </c>
      <c r="I3362" t="s">
        <v>27</v>
      </c>
      <c r="J3362" t="s">
        <v>596</v>
      </c>
      <c r="K3362" t="s">
        <v>1859</v>
      </c>
      <c r="L3362" t="s">
        <v>1874</v>
      </c>
      <c r="M3362" t="s">
        <v>1875</v>
      </c>
      <c r="N3362" t="s">
        <v>32</v>
      </c>
      <c r="O3362">
        <v>11778.64</v>
      </c>
      <c r="P3362" t="s">
        <v>1871</v>
      </c>
      <c r="Q3362" t="s">
        <v>1870</v>
      </c>
      <c r="R3362" t="s">
        <v>1876</v>
      </c>
      <c r="S3362" t="s">
        <v>1847</v>
      </c>
      <c r="T3362" t="s">
        <v>561</v>
      </c>
    </row>
    <row r="3363" spans="1:20">
      <c r="A3363" t="s">
        <v>1870</v>
      </c>
      <c r="B3363" t="s">
        <v>1871</v>
      </c>
      <c r="C3363" t="s">
        <v>1877</v>
      </c>
      <c r="D3363" t="s">
        <v>1878</v>
      </c>
      <c r="E3363" t="s">
        <v>1850</v>
      </c>
      <c r="F3363" s="1">
        <v>41730</v>
      </c>
      <c r="G3363" t="s">
        <v>26</v>
      </c>
      <c r="H3363">
        <v>201412</v>
      </c>
      <c r="I3363" t="s">
        <v>27</v>
      </c>
      <c r="J3363" t="s">
        <v>596</v>
      </c>
      <c r="K3363" t="s">
        <v>1879</v>
      </c>
      <c r="L3363" t="s">
        <v>1874</v>
      </c>
      <c r="M3363" t="s">
        <v>1875</v>
      </c>
      <c r="N3363" t="s">
        <v>32</v>
      </c>
      <c r="O3363">
        <v>4440.0600000000004</v>
      </c>
      <c r="P3363" t="s">
        <v>1871</v>
      </c>
      <c r="Q3363" t="s">
        <v>1870</v>
      </c>
      <c r="R3363" t="s">
        <v>1876</v>
      </c>
      <c r="S3363" t="s">
        <v>1847</v>
      </c>
      <c r="T3363" t="s">
        <v>561</v>
      </c>
    </row>
    <row r="3364" spans="1:20">
      <c r="A3364" t="s">
        <v>1870</v>
      </c>
      <c r="B3364" t="s">
        <v>1871</v>
      </c>
      <c r="C3364" t="s">
        <v>1880</v>
      </c>
      <c r="D3364" t="s">
        <v>1881</v>
      </c>
      <c r="E3364" t="s">
        <v>1850</v>
      </c>
      <c r="F3364" s="1">
        <v>39832</v>
      </c>
      <c r="G3364" t="s">
        <v>26</v>
      </c>
      <c r="H3364">
        <v>201412</v>
      </c>
      <c r="I3364" t="s">
        <v>27</v>
      </c>
      <c r="J3364" t="s">
        <v>596</v>
      </c>
      <c r="K3364" t="s">
        <v>1879</v>
      </c>
      <c r="L3364" t="s">
        <v>1874</v>
      </c>
      <c r="M3364" t="s">
        <v>1875</v>
      </c>
      <c r="N3364" t="s">
        <v>32</v>
      </c>
      <c r="O3364">
        <v>241217.47</v>
      </c>
      <c r="P3364" t="s">
        <v>1871</v>
      </c>
      <c r="Q3364" t="s">
        <v>1870</v>
      </c>
      <c r="R3364" t="s">
        <v>1876</v>
      </c>
      <c r="S3364" t="s">
        <v>1847</v>
      </c>
      <c r="T3364" t="s">
        <v>561</v>
      </c>
    </row>
    <row r="3365" spans="1:20">
      <c r="A3365" t="s">
        <v>1870</v>
      </c>
      <c r="B3365" t="s">
        <v>1871</v>
      </c>
      <c r="C3365" t="s">
        <v>1882</v>
      </c>
      <c r="D3365" t="s">
        <v>1883</v>
      </c>
      <c r="E3365" t="s">
        <v>1850</v>
      </c>
      <c r="F3365" s="1">
        <v>41913</v>
      </c>
      <c r="G3365" t="s">
        <v>26</v>
      </c>
      <c r="H3365">
        <v>201412</v>
      </c>
      <c r="I3365" t="s">
        <v>27</v>
      </c>
      <c r="J3365" t="s">
        <v>596</v>
      </c>
      <c r="K3365" t="s">
        <v>1856</v>
      </c>
      <c r="L3365" t="s">
        <v>1884</v>
      </c>
      <c r="M3365" t="s">
        <v>1885</v>
      </c>
      <c r="N3365" t="s">
        <v>32</v>
      </c>
      <c r="O3365">
        <v>5509.95</v>
      </c>
      <c r="P3365" t="s">
        <v>1871</v>
      </c>
      <c r="Q3365" t="s">
        <v>1870</v>
      </c>
      <c r="R3365" t="s">
        <v>1876</v>
      </c>
      <c r="S3365" t="s">
        <v>1847</v>
      </c>
      <c r="T3365" t="s">
        <v>561</v>
      </c>
    </row>
    <row r="3366" spans="1:20">
      <c r="A3366" t="s">
        <v>1870</v>
      </c>
      <c r="B3366" t="s">
        <v>1871</v>
      </c>
      <c r="C3366" t="s">
        <v>1886</v>
      </c>
      <c r="D3366" t="s">
        <v>1887</v>
      </c>
      <c r="E3366" t="s">
        <v>1850</v>
      </c>
      <c r="F3366" s="1">
        <v>41195</v>
      </c>
      <c r="G3366" t="s">
        <v>26</v>
      </c>
      <c r="H3366">
        <v>201412</v>
      </c>
      <c r="I3366" t="s">
        <v>27</v>
      </c>
      <c r="J3366" t="s">
        <v>596</v>
      </c>
      <c r="K3366" t="s">
        <v>1856</v>
      </c>
      <c r="L3366" t="s">
        <v>1884</v>
      </c>
      <c r="M3366" t="s">
        <v>1885</v>
      </c>
      <c r="N3366" t="s">
        <v>32</v>
      </c>
      <c r="O3366">
        <v>76.16</v>
      </c>
      <c r="P3366" t="s">
        <v>1871</v>
      </c>
      <c r="Q3366" t="s">
        <v>1870</v>
      </c>
      <c r="R3366" t="s">
        <v>1876</v>
      </c>
      <c r="S3366" t="s">
        <v>1847</v>
      </c>
      <c r="T3366" t="s">
        <v>561</v>
      </c>
    </row>
    <row r="3367" spans="1:20">
      <c r="A3367" t="s">
        <v>1870</v>
      </c>
      <c r="B3367" t="s">
        <v>1871</v>
      </c>
      <c r="C3367" t="s">
        <v>1888</v>
      </c>
      <c r="D3367" t="s">
        <v>1889</v>
      </c>
      <c r="E3367" t="s">
        <v>1850</v>
      </c>
      <c r="F3367" s="1">
        <v>41883</v>
      </c>
      <c r="G3367" t="s">
        <v>26</v>
      </c>
      <c r="H3367">
        <v>201412</v>
      </c>
      <c r="I3367" t="s">
        <v>27</v>
      </c>
      <c r="J3367" t="s">
        <v>596</v>
      </c>
      <c r="K3367" t="s">
        <v>1856</v>
      </c>
      <c r="L3367" t="s">
        <v>1890</v>
      </c>
      <c r="M3367" t="s">
        <v>1891</v>
      </c>
      <c r="N3367" t="s">
        <v>32</v>
      </c>
      <c r="O3367">
        <v>25238.690000000002</v>
      </c>
      <c r="P3367" t="s">
        <v>1871</v>
      </c>
      <c r="Q3367" t="s">
        <v>1870</v>
      </c>
      <c r="R3367" t="s">
        <v>1876</v>
      </c>
      <c r="S3367" t="s">
        <v>1847</v>
      </c>
      <c r="T3367" t="s">
        <v>561</v>
      </c>
    </row>
    <row r="3368" spans="1:20">
      <c r="A3368" t="s">
        <v>1870</v>
      </c>
      <c r="B3368" t="s">
        <v>1871</v>
      </c>
      <c r="C3368" t="s">
        <v>1892</v>
      </c>
      <c r="D3368" t="s">
        <v>1893</v>
      </c>
      <c r="E3368" t="s">
        <v>1850</v>
      </c>
      <c r="F3368" s="1">
        <v>40603</v>
      </c>
      <c r="G3368" t="s">
        <v>26</v>
      </c>
      <c r="H3368">
        <v>201412</v>
      </c>
      <c r="I3368" t="s">
        <v>27</v>
      </c>
      <c r="J3368" t="s">
        <v>596</v>
      </c>
      <c r="K3368" t="s">
        <v>1856</v>
      </c>
      <c r="L3368" t="s">
        <v>1894</v>
      </c>
      <c r="M3368" t="s">
        <v>1895</v>
      </c>
      <c r="N3368" t="s">
        <v>32</v>
      </c>
      <c r="O3368">
        <v>1329216.3799999999</v>
      </c>
      <c r="P3368" t="s">
        <v>1871</v>
      </c>
      <c r="Q3368" t="s">
        <v>1870</v>
      </c>
      <c r="R3368" t="s">
        <v>1876</v>
      </c>
      <c r="S3368" t="s">
        <v>1847</v>
      </c>
      <c r="T3368" t="s">
        <v>561</v>
      </c>
    </row>
    <row r="3369" spans="1:20">
      <c r="A3369" t="s">
        <v>1896</v>
      </c>
      <c r="B3369" t="s">
        <v>1897</v>
      </c>
      <c r="C3369" t="s">
        <v>1898</v>
      </c>
      <c r="D3369" t="s">
        <v>1899</v>
      </c>
      <c r="E3369" t="s">
        <v>1850</v>
      </c>
      <c r="F3369" s="1">
        <v>41214</v>
      </c>
      <c r="G3369" t="s">
        <v>26</v>
      </c>
      <c r="H3369">
        <v>201412</v>
      </c>
      <c r="I3369" t="s">
        <v>27</v>
      </c>
      <c r="J3369" t="s">
        <v>596</v>
      </c>
      <c r="K3369" t="s">
        <v>1900</v>
      </c>
      <c r="L3369" t="s">
        <v>1901</v>
      </c>
      <c r="M3369" t="s">
        <v>1902</v>
      </c>
      <c r="N3369" t="s">
        <v>32</v>
      </c>
      <c r="O3369">
        <v>11768.33</v>
      </c>
      <c r="P3369" t="s">
        <v>1897</v>
      </c>
      <c r="Q3369" t="s">
        <v>1896</v>
      </c>
      <c r="R3369" t="s">
        <v>1903</v>
      </c>
      <c r="S3369" t="s">
        <v>1904</v>
      </c>
      <c r="T3369" t="s">
        <v>561</v>
      </c>
    </row>
    <row r="3370" spans="1:20">
      <c r="A3370" t="s">
        <v>1905</v>
      </c>
      <c r="B3370" t="s">
        <v>1897</v>
      </c>
      <c r="C3370" t="s">
        <v>1906</v>
      </c>
      <c r="D3370" t="s">
        <v>1907</v>
      </c>
      <c r="E3370" t="s">
        <v>1850</v>
      </c>
      <c r="F3370" s="1">
        <v>41306</v>
      </c>
      <c r="G3370" t="s">
        <v>26</v>
      </c>
      <c r="H3370">
        <v>201412</v>
      </c>
      <c r="I3370" t="s">
        <v>27</v>
      </c>
      <c r="J3370" t="s">
        <v>596</v>
      </c>
      <c r="K3370" t="s">
        <v>1908</v>
      </c>
      <c r="L3370" t="s">
        <v>1901</v>
      </c>
      <c r="M3370" t="s">
        <v>1902</v>
      </c>
      <c r="N3370" t="s">
        <v>32</v>
      </c>
      <c r="O3370">
        <v>-27907.39</v>
      </c>
      <c r="P3370" t="s">
        <v>1897</v>
      </c>
      <c r="Q3370" t="s">
        <v>1905</v>
      </c>
      <c r="R3370" t="s">
        <v>1903</v>
      </c>
      <c r="S3370" t="s">
        <v>1904</v>
      </c>
      <c r="T3370" t="s">
        <v>561</v>
      </c>
    </row>
    <row r="3371" spans="1:20">
      <c r="A3371" t="s">
        <v>1905</v>
      </c>
      <c r="B3371" t="s">
        <v>1897</v>
      </c>
      <c r="C3371" t="s">
        <v>1909</v>
      </c>
      <c r="D3371" t="s">
        <v>1910</v>
      </c>
      <c r="E3371" t="s">
        <v>1827</v>
      </c>
      <c r="F3371" s="1">
        <v>37561</v>
      </c>
      <c r="G3371" t="s">
        <v>26</v>
      </c>
      <c r="H3371">
        <v>201412</v>
      </c>
      <c r="I3371" t="s">
        <v>27</v>
      </c>
      <c r="J3371" t="s">
        <v>596</v>
      </c>
      <c r="K3371" t="s">
        <v>1911</v>
      </c>
      <c r="L3371" t="s">
        <v>1901</v>
      </c>
      <c r="M3371" t="s">
        <v>1902</v>
      </c>
      <c r="N3371" t="s">
        <v>32</v>
      </c>
      <c r="O3371">
        <v>705.82</v>
      </c>
      <c r="P3371" t="s">
        <v>1897</v>
      </c>
      <c r="Q3371" t="s">
        <v>1905</v>
      </c>
      <c r="R3371" t="s">
        <v>1903</v>
      </c>
      <c r="S3371" t="s">
        <v>1904</v>
      </c>
      <c r="T3371" t="s">
        <v>561</v>
      </c>
    </row>
    <row r="3372" spans="1:20">
      <c r="A3372" t="s">
        <v>1905</v>
      </c>
      <c r="B3372" t="s">
        <v>1897</v>
      </c>
      <c r="C3372" t="s">
        <v>1909</v>
      </c>
      <c r="D3372" t="s">
        <v>1910</v>
      </c>
      <c r="E3372" t="s">
        <v>1827</v>
      </c>
      <c r="F3372" s="1">
        <v>37561</v>
      </c>
      <c r="G3372" t="s">
        <v>26</v>
      </c>
      <c r="H3372">
        <v>201412</v>
      </c>
      <c r="I3372" t="s">
        <v>27</v>
      </c>
      <c r="J3372" t="s">
        <v>596</v>
      </c>
      <c r="K3372" t="s">
        <v>1908</v>
      </c>
      <c r="L3372" t="s">
        <v>1901</v>
      </c>
      <c r="M3372" t="s">
        <v>1902</v>
      </c>
      <c r="N3372" t="s">
        <v>32</v>
      </c>
      <c r="O3372">
        <v>1717.1200000000001</v>
      </c>
      <c r="P3372" t="s">
        <v>1897</v>
      </c>
      <c r="Q3372" t="s">
        <v>1905</v>
      </c>
      <c r="R3372" t="s">
        <v>1903</v>
      </c>
      <c r="S3372" t="s">
        <v>1904</v>
      </c>
      <c r="T3372" t="s">
        <v>561</v>
      </c>
    </row>
    <row r="3373" spans="1:20">
      <c r="A3373" t="s">
        <v>1905</v>
      </c>
      <c r="B3373" t="s">
        <v>1897</v>
      </c>
      <c r="C3373" t="s">
        <v>1909</v>
      </c>
      <c r="D3373" t="s">
        <v>1910</v>
      </c>
      <c r="E3373" t="s">
        <v>1827</v>
      </c>
      <c r="F3373" s="1">
        <v>37561</v>
      </c>
      <c r="G3373" t="s">
        <v>26</v>
      </c>
      <c r="H3373">
        <v>201412</v>
      </c>
      <c r="I3373" t="s">
        <v>27</v>
      </c>
      <c r="J3373" t="s">
        <v>596</v>
      </c>
      <c r="K3373" t="s">
        <v>1912</v>
      </c>
      <c r="L3373" t="s">
        <v>1901</v>
      </c>
      <c r="M3373" t="s">
        <v>1902</v>
      </c>
      <c r="N3373" t="s">
        <v>32</v>
      </c>
      <c r="O3373">
        <v>107513.62</v>
      </c>
      <c r="P3373" t="s">
        <v>1897</v>
      </c>
      <c r="Q3373" t="s">
        <v>1905</v>
      </c>
      <c r="R3373" t="s">
        <v>1903</v>
      </c>
      <c r="S3373" t="s">
        <v>1904</v>
      </c>
      <c r="T3373" t="s">
        <v>561</v>
      </c>
    </row>
    <row r="3374" spans="1:20">
      <c r="A3374" t="s">
        <v>1905</v>
      </c>
      <c r="B3374" t="s">
        <v>1897</v>
      </c>
      <c r="C3374" t="s">
        <v>1909</v>
      </c>
      <c r="D3374" t="s">
        <v>1910</v>
      </c>
      <c r="E3374" t="s">
        <v>1827</v>
      </c>
      <c r="F3374" s="1">
        <v>37561</v>
      </c>
      <c r="G3374" t="s">
        <v>26</v>
      </c>
      <c r="H3374">
        <v>201412</v>
      </c>
      <c r="I3374" t="s">
        <v>27</v>
      </c>
      <c r="J3374" t="s">
        <v>596</v>
      </c>
      <c r="K3374" t="s">
        <v>1900</v>
      </c>
      <c r="L3374" t="s">
        <v>1901</v>
      </c>
      <c r="M3374" t="s">
        <v>1902</v>
      </c>
      <c r="N3374" t="s">
        <v>32</v>
      </c>
      <c r="O3374">
        <v>182.45000000000002</v>
      </c>
      <c r="P3374" t="s">
        <v>1897</v>
      </c>
      <c r="Q3374" t="s">
        <v>1905</v>
      </c>
      <c r="R3374" t="s">
        <v>1903</v>
      </c>
      <c r="S3374" t="s">
        <v>1904</v>
      </c>
      <c r="T3374" t="s">
        <v>561</v>
      </c>
    </row>
    <row r="3375" spans="1:20">
      <c r="A3375" t="s">
        <v>1905</v>
      </c>
      <c r="B3375" t="s">
        <v>1897</v>
      </c>
      <c r="C3375" t="s">
        <v>1909</v>
      </c>
      <c r="D3375" t="s">
        <v>1910</v>
      </c>
      <c r="E3375" t="s">
        <v>1827</v>
      </c>
      <c r="F3375" s="1">
        <v>37561</v>
      </c>
      <c r="G3375" t="s">
        <v>26</v>
      </c>
      <c r="H3375">
        <v>201412</v>
      </c>
      <c r="I3375" t="s">
        <v>27</v>
      </c>
      <c r="J3375" t="s">
        <v>596</v>
      </c>
      <c r="K3375" t="s">
        <v>1913</v>
      </c>
      <c r="L3375" t="s">
        <v>1901</v>
      </c>
      <c r="M3375" t="s">
        <v>1902</v>
      </c>
      <c r="N3375" t="s">
        <v>32</v>
      </c>
      <c r="O3375">
        <v>862.57</v>
      </c>
      <c r="P3375" t="s">
        <v>1897</v>
      </c>
      <c r="Q3375" t="s">
        <v>1905</v>
      </c>
      <c r="R3375" t="s">
        <v>1903</v>
      </c>
      <c r="S3375" t="s">
        <v>1904</v>
      </c>
      <c r="T3375" t="s">
        <v>561</v>
      </c>
    </row>
    <row r="3376" spans="1:20">
      <c r="A3376" t="s">
        <v>1914</v>
      </c>
      <c r="B3376" t="s">
        <v>1897</v>
      </c>
      <c r="C3376" t="s">
        <v>1915</v>
      </c>
      <c r="D3376" t="s">
        <v>1916</v>
      </c>
      <c r="E3376" t="s">
        <v>1850</v>
      </c>
      <c r="F3376" s="1">
        <v>41456</v>
      </c>
      <c r="G3376" t="s">
        <v>26</v>
      </c>
      <c r="H3376">
        <v>201412</v>
      </c>
      <c r="I3376" t="s">
        <v>27</v>
      </c>
      <c r="J3376" t="s">
        <v>596</v>
      </c>
      <c r="K3376" t="s">
        <v>1917</v>
      </c>
      <c r="L3376" t="s">
        <v>1918</v>
      </c>
      <c r="M3376" t="s">
        <v>1919</v>
      </c>
      <c r="N3376" t="s">
        <v>48</v>
      </c>
      <c r="O3376">
        <v>88363.34</v>
      </c>
      <c r="P3376" t="s">
        <v>1897</v>
      </c>
      <c r="Q3376" t="s">
        <v>1914</v>
      </c>
      <c r="R3376" t="s">
        <v>1903</v>
      </c>
      <c r="S3376" t="s">
        <v>1904</v>
      </c>
      <c r="T3376" t="s">
        <v>561</v>
      </c>
    </row>
    <row r="3377" spans="1:20">
      <c r="A3377" t="s">
        <v>1914</v>
      </c>
      <c r="B3377" t="s">
        <v>1897</v>
      </c>
      <c r="C3377" t="s">
        <v>1915</v>
      </c>
      <c r="D3377" t="s">
        <v>1916</v>
      </c>
      <c r="E3377" t="s">
        <v>1850</v>
      </c>
      <c r="F3377" s="1">
        <v>41456</v>
      </c>
      <c r="G3377" t="s">
        <v>26</v>
      </c>
      <c r="H3377">
        <v>201412</v>
      </c>
      <c r="I3377" t="s">
        <v>27</v>
      </c>
      <c r="J3377" t="s">
        <v>596</v>
      </c>
      <c r="K3377" t="s">
        <v>1917</v>
      </c>
      <c r="L3377" t="s">
        <v>1918</v>
      </c>
      <c r="M3377" t="s">
        <v>1919</v>
      </c>
      <c r="N3377" t="s">
        <v>49</v>
      </c>
      <c r="O3377">
        <v>-88363.34</v>
      </c>
      <c r="P3377" t="s">
        <v>1897</v>
      </c>
      <c r="Q3377" t="s">
        <v>1914</v>
      </c>
      <c r="R3377" t="s">
        <v>1903</v>
      </c>
      <c r="S3377" t="s">
        <v>1904</v>
      </c>
      <c r="T3377" t="s">
        <v>561</v>
      </c>
    </row>
    <row r="3378" spans="1:20">
      <c r="A3378" t="s">
        <v>1914</v>
      </c>
      <c r="B3378" t="s">
        <v>1897</v>
      </c>
      <c r="C3378" t="s">
        <v>1920</v>
      </c>
      <c r="D3378" t="s">
        <v>1921</v>
      </c>
      <c r="E3378" t="s">
        <v>1850</v>
      </c>
      <c r="F3378" s="1">
        <v>41852</v>
      </c>
      <c r="G3378" t="s">
        <v>26</v>
      </c>
      <c r="H3378">
        <v>201412</v>
      </c>
      <c r="I3378" t="s">
        <v>27</v>
      </c>
      <c r="J3378" t="s">
        <v>596</v>
      </c>
      <c r="K3378" t="s">
        <v>1828</v>
      </c>
      <c r="L3378" t="s">
        <v>1918</v>
      </c>
      <c r="M3378" t="s">
        <v>1919</v>
      </c>
      <c r="N3378" t="s">
        <v>32</v>
      </c>
      <c r="O3378">
        <v>98051.12</v>
      </c>
      <c r="P3378" t="s">
        <v>1897</v>
      </c>
      <c r="Q3378" t="s">
        <v>1914</v>
      </c>
      <c r="R3378" t="s">
        <v>1903</v>
      </c>
      <c r="S3378" t="s">
        <v>1904</v>
      </c>
      <c r="T3378" t="s">
        <v>561</v>
      </c>
    </row>
    <row r="3379" spans="1:20">
      <c r="A3379" t="s">
        <v>1914</v>
      </c>
      <c r="B3379" t="s">
        <v>1897</v>
      </c>
      <c r="C3379" t="s">
        <v>1922</v>
      </c>
      <c r="D3379" t="s">
        <v>1923</v>
      </c>
      <c r="E3379" t="s">
        <v>1850</v>
      </c>
      <c r="F3379" s="1">
        <v>41609</v>
      </c>
      <c r="G3379" t="s">
        <v>26</v>
      </c>
      <c r="H3379">
        <v>201412</v>
      </c>
      <c r="I3379" t="s">
        <v>27</v>
      </c>
      <c r="J3379" t="s">
        <v>596</v>
      </c>
      <c r="K3379" t="s">
        <v>1835</v>
      </c>
      <c r="L3379" t="s">
        <v>1918</v>
      </c>
      <c r="M3379" t="s">
        <v>1919</v>
      </c>
      <c r="N3379" t="s">
        <v>32</v>
      </c>
      <c r="O3379">
        <v>14997.09</v>
      </c>
      <c r="P3379" t="s">
        <v>1897</v>
      </c>
      <c r="Q3379" t="s">
        <v>1914</v>
      </c>
      <c r="R3379" t="s">
        <v>1903</v>
      </c>
      <c r="S3379" t="s">
        <v>1904</v>
      </c>
      <c r="T3379" t="s">
        <v>561</v>
      </c>
    </row>
    <row r="3380" spans="1:20">
      <c r="A3380" t="s">
        <v>1914</v>
      </c>
      <c r="B3380" t="s">
        <v>1897</v>
      </c>
      <c r="C3380" t="s">
        <v>1924</v>
      </c>
      <c r="D3380" t="s">
        <v>1925</v>
      </c>
      <c r="E3380" t="s">
        <v>1827</v>
      </c>
      <c r="F3380" s="1">
        <v>36217</v>
      </c>
      <c r="G3380" t="s">
        <v>26</v>
      </c>
      <c r="H3380">
        <v>201412</v>
      </c>
      <c r="I3380" t="s">
        <v>27</v>
      </c>
      <c r="J3380" t="s">
        <v>596</v>
      </c>
      <c r="K3380" t="s">
        <v>1833</v>
      </c>
      <c r="L3380" t="s">
        <v>1918</v>
      </c>
      <c r="M3380" t="s">
        <v>1919</v>
      </c>
      <c r="N3380" t="s">
        <v>48</v>
      </c>
      <c r="O3380">
        <v>87609.430000000008</v>
      </c>
      <c r="P3380" t="s">
        <v>1897</v>
      </c>
      <c r="Q3380" t="s">
        <v>1914</v>
      </c>
      <c r="R3380" t="s">
        <v>1903</v>
      </c>
      <c r="S3380" t="s">
        <v>1904</v>
      </c>
      <c r="T3380" t="s">
        <v>561</v>
      </c>
    </row>
    <row r="3381" spans="1:20">
      <c r="A3381" t="s">
        <v>1914</v>
      </c>
      <c r="B3381" t="s">
        <v>1897</v>
      </c>
      <c r="C3381" t="s">
        <v>1924</v>
      </c>
      <c r="D3381" t="s">
        <v>1925</v>
      </c>
      <c r="E3381" t="s">
        <v>1827</v>
      </c>
      <c r="F3381" s="1">
        <v>36217</v>
      </c>
      <c r="G3381" t="s">
        <v>26</v>
      </c>
      <c r="H3381">
        <v>201412</v>
      </c>
      <c r="I3381" t="s">
        <v>27</v>
      </c>
      <c r="J3381" t="s">
        <v>596</v>
      </c>
      <c r="K3381" t="s">
        <v>1833</v>
      </c>
      <c r="L3381" t="s">
        <v>1918</v>
      </c>
      <c r="M3381" t="s">
        <v>1919</v>
      </c>
      <c r="N3381" t="s">
        <v>49</v>
      </c>
      <c r="O3381">
        <v>-87609.430000000008</v>
      </c>
      <c r="P3381" t="s">
        <v>1897</v>
      </c>
      <c r="Q3381" t="s">
        <v>1914</v>
      </c>
      <c r="R3381" t="s">
        <v>1903</v>
      </c>
      <c r="S3381" t="s">
        <v>1904</v>
      </c>
      <c r="T3381" t="s">
        <v>561</v>
      </c>
    </row>
    <row r="3382" spans="1:20">
      <c r="A3382" t="s">
        <v>1926</v>
      </c>
      <c r="B3382" t="s">
        <v>1927</v>
      </c>
      <c r="C3382" t="s">
        <v>1928</v>
      </c>
      <c r="D3382" t="s">
        <v>1929</v>
      </c>
      <c r="E3382" t="s">
        <v>1850</v>
      </c>
      <c r="F3382" s="1">
        <v>41730</v>
      </c>
      <c r="G3382" t="s">
        <v>26</v>
      </c>
      <c r="H3382">
        <v>201412</v>
      </c>
      <c r="I3382" t="s">
        <v>27</v>
      </c>
      <c r="J3382" t="s">
        <v>596</v>
      </c>
      <c r="K3382" t="s">
        <v>1913</v>
      </c>
      <c r="L3382" t="s">
        <v>1930</v>
      </c>
      <c r="M3382" t="s">
        <v>1931</v>
      </c>
      <c r="N3382" t="s">
        <v>32</v>
      </c>
      <c r="O3382">
        <v>29593.57</v>
      </c>
      <c r="P3382" t="s">
        <v>1927</v>
      </c>
      <c r="Q3382" t="s">
        <v>1926</v>
      </c>
      <c r="R3382" t="s">
        <v>1932</v>
      </c>
      <c r="S3382" t="s">
        <v>1904</v>
      </c>
      <c r="T3382" t="s">
        <v>561</v>
      </c>
    </row>
    <row r="3383" spans="1:20">
      <c r="A3383" t="s">
        <v>1926</v>
      </c>
      <c r="B3383" t="s">
        <v>1927</v>
      </c>
      <c r="C3383" t="s">
        <v>1933</v>
      </c>
      <c r="D3383" t="s">
        <v>1934</v>
      </c>
      <c r="E3383" t="s">
        <v>1850</v>
      </c>
      <c r="F3383" s="1">
        <v>41883</v>
      </c>
      <c r="G3383" t="s">
        <v>26</v>
      </c>
      <c r="H3383">
        <v>201412</v>
      </c>
      <c r="I3383" t="s">
        <v>27</v>
      </c>
      <c r="J3383" t="s">
        <v>596</v>
      </c>
      <c r="K3383" t="s">
        <v>1900</v>
      </c>
      <c r="L3383" t="s">
        <v>1930</v>
      </c>
      <c r="M3383" t="s">
        <v>1931</v>
      </c>
      <c r="N3383" t="s">
        <v>32</v>
      </c>
      <c r="O3383">
        <v>3086.02</v>
      </c>
      <c r="P3383" t="s">
        <v>1927</v>
      </c>
      <c r="Q3383" t="s">
        <v>1926</v>
      </c>
      <c r="R3383" t="s">
        <v>1932</v>
      </c>
      <c r="S3383" t="s">
        <v>1904</v>
      </c>
      <c r="T3383" t="s">
        <v>561</v>
      </c>
    </row>
    <row r="3384" spans="1:20">
      <c r="A3384" t="s">
        <v>1935</v>
      </c>
      <c r="B3384" t="s">
        <v>1936</v>
      </c>
      <c r="C3384" t="s">
        <v>1937</v>
      </c>
      <c r="D3384" t="s">
        <v>1938</v>
      </c>
      <c r="E3384" t="s">
        <v>1850</v>
      </c>
      <c r="F3384" s="1">
        <v>40351</v>
      </c>
      <c r="G3384" t="s">
        <v>26</v>
      </c>
      <c r="H3384">
        <v>201412</v>
      </c>
      <c r="I3384" t="s">
        <v>27</v>
      </c>
      <c r="J3384" t="s">
        <v>596</v>
      </c>
      <c r="K3384" t="s">
        <v>1917</v>
      </c>
      <c r="L3384" t="s">
        <v>1918</v>
      </c>
      <c r="M3384" t="s">
        <v>1919</v>
      </c>
      <c r="N3384" t="s">
        <v>48</v>
      </c>
      <c r="O3384">
        <v>417878.12</v>
      </c>
      <c r="P3384" t="s">
        <v>1936</v>
      </c>
      <c r="Q3384" t="s">
        <v>1935</v>
      </c>
      <c r="R3384" t="s">
        <v>1939</v>
      </c>
      <c r="S3384" t="s">
        <v>1832</v>
      </c>
      <c r="T3384" t="s">
        <v>592</v>
      </c>
    </row>
    <row r="3385" spans="1:20">
      <c r="A3385" t="s">
        <v>1935</v>
      </c>
      <c r="B3385" t="s">
        <v>1936</v>
      </c>
      <c r="C3385" t="s">
        <v>1937</v>
      </c>
      <c r="D3385" t="s">
        <v>1938</v>
      </c>
      <c r="E3385" t="s">
        <v>1850</v>
      </c>
      <c r="F3385" s="1">
        <v>40351</v>
      </c>
      <c r="G3385" t="s">
        <v>26</v>
      </c>
      <c r="H3385">
        <v>201412</v>
      </c>
      <c r="I3385" t="s">
        <v>27</v>
      </c>
      <c r="J3385" t="s">
        <v>596</v>
      </c>
      <c r="K3385" t="s">
        <v>1917</v>
      </c>
      <c r="L3385" t="s">
        <v>1918</v>
      </c>
      <c r="M3385" t="s">
        <v>1919</v>
      </c>
      <c r="N3385" t="s">
        <v>49</v>
      </c>
      <c r="O3385">
        <v>-417878.12</v>
      </c>
      <c r="P3385" t="s">
        <v>1936</v>
      </c>
      <c r="Q3385" t="s">
        <v>1935</v>
      </c>
      <c r="R3385" t="s">
        <v>1939</v>
      </c>
      <c r="S3385" t="s">
        <v>1832</v>
      </c>
      <c r="T3385" t="s">
        <v>592</v>
      </c>
    </row>
    <row r="3386" spans="1:20">
      <c r="A3386" t="s">
        <v>1935</v>
      </c>
      <c r="B3386" t="s">
        <v>1936</v>
      </c>
      <c r="C3386" t="s">
        <v>1940</v>
      </c>
      <c r="D3386" t="s">
        <v>1941</v>
      </c>
      <c r="E3386" t="s">
        <v>1850</v>
      </c>
      <c r="F3386" s="1">
        <v>40351</v>
      </c>
      <c r="G3386" t="s">
        <v>26</v>
      </c>
      <c r="H3386">
        <v>201412</v>
      </c>
      <c r="I3386" t="s">
        <v>27</v>
      </c>
      <c r="J3386" t="s">
        <v>596</v>
      </c>
      <c r="K3386" t="s">
        <v>1917</v>
      </c>
      <c r="L3386" t="s">
        <v>1918</v>
      </c>
      <c r="M3386" t="s">
        <v>1919</v>
      </c>
      <c r="N3386" t="s">
        <v>48</v>
      </c>
      <c r="O3386">
        <v>841535.25</v>
      </c>
      <c r="P3386" t="s">
        <v>1936</v>
      </c>
      <c r="Q3386" t="s">
        <v>1935</v>
      </c>
      <c r="R3386" t="s">
        <v>1939</v>
      </c>
      <c r="S3386" t="s">
        <v>1832</v>
      </c>
      <c r="T3386" t="s">
        <v>592</v>
      </c>
    </row>
    <row r="3387" spans="1:20">
      <c r="A3387" t="s">
        <v>1935</v>
      </c>
      <c r="B3387" t="s">
        <v>1936</v>
      </c>
      <c r="C3387" t="s">
        <v>1940</v>
      </c>
      <c r="D3387" t="s">
        <v>1941</v>
      </c>
      <c r="E3387" t="s">
        <v>1850</v>
      </c>
      <c r="F3387" s="1">
        <v>40351</v>
      </c>
      <c r="G3387" t="s">
        <v>26</v>
      </c>
      <c r="H3387">
        <v>201412</v>
      </c>
      <c r="I3387" t="s">
        <v>27</v>
      </c>
      <c r="J3387" t="s">
        <v>596</v>
      </c>
      <c r="K3387" t="s">
        <v>1917</v>
      </c>
      <c r="L3387" t="s">
        <v>1918</v>
      </c>
      <c r="M3387" t="s">
        <v>1919</v>
      </c>
      <c r="N3387" t="s">
        <v>49</v>
      </c>
      <c r="O3387">
        <v>-841535.25</v>
      </c>
      <c r="P3387" t="s">
        <v>1936</v>
      </c>
      <c r="Q3387" t="s">
        <v>1935</v>
      </c>
      <c r="R3387" t="s">
        <v>1939</v>
      </c>
      <c r="S3387" t="s">
        <v>1832</v>
      </c>
      <c r="T3387" t="s">
        <v>592</v>
      </c>
    </row>
    <row r="3388" spans="1:20">
      <c r="A3388" t="s">
        <v>1942</v>
      </c>
      <c r="B3388" t="s">
        <v>1943</v>
      </c>
      <c r="C3388" t="s">
        <v>1944</v>
      </c>
      <c r="D3388" t="s">
        <v>1945</v>
      </c>
      <c r="E3388" t="s">
        <v>1850</v>
      </c>
      <c r="F3388" s="1">
        <v>41456</v>
      </c>
      <c r="G3388" t="s">
        <v>26</v>
      </c>
      <c r="H3388">
        <v>201412</v>
      </c>
      <c r="I3388" t="s">
        <v>27</v>
      </c>
      <c r="J3388" t="s">
        <v>596</v>
      </c>
      <c r="K3388" t="s">
        <v>1833</v>
      </c>
      <c r="L3388" t="s">
        <v>1918</v>
      </c>
      <c r="M3388" t="s">
        <v>1919</v>
      </c>
      <c r="N3388" t="s">
        <v>32</v>
      </c>
      <c r="O3388">
        <v>64739.57</v>
      </c>
      <c r="P3388" t="s">
        <v>1943</v>
      </c>
      <c r="Q3388" t="s">
        <v>1942</v>
      </c>
      <c r="R3388" t="s">
        <v>1946</v>
      </c>
      <c r="S3388" t="s">
        <v>1832</v>
      </c>
      <c r="T3388" t="s">
        <v>592</v>
      </c>
    </row>
    <row r="3389" spans="1:20">
      <c r="A3389" t="s">
        <v>1947</v>
      </c>
      <c r="B3389" t="s">
        <v>1948</v>
      </c>
      <c r="C3389" t="s">
        <v>1949</v>
      </c>
      <c r="D3389" t="s">
        <v>1950</v>
      </c>
      <c r="E3389" t="s">
        <v>600</v>
      </c>
      <c r="F3389" s="1">
        <v>40428</v>
      </c>
      <c r="G3389" t="s">
        <v>26</v>
      </c>
      <c r="H3389">
        <v>201412</v>
      </c>
      <c r="I3389" t="s">
        <v>1131</v>
      </c>
      <c r="J3389" t="s">
        <v>28</v>
      </c>
      <c r="K3389" t="s">
        <v>601</v>
      </c>
      <c r="L3389" t="s">
        <v>30</v>
      </c>
      <c r="M3389" t="s">
        <v>1951</v>
      </c>
      <c r="N3389" t="s">
        <v>32</v>
      </c>
      <c r="O3389">
        <v>74.290000000000006</v>
      </c>
      <c r="P3389" t="s">
        <v>1948</v>
      </c>
      <c r="Q3389" t="s">
        <v>1947</v>
      </c>
      <c r="R3389" t="s">
        <v>1952</v>
      </c>
      <c r="S3389" t="s">
        <v>1953</v>
      </c>
      <c r="T3389" t="s">
        <v>35</v>
      </c>
    </row>
    <row r="3390" spans="1:20">
      <c r="A3390" t="s">
        <v>1954</v>
      </c>
      <c r="B3390" t="s">
        <v>1948</v>
      </c>
      <c r="C3390" t="s">
        <v>1955</v>
      </c>
      <c r="D3390" t="s">
        <v>1956</v>
      </c>
      <c r="E3390" t="s">
        <v>600</v>
      </c>
      <c r="F3390" s="1">
        <v>41023</v>
      </c>
      <c r="G3390" t="s">
        <v>26</v>
      </c>
      <c r="H3390">
        <v>201412</v>
      </c>
      <c r="I3390" t="s">
        <v>1131</v>
      </c>
      <c r="J3390" t="s">
        <v>1122</v>
      </c>
      <c r="K3390" t="s">
        <v>1123</v>
      </c>
      <c r="L3390" t="s">
        <v>1124</v>
      </c>
      <c r="M3390" t="s">
        <v>31</v>
      </c>
      <c r="N3390" t="s">
        <v>32</v>
      </c>
      <c r="O3390">
        <v>16423.080000000002</v>
      </c>
      <c r="P3390" t="s">
        <v>1948</v>
      </c>
      <c r="Q3390" t="s">
        <v>1954</v>
      </c>
      <c r="R3390" t="s">
        <v>1952</v>
      </c>
      <c r="S3390" t="s">
        <v>1953</v>
      </c>
      <c r="T3390" t="s">
        <v>35</v>
      </c>
    </row>
    <row r="3391" spans="1:20">
      <c r="A3391" t="s">
        <v>1954</v>
      </c>
      <c r="B3391" t="s">
        <v>1948</v>
      </c>
      <c r="C3391" t="s">
        <v>1955</v>
      </c>
      <c r="D3391" t="s">
        <v>1956</v>
      </c>
      <c r="E3391" t="s">
        <v>600</v>
      </c>
      <c r="F3391" s="1">
        <v>41023</v>
      </c>
      <c r="G3391" t="s">
        <v>26</v>
      </c>
      <c r="H3391">
        <v>201412</v>
      </c>
      <c r="I3391" t="s">
        <v>1131</v>
      </c>
      <c r="J3391" t="s">
        <v>1122</v>
      </c>
      <c r="K3391" t="s">
        <v>1132</v>
      </c>
      <c r="L3391" t="s">
        <v>1124</v>
      </c>
      <c r="M3391" t="s">
        <v>31</v>
      </c>
      <c r="N3391" t="s">
        <v>32</v>
      </c>
      <c r="O3391">
        <v>6060.1</v>
      </c>
      <c r="P3391" t="s">
        <v>1948</v>
      </c>
      <c r="Q3391" t="s">
        <v>1954</v>
      </c>
      <c r="R3391" t="s">
        <v>1952</v>
      </c>
      <c r="S3391" t="s">
        <v>1953</v>
      </c>
      <c r="T3391" t="s">
        <v>35</v>
      </c>
    </row>
    <row r="3392" spans="1:20">
      <c r="A3392" t="s">
        <v>1957</v>
      </c>
      <c r="B3392" t="s">
        <v>1948</v>
      </c>
      <c r="C3392" t="s">
        <v>1958</v>
      </c>
      <c r="D3392" t="s">
        <v>1959</v>
      </c>
      <c r="E3392" t="s">
        <v>600</v>
      </c>
      <c r="F3392" s="1">
        <v>41671</v>
      </c>
      <c r="G3392" t="s">
        <v>26</v>
      </c>
      <c r="H3392">
        <v>201412</v>
      </c>
      <c r="I3392" t="s">
        <v>1131</v>
      </c>
      <c r="J3392" t="s">
        <v>1122</v>
      </c>
      <c r="K3392" t="s">
        <v>1123</v>
      </c>
      <c r="L3392" t="s">
        <v>1124</v>
      </c>
      <c r="M3392" t="s">
        <v>31</v>
      </c>
      <c r="N3392" t="s">
        <v>32</v>
      </c>
      <c r="O3392">
        <v>85190.46</v>
      </c>
      <c r="P3392" t="s">
        <v>1948</v>
      </c>
      <c r="Q3392" t="s">
        <v>1957</v>
      </c>
      <c r="R3392" t="s">
        <v>1952</v>
      </c>
      <c r="S3392" t="s">
        <v>1953</v>
      </c>
      <c r="T3392" t="s">
        <v>35</v>
      </c>
    </row>
    <row r="3393" spans="1:20">
      <c r="A3393" t="s">
        <v>1960</v>
      </c>
      <c r="B3393" t="s">
        <v>1948</v>
      </c>
      <c r="C3393" t="s">
        <v>1961</v>
      </c>
      <c r="D3393" t="s">
        <v>1962</v>
      </c>
      <c r="E3393" t="s">
        <v>600</v>
      </c>
      <c r="F3393" s="1">
        <v>41640</v>
      </c>
      <c r="G3393" t="s">
        <v>26</v>
      </c>
      <c r="H3393">
        <v>201412</v>
      </c>
      <c r="I3393" t="s">
        <v>27</v>
      </c>
      <c r="J3393" t="s">
        <v>596</v>
      </c>
      <c r="K3393" t="s">
        <v>1135</v>
      </c>
      <c r="L3393" t="s">
        <v>1116</v>
      </c>
      <c r="M3393" t="s">
        <v>31</v>
      </c>
      <c r="N3393" t="s">
        <v>32</v>
      </c>
      <c r="O3393">
        <v>87.77</v>
      </c>
      <c r="P3393" t="s">
        <v>1948</v>
      </c>
      <c r="Q3393" t="s">
        <v>1960</v>
      </c>
      <c r="R3393" t="s">
        <v>1952</v>
      </c>
      <c r="S3393" t="s">
        <v>1953</v>
      </c>
      <c r="T3393" t="s">
        <v>35</v>
      </c>
    </row>
    <row r="3394" spans="1:20">
      <c r="A3394" t="s">
        <v>1954</v>
      </c>
      <c r="B3394" t="s">
        <v>1948</v>
      </c>
      <c r="C3394" t="s">
        <v>1963</v>
      </c>
      <c r="D3394" t="s">
        <v>1964</v>
      </c>
      <c r="E3394" t="s">
        <v>1965</v>
      </c>
      <c r="F3394" s="1">
        <v>40906</v>
      </c>
      <c r="G3394" t="s">
        <v>26</v>
      </c>
      <c r="H3394">
        <v>201412</v>
      </c>
      <c r="I3394" t="s">
        <v>1131</v>
      </c>
      <c r="J3394" t="s">
        <v>1122</v>
      </c>
      <c r="K3394" t="s">
        <v>1132</v>
      </c>
      <c r="L3394" t="s">
        <v>1124</v>
      </c>
      <c r="M3394" t="s">
        <v>31</v>
      </c>
      <c r="N3394" t="s">
        <v>49</v>
      </c>
      <c r="O3394">
        <v>-597311.82999999996</v>
      </c>
      <c r="P3394" t="s">
        <v>1948</v>
      </c>
      <c r="Q3394" t="s">
        <v>1954</v>
      </c>
      <c r="R3394" t="s">
        <v>1952</v>
      </c>
      <c r="S3394" t="s">
        <v>1953</v>
      </c>
      <c r="T3394" t="s">
        <v>35</v>
      </c>
    </row>
    <row r="3395" spans="1:20">
      <c r="A3395" t="s">
        <v>1954</v>
      </c>
      <c r="B3395" t="s">
        <v>1948</v>
      </c>
      <c r="C3395" t="s">
        <v>1963</v>
      </c>
      <c r="D3395" t="s">
        <v>1964</v>
      </c>
      <c r="E3395" t="s">
        <v>1965</v>
      </c>
      <c r="F3395" s="1">
        <v>40906</v>
      </c>
      <c r="G3395" t="s">
        <v>26</v>
      </c>
      <c r="H3395">
        <v>201412</v>
      </c>
      <c r="I3395" t="s">
        <v>1131</v>
      </c>
      <c r="J3395" t="s">
        <v>1122</v>
      </c>
      <c r="K3395" t="s">
        <v>1132</v>
      </c>
      <c r="L3395" t="s">
        <v>1124</v>
      </c>
      <c r="M3395" t="s">
        <v>31</v>
      </c>
      <c r="N3395" t="s">
        <v>32</v>
      </c>
      <c r="O3395">
        <v>14843.1</v>
      </c>
      <c r="P3395" t="s">
        <v>1948</v>
      </c>
      <c r="Q3395" t="s">
        <v>1954</v>
      </c>
      <c r="R3395" t="s">
        <v>1952</v>
      </c>
      <c r="S3395" t="s">
        <v>1953</v>
      </c>
      <c r="T3395" t="s">
        <v>35</v>
      </c>
    </row>
    <row r="3396" spans="1:20">
      <c r="A3396" t="s">
        <v>1954</v>
      </c>
      <c r="B3396" t="s">
        <v>1948</v>
      </c>
      <c r="C3396" t="s">
        <v>1963</v>
      </c>
      <c r="D3396" t="s">
        <v>1964</v>
      </c>
      <c r="E3396" t="s">
        <v>1965</v>
      </c>
      <c r="F3396" s="1">
        <v>40906</v>
      </c>
      <c r="G3396" t="s">
        <v>26</v>
      </c>
      <c r="H3396">
        <v>201412</v>
      </c>
      <c r="I3396" t="s">
        <v>1131</v>
      </c>
      <c r="J3396" t="s">
        <v>1122</v>
      </c>
      <c r="K3396" t="s">
        <v>1135</v>
      </c>
      <c r="L3396" t="s">
        <v>1124</v>
      </c>
      <c r="M3396" t="s">
        <v>31</v>
      </c>
      <c r="N3396" t="s">
        <v>48</v>
      </c>
      <c r="O3396">
        <v>597311.82999999996</v>
      </c>
      <c r="P3396" t="s">
        <v>1948</v>
      </c>
      <c r="Q3396" t="s">
        <v>1954</v>
      </c>
      <c r="R3396" t="s">
        <v>1952</v>
      </c>
      <c r="S3396" t="s">
        <v>1953</v>
      </c>
      <c r="T3396" t="s">
        <v>35</v>
      </c>
    </row>
    <row r="3397" spans="1:20">
      <c r="A3397" t="s">
        <v>1960</v>
      </c>
      <c r="B3397" t="s">
        <v>1948</v>
      </c>
      <c r="C3397" t="s">
        <v>1966</v>
      </c>
      <c r="D3397" t="s">
        <v>1967</v>
      </c>
      <c r="E3397" t="s">
        <v>1965</v>
      </c>
      <c r="F3397" s="1">
        <v>39829</v>
      </c>
      <c r="G3397" t="s">
        <v>26</v>
      </c>
      <c r="H3397">
        <v>201412</v>
      </c>
      <c r="I3397" t="s">
        <v>1131</v>
      </c>
      <c r="J3397" t="s">
        <v>1122</v>
      </c>
      <c r="K3397" t="s">
        <v>1123</v>
      </c>
      <c r="L3397" t="s">
        <v>1124</v>
      </c>
      <c r="M3397" t="s">
        <v>31</v>
      </c>
      <c r="N3397" t="s">
        <v>48</v>
      </c>
      <c r="O3397">
        <v>1061450.8799999999</v>
      </c>
      <c r="P3397" t="s">
        <v>1948</v>
      </c>
      <c r="Q3397" t="s">
        <v>1960</v>
      </c>
      <c r="R3397" t="s">
        <v>1952</v>
      </c>
      <c r="S3397" t="s">
        <v>1953</v>
      </c>
      <c r="T3397" t="s">
        <v>35</v>
      </c>
    </row>
    <row r="3398" spans="1:20">
      <c r="A3398" t="s">
        <v>1960</v>
      </c>
      <c r="B3398" t="s">
        <v>1948</v>
      </c>
      <c r="C3398" t="s">
        <v>1966</v>
      </c>
      <c r="D3398" t="s">
        <v>1967</v>
      </c>
      <c r="E3398" t="s">
        <v>1965</v>
      </c>
      <c r="F3398" s="1">
        <v>39829</v>
      </c>
      <c r="G3398" t="s">
        <v>26</v>
      </c>
      <c r="H3398">
        <v>201412</v>
      </c>
      <c r="I3398" t="s">
        <v>1131</v>
      </c>
      <c r="J3398" t="s">
        <v>1122</v>
      </c>
      <c r="K3398" t="s">
        <v>1123</v>
      </c>
      <c r="L3398" t="s">
        <v>1124</v>
      </c>
      <c r="M3398" t="s">
        <v>31</v>
      </c>
      <c r="N3398" t="s">
        <v>49</v>
      </c>
      <c r="O3398">
        <v>-1061450.8799999999</v>
      </c>
      <c r="P3398" t="s">
        <v>1948</v>
      </c>
      <c r="Q3398" t="s">
        <v>1960</v>
      </c>
      <c r="R3398" t="s">
        <v>1952</v>
      </c>
      <c r="S3398" t="s">
        <v>1953</v>
      </c>
      <c r="T3398" t="s">
        <v>35</v>
      </c>
    </row>
    <row r="3399" spans="1:20">
      <c r="A3399" t="s">
        <v>1960</v>
      </c>
      <c r="B3399" t="s">
        <v>1948</v>
      </c>
      <c r="C3399" t="s">
        <v>1966</v>
      </c>
      <c r="D3399" t="s">
        <v>1967</v>
      </c>
      <c r="E3399" t="s">
        <v>1965</v>
      </c>
      <c r="F3399" s="1">
        <v>39829</v>
      </c>
      <c r="G3399" t="s">
        <v>26</v>
      </c>
      <c r="H3399">
        <v>201412</v>
      </c>
      <c r="I3399" t="s">
        <v>1131</v>
      </c>
      <c r="J3399" t="s">
        <v>1122</v>
      </c>
      <c r="K3399" t="s">
        <v>1123</v>
      </c>
      <c r="L3399" t="s">
        <v>1124</v>
      </c>
      <c r="M3399" t="s">
        <v>31</v>
      </c>
      <c r="N3399" t="s">
        <v>32</v>
      </c>
      <c r="O3399">
        <v>23282.03</v>
      </c>
      <c r="P3399" t="s">
        <v>1948</v>
      </c>
      <c r="Q3399" t="s">
        <v>1960</v>
      </c>
      <c r="R3399" t="s">
        <v>1952</v>
      </c>
      <c r="S3399" t="s">
        <v>1953</v>
      </c>
      <c r="T3399" t="s">
        <v>35</v>
      </c>
    </row>
    <row r="3400" spans="1:20">
      <c r="A3400" t="s">
        <v>1960</v>
      </c>
      <c r="B3400" t="s">
        <v>1948</v>
      </c>
      <c r="C3400" t="s">
        <v>1968</v>
      </c>
      <c r="D3400" t="s">
        <v>1969</v>
      </c>
      <c r="E3400" t="s">
        <v>1965</v>
      </c>
      <c r="F3400" s="1">
        <v>39829</v>
      </c>
      <c r="G3400" t="s">
        <v>26</v>
      </c>
      <c r="H3400">
        <v>201412</v>
      </c>
      <c r="I3400" t="s">
        <v>1131</v>
      </c>
      <c r="J3400" t="s">
        <v>1122</v>
      </c>
      <c r="K3400" t="s">
        <v>1123</v>
      </c>
      <c r="L3400" t="s">
        <v>1124</v>
      </c>
      <c r="M3400" t="s">
        <v>31</v>
      </c>
      <c r="N3400" t="s">
        <v>48</v>
      </c>
      <c r="O3400">
        <v>1063972.02</v>
      </c>
      <c r="P3400" t="s">
        <v>1948</v>
      </c>
      <c r="Q3400" t="s">
        <v>1960</v>
      </c>
      <c r="R3400" t="s">
        <v>1952</v>
      </c>
      <c r="S3400" t="s">
        <v>1953</v>
      </c>
      <c r="T3400" t="s">
        <v>35</v>
      </c>
    </row>
    <row r="3401" spans="1:20">
      <c r="A3401" t="s">
        <v>1960</v>
      </c>
      <c r="B3401" t="s">
        <v>1948</v>
      </c>
      <c r="C3401" t="s">
        <v>1968</v>
      </c>
      <c r="D3401" t="s">
        <v>1969</v>
      </c>
      <c r="E3401" t="s">
        <v>1965</v>
      </c>
      <c r="F3401" s="1">
        <v>39829</v>
      </c>
      <c r="G3401" t="s">
        <v>26</v>
      </c>
      <c r="H3401">
        <v>201412</v>
      </c>
      <c r="I3401" t="s">
        <v>1131</v>
      </c>
      <c r="J3401" t="s">
        <v>1122</v>
      </c>
      <c r="K3401" t="s">
        <v>1123</v>
      </c>
      <c r="L3401" t="s">
        <v>1124</v>
      </c>
      <c r="M3401" t="s">
        <v>31</v>
      </c>
      <c r="N3401" t="s">
        <v>49</v>
      </c>
      <c r="O3401">
        <v>-1063972.02</v>
      </c>
      <c r="P3401" t="s">
        <v>1948</v>
      </c>
      <c r="Q3401" t="s">
        <v>1960</v>
      </c>
      <c r="R3401" t="s">
        <v>1952</v>
      </c>
      <c r="S3401" t="s">
        <v>1953</v>
      </c>
      <c r="T3401" t="s">
        <v>35</v>
      </c>
    </row>
    <row r="3402" spans="1:20">
      <c r="A3402" t="s">
        <v>1954</v>
      </c>
      <c r="B3402" t="s">
        <v>1948</v>
      </c>
      <c r="C3402" t="s">
        <v>1970</v>
      </c>
      <c r="D3402" t="s">
        <v>1971</v>
      </c>
      <c r="E3402" t="s">
        <v>1965</v>
      </c>
      <c r="F3402" s="1">
        <v>39829</v>
      </c>
      <c r="G3402" t="s">
        <v>26</v>
      </c>
      <c r="H3402">
        <v>201412</v>
      </c>
      <c r="I3402" t="s">
        <v>1131</v>
      </c>
      <c r="J3402" t="s">
        <v>1122</v>
      </c>
      <c r="K3402" t="s">
        <v>1810</v>
      </c>
      <c r="L3402" t="s">
        <v>1124</v>
      </c>
      <c r="M3402" t="s">
        <v>31</v>
      </c>
      <c r="N3402" t="s">
        <v>32</v>
      </c>
      <c r="O3402">
        <v>284216.58</v>
      </c>
      <c r="P3402" t="s">
        <v>1948</v>
      </c>
      <c r="Q3402" t="s">
        <v>1954</v>
      </c>
      <c r="R3402" t="s">
        <v>1952</v>
      </c>
      <c r="S3402" t="s">
        <v>1953</v>
      </c>
      <c r="T3402" t="s">
        <v>35</v>
      </c>
    </row>
    <row r="3403" spans="1:20">
      <c r="A3403" t="s">
        <v>1972</v>
      </c>
      <c r="B3403" t="s">
        <v>1948</v>
      </c>
      <c r="C3403" t="s">
        <v>1973</v>
      </c>
      <c r="D3403" t="s">
        <v>1974</v>
      </c>
      <c r="E3403" t="s">
        <v>600</v>
      </c>
      <c r="F3403" s="1">
        <v>41640</v>
      </c>
      <c r="G3403" t="s">
        <v>26</v>
      </c>
      <c r="H3403">
        <v>201412</v>
      </c>
      <c r="I3403" t="s">
        <v>27</v>
      </c>
      <c r="J3403" t="s">
        <v>596</v>
      </c>
      <c r="K3403" t="s">
        <v>601</v>
      </c>
      <c r="L3403" t="s">
        <v>1116</v>
      </c>
      <c r="M3403" t="s">
        <v>1975</v>
      </c>
      <c r="N3403" t="s">
        <v>32</v>
      </c>
      <c r="O3403">
        <v>44798.700000000004</v>
      </c>
      <c r="P3403" t="s">
        <v>1948</v>
      </c>
      <c r="Q3403" t="s">
        <v>1972</v>
      </c>
      <c r="R3403" t="s">
        <v>1952</v>
      </c>
      <c r="S3403" t="s">
        <v>1953</v>
      </c>
      <c r="T3403" t="s">
        <v>35</v>
      </c>
    </row>
    <row r="3404" spans="1:20">
      <c r="A3404" t="s">
        <v>1972</v>
      </c>
      <c r="B3404" t="s">
        <v>1948</v>
      </c>
      <c r="C3404" t="s">
        <v>1976</v>
      </c>
      <c r="D3404" t="s">
        <v>1977</v>
      </c>
      <c r="E3404" t="s">
        <v>600</v>
      </c>
      <c r="F3404" s="1">
        <v>41640</v>
      </c>
      <c r="G3404" t="s">
        <v>26</v>
      </c>
      <c r="H3404">
        <v>201412</v>
      </c>
      <c r="I3404" t="s">
        <v>27</v>
      </c>
      <c r="J3404" t="s">
        <v>596</v>
      </c>
      <c r="K3404" t="s">
        <v>601</v>
      </c>
      <c r="L3404" t="s">
        <v>1116</v>
      </c>
      <c r="M3404" t="s">
        <v>1978</v>
      </c>
      <c r="N3404" t="s">
        <v>32</v>
      </c>
      <c r="O3404">
        <v>75105.790000000008</v>
      </c>
      <c r="P3404" t="s">
        <v>1948</v>
      </c>
      <c r="Q3404" t="s">
        <v>1972</v>
      </c>
      <c r="R3404" t="s">
        <v>1952</v>
      </c>
      <c r="S3404" t="s">
        <v>1953</v>
      </c>
      <c r="T3404" t="s">
        <v>35</v>
      </c>
    </row>
    <row r="3405" spans="1:20">
      <c r="A3405" t="s">
        <v>1979</v>
      </c>
      <c r="B3405" t="s">
        <v>1948</v>
      </c>
      <c r="C3405" t="s">
        <v>1980</v>
      </c>
      <c r="D3405" t="s">
        <v>1981</v>
      </c>
      <c r="E3405" t="s">
        <v>1965</v>
      </c>
      <c r="F3405" s="1">
        <v>40210</v>
      </c>
      <c r="G3405" t="s">
        <v>26</v>
      </c>
      <c r="H3405">
        <v>201412</v>
      </c>
      <c r="I3405" t="s">
        <v>1131</v>
      </c>
      <c r="J3405" t="s">
        <v>1122</v>
      </c>
      <c r="K3405" t="s">
        <v>1132</v>
      </c>
      <c r="L3405" t="s">
        <v>1124</v>
      </c>
      <c r="M3405" t="s">
        <v>31</v>
      </c>
      <c r="N3405" t="s">
        <v>49</v>
      </c>
      <c r="O3405">
        <v>-404623.69</v>
      </c>
      <c r="P3405" t="s">
        <v>1948</v>
      </c>
      <c r="Q3405" t="s">
        <v>1979</v>
      </c>
      <c r="R3405" t="s">
        <v>1952</v>
      </c>
      <c r="S3405" t="s">
        <v>1953</v>
      </c>
      <c r="T3405" t="s">
        <v>35</v>
      </c>
    </row>
    <row r="3406" spans="1:20">
      <c r="A3406" t="s">
        <v>1979</v>
      </c>
      <c r="B3406" t="s">
        <v>1948</v>
      </c>
      <c r="C3406" t="s">
        <v>1980</v>
      </c>
      <c r="D3406" t="s">
        <v>1981</v>
      </c>
      <c r="E3406" t="s">
        <v>1965</v>
      </c>
      <c r="F3406" s="1">
        <v>40210</v>
      </c>
      <c r="G3406" t="s">
        <v>26</v>
      </c>
      <c r="H3406">
        <v>201412</v>
      </c>
      <c r="I3406" t="s">
        <v>1131</v>
      </c>
      <c r="J3406" t="s">
        <v>1122</v>
      </c>
      <c r="K3406" t="s">
        <v>1132</v>
      </c>
      <c r="L3406" t="s">
        <v>1124</v>
      </c>
      <c r="M3406" t="s">
        <v>31</v>
      </c>
      <c r="N3406" t="s">
        <v>32</v>
      </c>
      <c r="O3406">
        <v>78520.87</v>
      </c>
      <c r="P3406" t="s">
        <v>1948</v>
      </c>
      <c r="Q3406" t="s">
        <v>1979</v>
      </c>
      <c r="R3406" t="s">
        <v>1952</v>
      </c>
      <c r="S3406" t="s">
        <v>1953</v>
      </c>
      <c r="T3406" t="s">
        <v>35</v>
      </c>
    </row>
    <row r="3407" spans="1:20">
      <c r="A3407" t="s">
        <v>1979</v>
      </c>
      <c r="B3407" t="s">
        <v>1948</v>
      </c>
      <c r="C3407" t="s">
        <v>1980</v>
      </c>
      <c r="D3407" t="s">
        <v>1981</v>
      </c>
      <c r="E3407" t="s">
        <v>1965</v>
      </c>
      <c r="F3407" s="1">
        <v>40210</v>
      </c>
      <c r="G3407" t="s">
        <v>26</v>
      </c>
      <c r="H3407">
        <v>201412</v>
      </c>
      <c r="I3407" t="s">
        <v>1131</v>
      </c>
      <c r="J3407" t="s">
        <v>1122</v>
      </c>
      <c r="K3407" t="s">
        <v>1135</v>
      </c>
      <c r="L3407" t="s">
        <v>1124</v>
      </c>
      <c r="M3407" t="s">
        <v>31</v>
      </c>
      <c r="N3407" t="s">
        <v>48</v>
      </c>
      <c r="O3407">
        <v>404623.69</v>
      </c>
      <c r="P3407" t="s">
        <v>1948</v>
      </c>
      <c r="Q3407" t="s">
        <v>1979</v>
      </c>
      <c r="R3407" t="s">
        <v>1952</v>
      </c>
      <c r="S3407" t="s">
        <v>1953</v>
      </c>
      <c r="T3407" t="s">
        <v>35</v>
      </c>
    </row>
    <row r="3408" spans="1:20">
      <c r="A3408" t="s">
        <v>1979</v>
      </c>
      <c r="B3408" t="s">
        <v>1948</v>
      </c>
      <c r="C3408" t="s">
        <v>1982</v>
      </c>
      <c r="D3408" t="s">
        <v>1983</v>
      </c>
      <c r="E3408" t="s">
        <v>1965</v>
      </c>
      <c r="F3408" s="1">
        <v>39829</v>
      </c>
      <c r="G3408" t="s">
        <v>26</v>
      </c>
      <c r="H3408">
        <v>201412</v>
      </c>
      <c r="I3408" t="s">
        <v>1131</v>
      </c>
      <c r="J3408" t="s">
        <v>1122</v>
      </c>
      <c r="K3408" t="s">
        <v>1984</v>
      </c>
      <c r="L3408" t="s">
        <v>1124</v>
      </c>
      <c r="M3408" t="s">
        <v>31</v>
      </c>
      <c r="N3408" t="s">
        <v>48</v>
      </c>
      <c r="O3408">
        <v>1425491.6400000001</v>
      </c>
      <c r="P3408" t="s">
        <v>1948</v>
      </c>
      <c r="Q3408" t="s">
        <v>1979</v>
      </c>
      <c r="R3408" t="s">
        <v>1952</v>
      </c>
      <c r="S3408" t="s">
        <v>1953</v>
      </c>
      <c r="T3408" t="s">
        <v>35</v>
      </c>
    </row>
    <row r="3409" spans="1:20">
      <c r="A3409" t="s">
        <v>1979</v>
      </c>
      <c r="B3409" t="s">
        <v>1948</v>
      </c>
      <c r="C3409" t="s">
        <v>1982</v>
      </c>
      <c r="D3409" t="s">
        <v>1983</v>
      </c>
      <c r="E3409" t="s">
        <v>1965</v>
      </c>
      <c r="F3409" s="1">
        <v>39829</v>
      </c>
      <c r="G3409" t="s">
        <v>26</v>
      </c>
      <c r="H3409">
        <v>201412</v>
      </c>
      <c r="I3409" t="s">
        <v>1131</v>
      </c>
      <c r="J3409" t="s">
        <v>1122</v>
      </c>
      <c r="K3409" t="s">
        <v>1984</v>
      </c>
      <c r="L3409" t="s">
        <v>1124</v>
      </c>
      <c r="M3409" t="s">
        <v>31</v>
      </c>
      <c r="N3409" t="s">
        <v>49</v>
      </c>
      <c r="O3409">
        <v>-1425491.6400000001</v>
      </c>
      <c r="P3409" t="s">
        <v>1948</v>
      </c>
      <c r="Q3409" t="s">
        <v>1979</v>
      </c>
      <c r="R3409" t="s">
        <v>1952</v>
      </c>
      <c r="S3409" t="s">
        <v>1953</v>
      </c>
      <c r="T3409" t="s">
        <v>35</v>
      </c>
    </row>
    <row r="3410" spans="1:20">
      <c r="A3410" t="s">
        <v>1979</v>
      </c>
      <c r="B3410" t="s">
        <v>1948</v>
      </c>
      <c r="C3410" t="s">
        <v>1982</v>
      </c>
      <c r="D3410" t="s">
        <v>1983</v>
      </c>
      <c r="E3410" t="s">
        <v>1965</v>
      </c>
      <c r="F3410" s="1">
        <v>39829</v>
      </c>
      <c r="G3410" t="s">
        <v>26</v>
      </c>
      <c r="H3410">
        <v>201412</v>
      </c>
      <c r="I3410" t="s">
        <v>1131</v>
      </c>
      <c r="J3410" t="s">
        <v>1122</v>
      </c>
      <c r="K3410" t="s">
        <v>1984</v>
      </c>
      <c r="L3410" t="s">
        <v>1124</v>
      </c>
      <c r="M3410" t="s">
        <v>31</v>
      </c>
      <c r="N3410" t="s">
        <v>32</v>
      </c>
      <c r="O3410">
        <v>89868.540000000008</v>
      </c>
      <c r="P3410" t="s">
        <v>1948</v>
      </c>
      <c r="Q3410" t="s">
        <v>1979</v>
      </c>
      <c r="R3410" t="s">
        <v>1952</v>
      </c>
      <c r="S3410" t="s">
        <v>1953</v>
      </c>
      <c r="T3410" t="s">
        <v>35</v>
      </c>
    </row>
    <row r="3411" spans="1:20">
      <c r="A3411" t="s">
        <v>1979</v>
      </c>
      <c r="B3411" t="s">
        <v>1948</v>
      </c>
      <c r="C3411" t="s">
        <v>1985</v>
      </c>
      <c r="D3411" t="s">
        <v>1986</v>
      </c>
      <c r="E3411" t="s">
        <v>1965</v>
      </c>
      <c r="F3411" s="1">
        <v>39829</v>
      </c>
      <c r="G3411" t="s">
        <v>26</v>
      </c>
      <c r="H3411">
        <v>201412</v>
      </c>
      <c r="I3411" t="s">
        <v>1131</v>
      </c>
      <c r="J3411" t="s">
        <v>1122</v>
      </c>
      <c r="K3411" t="s">
        <v>1123</v>
      </c>
      <c r="L3411" t="s">
        <v>1124</v>
      </c>
      <c r="M3411" t="s">
        <v>31</v>
      </c>
      <c r="N3411" t="s">
        <v>48</v>
      </c>
      <c r="O3411">
        <v>799809.63</v>
      </c>
      <c r="P3411" t="s">
        <v>1948</v>
      </c>
      <c r="Q3411" t="s">
        <v>1979</v>
      </c>
      <c r="R3411" t="s">
        <v>1952</v>
      </c>
      <c r="S3411" t="s">
        <v>1953</v>
      </c>
      <c r="T3411" t="s">
        <v>35</v>
      </c>
    </row>
    <row r="3412" spans="1:20">
      <c r="A3412" t="s">
        <v>1979</v>
      </c>
      <c r="B3412" t="s">
        <v>1948</v>
      </c>
      <c r="C3412" t="s">
        <v>1985</v>
      </c>
      <c r="D3412" t="s">
        <v>1986</v>
      </c>
      <c r="E3412" t="s">
        <v>1965</v>
      </c>
      <c r="F3412" s="1">
        <v>39829</v>
      </c>
      <c r="G3412" t="s">
        <v>26</v>
      </c>
      <c r="H3412">
        <v>201412</v>
      </c>
      <c r="I3412" t="s">
        <v>1131</v>
      </c>
      <c r="J3412" t="s">
        <v>1122</v>
      </c>
      <c r="K3412" t="s">
        <v>1123</v>
      </c>
      <c r="L3412" t="s">
        <v>1124</v>
      </c>
      <c r="M3412" t="s">
        <v>31</v>
      </c>
      <c r="N3412" t="s">
        <v>49</v>
      </c>
      <c r="O3412">
        <v>-799809.63</v>
      </c>
      <c r="P3412" t="s">
        <v>1948</v>
      </c>
      <c r="Q3412" t="s">
        <v>1979</v>
      </c>
      <c r="R3412" t="s">
        <v>1952</v>
      </c>
      <c r="S3412" t="s">
        <v>1953</v>
      </c>
      <c r="T3412" t="s">
        <v>35</v>
      </c>
    </row>
    <row r="3413" spans="1:20">
      <c r="A3413" t="s">
        <v>1979</v>
      </c>
      <c r="B3413" t="s">
        <v>1948</v>
      </c>
      <c r="C3413" t="s">
        <v>1985</v>
      </c>
      <c r="D3413" t="s">
        <v>1986</v>
      </c>
      <c r="E3413" t="s">
        <v>1965</v>
      </c>
      <c r="F3413" s="1">
        <v>39829</v>
      </c>
      <c r="G3413" t="s">
        <v>26</v>
      </c>
      <c r="H3413">
        <v>201412</v>
      </c>
      <c r="I3413" t="s">
        <v>1131</v>
      </c>
      <c r="J3413" t="s">
        <v>1122</v>
      </c>
      <c r="K3413" t="s">
        <v>1123</v>
      </c>
      <c r="L3413" t="s">
        <v>1124</v>
      </c>
      <c r="M3413" t="s">
        <v>31</v>
      </c>
      <c r="N3413" t="s">
        <v>32</v>
      </c>
      <c r="O3413">
        <v>223584.5</v>
      </c>
      <c r="P3413" t="s">
        <v>1948</v>
      </c>
      <c r="Q3413" t="s">
        <v>1979</v>
      </c>
      <c r="R3413" t="s">
        <v>1952</v>
      </c>
      <c r="S3413" t="s">
        <v>1953</v>
      </c>
      <c r="T3413" t="s">
        <v>35</v>
      </c>
    </row>
    <row r="3414" spans="1:20">
      <c r="A3414" t="s">
        <v>1979</v>
      </c>
      <c r="B3414" t="s">
        <v>1948</v>
      </c>
      <c r="C3414" t="s">
        <v>1987</v>
      </c>
      <c r="D3414" t="s">
        <v>1988</v>
      </c>
      <c r="E3414" t="s">
        <v>1965</v>
      </c>
      <c r="F3414" s="1">
        <v>39829</v>
      </c>
      <c r="G3414" t="s">
        <v>26</v>
      </c>
      <c r="H3414">
        <v>201412</v>
      </c>
      <c r="I3414" t="s">
        <v>1131</v>
      </c>
      <c r="J3414" t="s">
        <v>1122</v>
      </c>
      <c r="K3414" t="s">
        <v>1984</v>
      </c>
      <c r="L3414" t="s">
        <v>1124</v>
      </c>
      <c r="M3414" t="s">
        <v>31</v>
      </c>
      <c r="N3414" t="s">
        <v>32</v>
      </c>
      <c r="O3414">
        <v>428.26</v>
      </c>
      <c r="P3414" t="s">
        <v>1948</v>
      </c>
      <c r="Q3414" t="s">
        <v>1979</v>
      </c>
      <c r="R3414" t="s">
        <v>1952</v>
      </c>
      <c r="S3414" t="s">
        <v>1953</v>
      </c>
      <c r="T3414" t="s">
        <v>35</v>
      </c>
    </row>
    <row r="3415" spans="1:20">
      <c r="A3415" t="s">
        <v>1947</v>
      </c>
      <c r="B3415" t="s">
        <v>1948</v>
      </c>
      <c r="C3415" t="s">
        <v>1989</v>
      </c>
      <c r="D3415" t="s">
        <v>1990</v>
      </c>
      <c r="E3415" t="s">
        <v>600</v>
      </c>
      <c r="F3415" s="1">
        <v>40973</v>
      </c>
      <c r="G3415" t="s">
        <v>26</v>
      </c>
      <c r="H3415">
        <v>201412</v>
      </c>
      <c r="I3415" t="s">
        <v>1131</v>
      </c>
      <c r="J3415" t="s">
        <v>1122</v>
      </c>
      <c r="K3415" t="s">
        <v>1132</v>
      </c>
      <c r="L3415" t="s">
        <v>1124</v>
      </c>
      <c r="M3415" t="s">
        <v>31</v>
      </c>
      <c r="N3415" t="s">
        <v>32</v>
      </c>
      <c r="O3415">
        <v>102167.92</v>
      </c>
      <c r="P3415" t="s">
        <v>1948</v>
      </c>
      <c r="Q3415" t="s">
        <v>1947</v>
      </c>
      <c r="R3415" t="s">
        <v>1952</v>
      </c>
      <c r="S3415" t="s">
        <v>1953</v>
      </c>
      <c r="T3415" t="s">
        <v>35</v>
      </c>
    </row>
    <row r="3416" spans="1:20">
      <c r="A3416" t="s">
        <v>1972</v>
      </c>
      <c r="B3416" t="s">
        <v>1948</v>
      </c>
      <c r="C3416" t="s">
        <v>1991</v>
      </c>
      <c r="D3416" t="s">
        <v>1992</v>
      </c>
      <c r="E3416" t="s">
        <v>600</v>
      </c>
      <c r="F3416" s="1">
        <v>41640</v>
      </c>
      <c r="G3416" t="s">
        <v>26</v>
      </c>
      <c r="H3416">
        <v>201412</v>
      </c>
      <c r="I3416" t="s">
        <v>27</v>
      </c>
      <c r="J3416" t="s">
        <v>596</v>
      </c>
      <c r="K3416" t="s">
        <v>601</v>
      </c>
      <c r="L3416" t="s">
        <v>1116</v>
      </c>
      <c r="M3416" t="s">
        <v>1993</v>
      </c>
      <c r="N3416" t="s">
        <v>32</v>
      </c>
      <c r="O3416">
        <v>1079.78</v>
      </c>
      <c r="P3416" t="s">
        <v>1948</v>
      </c>
      <c r="Q3416" t="s">
        <v>1972</v>
      </c>
      <c r="R3416" t="s">
        <v>1952</v>
      </c>
      <c r="S3416" t="s">
        <v>1953</v>
      </c>
      <c r="T3416" t="s">
        <v>35</v>
      </c>
    </row>
    <row r="3417" spans="1:20">
      <c r="A3417" t="s">
        <v>1972</v>
      </c>
      <c r="B3417" t="s">
        <v>1948</v>
      </c>
      <c r="C3417" t="s">
        <v>1994</v>
      </c>
      <c r="D3417" t="s">
        <v>1995</v>
      </c>
      <c r="E3417" t="s">
        <v>1193</v>
      </c>
      <c r="F3417" s="1">
        <v>41671</v>
      </c>
      <c r="G3417" t="s">
        <v>26</v>
      </c>
      <c r="H3417">
        <v>201412</v>
      </c>
      <c r="I3417" t="s">
        <v>27</v>
      </c>
      <c r="J3417" t="s">
        <v>28</v>
      </c>
      <c r="K3417" t="s">
        <v>601</v>
      </c>
      <c r="L3417" t="s">
        <v>30</v>
      </c>
      <c r="M3417" t="s">
        <v>1996</v>
      </c>
      <c r="N3417" t="s">
        <v>32</v>
      </c>
      <c r="O3417">
        <v>43217.86</v>
      </c>
      <c r="P3417" t="s">
        <v>1948</v>
      </c>
      <c r="Q3417" t="s">
        <v>1972</v>
      </c>
      <c r="R3417" t="s">
        <v>1952</v>
      </c>
      <c r="S3417" t="s">
        <v>1953</v>
      </c>
      <c r="T3417" t="s">
        <v>35</v>
      </c>
    </row>
    <row r="3418" spans="1:20">
      <c r="A3418" t="s">
        <v>1972</v>
      </c>
      <c r="B3418" t="s">
        <v>1948</v>
      </c>
      <c r="C3418" t="s">
        <v>1997</v>
      </c>
      <c r="D3418" t="s">
        <v>1998</v>
      </c>
      <c r="E3418" t="s">
        <v>600</v>
      </c>
      <c r="F3418" s="1">
        <v>41640</v>
      </c>
      <c r="G3418" t="s">
        <v>26</v>
      </c>
      <c r="H3418">
        <v>201412</v>
      </c>
      <c r="I3418" t="s">
        <v>27</v>
      </c>
      <c r="J3418" t="s">
        <v>596</v>
      </c>
      <c r="K3418" t="s">
        <v>601</v>
      </c>
      <c r="L3418" t="s">
        <v>1116</v>
      </c>
      <c r="M3418" t="s">
        <v>1999</v>
      </c>
      <c r="N3418" t="s">
        <v>32</v>
      </c>
      <c r="O3418">
        <v>345.79</v>
      </c>
      <c r="P3418" t="s">
        <v>1948</v>
      </c>
      <c r="Q3418" t="s">
        <v>1972</v>
      </c>
      <c r="R3418" t="s">
        <v>1952</v>
      </c>
      <c r="S3418" t="s">
        <v>1953</v>
      </c>
      <c r="T3418" t="s">
        <v>35</v>
      </c>
    </row>
    <row r="3419" spans="1:20">
      <c r="A3419" t="s">
        <v>1972</v>
      </c>
      <c r="B3419" t="s">
        <v>1948</v>
      </c>
      <c r="C3419" t="s">
        <v>2000</v>
      </c>
      <c r="D3419" t="s">
        <v>2001</v>
      </c>
      <c r="E3419" t="s">
        <v>600</v>
      </c>
      <c r="F3419" s="1">
        <v>41640</v>
      </c>
      <c r="G3419" t="s">
        <v>26</v>
      </c>
      <c r="H3419">
        <v>201412</v>
      </c>
      <c r="I3419" t="s">
        <v>1131</v>
      </c>
      <c r="J3419" t="s">
        <v>28</v>
      </c>
      <c r="K3419" t="s">
        <v>601</v>
      </c>
      <c r="L3419" t="s">
        <v>30</v>
      </c>
      <c r="M3419" t="s">
        <v>1951</v>
      </c>
      <c r="N3419" t="s">
        <v>32</v>
      </c>
      <c r="O3419">
        <v>48750.590000000004</v>
      </c>
      <c r="P3419" t="s">
        <v>1948</v>
      </c>
      <c r="Q3419" t="s">
        <v>1972</v>
      </c>
      <c r="R3419" t="s">
        <v>1952</v>
      </c>
      <c r="S3419" t="s">
        <v>1953</v>
      </c>
      <c r="T3419" t="s">
        <v>35</v>
      </c>
    </row>
    <row r="3420" spans="1:20">
      <c r="A3420" t="s">
        <v>1957</v>
      </c>
      <c r="B3420" t="s">
        <v>1948</v>
      </c>
      <c r="C3420" t="s">
        <v>2002</v>
      </c>
      <c r="D3420" t="s">
        <v>2003</v>
      </c>
      <c r="E3420" t="s">
        <v>600</v>
      </c>
      <c r="F3420" s="1">
        <v>41821</v>
      </c>
      <c r="G3420" t="s">
        <v>26</v>
      </c>
      <c r="H3420">
        <v>201412</v>
      </c>
      <c r="I3420" t="s">
        <v>1131</v>
      </c>
      <c r="J3420" t="s">
        <v>1122</v>
      </c>
      <c r="K3420" t="s">
        <v>1123</v>
      </c>
      <c r="L3420" t="s">
        <v>1124</v>
      </c>
      <c r="M3420" t="s">
        <v>31</v>
      </c>
      <c r="N3420" t="s">
        <v>32</v>
      </c>
      <c r="O3420">
        <v>54470.46</v>
      </c>
      <c r="P3420" t="s">
        <v>1948</v>
      </c>
      <c r="Q3420" t="s">
        <v>1957</v>
      </c>
      <c r="R3420" t="s">
        <v>1952</v>
      </c>
      <c r="S3420" t="s">
        <v>1953</v>
      </c>
      <c r="T3420" t="s">
        <v>35</v>
      </c>
    </row>
    <row r="3421" spans="1:20">
      <c r="A3421" t="s">
        <v>1947</v>
      </c>
      <c r="B3421" t="s">
        <v>1948</v>
      </c>
      <c r="C3421" t="s">
        <v>2004</v>
      </c>
      <c r="D3421" t="s">
        <v>2005</v>
      </c>
      <c r="E3421" t="s">
        <v>600</v>
      </c>
      <c r="F3421" s="1">
        <v>41365</v>
      </c>
      <c r="G3421" t="s">
        <v>26</v>
      </c>
      <c r="H3421">
        <v>201412</v>
      </c>
      <c r="I3421" t="s">
        <v>1131</v>
      </c>
      <c r="J3421" t="s">
        <v>1122</v>
      </c>
      <c r="K3421" t="s">
        <v>601</v>
      </c>
      <c r="L3421" t="s">
        <v>1124</v>
      </c>
      <c r="M3421" t="s">
        <v>2006</v>
      </c>
      <c r="N3421" t="s">
        <v>32</v>
      </c>
      <c r="O3421">
        <v>4922.84</v>
      </c>
      <c r="P3421" t="s">
        <v>1948</v>
      </c>
      <c r="Q3421" t="s">
        <v>1947</v>
      </c>
      <c r="R3421" t="s">
        <v>1952</v>
      </c>
      <c r="S3421" t="s">
        <v>1953</v>
      </c>
      <c r="T3421" t="s">
        <v>35</v>
      </c>
    </row>
    <row r="3422" spans="1:20">
      <c r="A3422" t="s">
        <v>1972</v>
      </c>
      <c r="B3422" t="s">
        <v>1948</v>
      </c>
      <c r="C3422" t="s">
        <v>2007</v>
      </c>
      <c r="D3422" t="s">
        <v>2008</v>
      </c>
      <c r="E3422" t="s">
        <v>600</v>
      </c>
      <c r="F3422" s="1">
        <v>40788</v>
      </c>
      <c r="G3422" t="s">
        <v>26</v>
      </c>
      <c r="H3422">
        <v>201412</v>
      </c>
      <c r="I3422" t="s">
        <v>1131</v>
      </c>
      <c r="J3422" t="s">
        <v>1122</v>
      </c>
      <c r="K3422" t="s">
        <v>601</v>
      </c>
      <c r="L3422" t="s">
        <v>1124</v>
      </c>
      <c r="M3422" t="s">
        <v>31</v>
      </c>
      <c r="N3422" t="s">
        <v>32</v>
      </c>
      <c r="O3422">
        <v>89.02</v>
      </c>
      <c r="P3422" t="s">
        <v>1948</v>
      </c>
      <c r="Q3422" t="s">
        <v>1972</v>
      </c>
      <c r="R3422" t="s">
        <v>1952</v>
      </c>
      <c r="S3422" t="s">
        <v>1953</v>
      </c>
      <c r="T3422" t="s">
        <v>35</v>
      </c>
    </row>
    <row r="3423" spans="1:20">
      <c r="A3423" t="s">
        <v>1960</v>
      </c>
      <c r="B3423" t="s">
        <v>1948</v>
      </c>
      <c r="C3423" t="s">
        <v>2009</v>
      </c>
      <c r="D3423" t="s">
        <v>2010</v>
      </c>
      <c r="E3423" t="s">
        <v>600</v>
      </c>
      <c r="F3423" s="1">
        <v>41640</v>
      </c>
      <c r="G3423" t="s">
        <v>26</v>
      </c>
      <c r="H3423">
        <v>201412</v>
      </c>
      <c r="I3423" t="s">
        <v>1131</v>
      </c>
      <c r="J3423" t="s">
        <v>1122</v>
      </c>
      <c r="K3423" t="s">
        <v>1132</v>
      </c>
      <c r="L3423" t="s">
        <v>1124</v>
      </c>
      <c r="M3423" t="s">
        <v>31</v>
      </c>
      <c r="N3423" t="s">
        <v>32</v>
      </c>
      <c r="O3423">
        <v>2164.87</v>
      </c>
      <c r="P3423" t="s">
        <v>1948</v>
      </c>
      <c r="Q3423" t="s">
        <v>1960</v>
      </c>
      <c r="R3423" t="s">
        <v>1952</v>
      </c>
      <c r="S3423" t="s">
        <v>1953</v>
      </c>
      <c r="T3423" t="s">
        <v>35</v>
      </c>
    </row>
    <row r="3424" spans="1:20">
      <c r="A3424" t="s">
        <v>1947</v>
      </c>
      <c r="B3424" t="s">
        <v>1948</v>
      </c>
      <c r="C3424" t="s">
        <v>2011</v>
      </c>
      <c r="D3424" t="s">
        <v>2012</v>
      </c>
      <c r="E3424" t="s">
        <v>600</v>
      </c>
      <c r="F3424" s="1">
        <v>39678</v>
      </c>
      <c r="G3424" t="s">
        <v>26</v>
      </c>
      <c r="H3424">
        <v>201412</v>
      </c>
      <c r="I3424" t="s">
        <v>1131</v>
      </c>
      <c r="J3424" t="s">
        <v>1122</v>
      </c>
      <c r="K3424" t="s">
        <v>1123</v>
      </c>
      <c r="L3424" t="s">
        <v>1124</v>
      </c>
      <c r="M3424" t="s">
        <v>31</v>
      </c>
      <c r="N3424" t="s">
        <v>32</v>
      </c>
      <c r="O3424">
        <v>2043.74</v>
      </c>
      <c r="P3424" t="s">
        <v>1948</v>
      </c>
      <c r="Q3424" t="s">
        <v>1947</v>
      </c>
      <c r="R3424" t="s">
        <v>1952</v>
      </c>
      <c r="S3424" t="s">
        <v>1953</v>
      </c>
      <c r="T3424" t="s">
        <v>35</v>
      </c>
    </row>
    <row r="3425" spans="1:20">
      <c r="A3425" t="s">
        <v>1947</v>
      </c>
      <c r="B3425" t="s">
        <v>1948</v>
      </c>
      <c r="C3425" t="s">
        <v>2011</v>
      </c>
      <c r="D3425" t="s">
        <v>2012</v>
      </c>
      <c r="E3425" t="s">
        <v>600</v>
      </c>
      <c r="F3425" s="1">
        <v>39678</v>
      </c>
      <c r="G3425" t="s">
        <v>26</v>
      </c>
      <c r="H3425">
        <v>201412</v>
      </c>
      <c r="I3425" t="s">
        <v>1131</v>
      </c>
      <c r="J3425" t="s">
        <v>1122</v>
      </c>
      <c r="K3425" t="s">
        <v>1132</v>
      </c>
      <c r="L3425" t="s">
        <v>1124</v>
      </c>
      <c r="M3425" t="s">
        <v>31</v>
      </c>
      <c r="N3425" t="s">
        <v>32</v>
      </c>
      <c r="O3425">
        <v>278.69</v>
      </c>
      <c r="P3425" t="s">
        <v>1948</v>
      </c>
      <c r="Q3425" t="s">
        <v>1947</v>
      </c>
      <c r="R3425" t="s">
        <v>1952</v>
      </c>
      <c r="S3425" t="s">
        <v>1953</v>
      </c>
      <c r="T3425" t="s">
        <v>35</v>
      </c>
    </row>
    <row r="3426" spans="1:20">
      <c r="A3426" t="s">
        <v>1972</v>
      </c>
      <c r="B3426" t="s">
        <v>1948</v>
      </c>
      <c r="C3426" t="s">
        <v>2013</v>
      </c>
      <c r="D3426" t="s">
        <v>2014</v>
      </c>
      <c r="E3426" t="s">
        <v>1965</v>
      </c>
      <c r="F3426" s="1">
        <v>40050</v>
      </c>
      <c r="G3426" t="s">
        <v>26</v>
      </c>
      <c r="H3426">
        <v>201412</v>
      </c>
      <c r="I3426" t="s">
        <v>1131</v>
      </c>
      <c r="J3426" t="s">
        <v>1122</v>
      </c>
      <c r="K3426" t="s">
        <v>1132</v>
      </c>
      <c r="L3426" t="s">
        <v>1124</v>
      </c>
      <c r="M3426" t="s">
        <v>31</v>
      </c>
      <c r="N3426" t="s">
        <v>49</v>
      </c>
      <c r="O3426">
        <v>-255275.76</v>
      </c>
      <c r="P3426" t="s">
        <v>1948</v>
      </c>
      <c r="Q3426" t="s">
        <v>1972</v>
      </c>
      <c r="R3426" t="s">
        <v>1952</v>
      </c>
      <c r="S3426" t="s">
        <v>1953</v>
      </c>
      <c r="T3426" t="s">
        <v>35</v>
      </c>
    </row>
    <row r="3427" spans="1:20">
      <c r="A3427" t="s">
        <v>1972</v>
      </c>
      <c r="B3427" t="s">
        <v>1948</v>
      </c>
      <c r="C3427" t="s">
        <v>2013</v>
      </c>
      <c r="D3427" t="s">
        <v>2014</v>
      </c>
      <c r="E3427" t="s">
        <v>1965</v>
      </c>
      <c r="F3427" s="1">
        <v>40050</v>
      </c>
      <c r="G3427" t="s">
        <v>26</v>
      </c>
      <c r="H3427">
        <v>201412</v>
      </c>
      <c r="I3427" t="s">
        <v>1131</v>
      </c>
      <c r="J3427" t="s">
        <v>1122</v>
      </c>
      <c r="K3427" t="s">
        <v>1132</v>
      </c>
      <c r="L3427" t="s">
        <v>1124</v>
      </c>
      <c r="M3427" t="s">
        <v>31</v>
      </c>
      <c r="N3427" t="s">
        <v>32</v>
      </c>
      <c r="O3427">
        <v>9399.33</v>
      </c>
      <c r="P3427" t="s">
        <v>1948</v>
      </c>
      <c r="Q3427" t="s">
        <v>1972</v>
      </c>
      <c r="R3427" t="s">
        <v>1952</v>
      </c>
      <c r="S3427" t="s">
        <v>1953</v>
      </c>
      <c r="T3427" t="s">
        <v>35</v>
      </c>
    </row>
    <row r="3428" spans="1:20">
      <c r="A3428" t="s">
        <v>1972</v>
      </c>
      <c r="B3428" t="s">
        <v>1948</v>
      </c>
      <c r="C3428" t="s">
        <v>2013</v>
      </c>
      <c r="D3428" t="s">
        <v>2014</v>
      </c>
      <c r="E3428" t="s">
        <v>1965</v>
      </c>
      <c r="F3428" s="1">
        <v>40050</v>
      </c>
      <c r="G3428" t="s">
        <v>26</v>
      </c>
      <c r="H3428">
        <v>201412</v>
      </c>
      <c r="I3428" t="s">
        <v>1131</v>
      </c>
      <c r="J3428" t="s">
        <v>1122</v>
      </c>
      <c r="K3428" t="s">
        <v>1135</v>
      </c>
      <c r="L3428" t="s">
        <v>1124</v>
      </c>
      <c r="M3428" t="s">
        <v>31</v>
      </c>
      <c r="N3428" t="s">
        <v>48</v>
      </c>
      <c r="O3428">
        <v>255275.76</v>
      </c>
      <c r="P3428" t="s">
        <v>1948</v>
      </c>
      <c r="Q3428" t="s">
        <v>1972</v>
      </c>
      <c r="R3428" t="s">
        <v>1952</v>
      </c>
      <c r="S3428" t="s">
        <v>1953</v>
      </c>
      <c r="T3428" t="s">
        <v>35</v>
      </c>
    </row>
    <row r="3429" spans="1:20">
      <c r="A3429" t="s">
        <v>1960</v>
      </c>
      <c r="B3429" t="s">
        <v>1948</v>
      </c>
      <c r="C3429" t="s">
        <v>2015</v>
      </c>
      <c r="D3429" t="s">
        <v>2016</v>
      </c>
      <c r="E3429" t="s">
        <v>600</v>
      </c>
      <c r="F3429" s="1">
        <v>41640</v>
      </c>
      <c r="G3429" t="s">
        <v>26</v>
      </c>
      <c r="H3429">
        <v>201412</v>
      </c>
      <c r="I3429" t="s">
        <v>1131</v>
      </c>
      <c r="J3429" t="s">
        <v>1122</v>
      </c>
      <c r="K3429" t="s">
        <v>1135</v>
      </c>
      <c r="L3429" t="s">
        <v>1124</v>
      </c>
      <c r="M3429" t="s">
        <v>31</v>
      </c>
      <c r="N3429" t="s">
        <v>32</v>
      </c>
      <c r="O3429">
        <v>8288.7000000000007</v>
      </c>
      <c r="P3429" t="s">
        <v>1948</v>
      </c>
      <c r="Q3429" t="s">
        <v>1960</v>
      </c>
      <c r="R3429" t="s">
        <v>1952</v>
      </c>
      <c r="S3429" t="s">
        <v>1953</v>
      </c>
      <c r="T3429" t="s">
        <v>35</v>
      </c>
    </row>
    <row r="3430" spans="1:20">
      <c r="A3430" t="s">
        <v>1957</v>
      </c>
      <c r="B3430" t="s">
        <v>1948</v>
      </c>
      <c r="C3430" t="s">
        <v>2017</v>
      </c>
      <c r="D3430" t="s">
        <v>2018</v>
      </c>
      <c r="E3430" t="s">
        <v>1965</v>
      </c>
      <c r="F3430" s="1">
        <v>40940</v>
      </c>
      <c r="G3430" t="s">
        <v>26</v>
      </c>
      <c r="H3430">
        <v>201412</v>
      </c>
      <c r="I3430" t="s">
        <v>1131</v>
      </c>
      <c r="J3430" t="s">
        <v>1122</v>
      </c>
      <c r="K3430" t="s">
        <v>1123</v>
      </c>
      <c r="L3430" t="s">
        <v>1124</v>
      </c>
      <c r="M3430" t="s">
        <v>31</v>
      </c>
      <c r="N3430" t="s">
        <v>48</v>
      </c>
      <c r="O3430">
        <v>899310.05</v>
      </c>
      <c r="P3430" t="s">
        <v>1948</v>
      </c>
      <c r="Q3430" t="s">
        <v>1957</v>
      </c>
      <c r="R3430" t="s">
        <v>1952</v>
      </c>
      <c r="S3430" t="s">
        <v>1953</v>
      </c>
      <c r="T3430" t="s">
        <v>35</v>
      </c>
    </row>
    <row r="3431" spans="1:20">
      <c r="A3431" t="s">
        <v>1957</v>
      </c>
      <c r="B3431" t="s">
        <v>1948</v>
      </c>
      <c r="C3431" t="s">
        <v>2017</v>
      </c>
      <c r="D3431" t="s">
        <v>2018</v>
      </c>
      <c r="E3431" t="s">
        <v>1965</v>
      </c>
      <c r="F3431" s="1">
        <v>40940</v>
      </c>
      <c r="G3431" t="s">
        <v>26</v>
      </c>
      <c r="H3431">
        <v>201412</v>
      </c>
      <c r="I3431" t="s">
        <v>1131</v>
      </c>
      <c r="J3431" t="s">
        <v>1122</v>
      </c>
      <c r="K3431" t="s">
        <v>1123</v>
      </c>
      <c r="L3431" t="s">
        <v>1124</v>
      </c>
      <c r="M3431" t="s">
        <v>31</v>
      </c>
      <c r="N3431" t="s">
        <v>49</v>
      </c>
      <c r="O3431">
        <v>-929725.28</v>
      </c>
      <c r="P3431" t="s">
        <v>1948</v>
      </c>
      <c r="Q3431" t="s">
        <v>1957</v>
      </c>
      <c r="R3431" t="s">
        <v>1952</v>
      </c>
      <c r="S3431" t="s">
        <v>1953</v>
      </c>
      <c r="T3431" t="s">
        <v>35</v>
      </c>
    </row>
    <row r="3432" spans="1:20">
      <c r="A3432" t="s">
        <v>1957</v>
      </c>
      <c r="B3432" t="s">
        <v>1948</v>
      </c>
      <c r="C3432" t="s">
        <v>2017</v>
      </c>
      <c r="D3432" t="s">
        <v>2018</v>
      </c>
      <c r="E3432" t="s">
        <v>1965</v>
      </c>
      <c r="F3432" s="1">
        <v>40940</v>
      </c>
      <c r="G3432" t="s">
        <v>26</v>
      </c>
      <c r="H3432">
        <v>201412</v>
      </c>
      <c r="I3432" t="s">
        <v>1131</v>
      </c>
      <c r="J3432" t="s">
        <v>1122</v>
      </c>
      <c r="K3432" t="s">
        <v>1123</v>
      </c>
      <c r="L3432" t="s">
        <v>1124</v>
      </c>
      <c r="M3432" t="s">
        <v>31</v>
      </c>
      <c r="N3432" t="s">
        <v>32</v>
      </c>
      <c r="O3432">
        <v>71213.59</v>
      </c>
      <c r="P3432" t="s">
        <v>1948</v>
      </c>
      <c r="Q3432" t="s">
        <v>1957</v>
      </c>
      <c r="R3432" t="s">
        <v>1952</v>
      </c>
      <c r="S3432" t="s">
        <v>1953</v>
      </c>
      <c r="T3432" t="s">
        <v>35</v>
      </c>
    </row>
    <row r="3433" spans="1:20">
      <c r="A3433" t="s">
        <v>1957</v>
      </c>
      <c r="B3433" t="s">
        <v>1948</v>
      </c>
      <c r="C3433" t="s">
        <v>2017</v>
      </c>
      <c r="D3433" t="s">
        <v>2018</v>
      </c>
      <c r="E3433" t="s">
        <v>1965</v>
      </c>
      <c r="F3433" s="1">
        <v>40940</v>
      </c>
      <c r="G3433" t="s">
        <v>26</v>
      </c>
      <c r="H3433">
        <v>201412</v>
      </c>
      <c r="I3433" t="s">
        <v>1131</v>
      </c>
      <c r="J3433" t="s">
        <v>1122</v>
      </c>
      <c r="K3433" t="s">
        <v>1135</v>
      </c>
      <c r="L3433" t="s">
        <v>1124</v>
      </c>
      <c r="M3433" t="s">
        <v>31</v>
      </c>
      <c r="N3433" t="s">
        <v>48</v>
      </c>
      <c r="O3433">
        <v>30415.23</v>
      </c>
      <c r="P3433" t="s">
        <v>1948</v>
      </c>
      <c r="Q3433" t="s">
        <v>1957</v>
      </c>
      <c r="R3433" t="s">
        <v>1952</v>
      </c>
      <c r="S3433" t="s">
        <v>1953</v>
      </c>
      <c r="T3433" t="s">
        <v>35</v>
      </c>
    </row>
    <row r="3434" spans="1:20">
      <c r="A3434" t="s">
        <v>1957</v>
      </c>
      <c r="B3434" t="s">
        <v>1948</v>
      </c>
      <c r="C3434" t="s">
        <v>2019</v>
      </c>
      <c r="D3434" t="s">
        <v>2020</v>
      </c>
      <c r="E3434" t="s">
        <v>600</v>
      </c>
      <c r="F3434" s="1">
        <v>41640</v>
      </c>
      <c r="G3434" t="s">
        <v>26</v>
      </c>
      <c r="H3434">
        <v>201412</v>
      </c>
      <c r="I3434" t="s">
        <v>1131</v>
      </c>
      <c r="J3434" t="s">
        <v>1122</v>
      </c>
      <c r="K3434" t="s">
        <v>1123</v>
      </c>
      <c r="L3434" t="s">
        <v>1124</v>
      </c>
      <c r="M3434" t="s">
        <v>31</v>
      </c>
      <c r="N3434" t="s">
        <v>32</v>
      </c>
      <c r="O3434">
        <v>2842.28</v>
      </c>
      <c r="P3434" t="s">
        <v>1948</v>
      </c>
      <c r="Q3434" t="s">
        <v>1957</v>
      </c>
      <c r="R3434" t="s">
        <v>1952</v>
      </c>
      <c r="S3434" t="s">
        <v>1953</v>
      </c>
      <c r="T3434" t="s">
        <v>35</v>
      </c>
    </row>
    <row r="3435" spans="1:20">
      <c r="A3435" t="s">
        <v>1957</v>
      </c>
      <c r="B3435" t="s">
        <v>1948</v>
      </c>
      <c r="C3435" t="s">
        <v>2021</v>
      </c>
      <c r="D3435" t="s">
        <v>2022</v>
      </c>
      <c r="E3435" t="s">
        <v>600</v>
      </c>
      <c r="F3435" s="1">
        <v>41852</v>
      </c>
      <c r="G3435" t="s">
        <v>26</v>
      </c>
      <c r="H3435">
        <v>201412</v>
      </c>
      <c r="I3435" t="s">
        <v>1131</v>
      </c>
      <c r="J3435" t="s">
        <v>1122</v>
      </c>
      <c r="K3435" t="s">
        <v>1123</v>
      </c>
      <c r="L3435" t="s">
        <v>1124</v>
      </c>
      <c r="M3435" t="s">
        <v>31</v>
      </c>
      <c r="N3435" t="s">
        <v>32</v>
      </c>
      <c r="O3435">
        <v>110315.06</v>
      </c>
      <c r="P3435" t="s">
        <v>1948</v>
      </c>
      <c r="Q3435" t="s">
        <v>1957</v>
      </c>
      <c r="R3435" t="s">
        <v>1952</v>
      </c>
      <c r="S3435" t="s">
        <v>1953</v>
      </c>
      <c r="T3435" t="s">
        <v>35</v>
      </c>
    </row>
    <row r="3436" spans="1:20">
      <c r="A3436" t="s">
        <v>1979</v>
      </c>
      <c r="B3436" t="s">
        <v>1948</v>
      </c>
      <c r="C3436" t="s">
        <v>2023</v>
      </c>
      <c r="D3436" t="s">
        <v>2024</v>
      </c>
      <c r="E3436" t="s">
        <v>600</v>
      </c>
      <c r="F3436" s="1">
        <v>41518</v>
      </c>
      <c r="G3436" t="s">
        <v>26</v>
      </c>
      <c r="H3436">
        <v>201412</v>
      </c>
      <c r="I3436" t="s">
        <v>1131</v>
      </c>
      <c r="J3436" t="s">
        <v>1122</v>
      </c>
      <c r="K3436" t="s">
        <v>1123</v>
      </c>
      <c r="L3436" t="s">
        <v>1124</v>
      </c>
      <c r="M3436" t="s">
        <v>31</v>
      </c>
      <c r="N3436" t="s">
        <v>32</v>
      </c>
      <c r="O3436">
        <v>294427.8</v>
      </c>
      <c r="P3436" t="s">
        <v>1948</v>
      </c>
      <c r="Q3436" t="s">
        <v>1979</v>
      </c>
      <c r="R3436" t="s">
        <v>1952</v>
      </c>
      <c r="S3436" t="s">
        <v>1953</v>
      </c>
      <c r="T3436" t="s">
        <v>35</v>
      </c>
    </row>
    <row r="3437" spans="1:20">
      <c r="A3437" t="s">
        <v>1979</v>
      </c>
      <c r="B3437" t="s">
        <v>1948</v>
      </c>
      <c r="C3437" t="s">
        <v>2025</v>
      </c>
      <c r="D3437" t="s">
        <v>2026</v>
      </c>
      <c r="E3437" t="s">
        <v>600</v>
      </c>
      <c r="F3437" s="1">
        <v>40935</v>
      </c>
      <c r="G3437" t="s">
        <v>26</v>
      </c>
      <c r="H3437">
        <v>201412</v>
      </c>
      <c r="I3437" t="s">
        <v>1131</v>
      </c>
      <c r="J3437" t="s">
        <v>1122</v>
      </c>
      <c r="K3437" t="s">
        <v>1123</v>
      </c>
      <c r="L3437" t="s">
        <v>1124</v>
      </c>
      <c r="M3437" t="s">
        <v>31</v>
      </c>
      <c r="N3437" t="s">
        <v>32</v>
      </c>
      <c r="O3437">
        <v>125415.57</v>
      </c>
      <c r="P3437" t="s">
        <v>1948</v>
      </c>
      <c r="Q3437" t="s">
        <v>1979</v>
      </c>
      <c r="R3437" t="s">
        <v>1952</v>
      </c>
      <c r="S3437" t="s">
        <v>1953</v>
      </c>
      <c r="T3437" t="s">
        <v>35</v>
      </c>
    </row>
    <row r="3438" spans="1:20">
      <c r="A3438" t="s">
        <v>1979</v>
      </c>
      <c r="B3438" t="s">
        <v>1948</v>
      </c>
      <c r="C3438" t="s">
        <v>2025</v>
      </c>
      <c r="D3438" t="s">
        <v>2026</v>
      </c>
      <c r="E3438" t="s">
        <v>600</v>
      </c>
      <c r="F3438" s="1">
        <v>40935</v>
      </c>
      <c r="G3438" t="s">
        <v>26</v>
      </c>
      <c r="H3438">
        <v>201412</v>
      </c>
      <c r="I3438" t="s">
        <v>1131</v>
      </c>
      <c r="J3438" t="s">
        <v>1122</v>
      </c>
      <c r="K3438" t="s">
        <v>1132</v>
      </c>
      <c r="L3438" t="s">
        <v>1124</v>
      </c>
      <c r="M3438" t="s">
        <v>31</v>
      </c>
      <c r="N3438" t="s">
        <v>32</v>
      </c>
      <c r="O3438">
        <v>16018.12</v>
      </c>
      <c r="P3438" t="s">
        <v>1948</v>
      </c>
      <c r="Q3438" t="s">
        <v>1979</v>
      </c>
      <c r="R3438" t="s">
        <v>1952</v>
      </c>
      <c r="S3438" t="s">
        <v>1953</v>
      </c>
      <c r="T3438" t="s">
        <v>35</v>
      </c>
    </row>
    <row r="3439" spans="1:20">
      <c r="A3439" t="s">
        <v>2027</v>
      </c>
      <c r="B3439" t="s">
        <v>2028</v>
      </c>
      <c r="C3439" t="s">
        <v>2029</v>
      </c>
      <c r="D3439" t="s">
        <v>2030</v>
      </c>
      <c r="E3439" t="s">
        <v>1965</v>
      </c>
      <c r="F3439" s="1">
        <v>40940</v>
      </c>
      <c r="G3439" t="s">
        <v>26</v>
      </c>
      <c r="H3439">
        <v>201412</v>
      </c>
      <c r="I3439" t="s">
        <v>1131</v>
      </c>
      <c r="J3439" t="s">
        <v>1122</v>
      </c>
      <c r="K3439" t="s">
        <v>1123</v>
      </c>
      <c r="L3439" t="s">
        <v>1124</v>
      </c>
      <c r="M3439" t="s">
        <v>31</v>
      </c>
      <c r="N3439" t="s">
        <v>48</v>
      </c>
      <c r="O3439">
        <v>181628.81</v>
      </c>
      <c r="P3439" t="s">
        <v>2028</v>
      </c>
      <c r="Q3439" t="s">
        <v>2027</v>
      </c>
      <c r="R3439" t="s">
        <v>2031</v>
      </c>
      <c r="S3439" t="s">
        <v>1953</v>
      </c>
      <c r="T3439" t="s">
        <v>561</v>
      </c>
    </row>
    <row r="3440" spans="1:20">
      <c r="A3440" t="s">
        <v>2027</v>
      </c>
      <c r="B3440" t="s">
        <v>2028</v>
      </c>
      <c r="C3440" t="s">
        <v>2029</v>
      </c>
      <c r="D3440" t="s">
        <v>2030</v>
      </c>
      <c r="E3440" t="s">
        <v>1965</v>
      </c>
      <c r="F3440" s="1">
        <v>40940</v>
      </c>
      <c r="G3440" t="s">
        <v>26</v>
      </c>
      <c r="H3440">
        <v>201412</v>
      </c>
      <c r="I3440" t="s">
        <v>1131</v>
      </c>
      <c r="J3440" t="s">
        <v>1122</v>
      </c>
      <c r="K3440" t="s">
        <v>1123</v>
      </c>
      <c r="L3440" t="s">
        <v>1124</v>
      </c>
      <c r="M3440" t="s">
        <v>31</v>
      </c>
      <c r="N3440" t="s">
        <v>49</v>
      </c>
      <c r="O3440">
        <v>-181628.81</v>
      </c>
      <c r="P3440" t="s">
        <v>2028</v>
      </c>
      <c r="Q3440" t="s">
        <v>2027</v>
      </c>
      <c r="R3440" t="s">
        <v>2031</v>
      </c>
      <c r="S3440" t="s">
        <v>1953</v>
      </c>
      <c r="T3440" t="s">
        <v>561</v>
      </c>
    </row>
    <row r="3441" spans="1:20">
      <c r="A3441" t="s">
        <v>2027</v>
      </c>
      <c r="B3441" t="s">
        <v>2028</v>
      </c>
      <c r="C3441" t="s">
        <v>2029</v>
      </c>
      <c r="D3441" t="s">
        <v>2030</v>
      </c>
      <c r="E3441" t="s">
        <v>1965</v>
      </c>
      <c r="F3441" s="1">
        <v>40940</v>
      </c>
      <c r="G3441" t="s">
        <v>26</v>
      </c>
      <c r="H3441">
        <v>201412</v>
      </c>
      <c r="I3441" t="s">
        <v>1131</v>
      </c>
      <c r="J3441" t="s">
        <v>1122</v>
      </c>
      <c r="K3441" t="s">
        <v>1123</v>
      </c>
      <c r="L3441" t="s">
        <v>1124</v>
      </c>
      <c r="M3441" t="s">
        <v>31</v>
      </c>
      <c r="N3441" t="s">
        <v>32</v>
      </c>
      <c r="O3441">
        <v>29850.400000000001</v>
      </c>
      <c r="P3441" t="s">
        <v>2028</v>
      </c>
      <c r="Q3441" t="s">
        <v>2027</v>
      </c>
      <c r="R3441" t="s">
        <v>2031</v>
      </c>
      <c r="S3441" t="s">
        <v>1953</v>
      </c>
      <c r="T3441" t="s">
        <v>561</v>
      </c>
    </row>
    <row r="3442" spans="1:20">
      <c r="A3442" t="s">
        <v>2032</v>
      </c>
      <c r="B3442" t="s">
        <v>2028</v>
      </c>
      <c r="C3442" t="s">
        <v>2033</v>
      </c>
      <c r="D3442" t="s">
        <v>2034</v>
      </c>
      <c r="E3442" t="s">
        <v>1965</v>
      </c>
      <c r="F3442" s="1">
        <v>39829</v>
      </c>
      <c r="G3442" t="s">
        <v>26</v>
      </c>
      <c r="H3442">
        <v>201412</v>
      </c>
      <c r="I3442" t="s">
        <v>1131</v>
      </c>
      <c r="J3442" t="s">
        <v>1122</v>
      </c>
      <c r="K3442" t="s">
        <v>1123</v>
      </c>
      <c r="L3442" t="s">
        <v>1124</v>
      </c>
      <c r="M3442" t="s">
        <v>31</v>
      </c>
      <c r="N3442" t="s">
        <v>48</v>
      </c>
      <c r="O3442">
        <v>975132.74</v>
      </c>
      <c r="P3442" t="s">
        <v>2028</v>
      </c>
      <c r="Q3442" t="s">
        <v>2032</v>
      </c>
      <c r="R3442" t="s">
        <v>2031</v>
      </c>
      <c r="S3442" t="s">
        <v>1953</v>
      </c>
      <c r="T3442" t="s">
        <v>561</v>
      </c>
    </row>
    <row r="3443" spans="1:20">
      <c r="A3443" t="s">
        <v>2032</v>
      </c>
      <c r="B3443" t="s">
        <v>2028</v>
      </c>
      <c r="C3443" t="s">
        <v>2033</v>
      </c>
      <c r="D3443" t="s">
        <v>2034</v>
      </c>
      <c r="E3443" t="s">
        <v>1965</v>
      </c>
      <c r="F3443" s="1">
        <v>39829</v>
      </c>
      <c r="G3443" t="s">
        <v>26</v>
      </c>
      <c r="H3443">
        <v>201412</v>
      </c>
      <c r="I3443" t="s">
        <v>1131</v>
      </c>
      <c r="J3443" t="s">
        <v>1122</v>
      </c>
      <c r="K3443" t="s">
        <v>1123</v>
      </c>
      <c r="L3443" t="s">
        <v>1124</v>
      </c>
      <c r="M3443" t="s">
        <v>31</v>
      </c>
      <c r="N3443" t="s">
        <v>49</v>
      </c>
      <c r="O3443">
        <v>-975132.74</v>
      </c>
      <c r="P3443" t="s">
        <v>2028</v>
      </c>
      <c r="Q3443" t="s">
        <v>2032</v>
      </c>
      <c r="R3443" t="s">
        <v>2031</v>
      </c>
      <c r="S3443" t="s">
        <v>1953</v>
      </c>
      <c r="T3443" t="s">
        <v>561</v>
      </c>
    </row>
    <row r="3444" spans="1:20">
      <c r="A3444" t="s">
        <v>2032</v>
      </c>
      <c r="B3444" t="s">
        <v>2028</v>
      </c>
      <c r="C3444" t="s">
        <v>2033</v>
      </c>
      <c r="D3444" t="s">
        <v>2034</v>
      </c>
      <c r="E3444" t="s">
        <v>1965</v>
      </c>
      <c r="F3444" s="1">
        <v>39829</v>
      </c>
      <c r="G3444" t="s">
        <v>26</v>
      </c>
      <c r="H3444">
        <v>201412</v>
      </c>
      <c r="I3444" t="s">
        <v>1131</v>
      </c>
      <c r="J3444" t="s">
        <v>1122</v>
      </c>
      <c r="K3444" t="s">
        <v>1123</v>
      </c>
      <c r="L3444" t="s">
        <v>1124</v>
      </c>
      <c r="M3444" t="s">
        <v>31</v>
      </c>
      <c r="N3444" t="s">
        <v>32</v>
      </c>
      <c r="O3444">
        <v>312549.71000000002</v>
      </c>
      <c r="P3444" t="s">
        <v>2028</v>
      </c>
      <c r="Q3444" t="s">
        <v>2032</v>
      </c>
      <c r="R3444" t="s">
        <v>2031</v>
      </c>
      <c r="S3444" t="s">
        <v>1953</v>
      </c>
      <c r="T3444" t="s">
        <v>561</v>
      </c>
    </row>
    <row r="3445" spans="1:20">
      <c r="A3445" t="s">
        <v>2035</v>
      </c>
      <c r="B3445" t="s">
        <v>2028</v>
      </c>
      <c r="C3445" t="s">
        <v>2036</v>
      </c>
      <c r="D3445" t="s">
        <v>2037</v>
      </c>
      <c r="E3445" t="s">
        <v>1965</v>
      </c>
      <c r="F3445" s="1">
        <v>40906</v>
      </c>
      <c r="G3445" t="s">
        <v>26</v>
      </c>
      <c r="H3445">
        <v>201412</v>
      </c>
      <c r="I3445" t="s">
        <v>1131</v>
      </c>
      <c r="J3445" t="s">
        <v>1122</v>
      </c>
      <c r="K3445" t="s">
        <v>1132</v>
      </c>
      <c r="L3445" t="s">
        <v>1124</v>
      </c>
      <c r="M3445" t="s">
        <v>31</v>
      </c>
      <c r="N3445" t="s">
        <v>49</v>
      </c>
      <c r="O3445">
        <v>-355079.37</v>
      </c>
      <c r="P3445" t="s">
        <v>2028</v>
      </c>
      <c r="Q3445" t="s">
        <v>2035</v>
      </c>
      <c r="R3445" t="s">
        <v>2031</v>
      </c>
      <c r="S3445" t="s">
        <v>1953</v>
      </c>
      <c r="T3445" t="s">
        <v>561</v>
      </c>
    </row>
    <row r="3446" spans="1:20">
      <c r="A3446" t="s">
        <v>2035</v>
      </c>
      <c r="B3446" t="s">
        <v>2028</v>
      </c>
      <c r="C3446" t="s">
        <v>2036</v>
      </c>
      <c r="D3446" t="s">
        <v>2037</v>
      </c>
      <c r="E3446" t="s">
        <v>1965</v>
      </c>
      <c r="F3446" s="1">
        <v>40906</v>
      </c>
      <c r="G3446" t="s">
        <v>26</v>
      </c>
      <c r="H3446">
        <v>201412</v>
      </c>
      <c r="I3446" t="s">
        <v>1131</v>
      </c>
      <c r="J3446" t="s">
        <v>1122</v>
      </c>
      <c r="K3446" t="s">
        <v>1132</v>
      </c>
      <c r="L3446" t="s">
        <v>1124</v>
      </c>
      <c r="M3446" t="s">
        <v>31</v>
      </c>
      <c r="N3446" t="s">
        <v>32</v>
      </c>
      <c r="O3446">
        <v>6402.51</v>
      </c>
      <c r="P3446" t="s">
        <v>2028</v>
      </c>
      <c r="Q3446" t="s">
        <v>2035</v>
      </c>
      <c r="R3446" t="s">
        <v>2031</v>
      </c>
      <c r="S3446" t="s">
        <v>1953</v>
      </c>
      <c r="T3446" t="s">
        <v>561</v>
      </c>
    </row>
    <row r="3447" spans="1:20">
      <c r="A3447" t="s">
        <v>2035</v>
      </c>
      <c r="B3447" t="s">
        <v>2028</v>
      </c>
      <c r="C3447" t="s">
        <v>2036</v>
      </c>
      <c r="D3447" t="s">
        <v>2037</v>
      </c>
      <c r="E3447" t="s">
        <v>1965</v>
      </c>
      <c r="F3447" s="1">
        <v>40906</v>
      </c>
      <c r="G3447" t="s">
        <v>26</v>
      </c>
      <c r="H3447">
        <v>201412</v>
      </c>
      <c r="I3447" t="s">
        <v>1131</v>
      </c>
      <c r="J3447" t="s">
        <v>1122</v>
      </c>
      <c r="K3447" t="s">
        <v>1135</v>
      </c>
      <c r="L3447" t="s">
        <v>1124</v>
      </c>
      <c r="M3447" t="s">
        <v>31</v>
      </c>
      <c r="N3447" t="s">
        <v>48</v>
      </c>
      <c r="O3447">
        <v>355079.37</v>
      </c>
      <c r="P3447" t="s">
        <v>2028</v>
      </c>
      <c r="Q3447" t="s">
        <v>2035</v>
      </c>
      <c r="R3447" t="s">
        <v>2031</v>
      </c>
      <c r="S3447" t="s">
        <v>1953</v>
      </c>
      <c r="T3447" t="s">
        <v>561</v>
      </c>
    </row>
    <row r="3448" spans="1:20">
      <c r="A3448" t="s">
        <v>2035</v>
      </c>
      <c r="B3448" t="s">
        <v>2028</v>
      </c>
      <c r="C3448" t="s">
        <v>2038</v>
      </c>
      <c r="D3448" t="s">
        <v>2039</v>
      </c>
      <c r="E3448" t="s">
        <v>1965</v>
      </c>
      <c r="F3448" s="1">
        <v>39829</v>
      </c>
      <c r="G3448" t="s">
        <v>26</v>
      </c>
      <c r="H3448">
        <v>201412</v>
      </c>
      <c r="I3448" t="s">
        <v>1131</v>
      </c>
      <c r="J3448" t="s">
        <v>1122</v>
      </c>
      <c r="K3448" t="s">
        <v>1810</v>
      </c>
      <c r="L3448" t="s">
        <v>1124</v>
      </c>
      <c r="M3448" t="s">
        <v>31</v>
      </c>
      <c r="N3448" t="s">
        <v>32</v>
      </c>
      <c r="O3448">
        <v>35631.160000000003</v>
      </c>
      <c r="P3448" t="s">
        <v>2028</v>
      </c>
      <c r="Q3448" t="s">
        <v>2035</v>
      </c>
      <c r="R3448" t="s">
        <v>2031</v>
      </c>
      <c r="S3448" t="s">
        <v>1953</v>
      </c>
      <c r="T3448" t="s">
        <v>561</v>
      </c>
    </row>
    <row r="3449" spans="1:20">
      <c r="A3449" t="s">
        <v>2040</v>
      </c>
      <c r="B3449" t="s">
        <v>2028</v>
      </c>
      <c r="C3449" t="s">
        <v>2041</v>
      </c>
      <c r="D3449" t="s">
        <v>2042</v>
      </c>
      <c r="E3449" t="s">
        <v>1965</v>
      </c>
      <c r="F3449" s="1">
        <v>39934</v>
      </c>
      <c r="G3449" t="s">
        <v>26</v>
      </c>
      <c r="H3449">
        <v>201412</v>
      </c>
      <c r="I3449" t="s">
        <v>1131</v>
      </c>
      <c r="J3449" t="s">
        <v>1122</v>
      </c>
      <c r="K3449" t="s">
        <v>1132</v>
      </c>
      <c r="L3449" t="s">
        <v>1124</v>
      </c>
      <c r="M3449" t="s">
        <v>31</v>
      </c>
      <c r="N3449" t="s">
        <v>49</v>
      </c>
      <c r="O3449">
        <v>-114807.79000000001</v>
      </c>
      <c r="P3449" t="s">
        <v>2028</v>
      </c>
      <c r="Q3449" t="s">
        <v>2040</v>
      </c>
      <c r="R3449" t="s">
        <v>2031</v>
      </c>
      <c r="S3449" t="s">
        <v>1953</v>
      </c>
      <c r="T3449" t="s">
        <v>561</v>
      </c>
    </row>
    <row r="3450" spans="1:20">
      <c r="A3450" t="s">
        <v>2040</v>
      </c>
      <c r="B3450" t="s">
        <v>2028</v>
      </c>
      <c r="C3450" t="s">
        <v>2041</v>
      </c>
      <c r="D3450" t="s">
        <v>2042</v>
      </c>
      <c r="E3450" t="s">
        <v>1965</v>
      </c>
      <c r="F3450" s="1">
        <v>39934</v>
      </c>
      <c r="G3450" t="s">
        <v>26</v>
      </c>
      <c r="H3450">
        <v>201412</v>
      </c>
      <c r="I3450" t="s">
        <v>1131</v>
      </c>
      <c r="J3450" t="s">
        <v>1122</v>
      </c>
      <c r="K3450" t="s">
        <v>1132</v>
      </c>
      <c r="L3450" t="s">
        <v>1124</v>
      </c>
      <c r="M3450" t="s">
        <v>31</v>
      </c>
      <c r="N3450" t="s">
        <v>32</v>
      </c>
      <c r="O3450">
        <v>2230.09</v>
      </c>
      <c r="P3450" t="s">
        <v>2028</v>
      </c>
      <c r="Q3450" t="s">
        <v>2040</v>
      </c>
      <c r="R3450" t="s">
        <v>2031</v>
      </c>
      <c r="S3450" t="s">
        <v>1953</v>
      </c>
      <c r="T3450" t="s">
        <v>561</v>
      </c>
    </row>
    <row r="3451" spans="1:20">
      <c r="A3451" t="s">
        <v>2040</v>
      </c>
      <c r="B3451" t="s">
        <v>2028</v>
      </c>
      <c r="C3451" t="s">
        <v>2041</v>
      </c>
      <c r="D3451" t="s">
        <v>2042</v>
      </c>
      <c r="E3451" t="s">
        <v>1965</v>
      </c>
      <c r="F3451" s="1">
        <v>39934</v>
      </c>
      <c r="G3451" t="s">
        <v>26</v>
      </c>
      <c r="H3451">
        <v>201412</v>
      </c>
      <c r="I3451" t="s">
        <v>1131</v>
      </c>
      <c r="J3451" t="s">
        <v>1122</v>
      </c>
      <c r="K3451" t="s">
        <v>1135</v>
      </c>
      <c r="L3451" t="s">
        <v>1124</v>
      </c>
      <c r="M3451" t="s">
        <v>31</v>
      </c>
      <c r="N3451" t="s">
        <v>48</v>
      </c>
      <c r="O3451">
        <v>114807.79000000001</v>
      </c>
      <c r="P3451" t="s">
        <v>2028</v>
      </c>
      <c r="Q3451" t="s">
        <v>2040</v>
      </c>
      <c r="R3451" t="s">
        <v>2031</v>
      </c>
      <c r="S3451" t="s">
        <v>1953</v>
      </c>
      <c r="T3451" t="s">
        <v>561</v>
      </c>
    </row>
    <row r="3452" spans="1:20">
      <c r="A3452" t="s">
        <v>2040</v>
      </c>
      <c r="B3452" t="s">
        <v>2028</v>
      </c>
      <c r="C3452" t="s">
        <v>2043</v>
      </c>
      <c r="D3452" t="s">
        <v>2044</v>
      </c>
      <c r="E3452" t="s">
        <v>1965</v>
      </c>
      <c r="F3452" s="1">
        <v>39934</v>
      </c>
      <c r="G3452" t="s">
        <v>26</v>
      </c>
      <c r="H3452">
        <v>201412</v>
      </c>
      <c r="I3452" t="s">
        <v>1131</v>
      </c>
      <c r="J3452" t="s">
        <v>1122</v>
      </c>
      <c r="K3452" t="s">
        <v>1123</v>
      </c>
      <c r="L3452" t="s">
        <v>1124</v>
      </c>
      <c r="M3452" t="s">
        <v>31</v>
      </c>
      <c r="N3452" t="s">
        <v>48</v>
      </c>
      <c r="O3452">
        <v>328828.28000000003</v>
      </c>
      <c r="P3452" t="s">
        <v>2028</v>
      </c>
      <c r="Q3452" t="s">
        <v>2040</v>
      </c>
      <c r="R3452" t="s">
        <v>2031</v>
      </c>
      <c r="S3452" t="s">
        <v>1953</v>
      </c>
      <c r="T3452" t="s">
        <v>561</v>
      </c>
    </row>
    <row r="3453" spans="1:20">
      <c r="A3453" t="s">
        <v>2040</v>
      </c>
      <c r="B3453" t="s">
        <v>2028</v>
      </c>
      <c r="C3453" t="s">
        <v>2043</v>
      </c>
      <c r="D3453" t="s">
        <v>2044</v>
      </c>
      <c r="E3453" t="s">
        <v>1965</v>
      </c>
      <c r="F3453" s="1">
        <v>39934</v>
      </c>
      <c r="G3453" t="s">
        <v>26</v>
      </c>
      <c r="H3453">
        <v>201412</v>
      </c>
      <c r="I3453" t="s">
        <v>1131</v>
      </c>
      <c r="J3453" t="s">
        <v>1122</v>
      </c>
      <c r="K3453" t="s">
        <v>1123</v>
      </c>
      <c r="L3453" t="s">
        <v>1124</v>
      </c>
      <c r="M3453" t="s">
        <v>31</v>
      </c>
      <c r="N3453" t="s">
        <v>49</v>
      </c>
      <c r="O3453">
        <v>-328828.28000000003</v>
      </c>
      <c r="P3453" t="s">
        <v>2028</v>
      </c>
      <c r="Q3453" t="s">
        <v>2040</v>
      </c>
      <c r="R3453" t="s">
        <v>2031</v>
      </c>
      <c r="S3453" t="s">
        <v>1953</v>
      </c>
      <c r="T3453" t="s">
        <v>561</v>
      </c>
    </row>
    <row r="3454" spans="1:20">
      <c r="A3454" t="s">
        <v>2045</v>
      </c>
      <c r="B3454" t="s">
        <v>2028</v>
      </c>
      <c r="C3454" t="s">
        <v>2046</v>
      </c>
      <c r="D3454" t="s">
        <v>2047</v>
      </c>
      <c r="E3454" t="s">
        <v>1965</v>
      </c>
      <c r="F3454" s="1">
        <v>40906</v>
      </c>
      <c r="G3454" t="s">
        <v>26</v>
      </c>
      <c r="H3454">
        <v>201412</v>
      </c>
      <c r="I3454" t="s">
        <v>1131</v>
      </c>
      <c r="J3454" t="s">
        <v>1122</v>
      </c>
      <c r="K3454" t="s">
        <v>1123</v>
      </c>
      <c r="L3454" t="s">
        <v>1124</v>
      </c>
      <c r="M3454" t="s">
        <v>31</v>
      </c>
      <c r="N3454" t="s">
        <v>48</v>
      </c>
      <c r="O3454">
        <v>709959.96</v>
      </c>
      <c r="P3454" t="s">
        <v>2028</v>
      </c>
      <c r="Q3454" t="s">
        <v>2045</v>
      </c>
      <c r="R3454" t="s">
        <v>2031</v>
      </c>
      <c r="S3454" t="s">
        <v>1953</v>
      </c>
      <c r="T3454" t="s">
        <v>561</v>
      </c>
    </row>
    <row r="3455" spans="1:20">
      <c r="A3455" t="s">
        <v>2045</v>
      </c>
      <c r="B3455" t="s">
        <v>2028</v>
      </c>
      <c r="C3455" t="s">
        <v>2046</v>
      </c>
      <c r="D3455" t="s">
        <v>2047</v>
      </c>
      <c r="E3455" t="s">
        <v>1965</v>
      </c>
      <c r="F3455" s="1">
        <v>40906</v>
      </c>
      <c r="G3455" t="s">
        <v>26</v>
      </c>
      <c r="H3455">
        <v>201412</v>
      </c>
      <c r="I3455" t="s">
        <v>1131</v>
      </c>
      <c r="J3455" t="s">
        <v>1122</v>
      </c>
      <c r="K3455" t="s">
        <v>1123</v>
      </c>
      <c r="L3455" t="s">
        <v>1124</v>
      </c>
      <c r="M3455" t="s">
        <v>31</v>
      </c>
      <c r="N3455" t="s">
        <v>49</v>
      </c>
      <c r="O3455">
        <v>-709959.96</v>
      </c>
      <c r="P3455" t="s">
        <v>2028</v>
      </c>
      <c r="Q3455" t="s">
        <v>2045</v>
      </c>
      <c r="R3455" t="s">
        <v>2031</v>
      </c>
      <c r="S3455" t="s">
        <v>1953</v>
      </c>
      <c r="T3455" t="s">
        <v>561</v>
      </c>
    </row>
    <row r="3456" spans="1:20">
      <c r="A3456" t="s">
        <v>2048</v>
      </c>
      <c r="B3456" t="s">
        <v>2028</v>
      </c>
      <c r="C3456" t="s">
        <v>2049</v>
      </c>
      <c r="D3456" t="s">
        <v>2050</v>
      </c>
      <c r="E3456" t="s">
        <v>1965</v>
      </c>
      <c r="F3456" s="1">
        <v>39829</v>
      </c>
      <c r="G3456" t="s">
        <v>26</v>
      </c>
      <c r="H3456">
        <v>201412</v>
      </c>
      <c r="I3456" t="s">
        <v>1131</v>
      </c>
      <c r="J3456" t="s">
        <v>1122</v>
      </c>
      <c r="K3456" t="s">
        <v>1132</v>
      </c>
      <c r="L3456" t="s">
        <v>1124</v>
      </c>
      <c r="M3456" t="s">
        <v>31</v>
      </c>
      <c r="N3456" t="s">
        <v>49</v>
      </c>
      <c r="O3456">
        <v>-94751.360000000001</v>
      </c>
      <c r="P3456" t="s">
        <v>2028</v>
      </c>
      <c r="Q3456" t="s">
        <v>2048</v>
      </c>
      <c r="R3456" t="s">
        <v>2031</v>
      </c>
      <c r="S3456" t="s">
        <v>1953</v>
      </c>
      <c r="T3456" t="s">
        <v>561</v>
      </c>
    </row>
    <row r="3457" spans="1:20">
      <c r="A3457" t="s">
        <v>2048</v>
      </c>
      <c r="B3457" t="s">
        <v>2028</v>
      </c>
      <c r="C3457" t="s">
        <v>2049</v>
      </c>
      <c r="D3457" t="s">
        <v>2050</v>
      </c>
      <c r="E3457" t="s">
        <v>1965</v>
      </c>
      <c r="F3457" s="1">
        <v>39829</v>
      </c>
      <c r="G3457" t="s">
        <v>26</v>
      </c>
      <c r="H3457">
        <v>201412</v>
      </c>
      <c r="I3457" t="s">
        <v>1131</v>
      </c>
      <c r="J3457" t="s">
        <v>1122</v>
      </c>
      <c r="K3457" t="s">
        <v>1132</v>
      </c>
      <c r="L3457" t="s">
        <v>1124</v>
      </c>
      <c r="M3457" t="s">
        <v>31</v>
      </c>
      <c r="N3457" t="s">
        <v>32</v>
      </c>
      <c r="O3457">
        <v>4298.3</v>
      </c>
      <c r="P3457" t="s">
        <v>2028</v>
      </c>
      <c r="Q3457" t="s">
        <v>2048</v>
      </c>
      <c r="R3457" t="s">
        <v>2031</v>
      </c>
      <c r="S3457" t="s">
        <v>1953</v>
      </c>
      <c r="T3457" t="s">
        <v>561</v>
      </c>
    </row>
    <row r="3458" spans="1:20">
      <c r="A3458" t="s">
        <v>2048</v>
      </c>
      <c r="B3458" t="s">
        <v>2028</v>
      </c>
      <c r="C3458" t="s">
        <v>2049</v>
      </c>
      <c r="D3458" t="s">
        <v>2050</v>
      </c>
      <c r="E3458" t="s">
        <v>1965</v>
      </c>
      <c r="F3458" s="1">
        <v>39829</v>
      </c>
      <c r="G3458" t="s">
        <v>26</v>
      </c>
      <c r="H3458">
        <v>201412</v>
      </c>
      <c r="I3458" t="s">
        <v>1131</v>
      </c>
      <c r="J3458" t="s">
        <v>1122</v>
      </c>
      <c r="K3458" t="s">
        <v>1135</v>
      </c>
      <c r="L3458" t="s">
        <v>1124</v>
      </c>
      <c r="M3458" t="s">
        <v>31</v>
      </c>
      <c r="N3458" t="s">
        <v>48</v>
      </c>
      <c r="O3458">
        <v>94751.360000000001</v>
      </c>
      <c r="P3458" t="s">
        <v>2028</v>
      </c>
      <c r="Q3458" t="s">
        <v>2048</v>
      </c>
      <c r="R3458" t="s">
        <v>2031</v>
      </c>
      <c r="S3458" t="s">
        <v>1953</v>
      </c>
      <c r="T3458" t="s">
        <v>561</v>
      </c>
    </row>
    <row r="3459" spans="1:20">
      <c r="A3459" t="s">
        <v>2048</v>
      </c>
      <c r="B3459" t="s">
        <v>2028</v>
      </c>
      <c r="C3459" t="s">
        <v>2051</v>
      </c>
      <c r="D3459" t="s">
        <v>2052</v>
      </c>
      <c r="E3459" t="s">
        <v>1965</v>
      </c>
      <c r="F3459" s="1">
        <v>39829</v>
      </c>
      <c r="G3459" t="s">
        <v>26</v>
      </c>
      <c r="H3459">
        <v>201412</v>
      </c>
      <c r="I3459" t="s">
        <v>1131</v>
      </c>
      <c r="J3459" t="s">
        <v>1122</v>
      </c>
      <c r="K3459" t="s">
        <v>1984</v>
      </c>
      <c r="L3459" t="s">
        <v>1124</v>
      </c>
      <c r="M3459" t="s">
        <v>31</v>
      </c>
      <c r="N3459" t="s">
        <v>48</v>
      </c>
      <c r="O3459">
        <v>2000295.49</v>
      </c>
      <c r="P3459" t="s">
        <v>2028</v>
      </c>
      <c r="Q3459" t="s">
        <v>2048</v>
      </c>
      <c r="R3459" t="s">
        <v>2031</v>
      </c>
      <c r="S3459" t="s">
        <v>1953</v>
      </c>
      <c r="T3459" t="s">
        <v>561</v>
      </c>
    </row>
    <row r="3460" spans="1:20">
      <c r="A3460" t="s">
        <v>2048</v>
      </c>
      <c r="B3460" t="s">
        <v>2028</v>
      </c>
      <c r="C3460" t="s">
        <v>2051</v>
      </c>
      <c r="D3460" t="s">
        <v>2052</v>
      </c>
      <c r="E3460" t="s">
        <v>1965</v>
      </c>
      <c r="F3460" s="1">
        <v>39829</v>
      </c>
      <c r="G3460" t="s">
        <v>26</v>
      </c>
      <c r="H3460">
        <v>201412</v>
      </c>
      <c r="I3460" t="s">
        <v>1131</v>
      </c>
      <c r="J3460" t="s">
        <v>1122</v>
      </c>
      <c r="K3460" t="s">
        <v>1984</v>
      </c>
      <c r="L3460" t="s">
        <v>1124</v>
      </c>
      <c r="M3460" t="s">
        <v>31</v>
      </c>
      <c r="N3460" t="s">
        <v>49</v>
      </c>
      <c r="O3460">
        <v>-2000295.49</v>
      </c>
      <c r="P3460" t="s">
        <v>2028</v>
      </c>
      <c r="Q3460" t="s">
        <v>2048</v>
      </c>
      <c r="R3460" t="s">
        <v>2031</v>
      </c>
      <c r="S3460" t="s">
        <v>1953</v>
      </c>
      <c r="T3460" t="s">
        <v>561</v>
      </c>
    </row>
    <row r="3461" spans="1:20">
      <c r="A3461" t="s">
        <v>2048</v>
      </c>
      <c r="B3461" t="s">
        <v>2028</v>
      </c>
      <c r="C3461" t="s">
        <v>2051</v>
      </c>
      <c r="D3461" t="s">
        <v>2052</v>
      </c>
      <c r="E3461" t="s">
        <v>1965</v>
      </c>
      <c r="F3461" s="1">
        <v>39829</v>
      </c>
      <c r="G3461" t="s">
        <v>26</v>
      </c>
      <c r="H3461">
        <v>201412</v>
      </c>
      <c r="I3461" t="s">
        <v>1131</v>
      </c>
      <c r="J3461" t="s">
        <v>1122</v>
      </c>
      <c r="K3461" t="s">
        <v>1984</v>
      </c>
      <c r="L3461" t="s">
        <v>1124</v>
      </c>
      <c r="M3461" t="s">
        <v>31</v>
      </c>
      <c r="N3461" t="s">
        <v>32</v>
      </c>
      <c r="O3461">
        <v>34160.68</v>
      </c>
      <c r="P3461" t="s">
        <v>2028</v>
      </c>
      <c r="Q3461" t="s">
        <v>2048</v>
      </c>
      <c r="R3461" t="s">
        <v>2031</v>
      </c>
      <c r="S3461" t="s">
        <v>1953</v>
      </c>
      <c r="T3461" t="s">
        <v>561</v>
      </c>
    </row>
    <row r="3462" spans="1:20">
      <c r="A3462" t="s">
        <v>2048</v>
      </c>
      <c r="B3462" t="s">
        <v>2028</v>
      </c>
      <c r="C3462" t="s">
        <v>2053</v>
      </c>
      <c r="D3462" t="s">
        <v>2054</v>
      </c>
      <c r="E3462" t="s">
        <v>1965</v>
      </c>
      <c r="F3462" s="1">
        <v>39829</v>
      </c>
      <c r="G3462" t="s">
        <v>26</v>
      </c>
      <c r="H3462">
        <v>201412</v>
      </c>
      <c r="I3462" t="s">
        <v>1131</v>
      </c>
      <c r="J3462" t="s">
        <v>1122</v>
      </c>
      <c r="K3462" t="s">
        <v>1123</v>
      </c>
      <c r="L3462" t="s">
        <v>1124</v>
      </c>
      <c r="M3462" t="s">
        <v>31</v>
      </c>
      <c r="N3462" t="s">
        <v>48</v>
      </c>
      <c r="O3462">
        <v>218486.94</v>
      </c>
      <c r="P3462" t="s">
        <v>2028</v>
      </c>
      <c r="Q3462" t="s">
        <v>2048</v>
      </c>
      <c r="R3462" t="s">
        <v>2031</v>
      </c>
      <c r="S3462" t="s">
        <v>1953</v>
      </c>
      <c r="T3462" t="s">
        <v>561</v>
      </c>
    </row>
    <row r="3463" spans="1:20">
      <c r="A3463" t="s">
        <v>2048</v>
      </c>
      <c r="B3463" t="s">
        <v>2028</v>
      </c>
      <c r="C3463" t="s">
        <v>2053</v>
      </c>
      <c r="D3463" t="s">
        <v>2054</v>
      </c>
      <c r="E3463" t="s">
        <v>1965</v>
      </c>
      <c r="F3463" s="1">
        <v>39829</v>
      </c>
      <c r="G3463" t="s">
        <v>26</v>
      </c>
      <c r="H3463">
        <v>201412</v>
      </c>
      <c r="I3463" t="s">
        <v>1131</v>
      </c>
      <c r="J3463" t="s">
        <v>1122</v>
      </c>
      <c r="K3463" t="s">
        <v>1123</v>
      </c>
      <c r="L3463" t="s">
        <v>1124</v>
      </c>
      <c r="M3463" t="s">
        <v>31</v>
      </c>
      <c r="N3463" t="s">
        <v>49</v>
      </c>
      <c r="O3463">
        <v>-218486.94</v>
      </c>
      <c r="P3463" t="s">
        <v>2028</v>
      </c>
      <c r="Q3463" t="s">
        <v>2048</v>
      </c>
      <c r="R3463" t="s">
        <v>2031</v>
      </c>
      <c r="S3463" t="s">
        <v>1953</v>
      </c>
      <c r="T3463" t="s">
        <v>561</v>
      </c>
    </row>
    <row r="3464" spans="1:20">
      <c r="A3464" t="s">
        <v>2048</v>
      </c>
      <c r="B3464" t="s">
        <v>2028</v>
      </c>
      <c r="C3464" t="s">
        <v>2053</v>
      </c>
      <c r="D3464" t="s">
        <v>2054</v>
      </c>
      <c r="E3464" t="s">
        <v>1965</v>
      </c>
      <c r="F3464" s="1">
        <v>39829</v>
      </c>
      <c r="G3464" t="s">
        <v>26</v>
      </c>
      <c r="H3464">
        <v>201412</v>
      </c>
      <c r="I3464" t="s">
        <v>1131</v>
      </c>
      <c r="J3464" t="s">
        <v>1122</v>
      </c>
      <c r="K3464" t="s">
        <v>1123</v>
      </c>
      <c r="L3464" t="s">
        <v>1124</v>
      </c>
      <c r="M3464" t="s">
        <v>31</v>
      </c>
      <c r="N3464" t="s">
        <v>32</v>
      </c>
      <c r="O3464">
        <v>2610.9299999999998</v>
      </c>
      <c r="P3464" t="s">
        <v>2028</v>
      </c>
      <c r="Q3464" t="s">
        <v>2048</v>
      </c>
      <c r="R3464" t="s">
        <v>2031</v>
      </c>
      <c r="S3464" t="s">
        <v>1953</v>
      </c>
      <c r="T3464" t="s">
        <v>561</v>
      </c>
    </row>
    <row r="3465" spans="1:20">
      <c r="A3465" t="s">
        <v>2048</v>
      </c>
      <c r="B3465" t="s">
        <v>2028</v>
      </c>
      <c r="C3465" t="s">
        <v>2055</v>
      </c>
      <c r="D3465" t="s">
        <v>2056</v>
      </c>
      <c r="E3465" t="s">
        <v>1965</v>
      </c>
      <c r="F3465" s="1">
        <v>39829</v>
      </c>
      <c r="G3465" t="s">
        <v>26</v>
      </c>
      <c r="H3465">
        <v>201412</v>
      </c>
      <c r="I3465" t="s">
        <v>1131</v>
      </c>
      <c r="J3465" t="s">
        <v>1122</v>
      </c>
      <c r="K3465" t="s">
        <v>1984</v>
      </c>
      <c r="L3465" t="s">
        <v>1124</v>
      </c>
      <c r="M3465" t="s">
        <v>31</v>
      </c>
      <c r="N3465" t="s">
        <v>48</v>
      </c>
      <c r="O3465">
        <v>91092.69</v>
      </c>
      <c r="P3465" t="s">
        <v>2028</v>
      </c>
      <c r="Q3465" t="s">
        <v>2048</v>
      </c>
      <c r="R3465" t="s">
        <v>2031</v>
      </c>
      <c r="S3465" t="s">
        <v>1953</v>
      </c>
      <c r="T3465" t="s">
        <v>561</v>
      </c>
    </row>
    <row r="3466" spans="1:20">
      <c r="A3466" t="s">
        <v>2048</v>
      </c>
      <c r="B3466" t="s">
        <v>2028</v>
      </c>
      <c r="C3466" t="s">
        <v>2055</v>
      </c>
      <c r="D3466" t="s">
        <v>2056</v>
      </c>
      <c r="E3466" t="s">
        <v>1965</v>
      </c>
      <c r="F3466" s="1">
        <v>39829</v>
      </c>
      <c r="G3466" t="s">
        <v>26</v>
      </c>
      <c r="H3466">
        <v>201412</v>
      </c>
      <c r="I3466" t="s">
        <v>1131</v>
      </c>
      <c r="J3466" t="s">
        <v>1122</v>
      </c>
      <c r="K3466" t="s">
        <v>1984</v>
      </c>
      <c r="L3466" t="s">
        <v>1124</v>
      </c>
      <c r="M3466" t="s">
        <v>31</v>
      </c>
      <c r="N3466" t="s">
        <v>49</v>
      </c>
      <c r="O3466">
        <v>-91092.69</v>
      </c>
      <c r="P3466" t="s">
        <v>2028</v>
      </c>
      <c r="Q3466" t="s">
        <v>2048</v>
      </c>
      <c r="R3466" t="s">
        <v>2031</v>
      </c>
      <c r="S3466" t="s">
        <v>1953</v>
      </c>
      <c r="T3466" t="s">
        <v>561</v>
      </c>
    </row>
    <row r="3467" spans="1:20">
      <c r="A3467" t="s">
        <v>2048</v>
      </c>
      <c r="B3467" t="s">
        <v>2028</v>
      </c>
      <c r="C3467" t="s">
        <v>2055</v>
      </c>
      <c r="D3467" t="s">
        <v>2056</v>
      </c>
      <c r="E3467" t="s">
        <v>1965</v>
      </c>
      <c r="F3467" s="1">
        <v>39829</v>
      </c>
      <c r="G3467" t="s">
        <v>26</v>
      </c>
      <c r="H3467">
        <v>201412</v>
      </c>
      <c r="I3467" t="s">
        <v>1131</v>
      </c>
      <c r="J3467" t="s">
        <v>1122</v>
      </c>
      <c r="K3467" t="s">
        <v>1984</v>
      </c>
      <c r="L3467" t="s">
        <v>1124</v>
      </c>
      <c r="M3467" t="s">
        <v>31</v>
      </c>
      <c r="N3467" t="s">
        <v>32</v>
      </c>
      <c r="O3467">
        <v>7205.85</v>
      </c>
      <c r="P3467" t="s">
        <v>2028</v>
      </c>
      <c r="Q3467" t="s">
        <v>2048</v>
      </c>
      <c r="R3467" t="s">
        <v>2031</v>
      </c>
      <c r="S3467" t="s">
        <v>1953</v>
      </c>
      <c r="T3467" t="s">
        <v>561</v>
      </c>
    </row>
    <row r="3468" spans="1:20">
      <c r="A3468" t="s">
        <v>2057</v>
      </c>
      <c r="B3468" t="s">
        <v>2028</v>
      </c>
      <c r="C3468" t="s">
        <v>2058</v>
      </c>
      <c r="D3468" t="s">
        <v>2059</v>
      </c>
      <c r="E3468" t="s">
        <v>1965</v>
      </c>
      <c r="F3468" s="1">
        <v>39995</v>
      </c>
      <c r="G3468" t="s">
        <v>26</v>
      </c>
      <c r="H3468">
        <v>201412</v>
      </c>
      <c r="I3468" t="s">
        <v>1131</v>
      </c>
      <c r="J3468" t="s">
        <v>1122</v>
      </c>
      <c r="K3468" t="s">
        <v>1123</v>
      </c>
      <c r="L3468" t="s">
        <v>1124</v>
      </c>
      <c r="M3468" t="s">
        <v>31</v>
      </c>
      <c r="N3468" t="s">
        <v>48</v>
      </c>
      <c r="O3468">
        <v>103044.22</v>
      </c>
      <c r="P3468" t="s">
        <v>2028</v>
      </c>
      <c r="Q3468" t="s">
        <v>2057</v>
      </c>
      <c r="R3468" t="s">
        <v>2031</v>
      </c>
      <c r="S3468" t="s">
        <v>1953</v>
      </c>
      <c r="T3468" t="s">
        <v>561</v>
      </c>
    </row>
    <row r="3469" spans="1:20">
      <c r="A3469" t="s">
        <v>2057</v>
      </c>
      <c r="B3469" t="s">
        <v>2028</v>
      </c>
      <c r="C3469" t="s">
        <v>2058</v>
      </c>
      <c r="D3469" t="s">
        <v>2059</v>
      </c>
      <c r="E3469" t="s">
        <v>1965</v>
      </c>
      <c r="F3469" s="1">
        <v>39995</v>
      </c>
      <c r="G3469" t="s">
        <v>26</v>
      </c>
      <c r="H3469">
        <v>201412</v>
      </c>
      <c r="I3469" t="s">
        <v>1131</v>
      </c>
      <c r="J3469" t="s">
        <v>1122</v>
      </c>
      <c r="K3469" t="s">
        <v>1123</v>
      </c>
      <c r="L3469" t="s">
        <v>1124</v>
      </c>
      <c r="M3469" t="s">
        <v>31</v>
      </c>
      <c r="N3469" t="s">
        <v>49</v>
      </c>
      <c r="O3469">
        <v>-103044.22</v>
      </c>
      <c r="P3469" t="s">
        <v>2028</v>
      </c>
      <c r="Q3469" t="s">
        <v>2057</v>
      </c>
      <c r="R3469" t="s">
        <v>2031</v>
      </c>
      <c r="S3469" t="s">
        <v>1953</v>
      </c>
      <c r="T3469" t="s">
        <v>561</v>
      </c>
    </row>
    <row r="3470" spans="1:20">
      <c r="A3470" t="s">
        <v>2057</v>
      </c>
      <c r="B3470" t="s">
        <v>2028</v>
      </c>
      <c r="C3470" t="s">
        <v>2058</v>
      </c>
      <c r="D3470" t="s">
        <v>2059</v>
      </c>
      <c r="E3470" t="s">
        <v>1965</v>
      </c>
      <c r="F3470" s="1">
        <v>39995</v>
      </c>
      <c r="G3470" t="s">
        <v>26</v>
      </c>
      <c r="H3470">
        <v>201412</v>
      </c>
      <c r="I3470" t="s">
        <v>1131</v>
      </c>
      <c r="J3470" t="s">
        <v>1122</v>
      </c>
      <c r="K3470" t="s">
        <v>1123</v>
      </c>
      <c r="L3470" t="s">
        <v>1124</v>
      </c>
      <c r="M3470" t="s">
        <v>31</v>
      </c>
      <c r="N3470" t="s">
        <v>32</v>
      </c>
      <c r="O3470">
        <v>184.42000000000002</v>
      </c>
      <c r="P3470" t="s">
        <v>2028</v>
      </c>
      <c r="Q3470" t="s">
        <v>2057</v>
      </c>
      <c r="R3470" t="s">
        <v>2031</v>
      </c>
      <c r="S3470" t="s">
        <v>1953</v>
      </c>
      <c r="T3470" t="s">
        <v>561</v>
      </c>
    </row>
    <row r="3471" spans="1:20">
      <c r="A3471" t="s">
        <v>2060</v>
      </c>
      <c r="B3471" t="s">
        <v>2028</v>
      </c>
      <c r="C3471" t="s">
        <v>2061</v>
      </c>
      <c r="D3471" t="s">
        <v>2062</v>
      </c>
      <c r="E3471" t="s">
        <v>600</v>
      </c>
      <c r="F3471" s="1">
        <v>40752</v>
      </c>
      <c r="G3471" t="s">
        <v>26</v>
      </c>
      <c r="H3471">
        <v>201412</v>
      </c>
      <c r="I3471" t="s">
        <v>27</v>
      </c>
      <c r="J3471" t="s">
        <v>596</v>
      </c>
      <c r="K3471" t="s">
        <v>601</v>
      </c>
      <c r="L3471" t="s">
        <v>438</v>
      </c>
      <c r="M3471" t="s">
        <v>1372</v>
      </c>
      <c r="N3471" t="s">
        <v>32</v>
      </c>
      <c r="O3471">
        <v>83610.540000000008</v>
      </c>
      <c r="P3471" t="s">
        <v>2028</v>
      </c>
      <c r="Q3471" t="s">
        <v>2060</v>
      </c>
      <c r="R3471" t="s">
        <v>2031</v>
      </c>
      <c r="S3471" t="s">
        <v>1953</v>
      </c>
      <c r="T3471" t="s">
        <v>561</v>
      </c>
    </row>
    <row r="3472" spans="1:20">
      <c r="A3472" t="s">
        <v>2063</v>
      </c>
      <c r="B3472" t="s">
        <v>2028</v>
      </c>
      <c r="C3472" t="s">
        <v>2064</v>
      </c>
      <c r="D3472" t="s">
        <v>2065</v>
      </c>
      <c r="E3472" t="s">
        <v>600</v>
      </c>
      <c r="F3472" s="1">
        <v>40210</v>
      </c>
      <c r="G3472" t="s">
        <v>26</v>
      </c>
      <c r="H3472">
        <v>201412</v>
      </c>
      <c r="I3472" t="s">
        <v>1131</v>
      </c>
      <c r="J3472" t="s">
        <v>1122</v>
      </c>
      <c r="K3472" t="s">
        <v>601</v>
      </c>
      <c r="L3472" t="s">
        <v>1124</v>
      </c>
      <c r="M3472" t="s">
        <v>2066</v>
      </c>
      <c r="N3472" t="s">
        <v>32</v>
      </c>
      <c r="O3472">
        <v>3684.83</v>
      </c>
      <c r="P3472" t="s">
        <v>2028</v>
      </c>
      <c r="Q3472" t="s">
        <v>2063</v>
      </c>
      <c r="R3472" t="s">
        <v>2031</v>
      </c>
      <c r="S3472" t="s">
        <v>1953</v>
      </c>
      <c r="T3472" t="s">
        <v>561</v>
      </c>
    </row>
    <row r="3473" spans="1:20">
      <c r="A3473" t="s">
        <v>2027</v>
      </c>
      <c r="B3473" t="s">
        <v>2028</v>
      </c>
      <c r="C3473" t="s">
        <v>2067</v>
      </c>
      <c r="D3473" t="s">
        <v>2068</v>
      </c>
      <c r="E3473" t="s">
        <v>1965</v>
      </c>
      <c r="F3473" s="1">
        <v>40179</v>
      </c>
      <c r="G3473" t="s">
        <v>26</v>
      </c>
      <c r="H3473">
        <v>201412</v>
      </c>
      <c r="I3473" t="s">
        <v>1131</v>
      </c>
      <c r="J3473" t="s">
        <v>1122</v>
      </c>
      <c r="K3473" t="s">
        <v>1123</v>
      </c>
      <c r="L3473" t="s">
        <v>1124</v>
      </c>
      <c r="M3473" t="s">
        <v>31</v>
      </c>
      <c r="N3473" t="s">
        <v>32</v>
      </c>
      <c r="O3473">
        <v>275.45</v>
      </c>
      <c r="P3473" t="s">
        <v>2028</v>
      </c>
      <c r="Q3473" t="s">
        <v>2027</v>
      </c>
      <c r="R3473" t="s">
        <v>2031</v>
      </c>
      <c r="S3473" t="s">
        <v>1953</v>
      </c>
      <c r="T3473" t="s">
        <v>561</v>
      </c>
    </row>
    <row r="3474" spans="1:20">
      <c r="A3474" t="s">
        <v>2069</v>
      </c>
      <c r="B3474" t="s">
        <v>2028</v>
      </c>
      <c r="C3474" t="s">
        <v>2070</v>
      </c>
      <c r="D3474" t="s">
        <v>2071</v>
      </c>
      <c r="E3474" t="s">
        <v>1965</v>
      </c>
      <c r="F3474" s="1">
        <v>40906</v>
      </c>
      <c r="G3474" t="s">
        <v>26</v>
      </c>
      <c r="H3474">
        <v>201412</v>
      </c>
      <c r="I3474" t="s">
        <v>1131</v>
      </c>
      <c r="J3474" t="s">
        <v>1122</v>
      </c>
      <c r="K3474" t="s">
        <v>1123</v>
      </c>
      <c r="L3474" t="s">
        <v>1124</v>
      </c>
      <c r="M3474" t="s">
        <v>31</v>
      </c>
      <c r="N3474" t="s">
        <v>48</v>
      </c>
      <c r="O3474">
        <v>1151707.42</v>
      </c>
      <c r="P3474" t="s">
        <v>2028</v>
      </c>
      <c r="Q3474" t="s">
        <v>2069</v>
      </c>
      <c r="R3474" t="s">
        <v>2031</v>
      </c>
      <c r="S3474" t="s">
        <v>1953</v>
      </c>
      <c r="T3474" t="s">
        <v>561</v>
      </c>
    </row>
    <row r="3475" spans="1:20">
      <c r="A3475" t="s">
        <v>2069</v>
      </c>
      <c r="B3475" t="s">
        <v>2028</v>
      </c>
      <c r="C3475" t="s">
        <v>2070</v>
      </c>
      <c r="D3475" t="s">
        <v>2071</v>
      </c>
      <c r="E3475" t="s">
        <v>1965</v>
      </c>
      <c r="F3475" s="1">
        <v>40906</v>
      </c>
      <c r="G3475" t="s">
        <v>26</v>
      </c>
      <c r="H3475">
        <v>201412</v>
      </c>
      <c r="I3475" t="s">
        <v>1131</v>
      </c>
      <c r="J3475" t="s">
        <v>1122</v>
      </c>
      <c r="K3475" t="s">
        <v>1123</v>
      </c>
      <c r="L3475" t="s">
        <v>1124</v>
      </c>
      <c r="M3475" t="s">
        <v>31</v>
      </c>
      <c r="N3475" t="s">
        <v>49</v>
      </c>
      <c r="O3475">
        <v>-1151707.42</v>
      </c>
      <c r="P3475" t="s">
        <v>2028</v>
      </c>
      <c r="Q3475" t="s">
        <v>2069</v>
      </c>
      <c r="R3475" t="s">
        <v>2031</v>
      </c>
      <c r="S3475" t="s">
        <v>1953</v>
      </c>
      <c r="T3475" t="s">
        <v>561</v>
      </c>
    </row>
    <row r="3476" spans="1:20">
      <c r="A3476" t="s">
        <v>2069</v>
      </c>
      <c r="B3476" t="s">
        <v>2028</v>
      </c>
      <c r="C3476" t="s">
        <v>2070</v>
      </c>
      <c r="D3476" t="s">
        <v>2071</v>
      </c>
      <c r="E3476" t="s">
        <v>1965</v>
      </c>
      <c r="F3476" s="1">
        <v>40906</v>
      </c>
      <c r="G3476" t="s">
        <v>26</v>
      </c>
      <c r="H3476">
        <v>201412</v>
      </c>
      <c r="I3476" t="s">
        <v>1131</v>
      </c>
      <c r="J3476" t="s">
        <v>1122</v>
      </c>
      <c r="K3476" t="s">
        <v>1123</v>
      </c>
      <c r="L3476" t="s">
        <v>1124</v>
      </c>
      <c r="M3476" t="s">
        <v>31</v>
      </c>
      <c r="N3476" t="s">
        <v>32</v>
      </c>
      <c r="O3476">
        <v>54513.82</v>
      </c>
      <c r="P3476" t="s">
        <v>2028</v>
      </c>
      <c r="Q3476" t="s">
        <v>2069</v>
      </c>
      <c r="R3476" t="s">
        <v>2031</v>
      </c>
      <c r="S3476" t="s">
        <v>1953</v>
      </c>
      <c r="T3476" t="s">
        <v>561</v>
      </c>
    </row>
    <row r="3477" spans="1:20">
      <c r="A3477" t="s">
        <v>2027</v>
      </c>
      <c r="B3477" t="s">
        <v>2028</v>
      </c>
      <c r="C3477" t="s">
        <v>2072</v>
      </c>
      <c r="D3477" t="s">
        <v>2073</v>
      </c>
      <c r="E3477" t="s">
        <v>600</v>
      </c>
      <c r="F3477" s="1">
        <v>41334</v>
      </c>
      <c r="G3477" t="s">
        <v>26</v>
      </c>
      <c r="H3477">
        <v>201412</v>
      </c>
      <c r="I3477" t="s">
        <v>1131</v>
      </c>
      <c r="J3477" t="s">
        <v>1122</v>
      </c>
      <c r="K3477" t="s">
        <v>1123</v>
      </c>
      <c r="L3477" t="s">
        <v>1124</v>
      </c>
      <c r="M3477" t="s">
        <v>31</v>
      </c>
      <c r="N3477" t="s">
        <v>32</v>
      </c>
      <c r="O3477">
        <v>3591.91</v>
      </c>
      <c r="P3477" t="s">
        <v>2028</v>
      </c>
      <c r="Q3477" t="s">
        <v>2027</v>
      </c>
      <c r="R3477" t="s">
        <v>2031</v>
      </c>
      <c r="S3477" t="s">
        <v>1953</v>
      </c>
      <c r="T3477" t="s">
        <v>561</v>
      </c>
    </row>
    <row r="3478" spans="1:20">
      <c r="A3478" t="s">
        <v>2027</v>
      </c>
      <c r="B3478" t="s">
        <v>2028</v>
      </c>
      <c r="C3478" t="s">
        <v>2074</v>
      </c>
      <c r="D3478" t="s">
        <v>2075</v>
      </c>
      <c r="E3478" t="s">
        <v>600</v>
      </c>
      <c r="F3478" s="1">
        <v>41791</v>
      </c>
      <c r="G3478" t="s">
        <v>26</v>
      </c>
      <c r="H3478">
        <v>201412</v>
      </c>
      <c r="I3478" t="s">
        <v>27</v>
      </c>
      <c r="J3478" t="s">
        <v>596</v>
      </c>
      <c r="K3478" t="s">
        <v>1123</v>
      </c>
      <c r="L3478" t="s">
        <v>1116</v>
      </c>
      <c r="M3478" t="s">
        <v>31</v>
      </c>
      <c r="N3478" t="s">
        <v>32</v>
      </c>
      <c r="O3478">
        <v>37009.18</v>
      </c>
      <c r="P3478" t="s">
        <v>2028</v>
      </c>
      <c r="Q3478" t="s">
        <v>2027</v>
      </c>
      <c r="R3478" t="s">
        <v>2031</v>
      </c>
      <c r="S3478" t="s">
        <v>1953</v>
      </c>
      <c r="T3478" t="s">
        <v>561</v>
      </c>
    </row>
    <row r="3479" spans="1:20">
      <c r="A3479" t="s">
        <v>2027</v>
      </c>
      <c r="B3479" t="s">
        <v>2028</v>
      </c>
      <c r="C3479" t="s">
        <v>2074</v>
      </c>
      <c r="D3479" t="s">
        <v>2075</v>
      </c>
      <c r="E3479" t="s">
        <v>600</v>
      </c>
      <c r="F3479" s="1">
        <v>41791</v>
      </c>
      <c r="G3479" t="s">
        <v>26</v>
      </c>
      <c r="H3479">
        <v>201412</v>
      </c>
      <c r="I3479" t="s">
        <v>27</v>
      </c>
      <c r="J3479" t="s">
        <v>596</v>
      </c>
      <c r="K3479" t="s">
        <v>1135</v>
      </c>
      <c r="L3479" t="s">
        <v>1116</v>
      </c>
      <c r="M3479" t="s">
        <v>31</v>
      </c>
      <c r="N3479" t="s">
        <v>32</v>
      </c>
      <c r="O3479">
        <v>5259.22</v>
      </c>
      <c r="P3479" t="s">
        <v>2028</v>
      </c>
      <c r="Q3479" t="s">
        <v>2027</v>
      </c>
      <c r="R3479" t="s">
        <v>2031</v>
      </c>
      <c r="S3479" t="s">
        <v>1953</v>
      </c>
      <c r="T3479" t="s">
        <v>561</v>
      </c>
    </row>
    <row r="3480" spans="1:20">
      <c r="A3480" t="s">
        <v>2048</v>
      </c>
      <c r="B3480" t="s">
        <v>2028</v>
      </c>
      <c r="C3480" t="s">
        <v>2076</v>
      </c>
      <c r="D3480" t="s">
        <v>2077</v>
      </c>
      <c r="E3480" t="s">
        <v>600</v>
      </c>
      <c r="F3480" s="1">
        <v>41852</v>
      </c>
      <c r="G3480" t="s">
        <v>26</v>
      </c>
      <c r="H3480">
        <v>201412</v>
      </c>
      <c r="I3480" t="s">
        <v>1131</v>
      </c>
      <c r="J3480" t="s">
        <v>1122</v>
      </c>
      <c r="K3480" t="s">
        <v>1123</v>
      </c>
      <c r="L3480" t="s">
        <v>1124</v>
      </c>
      <c r="M3480" t="s">
        <v>31</v>
      </c>
      <c r="N3480" t="s">
        <v>32</v>
      </c>
      <c r="O3480">
        <v>4644.9400000000005</v>
      </c>
      <c r="P3480" t="s">
        <v>2028</v>
      </c>
      <c r="Q3480" t="s">
        <v>2048</v>
      </c>
      <c r="R3480" t="s">
        <v>2031</v>
      </c>
      <c r="S3480" t="s">
        <v>1953</v>
      </c>
      <c r="T3480" t="s">
        <v>561</v>
      </c>
    </row>
    <row r="3481" spans="1:20">
      <c r="A3481" t="s">
        <v>2078</v>
      </c>
      <c r="B3481" t="s">
        <v>2079</v>
      </c>
      <c r="C3481" t="s">
        <v>2080</v>
      </c>
      <c r="D3481" t="s">
        <v>2081</v>
      </c>
      <c r="E3481" t="s">
        <v>1850</v>
      </c>
      <c r="F3481" s="1">
        <v>41883</v>
      </c>
      <c r="G3481" t="s">
        <v>26</v>
      </c>
      <c r="H3481">
        <v>201412</v>
      </c>
      <c r="I3481" t="s">
        <v>27</v>
      </c>
      <c r="J3481" t="s">
        <v>596</v>
      </c>
      <c r="K3481" t="s">
        <v>1856</v>
      </c>
      <c r="L3481" t="s">
        <v>2082</v>
      </c>
      <c r="M3481" t="s">
        <v>2083</v>
      </c>
      <c r="N3481" t="s">
        <v>32</v>
      </c>
      <c r="O3481">
        <v>19810.71</v>
      </c>
      <c r="P3481" t="s">
        <v>2079</v>
      </c>
      <c r="Q3481" t="s">
        <v>2078</v>
      </c>
      <c r="R3481" t="s">
        <v>2084</v>
      </c>
      <c r="S3481" t="s">
        <v>1119</v>
      </c>
      <c r="T3481" t="s">
        <v>561</v>
      </c>
    </row>
    <row r="3482" spans="1:20">
      <c r="A3482" t="s">
        <v>2085</v>
      </c>
      <c r="B3482" t="s">
        <v>2086</v>
      </c>
      <c r="C3482" t="s">
        <v>2087</v>
      </c>
      <c r="D3482" t="s">
        <v>2088</v>
      </c>
      <c r="E3482" t="s">
        <v>600</v>
      </c>
      <c r="F3482" s="1">
        <v>41244</v>
      </c>
      <c r="G3482" t="s">
        <v>26</v>
      </c>
      <c r="H3482">
        <v>201412</v>
      </c>
      <c r="I3482" t="s">
        <v>1131</v>
      </c>
      <c r="J3482" t="s">
        <v>1122</v>
      </c>
      <c r="K3482" t="s">
        <v>1194</v>
      </c>
      <c r="L3482" t="s">
        <v>1124</v>
      </c>
      <c r="M3482" t="s">
        <v>31</v>
      </c>
      <c r="N3482" t="s">
        <v>32</v>
      </c>
      <c r="O3482">
        <v>442442.76</v>
      </c>
      <c r="P3482" t="s">
        <v>2086</v>
      </c>
      <c r="Q3482" t="s">
        <v>2085</v>
      </c>
      <c r="R3482" t="s">
        <v>2089</v>
      </c>
      <c r="S3482" t="s">
        <v>1119</v>
      </c>
      <c r="T3482" t="s">
        <v>35</v>
      </c>
    </row>
    <row r="3483" spans="1:20">
      <c r="A3483" t="s">
        <v>2085</v>
      </c>
      <c r="B3483" t="s">
        <v>2086</v>
      </c>
      <c r="C3483" t="s">
        <v>2087</v>
      </c>
      <c r="D3483" t="s">
        <v>2088</v>
      </c>
      <c r="E3483" t="s">
        <v>600</v>
      </c>
      <c r="F3483" s="1">
        <v>41244</v>
      </c>
      <c r="G3483" t="s">
        <v>26</v>
      </c>
      <c r="H3483">
        <v>201412</v>
      </c>
      <c r="I3483" t="s">
        <v>1131</v>
      </c>
      <c r="J3483" t="s">
        <v>1122</v>
      </c>
      <c r="K3483" t="s">
        <v>601</v>
      </c>
      <c r="L3483" t="s">
        <v>30</v>
      </c>
      <c r="M3483" t="s">
        <v>2090</v>
      </c>
      <c r="N3483" t="s">
        <v>32</v>
      </c>
      <c r="O3483">
        <v>28819.260000000002</v>
      </c>
      <c r="P3483" t="s">
        <v>2086</v>
      </c>
      <c r="Q3483" t="s">
        <v>2085</v>
      </c>
      <c r="R3483" t="s">
        <v>2089</v>
      </c>
      <c r="S3483" t="s">
        <v>1119</v>
      </c>
      <c r="T3483" t="s">
        <v>35</v>
      </c>
    </row>
    <row r="3484" spans="1:20">
      <c r="A3484" t="s">
        <v>2085</v>
      </c>
      <c r="B3484" t="s">
        <v>2086</v>
      </c>
      <c r="C3484" t="s">
        <v>2087</v>
      </c>
      <c r="D3484" t="s">
        <v>2088</v>
      </c>
      <c r="E3484" t="s">
        <v>600</v>
      </c>
      <c r="F3484" s="1">
        <v>41244</v>
      </c>
      <c r="G3484" t="s">
        <v>26</v>
      </c>
      <c r="H3484">
        <v>201412</v>
      </c>
      <c r="I3484" t="s">
        <v>1131</v>
      </c>
      <c r="J3484" t="s">
        <v>1122</v>
      </c>
      <c r="K3484" t="s">
        <v>601</v>
      </c>
      <c r="L3484" t="s">
        <v>30</v>
      </c>
      <c r="M3484" t="s">
        <v>2091</v>
      </c>
      <c r="N3484" t="s">
        <v>32</v>
      </c>
      <c r="O3484">
        <v>200.13</v>
      </c>
      <c r="P3484" t="s">
        <v>2086</v>
      </c>
      <c r="Q3484" t="s">
        <v>2085</v>
      </c>
      <c r="R3484" t="s">
        <v>2089</v>
      </c>
      <c r="S3484" t="s">
        <v>1119</v>
      </c>
      <c r="T3484" t="s">
        <v>35</v>
      </c>
    </row>
    <row r="3485" spans="1:20">
      <c r="A3485" t="s">
        <v>2085</v>
      </c>
      <c r="B3485" t="s">
        <v>2086</v>
      </c>
      <c r="C3485" t="s">
        <v>2087</v>
      </c>
      <c r="D3485" t="s">
        <v>2088</v>
      </c>
      <c r="E3485" t="s">
        <v>600</v>
      </c>
      <c r="F3485" s="1">
        <v>41244</v>
      </c>
      <c r="G3485" t="s">
        <v>26</v>
      </c>
      <c r="H3485">
        <v>201412</v>
      </c>
      <c r="I3485" t="s">
        <v>1131</v>
      </c>
      <c r="J3485" t="s">
        <v>1122</v>
      </c>
      <c r="K3485" t="s">
        <v>601</v>
      </c>
      <c r="L3485" t="s">
        <v>30</v>
      </c>
      <c r="M3485" t="s">
        <v>2092</v>
      </c>
      <c r="N3485" t="s">
        <v>32</v>
      </c>
      <c r="O3485">
        <v>91837.900000000009</v>
      </c>
      <c r="P3485" t="s">
        <v>2086</v>
      </c>
      <c r="Q3485" t="s">
        <v>2085</v>
      </c>
      <c r="R3485" t="s">
        <v>2089</v>
      </c>
      <c r="S3485" t="s">
        <v>1119</v>
      </c>
      <c r="T3485" t="s">
        <v>35</v>
      </c>
    </row>
    <row r="3486" spans="1:20">
      <c r="A3486" t="s">
        <v>2085</v>
      </c>
      <c r="B3486" t="s">
        <v>2086</v>
      </c>
      <c r="C3486" t="s">
        <v>2087</v>
      </c>
      <c r="D3486" t="s">
        <v>2088</v>
      </c>
      <c r="E3486" t="s">
        <v>600</v>
      </c>
      <c r="F3486" s="1">
        <v>41244</v>
      </c>
      <c r="G3486" t="s">
        <v>26</v>
      </c>
      <c r="H3486">
        <v>201412</v>
      </c>
      <c r="I3486" t="s">
        <v>1131</v>
      </c>
      <c r="J3486" t="s">
        <v>1122</v>
      </c>
      <c r="K3486" t="s">
        <v>601</v>
      </c>
      <c r="L3486" t="s">
        <v>30</v>
      </c>
      <c r="M3486" t="s">
        <v>2093</v>
      </c>
      <c r="N3486" t="s">
        <v>32</v>
      </c>
      <c r="O3486">
        <v>25762.190000000002</v>
      </c>
      <c r="P3486" t="s">
        <v>2086</v>
      </c>
      <c r="Q3486" t="s">
        <v>2085</v>
      </c>
      <c r="R3486" t="s">
        <v>2089</v>
      </c>
      <c r="S3486" t="s">
        <v>1119</v>
      </c>
      <c r="T3486" t="s">
        <v>35</v>
      </c>
    </row>
    <row r="3487" spans="1:20">
      <c r="A3487" t="s">
        <v>2085</v>
      </c>
      <c r="B3487" t="s">
        <v>2086</v>
      </c>
      <c r="C3487" t="s">
        <v>2087</v>
      </c>
      <c r="D3487" t="s">
        <v>2088</v>
      </c>
      <c r="E3487" t="s">
        <v>600</v>
      </c>
      <c r="F3487" s="1">
        <v>41244</v>
      </c>
      <c r="G3487" t="s">
        <v>26</v>
      </c>
      <c r="H3487">
        <v>201412</v>
      </c>
      <c r="I3487" t="s">
        <v>1131</v>
      </c>
      <c r="J3487" t="s">
        <v>1122</v>
      </c>
      <c r="K3487" t="s">
        <v>601</v>
      </c>
      <c r="L3487" t="s">
        <v>54</v>
      </c>
      <c r="M3487" t="s">
        <v>2094</v>
      </c>
      <c r="N3487" t="s">
        <v>32</v>
      </c>
      <c r="O3487">
        <v>85929.8</v>
      </c>
      <c r="P3487" t="s">
        <v>2086</v>
      </c>
      <c r="Q3487" t="s">
        <v>2085</v>
      </c>
      <c r="R3487" t="s">
        <v>2089</v>
      </c>
      <c r="S3487" t="s">
        <v>1119</v>
      </c>
      <c r="T3487" t="s">
        <v>35</v>
      </c>
    </row>
    <row r="3488" spans="1:20">
      <c r="A3488" t="s">
        <v>2085</v>
      </c>
      <c r="B3488" t="s">
        <v>2086</v>
      </c>
      <c r="C3488" t="s">
        <v>2087</v>
      </c>
      <c r="D3488" t="s">
        <v>2088</v>
      </c>
      <c r="E3488" t="s">
        <v>600</v>
      </c>
      <c r="F3488" s="1">
        <v>41244</v>
      </c>
      <c r="G3488" t="s">
        <v>26</v>
      </c>
      <c r="H3488">
        <v>201412</v>
      </c>
      <c r="I3488" t="s">
        <v>1131</v>
      </c>
      <c r="J3488" t="s">
        <v>1122</v>
      </c>
      <c r="K3488" t="s">
        <v>601</v>
      </c>
      <c r="L3488" t="s">
        <v>54</v>
      </c>
      <c r="M3488" t="s">
        <v>2095</v>
      </c>
      <c r="N3488" t="s">
        <v>32</v>
      </c>
      <c r="O3488">
        <v>1933.77</v>
      </c>
      <c r="P3488" t="s">
        <v>2086</v>
      </c>
      <c r="Q3488" t="s">
        <v>2085</v>
      </c>
      <c r="R3488" t="s">
        <v>2089</v>
      </c>
      <c r="S3488" t="s">
        <v>1119</v>
      </c>
      <c r="T3488" t="s">
        <v>35</v>
      </c>
    </row>
    <row r="3489" spans="1:20">
      <c r="A3489" t="s">
        <v>2085</v>
      </c>
      <c r="B3489" t="s">
        <v>2086</v>
      </c>
      <c r="C3489" t="s">
        <v>2087</v>
      </c>
      <c r="D3489" t="s">
        <v>2088</v>
      </c>
      <c r="E3489" t="s">
        <v>600</v>
      </c>
      <c r="F3489" s="1">
        <v>41244</v>
      </c>
      <c r="G3489" t="s">
        <v>26</v>
      </c>
      <c r="H3489">
        <v>201412</v>
      </c>
      <c r="I3489" t="s">
        <v>1131</v>
      </c>
      <c r="J3489" t="s">
        <v>1122</v>
      </c>
      <c r="K3489" t="s">
        <v>601</v>
      </c>
      <c r="L3489" t="s">
        <v>54</v>
      </c>
      <c r="M3489" t="s">
        <v>2096</v>
      </c>
      <c r="N3489" t="s">
        <v>32</v>
      </c>
      <c r="O3489">
        <v>38051.379999999997</v>
      </c>
      <c r="P3489" t="s">
        <v>2086</v>
      </c>
      <c r="Q3489" t="s">
        <v>2085</v>
      </c>
      <c r="R3489" t="s">
        <v>2089</v>
      </c>
      <c r="S3489" t="s">
        <v>1119</v>
      </c>
      <c r="T3489" t="s">
        <v>35</v>
      </c>
    </row>
    <row r="3490" spans="1:20">
      <c r="A3490" t="s">
        <v>2085</v>
      </c>
      <c r="B3490" t="s">
        <v>2086</v>
      </c>
      <c r="C3490" t="s">
        <v>2087</v>
      </c>
      <c r="D3490" t="s">
        <v>2088</v>
      </c>
      <c r="E3490" t="s">
        <v>600</v>
      </c>
      <c r="F3490" s="1">
        <v>41244</v>
      </c>
      <c r="G3490" t="s">
        <v>26</v>
      </c>
      <c r="H3490">
        <v>201412</v>
      </c>
      <c r="I3490" t="s">
        <v>1131</v>
      </c>
      <c r="J3490" t="s">
        <v>1122</v>
      </c>
      <c r="K3490" t="s">
        <v>601</v>
      </c>
      <c r="L3490" t="s">
        <v>54</v>
      </c>
      <c r="M3490" t="s">
        <v>2097</v>
      </c>
      <c r="N3490" t="s">
        <v>32</v>
      </c>
      <c r="O3490">
        <v>1933.78</v>
      </c>
      <c r="P3490" t="s">
        <v>2086</v>
      </c>
      <c r="Q3490" t="s">
        <v>2085</v>
      </c>
      <c r="R3490" t="s">
        <v>2089</v>
      </c>
      <c r="S3490" t="s">
        <v>1119</v>
      </c>
      <c r="T3490" t="s">
        <v>35</v>
      </c>
    </row>
    <row r="3491" spans="1:20">
      <c r="A3491" t="s">
        <v>2085</v>
      </c>
      <c r="B3491" t="s">
        <v>2086</v>
      </c>
      <c r="C3491" t="s">
        <v>2087</v>
      </c>
      <c r="D3491" t="s">
        <v>2088</v>
      </c>
      <c r="E3491" t="s">
        <v>600</v>
      </c>
      <c r="F3491" s="1">
        <v>41244</v>
      </c>
      <c r="G3491" t="s">
        <v>26</v>
      </c>
      <c r="H3491">
        <v>201412</v>
      </c>
      <c r="I3491" t="s">
        <v>1131</v>
      </c>
      <c r="J3491" t="s">
        <v>1122</v>
      </c>
      <c r="K3491" t="s">
        <v>601</v>
      </c>
      <c r="L3491" t="s">
        <v>54</v>
      </c>
      <c r="M3491" t="s">
        <v>2098</v>
      </c>
      <c r="N3491" t="s">
        <v>32</v>
      </c>
      <c r="O3491">
        <v>34999.700000000004</v>
      </c>
      <c r="P3491" t="s">
        <v>2086</v>
      </c>
      <c r="Q3491" t="s">
        <v>2085</v>
      </c>
      <c r="R3491" t="s">
        <v>2089</v>
      </c>
      <c r="S3491" t="s">
        <v>1119</v>
      </c>
      <c r="T3491" t="s">
        <v>35</v>
      </c>
    </row>
    <row r="3492" spans="1:20">
      <c r="A3492" t="s">
        <v>2085</v>
      </c>
      <c r="B3492" t="s">
        <v>2086</v>
      </c>
      <c r="C3492" t="s">
        <v>2087</v>
      </c>
      <c r="D3492" t="s">
        <v>2088</v>
      </c>
      <c r="E3492" t="s">
        <v>600</v>
      </c>
      <c r="F3492" s="1">
        <v>41244</v>
      </c>
      <c r="G3492" t="s">
        <v>26</v>
      </c>
      <c r="H3492">
        <v>201412</v>
      </c>
      <c r="I3492" t="s">
        <v>1131</v>
      </c>
      <c r="J3492" t="s">
        <v>1122</v>
      </c>
      <c r="K3492" t="s">
        <v>601</v>
      </c>
      <c r="L3492" t="s">
        <v>54</v>
      </c>
      <c r="M3492" t="s">
        <v>2099</v>
      </c>
      <c r="N3492" t="s">
        <v>32</v>
      </c>
      <c r="O3492">
        <v>47434.78</v>
      </c>
      <c r="P3492" t="s">
        <v>2086</v>
      </c>
      <c r="Q3492" t="s">
        <v>2085</v>
      </c>
      <c r="R3492" t="s">
        <v>2089</v>
      </c>
      <c r="S3492" t="s">
        <v>1119</v>
      </c>
      <c r="T3492" t="s">
        <v>35</v>
      </c>
    </row>
    <row r="3493" spans="1:20">
      <c r="A3493" t="s">
        <v>2085</v>
      </c>
      <c r="B3493" t="s">
        <v>2086</v>
      </c>
      <c r="C3493" t="s">
        <v>2087</v>
      </c>
      <c r="D3493" t="s">
        <v>2088</v>
      </c>
      <c r="E3493" t="s">
        <v>600</v>
      </c>
      <c r="F3493" s="1">
        <v>41244</v>
      </c>
      <c r="G3493" t="s">
        <v>26</v>
      </c>
      <c r="H3493">
        <v>201412</v>
      </c>
      <c r="I3493" t="s">
        <v>1131</v>
      </c>
      <c r="J3493" t="s">
        <v>1122</v>
      </c>
      <c r="K3493" t="s">
        <v>601</v>
      </c>
      <c r="L3493" t="s">
        <v>54</v>
      </c>
      <c r="M3493" t="s">
        <v>2100</v>
      </c>
      <c r="N3493" t="s">
        <v>32</v>
      </c>
      <c r="O3493">
        <v>73862.41</v>
      </c>
      <c r="P3493" t="s">
        <v>2086</v>
      </c>
      <c r="Q3493" t="s">
        <v>2085</v>
      </c>
      <c r="R3493" t="s">
        <v>2089</v>
      </c>
      <c r="S3493" t="s">
        <v>1119</v>
      </c>
      <c r="T3493" t="s">
        <v>35</v>
      </c>
    </row>
    <row r="3494" spans="1:20">
      <c r="A3494" t="s">
        <v>2085</v>
      </c>
      <c r="B3494" t="s">
        <v>2086</v>
      </c>
      <c r="C3494" t="s">
        <v>2087</v>
      </c>
      <c r="D3494" t="s">
        <v>2088</v>
      </c>
      <c r="E3494" t="s">
        <v>600</v>
      </c>
      <c r="F3494" s="1">
        <v>41244</v>
      </c>
      <c r="G3494" t="s">
        <v>26</v>
      </c>
      <c r="H3494">
        <v>201412</v>
      </c>
      <c r="I3494" t="s">
        <v>1131</v>
      </c>
      <c r="J3494" t="s">
        <v>1122</v>
      </c>
      <c r="K3494" t="s">
        <v>601</v>
      </c>
      <c r="L3494" t="s">
        <v>1116</v>
      </c>
      <c r="M3494" t="s">
        <v>2101</v>
      </c>
      <c r="N3494" t="s">
        <v>32</v>
      </c>
      <c r="O3494">
        <v>-0.01</v>
      </c>
      <c r="P3494" t="s">
        <v>2086</v>
      </c>
      <c r="Q3494" t="s">
        <v>2085</v>
      </c>
      <c r="R3494" t="s">
        <v>2089</v>
      </c>
      <c r="S3494" t="s">
        <v>1119</v>
      </c>
      <c r="T3494" t="s">
        <v>35</v>
      </c>
    </row>
    <row r="3495" spans="1:20">
      <c r="A3495" t="s">
        <v>2085</v>
      </c>
      <c r="B3495" t="s">
        <v>2086</v>
      </c>
      <c r="C3495" t="s">
        <v>2087</v>
      </c>
      <c r="D3495" t="s">
        <v>2088</v>
      </c>
      <c r="E3495" t="s">
        <v>600</v>
      </c>
      <c r="F3495" s="1">
        <v>41244</v>
      </c>
      <c r="G3495" t="s">
        <v>26</v>
      </c>
      <c r="H3495">
        <v>201412</v>
      </c>
      <c r="I3495" t="s">
        <v>1131</v>
      </c>
      <c r="J3495" t="s">
        <v>1122</v>
      </c>
      <c r="K3495" t="s">
        <v>601</v>
      </c>
      <c r="L3495" t="s">
        <v>1124</v>
      </c>
      <c r="M3495" t="s">
        <v>2102</v>
      </c>
      <c r="N3495" t="s">
        <v>32</v>
      </c>
      <c r="O3495">
        <v>111114.11</v>
      </c>
      <c r="P3495" t="s">
        <v>2086</v>
      </c>
      <c r="Q3495" t="s">
        <v>2085</v>
      </c>
      <c r="R3495" t="s">
        <v>2089</v>
      </c>
      <c r="S3495" t="s">
        <v>1119</v>
      </c>
      <c r="T3495" t="s">
        <v>35</v>
      </c>
    </row>
    <row r="3496" spans="1:20">
      <c r="A3496" t="s">
        <v>2085</v>
      </c>
      <c r="B3496" t="s">
        <v>2086</v>
      </c>
      <c r="C3496" t="s">
        <v>2087</v>
      </c>
      <c r="D3496" t="s">
        <v>2088</v>
      </c>
      <c r="E3496" t="s">
        <v>600</v>
      </c>
      <c r="F3496" s="1">
        <v>41244</v>
      </c>
      <c r="G3496" t="s">
        <v>26</v>
      </c>
      <c r="H3496">
        <v>201412</v>
      </c>
      <c r="I3496" t="s">
        <v>1131</v>
      </c>
      <c r="J3496" t="s">
        <v>1122</v>
      </c>
      <c r="K3496" t="s">
        <v>601</v>
      </c>
      <c r="L3496" t="s">
        <v>1124</v>
      </c>
      <c r="M3496" t="s">
        <v>2103</v>
      </c>
      <c r="N3496" t="s">
        <v>32</v>
      </c>
      <c r="O3496">
        <v>73038.45</v>
      </c>
      <c r="P3496" t="s">
        <v>2086</v>
      </c>
      <c r="Q3496" t="s">
        <v>2085</v>
      </c>
      <c r="R3496" t="s">
        <v>2089</v>
      </c>
      <c r="S3496" t="s">
        <v>1119</v>
      </c>
      <c r="T3496" t="s">
        <v>35</v>
      </c>
    </row>
    <row r="3497" spans="1:20">
      <c r="A3497" t="s">
        <v>2085</v>
      </c>
      <c r="B3497" t="s">
        <v>2086</v>
      </c>
      <c r="C3497" t="s">
        <v>2087</v>
      </c>
      <c r="D3497" t="s">
        <v>2088</v>
      </c>
      <c r="E3497" t="s">
        <v>600</v>
      </c>
      <c r="F3497" s="1">
        <v>41244</v>
      </c>
      <c r="G3497" t="s">
        <v>26</v>
      </c>
      <c r="H3497">
        <v>201412</v>
      </c>
      <c r="I3497" t="s">
        <v>1131</v>
      </c>
      <c r="J3497" t="s">
        <v>1122</v>
      </c>
      <c r="K3497" t="s">
        <v>601</v>
      </c>
      <c r="L3497" t="s">
        <v>1124</v>
      </c>
      <c r="M3497" t="s">
        <v>2104</v>
      </c>
      <c r="N3497" t="s">
        <v>32</v>
      </c>
      <c r="O3497">
        <v>55060.57</v>
      </c>
      <c r="P3497" t="s">
        <v>2086</v>
      </c>
      <c r="Q3497" t="s">
        <v>2085</v>
      </c>
      <c r="R3497" t="s">
        <v>2089</v>
      </c>
      <c r="S3497" t="s">
        <v>1119</v>
      </c>
      <c r="T3497" t="s">
        <v>35</v>
      </c>
    </row>
    <row r="3498" spans="1:20">
      <c r="A3498" t="s">
        <v>2105</v>
      </c>
      <c r="B3498" t="s">
        <v>2106</v>
      </c>
      <c r="C3498" t="s">
        <v>2107</v>
      </c>
      <c r="D3498" t="s">
        <v>2108</v>
      </c>
      <c r="E3498" t="s">
        <v>600</v>
      </c>
      <c r="F3498" s="1">
        <v>40026</v>
      </c>
      <c r="G3498" t="s">
        <v>26</v>
      </c>
      <c r="H3498">
        <v>201412</v>
      </c>
      <c r="I3498" t="s">
        <v>27</v>
      </c>
      <c r="J3498" t="s">
        <v>596</v>
      </c>
      <c r="K3498" t="s">
        <v>1132</v>
      </c>
      <c r="L3498" t="s">
        <v>1116</v>
      </c>
      <c r="M3498" t="s">
        <v>31</v>
      </c>
      <c r="N3498" t="s">
        <v>32</v>
      </c>
      <c r="O3498">
        <v>1974.75</v>
      </c>
      <c r="P3498" t="s">
        <v>2106</v>
      </c>
      <c r="Q3498" t="s">
        <v>2105</v>
      </c>
      <c r="R3498" t="s">
        <v>2109</v>
      </c>
      <c r="S3498" t="s">
        <v>1119</v>
      </c>
      <c r="T3498" t="s">
        <v>592</v>
      </c>
    </row>
    <row r="3499" spans="1:20">
      <c r="A3499" t="s">
        <v>2105</v>
      </c>
      <c r="B3499" t="s">
        <v>2106</v>
      </c>
      <c r="C3499" t="s">
        <v>2107</v>
      </c>
      <c r="D3499" t="s">
        <v>2108</v>
      </c>
      <c r="E3499" t="s">
        <v>600</v>
      </c>
      <c r="F3499" s="1">
        <v>40026</v>
      </c>
      <c r="G3499" t="s">
        <v>26</v>
      </c>
      <c r="H3499">
        <v>201412</v>
      </c>
      <c r="I3499" t="s">
        <v>27</v>
      </c>
      <c r="J3499" t="s">
        <v>596</v>
      </c>
      <c r="K3499" t="s">
        <v>601</v>
      </c>
      <c r="L3499" t="s">
        <v>1116</v>
      </c>
      <c r="M3499" t="s">
        <v>2110</v>
      </c>
      <c r="N3499" t="s">
        <v>32</v>
      </c>
      <c r="O3499">
        <v>5079.42</v>
      </c>
      <c r="P3499" t="s">
        <v>2106</v>
      </c>
      <c r="Q3499" t="s">
        <v>2105</v>
      </c>
      <c r="R3499" t="s">
        <v>2109</v>
      </c>
      <c r="S3499" t="s">
        <v>1119</v>
      </c>
      <c r="T3499" t="s">
        <v>592</v>
      </c>
    </row>
    <row r="3500" spans="1:20">
      <c r="A3500" t="s">
        <v>2105</v>
      </c>
      <c r="B3500" t="s">
        <v>2106</v>
      </c>
      <c r="C3500" t="s">
        <v>2107</v>
      </c>
      <c r="D3500" t="s">
        <v>2108</v>
      </c>
      <c r="E3500" t="s">
        <v>600</v>
      </c>
      <c r="F3500" s="1">
        <v>40026</v>
      </c>
      <c r="G3500" t="s">
        <v>26</v>
      </c>
      <c r="H3500">
        <v>201412</v>
      </c>
      <c r="I3500" t="s">
        <v>27</v>
      </c>
      <c r="J3500" t="s">
        <v>596</v>
      </c>
      <c r="K3500" t="s">
        <v>601</v>
      </c>
      <c r="L3500" t="s">
        <v>1116</v>
      </c>
      <c r="M3500" t="s">
        <v>2111</v>
      </c>
      <c r="N3500" t="s">
        <v>32</v>
      </c>
      <c r="O3500">
        <v>1269.8600000000001</v>
      </c>
      <c r="P3500" t="s">
        <v>2106</v>
      </c>
      <c r="Q3500" t="s">
        <v>2105</v>
      </c>
      <c r="R3500" t="s">
        <v>2109</v>
      </c>
      <c r="S3500" t="s">
        <v>1119</v>
      </c>
      <c r="T3500" t="s">
        <v>592</v>
      </c>
    </row>
    <row r="3501" spans="1:20">
      <c r="A3501" t="s">
        <v>2105</v>
      </c>
      <c r="B3501" t="s">
        <v>2106</v>
      </c>
      <c r="C3501" t="s">
        <v>2107</v>
      </c>
      <c r="D3501" t="s">
        <v>2108</v>
      </c>
      <c r="E3501" t="s">
        <v>600</v>
      </c>
      <c r="F3501" s="1">
        <v>40026</v>
      </c>
      <c r="G3501" t="s">
        <v>26</v>
      </c>
      <c r="H3501">
        <v>201412</v>
      </c>
      <c r="I3501" t="s">
        <v>27</v>
      </c>
      <c r="J3501" t="s">
        <v>596</v>
      </c>
      <c r="K3501" t="s">
        <v>601</v>
      </c>
      <c r="L3501" t="s">
        <v>1116</v>
      </c>
      <c r="M3501" t="s">
        <v>2112</v>
      </c>
      <c r="N3501" t="s">
        <v>32</v>
      </c>
      <c r="O3501">
        <v>1269.8700000000001</v>
      </c>
      <c r="P3501" t="s">
        <v>2106</v>
      </c>
      <c r="Q3501" t="s">
        <v>2105</v>
      </c>
      <c r="R3501" t="s">
        <v>2109</v>
      </c>
      <c r="S3501" t="s">
        <v>1119</v>
      </c>
      <c r="T3501" t="s">
        <v>592</v>
      </c>
    </row>
    <row r="3502" spans="1:20">
      <c r="A3502" t="s">
        <v>2105</v>
      </c>
      <c r="B3502" t="s">
        <v>2106</v>
      </c>
      <c r="C3502" t="s">
        <v>2107</v>
      </c>
      <c r="D3502" t="s">
        <v>2108</v>
      </c>
      <c r="E3502" t="s">
        <v>600</v>
      </c>
      <c r="F3502" s="1">
        <v>40026</v>
      </c>
      <c r="G3502" t="s">
        <v>26</v>
      </c>
      <c r="H3502">
        <v>201412</v>
      </c>
      <c r="I3502" t="s">
        <v>27</v>
      </c>
      <c r="J3502" t="s">
        <v>596</v>
      </c>
      <c r="K3502" t="s">
        <v>601</v>
      </c>
      <c r="L3502" t="s">
        <v>1116</v>
      </c>
      <c r="M3502" t="s">
        <v>2113</v>
      </c>
      <c r="N3502" t="s">
        <v>32</v>
      </c>
      <c r="O3502">
        <v>6349.29</v>
      </c>
      <c r="P3502" t="s">
        <v>2106</v>
      </c>
      <c r="Q3502" t="s">
        <v>2105</v>
      </c>
      <c r="R3502" t="s">
        <v>2109</v>
      </c>
      <c r="S3502" t="s">
        <v>1119</v>
      </c>
      <c r="T3502" t="s">
        <v>592</v>
      </c>
    </row>
    <row r="3503" spans="1:20">
      <c r="A3503" t="s">
        <v>2105</v>
      </c>
      <c r="B3503" t="s">
        <v>2106</v>
      </c>
      <c r="C3503" t="s">
        <v>2107</v>
      </c>
      <c r="D3503" t="s">
        <v>2108</v>
      </c>
      <c r="E3503" t="s">
        <v>600</v>
      </c>
      <c r="F3503" s="1">
        <v>40026</v>
      </c>
      <c r="G3503" t="s">
        <v>26</v>
      </c>
      <c r="H3503">
        <v>201412</v>
      </c>
      <c r="I3503" t="s">
        <v>27</v>
      </c>
      <c r="J3503" t="s">
        <v>596</v>
      </c>
      <c r="K3503" t="s">
        <v>601</v>
      </c>
      <c r="L3503" t="s">
        <v>1116</v>
      </c>
      <c r="M3503" t="s">
        <v>2114</v>
      </c>
      <c r="N3503" t="s">
        <v>32</v>
      </c>
      <c r="O3503">
        <v>3809.59</v>
      </c>
      <c r="P3503" t="s">
        <v>2106</v>
      </c>
      <c r="Q3503" t="s">
        <v>2105</v>
      </c>
      <c r="R3503" t="s">
        <v>2109</v>
      </c>
      <c r="S3503" t="s">
        <v>1119</v>
      </c>
      <c r="T3503" t="s">
        <v>592</v>
      </c>
    </row>
    <row r="3504" spans="1:20">
      <c r="A3504" t="s">
        <v>2105</v>
      </c>
      <c r="B3504" t="s">
        <v>2106</v>
      </c>
      <c r="C3504" t="s">
        <v>2107</v>
      </c>
      <c r="D3504" t="s">
        <v>2108</v>
      </c>
      <c r="E3504" t="s">
        <v>600</v>
      </c>
      <c r="F3504" s="1">
        <v>40026</v>
      </c>
      <c r="G3504" t="s">
        <v>26</v>
      </c>
      <c r="H3504">
        <v>201412</v>
      </c>
      <c r="I3504" t="s">
        <v>27</v>
      </c>
      <c r="J3504" t="s">
        <v>596</v>
      </c>
      <c r="K3504" t="s">
        <v>601</v>
      </c>
      <c r="L3504" t="s">
        <v>1116</v>
      </c>
      <c r="M3504" t="s">
        <v>2115</v>
      </c>
      <c r="N3504" t="s">
        <v>32</v>
      </c>
      <c r="O3504">
        <v>7619.16</v>
      </c>
      <c r="P3504" t="s">
        <v>2106</v>
      </c>
      <c r="Q3504" t="s">
        <v>2105</v>
      </c>
      <c r="R3504" t="s">
        <v>2109</v>
      </c>
      <c r="S3504" t="s">
        <v>1119</v>
      </c>
      <c r="T3504" t="s">
        <v>592</v>
      </c>
    </row>
    <row r="3505" spans="1:20">
      <c r="A3505" t="s">
        <v>2116</v>
      </c>
      <c r="B3505" t="s">
        <v>2117</v>
      </c>
      <c r="C3505" t="s">
        <v>2118</v>
      </c>
      <c r="D3505" t="s">
        <v>2119</v>
      </c>
      <c r="E3505" t="s">
        <v>600</v>
      </c>
      <c r="F3505" s="1">
        <v>41671</v>
      </c>
      <c r="G3505" t="s">
        <v>26</v>
      </c>
      <c r="H3505">
        <v>201412</v>
      </c>
      <c r="I3505" t="s">
        <v>213</v>
      </c>
      <c r="J3505" t="s">
        <v>1122</v>
      </c>
      <c r="K3505" t="s">
        <v>1123</v>
      </c>
      <c r="L3505" t="s">
        <v>1124</v>
      </c>
      <c r="M3505" t="s">
        <v>31</v>
      </c>
      <c r="N3505" t="s">
        <v>32</v>
      </c>
      <c r="O3505">
        <v>123106.98</v>
      </c>
      <c r="P3505" t="s">
        <v>2117</v>
      </c>
      <c r="Q3505" t="s">
        <v>2116</v>
      </c>
      <c r="R3505" t="s">
        <v>2120</v>
      </c>
      <c r="S3505" t="s">
        <v>1953</v>
      </c>
      <c r="T3505" t="s">
        <v>592</v>
      </c>
    </row>
    <row r="3506" spans="1:20">
      <c r="A3506" t="s">
        <v>2121</v>
      </c>
      <c r="B3506" t="s">
        <v>2122</v>
      </c>
      <c r="C3506" t="s">
        <v>2123</v>
      </c>
      <c r="D3506" t="s">
        <v>2124</v>
      </c>
      <c r="E3506" t="s">
        <v>600</v>
      </c>
      <c r="F3506" s="1">
        <v>40504</v>
      </c>
      <c r="G3506" t="s">
        <v>26</v>
      </c>
      <c r="H3506">
        <v>201412</v>
      </c>
      <c r="I3506" t="s">
        <v>27</v>
      </c>
      <c r="J3506" t="s">
        <v>28</v>
      </c>
      <c r="K3506" t="s">
        <v>601</v>
      </c>
      <c r="L3506" t="s">
        <v>30</v>
      </c>
      <c r="M3506" t="s">
        <v>2125</v>
      </c>
      <c r="N3506" t="s">
        <v>32</v>
      </c>
      <c r="O3506">
        <v>10.290000000000001</v>
      </c>
      <c r="P3506" t="s">
        <v>2122</v>
      </c>
      <c r="Q3506" t="s">
        <v>2121</v>
      </c>
      <c r="R3506" t="s">
        <v>2126</v>
      </c>
      <c r="S3506" t="s">
        <v>1119</v>
      </c>
      <c r="T3506" t="s">
        <v>592</v>
      </c>
    </row>
    <row r="3507" spans="1:20">
      <c r="A3507" t="s">
        <v>2121</v>
      </c>
      <c r="B3507" t="s">
        <v>2122</v>
      </c>
      <c r="C3507" t="s">
        <v>2123</v>
      </c>
      <c r="D3507" t="s">
        <v>2124</v>
      </c>
      <c r="E3507" t="s">
        <v>600</v>
      </c>
      <c r="F3507" s="1">
        <v>40504</v>
      </c>
      <c r="G3507" t="s">
        <v>26</v>
      </c>
      <c r="H3507">
        <v>201412</v>
      </c>
      <c r="I3507" t="s">
        <v>27</v>
      </c>
      <c r="J3507" t="s">
        <v>28</v>
      </c>
      <c r="K3507" t="s">
        <v>601</v>
      </c>
      <c r="L3507" t="s">
        <v>30</v>
      </c>
      <c r="M3507" t="s">
        <v>2127</v>
      </c>
      <c r="N3507" t="s">
        <v>32</v>
      </c>
      <c r="O3507">
        <v>10.290000000000001</v>
      </c>
      <c r="P3507" t="s">
        <v>2122</v>
      </c>
      <c r="Q3507" t="s">
        <v>2121</v>
      </c>
      <c r="R3507" t="s">
        <v>2126</v>
      </c>
      <c r="S3507" t="s">
        <v>1119</v>
      </c>
      <c r="T3507" t="s">
        <v>592</v>
      </c>
    </row>
    <row r="3508" spans="1:20">
      <c r="A3508" t="s">
        <v>2121</v>
      </c>
      <c r="B3508" t="s">
        <v>2122</v>
      </c>
      <c r="C3508" t="s">
        <v>2123</v>
      </c>
      <c r="D3508" t="s">
        <v>2124</v>
      </c>
      <c r="E3508" t="s">
        <v>600</v>
      </c>
      <c r="F3508" s="1">
        <v>40504</v>
      </c>
      <c r="G3508" t="s">
        <v>26</v>
      </c>
      <c r="H3508">
        <v>201412</v>
      </c>
      <c r="I3508" t="s">
        <v>27</v>
      </c>
      <c r="J3508" t="s">
        <v>28</v>
      </c>
      <c r="K3508" t="s">
        <v>601</v>
      </c>
      <c r="L3508" t="s">
        <v>30</v>
      </c>
      <c r="M3508" t="s">
        <v>2128</v>
      </c>
      <c r="N3508" t="s">
        <v>32</v>
      </c>
      <c r="O3508">
        <v>10.290000000000001</v>
      </c>
      <c r="P3508" t="s">
        <v>2122</v>
      </c>
      <c r="Q3508" t="s">
        <v>2121</v>
      </c>
      <c r="R3508" t="s">
        <v>2126</v>
      </c>
      <c r="S3508" t="s">
        <v>1119</v>
      </c>
      <c r="T3508" t="s">
        <v>592</v>
      </c>
    </row>
    <row r="3509" spans="1:20">
      <c r="A3509" t="s">
        <v>2121</v>
      </c>
      <c r="B3509" t="s">
        <v>2122</v>
      </c>
      <c r="C3509" t="s">
        <v>2123</v>
      </c>
      <c r="D3509" t="s">
        <v>2124</v>
      </c>
      <c r="E3509" t="s">
        <v>600</v>
      </c>
      <c r="F3509" s="1">
        <v>40504</v>
      </c>
      <c r="G3509" t="s">
        <v>26</v>
      </c>
      <c r="H3509">
        <v>201412</v>
      </c>
      <c r="I3509" t="s">
        <v>27</v>
      </c>
      <c r="J3509" t="s">
        <v>28</v>
      </c>
      <c r="K3509" t="s">
        <v>601</v>
      </c>
      <c r="L3509" t="s">
        <v>30</v>
      </c>
      <c r="M3509" t="s">
        <v>2129</v>
      </c>
      <c r="N3509" t="s">
        <v>32</v>
      </c>
      <c r="O3509">
        <v>10.31</v>
      </c>
      <c r="P3509" t="s">
        <v>2122</v>
      </c>
      <c r="Q3509" t="s">
        <v>2121</v>
      </c>
      <c r="R3509" t="s">
        <v>2126</v>
      </c>
      <c r="S3509" t="s">
        <v>1119</v>
      </c>
      <c r="T3509" t="s">
        <v>592</v>
      </c>
    </row>
    <row r="3510" spans="1:20">
      <c r="A3510" t="s">
        <v>2121</v>
      </c>
      <c r="B3510" t="s">
        <v>2122</v>
      </c>
      <c r="C3510" t="s">
        <v>2123</v>
      </c>
      <c r="D3510" t="s">
        <v>2124</v>
      </c>
      <c r="E3510" t="s">
        <v>600</v>
      </c>
      <c r="F3510" s="1">
        <v>40504</v>
      </c>
      <c r="G3510" t="s">
        <v>26</v>
      </c>
      <c r="H3510">
        <v>201412</v>
      </c>
      <c r="I3510" t="s">
        <v>27</v>
      </c>
      <c r="J3510" t="s">
        <v>28</v>
      </c>
      <c r="K3510" t="s">
        <v>601</v>
      </c>
      <c r="L3510" t="s">
        <v>30</v>
      </c>
      <c r="M3510" t="s">
        <v>2130</v>
      </c>
      <c r="N3510" t="s">
        <v>32</v>
      </c>
      <c r="O3510">
        <v>20.580000000000002</v>
      </c>
      <c r="P3510" t="s">
        <v>2122</v>
      </c>
      <c r="Q3510" t="s">
        <v>2121</v>
      </c>
      <c r="R3510" t="s">
        <v>2126</v>
      </c>
      <c r="S3510" t="s">
        <v>1119</v>
      </c>
      <c r="T3510" t="s">
        <v>592</v>
      </c>
    </row>
    <row r="3511" spans="1:20">
      <c r="A3511" t="s">
        <v>2121</v>
      </c>
      <c r="B3511" t="s">
        <v>2122</v>
      </c>
      <c r="C3511" t="s">
        <v>2123</v>
      </c>
      <c r="D3511" t="s">
        <v>2124</v>
      </c>
      <c r="E3511" t="s">
        <v>600</v>
      </c>
      <c r="F3511" s="1">
        <v>40504</v>
      </c>
      <c r="G3511" t="s">
        <v>26</v>
      </c>
      <c r="H3511">
        <v>201412</v>
      </c>
      <c r="I3511" t="s">
        <v>27</v>
      </c>
      <c r="J3511" t="s">
        <v>28</v>
      </c>
      <c r="K3511" t="s">
        <v>601</v>
      </c>
      <c r="L3511" t="s">
        <v>30</v>
      </c>
      <c r="M3511" t="s">
        <v>2131</v>
      </c>
      <c r="N3511" t="s">
        <v>32</v>
      </c>
      <c r="O3511">
        <v>10.290000000000001</v>
      </c>
      <c r="P3511" t="s">
        <v>2122</v>
      </c>
      <c r="Q3511" t="s">
        <v>2121</v>
      </c>
      <c r="R3511" t="s">
        <v>2126</v>
      </c>
      <c r="S3511" t="s">
        <v>1119</v>
      </c>
      <c r="T3511" t="s">
        <v>592</v>
      </c>
    </row>
    <row r="3512" spans="1:20">
      <c r="A3512" t="s">
        <v>2121</v>
      </c>
      <c r="B3512" t="s">
        <v>2122</v>
      </c>
      <c r="C3512" t="s">
        <v>2123</v>
      </c>
      <c r="D3512" t="s">
        <v>2124</v>
      </c>
      <c r="E3512" t="s">
        <v>600</v>
      </c>
      <c r="F3512" s="1">
        <v>40504</v>
      </c>
      <c r="G3512" t="s">
        <v>26</v>
      </c>
      <c r="H3512">
        <v>201412</v>
      </c>
      <c r="I3512" t="s">
        <v>27</v>
      </c>
      <c r="J3512" t="s">
        <v>28</v>
      </c>
      <c r="K3512" t="s">
        <v>601</v>
      </c>
      <c r="L3512" t="s">
        <v>30</v>
      </c>
      <c r="M3512" t="s">
        <v>2132</v>
      </c>
      <c r="N3512" t="s">
        <v>32</v>
      </c>
      <c r="O3512">
        <v>10.33</v>
      </c>
      <c r="P3512" t="s">
        <v>2122</v>
      </c>
      <c r="Q3512" t="s">
        <v>2121</v>
      </c>
      <c r="R3512" t="s">
        <v>2126</v>
      </c>
      <c r="S3512" t="s">
        <v>1119</v>
      </c>
      <c r="T3512" t="s">
        <v>592</v>
      </c>
    </row>
    <row r="3513" spans="1:20">
      <c r="A3513" t="s">
        <v>2121</v>
      </c>
      <c r="B3513" t="s">
        <v>2122</v>
      </c>
      <c r="C3513" t="s">
        <v>2123</v>
      </c>
      <c r="D3513" t="s">
        <v>2124</v>
      </c>
      <c r="E3513" t="s">
        <v>600</v>
      </c>
      <c r="F3513" s="1">
        <v>40504</v>
      </c>
      <c r="G3513" t="s">
        <v>26</v>
      </c>
      <c r="H3513">
        <v>201412</v>
      </c>
      <c r="I3513" t="s">
        <v>27</v>
      </c>
      <c r="J3513" t="s">
        <v>28</v>
      </c>
      <c r="K3513" t="s">
        <v>601</v>
      </c>
      <c r="L3513" t="s">
        <v>30</v>
      </c>
      <c r="M3513" t="s">
        <v>2133</v>
      </c>
      <c r="N3513" t="s">
        <v>32</v>
      </c>
      <c r="O3513">
        <v>10.290000000000001</v>
      </c>
      <c r="P3513" t="s">
        <v>2122</v>
      </c>
      <c r="Q3513" t="s">
        <v>2121</v>
      </c>
      <c r="R3513" t="s">
        <v>2126</v>
      </c>
      <c r="S3513" t="s">
        <v>1119</v>
      </c>
      <c r="T3513" t="s">
        <v>592</v>
      </c>
    </row>
    <row r="3514" spans="1:20">
      <c r="A3514" t="s">
        <v>2121</v>
      </c>
      <c r="B3514" t="s">
        <v>2122</v>
      </c>
      <c r="C3514" t="s">
        <v>2134</v>
      </c>
      <c r="D3514" t="s">
        <v>2135</v>
      </c>
      <c r="E3514" t="s">
        <v>600</v>
      </c>
      <c r="F3514" s="1">
        <v>40504</v>
      </c>
      <c r="G3514" t="s">
        <v>26</v>
      </c>
      <c r="H3514">
        <v>201412</v>
      </c>
      <c r="I3514" t="s">
        <v>27</v>
      </c>
      <c r="J3514" t="s">
        <v>28</v>
      </c>
      <c r="K3514" t="s">
        <v>601</v>
      </c>
      <c r="L3514" t="s">
        <v>30</v>
      </c>
      <c r="M3514" t="s">
        <v>2136</v>
      </c>
      <c r="N3514" t="s">
        <v>32</v>
      </c>
      <c r="O3514">
        <v>86.570000000000007</v>
      </c>
      <c r="P3514" t="s">
        <v>2122</v>
      </c>
      <c r="Q3514" t="s">
        <v>2121</v>
      </c>
      <c r="R3514" t="s">
        <v>2126</v>
      </c>
      <c r="S3514" t="s">
        <v>1119</v>
      </c>
      <c r="T3514" t="s">
        <v>592</v>
      </c>
    </row>
    <row r="3515" spans="1:20">
      <c r="A3515" t="s">
        <v>2121</v>
      </c>
      <c r="B3515" t="s">
        <v>2122</v>
      </c>
      <c r="C3515" t="s">
        <v>2134</v>
      </c>
      <c r="D3515" t="s">
        <v>2135</v>
      </c>
      <c r="E3515" t="s">
        <v>600</v>
      </c>
      <c r="F3515" s="1">
        <v>40504</v>
      </c>
      <c r="G3515" t="s">
        <v>26</v>
      </c>
      <c r="H3515">
        <v>201412</v>
      </c>
      <c r="I3515" t="s">
        <v>27</v>
      </c>
      <c r="J3515" t="s">
        <v>28</v>
      </c>
      <c r="K3515" t="s">
        <v>601</v>
      </c>
      <c r="L3515" t="s">
        <v>30</v>
      </c>
      <c r="M3515" t="s">
        <v>2137</v>
      </c>
      <c r="N3515" t="s">
        <v>32</v>
      </c>
      <c r="O3515">
        <v>86.570000000000007</v>
      </c>
      <c r="P3515" t="s">
        <v>2122</v>
      </c>
      <c r="Q3515" t="s">
        <v>2121</v>
      </c>
      <c r="R3515" t="s">
        <v>2126</v>
      </c>
      <c r="S3515" t="s">
        <v>1119</v>
      </c>
      <c r="T3515" t="s">
        <v>592</v>
      </c>
    </row>
    <row r="3516" spans="1:20">
      <c r="A3516" t="s">
        <v>2121</v>
      </c>
      <c r="B3516" t="s">
        <v>2122</v>
      </c>
      <c r="C3516" t="s">
        <v>2134</v>
      </c>
      <c r="D3516" t="s">
        <v>2135</v>
      </c>
      <c r="E3516" t="s">
        <v>600</v>
      </c>
      <c r="F3516" s="1">
        <v>40504</v>
      </c>
      <c r="G3516" t="s">
        <v>26</v>
      </c>
      <c r="H3516">
        <v>201412</v>
      </c>
      <c r="I3516" t="s">
        <v>27</v>
      </c>
      <c r="J3516" t="s">
        <v>28</v>
      </c>
      <c r="K3516" t="s">
        <v>601</v>
      </c>
      <c r="L3516" t="s">
        <v>30</v>
      </c>
      <c r="M3516" t="s">
        <v>2138</v>
      </c>
      <c r="N3516" t="s">
        <v>32</v>
      </c>
      <c r="O3516">
        <v>86.570000000000007</v>
      </c>
      <c r="P3516" t="s">
        <v>2122</v>
      </c>
      <c r="Q3516" t="s">
        <v>2121</v>
      </c>
      <c r="R3516" t="s">
        <v>2126</v>
      </c>
      <c r="S3516" t="s">
        <v>1119</v>
      </c>
      <c r="T3516" t="s">
        <v>592</v>
      </c>
    </row>
    <row r="3517" spans="1:20">
      <c r="A3517" t="s">
        <v>2121</v>
      </c>
      <c r="B3517" t="s">
        <v>2122</v>
      </c>
      <c r="C3517" t="s">
        <v>2134</v>
      </c>
      <c r="D3517" t="s">
        <v>2135</v>
      </c>
      <c r="E3517" t="s">
        <v>600</v>
      </c>
      <c r="F3517" s="1">
        <v>40504</v>
      </c>
      <c r="G3517" t="s">
        <v>26</v>
      </c>
      <c r="H3517">
        <v>201412</v>
      </c>
      <c r="I3517" t="s">
        <v>27</v>
      </c>
      <c r="J3517" t="s">
        <v>28</v>
      </c>
      <c r="K3517" t="s">
        <v>601</v>
      </c>
      <c r="L3517" t="s">
        <v>30</v>
      </c>
      <c r="M3517" t="s">
        <v>2139</v>
      </c>
      <c r="N3517" t="s">
        <v>32</v>
      </c>
      <c r="O3517">
        <v>86.570000000000007</v>
      </c>
      <c r="P3517" t="s">
        <v>2122</v>
      </c>
      <c r="Q3517" t="s">
        <v>2121</v>
      </c>
      <c r="R3517" t="s">
        <v>2126</v>
      </c>
      <c r="S3517" t="s">
        <v>1119</v>
      </c>
      <c r="T3517" t="s">
        <v>592</v>
      </c>
    </row>
    <row r="3518" spans="1:20">
      <c r="A3518" t="s">
        <v>2121</v>
      </c>
      <c r="B3518" t="s">
        <v>2122</v>
      </c>
      <c r="C3518" t="s">
        <v>2134</v>
      </c>
      <c r="D3518" t="s">
        <v>2135</v>
      </c>
      <c r="E3518" t="s">
        <v>600</v>
      </c>
      <c r="F3518" s="1">
        <v>40504</v>
      </c>
      <c r="G3518" t="s">
        <v>26</v>
      </c>
      <c r="H3518">
        <v>201412</v>
      </c>
      <c r="I3518" t="s">
        <v>27</v>
      </c>
      <c r="J3518" t="s">
        <v>28</v>
      </c>
      <c r="K3518" t="s">
        <v>601</v>
      </c>
      <c r="L3518" t="s">
        <v>30</v>
      </c>
      <c r="M3518" t="s">
        <v>2140</v>
      </c>
      <c r="N3518" t="s">
        <v>32</v>
      </c>
      <c r="O3518">
        <v>86.570000000000007</v>
      </c>
      <c r="P3518" t="s">
        <v>2122</v>
      </c>
      <c r="Q3518" t="s">
        <v>2121</v>
      </c>
      <c r="R3518" t="s">
        <v>2126</v>
      </c>
      <c r="S3518" t="s">
        <v>1119</v>
      </c>
      <c r="T3518" t="s">
        <v>592</v>
      </c>
    </row>
    <row r="3519" spans="1:20">
      <c r="A3519" t="s">
        <v>2121</v>
      </c>
      <c r="B3519" t="s">
        <v>2122</v>
      </c>
      <c r="C3519" t="s">
        <v>2134</v>
      </c>
      <c r="D3519" t="s">
        <v>2135</v>
      </c>
      <c r="E3519" t="s">
        <v>600</v>
      </c>
      <c r="F3519" s="1">
        <v>40504</v>
      </c>
      <c r="G3519" t="s">
        <v>26</v>
      </c>
      <c r="H3519">
        <v>201412</v>
      </c>
      <c r="I3519" t="s">
        <v>27</v>
      </c>
      <c r="J3519" t="s">
        <v>28</v>
      </c>
      <c r="K3519" t="s">
        <v>601</v>
      </c>
      <c r="L3519" t="s">
        <v>30</v>
      </c>
      <c r="M3519" t="s">
        <v>2141</v>
      </c>
      <c r="N3519" t="s">
        <v>32</v>
      </c>
      <c r="O3519">
        <v>86.570000000000007</v>
      </c>
      <c r="P3519" t="s">
        <v>2122</v>
      </c>
      <c r="Q3519" t="s">
        <v>2121</v>
      </c>
      <c r="R3519" t="s">
        <v>2126</v>
      </c>
      <c r="S3519" t="s">
        <v>1119</v>
      </c>
      <c r="T3519" t="s">
        <v>592</v>
      </c>
    </row>
    <row r="3520" spans="1:20">
      <c r="A3520" t="s">
        <v>2121</v>
      </c>
      <c r="B3520" t="s">
        <v>2122</v>
      </c>
      <c r="C3520" t="s">
        <v>2134</v>
      </c>
      <c r="D3520" t="s">
        <v>2135</v>
      </c>
      <c r="E3520" t="s">
        <v>600</v>
      </c>
      <c r="F3520" s="1">
        <v>40504</v>
      </c>
      <c r="G3520" t="s">
        <v>26</v>
      </c>
      <c r="H3520">
        <v>201412</v>
      </c>
      <c r="I3520" t="s">
        <v>27</v>
      </c>
      <c r="J3520" t="s">
        <v>28</v>
      </c>
      <c r="K3520" t="s">
        <v>601</v>
      </c>
      <c r="L3520" t="s">
        <v>30</v>
      </c>
      <c r="M3520" t="s">
        <v>2142</v>
      </c>
      <c r="N3520" t="s">
        <v>32</v>
      </c>
      <c r="O3520">
        <v>86.570000000000007</v>
      </c>
      <c r="P3520" t="s">
        <v>2122</v>
      </c>
      <c r="Q3520" t="s">
        <v>2121</v>
      </c>
      <c r="R3520" t="s">
        <v>2126</v>
      </c>
      <c r="S3520" t="s">
        <v>1119</v>
      </c>
      <c r="T3520" t="s">
        <v>592</v>
      </c>
    </row>
    <row r="3521" spans="1:20">
      <c r="A3521" t="s">
        <v>2121</v>
      </c>
      <c r="B3521" t="s">
        <v>2122</v>
      </c>
      <c r="C3521" t="s">
        <v>2134</v>
      </c>
      <c r="D3521" t="s">
        <v>2135</v>
      </c>
      <c r="E3521" t="s">
        <v>600</v>
      </c>
      <c r="F3521" s="1">
        <v>40504</v>
      </c>
      <c r="G3521" t="s">
        <v>26</v>
      </c>
      <c r="H3521">
        <v>201412</v>
      </c>
      <c r="I3521" t="s">
        <v>27</v>
      </c>
      <c r="J3521" t="s">
        <v>28</v>
      </c>
      <c r="K3521" t="s">
        <v>601</v>
      </c>
      <c r="L3521" t="s">
        <v>30</v>
      </c>
      <c r="M3521" t="s">
        <v>2143</v>
      </c>
      <c r="N3521" t="s">
        <v>32</v>
      </c>
      <c r="O3521">
        <v>86.56</v>
      </c>
      <c r="P3521" t="s">
        <v>2122</v>
      </c>
      <c r="Q3521" t="s">
        <v>2121</v>
      </c>
      <c r="R3521" t="s">
        <v>2126</v>
      </c>
      <c r="S3521" t="s">
        <v>1119</v>
      </c>
      <c r="T3521" t="s">
        <v>592</v>
      </c>
    </row>
    <row r="3522" spans="1:20">
      <c r="A3522" t="s">
        <v>2121</v>
      </c>
      <c r="B3522" t="s">
        <v>2122</v>
      </c>
      <c r="C3522" t="s">
        <v>2134</v>
      </c>
      <c r="D3522" t="s">
        <v>2135</v>
      </c>
      <c r="E3522" t="s">
        <v>600</v>
      </c>
      <c r="F3522" s="1">
        <v>40504</v>
      </c>
      <c r="G3522" t="s">
        <v>26</v>
      </c>
      <c r="H3522">
        <v>201412</v>
      </c>
      <c r="I3522" t="s">
        <v>27</v>
      </c>
      <c r="J3522" t="s">
        <v>28</v>
      </c>
      <c r="K3522" t="s">
        <v>601</v>
      </c>
      <c r="L3522" t="s">
        <v>30</v>
      </c>
      <c r="M3522" t="s">
        <v>2144</v>
      </c>
      <c r="N3522" t="s">
        <v>32</v>
      </c>
      <c r="O3522">
        <v>86.570000000000007</v>
      </c>
      <c r="P3522" t="s">
        <v>2122</v>
      </c>
      <c r="Q3522" t="s">
        <v>2121</v>
      </c>
      <c r="R3522" t="s">
        <v>2126</v>
      </c>
      <c r="S3522" t="s">
        <v>1119</v>
      </c>
      <c r="T3522" t="s">
        <v>592</v>
      </c>
    </row>
    <row r="3523" spans="1:20">
      <c r="A3523" t="s">
        <v>2121</v>
      </c>
      <c r="B3523" t="s">
        <v>2122</v>
      </c>
      <c r="C3523" t="s">
        <v>2134</v>
      </c>
      <c r="D3523" t="s">
        <v>2135</v>
      </c>
      <c r="E3523" t="s">
        <v>600</v>
      </c>
      <c r="F3523" s="1">
        <v>40504</v>
      </c>
      <c r="G3523" t="s">
        <v>26</v>
      </c>
      <c r="H3523">
        <v>201412</v>
      </c>
      <c r="I3523" t="s">
        <v>27</v>
      </c>
      <c r="J3523" t="s">
        <v>28</v>
      </c>
      <c r="K3523" t="s">
        <v>601</v>
      </c>
      <c r="L3523" t="s">
        <v>30</v>
      </c>
      <c r="M3523" t="s">
        <v>2145</v>
      </c>
      <c r="N3523" t="s">
        <v>32</v>
      </c>
      <c r="O3523">
        <v>86.570000000000007</v>
      </c>
      <c r="P3523" t="s">
        <v>2122</v>
      </c>
      <c r="Q3523" t="s">
        <v>2121</v>
      </c>
      <c r="R3523" t="s">
        <v>2126</v>
      </c>
      <c r="S3523" t="s">
        <v>1119</v>
      </c>
      <c r="T3523" t="s">
        <v>592</v>
      </c>
    </row>
    <row r="3524" spans="1:20">
      <c r="A3524" t="s">
        <v>2121</v>
      </c>
      <c r="B3524" t="s">
        <v>2122</v>
      </c>
      <c r="C3524" t="s">
        <v>2134</v>
      </c>
      <c r="D3524" t="s">
        <v>2135</v>
      </c>
      <c r="E3524" t="s">
        <v>600</v>
      </c>
      <c r="F3524" s="1">
        <v>40504</v>
      </c>
      <c r="G3524" t="s">
        <v>26</v>
      </c>
      <c r="H3524">
        <v>201412</v>
      </c>
      <c r="I3524" t="s">
        <v>27</v>
      </c>
      <c r="J3524" t="s">
        <v>28</v>
      </c>
      <c r="K3524" t="s">
        <v>601</v>
      </c>
      <c r="L3524" t="s">
        <v>30</v>
      </c>
      <c r="M3524" t="s">
        <v>2146</v>
      </c>
      <c r="N3524" t="s">
        <v>32</v>
      </c>
      <c r="O3524">
        <v>86.570000000000007</v>
      </c>
      <c r="P3524" t="s">
        <v>2122</v>
      </c>
      <c r="Q3524" t="s">
        <v>2121</v>
      </c>
      <c r="R3524" t="s">
        <v>2126</v>
      </c>
      <c r="S3524" t="s">
        <v>1119</v>
      </c>
      <c r="T3524" t="s">
        <v>592</v>
      </c>
    </row>
    <row r="3525" spans="1:20">
      <c r="A3525" t="s">
        <v>2147</v>
      </c>
      <c r="B3525" t="s">
        <v>2148</v>
      </c>
      <c r="C3525" t="s">
        <v>2149</v>
      </c>
      <c r="D3525" t="s">
        <v>2150</v>
      </c>
      <c r="E3525" t="s">
        <v>600</v>
      </c>
      <c r="F3525" s="1">
        <v>41244</v>
      </c>
      <c r="G3525" t="s">
        <v>26</v>
      </c>
      <c r="H3525">
        <v>201412</v>
      </c>
      <c r="I3525" t="s">
        <v>1131</v>
      </c>
      <c r="J3525" t="s">
        <v>1122</v>
      </c>
      <c r="K3525" t="s">
        <v>1123</v>
      </c>
      <c r="L3525" t="s">
        <v>1124</v>
      </c>
      <c r="M3525" t="s">
        <v>31</v>
      </c>
      <c r="N3525" t="s">
        <v>32</v>
      </c>
      <c r="O3525">
        <v>226399.39</v>
      </c>
      <c r="P3525" t="s">
        <v>2148</v>
      </c>
      <c r="Q3525" t="s">
        <v>2147</v>
      </c>
      <c r="R3525" t="s">
        <v>2151</v>
      </c>
      <c r="S3525" t="s">
        <v>1953</v>
      </c>
      <c r="T3525" t="s">
        <v>592</v>
      </c>
    </row>
    <row r="3526" spans="1:20">
      <c r="A3526" t="s">
        <v>2147</v>
      </c>
      <c r="B3526" t="s">
        <v>2148</v>
      </c>
      <c r="C3526" t="s">
        <v>2149</v>
      </c>
      <c r="D3526" t="s">
        <v>2150</v>
      </c>
      <c r="E3526" t="s">
        <v>600</v>
      </c>
      <c r="F3526" s="1">
        <v>41244</v>
      </c>
      <c r="G3526" t="s">
        <v>26</v>
      </c>
      <c r="H3526">
        <v>201412</v>
      </c>
      <c r="I3526" t="s">
        <v>1131</v>
      </c>
      <c r="J3526" t="s">
        <v>1122</v>
      </c>
      <c r="K3526" t="s">
        <v>1135</v>
      </c>
      <c r="L3526" t="s">
        <v>1124</v>
      </c>
      <c r="M3526" t="s">
        <v>31</v>
      </c>
      <c r="N3526" t="s">
        <v>32</v>
      </c>
      <c r="O3526">
        <v>75467.490000000005</v>
      </c>
      <c r="P3526" t="s">
        <v>2148</v>
      </c>
      <c r="Q3526" t="s">
        <v>2147</v>
      </c>
      <c r="R3526" t="s">
        <v>2151</v>
      </c>
      <c r="S3526" t="s">
        <v>1953</v>
      </c>
      <c r="T3526" t="s">
        <v>592</v>
      </c>
    </row>
    <row r="3527" spans="1:20">
      <c r="A3527" t="s">
        <v>2152</v>
      </c>
      <c r="B3527" t="s">
        <v>2153</v>
      </c>
      <c r="C3527" t="s">
        <v>2154</v>
      </c>
      <c r="D3527" t="s">
        <v>2155</v>
      </c>
      <c r="E3527" t="s">
        <v>600</v>
      </c>
      <c r="F3527" s="1">
        <v>41671</v>
      </c>
      <c r="G3527" t="s">
        <v>26</v>
      </c>
      <c r="H3527">
        <v>201412</v>
      </c>
      <c r="I3527" t="s">
        <v>213</v>
      </c>
      <c r="J3527" t="s">
        <v>1122</v>
      </c>
      <c r="K3527" t="s">
        <v>1123</v>
      </c>
      <c r="L3527" t="s">
        <v>1124</v>
      </c>
      <c r="M3527" t="s">
        <v>31</v>
      </c>
      <c r="N3527" t="s">
        <v>32</v>
      </c>
      <c r="O3527">
        <v>625.69000000000005</v>
      </c>
      <c r="P3527" t="s">
        <v>2153</v>
      </c>
      <c r="Q3527" t="s">
        <v>2152</v>
      </c>
      <c r="R3527" t="s">
        <v>2156</v>
      </c>
      <c r="S3527" t="s">
        <v>1953</v>
      </c>
      <c r="T3527" t="s">
        <v>592</v>
      </c>
    </row>
    <row r="3528" spans="1:20">
      <c r="A3528" t="s">
        <v>2152</v>
      </c>
      <c r="B3528" t="s">
        <v>2153</v>
      </c>
      <c r="C3528" t="s">
        <v>2154</v>
      </c>
      <c r="D3528" t="s">
        <v>2155</v>
      </c>
      <c r="E3528" t="s">
        <v>600</v>
      </c>
      <c r="F3528" s="1">
        <v>41671</v>
      </c>
      <c r="G3528" t="s">
        <v>26</v>
      </c>
      <c r="H3528">
        <v>201412</v>
      </c>
      <c r="I3528" t="s">
        <v>213</v>
      </c>
      <c r="J3528" t="s">
        <v>1122</v>
      </c>
      <c r="K3528" t="s">
        <v>1132</v>
      </c>
      <c r="L3528" t="s">
        <v>1124</v>
      </c>
      <c r="M3528" t="s">
        <v>31</v>
      </c>
      <c r="N3528" t="s">
        <v>32</v>
      </c>
      <c r="O3528">
        <v>827.14</v>
      </c>
      <c r="P3528" t="s">
        <v>2153</v>
      </c>
      <c r="Q3528" t="s">
        <v>2152</v>
      </c>
      <c r="R3528" t="s">
        <v>2156</v>
      </c>
      <c r="S3528" t="s">
        <v>1953</v>
      </c>
      <c r="T3528" t="s">
        <v>592</v>
      </c>
    </row>
    <row r="3529" spans="1:20">
      <c r="A3529" t="s">
        <v>2157</v>
      </c>
      <c r="B3529" t="s">
        <v>2158</v>
      </c>
      <c r="C3529" t="s">
        <v>2159</v>
      </c>
      <c r="D3529" t="s">
        <v>2160</v>
      </c>
      <c r="E3529" t="s">
        <v>1850</v>
      </c>
      <c r="F3529" s="1">
        <v>41852</v>
      </c>
      <c r="G3529" t="s">
        <v>26</v>
      </c>
      <c r="H3529">
        <v>201412</v>
      </c>
      <c r="I3529" t="s">
        <v>27</v>
      </c>
      <c r="J3529" t="s">
        <v>596</v>
      </c>
      <c r="K3529" t="s">
        <v>1828</v>
      </c>
      <c r="L3529" t="s">
        <v>1918</v>
      </c>
      <c r="M3529" t="s">
        <v>1919</v>
      </c>
      <c r="N3529" t="s">
        <v>32</v>
      </c>
      <c r="O3529">
        <v>41463.950000000004</v>
      </c>
      <c r="P3529" t="s">
        <v>2158</v>
      </c>
      <c r="Q3529" t="s">
        <v>2157</v>
      </c>
      <c r="R3529" t="s">
        <v>2161</v>
      </c>
      <c r="S3529" t="s">
        <v>1119</v>
      </c>
      <c r="T3529" t="s">
        <v>35</v>
      </c>
    </row>
    <row r="3530" spans="1:20">
      <c r="A3530" t="s">
        <v>2162</v>
      </c>
      <c r="B3530" t="s">
        <v>2163</v>
      </c>
      <c r="C3530" t="s">
        <v>2164</v>
      </c>
      <c r="D3530" t="s">
        <v>2165</v>
      </c>
      <c r="E3530" t="s">
        <v>1850</v>
      </c>
      <c r="F3530" s="1">
        <v>41730</v>
      </c>
      <c r="G3530" t="s">
        <v>26</v>
      </c>
      <c r="H3530">
        <v>201412</v>
      </c>
      <c r="I3530" t="s">
        <v>27</v>
      </c>
      <c r="J3530" t="s">
        <v>596</v>
      </c>
      <c r="K3530" t="s">
        <v>2166</v>
      </c>
      <c r="L3530" t="s">
        <v>1894</v>
      </c>
      <c r="M3530" t="s">
        <v>1895</v>
      </c>
      <c r="N3530" t="s">
        <v>32</v>
      </c>
      <c r="O3530">
        <v>32766.82</v>
      </c>
      <c r="P3530" t="s">
        <v>2163</v>
      </c>
      <c r="Q3530" t="s">
        <v>2162</v>
      </c>
      <c r="R3530" t="s">
        <v>2167</v>
      </c>
      <c r="S3530" t="s">
        <v>1847</v>
      </c>
      <c r="T3530" t="s">
        <v>35</v>
      </c>
    </row>
    <row r="3531" spans="1:20">
      <c r="A3531" t="s">
        <v>2168</v>
      </c>
      <c r="B3531" t="s">
        <v>2169</v>
      </c>
      <c r="C3531" t="s">
        <v>2170</v>
      </c>
      <c r="D3531" t="s">
        <v>2171</v>
      </c>
      <c r="E3531" t="s">
        <v>600</v>
      </c>
      <c r="F3531" s="1">
        <v>41730</v>
      </c>
      <c r="G3531" t="s">
        <v>26</v>
      </c>
      <c r="H3531">
        <v>201412</v>
      </c>
      <c r="I3531" t="s">
        <v>27</v>
      </c>
      <c r="J3531" t="s">
        <v>596</v>
      </c>
      <c r="K3531" t="s">
        <v>2172</v>
      </c>
      <c r="L3531" t="s">
        <v>1116</v>
      </c>
      <c r="M3531" t="s">
        <v>31</v>
      </c>
      <c r="N3531" t="s">
        <v>32</v>
      </c>
      <c r="O3531">
        <v>34220.730000000003</v>
      </c>
      <c r="P3531" t="s">
        <v>2169</v>
      </c>
      <c r="Q3531" t="s">
        <v>2168</v>
      </c>
      <c r="R3531" t="s">
        <v>2173</v>
      </c>
      <c r="S3531" t="s">
        <v>1847</v>
      </c>
      <c r="T3531" t="s">
        <v>35</v>
      </c>
    </row>
    <row r="3532" spans="1:20">
      <c r="A3532" t="s">
        <v>2168</v>
      </c>
      <c r="B3532" t="s">
        <v>2169</v>
      </c>
      <c r="C3532" t="s">
        <v>2174</v>
      </c>
      <c r="D3532" t="s">
        <v>2175</v>
      </c>
      <c r="E3532" t="s">
        <v>600</v>
      </c>
      <c r="F3532" s="1">
        <v>41730</v>
      </c>
      <c r="G3532" t="s">
        <v>26</v>
      </c>
      <c r="H3532">
        <v>201412</v>
      </c>
      <c r="I3532" t="s">
        <v>27</v>
      </c>
      <c r="J3532" t="s">
        <v>596</v>
      </c>
      <c r="K3532" t="s">
        <v>2172</v>
      </c>
      <c r="L3532" t="s">
        <v>1116</v>
      </c>
      <c r="M3532" t="s">
        <v>31</v>
      </c>
      <c r="N3532" t="s">
        <v>32</v>
      </c>
      <c r="O3532">
        <v>29543.73</v>
      </c>
      <c r="P3532" t="s">
        <v>2169</v>
      </c>
      <c r="Q3532" t="s">
        <v>2168</v>
      </c>
      <c r="R3532" t="s">
        <v>2173</v>
      </c>
      <c r="S3532" t="s">
        <v>1847</v>
      </c>
      <c r="T3532" t="s">
        <v>35</v>
      </c>
    </row>
    <row r="3533" spans="1:20">
      <c r="A3533" t="s">
        <v>2176</v>
      </c>
      <c r="B3533" t="s">
        <v>2169</v>
      </c>
      <c r="C3533" t="s">
        <v>2177</v>
      </c>
      <c r="D3533" t="s">
        <v>2178</v>
      </c>
      <c r="E3533" t="s">
        <v>600</v>
      </c>
      <c r="F3533" s="1">
        <v>41730</v>
      </c>
      <c r="G3533" t="s">
        <v>26</v>
      </c>
      <c r="H3533">
        <v>201412</v>
      </c>
      <c r="I3533" t="s">
        <v>27</v>
      </c>
      <c r="J3533" t="s">
        <v>596</v>
      </c>
      <c r="K3533" t="s">
        <v>2172</v>
      </c>
      <c r="L3533" t="s">
        <v>1116</v>
      </c>
      <c r="M3533" t="s">
        <v>31</v>
      </c>
      <c r="N3533" t="s">
        <v>32</v>
      </c>
      <c r="O3533">
        <v>29334.9</v>
      </c>
      <c r="P3533" t="s">
        <v>2169</v>
      </c>
      <c r="Q3533" t="s">
        <v>2176</v>
      </c>
      <c r="R3533" t="s">
        <v>2173</v>
      </c>
      <c r="S3533" t="s">
        <v>1847</v>
      </c>
      <c r="T3533" t="s">
        <v>35</v>
      </c>
    </row>
    <row r="3534" spans="1:20">
      <c r="A3534" t="s">
        <v>2168</v>
      </c>
      <c r="B3534" t="s">
        <v>2169</v>
      </c>
      <c r="C3534" t="s">
        <v>2179</v>
      </c>
      <c r="D3534" t="s">
        <v>2180</v>
      </c>
      <c r="E3534" t="s">
        <v>600</v>
      </c>
      <c r="F3534" s="1">
        <v>41730</v>
      </c>
      <c r="G3534" t="s">
        <v>26</v>
      </c>
      <c r="H3534">
        <v>201412</v>
      </c>
      <c r="I3534" t="s">
        <v>27</v>
      </c>
      <c r="J3534" t="s">
        <v>596</v>
      </c>
      <c r="K3534" t="s">
        <v>2172</v>
      </c>
      <c r="L3534" t="s">
        <v>1116</v>
      </c>
      <c r="M3534" t="s">
        <v>31</v>
      </c>
      <c r="N3534" t="s">
        <v>32</v>
      </c>
      <c r="O3534">
        <v>30048.02</v>
      </c>
      <c r="P3534" t="s">
        <v>2169</v>
      </c>
      <c r="Q3534" t="s">
        <v>2168</v>
      </c>
      <c r="R3534" t="s">
        <v>2173</v>
      </c>
      <c r="S3534" t="s">
        <v>1847</v>
      </c>
      <c r="T3534" t="s">
        <v>35</v>
      </c>
    </row>
    <row r="3535" spans="1:20">
      <c r="A3535" t="s">
        <v>2181</v>
      </c>
      <c r="B3535" t="s">
        <v>2169</v>
      </c>
      <c r="C3535" t="s">
        <v>2182</v>
      </c>
      <c r="D3535" t="s">
        <v>2183</v>
      </c>
      <c r="E3535" t="s">
        <v>600</v>
      </c>
      <c r="F3535" s="1">
        <v>41671</v>
      </c>
      <c r="G3535" t="s">
        <v>26</v>
      </c>
      <c r="H3535">
        <v>201412</v>
      </c>
      <c r="I3535" t="s">
        <v>27</v>
      </c>
      <c r="J3535" t="s">
        <v>596</v>
      </c>
      <c r="K3535" t="s">
        <v>2172</v>
      </c>
      <c r="L3535" t="s">
        <v>1116</v>
      </c>
      <c r="M3535" t="s">
        <v>31</v>
      </c>
      <c r="N3535" t="s">
        <v>32</v>
      </c>
      <c r="O3535">
        <v>31946.010000000002</v>
      </c>
      <c r="P3535" t="s">
        <v>2169</v>
      </c>
      <c r="Q3535" t="s">
        <v>2181</v>
      </c>
      <c r="R3535" t="s">
        <v>2173</v>
      </c>
      <c r="S3535" t="s">
        <v>1847</v>
      </c>
      <c r="T3535" t="s">
        <v>35</v>
      </c>
    </row>
    <row r="3536" spans="1:20">
      <c r="A3536" t="s">
        <v>2176</v>
      </c>
      <c r="B3536" t="s">
        <v>2169</v>
      </c>
      <c r="C3536" t="s">
        <v>2184</v>
      </c>
      <c r="D3536" t="s">
        <v>2185</v>
      </c>
      <c r="E3536" t="s">
        <v>600</v>
      </c>
      <c r="F3536" s="1">
        <v>41760</v>
      </c>
      <c r="G3536" t="s">
        <v>26</v>
      </c>
      <c r="H3536">
        <v>201412</v>
      </c>
      <c r="I3536" t="s">
        <v>27</v>
      </c>
      <c r="J3536" t="s">
        <v>596</v>
      </c>
      <c r="K3536" t="s">
        <v>1837</v>
      </c>
      <c r="L3536" t="s">
        <v>1116</v>
      </c>
      <c r="M3536" t="s">
        <v>31</v>
      </c>
      <c r="N3536" t="s">
        <v>48</v>
      </c>
      <c r="O3536">
        <v>5486.37</v>
      </c>
      <c r="P3536" t="s">
        <v>2169</v>
      </c>
      <c r="Q3536" t="s">
        <v>2176</v>
      </c>
      <c r="R3536" t="s">
        <v>2173</v>
      </c>
      <c r="S3536" t="s">
        <v>1847</v>
      </c>
      <c r="T3536" t="s">
        <v>35</v>
      </c>
    </row>
    <row r="3537" spans="1:20">
      <c r="A3537" t="s">
        <v>2176</v>
      </c>
      <c r="B3537" t="s">
        <v>2169</v>
      </c>
      <c r="C3537" t="s">
        <v>2184</v>
      </c>
      <c r="D3537" t="s">
        <v>2185</v>
      </c>
      <c r="E3537" t="s">
        <v>600</v>
      </c>
      <c r="F3537" s="1">
        <v>41760</v>
      </c>
      <c r="G3537" t="s">
        <v>26</v>
      </c>
      <c r="H3537">
        <v>201412</v>
      </c>
      <c r="I3537" t="s">
        <v>27</v>
      </c>
      <c r="J3537" t="s">
        <v>596</v>
      </c>
      <c r="K3537" t="s">
        <v>1837</v>
      </c>
      <c r="L3537" t="s">
        <v>1116</v>
      </c>
      <c r="M3537" t="s">
        <v>31</v>
      </c>
      <c r="N3537" t="s">
        <v>49</v>
      </c>
      <c r="O3537">
        <v>-5486.37</v>
      </c>
      <c r="P3537" t="s">
        <v>2169</v>
      </c>
      <c r="Q3537" t="s">
        <v>2176</v>
      </c>
      <c r="R3537" t="s">
        <v>2173</v>
      </c>
      <c r="S3537" t="s">
        <v>1847</v>
      </c>
      <c r="T3537" t="s">
        <v>35</v>
      </c>
    </row>
    <row r="3538" spans="1:20">
      <c r="A3538" t="s">
        <v>2181</v>
      </c>
      <c r="B3538" t="s">
        <v>2169</v>
      </c>
      <c r="C3538" t="s">
        <v>2186</v>
      </c>
      <c r="D3538" t="s">
        <v>2187</v>
      </c>
      <c r="E3538" t="s">
        <v>1850</v>
      </c>
      <c r="F3538" s="1">
        <v>41791</v>
      </c>
      <c r="G3538" t="s">
        <v>26</v>
      </c>
      <c r="H3538">
        <v>201412</v>
      </c>
      <c r="I3538" t="s">
        <v>27</v>
      </c>
      <c r="J3538" t="s">
        <v>596</v>
      </c>
      <c r="K3538" t="s">
        <v>2188</v>
      </c>
      <c r="L3538" t="s">
        <v>1894</v>
      </c>
      <c r="M3538" t="s">
        <v>1895</v>
      </c>
      <c r="N3538" t="s">
        <v>32</v>
      </c>
      <c r="O3538">
        <v>7595.64</v>
      </c>
      <c r="P3538" t="s">
        <v>2169</v>
      </c>
      <c r="Q3538" t="s">
        <v>2181</v>
      </c>
      <c r="R3538" t="s">
        <v>2173</v>
      </c>
      <c r="S3538" t="s">
        <v>1847</v>
      </c>
      <c r="T3538" t="s">
        <v>35</v>
      </c>
    </row>
    <row r="3539" spans="1:20">
      <c r="A3539" t="s">
        <v>2189</v>
      </c>
      <c r="B3539" t="s">
        <v>2169</v>
      </c>
      <c r="C3539" t="s">
        <v>2190</v>
      </c>
      <c r="D3539" t="s">
        <v>2191</v>
      </c>
      <c r="E3539" t="s">
        <v>600</v>
      </c>
      <c r="F3539" s="1">
        <v>41883</v>
      </c>
      <c r="G3539" t="s">
        <v>26</v>
      </c>
      <c r="H3539">
        <v>201412</v>
      </c>
      <c r="I3539" t="s">
        <v>27</v>
      </c>
      <c r="J3539" t="s">
        <v>596</v>
      </c>
      <c r="K3539" t="s">
        <v>1194</v>
      </c>
      <c r="L3539" t="s">
        <v>2082</v>
      </c>
      <c r="M3539" t="s">
        <v>2083</v>
      </c>
      <c r="N3539" t="s">
        <v>32</v>
      </c>
      <c r="O3539">
        <v>3009771.56</v>
      </c>
      <c r="P3539" t="s">
        <v>2169</v>
      </c>
      <c r="Q3539" t="s">
        <v>2189</v>
      </c>
      <c r="R3539" t="s">
        <v>2173</v>
      </c>
      <c r="S3539" t="s">
        <v>1847</v>
      </c>
      <c r="T3539" t="s">
        <v>35</v>
      </c>
    </row>
    <row r="3540" spans="1:20">
      <c r="A3540" t="s">
        <v>2192</v>
      </c>
      <c r="B3540" t="s">
        <v>2169</v>
      </c>
      <c r="C3540" t="s">
        <v>2193</v>
      </c>
      <c r="D3540" t="s">
        <v>2194</v>
      </c>
      <c r="E3540" t="s">
        <v>1850</v>
      </c>
      <c r="F3540" s="1">
        <v>41760</v>
      </c>
      <c r="G3540" t="s">
        <v>26</v>
      </c>
      <c r="H3540">
        <v>201412</v>
      </c>
      <c r="I3540" t="s">
        <v>27</v>
      </c>
      <c r="J3540" t="s">
        <v>596</v>
      </c>
      <c r="K3540" t="s">
        <v>2195</v>
      </c>
      <c r="L3540" t="s">
        <v>2082</v>
      </c>
      <c r="M3540" t="s">
        <v>2083</v>
      </c>
      <c r="N3540" t="s">
        <v>48</v>
      </c>
      <c r="O3540">
        <v>125264.39</v>
      </c>
      <c r="P3540" t="s">
        <v>2169</v>
      </c>
      <c r="Q3540" t="s">
        <v>2192</v>
      </c>
      <c r="R3540" t="s">
        <v>2173</v>
      </c>
      <c r="S3540" t="s">
        <v>1847</v>
      </c>
      <c r="T3540" t="s">
        <v>35</v>
      </c>
    </row>
    <row r="3541" spans="1:20">
      <c r="A3541" t="s">
        <v>2192</v>
      </c>
      <c r="B3541" t="s">
        <v>2169</v>
      </c>
      <c r="C3541" t="s">
        <v>2193</v>
      </c>
      <c r="D3541" t="s">
        <v>2194</v>
      </c>
      <c r="E3541" t="s">
        <v>1850</v>
      </c>
      <c r="F3541" s="1">
        <v>41760</v>
      </c>
      <c r="G3541" t="s">
        <v>26</v>
      </c>
      <c r="H3541">
        <v>201412</v>
      </c>
      <c r="I3541" t="s">
        <v>27</v>
      </c>
      <c r="J3541" t="s">
        <v>596</v>
      </c>
      <c r="K3541" t="s">
        <v>2195</v>
      </c>
      <c r="L3541" t="s">
        <v>2082</v>
      </c>
      <c r="M3541" t="s">
        <v>2083</v>
      </c>
      <c r="N3541" t="s">
        <v>49</v>
      </c>
      <c r="O3541">
        <v>-125264.39</v>
      </c>
      <c r="P3541" t="s">
        <v>2169</v>
      </c>
      <c r="Q3541" t="s">
        <v>2192</v>
      </c>
      <c r="R3541" t="s">
        <v>2173</v>
      </c>
      <c r="S3541" t="s">
        <v>1847</v>
      </c>
      <c r="T3541" t="s">
        <v>35</v>
      </c>
    </row>
    <row r="3542" spans="1:20">
      <c r="A3542" t="s">
        <v>2196</v>
      </c>
      <c r="B3542" t="s">
        <v>2169</v>
      </c>
      <c r="C3542" t="s">
        <v>2197</v>
      </c>
      <c r="D3542" t="s">
        <v>2198</v>
      </c>
      <c r="E3542" t="s">
        <v>1850</v>
      </c>
      <c r="F3542" s="1">
        <v>41791</v>
      </c>
      <c r="G3542" t="s">
        <v>26</v>
      </c>
      <c r="H3542">
        <v>201412</v>
      </c>
      <c r="I3542" t="s">
        <v>27</v>
      </c>
      <c r="J3542" t="s">
        <v>596</v>
      </c>
      <c r="K3542" t="s">
        <v>2188</v>
      </c>
      <c r="L3542" t="s">
        <v>1894</v>
      </c>
      <c r="M3542" t="s">
        <v>1895</v>
      </c>
      <c r="N3542" t="s">
        <v>32</v>
      </c>
      <c r="O3542">
        <v>50973.3</v>
      </c>
      <c r="P3542" t="s">
        <v>2169</v>
      </c>
      <c r="Q3542" t="s">
        <v>2196</v>
      </c>
      <c r="R3542" t="s">
        <v>2173</v>
      </c>
      <c r="S3542" t="s">
        <v>1847</v>
      </c>
      <c r="T3542" t="s">
        <v>35</v>
      </c>
    </row>
    <row r="3543" spans="1:20">
      <c r="A3543" t="s">
        <v>2199</v>
      </c>
      <c r="B3543" t="s">
        <v>2169</v>
      </c>
      <c r="C3543" t="s">
        <v>2200</v>
      </c>
      <c r="D3543" t="s">
        <v>2201</v>
      </c>
      <c r="E3543" t="s">
        <v>1850</v>
      </c>
      <c r="F3543" s="1">
        <v>39470</v>
      </c>
      <c r="G3543" t="s">
        <v>26</v>
      </c>
      <c r="H3543">
        <v>201412</v>
      </c>
      <c r="I3543" t="s">
        <v>27</v>
      </c>
      <c r="J3543" t="s">
        <v>596</v>
      </c>
      <c r="K3543" t="s">
        <v>1879</v>
      </c>
      <c r="L3543" t="s">
        <v>1874</v>
      </c>
      <c r="M3543" t="s">
        <v>1875</v>
      </c>
      <c r="N3543" t="s">
        <v>32</v>
      </c>
      <c r="O3543">
        <v>4405104.2300000004</v>
      </c>
      <c r="P3543" t="s">
        <v>2169</v>
      </c>
      <c r="Q3543" t="s">
        <v>2199</v>
      </c>
      <c r="R3543" t="s">
        <v>2173</v>
      </c>
      <c r="S3543" t="s">
        <v>1847</v>
      </c>
      <c r="T3543" t="s">
        <v>35</v>
      </c>
    </row>
    <row r="3544" spans="1:20">
      <c r="A3544" t="s">
        <v>2176</v>
      </c>
      <c r="B3544" t="s">
        <v>2169</v>
      </c>
      <c r="C3544" t="s">
        <v>2202</v>
      </c>
      <c r="D3544" t="s">
        <v>2203</v>
      </c>
      <c r="E3544" t="s">
        <v>1850</v>
      </c>
      <c r="F3544" s="1">
        <v>41395</v>
      </c>
      <c r="G3544" t="s">
        <v>26</v>
      </c>
      <c r="H3544">
        <v>201412</v>
      </c>
      <c r="I3544" t="s">
        <v>27</v>
      </c>
      <c r="J3544" t="s">
        <v>596</v>
      </c>
      <c r="K3544" t="s">
        <v>2166</v>
      </c>
      <c r="L3544" t="s">
        <v>2204</v>
      </c>
      <c r="M3544" t="s">
        <v>2205</v>
      </c>
      <c r="N3544" t="s">
        <v>32</v>
      </c>
      <c r="O3544">
        <v>42684.76</v>
      </c>
      <c r="P3544" t="s">
        <v>2169</v>
      </c>
      <c r="Q3544" t="s">
        <v>2176</v>
      </c>
      <c r="R3544" t="s">
        <v>2173</v>
      </c>
      <c r="S3544" t="s">
        <v>1847</v>
      </c>
      <c r="T3544" t="s">
        <v>35</v>
      </c>
    </row>
    <row r="3545" spans="1:20">
      <c r="A3545" t="s">
        <v>2176</v>
      </c>
      <c r="B3545" t="s">
        <v>2169</v>
      </c>
      <c r="C3545" t="s">
        <v>2206</v>
      </c>
      <c r="D3545" t="s">
        <v>2207</v>
      </c>
      <c r="E3545" t="s">
        <v>1850</v>
      </c>
      <c r="F3545" s="1">
        <v>41760</v>
      </c>
      <c r="G3545" t="s">
        <v>26</v>
      </c>
      <c r="H3545">
        <v>201412</v>
      </c>
      <c r="I3545" t="s">
        <v>27</v>
      </c>
      <c r="J3545" t="s">
        <v>596</v>
      </c>
      <c r="K3545" t="s">
        <v>2166</v>
      </c>
      <c r="L3545" t="s">
        <v>2204</v>
      </c>
      <c r="M3545" t="s">
        <v>2205</v>
      </c>
      <c r="N3545" t="s">
        <v>32</v>
      </c>
      <c r="O3545">
        <v>15089.33</v>
      </c>
      <c r="P3545" t="s">
        <v>2169</v>
      </c>
      <c r="Q3545" t="s">
        <v>2176</v>
      </c>
      <c r="R3545" t="s">
        <v>2173</v>
      </c>
      <c r="S3545" t="s">
        <v>1847</v>
      </c>
      <c r="T3545" t="s">
        <v>35</v>
      </c>
    </row>
    <row r="3546" spans="1:20">
      <c r="A3546" t="s">
        <v>2168</v>
      </c>
      <c r="B3546" t="s">
        <v>2169</v>
      </c>
      <c r="C3546" t="s">
        <v>2208</v>
      </c>
      <c r="D3546" t="s">
        <v>2209</v>
      </c>
      <c r="E3546" t="s">
        <v>1850</v>
      </c>
      <c r="F3546" s="1">
        <v>41395</v>
      </c>
      <c r="G3546" t="s">
        <v>26</v>
      </c>
      <c r="H3546">
        <v>201412</v>
      </c>
      <c r="I3546" t="s">
        <v>27</v>
      </c>
      <c r="J3546" t="s">
        <v>596</v>
      </c>
      <c r="K3546" t="s">
        <v>1867</v>
      </c>
      <c r="L3546" t="s">
        <v>2082</v>
      </c>
      <c r="M3546" t="s">
        <v>2083</v>
      </c>
      <c r="N3546" t="s">
        <v>32</v>
      </c>
      <c r="O3546">
        <v>152607.74</v>
      </c>
      <c r="P3546" t="s">
        <v>2169</v>
      </c>
      <c r="Q3546" t="s">
        <v>2168</v>
      </c>
      <c r="R3546" t="s">
        <v>2173</v>
      </c>
      <c r="S3546" t="s">
        <v>1847</v>
      </c>
      <c r="T3546" t="s">
        <v>35</v>
      </c>
    </row>
    <row r="3547" spans="1:20">
      <c r="A3547" t="s">
        <v>2192</v>
      </c>
      <c r="B3547" t="s">
        <v>2169</v>
      </c>
      <c r="C3547" t="s">
        <v>2210</v>
      </c>
      <c r="D3547" t="s">
        <v>2211</v>
      </c>
      <c r="E3547" t="s">
        <v>1850</v>
      </c>
      <c r="F3547" s="1">
        <v>41091</v>
      </c>
      <c r="G3547" t="s">
        <v>26</v>
      </c>
      <c r="H3547">
        <v>201412</v>
      </c>
      <c r="I3547" t="s">
        <v>27</v>
      </c>
      <c r="J3547" t="s">
        <v>596</v>
      </c>
      <c r="K3547" t="s">
        <v>2195</v>
      </c>
      <c r="L3547" t="s">
        <v>2082</v>
      </c>
      <c r="M3547" t="s">
        <v>2083</v>
      </c>
      <c r="N3547" t="s">
        <v>32</v>
      </c>
      <c r="O3547">
        <v>390987.38</v>
      </c>
      <c r="P3547" t="s">
        <v>2169</v>
      </c>
      <c r="Q3547" t="s">
        <v>2192</v>
      </c>
      <c r="R3547" t="s">
        <v>2173</v>
      </c>
      <c r="S3547" t="s">
        <v>1847</v>
      </c>
      <c r="T3547" t="s">
        <v>35</v>
      </c>
    </row>
    <row r="3548" spans="1:20">
      <c r="A3548" t="s">
        <v>2212</v>
      </c>
      <c r="B3548" t="s">
        <v>2213</v>
      </c>
      <c r="C3548" t="s">
        <v>2214</v>
      </c>
      <c r="D3548" t="s">
        <v>2215</v>
      </c>
      <c r="E3548" t="s">
        <v>1827</v>
      </c>
      <c r="F3548" s="1">
        <v>41974</v>
      </c>
      <c r="G3548" t="s">
        <v>26</v>
      </c>
      <c r="H3548">
        <v>201412</v>
      </c>
      <c r="I3548" t="s">
        <v>27</v>
      </c>
      <c r="J3548" t="s">
        <v>596</v>
      </c>
      <c r="K3548" t="s">
        <v>2166</v>
      </c>
      <c r="L3548" t="s">
        <v>2216</v>
      </c>
      <c r="M3548" t="s">
        <v>2217</v>
      </c>
      <c r="N3548" t="s">
        <v>32</v>
      </c>
      <c r="O3548">
        <v>8235.92</v>
      </c>
      <c r="P3548" t="s">
        <v>2213</v>
      </c>
      <c r="Q3548" t="s">
        <v>2212</v>
      </c>
      <c r="R3548" t="s">
        <v>2218</v>
      </c>
      <c r="S3548" t="s">
        <v>1847</v>
      </c>
      <c r="T3548" t="s">
        <v>35</v>
      </c>
    </row>
    <row r="3549" spans="1:20">
      <c r="A3549" t="s">
        <v>2212</v>
      </c>
      <c r="B3549" t="s">
        <v>2213</v>
      </c>
      <c r="C3549" t="s">
        <v>2219</v>
      </c>
      <c r="D3549" t="s">
        <v>2220</v>
      </c>
      <c r="E3549" t="s">
        <v>1827</v>
      </c>
      <c r="F3549" s="1">
        <v>41974</v>
      </c>
      <c r="G3549" t="s">
        <v>26</v>
      </c>
      <c r="H3549">
        <v>201412</v>
      </c>
      <c r="I3549" t="s">
        <v>27</v>
      </c>
      <c r="J3549" t="s">
        <v>596</v>
      </c>
      <c r="K3549" t="s">
        <v>2166</v>
      </c>
      <c r="L3549" t="s">
        <v>2216</v>
      </c>
      <c r="M3549" t="s">
        <v>2217</v>
      </c>
      <c r="N3549" t="s">
        <v>32</v>
      </c>
      <c r="O3549">
        <v>24160.7</v>
      </c>
      <c r="P3549" t="s">
        <v>2213</v>
      </c>
      <c r="Q3549" t="s">
        <v>2212</v>
      </c>
      <c r="R3549" t="s">
        <v>2218</v>
      </c>
      <c r="S3549" t="s">
        <v>1847</v>
      </c>
      <c r="T3549" t="s">
        <v>35</v>
      </c>
    </row>
    <row r="3550" spans="1:20">
      <c r="A3550" t="s">
        <v>2212</v>
      </c>
      <c r="B3550" t="s">
        <v>2213</v>
      </c>
      <c r="C3550" t="s">
        <v>2221</v>
      </c>
      <c r="D3550" t="s">
        <v>2222</v>
      </c>
      <c r="E3550" t="s">
        <v>1850</v>
      </c>
      <c r="F3550" s="1">
        <v>41548</v>
      </c>
      <c r="G3550" t="s">
        <v>26</v>
      </c>
      <c r="H3550">
        <v>201412</v>
      </c>
      <c r="I3550" t="s">
        <v>27</v>
      </c>
      <c r="J3550" t="s">
        <v>596</v>
      </c>
      <c r="K3550" t="s">
        <v>2223</v>
      </c>
      <c r="L3550" t="s">
        <v>2216</v>
      </c>
      <c r="M3550" t="s">
        <v>2217</v>
      </c>
      <c r="N3550" t="s">
        <v>32</v>
      </c>
      <c r="O3550">
        <v>93512.21</v>
      </c>
      <c r="P3550" t="s">
        <v>2213</v>
      </c>
      <c r="Q3550" t="s">
        <v>2212</v>
      </c>
      <c r="R3550" t="s">
        <v>2218</v>
      </c>
      <c r="S3550" t="s">
        <v>1847</v>
      </c>
      <c r="T3550" t="s">
        <v>35</v>
      </c>
    </row>
    <row r="3551" spans="1:20">
      <c r="A3551" t="s">
        <v>2212</v>
      </c>
      <c r="B3551" t="s">
        <v>2213</v>
      </c>
      <c r="C3551" t="s">
        <v>2224</v>
      </c>
      <c r="D3551" t="s">
        <v>2225</v>
      </c>
      <c r="E3551" t="s">
        <v>1850</v>
      </c>
      <c r="F3551" s="1">
        <v>41244</v>
      </c>
      <c r="G3551" t="s">
        <v>26</v>
      </c>
      <c r="H3551">
        <v>201412</v>
      </c>
      <c r="I3551" t="s">
        <v>27</v>
      </c>
      <c r="J3551" t="s">
        <v>596</v>
      </c>
      <c r="K3551" t="s">
        <v>2166</v>
      </c>
      <c r="L3551" t="s">
        <v>2226</v>
      </c>
      <c r="M3551" t="s">
        <v>2227</v>
      </c>
      <c r="N3551" t="s">
        <v>32</v>
      </c>
      <c r="O3551">
        <v>29427.31</v>
      </c>
      <c r="P3551" t="s">
        <v>2213</v>
      </c>
      <c r="Q3551" t="s">
        <v>2212</v>
      </c>
      <c r="R3551" t="s">
        <v>2218</v>
      </c>
      <c r="S3551" t="s">
        <v>1847</v>
      </c>
      <c r="T3551" t="s">
        <v>35</v>
      </c>
    </row>
    <row r="3552" spans="1:20">
      <c r="A3552" t="s">
        <v>2212</v>
      </c>
      <c r="B3552" t="s">
        <v>2213</v>
      </c>
      <c r="C3552" t="s">
        <v>2228</v>
      </c>
      <c r="D3552" t="s">
        <v>2229</v>
      </c>
      <c r="E3552" t="s">
        <v>1850</v>
      </c>
      <c r="F3552" s="1">
        <v>41061</v>
      </c>
      <c r="G3552" t="s">
        <v>26</v>
      </c>
      <c r="H3552">
        <v>201412</v>
      </c>
      <c r="I3552" t="s">
        <v>27</v>
      </c>
      <c r="J3552" t="s">
        <v>596</v>
      </c>
      <c r="K3552" t="s">
        <v>2223</v>
      </c>
      <c r="L3552" t="s">
        <v>2216</v>
      </c>
      <c r="M3552" t="s">
        <v>2217</v>
      </c>
      <c r="N3552" t="s">
        <v>32</v>
      </c>
      <c r="O3552">
        <v>446974.58</v>
      </c>
      <c r="P3552" t="s">
        <v>2213</v>
      </c>
      <c r="Q3552" t="s">
        <v>2212</v>
      </c>
      <c r="R3552" t="s">
        <v>2218</v>
      </c>
      <c r="S3552" t="s">
        <v>1847</v>
      </c>
      <c r="T3552" t="s">
        <v>35</v>
      </c>
    </row>
    <row r="3553" spans="1:20">
      <c r="A3553" t="s">
        <v>2212</v>
      </c>
      <c r="B3553" t="s">
        <v>2213</v>
      </c>
      <c r="C3553" t="s">
        <v>2230</v>
      </c>
      <c r="D3553" t="s">
        <v>2231</v>
      </c>
      <c r="E3553" t="s">
        <v>1850</v>
      </c>
      <c r="F3553" s="1">
        <v>41426</v>
      </c>
      <c r="G3553" t="s">
        <v>26</v>
      </c>
      <c r="H3553">
        <v>201412</v>
      </c>
      <c r="I3553" t="s">
        <v>27</v>
      </c>
      <c r="J3553" t="s">
        <v>596</v>
      </c>
      <c r="K3553" t="s">
        <v>2166</v>
      </c>
      <c r="L3553" t="s">
        <v>1890</v>
      </c>
      <c r="M3553" t="s">
        <v>1891</v>
      </c>
      <c r="N3553" t="s">
        <v>32</v>
      </c>
      <c r="O3553">
        <v>33137.1</v>
      </c>
      <c r="P3553" t="s">
        <v>2213</v>
      </c>
      <c r="Q3553" t="s">
        <v>2212</v>
      </c>
      <c r="R3553" t="s">
        <v>2218</v>
      </c>
      <c r="S3553" t="s">
        <v>1847</v>
      </c>
      <c r="T3553" t="s">
        <v>35</v>
      </c>
    </row>
    <row r="3554" spans="1:20">
      <c r="A3554" t="s">
        <v>2232</v>
      </c>
      <c r="B3554" t="s">
        <v>2233</v>
      </c>
      <c r="C3554" t="s">
        <v>2234</v>
      </c>
      <c r="D3554" t="s">
        <v>2235</v>
      </c>
      <c r="E3554" t="s">
        <v>600</v>
      </c>
      <c r="F3554" s="1">
        <v>41640</v>
      </c>
      <c r="G3554" t="s">
        <v>26</v>
      </c>
      <c r="H3554">
        <v>201412</v>
      </c>
      <c r="I3554" t="s">
        <v>27</v>
      </c>
      <c r="J3554" t="s">
        <v>28</v>
      </c>
      <c r="K3554" t="s">
        <v>2172</v>
      </c>
      <c r="L3554" t="s">
        <v>30</v>
      </c>
      <c r="M3554" t="s">
        <v>31</v>
      </c>
      <c r="N3554" t="s">
        <v>32</v>
      </c>
      <c r="O3554">
        <v>-1550.1000000000001</v>
      </c>
      <c r="P3554" t="s">
        <v>2233</v>
      </c>
      <c r="Q3554" t="s">
        <v>2232</v>
      </c>
      <c r="R3554" t="s">
        <v>2236</v>
      </c>
      <c r="S3554" t="s">
        <v>2237</v>
      </c>
      <c r="T3554" t="s">
        <v>561</v>
      </c>
    </row>
    <row r="3555" spans="1:20">
      <c r="A3555" t="s">
        <v>2232</v>
      </c>
      <c r="B3555" t="s">
        <v>2233</v>
      </c>
      <c r="C3555" t="s">
        <v>2238</v>
      </c>
      <c r="D3555" t="s">
        <v>2239</v>
      </c>
      <c r="E3555" t="s">
        <v>600</v>
      </c>
      <c r="F3555" s="1">
        <v>41579</v>
      </c>
      <c r="G3555" t="s">
        <v>26</v>
      </c>
      <c r="H3555">
        <v>201412</v>
      </c>
      <c r="I3555" t="s">
        <v>1131</v>
      </c>
      <c r="J3555" t="s">
        <v>28</v>
      </c>
      <c r="K3555" t="s">
        <v>2240</v>
      </c>
      <c r="L3555" t="s">
        <v>30</v>
      </c>
      <c r="M3555" t="s">
        <v>31</v>
      </c>
      <c r="N3555" t="s">
        <v>32</v>
      </c>
      <c r="O3555">
        <v>75610.33</v>
      </c>
      <c r="P3555" t="s">
        <v>2233</v>
      </c>
      <c r="Q3555" t="s">
        <v>2232</v>
      </c>
      <c r="R3555" t="s">
        <v>2236</v>
      </c>
      <c r="S3555" t="s">
        <v>2237</v>
      </c>
      <c r="T3555" t="s">
        <v>561</v>
      </c>
    </row>
    <row r="3556" spans="1:20">
      <c r="A3556" t="s">
        <v>2232</v>
      </c>
      <c r="B3556" t="s">
        <v>2233</v>
      </c>
      <c r="C3556" t="s">
        <v>2241</v>
      </c>
      <c r="D3556" t="s">
        <v>2242</v>
      </c>
      <c r="E3556" t="s">
        <v>600</v>
      </c>
      <c r="F3556" s="1">
        <v>41640</v>
      </c>
      <c r="G3556" t="s">
        <v>26</v>
      </c>
      <c r="H3556">
        <v>201412</v>
      </c>
      <c r="I3556" t="s">
        <v>27</v>
      </c>
      <c r="J3556" t="s">
        <v>596</v>
      </c>
      <c r="K3556" t="s">
        <v>2240</v>
      </c>
      <c r="L3556" t="s">
        <v>1116</v>
      </c>
      <c r="M3556" t="s">
        <v>31</v>
      </c>
      <c r="N3556" t="s">
        <v>32</v>
      </c>
      <c r="O3556">
        <v>65395.4</v>
      </c>
      <c r="P3556" t="s">
        <v>2233</v>
      </c>
      <c r="Q3556" t="s">
        <v>2232</v>
      </c>
      <c r="R3556" t="s">
        <v>2236</v>
      </c>
      <c r="S3556" t="s">
        <v>2237</v>
      </c>
      <c r="T3556" t="s">
        <v>561</v>
      </c>
    </row>
    <row r="3557" spans="1:20">
      <c r="A3557" t="s">
        <v>2232</v>
      </c>
      <c r="B3557" t="s">
        <v>2233</v>
      </c>
      <c r="C3557" t="s">
        <v>2243</v>
      </c>
      <c r="D3557" t="s">
        <v>2244</v>
      </c>
      <c r="E3557" t="s">
        <v>600</v>
      </c>
      <c r="F3557" s="1">
        <v>41640</v>
      </c>
      <c r="G3557" t="s">
        <v>26</v>
      </c>
      <c r="H3557">
        <v>201412</v>
      </c>
      <c r="I3557" t="s">
        <v>27</v>
      </c>
      <c r="J3557" t="s">
        <v>596</v>
      </c>
      <c r="K3557" t="s">
        <v>2240</v>
      </c>
      <c r="L3557" t="s">
        <v>1116</v>
      </c>
      <c r="M3557" t="s">
        <v>31</v>
      </c>
      <c r="N3557" t="s">
        <v>32</v>
      </c>
      <c r="O3557">
        <v>69597.440000000002</v>
      </c>
      <c r="P3557" t="s">
        <v>2233</v>
      </c>
      <c r="Q3557" t="s">
        <v>2232</v>
      </c>
      <c r="R3557" t="s">
        <v>2236</v>
      </c>
      <c r="S3557" t="s">
        <v>2237</v>
      </c>
      <c r="T3557" t="s">
        <v>561</v>
      </c>
    </row>
    <row r="3558" spans="1:20">
      <c r="A3558" t="s">
        <v>2232</v>
      </c>
      <c r="B3558" t="s">
        <v>2233</v>
      </c>
      <c r="C3558" t="s">
        <v>2245</v>
      </c>
      <c r="D3558" t="s">
        <v>2246</v>
      </c>
      <c r="E3558" t="s">
        <v>600</v>
      </c>
      <c r="F3558" s="1">
        <v>41426</v>
      </c>
      <c r="G3558" t="s">
        <v>26</v>
      </c>
      <c r="H3558">
        <v>201412</v>
      </c>
      <c r="I3558" t="s">
        <v>213</v>
      </c>
      <c r="J3558" t="s">
        <v>596</v>
      </c>
      <c r="K3558" t="s">
        <v>2247</v>
      </c>
      <c r="L3558" t="s">
        <v>1116</v>
      </c>
      <c r="M3558" t="s">
        <v>31</v>
      </c>
      <c r="N3558" t="s">
        <v>32</v>
      </c>
      <c r="O3558">
        <v>64972.200000000004</v>
      </c>
      <c r="P3558" t="s">
        <v>2233</v>
      </c>
      <c r="Q3558" t="s">
        <v>2232</v>
      </c>
      <c r="R3558" t="s">
        <v>2236</v>
      </c>
      <c r="S3558" t="s">
        <v>2237</v>
      </c>
      <c r="T3558" t="s">
        <v>561</v>
      </c>
    </row>
    <row r="3559" spans="1:20">
      <c r="A3559" t="s">
        <v>2232</v>
      </c>
      <c r="B3559" t="s">
        <v>2233</v>
      </c>
      <c r="C3559" t="s">
        <v>2248</v>
      </c>
      <c r="D3559" t="s">
        <v>2249</v>
      </c>
      <c r="E3559" t="s">
        <v>600</v>
      </c>
      <c r="F3559" s="1">
        <v>41579</v>
      </c>
      <c r="G3559" t="s">
        <v>26</v>
      </c>
      <c r="H3559">
        <v>201412</v>
      </c>
      <c r="I3559" t="s">
        <v>27</v>
      </c>
      <c r="J3559" t="s">
        <v>53</v>
      </c>
      <c r="K3559" t="s">
        <v>2250</v>
      </c>
      <c r="L3559" t="s">
        <v>54</v>
      </c>
      <c r="M3559" t="s">
        <v>31</v>
      </c>
      <c r="N3559" t="s">
        <v>32</v>
      </c>
      <c r="O3559">
        <v>148944.13</v>
      </c>
      <c r="P3559" t="s">
        <v>2233</v>
      </c>
      <c r="Q3559" t="s">
        <v>2232</v>
      </c>
      <c r="R3559" t="s">
        <v>2236</v>
      </c>
      <c r="S3559" t="s">
        <v>2237</v>
      </c>
      <c r="T3559" t="s">
        <v>561</v>
      </c>
    </row>
    <row r="3560" spans="1:20">
      <c r="A3560" t="s">
        <v>2232</v>
      </c>
      <c r="B3560" t="s">
        <v>2233</v>
      </c>
      <c r="C3560" t="s">
        <v>2251</v>
      </c>
      <c r="D3560" t="s">
        <v>2252</v>
      </c>
      <c r="E3560" t="s">
        <v>600</v>
      </c>
      <c r="F3560" s="1">
        <v>41426</v>
      </c>
      <c r="G3560" t="s">
        <v>26</v>
      </c>
      <c r="H3560">
        <v>201412</v>
      </c>
      <c r="I3560" t="s">
        <v>27</v>
      </c>
      <c r="J3560" t="s">
        <v>53</v>
      </c>
      <c r="K3560" t="s">
        <v>2253</v>
      </c>
      <c r="L3560" t="s">
        <v>54</v>
      </c>
      <c r="M3560" t="s">
        <v>31</v>
      </c>
      <c r="N3560" t="s">
        <v>32</v>
      </c>
      <c r="O3560">
        <v>-25.52</v>
      </c>
      <c r="P3560" t="s">
        <v>2233</v>
      </c>
      <c r="Q3560" t="s">
        <v>2232</v>
      </c>
      <c r="R3560" t="s">
        <v>2236</v>
      </c>
      <c r="S3560" t="s">
        <v>2237</v>
      </c>
      <c r="T3560" t="s">
        <v>561</v>
      </c>
    </row>
    <row r="3561" spans="1:20">
      <c r="A3561" t="s">
        <v>2232</v>
      </c>
      <c r="B3561" t="s">
        <v>2233</v>
      </c>
      <c r="C3561" t="s">
        <v>2254</v>
      </c>
      <c r="D3561" t="s">
        <v>2255</v>
      </c>
      <c r="E3561" t="s">
        <v>600</v>
      </c>
      <c r="F3561" s="1">
        <v>41426</v>
      </c>
      <c r="G3561" t="s">
        <v>26</v>
      </c>
      <c r="H3561">
        <v>201412</v>
      </c>
      <c r="I3561" t="s">
        <v>27</v>
      </c>
      <c r="J3561" t="s">
        <v>53</v>
      </c>
      <c r="K3561" t="s">
        <v>2253</v>
      </c>
      <c r="L3561" t="s">
        <v>54</v>
      </c>
      <c r="M3561" t="s">
        <v>31</v>
      </c>
      <c r="N3561" t="s">
        <v>48</v>
      </c>
      <c r="O3561">
        <v>148934.57</v>
      </c>
      <c r="P3561" t="s">
        <v>2233</v>
      </c>
      <c r="Q3561" t="s">
        <v>2232</v>
      </c>
      <c r="R3561" t="s">
        <v>2236</v>
      </c>
      <c r="S3561" t="s">
        <v>2237</v>
      </c>
      <c r="T3561" t="s">
        <v>561</v>
      </c>
    </row>
    <row r="3562" spans="1:20">
      <c r="A3562" t="s">
        <v>2232</v>
      </c>
      <c r="B3562" t="s">
        <v>2233</v>
      </c>
      <c r="C3562" t="s">
        <v>2254</v>
      </c>
      <c r="D3562" t="s">
        <v>2255</v>
      </c>
      <c r="E3562" t="s">
        <v>600</v>
      </c>
      <c r="F3562" s="1">
        <v>41426</v>
      </c>
      <c r="G3562" t="s">
        <v>26</v>
      </c>
      <c r="H3562">
        <v>201412</v>
      </c>
      <c r="I3562" t="s">
        <v>27</v>
      </c>
      <c r="J3562" t="s">
        <v>53</v>
      </c>
      <c r="K3562" t="s">
        <v>2253</v>
      </c>
      <c r="L3562" t="s">
        <v>54</v>
      </c>
      <c r="M3562" t="s">
        <v>31</v>
      </c>
      <c r="N3562" t="s">
        <v>49</v>
      </c>
      <c r="O3562">
        <v>-148934.57</v>
      </c>
      <c r="P3562" t="s">
        <v>2233</v>
      </c>
      <c r="Q3562" t="s">
        <v>2232</v>
      </c>
      <c r="R3562" t="s">
        <v>2236</v>
      </c>
      <c r="S3562" t="s">
        <v>2237</v>
      </c>
      <c r="T3562" t="s">
        <v>561</v>
      </c>
    </row>
    <row r="3563" spans="1:20">
      <c r="A3563" t="s">
        <v>2232</v>
      </c>
      <c r="B3563" t="s">
        <v>2233</v>
      </c>
      <c r="C3563" t="s">
        <v>2256</v>
      </c>
      <c r="D3563" t="s">
        <v>2257</v>
      </c>
      <c r="E3563" t="s">
        <v>600</v>
      </c>
      <c r="F3563" s="1">
        <v>41426</v>
      </c>
      <c r="G3563" t="s">
        <v>26</v>
      </c>
      <c r="H3563">
        <v>201412</v>
      </c>
      <c r="I3563" t="s">
        <v>27</v>
      </c>
      <c r="J3563" t="s">
        <v>596</v>
      </c>
      <c r="K3563" t="s">
        <v>2253</v>
      </c>
      <c r="L3563" t="s">
        <v>1116</v>
      </c>
      <c r="M3563" t="s">
        <v>31</v>
      </c>
      <c r="N3563" t="s">
        <v>32</v>
      </c>
      <c r="O3563">
        <v>-25.52</v>
      </c>
      <c r="P3563" t="s">
        <v>2233</v>
      </c>
      <c r="Q3563" t="s">
        <v>2232</v>
      </c>
      <c r="R3563" t="s">
        <v>2236</v>
      </c>
      <c r="S3563" t="s">
        <v>2237</v>
      </c>
      <c r="T3563" t="s">
        <v>561</v>
      </c>
    </row>
    <row r="3564" spans="1:20">
      <c r="A3564" t="s">
        <v>2232</v>
      </c>
      <c r="B3564" t="s">
        <v>2233</v>
      </c>
      <c r="C3564" t="s">
        <v>2258</v>
      </c>
      <c r="D3564" t="s">
        <v>2259</v>
      </c>
      <c r="E3564" t="s">
        <v>600</v>
      </c>
      <c r="F3564" s="1">
        <v>41426</v>
      </c>
      <c r="G3564" t="s">
        <v>26</v>
      </c>
      <c r="H3564">
        <v>201412</v>
      </c>
      <c r="I3564" t="s">
        <v>27</v>
      </c>
      <c r="J3564" t="s">
        <v>596</v>
      </c>
      <c r="K3564" t="s">
        <v>2260</v>
      </c>
      <c r="L3564" t="s">
        <v>1116</v>
      </c>
      <c r="M3564" t="s">
        <v>31</v>
      </c>
      <c r="N3564" t="s">
        <v>48</v>
      </c>
      <c r="O3564">
        <v>407564.81</v>
      </c>
      <c r="P3564" t="s">
        <v>2233</v>
      </c>
      <c r="Q3564" t="s">
        <v>2232</v>
      </c>
      <c r="R3564" t="s">
        <v>2236</v>
      </c>
      <c r="S3564" t="s">
        <v>2237</v>
      </c>
      <c r="T3564" t="s">
        <v>561</v>
      </c>
    </row>
    <row r="3565" spans="1:20">
      <c r="A3565" t="s">
        <v>2232</v>
      </c>
      <c r="B3565" t="s">
        <v>2233</v>
      </c>
      <c r="C3565" t="s">
        <v>2258</v>
      </c>
      <c r="D3565" t="s">
        <v>2259</v>
      </c>
      <c r="E3565" t="s">
        <v>600</v>
      </c>
      <c r="F3565" s="1">
        <v>41426</v>
      </c>
      <c r="G3565" t="s">
        <v>26</v>
      </c>
      <c r="H3565">
        <v>201412</v>
      </c>
      <c r="I3565" t="s">
        <v>27</v>
      </c>
      <c r="J3565" t="s">
        <v>596</v>
      </c>
      <c r="K3565" t="s">
        <v>2260</v>
      </c>
      <c r="L3565" t="s">
        <v>1116</v>
      </c>
      <c r="M3565" t="s">
        <v>31</v>
      </c>
      <c r="N3565" t="s">
        <v>49</v>
      </c>
      <c r="O3565">
        <v>-407564.81</v>
      </c>
      <c r="P3565" t="s">
        <v>2233</v>
      </c>
      <c r="Q3565" t="s">
        <v>2232</v>
      </c>
      <c r="R3565" t="s">
        <v>2236</v>
      </c>
      <c r="S3565" t="s">
        <v>2237</v>
      </c>
      <c r="T3565" t="s">
        <v>561</v>
      </c>
    </row>
    <row r="3566" spans="1:20">
      <c r="A3566" t="s">
        <v>2232</v>
      </c>
      <c r="B3566" t="s">
        <v>2233</v>
      </c>
      <c r="C3566" t="s">
        <v>2261</v>
      </c>
      <c r="D3566" t="s">
        <v>2262</v>
      </c>
      <c r="E3566" t="s">
        <v>600</v>
      </c>
      <c r="F3566" s="1">
        <v>41821</v>
      </c>
      <c r="G3566" t="s">
        <v>26</v>
      </c>
      <c r="H3566">
        <v>201412</v>
      </c>
      <c r="I3566" t="s">
        <v>213</v>
      </c>
      <c r="J3566" t="s">
        <v>53</v>
      </c>
      <c r="K3566" t="s">
        <v>2263</v>
      </c>
      <c r="L3566" t="s">
        <v>54</v>
      </c>
      <c r="M3566" t="s">
        <v>31</v>
      </c>
      <c r="N3566" t="s">
        <v>48</v>
      </c>
      <c r="O3566">
        <v>53284.880000000005</v>
      </c>
      <c r="P3566" t="s">
        <v>2233</v>
      </c>
      <c r="Q3566" t="s">
        <v>2232</v>
      </c>
      <c r="R3566" t="s">
        <v>2236</v>
      </c>
      <c r="S3566" t="s">
        <v>2237</v>
      </c>
      <c r="T3566" t="s">
        <v>561</v>
      </c>
    </row>
    <row r="3567" spans="1:20">
      <c r="A3567" t="s">
        <v>2232</v>
      </c>
      <c r="B3567" t="s">
        <v>2233</v>
      </c>
      <c r="C3567" t="s">
        <v>2261</v>
      </c>
      <c r="D3567" t="s">
        <v>2262</v>
      </c>
      <c r="E3567" t="s">
        <v>600</v>
      </c>
      <c r="F3567" s="1">
        <v>41821</v>
      </c>
      <c r="G3567" t="s">
        <v>26</v>
      </c>
      <c r="H3567">
        <v>201412</v>
      </c>
      <c r="I3567" t="s">
        <v>213</v>
      </c>
      <c r="J3567" t="s">
        <v>53</v>
      </c>
      <c r="K3567" t="s">
        <v>2263</v>
      </c>
      <c r="L3567" t="s">
        <v>54</v>
      </c>
      <c r="M3567" t="s">
        <v>31</v>
      </c>
      <c r="N3567" t="s">
        <v>49</v>
      </c>
      <c r="O3567">
        <v>-53284.880000000005</v>
      </c>
      <c r="P3567" t="s">
        <v>2233</v>
      </c>
      <c r="Q3567" t="s">
        <v>2232</v>
      </c>
      <c r="R3567" t="s">
        <v>2236</v>
      </c>
      <c r="S3567" t="s">
        <v>2237</v>
      </c>
      <c r="T3567" t="s">
        <v>561</v>
      </c>
    </row>
    <row r="3568" spans="1:20">
      <c r="A3568" t="s">
        <v>2232</v>
      </c>
      <c r="B3568" t="s">
        <v>2233</v>
      </c>
      <c r="C3568" t="s">
        <v>2264</v>
      </c>
      <c r="D3568" t="s">
        <v>2265</v>
      </c>
      <c r="E3568" t="s">
        <v>600</v>
      </c>
      <c r="F3568" s="1">
        <v>41699</v>
      </c>
      <c r="G3568" t="s">
        <v>26</v>
      </c>
      <c r="H3568">
        <v>201412</v>
      </c>
      <c r="I3568" t="s">
        <v>27</v>
      </c>
      <c r="J3568" t="s">
        <v>596</v>
      </c>
      <c r="K3568" t="s">
        <v>1837</v>
      </c>
      <c r="L3568" t="s">
        <v>1116</v>
      </c>
      <c r="M3568" t="s">
        <v>31</v>
      </c>
      <c r="N3568" t="s">
        <v>32</v>
      </c>
      <c r="O3568">
        <v>90246.650000000009</v>
      </c>
      <c r="P3568" t="s">
        <v>2233</v>
      </c>
      <c r="Q3568" t="s">
        <v>2232</v>
      </c>
      <c r="R3568" t="s">
        <v>2236</v>
      </c>
      <c r="S3568" t="s">
        <v>2237</v>
      </c>
      <c r="T3568" t="s">
        <v>561</v>
      </c>
    </row>
    <row r="3569" spans="1:20">
      <c r="A3569" t="s">
        <v>2232</v>
      </c>
      <c r="B3569" t="s">
        <v>2233</v>
      </c>
      <c r="C3569" t="s">
        <v>2266</v>
      </c>
      <c r="D3569" t="s">
        <v>2267</v>
      </c>
      <c r="E3569" t="s">
        <v>600</v>
      </c>
      <c r="F3569" s="1">
        <v>41699</v>
      </c>
      <c r="G3569" t="s">
        <v>26</v>
      </c>
      <c r="H3569">
        <v>201412</v>
      </c>
      <c r="I3569" t="s">
        <v>27</v>
      </c>
      <c r="J3569" t="s">
        <v>596</v>
      </c>
      <c r="K3569" t="s">
        <v>1837</v>
      </c>
      <c r="L3569" t="s">
        <v>1116</v>
      </c>
      <c r="M3569" t="s">
        <v>31</v>
      </c>
      <c r="N3569" t="s">
        <v>32</v>
      </c>
      <c r="O3569">
        <v>-3998.53</v>
      </c>
      <c r="P3569" t="s">
        <v>2233</v>
      </c>
      <c r="Q3569" t="s">
        <v>2232</v>
      </c>
      <c r="R3569" t="s">
        <v>2236</v>
      </c>
      <c r="S3569" t="s">
        <v>2237</v>
      </c>
      <c r="T3569" t="s">
        <v>561</v>
      </c>
    </row>
    <row r="3570" spans="1:20">
      <c r="A3570" t="s">
        <v>2232</v>
      </c>
      <c r="B3570" t="s">
        <v>2233</v>
      </c>
      <c r="C3570" t="s">
        <v>2268</v>
      </c>
      <c r="D3570" t="s">
        <v>2269</v>
      </c>
      <c r="E3570" t="s">
        <v>600</v>
      </c>
      <c r="F3570" s="1">
        <v>41913</v>
      </c>
      <c r="G3570" t="s">
        <v>26</v>
      </c>
      <c r="H3570">
        <v>201412</v>
      </c>
      <c r="I3570" t="s">
        <v>27</v>
      </c>
      <c r="J3570" t="s">
        <v>28</v>
      </c>
      <c r="K3570" t="s">
        <v>2260</v>
      </c>
      <c r="L3570" t="s">
        <v>30</v>
      </c>
      <c r="M3570" t="s">
        <v>31</v>
      </c>
      <c r="N3570" t="s">
        <v>32</v>
      </c>
      <c r="O3570">
        <v>5251.85</v>
      </c>
      <c r="P3570" t="s">
        <v>2233</v>
      </c>
      <c r="Q3570" t="s">
        <v>2232</v>
      </c>
      <c r="R3570" t="s">
        <v>2236</v>
      </c>
      <c r="S3570" t="s">
        <v>2237</v>
      </c>
      <c r="T3570" t="s">
        <v>561</v>
      </c>
    </row>
    <row r="3571" spans="1:20">
      <c r="A3571" t="s">
        <v>2232</v>
      </c>
      <c r="B3571" t="s">
        <v>2233</v>
      </c>
      <c r="C3571" t="s">
        <v>2270</v>
      </c>
      <c r="D3571" t="s">
        <v>2271</v>
      </c>
      <c r="E3571" t="s">
        <v>600</v>
      </c>
      <c r="F3571" s="1">
        <v>41699</v>
      </c>
      <c r="G3571" t="s">
        <v>26</v>
      </c>
      <c r="H3571">
        <v>201412</v>
      </c>
      <c r="I3571" t="s">
        <v>27</v>
      </c>
      <c r="J3571" t="s">
        <v>53</v>
      </c>
      <c r="K3571" t="s">
        <v>1837</v>
      </c>
      <c r="L3571" t="s">
        <v>54</v>
      </c>
      <c r="M3571" t="s">
        <v>31</v>
      </c>
      <c r="N3571" t="s">
        <v>48</v>
      </c>
      <c r="O3571">
        <v>11427.53</v>
      </c>
      <c r="P3571" t="s">
        <v>2233</v>
      </c>
      <c r="Q3571" t="s">
        <v>2232</v>
      </c>
      <c r="R3571" t="s">
        <v>2236</v>
      </c>
      <c r="S3571" t="s">
        <v>2237</v>
      </c>
      <c r="T3571" t="s">
        <v>561</v>
      </c>
    </row>
    <row r="3572" spans="1:20">
      <c r="A3572" t="s">
        <v>2232</v>
      </c>
      <c r="B3572" t="s">
        <v>2233</v>
      </c>
      <c r="C3572" t="s">
        <v>2270</v>
      </c>
      <c r="D3572" t="s">
        <v>2271</v>
      </c>
      <c r="E3572" t="s">
        <v>600</v>
      </c>
      <c r="F3572" s="1">
        <v>41699</v>
      </c>
      <c r="G3572" t="s">
        <v>26</v>
      </c>
      <c r="H3572">
        <v>201412</v>
      </c>
      <c r="I3572" t="s">
        <v>27</v>
      </c>
      <c r="J3572" t="s">
        <v>53</v>
      </c>
      <c r="K3572" t="s">
        <v>1837</v>
      </c>
      <c r="L3572" t="s">
        <v>54</v>
      </c>
      <c r="M3572" t="s">
        <v>31</v>
      </c>
      <c r="N3572" t="s">
        <v>49</v>
      </c>
      <c r="O3572">
        <v>-11427.53</v>
      </c>
      <c r="P3572" t="s">
        <v>2233</v>
      </c>
      <c r="Q3572" t="s">
        <v>2232</v>
      </c>
      <c r="R3572" t="s">
        <v>2236</v>
      </c>
      <c r="S3572" t="s">
        <v>2237</v>
      </c>
      <c r="T3572" t="s">
        <v>561</v>
      </c>
    </row>
    <row r="3573" spans="1:20">
      <c r="A3573" t="s">
        <v>2232</v>
      </c>
      <c r="B3573" t="s">
        <v>2233</v>
      </c>
      <c r="C3573" t="s">
        <v>2272</v>
      </c>
      <c r="D3573" t="s">
        <v>2273</v>
      </c>
      <c r="E3573" t="s">
        <v>600</v>
      </c>
      <c r="F3573" s="1">
        <v>41579</v>
      </c>
      <c r="G3573" t="s">
        <v>26</v>
      </c>
      <c r="H3573">
        <v>201412</v>
      </c>
      <c r="I3573" t="s">
        <v>27</v>
      </c>
      <c r="J3573" t="s">
        <v>28</v>
      </c>
      <c r="K3573" t="s">
        <v>1837</v>
      </c>
      <c r="L3573" t="s">
        <v>30</v>
      </c>
      <c r="M3573" t="s">
        <v>31</v>
      </c>
      <c r="N3573" t="s">
        <v>48</v>
      </c>
      <c r="O3573">
        <v>24246.54</v>
      </c>
      <c r="P3573" t="s">
        <v>2233</v>
      </c>
      <c r="Q3573" t="s">
        <v>2232</v>
      </c>
      <c r="R3573" t="s">
        <v>2236</v>
      </c>
      <c r="S3573" t="s">
        <v>2237</v>
      </c>
      <c r="T3573" t="s">
        <v>561</v>
      </c>
    </row>
    <row r="3574" spans="1:20">
      <c r="A3574" t="s">
        <v>2232</v>
      </c>
      <c r="B3574" t="s">
        <v>2233</v>
      </c>
      <c r="C3574" t="s">
        <v>2272</v>
      </c>
      <c r="D3574" t="s">
        <v>2273</v>
      </c>
      <c r="E3574" t="s">
        <v>600</v>
      </c>
      <c r="F3574" s="1">
        <v>41579</v>
      </c>
      <c r="G3574" t="s">
        <v>26</v>
      </c>
      <c r="H3574">
        <v>201412</v>
      </c>
      <c r="I3574" t="s">
        <v>27</v>
      </c>
      <c r="J3574" t="s">
        <v>28</v>
      </c>
      <c r="K3574" t="s">
        <v>1837</v>
      </c>
      <c r="L3574" t="s">
        <v>30</v>
      </c>
      <c r="M3574" t="s">
        <v>31</v>
      </c>
      <c r="N3574" t="s">
        <v>49</v>
      </c>
      <c r="O3574">
        <v>-24246.54</v>
      </c>
      <c r="P3574" t="s">
        <v>2233</v>
      </c>
      <c r="Q3574" t="s">
        <v>2232</v>
      </c>
      <c r="R3574" t="s">
        <v>2236</v>
      </c>
      <c r="S3574" t="s">
        <v>2237</v>
      </c>
      <c r="T3574" t="s">
        <v>561</v>
      </c>
    </row>
    <row r="3575" spans="1:20">
      <c r="A3575" t="s">
        <v>2232</v>
      </c>
      <c r="B3575" t="s">
        <v>2233</v>
      </c>
      <c r="C3575" t="s">
        <v>2274</v>
      </c>
      <c r="D3575" t="s">
        <v>2275</v>
      </c>
      <c r="E3575" t="s">
        <v>600</v>
      </c>
      <c r="F3575" s="1">
        <v>41579</v>
      </c>
      <c r="G3575" t="s">
        <v>26</v>
      </c>
      <c r="H3575">
        <v>201412</v>
      </c>
      <c r="I3575" t="s">
        <v>1131</v>
      </c>
      <c r="J3575" t="s">
        <v>53</v>
      </c>
      <c r="K3575" t="s">
        <v>2172</v>
      </c>
      <c r="L3575" t="s">
        <v>54</v>
      </c>
      <c r="M3575" t="s">
        <v>31</v>
      </c>
      <c r="N3575" t="s">
        <v>48</v>
      </c>
      <c r="O3575">
        <v>34387.49</v>
      </c>
      <c r="P3575" t="s">
        <v>2233</v>
      </c>
      <c r="Q3575" t="s">
        <v>2232</v>
      </c>
      <c r="R3575" t="s">
        <v>2236</v>
      </c>
      <c r="S3575" t="s">
        <v>2237</v>
      </c>
      <c r="T3575" t="s">
        <v>561</v>
      </c>
    </row>
    <row r="3576" spans="1:20">
      <c r="A3576" t="s">
        <v>2232</v>
      </c>
      <c r="B3576" t="s">
        <v>2233</v>
      </c>
      <c r="C3576" t="s">
        <v>2274</v>
      </c>
      <c r="D3576" t="s">
        <v>2275</v>
      </c>
      <c r="E3576" t="s">
        <v>600</v>
      </c>
      <c r="F3576" s="1">
        <v>41579</v>
      </c>
      <c r="G3576" t="s">
        <v>26</v>
      </c>
      <c r="H3576">
        <v>201412</v>
      </c>
      <c r="I3576" t="s">
        <v>1131</v>
      </c>
      <c r="J3576" t="s">
        <v>53</v>
      </c>
      <c r="K3576" t="s">
        <v>2172</v>
      </c>
      <c r="L3576" t="s">
        <v>54</v>
      </c>
      <c r="M3576" t="s">
        <v>31</v>
      </c>
      <c r="N3576" t="s">
        <v>49</v>
      </c>
      <c r="O3576">
        <v>-34387.49</v>
      </c>
      <c r="P3576" t="s">
        <v>2233</v>
      </c>
      <c r="Q3576" t="s">
        <v>2232</v>
      </c>
      <c r="R3576" t="s">
        <v>2236</v>
      </c>
      <c r="S3576" t="s">
        <v>2237</v>
      </c>
      <c r="T3576" t="s">
        <v>561</v>
      </c>
    </row>
    <row r="3577" spans="1:20">
      <c r="A3577" t="s">
        <v>2232</v>
      </c>
      <c r="B3577" t="s">
        <v>2233</v>
      </c>
      <c r="C3577" t="s">
        <v>2276</v>
      </c>
      <c r="D3577" t="s">
        <v>2277</v>
      </c>
      <c r="E3577" t="s">
        <v>600</v>
      </c>
      <c r="F3577" s="1">
        <v>41579</v>
      </c>
      <c r="G3577" t="s">
        <v>26</v>
      </c>
      <c r="H3577">
        <v>201412</v>
      </c>
      <c r="I3577" t="s">
        <v>27</v>
      </c>
      <c r="J3577" t="s">
        <v>53</v>
      </c>
      <c r="K3577" t="s">
        <v>2172</v>
      </c>
      <c r="L3577" t="s">
        <v>54</v>
      </c>
      <c r="M3577" t="s">
        <v>31</v>
      </c>
      <c r="N3577" t="s">
        <v>32</v>
      </c>
      <c r="O3577">
        <v>-88.47</v>
      </c>
      <c r="P3577" t="s">
        <v>2233</v>
      </c>
      <c r="Q3577" t="s">
        <v>2232</v>
      </c>
      <c r="R3577" t="s">
        <v>2236</v>
      </c>
      <c r="S3577" t="s">
        <v>2237</v>
      </c>
      <c r="T3577" t="s">
        <v>561</v>
      </c>
    </row>
    <row r="3578" spans="1:20">
      <c r="A3578" t="s">
        <v>2232</v>
      </c>
      <c r="B3578" t="s">
        <v>2233</v>
      </c>
      <c r="C3578" t="s">
        <v>2278</v>
      </c>
      <c r="D3578" t="s">
        <v>2279</v>
      </c>
      <c r="E3578" t="s">
        <v>600</v>
      </c>
      <c r="F3578" s="1">
        <v>41579</v>
      </c>
      <c r="G3578" t="s">
        <v>26</v>
      </c>
      <c r="H3578">
        <v>201412</v>
      </c>
      <c r="I3578" t="s">
        <v>27</v>
      </c>
      <c r="J3578" t="s">
        <v>596</v>
      </c>
      <c r="K3578" t="s">
        <v>2240</v>
      </c>
      <c r="L3578" t="s">
        <v>1116</v>
      </c>
      <c r="M3578" t="s">
        <v>31</v>
      </c>
      <c r="N3578" t="s">
        <v>48</v>
      </c>
      <c r="O3578">
        <v>49601.950000000004</v>
      </c>
      <c r="P3578" t="s">
        <v>2233</v>
      </c>
      <c r="Q3578" t="s">
        <v>2232</v>
      </c>
      <c r="R3578" t="s">
        <v>2236</v>
      </c>
      <c r="S3578" t="s">
        <v>2237</v>
      </c>
      <c r="T3578" t="s">
        <v>561</v>
      </c>
    </row>
    <row r="3579" spans="1:20">
      <c r="A3579" t="s">
        <v>2232</v>
      </c>
      <c r="B3579" t="s">
        <v>2233</v>
      </c>
      <c r="C3579" t="s">
        <v>2278</v>
      </c>
      <c r="D3579" t="s">
        <v>2279</v>
      </c>
      <c r="E3579" t="s">
        <v>600</v>
      </c>
      <c r="F3579" s="1">
        <v>41579</v>
      </c>
      <c r="G3579" t="s">
        <v>26</v>
      </c>
      <c r="H3579">
        <v>201412</v>
      </c>
      <c r="I3579" t="s">
        <v>27</v>
      </c>
      <c r="J3579" t="s">
        <v>596</v>
      </c>
      <c r="K3579" t="s">
        <v>2240</v>
      </c>
      <c r="L3579" t="s">
        <v>1116</v>
      </c>
      <c r="M3579" t="s">
        <v>31</v>
      </c>
      <c r="N3579" t="s">
        <v>49</v>
      </c>
      <c r="O3579">
        <v>-49601.950000000004</v>
      </c>
      <c r="P3579" t="s">
        <v>2233</v>
      </c>
      <c r="Q3579" t="s">
        <v>2232</v>
      </c>
      <c r="R3579" t="s">
        <v>2236</v>
      </c>
      <c r="S3579" t="s">
        <v>2237</v>
      </c>
      <c r="T3579" t="s">
        <v>561</v>
      </c>
    </row>
    <row r="3580" spans="1:20">
      <c r="A3580" t="s">
        <v>2232</v>
      </c>
      <c r="B3580" t="s">
        <v>2233</v>
      </c>
      <c r="C3580" t="s">
        <v>2280</v>
      </c>
      <c r="D3580" t="s">
        <v>2281</v>
      </c>
      <c r="E3580" t="s">
        <v>600</v>
      </c>
      <c r="F3580" s="1">
        <v>41579</v>
      </c>
      <c r="G3580" t="s">
        <v>26</v>
      </c>
      <c r="H3580">
        <v>201412</v>
      </c>
      <c r="I3580" t="s">
        <v>27</v>
      </c>
      <c r="J3580" t="s">
        <v>596</v>
      </c>
      <c r="K3580" t="s">
        <v>2240</v>
      </c>
      <c r="L3580" t="s">
        <v>1116</v>
      </c>
      <c r="M3580" t="s">
        <v>31</v>
      </c>
      <c r="N3580" t="s">
        <v>48</v>
      </c>
      <c r="O3580">
        <v>49530.15</v>
      </c>
      <c r="P3580" t="s">
        <v>2233</v>
      </c>
      <c r="Q3580" t="s">
        <v>2232</v>
      </c>
      <c r="R3580" t="s">
        <v>2236</v>
      </c>
      <c r="S3580" t="s">
        <v>2237</v>
      </c>
      <c r="T3580" t="s">
        <v>561</v>
      </c>
    </row>
    <row r="3581" spans="1:20">
      <c r="A3581" t="s">
        <v>2232</v>
      </c>
      <c r="B3581" t="s">
        <v>2233</v>
      </c>
      <c r="C3581" t="s">
        <v>2280</v>
      </c>
      <c r="D3581" t="s">
        <v>2281</v>
      </c>
      <c r="E3581" t="s">
        <v>600</v>
      </c>
      <c r="F3581" s="1">
        <v>41579</v>
      </c>
      <c r="G3581" t="s">
        <v>26</v>
      </c>
      <c r="H3581">
        <v>201412</v>
      </c>
      <c r="I3581" t="s">
        <v>27</v>
      </c>
      <c r="J3581" t="s">
        <v>596</v>
      </c>
      <c r="K3581" t="s">
        <v>2240</v>
      </c>
      <c r="L3581" t="s">
        <v>1116</v>
      </c>
      <c r="M3581" t="s">
        <v>31</v>
      </c>
      <c r="N3581" t="s">
        <v>49</v>
      </c>
      <c r="O3581">
        <v>-49530.15</v>
      </c>
      <c r="P3581" t="s">
        <v>2233</v>
      </c>
      <c r="Q3581" t="s">
        <v>2232</v>
      </c>
      <c r="R3581" t="s">
        <v>2236</v>
      </c>
      <c r="S3581" t="s">
        <v>2237</v>
      </c>
      <c r="T3581" t="s">
        <v>561</v>
      </c>
    </row>
    <row r="3582" spans="1:20">
      <c r="A3582" t="s">
        <v>2232</v>
      </c>
      <c r="B3582" t="s">
        <v>2233</v>
      </c>
      <c r="C3582" t="s">
        <v>2282</v>
      </c>
      <c r="D3582" t="s">
        <v>2283</v>
      </c>
      <c r="E3582" t="s">
        <v>600</v>
      </c>
      <c r="F3582" s="1">
        <v>41579</v>
      </c>
      <c r="G3582" t="s">
        <v>26</v>
      </c>
      <c r="H3582">
        <v>201412</v>
      </c>
      <c r="I3582" t="s">
        <v>27</v>
      </c>
      <c r="J3582" t="s">
        <v>596</v>
      </c>
      <c r="K3582" t="s">
        <v>2240</v>
      </c>
      <c r="L3582" t="s">
        <v>1116</v>
      </c>
      <c r="M3582" t="s">
        <v>31</v>
      </c>
      <c r="N3582" t="s">
        <v>48</v>
      </c>
      <c r="O3582">
        <v>49215.950000000004</v>
      </c>
      <c r="P3582" t="s">
        <v>2233</v>
      </c>
      <c r="Q3582" t="s">
        <v>2232</v>
      </c>
      <c r="R3582" t="s">
        <v>2236</v>
      </c>
      <c r="S3582" t="s">
        <v>2237</v>
      </c>
      <c r="T3582" t="s">
        <v>561</v>
      </c>
    </row>
    <row r="3583" spans="1:20">
      <c r="A3583" t="s">
        <v>2232</v>
      </c>
      <c r="B3583" t="s">
        <v>2233</v>
      </c>
      <c r="C3583" t="s">
        <v>2282</v>
      </c>
      <c r="D3583" t="s">
        <v>2283</v>
      </c>
      <c r="E3583" t="s">
        <v>600</v>
      </c>
      <c r="F3583" s="1">
        <v>41579</v>
      </c>
      <c r="G3583" t="s">
        <v>26</v>
      </c>
      <c r="H3583">
        <v>201412</v>
      </c>
      <c r="I3583" t="s">
        <v>27</v>
      </c>
      <c r="J3583" t="s">
        <v>596</v>
      </c>
      <c r="K3583" t="s">
        <v>2240</v>
      </c>
      <c r="L3583" t="s">
        <v>1116</v>
      </c>
      <c r="M3583" t="s">
        <v>31</v>
      </c>
      <c r="N3583" t="s">
        <v>49</v>
      </c>
      <c r="O3583">
        <v>-49215.950000000004</v>
      </c>
      <c r="P3583" t="s">
        <v>2233</v>
      </c>
      <c r="Q3583" t="s">
        <v>2232</v>
      </c>
      <c r="R3583" t="s">
        <v>2236</v>
      </c>
      <c r="S3583" t="s">
        <v>2237</v>
      </c>
      <c r="T3583" t="s">
        <v>561</v>
      </c>
    </row>
    <row r="3584" spans="1:20">
      <c r="A3584" t="s">
        <v>2232</v>
      </c>
      <c r="B3584" t="s">
        <v>2233</v>
      </c>
      <c r="C3584" t="s">
        <v>2284</v>
      </c>
      <c r="D3584" t="s">
        <v>2285</v>
      </c>
      <c r="E3584" t="s">
        <v>600</v>
      </c>
      <c r="F3584" s="1">
        <v>41426</v>
      </c>
      <c r="G3584" t="s">
        <v>26</v>
      </c>
      <c r="H3584">
        <v>201412</v>
      </c>
      <c r="I3584" t="s">
        <v>213</v>
      </c>
      <c r="J3584" t="s">
        <v>53</v>
      </c>
      <c r="K3584" t="s">
        <v>2247</v>
      </c>
      <c r="L3584" t="s">
        <v>54</v>
      </c>
      <c r="M3584" t="s">
        <v>31</v>
      </c>
      <c r="N3584" t="s">
        <v>32</v>
      </c>
      <c r="O3584">
        <v>76681.25</v>
      </c>
      <c r="P3584" t="s">
        <v>2233</v>
      </c>
      <c r="Q3584" t="s">
        <v>2232</v>
      </c>
      <c r="R3584" t="s">
        <v>2236</v>
      </c>
      <c r="S3584" t="s">
        <v>2237</v>
      </c>
      <c r="T3584" t="s">
        <v>561</v>
      </c>
    </row>
    <row r="3585" spans="1:20">
      <c r="A3585" t="s">
        <v>2232</v>
      </c>
      <c r="B3585" t="s">
        <v>2233</v>
      </c>
      <c r="C3585" t="s">
        <v>2286</v>
      </c>
      <c r="D3585" t="s">
        <v>2287</v>
      </c>
      <c r="E3585" t="s">
        <v>600</v>
      </c>
      <c r="F3585" s="1">
        <v>41579</v>
      </c>
      <c r="G3585" t="s">
        <v>26</v>
      </c>
      <c r="H3585">
        <v>201412</v>
      </c>
      <c r="I3585" t="s">
        <v>1131</v>
      </c>
      <c r="J3585" t="s">
        <v>53</v>
      </c>
      <c r="K3585" t="s">
        <v>2247</v>
      </c>
      <c r="L3585" t="s">
        <v>54</v>
      </c>
      <c r="M3585" t="s">
        <v>31</v>
      </c>
      <c r="N3585" t="s">
        <v>48</v>
      </c>
      <c r="O3585">
        <v>46372.21</v>
      </c>
      <c r="P3585" t="s">
        <v>2233</v>
      </c>
      <c r="Q3585" t="s">
        <v>2232</v>
      </c>
      <c r="R3585" t="s">
        <v>2236</v>
      </c>
      <c r="S3585" t="s">
        <v>2237</v>
      </c>
      <c r="T3585" t="s">
        <v>561</v>
      </c>
    </row>
    <row r="3586" spans="1:20">
      <c r="A3586" t="s">
        <v>2232</v>
      </c>
      <c r="B3586" t="s">
        <v>2233</v>
      </c>
      <c r="C3586" t="s">
        <v>2286</v>
      </c>
      <c r="D3586" t="s">
        <v>2287</v>
      </c>
      <c r="E3586" t="s">
        <v>600</v>
      </c>
      <c r="F3586" s="1">
        <v>41579</v>
      </c>
      <c r="G3586" t="s">
        <v>26</v>
      </c>
      <c r="H3586">
        <v>201412</v>
      </c>
      <c r="I3586" t="s">
        <v>1131</v>
      </c>
      <c r="J3586" t="s">
        <v>53</v>
      </c>
      <c r="K3586" t="s">
        <v>2247</v>
      </c>
      <c r="L3586" t="s">
        <v>54</v>
      </c>
      <c r="M3586" t="s">
        <v>31</v>
      </c>
      <c r="N3586" t="s">
        <v>49</v>
      </c>
      <c r="O3586">
        <v>-46372.21</v>
      </c>
      <c r="P3586" t="s">
        <v>2233</v>
      </c>
      <c r="Q3586" t="s">
        <v>2232</v>
      </c>
      <c r="R3586" t="s">
        <v>2236</v>
      </c>
      <c r="S3586" t="s">
        <v>2237</v>
      </c>
      <c r="T3586" t="s">
        <v>561</v>
      </c>
    </row>
    <row r="3587" spans="1:20">
      <c r="A3587" t="s">
        <v>2232</v>
      </c>
      <c r="B3587" t="s">
        <v>2233</v>
      </c>
      <c r="C3587" t="s">
        <v>2288</v>
      </c>
      <c r="D3587" t="s">
        <v>2289</v>
      </c>
      <c r="E3587" t="s">
        <v>600</v>
      </c>
      <c r="F3587" s="1">
        <v>41456</v>
      </c>
      <c r="G3587" t="s">
        <v>26</v>
      </c>
      <c r="H3587">
        <v>201412</v>
      </c>
      <c r="I3587" t="s">
        <v>27</v>
      </c>
      <c r="J3587" t="s">
        <v>28</v>
      </c>
      <c r="K3587" t="s">
        <v>2253</v>
      </c>
      <c r="L3587" t="s">
        <v>30</v>
      </c>
      <c r="M3587" t="s">
        <v>31</v>
      </c>
      <c r="N3587" t="s">
        <v>48</v>
      </c>
      <c r="O3587">
        <v>150851.95000000001</v>
      </c>
      <c r="P3587" t="s">
        <v>2233</v>
      </c>
      <c r="Q3587" t="s">
        <v>2232</v>
      </c>
      <c r="R3587" t="s">
        <v>2236</v>
      </c>
      <c r="S3587" t="s">
        <v>2237</v>
      </c>
      <c r="T3587" t="s">
        <v>561</v>
      </c>
    </row>
    <row r="3588" spans="1:20">
      <c r="A3588" t="s">
        <v>2232</v>
      </c>
      <c r="B3588" t="s">
        <v>2233</v>
      </c>
      <c r="C3588" t="s">
        <v>2288</v>
      </c>
      <c r="D3588" t="s">
        <v>2289</v>
      </c>
      <c r="E3588" t="s">
        <v>600</v>
      </c>
      <c r="F3588" s="1">
        <v>41456</v>
      </c>
      <c r="G3588" t="s">
        <v>26</v>
      </c>
      <c r="H3588">
        <v>201412</v>
      </c>
      <c r="I3588" t="s">
        <v>27</v>
      </c>
      <c r="J3588" t="s">
        <v>28</v>
      </c>
      <c r="K3588" t="s">
        <v>2253</v>
      </c>
      <c r="L3588" t="s">
        <v>30</v>
      </c>
      <c r="M3588" t="s">
        <v>31</v>
      </c>
      <c r="N3588" t="s">
        <v>49</v>
      </c>
      <c r="O3588">
        <v>-150851.95000000001</v>
      </c>
      <c r="P3588" t="s">
        <v>2233</v>
      </c>
      <c r="Q3588" t="s">
        <v>2232</v>
      </c>
      <c r="R3588" t="s">
        <v>2236</v>
      </c>
      <c r="S3588" t="s">
        <v>2237</v>
      </c>
      <c r="T3588" t="s">
        <v>561</v>
      </c>
    </row>
    <row r="3589" spans="1:20">
      <c r="A3589" t="s">
        <v>2290</v>
      </c>
      <c r="B3589" t="s">
        <v>2291</v>
      </c>
      <c r="C3589" t="s">
        <v>2292</v>
      </c>
      <c r="D3589" t="s">
        <v>2293</v>
      </c>
      <c r="E3589" t="s">
        <v>600</v>
      </c>
      <c r="F3589" s="1">
        <v>41760</v>
      </c>
      <c r="G3589" t="s">
        <v>26</v>
      </c>
      <c r="H3589">
        <v>201412</v>
      </c>
      <c r="I3589" t="s">
        <v>1131</v>
      </c>
      <c r="J3589" t="s">
        <v>1122</v>
      </c>
      <c r="K3589" t="s">
        <v>2294</v>
      </c>
      <c r="L3589" t="s">
        <v>1124</v>
      </c>
      <c r="M3589" t="s">
        <v>2295</v>
      </c>
      <c r="N3589" t="s">
        <v>32</v>
      </c>
      <c r="O3589">
        <v>646253.22</v>
      </c>
      <c r="P3589" t="s">
        <v>2291</v>
      </c>
      <c r="Q3589" t="s">
        <v>2290</v>
      </c>
      <c r="R3589" t="s">
        <v>2296</v>
      </c>
      <c r="S3589" t="s">
        <v>1119</v>
      </c>
      <c r="T3589" t="s">
        <v>561</v>
      </c>
    </row>
    <row r="3590" spans="1:20">
      <c r="A3590" t="s">
        <v>2290</v>
      </c>
      <c r="B3590" t="s">
        <v>2291</v>
      </c>
      <c r="C3590" t="s">
        <v>2297</v>
      </c>
      <c r="D3590" t="s">
        <v>2298</v>
      </c>
      <c r="E3590" t="s">
        <v>600</v>
      </c>
      <c r="F3590" s="1">
        <v>41944</v>
      </c>
      <c r="G3590" t="s">
        <v>26</v>
      </c>
      <c r="H3590">
        <v>201412</v>
      </c>
      <c r="I3590" t="s">
        <v>213</v>
      </c>
      <c r="J3590" t="s">
        <v>28</v>
      </c>
      <c r="K3590" t="s">
        <v>2294</v>
      </c>
      <c r="L3590" t="s">
        <v>30</v>
      </c>
      <c r="M3590" t="s">
        <v>2299</v>
      </c>
      <c r="N3590" t="s">
        <v>32</v>
      </c>
      <c r="O3590">
        <v>3280.7000000000003</v>
      </c>
      <c r="P3590" t="s">
        <v>2291</v>
      </c>
      <c r="Q3590" t="s">
        <v>2290</v>
      </c>
      <c r="R3590" t="s">
        <v>2296</v>
      </c>
      <c r="S3590" t="s">
        <v>1119</v>
      </c>
      <c r="T3590" t="s">
        <v>561</v>
      </c>
    </row>
    <row r="3591" spans="1:20">
      <c r="A3591" t="s">
        <v>2290</v>
      </c>
      <c r="B3591" t="s">
        <v>2291</v>
      </c>
      <c r="C3591" t="s">
        <v>2300</v>
      </c>
      <c r="D3591" t="s">
        <v>2301</v>
      </c>
      <c r="E3591" t="s">
        <v>1965</v>
      </c>
      <c r="F3591" s="1">
        <v>41640</v>
      </c>
      <c r="G3591" t="s">
        <v>26</v>
      </c>
      <c r="H3591">
        <v>201412</v>
      </c>
      <c r="I3591" t="s">
        <v>1131</v>
      </c>
      <c r="J3591" t="s">
        <v>1122</v>
      </c>
      <c r="K3591" t="s">
        <v>2302</v>
      </c>
      <c r="L3591" t="s">
        <v>1124</v>
      </c>
      <c r="M3591" t="s">
        <v>31</v>
      </c>
      <c r="N3591" t="s">
        <v>48</v>
      </c>
      <c r="O3591">
        <v>311474.64</v>
      </c>
      <c r="P3591" t="s">
        <v>2291</v>
      </c>
      <c r="Q3591" t="s">
        <v>2290</v>
      </c>
      <c r="R3591" t="s">
        <v>2296</v>
      </c>
      <c r="S3591" t="s">
        <v>1119</v>
      </c>
      <c r="T3591" t="s">
        <v>561</v>
      </c>
    </row>
    <row r="3592" spans="1:20">
      <c r="A3592" t="s">
        <v>2290</v>
      </c>
      <c r="B3592" t="s">
        <v>2291</v>
      </c>
      <c r="C3592" t="s">
        <v>2300</v>
      </c>
      <c r="D3592" t="s">
        <v>2301</v>
      </c>
      <c r="E3592" t="s">
        <v>1965</v>
      </c>
      <c r="F3592" s="1">
        <v>41640</v>
      </c>
      <c r="G3592" t="s">
        <v>26</v>
      </c>
      <c r="H3592">
        <v>201412</v>
      </c>
      <c r="I3592" t="s">
        <v>1131</v>
      </c>
      <c r="J3592" t="s">
        <v>1122</v>
      </c>
      <c r="K3592" t="s">
        <v>2302</v>
      </c>
      <c r="L3592" t="s">
        <v>1124</v>
      </c>
      <c r="M3592" t="s">
        <v>31</v>
      </c>
      <c r="N3592" t="s">
        <v>49</v>
      </c>
      <c r="O3592">
        <v>-311474.64</v>
      </c>
      <c r="P3592" t="s">
        <v>2291</v>
      </c>
      <c r="Q3592" t="s">
        <v>2290</v>
      </c>
      <c r="R3592" t="s">
        <v>2296</v>
      </c>
      <c r="S3592" t="s">
        <v>1119</v>
      </c>
      <c r="T3592" t="s">
        <v>561</v>
      </c>
    </row>
    <row r="3593" spans="1:20">
      <c r="A3593" t="s">
        <v>2290</v>
      </c>
      <c r="B3593" t="s">
        <v>2291</v>
      </c>
      <c r="C3593" t="s">
        <v>2300</v>
      </c>
      <c r="D3593" t="s">
        <v>2301</v>
      </c>
      <c r="E3593" t="s">
        <v>1965</v>
      </c>
      <c r="F3593" s="1">
        <v>41640</v>
      </c>
      <c r="G3593" t="s">
        <v>26</v>
      </c>
      <c r="H3593">
        <v>201412</v>
      </c>
      <c r="I3593" t="s">
        <v>1131</v>
      </c>
      <c r="J3593" t="s">
        <v>1122</v>
      </c>
      <c r="K3593" t="s">
        <v>2302</v>
      </c>
      <c r="L3593" t="s">
        <v>1124</v>
      </c>
      <c r="M3593" t="s">
        <v>31</v>
      </c>
      <c r="N3593" t="s">
        <v>32</v>
      </c>
      <c r="O3593">
        <v>121575.37</v>
      </c>
      <c r="P3593" t="s">
        <v>2291</v>
      </c>
      <c r="Q3593" t="s">
        <v>2290</v>
      </c>
      <c r="R3593" t="s">
        <v>2296</v>
      </c>
      <c r="S3593" t="s">
        <v>1119</v>
      </c>
      <c r="T3593" t="s">
        <v>561</v>
      </c>
    </row>
    <row r="3594" spans="1:20">
      <c r="A3594" t="s">
        <v>2290</v>
      </c>
      <c r="B3594" t="s">
        <v>2291</v>
      </c>
      <c r="C3594" t="s">
        <v>2303</v>
      </c>
      <c r="D3594" t="s">
        <v>2304</v>
      </c>
      <c r="E3594" t="s">
        <v>600</v>
      </c>
      <c r="F3594" s="1">
        <v>39608</v>
      </c>
      <c r="G3594" t="s">
        <v>26</v>
      </c>
      <c r="H3594">
        <v>201412</v>
      </c>
      <c r="I3594" t="s">
        <v>1131</v>
      </c>
      <c r="J3594" t="s">
        <v>253</v>
      </c>
      <c r="K3594" t="s">
        <v>2294</v>
      </c>
      <c r="L3594" t="s">
        <v>1124</v>
      </c>
      <c r="M3594" t="s">
        <v>2305</v>
      </c>
      <c r="N3594" t="s">
        <v>288</v>
      </c>
      <c r="O3594">
        <v>-483554.95</v>
      </c>
      <c r="P3594" t="s">
        <v>2291</v>
      </c>
      <c r="Q3594" t="s">
        <v>2290</v>
      </c>
      <c r="R3594" t="s">
        <v>2296</v>
      </c>
      <c r="S3594" t="s">
        <v>1119</v>
      </c>
      <c r="T3594" t="s">
        <v>561</v>
      </c>
    </row>
    <row r="3595" spans="1:20">
      <c r="A3595" t="s">
        <v>2290</v>
      </c>
      <c r="B3595" t="s">
        <v>2291</v>
      </c>
      <c r="C3595" t="s">
        <v>2303</v>
      </c>
      <c r="D3595" t="s">
        <v>2304</v>
      </c>
      <c r="E3595" t="s">
        <v>600</v>
      </c>
      <c r="F3595" s="1">
        <v>39608</v>
      </c>
      <c r="G3595" t="s">
        <v>26</v>
      </c>
      <c r="H3595">
        <v>201412</v>
      </c>
      <c r="I3595" t="s">
        <v>27</v>
      </c>
      <c r="J3595" t="s">
        <v>253</v>
      </c>
      <c r="K3595" t="s">
        <v>2294</v>
      </c>
      <c r="L3595" t="s">
        <v>30</v>
      </c>
      <c r="M3595" t="s">
        <v>2305</v>
      </c>
      <c r="N3595" t="s">
        <v>286</v>
      </c>
      <c r="O3595">
        <v>483554.95</v>
      </c>
      <c r="P3595" t="s">
        <v>2291</v>
      </c>
      <c r="Q3595" t="s">
        <v>2290</v>
      </c>
      <c r="R3595" t="s">
        <v>2296</v>
      </c>
      <c r="S3595" t="s">
        <v>1119</v>
      </c>
      <c r="T3595" t="s">
        <v>561</v>
      </c>
    </row>
    <row r="3596" spans="1:20">
      <c r="A3596" t="s">
        <v>2290</v>
      </c>
      <c r="B3596" t="s">
        <v>2291</v>
      </c>
      <c r="C3596" t="s">
        <v>2306</v>
      </c>
      <c r="D3596" t="s">
        <v>2307</v>
      </c>
      <c r="E3596" t="s">
        <v>600</v>
      </c>
      <c r="F3596" s="1">
        <v>41699</v>
      </c>
      <c r="G3596" t="s">
        <v>26</v>
      </c>
      <c r="H3596">
        <v>201412</v>
      </c>
      <c r="I3596" t="s">
        <v>1131</v>
      </c>
      <c r="J3596" t="s">
        <v>596</v>
      </c>
      <c r="K3596" t="s">
        <v>2294</v>
      </c>
      <c r="L3596" t="s">
        <v>1116</v>
      </c>
      <c r="M3596" t="s">
        <v>2308</v>
      </c>
      <c r="N3596" t="s">
        <v>32</v>
      </c>
      <c r="O3596">
        <v>37026.270000000004</v>
      </c>
      <c r="P3596" t="s">
        <v>2291</v>
      </c>
      <c r="Q3596" t="s">
        <v>2290</v>
      </c>
      <c r="R3596" t="s">
        <v>2296</v>
      </c>
      <c r="S3596" t="s">
        <v>1119</v>
      </c>
      <c r="T3596" t="s">
        <v>561</v>
      </c>
    </row>
    <row r="3597" spans="1:20">
      <c r="A3597" t="s">
        <v>2309</v>
      </c>
      <c r="B3597" t="s">
        <v>2291</v>
      </c>
      <c r="C3597" t="s">
        <v>2310</v>
      </c>
      <c r="D3597" t="s">
        <v>2311</v>
      </c>
      <c r="E3597" t="s">
        <v>600</v>
      </c>
      <c r="F3597" s="1">
        <v>39315</v>
      </c>
      <c r="G3597" t="s">
        <v>26</v>
      </c>
      <c r="H3597">
        <v>201412</v>
      </c>
      <c r="I3597" t="s">
        <v>213</v>
      </c>
      <c r="J3597" t="s">
        <v>253</v>
      </c>
      <c r="K3597" t="s">
        <v>2294</v>
      </c>
      <c r="L3597" t="s">
        <v>254</v>
      </c>
      <c r="M3597" t="s">
        <v>2312</v>
      </c>
      <c r="N3597" t="s">
        <v>286</v>
      </c>
      <c r="O3597">
        <v>10432.06</v>
      </c>
      <c r="P3597" t="s">
        <v>2291</v>
      </c>
      <c r="Q3597" t="s">
        <v>2309</v>
      </c>
      <c r="R3597" t="s">
        <v>2296</v>
      </c>
      <c r="S3597" t="s">
        <v>1119</v>
      </c>
      <c r="T3597" t="s">
        <v>2313</v>
      </c>
    </row>
    <row r="3598" spans="1:20">
      <c r="A3598" t="s">
        <v>2309</v>
      </c>
      <c r="B3598" t="s">
        <v>2291</v>
      </c>
      <c r="C3598" t="s">
        <v>2310</v>
      </c>
      <c r="D3598" t="s">
        <v>2311</v>
      </c>
      <c r="E3598" t="s">
        <v>600</v>
      </c>
      <c r="F3598" s="1">
        <v>39315</v>
      </c>
      <c r="G3598" t="s">
        <v>26</v>
      </c>
      <c r="H3598">
        <v>201412</v>
      </c>
      <c r="I3598" t="s">
        <v>213</v>
      </c>
      <c r="J3598" t="s">
        <v>253</v>
      </c>
      <c r="K3598" t="s">
        <v>2314</v>
      </c>
      <c r="L3598" t="s">
        <v>254</v>
      </c>
      <c r="M3598" t="s">
        <v>2312</v>
      </c>
      <c r="N3598" t="s">
        <v>288</v>
      </c>
      <c r="O3598">
        <v>-10432.06</v>
      </c>
      <c r="P3598" t="s">
        <v>2291</v>
      </c>
      <c r="Q3598" t="s">
        <v>2309</v>
      </c>
      <c r="R3598" t="s">
        <v>2296</v>
      </c>
      <c r="S3598" t="s">
        <v>1119</v>
      </c>
      <c r="T3598" t="s">
        <v>2313</v>
      </c>
    </row>
    <row r="3599" spans="1:20">
      <c r="A3599" t="s">
        <v>2290</v>
      </c>
      <c r="B3599" t="s">
        <v>2291</v>
      </c>
      <c r="C3599" t="s">
        <v>2315</v>
      </c>
      <c r="D3599" t="s">
        <v>2316</v>
      </c>
      <c r="E3599" t="s">
        <v>600</v>
      </c>
      <c r="F3599" s="1">
        <v>41176</v>
      </c>
      <c r="G3599" t="s">
        <v>26</v>
      </c>
      <c r="H3599">
        <v>201412</v>
      </c>
      <c r="I3599" t="s">
        <v>27</v>
      </c>
      <c r="J3599" t="s">
        <v>53</v>
      </c>
      <c r="K3599" t="s">
        <v>2294</v>
      </c>
      <c r="L3599" t="s">
        <v>54</v>
      </c>
      <c r="M3599" t="s">
        <v>2317</v>
      </c>
      <c r="N3599" t="s">
        <v>32</v>
      </c>
      <c r="O3599">
        <v>24301.73</v>
      </c>
      <c r="P3599" t="s">
        <v>2291</v>
      </c>
      <c r="Q3599" t="s">
        <v>2290</v>
      </c>
      <c r="R3599" t="s">
        <v>2296</v>
      </c>
      <c r="S3599" t="s">
        <v>1119</v>
      </c>
      <c r="T3599" t="s">
        <v>561</v>
      </c>
    </row>
    <row r="3600" spans="1:20">
      <c r="A3600" t="s">
        <v>2318</v>
      </c>
      <c r="B3600" t="s">
        <v>2319</v>
      </c>
      <c r="C3600" t="s">
        <v>2320</v>
      </c>
      <c r="D3600" t="s">
        <v>2321</v>
      </c>
      <c r="E3600" t="s">
        <v>600</v>
      </c>
      <c r="F3600" s="1">
        <v>41456</v>
      </c>
      <c r="G3600" t="s">
        <v>26</v>
      </c>
      <c r="H3600">
        <v>201412</v>
      </c>
      <c r="I3600" t="s">
        <v>1131</v>
      </c>
      <c r="J3600" t="s">
        <v>28</v>
      </c>
      <c r="K3600" t="s">
        <v>2322</v>
      </c>
      <c r="L3600" t="s">
        <v>30</v>
      </c>
      <c r="M3600" t="s">
        <v>31</v>
      </c>
      <c r="N3600" t="s">
        <v>48</v>
      </c>
      <c r="O3600">
        <v>4985.99</v>
      </c>
      <c r="P3600" t="s">
        <v>2319</v>
      </c>
      <c r="Q3600" t="s">
        <v>2318</v>
      </c>
      <c r="R3600" t="s">
        <v>2323</v>
      </c>
      <c r="S3600" t="s">
        <v>1119</v>
      </c>
      <c r="T3600" t="s">
        <v>561</v>
      </c>
    </row>
    <row r="3601" spans="1:20">
      <c r="A3601" t="s">
        <v>2318</v>
      </c>
      <c r="B3601" t="s">
        <v>2319</v>
      </c>
      <c r="C3601" t="s">
        <v>2320</v>
      </c>
      <c r="D3601" t="s">
        <v>2321</v>
      </c>
      <c r="E3601" t="s">
        <v>600</v>
      </c>
      <c r="F3601" s="1">
        <v>41456</v>
      </c>
      <c r="G3601" t="s">
        <v>26</v>
      </c>
      <c r="H3601">
        <v>201412</v>
      </c>
      <c r="I3601" t="s">
        <v>1131</v>
      </c>
      <c r="J3601" t="s">
        <v>28</v>
      </c>
      <c r="K3601" t="s">
        <v>2322</v>
      </c>
      <c r="L3601" t="s">
        <v>30</v>
      </c>
      <c r="M3601" t="s">
        <v>31</v>
      </c>
      <c r="N3601" t="s">
        <v>49</v>
      </c>
      <c r="O3601">
        <v>-4985.99</v>
      </c>
      <c r="P3601" t="s">
        <v>2319</v>
      </c>
      <c r="Q3601" t="s">
        <v>2318</v>
      </c>
      <c r="R3601" t="s">
        <v>2323</v>
      </c>
      <c r="S3601" t="s">
        <v>1119</v>
      </c>
      <c r="T3601" t="s">
        <v>561</v>
      </c>
    </row>
    <row r="3602" spans="1:20">
      <c r="A3602" t="s">
        <v>2324</v>
      </c>
      <c r="B3602" t="s">
        <v>2325</v>
      </c>
      <c r="C3602" t="s">
        <v>2326</v>
      </c>
      <c r="D3602" t="s">
        <v>2327</v>
      </c>
      <c r="E3602" t="s">
        <v>1965</v>
      </c>
      <c r="F3602" s="1">
        <v>36321</v>
      </c>
      <c r="G3602" t="s">
        <v>26</v>
      </c>
      <c r="H3602">
        <v>201412</v>
      </c>
      <c r="I3602" t="s">
        <v>1131</v>
      </c>
      <c r="J3602" t="s">
        <v>596</v>
      </c>
      <c r="K3602" t="s">
        <v>2328</v>
      </c>
      <c r="L3602" t="s">
        <v>1116</v>
      </c>
      <c r="M3602" t="s">
        <v>31</v>
      </c>
      <c r="N3602" t="s">
        <v>48</v>
      </c>
      <c r="O3602">
        <v>1107667.58</v>
      </c>
      <c r="P3602" t="s">
        <v>2325</v>
      </c>
      <c r="Q3602" t="s">
        <v>2324</v>
      </c>
      <c r="R3602" t="s">
        <v>2329</v>
      </c>
      <c r="S3602" t="s">
        <v>1119</v>
      </c>
      <c r="T3602" t="s">
        <v>561</v>
      </c>
    </row>
    <row r="3603" spans="1:20">
      <c r="A3603" t="s">
        <v>2324</v>
      </c>
      <c r="B3603" t="s">
        <v>2325</v>
      </c>
      <c r="C3603" t="s">
        <v>2326</v>
      </c>
      <c r="D3603" t="s">
        <v>2327</v>
      </c>
      <c r="E3603" t="s">
        <v>1965</v>
      </c>
      <c r="F3603" s="1">
        <v>36321</v>
      </c>
      <c r="G3603" t="s">
        <v>26</v>
      </c>
      <c r="H3603">
        <v>201412</v>
      </c>
      <c r="I3603" t="s">
        <v>1131</v>
      </c>
      <c r="J3603" t="s">
        <v>596</v>
      </c>
      <c r="K3603" t="s">
        <v>2328</v>
      </c>
      <c r="L3603" t="s">
        <v>1116</v>
      </c>
      <c r="M3603" t="s">
        <v>31</v>
      </c>
      <c r="N3603" t="s">
        <v>49</v>
      </c>
      <c r="O3603">
        <v>-1107667.58</v>
      </c>
      <c r="P3603" t="s">
        <v>2325</v>
      </c>
      <c r="Q3603" t="s">
        <v>2324</v>
      </c>
      <c r="R3603" t="s">
        <v>2329</v>
      </c>
      <c r="S3603" t="s">
        <v>1119</v>
      </c>
      <c r="T3603" t="s">
        <v>561</v>
      </c>
    </row>
    <row r="3604" spans="1:20">
      <c r="A3604" t="s">
        <v>2324</v>
      </c>
      <c r="B3604" t="s">
        <v>2325</v>
      </c>
      <c r="C3604" t="s">
        <v>2326</v>
      </c>
      <c r="D3604" t="s">
        <v>2327</v>
      </c>
      <c r="E3604" t="s">
        <v>1965</v>
      </c>
      <c r="F3604" s="1">
        <v>36321</v>
      </c>
      <c r="G3604" t="s">
        <v>26</v>
      </c>
      <c r="H3604">
        <v>201412</v>
      </c>
      <c r="I3604" t="s">
        <v>1131</v>
      </c>
      <c r="J3604" t="s">
        <v>596</v>
      </c>
      <c r="K3604" t="s">
        <v>2328</v>
      </c>
      <c r="L3604" t="s">
        <v>1116</v>
      </c>
      <c r="M3604" t="s">
        <v>31</v>
      </c>
      <c r="N3604" t="s">
        <v>32</v>
      </c>
      <c r="O3604">
        <v>58773.99</v>
      </c>
      <c r="P3604" t="s">
        <v>2325</v>
      </c>
      <c r="Q3604" t="s">
        <v>2324</v>
      </c>
      <c r="R3604" t="s">
        <v>2329</v>
      </c>
      <c r="S3604" t="s">
        <v>1119</v>
      </c>
      <c r="T3604" t="s">
        <v>561</v>
      </c>
    </row>
    <row r="3605" spans="1:20">
      <c r="A3605" t="s">
        <v>2330</v>
      </c>
      <c r="B3605" t="s">
        <v>2331</v>
      </c>
      <c r="C3605" t="s">
        <v>2332</v>
      </c>
      <c r="D3605" t="s">
        <v>2333</v>
      </c>
      <c r="E3605" t="s">
        <v>1965</v>
      </c>
      <c r="F3605" s="1">
        <v>34317</v>
      </c>
      <c r="G3605" t="s">
        <v>26</v>
      </c>
      <c r="H3605">
        <v>201412</v>
      </c>
      <c r="I3605" t="s">
        <v>1131</v>
      </c>
      <c r="J3605" t="s">
        <v>1122</v>
      </c>
      <c r="K3605" t="s">
        <v>2334</v>
      </c>
      <c r="L3605" t="s">
        <v>1124</v>
      </c>
      <c r="M3605" t="s">
        <v>31</v>
      </c>
      <c r="N3605" t="s">
        <v>48</v>
      </c>
      <c r="O3605">
        <v>2035496.77</v>
      </c>
      <c r="P3605" t="s">
        <v>2331</v>
      </c>
      <c r="Q3605" t="s">
        <v>2330</v>
      </c>
      <c r="R3605" t="s">
        <v>2335</v>
      </c>
      <c r="S3605" t="s">
        <v>1119</v>
      </c>
      <c r="T3605" t="s">
        <v>2313</v>
      </c>
    </row>
    <row r="3606" spans="1:20">
      <c r="A3606" t="s">
        <v>2330</v>
      </c>
      <c r="B3606" t="s">
        <v>2331</v>
      </c>
      <c r="C3606" t="s">
        <v>2332</v>
      </c>
      <c r="D3606" t="s">
        <v>2333</v>
      </c>
      <c r="E3606" t="s">
        <v>1965</v>
      </c>
      <c r="F3606" s="1">
        <v>34317</v>
      </c>
      <c r="G3606" t="s">
        <v>26</v>
      </c>
      <c r="H3606">
        <v>201412</v>
      </c>
      <c r="I3606" t="s">
        <v>1131</v>
      </c>
      <c r="J3606" t="s">
        <v>1122</v>
      </c>
      <c r="K3606" t="s">
        <v>2334</v>
      </c>
      <c r="L3606" t="s">
        <v>1124</v>
      </c>
      <c r="M3606" t="s">
        <v>31</v>
      </c>
      <c r="N3606" t="s">
        <v>49</v>
      </c>
      <c r="O3606">
        <v>-2035496.77</v>
      </c>
      <c r="P3606" t="s">
        <v>2331</v>
      </c>
      <c r="Q3606" t="s">
        <v>2330</v>
      </c>
      <c r="R3606" t="s">
        <v>2335</v>
      </c>
      <c r="S3606" t="s">
        <v>1119</v>
      </c>
      <c r="T3606" t="s">
        <v>2313</v>
      </c>
    </row>
    <row r="3607" spans="1:20">
      <c r="A3607" t="s">
        <v>2330</v>
      </c>
      <c r="B3607" t="s">
        <v>2331</v>
      </c>
      <c r="C3607" t="s">
        <v>2332</v>
      </c>
      <c r="D3607" t="s">
        <v>2333</v>
      </c>
      <c r="E3607" t="s">
        <v>1965</v>
      </c>
      <c r="F3607" s="1">
        <v>34317</v>
      </c>
      <c r="G3607" t="s">
        <v>26</v>
      </c>
      <c r="H3607">
        <v>201412</v>
      </c>
      <c r="I3607" t="s">
        <v>1131</v>
      </c>
      <c r="J3607" t="s">
        <v>1122</v>
      </c>
      <c r="K3607" t="s">
        <v>2334</v>
      </c>
      <c r="L3607" t="s">
        <v>1124</v>
      </c>
      <c r="M3607" t="s">
        <v>31</v>
      </c>
      <c r="N3607" t="s">
        <v>32</v>
      </c>
      <c r="O3607">
        <v>10442.84</v>
      </c>
      <c r="P3607" t="s">
        <v>2331</v>
      </c>
      <c r="Q3607" t="s">
        <v>2330</v>
      </c>
      <c r="R3607" t="s">
        <v>2335</v>
      </c>
      <c r="S3607" t="s">
        <v>1119</v>
      </c>
      <c r="T3607" t="s">
        <v>2313</v>
      </c>
    </row>
    <row r="3608" spans="1:20">
      <c r="A3608" t="s">
        <v>2336</v>
      </c>
      <c r="B3608" t="s">
        <v>2331</v>
      </c>
      <c r="C3608" t="s">
        <v>2337</v>
      </c>
      <c r="D3608" t="s">
        <v>2338</v>
      </c>
      <c r="E3608" t="s">
        <v>1965</v>
      </c>
      <c r="F3608" s="1">
        <v>34331</v>
      </c>
      <c r="G3608" t="s">
        <v>26</v>
      </c>
      <c r="H3608">
        <v>201412</v>
      </c>
      <c r="I3608" t="s">
        <v>27</v>
      </c>
      <c r="J3608" t="s">
        <v>596</v>
      </c>
      <c r="K3608" t="s">
        <v>2334</v>
      </c>
      <c r="L3608" t="s">
        <v>1116</v>
      </c>
      <c r="M3608" t="s">
        <v>31</v>
      </c>
      <c r="N3608" t="s">
        <v>48</v>
      </c>
      <c r="O3608">
        <v>118614.65000000001</v>
      </c>
      <c r="P3608" t="s">
        <v>2331</v>
      </c>
      <c r="Q3608" t="s">
        <v>2336</v>
      </c>
      <c r="R3608" t="s">
        <v>2335</v>
      </c>
      <c r="S3608" t="s">
        <v>1119</v>
      </c>
      <c r="T3608" t="s">
        <v>2313</v>
      </c>
    </row>
    <row r="3609" spans="1:20">
      <c r="A3609" t="s">
        <v>2336</v>
      </c>
      <c r="B3609" t="s">
        <v>2331</v>
      </c>
      <c r="C3609" t="s">
        <v>2337</v>
      </c>
      <c r="D3609" t="s">
        <v>2338</v>
      </c>
      <c r="E3609" t="s">
        <v>1965</v>
      </c>
      <c r="F3609" s="1">
        <v>34331</v>
      </c>
      <c r="G3609" t="s">
        <v>26</v>
      </c>
      <c r="H3609">
        <v>201412</v>
      </c>
      <c r="I3609" t="s">
        <v>27</v>
      </c>
      <c r="J3609" t="s">
        <v>596</v>
      </c>
      <c r="K3609" t="s">
        <v>2334</v>
      </c>
      <c r="L3609" t="s">
        <v>1116</v>
      </c>
      <c r="M3609" t="s">
        <v>31</v>
      </c>
      <c r="N3609" t="s">
        <v>49</v>
      </c>
      <c r="O3609">
        <v>-118614.64</v>
      </c>
      <c r="P3609" t="s">
        <v>2331</v>
      </c>
      <c r="Q3609" t="s">
        <v>2336</v>
      </c>
      <c r="R3609" t="s">
        <v>2335</v>
      </c>
      <c r="S3609" t="s">
        <v>1119</v>
      </c>
      <c r="T3609" t="s">
        <v>2313</v>
      </c>
    </row>
    <row r="3610" spans="1:20">
      <c r="A3610" t="s">
        <v>2336</v>
      </c>
      <c r="B3610" t="s">
        <v>2331</v>
      </c>
      <c r="C3610" t="s">
        <v>2337</v>
      </c>
      <c r="D3610" t="s">
        <v>2338</v>
      </c>
      <c r="E3610" t="s">
        <v>1965</v>
      </c>
      <c r="F3610" s="1">
        <v>34331</v>
      </c>
      <c r="G3610" t="s">
        <v>26</v>
      </c>
      <c r="H3610">
        <v>201412</v>
      </c>
      <c r="I3610" t="s">
        <v>27</v>
      </c>
      <c r="J3610" t="s">
        <v>596</v>
      </c>
      <c r="K3610" t="s">
        <v>2334</v>
      </c>
      <c r="L3610" t="s">
        <v>1116</v>
      </c>
      <c r="M3610" t="s">
        <v>31</v>
      </c>
      <c r="N3610" t="s">
        <v>32</v>
      </c>
      <c r="O3610">
        <v>-13.8</v>
      </c>
      <c r="P3610" t="s">
        <v>2331</v>
      </c>
      <c r="Q3610" t="s">
        <v>2336</v>
      </c>
      <c r="R3610" t="s">
        <v>2335</v>
      </c>
      <c r="S3610" t="s">
        <v>1119</v>
      </c>
      <c r="T3610" t="s">
        <v>2313</v>
      </c>
    </row>
    <row r="3611" spans="1:20">
      <c r="A3611" t="s">
        <v>2336</v>
      </c>
      <c r="B3611" t="s">
        <v>2331</v>
      </c>
      <c r="C3611" t="s">
        <v>2337</v>
      </c>
      <c r="D3611" t="s">
        <v>2338</v>
      </c>
      <c r="E3611" t="s">
        <v>1965</v>
      </c>
      <c r="F3611" s="1">
        <v>34331</v>
      </c>
      <c r="G3611" t="s">
        <v>26</v>
      </c>
      <c r="H3611">
        <v>201412</v>
      </c>
      <c r="I3611" t="s">
        <v>27</v>
      </c>
      <c r="J3611" t="s">
        <v>596</v>
      </c>
      <c r="K3611" t="s">
        <v>1805</v>
      </c>
      <c r="L3611" t="s">
        <v>1116</v>
      </c>
      <c r="M3611" t="s">
        <v>31</v>
      </c>
      <c r="N3611" t="s">
        <v>48</v>
      </c>
      <c r="O3611">
        <v>11903.24</v>
      </c>
      <c r="P3611" t="s">
        <v>2331</v>
      </c>
      <c r="Q3611" t="s">
        <v>2336</v>
      </c>
      <c r="R3611" t="s">
        <v>2335</v>
      </c>
      <c r="S3611" t="s">
        <v>1119</v>
      </c>
      <c r="T3611" t="s">
        <v>2313</v>
      </c>
    </row>
    <row r="3612" spans="1:20">
      <c r="A3612" t="s">
        <v>2336</v>
      </c>
      <c r="B3612" t="s">
        <v>2331</v>
      </c>
      <c r="C3612" t="s">
        <v>2337</v>
      </c>
      <c r="D3612" t="s">
        <v>2338</v>
      </c>
      <c r="E3612" t="s">
        <v>1965</v>
      </c>
      <c r="F3612" s="1">
        <v>34331</v>
      </c>
      <c r="G3612" t="s">
        <v>26</v>
      </c>
      <c r="H3612">
        <v>201412</v>
      </c>
      <c r="I3612" t="s">
        <v>27</v>
      </c>
      <c r="J3612" t="s">
        <v>596</v>
      </c>
      <c r="K3612" t="s">
        <v>1805</v>
      </c>
      <c r="L3612" t="s">
        <v>1116</v>
      </c>
      <c r="M3612" t="s">
        <v>31</v>
      </c>
      <c r="N3612" t="s">
        <v>49</v>
      </c>
      <c r="O3612">
        <v>-11903.25</v>
      </c>
      <c r="P3612" t="s">
        <v>2331</v>
      </c>
      <c r="Q3612" t="s">
        <v>2336</v>
      </c>
      <c r="R3612" t="s">
        <v>2335</v>
      </c>
      <c r="S3612" t="s">
        <v>1119</v>
      </c>
      <c r="T3612" t="s">
        <v>2313</v>
      </c>
    </row>
    <row r="3613" spans="1:20">
      <c r="A3613" t="s">
        <v>2336</v>
      </c>
      <c r="B3613" t="s">
        <v>2331</v>
      </c>
      <c r="C3613" t="s">
        <v>2337</v>
      </c>
      <c r="D3613" t="s">
        <v>2338</v>
      </c>
      <c r="E3613" t="s">
        <v>1965</v>
      </c>
      <c r="F3613" s="1">
        <v>34331</v>
      </c>
      <c r="G3613" t="s">
        <v>26</v>
      </c>
      <c r="H3613">
        <v>201412</v>
      </c>
      <c r="I3613" t="s">
        <v>27</v>
      </c>
      <c r="J3613" t="s">
        <v>596</v>
      </c>
      <c r="K3613" t="s">
        <v>1805</v>
      </c>
      <c r="L3613" t="s">
        <v>1116</v>
      </c>
      <c r="M3613" t="s">
        <v>31</v>
      </c>
      <c r="N3613" t="s">
        <v>32</v>
      </c>
      <c r="O3613">
        <v>-1.3800000000000001</v>
      </c>
      <c r="P3613" t="s">
        <v>2331</v>
      </c>
      <c r="Q3613" t="s">
        <v>2336</v>
      </c>
      <c r="R3613" t="s">
        <v>2335</v>
      </c>
      <c r="S3613" t="s">
        <v>1119</v>
      </c>
      <c r="T3613" t="s">
        <v>2313</v>
      </c>
    </row>
    <row r="3614" spans="1:20">
      <c r="A3614" t="s">
        <v>2339</v>
      </c>
      <c r="B3614" t="s">
        <v>2331</v>
      </c>
      <c r="C3614" t="s">
        <v>2340</v>
      </c>
      <c r="D3614" t="s">
        <v>2341</v>
      </c>
      <c r="E3614" t="s">
        <v>1965</v>
      </c>
      <c r="F3614" s="1">
        <v>34305</v>
      </c>
      <c r="G3614" t="s">
        <v>26</v>
      </c>
      <c r="H3614">
        <v>201412</v>
      </c>
      <c r="I3614" t="s">
        <v>213</v>
      </c>
      <c r="J3614" t="s">
        <v>1122</v>
      </c>
      <c r="K3614" t="s">
        <v>2334</v>
      </c>
      <c r="L3614" t="s">
        <v>1124</v>
      </c>
      <c r="M3614" t="s">
        <v>31</v>
      </c>
      <c r="N3614" t="s">
        <v>48</v>
      </c>
      <c r="O3614">
        <v>958195.8</v>
      </c>
      <c r="P3614" t="s">
        <v>2331</v>
      </c>
      <c r="Q3614" t="s">
        <v>2339</v>
      </c>
      <c r="R3614" t="s">
        <v>2335</v>
      </c>
      <c r="S3614" t="s">
        <v>1119</v>
      </c>
      <c r="T3614" t="s">
        <v>2313</v>
      </c>
    </row>
    <row r="3615" spans="1:20">
      <c r="A3615" t="s">
        <v>2339</v>
      </c>
      <c r="B3615" t="s">
        <v>2331</v>
      </c>
      <c r="C3615" t="s">
        <v>2340</v>
      </c>
      <c r="D3615" t="s">
        <v>2341</v>
      </c>
      <c r="E3615" t="s">
        <v>1965</v>
      </c>
      <c r="F3615" s="1">
        <v>34305</v>
      </c>
      <c r="G3615" t="s">
        <v>26</v>
      </c>
      <c r="H3615">
        <v>201412</v>
      </c>
      <c r="I3615" t="s">
        <v>213</v>
      </c>
      <c r="J3615" t="s">
        <v>1122</v>
      </c>
      <c r="K3615" t="s">
        <v>2334</v>
      </c>
      <c r="L3615" t="s">
        <v>1124</v>
      </c>
      <c r="M3615" t="s">
        <v>31</v>
      </c>
      <c r="N3615" t="s">
        <v>49</v>
      </c>
      <c r="O3615">
        <v>-958195.8</v>
      </c>
      <c r="P3615" t="s">
        <v>2331</v>
      </c>
      <c r="Q3615" t="s">
        <v>2339</v>
      </c>
      <c r="R3615" t="s">
        <v>2335</v>
      </c>
      <c r="S3615" t="s">
        <v>1119</v>
      </c>
      <c r="T3615" t="s">
        <v>2313</v>
      </c>
    </row>
    <row r="3616" spans="1:20">
      <c r="A3616" t="s">
        <v>2339</v>
      </c>
      <c r="B3616" t="s">
        <v>2331</v>
      </c>
      <c r="C3616" t="s">
        <v>2340</v>
      </c>
      <c r="D3616" t="s">
        <v>2341</v>
      </c>
      <c r="E3616" t="s">
        <v>1965</v>
      </c>
      <c r="F3616" s="1">
        <v>34305</v>
      </c>
      <c r="G3616" t="s">
        <v>26</v>
      </c>
      <c r="H3616">
        <v>201412</v>
      </c>
      <c r="I3616" t="s">
        <v>213</v>
      </c>
      <c r="J3616" t="s">
        <v>1122</v>
      </c>
      <c r="K3616" t="s">
        <v>2334</v>
      </c>
      <c r="L3616" t="s">
        <v>1124</v>
      </c>
      <c r="M3616" t="s">
        <v>31</v>
      </c>
      <c r="N3616" t="s">
        <v>32</v>
      </c>
      <c r="O3616">
        <v>52362.54</v>
      </c>
      <c r="P3616" t="s">
        <v>2331</v>
      </c>
      <c r="Q3616" t="s">
        <v>2339</v>
      </c>
      <c r="R3616" t="s">
        <v>2335</v>
      </c>
      <c r="S3616" t="s">
        <v>1119</v>
      </c>
      <c r="T3616" t="s">
        <v>2313</v>
      </c>
    </row>
    <row r="3617" spans="1:20">
      <c r="A3617" t="s">
        <v>2342</v>
      </c>
      <c r="B3617" t="s">
        <v>2343</v>
      </c>
      <c r="C3617" t="s">
        <v>2344</v>
      </c>
      <c r="D3617" t="s">
        <v>2345</v>
      </c>
      <c r="E3617" t="s">
        <v>1850</v>
      </c>
      <c r="F3617" s="1">
        <v>41214</v>
      </c>
      <c r="G3617" t="s">
        <v>26</v>
      </c>
      <c r="H3617">
        <v>201412</v>
      </c>
      <c r="I3617" t="s">
        <v>27</v>
      </c>
      <c r="J3617" t="s">
        <v>596</v>
      </c>
      <c r="K3617" t="s">
        <v>1912</v>
      </c>
      <c r="L3617" t="s">
        <v>1901</v>
      </c>
      <c r="M3617" t="s">
        <v>1902</v>
      </c>
      <c r="N3617" t="s">
        <v>32</v>
      </c>
      <c r="O3617">
        <v>43151.11</v>
      </c>
      <c r="P3617" t="s">
        <v>2343</v>
      </c>
      <c r="Q3617" t="s">
        <v>2342</v>
      </c>
      <c r="R3617" t="s">
        <v>2346</v>
      </c>
      <c r="S3617" t="s">
        <v>1119</v>
      </c>
      <c r="T3617" t="s">
        <v>2347</v>
      </c>
    </row>
    <row r="3618" spans="1:20">
      <c r="A3618" t="s">
        <v>2342</v>
      </c>
      <c r="B3618" t="s">
        <v>2343</v>
      </c>
      <c r="C3618" t="s">
        <v>2344</v>
      </c>
      <c r="D3618" t="s">
        <v>2345</v>
      </c>
      <c r="E3618" t="s">
        <v>1850</v>
      </c>
      <c r="F3618" s="1">
        <v>41214</v>
      </c>
      <c r="G3618" t="s">
        <v>26</v>
      </c>
      <c r="H3618">
        <v>201412</v>
      </c>
      <c r="I3618" t="s">
        <v>27</v>
      </c>
      <c r="J3618" t="s">
        <v>596</v>
      </c>
      <c r="K3618" t="s">
        <v>1900</v>
      </c>
      <c r="L3618" t="s">
        <v>1901</v>
      </c>
      <c r="M3618" t="s">
        <v>1902</v>
      </c>
      <c r="N3618" t="s">
        <v>32</v>
      </c>
      <c r="O3618">
        <v>161248.89000000001</v>
      </c>
      <c r="P3618" t="s">
        <v>2343</v>
      </c>
      <c r="Q3618" t="s">
        <v>2342</v>
      </c>
      <c r="R3618" t="s">
        <v>2346</v>
      </c>
      <c r="S3618" t="s">
        <v>1119</v>
      </c>
      <c r="T3618" t="s">
        <v>2347</v>
      </c>
    </row>
    <row r="3619" spans="1:20">
      <c r="A3619" t="s">
        <v>2348</v>
      </c>
      <c r="B3619" t="s">
        <v>2343</v>
      </c>
      <c r="C3619" t="s">
        <v>2349</v>
      </c>
      <c r="D3619" t="s">
        <v>2350</v>
      </c>
      <c r="E3619" t="s">
        <v>1850</v>
      </c>
      <c r="F3619" s="1">
        <v>41671</v>
      </c>
      <c r="G3619" t="s">
        <v>26</v>
      </c>
      <c r="H3619">
        <v>201412</v>
      </c>
      <c r="I3619" t="s">
        <v>27</v>
      </c>
      <c r="J3619" t="s">
        <v>596</v>
      </c>
      <c r="K3619" t="s">
        <v>1908</v>
      </c>
      <c r="L3619" t="s">
        <v>1901</v>
      </c>
      <c r="M3619" t="s">
        <v>1902</v>
      </c>
      <c r="N3619" t="s">
        <v>32</v>
      </c>
      <c r="O3619">
        <v>1168.9000000000001</v>
      </c>
      <c r="P3619" t="s">
        <v>2343</v>
      </c>
      <c r="Q3619" t="s">
        <v>2348</v>
      </c>
      <c r="R3619" t="s">
        <v>2346</v>
      </c>
      <c r="S3619" t="s">
        <v>1119</v>
      </c>
      <c r="T3619" t="s">
        <v>2347</v>
      </c>
    </row>
    <row r="3620" spans="1:20">
      <c r="A3620" t="s">
        <v>2351</v>
      </c>
      <c r="B3620" t="s">
        <v>2343</v>
      </c>
      <c r="C3620" t="s">
        <v>2352</v>
      </c>
      <c r="D3620" t="s">
        <v>2353</v>
      </c>
      <c r="E3620" t="s">
        <v>600</v>
      </c>
      <c r="F3620" s="1">
        <v>41791</v>
      </c>
      <c r="G3620" t="s">
        <v>26</v>
      </c>
      <c r="H3620">
        <v>201412</v>
      </c>
      <c r="I3620" t="s">
        <v>27</v>
      </c>
      <c r="J3620" t="s">
        <v>596</v>
      </c>
      <c r="K3620" t="s">
        <v>2334</v>
      </c>
      <c r="L3620" t="s">
        <v>1116</v>
      </c>
      <c r="M3620" t="s">
        <v>31</v>
      </c>
      <c r="N3620" t="s">
        <v>32</v>
      </c>
      <c r="O3620">
        <v>58522.55</v>
      </c>
      <c r="P3620" t="s">
        <v>2343</v>
      </c>
      <c r="Q3620" t="s">
        <v>2351</v>
      </c>
      <c r="R3620" t="s">
        <v>2346</v>
      </c>
      <c r="S3620" t="s">
        <v>1119</v>
      </c>
      <c r="T3620" t="s">
        <v>2347</v>
      </c>
    </row>
    <row r="3621" spans="1:20">
      <c r="A3621" t="s">
        <v>2354</v>
      </c>
      <c r="B3621" t="s">
        <v>2355</v>
      </c>
      <c r="C3621" t="s">
        <v>2356</v>
      </c>
      <c r="D3621" t="s">
        <v>2357</v>
      </c>
      <c r="E3621" t="s">
        <v>600</v>
      </c>
      <c r="F3621" s="1">
        <v>41579</v>
      </c>
      <c r="G3621" t="s">
        <v>26</v>
      </c>
      <c r="H3621">
        <v>201412</v>
      </c>
      <c r="I3621" t="s">
        <v>1131</v>
      </c>
      <c r="J3621" t="s">
        <v>1122</v>
      </c>
      <c r="K3621" t="s">
        <v>2294</v>
      </c>
      <c r="L3621" t="s">
        <v>1124</v>
      </c>
      <c r="M3621" t="s">
        <v>2295</v>
      </c>
      <c r="N3621" t="s">
        <v>32</v>
      </c>
      <c r="O3621">
        <v>1668.65</v>
      </c>
      <c r="P3621" t="s">
        <v>2355</v>
      </c>
      <c r="Q3621" t="s">
        <v>2354</v>
      </c>
      <c r="R3621" t="s">
        <v>2358</v>
      </c>
      <c r="S3621" t="s">
        <v>1119</v>
      </c>
      <c r="T3621" t="s">
        <v>592</v>
      </c>
    </row>
    <row r="3622" spans="1:20">
      <c r="A3622" t="s">
        <v>2359</v>
      </c>
      <c r="B3622" t="s">
        <v>2360</v>
      </c>
      <c r="C3622" t="s">
        <v>2361</v>
      </c>
      <c r="D3622" t="s">
        <v>2362</v>
      </c>
      <c r="E3622" t="s">
        <v>600</v>
      </c>
      <c r="F3622" s="1">
        <v>40603</v>
      </c>
      <c r="G3622" t="s">
        <v>26</v>
      </c>
      <c r="H3622">
        <v>201412</v>
      </c>
      <c r="I3622" t="s">
        <v>1131</v>
      </c>
      <c r="J3622" t="s">
        <v>596</v>
      </c>
      <c r="K3622" t="s">
        <v>2294</v>
      </c>
      <c r="L3622" t="s">
        <v>1116</v>
      </c>
      <c r="M3622" t="s">
        <v>2363</v>
      </c>
      <c r="N3622" t="s">
        <v>32</v>
      </c>
      <c r="O3622">
        <v>45.230000000000004</v>
      </c>
      <c r="P3622" t="s">
        <v>2360</v>
      </c>
      <c r="Q3622" t="s">
        <v>2359</v>
      </c>
      <c r="R3622" t="s">
        <v>2364</v>
      </c>
      <c r="S3622" t="s">
        <v>1119</v>
      </c>
      <c r="T3622" t="s">
        <v>592</v>
      </c>
    </row>
    <row r="3623" spans="1:20">
      <c r="A3623" t="s">
        <v>2365</v>
      </c>
      <c r="B3623" t="s">
        <v>2366</v>
      </c>
      <c r="C3623" t="s">
        <v>2367</v>
      </c>
      <c r="D3623" t="s">
        <v>2368</v>
      </c>
      <c r="E3623" t="s">
        <v>600</v>
      </c>
      <c r="F3623" s="1">
        <v>41883</v>
      </c>
      <c r="G3623" t="s">
        <v>26</v>
      </c>
      <c r="H3623">
        <v>201412</v>
      </c>
      <c r="I3623" t="s">
        <v>1131</v>
      </c>
      <c r="J3623" t="s">
        <v>1122</v>
      </c>
      <c r="K3623" t="s">
        <v>1984</v>
      </c>
      <c r="L3623" t="s">
        <v>1124</v>
      </c>
      <c r="M3623" t="s">
        <v>31</v>
      </c>
      <c r="N3623" t="s">
        <v>32</v>
      </c>
      <c r="O3623">
        <v>3487.89</v>
      </c>
      <c r="P3623" t="s">
        <v>2366</v>
      </c>
      <c r="Q3623" t="s">
        <v>2365</v>
      </c>
      <c r="R3623" t="s">
        <v>2369</v>
      </c>
      <c r="S3623" t="s">
        <v>34</v>
      </c>
      <c r="T3623" t="s">
        <v>561</v>
      </c>
    </row>
    <row r="3624" spans="1:20">
      <c r="A3624" t="s">
        <v>2370</v>
      </c>
      <c r="B3624" t="s">
        <v>2371</v>
      </c>
      <c r="C3624" t="s">
        <v>2372</v>
      </c>
      <c r="D3624" t="s">
        <v>2373</v>
      </c>
      <c r="E3624" t="s">
        <v>600</v>
      </c>
      <c r="F3624" s="1">
        <v>41640</v>
      </c>
      <c r="G3624" t="s">
        <v>26</v>
      </c>
      <c r="H3624">
        <v>201412</v>
      </c>
      <c r="I3624" t="s">
        <v>27</v>
      </c>
      <c r="J3624" t="s">
        <v>28</v>
      </c>
      <c r="K3624" t="s">
        <v>2172</v>
      </c>
      <c r="L3624" t="s">
        <v>30</v>
      </c>
      <c r="M3624" t="s">
        <v>31</v>
      </c>
      <c r="N3624" t="s">
        <v>32</v>
      </c>
      <c r="O3624">
        <v>1550.1000000000001</v>
      </c>
      <c r="P3624" t="s">
        <v>2371</v>
      </c>
      <c r="Q3624" t="s">
        <v>2370</v>
      </c>
      <c r="R3624" t="s">
        <v>2374</v>
      </c>
      <c r="S3624" t="s">
        <v>2237</v>
      </c>
      <c r="T3624" t="s">
        <v>592</v>
      </c>
    </row>
    <row r="3625" spans="1:20">
      <c r="A3625" t="s">
        <v>2375</v>
      </c>
      <c r="B3625" t="s">
        <v>2376</v>
      </c>
      <c r="C3625" t="s">
        <v>2377</v>
      </c>
      <c r="D3625" t="s">
        <v>2378</v>
      </c>
      <c r="E3625" t="s">
        <v>600</v>
      </c>
      <c r="F3625" s="1">
        <v>41487</v>
      </c>
      <c r="G3625" t="s">
        <v>26</v>
      </c>
      <c r="H3625">
        <v>201412</v>
      </c>
      <c r="I3625" t="s">
        <v>1131</v>
      </c>
      <c r="J3625" t="s">
        <v>1122</v>
      </c>
      <c r="K3625" t="s">
        <v>1123</v>
      </c>
      <c r="L3625" t="s">
        <v>1124</v>
      </c>
      <c r="M3625" t="s">
        <v>31</v>
      </c>
      <c r="N3625" t="s">
        <v>32</v>
      </c>
      <c r="O3625">
        <v>448.65000000000003</v>
      </c>
      <c r="P3625" t="s">
        <v>2376</v>
      </c>
      <c r="Q3625" t="s">
        <v>2375</v>
      </c>
      <c r="R3625" t="s">
        <v>2379</v>
      </c>
      <c r="S3625" t="s">
        <v>1953</v>
      </c>
      <c r="T3625" t="s">
        <v>592</v>
      </c>
    </row>
    <row r="3626" spans="1:20">
      <c r="A3626" t="s">
        <v>2380</v>
      </c>
      <c r="B3626" t="s">
        <v>2381</v>
      </c>
      <c r="C3626" t="s">
        <v>2382</v>
      </c>
      <c r="D3626" t="s">
        <v>2383</v>
      </c>
      <c r="E3626" t="s">
        <v>1827</v>
      </c>
      <c r="F3626" s="1">
        <v>35925</v>
      </c>
      <c r="G3626" t="s">
        <v>26</v>
      </c>
      <c r="H3626">
        <v>201412</v>
      </c>
      <c r="I3626" t="s">
        <v>213</v>
      </c>
      <c r="J3626" t="s">
        <v>596</v>
      </c>
      <c r="K3626" t="s">
        <v>2384</v>
      </c>
      <c r="L3626" t="s">
        <v>2385</v>
      </c>
      <c r="M3626" t="s">
        <v>2386</v>
      </c>
      <c r="N3626" t="s">
        <v>32</v>
      </c>
      <c r="O3626">
        <v>31210.04</v>
      </c>
      <c r="P3626" t="s">
        <v>2381</v>
      </c>
      <c r="Q3626" t="s">
        <v>2380</v>
      </c>
      <c r="R3626" t="s">
        <v>2387</v>
      </c>
      <c r="S3626" t="s">
        <v>2388</v>
      </c>
      <c r="T3626" t="s">
        <v>561</v>
      </c>
    </row>
    <row r="3627" spans="1:20">
      <c r="A3627" t="s">
        <v>2380</v>
      </c>
      <c r="B3627" t="s">
        <v>2381</v>
      </c>
      <c r="C3627" t="s">
        <v>2382</v>
      </c>
      <c r="D3627" t="s">
        <v>2383</v>
      </c>
      <c r="E3627" t="s">
        <v>1827</v>
      </c>
      <c r="F3627" s="1">
        <v>35925</v>
      </c>
      <c r="G3627" t="s">
        <v>26</v>
      </c>
      <c r="H3627">
        <v>201412</v>
      </c>
      <c r="I3627" t="s">
        <v>213</v>
      </c>
      <c r="J3627" t="s">
        <v>596</v>
      </c>
      <c r="K3627" t="s">
        <v>1064</v>
      </c>
      <c r="L3627" t="s">
        <v>2385</v>
      </c>
      <c r="M3627" t="s">
        <v>2386</v>
      </c>
      <c r="N3627" t="s">
        <v>32</v>
      </c>
      <c r="O3627">
        <v>31210.06</v>
      </c>
      <c r="P3627" t="s">
        <v>2381</v>
      </c>
      <c r="Q3627" t="s">
        <v>2380</v>
      </c>
      <c r="R3627" t="s">
        <v>2387</v>
      </c>
      <c r="S3627" t="s">
        <v>2388</v>
      </c>
      <c r="T3627" t="s">
        <v>561</v>
      </c>
    </row>
    <row r="3628" spans="1:20">
      <c r="A3628" t="s">
        <v>2380</v>
      </c>
      <c r="B3628" t="s">
        <v>2381</v>
      </c>
      <c r="C3628" t="s">
        <v>2382</v>
      </c>
      <c r="D3628" t="s">
        <v>2383</v>
      </c>
      <c r="E3628" t="s">
        <v>1827</v>
      </c>
      <c r="F3628" s="1">
        <v>35925</v>
      </c>
      <c r="G3628" t="s">
        <v>26</v>
      </c>
      <c r="H3628">
        <v>201412</v>
      </c>
      <c r="I3628" t="s">
        <v>213</v>
      </c>
      <c r="J3628" t="s">
        <v>596</v>
      </c>
      <c r="K3628" t="s">
        <v>1068</v>
      </c>
      <c r="L3628" t="s">
        <v>2385</v>
      </c>
      <c r="M3628" t="s">
        <v>2386</v>
      </c>
      <c r="N3628" t="s">
        <v>32</v>
      </c>
      <c r="O3628">
        <v>31210.07</v>
      </c>
      <c r="P3628" t="s">
        <v>2381</v>
      </c>
      <c r="Q3628" t="s">
        <v>2380</v>
      </c>
      <c r="R3628" t="s">
        <v>2387</v>
      </c>
      <c r="S3628" t="s">
        <v>2388</v>
      </c>
      <c r="T3628" t="s">
        <v>561</v>
      </c>
    </row>
    <row r="3629" spans="1:20">
      <c r="A3629" t="s">
        <v>2380</v>
      </c>
      <c r="B3629" t="s">
        <v>2381</v>
      </c>
      <c r="C3629" t="s">
        <v>2382</v>
      </c>
      <c r="D3629" t="s">
        <v>2383</v>
      </c>
      <c r="E3629" t="s">
        <v>1827</v>
      </c>
      <c r="F3629" s="1">
        <v>35925</v>
      </c>
      <c r="G3629" t="s">
        <v>26</v>
      </c>
      <c r="H3629">
        <v>201412</v>
      </c>
      <c r="I3629" t="s">
        <v>213</v>
      </c>
      <c r="J3629" t="s">
        <v>596</v>
      </c>
      <c r="K3629" t="s">
        <v>623</v>
      </c>
      <c r="L3629" t="s">
        <v>2385</v>
      </c>
      <c r="M3629" t="s">
        <v>2386</v>
      </c>
      <c r="N3629" t="s">
        <v>32</v>
      </c>
      <c r="O3629">
        <v>31210.07</v>
      </c>
      <c r="P3629" t="s">
        <v>2381</v>
      </c>
      <c r="Q3629" t="s">
        <v>2380</v>
      </c>
      <c r="R3629" t="s">
        <v>2387</v>
      </c>
      <c r="S3629" t="s">
        <v>2388</v>
      </c>
      <c r="T3629" t="s">
        <v>561</v>
      </c>
    </row>
    <row r="3630" spans="1:20">
      <c r="A3630" t="s">
        <v>2380</v>
      </c>
      <c r="B3630" t="s">
        <v>2381</v>
      </c>
      <c r="C3630" t="s">
        <v>2382</v>
      </c>
      <c r="D3630" t="s">
        <v>2383</v>
      </c>
      <c r="E3630" t="s">
        <v>1827</v>
      </c>
      <c r="F3630" s="1">
        <v>35925</v>
      </c>
      <c r="G3630" t="s">
        <v>26</v>
      </c>
      <c r="H3630">
        <v>201412</v>
      </c>
      <c r="I3630" t="s">
        <v>213</v>
      </c>
      <c r="J3630" t="s">
        <v>596</v>
      </c>
      <c r="K3630" t="s">
        <v>633</v>
      </c>
      <c r="L3630" t="s">
        <v>2385</v>
      </c>
      <c r="M3630" t="s">
        <v>2386</v>
      </c>
      <c r="N3630" t="s">
        <v>32</v>
      </c>
      <c r="O3630">
        <v>31210.12</v>
      </c>
      <c r="P3630" t="s">
        <v>2381</v>
      </c>
      <c r="Q3630" t="s">
        <v>2380</v>
      </c>
      <c r="R3630" t="s">
        <v>2387</v>
      </c>
      <c r="S3630" t="s">
        <v>2388</v>
      </c>
      <c r="T3630" t="s">
        <v>561</v>
      </c>
    </row>
    <row r="3631" spans="1:20">
      <c r="A3631" t="s">
        <v>2389</v>
      </c>
      <c r="B3631" t="s">
        <v>2381</v>
      </c>
      <c r="C3631" t="s">
        <v>2390</v>
      </c>
      <c r="D3631" t="s">
        <v>2391</v>
      </c>
      <c r="E3631" t="s">
        <v>2392</v>
      </c>
      <c r="F3631" s="1">
        <v>39814</v>
      </c>
      <c r="G3631" t="s">
        <v>26</v>
      </c>
      <c r="H3631">
        <v>201412</v>
      </c>
      <c r="I3631" t="s">
        <v>213</v>
      </c>
      <c r="J3631" t="s">
        <v>253</v>
      </c>
      <c r="K3631" t="s">
        <v>2393</v>
      </c>
      <c r="L3631" t="s">
        <v>2385</v>
      </c>
      <c r="M3631" t="s">
        <v>2386</v>
      </c>
      <c r="N3631" t="s">
        <v>32</v>
      </c>
      <c r="O3631">
        <v>3333.4700000000003</v>
      </c>
      <c r="P3631" t="s">
        <v>2381</v>
      </c>
      <c r="Q3631" t="s">
        <v>2389</v>
      </c>
      <c r="R3631" t="s">
        <v>2387</v>
      </c>
      <c r="S3631" t="s">
        <v>2388</v>
      </c>
      <c r="T3631" t="s">
        <v>561</v>
      </c>
    </row>
    <row r="3632" spans="1:20">
      <c r="A3632" t="s">
        <v>2389</v>
      </c>
      <c r="B3632" t="s">
        <v>2381</v>
      </c>
      <c r="C3632" t="s">
        <v>2390</v>
      </c>
      <c r="D3632" t="s">
        <v>2391</v>
      </c>
      <c r="E3632" t="s">
        <v>2392</v>
      </c>
      <c r="F3632" s="1">
        <v>39814</v>
      </c>
      <c r="G3632" t="s">
        <v>26</v>
      </c>
      <c r="H3632">
        <v>201412</v>
      </c>
      <c r="I3632" t="s">
        <v>213</v>
      </c>
      <c r="J3632" t="s">
        <v>253</v>
      </c>
      <c r="K3632" t="s">
        <v>1064</v>
      </c>
      <c r="L3632" t="s">
        <v>2385</v>
      </c>
      <c r="M3632" t="s">
        <v>2386</v>
      </c>
      <c r="N3632" t="s">
        <v>32</v>
      </c>
      <c r="O3632">
        <v>3333.4700000000003</v>
      </c>
      <c r="P3632" t="s">
        <v>2381</v>
      </c>
      <c r="Q3632" t="s">
        <v>2389</v>
      </c>
      <c r="R3632" t="s">
        <v>2387</v>
      </c>
      <c r="S3632" t="s">
        <v>2388</v>
      </c>
      <c r="T3632" t="s">
        <v>561</v>
      </c>
    </row>
    <row r="3633" spans="1:20">
      <c r="A3633" t="s">
        <v>2389</v>
      </c>
      <c r="B3633" t="s">
        <v>2381</v>
      </c>
      <c r="C3633" t="s">
        <v>2390</v>
      </c>
      <c r="D3633" t="s">
        <v>2391</v>
      </c>
      <c r="E3633" t="s">
        <v>2392</v>
      </c>
      <c r="F3633" s="1">
        <v>39814</v>
      </c>
      <c r="G3633" t="s">
        <v>26</v>
      </c>
      <c r="H3633">
        <v>201412</v>
      </c>
      <c r="I3633" t="s">
        <v>213</v>
      </c>
      <c r="J3633" t="s">
        <v>253</v>
      </c>
      <c r="K3633" t="s">
        <v>1068</v>
      </c>
      <c r="L3633" t="s">
        <v>2385</v>
      </c>
      <c r="M3633" t="s">
        <v>2386</v>
      </c>
      <c r="N3633" t="s">
        <v>32</v>
      </c>
      <c r="O3633">
        <v>3333.4700000000003</v>
      </c>
      <c r="P3633" t="s">
        <v>2381</v>
      </c>
      <c r="Q3633" t="s">
        <v>2389</v>
      </c>
      <c r="R3633" t="s">
        <v>2387</v>
      </c>
      <c r="S3633" t="s">
        <v>2388</v>
      </c>
      <c r="T3633" t="s">
        <v>561</v>
      </c>
    </row>
    <row r="3634" spans="1:20">
      <c r="A3634" t="s">
        <v>2389</v>
      </c>
      <c r="B3634" t="s">
        <v>2381</v>
      </c>
      <c r="C3634" t="s">
        <v>2390</v>
      </c>
      <c r="D3634" t="s">
        <v>2391</v>
      </c>
      <c r="E3634" t="s">
        <v>2392</v>
      </c>
      <c r="F3634" s="1">
        <v>39814</v>
      </c>
      <c r="G3634" t="s">
        <v>26</v>
      </c>
      <c r="H3634">
        <v>201412</v>
      </c>
      <c r="I3634" t="s">
        <v>213</v>
      </c>
      <c r="J3634" t="s">
        <v>253</v>
      </c>
      <c r="K3634" t="s">
        <v>623</v>
      </c>
      <c r="L3634" t="s">
        <v>2385</v>
      </c>
      <c r="M3634" t="s">
        <v>2386</v>
      </c>
      <c r="N3634" t="s">
        <v>32</v>
      </c>
      <c r="O3634">
        <v>3333.4700000000003</v>
      </c>
      <c r="P3634" t="s">
        <v>2381</v>
      </c>
      <c r="Q3634" t="s">
        <v>2389</v>
      </c>
      <c r="R3634" t="s">
        <v>2387</v>
      </c>
      <c r="S3634" t="s">
        <v>2388</v>
      </c>
      <c r="T3634" t="s">
        <v>561</v>
      </c>
    </row>
    <row r="3635" spans="1:20">
      <c r="A3635" t="s">
        <v>2389</v>
      </c>
      <c r="B3635" t="s">
        <v>2381</v>
      </c>
      <c r="C3635" t="s">
        <v>2390</v>
      </c>
      <c r="D3635" t="s">
        <v>2391</v>
      </c>
      <c r="E3635" t="s">
        <v>2392</v>
      </c>
      <c r="F3635" s="1">
        <v>39814</v>
      </c>
      <c r="G3635" t="s">
        <v>26</v>
      </c>
      <c r="H3635">
        <v>201412</v>
      </c>
      <c r="I3635" t="s">
        <v>213</v>
      </c>
      <c r="J3635" t="s">
        <v>253</v>
      </c>
      <c r="K3635" t="s">
        <v>633</v>
      </c>
      <c r="L3635" t="s">
        <v>2385</v>
      </c>
      <c r="M3635" t="s">
        <v>2386</v>
      </c>
      <c r="N3635" t="s">
        <v>32</v>
      </c>
      <c r="O3635">
        <v>3333.37</v>
      </c>
      <c r="P3635" t="s">
        <v>2381</v>
      </c>
      <c r="Q3635" t="s">
        <v>2389</v>
      </c>
      <c r="R3635" t="s">
        <v>2387</v>
      </c>
      <c r="S3635" t="s">
        <v>2388</v>
      </c>
      <c r="T3635" t="s">
        <v>561</v>
      </c>
    </row>
    <row r="3636" spans="1:20">
      <c r="A3636" t="s">
        <v>2394</v>
      </c>
      <c r="B3636" t="s">
        <v>2395</v>
      </c>
      <c r="C3636" t="s">
        <v>2396</v>
      </c>
      <c r="D3636" t="s">
        <v>2397</v>
      </c>
      <c r="E3636" t="s">
        <v>600</v>
      </c>
      <c r="F3636" s="1">
        <v>40544</v>
      </c>
      <c r="G3636" t="s">
        <v>26</v>
      </c>
      <c r="H3636">
        <v>201412</v>
      </c>
      <c r="I3636" t="s">
        <v>27</v>
      </c>
      <c r="J3636" t="s">
        <v>28</v>
      </c>
      <c r="K3636" t="s">
        <v>1123</v>
      </c>
      <c r="L3636" t="s">
        <v>30</v>
      </c>
      <c r="M3636" t="s">
        <v>31</v>
      </c>
      <c r="N3636" t="s">
        <v>32</v>
      </c>
      <c r="O3636">
        <v>-1952.42</v>
      </c>
      <c r="P3636" t="s">
        <v>2395</v>
      </c>
      <c r="Q3636" t="s">
        <v>2394</v>
      </c>
      <c r="R3636" t="s">
        <v>2398</v>
      </c>
      <c r="S3636" t="s">
        <v>1119</v>
      </c>
      <c r="T3636" t="s">
        <v>1291</v>
      </c>
    </row>
    <row r="3637" spans="1:20">
      <c r="A3637" t="s">
        <v>85</v>
      </c>
      <c r="B3637" t="s">
        <v>22</v>
      </c>
      <c r="C3637" t="s">
        <v>2399</v>
      </c>
      <c r="D3637" t="s">
        <v>2400</v>
      </c>
      <c r="E3637" t="s">
        <v>142</v>
      </c>
      <c r="F3637" s="1">
        <v>41852</v>
      </c>
      <c r="G3637" t="s">
        <v>2401</v>
      </c>
      <c r="H3637">
        <v>201501</v>
      </c>
      <c r="I3637" t="s">
        <v>27</v>
      </c>
      <c r="J3637" t="s">
        <v>53</v>
      </c>
      <c r="K3637" t="s">
        <v>29</v>
      </c>
      <c r="L3637" t="s">
        <v>54</v>
      </c>
      <c r="M3637" t="s">
        <v>31</v>
      </c>
      <c r="N3637" t="s">
        <v>32</v>
      </c>
      <c r="O3637">
        <v>5057.95</v>
      </c>
      <c r="P3637" t="s">
        <v>22</v>
      </c>
      <c r="Q3637" t="s">
        <v>85</v>
      </c>
      <c r="R3637" t="s">
        <v>33</v>
      </c>
      <c r="S3637" t="s">
        <v>34</v>
      </c>
      <c r="T3637" t="s">
        <v>35</v>
      </c>
    </row>
    <row r="3638" spans="1:20">
      <c r="A3638" t="s">
        <v>85</v>
      </c>
      <c r="B3638" t="s">
        <v>22</v>
      </c>
      <c r="C3638" t="s">
        <v>2399</v>
      </c>
      <c r="D3638" t="s">
        <v>2400</v>
      </c>
      <c r="E3638" t="s">
        <v>142</v>
      </c>
      <c r="F3638" s="1">
        <v>41852</v>
      </c>
      <c r="G3638" t="s">
        <v>2401</v>
      </c>
      <c r="H3638">
        <v>201501</v>
      </c>
      <c r="I3638" t="s">
        <v>27</v>
      </c>
      <c r="J3638" t="s">
        <v>53</v>
      </c>
      <c r="K3638" t="s">
        <v>36</v>
      </c>
      <c r="L3638" t="s">
        <v>54</v>
      </c>
      <c r="M3638" t="s">
        <v>31</v>
      </c>
      <c r="N3638" t="s">
        <v>32</v>
      </c>
      <c r="O3638">
        <v>340.44</v>
      </c>
      <c r="P3638" t="s">
        <v>22</v>
      </c>
      <c r="Q3638" t="s">
        <v>85</v>
      </c>
      <c r="R3638" t="s">
        <v>33</v>
      </c>
      <c r="S3638" t="s">
        <v>34</v>
      </c>
      <c r="T3638" t="s">
        <v>35</v>
      </c>
    </row>
    <row r="3639" spans="1:20">
      <c r="A3639" t="s">
        <v>85</v>
      </c>
      <c r="B3639" t="s">
        <v>22</v>
      </c>
      <c r="C3639" t="s">
        <v>2399</v>
      </c>
      <c r="D3639" t="s">
        <v>2400</v>
      </c>
      <c r="E3639" t="s">
        <v>142</v>
      </c>
      <c r="F3639" s="1">
        <v>41852</v>
      </c>
      <c r="G3639" t="s">
        <v>2401</v>
      </c>
      <c r="H3639">
        <v>201501</v>
      </c>
      <c r="I3639" t="s">
        <v>27</v>
      </c>
      <c r="J3639" t="s">
        <v>53</v>
      </c>
      <c r="K3639" t="s">
        <v>37</v>
      </c>
      <c r="L3639" t="s">
        <v>54</v>
      </c>
      <c r="M3639" t="s">
        <v>31</v>
      </c>
      <c r="N3639" t="s">
        <v>32</v>
      </c>
      <c r="O3639">
        <v>35999.61</v>
      </c>
      <c r="P3639" t="s">
        <v>22</v>
      </c>
      <c r="Q3639" t="s">
        <v>85</v>
      </c>
      <c r="R3639" t="s">
        <v>33</v>
      </c>
      <c r="S3639" t="s">
        <v>34</v>
      </c>
      <c r="T3639" t="s">
        <v>35</v>
      </c>
    </row>
    <row r="3640" spans="1:20">
      <c r="A3640" t="s">
        <v>85</v>
      </c>
      <c r="B3640" t="s">
        <v>22</v>
      </c>
      <c r="C3640" t="s">
        <v>2399</v>
      </c>
      <c r="D3640" t="s">
        <v>2400</v>
      </c>
      <c r="E3640" t="s">
        <v>142</v>
      </c>
      <c r="F3640" s="1">
        <v>41852</v>
      </c>
      <c r="G3640" t="s">
        <v>2401</v>
      </c>
      <c r="H3640">
        <v>201501</v>
      </c>
      <c r="I3640" t="s">
        <v>27</v>
      </c>
      <c r="J3640" t="s">
        <v>53</v>
      </c>
      <c r="K3640" t="s">
        <v>38</v>
      </c>
      <c r="L3640" t="s">
        <v>54</v>
      </c>
      <c r="M3640" t="s">
        <v>31</v>
      </c>
      <c r="N3640" t="s">
        <v>32</v>
      </c>
      <c r="O3640">
        <v>116578.7</v>
      </c>
      <c r="P3640" t="s">
        <v>22</v>
      </c>
      <c r="Q3640" t="s">
        <v>85</v>
      </c>
      <c r="R3640" t="s">
        <v>33</v>
      </c>
      <c r="S3640" t="s">
        <v>34</v>
      </c>
      <c r="T3640" t="s">
        <v>35</v>
      </c>
    </row>
    <row r="3641" spans="1:20">
      <c r="A3641" t="s">
        <v>21</v>
      </c>
      <c r="B3641" t="s">
        <v>22</v>
      </c>
      <c r="C3641" t="s">
        <v>23</v>
      </c>
      <c r="D3641" t="s">
        <v>24</v>
      </c>
      <c r="E3641" t="s">
        <v>25</v>
      </c>
      <c r="F3641" s="1">
        <v>38261</v>
      </c>
      <c r="G3641" t="s">
        <v>2401</v>
      </c>
      <c r="H3641">
        <v>201501</v>
      </c>
      <c r="I3641" t="s">
        <v>27</v>
      </c>
      <c r="J3641" t="s">
        <v>28</v>
      </c>
      <c r="K3641" t="s">
        <v>36</v>
      </c>
      <c r="L3641" t="s">
        <v>30</v>
      </c>
      <c r="M3641" t="s">
        <v>31</v>
      </c>
      <c r="N3641" t="s">
        <v>32</v>
      </c>
      <c r="O3641">
        <v>587.69000000000005</v>
      </c>
      <c r="P3641" t="s">
        <v>22</v>
      </c>
      <c r="Q3641" t="s">
        <v>21</v>
      </c>
      <c r="R3641" t="s">
        <v>33</v>
      </c>
      <c r="S3641" t="s">
        <v>34</v>
      </c>
      <c r="T3641" t="s">
        <v>35</v>
      </c>
    </row>
    <row r="3642" spans="1:20">
      <c r="A3642" t="s">
        <v>21</v>
      </c>
      <c r="B3642" t="s">
        <v>22</v>
      </c>
      <c r="C3642" t="s">
        <v>23</v>
      </c>
      <c r="D3642" t="s">
        <v>24</v>
      </c>
      <c r="E3642" t="s">
        <v>25</v>
      </c>
      <c r="F3642" s="1">
        <v>38261</v>
      </c>
      <c r="G3642" t="s">
        <v>2401</v>
      </c>
      <c r="H3642">
        <v>201501</v>
      </c>
      <c r="I3642" t="s">
        <v>27</v>
      </c>
      <c r="J3642" t="s">
        <v>28</v>
      </c>
      <c r="K3642" t="s">
        <v>37</v>
      </c>
      <c r="L3642" t="s">
        <v>30</v>
      </c>
      <c r="M3642" t="s">
        <v>31</v>
      </c>
      <c r="N3642" t="s">
        <v>32</v>
      </c>
      <c r="O3642">
        <v>22885.37</v>
      </c>
      <c r="P3642" t="s">
        <v>22</v>
      </c>
      <c r="Q3642" t="s">
        <v>21</v>
      </c>
      <c r="R3642" t="s">
        <v>33</v>
      </c>
      <c r="S3642" t="s">
        <v>34</v>
      </c>
      <c r="T3642" t="s">
        <v>35</v>
      </c>
    </row>
    <row r="3643" spans="1:20">
      <c r="A3643" t="s">
        <v>21</v>
      </c>
      <c r="B3643" t="s">
        <v>22</v>
      </c>
      <c r="C3643" t="s">
        <v>23</v>
      </c>
      <c r="D3643" t="s">
        <v>24</v>
      </c>
      <c r="E3643" t="s">
        <v>25</v>
      </c>
      <c r="F3643" s="1">
        <v>38261</v>
      </c>
      <c r="G3643" t="s">
        <v>2401</v>
      </c>
      <c r="H3643">
        <v>201501</v>
      </c>
      <c r="I3643" t="s">
        <v>27</v>
      </c>
      <c r="J3643" t="s">
        <v>28</v>
      </c>
      <c r="K3643" t="s">
        <v>38</v>
      </c>
      <c r="L3643" t="s">
        <v>30</v>
      </c>
      <c r="M3643" t="s">
        <v>31</v>
      </c>
      <c r="N3643" t="s">
        <v>32</v>
      </c>
      <c r="O3643">
        <v>68753.740000000005</v>
      </c>
      <c r="P3643" t="s">
        <v>22</v>
      </c>
      <c r="Q3643" t="s">
        <v>21</v>
      </c>
      <c r="R3643" t="s">
        <v>33</v>
      </c>
      <c r="S3643" t="s">
        <v>34</v>
      </c>
      <c r="T3643" t="s">
        <v>35</v>
      </c>
    </row>
    <row r="3644" spans="1:20">
      <c r="A3644" t="s">
        <v>21</v>
      </c>
      <c r="B3644" t="s">
        <v>22</v>
      </c>
      <c r="C3644" t="s">
        <v>23</v>
      </c>
      <c r="D3644" t="s">
        <v>24</v>
      </c>
      <c r="E3644" t="s">
        <v>25</v>
      </c>
      <c r="F3644" s="1">
        <v>38261</v>
      </c>
      <c r="G3644" t="s">
        <v>2401</v>
      </c>
      <c r="H3644">
        <v>201501</v>
      </c>
      <c r="I3644" t="s">
        <v>27</v>
      </c>
      <c r="J3644" t="s">
        <v>28</v>
      </c>
      <c r="K3644" t="s">
        <v>42</v>
      </c>
      <c r="L3644" t="s">
        <v>30</v>
      </c>
      <c r="M3644" t="s">
        <v>31</v>
      </c>
      <c r="N3644" t="s">
        <v>32</v>
      </c>
      <c r="O3644">
        <v>584.23</v>
      </c>
      <c r="P3644" t="s">
        <v>22</v>
      </c>
      <c r="Q3644" t="s">
        <v>21</v>
      </c>
      <c r="R3644" t="s">
        <v>33</v>
      </c>
      <c r="S3644" t="s">
        <v>34</v>
      </c>
      <c r="T3644" t="s">
        <v>35</v>
      </c>
    </row>
    <row r="3645" spans="1:20">
      <c r="A3645" t="s">
        <v>45</v>
      </c>
      <c r="B3645" t="s">
        <v>22</v>
      </c>
      <c r="C3645" t="s">
        <v>46</v>
      </c>
      <c r="D3645" t="s">
        <v>47</v>
      </c>
      <c r="E3645" t="s">
        <v>25</v>
      </c>
      <c r="F3645" s="1">
        <v>38261</v>
      </c>
      <c r="G3645" t="s">
        <v>2401</v>
      </c>
      <c r="H3645">
        <v>201501</v>
      </c>
      <c r="I3645" t="s">
        <v>27</v>
      </c>
      <c r="J3645" t="s">
        <v>28</v>
      </c>
      <c r="K3645" t="s">
        <v>36</v>
      </c>
      <c r="L3645" t="s">
        <v>30</v>
      </c>
      <c r="M3645" t="s">
        <v>31</v>
      </c>
      <c r="N3645" t="s">
        <v>32</v>
      </c>
      <c r="O3645">
        <v>1065.07</v>
      </c>
      <c r="P3645" t="s">
        <v>22</v>
      </c>
      <c r="Q3645" t="s">
        <v>45</v>
      </c>
      <c r="R3645" t="s">
        <v>33</v>
      </c>
      <c r="S3645" t="s">
        <v>34</v>
      </c>
      <c r="T3645" t="s">
        <v>35</v>
      </c>
    </row>
    <row r="3646" spans="1:20">
      <c r="A3646" t="s">
        <v>45</v>
      </c>
      <c r="B3646" t="s">
        <v>22</v>
      </c>
      <c r="C3646" t="s">
        <v>46</v>
      </c>
      <c r="D3646" t="s">
        <v>47</v>
      </c>
      <c r="E3646" t="s">
        <v>25</v>
      </c>
      <c r="F3646" s="1">
        <v>38261</v>
      </c>
      <c r="G3646" t="s">
        <v>2401</v>
      </c>
      <c r="H3646">
        <v>201501</v>
      </c>
      <c r="I3646" t="s">
        <v>27</v>
      </c>
      <c r="J3646" t="s">
        <v>28</v>
      </c>
      <c r="K3646" t="s">
        <v>37</v>
      </c>
      <c r="L3646" t="s">
        <v>30</v>
      </c>
      <c r="M3646" t="s">
        <v>31</v>
      </c>
      <c r="N3646" t="s">
        <v>32</v>
      </c>
      <c r="O3646">
        <v>8831.93</v>
      </c>
      <c r="P3646" t="s">
        <v>22</v>
      </c>
      <c r="Q3646" t="s">
        <v>45</v>
      </c>
      <c r="R3646" t="s">
        <v>33</v>
      </c>
      <c r="S3646" t="s">
        <v>34</v>
      </c>
      <c r="T3646" t="s">
        <v>35</v>
      </c>
    </row>
    <row r="3647" spans="1:20">
      <c r="A3647" t="s">
        <v>50</v>
      </c>
      <c r="B3647" t="s">
        <v>22</v>
      </c>
      <c r="C3647" t="s">
        <v>51</v>
      </c>
      <c r="D3647" t="s">
        <v>52</v>
      </c>
      <c r="E3647" t="s">
        <v>25</v>
      </c>
      <c r="F3647" s="1">
        <v>34050</v>
      </c>
      <c r="G3647" t="s">
        <v>2401</v>
      </c>
      <c r="H3647">
        <v>201501</v>
      </c>
      <c r="I3647" t="s">
        <v>27</v>
      </c>
      <c r="J3647" t="s">
        <v>53</v>
      </c>
      <c r="K3647" t="s">
        <v>29</v>
      </c>
      <c r="L3647" t="s">
        <v>54</v>
      </c>
      <c r="M3647" t="s">
        <v>31</v>
      </c>
      <c r="N3647" t="s">
        <v>32</v>
      </c>
      <c r="O3647">
        <v>12852.89</v>
      </c>
      <c r="P3647" t="s">
        <v>22</v>
      </c>
      <c r="Q3647" t="s">
        <v>50</v>
      </c>
      <c r="R3647" t="s">
        <v>33</v>
      </c>
      <c r="S3647" t="s">
        <v>34</v>
      </c>
      <c r="T3647" t="s">
        <v>35</v>
      </c>
    </row>
    <row r="3648" spans="1:20">
      <c r="A3648" t="s">
        <v>50</v>
      </c>
      <c r="B3648" t="s">
        <v>22</v>
      </c>
      <c r="C3648" t="s">
        <v>51</v>
      </c>
      <c r="D3648" t="s">
        <v>52</v>
      </c>
      <c r="E3648" t="s">
        <v>25</v>
      </c>
      <c r="F3648" s="1">
        <v>34050</v>
      </c>
      <c r="G3648" t="s">
        <v>2401</v>
      </c>
      <c r="H3648">
        <v>201501</v>
      </c>
      <c r="I3648" t="s">
        <v>27</v>
      </c>
      <c r="J3648" t="s">
        <v>53</v>
      </c>
      <c r="K3648" t="s">
        <v>36</v>
      </c>
      <c r="L3648" t="s">
        <v>54</v>
      </c>
      <c r="M3648" t="s">
        <v>31</v>
      </c>
      <c r="N3648" t="s">
        <v>32</v>
      </c>
      <c r="O3648">
        <v>12341.94</v>
      </c>
      <c r="P3648" t="s">
        <v>22</v>
      </c>
      <c r="Q3648" t="s">
        <v>50</v>
      </c>
      <c r="R3648" t="s">
        <v>33</v>
      </c>
      <c r="S3648" t="s">
        <v>34</v>
      </c>
      <c r="T3648" t="s">
        <v>35</v>
      </c>
    </row>
    <row r="3649" spans="1:20">
      <c r="A3649" t="s">
        <v>50</v>
      </c>
      <c r="B3649" t="s">
        <v>22</v>
      </c>
      <c r="C3649" t="s">
        <v>51</v>
      </c>
      <c r="D3649" t="s">
        <v>52</v>
      </c>
      <c r="E3649" t="s">
        <v>25</v>
      </c>
      <c r="F3649" s="1">
        <v>34050</v>
      </c>
      <c r="G3649" t="s">
        <v>2401</v>
      </c>
      <c r="H3649">
        <v>201501</v>
      </c>
      <c r="I3649" t="s">
        <v>27</v>
      </c>
      <c r="J3649" t="s">
        <v>53</v>
      </c>
      <c r="K3649" t="s">
        <v>38</v>
      </c>
      <c r="L3649" t="s">
        <v>54</v>
      </c>
      <c r="M3649" t="s">
        <v>31</v>
      </c>
      <c r="N3649" t="s">
        <v>32</v>
      </c>
      <c r="O3649">
        <v>11798.9</v>
      </c>
      <c r="P3649" t="s">
        <v>22</v>
      </c>
      <c r="Q3649" t="s">
        <v>50</v>
      </c>
      <c r="R3649" t="s">
        <v>33</v>
      </c>
      <c r="S3649" t="s">
        <v>34</v>
      </c>
      <c r="T3649" t="s">
        <v>35</v>
      </c>
    </row>
    <row r="3650" spans="1:20">
      <c r="A3650" t="s">
        <v>50</v>
      </c>
      <c r="B3650" t="s">
        <v>22</v>
      </c>
      <c r="C3650" t="s">
        <v>51</v>
      </c>
      <c r="D3650" t="s">
        <v>52</v>
      </c>
      <c r="E3650" t="s">
        <v>25</v>
      </c>
      <c r="F3650" s="1">
        <v>34050</v>
      </c>
      <c r="G3650" t="s">
        <v>2401</v>
      </c>
      <c r="H3650">
        <v>201501</v>
      </c>
      <c r="I3650" t="s">
        <v>27</v>
      </c>
      <c r="J3650" t="s">
        <v>53</v>
      </c>
      <c r="K3650" t="s">
        <v>39</v>
      </c>
      <c r="L3650" t="s">
        <v>54</v>
      </c>
      <c r="M3650" t="s">
        <v>31</v>
      </c>
      <c r="N3650" t="s">
        <v>32</v>
      </c>
      <c r="O3650">
        <v>11919.84</v>
      </c>
      <c r="P3650" t="s">
        <v>22</v>
      </c>
      <c r="Q3650" t="s">
        <v>50</v>
      </c>
      <c r="R3650" t="s">
        <v>33</v>
      </c>
      <c r="S3650" t="s">
        <v>34</v>
      </c>
      <c r="T3650" t="s">
        <v>35</v>
      </c>
    </row>
    <row r="3651" spans="1:20">
      <c r="A3651" t="s">
        <v>50</v>
      </c>
      <c r="B3651" t="s">
        <v>22</v>
      </c>
      <c r="C3651" t="s">
        <v>51</v>
      </c>
      <c r="D3651" t="s">
        <v>52</v>
      </c>
      <c r="E3651" t="s">
        <v>25</v>
      </c>
      <c r="F3651" s="1">
        <v>34050</v>
      </c>
      <c r="G3651" t="s">
        <v>2401</v>
      </c>
      <c r="H3651">
        <v>201501</v>
      </c>
      <c r="I3651" t="s">
        <v>27</v>
      </c>
      <c r="J3651" t="s">
        <v>53</v>
      </c>
      <c r="K3651" t="s">
        <v>41</v>
      </c>
      <c r="L3651" t="s">
        <v>54</v>
      </c>
      <c r="M3651" t="s">
        <v>31</v>
      </c>
      <c r="N3651" t="s">
        <v>32</v>
      </c>
      <c r="O3651">
        <v>11564.93</v>
      </c>
      <c r="P3651" t="s">
        <v>22</v>
      </c>
      <c r="Q3651" t="s">
        <v>50</v>
      </c>
      <c r="R3651" t="s">
        <v>33</v>
      </c>
      <c r="S3651" t="s">
        <v>34</v>
      </c>
      <c r="T3651" t="s">
        <v>35</v>
      </c>
    </row>
    <row r="3652" spans="1:20">
      <c r="A3652" t="s">
        <v>58</v>
      </c>
      <c r="B3652" t="s">
        <v>22</v>
      </c>
      <c r="C3652" t="s">
        <v>59</v>
      </c>
      <c r="D3652" t="s">
        <v>60</v>
      </c>
      <c r="E3652" t="s">
        <v>25</v>
      </c>
      <c r="F3652" s="1">
        <v>34050</v>
      </c>
      <c r="G3652" t="s">
        <v>2401</v>
      </c>
      <c r="H3652">
        <v>201501</v>
      </c>
      <c r="I3652" t="s">
        <v>27</v>
      </c>
      <c r="J3652" t="s">
        <v>28</v>
      </c>
      <c r="K3652" t="s">
        <v>38</v>
      </c>
      <c r="L3652" t="s">
        <v>30</v>
      </c>
      <c r="M3652" t="s">
        <v>31</v>
      </c>
      <c r="N3652" t="s">
        <v>32</v>
      </c>
      <c r="O3652">
        <v>86332.55</v>
      </c>
      <c r="P3652" t="s">
        <v>22</v>
      </c>
      <c r="Q3652" t="s">
        <v>58</v>
      </c>
      <c r="R3652" t="s">
        <v>33</v>
      </c>
      <c r="S3652" t="s">
        <v>34</v>
      </c>
      <c r="T3652" t="s">
        <v>35</v>
      </c>
    </row>
    <row r="3653" spans="1:20">
      <c r="A3653" t="s">
        <v>61</v>
      </c>
      <c r="B3653" t="s">
        <v>22</v>
      </c>
      <c r="C3653" t="s">
        <v>62</v>
      </c>
      <c r="D3653" t="s">
        <v>63</v>
      </c>
      <c r="E3653" t="s">
        <v>25</v>
      </c>
      <c r="F3653" s="1">
        <v>38261</v>
      </c>
      <c r="G3653" t="s">
        <v>2401</v>
      </c>
      <c r="H3653">
        <v>201501</v>
      </c>
      <c r="I3653" t="s">
        <v>27</v>
      </c>
      <c r="J3653" t="s">
        <v>53</v>
      </c>
      <c r="K3653" t="s">
        <v>29</v>
      </c>
      <c r="L3653" t="s">
        <v>54</v>
      </c>
      <c r="M3653" t="s">
        <v>31</v>
      </c>
      <c r="N3653" t="s">
        <v>32</v>
      </c>
      <c r="O3653">
        <v>89.7</v>
      </c>
      <c r="P3653" t="s">
        <v>22</v>
      </c>
      <c r="Q3653" t="s">
        <v>61</v>
      </c>
      <c r="R3653" t="s">
        <v>33</v>
      </c>
      <c r="S3653" t="s">
        <v>34</v>
      </c>
      <c r="T3653" t="s">
        <v>35</v>
      </c>
    </row>
    <row r="3654" spans="1:20">
      <c r="A3654" t="s">
        <v>61</v>
      </c>
      <c r="B3654" t="s">
        <v>22</v>
      </c>
      <c r="C3654" t="s">
        <v>62</v>
      </c>
      <c r="D3654" t="s">
        <v>63</v>
      </c>
      <c r="E3654" t="s">
        <v>25</v>
      </c>
      <c r="F3654" s="1">
        <v>38261</v>
      </c>
      <c r="G3654" t="s">
        <v>2401</v>
      </c>
      <c r="H3654">
        <v>201501</v>
      </c>
      <c r="I3654" t="s">
        <v>27</v>
      </c>
      <c r="J3654" t="s">
        <v>53</v>
      </c>
      <c r="K3654" t="s">
        <v>36</v>
      </c>
      <c r="L3654" t="s">
        <v>54</v>
      </c>
      <c r="M3654" t="s">
        <v>31</v>
      </c>
      <c r="N3654" t="s">
        <v>32</v>
      </c>
      <c r="O3654">
        <v>89.7</v>
      </c>
      <c r="P3654" t="s">
        <v>22</v>
      </c>
      <c r="Q3654" t="s">
        <v>61</v>
      </c>
      <c r="R3654" t="s">
        <v>33</v>
      </c>
      <c r="S3654" t="s">
        <v>34</v>
      </c>
      <c r="T3654" t="s">
        <v>35</v>
      </c>
    </row>
    <row r="3655" spans="1:20">
      <c r="A3655" t="s">
        <v>61</v>
      </c>
      <c r="B3655" t="s">
        <v>22</v>
      </c>
      <c r="C3655" t="s">
        <v>62</v>
      </c>
      <c r="D3655" t="s">
        <v>63</v>
      </c>
      <c r="E3655" t="s">
        <v>25</v>
      </c>
      <c r="F3655" s="1">
        <v>38261</v>
      </c>
      <c r="G3655" t="s">
        <v>2401</v>
      </c>
      <c r="H3655">
        <v>201501</v>
      </c>
      <c r="I3655" t="s">
        <v>27</v>
      </c>
      <c r="J3655" t="s">
        <v>53</v>
      </c>
      <c r="K3655" t="s">
        <v>37</v>
      </c>
      <c r="L3655" t="s">
        <v>54</v>
      </c>
      <c r="M3655" t="s">
        <v>31</v>
      </c>
      <c r="N3655" t="s">
        <v>32</v>
      </c>
      <c r="O3655">
        <v>89.7</v>
      </c>
      <c r="P3655" t="s">
        <v>22</v>
      </c>
      <c r="Q3655" t="s">
        <v>61</v>
      </c>
      <c r="R3655" t="s">
        <v>33</v>
      </c>
      <c r="S3655" t="s">
        <v>34</v>
      </c>
      <c r="T3655" t="s">
        <v>35</v>
      </c>
    </row>
    <row r="3656" spans="1:20">
      <c r="A3656" t="s">
        <v>61</v>
      </c>
      <c r="B3656" t="s">
        <v>22</v>
      </c>
      <c r="C3656" t="s">
        <v>62</v>
      </c>
      <c r="D3656" t="s">
        <v>63</v>
      </c>
      <c r="E3656" t="s">
        <v>25</v>
      </c>
      <c r="F3656" s="1">
        <v>38261</v>
      </c>
      <c r="G3656" t="s">
        <v>2401</v>
      </c>
      <c r="H3656">
        <v>201501</v>
      </c>
      <c r="I3656" t="s">
        <v>27</v>
      </c>
      <c r="J3656" t="s">
        <v>53</v>
      </c>
      <c r="K3656" t="s">
        <v>38</v>
      </c>
      <c r="L3656" t="s">
        <v>54</v>
      </c>
      <c r="M3656" t="s">
        <v>31</v>
      </c>
      <c r="N3656" t="s">
        <v>32</v>
      </c>
      <c r="O3656">
        <v>89.7</v>
      </c>
      <c r="P3656" t="s">
        <v>22</v>
      </c>
      <c r="Q3656" t="s">
        <v>61</v>
      </c>
      <c r="R3656" t="s">
        <v>33</v>
      </c>
      <c r="S3656" t="s">
        <v>34</v>
      </c>
      <c r="T3656" t="s">
        <v>35</v>
      </c>
    </row>
    <row r="3657" spans="1:20">
      <c r="A3657" t="s">
        <v>61</v>
      </c>
      <c r="B3657" t="s">
        <v>22</v>
      </c>
      <c r="C3657" t="s">
        <v>62</v>
      </c>
      <c r="D3657" t="s">
        <v>63</v>
      </c>
      <c r="E3657" t="s">
        <v>25</v>
      </c>
      <c r="F3657" s="1">
        <v>38261</v>
      </c>
      <c r="G3657" t="s">
        <v>2401</v>
      </c>
      <c r="H3657">
        <v>201501</v>
      </c>
      <c r="I3657" t="s">
        <v>27</v>
      </c>
      <c r="J3657" t="s">
        <v>53</v>
      </c>
      <c r="K3657" t="s">
        <v>39</v>
      </c>
      <c r="L3657" t="s">
        <v>54</v>
      </c>
      <c r="M3657" t="s">
        <v>31</v>
      </c>
      <c r="N3657" t="s">
        <v>32</v>
      </c>
      <c r="O3657">
        <v>89.7</v>
      </c>
      <c r="P3657" t="s">
        <v>22</v>
      </c>
      <c r="Q3657" t="s">
        <v>61</v>
      </c>
      <c r="R3657" t="s">
        <v>33</v>
      </c>
      <c r="S3657" t="s">
        <v>34</v>
      </c>
      <c r="T3657" t="s">
        <v>35</v>
      </c>
    </row>
    <row r="3658" spans="1:20">
      <c r="A3658" t="s">
        <v>55</v>
      </c>
      <c r="B3658" t="s">
        <v>22</v>
      </c>
      <c r="C3658" t="s">
        <v>64</v>
      </c>
      <c r="D3658" t="s">
        <v>65</v>
      </c>
      <c r="E3658" t="s">
        <v>25</v>
      </c>
      <c r="F3658" s="1">
        <v>34050</v>
      </c>
      <c r="G3658" t="s">
        <v>2401</v>
      </c>
      <c r="H3658">
        <v>201501</v>
      </c>
      <c r="I3658" t="s">
        <v>27</v>
      </c>
      <c r="J3658" t="s">
        <v>53</v>
      </c>
      <c r="K3658" t="s">
        <v>29</v>
      </c>
      <c r="L3658" t="s">
        <v>54</v>
      </c>
      <c r="M3658" t="s">
        <v>31</v>
      </c>
      <c r="N3658" t="s">
        <v>32</v>
      </c>
      <c r="O3658">
        <v>167.12</v>
      </c>
      <c r="P3658" t="s">
        <v>22</v>
      </c>
      <c r="Q3658" t="s">
        <v>55</v>
      </c>
      <c r="R3658" t="s">
        <v>33</v>
      </c>
      <c r="S3658" t="s">
        <v>34</v>
      </c>
      <c r="T3658" t="s">
        <v>35</v>
      </c>
    </row>
    <row r="3659" spans="1:20">
      <c r="A3659" t="s">
        <v>55</v>
      </c>
      <c r="B3659" t="s">
        <v>22</v>
      </c>
      <c r="C3659" t="s">
        <v>64</v>
      </c>
      <c r="D3659" t="s">
        <v>65</v>
      </c>
      <c r="E3659" t="s">
        <v>25</v>
      </c>
      <c r="F3659" s="1">
        <v>34050</v>
      </c>
      <c r="G3659" t="s">
        <v>2401</v>
      </c>
      <c r="H3659">
        <v>201501</v>
      </c>
      <c r="I3659" t="s">
        <v>27</v>
      </c>
      <c r="J3659" t="s">
        <v>53</v>
      </c>
      <c r="K3659" t="s">
        <v>36</v>
      </c>
      <c r="L3659" t="s">
        <v>54</v>
      </c>
      <c r="M3659" t="s">
        <v>31</v>
      </c>
      <c r="N3659" t="s">
        <v>32</v>
      </c>
      <c r="O3659">
        <v>167.12</v>
      </c>
      <c r="P3659" t="s">
        <v>22</v>
      </c>
      <c r="Q3659" t="s">
        <v>55</v>
      </c>
      <c r="R3659" t="s">
        <v>33</v>
      </c>
      <c r="S3659" t="s">
        <v>34</v>
      </c>
      <c r="T3659" t="s">
        <v>35</v>
      </c>
    </row>
    <row r="3660" spans="1:20">
      <c r="A3660" t="s">
        <v>55</v>
      </c>
      <c r="B3660" t="s">
        <v>22</v>
      </c>
      <c r="C3660" t="s">
        <v>64</v>
      </c>
      <c r="D3660" t="s">
        <v>65</v>
      </c>
      <c r="E3660" t="s">
        <v>25</v>
      </c>
      <c r="F3660" s="1">
        <v>34050</v>
      </c>
      <c r="G3660" t="s">
        <v>2401</v>
      </c>
      <c r="H3660">
        <v>201501</v>
      </c>
      <c r="I3660" t="s">
        <v>27</v>
      </c>
      <c r="J3660" t="s">
        <v>53</v>
      </c>
      <c r="K3660" t="s">
        <v>37</v>
      </c>
      <c r="L3660" t="s">
        <v>54</v>
      </c>
      <c r="M3660" t="s">
        <v>31</v>
      </c>
      <c r="N3660" t="s">
        <v>32</v>
      </c>
      <c r="O3660">
        <v>167.12</v>
      </c>
      <c r="P3660" t="s">
        <v>22</v>
      </c>
      <c r="Q3660" t="s">
        <v>55</v>
      </c>
      <c r="R3660" t="s">
        <v>33</v>
      </c>
      <c r="S3660" t="s">
        <v>34</v>
      </c>
      <c r="T3660" t="s">
        <v>35</v>
      </c>
    </row>
    <row r="3661" spans="1:20">
      <c r="A3661" t="s">
        <v>55</v>
      </c>
      <c r="B3661" t="s">
        <v>22</v>
      </c>
      <c r="C3661" t="s">
        <v>64</v>
      </c>
      <c r="D3661" t="s">
        <v>65</v>
      </c>
      <c r="E3661" t="s">
        <v>25</v>
      </c>
      <c r="F3661" s="1">
        <v>34050</v>
      </c>
      <c r="G3661" t="s">
        <v>2401</v>
      </c>
      <c r="H3661">
        <v>201501</v>
      </c>
      <c r="I3661" t="s">
        <v>27</v>
      </c>
      <c r="J3661" t="s">
        <v>53</v>
      </c>
      <c r="K3661" t="s">
        <v>38</v>
      </c>
      <c r="L3661" t="s">
        <v>54</v>
      </c>
      <c r="M3661" t="s">
        <v>31</v>
      </c>
      <c r="N3661" t="s">
        <v>32</v>
      </c>
      <c r="O3661">
        <v>167.15</v>
      </c>
      <c r="P3661" t="s">
        <v>22</v>
      </c>
      <c r="Q3661" t="s">
        <v>55</v>
      </c>
      <c r="R3661" t="s">
        <v>33</v>
      </c>
      <c r="S3661" t="s">
        <v>34</v>
      </c>
      <c r="T3661" t="s">
        <v>35</v>
      </c>
    </row>
    <row r="3662" spans="1:20">
      <c r="A3662" t="s">
        <v>55</v>
      </c>
      <c r="B3662" t="s">
        <v>22</v>
      </c>
      <c r="C3662" t="s">
        <v>64</v>
      </c>
      <c r="D3662" t="s">
        <v>65</v>
      </c>
      <c r="E3662" t="s">
        <v>25</v>
      </c>
      <c r="F3662" s="1">
        <v>34050</v>
      </c>
      <c r="G3662" t="s">
        <v>2401</v>
      </c>
      <c r="H3662">
        <v>201501</v>
      </c>
      <c r="I3662" t="s">
        <v>27</v>
      </c>
      <c r="J3662" t="s">
        <v>53</v>
      </c>
      <c r="K3662" t="s">
        <v>41</v>
      </c>
      <c r="L3662" t="s">
        <v>54</v>
      </c>
      <c r="M3662" t="s">
        <v>31</v>
      </c>
      <c r="N3662" t="s">
        <v>32</v>
      </c>
      <c r="O3662">
        <v>167.12</v>
      </c>
      <c r="P3662" t="s">
        <v>22</v>
      </c>
      <c r="Q3662" t="s">
        <v>55</v>
      </c>
      <c r="R3662" t="s">
        <v>33</v>
      </c>
      <c r="S3662" t="s">
        <v>34</v>
      </c>
      <c r="T3662" t="s">
        <v>35</v>
      </c>
    </row>
    <row r="3663" spans="1:20">
      <c r="A3663" t="s">
        <v>61</v>
      </c>
      <c r="B3663" t="s">
        <v>22</v>
      </c>
      <c r="C3663" t="s">
        <v>68</v>
      </c>
      <c r="D3663" t="s">
        <v>69</v>
      </c>
      <c r="E3663" t="s">
        <v>25</v>
      </c>
      <c r="F3663" s="1">
        <v>38261</v>
      </c>
      <c r="G3663" t="s">
        <v>2401</v>
      </c>
      <c r="H3663">
        <v>201501</v>
      </c>
      <c r="I3663" t="s">
        <v>27</v>
      </c>
      <c r="J3663" t="s">
        <v>28</v>
      </c>
      <c r="K3663" t="s">
        <v>37</v>
      </c>
      <c r="L3663" t="s">
        <v>30</v>
      </c>
      <c r="M3663" t="s">
        <v>31</v>
      </c>
      <c r="N3663" t="s">
        <v>32</v>
      </c>
      <c r="O3663">
        <v>245.24</v>
      </c>
      <c r="P3663" t="s">
        <v>22</v>
      </c>
      <c r="Q3663" t="s">
        <v>61</v>
      </c>
      <c r="R3663" t="s">
        <v>33</v>
      </c>
      <c r="S3663" t="s">
        <v>34</v>
      </c>
      <c r="T3663" t="s">
        <v>35</v>
      </c>
    </row>
    <row r="3664" spans="1:20">
      <c r="A3664" t="s">
        <v>61</v>
      </c>
      <c r="B3664" t="s">
        <v>22</v>
      </c>
      <c r="C3664" t="s">
        <v>68</v>
      </c>
      <c r="D3664" t="s">
        <v>69</v>
      </c>
      <c r="E3664" t="s">
        <v>25</v>
      </c>
      <c r="F3664" s="1">
        <v>38261</v>
      </c>
      <c r="G3664" t="s">
        <v>2401</v>
      </c>
      <c r="H3664">
        <v>201501</v>
      </c>
      <c r="I3664" t="s">
        <v>27</v>
      </c>
      <c r="J3664" t="s">
        <v>28</v>
      </c>
      <c r="K3664" t="s">
        <v>38</v>
      </c>
      <c r="L3664" t="s">
        <v>30</v>
      </c>
      <c r="M3664" t="s">
        <v>31</v>
      </c>
      <c r="N3664" t="s">
        <v>32</v>
      </c>
      <c r="O3664">
        <v>82.820000000000007</v>
      </c>
      <c r="P3664" t="s">
        <v>22</v>
      </c>
      <c r="Q3664" t="s">
        <v>61</v>
      </c>
      <c r="R3664" t="s">
        <v>33</v>
      </c>
      <c r="S3664" t="s">
        <v>34</v>
      </c>
      <c r="T3664" t="s">
        <v>35</v>
      </c>
    </row>
    <row r="3665" spans="1:20">
      <c r="A3665" t="s">
        <v>61</v>
      </c>
      <c r="B3665" t="s">
        <v>22</v>
      </c>
      <c r="C3665" t="s">
        <v>68</v>
      </c>
      <c r="D3665" t="s">
        <v>69</v>
      </c>
      <c r="E3665" t="s">
        <v>25</v>
      </c>
      <c r="F3665" s="1">
        <v>38261</v>
      </c>
      <c r="G3665" t="s">
        <v>2401</v>
      </c>
      <c r="H3665">
        <v>201501</v>
      </c>
      <c r="I3665" t="s">
        <v>27</v>
      </c>
      <c r="J3665" t="s">
        <v>28</v>
      </c>
      <c r="K3665" t="s">
        <v>39</v>
      </c>
      <c r="L3665" t="s">
        <v>30</v>
      </c>
      <c r="M3665" t="s">
        <v>31</v>
      </c>
      <c r="N3665" t="s">
        <v>32</v>
      </c>
      <c r="O3665">
        <v>706.79</v>
      </c>
      <c r="P3665" t="s">
        <v>22</v>
      </c>
      <c r="Q3665" t="s">
        <v>61</v>
      </c>
      <c r="R3665" t="s">
        <v>33</v>
      </c>
      <c r="S3665" t="s">
        <v>34</v>
      </c>
      <c r="T3665" t="s">
        <v>35</v>
      </c>
    </row>
    <row r="3666" spans="1:20">
      <c r="A3666" t="s">
        <v>61</v>
      </c>
      <c r="B3666" t="s">
        <v>22</v>
      </c>
      <c r="C3666" t="s">
        <v>2402</v>
      </c>
      <c r="D3666" t="s">
        <v>2403</v>
      </c>
      <c r="E3666" t="s">
        <v>25</v>
      </c>
      <c r="F3666" s="1">
        <v>38261</v>
      </c>
      <c r="G3666" t="s">
        <v>2401</v>
      </c>
      <c r="H3666">
        <v>201501</v>
      </c>
      <c r="I3666" t="s">
        <v>27</v>
      </c>
      <c r="J3666" t="s">
        <v>28</v>
      </c>
      <c r="K3666" t="s">
        <v>29</v>
      </c>
      <c r="L3666" t="s">
        <v>30</v>
      </c>
      <c r="M3666" t="s">
        <v>31</v>
      </c>
      <c r="N3666" t="s">
        <v>32</v>
      </c>
      <c r="O3666">
        <v>27.02</v>
      </c>
      <c r="P3666" t="s">
        <v>22</v>
      </c>
      <c r="Q3666" t="s">
        <v>61</v>
      </c>
      <c r="R3666" t="s">
        <v>33</v>
      </c>
      <c r="S3666" t="s">
        <v>34</v>
      </c>
      <c r="T3666" t="s">
        <v>35</v>
      </c>
    </row>
    <row r="3667" spans="1:20">
      <c r="A3667" t="s">
        <v>61</v>
      </c>
      <c r="B3667" t="s">
        <v>22</v>
      </c>
      <c r="C3667" t="s">
        <v>2402</v>
      </c>
      <c r="D3667" t="s">
        <v>2403</v>
      </c>
      <c r="E3667" t="s">
        <v>25</v>
      </c>
      <c r="F3667" s="1">
        <v>38261</v>
      </c>
      <c r="G3667" t="s">
        <v>2401</v>
      </c>
      <c r="H3667">
        <v>201501</v>
      </c>
      <c r="I3667" t="s">
        <v>27</v>
      </c>
      <c r="J3667" t="s">
        <v>28</v>
      </c>
      <c r="K3667" t="s">
        <v>36</v>
      </c>
      <c r="L3667" t="s">
        <v>30</v>
      </c>
      <c r="M3667" t="s">
        <v>31</v>
      </c>
      <c r="N3667" t="s">
        <v>32</v>
      </c>
      <c r="O3667">
        <v>27.07</v>
      </c>
      <c r="P3667" t="s">
        <v>22</v>
      </c>
      <c r="Q3667" t="s">
        <v>61</v>
      </c>
      <c r="R3667" t="s">
        <v>33</v>
      </c>
      <c r="S3667" t="s">
        <v>34</v>
      </c>
      <c r="T3667" t="s">
        <v>35</v>
      </c>
    </row>
    <row r="3668" spans="1:20">
      <c r="A3668" t="s">
        <v>61</v>
      </c>
      <c r="B3668" t="s">
        <v>22</v>
      </c>
      <c r="C3668" t="s">
        <v>2402</v>
      </c>
      <c r="D3668" t="s">
        <v>2403</v>
      </c>
      <c r="E3668" t="s">
        <v>25</v>
      </c>
      <c r="F3668" s="1">
        <v>38261</v>
      </c>
      <c r="G3668" t="s">
        <v>2401</v>
      </c>
      <c r="H3668">
        <v>201501</v>
      </c>
      <c r="I3668" t="s">
        <v>27</v>
      </c>
      <c r="J3668" t="s">
        <v>28</v>
      </c>
      <c r="K3668" t="s">
        <v>37</v>
      </c>
      <c r="L3668" t="s">
        <v>30</v>
      </c>
      <c r="M3668" t="s">
        <v>31</v>
      </c>
      <c r="N3668" t="s">
        <v>32</v>
      </c>
      <c r="O3668">
        <v>27.02</v>
      </c>
      <c r="P3668" t="s">
        <v>22</v>
      </c>
      <c r="Q3668" t="s">
        <v>61</v>
      </c>
      <c r="R3668" t="s">
        <v>33</v>
      </c>
      <c r="S3668" t="s">
        <v>34</v>
      </c>
      <c r="T3668" t="s">
        <v>35</v>
      </c>
    </row>
    <row r="3669" spans="1:20">
      <c r="A3669" t="s">
        <v>61</v>
      </c>
      <c r="B3669" t="s">
        <v>22</v>
      </c>
      <c r="C3669" t="s">
        <v>2402</v>
      </c>
      <c r="D3669" t="s">
        <v>2403</v>
      </c>
      <c r="E3669" t="s">
        <v>25</v>
      </c>
      <c r="F3669" s="1">
        <v>38261</v>
      </c>
      <c r="G3669" t="s">
        <v>2401</v>
      </c>
      <c r="H3669">
        <v>201501</v>
      </c>
      <c r="I3669" t="s">
        <v>27</v>
      </c>
      <c r="J3669" t="s">
        <v>28</v>
      </c>
      <c r="K3669" t="s">
        <v>38</v>
      </c>
      <c r="L3669" t="s">
        <v>30</v>
      </c>
      <c r="M3669" t="s">
        <v>31</v>
      </c>
      <c r="N3669" t="s">
        <v>32</v>
      </c>
      <c r="O3669">
        <v>27.02</v>
      </c>
      <c r="P3669" t="s">
        <v>22</v>
      </c>
      <c r="Q3669" t="s">
        <v>61</v>
      </c>
      <c r="R3669" t="s">
        <v>33</v>
      </c>
      <c r="S3669" t="s">
        <v>34</v>
      </c>
      <c r="T3669" t="s">
        <v>35</v>
      </c>
    </row>
    <row r="3670" spans="1:20">
      <c r="A3670" t="s">
        <v>61</v>
      </c>
      <c r="B3670" t="s">
        <v>22</v>
      </c>
      <c r="C3670" t="s">
        <v>2402</v>
      </c>
      <c r="D3670" t="s">
        <v>2403</v>
      </c>
      <c r="E3670" t="s">
        <v>25</v>
      </c>
      <c r="F3670" s="1">
        <v>38261</v>
      </c>
      <c r="G3670" t="s">
        <v>2401</v>
      </c>
      <c r="H3670">
        <v>201501</v>
      </c>
      <c r="I3670" t="s">
        <v>27</v>
      </c>
      <c r="J3670" t="s">
        <v>28</v>
      </c>
      <c r="K3670" t="s">
        <v>39</v>
      </c>
      <c r="L3670" t="s">
        <v>30</v>
      </c>
      <c r="M3670" t="s">
        <v>31</v>
      </c>
      <c r="N3670" t="s">
        <v>32</v>
      </c>
      <c r="O3670">
        <v>27.02</v>
      </c>
      <c r="P3670" t="s">
        <v>22</v>
      </c>
      <c r="Q3670" t="s">
        <v>61</v>
      </c>
      <c r="R3670" t="s">
        <v>33</v>
      </c>
      <c r="S3670" t="s">
        <v>34</v>
      </c>
      <c r="T3670" t="s">
        <v>35</v>
      </c>
    </row>
    <row r="3671" spans="1:20">
      <c r="A3671" t="s">
        <v>61</v>
      </c>
      <c r="B3671" t="s">
        <v>22</v>
      </c>
      <c r="C3671" t="s">
        <v>2402</v>
      </c>
      <c r="D3671" t="s">
        <v>2403</v>
      </c>
      <c r="E3671" t="s">
        <v>25</v>
      </c>
      <c r="F3671" s="1">
        <v>38261</v>
      </c>
      <c r="G3671" t="s">
        <v>2401</v>
      </c>
      <c r="H3671">
        <v>201501</v>
      </c>
      <c r="I3671" t="s">
        <v>27</v>
      </c>
      <c r="J3671" t="s">
        <v>28</v>
      </c>
      <c r="K3671" t="s">
        <v>40</v>
      </c>
      <c r="L3671" t="s">
        <v>30</v>
      </c>
      <c r="M3671" t="s">
        <v>31</v>
      </c>
      <c r="N3671" t="s">
        <v>32</v>
      </c>
      <c r="O3671">
        <v>27.02</v>
      </c>
      <c r="P3671" t="s">
        <v>22</v>
      </c>
      <c r="Q3671" t="s">
        <v>61</v>
      </c>
      <c r="R3671" t="s">
        <v>33</v>
      </c>
      <c r="S3671" t="s">
        <v>34</v>
      </c>
      <c r="T3671" t="s">
        <v>35</v>
      </c>
    </row>
    <row r="3672" spans="1:20">
      <c r="A3672" t="s">
        <v>61</v>
      </c>
      <c r="B3672" t="s">
        <v>22</v>
      </c>
      <c r="C3672" t="s">
        <v>2402</v>
      </c>
      <c r="D3672" t="s">
        <v>2403</v>
      </c>
      <c r="E3672" t="s">
        <v>25</v>
      </c>
      <c r="F3672" s="1">
        <v>38261</v>
      </c>
      <c r="G3672" t="s">
        <v>2401</v>
      </c>
      <c r="H3672">
        <v>201501</v>
      </c>
      <c r="I3672" t="s">
        <v>27</v>
      </c>
      <c r="J3672" t="s">
        <v>28</v>
      </c>
      <c r="K3672" t="s">
        <v>41</v>
      </c>
      <c r="L3672" t="s">
        <v>30</v>
      </c>
      <c r="M3672" t="s">
        <v>31</v>
      </c>
      <c r="N3672" t="s">
        <v>32</v>
      </c>
      <c r="O3672">
        <v>27.02</v>
      </c>
      <c r="P3672" t="s">
        <v>22</v>
      </c>
      <c r="Q3672" t="s">
        <v>61</v>
      </c>
      <c r="R3672" t="s">
        <v>33</v>
      </c>
      <c r="S3672" t="s">
        <v>34</v>
      </c>
      <c r="T3672" t="s">
        <v>35</v>
      </c>
    </row>
    <row r="3673" spans="1:20">
      <c r="A3673" t="s">
        <v>61</v>
      </c>
      <c r="B3673" t="s">
        <v>22</v>
      </c>
      <c r="C3673" t="s">
        <v>2402</v>
      </c>
      <c r="D3673" t="s">
        <v>2403</v>
      </c>
      <c r="E3673" t="s">
        <v>25</v>
      </c>
      <c r="F3673" s="1">
        <v>38261</v>
      </c>
      <c r="G3673" t="s">
        <v>2401</v>
      </c>
      <c r="H3673">
        <v>201501</v>
      </c>
      <c r="I3673" t="s">
        <v>27</v>
      </c>
      <c r="J3673" t="s">
        <v>28</v>
      </c>
      <c r="K3673" t="s">
        <v>42</v>
      </c>
      <c r="L3673" t="s">
        <v>30</v>
      </c>
      <c r="M3673" t="s">
        <v>31</v>
      </c>
      <c r="N3673" t="s">
        <v>32</v>
      </c>
      <c r="O3673">
        <v>27.02</v>
      </c>
      <c r="P3673" t="s">
        <v>22</v>
      </c>
      <c r="Q3673" t="s">
        <v>61</v>
      </c>
      <c r="R3673" t="s">
        <v>33</v>
      </c>
      <c r="S3673" t="s">
        <v>34</v>
      </c>
      <c r="T3673" t="s">
        <v>35</v>
      </c>
    </row>
    <row r="3674" spans="1:20">
      <c r="A3674" t="s">
        <v>61</v>
      </c>
      <c r="B3674" t="s">
        <v>22</v>
      </c>
      <c r="C3674" t="s">
        <v>2402</v>
      </c>
      <c r="D3674" t="s">
        <v>2403</v>
      </c>
      <c r="E3674" t="s">
        <v>25</v>
      </c>
      <c r="F3674" s="1">
        <v>38261</v>
      </c>
      <c r="G3674" t="s">
        <v>2401</v>
      </c>
      <c r="H3674">
        <v>201501</v>
      </c>
      <c r="I3674" t="s">
        <v>27</v>
      </c>
      <c r="J3674" t="s">
        <v>28</v>
      </c>
      <c r="K3674" t="s">
        <v>43</v>
      </c>
      <c r="L3674" t="s">
        <v>30</v>
      </c>
      <c r="M3674" t="s">
        <v>31</v>
      </c>
      <c r="N3674" t="s">
        <v>32</v>
      </c>
      <c r="O3674">
        <v>27.02</v>
      </c>
      <c r="P3674" t="s">
        <v>22</v>
      </c>
      <c r="Q3674" t="s">
        <v>61</v>
      </c>
      <c r="R3674" t="s">
        <v>33</v>
      </c>
      <c r="S3674" t="s">
        <v>34</v>
      </c>
      <c r="T3674" t="s">
        <v>35</v>
      </c>
    </row>
    <row r="3675" spans="1:20">
      <c r="A3675" t="s">
        <v>61</v>
      </c>
      <c r="B3675" t="s">
        <v>22</v>
      </c>
      <c r="C3675" t="s">
        <v>2402</v>
      </c>
      <c r="D3675" t="s">
        <v>2403</v>
      </c>
      <c r="E3675" t="s">
        <v>25</v>
      </c>
      <c r="F3675" s="1">
        <v>38261</v>
      </c>
      <c r="G3675" t="s">
        <v>2401</v>
      </c>
      <c r="H3675">
        <v>201501</v>
      </c>
      <c r="I3675" t="s">
        <v>27</v>
      </c>
      <c r="J3675" t="s">
        <v>28</v>
      </c>
      <c r="K3675" t="s">
        <v>44</v>
      </c>
      <c r="L3675" t="s">
        <v>30</v>
      </c>
      <c r="M3675" t="s">
        <v>31</v>
      </c>
      <c r="N3675" t="s">
        <v>32</v>
      </c>
      <c r="O3675">
        <v>27.02</v>
      </c>
      <c r="P3675" t="s">
        <v>22</v>
      </c>
      <c r="Q3675" t="s">
        <v>61</v>
      </c>
      <c r="R3675" t="s">
        <v>33</v>
      </c>
      <c r="S3675" t="s">
        <v>34</v>
      </c>
      <c r="T3675" t="s">
        <v>35</v>
      </c>
    </row>
    <row r="3676" spans="1:20">
      <c r="A3676" t="s">
        <v>45</v>
      </c>
      <c r="B3676" t="s">
        <v>22</v>
      </c>
      <c r="C3676" t="s">
        <v>72</v>
      </c>
      <c r="D3676" t="s">
        <v>73</v>
      </c>
      <c r="E3676" t="s">
        <v>25</v>
      </c>
      <c r="F3676" s="1">
        <v>34050</v>
      </c>
      <c r="G3676" t="s">
        <v>2401</v>
      </c>
      <c r="H3676">
        <v>201501</v>
      </c>
      <c r="I3676" t="s">
        <v>27</v>
      </c>
      <c r="J3676" t="s">
        <v>28</v>
      </c>
      <c r="K3676" t="s">
        <v>29</v>
      </c>
      <c r="L3676" t="s">
        <v>30</v>
      </c>
      <c r="M3676" t="s">
        <v>31</v>
      </c>
      <c r="N3676" t="s">
        <v>32</v>
      </c>
      <c r="O3676">
        <v>571.51</v>
      </c>
      <c r="P3676" t="s">
        <v>22</v>
      </c>
      <c r="Q3676" t="s">
        <v>45</v>
      </c>
      <c r="R3676" t="s">
        <v>33</v>
      </c>
      <c r="S3676" t="s">
        <v>34</v>
      </c>
      <c r="T3676" t="s">
        <v>35</v>
      </c>
    </row>
    <row r="3677" spans="1:20">
      <c r="A3677" t="s">
        <v>45</v>
      </c>
      <c r="B3677" t="s">
        <v>22</v>
      </c>
      <c r="C3677" t="s">
        <v>72</v>
      </c>
      <c r="D3677" t="s">
        <v>73</v>
      </c>
      <c r="E3677" t="s">
        <v>25</v>
      </c>
      <c r="F3677" s="1">
        <v>34050</v>
      </c>
      <c r="G3677" t="s">
        <v>2401</v>
      </c>
      <c r="H3677">
        <v>201501</v>
      </c>
      <c r="I3677" t="s">
        <v>27</v>
      </c>
      <c r="J3677" t="s">
        <v>28</v>
      </c>
      <c r="K3677" t="s">
        <v>36</v>
      </c>
      <c r="L3677" t="s">
        <v>30</v>
      </c>
      <c r="M3677" t="s">
        <v>31</v>
      </c>
      <c r="N3677" t="s">
        <v>32</v>
      </c>
      <c r="O3677">
        <v>571.54</v>
      </c>
      <c r="P3677" t="s">
        <v>22</v>
      </c>
      <c r="Q3677" t="s">
        <v>45</v>
      </c>
      <c r="R3677" t="s">
        <v>33</v>
      </c>
      <c r="S3677" t="s">
        <v>34</v>
      </c>
      <c r="T3677" t="s">
        <v>35</v>
      </c>
    </row>
    <row r="3678" spans="1:20">
      <c r="A3678" t="s">
        <v>45</v>
      </c>
      <c r="B3678" t="s">
        <v>22</v>
      </c>
      <c r="C3678" t="s">
        <v>72</v>
      </c>
      <c r="D3678" t="s">
        <v>73</v>
      </c>
      <c r="E3678" t="s">
        <v>25</v>
      </c>
      <c r="F3678" s="1">
        <v>34050</v>
      </c>
      <c r="G3678" t="s">
        <v>2401</v>
      </c>
      <c r="H3678">
        <v>201501</v>
      </c>
      <c r="I3678" t="s">
        <v>27</v>
      </c>
      <c r="J3678" t="s">
        <v>28</v>
      </c>
      <c r="K3678" t="s">
        <v>37</v>
      </c>
      <c r="L3678" t="s">
        <v>30</v>
      </c>
      <c r="M3678" t="s">
        <v>31</v>
      </c>
      <c r="N3678" t="s">
        <v>32</v>
      </c>
      <c r="O3678">
        <v>571.54</v>
      </c>
      <c r="P3678" t="s">
        <v>22</v>
      </c>
      <c r="Q3678" t="s">
        <v>45</v>
      </c>
      <c r="R3678" t="s">
        <v>33</v>
      </c>
      <c r="S3678" t="s">
        <v>34</v>
      </c>
      <c r="T3678" t="s">
        <v>35</v>
      </c>
    </row>
    <row r="3679" spans="1:20">
      <c r="A3679" t="s">
        <v>45</v>
      </c>
      <c r="B3679" t="s">
        <v>22</v>
      </c>
      <c r="C3679" t="s">
        <v>72</v>
      </c>
      <c r="D3679" t="s">
        <v>73</v>
      </c>
      <c r="E3679" t="s">
        <v>25</v>
      </c>
      <c r="F3679" s="1">
        <v>34050</v>
      </c>
      <c r="G3679" t="s">
        <v>2401</v>
      </c>
      <c r="H3679">
        <v>201501</v>
      </c>
      <c r="I3679" t="s">
        <v>27</v>
      </c>
      <c r="J3679" t="s">
        <v>28</v>
      </c>
      <c r="K3679" t="s">
        <v>38</v>
      </c>
      <c r="L3679" t="s">
        <v>30</v>
      </c>
      <c r="M3679" t="s">
        <v>31</v>
      </c>
      <c r="N3679" t="s">
        <v>32</v>
      </c>
      <c r="O3679">
        <v>571.54</v>
      </c>
      <c r="P3679" t="s">
        <v>22</v>
      </c>
      <c r="Q3679" t="s">
        <v>45</v>
      </c>
      <c r="R3679" t="s">
        <v>33</v>
      </c>
      <c r="S3679" t="s">
        <v>34</v>
      </c>
      <c r="T3679" t="s">
        <v>35</v>
      </c>
    </row>
    <row r="3680" spans="1:20">
      <c r="A3680" t="s">
        <v>45</v>
      </c>
      <c r="B3680" t="s">
        <v>22</v>
      </c>
      <c r="C3680" t="s">
        <v>72</v>
      </c>
      <c r="D3680" t="s">
        <v>73</v>
      </c>
      <c r="E3680" t="s">
        <v>25</v>
      </c>
      <c r="F3680" s="1">
        <v>34050</v>
      </c>
      <c r="G3680" t="s">
        <v>2401</v>
      </c>
      <c r="H3680">
        <v>201501</v>
      </c>
      <c r="I3680" t="s">
        <v>27</v>
      </c>
      <c r="J3680" t="s">
        <v>28</v>
      </c>
      <c r="K3680" t="s">
        <v>39</v>
      </c>
      <c r="L3680" t="s">
        <v>30</v>
      </c>
      <c r="M3680" t="s">
        <v>31</v>
      </c>
      <c r="N3680" t="s">
        <v>32</v>
      </c>
      <c r="O3680">
        <v>571.54</v>
      </c>
      <c r="P3680" t="s">
        <v>22</v>
      </c>
      <c r="Q3680" t="s">
        <v>45</v>
      </c>
      <c r="R3680" t="s">
        <v>33</v>
      </c>
      <c r="S3680" t="s">
        <v>34</v>
      </c>
      <c r="T3680" t="s">
        <v>35</v>
      </c>
    </row>
    <row r="3681" spans="1:20">
      <c r="A3681" t="s">
        <v>45</v>
      </c>
      <c r="B3681" t="s">
        <v>22</v>
      </c>
      <c r="C3681" t="s">
        <v>72</v>
      </c>
      <c r="D3681" t="s">
        <v>73</v>
      </c>
      <c r="E3681" t="s">
        <v>25</v>
      </c>
      <c r="F3681" s="1">
        <v>34050</v>
      </c>
      <c r="G3681" t="s">
        <v>2401</v>
      </c>
      <c r="H3681">
        <v>201501</v>
      </c>
      <c r="I3681" t="s">
        <v>27</v>
      </c>
      <c r="J3681" t="s">
        <v>28</v>
      </c>
      <c r="K3681" t="s">
        <v>40</v>
      </c>
      <c r="L3681" t="s">
        <v>30</v>
      </c>
      <c r="M3681" t="s">
        <v>31</v>
      </c>
      <c r="N3681" t="s">
        <v>32</v>
      </c>
      <c r="O3681">
        <v>571.54</v>
      </c>
      <c r="P3681" t="s">
        <v>22</v>
      </c>
      <c r="Q3681" t="s">
        <v>45</v>
      </c>
      <c r="R3681" t="s">
        <v>33</v>
      </c>
      <c r="S3681" t="s">
        <v>34</v>
      </c>
      <c r="T3681" t="s">
        <v>35</v>
      </c>
    </row>
    <row r="3682" spans="1:20">
      <c r="A3682" t="s">
        <v>45</v>
      </c>
      <c r="B3682" t="s">
        <v>22</v>
      </c>
      <c r="C3682" t="s">
        <v>72</v>
      </c>
      <c r="D3682" t="s">
        <v>73</v>
      </c>
      <c r="E3682" t="s">
        <v>25</v>
      </c>
      <c r="F3682" s="1">
        <v>34050</v>
      </c>
      <c r="G3682" t="s">
        <v>2401</v>
      </c>
      <c r="H3682">
        <v>201501</v>
      </c>
      <c r="I3682" t="s">
        <v>27</v>
      </c>
      <c r="J3682" t="s">
        <v>28</v>
      </c>
      <c r="K3682" t="s">
        <v>41</v>
      </c>
      <c r="L3682" t="s">
        <v>30</v>
      </c>
      <c r="M3682" t="s">
        <v>31</v>
      </c>
      <c r="N3682" t="s">
        <v>32</v>
      </c>
      <c r="O3682">
        <v>571.54</v>
      </c>
      <c r="P3682" t="s">
        <v>22</v>
      </c>
      <c r="Q3682" t="s">
        <v>45</v>
      </c>
      <c r="R3682" t="s">
        <v>33</v>
      </c>
      <c r="S3682" t="s">
        <v>34</v>
      </c>
      <c r="T3682" t="s">
        <v>35</v>
      </c>
    </row>
    <row r="3683" spans="1:20">
      <c r="A3683" t="s">
        <v>55</v>
      </c>
      <c r="B3683" t="s">
        <v>22</v>
      </c>
      <c r="C3683" t="s">
        <v>74</v>
      </c>
      <c r="D3683" t="s">
        <v>75</v>
      </c>
      <c r="E3683" t="s">
        <v>25</v>
      </c>
      <c r="F3683" s="1">
        <v>34050</v>
      </c>
      <c r="G3683" t="s">
        <v>2401</v>
      </c>
      <c r="H3683">
        <v>201501</v>
      </c>
      <c r="I3683" t="s">
        <v>27</v>
      </c>
      <c r="J3683" t="s">
        <v>28</v>
      </c>
      <c r="K3683" t="s">
        <v>29</v>
      </c>
      <c r="L3683" t="s">
        <v>30</v>
      </c>
      <c r="M3683" t="s">
        <v>31</v>
      </c>
      <c r="N3683" t="s">
        <v>32</v>
      </c>
      <c r="O3683">
        <v>560.38</v>
      </c>
      <c r="P3683" t="s">
        <v>22</v>
      </c>
      <c r="Q3683" t="s">
        <v>55</v>
      </c>
      <c r="R3683" t="s">
        <v>33</v>
      </c>
      <c r="S3683" t="s">
        <v>34</v>
      </c>
      <c r="T3683" t="s">
        <v>35</v>
      </c>
    </row>
    <row r="3684" spans="1:20">
      <c r="A3684" t="s">
        <v>55</v>
      </c>
      <c r="B3684" t="s">
        <v>22</v>
      </c>
      <c r="C3684" t="s">
        <v>74</v>
      </c>
      <c r="D3684" t="s">
        <v>75</v>
      </c>
      <c r="E3684" t="s">
        <v>25</v>
      </c>
      <c r="F3684" s="1">
        <v>34050</v>
      </c>
      <c r="G3684" t="s">
        <v>2401</v>
      </c>
      <c r="H3684">
        <v>201501</v>
      </c>
      <c r="I3684" t="s">
        <v>27</v>
      </c>
      <c r="J3684" t="s">
        <v>28</v>
      </c>
      <c r="K3684" t="s">
        <v>36</v>
      </c>
      <c r="L3684" t="s">
        <v>30</v>
      </c>
      <c r="M3684" t="s">
        <v>31</v>
      </c>
      <c r="N3684" t="s">
        <v>32</v>
      </c>
      <c r="O3684">
        <v>560.38</v>
      </c>
      <c r="P3684" t="s">
        <v>22</v>
      </c>
      <c r="Q3684" t="s">
        <v>55</v>
      </c>
      <c r="R3684" t="s">
        <v>33</v>
      </c>
      <c r="S3684" t="s">
        <v>34</v>
      </c>
      <c r="T3684" t="s">
        <v>35</v>
      </c>
    </row>
    <row r="3685" spans="1:20">
      <c r="A3685" t="s">
        <v>55</v>
      </c>
      <c r="B3685" t="s">
        <v>22</v>
      </c>
      <c r="C3685" t="s">
        <v>74</v>
      </c>
      <c r="D3685" t="s">
        <v>75</v>
      </c>
      <c r="E3685" t="s">
        <v>25</v>
      </c>
      <c r="F3685" s="1">
        <v>34050</v>
      </c>
      <c r="G3685" t="s">
        <v>2401</v>
      </c>
      <c r="H3685">
        <v>201501</v>
      </c>
      <c r="I3685" t="s">
        <v>27</v>
      </c>
      <c r="J3685" t="s">
        <v>28</v>
      </c>
      <c r="K3685" t="s">
        <v>37</v>
      </c>
      <c r="L3685" t="s">
        <v>30</v>
      </c>
      <c r="M3685" t="s">
        <v>31</v>
      </c>
      <c r="N3685" t="s">
        <v>32</v>
      </c>
      <c r="O3685">
        <v>560.38</v>
      </c>
      <c r="P3685" t="s">
        <v>22</v>
      </c>
      <c r="Q3685" t="s">
        <v>55</v>
      </c>
      <c r="R3685" t="s">
        <v>33</v>
      </c>
      <c r="S3685" t="s">
        <v>34</v>
      </c>
      <c r="T3685" t="s">
        <v>35</v>
      </c>
    </row>
    <row r="3686" spans="1:20">
      <c r="A3686" t="s">
        <v>55</v>
      </c>
      <c r="B3686" t="s">
        <v>22</v>
      </c>
      <c r="C3686" t="s">
        <v>74</v>
      </c>
      <c r="D3686" t="s">
        <v>75</v>
      </c>
      <c r="E3686" t="s">
        <v>25</v>
      </c>
      <c r="F3686" s="1">
        <v>34050</v>
      </c>
      <c r="G3686" t="s">
        <v>2401</v>
      </c>
      <c r="H3686">
        <v>201501</v>
      </c>
      <c r="I3686" t="s">
        <v>27</v>
      </c>
      <c r="J3686" t="s">
        <v>28</v>
      </c>
      <c r="K3686" t="s">
        <v>38</v>
      </c>
      <c r="L3686" t="s">
        <v>30</v>
      </c>
      <c r="M3686" t="s">
        <v>31</v>
      </c>
      <c r="N3686" t="s">
        <v>32</v>
      </c>
      <c r="O3686">
        <v>560.37</v>
      </c>
      <c r="P3686" t="s">
        <v>22</v>
      </c>
      <c r="Q3686" t="s">
        <v>55</v>
      </c>
      <c r="R3686" t="s">
        <v>33</v>
      </c>
      <c r="S3686" t="s">
        <v>34</v>
      </c>
      <c r="T3686" t="s">
        <v>35</v>
      </c>
    </row>
    <row r="3687" spans="1:20">
      <c r="A3687" t="s">
        <v>55</v>
      </c>
      <c r="B3687" t="s">
        <v>22</v>
      </c>
      <c r="C3687" t="s">
        <v>74</v>
      </c>
      <c r="D3687" t="s">
        <v>75</v>
      </c>
      <c r="E3687" t="s">
        <v>25</v>
      </c>
      <c r="F3687" s="1">
        <v>34050</v>
      </c>
      <c r="G3687" t="s">
        <v>2401</v>
      </c>
      <c r="H3687">
        <v>201501</v>
      </c>
      <c r="I3687" t="s">
        <v>27</v>
      </c>
      <c r="J3687" t="s">
        <v>28</v>
      </c>
      <c r="K3687" t="s">
        <v>39</v>
      </c>
      <c r="L3687" t="s">
        <v>30</v>
      </c>
      <c r="M3687" t="s">
        <v>31</v>
      </c>
      <c r="N3687" t="s">
        <v>32</v>
      </c>
      <c r="O3687">
        <v>560.38</v>
      </c>
      <c r="P3687" t="s">
        <v>22</v>
      </c>
      <c r="Q3687" t="s">
        <v>55</v>
      </c>
      <c r="R3687" t="s">
        <v>33</v>
      </c>
      <c r="S3687" t="s">
        <v>34</v>
      </c>
      <c r="T3687" t="s">
        <v>35</v>
      </c>
    </row>
    <row r="3688" spans="1:20">
      <c r="A3688" t="s">
        <v>55</v>
      </c>
      <c r="B3688" t="s">
        <v>22</v>
      </c>
      <c r="C3688" t="s">
        <v>74</v>
      </c>
      <c r="D3688" t="s">
        <v>75</v>
      </c>
      <c r="E3688" t="s">
        <v>25</v>
      </c>
      <c r="F3688" s="1">
        <v>34050</v>
      </c>
      <c r="G3688" t="s">
        <v>2401</v>
      </c>
      <c r="H3688">
        <v>201501</v>
      </c>
      <c r="I3688" t="s">
        <v>27</v>
      </c>
      <c r="J3688" t="s">
        <v>28</v>
      </c>
      <c r="K3688" t="s">
        <v>40</v>
      </c>
      <c r="L3688" t="s">
        <v>30</v>
      </c>
      <c r="M3688" t="s">
        <v>31</v>
      </c>
      <c r="N3688" t="s">
        <v>32</v>
      </c>
      <c r="O3688">
        <v>560.38</v>
      </c>
      <c r="P3688" t="s">
        <v>22</v>
      </c>
      <c r="Q3688" t="s">
        <v>55</v>
      </c>
      <c r="R3688" t="s">
        <v>33</v>
      </c>
      <c r="S3688" t="s">
        <v>34</v>
      </c>
      <c r="T3688" t="s">
        <v>35</v>
      </c>
    </row>
    <row r="3689" spans="1:20">
      <c r="A3689" t="s">
        <v>55</v>
      </c>
      <c r="B3689" t="s">
        <v>22</v>
      </c>
      <c r="C3689" t="s">
        <v>74</v>
      </c>
      <c r="D3689" t="s">
        <v>75</v>
      </c>
      <c r="E3689" t="s">
        <v>25</v>
      </c>
      <c r="F3689" s="1">
        <v>34050</v>
      </c>
      <c r="G3689" t="s">
        <v>2401</v>
      </c>
      <c r="H3689">
        <v>201501</v>
      </c>
      <c r="I3689" t="s">
        <v>27</v>
      </c>
      <c r="J3689" t="s">
        <v>28</v>
      </c>
      <c r="K3689" t="s">
        <v>41</v>
      </c>
      <c r="L3689" t="s">
        <v>30</v>
      </c>
      <c r="M3689" t="s">
        <v>31</v>
      </c>
      <c r="N3689" t="s">
        <v>32</v>
      </c>
      <c r="O3689">
        <v>560.38</v>
      </c>
      <c r="P3689" t="s">
        <v>22</v>
      </c>
      <c r="Q3689" t="s">
        <v>55</v>
      </c>
      <c r="R3689" t="s">
        <v>33</v>
      </c>
      <c r="S3689" t="s">
        <v>34</v>
      </c>
      <c r="T3689" t="s">
        <v>35</v>
      </c>
    </row>
    <row r="3690" spans="1:20">
      <c r="A3690" t="s">
        <v>61</v>
      </c>
      <c r="B3690" t="s">
        <v>22</v>
      </c>
      <c r="C3690" t="s">
        <v>76</v>
      </c>
      <c r="D3690" t="s">
        <v>77</v>
      </c>
      <c r="E3690" t="s">
        <v>25</v>
      </c>
      <c r="F3690" s="1">
        <v>34050</v>
      </c>
      <c r="G3690" t="s">
        <v>2401</v>
      </c>
      <c r="H3690">
        <v>201501</v>
      </c>
      <c r="I3690" t="s">
        <v>27</v>
      </c>
      <c r="J3690" t="s">
        <v>28</v>
      </c>
      <c r="K3690" t="s">
        <v>29</v>
      </c>
      <c r="L3690" t="s">
        <v>30</v>
      </c>
      <c r="M3690" t="s">
        <v>31</v>
      </c>
      <c r="N3690" t="s">
        <v>32</v>
      </c>
      <c r="O3690">
        <v>1051.82</v>
      </c>
      <c r="P3690" t="s">
        <v>22</v>
      </c>
      <c r="Q3690" t="s">
        <v>61</v>
      </c>
      <c r="R3690" t="s">
        <v>33</v>
      </c>
      <c r="S3690" t="s">
        <v>34</v>
      </c>
      <c r="T3690" t="s">
        <v>35</v>
      </c>
    </row>
    <row r="3691" spans="1:20">
      <c r="A3691" t="s">
        <v>61</v>
      </c>
      <c r="B3691" t="s">
        <v>22</v>
      </c>
      <c r="C3691" t="s">
        <v>76</v>
      </c>
      <c r="D3691" t="s">
        <v>77</v>
      </c>
      <c r="E3691" t="s">
        <v>25</v>
      </c>
      <c r="F3691" s="1">
        <v>34050</v>
      </c>
      <c r="G3691" t="s">
        <v>2401</v>
      </c>
      <c r="H3691">
        <v>201501</v>
      </c>
      <c r="I3691" t="s">
        <v>27</v>
      </c>
      <c r="J3691" t="s">
        <v>28</v>
      </c>
      <c r="K3691" t="s">
        <v>36</v>
      </c>
      <c r="L3691" t="s">
        <v>30</v>
      </c>
      <c r="M3691" t="s">
        <v>31</v>
      </c>
      <c r="N3691" t="s">
        <v>32</v>
      </c>
      <c r="O3691">
        <v>1051.82</v>
      </c>
      <c r="P3691" t="s">
        <v>22</v>
      </c>
      <c r="Q3691" t="s">
        <v>61</v>
      </c>
      <c r="R3691" t="s">
        <v>33</v>
      </c>
      <c r="S3691" t="s">
        <v>34</v>
      </c>
      <c r="T3691" t="s">
        <v>35</v>
      </c>
    </row>
    <row r="3692" spans="1:20">
      <c r="A3692" t="s">
        <v>61</v>
      </c>
      <c r="B3692" t="s">
        <v>22</v>
      </c>
      <c r="C3692" t="s">
        <v>76</v>
      </c>
      <c r="D3692" t="s">
        <v>77</v>
      </c>
      <c r="E3692" t="s">
        <v>25</v>
      </c>
      <c r="F3692" s="1">
        <v>34050</v>
      </c>
      <c r="G3692" t="s">
        <v>2401</v>
      </c>
      <c r="H3692">
        <v>201501</v>
      </c>
      <c r="I3692" t="s">
        <v>27</v>
      </c>
      <c r="J3692" t="s">
        <v>28</v>
      </c>
      <c r="K3692" t="s">
        <v>37</v>
      </c>
      <c r="L3692" t="s">
        <v>30</v>
      </c>
      <c r="M3692" t="s">
        <v>31</v>
      </c>
      <c r="N3692" t="s">
        <v>32</v>
      </c>
      <c r="O3692">
        <v>1051.82</v>
      </c>
      <c r="P3692" t="s">
        <v>22</v>
      </c>
      <c r="Q3692" t="s">
        <v>61</v>
      </c>
      <c r="R3692" t="s">
        <v>33</v>
      </c>
      <c r="S3692" t="s">
        <v>34</v>
      </c>
      <c r="T3692" t="s">
        <v>35</v>
      </c>
    </row>
    <row r="3693" spans="1:20">
      <c r="A3693" t="s">
        <v>61</v>
      </c>
      <c r="B3693" t="s">
        <v>22</v>
      </c>
      <c r="C3693" t="s">
        <v>76</v>
      </c>
      <c r="D3693" t="s">
        <v>77</v>
      </c>
      <c r="E3693" t="s">
        <v>25</v>
      </c>
      <c r="F3693" s="1">
        <v>34050</v>
      </c>
      <c r="G3693" t="s">
        <v>2401</v>
      </c>
      <c r="H3693">
        <v>201501</v>
      </c>
      <c r="I3693" t="s">
        <v>27</v>
      </c>
      <c r="J3693" t="s">
        <v>28</v>
      </c>
      <c r="K3693" t="s">
        <v>38</v>
      </c>
      <c r="L3693" t="s">
        <v>30</v>
      </c>
      <c r="M3693" t="s">
        <v>31</v>
      </c>
      <c r="N3693" t="s">
        <v>32</v>
      </c>
      <c r="O3693">
        <v>1051.82</v>
      </c>
      <c r="P3693" t="s">
        <v>22</v>
      </c>
      <c r="Q3693" t="s">
        <v>61</v>
      </c>
      <c r="R3693" t="s">
        <v>33</v>
      </c>
      <c r="S3693" t="s">
        <v>34</v>
      </c>
      <c r="T3693" t="s">
        <v>35</v>
      </c>
    </row>
    <row r="3694" spans="1:20">
      <c r="A3694" t="s">
        <v>61</v>
      </c>
      <c r="B3694" t="s">
        <v>22</v>
      </c>
      <c r="C3694" t="s">
        <v>76</v>
      </c>
      <c r="D3694" t="s">
        <v>77</v>
      </c>
      <c r="E3694" t="s">
        <v>25</v>
      </c>
      <c r="F3694" s="1">
        <v>34050</v>
      </c>
      <c r="G3694" t="s">
        <v>2401</v>
      </c>
      <c r="H3694">
        <v>201501</v>
      </c>
      <c r="I3694" t="s">
        <v>27</v>
      </c>
      <c r="J3694" t="s">
        <v>28</v>
      </c>
      <c r="K3694" t="s">
        <v>39</v>
      </c>
      <c r="L3694" t="s">
        <v>30</v>
      </c>
      <c r="M3694" t="s">
        <v>31</v>
      </c>
      <c r="N3694" t="s">
        <v>32</v>
      </c>
      <c r="O3694">
        <v>1051.82</v>
      </c>
      <c r="P3694" t="s">
        <v>22</v>
      </c>
      <c r="Q3694" t="s">
        <v>61</v>
      </c>
      <c r="R3694" t="s">
        <v>33</v>
      </c>
      <c r="S3694" t="s">
        <v>34</v>
      </c>
      <c r="T3694" t="s">
        <v>35</v>
      </c>
    </row>
    <row r="3695" spans="1:20">
      <c r="A3695" t="s">
        <v>61</v>
      </c>
      <c r="B3695" t="s">
        <v>22</v>
      </c>
      <c r="C3695" t="s">
        <v>76</v>
      </c>
      <c r="D3695" t="s">
        <v>77</v>
      </c>
      <c r="E3695" t="s">
        <v>25</v>
      </c>
      <c r="F3695" s="1">
        <v>34050</v>
      </c>
      <c r="G3695" t="s">
        <v>2401</v>
      </c>
      <c r="H3695">
        <v>201501</v>
      </c>
      <c r="I3695" t="s">
        <v>27</v>
      </c>
      <c r="J3695" t="s">
        <v>28</v>
      </c>
      <c r="K3695" t="s">
        <v>41</v>
      </c>
      <c r="L3695" t="s">
        <v>30</v>
      </c>
      <c r="M3695" t="s">
        <v>31</v>
      </c>
      <c r="N3695" t="s">
        <v>32</v>
      </c>
      <c r="O3695">
        <v>1051.82</v>
      </c>
      <c r="P3695" t="s">
        <v>22</v>
      </c>
      <c r="Q3695" t="s">
        <v>61</v>
      </c>
      <c r="R3695" t="s">
        <v>33</v>
      </c>
      <c r="S3695" t="s">
        <v>34</v>
      </c>
      <c r="T3695" t="s">
        <v>35</v>
      </c>
    </row>
    <row r="3696" spans="1:20">
      <c r="A3696" t="s">
        <v>78</v>
      </c>
      <c r="B3696" t="s">
        <v>22</v>
      </c>
      <c r="C3696" t="s">
        <v>79</v>
      </c>
      <c r="D3696" t="s">
        <v>80</v>
      </c>
      <c r="E3696" t="s">
        <v>25</v>
      </c>
      <c r="F3696" s="1">
        <v>34050</v>
      </c>
      <c r="G3696" t="s">
        <v>2401</v>
      </c>
      <c r="H3696">
        <v>201501</v>
      </c>
      <c r="I3696" t="s">
        <v>27</v>
      </c>
      <c r="J3696" t="s">
        <v>28</v>
      </c>
      <c r="K3696" t="s">
        <v>29</v>
      </c>
      <c r="L3696" t="s">
        <v>30</v>
      </c>
      <c r="M3696" t="s">
        <v>31</v>
      </c>
      <c r="N3696" t="s">
        <v>32</v>
      </c>
      <c r="O3696">
        <v>934.7</v>
      </c>
      <c r="P3696" t="s">
        <v>22</v>
      </c>
      <c r="Q3696" t="s">
        <v>78</v>
      </c>
      <c r="R3696" t="s">
        <v>33</v>
      </c>
      <c r="S3696" t="s">
        <v>34</v>
      </c>
      <c r="T3696" t="s">
        <v>35</v>
      </c>
    </row>
    <row r="3697" spans="1:20">
      <c r="A3697" t="s">
        <v>78</v>
      </c>
      <c r="B3697" t="s">
        <v>22</v>
      </c>
      <c r="C3697" t="s">
        <v>79</v>
      </c>
      <c r="D3697" t="s">
        <v>80</v>
      </c>
      <c r="E3697" t="s">
        <v>25</v>
      </c>
      <c r="F3697" s="1">
        <v>34050</v>
      </c>
      <c r="G3697" t="s">
        <v>2401</v>
      </c>
      <c r="H3697">
        <v>201501</v>
      </c>
      <c r="I3697" t="s">
        <v>27</v>
      </c>
      <c r="J3697" t="s">
        <v>28</v>
      </c>
      <c r="K3697" t="s">
        <v>36</v>
      </c>
      <c r="L3697" t="s">
        <v>30</v>
      </c>
      <c r="M3697" t="s">
        <v>31</v>
      </c>
      <c r="N3697" t="s">
        <v>32</v>
      </c>
      <c r="O3697">
        <v>934.7</v>
      </c>
      <c r="P3697" t="s">
        <v>22</v>
      </c>
      <c r="Q3697" t="s">
        <v>78</v>
      </c>
      <c r="R3697" t="s">
        <v>33</v>
      </c>
      <c r="S3697" t="s">
        <v>34</v>
      </c>
      <c r="T3697" t="s">
        <v>35</v>
      </c>
    </row>
    <row r="3698" spans="1:20">
      <c r="A3698" t="s">
        <v>78</v>
      </c>
      <c r="B3698" t="s">
        <v>22</v>
      </c>
      <c r="C3698" t="s">
        <v>79</v>
      </c>
      <c r="D3698" t="s">
        <v>80</v>
      </c>
      <c r="E3698" t="s">
        <v>25</v>
      </c>
      <c r="F3698" s="1">
        <v>34050</v>
      </c>
      <c r="G3698" t="s">
        <v>2401</v>
      </c>
      <c r="H3698">
        <v>201501</v>
      </c>
      <c r="I3698" t="s">
        <v>27</v>
      </c>
      <c r="J3698" t="s">
        <v>28</v>
      </c>
      <c r="K3698" t="s">
        <v>37</v>
      </c>
      <c r="L3698" t="s">
        <v>30</v>
      </c>
      <c r="M3698" t="s">
        <v>31</v>
      </c>
      <c r="N3698" t="s">
        <v>32</v>
      </c>
      <c r="O3698">
        <v>934.7</v>
      </c>
      <c r="P3698" t="s">
        <v>22</v>
      </c>
      <c r="Q3698" t="s">
        <v>78</v>
      </c>
      <c r="R3698" t="s">
        <v>33</v>
      </c>
      <c r="S3698" t="s">
        <v>34</v>
      </c>
      <c r="T3698" t="s">
        <v>35</v>
      </c>
    </row>
    <row r="3699" spans="1:20">
      <c r="A3699" t="s">
        <v>78</v>
      </c>
      <c r="B3699" t="s">
        <v>22</v>
      </c>
      <c r="C3699" t="s">
        <v>79</v>
      </c>
      <c r="D3699" t="s">
        <v>80</v>
      </c>
      <c r="E3699" t="s">
        <v>25</v>
      </c>
      <c r="F3699" s="1">
        <v>34050</v>
      </c>
      <c r="G3699" t="s">
        <v>2401</v>
      </c>
      <c r="H3699">
        <v>201501</v>
      </c>
      <c r="I3699" t="s">
        <v>27</v>
      </c>
      <c r="J3699" t="s">
        <v>28</v>
      </c>
      <c r="K3699" t="s">
        <v>38</v>
      </c>
      <c r="L3699" t="s">
        <v>30</v>
      </c>
      <c r="M3699" t="s">
        <v>31</v>
      </c>
      <c r="N3699" t="s">
        <v>32</v>
      </c>
      <c r="O3699">
        <v>934.7</v>
      </c>
      <c r="P3699" t="s">
        <v>22</v>
      </c>
      <c r="Q3699" t="s">
        <v>78</v>
      </c>
      <c r="R3699" t="s">
        <v>33</v>
      </c>
      <c r="S3699" t="s">
        <v>34</v>
      </c>
      <c r="T3699" t="s">
        <v>35</v>
      </c>
    </row>
    <row r="3700" spans="1:20">
      <c r="A3700" t="s">
        <v>78</v>
      </c>
      <c r="B3700" t="s">
        <v>22</v>
      </c>
      <c r="C3700" t="s">
        <v>79</v>
      </c>
      <c r="D3700" t="s">
        <v>80</v>
      </c>
      <c r="E3700" t="s">
        <v>25</v>
      </c>
      <c r="F3700" s="1">
        <v>34050</v>
      </c>
      <c r="G3700" t="s">
        <v>2401</v>
      </c>
      <c r="H3700">
        <v>201501</v>
      </c>
      <c r="I3700" t="s">
        <v>27</v>
      </c>
      <c r="J3700" t="s">
        <v>28</v>
      </c>
      <c r="K3700" t="s">
        <v>39</v>
      </c>
      <c r="L3700" t="s">
        <v>30</v>
      </c>
      <c r="M3700" t="s">
        <v>31</v>
      </c>
      <c r="N3700" t="s">
        <v>32</v>
      </c>
      <c r="O3700">
        <v>934.7</v>
      </c>
      <c r="P3700" t="s">
        <v>22</v>
      </c>
      <c r="Q3700" t="s">
        <v>78</v>
      </c>
      <c r="R3700" t="s">
        <v>33</v>
      </c>
      <c r="S3700" t="s">
        <v>34</v>
      </c>
      <c r="T3700" t="s">
        <v>35</v>
      </c>
    </row>
    <row r="3701" spans="1:20">
      <c r="A3701" t="s">
        <v>78</v>
      </c>
      <c r="B3701" t="s">
        <v>22</v>
      </c>
      <c r="C3701" t="s">
        <v>79</v>
      </c>
      <c r="D3701" t="s">
        <v>80</v>
      </c>
      <c r="E3701" t="s">
        <v>25</v>
      </c>
      <c r="F3701" s="1">
        <v>34050</v>
      </c>
      <c r="G3701" t="s">
        <v>2401</v>
      </c>
      <c r="H3701">
        <v>201501</v>
      </c>
      <c r="I3701" t="s">
        <v>27</v>
      </c>
      <c r="J3701" t="s">
        <v>28</v>
      </c>
      <c r="K3701" t="s">
        <v>41</v>
      </c>
      <c r="L3701" t="s">
        <v>30</v>
      </c>
      <c r="M3701" t="s">
        <v>31</v>
      </c>
      <c r="N3701" t="s">
        <v>32</v>
      </c>
      <c r="O3701">
        <v>934.7</v>
      </c>
      <c r="P3701" t="s">
        <v>22</v>
      </c>
      <c r="Q3701" t="s">
        <v>78</v>
      </c>
      <c r="R3701" t="s">
        <v>33</v>
      </c>
      <c r="S3701" t="s">
        <v>34</v>
      </c>
      <c r="T3701" t="s">
        <v>35</v>
      </c>
    </row>
    <row r="3702" spans="1:20">
      <c r="A3702" t="s">
        <v>78</v>
      </c>
      <c r="B3702" t="s">
        <v>22</v>
      </c>
      <c r="C3702" t="s">
        <v>79</v>
      </c>
      <c r="D3702" t="s">
        <v>80</v>
      </c>
      <c r="E3702" t="s">
        <v>25</v>
      </c>
      <c r="F3702" s="1">
        <v>34050</v>
      </c>
      <c r="G3702" t="s">
        <v>2401</v>
      </c>
      <c r="H3702">
        <v>201501</v>
      </c>
      <c r="I3702" t="s">
        <v>27</v>
      </c>
      <c r="J3702" t="s">
        <v>28</v>
      </c>
      <c r="K3702" t="s">
        <v>44</v>
      </c>
      <c r="L3702" t="s">
        <v>30</v>
      </c>
      <c r="M3702" t="s">
        <v>31</v>
      </c>
      <c r="N3702" t="s">
        <v>32</v>
      </c>
      <c r="O3702">
        <v>934.68000000000006</v>
      </c>
      <c r="P3702" t="s">
        <v>22</v>
      </c>
      <c r="Q3702" t="s">
        <v>78</v>
      </c>
      <c r="R3702" t="s">
        <v>33</v>
      </c>
      <c r="S3702" t="s">
        <v>34</v>
      </c>
      <c r="T3702" t="s">
        <v>35</v>
      </c>
    </row>
    <row r="3703" spans="1:20">
      <c r="A3703" t="s">
        <v>61</v>
      </c>
      <c r="B3703" t="s">
        <v>22</v>
      </c>
      <c r="C3703" t="s">
        <v>81</v>
      </c>
      <c r="D3703" t="s">
        <v>82</v>
      </c>
      <c r="E3703" t="s">
        <v>25</v>
      </c>
      <c r="F3703" s="1">
        <v>34050</v>
      </c>
      <c r="G3703" t="s">
        <v>2401</v>
      </c>
      <c r="H3703">
        <v>201501</v>
      </c>
      <c r="I3703" t="s">
        <v>27</v>
      </c>
      <c r="J3703" t="s">
        <v>53</v>
      </c>
      <c r="K3703" t="s">
        <v>29</v>
      </c>
      <c r="L3703" t="s">
        <v>54</v>
      </c>
      <c r="M3703" t="s">
        <v>31</v>
      </c>
      <c r="N3703" t="s">
        <v>32</v>
      </c>
      <c r="O3703">
        <v>71.100000000000009</v>
      </c>
      <c r="P3703" t="s">
        <v>22</v>
      </c>
      <c r="Q3703" t="s">
        <v>61</v>
      </c>
      <c r="R3703" t="s">
        <v>33</v>
      </c>
      <c r="S3703" t="s">
        <v>34</v>
      </c>
      <c r="T3703" t="s">
        <v>35</v>
      </c>
    </row>
    <row r="3704" spans="1:20">
      <c r="A3704" t="s">
        <v>61</v>
      </c>
      <c r="B3704" t="s">
        <v>22</v>
      </c>
      <c r="C3704" t="s">
        <v>81</v>
      </c>
      <c r="D3704" t="s">
        <v>82</v>
      </c>
      <c r="E3704" t="s">
        <v>25</v>
      </c>
      <c r="F3704" s="1">
        <v>34050</v>
      </c>
      <c r="G3704" t="s">
        <v>2401</v>
      </c>
      <c r="H3704">
        <v>201501</v>
      </c>
      <c r="I3704" t="s">
        <v>27</v>
      </c>
      <c r="J3704" t="s">
        <v>53</v>
      </c>
      <c r="K3704" t="s">
        <v>36</v>
      </c>
      <c r="L3704" t="s">
        <v>54</v>
      </c>
      <c r="M3704" t="s">
        <v>31</v>
      </c>
      <c r="N3704" t="s">
        <v>32</v>
      </c>
      <c r="O3704">
        <v>19.7</v>
      </c>
      <c r="P3704" t="s">
        <v>22</v>
      </c>
      <c r="Q3704" t="s">
        <v>61</v>
      </c>
      <c r="R3704" t="s">
        <v>33</v>
      </c>
      <c r="S3704" t="s">
        <v>34</v>
      </c>
      <c r="T3704" t="s">
        <v>35</v>
      </c>
    </row>
    <row r="3705" spans="1:20">
      <c r="A3705" t="s">
        <v>61</v>
      </c>
      <c r="B3705" t="s">
        <v>22</v>
      </c>
      <c r="C3705" t="s">
        <v>81</v>
      </c>
      <c r="D3705" t="s">
        <v>82</v>
      </c>
      <c r="E3705" t="s">
        <v>25</v>
      </c>
      <c r="F3705" s="1">
        <v>34050</v>
      </c>
      <c r="G3705" t="s">
        <v>2401</v>
      </c>
      <c r="H3705">
        <v>201501</v>
      </c>
      <c r="I3705" t="s">
        <v>27</v>
      </c>
      <c r="J3705" t="s">
        <v>53</v>
      </c>
      <c r="K3705" t="s">
        <v>37</v>
      </c>
      <c r="L3705" t="s">
        <v>54</v>
      </c>
      <c r="M3705" t="s">
        <v>31</v>
      </c>
      <c r="N3705" t="s">
        <v>32</v>
      </c>
      <c r="O3705">
        <v>2.31</v>
      </c>
      <c r="P3705" t="s">
        <v>22</v>
      </c>
      <c r="Q3705" t="s">
        <v>61</v>
      </c>
      <c r="R3705" t="s">
        <v>33</v>
      </c>
      <c r="S3705" t="s">
        <v>34</v>
      </c>
      <c r="T3705" t="s">
        <v>35</v>
      </c>
    </row>
    <row r="3706" spans="1:20">
      <c r="A3706" t="s">
        <v>61</v>
      </c>
      <c r="B3706" t="s">
        <v>22</v>
      </c>
      <c r="C3706" t="s">
        <v>81</v>
      </c>
      <c r="D3706" t="s">
        <v>82</v>
      </c>
      <c r="E3706" t="s">
        <v>25</v>
      </c>
      <c r="F3706" s="1">
        <v>34050</v>
      </c>
      <c r="G3706" t="s">
        <v>2401</v>
      </c>
      <c r="H3706">
        <v>201501</v>
      </c>
      <c r="I3706" t="s">
        <v>27</v>
      </c>
      <c r="J3706" t="s">
        <v>53</v>
      </c>
      <c r="K3706" t="s">
        <v>38</v>
      </c>
      <c r="L3706" t="s">
        <v>54</v>
      </c>
      <c r="M3706" t="s">
        <v>31</v>
      </c>
      <c r="N3706" t="s">
        <v>32</v>
      </c>
      <c r="O3706">
        <v>37.9</v>
      </c>
      <c r="P3706" t="s">
        <v>22</v>
      </c>
      <c r="Q3706" t="s">
        <v>61</v>
      </c>
      <c r="R3706" t="s">
        <v>33</v>
      </c>
      <c r="S3706" t="s">
        <v>34</v>
      </c>
      <c r="T3706" t="s">
        <v>35</v>
      </c>
    </row>
    <row r="3707" spans="1:20">
      <c r="A3707" t="s">
        <v>61</v>
      </c>
      <c r="B3707" t="s">
        <v>22</v>
      </c>
      <c r="C3707" t="s">
        <v>81</v>
      </c>
      <c r="D3707" t="s">
        <v>82</v>
      </c>
      <c r="E3707" t="s">
        <v>25</v>
      </c>
      <c r="F3707" s="1">
        <v>34050</v>
      </c>
      <c r="G3707" t="s">
        <v>2401</v>
      </c>
      <c r="H3707">
        <v>201501</v>
      </c>
      <c r="I3707" t="s">
        <v>27</v>
      </c>
      <c r="J3707" t="s">
        <v>53</v>
      </c>
      <c r="K3707" t="s">
        <v>39</v>
      </c>
      <c r="L3707" t="s">
        <v>54</v>
      </c>
      <c r="M3707" t="s">
        <v>31</v>
      </c>
      <c r="N3707" t="s">
        <v>32</v>
      </c>
      <c r="O3707">
        <v>286.70999999999998</v>
      </c>
      <c r="P3707" t="s">
        <v>22</v>
      </c>
      <c r="Q3707" t="s">
        <v>61</v>
      </c>
      <c r="R3707" t="s">
        <v>33</v>
      </c>
      <c r="S3707" t="s">
        <v>34</v>
      </c>
      <c r="T3707" t="s">
        <v>35</v>
      </c>
    </row>
    <row r="3708" spans="1:20">
      <c r="A3708" t="s">
        <v>61</v>
      </c>
      <c r="B3708" t="s">
        <v>22</v>
      </c>
      <c r="C3708" t="s">
        <v>81</v>
      </c>
      <c r="D3708" t="s">
        <v>82</v>
      </c>
      <c r="E3708" t="s">
        <v>25</v>
      </c>
      <c r="F3708" s="1">
        <v>34050</v>
      </c>
      <c r="G3708" t="s">
        <v>2401</v>
      </c>
      <c r="H3708">
        <v>201501</v>
      </c>
      <c r="I3708" t="s">
        <v>27</v>
      </c>
      <c r="J3708" t="s">
        <v>53</v>
      </c>
      <c r="K3708" t="s">
        <v>40</v>
      </c>
      <c r="L3708" t="s">
        <v>54</v>
      </c>
      <c r="M3708" t="s">
        <v>31</v>
      </c>
      <c r="N3708" t="s">
        <v>32</v>
      </c>
      <c r="O3708">
        <v>98.990000000000009</v>
      </c>
      <c r="P3708" t="s">
        <v>22</v>
      </c>
      <c r="Q3708" t="s">
        <v>61</v>
      </c>
      <c r="R3708" t="s">
        <v>33</v>
      </c>
      <c r="S3708" t="s">
        <v>34</v>
      </c>
      <c r="T3708" t="s">
        <v>35</v>
      </c>
    </row>
    <row r="3709" spans="1:20">
      <c r="A3709" t="s">
        <v>61</v>
      </c>
      <c r="B3709" t="s">
        <v>22</v>
      </c>
      <c r="C3709" t="s">
        <v>81</v>
      </c>
      <c r="D3709" t="s">
        <v>82</v>
      </c>
      <c r="E3709" t="s">
        <v>25</v>
      </c>
      <c r="F3709" s="1">
        <v>34050</v>
      </c>
      <c r="G3709" t="s">
        <v>2401</v>
      </c>
      <c r="H3709">
        <v>201501</v>
      </c>
      <c r="I3709" t="s">
        <v>27</v>
      </c>
      <c r="J3709" t="s">
        <v>53</v>
      </c>
      <c r="K3709" t="s">
        <v>41</v>
      </c>
      <c r="L3709" t="s">
        <v>54</v>
      </c>
      <c r="M3709" t="s">
        <v>31</v>
      </c>
      <c r="N3709" t="s">
        <v>32</v>
      </c>
      <c r="O3709">
        <v>1.67</v>
      </c>
      <c r="P3709" t="s">
        <v>22</v>
      </c>
      <c r="Q3709" t="s">
        <v>61</v>
      </c>
      <c r="R3709" t="s">
        <v>33</v>
      </c>
      <c r="S3709" t="s">
        <v>34</v>
      </c>
      <c r="T3709" t="s">
        <v>35</v>
      </c>
    </row>
    <row r="3710" spans="1:20">
      <c r="A3710" t="s">
        <v>61</v>
      </c>
      <c r="B3710" t="s">
        <v>22</v>
      </c>
      <c r="C3710" t="s">
        <v>81</v>
      </c>
      <c r="D3710" t="s">
        <v>82</v>
      </c>
      <c r="E3710" t="s">
        <v>25</v>
      </c>
      <c r="F3710" s="1">
        <v>34050</v>
      </c>
      <c r="G3710" t="s">
        <v>2401</v>
      </c>
      <c r="H3710">
        <v>201501</v>
      </c>
      <c r="I3710" t="s">
        <v>27</v>
      </c>
      <c r="J3710" t="s">
        <v>53</v>
      </c>
      <c r="K3710" t="s">
        <v>42</v>
      </c>
      <c r="L3710" t="s">
        <v>54</v>
      </c>
      <c r="M3710" t="s">
        <v>31</v>
      </c>
      <c r="N3710" t="s">
        <v>32</v>
      </c>
      <c r="O3710">
        <v>0.02</v>
      </c>
      <c r="P3710" t="s">
        <v>22</v>
      </c>
      <c r="Q3710" t="s">
        <v>61</v>
      </c>
      <c r="R3710" t="s">
        <v>33</v>
      </c>
      <c r="S3710" t="s">
        <v>34</v>
      </c>
      <c r="T3710" t="s">
        <v>35</v>
      </c>
    </row>
    <row r="3711" spans="1:20">
      <c r="A3711" t="s">
        <v>61</v>
      </c>
      <c r="B3711" t="s">
        <v>22</v>
      </c>
      <c r="C3711" t="s">
        <v>81</v>
      </c>
      <c r="D3711" t="s">
        <v>82</v>
      </c>
      <c r="E3711" t="s">
        <v>25</v>
      </c>
      <c r="F3711" s="1">
        <v>34050</v>
      </c>
      <c r="G3711" t="s">
        <v>2401</v>
      </c>
      <c r="H3711">
        <v>201501</v>
      </c>
      <c r="I3711" t="s">
        <v>27</v>
      </c>
      <c r="J3711" t="s">
        <v>53</v>
      </c>
      <c r="K3711" t="s">
        <v>43</v>
      </c>
      <c r="L3711" t="s">
        <v>54</v>
      </c>
      <c r="M3711" t="s">
        <v>31</v>
      </c>
      <c r="N3711" t="s">
        <v>32</v>
      </c>
      <c r="O3711">
        <v>0.08</v>
      </c>
      <c r="P3711" t="s">
        <v>22</v>
      </c>
      <c r="Q3711" t="s">
        <v>61</v>
      </c>
      <c r="R3711" t="s">
        <v>33</v>
      </c>
      <c r="S3711" t="s">
        <v>34</v>
      </c>
      <c r="T3711" t="s">
        <v>35</v>
      </c>
    </row>
    <row r="3712" spans="1:20">
      <c r="A3712" t="s">
        <v>61</v>
      </c>
      <c r="B3712" t="s">
        <v>22</v>
      </c>
      <c r="C3712" t="s">
        <v>81</v>
      </c>
      <c r="D3712" t="s">
        <v>82</v>
      </c>
      <c r="E3712" t="s">
        <v>25</v>
      </c>
      <c r="F3712" s="1">
        <v>34050</v>
      </c>
      <c r="G3712" t="s">
        <v>2401</v>
      </c>
      <c r="H3712">
        <v>201501</v>
      </c>
      <c r="I3712" t="s">
        <v>27</v>
      </c>
      <c r="J3712" t="s">
        <v>53</v>
      </c>
      <c r="K3712" t="s">
        <v>44</v>
      </c>
      <c r="L3712" t="s">
        <v>54</v>
      </c>
      <c r="M3712" t="s">
        <v>31</v>
      </c>
      <c r="N3712" t="s">
        <v>32</v>
      </c>
      <c r="O3712">
        <v>0.1</v>
      </c>
      <c r="P3712" t="s">
        <v>22</v>
      </c>
      <c r="Q3712" t="s">
        <v>61</v>
      </c>
      <c r="R3712" t="s">
        <v>33</v>
      </c>
      <c r="S3712" t="s">
        <v>34</v>
      </c>
      <c r="T3712" t="s">
        <v>35</v>
      </c>
    </row>
    <row r="3713" spans="1:20">
      <c r="A3713" t="s">
        <v>55</v>
      </c>
      <c r="B3713" t="s">
        <v>22</v>
      </c>
      <c r="C3713" t="s">
        <v>83</v>
      </c>
      <c r="D3713" t="s">
        <v>84</v>
      </c>
      <c r="E3713" t="s">
        <v>25</v>
      </c>
      <c r="F3713" s="1">
        <v>18629</v>
      </c>
      <c r="G3713" t="s">
        <v>2401</v>
      </c>
      <c r="H3713">
        <v>201501</v>
      </c>
      <c r="I3713" t="s">
        <v>27</v>
      </c>
      <c r="J3713" t="s">
        <v>53</v>
      </c>
      <c r="K3713" t="s">
        <v>29</v>
      </c>
      <c r="L3713" t="s">
        <v>54</v>
      </c>
      <c r="M3713" t="s">
        <v>31</v>
      </c>
      <c r="N3713" t="s">
        <v>32</v>
      </c>
      <c r="O3713">
        <v>69.87</v>
      </c>
      <c r="P3713" t="s">
        <v>22</v>
      </c>
      <c r="Q3713" t="s">
        <v>55</v>
      </c>
      <c r="R3713" t="s">
        <v>33</v>
      </c>
      <c r="S3713" t="s">
        <v>34</v>
      </c>
      <c r="T3713" t="s">
        <v>35</v>
      </c>
    </row>
    <row r="3714" spans="1:20">
      <c r="A3714" t="s">
        <v>55</v>
      </c>
      <c r="B3714" t="s">
        <v>22</v>
      </c>
      <c r="C3714" t="s">
        <v>83</v>
      </c>
      <c r="D3714" t="s">
        <v>84</v>
      </c>
      <c r="E3714" t="s">
        <v>25</v>
      </c>
      <c r="F3714" s="1">
        <v>18629</v>
      </c>
      <c r="G3714" t="s">
        <v>2401</v>
      </c>
      <c r="H3714">
        <v>201501</v>
      </c>
      <c r="I3714" t="s">
        <v>27</v>
      </c>
      <c r="J3714" t="s">
        <v>53</v>
      </c>
      <c r="K3714" t="s">
        <v>36</v>
      </c>
      <c r="L3714" t="s">
        <v>54</v>
      </c>
      <c r="M3714" t="s">
        <v>31</v>
      </c>
      <c r="N3714" t="s">
        <v>32</v>
      </c>
      <c r="O3714">
        <v>40.75</v>
      </c>
      <c r="P3714" t="s">
        <v>22</v>
      </c>
      <c r="Q3714" t="s">
        <v>55</v>
      </c>
      <c r="R3714" t="s">
        <v>33</v>
      </c>
      <c r="S3714" t="s">
        <v>34</v>
      </c>
      <c r="T3714" t="s">
        <v>35</v>
      </c>
    </row>
    <row r="3715" spans="1:20">
      <c r="A3715" t="s">
        <v>55</v>
      </c>
      <c r="B3715" t="s">
        <v>22</v>
      </c>
      <c r="C3715" t="s">
        <v>83</v>
      </c>
      <c r="D3715" t="s">
        <v>84</v>
      </c>
      <c r="E3715" t="s">
        <v>25</v>
      </c>
      <c r="F3715" s="1">
        <v>18629</v>
      </c>
      <c r="G3715" t="s">
        <v>2401</v>
      </c>
      <c r="H3715">
        <v>201501</v>
      </c>
      <c r="I3715" t="s">
        <v>27</v>
      </c>
      <c r="J3715" t="s">
        <v>53</v>
      </c>
      <c r="K3715" t="s">
        <v>37</v>
      </c>
      <c r="L3715" t="s">
        <v>54</v>
      </c>
      <c r="M3715" t="s">
        <v>31</v>
      </c>
      <c r="N3715" t="s">
        <v>32</v>
      </c>
      <c r="O3715">
        <v>72.86</v>
      </c>
      <c r="P3715" t="s">
        <v>22</v>
      </c>
      <c r="Q3715" t="s">
        <v>55</v>
      </c>
      <c r="R3715" t="s">
        <v>33</v>
      </c>
      <c r="S3715" t="s">
        <v>34</v>
      </c>
      <c r="T3715" t="s">
        <v>35</v>
      </c>
    </row>
    <row r="3716" spans="1:20">
      <c r="A3716" t="s">
        <v>55</v>
      </c>
      <c r="B3716" t="s">
        <v>22</v>
      </c>
      <c r="C3716" t="s">
        <v>83</v>
      </c>
      <c r="D3716" t="s">
        <v>84</v>
      </c>
      <c r="E3716" t="s">
        <v>25</v>
      </c>
      <c r="F3716" s="1">
        <v>18629</v>
      </c>
      <c r="G3716" t="s">
        <v>2401</v>
      </c>
      <c r="H3716">
        <v>201501</v>
      </c>
      <c r="I3716" t="s">
        <v>27</v>
      </c>
      <c r="J3716" t="s">
        <v>53</v>
      </c>
      <c r="K3716" t="s">
        <v>38</v>
      </c>
      <c r="L3716" t="s">
        <v>54</v>
      </c>
      <c r="M3716" t="s">
        <v>31</v>
      </c>
      <c r="N3716" t="s">
        <v>32</v>
      </c>
      <c r="O3716">
        <v>200.39000000000001</v>
      </c>
      <c r="P3716" t="s">
        <v>22</v>
      </c>
      <c r="Q3716" t="s">
        <v>55</v>
      </c>
      <c r="R3716" t="s">
        <v>33</v>
      </c>
      <c r="S3716" t="s">
        <v>34</v>
      </c>
      <c r="T3716" t="s">
        <v>35</v>
      </c>
    </row>
    <row r="3717" spans="1:20">
      <c r="A3717" t="s">
        <v>55</v>
      </c>
      <c r="B3717" t="s">
        <v>22</v>
      </c>
      <c r="C3717" t="s">
        <v>83</v>
      </c>
      <c r="D3717" t="s">
        <v>84</v>
      </c>
      <c r="E3717" t="s">
        <v>25</v>
      </c>
      <c r="F3717" s="1">
        <v>18629</v>
      </c>
      <c r="G3717" t="s">
        <v>2401</v>
      </c>
      <c r="H3717">
        <v>201501</v>
      </c>
      <c r="I3717" t="s">
        <v>27</v>
      </c>
      <c r="J3717" t="s">
        <v>53</v>
      </c>
      <c r="K3717" t="s">
        <v>39</v>
      </c>
      <c r="L3717" t="s">
        <v>54</v>
      </c>
      <c r="M3717" t="s">
        <v>31</v>
      </c>
      <c r="N3717" t="s">
        <v>32</v>
      </c>
      <c r="O3717">
        <v>2.27</v>
      </c>
      <c r="P3717" t="s">
        <v>22</v>
      </c>
      <c r="Q3717" t="s">
        <v>55</v>
      </c>
      <c r="R3717" t="s">
        <v>33</v>
      </c>
      <c r="S3717" t="s">
        <v>34</v>
      </c>
      <c r="T3717" t="s">
        <v>35</v>
      </c>
    </row>
    <row r="3718" spans="1:20">
      <c r="A3718" t="s">
        <v>55</v>
      </c>
      <c r="B3718" t="s">
        <v>22</v>
      </c>
      <c r="C3718" t="s">
        <v>83</v>
      </c>
      <c r="D3718" t="s">
        <v>84</v>
      </c>
      <c r="E3718" t="s">
        <v>25</v>
      </c>
      <c r="F3718" s="1">
        <v>18629</v>
      </c>
      <c r="G3718" t="s">
        <v>2401</v>
      </c>
      <c r="H3718">
        <v>201501</v>
      </c>
      <c r="I3718" t="s">
        <v>27</v>
      </c>
      <c r="J3718" t="s">
        <v>53</v>
      </c>
      <c r="K3718" t="s">
        <v>40</v>
      </c>
      <c r="L3718" t="s">
        <v>54</v>
      </c>
      <c r="M3718" t="s">
        <v>31</v>
      </c>
      <c r="N3718" t="s">
        <v>32</v>
      </c>
      <c r="O3718">
        <v>8.26</v>
      </c>
      <c r="P3718" t="s">
        <v>22</v>
      </c>
      <c r="Q3718" t="s">
        <v>55</v>
      </c>
      <c r="R3718" t="s">
        <v>33</v>
      </c>
      <c r="S3718" t="s">
        <v>34</v>
      </c>
      <c r="T3718" t="s">
        <v>35</v>
      </c>
    </row>
    <row r="3719" spans="1:20">
      <c r="A3719" t="s">
        <v>55</v>
      </c>
      <c r="B3719" t="s">
        <v>22</v>
      </c>
      <c r="C3719" t="s">
        <v>83</v>
      </c>
      <c r="D3719" t="s">
        <v>84</v>
      </c>
      <c r="E3719" t="s">
        <v>25</v>
      </c>
      <c r="F3719" s="1">
        <v>18629</v>
      </c>
      <c r="G3719" t="s">
        <v>2401</v>
      </c>
      <c r="H3719">
        <v>201501</v>
      </c>
      <c r="I3719" t="s">
        <v>27</v>
      </c>
      <c r="J3719" t="s">
        <v>53</v>
      </c>
      <c r="K3719" t="s">
        <v>41</v>
      </c>
      <c r="L3719" t="s">
        <v>54</v>
      </c>
      <c r="M3719" t="s">
        <v>31</v>
      </c>
      <c r="N3719" t="s">
        <v>32</v>
      </c>
      <c r="O3719">
        <v>52.9</v>
      </c>
      <c r="P3719" t="s">
        <v>22</v>
      </c>
      <c r="Q3719" t="s">
        <v>55</v>
      </c>
      <c r="R3719" t="s">
        <v>33</v>
      </c>
      <c r="S3719" t="s">
        <v>34</v>
      </c>
      <c r="T3719" t="s">
        <v>35</v>
      </c>
    </row>
    <row r="3720" spans="1:20">
      <c r="A3720" t="s">
        <v>55</v>
      </c>
      <c r="B3720" t="s">
        <v>22</v>
      </c>
      <c r="C3720" t="s">
        <v>83</v>
      </c>
      <c r="D3720" t="s">
        <v>84</v>
      </c>
      <c r="E3720" t="s">
        <v>25</v>
      </c>
      <c r="F3720" s="1">
        <v>18629</v>
      </c>
      <c r="G3720" t="s">
        <v>2401</v>
      </c>
      <c r="H3720">
        <v>201501</v>
      </c>
      <c r="I3720" t="s">
        <v>27</v>
      </c>
      <c r="J3720" t="s">
        <v>53</v>
      </c>
      <c r="K3720" t="s">
        <v>42</v>
      </c>
      <c r="L3720" t="s">
        <v>54</v>
      </c>
      <c r="M3720" t="s">
        <v>31</v>
      </c>
      <c r="N3720" t="s">
        <v>32</v>
      </c>
      <c r="O3720">
        <v>0.57999999999999996</v>
      </c>
      <c r="P3720" t="s">
        <v>22</v>
      </c>
      <c r="Q3720" t="s">
        <v>55</v>
      </c>
      <c r="R3720" t="s">
        <v>33</v>
      </c>
      <c r="S3720" t="s">
        <v>34</v>
      </c>
      <c r="T3720" t="s">
        <v>35</v>
      </c>
    </row>
    <row r="3721" spans="1:20">
      <c r="A3721" t="s">
        <v>55</v>
      </c>
      <c r="B3721" t="s">
        <v>22</v>
      </c>
      <c r="C3721" t="s">
        <v>83</v>
      </c>
      <c r="D3721" t="s">
        <v>84</v>
      </c>
      <c r="E3721" t="s">
        <v>25</v>
      </c>
      <c r="F3721" s="1">
        <v>18629</v>
      </c>
      <c r="G3721" t="s">
        <v>2401</v>
      </c>
      <c r="H3721">
        <v>201501</v>
      </c>
      <c r="I3721" t="s">
        <v>27</v>
      </c>
      <c r="J3721" t="s">
        <v>53</v>
      </c>
      <c r="K3721" t="s">
        <v>43</v>
      </c>
      <c r="L3721" t="s">
        <v>54</v>
      </c>
      <c r="M3721" t="s">
        <v>31</v>
      </c>
      <c r="N3721" t="s">
        <v>32</v>
      </c>
      <c r="O3721">
        <v>2.44</v>
      </c>
      <c r="P3721" t="s">
        <v>22</v>
      </c>
      <c r="Q3721" t="s">
        <v>55</v>
      </c>
      <c r="R3721" t="s">
        <v>33</v>
      </c>
      <c r="S3721" t="s">
        <v>34</v>
      </c>
      <c r="T3721" t="s">
        <v>35</v>
      </c>
    </row>
    <row r="3722" spans="1:20">
      <c r="A3722" t="s">
        <v>55</v>
      </c>
      <c r="B3722" t="s">
        <v>22</v>
      </c>
      <c r="C3722" t="s">
        <v>83</v>
      </c>
      <c r="D3722" t="s">
        <v>84</v>
      </c>
      <c r="E3722" t="s">
        <v>25</v>
      </c>
      <c r="F3722" s="1">
        <v>18629</v>
      </c>
      <c r="G3722" t="s">
        <v>2401</v>
      </c>
      <c r="H3722">
        <v>201501</v>
      </c>
      <c r="I3722" t="s">
        <v>27</v>
      </c>
      <c r="J3722" t="s">
        <v>53</v>
      </c>
      <c r="K3722" t="s">
        <v>44</v>
      </c>
      <c r="L3722" t="s">
        <v>54</v>
      </c>
      <c r="M3722" t="s">
        <v>31</v>
      </c>
      <c r="N3722" t="s">
        <v>32</v>
      </c>
      <c r="O3722">
        <v>3.36</v>
      </c>
      <c r="P3722" t="s">
        <v>22</v>
      </c>
      <c r="Q3722" t="s">
        <v>55</v>
      </c>
      <c r="R3722" t="s">
        <v>33</v>
      </c>
      <c r="S3722" t="s">
        <v>34</v>
      </c>
      <c r="T3722" t="s">
        <v>35</v>
      </c>
    </row>
    <row r="3723" spans="1:20">
      <c r="A3723" t="s">
        <v>55</v>
      </c>
      <c r="B3723" t="s">
        <v>22</v>
      </c>
      <c r="C3723" t="s">
        <v>2404</v>
      </c>
      <c r="D3723" t="s">
        <v>2405</v>
      </c>
      <c r="E3723" t="s">
        <v>25</v>
      </c>
      <c r="F3723" s="1">
        <v>38261</v>
      </c>
      <c r="G3723" t="s">
        <v>2401</v>
      </c>
      <c r="H3723">
        <v>201501</v>
      </c>
      <c r="I3723" t="s">
        <v>27</v>
      </c>
      <c r="J3723" t="s">
        <v>53</v>
      </c>
      <c r="K3723" t="s">
        <v>29</v>
      </c>
      <c r="L3723" t="s">
        <v>54</v>
      </c>
      <c r="M3723" t="s">
        <v>31</v>
      </c>
      <c r="N3723" t="s">
        <v>32</v>
      </c>
      <c r="O3723">
        <v>770.69</v>
      </c>
      <c r="P3723" t="s">
        <v>22</v>
      </c>
      <c r="Q3723" t="s">
        <v>55</v>
      </c>
      <c r="R3723" t="s">
        <v>33</v>
      </c>
      <c r="S3723" t="s">
        <v>34</v>
      </c>
      <c r="T3723" t="s">
        <v>35</v>
      </c>
    </row>
    <row r="3724" spans="1:20">
      <c r="A3724" t="s">
        <v>55</v>
      </c>
      <c r="B3724" t="s">
        <v>22</v>
      </c>
      <c r="C3724" t="s">
        <v>2404</v>
      </c>
      <c r="D3724" t="s">
        <v>2405</v>
      </c>
      <c r="E3724" t="s">
        <v>25</v>
      </c>
      <c r="F3724" s="1">
        <v>38261</v>
      </c>
      <c r="G3724" t="s">
        <v>2401</v>
      </c>
      <c r="H3724">
        <v>201501</v>
      </c>
      <c r="I3724" t="s">
        <v>27</v>
      </c>
      <c r="J3724" t="s">
        <v>53</v>
      </c>
      <c r="K3724" t="s">
        <v>36</v>
      </c>
      <c r="L3724" t="s">
        <v>54</v>
      </c>
      <c r="M3724" t="s">
        <v>31</v>
      </c>
      <c r="N3724" t="s">
        <v>32</v>
      </c>
      <c r="O3724">
        <v>770.75</v>
      </c>
      <c r="P3724" t="s">
        <v>22</v>
      </c>
      <c r="Q3724" t="s">
        <v>55</v>
      </c>
      <c r="R3724" t="s">
        <v>33</v>
      </c>
      <c r="S3724" t="s">
        <v>34</v>
      </c>
      <c r="T3724" t="s">
        <v>35</v>
      </c>
    </row>
    <row r="3725" spans="1:20">
      <c r="A3725" t="s">
        <v>55</v>
      </c>
      <c r="B3725" t="s">
        <v>22</v>
      </c>
      <c r="C3725" t="s">
        <v>2404</v>
      </c>
      <c r="D3725" t="s">
        <v>2405</v>
      </c>
      <c r="E3725" t="s">
        <v>25</v>
      </c>
      <c r="F3725" s="1">
        <v>38261</v>
      </c>
      <c r="G3725" t="s">
        <v>2401</v>
      </c>
      <c r="H3725">
        <v>201501</v>
      </c>
      <c r="I3725" t="s">
        <v>27</v>
      </c>
      <c r="J3725" t="s">
        <v>53</v>
      </c>
      <c r="K3725" t="s">
        <v>38</v>
      </c>
      <c r="L3725" t="s">
        <v>54</v>
      </c>
      <c r="M3725" t="s">
        <v>31</v>
      </c>
      <c r="N3725" t="s">
        <v>32</v>
      </c>
      <c r="O3725">
        <v>770.75</v>
      </c>
      <c r="P3725" t="s">
        <v>22</v>
      </c>
      <c r="Q3725" t="s">
        <v>55</v>
      </c>
      <c r="R3725" t="s">
        <v>33</v>
      </c>
      <c r="S3725" t="s">
        <v>34</v>
      </c>
      <c r="T3725" t="s">
        <v>35</v>
      </c>
    </row>
    <row r="3726" spans="1:20">
      <c r="A3726" t="s">
        <v>85</v>
      </c>
      <c r="B3726" t="s">
        <v>22</v>
      </c>
      <c r="C3726" t="s">
        <v>86</v>
      </c>
      <c r="D3726" t="s">
        <v>87</v>
      </c>
      <c r="E3726" t="s">
        <v>25</v>
      </c>
      <c r="F3726" s="1">
        <v>34050</v>
      </c>
      <c r="G3726" t="s">
        <v>2401</v>
      </c>
      <c r="H3726">
        <v>201501</v>
      </c>
      <c r="I3726" t="s">
        <v>27</v>
      </c>
      <c r="J3726" t="s">
        <v>53</v>
      </c>
      <c r="K3726" t="s">
        <v>29</v>
      </c>
      <c r="L3726" t="s">
        <v>54</v>
      </c>
      <c r="M3726" t="s">
        <v>31</v>
      </c>
      <c r="N3726" t="s">
        <v>32</v>
      </c>
      <c r="O3726">
        <v>15470.95</v>
      </c>
      <c r="P3726" t="s">
        <v>22</v>
      </c>
      <c r="Q3726" t="s">
        <v>85</v>
      </c>
      <c r="R3726" t="s">
        <v>33</v>
      </c>
      <c r="S3726" t="s">
        <v>34</v>
      </c>
      <c r="T3726" t="s">
        <v>35</v>
      </c>
    </row>
    <row r="3727" spans="1:20">
      <c r="A3727" t="s">
        <v>85</v>
      </c>
      <c r="B3727" t="s">
        <v>22</v>
      </c>
      <c r="C3727" t="s">
        <v>86</v>
      </c>
      <c r="D3727" t="s">
        <v>87</v>
      </c>
      <c r="E3727" t="s">
        <v>25</v>
      </c>
      <c r="F3727" s="1">
        <v>34050</v>
      </c>
      <c r="G3727" t="s">
        <v>2401</v>
      </c>
      <c r="H3727">
        <v>201501</v>
      </c>
      <c r="I3727" t="s">
        <v>27</v>
      </c>
      <c r="J3727" t="s">
        <v>53</v>
      </c>
      <c r="K3727" t="s">
        <v>36</v>
      </c>
      <c r="L3727" t="s">
        <v>54</v>
      </c>
      <c r="M3727" t="s">
        <v>31</v>
      </c>
      <c r="N3727" t="s">
        <v>32</v>
      </c>
      <c r="O3727">
        <v>7209.26</v>
      </c>
      <c r="P3727" t="s">
        <v>22</v>
      </c>
      <c r="Q3727" t="s">
        <v>85</v>
      </c>
      <c r="R3727" t="s">
        <v>33</v>
      </c>
      <c r="S3727" t="s">
        <v>34</v>
      </c>
      <c r="T3727" t="s">
        <v>35</v>
      </c>
    </row>
    <row r="3728" spans="1:20">
      <c r="A3728" t="s">
        <v>85</v>
      </c>
      <c r="B3728" t="s">
        <v>22</v>
      </c>
      <c r="C3728" t="s">
        <v>86</v>
      </c>
      <c r="D3728" t="s">
        <v>87</v>
      </c>
      <c r="E3728" t="s">
        <v>25</v>
      </c>
      <c r="F3728" s="1">
        <v>34050</v>
      </c>
      <c r="G3728" t="s">
        <v>2401</v>
      </c>
      <c r="H3728">
        <v>201501</v>
      </c>
      <c r="I3728" t="s">
        <v>27</v>
      </c>
      <c r="J3728" t="s">
        <v>53</v>
      </c>
      <c r="K3728" t="s">
        <v>37</v>
      </c>
      <c r="L3728" t="s">
        <v>54</v>
      </c>
      <c r="M3728" t="s">
        <v>31</v>
      </c>
      <c r="N3728" t="s">
        <v>32</v>
      </c>
      <c r="O3728">
        <v>655.77</v>
      </c>
      <c r="P3728" t="s">
        <v>22</v>
      </c>
      <c r="Q3728" t="s">
        <v>85</v>
      </c>
      <c r="R3728" t="s">
        <v>33</v>
      </c>
      <c r="S3728" t="s">
        <v>34</v>
      </c>
      <c r="T3728" t="s">
        <v>35</v>
      </c>
    </row>
    <row r="3729" spans="1:20">
      <c r="A3729" t="s">
        <v>85</v>
      </c>
      <c r="B3729" t="s">
        <v>22</v>
      </c>
      <c r="C3729" t="s">
        <v>86</v>
      </c>
      <c r="D3729" t="s">
        <v>87</v>
      </c>
      <c r="E3729" t="s">
        <v>25</v>
      </c>
      <c r="F3729" s="1">
        <v>34050</v>
      </c>
      <c r="G3729" t="s">
        <v>2401</v>
      </c>
      <c r="H3729">
        <v>201501</v>
      </c>
      <c r="I3729" t="s">
        <v>27</v>
      </c>
      <c r="J3729" t="s">
        <v>53</v>
      </c>
      <c r="K3729" t="s">
        <v>41</v>
      </c>
      <c r="L3729" t="s">
        <v>54</v>
      </c>
      <c r="M3729" t="s">
        <v>31</v>
      </c>
      <c r="N3729" t="s">
        <v>32</v>
      </c>
      <c r="O3729">
        <v>1034.82</v>
      </c>
      <c r="P3729" t="s">
        <v>22</v>
      </c>
      <c r="Q3729" t="s">
        <v>85</v>
      </c>
      <c r="R3729" t="s">
        <v>33</v>
      </c>
      <c r="S3729" t="s">
        <v>34</v>
      </c>
      <c r="T3729" t="s">
        <v>35</v>
      </c>
    </row>
    <row r="3730" spans="1:20">
      <c r="A3730" t="s">
        <v>55</v>
      </c>
      <c r="B3730" t="s">
        <v>22</v>
      </c>
      <c r="C3730" t="s">
        <v>88</v>
      </c>
      <c r="D3730" t="s">
        <v>89</v>
      </c>
      <c r="E3730" t="s">
        <v>25</v>
      </c>
      <c r="F3730" s="1">
        <v>34050</v>
      </c>
      <c r="G3730" t="s">
        <v>2401</v>
      </c>
      <c r="H3730">
        <v>201501</v>
      </c>
      <c r="I3730" t="s">
        <v>27</v>
      </c>
      <c r="J3730" t="s">
        <v>53</v>
      </c>
      <c r="K3730" t="s">
        <v>29</v>
      </c>
      <c r="L3730" t="s">
        <v>54</v>
      </c>
      <c r="M3730" t="s">
        <v>31</v>
      </c>
      <c r="N3730" t="s">
        <v>32</v>
      </c>
      <c r="O3730">
        <v>33944.639999999999</v>
      </c>
      <c r="P3730" t="s">
        <v>22</v>
      </c>
      <c r="Q3730" t="s">
        <v>55</v>
      </c>
      <c r="R3730" t="s">
        <v>33</v>
      </c>
      <c r="S3730" t="s">
        <v>34</v>
      </c>
      <c r="T3730" t="s">
        <v>35</v>
      </c>
    </row>
    <row r="3731" spans="1:20">
      <c r="A3731" t="s">
        <v>55</v>
      </c>
      <c r="B3731" t="s">
        <v>22</v>
      </c>
      <c r="C3731" t="s">
        <v>88</v>
      </c>
      <c r="D3731" t="s">
        <v>89</v>
      </c>
      <c r="E3731" t="s">
        <v>25</v>
      </c>
      <c r="F3731" s="1">
        <v>34050</v>
      </c>
      <c r="G3731" t="s">
        <v>2401</v>
      </c>
      <c r="H3731">
        <v>201501</v>
      </c>
      <c r="I3731" t="s">
        <v>27</v>
      </c>
      <c r="J3731" t="s">
        <v>53</v>
      </c>
      <c r="K3731" t="s">
        <v>36</v>
      </c>
      <c r="L3731" t="s">
        <v>54</v>
      </c>
      <c r="M3731" t="s">
        <v>31</v>
      </c>
      <c r="N3731" t="s">
        <v>32</v>
      </c>
      <c r="O3731">
        <v>76173.52</v>
      </c>
      <c r="P3731" t="s">
        <v>22</v>
      </c>
      <c r="Q3731" t="s">
        <v>55</v>
      </c>
      <c r="R3731" t="s">
        <v>33</v>
      </c>
      <c r="S3731" t="s">
        <v>34</v>
      </c>
      <c r="T3731" t="s">
        <v>35</v>
      </c>
    </row>
    <row r="3732" spans="1:20">
      <c r="A3732" t="s">
        <v>55</v>
      </c>
      <c r="B3732" t="s">
        <v>22</v>
      </c>
      <c r="C3732" t="s">
        <v>88</v>
      </c>
      <c r="D3732" t="s">
        <v>89</v>
      </c>
      <c r="E3732" t="s">
        <v>25</v>
      </c>
      <c r="F3732" s="1">
        <v>34050</v>
      </c>
      <c r="G3732" t="s">
        <v>2401</v>
      </c>
      <c r="H3732">
        <v>201501</v>
      </c>
      <c r="I3732" t="s">
        <v>27</v>
      </c>
      <c r="J3732" t="s">
        <v>53</v>
      </c>
      <c r="K3732" t="s">
        <v>41</v>
      </c>
      <c r="L3732" t="s">
        <v>54</v>
      </c>
      <c r="M3732" t="s">
        <v>31</v>
      </c>
      <c r="N3732" t="s">
        <v>32</v>
      </c>
      <c r="O3732">
        <v>1425.67</v>
      </c>
      <c r="P3732" t="s">
        <v>22</v>
      </c>
      <c r="Q3732" t="s">
        <v>55</v>
      </c>
      <c r="R3732" t="s">
        <v>33</v>
      </c>
      <c r="S3732" t="s">
        <v>34</v>
      </c>
      <c r="T3732" t="s">
        <v>35</v>
      </c>
    </row>
    <row r="3733" spans="1:20">
      <c r="A3733" t="s">
        <v>58</v>
      </c>
      <c r="B3733" t="s">
        <v>22</v>
      </c>
      <c r="C3733" t="s">
        <v>90</v>
      </c>
      <c r="D3733" t="s">
        <v>91</v>
      </c>
      <c r="E3733" t="s">
        <v>25</v>
      </c>
      <c r="F3733" s="1">
        <v>18629</v>
      </c>
      <c r="G3733" t="s">
        <v>2401</v>
      </c>
      <c r="H3733">
        <v>201501</v>
      </c>
      <c r="I3733" t="s">
        <v>27</v>
      </c>
      <c r="J3733" t="s">
        <v>28</v>
      </c>
      <c r="K3733" t="s">
        <v>29</v>
      </c>
      <c r="L3733" t="s">
        <v>30</v>
      </c>
      <c r="M3733" t="s">
        <v>31</v>
      </c>
      <c r="N3733" t="s">
        <v>32</v>
      </c>
      <c r="O3733">
        <v>7112.1500000000005</v>
      </c>
      <c r="P3733" t="s">
        <v>22</v>
      </c>
      <c r="Q3733" t="s">
        <v>58</v>
      </c>
      <c r="R3733" t="s">
        <v>33</v>
      </c>
      <c r="S3733" t="s">
        <v>34</v>
      </c>
      <c r="T3733" t="s">
        <v>35</v>
      </c>
    </row>
    <row r="3734" spans="1:20">
      <c r="A3734" t="s">
        <v>58</v>
      </c>
      <c r="B3734" t="s">
        <v>22</v>
      </c>
      <c r="C3734" t="s">
        <v>90</v>
      </c>
      <c r="D3734" t="s">
        <v>91</v>
      </c>
      <c r="E3734" t="s">
        <v>25</v>
      </c>
      <c r="F3734" s="1">
        <v>18629</v>
      </c>
      <c r="G3734" t="s">
        <v>2401</v>
      </c>
      <c r="H3734">
        <v>201501</v>
      </c>
      <c r="I3734" t="s">
        <v>27</v>
      </c>
      <c r="J3734" t="s">
        <v>28</v>
      </c>
      <c r="K3734" t="s">
        <v>36</v>
      </c>
      <c r="L3734" t="s">
        <v>30</v>
      </c>
      <c r="M3734" t="s">
        <v>31</v>
      </c>
      <c r="N3734" t="s">
        <v>32</v>
      </c>
      <c r="O3734">
        <v>1810.29</v>
      </c>
      <c r="P3734" t="s">
        <v>22</v>
      </c>
      <c r="Q3734" t="s">
        <v>58</v>
      </c>
      <c r="R3734" t="s">
        <v>33</v>
      </c>
      <c r="S3734" t="s">
        <v>34</v>
      </c>
      <c r="T3734" t="s">
        <v>35</v>
      </c>
    </row>
    <row r="3735" spans="1:20">
      <c r="A3735" t="s">
        <v>61</v>
      </c>
      <c r="B3735" t="s">
        <v>22</v>
      </c>
      <c r="C3735" t="s">
        <v>92</v>
      </c>
      <c r="D3735" t="s">
        <v>93</v>
      </c>
      <c r="E3735" t="s">
        <v>25</v>
      </c>
      <c r="F3735" s="1">
        <v>34050</v>
      </c>
      <c r="G3735" t="s">
        <v>2401</v>
      </c>
      <c r="H3735">
        <v>201501</v>
      </c>
      <c r="I3735" t="s">
        <v>27</v>
      </c>
      <c r="J3735" t="s">
        <v>53</v>
      </c>
      <c r="K3735" t="s">
        <v>29</v>
      </c>
      <c r="L3735" t="s">
        <v>54</v>
      </c>
      <c r="M3735" t="s">
        <v>31</v>
      </c>
      <c r="N3735" t="s">
        <v>32</v>
      </c>
      <c r="O3735">
        <v>4166.9400000000005</v>
      </c>
      <c r="P3735" t="s">
        <v>22</v>
      </c>
      <c r="Q3735" t="s">
        <v>61</v>
      </c>
      <c r="R3735" t="s">
        <v>33</v>
      </c>
      <c r="S3735" t="s">
        <v>34</v>
      </c>
      <c r="T3735" t="s">
        <v>35</v>
      </c>
    </row>
    <row r="3736" spans="1:20">
      <c r="A3736" t="s">
        <v>61</v>
      </c>
      <c r="B3736" t="s">
        <v>22</v>
      </c>
      <c r="C3736" t="s">
        <v>92</v>
      </c>
      <c r="D3736" t="s">
        <v>93</v>
      </c>
      <c r="E3736" t="s">
        <v>25</v>
      </c>
      <c r="F3736" s="1">
        <v>34050</v>
      </c>
      <c r="G3736" t="s">
        <v>2401</v>
      </c>
      <c r="H3736">
        <v>201501</v>
      </c>
      <c r="I3736" t="s">
        <v>27</v>
      </c>
      <c r="J3736" t="s">
        <v>53</v>
      </c>
      <c r="K3736" t="s">
        <v>36</v>
      </c>
      <c r="L3736" t="s">
        <v>54</v>
      </c>
      <c r="M3736" t="s">
        <v>31</v>
      </c>
      <c r="N3736" t="s">
        <v>32</v>
      </c>
      <c r="O3736">
        <v>2970.51</v>
      </c>
      <c r="P3736" t="s">
        <v>22</v>
      </c>
      <c r="Q3736" t="s">
        <v>61</v>
      </c>
      <c r="R3736" t="s">
        <v>33</v>
      </c>
      <c r="S3736" t="s">
        <v>34</v>
      </c>
      <c r="T3736" t="s">
        <v>35</v>
      </c>
    </row>
    <row r="3737" spans="1:20">
      <c r="A3737" t="s">
        <v>61</v>
      </c>
      <c r="B3737" t="s">
        <v>22</v>
      </c>
      <c r="C3737" t="s">
        <v>92</v>
      </c>
      <c r="D3737" t="s">
        <v>93</v>
      </c>
      <c r="E3737" t="s">
        <v>25</v>
      </c>
      <c r="F3737" s="1">
        <v>34050</v>
      </c>
      <c r="G3737" t="s">
        <v>2401</v>
      </c>
      <c r="H3737">
        <v>201501</v>
      </c>
      <c r="I3737" t="s">
        <v>27</v>
      </c>
      <c r="J3737" t="s">
        <v>53</v>
      </c>
      <c r="K3737" t="s">
        <v>38</v>
      </c>
      <c r="L3737" t="s">
        <v>54</v>
      </c>
      <c r="M3737" t="s">
        <v>31</v>
      </c>
      <c r="N3737" t="s">
        <v>32</v>
      </c>
      <c r="O3737">
        <v>389.44</v>
      </c>
      <c r="P3737" t="s">
        <v>22</v>
      </c>
      <c r="Q3737" t="s">
        <v>61</v>
      </c>
      <c r="R3737" t="s">
        <v>33</v>
      </c>
      <c r="S3737" t="s">
        <v>34</v>
      </c>
      <c r="T3737" t="s">
        <v>35</v>
      </c>
    </row>
    <row r="3738" spans="1:20">
      <c r="A3738" t="s">
        <v>61</v>
      </c>
      <c r="B3738" t="s">
        <v>22</v>
      </c>
      <c r="C3738" t="s">
        <v>92</v>
      </c>
      <c r="D3738" t="s">
        <v>93</v>
      </c>
      <c r="E3738" t="s">
        <v>25</v>
      </c>
      <c r="F3738" s="1">
        <v>34050</v>
      </c>
      <c r="G3738" t="s">
        <v>2401</v>
      </c>
      <c r="H3738">
        <v>201501</v>
      </c>
      <c r="I3738" t="s">
        <v>27</v>
      </c>
      <c r="J3738" t="s">
        <v>53</v>
      </c>
      <c r="K3738" t="s">
        <v>39</v>
      </c>
      <c r="L3738" t="s">
        <v>54</v>
      </c>
      <c r="M3738" t="s">
        <v>31</v>
      </c>
      <c r="N3738" t="s">
        <v>32</v>
      </c>
      <c r="O3738">
        <v>4490.45</v>
      </c>
      <c r="P3738" t="s">
        <v>22</v>
      </c>
      <c r="Q3738" t="s">
        <v>61</v>
      </c>
      <c r="R3738" t="s">
        <v>33</v>
      </c>
      <c r="S3738" t="s">
        <v>34</v>
      </c>
      <c r="T3738" t="s">
        <v>35</v>
      </c>
    </row>
    <row r="3739" spans="1:20">
      <c r="A3739" t="s">
        <v>61</v>
      </c>
      <c r="B3739" t="s">
        <v>22</v>
      </c>
      <c r="C3739" t="s">
        <v>92</v>
      </c>
      <c r="D3739" t="s">
        <v>93</v>
      </c>
      <c r="E3739" t="s">
        <v>25</v>
      </c>
      <c r="F3739" s="1">
        <v>34050</v>
      </c>
      <c r="G3739" t="s">
        <v>2401</v>
      </c>
      <c r="H3739">
        <v>201501</v>
      </c>
      <c r="I3739" t="s">
        <v>27</v>
      </c>
      <c r="J3739" t="s">
        <v>53</v>
      </c>
      <c r="K3739" t="s">
        <v>41</v>
      </c>
      <c r="L3739" t="s">
        <v>54</v>
      </c>
      <c r="M3739" t="s">
        <v>31</v>
      </c>
      <c r="N3739" t="s">
        <v>32</v>
      </c>
      <c r="O3739">
        <v>1854.32</v>
      </c>
      <c r="P3739" t="s">
        <v>22</v>
      </c>
      <c r="Q3739" t="s">
        <v>61</v>
      </c>
      <c r="R3739" t="s">
        <v>33</v>
      </c>
      <c r="S3739" t="s">
        <v>34</v>
      </c>
      <c r="T3739" t="s">
        <v>35</v>
      </c>
    </row>
    <row r="3740" spans="1:20">
      <c r="A3740" t="s">
        <v>58</v>
      </c>
      <c r="B3740" t="s">
        <v>22</v>
      </c>
      <c r="C3740" t="s">
        <v>2406</v>
      </c>
      <c r="D3740" t="s">
        <v>2407</v>
      </c>
      <c r="E3740" t="s">
        <v>25</v>
      </c>
      <c r="F3740" s="1">
        <v>18629</v>
      </c>
      <c r="G3740" t="s">
        <v>2401</v>
      </c>
      <c r="H3740">
        <v>201501</v>
      </c>
      <c r="I3740" t="s">
        <v>27</v>
      </c>
      <c r="J3740" t="s">
        <v>28</v>
      </c>
      <c r="K3740" t="s">
        <v>29</v>
      </c>
      <c r="L3740" t="s">
        <v>30</v>
      </c>
      <c r="M3740" t="s">
        <v>31</v>
      </c>
      <c r="N3740" t="s">
        <v>32</v>
      </c>
      <c r="O3740">
        <v>129.99</v>
      </c>
      <c r="P3740" t="s">
        <v>22</v>
      </c>
      <c r="Q3740" t="s">
        <v>58</v>
      </c>
      <c r="R3740" t="s">
        <v>33</v>
      </c>
      <c r="S3740" t="s">
        <v>34</v>
      </c>
      <c r="T3740" t="s">
        <v>35</v>
      </c>
    </row>
    <row r="3741" spans="1:20">
      <c r="A3741" t="s">
        <v>58</v>
      </c>
      <c r="B3741" t="s">
        <v>22</v>
      </c>
      <c r="C3741" t="s">
        <v>2406</v>
      </c>
      <c r="D3741" t="s">
        <v>2407</v>
      </c>
      <c r="E3741" t="s">
        <v>25</v>
      </c>
      <c r="F3741" s="1">
        <v>18629</v>
      </c>
      <c r="G3741" t="s">
        <v>2401</v>
      </c>
      <c r="H3741">
        <v>201501</v>
      </c>
      <c r="I3741" t="s">
        <v>27</v>
      </c>
      <c r="J3741" t="s">
        <v>28</v>
      </c>
      <c r="K3741" t="s">
        <v>36</v>
      </c>
      <c r="L3741" t="s">
        <v>30</v>
      </c>
      <c r="M3741" t="s">
        <v>31</v>
      </c>
      <c r="N3741" t="s">
        <v>32</v>
      </c>
      <c r="O3741">
        <v>129.99</v>
      </c>
      <c r="P3741" t="s">
        <v>22</v>
      </c>
      <c r="Q3741" t="s">
        <v>58</v>
      </c>
      <c r="R3741" t="s">
        <v>33</v>
      </c>
      <c r="S3741" t="s">
        <v>34</v>
      </c>
      <c r="T3741" t="s">
        <v>35</v>
      </c>
    </row>
    <row r="3742" spans="1:20">
      <c r="A3742" t="s">
        <v>58</v>
      </c>
      <c r="B3742" t="s">
        <v>22</v>
      </c>
      <c r="C3742" t="s">
        <v>2406</v>
      </c>
      <c r="D3742" t="s">
        <v>2407</v>
      </c>
      <c r="E3742" t="s">
        <v>25</v>
      </c>
      <c r="F3742" s="1">
        <v>18629</v>
      </c>
      <c r="G3742" t="s">
        <v>2401</v>
      </c>
      <c r="H3742">
        <v>201501</v>
      </c>
      <c r="I3742" t="s">
        <v>27</v>
      </c>
      <c r="J3742" t="s">
        <v>28</v>
      </c>
      <c r="K3742" t="s">
        <v>37</v>
      </c>
      <c r="L3742" t="s">
        <v>30</v>
      </c>
      <c r="M3742" t="s">
        <v>31</v>
      </c>
      <c r="N3742" t="s">
        <v>32</v>
      </c>
      <c r="O3742">
        <v>129.92000000000002</v>
      </c>
      <c r="P3742" t="s">
        <v>22</v>
      </c>
      <c r="Q3742" t="s">
        <v>58</v>
      </c>
      <c r="R3742" t="s">
        <v>33</v>
      </c>
      <c r="S3742" t="s">
        <v>34</v>
      </c>
      <c r="T3742" t="s">
        <v>35</v>
      </c>
    </row>
    <row r="3743" spans="1:20">
      <c r="A3743" t="s">
        <v>58</v>
      </c>
      <c r="B3743" t="s">
        <v>22</v>
      </c>
      <c r="C3743" t="s">
        <v>2406</v>
      </c>
      <c r="D3743" t="s">
        <v>2407</v>
      </c>
      <c r="E3743" t="s">
        <v>25</v>
      </c>
      <c r="F3743" s="1">
        <v>18629</v>
      </c>
      <c r="G3743" t="s">
        <v>2401</v>
      </c>
      <c r="H3743">
        <v>201501</v>
      </c>
      <c r="I3743" t="s">
        <v>27</v>
      </c>
      <c r="J3743" t="s">
        <v>28</v>
      </c>
      <c r="K3743" t="s">
        <v>38</v>
      </c>
      <c r="L3743" t="s">
        <v>30</v>
      </c>
      <c r="M3743" t="s">
        <v>31</v>
      </c>
      <c r="N3743" t="s">
        <v>32</v>
      </c>
      <c r="O3743">
        <v>129.99</v>
      </c>
      <c r="P3743" t="s">
        <v>22</v>
      </c>
      <c r="Q3743" t="s">
        <v>58</v>
      </c>
      <c r="R3743" t="s">
        <v>33</v>
      </c>
      <c r="S3743" t="s">
        <v>34</v>
      </c>
      <c r="T3743" t="s">
        <v>35</v>
      </c>
    </row>
    <row r="3744" spans="1:20">
      <c r="A3744" t="s">
        <v>58</v>
      </c>
      <c r="B3744" t="s">
        <v>22</v>
      </c>
      <c r="C3744" t="s">
        <v>2406</v>
      </c>
      <c r="D3744" t="s">
        <v>2407</v>
      </c>
      <c r="E3744" t="s">
        <v>25</v>
      </c>
      <c r="F3744" s="1">
        <v>18629</v>
      </c>
      <c r="G3744" t="s">
        <v>2401</v>
      </c>
      <c r="H3744">
        <v>201501</v>
      </c>
      <c r="I3744" t="s">
        <v>27</v>
      </c>
      <c r="J3744" t="s">
        <v>28</v>
      </c>
      <c r="K3744" t="s">
        <v>39</v>
      </c>
      <c r="L3744" t="s">
        <v>30</v>
      </c>
      <c r="M3744" t="s">
        <v>31</v>
      </c>
      <c r="N3744" t="s">
        <v>32</v>
      </c>
      <c r="O3744">
        <v>129.99</v>
      </c>
      <c r="P3744" t="s">
        <v>22</v>
      </c>
      <c r="Q3744" t="s">
        <v>58</v>
      </c>
      <c r="R3744" t="s">
        <v>33</v>
      </c>
      <c r="S3744" t="s">
        <v>34</v>
      </c>
      <c r="T3744" t="s">
        <v>35</v>
      </c>
    </row>
    <row r="3745" spans="1:20">
      <c r="A3745" t="s">
        <v>58</v>
      </c>
      <c r="B3745" t="s">
        <v>22</v>
      </c>
      <c r="C3745" t="s">
        <v>2406</v>
      </c>
      <c r="D3745" t="s">
        <v>2407</v>
      </c>
      <c r="E3745" t="s">
        <v>25</v>
      </c>
      <c r="F3745" s="1">
        <v>18629</v>
      </c>
      <c r="G3745" t="s">
        <v>2401</v>
      </c>
      <c r="H3745">
        <v>201501</v>
      </c>
      <c r="I3745" t="s">
        <v>27</v>
      </c>
      <c r="J3745" t="s">
        <v>28</v>
      </c>
      <c r="K3745" t="s">
        <v>41</v>
      </c>
      <c r="L3745" t="s">
        <v>30</v>
      </c>
      <c r="M3745" t="s">
        <v>31</v>
      </c>
      <c r="N3745" t="s">
        <v>32</v>
      </c>
      <c r="O3745">
        <v>129.99</v>
      </c>
      <c r="P3745" t="s">
        <v>22</v>
      </c>
      <c r="Q3745" t="s">
        <v>58</v>
      </c>
      <c r="R3745" t="s">
        <v>33</v>
      </c>
      <c r="S3745" t="s">
        <v>34</v>
      </c>
      <c r="T3745" t="s">
        <v>35</v>
      </c>
    </row>
    <row r="3746" spans="1:20">
      <c r="A3746" t="s">
        <v>96</v>
      </c>
      <c r="B3746" t="s">
        <v>22</v>
      </c>
      <c r="C3746" t="s">
        <v>97</v>
      </c>
      <c r="D3746" t="s">
        <v>98</v>
      </c>
      <c r="E3746" t="s">
        <v>25</v>
      </c>
      <c r="F3746" s="1">
        <v>34050</v>
      </c>
      <c r="G3746" t="s">
        <v>2401</v>
      </c>
      <c r="H3746">
        <v>201501</v>
      </c>
      <c r="I3746" t="s">
        <v>27</v>
      </c>
      <c r="J3746" t="s">
        <v>28</v>
      </c>
      <c r="K3746" t="s">
        <v>29</v>
      </c>
      <c r="L3746" t="s">
        <v>30</v>
      </c>
      <c r="M3746" t="s">
        <v>31</v>
      </c>
      <c r="N3746" t="s">
        <v>32</v>
      </c>
      <c r="O3746">
        <v>1882.46</v>
      </c>
      <c r="P3746" t="s">
        <v>22</v>
      </c>
      <c r="Q3746" t="s">
        <v>96</v>
      </c>
      <c r="R3746" t="s">
        <v>33</v>
      </c>
      <c r="S3746" t="s">
        <v>34</v>
      </c>
      <c r="T3746" t="s">
        <v>35</v>
      </c>
    </row>
    <row r="3747" spans="1:20">
      <c r="A3747" t="s">
        <v>96</v>
      </c>
      <c r="B3747" t="s">
        <v>22</v>
      </c>
      <c r="C3747" t="s">
        <v>97</v>
      </c>
      <c r="D3747" t="s">
        <v>98</v>
      </c>
      <c r="E3747" t="s">
        <v>25</v>
      </c>
      <c r="F3747" s="1">
        <v>34050</v>
      </c>
      <c r="G3747" t="s">
        <v>2401</v>
      </c>
      <c r="H3747">
        <v>201501</v>
      </c>
      <c r="I3747" t="s">
        <v>27</v>
      </c>
      <c r="J3747" t="s">
        <v>28</v>
      </c>
      <c r="K3747" t="s">
        <v>36</v>
      </c>
      <c r="L3747" t="s">
        <v>30</v>
      </c>
      <c r="M3747" t="s">
        <v>31</v>
      </c>
      <c r="N3747" t="s">
        <v>32</v>
      </c>
      <c r="O3747">
        <v>4022.7400000000002</v>
      </c>
      <c r="P3747" t="s">
        <v>22</v>
      </c>
      <c r="Q3747" t="s">
        <v>96</v>
      </c>
      <c r="R3747" t="s">
        <v>33</v>
      </c>
      <c r="S3747" t="s">
        <v>34</v>
      </c>
      <c r="T3747" t="s">
        <v>35</v>
      </c>
    </row>
    <row r="3748" spans="1:20">
      <c r="A3748" t="s">
        <v>96</v>
      </c>
      <c r="B3748" t="s">
        <v>22</v>
      </c>
      <c r="C3748" t="s">
        <v>97</v>
      </c>
      <c r="D3748" t="s">
        <v>98</v>
      </c>
      <c r="E3748" t="s">
        <v>25</v>
      </c>
      <c r="F3748" s="1">
        <v>34050</v>
      </c>
      <c r="G3748" t="s">
        <v>2401</v>
      </c>
      <c r="H3748">
        <v>201501</v>
      </c>
      <c r="I3748" t="s">
        <v>27</v>
      </c>
      <c r="J3748" t="s">
        <v>28</v>
      </c>
      <c r="K3748" t="s">
        <v>38</v>
      </c>
      <c r="L3748" t="s">
        <v>30</v>
      </c>
      <c r="M3748" t="s">
        <v>31</v>
      </c>
      <c r="N3748" t="s">
        <v>32</v>
      </c>
      <c r="O3748">
        <v>477.66</v>
      </c>
      <c r="P3748" t="s">
        <v>22</v>
      </c>
      <c r="Q3748" t="s">
        <v>96</v>
      </c>
      <c r="R3748" t="s">
        <v>33</v>
      </c>
      <c r="S3748" t="s">
        <v>34</v>
      </c>
      <c r="T3748" t="s">
        <v>35</v>
      </c>
    </row>
    <row r="3749" spans="1:20">
      <c r="A3749" t="s">
        <v>96</v>
      </c>
      <c r="B3749" t="s">
        <v>22</v>
      </c>
      <c r="C3749" t="s">
        <v>97</v>
      </c>
      <c r="D3749" t="s">
        <v>98</v>
      </c>
      <c r="E3749" t="s">
        <v>25</v>
      </c>
      <c r="F3749" s="1">
        <v>34050</v>
      </c>
      <c r="G3749" t="s">
        <v>2401</v>
      </c>
      <c r="H3749">
        <v>201501</v>
      </c>
      <c r="I3749" t="s">
        <v>27</v>
      </c>
      <c r="J3749" t="s">
        <v>28</v>
      </c>
      <c r="K3749" t="s">
        <v>41</v>
      </c>
      <c r="L3749" t="s">
        <v>30</v>
      </c>
      <c r="M3749" t="s">
        <v>31</v>
      </c>
      <c r="N3749" t="s">
        <v>32</v>
      </c>
      <c r="O3749">
        <v>307.98</v>
      </c>
      <c r="P3749" t="s">
        <v>22</v>
      </c>
      <c r="Q3749" t="s">
        <v>96</v>
      </c>
      <c r="R3749" t="s">
        <v>33</v>
      </c>
      <c r="S3749" t="s">
        <v>34</v>
      </c>
      <c r="T3749" t="s">
        <v>35</v>
      </c>
    </row>
    <row r="3750" spans="1:20">
      <c r="A3750" t="s">
        <v>61</v>
      </c>
      <c r="B3750" t="s">
        <v>22</v>
      </c>
      <c r="C3750" t="s">
        <v>99</v>
      </c>
      <c r="D3750" t="s">
        <v>100</v>
      </c>
      <c r="E3750" t="s">
        <v>25</v>
      </c>
      <c r="F3750" s="1">
        <v>34050</v>
      </c>
      <c r="G3750" t="s">
        <v>2401</v>
      </c>
      <c r="H3750">
        <v>201501</v>
      </c>
      <c r="I3750" t="s">
        <v>27</v>
      </c>
      <c r="J3750" t="s">
        <v>28</v>
      </c>
      <c r="K3750" t="s">
        <v>29</v>
      </c>
      <c r="L3750" t="s">
        <v>30</v>
      </c>
      <c r="M3750" t="s">
        <v>31</v>
      </c>
      <c r="N3750" t="s">
        <v>32</v>
      </c>
      <c r="O3750">
        <v>5663.72</v>
      </c>
      <c r="P3750" t="s">
        <v>22</v>
      </c>
      <c r="Q3750" t="s">
        <v>61</v>
      </c>
      <c r="R3750" t="s">
        <v>33</v>
      </c>
      <c r="S3750" t="s">
        <v>34</v>
      </c>
      <c r="T3750" t="s">
        <v>35</v>
      </c>
    </row>
    <row r="3751" spans="1:20">
      <c r="A3751" t="s">
        <v>61</v>
      </c>
      <c r="B3751" t="s">
        <v>22</v>
      </c>
      <c r="C3751" t="s">
        <v>99</v>
      </c>
      <c r="D3751" t="s">
        <v>100</v>
      </c>
      <c r="E3751" t="s">
        <v>25</v>
      </c>
      <c r="F3751" s="1">
        <v>34050</v>
      </c>
      <c r="G3751" t="s">
        <v>2401</v>
      </c>
      <c r="H3751">
        <v>201501</v>
      </c>
      <c r="I3751" t="s">
        <v>27</v>
      </c>
      <c r="J3751" t="s">
        <v>28</v>
      </c>
      <c r="K3751" t="s">
        <v>36</v>
      </c>
      <c r="L3751" t="s">
        <v>30</v>
      </c>
      <c r="M3751" t="s">
        <v>31</v>
      </c>
      <c r="N3751" t="s">
        <v>32</v>
      </c>
      <c r="O3751">
        <v>10633.95</v>
      </c>
      <c r="P3751" t="s">
        <v>22</v>
      </c>
      <c r="Q3751" t="s">
        <v>61</v>
      </c>
      <c r="R3751" t="s">
        <v>33</v>
      </c>
      <c r="S3751" t="s">
        <v>34</v>
      </c>
      <c r="T3751" t="s">
        <v>35</v>
      </c>
    </row>
    <row r="3752" spans="1:20">
      <c r="A3752" t="s">
        <v>61</v>
      </c>
      <c r="B3752" t="s">
        <v>22</v>
      </c>
      <c r="C3752" t="s">
        <v>99</v>
      </c>
      <c r="D3752" t="s">
        <v>100</v>
      </c>
      <c r="E3752" t="s">
        <v>25</v>
      </c>
      <c r="F3752" s="1">
        <v>34050</v>
      </c>
      <c r="G3752" t="s">
        <v>2401</v>
      </c>
      <c r="H3752">
        <v>201501</v>
      </c>
      <c r="I3752" t="s">
        <v>27</v>
      </c>
      <c r="J3752" t="s">
        <v>28</v>
      </c>
      <c r="K3752" t="s">
        <v>41</v>
      </c>
      <c r="L3752" t="s">
        <v>30</v>
      </c>
      <c r="M3752" t="s">
        <v>31</v>
      </c>
      <c r="N3752" t="s">
        <v>32</v>
      </c>
      <c r="O3752">
        <v>1341.1200000000001</v>
      </c>
      <c r="P3752" t="s">
        <v>22</v>
      </c>
      <c r="Q3752" t="s">
        <v>61</v>
      </c>
      <c r="R3752" t="s">
        <v>33</v>
      </c>
      <c r="S3752" t="s">
        <v>34</v>
      </c>
      <c r="T3752" t="s">
        <v>35</v>
      </c>
    </row>
    <row r="3753" spans="1:20">
      <c r="A3753" t="s">
        <v>61</v>
      </c>
      <c r="B3753" t="s">
        <v>22</v>
      </c>
      <c r="C3753" t="s">
        <v>99</v>
      </c>
      <c r="D3753" t="s">
        <v>100</v>
      </c>
      <c r="E3753" t="s">
        <v>25</v>
      </c>
      <c r="F3753" s="1">
        <v>34050</v>
      </c>
      <c r="G3753" t="s">
        <v>2401</v>
      </c>
      <c r="H3753">
        <v>201501</v>
      </c>
      <c r="I3753" t="s">
        <v>27</v>
      </c>
      <c r="J3753" t="s">
        <v>28</v>
      </c>
      <c r="K3753" t="s">
        <v>44</v>
      </c>
      <c r="L3753" t="s">
        <v>30</v>
      </c>
      <c r="M3753" t="s">
        <v>31</v>
      </c>
      <c r="N3753" t="s">
        <v>32</v>
      </c>
      <c r="O3753">
        <v>1030.1400000000001</v>
      </c>
      <c r="P3753" t="s">
        <v>22</v>
      </c>
      <c r="Q3753" t="s">
        <v>61</v>
      </c>
      <c r="R3753" t="s">
        <v>33</v>
      </c>
      <c r="S3753" t="s">
        <v>34</v>
      </c>
      <c r="T3753" t="s">
        <v>35</v>
      </c>
    </row>
    <row r="3754" spans="1:20">
      <c r="A3754" t="s">
        <v>96</v>
      </c>
      <c r="B3754" t="s">
        <v>22</v>
      </c>
      <c r="C3754" t="s">
        <v>101</v>
      </c>
      <c r="D3754" t="s">
        <v>102</v>
      </c>
      <c r="E3754" t="s">
        <v>25</v>
      </c>
      <c r="F3754" s="1">
        <v>38353</v>
      </c>
      <c r="G3754" t="s">
        <v>2401</v>
      </c>
      <c r="H3754">
        <v>201501</v>
      </c>
      <c r="I3754" t="s">
        <v>27</v>
      </c>
      <c r="J3754" t="s">
        <v>28</v>
      </c>
      <c r="K3754" t="s">
        <v>29</v>
      </c>
      <c r="L3754" t="s">
        <v>30</v>
      </c>
      <c r="M3754" t="s">
        <v>31</v>
      </c>
      <c r="N3754" t="s">
        <v>32</v>
      </c>
      <c r="O3754">
        <v>1202.99</v>
      </c>
      <c r="P3754" t="s">
        <v>22</v>
      </c>
      <c r="Q3754" t="s">
        <v>96</v>
      </c>
      <c r="R3754" t="s">
        <v>33</v>
      </c>
      <c r="S3754" t="s">
        <v>34</v>
      </c>
      <c r="T3754" t="s">
        <v>35</v>
      </c>
    </row>
    <row r="3755" spans="1:20">
      <c r="A3755" t="s">
        <v>96</v>
      </c>
      <c r="B3755" t="s">
        <v>22</v>
      </c>
      <c r="C3755" t="s">
        <v>101</v>
      </c>
      <c r="D3755" t="s">
        <v>102</v>
      </c>
      <c r="E3755" t="s">
        <v>25</v>
      </c>
      <c r="F3755" s="1">
        <v>38353</v>
      </c>
      <c r="G3755" t="s">
        <v>2401</v>
      </c>
      <c r="H3755">
        <v>201501</v>
      </c>
      <c r="I3755" t="s">
        <v>27</v>
      </c>
      <c r="J3755" t="s">
        <v>28</v>
      </c>
      <c r="K3755" t="s">
        <v>36</v>
      </c>
      <c r="L3755" t="s">
        <v>30</v>
      </c>
      <c r="M3755" t="s">
        <v>31</v>
      </c>
      <c r="N3755" t="s">
        <v>32</v>
      </c>
      <c r="O3755">
        <v>1202.99</v>
      </c>
      <c r="P3755" t="s">
        <v>22</v>
      </c>
      <c r="Q3755" t="s">
        <v>96</v>
      </c>
      <c r="R3755" t="s">
        <v>33</v>
      </c>
      <c r="S3755" t="s">
        <v>34</v>
      </c>
      <c r="T3755" t="s">
        <v>35</v>
      </c>
    </row>
    <row r="3756" spans="1:20">
      <c r="A3756" t="s">
        <v>96</v>
      </c>
      <c r="B3756" t="s">
        <v>22</v>
      </c>
      <c r="C3756" t="s">
        <v>101</v>
      </c>
      <c r="D3756" t="s">
        <v>102</v>
      </c>
      <c r="E3756" t="s">
        <v>25</v>
      </c>
      <c r="F3756" s="1">
        <v>38353</v>
      </c>
      <c r="G3756" t="s">
        <v>2401</v>
      </c>
      <c r="H3756">
        <v>201501</v>
      </c>
      <c r="I3756" t="s">
        <v>27</v>
      </c>
      <c r="J3756" t="s">
        <v>28</v>
      </c>
      <c r="K3756" t="s">
        <v>37</v>
      </c>
      <c r="L3756" t="s">
        <v>30</v>
      </c>
      <c r="M3756" t="s">
        <v>31</v>
      </c>
      <c r="N3756" t="s">
        <v>32</v>
      </c>
      <c r="O3756">
        <v>1202.99</v>
      </c>
      <c r="P3756" t="s">
        <v>22</v>
      </c>
      <c r="Q3756" t="s">
        <v>96</v>
      </c>
      <c r="R3756" t="s">
        <v>33</v>
      </c>
      <c r="S3756" t="s">
        <v>34</v>
      </c>
      <c r="T3756" t="s">
        <v>35</v>
      </c>
    </row>
    <row r="3757" spans="1:20">
      <c r="A3757" t="s">
        <v>96</v>
      </c>
      <c r="B3757" t="s">
        <v>22</v>
      </c>
      <c r="C3757" t="s">
        <v>101</v>
      </c>
      <c r="D3757" t="s">
        <v>102</v>
      </c>
      <c r="E3757" t="s">
        <v>25</v>
      </c>
      <c r="F3757" s="1">
        <v>38353</v>
      </c>
      <c r="G3757" t="s">
        <v>2401</v>
      </c>
      <c r="H3757">
        <v>201501</v>
      </c>
      <c r="I3757" t="s">
        <v>27</v>
      </c>
      <c r="J3757" t="s">
        <v>28</v>
      </c>
      <c r="K3757" t="s">
        <v>38</v>
      </c>
      <c r="L3757" t="s">
        <v>30</v>
      </c>
      <c r="M3757" t="s">
        <v>31</v>
      </c>
      <c r="N3757" t="s">
        <v>32</v>
      </c>
      <c r="O3757">
        <v>1203.01</v>
      </c>
      <c r="P3757" t="s">
        <v>22</v>
      </c>
      <c r="Q3757" t="s">
        <v>96</v>
      </c>
      <c r="R3757" t="s">
        <v>33</v>
      </c>
      <c r="S3757" t="s">
        <v>34</v>
      </c>
      <c r="T3757" t="s">
        <v>35</v>
      </c>
    </row>
    <row r="3758" spans="1:20">
      <c r="A3758" t="s">
        <v>96</v>
      </c>
      <c r="B3758" t="s">
        <v>22</v>
      </c>
      <c r="C3758" t="s">
        <v>101</v>
      </c>
      <c r="D3758" t="s">
        <v>102</v>
      </c>
      <c r="E3758" t="s">
        <v>25</v>
      </c>
      <c r="F3758" s="1">
        <v>38353</v>
      </c>
      <c r="G3758" t="s">
        <v>2401</v>
      </c>
      <c r="H3758">
        <v>201501</v>
      </c>
      <c r="I3758" t="s">
        <v>27</v>
      </c>
      <c r="J3758" t="s">
        <v>28</v>
      </c>
      <c r="K3758" t="s">
        <v>39</v>
      </c>
      <c r="L3758" t="s">
        <v>30</v>
      </c>
      <c r="M3758" t="s">
        <v>31</v>
      </c>
      <c r="N3758" t="s">
        <v>32</v>
      </c>
      <c r="O3758">
        <v>1202.99</v>
      </c>
      <c r="P3758" t="s">
        <v>22</v>
      </c>
      <c r="Q3758" t="s">
        <v>96</v>
      </c>
      <c r="R3758" t="s">
        <v>33</v>
      </c>
      <c r="S3758" t="s">
        <v>34</v>
      </c>
      <c r="T3758" t="s">
        <v>35</v>
      </c>
    </row>
    <row r="3759" spans="1:20">
      <c r="A3759" t="s">
        <v>96</v>
      </c>
      <c r="B3759" t="s">
        <v>22</v>
      </c>
      <c r="C3759" t="s">
        <v>101</v>
      </c>
      <c r="D3759" t="s">
        <v>102</v>
      </c>
      <c r="E3759" t="s">
        <v>25</v>
      </c>
      <c r="F3759" s="1">
        <v>38353</v>
      </c>
      <c r="G3759" t="s">
        <v>2401</v>
      </c>
      <c r="H3759">
        <v>201501</v>
      </c>
      <c r="I3759" t="s">
        <v>27</v>
      </c>
      <c r="J3759" t="s">
        <v>28</v>
      </c>
      <c r="K3759" t="s">
        <v>41</v>
      </c>
      <c r="L3759" t="s">
        <v>30</v>
      </c>
      <c r="M3759" t="s">
        <v>31</v>
      </c>
      <c r="N3759" t="s">
        <v>32</v>
      </c>
      <c r="O3759">
        <v>1202.99</v>
      </c>
      <c r="P3759" t="s">
        <v>22</v>
      </c>
      <c r="Q3759" t="s">
        <v>96</v>
      </c>
      <c r="R3759" t="s">
        <v>33</v>
      </c>
      <c r="S3759" t="s">
        <v>34</v>
      </c>
      <c r="T3759" t="s">
        <v>35</v>
      </c>
    </row>
    <row r="3760" spans="1:20">
      <c r="A3760" t="s">
        <v>103</v>
      </c>
      <c r="B3760" t="s">
        <v>22</v>
      </c>
      <c r="C3760" t="s">
        <v>104</v>
      </c>
      <c r="D3760" t="s">
        <v>105</v>
      </c>
      <c r="E3760" t="s">
        <v>25</v>
      </c>
      <c r="F3760" s="1">
        <v>34579</v>
      </c>
      <c r="G3760" t="s">
        <v>2401</v>
      </c>
      <c r="H3760">
        <v>201501</v>
      </c>
      <c r="I3760" t="s">
        <v>27</v>
      </c>
      <c r="J3760" t="s">
        <v>53</v>
      </c>
      <c r="K3760" t="s">
        <v>29</v>
      </c>
      <c r="L3760" t="s">
        <v>54</v>
      </c>
      <c r="M3760" t="s">
        <v>31</v>
      </c>
      <c r="N3760" t="s">
        <v>32</v>
      </c>
      <c r="O3760">
        <v>1997.8</v>
      </c>
      <c r="P3760" t="s">
        <v>22</v>
      </c>
      <c r="Q3760" t="s">
        <v>103</v>
      </c>
      <c r="R3760" t="s">
        <v>33</v>
      </c>
      <c r="S3760" t="s">
        <v>34</v>
      </c>
      <c r="T3760" t="s">
        <v>35</v>
      </c>
    </row>
    <row r="3761" spans="1:20">
      <c r="A3761" t="s">
        <v>103</v>
      </c>
      <c r="B3761" t="s">
        <v>22</v>
      </c>
      <c r="C3761" t="s">
        <v>104</v>
      </c>
      <c r="D3761" t="s">
        <v>105</v>
      </c>
      <c r="E3761" t="s">
        <v>25</v>
      </c>
      <c r="F3761" s="1">
        <v>34579</v>
      </c>
      <c r="G3761" t="s">
        <v>2401</v>
      </c>
      <c r="H3761">
        <v>201501</v>
      </c>
      <c r="I3761" t="s">
        <v>27</v>
      </c>
      <c r="J3761" t="s">
        <v>53</v>
      </c>
      <c r="K3761" t="s">
        <v>36</v>
      </c>
      <c r="L3761" t="s">
        <v>54</v>
      </c>
      <c r="M3761" t="s">
        <v>31</v>
      </c>
      <c r="N3761" t="s">
        <v>32</v>
      </c>
      <c r="O3761">
        <v>827.89</v>
      </c>
      <c r="P3761" t="s">
        <v>22</v>
      </c>
      <c r="Q3761" t="s">
        <v>103</v>
      </c>
      <c r="R3761" t="s">
        <v>33</v>
      </c>
      <c r="S3761" t="s">
        <v>34</v>
      </c>
      <c r="T3761" t="s">
        <v>35</v>
      </c>
    </row>
    <row r="3762" spans="1:20">
      <c r="A3762" t="s">
        <v>103</v>
      </c>
      <c r="B3762" t="s">
        <v>22</v>
      </c>
      <c r="C3762" t="s">
        <v>104</v>
      </c>
      <c r="D3762" t="s">
        <v>105</v>
      </c>
      <c r="E3762" t="s">
        <v>25</v>
      </c>
      <c r="F3762" s="1">
        <v>34579</v>
      </c>
      <c r="G3762" t="s">
        <v>2401</v>
      </c>
      <c r="H3762">
        <v>201501</v>
      </c>
      <c r="I3762" t="s">
        <v>27</v>
      </c>
      <c r="J3762" t="s">
        <v>53</v>
      </c>
      <c r="K3762" t="s">
        <v>37</v>
      </c>
      <c r="L3762" t="s">
        <v>54</v>
      </c>
      <c r="M3762" t="s">
        <v>31</v>
      </c>
      <c r="N3762" t="s">
        <v>32</v>
      </c>
      <c r="O3762">
        <v>506.41</v>
      </c>
      <c r="P3762" t="s">
        <v>22</v>
      </c>
      <c r="Q3762" t="s">
        <v>103</v>
      </c>
      <c r="R3762" t="s">
        <v>33</v>
      </c>
      <c r="S3762" t="s">
        <v>34</v>
      </c>
      <c r="T3762" t="s">
        <v>35</v>
      </c>
    </row>
    <row r="3763" spans="1:20">
      <c r="A3763" t="s">
        <v>103</v>
      </c>
      <c r="B3763" t="s">
        <v>22</v>
      </c>
      <c r="C3763" t="s">
        <v>104</v>
      </c>
      <c r="D3763" t="s">
        <v>105</v>
      </c>
      <c r="E3763" t="s">
        <v>25</v>
      </c>
      <c r="F3763" s="1">
        <v>34579</v>
      </c>
      <c r="G3763" t="s">
        <v>2401</v>
      </c>
      <c r="H3763">
        <v>201501</v>
      </c>
      <c r="I3763" t="s">
        <v>27</v>
      </c>
      <c r="J3763" t="s">
        <v>53</v>
      </c>
      <c r="K3763" t="s">
        <v>38</v>
      </c>
      <c r="L3763" t="s">
        <v>54</v>
      </c>
      <c r="M3763" t="s">
        <v>31</v>
      </c>
      <c r="N3763" t="s">
        <v>32</v>
      </c>
      <c r="O3763">
        <v>669.77</v>
      </c>
      <c r="P3763" t="s">
        <v>22</v>
      </c>
      <c r="Q3763" t="s">
        <v>103</v>
      </c>
      <c r="R3763" t="s">
        <v>33</v>
      </c>
      <c r="S3763" t="s">
        <v>34</v>
      </c>
      <c r="T3763" t="s">
        <v>35</v>
      </c>
    </row>
    <row r="3764" spans="1:20">
      <c r="A3764" t="s">
        <v>103</v>
      </c>
      <c r="B3764" t="s">
        <v>22</v>
      </c>
      <c r="C3764" t="s">
        <v>104</v>
      </c>
      <c r="D3764" t="s">
        <v>105</v>
      </c>
      <c r="E3764" t="s">
        <v>25</v>
      </c>
      <c r="F3764" s="1">
        <v>34579</v>
      </c>
      <c r="G3764" t="s">
        <v>2401</v>
      </c>
      <c r="H3764">
        <v>201501</v>
      </c>
      <c r="I3764" t="s">
        <v>27</v>
      </c>
      <c r="J3764" t="s">
        <v>53</v>
      </c>
      <c r="K3764" t="s">
        <v>39</v>
      </c>
      <c r="L3764" t="s">
        <v>54</v>
      </c>
      <c r="M3764" t="s">
        <v>31</v>
      </c>
      <c r="N3764" t="s">
        <v>32</v>
      </c>
      <c r="O3764">
        <v>238.36</v>
      </c>
      <c r="P3764" t="s">
        <v>22</v>
      </c>
      <c r="Q3764" t="s">
        <v>103</v>
      </c>
      <c r="R3764" t="s">
        <v>33</v>
      </c>
      <c r="S3764" t="s">
        <v>34</v>
      </c>
      <c r="T3764" t="s">
        <v>35</v>
      </c>
    </row>
    <row r="3765" spans="1:20">
      <c r="A3765" t="s">
        <v>103</v>
      </c>
      <c r="B3765" t="s">
        <v>22</v>
      </c>
      <c r="C3765" t="s">
        <v>104</v>
      </c>
      <c r="D3765" t="s">
        <v>105</v>
      </c>
      <c r="E3765" t="s">
        <v>25</v>
      </c>
      <c r="F3765" s="1">
        <v>34579</v>
      </c>
      <c r="G3765" t="s">
        <v>2401</v>
      </c>
      <c r="H3765">
        <v>201501</v>
      </c>
      <c r="I3765" t="s">
        <v>27</v>
      </c>
      <c r="J3765" t="s">
        <v>53</v>
      </c>
      <c r="K3765" t="s">
        <v>40</v>
      </c>
      <c r="L3765" t="s">
        <v>54</v>
      </c>
      <c r="M3765" t="s">
        <v>31</v>
      </c>
      <c r="N3765" t="s">
        <v>32</v>
      </c>
      <c r="O3765">
        <v>5700.58</v>
      </c>
      <c r="P3765" t="s">
        <v>22</v>
      </c>
      <c r="Q3765" t="s">
        <v>103</v>
      </c>
      <c r="R3765" t="s">
        <v>33</v>
      </c>
      <c r="S3765" t="s">
        <v>34</v>
      </c>
      <c r="T3765" t="s">
        <v>35</v>
      </c>
    </row>
    <row r="3766" spans="1:20">
      <c r="A3766" t="s">
        <v>103</v>
      </c>
      <c r="B3766" t="s">
        <v>22</v>
      </c>
      <c r="C3766" t="s">
        <v>104</v>
      </c>
      <c r="D3766" t="s">
        <v>105</v>
      </c>
      <c r="E3766" t="s">
        <v>25</v>
      </c>
      <c r="F3766" s="1">
        <v>34579</v>
      </c>
      <c r="G3766" t="s">
        <v>2401</v>
      </c>
      <c r="H3766">
        <v>201501</v>
      </c>
      <c r="I3766" t="s">
        <v>27</v>
      </c>
      <c r="J3766" t="s">
        <v>53</v>
      </c>
      <c r="K3766" t="s">
        <v>41</v>
      </c>
      <c r="L3766" t="s">
        <v>54</v>
      </c>
      <c r="M3766" t="s">
        <v>31</v>
      </c>
      <c r="N3766" t="s">
        <v>32</v>
      </c>
      <c r="O3766">
        <v>5032.24</v>
      </c>
      <c r="P3766" t="s">
        <v>22</v>
      </c>
      <c r="Q3766" t="s">
        <v>103</v>
      </c>
      <c r="R3766" t="s">
        <v>33</v>
      </c>
      <c r="S3766" t="s">
        <v>34</v>
      </c>
      <c r="T3766" t="s">
        <v>35</v>
      </c>
    </row>
    <row r="3767" spans="1:20">
      <c r="A3767" t="s">
        <v>45</v>
      </c>
      <c r="B3767" t="s">
        <v>22</v>
      </c>
      <c r="C3767" t="s">
        <v>106</v>
      </c>
      <c r="D3767" t="s">
        <v>107</v>
      </c>
      <c r="E3767" t="s">
        <v>25</v>
      </c>
      <c r="F3767" s="1">
        <v>34050</v>
      </c>
      <c r="G3767" t="s">
        <v>2401</v>
      </c>
      <c r="H3767">
        <v>201501</v>
      </c>
      <c r="I3767" t="s">
        <v>27</v>
      </c>
      <c r="J3767" t="s">
        <v>28</v>
      </c>
      <c r="K3767" t="s">
        <v>29</v>
      </c>
      <c r="L3767" t="s">
        <v>30</v>
      </c>
      <c r="M3767" t="s">
        <v>31</v>
      </c>
      <c r="N3767" t="s">
        <v>32</v>
      </c>
      <c r="O3767">
        <v>43926.090000000004</v>
      </c>
      <c r="P3767" t="s">
        <v>22</v>
      </c>
      <c r="Q3767" t="s">
        <v>45</v>
      </c>
      <c r="R3767" t="s">
        <v>33</v>
      </c>
      <c r="S3767" t="s">
        <v>34</v>
      </c>
      <c r="T3767" t="s">
        <v>35</v>
      </c>
    </row>
    <row r="3768" spans="1:20">
      <c r="A3768" t="s">
        <v>45</v>
      </c>
      <c r="B3768" t="s">
        <v>22</v>
      </c>
      <c r="C3768" t="s">
        <v>106</v>
      </c>
      <c r="D3768" t="s">
        <v>107</v>
      </c>
      <c r="E3768" t="s">
        <v>25</v>
      </c>
      <c r="F3768" s="1">
        <v>34050</v>
      </c>
      <c r="G3768" t="s">
        <v>2401</v>
      </c>
      <c r="H3768">
        <v>201501</v>
      </c>
      <c r="I3768" t="s">
        <v>27</v>
      </c>
      <c r="J3768" t="s">
        <v>28</v>
      </c>
      <c r="K3768" t="s">
        <v>36</v>
      </c>
      <c r="L3768" t="s">
        <v>30</v>
      </c>
      <c r="M3768" t="s">
        <v>31</v>
      </c>
      <c r="N3768" t="s">
        <v>32</v>
      </c>
      <c r="O3768">
        <v>4999.04</v>
      </c>
      <c r="P3768" t="s">
        <v>22</v>
      </c>
      <c r="Q3768" t="s">
        <v>45</v>
      </c>
      <c r="R3768" t="s">
        <v>33</v>
      </c>
      <c r="S3768" t="s">
        <v>34</v>
      </c>
      <c r="T3768" t="s">
        <v>35</v>
      </c>
    </row>
    <row r="3769" spans="1:20">
      <c r="A3769" t="s">
        <v>45</v>
      </c>
      <c r="B3769" t="s">
        <v>22</v>
      </c>
      <c r="C3769" t="s">
        <v>106</v>
      </c>
      <c r="D3769" t="s">
        <v>107</v>
      </c>
      <c r="E3769" t="s">
        <v>25</v>
      </c>
      <c r="F3769" s="1">
        <v>34050</v>
      </c>
      <c r="G3769" t="s">
        <v>2401</v>
      </c>
      <c r="H3769">
        <v>201501</v>
      </c>
      <c r="I3769" t="s">
        <v>27</v>
      </c>
      <c r="J3769" t="s">
        <v>28</v>
      </c>
      <c r="K3769" t="s">
        <v>37</v>
      </c>
      <c r="L3769" t="s">
        <v>30</v>
      </c>
      <c r="M3769" t="s">
        <v>31</v>
      </c>
      <c r="N3769" t="s">
        <v>32</v>
      </c>
      <c r="O3769">
        <v>999.66</v>
      </c>
      <c r="P3769" t="s">
        <v>22</v>
      </c>
      <c r="Q3769" t="s">
        <v>45</v>
      </c>
      <c r="R3769" t="s">
        <v>33</v>
      </c>
      <c r="S3769" t="s">
        <v>34</v>
      </c>
      <c r="T3769" t="s">
        <v>35</v>
      </c>
    </row>
    <row r="3770" spans="1:20">
      <c r="A3770" t="s">
        <v>45</v>
      </c>
      <c r="B3770" t="s">
        <v>22</v>
      </c>
      <c r="C3770" t="s">
        <v>106</v>
      </c>
      <c r="D3770" t="s">
        <v>107</v>
      </c>
      <c r="E3770" t="s">
        <v>25</v>
      </c>
      <c r="F3770" s="1">
        <v>34050</v>
      </c>
      <c r="G3770" t="s">
        <v>2401</v>
      </c>
      <c r="H3770">
        <v>201501</v>
      </c>
      <c r="I3770" t="s">
        <v>27</v>
      </c>
      <c r="J3770" t="s">
        <v>28</v>
      </c>
      <c r="K3770" t="s">
        <v>38</v>
      </c>
      <c r="L3770" t="s">
        <v>30</v>
      </c>
      <c r="M3770" t="s">
        <v>31</v>
      </c>
      <c r="N3770" t="s">
        <v>32</v>
      </c>
      <c r="O3770">
        <v>40406.15</v>
      </c>
      <c r="P3770" t="s">
        <v>22</v>
      </c>
      <c r="Q3770" t="s">
        <v>45</v>
      </c>
      <c r="R3770" t="s">
        <v>33</v>
      </c>
      <c r="S3770" t="s">
        <v>34</v>
      </c>
      <c r="T3770" t="s">
        <v>35</v>
      </c>
    </row>
    <row r="3771" spans="1:20">
      <c r="A3771" t="s">
        <v>45</v>
      </c>
      <c r="B3771" t="s">
        <v>22</v>
      </c>
      <c r="C3771" t="s">
        <v>106</v>
      </c>
      <c r="D3771" t="s">
        <v>107</v>
      </c>
      <c r="E3771" t="s">
        <v>25</v>
      </c>
      <c r="F3771" s="1">
        <v>34050</v>
      </c>
      <c r="G3771" t="s">
        <v>2401</v>
      </c>
      <c r="H3771">
        <v>201501</v>
      </c>
      <c r="I3771" t="s">
        <v>27</v>
      </c>
      <c r="J3771" t="s">
        <v>28</v>
      </c>
      <c r="K3771" t="s">
        <v>40</v>
      </c>
      <c r="L3771" t="s">
        <v>30</v>
      </c>
      <c r="M3771" t="s">
        <v>31</v>
      </c>
      <c r="N3771" t="s">
        <v>32</v>
      </c>
      <c r="O3771">
        <v>10135.200000000001</v>
      </c>
      <c r="P3771" t="s">
        <v>22</v>
      </c>
      <c r="Q3771" t="s">
        <v>45</v>
      </c>
      <c r="R3771" t="s">
        <v>33</v>
      </c>
      <c r="S3771" t="s">
        <v>34</v>
      </c>
      <c r="T3771" t="s">
        <v>35</v>
      </c>
    </row>
    <row r="3772" spans="1:20">
      <c r="A3772" t="s">
        <v>45</v>
      </c>
      <c r="B3772" t="s">
        <v>22</v>
      </c>
      <c r="C3772" t="s">
        <v>106</v>
      </c>
      <c r="D3772" t="s">
        <v>107</v>
      </c>
      <c r="E3772" t="s">
        <v>25</v>
      </c>
      <c r="F3772" s="1">
        <v>34050</v>
      </c>
      <c r="G3772" t="s">
        <v>2401</v>
      </c>
      <c r="H3772">
        <v>201501</v>
      </c>
      <c r="I3772" t="s">
        <v>27</v>
      </c>
      <c r="J3772" t="s">
        <v>28</v>
      </c>
      <c r="K3772" t="s">
        <v>41</v>
      </c>
      <c r="L3772" t="s">
        <v>30</v>
      </c>
      <c r="M3772" t="s">
        <v>31</v>
      </c>
      <c r="N3772" t="s">
        <v>32</v>
      </c>
      <c r="O3772">
        <v>8940.11</v>
      </c>
      <c r="P3772" t="s">
        <v>22</v>
      </c>
      <c r="Q3772" t="s">
        <v>45</v>
      </c>
      <c r="R3772" t="s">
        <v>33</v>
      </c>
      <c r="S3772" t="s">
        <v>34</v>
      </c>
      <c r="T3772" t="s">
        <v>35</v>
      </c>
    </row>
    <row r="3773" spans="1:20">
      <c r="A3773" t="s">
        <v>45</v>
      </c>
      <c r="B3773" t="s">
        <v>22</v>
      </c>
      <c r="C3773" t="s">
        <v>106</v>
      </c>
      <c r="D3773" t="s">
        <v>107</v>
      </c>
      <c r="E3773" t="s">
        <v>25</v>
      </c>
      <c r="F3773" s="1">
        <v>34050</v>
      </c>
      <c r="G3773" t="s">
        <v>2401</v>
      </c>
      <c r="H3773">
        <v>201501</v>
      </c>
      <c r="I3773" t="s">
        <v>27</v>
      </c>
      <c r="J3773" t="s">
        <v>28</v>
      </c>
      <c r="K3773" t="s">
        <v>44</v>
      </c>
      <c r="L3773" t="s">
        <v>30</v>
      </c>
      <c r="M3773" t="s">
        <v>31</v>
      </c>
      <c r="N3773" t="s">
        <v>32</v>
      </c>
      <c r="O3773">
        <v>2649.56</v>
      </c>
      <c r="P3773" t="s">
        <v>22</v>
      </c>
      <c r="Q3773" t="s">
        <v>45</v>
      </c>
      <c r="R3773" t="s">
        <v>33</v>
      </c>
      <c r="S3773" t="s">
        <v>34</v>
      </c>
      <c r="T3773" t="s">
        <v>35</v>
      </c>
    </row>
    <row r="3774" spans="1:20">
      <c r="A3774" t="s">
        <v>21</v>
      </c>
      <c r="B3774" t="s">
        <v>22</v>
      </c>
      <c r="C3774" t="s">
        <v>110</v>
      </c>
      <c r="D3774" t="s">
        <v>111</v>
      </c>
      <c r="E3774" t="s">
        <v>25</v>
      </c>
      <c r="F3774" s="1">
        <v>37987</v>
      </c>
      <c r="G3774" t="s">
        <v>2401</v>
      </c>
      <c r="H3774">
        <v>201501</v>
      </c>
      <c r="I3774" t="s">
        <v>27</v>
      </c>
      <c r="J3774" t="s">
        <v>28</v>
      </c>
      <c r="K3774" t="s">
        <v>29</v>
      </c>
      <c r="L3774" t="s">
        <v>30</v>
      </c>
      <c r="M3774" t="s">
        <v>31</v>
      </c>
      <c r="N3774" t="s">
        <v>32</v>
      </c>
      <c r="O3774">
        <v>0</v>
      </c>
      <c r="P3774" t="s">
        <v>22</v>
      </c>
      <c r="Q3774" t="s">
        <v>21</v>
      </c>
      <c r="R3774" t="s">
        <v>33</v>
      </c>
      <c r="S3774" t="s">
        <v>34</v>
      </c>
      <c r="T3774" t="s">
        <v>35</v>
      </c>
    </row>
    <row r="3775" spans="1:20">
      <c r="A3775" t="s">
        <v>21</v>
      </c>
      <c r="B3775" t="s">
        <v>22</v>
      </c>
      <c r="C3775" t="s">
        <v>110</v>
      </c>
      <c r="D3775" t="s">
        <v>111</v>
      </c>
      <c r="E3775" t="s">
        <v>25</v>
      </c>
      <c r="F3775" s="1">
        <v>37987</v>
      </c>
      <c r="G3775" t="s">
        <v>2401</v>
      </c>
      <c r="H3775">
        <v>201501</v>
      </c>
      <c r="I3775" t="s">
        <v>27</v>
      </c>
      <c r="J3775" t="s">
        <v>28</v>
      </c>
      <c r="K3775" t="s">
        <v>36</v>
      </c>
      <c r="L3775" t="s">
        <v>30</v>
      </c>
      <c r="M3775" t="s">
        <v>31</v>
      </c>
      <c r="N3775" t="s">
        <v>32</v>
      </c>
      <c r="O3775">
        <v>0</v>
      </c>
      <c r="P3775" t="s">
        <v>22</v>
      </c>
      <c r="Q3775" t="s">
        <v>21</v>
      </c>
      <c r="R3775" t="s">
        <v>33</v>
      </c>
      <c r="S3775" t="s">
        <v>34</v>
      </c>
      <c r="T3775" t="s">
        <v>35</v>
      </c>
    </row>
    <row r="3776" spans="1:20">
      <c r="A3776" t="s">
        <v>21</v>
      </c>
      <c r="B3776" t="s">
        <v>22</v>
      </c>
      <c r="C3776" t="s">
        <v>110</v>
      </c>
      <c r="D3776" t="s">
        <v>111</v>
      </c>
      <c r="E3776" t="s">
        <v>25</v>
      </c>
      <c r="F3776" s="1">
        <v>37987</v>
      </c>
      <c r="G3776" t="s">
        <v>2401</v>
      </c>
      <c r="H3776">
        <v>201501</v>
      </c>
      <c r="I3776" t="s">
        <v>27</v>
      </c>
      <c r="J3776" t="s">
        <v>28</v>
      </c>
      <c r="K3776" t="s">
        <v>37</v>
      </c>
      <c r="L3776" t="s">
        <v>30</v>
      </c>
      <c r="M3776" t="s">
        <v>31</v>
      </c>
      <c r="N3776" t="s">
        <v>32</v>
      </c>
      <c r="O3776">
        <v>545.99</v>
      </c>
      <c r="P3776" t="s">
        <v>22</v>
      </c>
      <c r="Q3776" t="s">
        <v>21</v>
      </c>
      <c r="R3776" t="s">
        <v>33</v>
      </c>
      <c r="S3776" t="s">
        <v>34</v>
      </c>
      <c r="T3776" t="s">
        <v>35</v>
      </c>
    </row>
    <row r="3777" spans="1:20">
      <c r="A3777" t="s">
        <v>21</v>
      </c>
      <c r="B3777" t="s">
        <v>22</v>
      </c>
      <c r="C3777" t="s">
        <v>110</v>
      </c>
      <c r="D3777" t="s">
        <v>111</v>
      </c>
      <c r="E3777" t="s">
        <v>25</v>
      </c>
      <c r="F3777" s="1">
        <v>37987</v>
      </c>
      <c r="G3777" t="s">
        <v>2401</v>
      </c>
      <c r="H3777">
        <v>201501</v>
      </c>
      <c r="I3777" t="s">
        <v>27</v>
      </c>
      <c r="J3777" t="s">
        <v>28</v>
      </c>
      <c r="K3777" t="s">
        <v>38</v>
      </c>
      <c r="L3777" t="s">
        <v>30</v>
      </c>
      <c r="M3777" t="s">
        <v>31</v>
      </c>
      <c r="N3777" t="s">
        <v>32</v>
      </c>
      <c r="O3777">
        <v>0</v>
      </c>
      <c r="P3777" t="s">
        <v>22</v>
      </c>
      <c r="Q3777" t="s">
        <v>21</v>
      </c>
      <c r="R3777" t="s">
        <v>33</v>
      </c>
      <c r="S3777" t="s">
        <v>34</v>
      </c>
      <c r="T3777" t="s">
        <v>35</v>
      </c>
    </row>
    <row r="3778" spans="1:20">
      <c r="A3778" t="s">
        <v>21</v>
      </c>
      <c r="B3778" t="s">
        <v>22</v>
      </c>
      <c r="C3778" t="s">
        <v>110</v>
      </c>
      <c r="D3778" t="s">
        <v>111</v>
      </c>
      <c r="E3778" t="s">
        <v>25</v>
      </c>
      <c r="F3778" s="1">
        <v>37987</v>
      </c>
      <c r="G3778" t="s">
        <v>2401</v>
      </c>
      <c r="H3778">
        <v>201501</v>
      </c>
      <c r="I3778" t="s">
        <v>27</v>
      </c>
      <c r="J3778" t="s">
        <v>28</v>
      </c>
      <c r="K3778" t="s">
        <v>39</v>
      </c>
      <c r="L3778" t="s">
        <v>30</v>
      </c>
      <c r="M3778" t="s">
        <v>31</v>
      </c>
      <c r="N3778" t="s">
        <v>32</v>
      </c>
      <c r="O3778">
        <v>0</v>
      </c>
      <c r="P3778" t="s">
        <v>22</v>
      </c>
      <c r="Q3778" t="s">
        <v>21</v>
      </c>
      <c r="R3778" t="s">
        <v>33</v>
      </c>
      <c r="S3778" t="s">
        <v>34</v>
      </c>
      <c r="T3778" t="s">
        <v>35</v>
      </c>
    </row>
    <row r="3779" spans="1:20">
      <c r="A3779" t="s">
        <v>21</v>
      </c>
      <c r="B3779" t="s">
        <v>22</v>
      </c>
      <c r="C3779" t="s">
        <v>110</v>
      </c>
      <c r="D3779" t="s">
        <v>111</v>
      </c>
      <c r="E3779" t="s">
        <v>25</v>
      </c>
      <c r="F3779" s="1">
        <v>37987</v>
      </c>
      <c r="G3779" t="s">
        <v>2401</v>
      </c>
      <c r="H3779">
        <v>201501</v>
      </c>
      <c r="I3779" t="s">
        <v>27</v>
      </c>
      <c r="J3779" t="s">
        <v>28</v>
      </c>
      <c r="K3779" t="s">
        <v>40</v>
      </c>
      <c r="L3779" t="s">
        <v>30</v>
      </c>
      <c r="M3779" t="s">
        <v>31</v>
      </c>
      <c r="N3779" t="s">
        <v>32</v>
      </c>
      <c r="O3779">
        <v>0</v>
      </c>
      <c r="P3779" t="s">
        <v>22</v>
      </c>
      <c r="Q3779" t="s">
        <v>21</v>
      </c>
      <c r="R3779" t="s">
        <v>33</v>
      </c>
      <c r="S3779" t="s">
        <v>34</v>
      </c>
      <c r="T3779" t="s">
        <v>35</v>
      </c>
    </row>
    <row r="3780" spans="1:20">
      <c r="A3780" t="s">
        <v>21</v>
      </c>
      <c r="B3780" t="s">
        <v>22</v>
      </c>
      <c r="C3780" t="s">
        <v>110</v>
      </c>
      <c r="D3780" t="s">
        <v>111</v>
      </c>
      <c r="E3780" t="s">
        <v>25</v>
      </c>
      <c r="F3780" s="1">
        <v>37987</v>
      </c>
      <c r="G3780" t="s">
        <v>2401</v>
      </c>
      <c r="H3780">
        <v>201501</v>
      </c>
      <c r="I3780" t="s">
        <v>27</v>
      </c>
      <c r="J3780" t="s">
        <v>28</v>
      </c>
      <c r="K3780" t="s">
        <v>41</v>
      </c>
      <c r="L3780" t="s">
        <v>30</v>
      </c>
      <c r="M3780" t="s">
        <v>31</v>
      </c>
      <c r="N3780" t="s">
        <v>32</v>
      </c>
      <c r="O3780">
        <v>0</v>
      </c>
      <c r="P3780" t="s">
        <v>22</v>
      </c>
      <c r="Q3780" t="s">
        <v>21</v>
      </c>
      <c r="R3780" t="s">
        <v>33</v>
      </c>
      <c r="S3780" t="s">
        <v>34</v>
      </c>
      <c r="T3780" t="s">
        <v>35</v>
      </c>
    </row>
    <row r="3781" spans="1:20">
      <c r="A3781" t="s">
        <v>21</v>
      </c>
      <c r="B3781" t="s">
        <v>22</v>
      </c>
      <c r="C3781" t="s">
        <v>110</v>
      </c>
      <c r="D3781" t="s">
        <v>111</v>
      </c>
      <c r="E3781" t="s">
        <v>25</v>
      </c>
      <c r="F3781" s="1">
        <v>37987</v>
      </c>
      <c r="G3781" t="s">
        <v>2401</v>
      </c>
      <c r="H3781">
        <v>201501</v>
      </c>
      <c r="I3781" t="s">
        <v>27</v>
      </c>
      <c r="J3781" t="s">
        <v>28</v>
      </c>
      <c r="K3781" t="s">
        <v>42</v>
      </c>
      <c r="L3781" t="s">
        <v>30</v>
      </c>
      <c r="M3781" t="s">
        <v>31</v>
      </c>
      <c r="N3781" t="s">
        <v>32</v>
      </c>
      <c r="O3781">
        <v>0</v>
      </c>
      <c r="P3781" t="s">
        <v>22</v>
      </c>
      <c r="Q3781" t="s">
        <v>21</v>
      </c>
      <c r="R3781" t="s">
        <v>33</v>
      </c>
      <c r="S3781" t="s">
        <v>34</v>
      </c>
      <c r="T3781" t="s">
        <v>35</v>
      </c>
    </row>
    <row r="3782" spans="1:20">
      <c r="A3782" t="s">
        <v>21</v>
      </c>
      <c r="B3782" t="s">
        <v>22</v>
      </c>
      <c r="C3782" t="s">
        <v>110</v>
      </c>
      <c r="D3782" t="s">
        <v>111</v>
      </c>
      <c r="E3782" t="s">
        <v>25</v>
      </c>
      <c r="F3782" s="1">
        <v>37987</v>
      </c>
      <c r="G3782" t="s">
        <v>2401</v>
      </c>
      <c r="H3782">
        <v>201501</v>
      </c>
      <c r="I3782" t="s">
        <v>27</v>
      </c>
      <c r="J3782" t="s">
        <v>28</v>
      </c>
      <c r="K3782" t="s">
        <v>43</v>
      </c>
      <c r="L3782" t="s">
        <v>30</v>
      </c>
      <c r="M3782" t="s">
        <v>31</v>
      </c>
      <c r="N3782" t="s">
        <v>32</v>
      </c>
      <c r="O3782">
        <v>0</v>
      </c>
      <c r="P3782" t="s">
        <v>22</v>
      </c>
      <c r="Q3782" t="s">
        <v>21</v>
      </c>
      <c r="R3782" t="s">
        <v>33</v>
      </c>
      <c r="S3782" t="s">
        <v>34</v>
      </c>
      <c r="T3782" t="s">
        <v>35</v>
      </c>
    </row>
    <row r="3783" spans="1:20">
      <c r="A3783" t="s">
        <v>21</v>
      </c>
      <c r="B3783" t="s">
        <v>22</v>
      </c>
      <c r="C3783" t="s">
        <v>110</v>
      </c>
      <c r="D3783" t="s">
        <v>111</v>
      </c>
      <c r="E3783" t="s">
        <v>25</v>
      </c>
      <c r="F3783" s="1">
        <v>37987</v>
      </c>
      <c r="G3783" t="s">
        <v>2401</v>
      </c>
      <c r="H3783">
        <v>201501</v>
      </c>
      <c r="I3783" t="s">
        <v>27</v>
      </c>
      <c r="J3783" t="s">
        <v>28</v>
      </c>
      <c r="K3783" t="s">
        <v>44</v>
      </c>
      <c r="L3783" t="s">
        <v>30</v>
      </c>
      <c r="M3783" t="s">
        <v>31</v>
      </c>
      <c r="N3783" t="s">
        <v>32</v>
      </c>
      <c r="O3783">
        <v>0</v>
      </c>
      <c r="P3783" t="s">
        <v>22</v>
      </c>
      <c r="Q3783" t="s">
        <v>21</v>
      </c>
      <c r="R3783" t="s">
        <v>33</v>
      </c>
      <c r="S3783" t="s">
        <v>34</v>
      </c>
      <c r="T3783" t="s">
        <v>35</v>
      </c>
    </row>
    <row r="3784" spans="1:20">
      <c r="A3784" t="s">
        <v>45</v>
      </c>
      <c r="B3784" t="s">
        <v>22</v>
      </c>
      <c r="C3784" t="s">
        <v>112</v>
      </c>
      <c r="D3784" t="s">
        <v>113</v>
      </c>
      <c r="E3784" t="s">
        <v>25</v>
      </c>
      <c r="F3784" s="1">
        <v>37987</v>
      </c>
      <c r="G3784" t="s">
        <v>2401</v>
      </c>
      <c r="H3784">
        <v>201501</v>
      </c>
      <c r="I3784" t="s">
        <v>27</v>
      </c>
      <c r="J3784" t="s">
        <v>28</v>
      </c>
      <c r="K3784" t="s">
        <v>43</v>
      </c>
      <c r="L3784" t="s">
        <v>30</v>
      </c>
      <c r="M3784" t="s">
        <v>31</v>
      </c>
      <c r="N3784" t="s">
        <v>32</v>
      </c>
      <c r="O3784">
        <v>1228.3800000000001</v>
      </c>
      <c r="P3784" t="s">
        <v>22</v>
      </c>
      <c r="Q3784" t="s">
        <v>45</v>
      </c>
      <c r="R3784" t="s">
        <v>33</v>
      </c>
      <c r="S3784" t="s">
        <v>34</v>
      </c>
      <c r="T3784" t="s">
        <v>35</v>
      </c>
    </row>
    <row r="3785" spans="1:20">
      <c r="A3785" t="s">
        <v>45</v>
      </c>
      <c r="B3785" t="s">
        <v>22</v>
      </c>
      <c r="C3785" t="s">
        <v>112</v>
      </c>
      <c r="D3785" t="s">
        <v>113</v>
      </c>
      <c r="E3785" t="s">
        <v>25</v>
      </c>
      <c r="F3785" s="1">
        <v>37987</v>
      </c>
      <c r="G3785" t="s">
        <v>2401</v>
      </c>
      <c r="H3785">
        <v>201501</v>
      </c>
      <c r="I3785" t="s">
        <v>27</v>
      </c>
      <c r="J3785" t="s">
        <v>28</v>
      </c>
      <c r="K3785" t="s">
        <v>44</v>
      </c>
      <c r="L3785" t="s">
        <v>30</v>
      </c>
      <c r="M3785" t="s">
        <v>31</v>
      </c>
      <c r="N3785" t="s">
        <v>32</v>
      </c>
      <c r="O3785">
        <v>2565.4700000000003</v>
      </c>
      <c r="P3785" t="s">
        <v>22</v>
      </c>
      <c r="Q3785" t="s">
        <v>45</v>
      </c>
      <c r="R3785" t="s">
        <v>33</v>
      </c>
      <c r="S3785" t="s">
        <v>34</v>
      </c>
      <c r="T3785" t="s">
        <v>35</v>
      </c>
    </row>
    <row r="3786" spans="1:20">
      <c r="A3786" t="s">
        <v>55</v>
      </c>
      <c r="B3786" t="s">
        <v>22</v>
      </c>
      <c r="C3786" t="s">
        <v>114</v>
      </c>
      <c r="D3786" t="s">
        <v>115</v>
      </c>
      <c r="E3786" t="s">
        <v>25</v>
      </c>
      <c r="F3786" s="1">
        <v>37869</v>
      </c>
      <c r="G3786" t="s">
        <v>2401</v>
      </c>
      <c r="H3786">
        <v>201501</v>
      </c>
      <c r="I3786" t="s">
        <v>27</v>
      </c>
      <c r="J3786" t="s">
        <v>28</v>
      </c>
      <c r="K3786" t="s">
        <v>38</v>
      </c>
      <c r="L3786" t="s">
        <v>30</v>
      </c>
      <c r="M3786" t="s">
        <v>31</v>
      </c>
      <c r="N3786" t="s">
        <v>32</v>
      </c>
      <c r="O3786">
        <v>169.93</v>
      </c>
      <c r="P3786" t="s">
        <v>22</v>
      </c>
      <c r="Q3786" t="s">
        <v>55</v>
      </c>
      <c r="R3786" t="s">
        <v>33</v>
      </c>
      <c r="S3786" t="s">
        <v>34</v>
      </c>
      <c r="T3786" t="s">
        <v>35</v>
      </c>
    </row>
    <row r="3787" spans="1:20">
      <c r="A3787" t="s">
        <v>55</v>
      </c>
      <c r="B3787" t="s">
        <v>22</v>
      </c>
      <c r="C3787" t="s">
        <v>120</v>
      </c>
      <c r="D3787" t="s">
        <v>121</v>
      </c>
      <c r="E3787" t="s">
        <v>25</v>
      </c>
      <c r="F3787" s="1">
        <v>37869</v>
      </c>
      <c r="G3787" t="s">
        <v>2401</v>
      </c>
      <c r="H3787">
        <v>201501</v>
      </c>
      <c r="I3787" t="s">
        <v>27</v>
      </c>
      <c r="J3787" t="s">
        <v>53</v>
      </c>
      <c r="K3787" t="s">
        <v>29</v>
      </c>
      <c r="L3787" t="s">
        <v>54</v>
      </c>
      <c r="M3787" t="s">
        <v>31</v>
      </c>
      <c r="N3787" t="s">
        <v>32</v>
      </c>
      <c r="O3787">
        <v>36.090000000000003</v>
      </c>
      <c r="P3787" t="s">
        <v>22</v>
      </c>
      <c r="Q3787" t="s">
        <v>55</v>
      </c>
      <c r="R3787" t="s">
        <v>33</v>
      </c>
      <c r="S3787" t="s">
        <v>34</v>
      </c>
      <c r="T3787" t="s">
        <v>35</v>
      </c>
    </row>
    <row r="3788" spans="1:20">
      <c r="A3788" t="s">
        <v>55</v>
      </c>
      <c r="B3788" t="s">
        <v>22</v>
      </c>
      <c r="C3788" t="s">
        <v>120</v>
      </c>
      <c r="D3788" t="s">
        <v>121</v>
      </c>
      <c r="E3788" t="s">
        <v>25</v>
      </c>
      <c r="F3788" s="1">
        <v>37869</v>
      </c>
      <c r="G3788" t="s">
        <v>2401</v>
      </c>
      <c r="H3788">
        <v>201501</v>
      </c>
      <c r="I3788" t="s">
        <v>27</v>
      </c>
      <c r="J3788" t="s">
        <v>53</v>
      </c>
      <c r="K3788" t="s">
        <v>36</v>
      </c>
      <c r="L3788" t="s">
        <v>54</v>
      </c>
      <c r="M3788" t="s">
        <v>31</v>
      </c>
      <c r="N3788" t="s">
        <v>32</v>
      </c>
      <c r="O3788">
        <v>36.090000000000003</v>
      </c>
      <c r="P3788" t="s">
        <v>22</v>
      </c>
      <c r="Q3788" t="s">
        <v>55</v>
      </c>
      <c r="R3788" t="s">
        <v>33</v>
      </c>
      <c r="S3788" t="s">
        <v>34</v>
      </c>
      <c r="T3788" t="s">
        <v>35</v>
      </c>
    </row>
    <row r="3789" spans="1:20">
      <c r="A3789" t="s">
        <v>55</v>
      </c>
      <c r="B3789" t="s">
        <v>22</v>
      </c>
      <c r="C3789" t="s">
        <v>120</v>
      </c>
      <c r="D3789" t="s">
        <v>121</v>
      </c>
      <c r="E3789" t="s">
        <v>25</v>
      </c>
      <c r="F3789" s="1">
        <v>37869</v>
      </c>
      <c r="G3789" t="s">
        <v>2401</v>
      </c>
      <c r="H3789">
        <v>201501</v>
      </c>
      <c r="I3789" t="s">
        <v>27</v>
      </c>
      <c r="J3789" t="s">
        <v>53</v>
      </c>
      <c r="K3789" t="s">
        <v>37</v>
      </c>
      <c r="L3789" t="s">
        <v>54</v>
      </c>
      <c r="M3789" t="s">
        <v>31</v>
      </c>
      <c r="N3789" t="s">
        <v>32</v>
      </c>
      <c r="O3789">
        <v>36.090000000000003</v>
      </c>
      <c r="P3789" t="s">
        <v>22</v>
      </c>
      <c r="Q3789" t="s">
        <v>55</v>
      </c>
      <c r="R3789" t="s">
        <v>33</v>
      </c>
      <c r="S3789" t="s">
        <v>34</v>
      </c>
      <c r="T3789" t="s">
        <v>35</v>
      </c>
    </row>
    <row r="3790" spans="1:20">
      <c r="A3790" t="s">
        <v>55</v>
      </c>
      <c r="B3790" t="s">
        <v>22</v>
      </c>
      <c r="C3790" t="s">
        <v>120</v>
      </c>
      <c r="D3790" t="s">
        <v>121</v>
      </c>
      <c r="E3790" t="s">
        <v>25</v>
      </c>
      <c r="F3790" s="1">
        <v>37869</v>
      </c>
      <c r="G3790" t="s">
        <v>2401</v>
      </c>
      <c r="H3790">
        <v>201501</v>
      </c>
      <c r="I3790" t="s">
        <v>27</v>
      </c>
      <c r="J3790" t="s">
        <v>53</v>
      </c>
      <c r="K3790" t="s">
        <v>38</v>
      </c>
      <c r="L3790" t="s">
        <v>54</v>
      </c>
      <c r="M3790" t="s">
        <v>31</v>
      </c>
      <c r="N3790" t="s">
        <v>32</v>
      </c>
      <c r="O3790">
        <v>36.090000000000003</v>
      </c>
      <c r="P3790" t="s">
        <v>22</v>
      </c>
      <c r="Q3790" t="s">
        <v>55</v>
      </c>
      <c r="R3790" t="s">
        <v>33</v>
      </c>
      <c r="S3790" t="s">
        <v>34</v>
      </c>
      <c r="T3790" t="s">
        <v>35</v>
      </c>
    </row>
    <row r="3791" spans="1:20">
      <c r="A3791" t="s">
        <v>55</v>
      </c>
      <c r="B3791" t="s">
        <v>22</v>
      </c>
      <c r="C3791" t="s">
        <v>120</v>
      </c>
      <c r="D3791" t="s">
        <v>121</v>
      </c>
      <c r="E3791" t="s">
        <v>25</v>
      </c>
      <c r="F3791" s="1">
        <v>37869</v>
      </c>
      <c r="G3791" t="s">
        <v>2401</v>
      </c>
      <c r="H3791">
        <v>201501</v>
      </c>
      <c r="I3791" t="s">
        <v>27</v>
      </c>
      <c r="J3791" t="s">
        <v>53</v>
      </c>
      <c r="K3791" t="s">
        <v>39</v>
      </c>
      <c r="L3791" t="s">
        <v>54</v>
      </c>
      <c r="M3791" t="s">
        <v>31</v>
      </c>
      <c r="N3791" t="s">
        <v>32</v>
      </c>
      <c r="O3791">
        <v>36.1</v>
      </c>
      <c r="P3791" t="s">
        <v>22</v>
      </c>
      <c r="Q3791" t="s">
        <v>55</v>
      </c>
      <c r="R3791" t="s">
        <v>33</v>
      </c>
      <c r="S3791" t="s">
        <v>34</v>
      </c>
      <c r="T3791" t="s">
        <v>35</v>
      </c>
    </row>
    <row r="3792" spans="1:20">
      <c r="A3792" t="s">
        <v>55</v>
      </c>
      <c r="B3792" t="s">
        <v>22</v>
      </c>
      <c r="C3792" t="s">
        <v>120</v>
      </c>
      <c r="D3792" t="s">
        <v>121</v>
      </c>
      <c r="E3792" t="s">
        <v>25</v>
      </c>
      <c r="F3792" s="1">
        <v>37869</v>
      </c>
      <c r="G3792" t="s">
        <v>2401</v>
      </c>
      <c r="H3792">
        <v>201501</v>
      </c>
      <c r="I3792" t="s">
        <v>27</v>
      </c>
      <c r="J3792" t="s">
        <v>53</v>
      </c>
      <c r="K3792" t="s">
        <v>40</v>
      </c>
      <c r="L3792" t="s">
        <v>54</v>
      </c>
      <c r="M3792" t="s">
        <v>31</v>
      </c>
      <c r="N3792" t="s">
        <v>32</v>
      </c>
      <c r="O3792">
        <v>36.090000000000003</v>
      </c>
      <c r="P3792" t="s">
        <v>22</v>
      </c>
      <c r="Q3792" t="s">
        <v>55</v>
      </c>
      <c r="R3792" t="s">
        <v>33</v>
      </c>
      <c r="S3792" t="s">
        <v>34</v>
      </c>
      <c r="T3792" t="s">
        <v>35</v>
      </c>
    </row>
    <row r="3793" spans="1:20">
      <c r="A3793" t="s">
        <v>55</v>
      </c>
      <c r="B3793" t="s">
        <v>22</v>
      </c>
      <c r="C3793" t="s">
        <v>120</v>
      </c>
      <c r="D3793" t="s">
        <v>121</v>
      </c>
      <c r="E3793" t="s">
        <v>25</v>
      </c>
      <c r="F3793" s="1">
        <v>37869</v>
      </c>
      <c r="G3793" t="s">
        <v>2401</v>
      </c>
      <c r="H3793">
        <v>201501</v>
      </c>
      <c r="I3793" t="s">
        <v>27</v>
      </c>
      <c r="J3793" t="s">
        <v>53</v>
      </c>
      <c r="K3793" t="s">
        <v>41</v>
      </c>
      <c r="L3793" t="s">
        <v>54</v>
      </c>
      <c r="M3793" t="s">
        <v>31</v>
      </c>
      <c r="N3793" t="s">
        <v>32</v>
      </c>
      <c r="O3793">
        <v>36.090000000000003</v>
      </c>
      <c r="P3793" t="s">
        <v>22</v>
      </c>
      <c r="Q3793" t="s">
        <v>55</v>
      </c>
      <c r="R3793" t="s">
        <v>33</v>
      </c>
      <c r="S3793" t="s">
        <v>34</v>
      </c>
      <c r="T3793" t="s">
        <v>35</v>
      </c>
    </row>
    <row r="3794" spans="1:20">
      <c r="A3794" t="s">
        <v>55</v>
      </c>
      <c r="B3794" t="s">
        <v>22</v>
      </c>
      <c r="C3794" t="s">
        <v>120</v>
      </c>
      <c r="D3794" t="s">
        <v>121</v>
      </c>
      <c r="E3794" t="s">
        <v>25</v>
      </c>
      <c r="F3794" s="1">
        <v>37869</v>
      </c>
      <c r="G3794" t="s">
        <v>2401</v>
      </c>
      <c r="H3794">
        <v>201501</v>
      </c>
      <c r="I3794" t="s">
        <v>27</v>
      </c>
      <c r="J3794" t="s">
        <v>53</v>
      </c>
      <c r="K3794" t="s">
        <v>42</v>
      </c>
      <c r="L3794" t="s">
        <v>54</v>
      </c>
      <c r="M3794" t="s">
        <v>31</v>
      </c>
      <c r="N3794" t="s">
        <v>32</v>
      </c>
      <c r="O3794">
        <v>36.090000000000003</v>
      </c>
      <c r="P3794" t="s">
        <v>22</v>
      </c>
      <c r="Q3794" t="s">
        <v>55</v>
      </c>
      <c r="R3794" t="s">
        <v>33</v>
      </c>
      <c r="S3794" t="s">
        <v>34</v>
      </c>
      <c r="T3794" t="s">
        <v>35</v>
      </c>
    </row>
    <row r="3795" spans="1:20">
      <c r="A3795" t="s">
        <v>55</v>
      </c>
      <c r="B3795" t="s">
        <v>22</v>
      </c>
      <c r="C3795" t="s">
        <v>120</v>
      </c>
      <c r="D3795" t="s">
        <v>121</v>
      </c>
      <c r="E3795" t="s">
        <v>25</v>
      </c>
      <c r="F3795" s="1">
        <v>37869</v>
      </c>
      <c r="G3795" t="s">
        <v>2401</v>
      </c>
      <c r="H3795">
        <v>201501</v>
      </c>
      <c r="I3795" t="s">
        <v>27</v>
      </c>
      <c r="J3795" t="s">
        <v>53</v>
      </c>
      <c r="K3795" t="s">
        <v>43</v>
      </c>
      <c r="L3795" t="s">
        <v>54</v>
      </c>
      <c r="M3795" t="s">
        <v>31</v>
      </c>
      <c r="N3795" t="s">
        <v>32</v>
      </c>
      <c r="O3795">
        <v>36.11</v>
      </c>
      <c r="P3795" t="s">
        <v>22</v>
      </c>
      <c r="Q3795" t="s">
        <v>55</v>
      </c>
      <c r="R3795" t="s">
        <v>33</v>
      </c>
      <c r="S3795" t="s">
        <v>34</v>
      </c>
      <c r="T3795" t="s">
        <v>35</v>
      </c>
    </row>
    <row r="3796" spans="1:20">
      <c r="A3796" t="s">
        <v>55</v>
      </c>
      <c r="B3796" t="s">
        <v>22</v>
      </c>
      <c r="C3796" t="s">
        <v>120</v>
      </c>
      <c r="D3796" t="s">
        <v>121</v>
      </c>
      <c r="E3796" t="s">
        <v>25</v>
      </c>
      <c r="F3796" s="1">
        <v>37869</v>
      </c>
      <c r="G3796" t="s">
        <v>2401</v>
      </c>
      <c r="H3796">
        <v>201501</v>
      </c>
      <c r="I3796" t="s">
        <v>27</v>
      </c>
      <c r="J3796" t="s">
        <v>53</v>
      </c>
      <c r="K3796" t="s">
        <v>44</v>
      </c>
      <c r="L3796" t="s">
        <v>54</v>
      </c>
      <c r="M3796" t="s">
        <v>31</v>
      </c>
      <c r="N3796" t="s">
        <v>32</v>
      </c>
      <c r="O3796">
        <v>36.090000000000003</v>
      </c>
      <c r="P3796" t="s">
        <v>22</v>
      </c>
      <c r="Q3796" t="s">
        <v>55</v>
      </c>
      <c r="R3796" t="s">
        <v>33</v>
      </c>
      <c r="S3796" t="s">
        <v>34</v>
      </c>
      <c r="T3796" t="s">
        <v>35</v>
      </c>
    </row>
    <row r="3797" spans="1:20">
      <c r="A3797" t="s">
        <v>61</v>
      </c>
      <c r="B3797" t="s">
        <v>22</v>
      </c>
      <c r="C3797" t="s">
        <v>122</v>
      </c>
      <c r="D3797" t="s">
        <v>123</v>
      </c>
      <c r="E3797" t="s">
        <v>25</v>
      </c>
      <c r="F3797" s="1">
        <v>37869</v>
      </c>
      <c r="G3797" t="s">
        <v>2401</v>
      </c>
      <c r="H3797">
        <v>201501</v>
      </c>
      <c r="I3797" t="s">
        <v>27</v>
      </c>
      <c r="J3797" t="s">
        <v>53</v>
      </c>
      <c r="K3797" t="s">
        <v>29</v>
      </c>
      <c r="L3797" t="s">
        <v>54</v>
      </c>
      <c r="M3797" t="s">
        <v>31</v>
      </c>
      <c r="N3797" t="s">
        <v>32</v>
      </c>
      <c r="O3797">
        <v>927.44</v>
      </c>
      <c r="P3797" t="s">
        <v>22</v>
      </c>
      <c r="Q3797" t="s">
        <v>61</v>
      </c>
      <c r="R3797" t="s">
        <v>33</v>
      </c>
      <c r="S3797" t="s">
        <v>34</v>
      </c>
      <c r="T3797" t="s">
        <v>35</v>
      </c>
    </row>
    <row r="3798" spans="1:20">
      <c r="A3798" t="s">
        <v>61</v>
      </c>
      <c r="B3798" t="s">
        <v>22</v>
      </c>
      <c r="C3798" t="s">
        <v>122</v>
      </c>
      <c r="D3798" t="s">
        <v>123</v>
      </c>
      <c r="E3798" t="s">
        <v>25</v>
      </c>
      <c r="F3798" s="1">
        <v>37869</v>
      </c>
      <c r="G3798" t="s">
        <v>2401</v>
      </c>
      <c r="H3798">
        <v>201501</v>
      </c>
      <c r="I3798" t="s">
        <v>27</v>
      </c>
      <c r="J3798" t="s">
        <v>53</v>
      </c>
      <c r="K3798" t="s">
        <v>36</v>
      </c>
      <c r="L3798" t="s">
        <v>54</v>
      </c>
      <c r="M3798" t="s">
        <v>31</v>
      </c>
      <c r="N3798" t="s">
        <v>32</v>
      </c>
      <c r="O3798">
        <v>927.44</v>
      </c>
      <c r="P3798" t="s">
        <v>22</v>
      </c>
      <c r="Q3798" t="s">
        <v>61</v>
      </c>
      <c r="R3798" t="s">
        <v>33</v>
      </c>
      <c r="S3798" t="s">
        <v>34</v>
      </c>
      <c r="T3798" t="s">
        <v>35</v>
      </c>
    </row>
    <row r="3799" spans="1:20">
      <c r="A3799" t="s">
        <v>61</v>
      </c>
      <c r="B3799" t="s">
        <v>22</v>
      </c>
      <c r="C3799" t="s">
        <v>122</v>
      </c>
      <c r="D3799" t="s">
        <v>123</v>
      </c>
      <c r="E3799" t="s">
        <v>25</v>
      </c>
      <c r="F3799" s="1">
        <v>37869</v>
      </c>
      <c r="G3799" t="s">
        <v>2401</v>
      </c>
      <c r="H3799">
        <v>201501</v>
      </c>
      <c r="I3799" t="s">
        <v>27</v>
      </c>
      <c r="J3799" t="s">
        <v>53</v>
      </c>
      <c r="K3799" t="s">
        <v>37</v>
      </c>
      <c r="L3799" t="s">
        <v>54</v>
      </c>
      <c r="M3799" t="s">
        <v>31</v>
      </c>
      <c r="N3799" t="s">
        <v>32</v>
      </c>
      <c r="O3799">
        <v>927.44</v>
      </c>
      <c r="P3799" t="s">
        <v>22</v>
      </c>
      <c r="Q3799" t="s">
        <v>61</v>
      </c>
      <c r="R3799" t="s">
        <v>33</v>
      </c>
      <c r="S3799" t="s">
        <v>34</v>
      </c>
      <c r="T3799" t="s">
        <v>35</v>
      </c>
    </row>
    <row r="3800" spans="1:20">
      <c r="A3800" t="s">
        <v>61</v>
      </c>
      <c r="B3800" t="s">
        <v>22</v>
      </c>
      <c r="C3800" t="s">
        <v>122</v>
      </c>
      <c r="D3800" t="s">
        <v>123</v>
      </c>
      <c r="E3800" t="s">
        <v>25</v>
      </c>
      <c r="F3800" s="1">
        <v>37869</v>
      </c>
      <c r="G3800" t="s">
        <v>2401</v>
      </c>
      <c r="H3800">
        <v>201501</v>
      </c>
      <c r="I3800" t="s">
        <v>27</v>
      </c>
      <c r="J3800" t="s">
        <v>53</v>
      </c>
      <c r="K3800" t="s">
        <v>38</v>
      </c>
      <c r="L3800" t="s">
        <v>54</v>
      </c>
      <c r="M3800" t="s">
        <v>31</v>
      </c>
      <c r="N3800" t="s">
        <v>32</v>
      </c>
      <c r="O3800">
        <v>927.44</v>
      </c>
      <c r="P3800" t="s">
        <v>22</v>
      </c>
      <c r="Q3800" t="s">
        <v>61</v>
      </c>
      <c r="R3800" t="s">
        <v>33</v>
      </c>
      <c r="S3800" t="s">
        <v>34</v>
      </c>
      <c r="T3800" t="s">
        <v>35</v>
      </c>
    </row>
    <row r="3801" spans="1:20">
      <c r="A3801" t="s">
        <v>61</v>
      </c>
      <c r="B3801" t="s">
        <v>22</v>
      </c>
      <c r="C3801" t="s">
        <v>122</v>
      </c>
      <c r="D3801" t="s">
        <v>123</v>
      </c>
      <c r="E3801" t="s">
        <v>25</v>
      </c>
      <c r="F3801" s="1">
        <v>37869</v>
      </c>
      <c r="G3801" t="s">
        <v>2401</v>
      </c>
      <c r="H3801">
        <v>201501</v>
      </c>
      <c r="I3801" t="s">
        <v>27</v>
      </c>
      <c r="J3801" t="s">
        <v>53</v>
      </c>
      <c r="K3801" t="s">
        <v>39</v>
      </c>
      <c r="L3801" t="s">
        <v>54</v>
      </c>
      <c r="M3801" t="s">
        <v>31</v>
      </c>
      <c r="N3801" t="s">
        <v>32</v>
      </c>
      <c r="O3801">
        <v>927.44</v>
      </c>
      <c r="P3801" t="s">
        <v>22</v>
      </c>
      <c r="Q3801" t="s">
        <v>61</v>
      </c>
      <c r="R3801" t="s">
        <v>33</v>
      </c>
      <c r="S3801" t="s">
        <v>34</v>
      </c>
      <c r="T3801" t="s">
        <v>35</v>
      </c>
    </row>
    <row r="3802" spans="1:20">
      <c r="A3802" t="s">
        <v>61</v>
      </c>
      <c r="B3802" t="s">
        <v>22</v>
      </c>
      <c r="C3802" t="s">
        <v>122</v>
      </c>
      <c r="D3802" t="s">
        <v>123</v>
      </c>
      <c r="E3802" t="s">
        <v>25</v>
      </c>
      <c r="F3802" s="1">
        <v>37869</v>
      </c>
      <c r="G3802" t="s">
        <v>2401</v>
      </c>
      <c r="H3802">
        <v>201501</v>
      </c>
      <c r="I3802" t="s">
        <v>27</v>
      </c>
      <c r="J3802" t="s">
        <v>53</v>
      </c>
      <c r="K3802" t="s">
        <v>40</v>
      </c>
      <c r="L3802" t="s">
        <v>54</v>
      </c>
      <c r="M3802" t="s">
        <v>31</v>
      </c>
      <c r="N3802" t="s">
        <v>32</v>
      </c>
      <c r="O3802">
        <v>927.44</v>
      </c>
      <c r="P3802" t="s">
        <v>22</v>
      </c>
      <c r="Q3802" t="s">
        <v>61</v>
      </c>
      <c r="R3802" t="s">
        <v>33</v>
      </c>
      <c r="S3802" t="s">
        <v>34</v>
      </c>
      <c r="T3802" t="s">
        <v>35</v>
      </c>
    </row>
    <row r="3803" spans="1:20">
      <c r="A3803" t="s">
        <v>61</v>
      </c>
      <c r="B3803" t="s">
        <v>22</v>
      </c>
      <c r="C3803" t="s">
        <v>122</v>
      </c>
      <c r="D3803" t="s">
        <v>123</v>
      </c>
      <c r="E3803" t="s">
        <v>25</v>
      </c>
      <c r="F3803" s="1">
        <v>37869</v>
      </c>
      <c r="G3803" t="s">
        <v>2401</v>
      </c>
      <c r="H3803">
        <v>201501</v>
      </c>
      <c r="I3803" t="s">
        <v>27</v>
      </c>
      <c r="J3803" t="s">
        <v>53</v>
      </c>
      <c r="K3803" t="s">
        <v>41</v>
      </c>
      <c r="L3803" t="s">
        <v>54</v>
      </c>
      <c r="M3803" t="s">
        <v>31</v>
      </c>
      <c r="N3803" t="s">
        <v>32</v>
      </c>
      <c r="O3803">
        <v>927.42000000000007</v>
      </c>
      <c r="P3803" t="s">
        <v>22</v>
      </c>
      <c r="Q3803" t="s">
        <v>61</v>
      </c>
      <c r="R3803" t="s">
        <v>33</v>
      </c>
      <c r="S3803" t="s">
        <v>34</v>
      </c>
      <c r="T3803" t="s">
        <v>35</v>
      </c>
    </row>
    <row r="3804" spans="1:20">
      <c r="A3804" t="s">
        <v>61</v>
      </c>
      <c r="B3804" t="s">
        <v>22</v>
      </c>
      <c r="C3804" t="s">
        <v>122</v>
      </c>
      <c r="D3804" t="s">
        <v>123</v>
      </c>
      <c r="E3804" t="s">
        <v>25</v>
      </c>
      <c r="F3804" s="1">
        <v>37869</v>
      </c>
      <c r="G3804" t="s">
        <v>2401</v>
      </c>
      <c r="H3804">
        <v>201501</v>
      </c>
      <c r="I3804" t="s">
        <v>27</v>
      </c>
      <c r="J3804" t="s">
        <v>53</v>
      </c>
      <c r="K3804" t="s">
        <v>42</v>
      </c>
      <c r="L3804" t="s">
        <v>54</v>
      </c>
      <c r="M3804" t="s">
        <v>31</v>
      </c>
      <c r="N3804" t="s">
        <v>32</v>
      </c>
      <c r="O3804">
        <v>927.44</v>
      </c>
      <c r="P3804" t="s">
        <v>22</v>
      </c>
      <c r="Q3804" t="s">
        <v>61</v>
      </c>
      <c r="R3804" t="s">
        <v>33</v>
      </c>
      <c r="S3804" t="s">
        <v>34</v>
      </c>
      <c r="T3804" t="s">
        <v>35</v>
      </c>
    </row>
    <row r="3805" spans="1:20">
      <c r="A3805" t="s">
        <v>61</v>
      </c>
      <c r="B3805" t="s">
        <v>22</v>
      </c>
      <c r="C3805" t="s">
        <v>122</v>
      </c>
      <c r="D3805" t="s">
        <v>123</v>
      </c>
      <c r="E3805" t="s">
        <v>25</v>
      </c>
      <c r="F3805" s="1">
        <v>37869</v>
      </c>
      <c r="G3805" t="s">
        <v>2401</v>
      </c>
      <c r="H3805">
        <v>201501</v>
      </c>
      <c r="I3805" t="s">
        <v>27</v>
      </c>
      <c r="J3805" t="s">
        <v>53</v>
      </c>
      <c r="K3805" t="s">
        <v>43</v>
      </c>
      <c r="L3805" t="s">
        <v>54</v>
      </c>
      <c r="M3805" t="s">
        <v>31</v>
      </c>
      <c r="N3805" t="s">
        <v>32</v>
      </c>
      <c r="O3805">
        <v>927.44</v>
      </c>
      <c r="P3805" t="s">
        <v>22</v>
      </c>
      <c r="Q3805" t="s">
        <v>61</v>
      </c>
      <c r="R3805" t="s">
        <v>33</v>
      </c>
      <c r="S3805" t="s">
        <v>34</v>
      </c>
      <c r="T3805" t="s">
        <v>35</v>
      </c>
    </row>
    <row r="3806" spans="1:20">
      <c r="A3806" t="s">
        <v>61</v>
      </c>
      <c r="B3806" t="s">
        <v>22</v>
      </c>
      <c r="C3806" t="s">
        <v>122</v>
      </c>
      <c r="D3806" t="s">
        <v>123</v>
      </c>
      <c r="E3806" t="s">
        <v>25</v>
      </c>
      <c r="F3806" s="1">
        <v>37869</v>
      </c>
      <c r="G3806" t="s">
        <v>2401</v>
      </c>
      <c r="H3806">
        <v>201501</v>
      </c>
      <c r="I3806" t="s">
        <v>27</v>
      </c>
      <c r="J3806" t="s">
        <v>53</v>
      </c>
      <c r="K3806" t="s">
        <v>44</v>
      </c>
      <c r="L3806" t="s">
        <v>54</v>
      </c>
      <c r="M3806" t="s">
        <v>31</v>
      </c>
      <c r="N3806" t="s">
        <v>32</v>
      </c>
      <c r="O3806">
        <v>927.44</v>
      </c>
      <c r="P3806" t="s">
        <v>22</v>
      </c>
      <c r="Q3806" t="s">
        <v>61</v>
      </c>
      <c r="R3806" t="s">
        <v>33</v>
      </c>
      <c r="S3806" t="s">
        <v>34</v>
      </c>
      <c r="T3806" t="s">
        <v>35</v>
      </c>
    </row>
    <row r="3807" spans="1:20">
      <c r="A3807" t="s">
        <v>61</v>
      </c>
      <c r="B3807" t="s">
        <v>22</v>
      </c>
      <c r="C3807" t="s">
        <v>124</v>
      </c>
      <c r="D3807" t="s">
        <v>125</v>
      </c>
      <c r="E3807" t="s">
        <v>25</v>
      </c>
      <c r="F3807" s="1">
        <v>37869</v>
      </c>
      <c r="G3807" t="s">
        <v>2401</v>
      </c>
      <c r="H3807">
        <v>201501</v>
      </c>
      <c r="I3807" t="s">
        <v>27</v>
      </c>
      <c r="J3807" t="s">
        <v>28</v>
      </c>
      <c r="K3807" t="s">
        <v>37</v>
      </c>
      <c r="L3807" t="s">
        <v>30</v>
      </c>
      <c r="M3807" t="s">
        <v>31</v>
      </c>
      <c r="N3807" t="s">
        <v>32</v>
      </c>
      <c r="O3807">
        <v>3613.4700000000003</v>
      </c>
      <c r="P3807" t="s">
        <v>22</v>
      </c>
      <c r="Q3807" t="s">
        <v>61</v>
      </c>
      <c r="R3807" t="s">
        <v>33</v>
      </c>
      <c r="S3807" t="s">
        <v>34</v>
      </c>
      <c r="T3807" t="s">
        <v>35</v>
      </c>
    </row>
    <row r="3808" spans="1:20">
      <c r="A3808" t="s">
        <v>103</v>
      </c>
      <c r="B3808" t="s">
        <v>22</v>
      </c>
      <c r="C3808" t="s">
        <v>126</v>
      </c>
      <c r="D3808" t="s">
        <v>127</v>
      </c>
      <c r="E3808" t="s">
        <v>25</v>
      </c>
      <c r="F3808" s="1">
        <v>37869</v>
      </c>
      <c r="G3808" t="s">
        <v>2401</v>
      </c>
      <c r="H3808">
        <v>201501</v>
      </c>
      <c r="I3808" t="s">
        <v>27</v>
      </c>
      <c r="J3808" t="s">
        <v>53</v>
      </c>
      <c r="K3808" t="s">
        <v>36</v>
      </c>
      <c r="L3808" t="s">
        <v>54</v>
      </c>
      <c r="M3808" t="s">
        <v>31</v>
      </c>
      <c r="N3808" t="s">
        <v>32</v>
      </c>
      <c r="O3808">
        <v>70.3</v>
      </c>
      <c r="P3808" t="s">
        <v>22</v>
      </c>
      <c r="Q3808" t="s">
        <v>103</v>
      </c>
      <c r="R3808" t="s">
        <v>33</v>
      </c>
      <c r="S3808" t="s">
        <v>34</v>
      </c>
      <c r="T3808" t="s">
        <v>35</v>
      </c>
    </row>
    <row r="3809" spans="1:20">
      <c r="A3809" t="s">
        <v>103</v>
      </c>
      <c r="B3809" t="s">
        <v>22</v>
      </c>
      <c r="C3809" t="s">
        <v>126</v>
      </c>
      <c r="D3809" t="s">
        <v>127</v>
      </c>
      <c r="E3809" t="s">
        <v>25</v>
      </c>
      <c r="F3809" s="1">
        <v>37869</v>
      </c>
      <c r="G3809" t="s">
        <v>2401</v>
      </c>
      <c r="H3809">
        <v>201501</v>
      </c>
      <c r="I3809" t="s">
        <v>27</v>
      </c>
      <c r="J3809" t="s">
        <v>53</v>
      </c>
      <c r="K3809" t="s">
        <v>37</v>
      </c>
      <c r="L3809" t="s">
        <v>54</v>
      </c>
      <c r="M3809" t="s">
        <v>31</v>
      </c>
      <c r="N3809" t="s">
        <v>32</v>
      </c>
      <c r="O3809">
        <v>18.57</v>
      </c>
      <c r="P3809" t="s">
        <v>22</v>
      </c>
      <c r="Q3809" t="s">
        <v>103</v>
      </c>
      <c r="R3809" t="s">
        <v>33</v>
      </c>
      <c r="S3809" t="s">
        <v>34</v>
      </c>
      <c r="T3809" t="s">
        <v>35</v>
      </c>
    </row>
    <row r="3810" spans="1:20">
      <c r="A3810" t="s">
        <v>103</v>
      </c>
      <c r="B3810" t="s">
        <v>22</v>
      </c>
      <c r="C3810" t="s">
        <v>126</v>
      </c>
      <c r="D3810" t="s">
        <v>127</v>
      </c>
      <c r="E3810" t="s">
        <v>25</v>
      </c>
      <c r="F3810" s="1">
        <v>37869</v>
      </c>
      <c r="G3810" t="s">
        <v>2401</v>
      </c>
      <c r="H3810">
        <v>201501</v>
      </c>
      <c r="I3810" t="s">
        <v>27</v>
      </c>
      <c r="J3810" t="s">
        <v>53</v>
      </c>
      <c r="K3810" t="s">
        <v>38</v>
      </c>
      <c r="L3810" t="s">
        <v>54</v>
      </c>
      <c r="M3810" t="s">
        <v>31</v>
      </c>
      <c r="N3810" t="s">
        <v>32</v>
      </c>
      <c r="O3810">
        <v>70.3</v>
      </c>
      <c r="P3810" t="s">
        <v>22</v>
      </c>
      <c r="Q3810" t="s">
        <v>103</v>
      </c>
      <c r="R3810" t="s">
        <v>33</v>
      </c>
      <c r="S3810" t="s">
        <v>34</v>
      </c>
      <c r="T3810" t="s">
        <v>35</v>
      </c>
    </row>
    <row r="3811" spans="1:20">
      <c r="A3811" t="s">
        <v>103</v>
      </c>
      <c r="B3811" t="s">
        <v>22</v>
      </c>
      <c r="C3811" t="s">
        <v>126</v>
      </c>
      <c r="D3811" t="s">
        <v>127</v>
      </c>
      <c r="E3811" t="s">
        <v>25</v>
      </c>
      <c r="F3811" s="1">
        <v>37869</v>
      </c>
      <c r="G3811" t="s">
        <v>2401</v>
      </c>
      <c r="H3811">
        <v>201501</v>
      </c>
      <c r="I3811" t="s">
        <v>27</v>
      </c>
      <c r="J3811" t="s">
        <v>53</v>
      </c>
      <c r="K3811" t="s">
        <v>41</v>
      </c>
      <c r="L3811" t="s">
        <v>54</v>
      </c>
      <c r="M3811" t="s">
        <v>31</v>
      </c>
      <c r="N3811" t="s">
        <v>32</v>
      </c>
      <c r="O3811">
        <v>13.950000000000001</v>
      </c>
      <c r="P3811" t="s">
        <v>22</v>
      </c>
      <c r="Q3811" t="s">
        <v>103</v>
      </c>
      <c r="R3811" t="s">
        <v>33</v>
      </c>
      <c r="S3811" t="s">
        <v>34</v>
      </c>
      <c r="T3811" t="s">
        <v>35</v>
      </c>
    </row>
    <row r="3812" spans="1:20">
      <c r="A3812" t="s">
        <v>50</v>
      </c>
      <c r="B3812" t="s">
        <v>22</v>
      </c>
      <c r="C3812" t="s">
        <v>128</v>
      </c>
      <c r="D3812" t="s">
        <v>129</v>
      </c>
      <c r="E3812" t="s">
        <v>25</v>
      </c>
      <c r="F3812" s="1">
        <v>18629</v>
      </c>
      <c r="G3812" t="s">
        <v>2401</v>
      </c>
      <c r="H3812">
        <v>201501</v>
      </c>
      <c r="I3812" t="s">
        <v>27</v>
      </c>
      <c r="J3812" t="s">
        <v>53</v>
      </c>
      <c r="K3812" t="s">
        <v>38</v>
      </c>
      <c r="L3812" t="s">
        <v>54</v>
      </c>
      <c r="M3812" t="s">
        <v>31</v>
      </c>
      <c r="N3812" t="s">
        <v>32</v>
      </c>
      <c r="O3812">
        <v>4375.09</v>
      </c>
      <c r="P3812" t="s">
        <v>22</v>
      </c>
      <c r="Q3812" t="s">
        <v>50</v>
      </c>
      <c r="R3812" t="s">
        <v>33</v>
      </c>
      <c r="S3812" t="s">
        <v>34</v>
      </c>
      <c r="T3812" t="s">
        <v>35</v>
      </c>
    </row>
    <row r="3813" spans="1:20">
      <c r="A3813" t="s">
        <v>50</v>
      </c>
      <c r="B3813" t="s">
        <v>22</v>
      </c>
      <c r="C3813" t="s">
        <v>128</v>
      </c>
      <c r="D3813" t="s">
        <v>129</v>
      </c>
      <c r="E3813" t="s">
        <v>25</v>
      </c>
      <c r="F3813" s="1">
        <v>18629</v>
      </c>
      <c r="G3813" t="s">
        <v>2401</v>
      </c>
      <c r="H3813">
        <v>201501</v>
      </c>
      <c r="I3813" t="s">
        <v>27</v>
      </c>
      <c r="J3813" t="s">
        <v>53</v>
      </c>
      <c r="K3813" t="s">
        <v>41</v>
      </c>
      <c r="L3813" t="s">
        <v>54</v>
      </c>
      <c r="M3813" t="s">
        <v>31</v>
      </c>
      <c r="N3813" t="s">
        <v>32</v>
      </c>
      <c r="O3813">
        <v>5417.62</v>
      </c>
      <c r="P3813" t="s">
        <v>22</v>
      </c>
      <c r="Q3813" t="s">
        <v>50</v>
      </c>
      <c r="R3813" t="s">
        <v>33</v>
      </c>
      <c r="S3813" t="s">
        <v>34</v>
      </c>
      <c r="T3813" t="s">
        <v>35</v>
      </c>
    </row>
    <row r="3814" spans="1:20">
      <c r="A3814" t="s">
        <v>96</v>
      </c>
      <c r="B3814" t="s">
        <v>22</v>
      </c>
      <c r="C3814" t="s">
        <v>132</v>
      </c>
      <c r="D3814" t="s">
        <v>133</v>
      </c>
      <c r="E3814" t="s">
        <v>25</v>
      </c>
      <c r="F3814" s="1">
        <v>37987</v>
      </c>
      <c r="G3814" t="s">
        <v>2401</v>
      </c>
      <c r="H3814">
        <v>201501</v>
      </c>
      <c r="I3814" t="s">
        <v>27</v>
      </c>
      <c r="J3814" t="s">
        <v>28</v>
      </c>
      <c r="K3814" t="s">
        <v>29</v>
      </c>
      <c r="L3814" t="s">
        <v>30</v>
      </c>
      <c r="M3814" t="s">
        <v>31</v>
      </c>
      <c r="N3814" t="s">
        <v>32</v>
      </c>
      <c r="O3814">
        <v>114.4</v>
      </c>
      <c r="P3814" t="s">
        <v>22</v>
      </c>
      <c r="Q3814" t="s">
        <v>96</v>
      </c>
      <c r="R3814" t="s">
        <v>33</v>
      </c>
      <c r="S3814" t="s">
        <v>34</v>
      </c>
      <c r="T3814" t="s">
        <v>35</v>
      </c>
    </row>
    <row r="3815" spans="1:20">
      <c r="A3815" t="s">
        <v>96</v>
      </c>
      <c r="B3815" t="s">
        <v>22</v>
      </c>
      <c r="C3815" t="s">
        <v>132</v>
      </c>
      <c r="D3815" t="s">
        <v>133</v>
      </c>
      <c r="E3815" t="s">
        <v>25</v>
      </c>
      <c r="F3815" s="1">
        <v>37987</v>
      </c>
      <c r="G3815" t="s">
        <v>2401</v>
      </c>
      <c r="H3815">
        <v>201501</v>
      </c>
      <c r="I3815" t="s">
        <v>27</v>
      </c>
      <c r="J3815" t="s">
        <v>28</v>
      </c>
      <c r="K3815" t="s">
        <v>36</v>
      </c>
      <c r="L3815" t="s">
        <v>30</v>
      </c>
      <c r="M3815" t="s">
        <v>31</v>
      </c>
      <c r="N3815" t="s">
        <v>32</v>
      </c>
      <c r="O3815">
        <v>114.4</v>
      </c>
      <c r="P3815" t="s">
        <v>22</v>
      </c>
      <c r="Q3815" t="s">
        <v>96</v>
      </c>
      <c r="R3815" t="s">
        <v>33</v>
      </c>
      <c r="S3815" t="s">
        <v>34</v>
      </c>
      <c r="T3815" t="s">
        <v>35</v>
      </c>
    </row>
    <row r="3816" spans="1:20">
      <c r="A3816" t="s">
        <v>96</v>
      </c>
      <c r="B3816" t="s">
        <v>22</v>
      </c>
      <c r="C3816" t="s">
        <v>132</v>
      </c>
      <c r="D3816" t="s">
        <v>133</v>
      </c>
      <c r="E3816" t="s">
        <v>25</v>
      </c>
      <c r="F3816" s="1">
        <v>37987</v>
      </c>
      <c r="G3816" t="s">
        <v>2401</v>
      </c>
      <c r="H3816">
        <v>201501</v>
      </c>
      <c r="I3816" t="s">
        <v>27</v>
      </c>
      <c r="J3816" t="s">
        <v>28</v>
      </c>
      <c r="K3816" t="s">
        <v>37</v>
      </c>
      <c r="L3816" t="s">
        <v>30</v>
      </c>
      <c r="M3816" t="s">
        <v>31</v>
      </c>
      <c r="N3816" t="s">
        <v>32</v>
      </c>
      <c r="O3816">
        <v>114.4</v>
      </c>
      <c r="P3816" t="s">
        <v>22</v>
      </c>
      <c r="Q3816" t="s">
        <v>96</v>
      </c>
      <c r="R3816" t="s">
        <v>33</v>
      </c>
      <c r="S3816" t="s">
        <v>34</v>
      </c>
      <c r="T3816" t="s">
        <v>35</v>
      </c>
    </row>
    <row r="3817" spans="1:20">
      <c r="A3817" t="s">
        <v>96</v>
      </c>
      <c r="B3817" t="s">
        <v>22</v>
      </c>
      <c r="C3817" t="s">
        <v>132</v>
      </c>
      <c r="D3817" t="s">
        <v>133</v>
      </c>
      <c r="E3817" t="s">
        <v>25</v>
      </c>
      <c r="F3817" s="1">
        <v>37987</v>
      </c>
      <c r="G3817" t="s">
        <v>2401</v>
      </c>
      <c r="H3817">
        <v>201501</v>
      </c>
      <c r="I3817" t="s">
        <v>27</v>
      </c>
      <c r="J3817" t="s">
        <v>28</v>
      </c>
      <c r="K3817" t="s">
        <v>40</v>
      </c>
      <c r="L3817" t="s">
        <v>30</v>
      </c>
      <c r="M3817" t="s">
        <v>31</v>
      </c>
      <c r="N3817" t="s">
        <v>32</v>
      </c>
      <c r="O3817">
        <v>114.4</v>
      </c>
      <c r="P3817" t="s">
        <v>22</v>
      </c>
      <c r="Q3817" t="s">
        <v>96</v>
      </c>
      <c r="R3817" t="s">
        <v>33</v>
      </c>
      <c r="S3817" t="s">
        <v>34</v>
      </c>
      <c r="T3817" t="s">
        <v>35</v>
      </c>
    </row>
    <row r="3818" spans="1:20">
      <c r="A3818" t="s">
        <v>96</v>
      </c>
      <c r="B3818" t="s">
        <v>22</v>
      </c>
      <c r="C3818" t="s">
        <v>132</v>
      </c>
      <c r="D3818" t="s">
        <v>133</v>
      </c>
      <c r="E3818" t="s">
        <v>25</v>
      </c>
      <c r="F3818" s="1">
        <v>37987</v>
      </c>
      <c r="G3818" t="s">
        <v>2401</v>
      </c>
      <c r="H3818">
        <v>201501</v>
      </c>
      <c r="I3818" t="s">
        <v>27</v>
      </c>
      <c r="J3818" t="s">
        <v>28</v>
      </c>
      <c r="K3818" t="s">
        <v>41</v>
      </c>
      <c r="L3818" t="s">
        <v>30</v>
      </c>
      <c r="M3818" t="s">
        <v>31</v>
      </c>
      <c r="N3818" t="s">
        <v>32</v>
      </c>
      <c r="O3818">
        <v>114.4</v>
      </c>
      <c r="P3818" t="s">
        <v>22</v>
      </c>
      <c r="Q3818" t="s">
        <v>96</v>
      </c>
      <c r="R3818" t="s">
        <v>33</v>
      </c>
      <c r="S3818" t="s">
        <v>34</v>
      </c>
      <c r="T3818" t="s">
        <v>35</v>
      </c>
    </row>
    <row r="3819" spans="1:20">
      <c r="A3819" t="s">
        <v>45</v>
      </c>
      <c r="B3819" t="s">
        <v>22</v>
      </c>
      <c r="C3819" t="s">
        <v>134</v>
      </c>
      <c r="D3819" t="s">
        <v>135</v>
      </c>
      <c r="E3819" t="s">
        <v>25</v>
      </c>
      <c r="F3819" s="1">
        <v>37987</v>
      </c>
      <c r="G3819" t="s">
        <v>2401</v>
      </c>
      <c r="H3819">
        <v>201501</v>
      </c>
      <c r="I3819" t="s">
        <v>27</v>
      </c>
      <c r="J3819" t="s">
        <v>28</v>
      </c>
      <c r="K3819" t="s">
        <v>37</v>
      </c>
      <c r="L3819" t="s">
        <v>30</v>
      </c>
      <c r="M3819" t="s">
        <v>31</v>
      </c>
      <c r="N3819" t="s">
        <v>32</v>
      </c>
      <c r="O3819">
        <v>-6048.43</v>
      </c>
      <c r="P3819" t="s">
        <v>22</v>
      </c>
      <c r="Q3819" t="s">
        <v>45</v>
      </c>
      <c r="R3819" t="s">
        <v>33</v>
      </c>
      <c r="S3819" t="s">
        <v>34</v>
      </c>
      <c r="T3819" t="s">
        <v>35</v>
      </c>
    </row>
    <row r="3820" spans="1:20">
      <c r="A3820" t="s">
        <v>45</v>
      </c>
      <c r="B3820" t="s">
        <v>22</v>
      </c>
      <c r="C3820" t="s">
        <v>134</v>
      </c>
      <c r="D3820" t="s">
        <v>135</v>
      </c>
      <c r="E3820" t="s">
        <v>25</v>
      </c>
      <c r="F3820" s="1">
        <v>37987</v>
      </c>
      <c r="G3820" t="s">
        <v>2401</v>
      </c>
      <c r="H3820">
        <v>201501</v>
      </c>
      <c r="I3820" t="s">
        <v>27</v>
      </c>
      <c r="J3820" t="s">
        <v>28</v>
      </c>
      <c r="K3820" t="s">
        <v>38</v>
      </c>
      <c r="L3820" t="s">
        <v>30</v>
      </c>
      <c r="M3820" t="s">
        <v>31</v>
      </c>
      <c r="N3820" t="s">
        <v>32</v>
      </c>
      <c r="O3820">
        <v>-20452.900000000001</v>
      </c>
      <c r="P3820" t="s">
        <v>22</v>
      </c>
      <c r="Q3820" t="s">
        <v>45</v>
      </c>
      <c r="R3820" t="s">
        <v>33</v>
      </c>
      <c r="S3820" t="s">
        <v>34</v>
      </c>
      <c r="T3820" t="s">
        <v>35</v>
      </c>
    </row>
    <row r="3821" spans="1:20">
      <c r="A3821" t="s">
        <v>45</v>
      </c>
      <c r="B3821" t="s">
        <v>22</v>
      </c>
      <c r="C3821" t="s">
        <v>134</v>
      </c>
      <c r="D3821" t="s">
        <v>135</v>
      </c>
      <c r="E3821" t="s">
        <v>25</v>
      </c>
      <c r="F3821" s="1">
        <v>37987</v>
      </c>
      <c r="G3821" t="s">
        <v>2401</v>
      </c>
      <c r="H3821">
        <v>201501</v>
      </c>
      <c r="I3821" t="s">
        <v>27</v>
      </c>
      <c r="J3821" t="s">
        <v>28</v>
      </c>
      <c r="K3821" t="s">
        <v>41</v>
      </c>
      <c r="L3821" t="s">
        <v>30</v>
      </c>
      <c r="M3821" t="s">
        <v>31</v>
      </c>
      <c r="N3821" t="s">
        <v>32</v>
      </c>
      <c r="O3821">
        <v>-2724.82</v>
      </c>
      <c r="P3821" t="s">
        <v>22</v>
      </c>
      <c r="Q3821" t="s">
        <v>45</v>
      </c>
      <c r="R3821" t="s">
        <v>33</v>
      </c>
      <c r="S3821" t="s">
        <v>34</v>
      </c>
      <c r="T3821" t="s">
        <v>35</v>
      </c>
    </row>
    <row r="3822" spans="1:20">
      <c r="A3822" t="s">
        <v>45</v>
      </c>
      <c r="B3822" t="s">
        <v>22</v>
      </c>
      <c r="C3822" t="s">
        <v>138</v>
      </c>
      <c r="D3822" t="s">
        <v>139</v>
      </c>
      <c r="E3822" t="s">
        <v>25</v>
      </c>
      <c r="F3822" s="1">
        <v>39692</v>
      </c>
      <c r="G3822" t="s">
        <v>2401</v>
      </c>
      <c r="H3822">
        <v>201501</v>
      </c>
      <c r="I3822" t="s">
        <v>27</v>
      </c>
      <c r="J3822" t="s">
        <v>28</v>
      </c>
      <c r="K3822" t="s">
        <v>41</v>
      </c>
      <c r="L3822" t="s">
        <v>30</v>
      </c>
      <c r="M3822" t="s">
        <v>31</v>
      </c>
      <c r="N3822" t="s">
        <v>32</v>
      </c>
      <c r="O3822">
        <v>485.58</v>
      </c>
      <c r="P3822" t="s">
        <v>22</v>
      </c>
      <c r="Q3822" t="s">
        <v>45</v>
      </c>
      <c r="R3822" t="s">
        <v>33</v>
      </c>
      <c r="S3822" t="s">
        <v>34</v>
      </c>
      <c r="T3822" t="s">
        <v>35</v>
      </c>
    </row>
    <row r="3823" spans="1:20">
      <c r="A3823" t="s">
        <v>45</v>
      </c>
      <c r="B3823" t="s">
        <v>22</v>
      </c>
      <c r="C3823" t="s">
        <v>138</v>
      </c>
      <c r="D3823" t="s">
        <v>139</v>
      </c>
      <c r="E3823" t="s">
        <v>25</v>
      </c>
      <c r="F3823" s="1">
        <v>39692</v>
      </c>
      <c r="G3823" t="s">
        <v>2401</v>
      </c>
      <c r="H3823">
        <v>201501</v>
      </c>
      <c r="I3823" t="s">
        <v>27</v>
      </c>
      <c r="J3823" t="s">
        <v>28</v>
      </c>
      <c r="K3823" t="s">
        <v>43</v>
      </c>
      <c r="L3823" t="s">
        <v>30</v>
      </c>
      <c r="M3823" t="s">
        <v>31</v>
      </c>
      <c r="N3823" t="s">
        <v>32</v>
      </c>
      <c r="O3823">
        <v>485.57</v>
      </c>
      <c r="P3823" t="s">
        <v>22</v>
      </c>
      <c r="Q3823" t="s">
        <v>45</v>
      </c>
      <c r="R3823" t="s">
        <v>33</v>
      </c>
      <c r="S3823" t="s">
        <v>34</v>
      </c>
      <c r="T3823" t="s">
        <v>35</v>
      </c>
    </row>
    <row r="3824" spans="1:20">
      <c r="A3824" t="s">
        <v>45</v>
      </c>
      <c r="B3824" t="s">
        <v>22</v>
      </c>
      <c r="C3824" t="s">
        <v>138</v>
      </c>
      <c r="D3824" t="s">
        <v>139</v>
      </c>
      <c r="E3824" t="s">
        <v>25</v>
      </c>
      <c r="F3824" s="1">
        <v>39692</v>
      </c>
      <c r="G3824" t="s">
        <v>2401</v>
      </c>
      <c r="H3824">
        <v>201501</v>
      </c>
      <c r="I3824" t="s">
        <v>27</v>
      </c>
      <c r="J3824" t="s">
        <v>28</v>
      </c>
      <c r="K3824" t="s">
        <v>44</v>
      </c>
      <c r="L3824" t="s">
        <v>30</v>
      </c>
      <c r="M3824" t="s">
        <v>31</v>
      </c>
      <c r="N3824" t="s">
        <v>32</v>
      </c>
      <c r="O3824">
        <v>485.57</v>
      </c>
      <c r="P3824" t="s">
        <v>22</v>
      </c>
      <c r="Q3824" t="s">
        <v>45</v>
      </c>
      <c r="R3824" t="s">
        <v>33</v>
      </c>
      <c r="S3824" t="s">
        <v>34</v>
      </c>
      <c r="T3824" t="s">
        <v>35</v>
      </c>
    </row>
    <row r="3825" spans="1:20">
      <c r="A3825" t="s">
        <v>45</v>
      </c>
      <c r="B3825" t="s">
        <v>22</v>
      </c>
      <c r="C3825" t="s">
        <v>144</v>
      </c>
      <c r="D3825" t="s">
        <v>145</v>
      </c>
      <c r="E3825" t="s">
        <v>142</v>
      </c>
      <c r="F3825" s="1">
        <v>40266</v>
      </c>
      <c r="G3825" t="s">
        <v>2401</v>
      </c>
      <c r="H3825">
        <v>201501</v>
      </c>
      <c r="I3825" t="s">
        <v>27</v>
      </c>
      <c r="J3825" t="s">
        <v>28</v>
      </c>
      <c r="K3825" t="s">
        <v>29</v>
      </c>
      <c r="L3825" t="s">
        <v>30</v>
      </c>
      <c r="M3825" t="s">
        <v>31</v>
      </c>
      <c r="N3825" t="s">
        <v>32</v>
      </c>
      <c r="O3825">
        <v>29.76</v>
      </c>
      <c r="P3825" t="s">
        <v>22</v>
      </c>
      <c r="Q3825" t="s">
        <v>45</v>
      </c>
      <c r="R3825" t="s">
        <v>33</v>
      </c>
      <c r="S3825" t="s">
        <v>34</v>
      </c>
      <c r="T3825" t="s">
        <v>35</v>
      </c>
    </row>
    <row r="3826" spans="1:20">
      <c r="A3826" t="s">
        <v>45</v>
      </c>
      <c r="B3826" t="s">
        <v>22</v>
      </c>
      <c r="C3826" t="s">
        <v>144</v>
      </c>
      <c r="D3826" t="s">
        <v>145</v>
      </c>
      <c r="E3826" t="s">
        <v>142</v>
      </c>
      <c r="F3826" s="1">
        <v>40266</v>
      </c>
      <c r="G3826" t="s">
        <v>2401</v>
      </c>
      <c r="H3826">
        <v>201501</v>
      </c>
      <c r="I3826" t="s">
        <v>27</v>
      </c>
      <c r="J3826" t="s">
        <v>28</v>
      </c>
      <c r="K3826" t="s">
        <v>36</v>
      </c>
      <c r="L3826" t="s">
        <v>30</v>
      </c>
      <c r="M3826" t="s">
        <v>31</v>
      </c>
      <c r="N3826" t="s">
        <v>32</v>
      </c>
      <c r="O3826">
        <v>9.51</v>
      </c>
      <c r="P3826" t="s">
        <v>22</v>
      </c>
      <c r="Q3826" t="s">
        <v>45</v>
      </c>
      <c r="R3826" t="s">
        <v>33</v>
      </c>
      <c r="S3826" t="s">
        <v>34</v>
      </c>
      <c r="T3826" t="s">
        <v>35</v>
      </c>
    </row>
    <row r="3827" spans="1:20">
      <c r="A3827" t="s">
        <v>45</v>
      </c>
      <c r="B3827" t="s">
        <v>22</v>
      </c>
      <c r="C3827" t="s">
        <v>144</v>
      </c>
      <c r="D3827" t="s">
        <v>145</v>
      </c>
      <c r="E3827" t="s">
        <v>142</v>
      </c>
      <c r="F3827" s="1">
        <v>40266</v>
      </c>
      <c r="G3827" t="s">
        <v>2401</v>
      </c>
      <c r="H3827">
        <v>201501</v>
      </c>
      <c r="I3827" t="s">
        <v>27</v>
      </c>
      <c r="J3827" t="s">
        <v>28</v>
      </c>
      <c r="K3827" t="s">
        <v>37</v>
      </c>
      <c r="L3827" t="s">
        <v>30</v>
      </c>
      <c r="M3827" t="s">
        <v>31</v>
      </c>
      <c r="N3827" t="s">
        <v>32</v>
      </c>
      <c r="O3827">
        <v>2126.2400000000002</v>
      </c>
      <c r="P3827" t="s">
        <v>22</v>
      </c>
      <c r="Q3827" t="s">
        <v>45</v>
      </c>
      <c r="R3827" t="s">
        <v>33</v>
      </c>
      <c r="S3827" t="s">
        <v>34</v>
      </c>
      <c r="T3827" t="s">
        <v>35</v>
      </c>
    </row>
    <row r="3828" spans="1:20">
      <c r="A3828" t="s">
        <v>45</v>
      </c>
      <c r="B3828" t="s">
        <v>22</v>
      </c>
      <c r="C3828" t="s">
        <v>144</v>
      </c>
      <c r="D3828" t="s">
        <v>145</v>
      </c>
      <c r="E3828" t="s">
        <v>142</v>
      </c>
      <c r="F3828" s="1">
        <v>40266</v>
      </c>
      <c r="G3828" t="s">
        <v>2401</v>
      </c>
      <c r="H3828">
        <v>201501</v>
      </c>
      <c r="I3828" t="s">
        <v>27</v>
      </c>
      <c r="J3828" t="s">
        <v>28</v>
      </c>
      <c r="K3828" t="s">
        <v>38</v>
      </c>
      <c r="L3828" t="s">
        <v>30</v>
      </c>
      <c r="M3828" t="s">
        <v>31</v>
      </c>
      <c r="N3828" t="s">
        <v>32</v>
      </c>
      <c r="O3828">
        <v>3222.98</v>
      </c>
      <c r="P3828" t="s">
        <v>22</v>
      </c>
      <c r="Q3828" t="s">
        <v>45</v>
      </c>
      <c r="R3828" t="s">
        <v>33</v>
      </c>
      <c r="S3828" t="s">
        <v>34</v>
      </c>
      <c r="T3828" t="s">
        <v>35</v>
      </c>
    </row>
    <row r="3829" spans="1:20">
      <c r="A3829" t="s">
        <v>45</v>
      </c>
      <c r="B3829" t="s">
        <v>22</v>
      </c>
      <c r="C3829" t="s">
        <v>144</v>
      </c>
      <c r="D3829" t="s">
        <v>145</v>
      </c>
      <c r="E3829" t="s">
        <v>142</v>
      </c>
      <c r="F3829" s="1">
        <v>40266</v>
      </c>
      <c r="G3829" t="s">
        <v>2401</v>
      </c>
      <c r="H3829">
        <v>201501</v>
      </c>
      <c r="I3829" t="s">
        <v>27</v>
      </c>
      <c r="J3829" t="s">
        <v>28</v>
      </c>
      <c r="K3829" t="s">
        <v>41</v>
      </c>
      <c r="L3829" t="s">
        <v>30</v>
      </c>
      <c r="M3829" t="s">
        <v>31</v>
      </c>
      <c r="N3829" t="s">
        <v>32</v>
      </c>
      <c r="O3829">
        <v>2716.57</v>
      </c>
      <c r="P3829" t="s">
        <v>22</v>
      </c>
      <c r="Q3829" t="s">
        <v>45</v>
      </c>
      <c r="R3829" t="s">
        <v>33</v>
      </c>
      <c r="S3829" t="s">
        <v>34</v>
      </c>
      <c r="T3829" t="s">
        <v>35</v>
      </c>
    </row>
    <row r="3830" spans="1:20">
      <c r="A3830" t="s">
        <v>45</v>
      </c>
      <c r="B3830" t="s">
        <v>22</v>
      </c>
      <c r="C3830" t="s">
        <v>146</v>
      </c>
      <c r="D3830" t="s">
        <v>147</v>
      </c>
      <c r="E3830" t="s">
        <v>142</v>
      </c>
      <c r="F3830" s="1">
        <v>39234</v>
      </c>
      <c r="G3830" t="s">
        <v>2401</v>
      </c>
      <c r="H3830">
        <v>201501</v>
      </c>
      <c r="I3830" t="s">
        <v>27</v>
      </c>
      <c r="J3830" t="s">
        <v>28</v>
      </c>
      <c r="K3830" t="s">
        <v>37</v>
      </c>
      <c r="L3830" t="s">
        <v>30</v>
      </c>
      <c r="M3830" t="s">
        <v>31</v>
      </c>
      <c r="N3830" t="s">
        <v>32</v>
      </c>
      <c r="O3830">
        <v>5.69</v>
      </c>
      <c r="P3830" t="s">
        <v>22</v>
      </c>
      <c r="Q3830" t="s">
        <v>45</v>
      </c>
      <c r="R3830" t="s">
        <v>33</v>
      </c>
      <c r="S3830" t="s">
        <v>34</v>
      </c>
      <c r="T3830" t="s">
        <v>35</v>
      </c>
    </row>
    <row r="3831" spans="1:20">
      <c r="A3831" t="s">
        <v>45</v>
      </c>
      <c r="B3831" t="s">
        <v>22</v>
      </c>
      <c r="C3831" t="s">
        <v>146</v>
      </c>
      <c r="D3831" t="s">
        <v>147</v>
      </c>
      <c r="E3831" t="s">
        <v>142</v>
      </c>
      <c r="F3831" s="1">
        <v>39234</v>
      </c>
      <c r="G3831" t="s">
        <v>2401</v>
      </c>
      <c r="H3831">
        <v>201501</v>
      </c>
      <c r="I3831" t="s">
        <v>27</v>
      </c>
      <c r="J3831" t="s">
        <v>28</v>
      </c>
      <c r="K3831" t="s">
        <v>38</v>
      </c>
      <c r="L3831" t="s">
        <v>30</v>
      </c>
      <c r="M3831" t="s">
        <v>31</v>
      </c>
      <c r="N3831" t="s">
        <v>32</v>
      </c>
      <c r="O3831">
        <v>1020.98</v>
      </c>
      <c r="P3831" t="s">
        <v>22</v>
      </c>
      <c r="Q3831" t="s">
        <v>45</v>
      </c>
      <c r="R3831" t="s">
        <v>33</v>
      </c>
      <c r="S3831" t="s">
        <v>34</v>
      </c>
      <c r="T3831" t="s">
        <v>35</v>
      </c>
    </row>
    <row r="3832" spans="1:20">
      <c r="A3832" t="s">
        <v>45</v>
      </c>
      <c r="B3832" t="s">
        <v>22</v>
      </c>
      <c r="C3832" t="s">
        <v>146</v>
      </c>
      <c r="D3832" t="s">
        <v>147</v>
      </c>
      <c r="E3832" t="s">
        <v>142</v>
      </c>
      <c r="F3832" s="1">
        <v>39234</v>
      </c>
      <c r="G3832" t="s">
        <v>2401</v>
      </c>
      <c r="H3832">
        <v>201501</v>
      </c>
      <c r="I3832" t="s">
        <v>27</v>
      </c>
      <c r="J3832" t="s">
        <v>28</v>
      </c>
      <c r="K3832" t="s">
        <v>41</v>
      </c>
      <c r="L3832" t="s">
        <v>30</v>
      </c>
      <c r="M3832" t="s">
        <v>31</v>
      </c>
      <c r="N3832" t="s">
        <v>32</v>
      </c>
      <c r="O3832">
        <v>46.85</v>
      </c>
      <c r="P3832" t="s">
        <v>22</v>
      </c>
      <c r="Q3832" t="s">
        <v>45</v>
      </c>
      <c r="R3832" t="s">
        <v>33</v>
      </c>
      <c r="S3832" t="s">
        <v>34</v>
      </c>
      <c r="T3832" t="s">
        <v>35</v>
      </c>
    </row>
    <row r="3833" spans="1:20">
      <c r="A3833" t="s">
        <v>61</v>
      </c>
      <c r="B3833" t="s">
        <v>22</v>
      </c>
      <c r="C3833" t="s">
        <v>148</v>
      </c>
      <c r="D3833" t="s">
        <v>149</v>
      </c>
      <c r="E3833" t="s">
        <v>25</v>
      </c>
      <c r="F3833" s="1">
        <v>38261</v>
      </c>
      <c r="G3833" t="s">
        <v>2401</v>
      </c>
      <c r="H3833">
        <v>201501</v>
      </c>
      <c r="I3833" t="s">
        <v>27</v>
      </c>
      <c r="J3833" t="s">
        <v>28</v>
      </c>
      <c r="K3833" t="s">
        <v>29</v>
      </c>
      <c r="L3833" t="s">
        <v>30</v>
      </c>
      <c r="M3833" t="s">
        <v>31</v>
      </c>
      <c r="N3833" t="s">
        <v>32</v>
      </c>
      <c r="O3833">
        <v>162.47999999999999</v>
      </c>
      <c r="P3833" t="s">
        <v>22</v>
      </c>
      <c r="Q3833" t="s">
        <v>61</v>
      </c>
      <c r="R3833" t="s">
        <v>33</v>
      </c>
      <c r="S3833" t="s">
        <v>34</v>
      </c>
      <c r="T3833" t="s">
        <v>35</v>
      </c>
    </row>
    <row r="3834" spans="1:20">
      <c r="A3834" t="s">
        <v>61</v>
      </c>
      <c r="B3834" t="s">
        <v>22</v>
      </c>
      <c r="C3834" t="s">
        <v>148</v>
      </c>
      <c r="D3834" t="s">
        <v>149</v>
      </c>
      <c r="E3834" t="s">
        <v>25</v>
      </c>
      <c r="F3834" s="1">
        <v>38261</v>
      </c>
      <c r="G3834" t="s">
        <v>2401</v>
      </c>
      <c r="H3834">
        <v>201501</v>
      </c>
      <c r="I3834" t="s">
        <v>27</v>
      </c>
      <c r="J3834" t="s">
        <v>28</v>
      </c>
      <c r="K3834" t="s">
        <v>36</v>
      </c>
      <c r="L3834" t="s">
        <v>30</v>
      </c>
      <c r="M3834" t="s">
        <v>31</v>
      </c>
      <c r="N3834" t="s">
        <v>32</v>
      </c>
      <c r="O3834">
        <v>162.46</v>
      </c>
      <c r="P3834" t="s">
        <v>22</v>
      </c>
      <c r="Q3834" t="s">
        <v>61</v>
      </c>
      <c r="R3834" t="s">
        <v>33</v>
      </c>
      <c r="S3834" t="s">
        <v>34</v>
      </c>
      <c r="T3834" t="s">
        <v>35</v>
      </c>
    </row>
    <row r="3835" spans="1:20">
      <c r="A3835" t="s">
        <v>61</v>
      </c>
      <c r="B3835" t="s">
        <v>22</v>
      </c>
      <c r="C3835" t="s">
        <v>148</v>
      </c>
      <c r="D3835" t="s">
        <v>149</v>
      </c>
      <c r="E3835" t="s">
        <v>25</v>
      </c>
      <c r="F3835" s="1">
        <v>38261</v>
      </c>
      <c r="G3835" t="s">
        <v>2401</v>
      </c>
      <c r="H3835">
        <v>201501</v>
      </c>
      <c r="I3835" t="s">
        <v>27</v>
      </c>
      <c r="J3835" t="s">
        <v>28</v>
      </c>
      <c r="K3835" t="s">
        <v>37</v>
      </c>
      <c r="L3835" t="s">
        <v>30</v>
      </c>
      <c r="M3835" t="s">
        <v>31</v>
      </c>
      <c r="N3835" t="s">
        <v>32</v>
      </c>
      <c r="O3835">
        <v>162.46</v>
      </c>
      <c r="P3835" t="s">
        <v>22</v>
      </c>
      <c r="Q3835" t="s">
        <v>61</v>
      </c>
      <c r="R3835" t="s">
        <v>33</v>
      </c>
      <c r="S3835" t="s">
        <v>34</v>
      </c>
      <c r="T3835" t="s">
        <v>35</v>
      </c>
    </row>
    <row r="3836" spans="1:20">
      <c r="A3836" t="s">
        <v>61</v>
      </c>
      <c r="B3836" t="s">
        <v>22</v>
      </c>
      <c r="C3836" t="s">
        <v>148</v>
      </c>
      <c r="D3836" t="s">
        <v>149</v>
      </c>
      <c r="E3836" t="s">
        <v>25</v>
      </c>
      <c r="F3836" s="1">
        <v>38261</v>
      </c>
      <c r="G3836" t="s">
        <v>2401</v>
      </c>
      <c r="H3836">
        <v>201501</v>
      </c>
      <c r="I3836" t="s">
        <v>27</v>
      </c>
      <c r="J3836" t="s">
        <v>28</v>
      </c>
      <c r="K3836" t="s">
        <v>38</v>
      </c>
      <c r="L3836" t="s">
        <v>30</v>
      </c>
      <c r="M3836" t="s">
        <v>31</v>
      </c>
      <c r="N3836" t="s">
        <v>32</v>
      </c>
      <c r="O3836">
        <v>162.46</v>
      </c>
      <c r="P3836" t="s">
        <v>22</v>
      </c>
      <c r="Q3836" t="s">
        <v>61</v>
      </c>
      <c r="R3836" t="s">
        <v>33</v>
      </c>
      <c r="S3836" t="s">
        <v>34</v>
      </c>
      <c r="T3836" t="s">
        <v>35</v>
      </c>
    </row>
    <row r="3837" spans="1:20">
      <c r="A3837" t="s">
        <v>61</v>
      </c>
      <c r="B3837" t="s">
        <v>22</v>
      </c>
      <c r="C3837" t="s">
        <v>148</v>
      </c>
      <c r="D3837" t="s">
        <v>149</v>
      </c>
      <c r="E3837" t="s">
        <v>25</v>
      </c>
      <c r="F3837" s="1">
        <v>38261</v>
      </c>
      <c r="G3837" t="s">
        <v>2401</v>
      </c>
      <c r="H3837">
        <v>201501</v>
      </c>
      <c r="I3837" t="s">
        <v>27</v>
      </c>
      <c r="J3837" t="s">
        <v>28</v>
      </c>
      <c r="K3837" t="s">
        <v>39</v>
      </c>
      <c r="L3837" t="s">
        <v>30</v>
      </c>
      <c r="M3837" t="s">
        <v>31</v>
      </c>
      <c r="N3837" t="s">
        <v>32</v>
      </c>
      <c r="O3837">
        <v>162.46</v>
      </c>
      <c r="P3837" t="s">
        <v>22</v>
      </c>
      <c r="Q3837" t="s">
        <v>61</v>
      </c>
      <c r="R3837" t="s">
        <v>33</v>
      </c>
      <c r="S3837" t="s">
        <v>34</v>
      </c>
      <c r="T3837" t="s">
        <v>35</v>
      </c>
    </row>
    <row r="3838" spans="1:20">
      <c r="A3838" t="s">
        <v>21</v>
      </c>
      <c r="B3838" t="s">
        <v>22</v>
      </c>
      <c r="C3838" t="s">
        <v>150</v>
      </c>
      <c r="D3838" t="s">
        <v>151</v>
      </c>
      <c r="E3838" t="s">
        <v>25</v>
      </c>
      <c r="F3838" s="1">
        <v>37987</v>
      </c>
      <c r="G3838" t="s">
        <v>2401</v>
      </c>
      <c r="H3838">
        <v>201501</v>
      </c>
      <c r="I3838" t="s">
        <v>27</v>
      </c>
      <c r="J3838" t="s">
        <v>28</v>
      </c>
      <c r="K3838" t="s">
        <v>29</v>
      </c>
      <c r="L3838" t="s">
        <v>30</v>
      </c>
      <c r="M3838" t="s">
        <v>31</v>
      </c>
      <c r="N3838" t="s">
        <v>32</v>
      </c>
      <c r="O3838">
        <v>24791.920000000002</v>
      </c>
      <c r="P3838" t="s">
        <v>22</v>
      </c>
      <c r="Q3838" t="s">
        <v>21</v>
      </c>
      <c r="R3838" t="s">
        <v>33</v>
      </c>
      <c r="S3838" t="s">
        <v>34</v>
      </c>
      <c r="T3838" t="s">
        <v>35</v>
      </c>
    </row>
    <row r="3839" spans="1:20">
      <c r="A3839" t="s">
        <v>21</v>
      </c>
      <c r="B3839" t="s">
        <v>22</v>
      </c>
      <c r="C3839" t="s">
        <v>150</v>
      </c>
      <c r="D3839" t="s">
        <v>151</v>
      </c>
      <c r="E3839" t="s">
        <v>25</v>
      </c>
      <c r="F3839" s="1">
        <v>37987</v>
      </c>
      <c r="G3839" t="s">
        <v>2401</v>
      </c>
      <c r="H3839">
        <v>201501</v>
      </c>
      <c r="I3839" t="s">
        <v>27</v>
      </c>
      <c r="J3839" t="s">
        <v>28</v>
      </c>
      <c r="K3839" t="s">
        <v>37</v>
      </c>
      <c r="L3839" t="s">
        <v>30</v>
      </c>
      <c r="M3839" t="s">
        <v>31</v>
      </c>
      <c r="N3839" t="s">
        <v>32</v>
      </c>
      <c r="O3839">
        <v>1224.0899999999999</v>
      </c>
      <c r="P3839" t="s">
        <v>22</v>
      </c>
      <c r="Q3839" t="s">
        <v>21</v>
      </c>
      <c r="R3839" t="s">
        <v>33</v>
      </c>
      <c r="S3839" t="s">
        <v>34</v>
      </c>
      <c r="T3839" t="s">
        <v>35</v>
      </c>
    </row>
    <row r="3840" spans="1:20">
      <c r="A3840" t="s">
        <v>21</v>
      </c>
      <c r="B3840" t="s">
        <v>22</v>
      </c>
      <c r="C3840" t="s">
        <v>150</v>
      </c>
      <c r="D3840" t="s">
        <v>151</v>
      </c>
      <c r="E3840" t="s">
        <v>25</v>
      </c>
      <c r="F3840" s="1">
        <v>37987</v>
      </c>
      <c r="G3840" t="s">
        <v>2401</v>
      </c>
      <c r="H3840">
        <v>201501</v>
      </c>
      <c r="I3840" t="s">
        <v>27</v>
      </c>
      <c r="J3840" t="s">
        <v>28</v>
      </c>
      <c r="K3840" t="s">
        <v>40</v>
      </c>
      <c r="L3840" t="s">
        <v>30</v>
      </c>
      <c r="M3840" t="s">
        <v>31</v>
      </c>
      <c r="N3840" t="s">
        <v>32</v>
      </c>
      <c r="O3840">
        <v>8624.9699999999993</v>
      </c>
      <c r="P3840" t="s">
        <v>22</v>
      </c>
      <c r="Q3840" t="s">
        <v>21</v>
      </c>
      <c r="R3840" t="s">
        <v>33</v>
      </c>
      <c r="S3840" t="s">
        <v>34</v>
      </c>
      <c r="T3840" t="s">
        <v>35</v>
      </c>
    </row>
    <row r="3841" spans="1:20">
      <c r="A3841" t="s">
        <v>45</v>
      </c>
      <c r="B3841" t="s">
        <v>22</v>
      </c>
      <c r="C3841" t="s">
        <v>152</v>
      </c>
      <c r="D3841" t="s">
        <v>153</v>
      </c>
      <c r="E3841" t="s">
        <v>25</v>
      </c>
      <c r="F3841" s="1">
        <v>37987</v>
      </c>
      <c r="G3841" t="s">
        <v>2401</v>
      </c>
      <c r="H3841">
        <v>201501</v>
      </c>
      <c r="I3841" t="s">
        <v>27</v>
      </c>
      <c r="J3841" t="s">
        <v>28</v>
      </c>
      <c r="K3841" t="s">
        <v>38</v>
      </c>
      <c r="L3841" t="s">
        <v>30</v>
      </c>
      <c r="M3841" t="s">
        <v>31</v>
      </c>
      <c r="N3841" t="s">
        <v>32</v>
      </c>
      <c r="O3841">
        <v>30380.02</v>
      </c>
      <c r="P3841" t="s">
        <v>22</v>
      </c>
      <c r="Q3841" t="s">
        <v>45</v>
      </c>
      <c r="R3841" t="s">
        <v>33</v>
      </c>
      <c r="S3841" t="s">
        <v>34</v>
      </c>
      <c r="T3841" t="s">
        <v>35</v>
      </c>
    </row>
    <row r="3842" spans="1:20">
      <c r="A3842" t="s">
        <v>58</v>
      </c>
      <c r="B3842" t="s">
        <v>22</v>
      </c>
      <c r="C3842" t="s">
        <v>154</v>
      </c>
      <c r="D3842" t="s">
        <v>155</v>
      </c>
      <c r="E3842" t="s">
        <v>25</v>
      </c>
      <c r="F3842" s="1">
        <v>30682</v>
      </c>
      <c r="G3842" t="s">
        <v>2401</v>
      </c>
      <c r="H3842">
        <v>201501</v>
      </c>
      <c r="I3842" t="s">
        <v>27</v>
      </c>
      <c r="J3842" t="s">
        <v>28</v>
      </c>
      <c r="K3842" t="s">
        <v>29</v>
      </c>
      <c r="L3842" t="s">
        <v>30</v>
      </c>
      <c r="M3842" t="s">
        <v>31</v>
      </c>
      <c r="N3842" t="s">
        <v>32</v>
      </c>
      <c r="O3842">
        <v>8999.08</v>
      </c>
      <c r="P3842" t="s">
        <v>22</v>
      </c>
      <c r="Q3842" t="s">
        <v>58</v>
      </c>
      <c r="R3842" t="s">
        <v>33</v>
      </c>
      <c r="S3842" t="s">
        <v>34</v>
      </c>
      <c r="T3842" t="s">
        <v>35</v>
      </c>
    </row>
    <row r="3843" spans="1:20">
      <c r="A3843" t="s">
        <v>58</v>
      </c>
      <c r="B3843" t="s">
        <v>22</v>
      </c>
      <c r="C3843" t="s">
        <v>154</v>
      </c>
      <c r="D3843" t="s">
        <v>155</v>
      </c>
      <c r="E3843" t="s">
        <v>25</v>
      </c>
      <c r="F3843" s="1">
        <v>30682</v>
      </c>
      <c r="G3843" t="s">
        <v>2401</v>
      </c>
      <c r="H3843">
        <v>201501</v>
      </c>
      <c r="I3843" t="s">
        <v>27</v>
      </c>
      <c r="J3843" t="s">
        <v>28</v>
      </c>
      <c r="K3843" t="s">
        <v>36</v>
      </c>
      <c r="L3843" t="s">
        <v>30</v>
      </c>
      <c r="M3843" t="s">
        <v>31</v>
      </c>
      <c r="N3843" t="s">
        <v>32</v>
      </c>
      <c r="O3843">
        <v>11774.84</v>
      </c>
      <c r="P3843" t="s">
        <v>22</v>
      </c>
      <c r="Q3843" t="s">
        <v>58</v>
      </c>
      <c r="R3843" t="s">
        <v>33</v>
      </c>
      <c r="S3843" t="s">
        <v>34</v>
      </c>
      <c r="T3843" t="s">
        <v>35</v>
      </c>
    </row>
    <row r="3844" spans="1:20">
      <c r="A3844" t="s">
        <v>58</v>
      </c>
      <c r="B3844" t="s">
        <v>22</v>
      </c>
      <c r="C3844" t="s">
        <v>154</v>
      </c>
      <c r="D3844" t="s">
        <v>155</v>
      </c>
      <c r="E3844" t="s">
        <v>25</v>
      </c>
      <c r="F3844" s="1">
        <v>30682</v>
      </c>
      <c r="G3844" t="s">
        <v>2401</v>
      </c>
      <c r="H3844">
        <v>201501</v>
      </c>
      <c r="I3844" t="s">
        <v>27</v>
      </c>
      <c r="J3844" t="s">
        <v>28</v>
      </c>
      <c r="K3844" t="s">
        <v>44</v>
      </c>
      <c r="L3844" t="s">
        <v>30</v>
      </c>
      <c r="M3844" t="s">
        <v>31</v>
      </c>
      <c r="N3844" t="s">
        <v>32</v>
      </c>
      <c r="O3844">
        <v>7119.01</v>
      </c>
      <c r="P3844" t="s">
        <v>22</v>
      </c>
      <c r="Q3844" t="s">
        <v>58</v>
      </c>
      <c r="R3844" t="s">
        <v>33</v>
      </c>
      <c r="S3844" t="s">
        <v>34</v>
      </c>
      <c r="T3844" t="s">
        <v>35</v>
      </c>
    </row>
    <row r="3845" spans="1:20">
      <c r="A3845" t="s">
        <v>61</v>
      </c>
      <c r="B3845" t="s">
        <v>22</v>
      </c>
      <c r="C3845" t="s">
        <v>156</v>
      </c>
      <c r="D3845" t="s">
        <v>157</v>
      </c>
      <c r="E3845" t="s">
        <v>25</v>
      </c>
      <c r="F3845" s="1">
        <v>38261</v>
      </c>
      <c r="G3845" t="s">
        <v>2401</v>
      </c>
      <c r="H3845">
        <v>201501</v>
      </c>
      <c r="I3845" t="s">
        <v>27</v>
      </c>
      <c r="J3845" t="s">
        <v>53</v>
      </c>
      <c r="K3845" t="s">
        <v>29</v>
      </c>
      <c r="L3845" t="s">
        <v>54</v>
      </c>
      <c r="M3845" t="s">
        <v>31</v>
      </c>
      <c r="N3845" t="s">
        <v>32</v>
      </c>
      <c r="O3845">
        <v>380.96</v>
      </c>
      <c r="P3845" t="s">
        <v>22</v>
      </c>
      <c r="Q3845" t="s">
        <v>61</v>
      </c>
      <c r="R3845" t="s">
        <v>33</v>
      </c>
      <c r="S3845" t="s">
        <v>34</v>
      </c>
      <c r="T3845" t="s">
        <v>35</v>
      </c>
    </row>
    <row r="3846" spans="1:20">
      <c r="A3846" t="s">
        <v>61</v>
      </c>
      <c r="B3846" t="s">
        <v>22</v>
      </c>
      <c r="C3846" t="s">
        <v>156</v>
      </c>
      <c r="D3846" t="s">
        <v>157</v>
      </c>
      <c r="E3846" t="s">
        <v>25</v>
      </c>
      <c r="F3846" s="1">
        <v>38261</v>
      </c>
      <c r="G3846" t="s">
        <v>2401</v>
      </c>
      <c r="H3846">
        <v>201501</v>
      </c>
      <c r="I3846" t="s">
        <v>27</v>
      </c>
      <c r="J3846" t="s">
        <v>53</v>
      </c>
      <c r="K3846" t="s">
        <v>36</v>
      </c>
      <c r="L3846" t="s">
        <v>54</v>
      </c>
      <c r="M3846" t="s">
        <v>31</v>
      </c>
      <c r="N3846" t="s">
        <v>32</v>
      </c>
      <c r="O3846">
        <v>42.43</v>
      </c>
      <c r="P3846" t="s">
        <v>22</v>
      </c>
      <c r="Q3846" t="s">
        <v>61</v>
      </c>
      <c r="R3846" t="s">
        <v>33</v>
      </c>
      <c r="S3846" t="s">
        <v>34</v>
      </c>
      <c r="T3846" t="s">
        <v>35</v>
      </c>
    </row>
    <row r="3847" spans="1:20">
      <c r="A3847" t="s">
        <v>61</v>
      </c>
      <c r="B3847" t="s">
        <v>22</v>
      </c>
      <c r="C3847" t="s">
        <v>156</v>
      </c>
      <c r="D3847" t="s">
        <v>157</v>
      </c>
      <c r="E3847" t="s">
        <v>25</v>
      </c>
      <c r="F3847" s="1">
        <v>38261</v>
      </c>
      <c r="G3847" t="s">
        <v>2401</v>
      </c>
      <c r="H3847">
        <v>201501</v>
      </c>
      <c r="I3847" t="s">
        <v>27</v>
      </c>
      <c r="J3847" t="s">
        <v>53</v>
      </c>
      <c r="K3847" t="s">
        <v>37</v>
      </c>
      <c r="L3847" t="s">
        <v>54</v>
      </c>
      <c r="M3847" t="s">
        <v>31</v>
      </c>
      <c r="N3847" t="s">
        <v>32</v>
      </c>
      <c r="O3847">
        <v>65.2</v>
      </c>
      <c r="P3847" t="s">
        <v>22</v>
      </c>
      <c r="Q3847" t="s">
        <v>61</v>
      </c>
      <c r="R3847" t="s">
        <v>33</v>
      </c>
      <c r="S3847" t="s">
        <v>34</v>
      </c>
      <c r="T3847" t="s">
        <v>35</v>
      </c>
    </row>
    <row r="3848" spans="1:20">
      <c r="A3848" t="s">
        <v>61</v>
      </c>
      <c r="B3848" t="s">
        <v>22</v>
      </c>
      <c r="C3848" t="s">
        <v>156</v>
      </c>
      <c r="D3848" t="s">
        <v>157</v>
      </c>
      <c r="E3848" t="s">
        <v>25</v>
      </c>
      <c r="F3848" s="1">
        <v>38261</v>
      </c>
      <c r="G3848" t="s">
        <v>2401</v>
      </c>
      <c r="H3848">
        <v>201501</v>
      </c>
      <c r="I3848" t="s">
        <v>27</v>
      </c>
      <c r="J3848" t="s">
        <v>53</v>
      </c>
      <c r="K3848" t="s">
        <v>38</v>
      </c>
      <c r="L3848" t="s">
        <v>54</v>
      </c>
      <c r="M3848" t="s">
        <v>31</v>
      </c>
      <c r="N3848" t="s">
        <v>32</v>
      </c>
      <c r="O3848">
        <v>145.52000000000001</v>
      </c>
      <c r="P3848" t="s">
        <v>22</v>
      </c>
      <c r="Q3848" t="s">
        <v>61</v>
      </c>
      <c r="R3848" t="s">
        <v>33</v>
      </c>
      <c r="S3848" t="s">
        <v>34</v>
      </c>
      <c r="T3848" t="s">
        <v>35</v>
      </c>
    </row>
    <row r="3849" spans="1:20">
      <c r="A3849" t="s">
        <v>61</v>
      </c>
      <c r="B3849" t="s">
        <v>22</v>
      </c>
      <c r="C3849" t="s">
        <v>156</v>
      </c>
      <c r="D3849" t="s">
        <v>157</v>
      </c>
      <c r="E3849" t="s">
        <v>25</v>
      </c>
      <c r="F3849" s="1">
        <v>38261</v>
      </c>
      <c r="G3849" t="s">
        <v>2401</v>
      </c>
      <c r="H3849">
        <v>201501</v>
      </c>
      <c r="I3849" t="s">
        <v>27</v>
      </c>
      <c r="J3849" t="s">
        <v>53</v>
      </c>
      <c r="K3849" t="s">
        <v>39</v>
      </c>
      <c r="L3849" t="s">
        <v>54</v>
      </c>
      <c r="M3849" t="s">
        <v>31</v>
      </c>
      <c r="N3849" t="s">
        <v>32</v>
      </c>
      <c r="O3849">
        <v>39.18</v>
      </c>
      <c r="P3849" t="s">
        <v>22</v>
      </c>
      <c r="Q3849" t="s">
        <v>61</v>
      </c>
      <c r="R3849" t="s">
        <v>33</v>
      </c>
      <c r="S3849" t="s">
        <v>34</v>
      </c>
      <c r="T3849" t="s">
        <v>35</v>
      </c>
    </row>
    <row r="3850" spans="1:20">
      <c r="A3850" t="s">
        <v>61</v>
      </c>
      <c r="B3850" t="s">
        <v>22</v>
      </c>
      <c r="C3850" t="s">
        <v>156</v>
      </c>
      <c r="D3850" t="s">
        <v>157</v>
      </c>
      <c r="E3850" t="s">
        <v>25</v>
      </c>
      <c r="F3850" s="1">
        <v>38261</v>
      </c>
      <c r="G3850" t="s">
        <v>2401</v>
      </c>
      <c r="H3850">
        <v>201501</v>
      </c>
      <c r="I3850" t="s">
        <v>27</v>
      </c>
      <c r="J3850" t="s">
        <v>53</v>
      </c>
      <c r="K3850" t="s">
        <v>40</v>
      </c>
      <c r="L3850" t="s">
        <v>54</v>
      </c>
      <c r="M3850" t="s">
        <v>31</v>
      </c>
      <c r="N3850" t="s">
        <v>32</v>
      </c>
      <c r="O3850">
        <v>5.9</v>
      </c>
      <c r="P3850" t="s">
        <v>22</v>
      </c>
      <c r="Q3850" t="s">
        <v>61</v>
      </c>
      <c r="R3850" t="s">
        <v>33</v>
      </c>
      <c r="S3850" t="s">
        <v>34</v>
      </c>
      <c r="T3850" t="s">
        <v>35</v>
      </c>
    </row>
    <row r="3851" spans="1:20">
      <c r="A3851" t="s">
        <v>61</v>
      </c>
      <c r="B3851" t="s">
        <v>22</v>
      </c>
      <c r="C3851" t="s">
        <v>156</v>
      </c>
      <c r="D3851" t="s">
        <v>157</v>
      </c>
      <c r="E3851" t="s">
        <v>25</v>
      </c>
      <c r="F3851" s="1">
        <v>38261</v>
      </c>
      <c r="G3851" t="s">
        <v>2401</v>
      </c>
      <c r="H3851">
        <v>201501</v>
      </c>
      <c r="I3851" t="s">
        <v>27</v>
      </c>
      <c r="J3851" t="s">
        <v>53</v>
      </c>
      <c r="K3851" t="s">
        <v>41</v>
      </c>
      <c r="L3851" t="s">
        <v>54</v>
      </c>
      <c r="M3851" t="s">
        <v>31</v>
      </c>
      <c r="N3851" t="s">
        <v>32</v>
      </c>
      <c r="O3851">
        <v>45.36</v>
      </c>
      <c r="P3851" t="s">
        <v>22</v>
      </c>
      <c r="Q3851" t="s">
        <v>61</v>
      </c>
      <c r="R3851" t="s">
        <v>33</v>
      </c>
      <c r="S3851" t="s">
        <v>34</v>
      </c>
      <c r="T3851" t="s">
        <v>35</v>
      </c>
    </row>
    <row r="3852" spans="1:20">
      <c r="A3852" t="s">
        <v>61</v>
      </c>
      <c r="B3852" t="s">
        <v>22</v>
      </c>
      <c r="C3852" t="s">
        <v>156</v>
      </c>
      <c r="D3852" t="s">
        <v>157</v>
      </c>
      <c r="E3852" t="s">
        <v>25</v>
      </c>
      <c r="F3852" s="1">
        <v>38261</v>
      </c>
      <c r="G3852" t="s">
        <v>2401</v>
      </c>
      <c r="H3852">
        <v>201501</v>
      </c>
      <c r="I3852" t="s">
        <v>27</v>
      </c>
      <c r="J3852" t="s">
        <v>53</v>
      </c>
      <c r="K3852" t="s">
        <v>42</v>
      </c>
      <c r="L3852" t="s">
        <v>54</v>
      </c>
      <c r="M3852" t="s">
        <v>31</v>
      </c>
      <c r="N3852" t="s">
        <v>32</v>
      </c>
      <c r="O3852">
        <v>0.42</v>
      </c>
      <c r="P3852" t="s">
        <v>22</v>
      </c>
      <c r="Q3852" t="s">
        <v>61</v>
      </c>
      <c r="R3852" t="s">
        <v>33</v>
      </c>
      <c r="S3852" t="s">
        <v>34</v>
      </c>
      <c r="T3852" t="s">
        <v>35</v>
      </c>
    </row>
    <row r="3853" spans="1:20">
      <c r="A3853" t="s">
        <v>61</v>
      </c>
      <c r="B3853" t="s">
        <v>22</v>
      </c>
      <c r="C3853" t="s">
        <v>156</v>
      </c>
      <c r="D3853" t="s">
        <v>157</v>
      </c>
      <c r="E3853" t="s">
        <v>25</v>
      </c>
      <c r="F3853" s="1">
        <v>38261</v>
      </c>
      <c r="G3853" t="s">
        <v>2401</v>
      </c>
      <c r="H3853">
        <v>201501</v>
      </c>
      <c r="I3853" t="s">
        <v>27</v>
      </c>
      <c r="J3853" t="s">
        <v>53</v>
      </c>
      <c r="K3853" t="s">
        <v>43</v>
      </c>
      <c r="L3853" t="s">
        <v>54</v>
      </c>
      <c r="M3853" t="s">
        <v>31</v>
      </c>
      <c r="N3853" t="s">
        <v>32</v>
      </c>
      <c r="O3853">
        <v>1.76</v>
      </c>
      <c r="P3853" t="s">
        <v>22</v>
      </c>
      <c r="Q3853" t="s">
        <v>61</v>
      </c>
      <c r="R3853" t="s">
        <v>33</v>
      </c>
      <c r="S3853" t="s">
        <v>34</v>
      </c>
      <c r="T3853" t="s">
        <v>35</v>
      </c>
    </row>
    <row r="3854" spans="1:20">
      <c r="A3854" t="s">
        <v>61</v>
      </c>
      <c r="B3854" t="s">
        <v>22</v>
      </c>
      <c r="C3854" t="s">
        <v>156</v>
      </c>
      <c r="D3854" t="s">
        <v>157</v>
      </c>
      <c r="E3854" t="s">
        <v>25</v>
      </c>
      <c r="F3854" s="1">
        <v>38261</v>
      </c>
      <c r="G3854" t="s">
        <v>2401</v>
      </c>
      <c r="H3854">
        <v>201501</v>
      </c>
      <c r="I3854" t="s">
        <v>27</v>
      </c>
      <c r="J3854" t="s">
        <v>53</v>
      </c>
      <c r="K3854" t="s">
        <v>44</v>
      </c>
      <c r="L3854" t="s">
        <v>54</v>
      </c>
      <c r="M3854" t="s">
        <v>31</v>
      </c>
      <c r="N3854" t="s">
        <v>32</v>
      </c>
      <c r="O3854">
        <v>2.4</v>
      </c>
      <c r="P3854" t="s">
        <v>22</v>
      </c>
      <c r="Q3854" t="s">
        <v>61</v>
      </c>
      <c r="R3854" t="s">
        <v>33</v>
      </c>
      <c r="S3854" t="s">
        <v>34</v>
      </c>
      <c r="T3854" t="s">
        <v>35</v>
      </c>
    </row>
    <row r="3855" spans="1:20">
      <c r="A3855" t="s">
        <v>55</v>
      </c>
      <c r="B3855" t="s">
        <v>22</v>
      </c>
      <c r="C3855" t="s">
        <v>158</v>
      </c>
      <c r="D3855" t="s">
        <v>159</v>
      </c>
      <c r="E3855" t="s">
        <v>25</v>
      </c>
      <c r="F3855" s="1">
        <v>30864</v>
      </c>
      <c r="G3855" t="s">
        <v>2401</v>
      </c>
      <c r="H3855">
        <v>201501</v>
      </c>
      <c r="I3855" t="s">
        <v>27</v>
      </c>
      <c r="J3855" t="s">
        <v>53</v>
      </c>
      <c r="K3855" t="s">
        <v>29</v>
      </c>
      <c r="L3855" t="s">
        <v>54</v>
      </c>
      <c r="M3855" t="s">
        <v>31</v>
      </c>
      <c r="N3855" t="s">
        <v>32</v>
      </c>
      <c r="O3855">
        <v>399.40000000000003</v>
      </c>
      <c r="P3855" t="s">
        <v>22</v>
      </c>
      <c r="Q3855" t="s">
        <v>55</v>
      </c>
      <c r="R3855" t="s">
        <v>33</v>
      </c>
      <c r="S3855" t="s">
        <v>34</v>
      </c>
      <c r="T3855" t="s">
        <v>35</v>
      </c>
    </row>
    <row r="3856" spans="1:20">
      <c r="A3856" t="s">
        <v>55</v>
      </c>
      <c r="B3856" t="s">
        <v>22</v>
      </c>
      <c r="C3856" t="s">
        <v>158</v>
      </c>
      <c r="D3856" t="s">
        <v>159</v>
      </c>
      <c r="E3856" t="s">
        <v>25</v>
      </c>
      <c r="F3856" s="1">
        <v>30864</v>
      </c>
      <c r="G3856" t="s">
        <v>2401</v>
      </c>
      <c r="H3856">
        <v>201501</v>
      </c>
      <c r="I3856" t="s">
        <v>27</v>
      </c>
      <c r="J3856" t="s">
        <v>53</v>
      </c>
      <c r="K3856" t="s">
        <v>36</v>
      </c>
      <c r="L3856" t="s">
        <v>54</v>
      </c>
      <c r="M3856" t="s">
        <v>31</v>
      </c>
      <c r="N3856" t="s">
        <v>32</v>
      </c>
      <c r="O3856">
        <v>1267.8700000000001</v>
      </c>
      <c r="P3856" t="s">
        <v>22</v>
      </c>
      <c r="Q3856" t="s">
        <v>55</v>
      </c>
      <c r="R3856" t="s">
        <v>33</v>
      </c>
      <c r="S3856" t="s">
        <v>34</v>
      </c>
      <c r="T3856" t="s">
        <v>35</v>
      </c>
    </row>
    <row r="3857" spans="1:20">
      <c r="A3857" t="s">
        <v>55</v>
      </c>
      <c r="B3857" t="s">
        <v>22</v>
      </c>
      <c r="C3857" t="s">
        <v>158</v>
      </c>
      <c r="D3857" t="s">
        <v>159</v>
      </c>
      <c r="E3857" t="s">
        <v>25</v>
      </c>
      <c r="F3857" s="1">
        <v>30864</v>
      </c>
      <c r="G3857" t="s">
        <v>2401</v>
      </c>
      <c r="H3857">
        <v>201501</v>
      </c>
      <c r="I3857" t="s">
        <v>27</v>
      </c>
      <c r="J3857" t="s">
        <v>53</v>
      </c>
      <c r="K3857" t="s">
        <v>38</v>
      </c>
      <c r="L3857" t="s">
        <v>54</v>
      </c>
      <c r="M3857" t="s">
        <v>31</v>
      </c>
      <c r="N3857" t="s">
        <v>32</v>
      </c>
      <c r="O3857">
        <v>11918.380000000001</v>
      </c>
      <c r="P3857" t="s">
        <v>22</v>
      </c>
      <c r="Q3857" t="s">
        <v>55</v>
      </c>
      <c r="R3857" t="s">
        <v>33</v>
      </c>
      <c r="S3857" t="s">
        <v>34</v>
      </c>
      <c r="T3857" t="s">
        <v>35</v>
      </c>
    </row>
    <row r="3858" spans="1:20">
      <c r="A3858" t="s">
        <v>61</v>
      </c>
      <c r="B3858" t="s">
        <v>22</v>
      </c>
      <c r="C3858" t="s">
        <v>2408</v>
      </c>
      <c r="D3858" t="s">
        <v>2409</v>
      </c>
      <c r="E3858" t="s">
        <v>25</v>
      </c>
      <c r="F3858" s="1">
        <v>38261</v>
      </c>
      <c r="G3858" t="s">
        <v>2401</v>
      </c>
      <c r="H3858">
        <v>201501</v>
      </c>
      <c r="I3858" t="s">
        <v>27</v>
      </c>
      <c r="J3858" t="s">
        <v>53</v>
      </c>
      <c r="K3858" t="s">
        <v>29</v>
      </c>
      <c r="L3858" t="s">
        <v>54</v>
      </c>
      <c r="M3858" t="s">
        <v>31</v>
      </c>
      <c r="N3858" t="s">
        <v>32</v>
      </c>
      <c r="O3858">
        <v>35.050000000000004</v>
      </c>
      <c r="P3858" t="s">
        <v>22</v>
      </c>
      <c r="Q3858" t="s">
        <v>61</v>
      </c>
      <c r="R3858" t="s">
        <v>33</v>
      </c>
      <c r="S3858" t="s">
        <v>34</v>
      </c>
      <c r="T3858" t="s">
        <v>35</v>
      </c>
    </row>
    <row r="3859" spans="1:20">
      <c r="A3859" t="s">
        <v>61</v>
      </c>
      <c r="B3859" t="s">
        <v>22</v>
      </c>
      <c r="C3859" t="s">
        <v>2408</v>
      </c>
      <c r="D3859" t="s">
        <v>2409</v>
      </c>
      <c r="E3859" t="s">
        <v>25</v>
      </c>
      <c r="F3859" s="1">
        <v>38261</v>
      </c>
      <c r="G3859" t="s">
        <v>2401</v>
      </c>
      <c r="H3859">
        <v>201501</v>
      </c>
      <c r="I3859" t="s">
        <v>27</v>
      </c>
      <c r="J3859" t="s">
        <v>53</v>
      </c>
      <c r="K3859" t="s">
        <v>36</v>
      </c>
      <c r="L3859" t="s">
        <v>54</v>
      </c>
      <c r="M3859" t="s">
        <v>31</v>
      </c>
      <c r="N3859" t="s">
        <v>32</v>
      </c>
      <c r="O3859">
        <v>35.04</v>
      </c>
      <c r="P3859" t="s">
        <v>22</v>
      </c>
      <c r="Q3859" t="s">
        <v>61</v>
      </c>
      <c r="R3859" t="s">
        <v>33</v>
      </c>
      <c r="S3859" t="s">
        <v>34</v>
      </c>
      <c r="T3859" t="s">
        <v>35</v>
      </c>
    </row>
    <row r="3860" spans="1:20">
      <c r="A3860" t="s">
        <v>61</v>
      </c>
      <c r="B3860" t="s">
        <v>22</v>
      </c>
      <c r="C3860" t="s">
        <v>2408</v>
      </c>
      <c r="D3860" t="s">
        <v>2409</v>
      </c>
      <c r="E3860" t="s">
        <v>25</v>
      </c>
      <c r="F3860" s="1">
        <v>38261</v>
      </c>
      <c r="G3860" t="s">
        <v>2401</v>
      </c>
      <c r="H3860">
        <v>201501</v>
      </c>
      <c r="I3860" t="s">
        <v>27</v>
      </c>
      <c r="J3860" t="s">
        <v>53</v>
      </c>
      <c r="K3860" t="s">
        <v>37</v>
      </c>
      <c r="L3860" t="s">
        <v>54</v>
      </c>
      <c r="M3860" t="s">
        <v>31</v>
      </c>
      <c r="N3860" t="s">
        <v>32</v>
      </c>
      <c r="O3860">
        <v>35.04</v>
      </c>
      <c r="P3860" t="s">
        <v>22</v>
      </c>
      <c r="Q3860" t="s">
        <v>61</v>
      </c>
      <c r="R3860" t="s">
        <v>33</v>
      </c>
      <c r="S3860" t="s">
        <v>34</v>
      </c>
      <c r="T3860" t="s">
        <v>35</v>
      </c>
    </row>
    <row r="3861" spans="1:20">
      <c r="A3861" t="s">
        <v>61</v>
      </c>
      <c r="B3861" t="s">
        <v>22</v>
      </c>
      <c r="C3861" t="s">
        <v>2408</v>
      </c>
      <c r="D3861" t="s">
        <v>2409</v>
      </c>
      <c r="E3861" t="s">
        <v>25</v>
      </c>
      <c r="F3861" s="1">
        <v>38261</v>
      </c>
      <c r="G3861" t="s">
        <v>2401</v>
      </c>
      <c r="H3861">
        <v>201501</v>
      </c>
      <c r="I3861" t="s">
        <v>27</v>
      </c>
      <c r="J3861" t="s">
        <v>53</v>
      </c>
      <c r="K3861" t="s">
        <v>38</v>
      </c>
      <c r="L3861" t="s">
        <v>54</v>
      </c>
      <c r="M3861" t="s">
        <v>31</v>
      </c>
      <c r="N3861" t="s">
        <v>32</v>
      </c>
      <c r="O3861">
        <v>35.04</v>
      </c>
      <c r="P3861" t="s">
        <v>22</v>
      </c>
      <c r="Q3861" t="s">
        <v>61</v>
      </c>
      <c r="R3861" t="s">
        <v>33</v>
      </c>
      <c r="S3861" t="s">
        <v>34</v>
      </c>
      <c r="T3861" t="s">
        <v>35</v>
      </c>
    </row>
    <row r="3862" spans="1:20">
      <c r="A3862" t="s">
        <v>61</v>
      </c>
      <c r="B3862" t="s">
        <v>22</v>
      </c>
      <c r="C3862" t="s">
        <v>2408</v>
      </c>
      <c r="D3862" t="s">
        <v>2409</v>
      </c>
      <c r="E3862" t="s">
        <v>25</v>
      </c>
      <c r="F3862" s="1">
        <v>38261</v>
      </c>
      <c r="G3862" t="s">
        <v>2401</v>
      </c>
      <c r="H3862">
        <v>201501</v>
      </c>
      <c r="I3862" t="s">
        <v>27</v>
      </c>
      <c r="J3862" t="s">
        <v>53</v>
      </c>
      <c r="K3862" t="s">
        <v>39</v>
      </c>
      <c r="L3862" t="s">
        <v>54</v>
      </c>
      <c r="M3862" t="s">
        <v>31</v>
      </c>
      <c r="N3862" t="s">
        <v>32</v>
      </c>
      <c r="O3862">
        <v>35.04</v>
      </c>
      <c r="P3862" t="s">
        <v>22</v>
      </c>
      <c r="Q3862" t="s">
        <v>61</v>
      </c>
      <c r="R3862" t="s">
        <v>33</v>
      </c>
      <c r="S3862" t="s">
        <v>34</v>
      </c>
      <c r="T3862" t="s">
        <v>35</v>
      </c>
    </row>
    <row r="3863" spans="1:20">
      <c r="A3863" t="s">
        <v>61</v>
      </c>
      <c r="B3863" t="s">
        <v>22</v>
      </c>
      <c r="C3863" t="s">
        <v>2408</v>
      </c>
      <c r="D3863" t="s">
        <v>2409</v>
      </c>
      <c r="E3863" t="s">
        <v>25</v>
      </c>
      <c r="F3863" s="1">
        <v>38261</v>
      </c>
      <c r="G3863" t="s">
        <v>2401</v>
      </c>
      <c r="H3863">
        <v>201501</v>
      </c>
      <c r="I3863" t="s">
        <v>27</v>
      </c>
      <c r="J3863" t="s">
        <v>53</v>
      </c>
      <c r="K3863" t="s">
        <v>41</v>
      </c>
      <c r="L3863" t="s">
        <v>54</v>
      </c>
      <c r="M3863" t="s">
        <v>31</v>
      </c>
      <c r="N3863" t="s">
        <v>32</v>
      </c>
      <c r="O3863">
        <v>35.04</v>
      </c>
      <c r="P3863" t="s">
        <v>22</v>
      </c>
      <c r="Q3863" t="s">
        <v>61</v>
      </c>
      <c r="R3863" t="s">
        <v>33</v>
      </c>
      <c r="S3863" t="s">
        <v>34</v>
      </c>
      <c r="T3863" t="s">
        <v>35</v>
      </c>
    </row>
    <row r="3864" spans="1:20">
      <c r="A3864" t="s">
        <v>61</v>
      </c>
      <c r="B3864" t="s">
        <v>22</v>
      </c>
      <c r="C3864" t="s">
        <v>164</v>
      </c>
      <c r="D3864" t="s">
        <v>165</v>
      </c>
      <c r="E3864" t="s">
        <v>25</v>
      </c>
      <c r="F3864" s="1">
        <v>38261</v>
      </c>
      <c r="G3864" t="s">
        <v>2401</v>
      </c>
      <c r="H3864">
        <v>201501</v>
      </c>
      <c r="I3864" t="s">
        <v>27</v>
      </c>
      <c r="J3864" t="s">
        <v>28</v>
      </c>
      <c r="K3864" t="s">
        <v>29</v>
      </c>
      <c r="L3864" t="s">
        <v>30</v>
      </c>
      <c r="M3864" t="s">
        <v>31</v>
      </c>
      <c r="N3864" t="s">
        <v>32</v>
      </c>
      <c r="O3864">
        <v>104.17</v>
      </c>
      <c r="P3864" t="s">
        <v>22</v>
      </c>
      <c r="Q3864" t="s">
        <v>61</v>
      </c>
      <c r="R3864" t="s">
        <v>33</v>
      </c>
      <c r="S3864" t="s">
        <v>34</v>
      </c>
      <c r="T3864" t="s">
        <v>35</v>
      </c>
    </row>
    <row r="3865" spans="1:20">
      <c r="A3865" t="s">
        <v>61</v>
      </c>
      <c r="B3865" t="s">
        <v>22</v>
      </c>
      <c r="C3865" t="s">
        <v>164</v>
      </c>
      <c r="D3865" t="s">
        <v>165</v>
      </c>
      <c r="E3865" t="s">
        <v>25</v>
      </c>
      <c r="F3865" s="1">
        <v>38261</v>
      </c>
      <c r="G3865" t="s">
        <v>2401</v>
      </c>
      <c r="H3865">
        <v>201501</v>
      </c>
      <c r="I3865" t="s">
        <v>27</v>
      </c>
      <c r="J3865" t="s">
        <v>28</v>
      </c>
      <c r="K3865" t="s">
        <v>36</v>
      </c>
      <c r="L3865" t="s">
        <v>30</v>
      </c>
      <c r="M3865" t="s">
        <v>31</v>
      </c>
      <c r="N3865" t="s">
        <v>32</v>
      </c>
      <c r="O3865">
        <v>239.18</v>
      </c>
      <c r="P3865" t="s">
        <v>22</v>
      </c>
      <c r="Q3865" t="s">
        <v>61</v>
      </c>
      <c r="R3865" t="s">
        <v>33</v>
      </c>
      <c r="S3865" t="s">
        <v>34</v>
      </c>
      <c r="T3865" t="s">
        <v>35</v>
      </c>
    </row>
    <row r="3866" spans="1:20">
      <c r="A3866" t="s">
        <v>61</v>
      </c>
      <c r="B3866" t="s">
        <v>22</v>
      </c>
      <c r="C3866" t="s">
        <v>164</v>
      </c>
      <c r="D3866" t="s">
        <v>165</v>
      </c>
      <c r="E3866" t="s">
        <v>25</v>
      </c>
      <c r="F3866" s="1">
        <v>38261</v>
      </c>
      <c r="G3866" t="s">
        <v>2401</v>
      </c>
      <c r="H3866">
        <v>201501</v>
      </c>
      <c r="I3866" t="s">
        <v>27</v>
      </c>
      <c r="J3866" t="s">
        <v>28</v>
      </c>
      <c r="K3866" t="s">
        <v>37</v>
      </c>
      <c r="L3866" t="s">
        <v>30</v>
      </c>
      <c r="M3866" t="s">
        <v>31</v>
      </c>
      <c r="N3866" t="s">
        <v>32</v>
      </c>
      <c r="O3866">
        <v>306.37</v>
      </c>
      <c r="P3866" t="s">
        <v>22</v>
      </c>
      <c r="Q3866" t="s">
        <v>61</v>
      </c>
      <c r="R3866" t="s">
        <v>33</v>
      </c>
      <c r="S3866" t="s">
        <v>34</v>
      </c>
      <c r="T3866" t="s">
        <v>35</v>
      </c>
    </row>
    <row r="3867" spans="1:20">
      <c r="A3867" t="s">
        <v>61</v>
      </c>
      <c r="B3867" t="s">
        <v>22</v>
      </c>
      <c r="C3867" t="s">
        <v>164</v>
      </c>
      <c r="D3867" t="s">
        <v>165</v>
      </c>
      <c r="E3867" t="s">
        <v>25</v>
      </c>
      <c r="F3867" s="1">
        <v>38261</v>
      </c>
      <c r="G3867" t="s">
        <v>2401</v>
      </c>
      <c r="H3867">
        <v>201501</v>
      </c>
      <c r="I3867" t="s">
        <v>27</v>
      </c>
      <c r="J3867" t="s">
        <v>28</v>
      </c>
      <c r="K3867" t="s">
        <v>38</v>
      </c>
      <c r="L3867" t="s">
        <v>30</v>
      </c>
      <c r="M3867" t="s">
        <v>31</v>
      </c>
      <c r="N3867" t="s">
        <v>32</v>
      </c>
      <c r="O3867">
        <v>270.98</v>
      </c>
      <c r="P3867" t="s">
        <v>22</v>
      </c>
      <c r="Q3867" t="s">
        <v>61</v>
      </c>
      <c r="R3867" t="s">
        <v>33</v>
      </c>
      <c r="S3867" t="s">
        <v>34</v>
      </c>
      <c r="T3867" t="s">
        <v>35</v>
      </c>
    </row>
    <row r="3868" spans="1:20">
      <c r="A3868" t="s">
        <v>61</v>
      </c>
      <c r="B3868" t="s">
        <v>22</v>
      </c>
      <c r="C3868" t="s">
        <v>164</v>
      </c>
      <c r="D3868" t="s">
        <v>165</v>
      </c>
      <c r="E3868" t="s">
        <v>25</v>
      </c>
      <c r="F3868" s="1">
        <v>38261</v>
      </c>
      <c r="G3868" t="s">
        <v>2401</v>
      </c>
      <c r="H3868">
        <v>201501</v>
      </c>
      <c r="I3868" t="s">
        <v>27</v>
      </c>
      <c r="J3868" t="s">
        <v>28</v>
      </c>
      <c r="K3868" t="s">
        <v>39</v>
      </c>
      <c r="L3868" t="s">
        <v>30</v>
      </c>
      <c r="M3868" t="s">
        <v>31</v>
      </c>
      <c r="N3868" t="s">
        <v>32</v>
      </c>
      <c r="O3868">
        <v>104.39</v>
      </c>
      <c r="P3868" t="s">
        <v>22</v>
      </c>
      <c r="Q3868" t="s">
        <v>61</v>
      </c>
      <c r="R3868" t="s">
        <v>33</v>
      </c>
      <c r="S3868" t="s">
        <v>34</v>
      </c>
      <c r="T3868" t="s">
        <v>35</v>
      </c>
    </row>
    <row r="3869" spans="1:20">
      <c r="A3869" t="s">
        <v>61</v>
      </c>
      <c r="B3869" t="s">
        <v>22</v>
      </c>
      <c r="C3869" t="s">
        <v>164</v>
      </c>
      <c r="D3869" t="s">
        <v>165</v>
      </c>
      <c r="E3869" t="s">
        <v>25</v>
      </c>
      <c r="F3869" s="1">
        <v>38261</v>
      </c>
      <c r="G3869" t="s">
        <v>2401</v>
      </c>
      <c r="H3869">
        <v>201501</v>
      </c>
      <c r="I3869" t="s">
        <v>27</v>
      </c>
      <c r="J3869" t="s">
        <v>28</v>
      </c>
      <c r="K3869" t="s">
        <v>40</v>
      </c>
      <c r="L3869" t="s">
        <v>30</v>
      </c>
      <c r="M3869" t="s">
        <v>31</v>
      </c>
      <c r="N3869" t="s">
        <v>32</v>
      </c>
      <c r="O3869">
        <v>434.22</v>
      </c>
      <c r="P3869" t="s">
        <v>22</v>
      </c>
      <c r="Q3869" t="s">
        <v>61</v>
      </c>
      <c r="R3869" t="s">
        <v>33</v>
      </c>
      <c r="S3869" t="s">
        <v>34</v>
      </c>
      <c r="T3869" t="s">
        <v>35</v>
      </c>
    </row>
    <row r="3870" spans="1:20">
      <c r="A3870" t="s">
        <v>45</v>
      </c>
      <c r="B3870" t="s">
        <v>22</v>
      </c>
      <c r="C3870" t="s">
        <v>166</v>
      </c>
      <c r="D3870" t="s">
        <v>167</v>
      </c>
      <c r="E3870" t="s">
        <v>25</v>
      </c>
      <c r="F3870" s="1">
        <v>33603</v>
      </c>
      <c r="G3870" t="s">
        <v>2401</v>
      </c>
      <c r="H3870">
        <v>201501</v>
      </c>
      <c r="I3870" t="s">
        <v>27</v>
      </c>
      <c r="J3870" t="s">
        <v>28</v>
      </c>
      <c r="K3870" t="s">
        <v>29</v>
      </c>
      <c r="L3870" t="s">
        <v>30</v>
      </c>
      <c r="M3870" t="s">
        <v>31</v>
      </c>
      <c r="N3870" t="s">
        <v>32</v>
      </c>
      <c r="O3870">
        <v>9612.43</v>
      </c>
      <c r="P3870" t="s">
        <v>22</v>
      </c>
      <c r="Q3870" t="s">
        <v>45</v>
      </c>
      <c r="R3870" t="s">
        <v>33</v>
      </c>
      <c r="S3870" t="s">
        <v>34</v>
      </c>
      <c r="T3870" t="s">
        <v>35</v>
      </c>
    </row>
    <row r="3871" spans="1:20">
      <c r="A3871" t="s">
        <v>45</v>
      </c>
      <c r="B3871" t="s">
        <v>22</v>
      </c>
      <c r="C3871" t="s">
        <v>166</v>
      </c>
      <c r="D3871" t="s">
        <v>167</v>
      </c>
      <c r="E3871" t="s">
        <v>25</v>
      </c>
      <c r="F3871" s="1">
        <v>33603</v>
      </c>
      <c r="G3871" t="s">
        <v>2401</v>
      </c>
      <c r="H3871">
        <v>201501</v>
      </c>
      <c r="I3871" t="s">
        <v>27</v>
      </c>
      <c r="J3871" t="s">
        <v>28</v>
      </c>
      <c r="K3871" t="s">
        <v>36</v>
      </c>
      <c r="L3871" t="s">
        <v>30</v>
      </c>
      <c r="M3871" t="s">
        <v>31</v>
      </c>
      <c r="N3871" t="s">
        <v>32</v>
      </c>
      <c r="O3871">
        <v>0</v>
      </c>
      <c r="P3871" t="s">
        <v>22</v>
      </c>
      <c r="Q3871" t="s">
        <v>45</v>
      </c>
      <c r="R3871" t="s">
        <v>33</v>
      </c>
      <c r="S3871" t="s">
        <v>34</v>
      </c>
      <c r="T3871" t="s">
        <v>35</v>
      </c>
    </row>
    <row r="3872" spans="1:20">
      <c r="A3872" t="s">
        <v>45</v>
      </c>
      <c r="B3872" t="s">
        <v>22</v>
      </c>
      <c r="C3872" t="s">
        <v>166</v>
      </c>
      <c r="D3872" t="s">
        <v>167</v>
      </c>
      <c r="E3872" t="s">
        <v>25</v>
      </c>
      <c r="F3872" s="1">
        <v>33603</v>
      </c>
      <c r="G3872" t="s">
        <v>2401</v>
      </c>
      <c r="H3872">
        <v>201501</v>
      </c>
      <c r="I3872" t="s">
        <v>27</v>
      </c>
      <c r="J3872" t="s">
        <v>28</v>
      </c>
      <c r="K3872" t="s">
        <v>43</v>
      </c>
      <c r="L3872" t="s">
        <v>30</v>
      </c>
      <c r="M3872" t="s">
        <v>31</v>
      </c>
      <c r="N3872" t="s">
        <v>32</v>
      </c>
      <c r="O3872">
        <v>0</v>
      </c>
      <c r="P3872" t="s">
        <v>22</v>
      </c>
      <c r="Q3872" t="s">
        <v>45</v>
      </c>
      <c r="R3872" t="s">
        <v>33</v>
      </c>
      <c r="S3872" t="s">
        <v>34</v>
      </c>
      <c r="T3872" t="s">
        <v>35</v>
      </c>
    </row>
    <row r="3873" spans="1:20">
      <c r="A3873" t="s">
        <v>45</v>
      </c>
      <c r="B3873" t="s">
        <v>22</v>
      </c>
      <c r="C3873" t="s">
        <v>166</v>
      </c>
      <c r="D3873" t="s">
        <v>167</v>
      </c>
      <c r="E3873" t="s">
        <v>25</v>
      </c>
      <c r="F3873" s="1">
        <v>33603</v>
      </c>
      <c r="G3873" t="s">
        <v>2401</v>
      </c>
      <c r="H3873">
        <v>201501</v>
      </c>
      <c r="I3873" t="s">
        <v>27</v>
      </c>
      <c r="J3873" t="s">
        <v>28</v>
      </c>
      <c r="K3873" t="s">
        <v>44</v>
      </c>
      <c r="L3873" t="s">
        <v>30</v>
      </c>
      <c r="M3873" t="s">
        <v>31</v>
      </c>
      <c r="N3873" t="s">
        <v>32</v>
      </c>
      <c r="O3873">
        <v>0</v>
      </c>
      <c r="P3873" t="s">
        <v>22</v>
      </c>
      <c r="Q3873" t="s">
        <v>45</v>
      </c>
      <c r="R3873" t="s">
        <v>33</v>
      </c>
      <c r="S3873" t="s">
        <v>34</v>
      </c>
      <c r="T3873" t="s">
        <v>35</v>
      </c>
    </row>
    <row r="3874" spans="1:20">
      <c r="A3874" t="s">
        <v>45</v>
      </c>
      <c r="B3874" t="s">
        <v>22</v>
      </c>
      <c r="C3874" t="s">
        <v>168</v>
      </c>
      <c r="D3874" t="s">
        <v>169</v>
      </c>
      <c r="E3874" t="s">
        <v>25</v>
      </c>
      <c r="F3874" s="1">
        <v>30682</v>
      </c>
      <c r="G3874" t="s">
        <v>2401</v>
      </c>
      <c r="H3874">
        <v>201501</v>
      </c>
      <c r="I3874" t="s">
        <v>27</v>
      </c>
      <c r="J3874" t="s">
        <v>28</v>
      </c>
      <c r="K3874" t="s">
        <v>29</v>
      </c>
      <c r="L3874" t="s">
        <v>30</v>
      </c>
      <c r="M3874" t="s">
        <v>31</v>
      </c>
      <c r="N3874" t="s">
        <v>32</v>
      </c>
      <c r="O3874">
        <v>105828.96</v>
      </c>
      <c r="P3874" t="s">
        <v>22</v>
      </c>
      <c r="Q3874" t="s">
        <v>45</v>
      </c>
      <c r="R3874" t="s">
        <v>33</v>
      </c>
      <c r="S3874" t="s">
        <v>34</v>
      </c>
      <c r="T3874" t="s">
        <v>35</v>
      </c>
    </row>
    <row r="3875" spans="1:20">
      <c r="A3875" t="s">
        <v>45</v>
      </c>
      <c r="B3875" t="s">
        <v>22</v>
      </c>
      <c r="C3875" t="s">
        <v>168</v>
      </c>
      <c r="D3875" t="s">
        <v>169</v>
      </c>
      <c r="E3875" t="s">
        <v>25</v>
      </c>
      <c r="F3875" s="1">
        <v>30682</v>
      </c>
      <c r="G3875" t="s">
        <v>2401</v>
      </c>
      <c r="H3875">
        <v>201501</v>
      </c>
      <c r="I3875" t="s">
        <v>27</v>
      </c>
      <c r="J3875" t="s">
        <v>28</v>
      </c>
      <c r="K3875" t="s">
        <v>36</v>
      </c>
      <c r="L3875" t="s">
        <v>30</v>
      </c>
      <c r="M3875" t="s">
        <v>31</v>
      </c>
      <c r="N3875" t="s">
        <v>32</v>
      </c>
      <c r="O3875">
        <v>11852.25</v>
      </c>
      <c r="P3875" t="s">
        <v>22</v>
      </c>
      <c r="Q3875" t="s">
        <v>45</v>
      </c>
      <c r="R3875" t="s">
        <v>33</v>
      </c>
      <c r="S3875" t="s">
        <v>34</v>
      </c>
      <c r="T3875" t="s">
        <v>35</v>
      </c>
    </row>
    <row r="3876" spans="1:20">
      <c r="A3876" t="s">
        <v>45</v>
      </c>
      <c r="B3876" t="s">
        <v>22</v>
      </c>
      <c r="C3876" t="s">
        <v>168</v>
      </c>
      <c r="D3876" t="s">
        <v>169</v>
      </c>
      <c r="E3876" t="s">
        <v>25</v>
      </c>
      <c r="F3876" s="1">
        <v>30682</v>
      </c>
      <c r="G3876" t="s">
        <v>2401</v>
      </c>
      <c r="H3876">
        <v>201501</v>
      </c>
      <c r="I3876" t="s">
        <v>27</v>
      </c>
      <c r="J3876" t="s">
        <v>28</v>
      </c>
      <c r="K3876" t="s">
        <v>37</v>
      </c>
      <c r="L3876" t="s">
        <v>30</v>
      </c>
      <c r="M3876" t="s">
        <v>31</v>
      </c>
      <c r="N3876" t="s">
        <v>32</v>
      </c>
      <c r="O3876">
        <v>8275.3700000000008</v>
      </c>
      <c r="P3876" t="s">
        <v>22</v>
      </c>
      <c r="Q3876" t="s">
        <v>45</v>
      </c>
      <c r="R3876" t="s">
        <v>33</v>
      </c>
      <c r="S3876" t="s">
        <v>34</v>
      </c>
      <c r="T3876" t="s">
        <v>35</v>
      </c>
    </row>
    <row r="3877" spans="1:20">
      <c r="A3877" t="s">
        <v>45</v>
      </c>
      <c r="B3877" t="s">
        <v>22</v>
      </c>
      <c r="C3877" t="s">
        <v>168</v>
      </c>
      <c r="D3877" t="s">
        <v>169</v>
      </c>
      <c r="E3877" t="s">
        <v>25</v>
      </c>
      <c r="F3877" s="1">
        <v>30682</v>
      </c>
      <c r="G3877" t="s">
        <v>2401</v>
      </c>
      <c r="H3877">
        <v>201501</v>
      </c>
      <c r="I3877" t="s">
        <v>27</v>
      </c>
      <c r="J3877" t="s">
        <v>28</v>
      </c>
      <c r="K3877" t="s">
        <v>39</v>
      </c>
      <c r="L3877" t="s">
        <v>30</v>
      </c>
      <c r="M3877" t="s">
        <v>31</v>
      </c>
      <c r="N3877" t="s">
        <v>32</v>
      </c>
      <c r="O3877">
        <v>1435.95</v>
      </c>
      <c r="P3877" t="s">
        <v>22</v>
      </c>
      <c r="Q3877" t="s">
        <v>45</v>
      </c>
      <c r="R3877" t="s">
        <v>33</v>
      </c>
      <c r="S3877" t="s">
        <v>34</v>
      </c>
      <c r="T3877" t="s">
        <v>35</v>
      </c>
    </row>
    <row r="3878" spans="1:20">
      <c r="A3878" t="s">
        <v>45</v>
      </c>
      <c r="B3878" t="s">
        <v>22</v>
      </c>
      <c r="C3878" t="s">
        <v>168</v>
      </c>
      <c r="D3878" t="s">
        <v>169</v>
      </c>
      <c r="E3878" t="s">
        <v>25</v>
      </c>
      <c r="F3878" s="1">
        <v>30682</v>
      </c>
      <c r="G3878" t="s">
        <v>2401</v>
      </c>
      <c r="H3878">
        <v>201501</v>
      </c>
      <c r="I3878" t="s">
        <v>27</v>
      </c>
      <c r="J3878" t="s">
        <v>28</v>
      </c>
      <c r="K3878" t="s">
        <v>40</v>
      </c>
      <c r="L3878" t="s">
        <v>30</v>
      </c>
      <c r="M3878" t="s">
        <v>31</v>
      </c>
      <c r="N3878" t="s">
        <v>32</v>
      </c>
      <c r="O3878">
        <v>37463.919999999998</v>
      </c>
      <c r="P3878" t="s">
        <v>22</v>
      </c>
      <c r="Q3878" t="s">
        <v>45</v>
      </c>
      <c r="R3878" t="s">
        <v>33</v>
      </c>
      <c r="S3878" t="s">
        <v>34</v>
      </c>
      <c r="T3878" t="s">
        <v>35</v>
      </c>
    </row>
    <row r="3879" spans="1:20">
      <c r="A3879" t="s">
        <v>45</v>
      </c>
      <c r="B3879" t="s">
        <v>22</v>
      </c>
      <c r="C3879" t="s">
        <v>168</v>
      </c>
      <c r="D3879" t="s">
        <v>169</v>
      </c>
      <c r="E3879" t="s">
        <v>25</v>
      </c>
      <c r="F3879" s="1">
        <v>30682</v>
      </c>
      <c r="G3879" t="s">
        <v>2401</v>
      </c>
      <c r="H3879">
        <v>201501</v>
      </c>
      <c r="I3879" t="s">
        <v>27</v>
      </c>
      <c r="J3879" t="s">
        <v>28</v>
      </c>
      <c r="K3879" t="s">
        <v>41</v>
      </c>
      <c r="L3879" t="s">
        <v>30</v>
      </c>
      <c r="M3879" t="s">
        <v>31</v>
      </c>
      <c r="N3879" t="s">
        <v>32</v>
      </c>
      <c r="O3879">
        <v>78027.39</v>
      </c>
      <c r="P3879" t="s">
        <v>22</v>
      </c>
      <c r="Q3879" t="s">
        <v>45</v>
      </c>
      <c r="R3879" t="s">
        <v>33</v>
      </c>
      <c r="S3879" t="s">
        <v>34</v>
      </c>
      <c r="T3879" t="s">
        <v>35</v>
      </c>
    </row>
    <row r="3880" spans="1:20">
      <c r="A3880" t="s">
        <v>50</v>
      </c>
      <c r="B3880" t="s">
        <v>22</v>
      </c>
      <c r="C3880" t="s">
        <v>170</v>
      </c>
      <c r="D3880" t="s">
        <v>171</v>
      </c>
      <c r="E3880" t="s">
        <v>25</v>
      </c>
      <c r="F3880" s="1">
        <v>31593</v>
      </c>
      <c r="G3880" t="s">
        <v>2401</v>
      </c>
      <c r="H3880">
        <v>201501</v>
      </c>
      <c r="I3880" t="s">
        <v>27</v>
      </c>
      <c r="J3880" t="s">
        <v>53</v>
      </c>
      <c r="K3880" t="s">
        <v>29</v>
      </c>
      <c r="L3880" t="s">
        <v>54</v>
      </c>
      <c r="M3880" t="s">
        <v>31</v>
      </c>
      <c r="N3880" t="s">
        <v>32</v>
      </c>
      <c r="O3880">
        <v>146.64000000000001</v>
      </c>
      <c r="P3880" t="s">
        <v>22</v>
      </c>
      <c r="Q3880" t="s">
        <v>50</v>
      </c>
      <c r="R3880" t="s">
        <v>33</v>
      </c>
      <c r="S3880" t="s">
        <v>34</v>
      </c>
      <c r="T3880" t="s">
        <v>35</v>
      </c>
    </row>
    <row r="3881" spans="1:20">
      <c r="A3881" t="s">
        <v>50</v>
      </c>
      <c r="B3881" t="s">
        <v>22</v>
      </c>
      <c r="C3881" t="s">
        <v>170</v>
      </c>
      <c r="D3881" t="s">
        <v>171</v>
      </c>
      <c r="E3881" t="s">
        <v>25</v>
      </c>
      <c r="F3881" s="1">
        <v>31593</v>
      </c>
      <c r="G3881" t="s">
        <v>2401</v>
      </c>
      <c r="H3881">
        <v>201501</v>
      </c>
      <c r="I3881" t="s">
        <v>27</v>
      </c>
      <c r="J3881" t="s">
        <v>53</v>
      </c>
      <c r="K3881" t="s">
        <v>36</v>
      </c>
      <c r="L3881" t="s">
        <v>54</v>
      </c>
      <c r="M3881" t="s">
        <v>31</v>
      </c>
      <c r="N3881" t="s">
        <v>32</v>
      </c>
      <c r="O3881">
        <v>2209.86</v>
      </c>
      <c r="P3881" t="s">
        <v>22</v>
      </c>
      <c r="Q3881" t="s">
        <v>50</v>
      </c>
      <c r="R3881" t="s">
        <v>33</v>
      </c>
      <c r="S3881" t="s">
        <v>34</v>
      </c>
      <c r="T3881" t="s">
        <v>35</v>
      </c>
    </row>
    <row r="3882" spans="1:20">
      <c r="A3882" t="s">
        <v>50</v>
      </c>
      <c r="B3882" t="s">
        <v>22</v>
      </c>
      <c r="C3882" t="s">
        <v>170</v>
      </c>
      <c r="D3882" t="s">
        <v>171</v>
      </c>
      <c r="E3882" t="s">
        <v>25</v>
      </c>
      <c r="F3882" s="1">
        <v>31593</v>
      </c>
      <c r="G3882" t="s">
        <v>2401</v>
      </c>
      <c r="H3882">
        <v>201501</v>
      </c>
      <c r="I3882" t="s">
        <v>27</v>
      </c>
      <c r="J3882" t="s">
        <v>53</v>
      </c>
      <c r="K3882" t="s">
        <v>37</v>
      </c>
      <c r="L3882" t="s">
        <v>54</v>
      </c>
      <c r="M3882" t="s">
        <v>31</v>
      </c>
      <c r="N3882" t="s">
        <v>32</v>
      </c>
      <c r="O3882">
        <v>2472.88</v>
      </c>
      <c r="P3882" t="s">
        <v>22</v>
      </c>
      <c r="Q3882" t="s">
        <v>50</v>
      </c>
      <c r="R3882" t="s">
        <v>33</v>
      </c>
      <c r="S3882" t="s">
        <v>34</v>
      </c>
      <c r="T3882" t="s">
        <v>35</v>
      </c>
    </row>
    <row r="3883" spans="1:20">
      <c r="A3883" t="s">
        <v>50</v>
      </c>
      <c r="B3883" t="s">
        <v>22</v>
      </c>
      <c r="C3883" t="s">
        <v>170</v>
      </c>
      <c r="D3883" t="s">
        <v>171</v>
      </c>
      <c r="E3883" t="s">
        <v>25</v>
      </c>
      <c r="F3883" s="1">
        <v>31593</v>
      </c>
      <c r="G3883" t="s">
        <v>2401</v>
      </c>
      <c r="H3883">
        <v>201501</v>
      </c>
      <c r="I3883" t="s">
        <v>27</v>
      </c>
      <c r="J3883" t="s">
        <v>53</v>
      </c>
      <c r="K3883" t="s">
        <v>38</v>
      </c>
      <c r="L3883" t="s">
        <v>54</v>
      </c>
      <c r="M3883" t="s">
        <v>31</v>
      </c>
      <c r="N3883" t="s">
        <v>32</v>
      </c>
      <c r="O3883">
        <v>13479.77</v>
      </c>
      <c r="P3883" t="s">
        <v>22</v>
      </c>
      <c r="Q3883" t="s">
        <v>50</v>
      </c>
      <c r="R3883" t="s">
        <v>33</v>
      </c>
      <c r="S3883" t="s">
        <v>34</v>
      </c>
      <c r="T3883" t="s">
        <v>35</v>
      </c>
    </row>
    <row r="3884" spans="1:20">
      <c r="A3884" t="s">
        <v>50</v>
      </c>
      <c r="B3884" t="s">
        <v>22</v>
      </c>
      <c r="C3884" t="s">
        <v>170</v>
      </c>
      <c r="D3884" t="s">
        <v>171</v>
      </c>
      <c r="E3884" t="s">
        <v>25</v>
      </c>
      <c r="F3884" s="1">
        <v>31593</v>
      </c>
      <c r="G3884" t="s">
        <v>2401</v>
      </c>
      <c r="H3884">
        <v>201501</v>
      </c>
      <c r="I3884" t="s">
        <v>27</v>
      </c>
      <c r="J3884" t="s">
        <v>53</v>
      </c>
      <c r="K3884" t="s">
        <v>39</v>
      </c>
      <c r="L3884" t="s">
        <v>54</v>
      </c>
      <c r="M3884" t="s">
        <v>31</v>
      </c>
      <c r="N3884" t="s">
        <v>32</v>
      </c>
      <c r="O3884">
        <v>2870.98</v>
      </c>
      <c r="P3884" t="s">
        <v>22</v>
      </c>
      <c r="Q3884" t="s">
        <v>50</v>
      </c>
      <c r="R3884" t="s">
        <v>33</v>
      </c>
      <c r="S3884" t="s">
        <v>34</v>
      </c>
      <c r="T3884" t="s">
        <v>35</v>
      </c>
    </row>
    <row r="3885" spans="1:20">
      <c r="A3885" t="s">
        <v>50</v>
      </c>
      <c r="B3885" t="s">
        <v>22</v>
      </c>
      <c r="C3885" t="s">
        <v>170</v>
      </c>
      <c r="D3885" t="s">
        <v>171</v>
      </c>
      <c r="E3885" t="s">
        <v>25</v>
      </c>
      <c r="F3885" s="1">
        <v>31593</v>
      </c>
      <c r="G3885" t="s">
        <v>2401</v>
      </c>
      <c r="H3885">
        <v>201501</v>
      </c>
      <c r="I3885" t="s">
        <v>27</v>
      </c>
      <c r="J3885" t="s">
        <v>53</v>
      </c>
      <c r="K3885" t="s">
        <v>40</v>
      </c>
      <c r="L3885" t="s">
        <v>54</v>
      </c>
      <c r="M3885" t="s">
        <v>31</v>
      </c>
      <c r="N3885" t="s">
        <v>32</v>
      </c>
      <c r="O3885">
        <v>35061.57</v>
      </c>
      <c r="P3885" t="s">
        <v>22</v>
      </c>
      <c r="Q3885" t="s">
        <v>50</v>
      </c>
      <c r="R3885" t="s">
        <v>33</v>
      </c>
      <c r="S3885" t="s">
        <v>34</v>
      </c>
      <c r="T3885" t="s">
        <v>35</v>
      </c>
    </row>
    <row r="3886" spans="1:20">
      <c r="A3886" t="s">
        <v>50</v>
      </c>
      <c r="B3886" t="s">
        <v>22</v>
      </c>
      <c r="C3886" t="s">
        <v>170</v>
      </c>
      <c r="D3886" t="s">
        <v>171</v>
      </c>
      <c r="E3886" t="s">
        <v>25</v>
      </c>
      <c r="F3886" s="1">
        <v>31593</v>
      </c>
      <c r="G3886" t="s">
        <v>2401</v>
      </c>
      <c r="H3886">
        <v>201501</v>
      </c>
      <c r="I3886" t="s">
        <v>27</v>
      </c>
      <c r="J3886" t="s">
        <v>53</v>
      </c>
      <c r="K3886" t="s">
        <v>41</v>
      </c>
      <c r="L3886" t="s">
        <v>54</v>
      </c>
      <c r="M3886" t="s">
        <v>31</v>
      </c>
      <c r="N3886" t="s">
        <v>32</v>
      </c>
      <c r="O3886">
        <v>72430.87</v>
      </c>
      <c r="P3886" t="s">
        <v>22</v>
      </c>
      <c r="Q3886" t="s">
        <v>50</v>
      </c>
      <c r="R3886" t="s">
        <v>33</v>
      </c>
      <c r="S3886" t="s">
        <v>34</v>
      </c>
      <c r="T3886" t="s">
        <v>35</v>
      </c>
    </row>
    <row r="3887" spans="1:20">
      <c r="A3887" t="s">
        <v>55</v>
      </c>
      <c r="B3887" t="s">
        <v>22</v>
      </c>
      <c r="C3887" t="s">
        <v>172</v>
      </c>
      <c r="D3887" t="s">
        <v>173</v>
      </c>
      <c r="E3887" t="s">
        <v>25</v>
      </c>
      <c r="F3887" s="1">
        <v>30864</v>
      </c>
      <c r="G3887" t="s">
        <v>2401</v>
      </c>
      <c r="H3887">
        <v>201501</v>
      </c>
      <c r="I3887" t="s">
        <v>27</v>
      </c>
      <c r="J3887" t="s">
        <v>28</v>
      </c>
      <c r="K3887" t="s">
        <v>29</v>
      </c>
      <c r="L3887" t="s">
        <v>30</v>
      </c>
      <c r="M3887" t="s">
        <v>31</v>
      </c>
      <c r="N3887" t="s">
        <v>32</v>
      </c>
      <c r="O3887">
        <v>4268.96</v>
      </c>
      <c r="P3887" t="s">
        <v>22</v>
      </c>
      <c r="Q3887" t="s">
        <v>55</v>
      </c>
      <c r="R3887" t="s">
        <v>33</v>
      </c>
      <c r="S3887" t="s">
        <v>34</v>
      </c>
      <c r="T3887" t="s">
        <v>35</v>
      </c>
    </row>
    <row r="3888" spans="1:20">
      <c r="A3888" t="s">
        <v>55</v>
      </c>
      <c r="B3888" t="s">
        <v>22</v>
      </c>
      <c r="C3888" t="s">
        <v>172</v>
      </c>
      <c r="D3888" t="s">
        <v>173</v>
      </c>
      <c r="E3888" t="s">
        <v>25</v>
      </c>
      <c r="F3888" s="1">
        <v>30864</v>
      </c>
      <c r="G3888" t="s">
        <v>2401</v>
      </c>
      <c r="H3888">
        <v>201501</v>
      </c>
      <c r="I3888" t="s">
        <v>27</v>
      </c>
      <c r="J3888" t="s">
        <v>28</v>
      </c>
      <c r="K3888" t="s">
        <v>36</v>
      </c>
      <c r="L3888" t="s">
        <v>30</v>
      </c>
      <c r="M3888" t="s">
        <v>31</v>
      </c>
      <c r="N3888" t="s">
        <v>32</v>
      </c>
      <c r="O3888">
        <v>9262.27</v>
      </c>
      <c r="P3888" t="s">
        <v>22</v>
      </c>
      <c r="Q3888" t="s">
        <v>55</v>
      </c>
      <c r="R3888" t="s">
        <v>33</v>
      </c>
      <c r="S3888" t="s">
        <v>34</v>
      </c>
      <c r="T3888" t="s">
        <v>35</v>
      </c>
    </row>
    <row r="3889" spans="1:20">
      <c r="A3889" t="s">
        <v>55</v>
      </c>
      <c r="B3889" t="s">
        <v>22</v>
      </c>
      <c r="C3889" t="s">
        <v>172</v>
      </c>
      <c r="D3889" t="s">
        <v>173</v>
      </c>
      <c r="E3889" t="s">
        <v>25</v>
      </c>
      <c r="F3889" s="1">
        <v>30864</v>
      </c>
      <c r="G3889" t="s">
        <v>2401</v>
      </c>
      <c r="H3889">
        <v>201501</v>
      </c>
      <c r="I3889" t="s">
        <v>27</v>
      </c>
      <c r="J3889" t="s">
        <v>28</v>
      </c>
      <c r="K3889" t="s">
        <v>38</v>
      </c>
      <c r="L3889" t="s">
        <v>30</v>
      </c>
      <c r="M3889" t="s">
        <v>31</v>
      </c>
      <c r="N3889" t="s">
        <v>32</v>
      </c>
      <c r="O3889">
        <v>1303.27</v>
      </c>
      <c r="P3889" t="s">
        <v>22</v>
      </c>
      <c r="Q3889" t="s">
        <v>55</v>
      </c>
      <c r="R3889" t="s">
        <v>33</v>
      </c>
      <c r="S3889" t="s">
        <v>34</v>
      </c>
      <c r="T3889" t="s">
        <v>35</v>
      </c>
    </row>
    <row r="3890" spans="1:20">
      <c r="A3890" t="s">
        <v>55</v>
      </c>
      <c r="B3890" t="s">
        <v>22</v>
      </c>
      <c r="C3890" t="s">
        <v>172</v>
      </c>
      <c r="D3890" t="s">
        <v>173</v>
      </c>
      <c r="E3890" t="s">
        <v>25</v>
      </c>
      <c r="F3890" s="1">
        <v>30864</v>
      </c>
      <c r="G3890" t="s">
        <v>2401</v>
      </c>
      <c r="H3890">
        <v>201501</v>
      </c>
      <c r="I3890" t="s">
        <v>27</v>
      </c>
      <c r="J3890" t="s">
        <v>28</v>
      </c>
      <c r="K3890" t="s">
        <v>40</v>
      </c>
      <c r="L3890" t="s">
        <v>30</v>
      </c>
      <c r="M3890" t="s">
        <v>31</v>
      </c>
      <c r="N3890" t="s">
        <v>32</v>
      </c>
      <c r="O3890">
        <v>2994.53</v>
      </c>
      <c r="P3890" t="s">
        <v>22</v>
      </c>
      <c r="Q3890" t="s">
        <v>55</v>
      </c>
      <c r="R3890" t="s">
        <v>33</v>
      </c>
      <c r="S3890" t="s">
        <v>34</v>
      </c>
      <c r="T3890" t="s">
        <v>35</v>
      </c>
    </row>
    <row r="3891" spans="1:20">
      <c r="A3891" t="s">
        <v>55</v>
      </c>
      <c r="B3891" t="s">
        <v>22</v>
      </c>
      <c r="C3891" t="s">
        <v>172</v>
      </c>
      <c r="D3891" t="s">
        <v>173</v>
      </c>
      <c r="E3891" t="s">
        <v>25</v>
      </c>
      <c r="F3891" s="1">
        <v>30864</v>
      </c>
      <c r="G3891" t="s">
        <v>2401</v>
      </c>
      <c r="H3891">
        <v>201501</v>
      </c>
      <c r="I3891" t="s">
        <v>27</v>
      </c>
      <c r="J3891" t="s">
        <v>28</v>
      </c>
      <c r="K3891" t="s">
        <v>41</v>
      </c>
      <c r="L3891" t="s">
        <v>30</v>
      </c>
      <c r="M3891" t="s">
        <v>31</v>
      </c>
      <c r="N3891" t="s">
        <v>32</v>
      </c>
      <c r="O3891">
        <v>13598.93</v>
      </c>
      <c r="P3891" t="s">
        <v>22</v>
      </c>
      <c r="Q3891" t="s">
        <v>55</v>
      </c>
      <c r="R3891" t="s">
        <v>33</v>
      </c>
      <c r="S3891" t="s">
        <v>34</v>
      </c>
      <c r="T3891" t="s">
        <v>35</v>
      </c>
    </row>
    <row r="3892" spans="1:20">
      <c r="A3892" t="s">
        <v>61</v>
      </c>
      <c r="B3892" t="s">
        <v>22</v>
      </c>
      <c r="C3892" t="s">
        <v>174</v>
      </c>
      <c r="D3892" t="s">
        <v>175</v>
      </c>
      <c r="E3892" t="s">
        <v>25</v>
      </c>
      <c r="F3892" s="1">
        <v>31766</v>
      </c>
      <c r="G3892" t="s">
        <v>2401</v>
      </c>
      <c r="H3892">
        <v>201501</v>
      </c>
      <c r="I3892" t="s">
        <v>27</v>
      </c>
      <c r="J3892" t="s">
        <v>28</v>
      </c>
      <c r="K3892" t="s">
        <v>29</v>
      </c>
      <c r="L3892" t="s">
        <v>30</v>
      </c>
      <c r="M3892" t="s">
        <v>31</v>
      </c>
      <c r="N3892" t="s">
        <v>32</v>
      </c>
      <c r="O3892">
        <v>334.01</v>
      </c>
      <c r="P3892" t="s">
        <v>22</v>
      </c>
      <c r="Q3892" t="s">
        <v>61</v>
      </c>
      <c r="R3892" t="s">
        <v>33</v>
      </c>
      <c r="S3892" t="s">
        <v>34</v>
      </c>
      <c r="T3892" t="s">
        <v>35</v>
      </c>
    </row>
    <row r="3893" spans="1:20">
      <c r="A3893" t="s">
        <v>61</v>
      </c>
      <c r="B3893" t="s">
        <v>22</v>
      </c>
      <c r="C3893" t="s">
        <v>174</v>
      </c>
      <c r="D3893" t="s">
        <v>175</v>
      </c>
      <c r="E3893" t="s">
        <v>25</v>
      </c>
      <c r="F3893" s="1">
        <v>31766</v>
      </c>
      <c r="G3893" t="s">
        <v>2401</v>
      </c>
      <c r="H3893">
        <v>201501</v>
      </c>
      <c r="I3893" t="s">
        <v>27</v>
      </c>
      <c r="J3893" t="s">
        <v>28</v>
      </c>
      <c r="K3893" t="s">
        <v>36</v>
      </c>
      <c r="L3893" t="s">
        <v>30</v>
      </c>
      <c r="M3893" t="s">
        <v>31</v>
      </c>
      <c r="N3893" t="s">
        <v>32</v>
      </c>
      <c r="O3893">
        <v>26.44</v>
      </c>
      <c r="P3893" t="s">
        <v>22</v>
      </c>
      <c r="Q3893" t="s">
        <v>61</v>
      </c>
      <c r="R3893" t="s">
        <v>33</v>
      </c>
      <c r="S3893" t="s">
        <v>34</v>
      </c>
      <c r="T3893" t="s">
        <v>35</v>
      </c>
    </row>
    <row r="3894" spans="1:20">
      <c r="A3894" t="s">
        <v>61</v>
      </c>
      <c r="B3894" t="s">
        <v>22</v>
      </c>
      <c r="C3894" t="s">
        <v>174</v>
      </c>
      <c r="D3894" t="s">
        <v>175</v>
      </c>
      <c r="E3894" t="s">
        <v>25</v>
      </c>
      <c r="F3894" s="1">
        <v>31766</v>
      </c>
      <c r="G3894" t="s">
        <v>2401</v>
      </c>
      <c r="H3894">
        <v>201501</v>
      </c>
      <c r="I3894" t="s">
        <v>27</v>
      </c>
      <c r="J3894" t="s">
        <v>28</v>
      </c>
      <c r="K3894" t="s">
        <v>37</v>
      </c>
      <c r="L3894" t="s">
        <v>30</v>
      </c>
      <c r="M3894" t="s">
        <v>31</v>
      </c>
      <c r="N3894" t="s">
        <v>32</v>
      </c>
      <c r="O3894">
        <v>29.810000000000002</v>
      </c>
      <c r="P3894" t="s">
        <v>22</v>
      </c>
      <c r="Q3894" t="s">
        <v>61</v>
      </c>
      <c r="R3894" t="s">
        <v>33</v>
      </c>
      <c r="S3894" t="s">
        <v>34</v>
      </c>
      <c r="T3894" t="s">
        <v>35</v>
      </c>
    </row>
    <row r="3895" spans="1:20">
      <c r="A3895" t="s">
        <v>61</v>
      </c>
      <c r="B3895" t="s">
        <v>22</v>
      </c>
      <c r="C3895" t="s">
        <v>174</v>
      </c>
      <c r="D3895" t="s">
        <v>175</v>
      </c>
      <c r="E3895" t="s">
        <v>25</v>
      </c>
      <c r="F3895" s="1">
        <v>31766</v>
      </c>
      <c r="G3895" t="s">
        <v>2401</v>
      </c>
      <c r="H3895">
        <v>201501</v>
      </c>
      <c r="I3895" t="s">
        <v>27</v>
      </c>
      <c r="J3895" t="s">
        <v>28</v>
      </c>
      <c r="K3895" t="s">
        <v>38</v>
      </c>
      <c r="L3895" t="s">
        <v>30</v>
      </c>
      <c r="M3895" t="s">
        <v>31</v>
      </c>
      <c r="N3895" t="s">
        <v>32</v>
      </c>
      <c r="O3895">
        <v>422.41</v>
      </c>
      <c r="P3895" t="s">
        <v>22</v>
      </c>
      <c r="Q3895" t="s">
        <v>61</v>
      </c>
      <c r="R3895" t="s">
        <v>33</v>
      </c>
      <c r="S3895" t="s">
        <v>34</v>
      </c>
      <c r="T3895" t="s">
        <v>35</v>
      </c>
    </row>
    <row r="3896" spans="1:20">
      <c r="A3896" t="s">
        <v>61</v>
      </c>
      <c r="B3896" t="s">
        <v>22</v>
      </c>
      <c r="C3896" t="s">
        <v>174</v>
      </c>
      <c r="D3896" t="s">
        <v>175</v>
      </c>
      <c r="E3896" t="s">
        <v>25</v>
      </c>
      <c r="F3896" s="1">
        <v>31766</v>
      </c>
      <c r="G3896" t="s">
        <v>2401</v>
      </c>
      <c r="H3896">
        <v>201501</v>
      </c>
      <c r="I3896" t="s">
        <v>27</v>
      </c>
      <c r="J3896" t="s">
        <v>28</v>
      </c>
      <c r="K3896" t="s">
        <v>39</v>
      </c>
      <c r="L3896" t="s">
        <v>30</v>
      </c>
      <c r="M3896" t="s">
        <v>31</v>
      </c>
      <c r="N3896" t="s">
        <v>32</v>
      </c>
      <c r="O3896">
        <v>12.86</v>
      </c>
      <c r="P3896" t="s">
        <v>22</v>
      </c>
      <c r="Q3896" t="s">
        <v>61</v>
      </c>
      <c r="R3896" t="s">
        <v>33</v>
      </c>
      <c r="S3896" t="s">
        <v>34</v>
      </c>
      <c r="T3896" t="s">
        <v>35</v>
      </c>
    </row>
    <row r="3897" spans="1:20">
      <c r="A3897" t="s">
        <v>61</v>
      </c>
      <c r="B3897" t="s">
        <v>22</v>
      </c>
      <c r="C3897" t="s">
        <v>174</v>
      </c>
      <c r="D3897" t="s">
        <v>175</v>
      </c>
      <c r="E3897" t="s">
        <v>25</v>
      </c>
      <c r="F3897" s="1">
        <v>31766</v>
      </c>
      <c r="G3897" t="s">
        <v>2401</v>
      </c>
      <c r="H3897">
        <v>201501</v>
      </c>
      <c r="I3897" t="s">
        <v>27</v>
      </c>
      <c r="J3897" t="s">
        <v>28</v>
      </c>
      <c r="K3897" t="s">
        <v>40</v>
      </c>
      <c r="L3897" t="s">
        <v>30</v>
      </c>
      <c r="M3897" t="s">
        <v>31</v>
      </c>
      <c r="N3897" t="s">
        <v>32</v>
      </c>
      <c r="O3897">
        <v>105.21000000000001</v>
      </c>
      <c r="P3897" t="s">
        <v>22</v>
      </c>
      <c r="Q3897" t="s">
        <v>61</v>
      </c>
      <c r="R3897" t="s">
        <v>33</v>
      </c>
      <c r="S3897" t="s">
        <v>34</v>
      </c>
      <c r="T3897" t="s">
        <v>35</v>
      </c>
    </row>
    <row r="3898" spans="1:20">
      <c r="A3898" t="s">
        <v>61</v>
      </c>
      <c r="B3898" t="s">
        <v>22</v>
      </c>
      <c r="C3898" t="s">
        <v>174</v>
      </c>
      <c r="D3898" t="s">
        <v>175</v>
      </c>
      <c r="E3898" t="s">
        <v>25</v>
      </c>
      <c r="F3898" s="1">
        <v>31766</v>
      </c>
      <c r="G3898" t="s">
        <v>2401</v>
      </c>
      <c r="H3898">
        <v>201501</v>
      </c>
      <c r="I3898" t="s">
        <v>27</v>
      </c>
      <c r="J3898" t="s">
        <v>28</v>
      </c>
      <c r="K3898" t="s">
        <v>41</v>
      </c>
      <c r="L3898" t="s">
        <v>30</v>
      </c>
      <c r="M3898" t="s">
        <v>31</v>
      </c>
      <c r="N3898" t="s">
        <v>32</v>
      </c>
      <c r="O3898">
        <v>86.28</v>
      </c>
      <c r="P3898" t="s">
        <v>22</v>
      </c>
      <c r="Q3898" t="s">
        <v>61</v>
      </c>
      <c r="R3898" t="s">
        <v>33</v>
      </c>
      <c r="S3898" t="s">
        <v>34</v>
      </c>
      <c r="T3898" t="s">
        <v>35</v>
      </c>
    </row>
    <row r="3899" spans="1:20">
      <c r="A3899" t="s">
        <v>78</v>
      </c>
      <c r="B3899" t="s">
        <v>22</v>
      </c>
      <c r="C3899" t="s">
        <v>176</v>
      </c>
      <c r="D3899" t="s">
        <v>177</v>
      </c>
      <c r="E3899" t="s">
        <v>25</v>
      </c>
      <c r="F3899" s="1">
        <v>30682</v>
      </c>
      <c r="G3899" t="s">
        <v>2401</v>
      </c>
      <c r="H3899">
        <v>201501</v>
      </c>
      <c r="I3899" t="s">
        <v>27</v>
      </c>
      <c r="J3899" t="s">
        <v>28</v>
      </c>
      <c r="K3899" t="s">
        <v>41</v>
      </c>
      <c r="L3899" t="s">
        <v>30</v>
      </c>
      <c r="M3899" t="s">
        <v>31</v>
      </c>
      <c r="N3899" t="s">
        <v>32</v>
      </c>
      <c r="O3899">
        <v>51261.54</v>
      </c>
      <c r="P3899" t="s">
        <v>22</v>
      </c>
      <c r="Q3899" t="s">
        <v>78</v>
      </c>
      <c r="R3899" t="s">
        <v>33</v>
      </c>
      <c r="S3899" t="s">
        <v>34</v>
      </c>
      <c r="T3899" t="s">
        <v>35</v>
      </c>
    </row>
    <row r="3900" spans="1:20">
      <c r="A3900" t="s">
        <v>55</v>
      </c>
      <c r="B3900" t="s">
        <v>22</v>
      </c>
      <c r="C3900" t="s">
        <v>178</v>
      </c>
      <c r="D3900" t="s">
        <v>179</v>
      </c>
      <c r="E3900" t="s">
        <v>25</v>
      </c>
      <c r="F3900" s="1">
        <v>38261</v>
      </c>
      <c r="G3900" t="s">
        <v>2401</v>
      </c>
      <c r="H3900">
        <v>201501</v>
      </c>
      <c r="I3900" t="s">
        <v>27</v>
      </c>
      <c r="J3900" t="s">
        <v>53</v>
      </c>
      <c r="K3900" t="s">
        <v>29</v>
      </c>
      <c r="L3900" t="s">
        <v>54</v>
      </c>
      <c r="M3900" t="s">
        <v>31</v>
      </c>
      <c r="N3900" t="s">
        <v>32</v>
      </c>
      <c r="O3900">
        <v>5590.87</v>
      </c>
      <c r="P3900" t="s">
        <v>22</v>
      </c>
      <c r="Q3900" t="s">
        <v>55</v>
      </c>
      <c r="R3900" t="s">
        <v>33</v>
      </c>
      <c r="S3900" t="s">
        <v>34</v>
      </c>
      <c r="T3900" t="s">
        <v>35</v>
      </c>
    </row>
    <row r="3901" spans="1:20">
      <c r="A3901" t="s">
        <v>55</v>
      </c>
      <c r="B3901" t="s">
        <v>22</v>
      </c>
      <c r="C3901" t="s">
        <v>178</v>
      </c>
      <c r="D3901" t="s">
        <v>179</v>
      </c>
      <c r="E3901" t="s">
        <v>25</v>
      </c>
      <c r="F3901" s="1">
        <v>38261</v>
      </c>
      <c r="G3901" t="s">
        <v>2401</v>
      </c>
      <c r="H3901">
        <v>201501</v>
      </c>
      <c r="I3901" t="s">
        <v>27</v>
      </c>
      <c r="J3901" t="s">
        <v>53</v>
      </c>
      <c r="K3901" t="s">
        <v>36</v>
      </c>
      <c r="L3901" t="s">
        <v>54</v>
      </c>
      <c r="M3901" t="s">
        <v>31</v>
      </c>
      <c r="N3901" t="s">
        <v>32</v>
      </c>
      <c r="O3901">
        <v>1286.1000000000001</v>
      </c>
      <c r="P3901" t="s">
        <v>22</v>
      </c>
      <c r="Q3901" t="s">
        <v>55</v>
      </c>
      <c r="R3901" t="s">
        <v>33</v>
      </c>
      <c r="S3901" t="s">
        <v>34</v>
      </c>
      <c r="T3901" t="s">
        <v>35</v>
      </c>
    </row>
    <row r="3902" spans="1:20">
      <c r="A3902" t="s">
        <v>55</v>
      </c>
      <c r="B3902" t="s">
        <v>22</v>
      </c>
      <c r="C3902" t="s">
        <v>178</v>
      </c>
      <c r="D3902" t="s">
        <v>179</v>
      </c>
      <c r="E3902" t="s">
        <v>25</v>
      </c>
      <c r="F3902" s="1">
        <v>38261</v>
      </c>
      <c r="G3902" t="s">
        <v>2401</v>
      </c>
      <c r="H3902">
        <v>201501</v>
      </c>
      <c r="I3902" t="s">
        <v>27</v>
      </c>
      <c r="J3902" t="s">
        <v>53</v>
      </c>
      <c r="K3902" t="s">
        <v>37</v>
      </c>
      <c r="L3902" t="s">
        <v>54</v>
      </c>
      <c r="M3902" t="s">
        <v>31</v>
      </c>
      <c r="N3902" t="s">
        <v>32</v>
      </c>
      <c r="O3902">
        <v>3219.61</v>
      </c>
      <c r="P3902" t="s">
        <v>22</v>
      </c>
      <c r="Q3902" t="s">
        <v>55</v>
      </c>
      <c r="R3902" t="s">
        <v>33</v>
      </c>
      <c r="S3902" t="s">
        <v>34</v>
      </c>
      <c r="T3902" t="s">
        <v>35</v>
      </c>
    </row>
    <row r="3903" spans="1:20">
      <c r="A3903" t="s">
        <v>55</v>
      </c>
      <c r="B3903" t="s">
        <v>22</v>
      </c>
      <c r="C3903" t="s">
        <v>178</v>
      </c>
      <c r="D3903" t="s">
        <v>179</v>
      </c>
      <c r="E3903" t="s">
        <v>25</v>
      </c>
      <c r="F3903" s="1">
        <v>38261</v>
      </c>
      <c r="G3903" t="s">
        <v>2401</v>
      </c>
      <c r="H3903">
        <v>201501</v>
      </c>
      <c r="I3903" t="s">
        <v>27</v>
      </c>
      <c r="J3903" t="s">
        <v>53</v>
      </c>
      <c r="K3903" t="s">
        <v>38</v>
      </c>
      <c r="L3903" t="s">
        <v>54</v>
      </c>
      <c r="M3903" t="s">
        <v>31</v>
      </c>
      <c r="N3903" t="s">
        <v>32</v>
      </c>
      <c r="O3903">
        <v>2290</v>
      </c>
      <c r="P3903" t="s">
        <v>22</v>
      </c>
      <c r="Q3903" t="s">
        <v>55</v>
      </c>
      <c r="R3903" t="s">
        <v>33</v>
      </c>
      <c r="S3903" t="s">
        <v>34</v>
      </c>
      <c r="T3903" t="s">
        <v>35</v>
      </c>
    </row>
    <row r="3904" spans="1:20">
      <c r="A3904" t="s">
        <v>55</v>
      </c>
      <c r="B3904" t="s">
        <v>22</v>
      </c>
      <c r="C3904" t="s">
        <v>178</v>
      </c>
      <c r="D3904" t="s">
        <v>179</v>
      </c>
      <c r="E3904" t="s">
        <v>25</v>
      </c>
      <c r="F3904" s="1">
        <v>38261</v>
      </c>
      <c r="G3904" t="s">
        <v>2401</v>
      </c>
      <c r="H3904">
        <v>201501</v>
      </c>
      <c r="I3904" t="s">
        <v>27</v>
      </c>
      <c r="J3904" t="s">
        <v>53</v>
      </c>
      <c r="K3904" t="s">
        <v>41</v>
      </c>
      <c r="L3904" t="s">
        <v>54</v>
      </c>
      <c r="M3904" t="s">
        <v>31</v>
      </c>
      <c r="N3904" t="s">
        <v>32</v>
      </c>
      <c r="O3904">
        <v>4334.08</v>
      </c>
      <c r="P3904" t="s">
        <v>22</v>
      </c>
      <c r="Q3904" t="s">
        <v>55</v>
      </c>
      <c r="R3904" t="s">
        <v>33</v>
      </c>
      <c r="S3904" t="s">
        <v>34</v>
      </c>
      <c r="T3904" t="s">
        <v>35</v>
      </c>
    </row>
    <row r="3905" spans="1:20">
      <c r="A3905" t="s">
        <v>61</v>
      </c>
      <c r="B3905" t="s">
        <v>22</v>
      </c>
      <c r="C3905" t="s">
        <v>180</v>
      </c>
      <c r="D3905" t="s">
        <v>181</v>
      </c>
      <c r="E3905" t="s">
        <v>25</v>
      </c>
      <c r="F3905" s="1">
        <v>31766</v>
      </c>
      <c r="G3905" t="s">
        <v>2401</v>
      </c>
      <c r="H3905">
        <v>201501</v>
      </c>
      <c r="I3905" t="s">
        <v>27</v>
      </c>
      <c r="J3905" t="s">
        <v>53</v>
      </c>
      <c r="K3905" t="s">
        <v>29</v>
      </c>
      <c r="L3905" t="s">
        <v>54</v>
      </c>
      <c r="M3905" t="s">
        <v>31</v>
      </c>
      <c r="N3905" t="s">
        <v>32</v>
      </c>
      <c r="O3905">
        <v>555.46</v>
      </c>
      <c r="P3905" t="s">
        <v>22</v>
      </c>
      <c r="Q3905" t="s">
        <v>61</v>
      </c>
      <c r="R3905" t="s">
        <v>33</v>
      </c>
      <c r="S3905" t="s">
        <v>34</v>
      </c>
      <c r="T3905" t="s">
        <v>35</v>
      </c>
    </row>
    <row r="3906" spans="1:20">
      <c r="A3906" t="s">
        <v>61</v>
      </c>
      <c r="B3906" t="s">
        <v>22</v>
      </c>
      <c r="C3906" t="s">
        <v>180</v>
      </c>
      <c r="D3906" t="s">
        <v>181</v>
      </c>
      <c r="E3906" t="s">
        <v>25</v>
      </c>
      <c r="F3906" s="1">
        <v>31766</v>
      </c>
      <c r="G3906" t="s">
        <v>2401</v>
      </c>
      <c r="H3906">
        <v>201501</v>
      </c>
      <c r="I3906" t="s">
        <v>27</v>
      </c>
      <c r="J3906" t="s">
        <v>53</v>
      </c>
      <c r="K3906" t="s">
        <v>36</v>
      </c>
      <c r="L3906" t="s">
        <v>54</v>
      </c>
      <c r="M3906" t="s">
        <v>31</v>
      </c>
      <c r="N3906" t="s">
        <v>32</v>
      </c>
      <c r="O3906">
        <v>17.82</v>
      </c>
      <c r="P3906" t="s">
        <v>22</v>
      </c>
      <c r="Q3906" t="s">
        <v>61</v>
      </c>
      <c r="R3906" t="s">
        <v>33</v>
      </c>
      <c r="S3906" t="s">
        <v>34</v>
      </c>
      <c r="T3906" t="s">
        <v>35</v>
      </c>
    </row>
    <row r="3907" spans="1:20">
      <c r="A3907" t="s">
        <v>61</v>
      </c>
      <c r="B3907" t="s">
        <v>22</v>
      </c>
      <c r="C3907" t="s">
        <v>180</v>
      </c>
      <c r="D3907" t="s">
        <v>181</v>
      </c>
      <c r="E3907" t="s">
        <v>25</v>
      </c>
      <c r="F3907" s="1">
        <v>31766</v>
      </c>
      <c r="G3907" t="s">
        <v>2401</v>
      </c>
      <c r="H3907">
        <v>201501</v>
      </c>
      <c r="I3907" t="s">
        <v>27</v>
      </c>
      <c r="J3907" t="s">
        <v>53</v>
      </c>
      <c r="K3907" t="s">
        <v>37</v>
      </c>
      <c r="L3907" t="s">
        <v>54</v>
      </c>
      <c r="M3907" t="s">
        <v>31</v>
      </c>
      <c r="N3907" t="s">
        <v>32</v>
      </c>
      <c r="O3907">
        <v>39.4</v>
      </c>
      <c r="P3907" t="s">
        <v>22</v>
      </c>
      <c r="Q3907" t="s">
        <v>61</v>
      </c>
      <c r="R3907" t="s">
        <v>33</v>
      </c>
      <c r="S3907" t="s">
        <v>34</v>
      </c>
      <c r="T3907" t="s">
        <v>35</v>
      </c>
    </row>
    <row r="3908" spans="1:20">
      <c r="A3908" t="s">
        <v>61</v>
      </c>
      <c r="B3908" t="s">
        <v>22</v>
      </c>
      <c r="C3908" t="s">
        <v>180</v>
      </c>
      <c r="D3908" t="s">
        <v>181</v>
      </c>
      <c r="E3908" t="s">
        <v>25</v>
      </c>
      <c r="F3908" s="1">
        <v>31766</v>
      </c>
      <c r="G3908" t="s">
        <v>2401</v>
      </c>
      <c r="H3908">
        <v>201501</v>
      </c>
      <c r="I3908" t="s">
        <v>27</v>
      </c>
      <c r="J3908" t="s">
        <v>53</v>
      </c>
      <c r="K3908" t="s">
        <v>38</v>
      </c>
      <c r="L3908" t="s">
        <v>54</v>
      </c>
      <c r="M3908" t="s">
        <v>31</v>
      </c>
      <c r="N3908" t="s">
        <v>32</v>
      </c>
      <c r="O3908">
        <v>934.4</v>
      </c>
      <c r="P3908" t="s">
        <v>22</v>
      </c>
      <c r="Q3908" t="s">
        <v>61</v>
      </c>
      <c r="R3908" t="s">
        <v>33</v>
      </c>
      <c r="S3908" t="s">
        <v>34</v>
      </c>
      <c r="T3908" t="s">
        <v>35</v>
      </c>
    </row>
    <row r="3909" spans="1:20">
      <c r="A3909" t="s">
        <v>61</v>
      </c>
      <c r="B3909" t="s">
        <v>22</v>
      </c>
      <c r="C3909" t="s">
        <v>180</v>
      </c>
      <c r="D3909" t="s">
        <v>181</v>
      </c>
      <c r="E3909" t="s">
        <v>25</v>
      </c>
      <c r="F3909" s="1">
        <v>31766</v>
      </c>
      <c r="G3909" t="s">
        <v>2401</v>
      </c>
      <c r="H3909">
        <v>201501</v>
      </c>
      <c r="I3909" t="s">
        <v>27</v>
      </c>
      <c r="J3909" t="s">
        <v>53</v>
      </c>
      <c r="K3909" t="s">
        <v>39</v>
      </c>
      <c r="L3909" t="s">
        <v>54</v>
      </c>
      <c r="M3909" t="s">
        <v>31</v>
      </c>
      <c r="N3909" t="s">
        <v>32</v>
      </c>
      <c r="O3909">
        <v>0</v>
      </c>
      <c r="P3909" t="s">
        <v>22</v>
      </c>
      <c r="Q3909" t="s">
        <v>61</v>
      </c>
      <c r="R3909" t="s">
        <v>33</v>
      </c>
      <c r="S3909" t="s">
        <v>34</v>
      </c>
      <c r="T3909" t="s">
        <v>35</v>
      </c>
    </row>
    <row r="3910" spans="1:20">
      <c r="A3910" t="s">
        <v>61</v>
      </c>
      <c r="B3910" t="s">
        <v>22</v>
      </c>
      <c r="C3910" t="s">
        <v>180</v>
      </c>
      <c r="D3910" t="s">
        <v>181</v>
      </c>
      <c r="E3910" t="s">
        <v>25</v>
      </c>
      <c r="F3910" s="1">
        <v>31766</v>
      </c>
      <c r="G3910" t="s">
        <v>2401</v>
      </c>
      <c r="H3910">
        <v>201501</v>
      </c>
      <c r="I3910" t="s">
        <v>27</v>
      </c>
      <c r="J3910" t="s">
        <v>53</v>
      </c>
      <c r="K3910" t="s">
        <v>40</v>
      </c>
      <c r="L3910" t="s">
        <v>54</v>
      </c>
      <c r="M3910" t="s">
        <v>31</v>
      </c>
      <c r="N3910" t="s">
        <v>32</v>
      </c>
      <c r="O3910">
        <v>83.59</v>
      </c>
      <c r="P3910" t="s">
        <v>22</v>
      </c>
      <c r="Q3910" t="s">
        <v>61</v>
      </c>
      <c r="R3910" t="s">
        <v>33</v>
      </c>
      <c r="S3910" t="s">
        <v>34</v>
      </c>
      <c r="T3910" t="s">
        <v>35</v>
      </c>
    </row>
    <row r="3911" spans="1:20">
      <c r="A3911" t="s">
        <v>61</v>
      </c>
      <c r="B3911" t="s">
        <v>22</v>
      </c>
      <c r="C3911" t="s">
        <v>180</v>
      </c>
      <c r="D3911" t="s">
        <v>181</v>
      </c>
      <c r="E3911" t="s">
        <v>25</v>
      </c>
      <c r="F3911" s="1">
        <v>31766</v>
      </c>
      <c r="G3911" t="s">
        <v>2401</v>
      </c>
      <c r="H3911">
        <v>201501</v>
      </c>
      <c r="I3911" t="s">
        <v>27</v>
      </c>
      <c r="J3911" t="s">
        <v>53</v>
      </c>
      <c r="K3911" t="s">
        <v>41</v>
      </c>
      <c r="L3911" t="s">
        <v>54</v>
      </c>
      <c r="M3911" t="s">
        <v>31</v>
      </c>
      <c r="N3911" t="s">
        <v>32</v>
      </c>
      <c r="O3911">
        <v>141.68</v>
      </c>
      <c r="P3911" t="s">
        <v>22</v>
      </c>
      <c r="Q3911" t="s">
        <v>61</v>
      </c>
      <c r="R3911" t="s">
        <v>33</v>
      </c>
      <c r="S3911" t="s">
        <v>34</v>
      </c>
      <c r="T3911" t="s">
        <v>35</v>
      </c>
    </row>
    <row r="3912" spans="1:20">
      <c r="A3912" t="s">
        <v>61</v>
      </c>
      <c r="B3912" t="s">
        <v>22</v>
      </c>
      <c r="C3912" t="s">
        <v>180</v>
      </c>
      <c r="D3912" t="s">
        <v>181</v>
      </c>
      <c r="E3912" t="s">
        <v>25</v>
      </c>
      <c r="F3912" s="1">
        <v>31766</v>
      </c>
      <c r="G3912" t="s">
        <v>2401</v>
      </c>
      <c r="H3912">
        <v>201501</v>
      </c>
      <c r="I3912" t="s">
        <v>27</v>
      </c>
      <c r="J3912" t="s">
        <v>53</v>
      </c>
      <c r="K3912" t="s">
        <v>44</v>
      </c>
      <c r="L3912" t="s">
        <v>54</v>
      </c>
      <c r="M3912" t="s">
        <v>31</v>
      </c>
      <c r="N3912" t="s">
        <v>32</v>
      </c>
      <c r="O3912">
        <v>355.7</v>
      </c>
      <c r="P3912" t="s">
        <v>22</v>
      </c>
      <c r="Q3912" t="s">
        <v>61</v>
      </c>
      <c r="R3912" t="s">
        <v>33</v>
      </c>
      <c r="S3912" t="s">
        <v>34</v>
      </c>
      <c r="T3912" t="s">
        <v>35</v>
      </c>
    </row>
    <row r="3913" spans="1:20">
      <c r="A3913" t="s">
        <v>55</v>
      </c>
      <c r="B3913" t="s">
        <v>22</v>
      </c>
      <c r="C3913" t="s">
        <v>182</v>
      </c>
      <c r="D3913" t="s">
        <v>183</v>
      </c>
      <c r="E3913" t="s">
        <v>25</v>
      </c>
      <c r="F3913" s="1">
        <v>18629</v>
      </c>
      <c r="G3913" t="s">
        <v>2401</v>
      </c>
      <c r="H3913">
        <v>201501</v>
      </c>
      <c r="I3913" t="s">
        <v>27</v>
      </c>
      <c r="J3913" t="s">
        <v>53</v>
      </c>
      <c r="K3913" t="s">
        <v>36</v>
      </c>
      <c r="L3913" t="s">
        <v>54</v>
      </c>
      <c r="M3913" t="s">
        <v>31</v>
      </c>
      <c r="N3913" t="s">
        <v>32</v>
      </c>
      <c r="O3913">
        <v>304.7</v>
      </c>
      <c r="P3913" t="s">
        <v>22</v>
      </c>
      <c r="Q3913" t="s">
        <v>55</v>
      </c>
      <c r="R3913" t="s">
        <v>33</v>
      </c>
      <c r="S3913" t="s">
        <v>34</v>
      </c>
      <c r="T3913" t="s">
        <v>35</v>
      </c>
    </row>
    <row r="3914" spans="1:20">
      <c r="A3914" t="s">
        <v>55</v>
      </c>
      <c r="B3914" t="s">
        <v>22</v>
      </c>
      <c r="C3914" t="s">
        <v>182</v>
      </c>
      <c r="D3914" t="s">
        <v>183</v>
      </c>
      <c r="E3914" t="s">
        <v>25</v>
      </c>
      <c r="F3914" s="1">
        <v>18629</v>
      </c>
      <c r="G3914" t="s">
        <v>2401</v>
      </c>
      <c r="H3914">
        <v>201501</v>
      </c>
      <c r="I3914" t="s">
        <v>27</v>
      </c>
      <c r="J3914" t="s">
        <v>53</v>
      </c>
      <c r="K3914" t="s">
        <v>38</v>
      </c>
      <c r="L3914" t="s">
        <v>54</v>
      </c>
      <c r="M3914" t="s">
        <v>31</v>
      </c>
      <c r="N3914" t="s">
        <v>32</v>
      </c>
      <c r="O3914">
        <v>16.240000000000002</v>
      </c>
      <c r="P3914" t="s">
        <v>22</v>
      </c>
      <c r="Q3914" t="s">
        <v>55</v>
      </c>
      <c r="R3914" t="s">
        <v>33</v>
      </c>
      <c r="S3914" t="s">
        <v>34</v>
      </c>
      <c r="T3914" t="s">
        <v>35</v>
      </c>
    </row>
    <row r="3915" spans="1:20">
      <c r="A3915" t="s">
        <v>55</v>
      </c>
      <c r="B3915" t="s">
        <v>22</v>
      </c>
      <c r="C3915" t="s">
        <v>184</v>
      </c>
      <c r="D3915" t="s">
        <v>185</v>
      </c>
      <c r="E3915" t="s">
        <v>25</v>
      </c>
      <c r="F3915" s="1">
        <v>38261</v>
      </c>
      <c r="G3915" t="s">
        <v>2401</v>
      </c>
      <c r="H3915">
        <v>201501</v>
      </c>
      <c r="I3915" t="s">
        <v>27</v>
      </c>
      <c r="J3915" t="s">
        <v>53</v>
      </c>
      <c r="K3915" t="s">
        <v>36</v>
      </c>
      <c r="L3915" t="s">
        <v>54</v>
      </c>
      <c r="M3915" t="s">
        <v>31</v>
      </c>
      <c r="N3915" t="s">
        <v>32</v>
      </c>
      <c r="O3915">
        <v>0</v>
      </c>
      <c r="P3915" t="s">
        <v>22</v>
      </c>
      <c r="Q3915" t="s">
        <v>55</v>
      </c>
      <c r="R3915" t="s">
        <v>33</v>
      </c>
      <c r="S3915" t="s">
        <v>34</v>
      </c>
      <c r="T3915" t="s">
        <v>35</v>
      </c>
    </row>
    <row r="3916" spans="1:20">
      <c r="A3916" t="s">
        <v>55</v>
      </c>
      <c r="B3916" t="s">
        <v>22</v>
      </c>
      <c r="C3916" t="s">
        <v>184</v>
      </c>
      <c r="D3916" t="s">
        <v>185</v>
      </c>
      <c r="E3916" t="s">
        <v>25</v>
      </c>
      <c r="F3916" s="1">
        <v>38261</v>
      </c>
      <c r="G3916" t="s">
        <v>2401</v>
      </c>
      <c r="H3916">
        <v>201501</v>
      </c>
      <c r="I3916" t="s">
        <v>27</v>
      </c>
      <c r="J3916" t="s">
        <v>53</v>
      </c>
      <c r="K3916" t="s">
        <v>37</v>
      </c>
      <c r="L3916" t="s">
        <v>54</v>
      </c>
      <c r="M3916" t="s">
        <v>31</v>
      </c>
      <c r="N3916" t="s">
        <v>32</v>
      </c>
      <c r="O3916">
        <v>3166.71</v>
      </c>
      <c r="P3916" t="s">
        <v>22</v>
      </c>
      <c r="Q3916" t="s">
        <v>55</v>
      </c>
      <c r="R3916" t="s">
        <v>33</v>
      </c>
      <c r="S3916" t="s">
        <v>34</v>
      </c>
      <c r="T3916" t="s">
        <v>35</v>
      </c>
    </row>
    <row r="3917" spans="1:20">
      <c r="A3917" t="s">
        <v>55</v>
      </c>
      <c r="B3917" t="s">
        <v>22</v>
      </c>
      <c r="C3917" t="s">
        <v>184</v>
      </c>
      <c r="D3917" t="s">
        <v>185</v>
      </c>
      <c r="E3917" t="s">
        <v>25</v>
      </c>
      <c r="F3917" s="1">
        <v>38261</v>
      </c>
      <c r="G3917" t="s">
        <v>2401</v>
      </c>
      <c r="H3917">
        <v>201501</v>
      </c>
      <c r="I3917" t="s">
        <v>27</v>
      </c>
      <c r="J3917" t="s">
        <v>53</v>
      </c>
      <c r="K3917" t="s">
        <v>38</v>
      </c>
      <c r="L3917" t="s">
        <v>54</v>
      </c>
      <c r="M3917" t="s">
        <v>31</v>
      </c>
      <c r="N3917" t="s">
        <v>32</v>
      </c>
      <c r="O3917">
        <v>906.24</v>
      </c>
      <c r="P3917" t="s">
        <v>22</v>
      </c>
      <c r="Q3917" t="s">
        <v>55</v>
      </c>
      <c r="R3917" t="s">
        <v>33</v>
      </c>
      <c r="S3917" t="s">
        <v>34</v>
      </c>
      <c r="T3917" t="s">
        <v>35</v>
      </c>
    </row>
    <row r="3918" spans="1:20">
      <c r="A3918" t="s">
        <v>55</v>
      </c>
      <c r="B3918" t="s">
        <v>22</v>
      </c>
      <c r="C3918" t="s">
        <v>184</v>
      </c>
      <c r="D3918" t="s">
        <v>185</v>
      </c>
      <c r="E3918" t="s">
        <v>25</v>
      </c>
      <c r="F3918" s="1">
        <v>38261</v>
      </c>
      <c r="G3918" t="s">
        <v>2401</v>
      </c>
      <c r="H3918">
        <v>201501</v>
      </c>
      <c r="I3918" t="s">
        <v>27</v>
      </c>
      <c r="J3918" t="s">
        <v>53</v>
      </c>
      <c r="K3918" t="s">
        <v>41</v>
      </c>
      <c r="L3918" t="s">
        <v>54</v>
      </c>
      <c r="M3918" t="s">
        <v>31</v>
      </c>
      <c r="N3918" t="s">
        <v>32</v>
      </c>
      <c r="O3918">
        <v>2203.48</v>
      </c>
      <c r="P3918" t="s">
        <v>22</v>
      </c>
      <c r="Q3918" t="s">
        <v>55</v>
      </c>
      <c r="R3918" t="s">
        <v>33</v>
      </c>
      <c r="S3918" t="s">
        <v>34</v>
      </c>
      <c r="T3918" t="s">
        <v>35</v>
      </c>
    </row>
    <row r="3919" spans="1:20">
      <c r="A3919" t="s">
        <v>85</v>
      </c>
      <c r="B3919" t="s">
        <v>22</v>
      </c>
      <c r="C3919" t="s">
        <v>186</v>
      </c>
      <c r="D3919" t="s">
        <v>187</v>
      </c>
      <c r="E3919" t="s">
        <v>25</v>
      </c>
      <c r="F3919" s="1">
        <v>31593</v>
      </c>
      <c r="G3919" t="s">
        <v>2401</v>
      </c>
      <c r="H3919">
        <v>201501</v>
      </c>
      <c r="I3919" t="s">
        <v>27</v>
      </c>
      <c r="J3919" t="s">
        <v>53</v>
      </c>
      <c r="K3919" t="s">
        <v>29</v>
      </c>
      <c r="L3919" t="s">
        <v>54</v>
      </c>
      <c r="M3919" t="s">
        <v>31</v>
      </c>
      <c r="N3919" t="s">
        <v>32</v>
      </c>
      <c r="O3919">
        <v>18738.02</v>
      </c>
      <c r="P3919" t="s">
        <v>22</v>
      </c>
      <c r="Q3919" t="s">
        <v>85</v>
      </c>
      <c r="R3919" t="s">
        <v>33</v>
      </c>
      <c r="S3919" t="s">
        <v>34</v>
      </c>
      <c r="T3919" t="s">
        <v>35</v>
      </c>
    </row>
    <row r="3920" spans="1:20">
      <c r="A3920" t="s">
        <v>85</v>
      </c>
      <c r="B3920" t="s">
        <v>22</v>
      </c>
      <c r="C3920" t="s">
        <v>186</v>
      </c>
      <c r="D3920" t="s">
        <v>187</v>
      </c>
      <c r="E3920" t="s">
        <v>25</v>
      </c>
      <c r="F3920" s="1">
        <v>31593</v>
      </c>
      <c r="G3920" t="s">
        <v>2401</v>
      </c>
      <c r="H3920">
        <v>201501</v>
      </c>
      <c r="I3920" t="s">
        <v>27</v>
      </c>
      <c r="J3920" t="s">
        <v>53</v>
      </c>
      <c r="K3920" t="s">
        <v>36</v>
      </c>
      <c r="L3920" t="s">
        <v>54</v>
      </c>
      <c r="M3920" t="s">
        <v>31</v>
      </c>
      <c r="N3920" t="s">
        <v>32</v>
      </c>
      <c r="O3920">
        <v>1547.03</v>
      </c>
      <c r="P3920" t="s">
        <v>22</v>
      </c>
      <c r="Q3920" t="s">
        <v>85</v>
      </c>
      <c r="R3920" t="s">
        <v>33</v>
      </c>
      <c r="S3920" t="s">
        <v>34</v>
      </c>
      <c r="T3920" t="s">
        <v>35</v>
      </c>
    </row>
    <row r="3921" spans="1:20">
      <c r="A3921" t="s">
        <v>55</v>
      </c>
      <c r="B3921" t="s">
        <v>22</v>
      </c>
      <c r="C3921" t="s">
        <v>188</v>
      </c>
      <c r="D3921" t="s">
        <v>189</v>
      </c>
      <c r="E3921" t="s">
        <v>25</v>
      </c>
      <c r="F3921" s="1">
        <v>30864</v>
      </c>
      <c r="G3921" t="s">
        <v>2401</v>
      </c>
      <c r="H3921">
        <v>201501</v>
      </c>
      <c r="I3921" t="s">
        <v>27</v>
      </c>
      <c r="J3921" t="s">
        <v>53</v>
      </c>
      <c r="K3921" t="s">
        <v>29</v>
      </c>
      <c r="L3921" t="s">
        <v>54</v>
      </c>
      <c r="M3921" t="s">
        <v>31</v>
      </c>
      <c r="N3921" t="s">
        <v>32</v>
      </c>
      <c r="O3921">
        <v>1094.8700000000001</v>
      </c>
      <c r="P3921" t="s">
        <v>22</v>
      </c>
      <c r="Q3921" t="s">
        <v>55</v>
      </c>
      <c r="R3921" t="s">
        <v>33</v>
      </c>
      <c r="S3921" t="s">
        <v>34</v>
      </c>
      <c r="T3921" t="s">
        <v>35</v>
      </c>
    </row>
    <row r="3922" spans="1:20">
      <c r="A3922" t="s">
        <v>55</v>
      </c>
      <c r="B3922" t="s">
        <v>22</v>
      </c>
      <c r="C3922" t="s">
        <v>188</v>
      </c>
      <c r="D3922" t="s">
        <v>189</v>
      </c>
      <c r="E3922" t="s">
        <v>25</v>
      </c>
      <c r="F3922" s="1">
        <v>30864</v>
      </c>
      <c r="G3922" t="s">
        <v>2401</v>
      </c>
      <c r="H3922">
        <v>201501</v>
      </c>
      <c r="I3922" t="s">
        <v>27</v>
      </c>
      <c r="J3922" t="s">
        <v>53</v>
      </c>
      <c r="K3922" t="s">
        <v>36</v>
      </c>
      <c r="L3922" t="s">
        <v>54</v>
      </c>
      <c r="M3922" t="s">
        <v>31</v>
      </c>
      <c r="N3922" t="s">
        <v>32</v>
      </c>
      <c r="O3922">
        <v>6601.35</v>
      </c>
      <c r="P3922" t="s">
        <v>22</v>
      </c>
      <c r="Q3922" t="s">
        <v>55</v>
      </c>
      <c r="R3922" t="s">
        <v>33</v>
      </c>
      <c r="S3922" t="s">
        <v>34</v>
      </c>
      <c r="T3922" t="s">
        <v>35</v>
      </c>
    </row>
    <row r="3923" spans="1:20">
      <c r="A3923" t="s">
        <v>55</v>
      </c>
      <c r="B3923" t="s">
        <v>22</v>
      </c>
      <c r="C3923" t="s">
        <v>188</v>
      </c>
      <c r="D3923" t="s">
        <v>189</v>
      </c>
      <c r="E3923" t="s">
        <v>25</v>
      </c>
      <c r="F3923" s="1">
        <v>30864</v>
      </c>
      <c r="G3923" t="s">
        <v>2401</v>
      </c>
      <c r="H3923">
        <v>201501</v>
      </c>
      <c r="I3923" t="s">
        <v>27</v>
      </c>
      <c r="J3923" t="s">
        <v>53</v>
      </c>
      <c r="K3923" t="s">
        <v>38</v>
      </c>
      <c r="L3923" t="s">
        <v>54</v>
      </c>
      <c r="M3923" t="s">
        <v>31</v>
      </c>
      <c r="N3923" t="s">
        <v>32</v>
      </c>
      <c r="O3923">
        <v>3787.26</v>
      </c>
      <c r="P3923" t="s">
        <v>22</v>
      </c>
      <c r="Q3923" t="s">
        <v>55</v>
      </c>
      <c r="R3923" t="s">
        <v>33</v>
      </c>
      <c r="S3923" t="s">
        <v>34</v>
      </c>
      <c r="T3923" t="s">
        <v>35</v>
      </c>
    </row>
    <row r="3924" spans="1:20">
      <c r="A3924" t="s">
        <v>55</v>
      </c>
      <c r="B3924" t="s">
        <v>22</v>
      </c>
      <c r="C3924" t="s">
        <v>188</v>
      </c>
      <c r="D3924" t="s">
        <v>189</v>
      </c>
      <c r="E3924" t="s">
        <v>25</v>
      </c>
      <c r="F3924" s="1">
        <v>30864</v>
      </c>
      <c r="G3924" t="s">
        <v>2401</v>
      </c>
      <c r="H3924">
        <v>201501</v>
      </c>
      <c r="I3924" t="s">
        <v>27</v>
      </c>
      <c r="J3924" t="s">
        <v>53</v>
      </c>
      <c r="K3924" t="s">
        <v>40</v>
      </c>
      <c r="L3924" t="s">
        <v>54</v>
      </c>
      <c r="M3924" t="s">
        <v>31</v>
      </c>
      <c r="N3924" t="s">
        <v>32</v>
      </c>
      <c r="O3924">
        <v>2184.09</v>
      </c>
      <c r="P3924" t="s">
        <v>22</v>
      </c>
      <c r="Q3924" t="s">
        <v>55</v>
      </c>
      <c r="R3924" t="s">
        <v>33</v>
      </c>
      <c r="S3924" t="s">
        <v>34</v>
      </c>
      <c r="T3924" t="s">
        <v>35</v>
      </c>
    </row>
    <row r="3925" spans="1:20">
      <c r="A3925" t="s">
        <v>55</v>
      </c>
      <c r="B3925" t="s">
        <v>22</v>
      </c>
      <c r="C3925" t="s">
        <v>188</v>
      </c>
      <c r="D3925" t="s">
        <v>189</v>
      </c>
      <c r="E3925" t="s">
        <v>25</v>
      </c>
      <c r="F3925" s="1">
        <v>30864</v>
      </c>
      <c r="G3925" t="s">
        <v>2401</v>
      </c>
      <c r="H3925">
        <v>201501</v>
      </c>
      <c r="I3925" t="s">
        <v>27</v>
      </c>
      <c r="J3925" t="s">
        <v>53</v>
      </c>
      <c r="K3925" t="s">
        <v>41</v>
      </c>
      <c r="L3925" t="s">
        <v>54</v>
      </c>
      <c r="M3925" t="s">
        <v>31</v>
      </c>
      <c r="N3925" t="s">
        <v>32</v>
      </c>
      <c r="O3925">
        <v>7189.68</v>
      </c>
      <c r="P3925" t="s">
        <v>22</v>
      </c>
      <c r="Q3925" t="s">
        <v>55</v>
      </c>
      <c r="R3925" t="s">
        <v>33</v>
      </c>
      <c r="S3925" t="s">
        <v>34</v>
      </c>
      <c r="T3925" t="s">
        <v>35</v>
      </c>
    </row>
    <row r="3926" spans="1:20">
      <c r="A3926" t="s">
        <v>58</v>
      </c>
      <c r="B3926" t="s">
        <v>22</v>
      </c>
      <c r="C3926" t="s">
        <v>190</v>
      </c>
      <c r="D3926" t="s">
        <v>191</v>
      </c>
      <c r="E3926" t="s">
        <v>25</v>
      </c>
      <c r="F3926" s="1">
        <v>18629</v>
      </c>
      <c r="G3926" t="s">
        <v>2401</v>
      </c>
      <c r="H3926">
        <v>201501</v>
      </c>
      <c r="I3926" t="s">
        <v>27</v>
      </c>
      <c r="J3926" t="s">
        <v>28</v>
      </c>
      <c r="K3926" t="s">
        <v>40</v>
      </c>
      <c r="L3926" t="s">
        <v>30</v>
      </c>
      <c r="M3926" t="s">
        <v>31</v>
      </c>
      <c r="N3926" t="s">
        <v>32</v>
      </c>
      <c r="O3926">
        <v>3119.23</v>
      </c>
      <c r="P3926" t="s">
        <v>22</v>
      </c>
      <c r="Q3926" t="s">
        <v>58</v>
      </c>
      <c r="R3926" t="s">
        <v>33</v>
      </c>
      <c r="S3926" t="s">
        <v>34</v>
      </c>
      <c r="T3926" t="s">
        <v>35</v>
      </c>
    </row>
    <row r="3927" spans="1:20">
      <c r="A3927" t="s">
        <v>58</v>
      </c>
      <c r="B3927" t="s">
        <v>22</v>
      </c>
      <c r="C3927" t="s">
        <v>190</v>
      </c>
      <c r="D3927" t="s">
        <v>191</v>
      </c>
      <c r="E3927" t="s">
        <v>25</v>
      </c>
      <c r="F3927" s="1">
        <v>18629</v>
      </c>
      <c r="G3927" t="s">
        <v>2401</v>
      </c>
      <c r="H3927">
        <v>201501</v>
      </c>
      <c r="I3927" t="s">
        <v>27</v>
      </c>
      <c r="J3927" t="s">
        <v>28</v>
      </c>
      <c r="K3927" t="s">
        <v>41</v>
      </c>
      <c r="L3927" t="s">
        <v>30</v>
      </c>
      <c r="M3927" t="s">
        <v>31</v>
      </c>
      <c r="N3927" t="s">
        <v>32</v>
      </c>
      <c r="O3927">
        <v>3060.83</v>
      </c>
      <c r="P3927" t="s">
        <v>22</v>
      </c>
      <c r="Q3927" t="s">
        <v>58</v>
      </c>
      <c r="R3927" t="s">
        <v>33</v>
      </c>
      <c r="S3927" t="s">
        <v>34</v>
      </c>
      <c r="T3927" t="s">
        <v>35</v>
      </c>
    </row>
    <row r="3928" spans="1:20">
      <c r="A3928" t="s">
        <v>61</v>
      </c>
      <c r="B3928" t="s">
        <v>22</v>
      </c>
      <c r="C3928" t="s">
        <v>192</v>
      </c>
      <c r="D3928" t="s">
        <v>193</v>
      </c>
      <c r="E3928" t="s">
        <v>25</v>
      </c>
      <c r="F3928" s="1">
        <v>31766</v>
      </c>
      <c r="G3928" t="s">
        <v>2401</v>
      </c>
      <c r="H3928">
        <v>201501</v>
      </c>
      <c r="I3928" t="s">
        <v>27</v>
      </c>
      <c r="J3928" t="s">
        <v>53</v>
      </c>
      <c r="K3928" t="s">
        <v>29</v>
      </c>
      <c r="L3928" t="s">
        <v>54</v>
      </c>
      <c r="M3928" t="s">
        <v>31</v>
      </c>
      <c r="N3928" t="s">
        <v>32</v>
      </c>
      <c r="O3928">
        <v>1541.27</v>
      </c>
      <c r="P3928" t="s">
        <v>22</v>
      </c>
      <c r="Q3928" t="s">
        <v>61</v>
      </c>
      <c r="R3928" t="s">
        <v>33</v>
      </c>
      <c r="S3928" t="s">
        <v>34</v>
      </c>
      <c r="T3928" t="s">
        <v>35</v>
      </c>
    </row>
    <row r="3929" spans="1:20">
      <c r="A3929" t="s">
        <v>61</v>
      </c>
      <c r="B3929" t="s">
        <v>22</v>
      </c>
      <c r="C3929" t="s">
        <v>192</v>
      </c>
      <c r="D3929" t="s">
        <v>193</v>
      </c>
      <c r="E3929" t="s">
        <v>25</v>
      </c>
      <c r="F3929" s="1">
        <v>31766</v>
      </c>
      <c r="G3929" t="s">
        <v>2401</v>
      </c>
      <c r="H3929">
        <v>201501</v>
      </c>
      <c r="I3929" t="s">
        <v>27</v>
      </c>
      <c r="J3929" t="s">
        <v>53</v>
      </c>
      <c r="K3929" t="s">
        <v>36</v>
      </c>
      <c r="L3929" t="s">
        <v>54</v>
      </c>
      <c r="M3929" t="s">
        <v>31</v>
      </c>
      <c r="N3929" t="s">
        <v>32</v>
      </c>
      <c r="O3929">
        <v>9308.9500000000007</v>
      </c>
      <c r="P3929" t="s">
        <v>22</v>
      </c>
      <c r="Q3929" t="s">
        <v>61</v>
      </c>
      <c r="R3929" t="s">
        <v>33</v>
      </c>
      <c r="S3929" t="s">
        <v>34</v>
      </c>
      <c r="T3929" t="s">
        <v>35</v>
      </c>
    </row>
    <row r="3930" spans="1:20">
      <c r="A3930" t="s">
        <v>61</v>
      </c>
      <c r="B3930" t="s">
        <v>22</v>
      </c>
      <c r="C3930" t="s">
        <v>192</v>
      </c>
      <c r="D3930" t="s">
        <v>193</v>
      </c>
      <c r="E3930" t="s">
        <v>25</v>
      </c>
      <c r="F3930" s="1">
        <v>31766</v>
      </c>
      <c r="G3930" t="s">
        <v>2401</v>
      </c>
      <c r="H3930">
        <v>201501</v>
      </c>
      <c r="I3930" t="s">
        <v>27</v>
      </c>
      <c r="J3930" t="s">
        <v>53</v>
      </c>
      <c r="K3930" t="s">
        <v>37</v>
      </c>
      <c r="L3930" t="s">
        <v>54</v>
      </c>
      <c r="M3930" t="s">
        <v>31</v>
      </c>
      <c r="N3930" t="s">
        <v>32</v>
      </c>
      <c r="O3930">
        <v>3542.9700000000003</v>
      </c>
      <c r="P3930" t="s">
        <v>22</v>
      </c>
      <c r="Q3930" t="s">
        <v>61</v>
      </c>
      <c r="R3930" t="s">
        <v>33</v>
      </c>
      <c r="S3930" t="s">
        <v>34</v>
      </c>
      <c r="T3930" t="s">
        <v>35</v>
      </c>
    </row>
    <row r="3931" spans="1:20">
      <c r="A3931" t="s">
        <v>61</v>
      </c>
      <c r="B3931" t="s">
        <v>22</v>
      </c>
      <c r="C3931" t="s">
        <v>192</v>
      </c>
      <c r="D3931" t="s">
        <v>193</v>
      </c>
      <c r="E3931" t="s">
        <v>25</v>
      </c>
      <c r="F3931" s="1">
        <v>31766</v>
      </c>
      <c r="G3931" t="s">
        <v>2401</v>
      </c>
      <c r="H3931">
        <v>201501</v>
      </c>
      <c r="I3931" t="s">
        <v>27</v>
      </c>
      <c r="J3931" t="s">
        <v>53</v>
      </c>
      <c r="K3931" t="s">
        <v>38</v>
      </c>
      <c r="L3931" t="s">
        <v>54</v>
      </c>
      <c r="M3931" t="s">
        <v>31</v>
      </c>
      <c r="N3931" t="s">
        <v>32</v>
      </c>
      <c r="O3931">
        <v>3121.32</v>
      </c>
      <c r="P3931" t="s">
        <v>22</v>
      </c>
      <c r="Q3931" t="s">
        <v>61</v>
      </c>
      <c r="R3931" t="s">
        <v>33</v>
      </c>
      <c r="S3931" t="s">
        <v>34</v>
      </c>
      <c r="T3931" t="s">
        <v>35</v>
      </c>
    </row>
    <row r="3932" spans="1:20">
      <c r="A3932" t="s">
        <v>61</v>
      </c>
      <c r="B3932" t="s">
        <v>22</v>
      </c>
      <c r="C3932" t="s">
        <v>192</v>
      </c>
      <c r="D3932" t="s">
        <v>193</v>
      </c>
      <c r="E3932" t="s">
        <v>25</v>
      </c>
      <c r="F3932" s="1">
        <v>31766</v>
      </c>
      <c r="G3932" t="s">
        <v>2401</v>
      </c>
      <c r="H3932">
        <v>201501</v>
      </c>
      <c r="I3932" t="s">
        <v>27</v>
      </c>
      <c r="J3932" t="s">
        <v>53</v>
      </c>
      <c r="K3932" t="s">
        <v>39</v>
      </c>
      <c r="L3932" t="s">
        <v>54</v>
      </c>
      <c r="M3932" t="s">
        <v>31</v>
      </c>
      <c r="N3932" t="s">
        <v>32</v>
      </c>
      <c r="O3932">
        <v>933.4</v>
      </c>
      <c r="P3932" t="s">
        <v>22</v>
      </c>
      <c r="Q3932" t="s">
        <v>61</v>
      </c>
      <c r="R3932" t="s">
        <v>33</v>
      </c>
      <c r="S3932" t="s">
        <v>34</v>
      </c>
      <c r="T3932" t="s">
        <v>35</v>
      </c>
    </row>
    <row r="3933" spans="1:20">
      <c r="A3933" t="s">
        <v>61</v>
      </c>
      <c r="B3933" t="s">
        <v>22</v>
      </c>
      <c r="C3933" t="s">
        <v>192</v>
      </c>
      <c r="D3933" t="s">
        <v>193</v>
      </c>
      <c r="E3933" t="s">
        <v>25</v>
      </c>
      <c r="F3933" s="1">
        <v>31766</v>
      </c>
      <c r="G3933" t="s">
        <v>2401</v>
      </c>
      <c r="H3933">
        <v>201501</v>
      </c>
      <c r="I3933" t="s">
        <v>27</v>
      </c>
      <c r="J3933" t="s">
        <v>53</v>
      </c>
      <c r="K3933" t="s">
        <v>41</v>
      </c>
      <c r="L3933" t="s">
        <v>54</v>
      </c>
      <c r="M3933" t="s">
        <v>31</v>
      </c>
      <c r="N3933" t="s">
        <v>32</v>
      </c>
      <c r="O3933">
        <v>1174.23</v>
      </c>
      <c r="P3933" t="s">
        <v>22</v>
      </c>
      <c r="Q3933" t="s">
        <v>61</v>
      </c>
      <c r="R3933" t="s">
        <v>33</v>
      </c>
      <c r="S3933" t="s">
        <v>34</v>
      </c>
      <c r="T3933" t="s">
        <v>35</v>
      </c>
    </row>
    <row r="3934" spans="1:20">
      <c r="A3934" t="s">
        <v>58</v>
      </c>
      <c r="B3934" t="s">
        <v>22</v>
      </c>
      <c r="C3934" t="s">
        <v>194</v>
      </c>
      <c r="D3934" t="s">
        <v>195</v>
      </c>
      <c r="E3934" t="s">
        <v>25</v>
      </c>
      <c r="F3934" s="1">
        <v>18629</v>
      </c>
      <c r="G3934" t="s">
        <v>2401</v>
      </c>
      <c r="H3934">
        <v>201501</v>
      </c>
      <c r="I3934" t="s">
        <v>27</v>
      </c>
      <c r="J3934" t="s">
        <v>28</v>
      </c>
      <c r="K3934" t="s">
        <v>38</v>
      </c>
      <c r="L3934" t="s">
        <v>30</v>
      </c>
      <c r="M3934" t="s">
        <v>31</v>
      </c>
      <c r="N3934" t="s">
        <v>32</v>
      </c>
      <c r="O3934">
        <v>7639.7</v>
      </c>
      <c r="P3934" t="s">
        <v>22</v>
      </c>
      <c r="Q3934" t="s">
        <v>58</v>
      </c>
      <c r="R3934" t="s">
        <v>33</v>
      </c>
      <c r="S3934" t="s">
        <v>34</v>
      </c>
      <c r="T3934" t="s">
        <v>35</v>
      </c>
    </row>
    <row r="3935" spans="1:20">
      <c r="A3935" t="s">
        <v>96</v>
      </c>
      <c r="B3935" t="s">
        <v>22</v>
      </c>
      <c r="C3935" t="s">
        <v>198</v>
      </c>
      <c r="D3935" t="s">
        <v>199</v>
      </c>
      <c r="E3935" t="s">
        <v>25</v>
      </c>
      <c r="F3935" s="1">
        <v>30682</v>
      </c>
      <c r="G3935" t="s">
        <v>2401</v>
      </c>
      <c r="H3935">
        <v>201501</v>
      </c>
      <c r="I3935" t="s">
        <v>27</v>
      </c>
      <c r="J3935" t="s">
        <v>28</v>
      </c>
      <c r="K3935" t="s">
        <v>29</v>
      </c>
      <c r="L3935" t="s">
        <v>30</v>
      </c>
      <c r="M3935" t="s">
        <v>31</v>
      </c>
      <c r="N3935" t="s">
        <v>32</v>
      </c>
      <c r="O3935">
        <v>784.93000000000006</v>
      </c>
      <c r="P3935" t="s">
        <v>22</v>
      </c>
      <c r="Q3935" t="s">
        <v>96</v>
      </c>
      <c r="R3935" t="s">
        <v>33</v>
      </c>
      <c r="S3935" t="s">
        <v>34</v>
      </c>
      <c r="T3935" t="s">
        <v>35</v>
      </c>
    </row>
    <row r="3936" spans="1:20">
      <c r="A3936" t="s">
        <v>96</v>
      </c>
      <c r="B3936" t="s">
        <v>22</v>
      </c>
      <c r="C3936" t="s">
        <v>198</v>
      </c>
      <c r="D3936" t="s">
        <v>199</v>
      </c>
      <c r="E3936" t="s">
        <v>25</v>
      </c>
      <c r="F3936" s="1">
        <v>30682</v>
      </c>
      <c r="G3936" t="s">
        <v>2401</v>
      </c>
      <c r="H3936">
        <v>201501</v>
      </c>
      <c r="I3936" t="s">
        <v>27</v>
      </c>
      <c r="J3936" t="s">
        <v>28</v>
      </c>
      <c r="K3936" t="s">
        <v>36</v>
      </c>
      <c r="L3936" t="s">
        <v>30</v>
      </c>
      <c r="M3936" t="s">
        <v>31</v>
      </c>
      <c r="N3936" t="s">
        <v>32</v>
      </c>
      <c r="O3936">
        <v>784.93000000000006</v>
      </c>
      <c r="P3936" t="s">
        <v>22</v>
      </c>
      <c r="Q3936" t="s">
        <v>96</v>
      </c>
      <c r="R3936" t="s">
        <v>33</v>
      </c>
      <c r="S3936" t="s">
        <v>34</v>
      </c>
      <c r="T3936" t="s">
        <v>35</v>
      </c>
    </row>
    <row r="3937" spans="1:20">
      <c r="A3937" t="s">
        <v>96</v>
      </c>
      <c r="B3937" t="s">
        <v>22</v>
      </c>
      <c r="C3937" t="s">
        <v>198</v>
      </c>
      <c r="D3937" t="s">
        <v>199</v>
      </c>
      <c r="E3937" t="s">
        <v>25</v>
      </c>
      <c r="F3937" s="1">
        <v>30682</v>
      </c>
      <c r="G3937" t="s">
        <v>2401</v>
      </c>
      <c r="H3937">
        <v>201501</v>
      </c>
      <c r="I3937" t="s">
        <v>27</v>
      </c>
      <c r="J3937" t="s">
        <v>28</v>
      </c>
      <c r="K3937" t="s">
        <v>37</v>
      </c>
      <c r="L3937" t="s">
        <v>30</v>
      </c>
      <c r="M3937" t="s">
        <v>31</v>
      </c>
      <c r="N3937" t="s">
        <v>32</v>
      </c>
      <c r="O3937">
        <v>784.93000000000006</v>
      </c>
      <c r="P3937" t="s">
        <v>22</v>
      </c>
      <c r="Q3937" t="s">
        <v>96</v>
      </c>
      <c r="R3937" t="s">
        <v>33</v>
      </c>
      <c r="S3937" t="s">
        <v>34</v>
      </c>
      <c r="T3937" t="s">
        <v>35</v>
      </c>
    </row>
    <row r="3938" spans="1:20">
      <c r="A3938" t="s">
        <v>96</v>
      </c>
      <c r="B3938" t="s">
        <v>22</v>
      </c>
      <c r="C3938" t="s">
        <v>198</v>
      </c>
      <c r="D3938" t="s">
        <v>199</v>
      </c>
      <c r="E3938" t="s">
        <v>25</v>
      </c>
      <c r="F3938" s="1">
        <v>30682</v>
      </c>
      <c r="G3938" t="s">
        <v>2401</v>
      </c>
      <c r="H3938">
        <v>201501</v>
      </c>
      <c r="I3938" t="s">
        <v>27</v>
      </c>
      <c r="J3938" t="s">
        <v>28</v>
      </c>
      <c r="K3938" t="s">
        <v>38</v>
      </c>
      <c r="L3938" t="s">
        <v>30</v>
      </c>
      <c r="M3938" t="s">
        <v>31</v>
      </c>
      <c r="N3938" t="s">
        <v>32</v>
      </c>
      <c r="O3938">
        <v>784.97</v>
      </c>
      <c r="P3938" t="s">
        <v>22</v>
      </c>
      <c r="Q3938" t="s">
        <v>96</v>
      </c>
      <c r="R3938" t="s">
        <v>33</v>
      </c>
      <c r="S3938" t="s">
        <v>34</v>
      </c>
      <c r="T3938" t="s">
        <v>35</v>
      </c>
    </row>
    <row r="3939" spans="1:20">
      <c r="A3939" t="s">
        <v>96</v>
      </c>
      <c r="B3939" t="s">
        <v>22</v>
      </c>
      <c r="C3939" t="s">
        <v>198</v>
      </c>
      <c r="D3939" t="s">
        <v>199</v>
      </c>
      <c r="E3939" t="s">
        <v>25</v>
      </c>
      <c r="F3939" s="1">
        <v>30682</v>
      </c>
      <c r="G3939" t="s">
        <v>2401</v>
      </c>
      <c r="H3939">
        <v>201501</v>
      </c>
      <c r="I3939" t="s">
        <v>27</v>
      </c>
      <c r="J3939" t="s">
        <v>28</v>
      </c>
      <c r="K3939" t="s">
        <v>39</v>
      </c>
      <c r="L3939" t="s">
        <v>30</v>
      </c>
      <c r="M3939" t="s">
        <v>31</v>
      </c>
      <c r="N3939" t="s">
        <v>32</v>
      </c>
      <c r="O3939">
        <v>784.93000000000006</v>
      </c>
      <c r="P3939" t="s">
        <v>22</v>
      </c>
      <c r="Q3939" t="s">
        <v>96</v>
      </c>
      <c r="R3939" t="s">
        <v>33</v>
      </c>
      <c r="S3939" t="s">
        <v>34</v>
      </c>
      <c r="T3939" t="s">
        <v>35</v>
      </c>
    </row>
    <row r="3940" spans="1:20">
      <c r="A3940" t="s">
        <v>96</v>
      </c>
      <c r="B3940" t="s">
        <v>22</v>
      </c>
      <c r="C3940" t="s">
        <v>198</v>
      </c>
      <c r="D3940" t="s">
        <v>199</v>
      </c>
      <c r="E3940" t="s">
        <v>25</v>
      </c>
      <c r="F3940" s="1">
        <v>30682</v>
      </c>
      <c r="G3940" t="s">
        <v>2401</v>
      </c>
      <c r="H3940">
        <v>201501</v>
      </c>
      <c r="I3940" t="s">
        <v>27</v>
      </c>
      <c r="J3940" t="s">
        <v>28</v>
      </c>
      <c r="K3940" t="s">
        <v>40</v>
      </c>
      <c r="L3940" t="s">
        <v>30</v>
      </c>
      <c r="M3940" t="s">
        <v>31</v>
      </c>
      <c r="N3940" t="s">
        <v>32</v>
      </c>
      <c r="O3940">
        <v>784.93000000000006</v>
      </c>
      <c r="P3940" t="s">
        <v>22</v>
      </c>
      <c r="Q3940" t="s">
        <v>96</v>
      </c>
      <c r="R3940" t="s">
        <v>33</v>
      </c>
      <c r="S3940" t="s">
        <v>34</v>
      </c>
      <c r="T3940" t="s">
        <v>35</v>
      </c>
    </row>
    <row r="3941" spans="1:20">
      <c r="A3941" t="s">
        <v>96</v>
      </c>
      <c r="B3941" t="s">
        <v>22</v>
      </c>
      <c r="C3941" t="s">
        <v>198</v>
      </c>
      <c r="D3941" t="s">
        <v>199</v>
      </c>
      <c r="E3941" t="s">
        <v>25</v>
      </c>
      <c r="F3941" s="1">
        <v>30682</v>
      </c>
      <c r="G3941" t="s">
        <v>2401</v>
      </c>
      <c r="H3941">
        <v>201501</v>
      </c>
      <c r="I3941" t="s">
        <v>27</v>
      </c>
      <c r="J3941" t="s">
        <v>28</v>
      </c>
      <c r="K3941" t="s">
        <v>41</v>
      </c>
      <c r="L3941" t="s">
        <v>30</v>
      </c>
      <c r="M3941" t="s">
        <v>31</v>
      </c>
      <c r="N3941" t="s">
        <v>32</v>
      </c>
      <c r="O3941">
        <v>784.93000000000006</v>
      </c>
      <c r="P3941" t="s">
        <v>22</v>
      </c>
      <c r="Q3941" t="s">
        <v>96</v>
      </c>
      <c r="R3941" t="s">
        <v>33</v>
      </c>
      <c r="S3941" t="s">
        <v>34</v>
      </c>
      <c r="T3941" t="s">
        <v>35</v>
      </c>
    </row>
    <row r="3942" spans="1:20">
      <c r="A3942" t="s">
        <v>61</v>
      </c>
      <c r="B3942" t="s">
        <v>22</v>
      </c>
      <c r="C3942" t="s">
        <v>200</v>
      </c>
      <c r="D3942" t="s">
        <v>201</v>
      </c>
      <c r="E3942" t="s">
        <v>25</v>
      </c>
      <c r="F3942" s="1">
        <v>31766</v>
      </c>
      <c r="G3942" t="s">
        <v>2401</v>
      </c>
      <c r="H3942">
        <v>201501</v>
      </c>
      <c r="I3942" t="s">
        <v>27</v>
      </c>
      <c r="J3942" t="s">
        <v>28</v>
      </c>
      <c r="K3942" t="s">
        <v>36</v>
      </c>
      <c r="L3942" t="s">
        <v>30</v>
      </c>
      <c r="M3942" t="s">
        <v>31</v>
      </c>
      <c r="N3942" t="s">
        <v>32</v>
      </c>
      <c r="O3942">
        <v>8645.7999999999993</v>
      </c>
      <c r="P3942" t="s">
        <v>22</v>
      </c>
      <c r="Q3942" t="s">
        <v>61</v>
      </c>
      <c r="R3942" t="s">
        <v>33</v>
      </c>
      <c r="S3942" t="s">
        <v>34</v>
      </c>
      <c r="T3942" t="s">
        <v>35</v>
      </c>
    </row>
    <row r="3943" spans="1:20">
      <c r="A3943" t="s">
        <v>61</v>
      </c>
      <c r="B3943" t="s">
        <v>22</v>
      </c>
      <c r="C3943" t="s">
        <v>200</v>
      </c>
      <c r="D3943" t="s">
        <v>201</v>
      </c>
      <c r="E3943" t="s">
        <v>25</v>
      </c>
      <c r="F3943" s="1">
        <v>31766</v>
      </c>
      <c r="G3943" t="s">
        <v>2401</v>
      </c>
      <c r="H3943">
        <v>201501</v>
      </c>
      <c r="I3943" t="s">
        <v>27</v>
      </c>
      <c r="J3943" t="s">
        <v>28</v>
      </c>
      <c r="K3943" t="s">
        <v>37</v>
      </c>
      <c r="L3943" t="s">
        <v>30</v>
      </c>
      <c r="M3943" t="s">
        <v>31</v>
      </c>
      <c r="N3943" t="s">
        <v>32</v>
      </c>
      <c r="O3943">
        <v>650.46</v>
      </c>
      <c r="P3943" t="s">
        <v>22</v>
      </c>
      <c r="Q3943" t="s">
        <v>61</v>
      </c>
      <c r="R3943" t="s">
        <v>33</v>
      </c>
      <c r="S3943" t="s">
        <v>34</v>
      </c>
      <c r="T3943" t="s">
        <v>35</v>
      </c>
    </row>
    <row r="3944" spans="1:20">
      <c r="A3944" t="s">
        <v>61</v>
      </c>
      <c r="B3944" t="s">
        <v>22</v>
      </c>
      <c r="C3944" t="s">
        <v>200</v>
      </c>
      <c r="D3944" t="s">
        <v>201</v>
      </c>
      <c r="E3944" t="s">
        <v>25</v>
      </c>
      <c r="F3944" s="1">
        <v>31766</v>
      </c>
      <c r="G3944" t="s">
        <v>2401</v>
      </c>
      <c r="H3944">
        <v>201501</v>
      </c>
      <c r="I3944" t="s">
        <v>27</v>
      </c>
      <c r="J3944" t="s">
        <v>28</v>
      </c>
      <c r="K3944" t="s">
        <v>38</v>
      </c>
      <c r="L3944" t="s">
        <v>30</v>
      </c>
      <c r="M3944" t="s">
        <v>31</v>
      </c>
      <c r="N3944" t="s">
        <v>32</v>
      </c>
      <c r="O3944">
        <v>1899.63</v>
      </c>
      <c r="P3944" t="s">
        <v>22</v>
      </c>
      <c r="Q3944" t="s">
        <v>61</v>
      </c>
      <c r="R3944" t="s">
        <v>33</v>
      </c>
      <c r="S3944" t="s">
        <v>34</v>
      </c>
      <c r="T3944" t="s">
        <v>35</v>
      </c>
    </row>
    <row r="3945" spans="1:20">
      <c r="A3945" t="s">
        <v>61</v>
      </c>
      <c r="B3945" t="s">
        <v>22</v>
      </c>
      <c r="C3945" t="s">
        <v>200</v>
      </c>
      <c r="D3945" t="s">
        <v>201</v>
      </c>
      <c r="E3945" t="s">
        <v>25</v>
      </c>
      <c r="F3945" s="1">
        <v>31766</v>
      </c>
      <c r="G3945" t="s">
        <v>2401</v>
      </c>
      <c r="H3945">
        <v>201501</v>
      </c>
      <c r="I3945" t="s">
        <v>27</v>
      </c>
      <c r="J3945" t="s">
        <v>28</v>
      </c>
      <c r="K3945" t="s">
        <v>39</v>
      </c>
      <c r="L3945" t="s">
        <v>30</v>
      </c>
      <c r="M3945" t="s">
        <v>31</v>
      </c>
      <c r="N3945" t="s">
        <v>32</v>
      </c>
      <c r="O3945">
        <v>2488.4700000000003</v>
      </c>
      <c r="P3945" t="s">
        <v>22</v>
      </c>
      <c r="Q3945" t="s">
        <v>61</v>
      </c>
      <c r="R3945" t="s">
        <v>33</v>
      </c>
      <c r="S3945" t="s">
        <v>34</v>
      </c>
      <c r="T3945" t="s">
        <v>35</v>
      </c>
    </row>
    <row r="3946" spans="1:20">
      <c r="A3946" t="s">
        <v>61</v>
      </c>
      <c r="B3946" t="s">
        <v>22</v>
      </c>
      <c r="C3946" t="s">
        <v>200</v>
      </c>
      <c r="D3946" t="s">
        <v>201</v>
      </c>
      <c r="E3946" t="s">
        <v>25</v>
      </c>
      <c r="F3946" s="1">
        <v>31766</v>
      </c>
      <c r="G3946" t="s">
        <v>2401</v>
      </c>
      <c r="H3946">
        <v>201501</v>
      </c>
      <c r="I3946" t="s">
        <v>27</v>
      </c>
      <c r="J3946" t="s">
        <v>28</v>
      </c>
      <c r="K3946" t="s">
        <v>41</v>
      </c>
      <c r="L3946" t="s">
        <v>30</v>
      </c>
      <c r="M3946" t="s">
        <v>31</v>
      </c>
      <c r="N3946" t="s">
        <v>32</v>
      </c>
      <c r="O3946">
        <v>3141.4</v>
      </c>
      <c r="P3946" t="s">
        <v>22</v>
      </c>
      <c r="Q3946" t="s">
        <v>61</v>
      </c>
      <c r="R3946" t="s">
        <v>33</v>
      </c>
      <c r="S3946" t="s">
        <v>34</v>
      </c>
      <c r="T3946" t="s">
        <v>35</v>
      </c>
    </row>
    <row r="3947" spans="1:20">
      <c r="A3947" t="s">
        <v>96</v>
      </c>
      <c r="B3947" t="s">
        <v>22</v>
      </c>
      <c r="C3947" t="s">
        <v>202</v>
      </c>
      <c r="D3947" t="s">
        <v>203</v>
      </c>
      <c r="E3947" t="s">
        <v>25</v>
      </c>
      <c r="F3947" s="1">
        <v>38353</v>
      </c>
      <c r="G3947" t="s">
        <v>2401</v>
      </c>
      <c r="H3947">
        <v>201501</v>
      </c>
      <c r="I3947" t="s">
        <v>27</v>
      </c>
      <c r="J3947" t="s">
        <v>28</v>
      </c>
      <c r="K3947" t="s">
        <v>29</v>
      </c>
      <c r="L3947" t="s">
        <v>30</v>
      </c>
      <c r="M3947" t="s">
        <v>31</v>
      </c>
      <c r="N3947" t="s">
        <v>32</v>
      </c>
      <c r="O3947">
        <v>242.1</v>
      </c>
      <c r="P3947" t="s">
        <v>22</v>
      </c>
      <c r="Q3947" t="s">
        <v>96</v>
      </c>
      <c r="R3947" t="s">
        <v>33</v>
      </c>
      <c r="S3947" t="s">
        <v>34</v>
      </c>
      <c r="T3947" t="s">
        <v>35</v>
      </c>
    </row>
    <row r="3948" spans="1:20">
      <c r="A3948" t="s">
        <v>96</v>
      </c>
      <c r="B3948" t="s">
        <v>22</v>
      </c>
      <c r="C3948" t="s">
        <v>202</v>
      </c>
      <c r="D3948" t="s">
        <v>203</v>
      </c>
      <c r="E3948" t="s">
        <v>25</v>
      </c>
      <c r="F3948" s="1">
        <v>38353</v>
      </c>
      <c r="G3948" t="s">
        <v>2401</v>
      </c>
      <c r="H3948">
        <v>201501</v>
      </c>
      <c r="I3948" t="s">
        <v>27</v>
      </c>
      <c r="J3948" t="s">
        <v>28</v>
      </c>
      <c r="K3948" t="s">
        <v>36</v>
      </c>
      <c r="L3948" t="s">
        <v>30</v>
      </c>
      <c r="M3948" t="s">
        <v>31</v>
      </c>
      <c r="N3948" t="s">
        <v>32</v>
      </c>
      <c r="O3948">
        <v>26.3</v>
      </c>
      <c r="P3948" t="s">
        <v>22</v>
      </c>
      <c r="Q3948" t="s">
        <v>96</v>
      </c>
      <c r="R3948" t="s">
        <v>33</v>
      </c>
      <c r="S3948" t="s">
        <v>34</v>
      </c>
      <c r="T3948" t="s">
        <v>35</v>
      </c>
    </row>
    <row r="3949" spans="1:20">
      <c r="A3949" t="s">
        <v>96</v>
      </c>
      <c r="B3949" t="s">
        <v>22</v>
      </c>
      <c r="C3949" t="s">
        <v>202</v>
      </c>
      <c r="D3949" t="s">
        <v>203</v>
      </c>
      <c r="E3949" t="s">
        <v>25</v>
      </c>
      <c r="F3949" s="1">
        <v>38353</v>
      </c>
      <c r="G3949" t="s">
        <v>2401</v>
      </c>
      <c r="H3949">
        <v>201501</v>
      </c>
      <c r="I3949" t="s">
        <v>27</v>
      </c>
      <c r="J3949" t="s">
        <v>28</v>
      </c>
      <c r="K3949" t="s">
        <v>37</v>
      </c>
      <c r="L3949" t="s">
        <v>30</v>
      </c>
      <c r="M3949" t="s">
        <v>31</v>
      </c>
      <c r="N3949" t="s">
        <v>32</v>
      </c>
      <c r="O3949">
        <v>16.22</v>
      </c>
      <c r="P3949" t="s">
        <v>22</v>
      </c>
      <c r="Q3949" t="s">
        <v>96</v>
      </c>
      <c r="R3949" t="s">
        <v>33</v>
      </c>
      <c r="S3949" t="s">
        <v>34</v>
      </c>
      <c r="T3949" t="s">
        <v>35</v>
      </c>
    </row>
    <row r="3950" spans="1:20">
      <c r="A3950" t="s">
        <v>96</v>
      </c>
      <c r="B3950" t="s">
        <v>22</v>
      </c>
      <c r="C3950" t="s">
        <v>202</v>
      </c>
      <c r="D3950" t="s">
        <v>203</v>
      </c>
      <c r="E3950" t="s">
        <v>25</v>
      </c>
      <c r="F3950" s="1">
        <v>38353</v>
      </c>
      <c r="G3950" t="s">
        <v>2401</v>
      </c>
      <c r="H3950">
        <v>201501</v>
      </c>
      <c r="I3950" t="s">
        <v>27</v>
      </c>
      <c r="J3950" t="s">
        <v>28</v>
      </c>
      <c r="K3950" t="s">
        <v>38</v>
      </c>
      <c r="L3950" t="s">
        <v>30</v>
      </c>
      <c r="M3950" t="s">
        <v>31</v>
      </c>
      <c r="N3950" t="s">
        <v>32</v>
      </c>
      <c r="O3950">
        <v>156.42000000000002</v>
      </c>
      <c r="P3950" t="s">
        <v>22</v>
      </c>
      <c r="Q3950" t="s">
        <v>96</v>
      </c>
      <c r="R3950" t="s">
        <v>33</v>
      </c>
      <c r="S3950" t="s">
        <v>34</v>
      </c>
      <c r="T3950" t="s">
        <v>35</v>
      </c>
    </row>
    <row r="3951" spans="1:20">
      <c r="A3951" t="s">
        <v>96</v>
      </c>
      <c r="B3951" t="s">
        <v>22</v>
      </c>
      <c r="C3951" t="s">
        <v>202</v>
      </c>
      <c r="D3951" t="s">
        <v>203</v>
      </c>
      <c r="E3951" t="s">
        <v>25</v>
      </c>
      <c r="F3951" s="1">
        <v>38353</v>
      </c>
      <c r="G3951" t="s">
        <v>2401</v>
      </c>
      <c r="H3951">
        <v>201501</v>
      </c>
      <c r="I3951" t="s">
        <v>27</v>
      </c>
      <c r="J3951" t="s">
        <v>28</v>
      </c>
      <c r="K3951" t="s">
        <v>39</v>
      </c>
      <c r="L3951" t="s">
        <v>30</v>
      </c>
      <c r="M3951" t="s">
        <v>31</v>
      </c>
      <c r="N3951" t="s">
        <v>32</v>
      </c>
      <c r="O3951">
        <v>51.71</v>
      </c>
      <c r="P3951" t="s">
        <v>22</v>
      </c>
      <c r="Q3951" t="s">
        <v>96</v>
      </c>
      <c r="R3951" t="s">
        <v>33</v>
      </c>
      <c r="S3951" t="s">
        <v>34</v>
      </c>
      <c r="T3951" t="s">
        <v>35</v>
      </c>
    </row>
    <row r="3952" spans="1:20">
      <c r="A3952" t="s">
        <v>96</v>
      </c>
      <c r="B3952" t="s">
        <v>22</v>
      </c>
      <c r="C3952" t="s">
        <v>202</v>
      </c>
      <c r="D3952" t="s">
        <v>203</v>
      </c>
      <c r="E3952" t="s">
        <v>25</v>
      </c>
      <c r="F3952" s="1">
        <v>38353</v>
      </c>
      <c r="G3952" t="s">
        <v>2401</v>
      </c>
      <c r="H3952">
        <v>201501</v>
      </c>
      <c r="I3952" t="s">
        <v>27</v>
      </c>
      <c r="J3952" t="s">
        <v>28</v>
      </c>
      <c r="K3952" t="s">
        <v>40</v>
      </c>
      <c r="L3952" t="s">
        <v>30</v>
      </c>
      <c r="M3952" t="s">
        <v>31</v>
      </c>
      <c r="N3952" t="s">
        <v>32</v>
      </c>
      <c r="O3952">
        <v>71.960000000000008</v>
      </c>
      <c r="P3952" t="s">
        <v>22</v>
      </c>
      <c r="Q3952" t="s">
        <v>96</v>
      </c>
      <c r="R3952" t="s">
        <v>33</v>
      </c>
      <c r="S3952" t="s">
        <v>34</v>
      </c>
      <c r="T3952" t="s">
        <v>35</v>
      </c>
    </row>
    <row r="3953" spans="1:20">
      <c r="A3953" t="s">
        <v>96</v>
      </c>
      <c r="B3953" t="s">
        <v>22</v>
      </c>
      <c r="C3953" t="s">
        <v>202</v>
      </c>
      <c r="D3953" t="s">
        <v>203</v>
      </c>
      <c r="E3953" t="s">
        <v>25</v>
      </c>
      <c r="F3953" s="1">
        <v>38353</v>
      </c>
      <c r="G3953" t="s">
        <v>2401</v>
      </c>
      <c r="H3953">
        <v>201501</v>
      </c>
      <c r="I3953" t="s">
        <v>27</v>
      </c>
      <c r="J3953" t="s">
        <v>28</v>
      </c>
      <c r="K3953" t="s">
        <v>41</v>
      </c>
      <c r="L3953" t="s">
        <v>30</v>
      </c>
      <c r="M3953" t="s">
        <v>31</v>
      </c>
      <c r="N3953" t="s">
        <v>32</v>
      </c>
      <c r="O3953">
        <v>14.4</v>
      </c>
      <c r="P3953" t="s">
        <v>22</v>
      </c>
      <c r="Q3953" t="s">
        <v>96</v>
      </c>
      <c r="R3953" t="s">
        <v>33</v>
      </c>
      <c r="S3953" t="s">
        <v>34</v>
      </c>
      <c r="T3953" t="s">
        <v>35</v>
      </c>
    </row>
    <row r="3954" spans="1:20">
      <c r="A3954" t="s">
        <v>96</v>
      </c>
      <c r="B3954" t="s">
        <v>22</v>
      </c>
      <c r="C3954" t="s">
        <v>202</v>
      </c>
      <c r="D3954" t="s">
        <v>203</v>
      </c>
      <c r="E3954" t="s">
        <v>25</v>
      </c>
      <c r="F3954" s="1">
        <v>38353</v>
      </c>
      <c r="G3954" t="s">
        <v>2401</v>
      </c>
      <c r="H3954">
        <v>201501</v>
      </c>
      <c r="I3954" t="s">
        <v>27</v>
      </c>
      <c r="J3954" t="s">
        <v>28</v>
      </c>
      <c r="K3954" t="s">
        <v>42</v>
      </c>
      <c r="L3954" t="s">
        <v>30</v>
      </c>
      <c r="M3954" t="s">
        <v>31</v>
      </c>
      <c r="N3954" t="s">
        <v>32</v>
      </c>
      <c r="O3954">
        <v>14.4</v>
      </c>
      <c r="P3954" t="s">
        <v>22</v>
      </c>
      <c r="Q3954" t="s">
        <v>96</v>
      </c>
      <c r="R3954" t="s">
        <v>33</v>
      </c>
      <c r="S3954" t="s">
        <v>34</v>
      </c>
      <c r="T3954" t="s">
        <v>35</v>
      </c>
    </row>
    <row r="3955" spans="1:20">
      <c r="A3955" t="s">
        <v>96</v>
      </c>
      <c r="B3955" t="s">
        <v>22</v>
      </c>
      <c r="C3955" t="s">
        <v>202</v>
      </c>
      <c r="D3955" t="s">
        <v>203</v>
      </c>
      <c r="E3955" t="s">
        <v>25</v>
      </c>
      <c r="F3955" s="1">
        <v>38353</v>
      </c>
      <c r="G3955" t="s">
        <v>2401</v>
      </c>
      <c r="H3955">
        <v>201501</v>
      </c>
      <c r="I3955" t="s">
        <v>27</v>
      </c>
      <c r="J3955" t="s">
        <v>28</v>
      </c>
      <c r="K3955" t="s">
        <v>43</v>
      </c>
      <c r="L3955" t="s">
        <v>30</v>
      </c>
      <c r="M3955" t="s">
        <v>31</v>
      </c>
      <c r="N3955" t="s">
        <v>32</v>
      </c>
      <c r="O3955">
        <v>14.43</v>
      </c>
      <c r="P3955" t="s">
        <v>22</v>
      </c>
      <c r="Q3955" t="s">
        <v>96</v>
      </c>
      <c r="R3955" t="s">
        <v>33</v>
      </c>
      <c r="S3955" t="s">
        <v>34</v>
      </c>
      <c r="T3955" t="s">
        <v>35</v>
      </c>
    </row>
    <row r="3956" spans="1:20">
      <c r="A3956" t="s">
        <v>96</v>
      </c>
      <c r="B3956" t="s">
        <v>22</v>
      </c>
      <c r="C3956" t="s">
        <v>202</v>
      </c>
      <c r="D3956" t="s">
        <v>203</v>
      </c>
      <c r="E3956" t="s">
        <v>25</v>
      </c>
      <c r="F3956" s="1">
        <v>38353</v>
      </c>
      <c r="G3956" t="s">
        <v>2401</v>
      </c>
      <c r="H3956">
        <v>201501</v>
      </c>
      <c r="I3956" t="s">
        <v>27</v>
      </c>
      <c r="J3956" t="s">
        <v>28</v>
      </c>
      <c r="K3956" t="s">
        <v>44</v>
      </c>
      <c r="L3956" t="s">
        <v>30</v>
      </c>
      <c r="M3956" t="s">
        <v>31</v>
      </c>
      <c r="N3956" t="s">
        <v>32</v>
      </c>
      <c r="O3956">
        <v>36.11</v>
      </c>
      <c r="P3956" t="s">
        <v>22</v>
      </c>
      <c r="Q3956" t="s">
        <v>96</v>
      </c>
      <c r="R3956" t="s">
        <v>33</v>
      </c>
      <c r="S3956" t="s">
        <v>34</v>
      </c>
      <c r="T3956" t="s">
        <v>35</v>
      </c>
    </row>
    <row r="3957" spans="1:20">
      <c r="A3957" t="s">
        <v>61</v>
      </c>
      <c r="B3957" t="s">
        <v>22</v>
      </c>
      <c r="C3957" t="s">
        <v>2410</v>
      </c>
      <c r="D3957" t="s">
        <v>2411</v>
      </c>
      <c r="E3957" t="s">
        <v>25</v>
      </c>
      <c r="F3957" s="1">
        <v>31766</v>
      </c>
      <c r="G3957" t="s">
        <v>2401</v>
      </c>
      <c r="H3957">
        <v>201501</v>
      </c>
      <c r="I3957" t="s">
        <v>27</v>
      </c>
      <c r="J3957" t="s">
        <v>28</v>
      </c>
      <c r="K3957" t="s">
        <v>36</v>
      </c>
      <c r="L3957" t="s">
        <v>30</v>
      </c>
      <c r="M3957" t="s">
        <v>31</v>
      </c>
      <c r="N3957" t="s">
        <v>32</v>
      </c>
      <c r="O3957">
        <v>299.72000000000003</v>
      </c>
      <c r="P3957" t="s">
        <v>22</v>
      </c>
      <c r="Q3957" t="s">
        <v>61</v>
      </c>
      <c r="R3957" t="s">
        <v>33</v>
      </c>
      <c r="S3957" t="s">
        <v>34</v>
      </c>
      <c r="T3957" t="s">
        <v>35</v>
      </c>
    </row>
    <row r="3958" spans="1:20">
      <c r="A3958" t="s">
        <v>103</v>
      </c>
      <c r="B3958" t="s">
        <v>22</v>
      </c>
      <c r="C3958" t="s">
        <v>204</v>
      </c>
      <c r="D3958" t="s">
        <v>205</v>
      </c>
      <c r="E3958" t="s">
        <v>25</v>
      </c>
      <c r="F3958" s="1">
        <v>34579</v>
      </c>
      <c r="G3958" t="s">
        <v>2401</v>
      </c>
      <c r="H3958">
        <v>201501</v>
      </c>
      <c r="I3958" t="s">
        <v>27</v>
      </c>
      <c r="J3958" t="s">
        <v>53</v>
      </c>
      <c r="K3958" t="s">
        <v>29</v>
      </c>
      <c r="L3958" t="s">
        <v>54</v>
      </c>
      <c r="M3958" t="s">
        <v>31</v>
      </c>
      <c r="N3958" t="s">
        <v>32</v>
      </c>
      <c r="O3958">
        <v>7052.83</v>
      </c>
      <c r="P3958" t="s">
        <v>22</v>
      </c>
      <c r="Q3958" t="s">
        <v>103</v>
      </c>
      <c r="R3958" t="s">
        <v>33</v>
      </c>
      <c r="S3958" t="s">
        <v>34</v>
      </c>
      <c r="T3958" t="s">
        <v>35</v>
      </c>
    </row>
    <row r="3959" spans="1:20">
      <c r="A3959" t="s">
        <v>103</v>
      </c>
      <c r="B3959" t="s">
        <v>22</v>
      </c>
      <c r="C3959" t="s">
        <v>204</v>
      </c>
      <c r="D3959" t="s">
        <v>205</v>
      </c>
      <c r="E3959" t="s">
        <v>25</v>
      </c>
      <c r="F3959" s="1">
        <v>34579</v>
      </c>
      <c r="G3959" t="s">
        <v>2401</v>
      </c>
      <c r="H3959">
        <v>201501</v>
      </c>
      <c r="I3959" t="s">
        <v>27</v>
      </c>
      <c r="J3959" t="s">
        <v>53</v>
      </c>
      <c r="K3959" t="s">
        <v>36</v>
      </c>
      <c r="L3959" t="s">
        <v>54</v>
      </c>
      <c r="M3959" t="s">
        <v>31</v>
      </c>
      <c r="N3959" t="s">
        <v>32</v>
      </c>
      <c r="O3959">
        <v>1384.65</v>
      </c>
      <c r="P3959" t="s">
        <v>22</v>
      </c>
      <c r="Q3959" t="s">
        <v>103</v>
      </c>
      <c r="R3959" t="s">
        <v>33</v>
      </c>
      <c r="S3959" t="s">
        <v>34</v>
      </c>
      <c r="T3959" t="s">
        <v>35</v>
      </c>
    </row>
    <row r="3960" spans="1:20">
      <c r="A3960" t="s">
        <v>103</v>
      </c>
      <c r="B3960" t="s">
        <v>22</v>
      </c>
      <c r="C3960" t="s">
        <v>204</v>
      </c>
      <c r="D3960" t="s">
        <v>205</v>
      </c>
      <c r="E3960" t="s">
        <v>25</v>
      </c>
      <c r="F3960" s="1">
        <v>34579</v>
      </c>
      <c r="G3960" t="s">
        <v>2401</v>
      </c>
      <c r="H3960">
        <v>201501</v>
      </c>
      <c r="I3960" t="s">
        <v>27</v>
      </c>
      <c r="J3960" t="s">
        <v>53</v>
      </c>
      <c r="K3960" t="s">
        <v>37</v>
      </c>
      <c r="L3960" t="s">
        <v>54</v>
      </c>
      <c r="M3960" t="s">
        <v>31</v>
      </c>
      <c r="N3960" t="s">
        <v>32</v>
      </c>
      <c r="O3960">
        <v>4681.24</v>
      </c>
      <c r="P3960" t="s">
        <v>22</v>
      </c>
      <c r="Q3960" t="s">
        <v>103</v>
      </c>
      <c r="R3960" t="s">
        <v>33</v>
      </c>
      <c r="S3960" t="s">
        <v>34</v>
      </c>
      <c r="T3960" t="s">
        <v>35</v>
      </c>
    </row>
    <row r="3961" spans="1:20">
      <c r="A3961" t="s">
        <v>103</v>
      </c>
      <c r="B3961" t="s">
        <v>22</v>
      </c>
      <c r="C3961" t="s">
        <v>204</v>
      </c>
      <c r="D3961" t="s">
        <v>205</v>
      </c>
      <c r="E3961" t="s">
        <v>25</v>
      </c>
      <c r="F3961" s="1">
        <v>34579</v>
      </c>
      <c r="G3961" t="s">
        <v>2401</v>
      </c>
      <c r="H3961">
        <v>201501</v>
      </c>
      <c r="I3961" t="s">
        <v>27</v>
      </c>
      <c r="J3961" t="s">
        <v>53</v>
      </c>
      <c r="K3961" t="s">
        <v>39</v>
      </c>
      <c r="L3961" t="s">
        <v>54</v>
      </c>
      <c r="M3961" t="s">
        <v>31</v>
      </c>
      <c r="N3961" t="s">
        <v>32</v>
      </c>
      <c r="O3961">
        <v>1682.95</v>
      </c>
      <c r="P3961" t="s">
        <v>22</v>
      </c>
      <c r="Q3961" t="s">
        <v>103</v>
      </c>
      <c r="R3961" t="s">
        <v>33</v>
      </c>
      <c r="S3961" t="s">
        <v>34</v>
      </c>
      <c r="T3961" t="s">
        <v>35</v>
      </c>
    </row>
    <row r="3962" spans="1:20">
      <c r="A3962" t="s">
        <v>103</v>
      </c>
      <c r="B3962" t="s">
        <v>22</v>
      </c>
      <c r="C3962" t="s">
        <v>204</v>
      </c>
      <c r="D3962" t="s">
        <v>205</v>
      </c>
      <c r="E3962" t="s">
        <v>25</v>
      </c>
      <c r="F3962" s="1">
        <v>34579</v>
      </c>
      <c r="G3962" t="s">
        <v>2401</v>
      </c>
      <c r="H3962">
        <v>201501</v>
      </c>
      <c r="I3962" t="s">
        <v>27</v>
      </c>
      <c r="J3962" t="s">
        <v>53</v>
      </c>
      <c r="K3962" t="s">
        <v>40</v>
      </c>
      <c r="L3962" t="s">
        <v>54</v>
      </c>
      <c r="M3962" t="s">
        <v>31</v>
      </c>
      <c r="N3962" t="s">
        <v>32</v>
      </c>
      <c r="O3962">
        <v>4215.7700000000004</v>
      </c>
      <c r="P3962" t="s">
        <v>22</v>
      </c>
      <c r="Q3962" t="s">
        <v>103</v>
      </c>
      <c r="R3962" t="s">
        <v>33</v>
      </c>
      <c r="S3962" t="s">
        <v>34</v>
      </c>
      <c r="T3962" t="s">
        <v>35</v>
      </c>
    </row>
    <row r="3963" spans="1:20">
      <c r="A3963" t="s">
        <v>103</v>
      </c>
      <c r="B3963" t="s">
        <v>22</v>
      </c>
      <c r="C3963" t="s">
        <v>204</v>
      </c>
      <c r="D3963" t="s">
        <v>205</v>
      </c>
      <c r="E3963" t="s">
        <v>25</v>
      </c>
      <c r="F3963" s="1">
        <v>34579</v>
      </c>
      <c r="G3963" t="s">
        <v>2401</v>
      </c>
      <c r="H3963">
        <v>201501</v>
      </c>
      <c r="I3963" t="s">
        <v>27</v>
      </c>
      <c r="J3963" t="s">
        <v>53</v>
      </c>
      <c r="K3963" t="s">
        <v>41</v>
      </c>
      <c r="L3963" t="s">
        <v>54</v>
      </c>
      <c r="M3963" t="s">
        <v>31</v>
      </c>
      <c r="N3963" t="s">
        <v>32</v>
      </c>
      <c r="O3963">
        <v>12946.53</v>
      </c>
      <c r="P3963" t="s">
        <v>22</v>
      </c>
      <c r="Q3963" t="s">
        <v>103</v>
      </c>
      <c r="R3963" t="s">
        <v>33</v>
      </c>
      <c r="S3963" t="s">
        <v>34</v>
      </c>
      <c r="T3963" t="s">
        <v>35</v>
      </c>
    </row>
    <row r="3964" spans="1:20">
      <c r="A3964" t="s">
        <v>208</v>
      </c>
      <c r="B3964" t="s">
        <v>209</v>
      </c>
      <c r="C3964" t="s">
        <v>210</v>
      </c>
      <c r="D3964" t="s">
        <v>211</v>
      </c>
      <c r="E3964" t="s">
        <v>212</v>
      </c>
      <c r="F3964" s="1">
        <v>37987</v>
      </c>
      <c r="G3964" t="s">
        <v>2401</v>
      </c>
      <c r="H3964">
        <v>201501</v>
      </c>
      <c r="I3964" t="s">
        <v>213</v>
      </c>
      <c r="J3964" t="s">
        <v>28</v>
      </c>
      <c r="K3964" t="s">
        <v>214</v>
      </c>
      <c r="L3964" t="s">
        <v>30</v>
      </c>
      <c r="M3964" t="s">
        <v>31</v>
      </c>
      <c r="N3964" t="s">
        <v>32</v>
      </c>
      <c r="O3964">
        <v>2156.4900000000002</v>
      </c>
      <c r="P3964" t="s">
        <v>209</v>
      </c>
      <c r="Q3964" t="s">
        <v>208</v>
      </c>
      <c r="R3964" t="s">
        <v>215</v>
      </c>
      <c r="S3964" t="s">
        <v>216</v>
      </c>
      <c r="T3964" t="s">
        <v>35</v>
      </c>
    </row>
    <row r="3965" spans="1:20">
      <c r="A3965" t="s">
        <v>208</v>
      </c>
      <c r="B3965" t="s">
        <v>209</v>
      </c>
      <c r="C3965" t="s">
        <v>210</v>
      </c>
      <c r="D3965" t="s">
        <v>211</v>
      </c>
      <c r="E3965" t="s">
        <v>212</v>
      </c>
      <c r="F3965" s="1">
        <v>37987</v>
      </c>
      <c r="G3965" t="s">
        <v>2401</v>
      </c>
      <c r="H3965">
        <v>201501</v>
      </c>
      <c r="I3965" t="s">
        <v>213</v>
      </c>
      <c r="J3965" t="s">
        <v>28</v>
      </c>
      <c r="K3965" t="s">
        <v>217</v>
      </c>
      <c r="L3965" t="s">
        <v>30</v>
      </c>
      <c r="M3965" t="s">
        <v>31</v>
      </c>
      <c r="N3965" t="s">
        <v>32</v>
      </c>
      <c r="O3965">
        <v>1314.07</v>
      </c>
      <c r="P3965" t="s">
        <v>209</v>
      </c>
      <c r="Q3965" t="s">
        <v>208</v>
      </c>
      <c r="R3965" t="s">
        <v>215</v>
      </c>
      <c r="S3965" t="s">
        <v>216</v>
      </c>
      <c r="T3965" t="s">
        <v>35</v>
      </c>
    </row>
    <row r="3966" spans="1:20">
      <c r="A3966" t="s">
        <v>218</v>
      </c>
      <c r="B3966" t="s">
        <v>209</v>
      </c>
      <c r="C3966" t="s">
        <v>219</v>
      </c>
      <c r="D3966" t="s">
        <v>220</v>
      </c>
      <c r="E3966" t="s">
        <v>212</v>
      </c>
      <c r="F3966" s="1">
        <v>37987</v>
      </c>
      <c r="G3966" t="s">
        <v>2401</v>
      </c>
      <c r="H3966">
        <v>201501</v>
      </c>
      <c r="I3966" t="s">
        <v>213</v>
      </c>
      <c r="J3966" t="s">
        <v>28</v>
      </c>
      <c r="K3966" t="s">
        <v>214</v>
      </c>
      <c r="L3966" t="s">
        <v>30</v>
      </c>
      <c r="M3966" t="s">
        <v>31</v>
      </c>
      <c r="N3966" t="s">
        <v>32</v>
      </c>
      <c r="O3966">
        <v>127.69</v>
      </c>
      <c r="P3966" t="s">
        <v>209</v>
      </c>
      <c r="Q3966" t="s">
        <v>218</v>
      </c>
      <c r="R3966" t="s">
        <v>215</v>
      </c>
      <c r="S3966" t="s">
        <v>216</v>
      </c>
      <c r="T3966" t="s">
        <v>35</v>
      </c>
    </row>
    <row r="3967" spans="1:20">
      <c r="A3967" t="s">
        <v>218</v>
      </c>
      <c r="B3967" t="s">
        <v>209</v>
      </c>
      <c r="C3967" t="s">
        <v>219</v>
      </c>
      <c r="D3967" t="s">
        <v>220</v>
      </c>
      <c r="E3967" t="s">
        <v>212</v>
      </c>
      <c r="F3967" s="1">
        <v>37987</v>
      </c>
      <c r="G3967" t="s">
        <v>2401</v>
      </c>
      <c r="H3967">
        <v>201501</v>
      </c>
      <c r="I3967" t="s">
        <v>213</v>
      </c>
      <c r="J3967" t="s">
        <v>28</v>
      </c>
      <c r="K3967" t="s">
        <v>217</v>
      </c>
      <c r="L3967" t="s">
        <v>30</v>
      </c>
      <c r="M3967" t="s">
        <v>31</v>
      </c>
      <c r="N3967" t="s">
        <v>32</v>
      </c>
      <c r="O3967">
        <v>127.68</v>
      </c>
      <c r="P3967" t="s">
        <v>209</v>
      </c>
      <c r="Q3967" t="s">
        <v>218</v>
      </c>
      <c r="R3967" t="s">
        <v>215</v>
      </c>
      <c r="S3967" t="s">
        <v>216</v>
      </c>
      <c r="T3967" t="s">
        <v>35</v>
      </c>
    </row>
    <row r="3968" spans="1:20">
      <c r="A3968" t="s">
        <v>221</v>
      </c>
      <c r="B3968" t="s">
        <v>209</v>
      </c>
      <c r="C3968" t="s">
        <v>222</v>
      </c>
      <c r="D3968" t="s">
        <v>223</v>
      </c>
      <c r="E3968" t="s">
        <v>212</v>
      </c>
      <c r="F3968" s="1">
        <v>37987</v>
      </c>
      <c r="G3968" t="s">
        <v>2401</v>
      </c>
      <c r="H3968">
        <v>201501</v>
      </c>
      <c r="I3968" t="s">
        <v>213</v>
      </c>
      <c r="J3968" t="s">
        <v>28</v>
      </c>
      <c r="K3968" t="s">
        <v>214</v>
      </c>
      <c r="L3968" t="s">
        <v>30</v>
      </c>
      <c r="M3968" t="s">
        <v>31</v>
      </c>
      <c r="N3968" t="s">
        <v>32</v>
      </c>
      <c r="O3968">
        <v>373</v>
      </c>
      <c r="P3968" t="s">
        <v>209</v>
      </c>
      <c r="Q3968" t="s">
        <v>221</v>
      </c>
      <c r="R3968" t="s">
        <v>215</v>
      </c>
      <c r="S3968" t="s">
        <v>216</v>
      </c>
      <c r="T3968" t="s">
        <v>35</v>
      </c>
    </row>
    <row r="3969" spans="1:20">
      <c r="A3969" t="s">
        <v>221</v>
      </c>
      <c r="B3969" t="s">
        <v>209</v>
      </c>
      <c r="C3969" t="s">
        <v>222</v>
      </c>
      <c r="D3969" t="s">
        <v>223</v>
      </c>
      <c r="E3969" t="s">
        <v>212</v>
      </c>
      <c r="F3969" s="1">
        <v>37987</v>
      </c>
      <c r="G3969" t="s">
        <v>2401</v>
      </c>
      <c r="H3969">
        <v>201501</v>
      </c>
      <c r="I3969" t="s">
        <v>213</v>
      </c>
      <c r="J3969" t="s">
        <v>28</v>
      </c>
      <c r="K3969" t="s">
        <v>217</v>
      </c>
      <c r="L3969" t="s">
        <v>30</v>
      </c>
      <c r="M3969" t="s">
        <v>31</v>
      </c>
      <c r="N3969" t="s">
        <v>32</v>
      </c>
      <c r="O3969">
        <v>372.99</v>
      </c>
      <c r="P3969" t="s">
        <v>209</v>
      </c>
      <c r="Q3969" t="s">
        <v>221</v>
      </c>
      <c r="R3969" t="s">
        <v>215</v>
      </c>
      <c r="S3969" t="s">
        <v>216</v>
      </c>
      <c r="T3969" t="s">
        <v>35</v>
      </c>
    </row>
    <row r="3970" spans="1:20">
      <c r="A3970" t="s">
        <v>208</v>
      </c>
      <c r="B3970" t="s">
        <v>209</v>
      </c>
      <c r="C3970" t="s">
        <v>224</v>
      </c>
      <c r="D3970" t="s">
        <v>225</v>
      </c>
      <c r="E3970" t="s">
        <v>212</v>
      </c>
      <c r="F3970" s="1">
        <v>37987</v>
      </c>
      <c r="G3970" t="s">
        <v>2401</v>
      </c>
      <c r="H3970">
        <v>201501</v>
      </c>
      <c r="I3970" t="s">
        <v>213</v>
      </c>
      <c r="J3970" t="s">
        <v>53</v>
      </c>
      <c r="K3970" t="s">
        <v>214</v>
      </c>
      <c r="L3970" t="s">
        <v>54</v>
      </c>
      <c r="M3970" t="s">
        <v>31</v>
      </c>
      <c r="N3970" t="s">
        <v>32</v>
      </c>
      <c r="O3970">
        <v>327.06</v>
      </c>
      <c r="P3970" t="s">
        <v>209</v>
      </c>
      <c r="Q3970" t="s">
        <v>208</v>
      </c>
      <c r="R3970" t="s">
        <v>215</v>
      </c>
      <c r="S3970" t="s">
        <v>216</v>
      </c>
      <c r="T3970" t="s">
        <v>35</v>
      </c>
    </row>
    <row r="3971" spans="1:20">
      <c r="A3971" t="s">
        <v>208</v>
      </c>
      <c r="B3971" t="s">
        <v>209</v>
      </c>
      <c r="C3971" t="s">
        <v>224</v>
      </c>
      <c r="D3971" t="s">
        <v>225</v>
      </c>
      <c r="E3971" t="s">
        <v>212</v>
      </c>
      <c r="F3971" s="1">
        <v>37987</v>
      </c>
      <c r="G3971" t="s">
        <v>2401</v>
      </c>
      <c r="H3971">
        <v>201501</v>
      </c>
      <c r="I3971" t="s">
        <v>213</v>
      </c>
      <c r="J3971" t="s">
        <v>53</v>
      </c>
      <c r="K3971" t="s">
        <v>217</v>
      </c>
      <c r="L3971" t="s">
        <v>54</v>
      </c>
      <c r="M3971" t="s">
        <v>31</v>
      </c>
      <c r="N3971" t="s">
        <v>32</v>
      </c>
      <c r="O3971">
        <v>327.06</v>
      </c>
      <c r="P3971" t="s">
        <v>209</v>
      </c>
      <c r="Q3971" t="s">
        <v>208</v>
      </c>
      <c r="R3971" t="s">
        <v>215</v>
      </c>
      <c r="S3971" t="s">
        <v>216</v>
      </c>
      <c r="T3971" t="s">
        <v>35</v>
      </c>
    </row>
    <row r="3972" spans="1:20">
      <c r="A3972" t="s">
        <v>226</v>
      </c>
      <c r="B3972" t="s">
        <v>209</v>
      </c>
      <c r="C3972" t="s">
        <v>227</v>
      </c>
      <c r="D3972" t="s">
        <v>228</v>
      </c>
      <c r="E3972" t="s">
        <v>212</v>
      </c>
      <c r="F3972" s="1">
        <v>37987</v>
      </c>
      <c r="G3972" t="s">
        <v>2401</v>
      </c>
      <c r="H3972">
        <v>201501</v>
      </c>
      <c r="I3972" t="s">
        <v>213</v>
      </c>
      <c r="J3972" t="s">
        <v>53</v>
      </c>
      <c r="K3972" t="s">
        <v>214</v>
      </c>
      <c r="L3972" t="s">
        <v>54</v>
      </c>
      <c r="M3972" t="s">
        <v>31</v>
      </c>
      <c r="N3972" t="s">
        <v>32</v>
      </c>
      <c r="O3972">
        <v>1173.71</v>
      </c>
      <c r="P3972" t="s">
        <v>209</v>
      </c>
      <c r="Q3972" t="s">
        <v>226</v>
      </c>
      <c r="R3972" t="s">
        <v>215</v>
      </c>
      <c r="S3972" t="s">
        <v>216</v>
      </c>
      <c r="T3972" t="s">
        <v>35</v>
      </c>
    </row>
    <row r="3973" spans="1:20">
      <c r="A3973" t="s">
        <v>226</v>
      </c>
      <c r="B3973" t="s">
        <v>209</v>
      </c>
      <c r="C3973" t="s">
        <v>227</v>
      </c>
      <c r="D3973" t="s">
        <v>228</v>
      </c>
      <c r="E3973" t="s">
        <v>212</v>
      </c>
      <c r="F3973" s="1">
        <v>37987</v>
      </c>
      <c r="G3973" t="s">
        <v>2401</v>
      </c>
      <c r="H3973">
        <v>201501</v>
      </c>
      <c r="I3973" t="s">
        <v>213</v>
      </c>
      <c r="J3973" t="s">
        <v>53</v>
      </c>
      <c r="K3973" t="s">
        <v>217</v>
      </c>
      <c r="L3973" t="s">
        <v>54</v>
      </c>
      <c r="M3973" t="s">
        <v>31</v>
      </c>
      <c r="N3973" t="s">
        <v>32</v>
      </c>
      <c r="O3973">
        <v>218.41</v>
      </c>
      <c r="P3973" t="s">
        <v>209</v>
      </c>
      <c r="Q3973" t="s">
        <v>226</v>
      </c>
      <c r="R3973" t="s">
        <v>215</v>
      </c>
      <c r="S3973" t="s">
        <v>216</v>
      </c>
      <c r="T3973" t="s">
        <v>35</v>
      </c>
    </row>
    <row r="3974" spans="1:20">
      <c r="A3974" t="s">
        <v>226</v>
      </c>
      <c r="B3974" t="s">
        <v>209</v>
      </c>
      <c r="C3974" t="s">
        <v>232</v>
      </c>
      <c r="D3974" t="s">
        <v>233</v>
      </c>
      <c r="E3974" t="s">
        <v>212</v>
      </c>
      <c r="F3974" s="1">
        <v>37987</v>
      </c>
      <c r="G3974" t="s">
        <v>2401</v>
      </c>
      <c r="H3974">
        <v>201501</v>
      </c>
      <c r="I3974" t="s">
        <v>213</v>
      </c>
      <c r="J3974" t="s">
        <v>28</v>
      </c>
      <c r="K3974" t="s">
        <v>214</v>
      </c>
      <c r="L3974" t="s">
        <v>30</v>
      </c>
      <c r="M3974" t="s">
        <v>31</v>
      </c>
      <c r="N3974" t="s">
        <v>32</v>
      </c>
      <c r="O3974">
        <v>2930.56</v>
      </c>
      <c r="P3974" t="s">
        <v>209</v>
      </c>
      <c r="Q3974" t="s">
        <v>226</v>
      </c>
      <c r="R3974" t="s">
        <v>215</v>
      </c>
      <c r="S3974" t="s">
        <v>216</v>
      </c>
      <c r="T3974" t="s">
        <v>35</v>
      </c>
    </row>
    <row r="3975" spans="1:20">
      <c r="A3975" t="s">
        <v>226</v>
      </c>
      <c r="B3975" t="s">
        <v>209</v>
      </c>
      <c r="C3975" t="s">
        <v>232</v>
      </c>
      <c r="D3975" t="s">
        <v>233</v>
      </c>
      <c r="E3975" t="s">
        <v>212</v>
      </c>
      <c r="F3975" s="1">
        <v>37987</v>
      </c>
      <c r="G3975" t="s">
        <v>2401</v>
      </c>
      <c r="H3975">
        <v>201501</v>
      </c>
      <c r="I3975" t="s">
        <v>213</v>
      </c>
      <c r="J3975" t="s">
        <v>28</v>
      </c>
      <c r="K3975" t="s">
        <v>217</v>
      </c>
      <c r="L3975" t="s">
        <v>30</v>
      </c>
      <c r="M3975" t="s">
        <v>31</v>
      </c>
      <c r="N3975" t="s">
        <v>32</v>
      </c>
      <c r="O3975">
        <v>2930.58</v>
      </c>
      <c r="P3975" t="s">
        <v>209</v>
      </c>
      <c r="Q3975" t="s">
        <v>226</v>
      </c>
      <c r="R3975" t="s">
        <v>215</v>
      </c>
      <c r="S3975" t="s">
        <v>216</v>
      </c>
      <c r="T3975" t="s">
        <v>35</v>
      </c>
    </row>
    <row r="3976" spans="1:20">
      <c r="A3976" t="s">
        <v>221</v>
      </c>
      <c r="B3976" t="s">
        <v>209</v>
      </c>
      <c r="C3976" t="s">
        <v>242</v>
      </c>
      <c r="D3976" t="s">
        <v>243</v>
      </c>
      <c r="E3976" t="s">
        <v>212</v>
      </c>
      <c r="F3976" s="1">
        <v>37987</v>
      </c>
      <c r="G3976" t="s">
        <v>2401</v>
      </c>
      <c r="H3976">
        <v>201501</v>
      </c>
      <c r="I3976" t="s">
        <v>213</v>
      </c>
      <c r="J3976" t="s">
        <v>28</v>
      </c>
      <c r="K3976" t="s">
        <v>217</v>
      </c>
      <c r="L3976" t="s">
        <v>30</v>
      </c>
      <c r="M3976" t="s">
        <v>31</v>
      </c>
      <c r="N3976" t="s">
        <v>32</v>
      </c>
      <c r="O3976">
        <v>24556.48</v>
      </c>
      <c r="P3976" t="s">
        <v>209</v>
      </c>
      <c r="Q3976" t="s">
        <v>221</v>
      </c>
      <c r="R3976" t="s">
        <v>215</v>
      </c>
      <c r="S3976" t="s">
        <v>216</v>
      </c>
      <c r="T3976" t="s">
        <v>35</v>
      </c>
    </row>
    <row r="3977" spans="1:20">
      <c r="A3977" t="s">
        <v>246</v>
      </c>
      <c r="B3977" t="s">
        <v>209</v>
      </c>
      <c r="C3977" t="s">
        <v>247</v>
      </c>
      <c r="D3977" t="s">
        <v>248</v>
      </c>
      <c r="E3977" t="s">
        <v>212</v>
      </c>
      <c r="F3977" s="1">
        <v>37987</v>
      </c>
      <c r="G3977" t="s">
        <v>2401</v>
      </c>
      <c r="H3977">
        <v>201501</v>
      </c>
      <c r="I3977" t="s">
        <v>213</v>
      </c>
      <c r="J3977" t="s">
        <v>53</v>
      </c>
      <c r="K3977" t="s">
        <v>214</v>
      </c>
      <c r="L3977" t="s">
        <v>54</v>
      </c>
      <c r="M3977" t="s">
        <v>31</v>
      </c>
      <c r="N3977" t="s">
        <v>32</v>
      </c>
      <c r="O3977">
        <v>4432.33</v>
      </c>
      <c r="P3977" t="s">
        <v>209</v>
      </c>
      <c r="Q3977" t="s">
        <v>246</v>
      </c>
      <c r="R3977" t="s">
        <v>215</v>
      </c>
      <c r="S3977" t="s">
        <v>216</v>
      </c>
      <c r="T3977" t="s">
        <v>35</v>
      </c>
    </row>
    <row r="3978" spans="1:20">
      <c r="A3978" t="s">
        <v>246</v>
      </c>
      <c r="B3978" t="s">
        <v>209</v>
      </c>
      <c r="C3978" t="s">
        <v>247</v>
      </c>
      <c r="D3978" t="s">
        <v>248</v>
      </c>
      <c r="E3978" t="s">
        <v>212</v>
      </c>
      <c r="F3978" s="1">
        <v>37987</v>
      </c>
      <c r="G3978" t="s">
        <v>2401</v>
      </c>
      <c r="H3978">
        <v>201501</v>
      </c>
      <c r="I3978" t="s">
        <v>213</v>
      </c>
      <c r="J3978" t="s">
        <v>53</v>
      </c>
      <c r="K3978" t="s">
        <v>217</v>
      </c>
      <c r="L3978" t="s">
        <v>54</v>
      </c>
      <c r="M3978" t="s">
        <v>31</v>
      </c>
      <c r="N3978" t="s">
        <v>32</v>
      </c>
      <c r="O3978">
        <v>4432.34</v>
      </c>
      <c r="P3978" t="s">
        <v>209</v>
      </c>
      <c r="Q3978" t="s">
        <v>246</v>
      </c>
      <c r="R3978" t="s">
        <v>215</v>
      </c>
      <c r="S3978" t="s">
        <v>216</v>
      </c>
      <c r="T3978" t="s">
        <v>35</v>
      </c>
    </row>
    <row r="3979" spans="1:20">
      <c r="A3979" t="s">
        <v>208</v>
      </c>
      <c r="B3979" t="s">
        <v>209</v>
      </c>
      <c r="C3979" t="s">
        <v>264</v>
      </c>
      <c r="D3979" t="s">
        <v>265</v>
      </c>
      <c r="E3979" t="s">
        <v>212</v>
      </c>
      <c r="F3979" s="1">
        <v>37869</v>
      </c>
      <c r="G3979" t="s">
        <v>2401</v>
      </c>
      <c r="H3979">
        <v>201501</v>
      </c>
      <c r="I3979" t="s">
        <v>213</v>
      </c>
      <c r="J3979" t="s">
        <v>28</v>
      </c>
      <c r="K3979" t="s">
        <v>214</v>
      </c>
      <c r="L3979" t="s">
        <v>30</v>
      </c>
      <c r="M3979" t="s">
        <v>31</v>
      </c>
      <c r="N3979" t="s">
        <v>32</v>
      </c>
      <c r="O3979">
        <v>143.27000000000001</v>
      </c>
      <c r="P3979" t="s">
        <v>209</v>
      </c>
      <c r="Q3979" t="s">
        <v>208</v>
      </c>
      <c r="R3979" t="s">
        <v>215</v>
      </c>
      <c r="S3979" t="s">
        <v>216</v>
      </c>
      <c r="T3979" t="s">
        <v>35</v>
      </c>
    </row>
    <row r="3980" spans="1:20">
      <c r="A3980" t="s">
        <v>208</v>
      </c>
      <c r="B3980" t="s">
        <v>209</v>
      </c>
      <c r="C3980" t="s">
        <v>264</v>
      </c>
      <c r="D3980" t="s">
        <v>265</v>
      </c>
      <c r="E3980" t="s">
        <v>212</v>
      </c>
      <c r="F3980" s="1">
        <v>37869</v>
      </c>
      <c r="G3980" t="s">
        <v>2401</v>
      </c>
      <c r="H3980">
        <v>201501</v>
      </c>
      <c r="I3980" t="s">
        <v>213</v>
      </c>
      <c r="J3980" t="s">
        <v>28</v>
      </c>
      <c r="K3980" t="s">
        <v>217</v>
      </c>
      <c r="L3980" t="s">
        <v>30</v>
      </c>
      <c r="M3980" t="s">
        <v>31</v>
      </c>
      <c r="N3980" t="s">
        <v>32</v>
      </c>
      <c r="O3980">
        <v>26.66</v>
      </c>
      <c r="P3980" t="s">
        <v>209</v>
      </c>
      <c r="Q3980" t="s">
        <v>208</v>
      </c>
      <c r="R3980" t="s">
        <v>215</v>
      </c>
      <c r="S3980" t="s">
        <v>216</v>
      </c>
      <c r="T3980" t="s">
        <v>35</v>
      </c>
    </row>
    <row r="3981" spans="1:20">
      <c r="A3981" t="s">
        <v>226</v>
      </c>
      <c r="B3981" t="s">
        <v>209</v>
      </c>
      <c r="C3981" t="s">
        <v>270</v>
      </c>
      <c r="D3981" t="s">
        <v>271</v>
      </c>
      <c r="E3981" t="s">
        <v>212</v>
      </c>
      <c r="F3981" s="1">
        <v>34050</v>
      </c>
      <c r="G3981" t="s">
        <v>2401</v>
      </c>
      <c r="H3981">
        <v>201501</v>
      </c>
      <c r="I3981" t="s">
        <v>213</v>
      </c>
      <c r="J3981" t="s">
        <v>53</v>
      </c>
      <c r="K3981" t="s">
        <v>214</v>
      </c>
      <c r="L3981" t="s">
        <v>54</v>
      </c>
      <c r="M3981" t="s">
        <v>31</v>
      </c>
      <c r="N3981" t="s">
        <v>32</v>
      </c>
      <c r="O3981">
        <v>1118.78</v>
      </c>
      <c r="P3981" t="s">
        <v>209</v>
      </c>
      <c r="Q3981" t="s">
        <v>226</v>
      </c>
      <c r="R3981" t="s">
        <v>215</v>
      </c>
      <c r="S3981" t="s">
        <v>216</v>
      </c>
      <c r="T3981" t="s">
        <v>35</v>
      </c>
    </row>
    <row r="3982" spans="1:20">
      <c r="A3982" t="s">
        <v>226</v>
      </c>
      <c r="B3982" t="s">
        <v>209</v>
      </c>
      <c r="C3982" t="s">
        <v>270</v>
      </c>
      <c r="D3982" t="s">
        <v>271</v>
      </c>
      <c r="E3982" t="s">
        <v>212</v>
      </c>
      <c r="F3982" s="1">
        <v>34050</v>
      </c>
      <c r="G3982" t="s">
        <v>2401</v>
      </c>
      <c r="H3982">
        <v>201501</v>
      </c>
      <c r="I3982" t="s">
        <v>213</v>
      </c>
      <c r="J3982" t="s">
        <v>53</v>
      </c>
      <c r="K3982" t="s">
        <v>217</v>
      </c>
      <c r="L3982" t="s">
        <v>54</v>
      </c>
      <c r="M3982" t="s">
        <v>31</v>
      </c>
      <c r="N3982" t="s">
        <v>32</v>
      </c>
      <c r="O3982">
        <v>97.67</v>
      </c>
      <c r="P3982" t="s">
        <v>209</v>
      </c>
      <c r="Q3982" t="s">
        <v>226</v>
      </c>
      <c r="R3982" t="s">
        <v>215</v>
      </c>
      <c r="S3982" t="s">
        <v>216</v>
      </c>
      <c r="T3982" t="s">
        <v>35</v>
      </c>
    </row>
    <row r="3983" spans="1:20">
      <c r="A3983" t="s">
        <v>226</v>
      </c>
      <c r="B3983" t="s">
        <v>209</v>
      </c>
      <c r="C3983" t="s">
        <v>272</v>
      </c>
      <c r="D3983" t="s">
        <v>273</v>
      </c>
      <c r="E3983" t="s">
        <v>212</v>
      </c>
      <c r="F3983" s="1">
        <v>37869</v>
      </c>
      <c r="G3983" t="s">
        <v>2401</v>
      </c>
      <c r="H3983">
        <v>201501</v>
      </c>
      <c r="I3983" t="s">
        <v>213</v>
      </c>
      <c r="J3983" t="s">
        <v>28</v>
      </c>
      <c r="K3983" t="s">
        <v>214</v>
      </c>
      <c r="L3983" t="s">
        <v>30</v>
      </c>
      <c r="M3983" t="s">
        <v>31</v>
      </c>
      <c r="N3983" t="s">
        <v>32</v>
      </c>
      <c r="O3983">
        <v>289.73</v>
      </c>
      <c r="P3983" t="s">
        <v>209</v>
      </c>
      <c r="Q3983" t="s">
        <v>226</v>
      </c>
      <c r="R3983" t="s">
        <v>215</v>
      </c>
      <c r="S3983" t="s">
        <v>216</v>
      </c>
      <c r="T3983" t="s">
        <v>35</v>
      </c>
    </row>
    <row r="3984" spans="1:20">
      <c r="A3984" t="s">
        <v>226</v>
      </c>
      <c r="B3984" t="s">
        <v>209</v>
      </c>
      <c r="C3984" t="s">
        <v>272</v>
      </c>
      <c r="D3984" t="s">
        <v>273</v>
      </c>
      <c r="E3984" t="s">
        <v>212</v>
      </c>
      <c r="F3984" s="1">
        <v>37869</v>
      </c>
      <c r="G3984" t="s">
        <v>2401</v>
      </c>
      <c r="H3984">
        <v>201501</v>
      </c>
      <c r="I3984" t="s">
        <v>213</v>
      </c>
      <c r="J3984" t="s">
        <v>28</v>
      </c>
      <c r="K3984" t="s">
        <v>217</v>
      </c>
      <c r="L3984" t="s">
        <v>30</v>
      </c>
      <c r="M3984" t="s">
        <v>31</v>
      </c>
      <c r="N3984" t="s">
        <v>32</v>
      </c>
      <c r="O3984">
        <v>289.72000000000003</v>
      </c>
      <c r="P3984" t="s">
        <v>209</v>
      </c>
      <c r="Q3984" t="s">
        <v>226</v>
      </c>
      <c r="R3984" t="s">
        <v>215</v>
      </c>
      <c r="S3984" t="s">
        <v>216</v>
      </c>
      <c r="T3984" t="s">
        <v>35</v>
      </c>
    </row>
    <row r="3985" spans="1:20">
      <c r="A3985" t="s">
        <v>221</v>
      </c>
      <c r="B3985" t="s">
        <v>209</v>
      </c>
      <c r="C3985" t="s">
        <v>2412</v>
      </c>
      <c r="D3985" t="s">
        <v>2413</v>
      </c>
      <c r="E3985" t="s">
        <v>212</v>
      </c>
      <c r="F3985" s="1">
        <v>18629</v>
      </c>
      <c r="G3985" t="s">
        <v>2401</v>
      </c>
      <c r="H3985">
        <v>201501</v>
      </c>
      <c r="I3985" t="s">
        <v>213</v>
      </c>
      <c r="J3985" t="s">
        <v>28</v>
      </c>
      <c r="K3985" t="s">
        <v>214</v>
      </c>
      <c r="L3985" t="s">
        <v>30</v>
      </c>
      <c r="M3985" t="s">
        <v>31</v>
      </c>
      <c r="N3985" t="s">
        <v>32</v>
      </c>
      <c r="O3985">
        <v>818.37</v>
      </c>
      <c r="P3985" t="s">
        <v>209</v>
      </c>
      <c r="Q3985" t="s">
        <v>221</v>
      </c>
      <c r="R3985" t="s">
        <v>215</v>
      </c>
      <c r="S3985" t="s">
        <v>216</v>
      </c>
      <c r="T3985" t="s">
        <v>35</v>
      </c>
    </row>
    <row r="3986" spans="1:20">
      <c r="A3986" t="s">
        <v>221</v>
      </c>
      <c r="B3986" t="s">
        <v>209</v>
      </c>
      <c r="C3986" t="s">
        <v>2412</v>
      </c>
      <c r="D3986" t="s">
        <v>2413</v>
      </c>
      <c r="E3986" t="s">
        <v>212</v>
      </c>
      <c r="F3986" s="1">
        <v>18629</v>
      </c>
      <c r="G3986" t="s">
        <v>2401</v>
      </c>
      <c r="H3986">
        <v>201501</v>
      </c>
      <c r="I3986" t="s">
        <v>213</v>
      </c>
      <c r="J3986" t="s">
        <v>28</v>
      </c>
      <c r="K3986" t="s">
        <v>217</v>
      </c>
      <c r="L3986" t="s">
        <v>30</v>
      </c>
      <c r="M3986" t="s">
        <v>31</v>
      </c>
      <c r="N3986" t="s">
        <v>32</v>
      </c>
      <c r="O3986">
        <v>152.31</v>
      </c>
      <c r="P3986" t="s">
        <v>209</v>
      </c>
      <c r="Q3986" t="s">
        <v>221</v>
      </c>
      <c r="R3986" t="s">
        <v>215</v>
      </c>
      <c r="S3986" t="s">
        <v>216</v>
      </c>
      <c r="T3986" t="s">
        <v>35</v>
      </c>
    </row>
    <row r="3987" spans="1:20">
      <c r="A3987" t="s">
        <v>236</v>
      </c>
      <c r="B3987" t="s">
        <v>209</v>
      </c>
      <c r="C3987" t="s">
        <v>274</v>
      </c>
      <c r="D3987" t="s">
        <v>275</v>
      </c>
      <c r="E3987" t="s">
        <v>212</v>
      </c>
      <c r="F3987" s="1">
        <v>34050</v>
      </c>
      <c r="G3987" t="s">
        <v>2401</v>
      </c>
      <c r="H3987">
        <v>201501</v>
      </c>
      <c r="I3987" t="s">
        <v>213</v>
      </c>
      <c r="J3987" t="s">
        <v>53</v>
      </c>
      <c r="K3987" t="s">
        <v>214</v>
      </c>
      <c r="L3987" t="s">
        <v>54</v>
      </c>
      <c r="M3987" t="s">
        <v>31</v>
      </c>
      <c r="N3987" t="s">
        <v>32</v>
      </c>
      <c r="O3987">
        <v>82.56</v>
      </c>
      <c r="P3987" t="s">
        <v>209</v>
      </c>
      <c r="Q3987" t="s">
        <v>236</v>
      </c>
      <c r="R3987" t="s">
        <v>215</v>
      </c>
      <c r="S3987" t="s">
        <v>216</v>
      </c>
      <c r="T3987" t="s">
        <v>35</v>
      </c>
    </row>
    <row r="3988" spans="1:20">
      <c r="A3988" t="s">
        <v>236</v>
      </c>
      <c r="B3988" t="s">
        <v>209</v>
      </c>
      <c r="C3988" t="s">
        <v>274</v>
      </c>
      <c r="D3988" t="s">
        <v>275</v>
      </c>
      <c r="E3988" t="s">
        <v>212</v>
      </c>
      <c r="F3988" s="1">
        <v>34050</v>
      </c>
      <c r="G3988" t="s">
        <v>2401</v>
      </c>
      <c r="H3988">
        <v>201501</v>
      </c>
      <c r="I3988" t="s">
        <v>213</v>
      </c>
      <c r="J3988" t="s">
        <v>53</v>
      </c>
      <c r="K3988" t="s">
        <v>217</v>
      </c>
      <c r="L3988" t="s">
        <v>54</v>
      </c>
      <c r="M3988" t="s">
        <v>31</v>
      </c>
      <c r="N3988" t="s">
        <v>32</v>
      </c>
      <c r="O3988">
        <v>82.56</v>
      </c>
      <c r="P3988" t="s">
        <v>209</v>
      </c>
      <c r="Q3988" t="s">
        <v>236</v>
      </c>
      <c r="R3988" t="s">
        <v>215</v>
      </c>
      <c r="S3988" t="s">
        <v>216</v>
      </c>
      <c r="T3988" t="s">
        <v>35</v>
      </c>
    </row>
    <row r="3989" spans="1:20">
      <c r="A3989" t="s">
        <v>221</v>
      </c>
      <c r="B3989" t="s">
        <v>209</v>
      </c>
      <c r="C3989" t="s">
        <v>276</v>
      </c>
      <c r="D3989" t="s">
        <v>277</v>
      </c>
      <c r="E3989" t="s">
        <v>212</v>
      </c>
      <c r="F3989" s="1">
        <v>34050</v>
      </c>
      <c r="G3989" t="s">
        <v>2401</v>
      </c>
      <c r="H3989">
        <v>201501</v>
      </c>
      <c r="I3989" t="s">
        <v>213</v>
      </c>
      <c r="J3989" t="s">
        <v>28</v>
      </c>
      <c r="K3989" t="s">
        <v>214</v>
      </c>
      <c r="L3989" t="s">
        <v>30</v>
      </c>
      <c r="M3989" t="s">
        <v>31</v>
      </c>
      <c r="N3989" t="s">
        <v>32</v>
      </c>
      <c r="O3989">
        <v>1518.6100000000001</v>
      </c>
      <c r="P3989" t="s">
        <v>209</v>
      </c>
      <c r="Q3989" t="s">
        <v>221</v>
      </c>
      <c r="R3989" t="s">
        <v>215</v>
      </c>
      <c r="S3989" t="s">
        <v>216</v>
      </c>
      <c r="T3989" t="s">
        <v>35</v>
      </c>
    </row>
    <row r="3990" spans="1:20">
      <c r="A3990" t="s">
        <v>221</v>
      </c>
      <c r="B3990" t="s">
        <v>209</v>
      </c>
      <c r="C3990" t="s">
        <v>276</v>
      </c>
      <c r="D3990" t="s">
        <v>277</v>
      </c>
      <c r="E3990" t="s">
        <v>212</v>
      </c>
      <c r="F3990" s="1">
        <v>34050</v>
      </c>
      <c r="G3990" t="s">
        <v>2401</v>
      </c>
      <c r="H3990">
        <v>201501</v>
      </c>
      <c r="I3990" t="s">
        <v>213</v>
      </c>
      <c r="J3990" t="s">
        <v>28</v>
      </c>
      <c r="K3990" t="s">
        <v>217</v>
      </c>
      <c r="L3990" t="s">
        <v>30</v>
      </c>
      <c r="M3990" t="s">
        <v>31</v>
      </c>
      <c r="N3990" t="s">
        <v>32</v>
      </c>
      <c r="O3990">
        <v>1518.6000000000001</v>
      </c>
      <c r="P3990" t="s">
        <v>209</v>
      </c>
      <c r="Q3990" t="s">
        <v>221</v>
      </c>
      <c r="R3990" t="s">
        <v>215</v>
      </c>
      <c r="S3990" t="s">
        <v>216</v>
      </c>
      <c r="T3990" t="s">
        <v>35</v>
      </c>
    </row>
    <row r="3991" spans="1:20">
      <c r="A3991" t="s">
        <v>246</v>
      </c>
      <c r="B3991" t="s">
        <v>209</v>
      </c>
      <c r="C3991" t="s">
        <v>280</v>
      </c>
      <c r="D3991" t="s">
        <v>281</v>
      </c>
      <c r="E3991" t="s">
        <v>212</v>
      </c>
      <c r="F3991" s="1">
        <v>37869</v>
      </c>
      <c r="G3991" t="s">
        <v>2401</v>
      </c>
      <c r="H3991">
        <v>201501</v>
      </c>
      <c r="I3991" t="s">
        <v>213</v>
      </c>
      <c r="J3991" t="s">
        <v>53</v>
      </c>
      <c r="K3991" t="s">
        <v>214</v>
      </c>
      <c r="L3991" t="s">
        <v>54</v>
      </c>
      <c r="M3991" t="s">
        <v>31</v>
      </c>
      <c r="N3991" t="s">
        <v>32</v>
      </c>
      <c r="O3991">
        <v>6868.97</v>
      </c>
      <c r="P3991" t="s">
        <v>209</v>
      </c>
      <c r="Q3991" t="s">
        <v>246</v>
      </c>
      <c r="R3991" t="s">
        <v>215</v>
      </c>
      <c r="S3991" t="s">
        <v>216</v>
      </c>
      <c r="T3991" t="s">
        <v>35</v>
      </c>
    </row>
    <row r="3992" spans="1:20">
      <c r="A3992" t="s">
        <v>246</v>
      </c>
      <c r="B3992" t="s">
        <v>209</v>
      </c>
      <c r="C3992" t="s">
        <v>280</v>
      </c>
      <c r="D3992" t="s">
        <v>281</v>
      </c>
      <c r="E3992" t="s">
        <v>212</v>
      </c>
      <c r="F3992" s="1">
        <v>37869</v>
      </c>
      <c r="G3992" t="s">
        <v>2401</v>
      </c>
      <c r="H3992">
        <v>201501</v>
      </c>
      <c r="I3992" t="s">
        <v>213</v>
      </c>
      <c r="J3992" t="s">
        <v>53</v>
      </c>
      <c r="K3992" t="s">
        <v>217</v>
      </c>
      <c r="L3992" t="s">
        <v>54</v>
      </c>
      <c r="M3992" t="s">
        <v>31</v>
      </c>
      <c r="N3992" t="s">
        <v>32</v>
      </c>
      <c r="O3992">
        <v>6868.9800000000005</v>
      </c>
      <c r="P3992" t="s">
        <v>209</v>
      </c>
      <c r="Q3992" t="s">
        <v>246</v>
      </c>
      <c r="R3992" t="s">
        <v>215</v>
      </c>
      <c r="S3992" t="s">
        <v>216</v>
      </c>
      <c r="T3992" t="s">
        <v>35</v>
      </c>
    </row>
    <row r="3993" spans="1:20">
      <c r="A3993" t="s">
        <v>221</v>
      </c>
      <c r="B3993" t="s">
        <v>209</v>
      </c>
      <c r="C3993" t="s">
        <v>2414</v>
      </c>
      <c r="D3993" t="s">
        <v>2415</v>
      </c>
      <c r="E3993" t="s">
        <v>363</v>
      </c>
      <c r="F3993" s="1">
        <v>41821</v>
      </c>
      <c r="G3993" t="s">
        <v>2401</v>
      </c>
      <c r="H3993">
        <v>201501</v>
      </c>
      <c r="I3993" t="s">
        <v>213</v>
      </c>
      <c r="J3993" t="s">
        <v>28</v>
      </c>
      <c r="K3993" t="s">
        <v>214</v>
      </c>
      <c r="L3993" t="s">
        <v>30</v>
      </c>
      <c r="M3993" t="s">
        <v>31</v>
      </c>
      <c r="N3993" t="s">
        <v>32</v>
      </c>
      <c r="O3993">
        <v>37731.910000000003</v>
      </c>
      <c r="P3993" t="s">
        <v>209</v>
      </c>
      <c r="Q3993" t="s">
        <v>221</v>
      </c>
      <c r="R3993" t="s">
        <v>215</v>
      </c>
      <c r="S3993" t="s">
        <v>216</v>
      </c>
      <c r="T3993" t="s">
        <v>35</v>
      </c>
    </row>
    <row r="3994" spans="1:20">
      <c r="A3994" t="s">
        <v>221</v>
      </c>
      <c r="B3994" t="s">
        <v>209</v>
      </c>
      <c r="C3994" t="s">
        <v>2414</v>
      </c>
      <c r="D3994" t="s">
        <v>2415</v>
      </c>
      <c r="E3994" t="s">
        <v>363</v>
      </c>
      <c r="F3994" s="1">
        <v>41821</v>
      </c>
      <c r="G3994" t="s">
        <v>2401</v>
      </c>
      <c r="H3994">
        <v>201501</v>
      </c>
      <c r="I3994" t="s">
        <v>213</v>
      </c>
      <c r="J3994" t="s">
        <v>28</v>
      </c>
      <c r="K3994" t="s">
        <v>217</v>
      </c>
      <c r="L3994" t="s">
        <v>30</v>
      </c>
      <c r="M3994" t="s">
        <v>31</v>
      </c>
      <c r="N3994" t="s">
        <v>32</v>
      </c>
      <c r="O3994">
        <v>3773.19</v>
      </c>
      <c r="P3994" t="s">
        <v>209</v>
      </c>
      <c r="Q3994" t="s">
        <v>221</v>
      </c>
      <c r="R3994" t="s">
        <v>215</v>
      </c>
      <c r="S3994" t="s">
        <v>216</v>
      </c>
      <c r="T3994" t="s">
        <v>35</v>
      </c>
    </row>
    <row r="3995" spans="1:20">
      <c r="A3995" t="s">
        <v>246</v>
      </c>
      <c r="B3995" t="s">
        <v>209</v>
      </c>
      <c r="C3995" t="s">
        <v>289</v>
      </c>
      <c r="D3995" t="s">
        <v>290</v>
      </c>
      <c r="E3995" t="s">
        <v>212</v>
      </c>
      <c r="F3995" s="1">
        <v>38718</v>
      </c>
      <c r="G3995" t="s">
        <v>2401</v>
      </c>
      <c r="H3995">
        <v>201501</v>
      </c>
      <c r="I3995" t="s">
        <v>213</v>
      </c>
      <c r="J3995" t="s">
        <v>53</v>
      </c>
      <c r="K3995" t="s">
        <v>214</v>
      </c>
      <c r="L3995" t="s">
        <v>54</v>
      </c>
      <c r="M3995" t="s">
        <v>31</v>
      </c>
      <c r="N3995" t="s">
        <v>32</v>
      </c>
      <c r="O3995">
        <v>638.91999999999996</v>
      </c>
      <c r="P3995" t="s">
        <v>209</v>
      </c>
      <c r="Q3995" t="s">
        <v>246</v>
      </c>
      <c r="R3995" t="s">
        <v>215</v>
      </c>
      <c r="S3995" t="s">
        <v>216</v>
      </c>
      <c r="T3995" t="s">
        <v>35</v>
      </c>
    </row>
    <row r="3996" spans="1:20">
      <c r="A3996" t="s">
        <v>246</v>
      </c>
      <c r="B3996" t="s">
        <v>209</v>
      </c>
      <c r="C3996" t="s">
        <v>289</v>
      </c>
      <c r="D3996" t="s">
        <v>290</v>
      </c>
      <c r="E3996" t="s">
        <v>212</v>
      </c>
      <c r="F3996" s="1">
        <v>38718</v>
      </c>
      <c r="G3996" t="s">
        <v>2401</v>
      </c>
      <c r="H3996">
        <v>201501</v>
      </c>
      <c r="I3996" t="s">
        <v>213</v>
      </c>
      <c r="J3996" t="s">
        <v>53</v>
      </c>
      <c r="K3996" t="s">
        <v>217</v>
      </c>
      <c r="L3996" t="s">
        <v>54</v>
      </c>
      <c r="M3996" t="s">
        <v>31</v>
      </c>
      <c r="N3996" t="s">
        <v>32</v>
      </c>
      <c r="O3996">
        <v>638.9</v>
      </c>
      <c r="P3996" t="s">
        <v>209</v>
      </c>
      <c r="Q3996" t="s">
        <v>246</v>
      </c>
      <c r="R3996" t="s">
        <v>215</v>
      </c>
      <c r="S3996" t="s">
        <v>216</v>
      </c>
      <c r="T3996" t="s">
        <v>35</v>
      </c>
    </row>
    <row r="3997" spans="1:20">
      <c r="A3997" t="s">
        <v>208</v>
      </c>
      <c r="B3997" t="s">
        <v>209</v>
      </c>
      <c r="C3997" t="s">
        <v>2416</v>
      </c>
      <c r="D3997" t="s">
        <v>2417</v>
      </c>
      <c r="E3997" t="s">
        <v>212</v>
      </c>
      <c r="F3997" s="1">
        <v>38718</v>
      </c>
      <c r="G3997" t="s">
        <v>2401</v>
      </c>
      <c r="H3997">
        <v>201501</v>
      </c>
      <c r="I3997" t="s">
        <v>213</v>
      </c>
      <c r="J3997" t="s">
        <v>28</v>
      </c>
      <c r="K3997" t="s">
        <v>214</v>
      </c>
      <c r="L3997" t="s">
        <v>30</v>
      </c>
      <c r="M3997" t="s">
        <v>31</v>
      </c>
      <c r="N3997" t="s">
        <v>32</v>
      </c>
      <c r="O3997">
        <v>498.56</v>
      </c>
      <c r="P3997" t="s">
        <v>209</v>
      </c>
      <c r="Q3997" t="s">
        <v>208</v>
      </c>
      <c r="R3997" t="s">
        <v>215</v>
      </c>
      <c r="S3997" t="s">
        <v>216</v>
      </c>
      <c r="T3997" t="s">
        <v>35</v>
      </c>
    </row>
    <row r="3998" spans="1:20">
      <c r="A3998" t="s">
        <v>208</v>
      </c>
      <c r="B3998" t="s">
        <v>209</v>
      </c>
      <c r="C3998" t="s">
        <v>2416</v>
      </c>
      <c r="D3998" t="s">
        <v>2417</v>
      </c>
      <c r="E3998" t="s">
        <v>212</v>
      </c>
      <c r="F3998" s="1">
        <v>38718</v>
      </c>
      <c r="G3998" t="s">
        <v>2401</v>
      </c>
      <c r="H3998">
        <v>201501</v>
      </c>
      <c r="I3998" t="s">
        <v>213</v>
      </c>
      <c r="J3998" t="s">
        <v>28</v>
      </c>
      <c r="K3998" t="s">
        <v>217</v>
      </c>
      <c r="L3998" t="s">
        <v>30</v>
      </c>
      <c r="M3998" t="s">
        <v>31</v>
      </c>
      <c r="N3998" t="s">
        <v>32</v>
      </c>
      <c r="O3998">
        <v>106.3</v>
      </c>
      <c r="P3998" t="s">
        <v>209</v>
      </c>
      <c r="Q3998" t="s">
        <v>208</v>
      </c>
      <c r="R3998" t="s">
        <v>215</v>
      </c>
      <c r="S3998" t="s">
        <v>216</v>
      </c>
      <c r="T3998" t="s">
        <v>35</v>
      </c>
    </row>
    <row r="3999" spans="1:20">
      <c r="A3999" t="s">
        <v>226</v>
      </c>
      <c r="B3999" t="s">
        <v>209</v>
      </c>
      <c r="C3999" t="s">
        <v>294</v>
      </c>
      <c r="D3999" t="s">
        <v>295</v>
      </c>
      <c r="E3999" t="s">
        <v>212</v>
      </c>
      <c r="F3999" s="1">
        <v>38718</v>
      </c>
      <c r="G3999" t="s">
        <v>2401</v>
      </c>
      <c r="H3999">
        <v>201501</v>
      </c>
      <c r="I3999" t="s">
        <v>213</v>
      </c>
      <c r="J3999" t="s">
        <v>28</v>
      </c>
      <c r="K3999" t="s">
        <v>214</v>
      </c>
      <c r="L3999" t="s">
        <v>30</v>
      </c>
      <c r="M3999" t="s">
        <v>31</v>
      </c>
      <c r="N3999" t="s">
        <v>32</v>
      </c>
      <c r="O3999">
        <v>723.1</v>
      </c>
      <c r="P3999" t="s">
        <v>209</v>
      </c>
      <c r="Q3999" t="s">
        <v>226</v>
      </c>
      <c r="R3999" t="s">
        <v>215</v>
      </c>
      <c r="S3999" t="s">
        <v>216</v>
      </c>
      <c r="T3999" t="s">
        <v>35</v>
      </c>
    </row>
    <row r="4000" spans="1:20">
      <c r="A4000" t="s">
        <v>226</v>
      </c>
      <c r="B4000" t="s">
        <v>209</v>
      </c>
      <c r="C4000" t="s">
        <v>294</v>
      </c>
      <c r="D4000" t="s">
        <v>295</v>
      </c>
      <c r="E4000" t="s">
        <v>212</v>
      </c>
      <c r="F4000" s="1">
        <v>38718</v>
      </c>
      <c r="G4000" t="s">
        <v>2401</v>
      </c>
      <c r="H4000">
        <v>201501</v>
      </c>
      <c r="I4000" t="s">
        <v>213</v>
      </c>
      <c r="J4000" t="s">
        <v>28</v>
      </c>
      <c r="K4000" t="s">
        <v>217</v>
      </c>
      <c r="L4000" t="s">
        <v>30</v>
      </c>
      <c r="M4000" t="s">
        <v>31</v>
      </c>
      <c r="N4000" t="s">
        <v>32</v>
      </c>
      <c r="O4000">
        <v>723.09</v>
      </c>
      <c r="P4000" t="s">
        <v>209</v>
      </c>
      <c r="Q4000" t="s">
        <v>226</v>
      </c>
      <c r="R4000" t="s">
        <v>215</v>
      </c>
      <c r="S4000" t="s">
        <v>216</v>
      </c>
      <c r="T4000" t="s">
        <v>35</v>
      </c>
    </row>
    <row r="4001" spans="1:20">
      <c r="A4001" t="s">
        <v>208</v>
      </c>
      <c r="B4001" t="s">
        <v>209</v>
      </c>
      <c r="C4001" t="s">
        <v>2418</v>
      </c>
      <c r="D4001" t="s">
        <v>2419</v>
      </c>
      <c r="E4001" t="s">
        <v>212</v>
      </c>
      <c r="F4001" s="1">
        <v>38718</v>
      </c>
      <c r="G4001" t="s">
        <v>2401</v>
      </c>
      <c r="H4001">
        <v>201501</v>
      </c>
      <c r="I4001" t="s">
        <v>213</v>
      </c>
      <c r="J4001" t="s">
        <v>53</v>
      </c>
      <c r="K4001" t="s">
        <v>214</v>
      </c>
      <c r="L4001" t="s">
        <v>54</v>
      </c>
      <c r="M4001" t="s">
        <v>31</v>
      </c>
      <c r="N4001" t="s">
        <v>32</v>
      </c>
      <c r="O4001">
        <v>620.27</v>
      </c>
      <c r="P4001" t="s">
        <v>209</v>
      </c>
      <c r="Q4001" t="s">
        <v>208</v>
      </c>
      <c r="R4001" t="s">
        <v>215</v>
      </c>
      <c r="S4001" t="s">
        <v>216</v>
      </c>
      <c r="T4001" t="s">
        <v>35</v>
      </c>
    </row>
    <row r="4002" spans="1:20">
      <c r="A4002" t="s">
        <v>208</v>
      </c>
      <c r="B4002" t="s">
        <v>209</v>
      </c>
      <c r="C4002" t="s">
        <v>2418</v>
      </c>
      <c r="D4002" t="s">
        <v>2419</v>
      </c>
      <c r="E4002" t="s">
        <v>212</v>
      </c>
      <c r="F4002" s="1">
        <v>38718</v>
      </c>
      <c r="G4002" t="s">
        <v>2401</v>
      </c>
      <c r="H4002">
        <v>201501</v>
      </c>
      <c r="I4002" t="s">
        <v>213</v>
      </c>
      <c r="J4002" t="s">
        <v>53</v>
      </c>
      <c r="K4002" t="s">
        <v>217</v>
      </c>
      <c r="L4002" t="s">
        <v>54</v>
      </c>
      <c r="M4002" t="s">
        <v>31</v>
      </c>
      <c r="N4002" t="s">
        <v>32</v>
      </c>
      <c r="O4002">
        <v>144.85</v>
      </c>
      <c r="P4002" t="s">
        <v>209</v>
      </c>
      <c r="Q4002" t="s">
        <v>208</v>
      </c>
      <c r="R4002" t="s">
        <v>215</v>
      </c>
      <c r="S4002" t="s">
        <v>216</v>
      </c>
      <c r="T4002" t="s">
        <v>35</v>
      </c>
    </row>
    <row r="4003" spans="1:20">
      <c r="A4003" t="s">
        <v>226</v>
      </c>
      <c r="B4003" t="s">
        <v>209</v>
      </c>
      <c r="C4003" t="s">
        <v>2420</v>
      </c>
      <c r="D4003" t="s">
        <v>2421</v>
      </c>
      <c r="E4003" t="s">
        <v>212</v>
      </c>
      <c r="F4003" s="1">
        <v>38718</v>
      </c>
      <c r="G4003" t="s">
        <v>2401</v>
      </c>
      <c r="H4003">
        <v>201501</v>
      </c>
      <c r="I4003" t="s">
        <v>213</v>
      </c>
      <c r="J4003" t="s">
        <v>53</v>
      </c>
      <c r="K4003" t="s">
        <v>214</v>
      </c>
      <c r="L4003" t="s">
        <v>54</v>
      </c>
      <c r="M4003" t="s">
        <v>31</v>
      </c>
      <c r="N4003" t="s">
        <v>32</v>
      </c>
      <c r="O4003">
        <v>165</v>
      </c>
      <c r="P4003" t="s">
        <v>209</v>
      </c>
      <c r="Q4003" t="s">
        <v>226</v>
      </c>
      <c r="R4003" t="s">
        <v>215</v>
      </c>
      <c r="S4003" t="s">
        <v>216</v>
      </c>
      <c r="T4003" t="s">
        <v>35</v>
      </c>
    </row>
    <row r="4004" spans="1:20">
      <c r="A4004" t="s">
        <v>226</v>
      </c>
      <c r="B4004" t="s">
        <v>209</v>
      </c>
      <c r="C4004" t="s">
        <v>2420</v>
      </c>
      <c r="D4004" t="s">
        <v>2421</v>
      </c>
      <c r="E4004" t="s">
        <v>212</v>
      </c>
      <c r="F4004" s="1">
        <v>38718</v>
      </c>
      <c r="G4004" t="s">
        <v>2401</v>
      </c>
      <c r="H4004">
        <v>201501</v>
      </c>
      <c r="I4004" t="s">
        <v>213</v>
      </c>
      <c r="J4004" t="s">
        <v>53</v>
      </c>
      <c r="K4004" t="s">
        <v>217</v>
      </c>
      <c r="L4004" t="s">
        <v>54</v>
      </c>
      <c r="M4004" t="s">
        <v>31</v>
      </c>
      <c r="N4004" t="s">
        <v>32</v>
      </c>
      <c r="O4004">
        <v>164.97</v>
      </c>
      <c r="P4004" t="s">
        <v>209</v>
      </c>
      <c r="Q4004" t="s">
        <v>226</v>
      </c>
      <c r="R4004" t="s">
        <v>215</v>
      </c>
      <c r="S4004" t="s">
        <v>216</v>
      </c>
      <c r="T4004" t="s">
        <v>35</v>
      </c>
    </row>
    <row r="4005" spans="1:20">
      <c r="A4005" t="s">
        <v>221</v>
      </c>
      <c r="B4005" t="s">
        <v>209</v>
      </c>
      <c r="C4005" t="s">
        <v>300</v>
      </c>
      <c r="D4005" t="s">
        <v>301</v>
      </c>
      <c r="E4005" t="s">
        <v>212</v>
      </c>
      <c r="F4005" s="1">
        <v>38718</v>
      </c>
      <c r="G4005" t="s">
        <v>2401</v>
      </c>
      <c r="H4005">
        <v>201501</v>
      </c>
      <c r="I4005" t="s">
        <v>213</v>
      </c>
      <c r="J4005" t="s">
        <v>28</v>
      </c>
      <c r="K4005" t="s">
        <v>214</v>
      </c>
      <c r="L4005" t="s">
        <v>30</v>
      </c>
      <c r="M4005" t="s">
        <v>31</v>
      </c>
      <c r="N4005" t="s">
        <v>32</v>
      </c>
      <c r="O4005">
        <v>268.63</v>
      </c>
      <c r="P4005" t="s">
        <v>209</v>
      </c>
      <c r="Q4005" t="s">
        <v>221</v>
      </c>
      <c r="R4005" t="s">
        <v>215</v>
      </c>
      <c r="S4005" t="s">
        <v>216</v>
      </c>
      <c r="T4005" t="s">
        <v>35</v>
      </c>
    </row>
    <row r="4006" spans="1:20">
      <c r="A4006" t="s">
        <v>221</v>
      </c>
      <c r="B4006" t="s">
        <v>209</v>
      </c>
      <c r="C4006" t="s">
        <v>300</v>
      </c>
      <c r="D4006" t="s">
        <v>301</v>
      </c>
      <c r="E4006" t="s">
        <v>212</v>
      </c>
      <c r="F4006" s="1">
        <v>38718</v>
      </c>
      <c r="G4006" t="s">
        <v>2401</v>
      </c>
      <c r="H4006">
        <v>201501</v>
      </c>
      <c r="I4006" t="s">
        <v>213</v>
      </c>
      <c r="J4006" t="s">
        <v>28</v>
      </c>
      <c r="K4006" t="s">
        <v>217</v>
      </c>
      <c r="L4006" t="s">
        <v>30</v>
      </c>
      <c r="M4006" t="s">
        <v>31</v>
      </c>
      <c r="N4006" t="s">
        <v>32</v>
      </c>
      <c r="O4006">
        <v>268.64</v>
      </c>
      <c r="P4006" t="s">
        <v>209</v>
      </c>
      <c r="Q4006" t="s">
        <v>221</v>
      </c>
      <c r="R4006" t="s">
        <v>215</v>
      </c>
      <c r="S4006" t="s">
        <v>216</v>
      </c>
      <c r="T4006" t="s">
        <v>35</v>
      </c>
    </row>
    <row r="4007" spans="1:20">
      <c r="A4007" t="s">
        <v>218</v>
      </c>
      <c r="B4007" t="s">
        <v>209</v>
      </c>
      <c r="C4007" t="s">
        <v>302</v>
      </c>
      <c r="D4007" t="s">
        <v>303</v>
      </c>
      <c r="E4007" t="s">
        <v>212</v>
      </c>
      <c r="F4007" s="1">
        <v>38718</v>
      </c>
      <c r="G4007" t="s">
        <v>2401</v>
      </c>
      <c r="H4007">
        <v>201501</v>
      </c>
      <c r="I4007" t="s">
        <v>213</v>
      </c>
      <c r="J4007" t="s">
        <v>28</v>
      </c>
      <c r="K4007" t="s">
        <v>214</v>
      </c>
      <c r="L4007" t="s">
        <v>30</v>
      </c>
      <c r="M4007" t="s">
        <v>31</v>
      </c>
      <c r="N4007" t="s">
        <v>32</v>
      </c>
      <c r="O4007">
        <v>35.71</v>
      </c>
      <c r="P4007" t="s">
        <v>209</v>
      </c>
      <c r="Q4007" t="s">
        <v>218</v>
      </c>
      <c r="R4007" t="s">
        <v>215</v>
      </c>
      <c r="S4007" t="s">
        <v>216</v>
      </c>
      <c r="T4007" t="s">
        <v>35</v>
      </c>
    </row>
    <row r="4008" spans="1:20">
      <c r="A4008" t="s">
        <v>218</v>
      </c>
      <c r="B4008" t="s">
        <v>209</v>
      </c>
      <c r="C4008" t="s">
        <v>302</v>
      </c>
      <c r="D4008" t="s">
        <v>303</v>
      </c>
      <c r="E4008" t="s">
        <v>212</v>
      </c>
      <c r="F4008" s="1">
        <v>38718</v>
      </c>
      <c r="G4008" t="s">
        <v>2401</v>
      </c>
      <c r="H4008">
        <v>201501</v>
      </c>
      <c r="I4008" t="s">
        <v>213</v>
      </c>
      <c r="J4008" t="s">
        <v>28</v>
      </c>
      <c r="K4008" t="s">
        <v>217</v>
      </c>
      <c r="L4008" t="s">
        <v>30</v>
      </c>
      <c r="M4008" t="s">
        <v>31</v>
      </c>
      <c r="N4008" t="s">
        <v>32</v>
      </c>
      <c r="O4008">
        <v>35.71</v>
      </c>
      <c r="P4008" t="s">
        <v>209</v>
      </c>
      <c r="Q4008" t="s">
        <v>218</v>
      </c>
      <c r="R4008" t="s">
        <v>215</v>
      </c>
      <c r="S4008" t="s">
        <v>216</v>
      </c>
      <c r="T4008" t="s">
        <v>35</v>
      </c>
    </row>
    <row r="4009" spans="1:20">
      <c r="A4009" t="s">
        <v>221</v>
      </c>
      <c r="B4009" t="s">
        <v>209</v>
      </c>
      <c r="C4009" t="s">
        <v>304</v>
      </c>
      <c r="D4009" t="s">
        <v>305</v>
      </c>
      <c r="E4009" t="s">
        <v>212</v>
      </c>
      <c r="F4009" s="1">
        <v>38718</v>
      </c>
      <c r="G4009" t="s">
        <v>2401</v>
      </c>
      <c r="H4009">
        <v>201501</v>
      </c>
      <c r="I4009" t="s">
        <v>213</v>
      </c>
      <c r="J4009" t="s">
        <v>28</v>
      </c>
      <c r="K4009" t="s">
        <v>217</v>
      </c>
      <c r="L4009" t="s">
        <v>30</v>
      </c>
      <c r="M4009" t="s">
        <v>31</v>
      </c>
      <c r="N4009" t="s">
        <v>32</v>
      </c>
      <c r="O4009">
        <v>265.09000000000003</v>
      </c>
      <c r="P4009" t="s">
        <v>209</v>
      </c>
      <c r="Q4009" t="s">
        <v>221</v>
      </c>
      <c r="R4009" t="s">
        <v>215</v>
      </c>
      <c r="S4009" t="s">
        <v>216</v>
      </c>
      <c r="T4009" t="s">
        <v>35</v>
      </c>
    </row>
    <row r="4010" spans="1:20">
      <c r="A4010" t="s">
        <v>335</v>
      </c>
      <c r="B4010" t="s">
        <v>209</v>
      </c>
      <c r="C4010" t="s">
        <v>2422</v>
      </c>
      <c r="D4010" t="s">
        <v>2423</v>
      </c>
      <c r="E4010" t="s">
        <v>212</v>
      </c>
      <c r="F4010" s="1">
        <v>40179</v>
      </c>
      <c r="G4010" t="s">
        <v>2401</v>
      </c>
      <c r="H4010">
        <v>201501</v>
      </c>
      <c r="I4010" t="s">
        <v>213</v>
      </c>
      <c r="J4010" t="s">
        <v>28</v>
      </c>
      <c r="K4010" t="s">
        <v>214</v>
      </c>
      <c r="L4010" t="s">
        <v>30</v>
      </c>
      <c r="M4010" t="s">
        <v>31</v>
      </c>
      <c r="N4010" t="s">
        <v>32</v>
      </c>
      <c r="O4010">
        <v>145.6</v>
      </c>
      <c r="P4010" t="s">
        <v>209</v>
      </c>
      <c r="Q4010" t="s">
        <v>335</v>
      </c>
      <c r="R4010" t="s">
        <v>215</v>
      </c>
      <c r="S4010" t="s">
        <v>216</v>
      </c>
      <c r="T4010" t="s">
        <v>35</v>
      </c>
    </row>
    <row r="4011" spans="1:20">
      <c r="A4011" t="s">
        <v>335</v>
      </c>
      <c r="B4011" t="s">
        <v>209</v>
      </c>
      <c r="C4011" t="s">
        <v>2422</v>
      </c>
      <c r="D4011" t="s">
        <v>2423</v>
      </c>
      <c r="E4011" t="s">
        <v>212</v>
      </c>
      <c r="F4011" s="1">
        <v>40179</v>
      </c>
      <c r="G4011" t="s">
        <v>2401</v>
      </c>
      <c r="H4011">
        <v>201501</v>
      </c>
      <c r="I4011" t="s">
        <v>213</v>
      </c>
      <c r="J4011" t="s">
        <v>28</v>
      </c>
      <c r="K4011" t="s">
        <v>217</v>
      </c>
      <c r="L4011" t="s">
        <v>30</v>
      </c>
      <c r="M4011" t="s">
        <v>31</v>
      </c>
      <c r="N4011" t="s">
        <v>32</v>
      </c>
      <c r="O4011">
        <v>27.1</v>
      </c>
      <c r="P4011" t="s">
        <v>209</v>
      </c>
      <c r="Q4011" t="s">
        <v>335</v>
      </c>
      <c r="R4011" t="s">
        <v>215</v>
      </c>
      <c r="S4011" t="s">
        <v>216</v>
      </c>
      <c r="T4011" t="s">
        <v>35</v>
      </c>
    </row>
    <row r="4012" spans="1:20">
      <c r="A4012" t="s">
        <v>259</v>
      </c>
      <c r="B4012" t="s">
        <v>209</v>
      </c>
      <c r="C4012" t="s">
        <v>2424</v>
      </c>
      <c r="D4012" t="s">
        <v>2425</v>
      </c>
      <c r="E4012" t="s">
        <v>258</v>
      </c>
      <c r="F4012" s="1">
        <v>33434</v>
      </c>
      <c r="G4012" t="s">
        <v>2401</v>
      </c>
      <c r="H4012">
        <v>201501</v>
      </c>
      <c r="I4012" t="s">
        <v>213</v>
      </c>
      <c r="J4012" t="s">
        <v>253</v>
      </c>
      <c r="K4012" t="s">
        <v>214</v>
      </c>
      <c r="L4012" t="s">
        <v>254</v>
      </c>
      <c r="M4012" t="s">
        <v>31</v>
      </c>
      <c r="N4012" t="s">
        <v>32</v>
      </c>
      <c r="O4012">
        <v>49.36</v>
      </c>
      <c r="P4012" t="s">
        <v>209</v>
      </c>
      <c r="Q4012" t="s">
        <v>259</v>
      </c>
      <c r="R4012" t="s">
        <v>215</v>
      </c>
      <c r="S4012" t="s">
        <v>216</v>
      </c>
      <c r="T4012" t="s">
        <v>35</v>
      </c>
    </row>
    <row r="4013" spans="1:20">
      <c r="A4013" t="s">
        <v>259</v>
      </c>
      <c r="B4013" t="s">
        <v>209</v>
      </c>
      <c r="C4013" t="s">
        <v>2424</v>
      </c>
      <c r="D4013" t="s">
        <v>2425</v>
      </c>
      <c r="E4013" t="s">
        <v>258</v>
      </c>
      <c r="F4013" s="1">
        <v>33434</v>
      </c>
      <c r="G4013" t="s">
        <v>2401</v>
      </c>
      <c r="H4013">
        <v>201501</v>
      </c>
      <c r="I4013" t="s">
        <v>213</v>
      </c>
      <c r="J4013" t="s">
        <v>253</v>
      </c>
      <c r="K4013" t="s">
        <v>217</v>
      </c>
      <c r="L4013" t="s">
        <v>254</v>
      </c>
      <c r="M4013" t="s">
        <v>31</v>
      </c>
      <c r="N4013" t="s">
        <v>32</v>
      </c>
      <c r="O4013">
        <v>9.19</v>
      </c>
      <c r="P4013" t="s">
        <v>209</v>
      </c>
      <c r="Q4013" t="s">
        <v>259</v>
      </c>
      <c r="R4013" t="s">
        <v>215</v>
      </c>
      <c r="S4013" t="s">
        <v>216</v>
      </c>
      <c r="T4013" t="s">
        <v>35</v>
      </c>
    </row>
    <row r="4014" spans="1:20">
      <c r="A4014" t="s">
        <v>255</v>
      </c>
      <c r="B4014" t="s">
        <v>209</v>
      </c>
      <c r="C4014" t="s">
        <v>313</v>
      </c>
      <c r="D4014" t="s">
        <v>314</v>
      </c>
      <c r="E4014" t="s">
        <v>258</v>
      </c>
      <c r="F4014" s="1">
        <v>40179</v>
      </c>
      <c r="G4014" t="s">
        <v>2401</v>
      </c>
      <c r="H4014">
        <v>201501</v>
      </c>
      <c r="I4014" t="s">
        <v>213</v>
      </c>
      <c r="J4014" t="s">
        <v>253</v>
      </c>
      <c r="K4014" t="s">
        <v>214</v>
      </c>
      <c r="L4014" t="s">
        <v>254</v>
      </c>
      <c r="M4014" t="s">
        <v>31</v>
      </c>
      <c r="N4014" t="s">
        <v>32</v>
      </c>
      <c r="O4014">
        <v>435.22</v>
      </c>
      <c r="P4014" t="s">
        <v>209</v>
      </c>
      <c r="Q4014" t="s">
        <v>255</v>
      </c>
      <c r="R4014" t="s">
        <v>215</v>
      </c>
      <c r="S4014" t="s">
        <v>216</v>
      </c>
      <c r="T4014" t="s">
        <v>35</v>
      </c>
    </row>
    <row r="4015" spans="1:20">
      <c r="A4015" t="s">
        <v>255</v>
      </c>
      <c r="B4015" t="s">
        <v>209</v>
      </c>
      <c r="C4015" t="s">
        <v>313</v>
      </c>
      <c r="D4015" t="s">
        <v>314</v>
      </c>
      <c r="E4015" t="s">
        <v>258</v>
      </c>
      <c r="F4015" s="1">
        <v>40179</v>
      </c>
      <c r="G4015" t="s">
        <v>2401</v>
      </c>
      <c r="H4015">
        <v>201501</v>
      </c>
      <c r="I4015" t="s">
        <v>213</v>
      </c>
      <c r="J4015" t="s">
        <v>253</v>
      </c>
      <c r="K4015" t="s">
        <v>217</v>
      </c>
      <c r="L4015" t="s">
        <v>254</v>
      </c>
      <c r="M4015" t="s">
        <v>31</v>
      </c>
      <c r="N4015" t="s">
        <v>32</v>
      </c>
      <c r="O4015">
        <v>81</v>
      </c>
      <c r="P4015" t="s">
        <v>209</v>
      </c>
      <c r="Q4015" t="s">
        <v>255</v>
      </c>
      <c r="R4015" t="s">
        <v>215</v>
      </c>
      <c r="S4015" t="s">
        <v>216</v>
      </c>
      <c r="T4015" t="s">
        <v>35</v>
      </c>
    </row>
    <row r="4016" spans="1:20">
      <c r="A4016" t="s">
        <v>259</v>
      </c>
      <c r="B4016" t="s">
        <v>209</v>
      </c>
      <c r="C4016" t="s">
        <v>315</v>
      </c>
      <c r="D4016" t="s">
        <v>316</v>
      </c>
      <c r="E4016" t="s">
        <v>258</v>
      </c>
      <c r="F4016" s="1">
        <v>40179</v>
      </c>
      <c r="G4016" t="s">
        <v>2401</v>
      </c>
      <c r="H4016">
        <v>201501</v>
      </c>
      <c r="I4016" t="s">
        <v>213</v>
      </c>
      <c r="J4016" t="s">
        <v>253</v>
      </c>
      <c r="K4016" t="s">
        <v>214</v>
      </c>
      <c r="L4016" t="s">
        <v>254</v>
      </c>
      <c r="M4016" t="s">
        <v>31</v>
      </c>
      <c r="N4016" t="s">
        <v>32</v>
      </c>
      <c r="O4016">
        <v>13422.85</v>
      </c>
      <c r="P4016" t="s">
        <v>209</v>
      </c>
      <c r="Q4016" t="s">
        <v>259</v>
      </c>
      <c r="R4016" t="s">
        <v>215</v>
      </c>
      <c r="S4016" t="s">
        <v>216</v>
      </c>
      <c r="T4016" t="s">
        <v>35</v>
      </c>
    </row>
    <row r="4017" spans="1:20">
      <c r="A4017" t="s">
        <v>259</v>
      </c>
      <c r="B4017" t="s">
        <v>209</v>
      </c>
      <c r="C4017" t="s">
        <v>315</v>
      </c>
      <c r="D4017" t="s">
        <v>316</v>
      </c>
      <c r="E4017" t="s">
        <v>258</v>
      </c>
      <c r="F4017" s="1">
        <v>40179</v>
      </c>
      <c r="G4017" t="s">
        <v>2401</v>
      </c>
      <c r="H4017">
        <v>201501</v>
      </c>
      <c r="I4017" t="s">
        <v>213</v>
      </c>
      <c r="J4017" t="s">
        <v>253</v>
      </c>
      <c r="K4017" t="s">
        <v>217</v>
      </c>
      <c r="L4017" t="s">
        <v>254</v>
      </c>
      <c r="M4017" t="s">
        <v>31</v>
      </c>
      <c r="N4017" t="s">
        <v>32</v>
      </c>
      <c r="O4017">
        <v>13422.85</v>
      </c>
      <c r="P4017" t="s">
        <v>209</v>
      </c>
      <c r="Q4017" t="s">
        <v>259</v>
      </c>
      <c r="R4017" t="s">
        <v>215</v>
      </c>
      <c r="S4017" t="s">
        <v>216</v>
      </c>
      <c r="T4017" t="s">
        <v>35</v>
      </c>
    </row>
    <row r="4018" spans="1:20">
      <c r="A4018" t="s">
        <v>306</v>
      </c>
      <c r="B4018" t="s">
        <v>209</v>
      </c>
      <c r="C4018" t="s">
        <v>317</v>
      </c>
      <c r="D4018" t="s">
        <v>318</v>
      </c>
      <c r="E4018" t="s">
        <v>258</v>
      </c>
      <c r="F4018" s="1">
        <v>40179</v>
      </c>
      <c r="G4018" t="s">
        <v>2401</v>
      </c>
      <c r="H4018">
        <v>201501</v>
      </c>
      <c r="I4018" t="s">
        <v>213</v>
      </c>
      <c r="J4018" t="s">
        <v>253</v>
      </c>
      <c r="K4018" t="s">
        <v>214</v>
      </c>
      <c r="L4018" t="s">
        <v>254</v>
      </c>
      <c r="M4018" t="s">
        <v>31</v>
      </c>
      <c r="N4018" t="s">
        <v>32</v>
      </c>
      <c r="O4018">
        <v>1136.27</v>
      </c>
      <c r="P4018" t="s">
        <v>209</v>
      </c>
      <c r="Q4018" t="s">
        <v>306</v>
      </c>
      <c r="R4018" t="s">
        <v>215</v>
      </c>
      <c r="S4018" t="s">
        <v>216</v>
      </c>
      <c r="T4018" t="s">
        <v>35</v>
      </c>
    </row>
    <row r="4019" spans="1:20">
      <c r="A4019" t="s">
        <v>306</v>
      </c>
      <c r="B4019" t="s">
        <v>209</v>
      </c>
      <c r="C4019" t="s">
        <v>317</v>
      </c>
      <c r="D4019" t="s">
        <v>318</v>
      </c>
      <c r="E4019" t="s">
        <v>258</v>
      </c>
      <c r="F4019" s="1">
        <v>40179</v>
      </c>
      <c r="G4019" t="s">
        <v>2401</v>
      </c>
      <c r="H4019">
        <v>201501</v>
      </c>
      <c r="I4019" t="s">
        <v>213</v>
      </c>
      <c r="J4019" t="s">
        <v>253</v>
      </c>
      <c r="K4019" t="s">
        <v>217</v>
      </c>
      <c r="L4019" t="s">
        <v>254</v>
      </c>
      <c r="M4019" t="s">
        <v>31</v>
      </c>
      <c r="N4019" t="s">
        <v>32</v>
      </c>
      <c r="O4019">
        <v>1136.25</v>
      </c>
      <c r="P4019" t="s">
        <v>209</v>
      </c>
      <c r="Q4019" t="s">
        <v>306</v>
      </c>
      <c r="R4019" t="s">
        <v>215</v>
      </c>
      <c r="S4019" t="s">
        <v>216</v>
      </c>
      <c r="T4019" t="s">
        <v>35</v>
      </c>
    </row>
    <row r="4020" spans="1:20">
      <c r="A4020" t="s">
        <v>259</v>
      </c>
      <c r="B4020" t="s">
        <v>209</v>
      </c>
      <c r="C4020" t="s">
        <v>319</v>
      </c>
      <c r="D4020" t="s">
        <v>320</v>
      </c>
      <c r="E4020" t="s">
        <v>258</v>
      </c>
      <c r="F4020" s="1">
        <v>40179</v>
      </c>
      <c r="G4020" t="s">
        <v>2401</v>
      </c>
      <c r="H4020">
        <v>201501</v>
      </c>
      <c r="I4020" t="s">
        <v>213</v>
      </c>
      <c r="J4020" t="s">
        <v>253</v>
      </c>
      <c r="K4020" t="s">
        <v>214</v>
      </c>
      <c r="L4020" t="s">
        <v>254</v>
      </c>
      <c r="M4020" t="s">
        <v>31</v>
      </c>
      <c r="N4020" t="s">
        <v>32</v>
      </c>
      <c r="O4020">
        <v>1257.72</v>
      </c>
      <c r="P4020" t="s">
        <v>209</v>
      </c>
      <c r="Q4020" t="s">
        <v>259</v>
      </c>
      <c r="R4020" t="s">
        <v>215</v>
      </c>
      <c r="S4020" t="s">
        <v>216</v>
      </c>
      <c r="T4020" t="s">
        <v>35</v>
      </c>
    </row>
    <row r="4021" spans="1:20">
      <c r="A4021" t="s">
        <v>259</v>
      </c>
      <c r="B4021" t="s">
        <v>209</v>
      </c>
      <c r="C4021" t="s">
        <v>319</v>
      </c>
      <c r="D4021" t="s">
        <v>320</v>
      </c>
      <c r="E4021" t="s">
        <v>258</v>
      </c>
      <c r="F4021" s="1">
        <v>40179</v>
      </c>
      <c r="G4021" t="s">
        <v>2401</v>
      </c>
      <c r="H4021">
        <v>201501</v>
      </c>
      <c r="I4021" t="s">
        <v>213</v>
      </c>
      <c r="J4021" t="s">
        <v>253</v>
      </c>
      <c r="K4021" t="s">
        <v>217</v>
      </c>
      <c r="L4021" t="s">
        <v>254</v>
      </c>
      <c r="M4021" t="s">
        <v>31</v>
      </c>
      <c r="N4021" t="s">
        <v>32</v>
      </c>
      <c r="O4021">
        <v>234.06</v>
      </c>
      <c r="P4021" t="s">
        <v>209</v>
      </c>
      <c r="Q4021" t="s">
        <v>259</v>
      </c>
      <c r="R4021" t="s">
        <v>215</v>
      </c>
      <c r="S4021" t="s">
        <v>216</v>
      </c>
      <c r="T4021" t="s">
        <v>35</v>
      </c>
    </row>
    <row r="4022" spans="1:20">
      <c r="A4022" t="s">
        <v>249</v>
      </c>
      <c r="B4022" t="s">
        <v>209</v>
      </c>
      <c r="C4022" t="s">
        <v>321</v>
      </c>
      <c r="D4022" t="s">
        <v>322</v>
      </c>
      <c r="E4022" t="s">
        <v>258</v>
      </c>
      <c r="F4022" s="1">
        <v>40179</v>
      </c>
      <c r="G4022" t="s">
        <v>2401</v>
      </c>
      <c r="H4022">
        <v>201501</v>
      </c>
      <c r="I4022" t="s">
        <v>213</v>
      </c>
      <c r="J4022" t="s">
        <v>253</v>
      </c>
      <c r="K4022" t="s">
        <v>214</v>
      </c>
      <c r="L4022" t="s">
        <v>254</v>
      </c>
      <c r="M4022" t="s">
        <v>31</v>
      </c>
      <c r="N4022" t="s">
        <v>32</v>
      </c>
      <c r="O4022">
        <v>113.47</v>
      </c>
      <c r="P4022" t="s">
        <v>209</v>
      </c>
      <c r="Q4022" t="s">
        <v>249</v>
      </c>
      <c r="R4022" t="s">
        <v>215</v>
      </c>
      <c r="S4022" t="s">
        <v>216</v>
      </c>
      <c r="T4022" t="s">
        <v>35</v>
      </c>
    </row>
    <row r="4023" spans="1:20">
      <c r="A4023" t="s">
        <v>249</v>
      </c>
      <c r="B4023" t="s">
        <v>209</v>
      </c>
      <c r="C4023" t="s">
        <v>321</v>
      </c>
      <c r="D4023" t="s">
        <v>322</v>
      </c>
      <c r="E4023" t="s">
        <v>258</v>
      </c>
      <c r="F4023" s="1">
        <v>40179</v>
      </c>
      <c r="G4023" t="s">
        <v>2401</v>
      </c>
      <c r="H4023">
        <v>201501</v>
      </c>
      <c r="I4023" t="s">
        <v>213</v>
      </c>
      <c r="J4023" t="s">
        <v>253</v>
      </c>
      <c r="K4023" t="s">
        <v>217</v>
      </c>
      <c r="L4023" t="s">
        <v>254</v>
      </c>
      <c r="M4023" t="s">
        <v>31</v>
      </c>
      <c r="N4023" t="s">
        <v>32</v>
      </c>
      <c r="O4023">
        <v>113.47</v>
      </c>
      <c r="P4023" t="s">
        <v>209</v>
      </c>
      <c r="Q4023" t="s">
        <v>249</v>
      </c>
      <c r="R4023" t="s">
        <v>215</v>
      </c>
      <c r="S4023" t="s">
        <v>216</v>
      </c>
      <c r="T4023" t="s">
        <v>35</v>
      </c>
    </row>
    <row r="4024" spans="1:20">
      <c r="A4024" t="s">
        <v>259</v>
      </c>
      <c r="B4024" t="s">
        <v>209</v>
      </c>
      <c r="C4024" t="s">
        <v>323</v>
      </c>
      <c r="D4024" t="s">
        <v>324</v>
      </c>
      <c r="E4024" t="s">
        <v>258</v>
      </c>
      <c r="F4024" s="1">
        <v>40179</v>
      </c>
      <c r="G4024" t="s">
        <v>2401</v>
      </c>
      <c r="H4024">
        <v>201501</v>
      </c>
      <c r="I4024" t="s">
        <v>213</v>
      </c>
      <c r="J4024" t="s">
        <v>253</v>
      </c>
      <c r="K4024" t="s">
        <v>214</v>
      </c>
      <c r="L4024" t="s">
        <v>254</v>
      </c>
      <c r="M4024" t="s">
        <v>31</v>
      </c>
      <c r="N4024" t="s">
        <v>32</v>
      </c>
      <c r="O4024">
        <v>1179.1100000000001</v>
      </c>
      <c r="P4024" t="s">
        <v>209</v>
      </c>
      <c r="Q4024" t="s">
        <v>259</v>
      </c>
      <c r="R4024" t="s">
        <v>215</v>
      </c>
      <c r="S4024" t="s">
        <v>216</v>
      </c>
      <c r="T4024" t="s">
        <v>35</v>
      </c>
    </row>
    <row r="4025" spans="1:20">
      <c r="A4025" t="s">
        <v>259</v>
      </c>
      <c r="B4025" t="s">
        <v>209</v>
      </c>
      <c r="C4025" t="s">
        <v>323</v>
      </c>
      <c r="D4025" t="s">
        <v>324</v>
      </c>
      <c r="E4025" t="s">
        <v>258</v>
      </c>
      <c r="F4025" s="1">
        <v>40179</v>
      </c>
      <c r="G4025" t="s">
        <v>2401</v>
      </c>
      <c r="H4025">
        <v>201501</v>
      </c>
      <c r="I4025" t="s">
        <v>213</v>
      </c>
      <c r="J4025" t="s">
        <v>253</v>
      </c>
      <c r="K4025" t="s">
        <v>217</v>
      </c>
      <c r="L4025" t="s">
        <v>254</v>
      </c>
      <c r="M4025" t="s">
        <v>31</v>
      </c>
      <c r="N4025" t="s">
        <v>32</v>
      </c>
      <c r="O4025">
        <v>219.42000000000002</v>
      </c>
      <c r="P4025" t="s">
        <v>209</v>
      </c>
      <c r="Q4025" t="s">
        <v>259</v>
      </c>
      <c r="R4025" t="s">
        <v>215</v>
      </c>
      <c r="S4025" t="s">
        <v>216</v>
      </c>
      <c r="T4025" t="s">
        <v>35</v>
      </c>
    </row>
    <row r="4026" spans="1:20">
      <c r="A4026" t="s">
        <v>249</v>
      </c>
      <c r="B4026" t="s">
        <v>209</v>
      </c>
      <c r="C4026" t="s">
        <v>325</v>
      </c>
      <c r="D4026" t="s">
        <v>326</v>
      </c>
      <c r="E4026" t="s">
        <v>258</v>
      </c>
      <c r="F4026" s="1">
        <v>40179</v>
      </c>
      <c r="G4026" t="s">
        <v>2401</v>
      </c>
      <c r="H4026">
        <v>201501</v>
      </c>
      <c r="I4026" t="s">
        <v>213</v>
      </c>
      <c r="J4026" t="s">
        <v>253</v>
      </c>
      <c r="K4026" t="s">
        <v>214</v>
      </c>
      <c r="L4026" t="s">
        <v>254</v>
      </c>
      <c r="M4026" t="s">
        <v>31</v>
      </c>
      <c r="N4026" t="s">
        <v>32</v>
      </c>
      <c r="O4026">
        <v>308.70999999999998</v>
      </c>
      <c r="P4026" t="s">
        <v>209</v>
      </c>
      <c r="Q4026" t="s">
        <v>249</v>
      </c>
      <c r="R4026" t="s">
        <v>215</v>
      </c>
      <c r="S4026" t="s">
        <v>216</v>
      </c>
      <c r="T4026" t="s">
        <v>35</v>
      </c>
    </row>
    <row r="4027" spans="1:20">
      <c r="A4027" t="s">
        <v>249</v>
      </c>
      <c r="B4027" t="s">
        <v>209</v>
      </c>
      <c r="C4027" t="s">
        <v>325</v>
      </c>
      <c r="D4027" t="s">
        <v>326</v>
      </c>
      <c r="E4027" t="s">
        <v>258</v>
      </c>
      <c r="F4027" s="1">
        <v>40179</v>
      </c>
      <c r="G4027" t="s">
        <v>2401</v>
      </c>
      <c r="H4027">
        <v>201501</v>
      </c>
      <c r="I4027" t="s">
        <v>213</v>
      </c>
      <c r="J4027" t="s">
        <v>253</v>
      </c>
      <c r="K4027" t="s">
        <v>217</v>
      </c>
      <c r="L4027" t="s">
        <v>254</v>
      </c>
      <c r="M4027" t="s">
        <v>31</v>
      </c>
      <c r="N4027" t="s">
        <v>32</v>
      </c>
      <c r="O4027">
        <v>71.63</v>
      </c>
      <c r="P4027" t="s">
        <v>209</v>
      </c>
      <c r="Q4027" t="s">
        <v>249</v>
      </c>
      <c r="R4027" t="s">
        <v>215</v>
      </c>
      <c r="S4027" t="s">
        <v>216</v>
      </c>
      <c r="T4027" t="s">
        <v>35</v>
      </c>
    </row>
    <row r="4028" spans="1:20">
      <c r="A4028" t="s">
        <v>255</v>
      </c>
      <c r="B4028" t="s">
        <v>209</v>
      </c>
      <c r="C4028" t="s">
        <v>327</v>
      </c>
      <c r="D4028" t="s">
        <v>328</v>
      </c>
      <c r="E4028" t="s">
        <v>258</v>
      </c>
      <c r="F4028" s="1">
        <v>40179</v>
      </c>
      <c r="G4028" t="s">
        <v>2401</v>
      </c>
      <c r="H4028">
        <v>201501</v>
      </c>
      <c r="I4028" t="s">
        <v>213</v>
      </c>
      <c r="J4028" t="s">
        <v>253</v>
      </c>
      <c r="K4028" t="s">
        <v>214</v>
      </c>
      <c r="L4028" t="s">
        <v>254</v>
      </c>
      <c r="M4028" t="s">
        <v>31</v>
      </c>
      <c r="N4028" t="s">
        <v>32</v>
      </c>
      <c r="O4028">
        <v>772.06000000000006</v>
      </c>
      <c r="P4028" t="s">
        <v>209</v>
      </c>
      <c r="Q4028" t="s">
        <v>255</v>
      </c>
      <c r="R4028" t="s">
        <v>215</v>
      </c>
      <c r="S4028" t="s">
        <v>216</v>
      </c>
      <c r="T4028" t="s">
        <v>35</v>
      </c>
    </row>
    <row r="4029" spans="1:20">
      <c r="A4029" t="s">
        <v>255</v>
      </c>
      <c r="B4029" t="s">
        <v>209</v>
      </c>
      <c r="C4029" t="s">
        <v>327</v>
      </c>
      <c r="D4029" t="s">
        <v>328</v>
      </c>
      <c r="E4029" t="s">
        <v>258</v>
      </c>
      <c r="F4029" s="1">
        <v>40179</v>
      </c>
      <c r="G4029" t="s">
        <v>2401</v>
      </c>
      <c r="H4029">
        <v>201501</v>
      </c>
      <c r="I4029" t="s">
        <v>213</v>
      </c>
      <c r="J4029" t="s">
        <v>253</v>
      </c>
      <c r="K4029" t="s">
        <v>217</v>
      </c>
      <c r="L4029" t="s">
        <v>254</v>
      </c>
      <c r="M4029" t="s">
        <v>31</v>
      </c>
      <c r="N4029" t="s">
        <v>32</v>
      </c>
      <c r="O4029">
        <v>772.12</v>
      </c>
      <c r="P4029" t="s">
        <v>209</v>
      </c>
      <c r="Q4029" t="s">
        <v>255</v>
      </c>
      <c r="R4029" t="s">
        <v>215</v>
      </c>
      <c r="S4029" t="s">
        <v>216</v>
      </c>
      <c r="T4029" t="s">
        <v>35</v>
      </c>
    </row>
    <row r="4030" spans="1:20">
      <c r="A4030" t="s">
        <v>259</v>
      </c>
      <c r="B4030" t="s">
        <v>209</v>
      </c>
      <c r="C4030" t="s">
        <v>329</v>
      </c>
      <c r="D4030" t="s">
        <v>330</v>
      </c>
      <c r="E4030" t="s">
        <v>258</v>
      </c>
      <c r="F4030" s="1">
        <v>40179</v>
      </c>
      <c r="G4030" t="s">
        <v>2401</v>
      </c>
      <c r="H4030">
        <v>201501</v>
      </c>
      <c r="I4030" t="s">
        <v>213</v>
      </c>
      <c r="J4030" t="s">
        <v>253</v>
      </c>
      <c r="K4030" t="s">
        <v>214</v>
      </c>
      <c r="L4030" t="s">
        <v>254</v>
      </c>
      <c r="M4030" t="s">
        <v>31</v>
      </c>
      <c r="N4030" t="s">
        <v>32</v>
      </c>
      <c r="O4030">
        <v>4413.04</v>
      </c>
      <c r="P4030" t="s">
        <v>209</v>
      </c>
      <c r="Q4030" t="s">
        <v>259</v>
      </c>
      <c r="R4030" t="s">
        <v>215</v>
      </c>
      <c r="S4030" t="s">
        <v>216</v>
      </c>
      <c r="T4030" t="s">
        <v>35</v>
      </c>
    </row>
    <row r="4031" spans="1:20">
      <c r="A4031" t="s">
        <v>259</v>
      </c>
      <c r="B4031" t="s">
        <v>209</v>
      </c>
      <c r="C4031" t="s">
        <v>329</v>
      </c>
      <c r="D4031" t="s">
        <v>330</v>
      </c>
      <c r="E4031" t="s">
        <v>258</v>
      </c>
      <c r="F4031" s="1">
        <v>40179</v>
      </c>
      <c r="G4031" t="s">
        <v>2401</v>
      </c>
      <c r="H4031">
        <v>201501</v>
      </c>
      <c r="I4031" t="s">
        <v>213</v>
      </c>
      <c r="J4031" t="s">
        <v>253</v>
      </c>
      <c r="K4031" t="s">
        <v>217</v>
      </c>
      <c r="L4031" t="s">
        <v>254</v>
      </c>
      <c r="M4031" t="s">
        <v>31</v>
      </c>
      <c r="N4031" t="s">
        <v>32</v>
      </c>
      <c r="O4031">
        <v>4413.03</v>
      </c>
      <c r="P4031" t="s">
        <v>209</v>
      </c>
      <c r="Q4031" t="s">
        <v>259</v>
      </c>
      <c r="R4031" t="s">
        <v>215</v>
      </c>
      <c r="S4031" t="s">
        <v>216</v>
      </c>
      <c r="T4031" t="s">
        <v>35</v>
      </c>
    </row>
    <row r="4032" spans="1:20">
      <c r="A4032" t="s">
        <v>306</v>
      </c>
      <c r="B4032" t="s">
        <v>209</v>
      </c>
      <c r="C4032" t="s">
        <v>331</v>
      </c>
      <c r="D4032" t="s">
        <v>332</v>
      </c>
      <c r="E4032" t="s">
        <v>258</v>
      </c>
      <c r="F4032" s="1">
        <v>40179</v>
      </c>
      <c r="G4032" t="s">
        <v>2401</v>
      </c>
      <c r="H4032">
        <v>201501</v>
      </c>
      <c r="I4032" t="s">
        <v>213</v>
      </c>
      <c r="J4032" t="s">
        <v>253</v>
      </c>
      <c r="K4032" t="s">
        <v>214</v>
      </c>
      <c r="L4032" t="s">
        <v>254</v>
      </c>
      <c r="M4032" t="s">
        <v>31</v>
      </c>
      <c r="N4032" t="s">
        <v>32</v>
      </c>
      <c r="O4032">
        <v>8844.86</v>
      </c>
      <c r="P4032" t="s">
        <v>209</v>
      </c>
      <c r="Q4032" t="s">
        <v>306</v>
      </c>
      <c r="R4032" t="s">
        <v>215</v>
      </c>
      <c r="S4032" t="s">
        <v>216</v>
      </c>
      <c r="T4032" t="s">
        <v>35</v>
      </c>
    </row>
    <row r="4033" spans="1:20">
      <c r="A4033" t="s">
        <v>306</v>
      </c>
      <c r="B4033" t="s">
        <v>209</v>
      </c>
      <c r="C4033" t="s">
        <v>331</v>
      </c>
      <c r="D4033" t="s">
        <v>332</v>
      </c>
      <c r="E4033" t="s">
        <v>258</v>
      </c>
      <c r="F4033" s="1">
        <v>40179</v>
      </c>
      <c r="G4033" t="s">
        <v>2401</v>
      </c>
      <c r="H4033">
        <v>201501</v>
      </c>
      <c r="I4033" t="s">
        <v>213</v>
      </c>
      <c r="J4033" t="s">
        <v>253</v>
      </c>
      <c r="K4033" t="s">
        <v>217</v>
      </c>
      <c r="L4033" t="s">
        <v>254</v>
      </c>
      <c r="M4033" t="s">
        <v>31</v>
      </c>
      <c r="N4033" t="s">
        <v>32</v>
      </c>
      <c r="O4033">
        <v>1646.02</v>
      </c>
      <c r="P4033" t="s">
        <v>209</v>
      </c>
      <c r="Q4033" t="s">
        <v>306</v>
      </c>
      <c r="R4033" t="s">
        <v>215</v>
      </c>
      <c r="S4033" t="s">
        <v>216</v>
      </c>
      <c r="T4033" t="s">
        <v>35</v>
      </c>
    </row>
    <row r="4034" spans="1:20">
      <c r="A4034" t="s">
        <v>335</v>
      </c>
      <c r="B4034" t="s">
        <v>209</v>
      </c>
      <c r="C4034" t="s">
        <v>336</v>
      </c>
      <c r="D4034" t="s">
        <v>337</v>
      </c>
      <c r="E4034" t="s">
        <v>212</v>
      </c>
      <c r="F4034" s="1">
        <v>40179</v>
      </c>
      <c r="G4034" t="s">
        <v>2401</v>
      </c>
      <c r="H4034">
        <v>201501</v>
      </c>
      <c r="I4034" t="s">
        <v>213</v>
      </c>
      <c r="J4034" t="s">
        <v>28</v>
      </c>
      <c r="K4034" t="s">
        <v>214</v>
      </c>
      <c r="L4034" t="s">
        <v>30</v>
      </c>
      <c r="M4034" t="s">
        <v>31</v>
      </c>
      <c r="N4034" t="s">
        <v>32</v>
      </c>
      <c r="O4034">
        <v>1320.56</v>
      </c>
      <c r="P4034" t="s">
        <v>209</v>
      </c>
      <c r="Q4034" t="s">
        <v>335</v>
      </c>
      <c r="R4034" t="s">
        <v>215</v>
      </c>
      <c r="S4034" t="s">
        <v>216</v>
      </c>
      <c r="T4034" t="s">
        <v>35</v>
      </c>
    </row>
    <row r="4035" spans="1:20">
      <c r="A4035" t="s">
        <v>335</v>
      </c>
      <c r="B4035" t="s">
        <v>209</v>
      </c>
      <c r="C4035" t="s">
        <v>336</v>
      </c>
      <c r="D4035" t="s">
        <v>337</v>
      </c>
      <c r="E4035" t="s">
        <v>212</v>
      </c>
      <c r="F4035" s="1">
        <v>40179</v>
      </c>
      <c r="G4035" t="s">
        <v>2401</v>
      </c>
      <c r="H4035">
        <v>201501</v>
      </c>
      <c r="I4035" t="s">
        <v>213</v>
      </c>
      <c r="J4035" t="s">
        <v>28</v>
      </c>
      <c r="K4035" t="s">
        <v>217</v>
      </c>
      <c r="L4035" t="s">
        <v>30</v>
      </c>
      <c r="M4035" t="s">
        <v>31</v>
      </c>
      <c r="N4035" t="s">
        <v>32</v>
      </c>
      <c r="O4035">
        <v>1320.56</v>
      </c>
      <c r="P4035" t="s">
        <v>209</v>
      </c>
      <c r="Q4035" t="s">
        <v>335</v>
      </c>
      <c r="R4035" t="s">
        <v>215</v>
      </c>
      <c r="S4035" t="s">
        <v>216</v>
      </c>
      <c r="T4035" t="s">
        <v>35</v>
      </c>
    </row>
    <row r="4036" spans="1:20">
      <c r="A4036" t="s">
        <v>259</v>
      </c>
      <c r="B4036" t="s">
        <v>209</v>
      </c>
      <c r="C4036" t="s">
        <v>338</v>
      </c>
      <c r="D4036" t="s">
        <v>339</v>
      </c>
      <c r="E4036" t="s">
        <v>258</v>
      </c>
      <c r="F4036" s="1">
        <v>40179</v>
      </c>
      <c r="G4036" t="s">
        <v>2401</v>
      </c>
      <c r="H4036">
        <v>201501</v>
      </c>
      <c r="I4036" t="s">
        <v>213</v>
      </c>
      <c r="J4036" t="s">
        <v>253</v>
      </c>
      <c r="K4036" t="s">
        <v>214</v>
      </c>
      <c r="L4036" t="s">
        <v>254</v>
      </c>
      <c r="M4036" t="s">
        <v>31</v>
      </c>
      <c r="N4036" t="s">
        <v>32</v>
      </c>
      <c r="O4036">
        <v>9019.77</v>
      </c>
      <c r="P4036" t="s">
        <v>209</v>
      </c>
      <c r="Q4036" t="s">
        <v>259</v>
      </c>
      <c r="R4036" t="s">
        <v>215</v>
      </c>
      <c r="S4036" t="s">
        <v>216</v>
      </c>
      <c r="T4036" t="s">
        <v>35</v>
      </c>
    </row>
    <row r="4037" spans="1:20">
      <c r="A4037" t="s">
        <v>259</v>
      </c>
      <c r="B4037" t="s">
        <v>209</v>
      </c>
      <c r="C4037" t="s">
        <v>338</v>
      </c>
      <c r="D4037" t="s">
        <v>339</v>
      </c>
      <c r="E4037" t="s">
        <v>258</v>
      </c>
      <c r="F4037" s="1">
        <v>40179</v>
      </c>
      <c r="G4037" t="s">
        <v>2401</v>
      </c>
      <c r="H4037">
        <v>201501</v>
      </c>
      <c r="I4037" t="s">
        <v>213</v>
      </c>
      <c r="J4037" t="s">
        <v>253</v>
      </c>
      <c r="K4037" t="s">
        <v>217</v>
      </c>
      <c r="L4037" t="s">
        <v>254</v>
      </c>
      <c r="M4037" t="s">
        <v>31</v>
      </c>
      <c r="N4037" t="s">
        <v>32</v>
      </c>
      <c r="O4037">
        <v>9019.8000000000011</v>
      </c>
      <c r="P4037" t="s">
        <v>209</v>
      </c>
      <c r="Q4037" t="s">
        <v>259</v>
      </c>
      <c r="R4037" t="s">
        <v>215</v>
      </c>
      <c r="S4037" t="s">
        <v>216</v>
      </c>
      <c r="T4037" t="s">
        <v>35</v>
      </c>
    </row>
    <row r="4038" spans="1:20">
      <c r="A4038" t="s">
        <v>249</v>
      </c>
      <c r="B4038" t="s">
        <v>209</v>
      </c>
      <c r="C4038" t="s">
        <v>340</v>
      </c>
      <c r="D4038" t="s">
        <v>341</v>
      </c>
      <c r="E4038" t="s">
        <v>258</v>
      </c>
      <c r="F4038" s="1">
        <v>40179</v>
      </c>
      <c r="G4038" t="s">
        <v>2401</v>
      </c>
      <c r="H4038">
        <v>201501</v>
      </c>
      <c r="I4038" t="s">
        <v>213</v>
      </c>
      <c r="J4038" t="s">
        <v>253</v>
      </c>
      <c r="K4038" t="s">
        <v>214</v>
      </c>
      <c r="L4038" t="s">
        <v>254</v>
      </c>
      <c r="M4038" t="s">
        <v>31</v>
      </c>
      <c r="N4038" t="s">
        <v>32</v>
      </c>
      <c r="O4038">
        <v>18180.310000000001</v>
      </c>
      <c r="P4038" t="s">
        <v>209</v>
      </c>
      <c r="Q4038" t="s">
        <v>249</v>
      </c>
      <c r="R4038" t="s">
        <v>215</v>
      </c>
      <c r="S4038" t="s">
        <v>216</v>
      </c>
      <c r="T4038" t="s">
        <v>35</v>
      </c>
    </row>
    <row r="4039" spans="1:20">
      <c r="A4039" t="s">
        <v>249</v>
      </c>
      <c r="B4039" t="s">
        <v>209</v>
      </c>
      <c r="C4039" t="s">
        <v>340</v>
      </c>
      <c r="D4039" t="s">
        <v>341</v>
      </c>
      <c r="E4039" t="s">
        <v>258</v>
      </c>
      <c r="F4039" s="1">
        <v>40179</v>
      </c>
      <c r="G4039" t="s">
        <v>2401</v>
      </c>
      <c r="H4039">
        <v>201501</v>
      </c>
      <c r="I4039" t="s">
        <v>213</v>
      </c>
      <c r="J4039" t="s">
        <v>253</v>
      </c>
      <c r="K4039" t="s">
        <v>217</v>
      </c>
      <c r="L4039" t="s">
        <v>254</v>
      </c>
      <c r="M4039" t="s">
        <v>31</v>
      </c>
      <c r="N4039" t="s">
        <v>32</v>
      </c>
      <c r="O4039">
        <v>18180.310000000001</v>
      </c>
      <c r="P4039" t="s">
        <v>209</v>
      </c>
      <c r="Q4039" t="s">
        <v>249</v>
      </c>
      <c r="R4039" t="s">
        <v>215</v>
      </c>
      <c r="S4039" t="s">
        <v>216</v>
      </c>
      <c r="T4039" t="s">
        <v>35</v>
      </c>
    </row>
    <row r="4040" spans="1:20">
      <c r="A4040" t="s">
        <v>255</v>
      </c>
      <c r="B4040" t="s">
        <v>209</v>
      </c>
      <c r="C4040" t="s">
        <v>342</v>
      </c>
      <c r="D4040" t="s">
        <v>343</v>
      </c>
      <c r="E4040" t="s">
        <v>258</v>
      </c>
      <c r="F4040" s="1">
        <v>40179</v>
      </c>
      <c r="G4040" t="s">
        <v>2401</v>
      </c>
      <c r="H4040">
        <v>201501</v>
      </c>
      <c r="I4040" t="s">
        <v>213</v>
      </c>
      <c r="J4040" t="s">
        <v>253</v>
      </c>
      <c r="K4040" t="s">
        <v>214</v>
      </c>
      <c r="L4040" t="s">
        <v>254</v>
      </c>
      <c r="M4040" t="s">
        <v>31</v>
      </c>
      <c r="N4040" t="s">
        <v>32</v>
      </c>
      <c r="O4040">
        <v>1555.75</v>
      </c>
      <c r="P4040" t="s">
        <v>209</v>
      </c>
      <c r="Q4040" t="s">
        <v>255</v>
      </c>
      <c r="R4040" t="s">
        <v>215</v>
      </c>
      <c r="S4040" t="s">
        <v>216</v>
      </c>
      <c r="T4040" t="s">
        <v>35</v>
      </c>
    </row>
    <row r="4041" spans="1:20">
      <c r="A4041" t="s">
        <v>255</v>
      </c>
      <c r="B4041" t="s">
        <v>209</v>
      </c>
      <c r="C4041" t="s">
        <v>342</v>
      </c>
      <c r="D4041" t="s">
        <v>343</v>
      </c>
      <c r="E4041" t="s">
        <v>258</v>
      </c>
      <c r="F4041" s="1">
        <v>40179</v>
      </c>
      <c r="G4041" t="s">
        <v>2401</v>
      </c>
      <c r="H4041">
        <v>201501</v>
      </c>
      <c r="I4041" t="s">
        <v>213</v>
      </c>
      <c r="J4041" t="s">
        <v>253</v>
      </c>
      <c r="K4041" t="s">
        <v>217</v>
      </c>
      <c r="L4041" t="s">
        <v>254</v>
      </c>
      <c r="M4041" t="s">
        <v>31</v>
      </c>
      <c r="N4041" t="s">
        <v>32</v>
      </c>
      <c r="O4041">
        <v>1555.76</v>
      </c>
      <c r="P4041" t="s">
        <v>209</v>
      </c>
      <c r="Q4041" t="s">
        <v>255</v>
      </c>
      <c r="R4041" t="s">
        <v>215</v>
      </c>
      <c r="S4041" t="s">
        <v>216</v>
      </c>
      <c r="T4041" t="s">
        <v>35</v>
      </c>
    </row>
    <row r="4042" spans="1:20">
      <c r="A4042" t="s">
        <v>259</v>
      </c>
      <c r="B4042" t="s">
        <v>209</v>
      </c>
      <c r="C4042" t="s">
        <v>344</v>
      </c>
      <c r="D4042" t="s">
        <v>345</v>
      </c>
      <c r="E4042" t="s">
        <v>258</v>
      </c>
      <c r="F4042" s="1">
        <v>40179</v>
      </c>
      <c r="G4042" t="s">
        <v>2401</v>
      </c>
      <c r="H4042">
        <v>201501</v>
      </c>
      <c r="I4042" t="s">
        <v>213</v>
      </c>
      <c r="J4042" t="s">
        <v>253</v>
      </c>
      <c r="K4042" t="s">
        <v>217</v>
      </c>
      <c r="L4042" t="s">
        <v>254</v>
      </c>
      <c r="M4042" t="s">
        <v>31</v>
      </c>
      <c r="N4042" t="s">
        <v>32</v>
      </c>
      <c r="O4042">
        <v>96456.85</v>
      </c>
      <c r="P4042" t="s">
        <v>209</v>
      </c>
      <c r="Q4042" t="s">
        <v>259</v>
      </c>
      <c r="R4042" t="s">
        <v>215</v>
      </c>
      <c r="S4042" t="s">
        <v>216</v>
      </c>
      <c r="T4042" t="s">
        <v>35</v>
      </c>
    </row>
    <row r="4043" spans="1:20">
      <c r="A4043" t="s">
        <v>306</v>
      </c>
      <c r="B4043" t="s">
        <v>209</v>
      </c>
      <c r="C4043" t="s">
        <v>346</v>
      </c>
      <c r="D4043" t="s">
        <v>347</v>
      </c>
      <c r="E4043" t="s">
        <v>258</v>
      </c>
      <c r="F4043" s="1">
        <v>40179</v>
      </c>
      <c r="G4043" t="s">
        <v>2401</v>
      </c>
      <c r="H4043">
        <v>201501</v>
      </c>
      <c r="I4043" t="s">
        <v>213</v>
      </c>
      <c r="J4043" t="s">
        <v>253</v>
      </c>
      <c r="K4043" t="s">
        <v>214</v>
      </c>
      <c r="L4043" t="s">
        <v>254</v>
      </c>
      <c r="M4043" t="s">
        <v>31</v>
      </c>
      <c r="N4043" t="s">
        <v>32</v>
      </c>
      <c r="O4043">
        <v>15206.85</v>
      </c>
      <c r="P4043" t="s">
        <v>209</v>
      </c>
      <c r="Q4043" t="s">
        <v>306</v>
      </c>
      <c r="R4043" t="s">
        <v>215</v>
      </c>
      <c r="S4043" t="s">
        <v>216</v>
      </c>
      <c r="T4043" t="s">
        <v>35</v>
      </c>
    </row>
    <row r="4044" spans="1:20">
      <c r="A4044" t="s">
        <v>306</v>
      </c>
      <c r="B4044" t="s">
        <v>209</v>
      </c>
      <c r="C4044" t="s">
        <v>346</v>
      </c>
      <c r="D4044" t="s">
        <v>347</v>
      </c>
      <c r="E4044" t="s">
        <v>258</v>
      </c>
      <c r="F4044" s="1">
        <v>40179</v>
      </c>
      <c r="G4044" t="s">
        <v>2401</v>
      </c>
      <c r="H4044">
        <v>201501</v>
      </c>
      <c r="I4044" t="s">
        <v>213</v>
      </c>
      <c r="J4044" t="s">
        <v>253</v>
      </c>
      <c r="K4044" t="s">
        <v>217</v>
      </c>
      <c r="L4044" t="s">
        <v>254</v>
      </c>
      <c r="M4044" t="s">
        <v>31</v>
      </c>
      <c r="N4044" t="s">
        <v>32</v>
      </c>
      <c r="O4044">
        <v>15206.84</v>
      </c>
      <c r="P4044" t="s">
        <v>209</v>
      </c>
      <c r="Q4044" t="s">
        <v>306</v>
      </c>
      <c r="R4044" t="s">
        <v>215</v>
      </c>
      <c r="S4044" t="s">
        <v>216</v>
      </c>
      <c r="T4044" t="s">
        <v>35</v>
      </c>
    </row>
    <row r="4045" spans="1:20">
      <c r="A4045" t="s">
        <v>255</v>
      </c>
      <c r="B4045" t="s">
        <v>209</v>
      </c>
      <c r="C4045" t="s">
        <v>350</v>
      </c>
      <c r="D4045" t="s">
        <v>351</v>
      </c>
      <c r="E4045" t="s">
        <v>258</v>
      </c>
      <c r="F4045" s="1">
        <v>33434</v>
      </c>
      <c r="G4045" t="s">
        <v>2401</v>
      </c>
      <c r="H4045">
        <v>201501</v>
      </c>
      <c r="I4045" t="s">
        <v>213</v>
      </c>
      <c r="J4045" t="s">
        <v>253</v>
      </c>
      <c r="K4045" t="s">
        <v>214</v>
      </c>
      <c r="L4045" t="s">
        <v>254</v>
      </c>
      <c r="M4045" t="s">
        <v>31</v>
      </c>
      <c r="N4045" t="s">
        <v>32</v>
      </c>
      <c r="O4045">
        <v>2540.29</v>
      </c>
      <c r="P4045" t="s">
        <v>209</v>
      </c>
      <c r="Q4045" t="s">
        <v>255</v>
      </c>
      <c r="R4045" t="s">
        <v>215</v>
      </c>
      <c r="S4045" t="s">
        <v>216</v>
      </c>
      <c r="T4045" t="s">
        <v>35</v>
      </c>
    </row>
    <row r="4046" spans="1:20">
      <c r="A4046" t="s">
        <v>255</v>
      </c>
      <c r="B4046" t="s">
        <v>209</v>
      </c>
      <c r="C4046" t="s">
        <v>350</v>
      </c>
      <c r="D4046" t="s">
        <v>351</v>
      </c>
      <c r="E4046" t="s">
        <v>258</v>
      </c>
      <c r="F4046" s="1">
        <v>33434</v>
      </c>
      <c r="G4046" t="s">
        <v>2401</v>
      </c>
      <c r="H4046">
        <v>201501</v>
      </c>
      <c r="I4046" t="s">
        <v>213</v>
      </c>
      <c r="J4046" t="s">
        <v>253</v>
      </c>
      <c r="K4046" t="s">
        <v>217</v>
      </c>
      <c r="L4046" t="s">
        <v>254</v>
      </c>
      <c r="M4046" t="s">
        <v>31</v>
      </c>
      <c r="N4046" t="s">
        <v>32</v>
      </c>
      <c r="O4046">
        <v>472.74</v>
      </c>
      <c r="P4046" t="s">
        <v>209</v>
      </c>
      <c r="Q4046" t="s">
        <v>255</v>
      </c>
      <c r="R4046" t="s">
        <v>215</v>
      </c>
      <c r="S4046" t="s">
        <v>216</v>
      </c>
      <c r="T4046" t="s">
        <v>35</v>
      </c>
    </row>
    <row r="4047" spans="1:20">
      <c r="A4047" t="s">
        <v>208</v>
      </c>
      <c r="B4047" t="s">
        <v>209</v>
      </c>
      <c r="C4047" t="s">
        <v>354</v>
      </c>
      <c r="D4047" t="s">
        <v>355</v>
      </c>
      <c r="E4047" t="s">
        <v>212</v>
      </c>
      <c r="F4047" s="1">
        <v>37987</v>
      </c>
      <c r="G4047" t="s">
        <v>2401</v>
      </c>
      <c r="H4047">
        <v>201501</v>
      </c>
      <c r="I4047" t="s">
        <v>213</v>
      </c>
      <c r="J4047" t="s">
        <v>28</v>
      </c>
      <c r="K4047" t="s">
        <v>214</v>
      </c>
      <c r="L4047" t="s">
        <v>30</v>
      </c>
      <c r="M4047" t="s">
        <v>31</v>
      </c>
      <c r="N4047" t="s">
        <v>32</v>
      </c>
      <c r="O4047">
        <v>89.18</v>
      </c>
      <c r="P4047" t="s">
        <v>209</v>
      </c>
      <c r="Q4047" t="s">
        <v>208</v>
      </c>
      <c r="R4047" t="s">
        <v>215</v>
      </c>
      <c r="S4047" t="s">
        <v>216</v>
      </c>
      <c r="T4047" t="s">
        <v>35</v>
      </c>
    </row>
    <row r="4048" spans="1:20">
      <c r="A4048" t="s">
        <v>208</v>
      </c>
      <c r="B4048" t="s">
        <v>209</v>
      </c>
      <c r="C4048" t="s">
        <v>354</v>
      </c>
      <c r="D4048" t="s">
        <v>355</v>
      </c>
      <c r="E4048" t="s">
        <v>212</v>
      </c>
      <c r="F4048" s="1">
        <v>37987</v>
      </c>
      <c r="G4048" t="s">
        <v>2401</v>
      </c>
      <c r="H4048">
        <v>201501</v>
      </c>
      <c r="I4048" t="s">
        <v>213</v>
      </c>
      <c r="J4048" t="s">
        <v>28</v>
      </c>
      <c r="K4048" t="s">
        <v>217</v>
      </c>
      <c r="L4048" t="s">
        <v>30</v>
      </c>
      <c r="M4048" t="s">
        <v>31</v>
      </c>
      <c r="N4048" t="s">
        <v>32</v>
      </c>
      <c r="O4048">
        <v>16.600000000000001</v>
      </c>
      <c r="P4048" t="s">
        <v>209</v>
      </c>
      <c r="Q4048" t="s">
        <v>208</v>
      </c>
      <c r="R4048" t="s">
        <v>215</v>
      </c>
      <c r="S4048" t="s">
        <v>216</v>
      </c>
      <c r="T4048" t="s">
        <v>35</v>
      </c>
    </row>
    <row r="4049" spans="1:20">
      <c r="A4049" t="s">
        <v>221</v>
      </c>
      <c r="B4049" t="s">
        <v>209</v>
      </c>
      <c r="C4049" t="s">
        <v>358</v>
      </c>
      <c r="D4049" t="s">
        <v>359</v>
      </c>
      <c r="E4049" t="s">
        <v>212</v>
      </c>
      <c r="F4049" s="1">
        <v>37987</v>
      </c>
      <c r="G4049" t="s">
        <v>2401</v>
      </c>
      <c r="H4049">
        <v>201501</v>
      </c>
      <c r="I4049" t="s">
        <v>213</v>
      </c>
      <c r="J4049" t="s">
        <v>28</v>
      </c>
      <c r="K4049" t="s">
        <v>214</v>
      </c>
      <c r="L4049" t="s">
        <v>30</v>
      </c>
      <c r="M4049" t="s">
        <v>31</v>
      </c>
      <c r="N4049" t="s">
        <v>32</v>
      </c>
      <c r="O4049">
        <v>10.72</v>
      </c>
      <c r="P4049" t="s">
        <v>209</v>
      </c>
      <c r="Q4049" t="s">
        <v>221</v>
      </c>
      <c r="R4049" t="s">
        <v>215</v>
      </c>
      <c r="S4049" t="s">
        <v>216</v>
      </c>
      <c r="T4049" t="s">
        <v>35</v>
      </c>
    </row>
    <row r="4050" spans="1:20">
      <c r="A4050" t="s">
        <v>221</v>
      </c>
      <c r="B4050" t="s">
        <v>209</v>
      </c>
      <c r="C4050" t="s">
        <v>358</v>
      </c>
      <c r="D4050" t="s">
        <v>359</v>
      </c>
      <c r="E4050" t="s">
        <v>212</v>
      </c>
      <c r="F4050" s="1">
        <v>37987</v>
      </c>
      <c r="G4050" t="s">
        <v>2401</v>
      </c>
      <c r="H4050">
        <v>201501</v>
      </c>
      <c r="I4050" t="s">
        <v>213</v>
      </c>
      <c r="J4050" t="s">
        <v>28</v>
      </c>
      <c r="K4050" t="s">
        <v>217</v>
      </c>
      <c r="L4050" t="s">
        <v>30</v>
      </c>
      <c r="M4050" t="s">
        <v>31</v>
      </c>
      <c r="N4050" t="s">
        <v>32</v>
      </c>
      <c r="O4050">
        <v>1.98</v>
      </c>
      <c r="P4050" t="s">
        <v>209</v>
      </c>
      <c r="Q4050" t="s">
        <v>221</v>
      </c>
      <c r="R4050" t="s">
        <v>215</v>
      </c>
      <c r="S4050" t="s">
        <v>216</v>
      </c>
      <c r="T4050" t="s">
        <v>35</v>
      </c>
    </row>
    <row r="4051" spans="1:20">
      <c r="A4051" t="s">
        <v>221</v>
      </c>
      <c r="B4051" t="s">
        <v>209</v>
      </c>
      <c r="C4051" t="s">
        <v>358</v>
      </c>
      <c r="D4051" t="s">
        <v>359</v>
      </c>
      <c r="E4051" t="s">
        <v>212</v>
      </c>
      <c r="F4051" s="1">
        <v>37987</v>
      </c>
      <c r="G4051" t="s">
        <v>2401</v>
      </c>
      <c r="H4051">
        <v>201501</v>
      </c>
      <c r="I4051" t="s">
        <v>213</v>
      </c>
      <c r="J4051" t="s">
        <v>28</v>
      </c>
      <c r="K4051" t="s">
        <v>360</v>
      </c>
      <c r="L4051" t="s">
        <v>30</v>
      </c>
      <c r="M4051" t="s">
        <v>31</v>
      </c>
      <c r="N4051" t="s">
        <v>32</v>
      </c>
      <c r="O4051">
        <v>8.0500000000000007</v>
      </c>
      <c r="P4051" t="s">
        <v>209</v>
      </c>
      <c r="Q4051" t="s">
        <v>221</v>
      </c>
      <c r="R4051" t="s">
        <v>215</v>
      </c>
      <c r="S4051" t="s">
        <v>216</v>
      </c>
      <c r="T4051" t="s">
        <v>35</v>
      </c>
    </row>
    <row r="4052" spans="1:20">
      <c r="A4052" t="s">
        <v>221</v>
      </c>
      <c r="B4052" t="s">
        <v>209</v>
      </c>
      <c r="C4052" t="s">
        <v>368</v>
      </c>
      <c r="D4052" t="s">
        <v>369</v>
      </c>
      <c r="E4052" t="s">
        <v>212</v>
      </c>
      <c r="F4052" s="1">
        <v>18629</v>
      </c>
      <c r="G4052" t="s">
        <v>2401</v>
      </c>
      <c r="H4052">
        <v>201501</v>
      </c>
      <c r="I4052" t="s">
        <v>213</v>
      </c>
      <c r="J4052" t="s">
        <v>28</v>
      </c>
      <c r="K4052" t="s">
        <v>214</v>
      </c>
      <c r="L4052" t="s">
        <v>30</v>
      </c>
      <c r="M4052" t="s">
        <v>31</v>
      </c>
      <c r="N4052" t="s">
        <v>32</v>
      </c>
      <c r="O4052">
        <v>263.99</v>
      </c>
      <c r="P4052" t="s">
        <v>209</v>
      </c>
      <c r="Q4052" t="s">
        <v>221</v>
      </c>
      <c r="R4052" t="s">
        <v>215</v>
      </c>
      <c r="S4052" t="s">
        <v>216</v>
      </c>
      <c r="T4052" t="s">
        <v>35</v>
      </c>
    </row>
    <row r="4053" spans="1:20">
      <c r="A4053" t="s">
        <v>221</v>
      </c>
      <c r="B4053" t="s">
        <v>209</v>
      </c>
      <c r="C4053" t="s">
        <v>368</v>
      </c>
      <c r="D4053" t="s">
        <v>369</v>
      </c>
      <c r="E4053" t="s">
        <v>212</v>
      </c>
      <c r="F4053" s="1">
        <v>18629</v>
      </c>
      <c r="G4053" t="s">
        <v>2401</v>
      </c>
      <c r="H4053">
        <v>201501</v>
      </c>
      <c r="I4053" t="s">
        <v>213</v>
      </c>
      <c r="J4053" t="s">
        <v>28</v>
      </c>
      <c r="K4053" t="s">
        <v>217</v>
      </c>
      <c r="L4053" t="s">
        <v>30</v>
      </c>
      <c r="M4053" t="s">
        <v>31</v>
      </c>
      <c r="N4053" t="s">
        <v>32</v>
      </c>
      <c r="O4053">
        <v>263.98</v>
      </c>
      <c r="P4053" t="s">
        <v>209</v>
      </c>
      <c r="Q4053" t="s">
        <v>221</v>
      </c>
      <c r="R4053" t="s">
        <v>215</v>
      </c>
      <c r="S4053" t="s">
        <v>216</v>
      </c>
      <c r="T4053" t="s">
        <v>35</v>
      </c>
    </row>
    <row r="4054" spans="1:20">
      <c r="A4054" t="s">
        <v>208</v>
      </c>
      <c r="B4054" t="s">
        <v>209</v>
      </c>
      <c r="C4054" t="s">
        <v>372</v>
      </c>
      <c r="D4054" t="s">
        <v>373</v>
      </c>
      <c r="E4054" t="s">
        <v>212</v>
      </c>
      <c r="F4054" s="1">
        <v>30864</v>
      </c>
      <c r="G4054" t="s">
        <v>2401</v>
      </c>
      <c r="H4054">
        <v>201501</v>
      </c>
      <c r="I4054" t="s">
        <v>213</v>
      </c>
      <c r="J4054" t="s">
        <v>28</v>
      </c>
      <c r="K4054" t="s">
        <v>214</v>
      </c>
      <c r="L4054" t="s">
        <v>30</v>
      </c>
      <c r="M4054" t="s">
        <v>31</v>
      </c>
      <c r="N4054" t="s">
        <v>32</v>
      </c>
      <c r="O4054">
        <v>2848.67</v>
      </c>
      <c r="P4054" t="s">
        <v>209</v>
      </c>
      <c r="Q4054" t="s">
        <v>208</v>
      </c>
      <c r="R4054" t="s">
        <v>215</v>
      </c>
      <c r="S4054" t="s">
        <v>216</v>
      </c>
      <c r="T4054" t="s">
        <v>35</v>
      </c>
    </row>
    <row r="4055" spans="1:20">
      <c r="A4055" t="s">
        <v>221</v>
      </c>
      <c r="B4055" t="s">
        <v>209</v>
      </c>
      <c r="C4055" t="s">
        <v>377</v>
      </c>
      <c r="D4055" t="s">
        <v>378</v>
      </c>
      <c r="E4055" t="s">
        <v>212</v>
      </c>
      <c r="F4055" s="1">
        <v>30682</v>
      </c>
      <c r="G4055" t="s">
        <v>2401</v>
      </c>
      <c r="H4055">
        <v>201501</v>
      </c>
      <c r="I4055" t="s">
        <v>213</v>
      </c>
      <c r="J4055" t="s">
        <v>28</v>
      </c>
      <c r="K4055" t="s">
        <v>214</v>
      </c>
      <c r="L4055" t="s">
        <v>30</v>
      </c>
      <c r="M4055" t="s">
        <v>31</v>
      </c>
      <c r="N4055" t="s">
        <v>32</v>
      </c>
      <c r="O4055">
        <v>50.33</v>
      </c>
      <c r="P4055" t="s">
        <v>209</v>
      </c>
      <c r="Q4055" t="s">
        <v>221</v>
      </c>
      <c r="R4055" t="s">
        <v>215</v>
      </c>
      <c r="S4055" t="s">
        <v>216</v>
      </c>
      <c r="T4055" t="s">
        <v>35</v>
      </c>
    </row>
    <row r="4056" spans="1:20">
      <c r="A4056" t="s">
        <v>221</v>
      </c>
      <c r="B4056" t="s">
        <v>209</v>
      </c>
      <c r="C4056" t="s">
        <v>377</v>
      </c>
      <c r="D4056" t="s">
        <v>378</v>
      </c>
      <c r="E4056" t="s">
        <v>212</v>
      </c>
      <c r="F4056" s="1">
        <v>30682</v>
      </c>
      <c r="G4056" t="s">
        <v>2401</v>
      </c>
      <c r="H4056">
        <v>201501</v>
      </c>
      <c r="I4056" t="s">
        <v>213</v>
      </c>
      <c r="J4056" t="s">
        <v>28</v>
      </c>
      <c r="K4056" t="s">
        <v>217</v>
      </c>
      <c r="L4056" t="s">
        <v>30</v>
      </c>
      <c r="M4056" t="s">
        <v>31</v>
      </c>
      <c r="N4056" t="s">
        <v>32</v>
      </c>
      <c r="O4056">
        <v>50.34</v>
      </c>
      <c r="P4056" t="s">
        <v>209</v>
      </c>
      <c r="Q4056" t="s">
        <v>221</v>
      </c>
      <c r="R4056" t="s">
        <v>215</v>
      </c>
      <c r="S4056" t="s">
        <v>216</v>
      </c>
      <c r="T4056" t="s">
        <v>35</v>
      </c>
    </row>
    <row r="4057" spans="1:20">
      <c r="A4057" t="s">
        <v>236</v>
      </c>
      <c r="B4057" t="s">
        <v>209</v>
      </c>
      <c r="C4057" t="s">
        <v>379</v>
      </c>
      <c r="D4057" t="s">
        <v>380</v>
      </c>
      <c r="E4057" t="s">
        <v>212</v>
      </c>
      <c r="F4057" s="1">
        <v>33991</v>
      </c>
      <c r="G4057" t="s">
        <v>2401</v>
      </c>
      <c r="H4057">
        <v>201501</v>
      </c>
      <c r="I4057" t="s">
        <v>213</v>
      </c>
      <c r="J4057" t="s">
        <v>53</v>
      </c>
      <c r="K4057" t="s">
        <v>214</v>
      </c>
      <c r="L4057" t="s">
        <v>54</v>
      </c>
      <c r="M4057" t="s">
        <v>31</v>
      </c>
      <c r="N4057" t="s">
        <v>32</v>
      </c>
      <c r="O4057">
        <v>3131.05</v>
      </c>
      <c r="P4057" t="s">
        <v>209</v>
      </c>
      <c r="Q4057" t="s">
        <v>236</v>
      </c>
      <c r="R4057" t="s">
        <v>215</v>
      </c>
      <c r="S4057" t="s">
        <v>216</v>
      </c>
      <c r="T4057" t="s">
        <v>35</v>
      </c>
    </row>
    <row r="4058" spans="1:20">
      <c r="A4058" t="s">
        <v>246</v>
      </c>
      <c r="B4058" t="s">
        <v>209</v>
      </c>
      <c r="C4058" t="s">
        <v>383</v>
      </c>
      <c r="D4058" t="s">
        <v>384</v>
      </c>
      <c r="E4058" t="s">
        <v>212</v>
      </c>
      <c r="F4058" s="1">
        <v>34050</v>
      </c>
      <c r="G4058" t="s">
        <v>2401</v>
      </c>
      <c r="H4058">
        <v>201501</v>
      </c>
      <c r="I4058" t="s">
        <v>213</v>
      </c>
      <c r="J4058" t="s">
        <v>53</v>
      </c>
      <c r="K4058" t="s">
        <v>214</v>
      </c>
      <c r="L4058" t="s">
        <v>54</v>
      </c>
      <c r="M4058" t="s">
        <v>31</v>
      </c>
      <c r="N4058" t="s">
        <v>32</v>
      </c>
      <c r="O4058">
        <v>9822.11</v>
      </c>
      <c r="P4058" t="s">
        <v>209</v>
      </c>
      <c r="Q4058" t="s">
        <v>246</v>
      </c>
      <c r="R4058" t="s">
        <v>215</v>
      </c>
      <c r="S4058" t="s">
        <v>216</v>
      </c>
      <c r="T4058" t="s">
        <v>35</v>
      </c>
    </row>
    <row r="4059" spans="1:20">
      <c r="A4059" t="s">
        <v>246</v>
      </c>
      <c r="B4059" t="s">
        <v>209</v>
      </c>
      <c r="C4059" t="s">
        <v>383</v>
      </c>
      <c r="D4059" t="s">
        <v>384</v>
      </c>
      <c r="E4059" t="s">
        <v>212</v>
      </c>
      <c r="F4059" s="1">
        <v>34050</v>
      </c>
      <c r="G4059" t="s">
        <v>2401</v>
      </c>
      <c r="H4059">
        <v>201501</v>
      </c>
      <c r="I4059" t="s">
        <v>213</v>
      </c>
      <c r="J4059" t="s">
        <v>53</v>
      </c>
      <c r="K4059" t="s">
        <v>217</v>
      </c>
      <c r="L4059" t="s">
        <v>54</v>
      </c>
      <c r="M4059" t="s">
        <v>31</v>
      </c>
      <c r="N4059" t="s">
        <v>32</v>
      </c>
      <c r="O4059">
        <v>9822.11</v>
      </c>
      <c r="P4059" t="s">
        <v>209</v>
      </c>
      <c r="Q4059" t="s">
        <v>246</v>
      </c>
      <c r="R4059" t="s">
        <v>215</v>
      </c>
      <c r="S4059" t="s">
        <v>216</v>
      </c>
      <c r="T4059" t="s">
        <v>35</v>
      </c>
    </row>
    <row r="4060" spans="1:20">
      <c r="A4060" t="s">
        <v>218</v>
      </c>
      <c r="B4060" t="s">
        <v>209</v>
      </c>
      <c r="C4060" t="s">
        <v>385</v>
      </c>
      <c r="D4060" t="s">
        <v>386</v>
      </c>
      <c r="E4060" t="s">
        <v>212</v>
      </c>
      <c r="F4060" s="1">
        <v>30682</v>
      </c>
      <c r="G4060" t="s">
        <v>2401</v>
      </c>
      <c r="H4060">
        <v>201501</v>
      </c>
      <c r="I4060" t="s">
        <v>213</v>
      </c>
      <c r="J4060" t="s">
        <v>28</v>
      </c>
      <c r="K4060" t="s">
        <v>214</v>
      </c>
      <c r="L4060" t="s">
        <v>30</v>
      </c>
      <c r="M4060" t="s">
        <v>31</v>
      </c>
      <c r="N4060" t="s">
        <v>32</v>
      </c>
      <c r="O4060">
        <v>1058.17</v>
      </c>
      <c r="P4060" t="s">
        <v>209</v>
      </c>
      <c r="Q4060" t="s">
        <v>218</v>
      </c>
      <c r="R4060" t="s">
        <v>215</v>
      </c>
      <c r="S4060" t="s">
        <v>216</v>
      </c>
      <c r="T4060" t="s">
        <v>35</v>
      </c>
    </row>
    <row r="4061" spans="1:20">
      <c r="A4061" t="s">
        <v>218</v>
      </c>
      <c r="B4061" t="s">
        <v>209</v>
      </c>
      <c r="C4061" t="s">
        <v>385</v>
      </c>
      <c r="D4061" t="s">
        <v>386</v>
      </c>
      <c r="E4061" t="s">
        <v>212</v>
      </c>
      <c r="F4061" s="1">
        <v>30682</v>
      </c>
      <c r="G4061" t="s">
        <v>2401</v>
      </c>
      <c r="H4061">
        <v>201501</v>
      </c>
      <c r="I4061" t="s">
        <v>213</v>
      </c>
      <c r="J4061" t="s">
        <v>28</v>
      </c>
      <c r="K4061" t="s">
        <v>217</v>
      </c>
      <c r="L4061" t="s">
        <v>30</v>
      </c>
      <c r="M4061" t="s">
        <v>31</v>
      </c>
      <c r="N4061" t="s">
        <v>32</v>
      </c>
      <c r="O4061">
        <v>219.71</v>
      </c>
      <c r="P4061" t="s">
        <v>209</v>
      </c>
      <c r="Q4061" t="s">
        <v>218</v>
      </c>
      <c r="R4061" t="s">
        <v>215</v>
      </c>
      <c r="S4061" t="s">
        <v>216</v>
      </c>
      <c r="T4061" t="s">
        <v>35</v>
      </c>
    </row>
    <row r="4062" spans="1:20">
      <c r="A4062" t="s">
        <v>291</v>
      </c>
      <c r="B4062" t="s">
        <v>209</v>
      </c>
      <c r="C4062" t="s">
        <v>387</v>
      </c>
      <c r="D4062" t="s">
        <v>388</v>
      </c>
      <c r="E4062" t="s">
        <v>212</v>
      </c>
      <c r="F4062" s="1">
        <v>31593</v>
      </c>
      <c r="G4062" t="s">
        <v>2401</v>
      </c>
      <c r="H4062">
        <v>201501</v>
      </c>
      <c r="I4062" t="s">
        <v>213</v>
      </c>
      <c r="J4062" t="s">
        <v>53</v>
      </c>
      <c r="K4062" t="s">
        <v>214</v>
      </c>
      <c r="L4062" t="s">
        <v>54</v>
      </c>
      <c r="M4062" t="s">
        <v>31</v>
      </c>
      <c r="N4062" t="s">
        <v>32</v>
      </c>
      <c r="O4062">
        <v>732.71</v>
      </c>
      <c r="P4062" t="s">
        <v>209</v>
      </c>
      <c r="Q4062" t="s">
        <v>291</v>
      </c>
      <c r="R4062" t="s">
        <v>215</v>
      </c>
      <c r="S4062" t="s">
        <v>216</v>
      </c>
      <c r="T4062" t="s">
        <v>35</v>
      </c>
    </row>
    <row r="4063" spans="1:20">
      <c r="A4063" t="s">
        <v>291</v>
      </c>
      <c r="B4063" t="s">
        <v>209</v>
      </c>
      <c r="C4063" t="s">
        <v>387</v>
      </c>
      <c r="D4063" t="s">
        <v>388</v>
      </c>
      <c r="E4063" t="s">
        <v>212</v>
      </c>
      <c r="F4063" s="1">
        <v>31593</v>
      </c>
      <c r="G4063" t="s">
        <v>2401</v>
      </c>
      <c r="H4063">
        <v>201501</v>
      </c>
      <c r="I4063" t="s">
        <v>213</v>
      </c>
      <c r="J4063" t="s">
        <v>53</v>
      </c>
      <c r="K4063" t="s">
        <v>217</v>
      </c>
      <c r="L4063" t="s">
        <v>54</v>
      </c>
      <c r="M4063" t="s">
        <v>31</v>
      </c>
      <c r="N4063" t="s">
        <v>32</v>
      </c>
      <c r="O4063">
        <v>484.3</v>
      </c>
      <c r="P4063" t="s">
        <v>209</v>
      </c>
      <c r="Q4063" t="s">
        <v>291</v>
      </c>
      <c r="R4063" t="s">
        <v>215</v>
      </c>
      <c r="S4063" t="s">
        <v>216</v>
      </c>
      <c r="T4063" t="s">
        <v>35</v>
      </c>
    </row>
    <row r="4064" spans="1:20">
      <c r="A4064" t="s">
        <v>208</v>
      </c>
      <c r="B4064" t="s">
        <v>209</v>
      </c>
      <c r="C4064" t="s">
        <v>389</v>
      </c>
      <c r="D4064" t="s">
        <v>390</v>
      </c>
      <c r="E4064" t="s">
        <v>212</v>
      </c>
      <c r="F4064" s="1">
        <v>30864</v>
      </c>
      <c r="G4064" t="s">
        <v>2401</v>
      </c>
      <c r="H4064">
        <v>201501</v>
      </c>
      <c r="I4064" t="s">
        <v>213</v>
      </c>
      <c r="J4064" t="s">
        <v>53</v>
      </c>
      <c r="K4064" t="s">
        <v>214</v>
      </c>
      <c r="L4064" t="s">
        <v>54</v>
      </c>
      <c r="M4064" t="s">
        <v>31</v>
      </c>
      <c r="N4064" t="s">
        <v>32</v>
      </c>
      <c r="O4064">
        <v>-30658.82</v>
      </c>
      <c r="P4064" t="s">
        <v>209</v>
      </c>
      <c r="Q4064" t="s">
        <v>208</v>
      </c>
      <c r="R4064" t="s">
        <v>215</v>
      </c>
      <c r="S4064" t="s">
        <v>216</v>
      </c>
      <c r="T4064" t="s">
        <v>35</v>
      </c>
    </row>
    <row r="4065" spans="1:20">
      <c r="A4065" t="s">
        <v>226</v>
      </c>
      <c r="B4065" t="s">
        <v>209</v>
      </c>
      <c r="C4065" t="s">
        <v>391</v>
      </c>
      <c r="D4065" t="s">
        <v>392</v>
      </c>
      <c r="E4065" t="s">
        <v>212</v>
      </c>
      <c r="F4065" s="1">
        <v>33991</v>
      </c>
      <c r="G4065" t="s">
        <v>2401</v>
      </c>
      <c r="H4065">
        <v>201501</v>
      </c>
      <c r="I4065" t="s">
        <v>213</v>
      </c>
      <c r="J4065" t="s">
        <v>53</v>
      </c>
      <c r="K4065" t="s">
        <v>214</v>
      </c>
      <c r="L4065" t="s">
        <v>54</v>
      </c>
      <c r="M4065" t="s">
        <v>31</v>
      </c>
      <c r="N4065" t="s">
        <v>32</v>
      </c>
      <c r="O4065">
        <v>645.30000000000007</v>
      </c>
      <c r="P4065" t="s">
        <v>209</v>
      </c>
      <c r="Q4065" t="s">
        <v>226</v>
      </c>
      <c r="R4065" t="s">
        <v>215</v>
      </c>
      <c r="S4065" t="s">
        <v>216</v>
      </c>
      <c r="T4065" t="s">
        <v>35</v>
      </c>
    </row>
    <row r="4066" spans="1:20">
      <c r="A4066" t="s">
        <v>226</v>
      </c>
      <c r="B4066" t="s">
        <v>209</v>
      </c>
      <c r="C4066" t="s">
        <v>391</v>
      </c>
      <c r="D4066" t="s">
        <v>392</v>
      </c>
      <c r="E4066" t="s">
        <v>212</v>
      </c>
      <c r="F4066" s="1">
        <v>33991</v>
      </c>
      <c r="G4066" t="s">
        <v>2401</v>
      </c>
      <c r="H4066">
        <v>201501</v>
      </c>
      <c r="I4066" t="s">
        <v>213</v>
      </c>
      <c r="J4066" t="s">
        <v>53</v>
      </c>
      <c r="K4066" t="s">
        <v>217</v>
      </c>
      <c r="L4066" t="s">
        <v>54</v>
      </c>
      <c r="M4066" t="s">
        <v>31</v>
      </c>
      <c r="N4066" t="s">
        <v>32</v>
      </c>
      <c r="O4066">
        <v>1931.74</v>
      </c>
      <c r="P4066" t="s">
        <v>209</v>
      </c>
      <c r="Q4066" t="s">
        <v>226</v>
      </c>
      <c r="R4066" t="s">
        <v>215</v>
      </c>
      <c r="S4066" t="s">
        <v>216</v>
      </c>
      <c r="T4066" t="s">
        <v>35</v>
      </c>
    </row>
    <row r="4067" spans="1:20">
      <c r="A4067" t="s">
        <v>226</v>
      </c>
      <c r="B4067" t="s">
        <v>209</v>
      </c>
      <c r="C4067" t="s">
        <v>393</v>
      </c>
      <c r="D4067" t="s">
        <v>394</v>
      </c>
      <c r="E4067" t="s">
        <v>212</v>
      </c>
      <c r="F4067" s="1">
        <v>30864</v>
      </c>
      <c r="G4067" t="s">
        <v>2401</v>
      </c>
      <c r="H4067">
        <v>201501</v>
      </c>
      <c r="I4067" t="s">
        <v>213</v>
      </c>
      <c r="J4067" t="s">
        <v>28</v>
      </c>
      <c r="K4067" t="s">
        <v>214</v>
      </c>
      <c r="L4067" t="s">
        <v>30</v>
      </c>
      <c r="M4067" t="s">
        <v>31</v>
      </c>
      <c r="N4067" t="s">
        <v>32</v>
      </c>
      <c r="O4067">
        <v>2041.23</v>
      </c>
      <c r="P4067" t="s">
        <v>209</v>
      </c>
      <c r="Q4067" t="s">
        <v>226</v>
      </c>
      <c r="R4067" t="s">
        <v>215</v>
      </c>
      <c r="S4067" t="s">
        <v>216</v>
      </c>
      <c r="T4067" t="s">
        <v>35</v>
      </c>
    </row>
    <row r="4068" spans="1:20">
      <c r="A4068" t="s">
        <v>226</v>
      </c>
      <c r="B4068" t="s">
        <v>209</v>
      </c>
      <c r="C4068" t="s">
        <v>393</v>
      </c>
      <c r="D4068" t="s">
        <v>394</v>
      </c>
      <c r="E4068" t="s">
        <v>212</v>
      </c>
      <c r="F4068" s="1">
        <v>30864</v>
      </c>
      <c r="G4068" t="s">
        <v>2401</v>
      </c>
      <c r="H4068">
        <v>201501</v>
      </c>
      <c r="I4068" t="s">
        <v>213</v>
      </c>
      <c r="J4068" t="s">
        <v>28</v>
      </c>
      <c r="K4068" t="s">
        <v>217</v>
      </c>
      <c r="L4068" t="s">
        <v>30</v>
      </c>
      <c r="M4068" t="s">
        <v>31</v>
      </c>
      <c r="N4068" t="s">
        <v>32</v>
      </c>
      <c r="O4068">
        <v>654.75</v>
      </c>
      <c r="P4068" t="s">
        <v>209</v>
      </c>
      <c r="Q4068" t="s">
        <v>226</v>
      </c>
      <c r="R4068" t="s">
        <v>215</v>
      </c>
      <c r="S4068" t="s">
        <v>216</v>
      </c>
      <c r="T4068" t="s">
        <v>35</v>
      </c>
    </row>
    <row r="4069" spans="1:20">
      <c r="A4069" t="s">
        <v>221</v>
      </c>
      <c r="B4069" t="s">
        <v>209</v>
      </c>
      <c r="C4069" t="s">
        <v>395</v>
      </c>
      <c r="D4069" t="s">
        <v>396</v>
      </c>
      <c r="E4069" t="s">
        <v>212</v>
      </c>
      <c r="F4069" s="1">
        <v>30682</v>
      </c>
      <c r="G4069" t="s">
        <v>2401</v>
      </c>
      <c r="H4069">
        <v>201501</v>
      </c>
      <c r="I4069" t="s">
        <v>213</v>
      </c>
      <c r="J4069" t="s">
        <v>28</v>
      </c>
      <c r="K4069" t="s">
        <v>214</v>
      </c>
      <c r="L4069" t="s">
        <v>30</v>
      </c>
      <c r="M4069" t="s">
        <v>31</v>
      </c>
      <c r="N4069" t="s">
        <v>32</v>
      </c>
      <c r="O4069">
        <v>12469.14</v>
      </c>
      <c r="P4069" t="s">
        <v>209</v>
      </c>
      <c r="Q4069" t="s">
        <v>221</v>
      </c>
      <c r="R4069" t="s">
        <v>215</v>
      </c>
      <c r="S4069" t="s">
        <v>216</v>
      </c>
      <c r="T4069" t="s">
        <v>35</v>
      </c>
    </row>
    <row r="4070" spans="1:20">
      <c r="A4070" t="s">
        <v>221</v>
      </c>
      <c r="B4070" t="s">
        <v>209</v>
      </c>
      <c r="C4070" t="s">
        <v>397</v>
      </c>
      <c r="D4070" t="s">
        <v>398</v>
      </c>
      <c r="E4070" t="s">
        <v>363</v>
      </c>
      <c r="F4070" s="1">
        <v>41791</v>
      </c>
      <c r="G4070" t="s">
        <v>2401</v>
      </c>
      <c r="H4070">
        <v>201501</v>
      </c>
      <c r="I4070" t="s">
        <v>213</v>
      </c>
      <c r="J4070" t="s">
        <v>28</v>
      </c>
      <c r="K4070" t="s">
        <v>217</v>
      </c>
      <c r="L4070" t="s">
        <v>30</v>
      </c>
      <c r="M4070" t="s">
        <v>31</v>
      </c>
      <c r="N4070" t="s">
        <v>32</v>
      </c>
      <c r="O4070">
        <v>152.53</v>
      </c>
      <c r="P4070" t="s">
        <v>209</v>
      </c>
      <c r="Q4070" t="s">
        <v>221</v>
      </c>
      <c r="R4070" t="s">
        <v>215</v>
      </c>
      <c r="S4070" t="s">
        <v>216</v>
      </c>
      <c r="T4070" t="s">
        <v>35</v>
      </c>
    </row>
    <row r="4071" spans="1:20">
      <c r="A4071" t="s">
        <v>221</v>
      </c>
      <c r="B4071" t="s">
        <v>209</v>
      </c>
      <c r="C4071" t="s">
        <v>397</v>
      </c>
      <c r="D4071" t="s">
        <v>398</v>
      </c>
      <c r="E4071" t="s">
        <v>363</v>
      </c>
      <c r="F4071" s="1">
        <v>41791</v>
      </c>
      <c r="G4071" t="s">
        <v>2401</v>
      </c>
      <c r="H4071">
        <v>201501</v>
      </c>
      <c r="I4071" t="s">
        <v>213</v>
      </c>
      <c r="J4071" t="s">
        <v>28</v>
      </c>
      <c r="K4071" t="s">
        <v>360</v>
      </c>
      <c r="L4071" t="s">
        <v>30</v>
      </c>
      <c r="M4071" t="s">
        <v>31</v>
      </c>
      <c r="N4071" t="s">
        <v>32</v>
      </c>
      <c r="O4071">
        <v>183.49</v>
      </c>
      <c r="P4071" t="s">
        <v>209</v>
      </c>
      <c r="Q4071" t="s">
        <v>221</v>
      </c>
      <c r="R4071" t="s">
        <v>215</v>
      </c>
      <c r="S4071" t="s">
        <v>216</v>
      </c>
      <c r="T4071" t="s">
        <v>35</v>
      </c>
    </row>
    <row r="4072" spans="1:20">
      <c r="A4072" t="s">
        <v>208</v>
      </c>
      <c r="B4072" t="s">
        <v>209</v>
      </c>
      <c r="C4072" t="s">
        <v>399</v>
      </c>
      <c r="D4072" t="s">
        <v>400</v>
      </c>
      <c r="E4072" t="s">
        <v>212</v>
      </c>
      <c r="F4072" s="1">
        <v>37987</v>
      </c>
      <c r="G4072" t="s">
        <v>2401</v>
      </c>
      <c r="H4072">
        <v>201501</v>
      </c>
      <c r="I4072" t="s">
        <v>213</v>
      </c>
      <c r="J4072" t="s">
        <v>28</v>
      </c>
      <c r="K4072" t="s">
        <v>217</v>
      </c>
      <c r="L4072" t="s">
        <v>30</v>
      </c>
      <c r="M4072" t="s">
        <v>31</v>
      </c>
      <c r="N4072" t="s">
        <v>32</v>
      </c>
      <c r="O4072">
        <v>29899.010000000002</v>
      </c>
      <c r="P4072" t="s">
        <v>209</v>
      </c>
      <c r="Q4072" t="s">
        <v>208</v>
      </c>
      <c r="R4072" t="s">
        <v>215</v>
      </c>
      <c r="S4072" t="s">
        <v>216</v>
      </c>
      <c r="T4072" t="s">
        <v>35</v>
      </c>
    </row>
    <row r="4073" spans="1:20">
      <c r="A4073" t="s">
        <v>218</v>
      </c>
      <c r="B4073" t="s">
        <v>209</v>
      </c>
      <c r="C4073" t="s">
        <v>401</v>
      </c>
      <c r="D4073" t="s">
        <v>402</v>
      </c>
      <c r="E4073" t="s">
        <v>212</v>
      </c>
      <c r="F4073" s="1">
        <v>37987</v>
      </c>
      <c r="G4073" t="s">
        <v>2401</v>
      </c>
      <c r="H4073">
        <v>201501</v>
      </c>
      <c r="I4073" t="s">
        <v>213</v>
      </c>
      <c r="J4073" t="s">
        <v>28</v>
      </c>
      <c r="K4073" t="s">
        <v>214</v>
      </c>
      <c r="L4073" t="s">
        <v>30</v>
      </c>
      <c r="M4073" t="s">
        <v>31</v>
      </c>
      <c r="N4073" t="s">
        <v>32</v>
      </c>
      <c r="O4073">
        <v>254.87</v>
      </c>
      <c r="P4073" t="s">
        <v>209</v>
      </c>
      <c r="Q4073" t="s">
        <v>218</v>
      </c>
      <c r="R4073" t="s">
        <v>215</v>
      </c>
      <c r="S4073" t="s">
        <v>216</v>
      </c>
      <c r="T4073" t="s">
        <v>35</v>
      </c>
    </row>
    <row r="4074" spans="1:20">
      <c r="A4074" t="s">
        <v>218</v>
      </c>
      <c r="B4074" t="s">
        <v>209</v>
      </c>
      <c r="C4074" t="s">
        <v>401</v>
      </c>
      <c r="D4074" t="s">
        <v>402</v>
      </c>
      <c r="E4074" t="s">
        <v>212</v>
      </c>
      <c r="F4074" s="1">
        <v>37987</v>
      </c>
      <c r="G4074" t="s">
        <v>2401</v>
      </c>
      <c r="H4074">
        <v>201501</v>
      </c>
      <c r="I4074" t="s">
        <v>213</v>
      </c>
      <c r="J4074" t="s">
        <v>28</v>
      </c>
      <c r="K4074" t="s">
        <v>217</v>
      </c>
      <c r="L4074" t="s">
        <v>30</v>
      </c>
      <c r="M4074" t="s">
        <v>31</v>
      </c>
      <c r="N4074" t="s">
        <v>32</v>
      </c>
      <c r="O4074">
        <v>254.87</v>
      </c>
      <c r="P4074" t="s">
        <v>209</v>
      </c>
      <c r="Q4074" t="s">
        <v>218</v>
      </c>
      <c r="R4074" t="s">
        <v>215</v>
      </c>
      <c r="S4074" t="s">
        <v>216</v>
      </c>
      <c r="T4074" t="s">
        <v>35</v>
      </c>
    </row>
    <row r="4075" spans="1:20">
      <c r="A4075" t="s">
        <v>374</v>
      </c>
      <c r="B4075" t="s">
        <v>209</v>
      </c>
      <c r="C4075" t="s">
        <v>403</v>
      </c>
      <c r="D4075" t="s">
        <v>404</v>
      </c>
      <c r="E4075" t="s">
        <v>212</v>
      </c>
      <c r="F4075" s="1">
        <v>37987</v>
      </c>
      <c r="G4075" t="s">
        <v>2401</v>
      </c>
      <c r="H4075">
        <v>201501</v>
      </c>
      <c r="I4075" t="s">
        <v>213</v>
      </c>
      <c r="J4075" t="s">
        <v>28</v>
      </c>
      <c r="K4075" t="s">
        <v>214</v>
      </c>
      <c r="L4075" t="s">
        <v>30</v>
      </c>
      <c r="M4075" t="s">
        <v>31</v>
      </c>
      <c r="N4075" t="s">
        <v>32</v>
      </c>
      <c r="O4075">
        <v>120.44</v>
      </c>
      <c r="P4075" t="s">
        <v>209</v>
      </c>
      <c r="Q4075" t="s">
        <v>374</v>
      </c>
      <c r="R4075" t="s">
        <v>215</v>
      </c>
      <c r="S4075" t="s">
        <v>216</v>
      </c>
      <c r="T4075" t="s">
        <v>35</v>
      </c>
    </row>
    <row r="4076" spans="1:20">
      <c r="A4076" t="s">
        <v>374</v>
      </c>
      <c r="B4076" t="s">
        <v>209</v>
      </c>
      <c r="C4076" t="s">
        <v>403</v>
      </c>
      <c r="D4076" t="s">
        <v>404</v>
      </c>
      <c r="E4076" t="s">
        <v>212</v>
      </c>
      <c r="F4076" s="1">
        <v>37987</v>
      </c>
      <c r="G4076" t="s">
        <v>2401</v>
      </c>
      <c r="H4076">
        <v>201501</v>
      </c>
      <c r="I4076" t="s">
        <v>213</v>
      </c>
      <c r="J4076" t="s">
        <v>28</v>
      </c>
      <c r="K4076" t="s">
        <v>217</v>
      </c>
      <c r="L4076" t="s">
        <v>30</v>
      </c>
      <c r="M4076" t="s">
        <v>31</v>
      </c>
      <c r="N4076" t="s">
        <v>32</v>
      </c>
      <c r="O4076">
        <v>22.41</v>
      </c>
      <c r="P4076" t="s">
        <v>209</v>
      </c>
      <c r="Q4076" t="s">
        <v>374</v>
      </c>
      <c r="R4076" t="s">
        <v>215</v>
      </c>
      <c r="S4076" t="s">
        <v>216</v>
      </c>
      <c r="T4076" t="s">
        <v>35</v>
      </c>
    </row>
    <row r="4077" spans="1:20">
      <c r="A4077" t="s">
        <v>221</v>
      </c>
      <c r="B4077" t="s">
        <v>209</v>
      </c>
      <c r="C4077" t="s">
        <v>405</v>
      </c>
      <c r="D4077" t="s">
        <v>406</v>
      </c>
      <c r="E4077" t="s">
        <v>212</v>
      </c>
      <c r="F4077" s="1">
        <v>37987</v>
      </c>
      <c r="G4077" t="s">
        <v>2401</v>
      </c>
      <c r="H4077">
        <v>201501</v>
      </c>
      <c r="I4077" t="s">
        <v>213</v>
      </c>
      <c r="J4077" t="s">
        <v>28</v>
      </c>
      <c r="K4077" t="s">
        <v>214</v>
      </c>
      <c r="L4077" t="s">
        <v>30</v>
      </c>
      <c r="M4077" t="s">
        <v>31</v>
      </c>
      <c r="N4077" t="s">
        <v>32</v>
      </c>
      <c r="O4077">
        <v>3959.4</v>
      </c>
      <c r="P4077" t="s">
        <v>209</v>
      </c>
      <c r="Q4077" t="s">
        <v>221</v>
      </c>
      <c r="R4077" t="s">
        <v>215</v>
      </c>
      <c r="S4077" t="s">
        <v>216</v>
      </c>
      <c r="T4077" t="s">
        <v>35</v>
      </c>
    </row>
    <row r="4078" spans="1:20">
      <c r="A4078" t="s">
        <v>221</v>
      </c>
      <c r="B4078" t="s">
        <v>209</v>
      </c>
      <c r="C4078" t="s">
        <v>405</v>
      </c>
      <c r="D4078" t="s">
        <v>406</v>
      </c>
      <c r="E4078" t="s">
        <v>212</v>
      </c>
      <c r="F4078" s="1">
        <v>37987</v>
      </c>
      <c r="G4078" t="s">
        <v>2401</v>
      </c>
      <c r="H4078">
        <v>201501</v>
      </c>
      <c r="I4078" t="s">
        <v>213</v>
      </c>
      <c r="J4078" t="s">
        <v>28</v>
      </c>
      <c r="K4078" t="s">
        <v>217</v>
      </c>
      <c r="L4078" t="s">
        <v>30</v>
      </c>
      <c r="M4078" t="s">
        <v>31</v>
      </c>
      <c r="N4078" t="s">
        <v>32</v>
      </c>
      <c r="O4078">
        <v>3959.4</v>
      </c>
      <c r="P4078" t="s">
        <v>209</v>
      </c>
      <c r="Q4078" t="s">
        <v>221</v>
      </c>
      <c r="R4078" t="s">
        <v>215</v>
      </c>
      <c r="S4078" t="s">
        <v>216</v>
      </c>
      <c r="T4078" t="s">
        <v>35</v>
      </c>
    </row>
    <row r="4079" spans="1:20">
      <c r="A4079" t="s">
        <v>291</v>
      </c>
      <c r="B4079" t="s">
        <v>209</v>
      </c>
      <c r="C4079" t="s">
        <v>407</v>
      </c>
      <c r="D4079" t="s">
        <v>408</v>
      </c>
      <c r="E4079" t="s">
        <v>212</v>
      </c>
      <c r="F4079" s="1">
        <v>37987</v>
      </c>
      <c r="G4079" t="s">
        <v>2401</v>
      </c>
      <c r="H4079">
        <v>201501</v>
      </c>
      <c r="I4079" t="s">
        <v>213</v>
      </c>
      <c r="J4079" t="s">
        <v>53</v>
      </c>
      <c r="K4079" t="s">
        <v>214</v>
      </c>
      <c r="L4079" t="s">
        <v>54</v>
      </c>
      <c r="M4079" t="s">
        <v>31</v>
      </c>
      <c r="N4079" t="s">
        <v>32</v>
      </c>
      <c r="O4079">
        <v>253.88</v>
      </c>
      <c r="P4079" t="s">
        <v>209</v>
      </c>
      <c r="Q4079" t="s">
        <v>291</v>
      </c>
      <c r="R4079" t="s">
        <v>215</v>
      </c>
      <c r="S4079" t="s">
        <v>216</v>
      </c>
      <c r="T4079" t="s">
        <v>35</v>
      </c>
    </row>
    <row r="4080" spans="1:20">
      <c r="A4080" t="s">
        <v>291</v>
      </c>
      <c r="B4080" t="s">
        <v>209</v>
      </c>
      <c r="C4080" t="s">
        <v>407</v>
      </c>
      <c r="D4080" t="s">
        <v>408</v>
      </c>
      <c r="E4080" t="s">
        <v>212</v>
      </c>
      <c r="F4080" s="1">
        <v>37987</v>
      </c>
      <c r="G4080" t="s">
        <v>2401</v>
      </c>
      <c r="H4080">
        <v>201501</v>
      </c>
      <c r="I4080" t="s">
        <v>213</v>
      </c>
      <c r="J4080" t="s">
        <v>53</v>
      </c>
      <c r="K4080" t="s">
        <v>217</v>
      </c>
      <c r="L4080" t="s">
        <v>54</v>
      </c>
      <c r="M4080" t="s">
        <v>31</v>
      </c>
      <c r="N4080" t="s">
        <v>32</v>
      </c>
      <c r="O4080">
        <v>253.87</v>
      </c>
      <c r="P4080" t="s">
        <v>209</v>
      </c>
      <c r="Q4080" t="s">
        <v>291</v>
      </c>
      <c r="R4080" t="s">
        <v>215</v>
      </c>
      <c r="S4080" t="s">
        <v>216</v>
      </c>
      <c r="T4080" t="s">
        <v>35</v>
      </c>
    </row>
    <row r="4081" spans="1:20">
      <c r="A4081" t="s">
        <v>208</v>
      </c>
      <c r="B4081" t="s">
        <v>209</v>
      </c>
      <c r="C4081" t="s">
        <v>409</v>
      </c>
      <c r="D4081" t="s">
        <v>410</v>
      </c>
      <c r="E4081" t="s">
        <v>212</v>
      </c>
      <c r="F4081" s="1">
        <v>37987</v>
      </c>
      <c r="G4081" t="s">
        <v>2401</v>
      </c>
      <c r="H4081">
        <v>201501</v>
      </c>
      <c r="I4081" t="s">
        <v>213</v>
      </c>
      <c r="J4081" t="s">
        <v>53</v>
      </c>
      <c r="K4081" t="s">
        <v>217</v>
      </c>
      <c r="L4081" t="s">
        <v>54</v>
      </c>
      <c r="M4081" t="s">
        <v>31</v>
      </c>
      <c r="N4081" t="s">
        <v>32</v>
      </c>
      <c r="O4081">
        <v>73431.97</v>
      </c>
      <c r="P4081" t="s">
        <v>209</v>
      </c>
      <c r="Q4081" t="s">
        <v>208</v>
      </c>
      <c r="R4081" t="s">
        <v>215</v>
      </c>
      <c r="S4081" t="s">
        <v>216</v>
      </c>
      <c r="T4081" t="s">
        <v>35</v>
      </c>
    </row>
    <row r="4082" spans="1:20">
      <c r="A4082" t="s">
        <v>226</v>
      </c>
      <c r="B4082" t="s">
        <v>209</v>
      </c>
      <c r="C4082" t="s">
        <v>411</v>
      </c>
      <c r="D4082" t="s">
        <v>412</v>
      </c>
      <c r="E4082" t="s">
        <v>212</v>
      </c>
      <c r="F4082" s="1">
        <v>37987</v>
      </c>
      <c r="G4082" t="s">
        <v>2401</v>
      </c>
      <c r="H4082">
        <v>201501</v>
      </c>
      <c r="I4082" t="s">
        <v>213</v>
      </c>
      <c r="J4082" t="s">
        <v>53</v>
      </c>
      <c r="K4082" t="s">
        <v>217</v>
      </c>
      <c r="L4082" t="s">
        <v>54</v>
      </c>
      <c r="M4082" t="s">
        <v>31</v>
      </c>
      <c r="N4082" t="s">
        <v>32</v>
      </c>
      <c r="O4082">
        <v>22181.89</v>
      </c>
      <c r="P4082" t="s">
        <v>209</v>
      </c>
      <c r="Q4082" t="s">
        <v>226</v>
      </c>
      <c r="R4082" t="s">
        <v>215</v>
      </c>
      <c r="S4082" t="s">
        <v>216</v>
      </c>
      <c r="T4082" t="s">
        <v>35</v>
      </c>
    </row>
    <row r="4083" spans="1:20">
      <c r="A4083" t="s">
        <v>226</v>
      </c>
      <c r="B4083" t="s">
        <v>209</v>
      </c>
      <c r="C4083" t="s">
        <v>415</v>
      </c>
      <c r="D4083" t="s">
        <v>416</v>
      </c>
      <c r="E4083" t="s">
        <v>212</v>
      </c>
      <c r="F4083" s="1">
        <v>37987</v>
      </c>
      <c r="G4083" t="s">
        <v>2401</v>
      </c>
      <c r="H4083">
        <v>201501</v>
      </c>
      <c r="I4083" t="s">
        <v>213</v>
      </c>
      <c r="J4083" t="s">
        <v>28</v>
      </c>
      <c r="K4083" t="s">
        <v>217</v>
      </c>
      <c r="L4083" t="s">
        <v>30</v>
      </c>
      <c r="M4083" t="s">
        <v>31</v>
      </c>
      <c r="N4083" t="s">
        <v>32</v>
      </c>
      <c r="O4083">
        <v>27365.21</v>
      </c>
      <c r="P4083" t="s">
        <v>209</v>
      </c>
      <c r="Q4083" t="s">
        <v>226</v>
      </c>
      <c r="R4083" t="s">
        <v>215</v>
      </c>
      <c r="S4083" t="s">
        <v>216</v>
      </c>
      <c r="T4083" t="s">
        <v>35</v>
      </c>
    </row>
    <row r="4084" spans="1:20">
      <c r="A4084" t="s">
        <v>221</v>
      </c>
      <c r="B4084" t="s">
        <v>209</v>
      </c>
      <c r="C4084" t="s">
        <v>417</v>
      </c>
      <c r="D4084" t="s">
        <v>418</v>
      </c>
      <c r="E4084" t="s">
        <v>212</v>
      </c>
      <c r="F4084" s="1">
        <v>18629</v>
      </c>
      <c r="G4084" t="s">
        <v>2401</v>
      </c>
      <c r="H4084">
        <v>201501</v>
      </c>
      <c r="I4084" t="s">
        <v>213</v>
      </c>
      <c r="J4084" t="s">
        <v>28</v>
      </c>
      <c r="K4084" t="s">
        <v>214</v>
      </c>
      <c r="L4084" t="s">
        <v>30</v>
      </c>
      <c r="M4084" t="s">
        <v>31</v>
      </c>
      <c r="N4084" t="s">
        <v>32</v>
      </c>
      <c r="O4084">
        <v>82.06</v>
      </c>
      <c r="P4084" t="s">
        <v>209</v>
      </c>
      <c r="Q4084" t="s">
        <v>221</v>
      </c>
      <c r="R4084" t="s">
        <v>215</v>
      </c>
      <c r="S4084" t="s">
        <v>216</v>
      </c>
      <c r="T4084" t="s">
        <v>35</v>
      </c>
    </row>
    <row r="4085" spans="1:20">
      <c r="A4085" t="s">
        <v>221</v>
      </c>
      <c r="B4085" t="s">
        <v>209</v>
      </c>
      <c r="C4085" t="s">
        <v>417</v>
      </c>
      <c r="D4085" t="s">
        <v>418</v>
      </c>
      <c r="E4085" t="s">
        <v>212</v>
      </c>
      <c r="F4085" s="1">
        <v>18629</v>
      </c>
      <c r="G4085" t="s">
        <v>2401</v>
      </c>
      <c r="H4085">
        <v>201501</v>
      </c>
      <c r="I4085" t="s">
        <v>213</v>
      </c>
      <c r="J4085" t="s">
        <v>28</v>
      </c>
      <c r="K4085" t="s">
        <v>217</v>
      </c>
      <c r="L4085" t="s">
        <v>30</v>
      </c>
      <c r="M4085" t="s">
        <v>31</v>
      </c>
      <c r="N4085" t="s">
        <v>32</v>
      </c>
      <c r="O4085">
        <v>82.06</v>
      </c>
      <c r="P4085" t="s">
        <v>209</v>
      </c>
      <c r="Q4085" t="s">
        <v>221</v>
      </c>
      <c r="R4085" t="s">
        <v>215</v>
      </c>
      <c r="S4085" t="s">
        <v>216</v>
      </c>
      <c r="T4085" t="s">
        <v>35</v>
      </c>
    </row>
    <row r="4086" spans="1:20">
      <c r="A4086" t="s">
        <v>236</v>
      </c>
      <c r="B4086" t="s">
        <v>209</v>
      </c>
      <c r="C4086" t="s">
        <v>419</v>
      </c>
      <c r="D4086" t="s">
        <v>420</v>
      </c>
      <c r="E4086" t="s">
        <v>212</v>
      </c>
      <c r="F4086" s="1">
        <v>37987</v>
      </c>
      <c r="G4086" t="s">
        <v>2401</v>
      </c>
      <c r="H4086">
        <v>201501</v>
      </c>
      <c r="I4086" t="s">
        <v>213</v>
      </c>
      <c r="J4086" t="s">
        <v>53</v>
      </c>
      <c r="K4086" t="s">
        <v>217</v>
      </c>
      <c r="L4086" t="s">
        <v>54</v>
      </c>
      <c r="M4086" t="s">
        <v>31</v>
      </c>
      <c r="N4086" t="s">
        <v>32</v>
      </c>
      <c r="O4086">
        <v>18554.54</v>
      </c>
      <c r="P4086" t="s">
        <v>209</v>
      </c>
      <c r="Q4086" t="s">
        <v>236</v>
      </c>
      <c r="R4086" t="s">
        <v>215</v>
      </c>
      <c r="S4086" t="s">
        <v>216</v>
      </c>
      <c r="T4086" t="s">
        <v>35</v>
      </c>
    </row>
    <row r="4087" spans="1:20">
      <c r="A4087" t="s">
        <v>221</v>
      </c>
      <c r="B4087" t="s">
        <v>209</v>
      </c>
      <c r="C4087" t="s">
        <v>421</v>
      </c>
      <c r="D4087" t="s">
        <v>422</v>
      </c>
      <c r="E4087" t="s">
        <v>212</v>
      </c>
      <c r="F4087" s="1">
        <v>37987</v>
      </c>
      <c r="G4087" t="s">
        <v>2401</v>
      </c>
      <c r="H4087">
        <v>201501</v>
      </c>
      <c r="I4087" t="s">
        <v>213</v>
      </c>
      <c r="J4087" t="s">
        <v>28</v>
      </c>
      <c r="K4087" t="s">
        <v>214</v>
      </c>
      <c r="L4087" t="s">
        <v>30</v>
      </c>
      <c r="M4087" t="s">
        <v>31</v>
      </c>
      <c r="N4087" t="s">
        <v>32</v>
      </c>
      <c r="O4087">
        <v>11889.92</v>
      </c>
      <c r="P4087" t="s">
        <v>209</v>
      </c>
      <c r="Q4087" t="s">
        <v>221</v>
      </c>
      <c r="R4087" t="s">
        <v>215</v>
      </c>
      <c r="S4087" t="s">
        <v>216</v>
      </c>
      <c r="T4087" t="s">
        <v>35</v>
      </c>
    </row>
    <row r="4088" spans="1:20">
      <c r="A4088" t="s">
        <v>221</v>
      </c>
      <c r="B4088" t="s">
        <v>209</v>
      </c>
      <c r="C4088" t="s">
        <v>421</v>
      </c>
      <c r="D4088" t="s">
        <v>422</v>
      </c>
      <c r="E4088" t="s">
        <v>212</v>
      </c>
      <c r="F4088" s="1">
        <v>37987</v>
      </c>
      <c r="G4088" t="s">
        <v>2401</v>
      </c>
      <c r="H4088">
        <v>201501</v>
      </c>
      <c r="I4088" t="s">
        <v>213</v>
      </c>
      <c r="J4088" t="s">
        <v>28</v>
      </c>
      <c r="K4088" t="s">
        <v>217</v>
      </c>
      <c r="L4088" t="s">
        <v>30</v>
      </c>
      <c r="M4088" t="s">
        <v>31</v>
      </c>
      <c r="N4088" t="s">
        <v>32</v>
      </c>
      <c r="O4088">
        <v>11889.92</v>
      </c>
      <c r="P4088" t="s">
        <v>209</v>
      </c>
      <c r="Q4088" t="s">
        <v>221</v>
      </c>
      <c r="R4088" t="s">
        <v>215</v>
      </c>
      <c r="S4088" t="s">
        <v>216</v>
      </c>
      <c r="T4088" t="s">
        <v>35</v>
      </c>
    </row>
    <row r="4089" spans="1:20">
      <c r="A4089" t="s">
        <v>221</v>
      </c>
      <c r="B4089" t="s">
        <v>209</v>
      </c>
      <c r="C4089" t="s">
        <v>423</v>
      </c>
      <c r="D4089" t="s">
        <v>424</v>
      </c>
      <c r="E4089" t="s">
        <v>212</v>
      </c>
      <c r="F4089" s="1">
        <v>37987</v>
      </c>
      <c r="G4089" t="s">
        <v>2401</v>
      </c>
      <c r="H4089">
        <v>201501</v>
      </c>
      <c r="I4089" t="s">
        <v>213</v>
      </c>
      <c r="J4089" t="s">
        <v>28</v>
      </c>
      <c r="K4089" t="s">
        <v>217</v>
      </c>
      <c r="L4089" t="s">
        <v>30</v>
      </c>
      <c r="M4089" t="s">
        <v>31</v>
      </c>
      <c r="N4089" t="s">
        <v>32</v>
      </c>
      <c r="O4089">
        <v>193490.66</v>
      </c>
      <c r="P4089" t="s">
        <v>209</v>
      </c>
      <c r="Q4089" t="s">
        <v>221</v>
      </c>
      <c r="R4089" t="s">
        <v>215</v>
      </c>
      <c r="S4089" t="s">
        <v>216</v>
      </c>
      <c r="T4089" t="s">
        <v>35</v>
      </c>
    </row>
    <row r="4090" spans="1:20">
      <c r="A4090" t="s">
        <v>221</v>
      </c>
      <c r="B4090" t="s">
        <v>209</v>
      </c>
      <c r="C4090" t="s">
        <v>425</v>
      </c>
      <c r="D4090" t="s">
        <v>426</v>
      </c>
      <c r="E4090" t="s">
        <v>212</v>
      </c>
      <c r="F4090" s="1">
        <v>18629</v>
      </c>
      <c r="G4090" t="s">
        <v>2401</v>
      </c>
      <c r="H4090">
        <v>201501</v>
      </c>
      <c r="I4090" t="s">
        <v>213</v>
      </c>
      <c r="J4090" t="s">
        <v>28</v>
      </c>
      <c r="K4090" t="s">
        <v>214</v>
      </c>
      <c r="L4090" t="s">
        <v>30</v>
      </c>
      <c r="M4090" t="s">
        <v>31</v>
      </c>
      <c r="N4090" t="s">
        <v>32</v>
      </c>
      <c r="O4090">
        <v>1369.81</v>
      </c>
      <c r="P4090" t="s">
        <v>209</v>
      </c>
      <c r="Q4090" t="s">
        <v>221</v>
      </c>
      <c r="R4090" t="s">
        <v>215</v>
      </c>
      <c r="S4090" t="s">
        <v>216</v>
      </c>
      <c r="T4090" t="s">
        <v>35</v>
      </c>
    </row>
    <row r="4091" spans="1:20">
      <c r="A4091" t="s">
        <v>221</v>
      </c>
      <c r="B4091" t="s">
        <v>209</v>
      </c>
      <c r="C4091" t="s">
        <v>425</v>
      </c>
      <c r="D4091" t="s">
        <v>426</v>
      </c>
      <c r="E4091" t="s">
        <v>212</v>
      </c>
      <c r="F4091" s="1">
        <v>18629</v>
      </c>
      <c r="G4091" t="s">
        <v>2401</v>
      </c>
      <c r="H4091">
        <v>201501</v>
      </c>
      <c r="I4091" t="s">
        <v>213</v>
      </c>
      <c r="J4091" t="s">
        <v>28</v>
      </c>
      <c r="K4091" t="s">
        <v>217</v>
      </c>
      <c r="L4091" t="s">
        <v>30</v>
      </c>
      <c r="M4091" t="s">
        <v>31</v>
      </c>
      <c r="N4091" t="s">
        <v>32</v>
      </c>
      <c r="O4091">
        <v>1369.8</v>
      </c>
      <c r="P4091" t="s">
        <v>209</v>
      </c>
      <c r="Q4091" t="s">
        <v>221</v>
      </c>
      <c r="R4091" t="s">
        <v>215</v>
      </c>
      <c r="S4091" t="s">
        <v>216</v>
      </c>
      <c r="T4091" t="s">
        <v>35</v>
      </c>
    </row>
    <row r="4092" spans="1:20">
      <c r="A4092" t="s">
        <v>246</v>
      </c>
      <c r="B4092" t="s">
        <v>209</v>
      </c>
      <c r="C4092" t="s">
        <v>427</v>
      </c>
      <c r="D4092" t="s">
        <v>428</v>
      </c>
      <c r="E4092" t="s">
        <v>212</v>
      </c>
      <c r="F4092" s="1">
        <v>37987</v>
      </c>
      <c r="G4092" t="s">
        <v>2401</v>
      </c>
      <c r="H4092">
        <v>201501</v>
      </c>
      <c r="I4092" t="s">
        <v>213</v>
      </c>
      <c r="J4092" t="s">
        <v>53</v>
      </c>
      <c r="K4092" t="s">
        <v>217</v>
      </c>
      <c r="L4092" t="s">
        <v>54</v>
      </c>
      <c r="M4092" t="s">
        <v>31</v>
      </c>
      <c r="N4092" t="s">
        <v>32</v>
      </c>
      <c r="O4092">
        <v>112832.99</v>
      </c>
      <c r="P4092" t="s">
        <v>209</v>
      </c>
      <c r="Q4092" t="s">
        <v>246</v>
      </c>
      <c r="R4092" t="s">
        <v>215</v>
      </c>
      <c r="S4092" t="s">
        <v>216</v>
      </c>
      <c r="T4092" t="s">
        <v>35</v>
      </c>
    </row>
    <row r="4093" spans="1:20">
      <c r="A4093" t="s">
        <v>431</v>
      </c>
      <c r="B4093" t="s">
        <v>432</v>
      </c>
      <c r="C4093" t="s">
        <v>433</v>
      </c>
      <c r="D4093" t="s">
        <v>434</v>
      </c>
      <c r="E4093" t="s">
        <v>435</v>
      </c>
      <c r="F4093" s="1">
        <v>30708</v>
      </c>
      <c r="G4093" t="s">
        <v>2401</v>
      </c>
      <c r="H4093">
        <v>201501</v>
      </c>
      <c r="I4093" t="s">
        <v>27</v>
      </c>
      <c r="J4093" t="s">
        <v>28</v>
      </c>
      <c r="K4093" t="s">
        <v>436</v>
      </c>
      <c r="L4093" t="s">
        <v>30</v>
      </c>
      <c r="M4093" t="s">
        <v>31</v>
      </c>
      <c r="N4093" t="s">
        <v>32</v>
      </c>
      <c r="O4093">
        <v>10358.75</v>
      </c>
      <c r="P4093" t="s">
        <v>432</v>
      </c>
      <c r="Q4093" t="s">
        <v>431</v>
      </c>
      <c r="R4093" t="s">
        <v>437</v>
      </c>
      <c r="S4093" t="s">
        <v>34</v>
      </c>
      <c r="T4093" t="s">
        <v>35</v>
      </c>
    </row>
    <row r="4094" spans="1:20">
      <c r="A4094" t="s">
        <v>431</v>
      </c>
      <c r="B4094" t="s">
        <v>432</v>
      </c>
      <c r="C4094" t="s">
        <v>439</v>
      </c>
      <c r="D4094" t="s">
        <v>440</v>
      </c>
      <c r="E4094" t="s">
        <v>435</v>
      </c>
      <c r="F4094" s="1">
        <v>30708</v>
      </c>
      <c r="G4094" t="s">
        <v>2401</v>
      </c>
      <c r="H4094">
        <v>201501</v>
      </c>
      <c r="I4094" t="s">
        <v>27</v>
      </c>
      <c r="J4094" t="s">
        <v>53</v>
      </c>
      <c r="K4094" t="s">
        <v>436</v>
      </c>
      <c r="L4094" t="s">
        <v>54</v>
      </c>
      <c r="M4094" t="s">
        <v>31</v>
      </c>
      <c r="N4094" t="s">
        <v>32</v>
      </c>
      <c r="O4094">
        <v>5254.42</v>
      </c>
      <c r="P4094" t="s">
        <v>432</v>
      </c>
      <c r="Q4094" t="s">
        <v>431</v>
      </c>
      <c r="R4094" t="s">
        <v>437</v>
      </c>
      <c r="S4094" t="s">
        <v>34</v>
      </c>
      <c r="T4094" t="s">
        <v>35</v>
      </c>
    </row>
    <row r="4095" spans="1:20">
      <c r="A4095" t="s">
        <v>441</v>
      </c>
      <c r="B4095" t="s">
        <v>442</v>
      </c>
      <c r="C4095" t="s">
        <v>2426</v>
      </c>
      <c r="D4095" t="s">
        <v>2427</v>
      </c>
      <c r="E4095" t="s">
        <v>435</v>
      </c>
      <c r="F4095" s="1">
        <v>30708</v>
      </c>
      <c r="G4095" t="s">
        <v>2401</v>
      </c>
      <c r="H4095">
        <v>201501</v>
      </c>
      <c r="I4095" t="s">
        <v>27</v>
      </c>
      <c r="J4095" t="s">
        <v>53</v>
      </c>
      <c r="K4095" t="s">
        <v>39</v>
      </c>
      <c r="L4095" t="s">
        <v>54</v>
      </c>
      <c r="M4095" t="s">
        <v>31</v>
      </c>
      <c r="N4095" t="s">
        <v>32</v>
      </c>
      <c r="O4095">
        <v>-7072.62</v>
      </c>
      <c r="P4095" t="s">
        <v>442</v>
      </c>
      <c r="Q4095" t="s">
        <v>441</v>
      </c>
      <c r="R4095" t="s">
        <v>445</v>
      </c>
      <c r="S4095" t="s">
        <v>34</v>
      </c>
      <c r="T4095" t="s">
        <v>35</v>
      </c>
    </row>
    <row r="4096" spans="1:20">
      <c r="A4096" t="s">
        <v>441</v>
      </c>
      <c r="B4096" t="s">
        <v>442</v>
      </c>
      <c r="C4096" t="s">
        <v>2428</v>
      </c>
      <c r="D4096" t="s">
        <v>2429</v>
      </c>
      <c r="E4096" t="s">
        <v>435</v>
      </c>
      <c r="F4096" s="1">
        <v>30708</v>
      </c>
      <c r="G4096" t="s">
        <v>2401</v>
      </c>
      <c r="H4096">
        <v>201501</v>
      </c>
      <c r="I4096" t="s">
        <v>27</v>
      </c>
      <c r="J4096" t="s">
        <v>28</v>
      </c>
      <c r="K4096" t="s">
        <v>36</v>
      </c>
      <c r="L4096" t="s">
        <v>30</v>
      </c>
      <c r="M4096" t="s">
        <v>31</v>
      </c>
      <c r="N4096" t="s">
        <v>32</v>
      </c>
      <c r="O4096">
        <v>-2144.5700000000002</v>
      </c>
      <c r="P4096" t="s">
        <v>442</v>
      </c>
      <c r="Q4096" t="s">
        <v>441</v>
      </c>
      <c r="R4096" t="s">
        <v>445</v>
      </c>
      <c r="S4096" t="s">
        <v>34</v>
      </c>
      <c r="T4096" t="s">
        <v>35</v>
      </c>
    </row>
    <row r="4097" spans="1:20">
      <c r="A4097" t="s">
        <v>441</v>
      </c>
      <c r="B4097" t="s">
        <v>442</v>
      </c>
      <c r="C4097" t="s">
        <v>2428</v>
      </c>
      <c r="D4097" t="s">
        <v>2429</v>
      </c>
      <c r="E4097" t="s">
        <v>435</v>
      </c>
      <c r="F4097" s="1">
        <v>30708</v>
      </c>
      <c r="G4097" t="s">
        <v>2401</v>
      </c>
      <c r="H4097">
        <v>201501</v>
      </c>
      <c r="I4097" t="s">
        <v>27</v>
      </c>
      <c r="J4097" t="s">
        <v>28</v>
      </c>
      <c r="K4097" t="s">
        <v>39</v>
      </c>
      <c r="L4097" t="s">
        <v>30</v>
      </c>
      <c r="M4097" t="s">
        <v>31</v>
      </c>
      <c r="N4097" t="s">
        <v>32</v>
      </c>
      <c r="O4097">
        <v>-2144.58</v>
      </c>
      <c r="P4097" t="s">
        <v>442</v>
      </c>
      <c r="Q4097" t="s">
        <v>441</v>
      </c>
      <c r="R4097" t="s">
        <v>445</v>
      </c>
      <c r="S4097" t="s">
        <v>34</v>
      </c>
      <c r="T4097" t="s">
        <v>35</v>
      </c>
    </row>
    <row r="4098" spans="1:20">
      <c r="A4098" t="s">
        <v>441</v>
      </c>
      <c r="B4098" t="s">
        <v>442</v>
      </c>
      <c r="C4098" t="s">
        <v>2428</v>
      </c>
      <c r="D4098" t="s">
        <v>2429</v>
      </c>
      <c r="E4098" t="s">
        <v>435</v>
      </c>
      <c r="F4098" s="1">
        <v>30708</v>
      </c>
      <c r="G4098" t="s">
        <v>2401</v>
      </c>
      <c r="H4098">
        <v>201501</v>
      </c>
      <c r="I4098" t="s">
        <v>27</v>
      </c>
      <c r="J4098" t="s">
        <v>28</v>
      </c>
      <c r="K4098" t="s">
        <v>40</v>
      </c>
      <c r="L4098" t="s">
        <v>30</v>
      </c>
      <c r="M4098" t="s">
        <v>31</v>
      </c>
      <c r="N4098" t="s">
        <v>32</v>
      </c>
      <c r="O4098">
        <v>-2144.58</v>
      </c>
      <c r="P4098" t="s">
        <v>442</v>
      </c>
      <c r="Q4098" t="s">
        <v>441</v>
      </c>
      <c r="R4098" t="s">
        <v>445</v>
      </c>
      <c r="S4098" t="s">
        <v>34</v>
      </c>
      <c r="T4098" t="s">
        <v>35</v>
      </c>
    </row>
    <row r="4099" spans="1:20">
      <c r="A4099" t="s">
        <v>441</v>
      </c>
      <c r="B4099" t="s">
        <v>442</v>
      </c>
      <c r="C4099" t="s">
        <v>443</v>
      </c>
      <c r="D4099" t="s">
        <v>444</v>
      </c>
      <c r="E4099" t="s">
        <v>435</v>
      </c>
      <c r="F4099" s="1">
        <v>41275</v>
      </c>
      <c r="G4099" t="s">
        <v>2401</v>
      </c>
      <c r="H4099">
        <v>201501</v>
      </c>
      <c r="I4099" t="s">
        <v>27</v>
      </c>
      <c r="J4099" t="s">
        <v>53</v>
      </c>
      <c r="K4099" t="s">
        <v>39</v>
      </c>
      <c r="L4099" t="s">
        <v>54</v>
      </c>
      <c r="M4099" t="s">
        <v>31</v>
      </c>
      <c r="N4099" t="s">
        <v>32</v>
      </c>
      <c r="O4099">
        <v>68641.790000000008</v>
      </c>
      <c r="P4099" t="s">
        <v>442</v>
      </c>
      <c r="Q4099" t="s">
        <v>441</v>
      </c>
      <c r="R4099" t="s">
        <v>445</v>
      </c>
      <c r="S4099" t="s">
        <v>34</v>
      </c>
      <c r="T4099" t="s">
        <v>35</v>
      </c>
    </row>
    <row r="4100" spans="1:20">
      <c r="A4100" t="s">
        <v>441</v>
      </c>
      <c r="B4100" t="s">
        <v>442</v>
      </c>
      <c r="C4100" t="s">
        <v>446</v>
      </c>
      <c r="D4100" t="s">
        <v>447</v>
      </c>
      <c r="E4100" t="s">
        <v>435</v>
      </c>
      <c r="F4100" s="1">
        <v>41275</v>
      </c>
      <c r="G4100" t="s">
        <v>2401</v>
      </c>
      <c r="H4100">
        <v>201501</v>
      </c>
      <c r="I4100" t="s">
        <v>27</v>
      </c>
      <c r="J4100" t="s">
        <v>28</v>
      </c>
      <c r="K4100" t="s">
        <v>39</v>
      </c>
      <c r="L4100" t="s">
        <v>30</v>
      </c>
      <c r="M4100" t="s">
        <v>31</v>
      </c>
      <c r="N4100" t="s">
        <v>32</v>
      </c>
      <c r="O4100">
        <v>367132.27</v>
      </c>
      <c r="P4100" t="s">
        <v>442</v>
      </c>
      <c r="Q4100" t="s">
        <v>441</v>
      </c>
      <c r="R4100" t="s">
        <v>445</v>
      </c>
      <c r="S4100" t="s">
        <v>34</v>
      </c>
      <c r="T4100" t="s">
        <v>35</v>
      </c>
    </row>
    <row r="4101" spans="1:20">
      <c r="A4101" t="s">
        <v>453</v>
      </c>
      <c r="B4101" t="s">
        <v>449</v>
      </c>
      <c r="C4101" t="s">
        <v>454</v>
      </c>
      <c r="D4101" t="s">
        <v>455</v>
      </c>
      <c r="E4101" t="s">
        <v>25</v>
      </c>
      <c r="F4101" s="1">
        <v>38261</v>
      </c>
      <c r="G4101" t="s">
        <v>2401</v>
      </c>
      <c r="H4101">
        <v>201501</v>
      </c>
      <c r="I4101" t="s">
        <v>27</v>
      </c>
      <c r="J4101" t="s">
        <v>28</v>
      </c>
      <c r="K4101" t="s">
        <v>36</v>
      </c>
      <c r="L4101" t="s">
        <v>30</v>
      </c>
      <c r="M4101" t="s">
        <v>31</v>
      </c>
      <c r="N4101" t="s">
        <v>32</v>
      </c>
      <c r="O4101">
        <v>0.02</v>
      </c>
      <c r="P4101" t="s">
        <v>449</v>
      </c>
      <c r="Q4101" t="s">
        <v>453</v>
      </c>
      <c r="R4101" t="s">
        <v>452</v>
      </c>
      <c r="S4101" t="s">
        <v>34</v>
      </c>
      <c r="T4101" t="s">
        <v>35</v>
      </c>
    </row>
    <row r="4102" spans="1:20">
      <c r="A4102" t="s">
        <v>453</v>
      </c>
      <c r="B4102" t="s">
        <v>449</v>
      </c>
      <c r="C4102" t="s">
        <v>454</v>
      </c>
      <c r="D4102" t="s">
        <v>455</v>
      </c>
      <c r="E4102" t="s">
        <v>25</v>
      </c>
      <c r="F4102" s="1">
        <v>38261</v>
      </c>
      <c r="G4102" t="s">
        <v>2401</v>
      </c>
      <c r="H4102">
        <v>201501</v>
      </c>
      <c r="I4102" t="s">
        <v>27</v>
      </c>
      <c r="J4102" t="s">
        <v>28</v>
      </c>
      <c r="K4102" t="s">
        <v>42</v>
      </c>
      <c r="L4102" t="s">
        <v>30</v>
      </c>
      <c r="M4102" t="s">
        <v>31</v>
      </c>
      <c r="N4102" t="s">
        <v>32</v>
      </c>
      <c r="O4102">
        <v>23.69</v>
      </c>
      <c r="P4102" t="s">
        <v>449</v>
      </c>
      <c r="Q4102" t="s">
        <v>453</v>
      </c>
      <c r="R4102" t="s">
        <v>452</v>
      </c>
      <c r="S4102" t="s">
        <v>34</v>
      </c>
      <c r="T4102" t="s">
        <v>35</v>
      </c>
    </row>
    <row r="4103" spans="1:20">
      <c r="A4103" t="s">
        <v>453</v>
      </c>
      <c r="B4103" t="s">
        <v>449</v>
      </c>
      <c r="C4103" t="s">
        <v>454</v>
      </c>
      <c r="D4103" t="s">
        <v>455</v>
      </c>
      <c r="E4103" t="s">
        <v>25</v>
      </c>
      <c r="F4103" s="1">
        <v>38261</v>
      </c>
      <c r="G4103" t="s">
        <v>2401</v>
      </c>
      <c r="H4103">
        <v>201501</v>
      </c>
      <c r="I4103" t="s">
        <v>27</v>
      </c>
      <c r="J4103" t="s">
        <v>28</v>
      </c>
      <c r="K4103" t="s">
        <v>43</v>
      </c>
      <c r="L4103" t="s">
        <v>30</v>
      </c>
      <c r="M4103" t="s">
        <v>31</v>
      </c>
      <c r="N4103" t="s">
        <v>32</v>
      </c>
      <c r="O4103">
        <v>509.53000000000003</v>
      </c>
      <c r="P4103" t="s">
        <v>449</v>
      </c>
      <c r="Q4103" t="s">
        <v>453</v>
      </c>
      <c r="R4103" t="s">
        <v>452</v>
      </c>
      <c r="S4103" t="s">
        <v>34</v>
      </c>
      <c r="T4103" t="s">
        <v>35</v>
      </c>
    </row>
    <row r="4104" spans="1:20">
      <c r="A4104" t="s">
        <v>453</v>
      </c>
      <c r="B4104" t="s">
        <v>449</v>
      </c>
      <c r="C4104" t="s">
        <v>454</v>
      </c>
      <c r="D4104" t="s">
        <v>455</v>
      </c>
      <c r="E4104" t="s">
        <v>25</v>
      </c>
      <c r="F4104" s="1">
        <v>38261</v>
      </c>
      <c r="G4104" t="s">
        <v>2401</v>
      </c>
      <c r="H4104">
        <v>201501</v>
      </c>
      <c r="I4104" t="s">
        <v>27</v>
      </c>
      <c r="J4104" t="s">
        <v>28</v>
      </c>
      <c r="K4104" t="s">
        <v>44</v>
      </c>
      <c r="L4104" t="s">
        <v>30</v>
      </c>
      <c r="M4104" t="s">
        <v>31</v>
      </c>
      <c r="N4104" t="s">
        <v>32</v>
      </c>
      <c r="O4104">
        <v>761.69</v>
      </c>
      <c r="P4104" t="s">
        <v>449</v>
      </c>
      <c r="Q4104" t="s">
        <v>453</v>
      </c>
      <c r="R4104" t="s">
        <v>452</v>
      </c>
      <c r="S4104" t="s">
        <v>34</v>
      </c>
      <c r="T4104" t="s">
        <v>35</v>
      </c>
    </row>
    <row r="4105" spans="1:20">
      <c r="A4105" t="s">
        <v>458</v>
      </c>
      <c r="B4105" t="s">
        <v>449</v>
      </c>
      <c r="C4105" t="s">
        <v>459</v>
      </c>
      <c r="D4105" t="s">
        <v>460</v>
      </c>
      <c r="E4105" t="s">
        <v>25</v>
      </c>
      <c r="F4105" s="1">
        <v>30864</v>
      </c>
      <c r="G4105" t="s">
        <v>2401</v>
      </c>
      <c r="H4105">
        <v>201501</v>
      </c>
      <c r="I4105" t="s">
        <v>27</v>
      </c>
      <c r="J4105" t="s">
        <v>28</v>
      </c>
      <c r="K4105" t="s">
        <v>44</v>
      </c>
      <c r="L4105" t="s">
        <v>30</v>
      </c>
      <c r="M4105" t="s">
        <v>31</v>
      </c>
      <c r="N4105" t="s">
        <v>32</v>
      </c>
      <c r="O4105">
        <v>3622.09</v>
      </c>
      <c r="P4105" t="s">
        <v>449</v>
      </c>
      <c r="Q4105" t="s">
        <v>458</v>
      </c>
      <c r="R4105" t="s">
        <v>452</v>
      </c>
      <c r="S4105" t="s">
        <v>34</v>
      </c>
      <c r="T4105" t="s">
        <v>35</v>
      </c>
    </row>
    <row r="4106" spans="1:20">
      <c r="A4106" t="s">
        <v>448</v>
      </c>
      <c r="B4106" t="s">
        <v>449</v>
      </c>
      <c r="C4106" t="s">
        <v>461</v>
      </c>
      <c r="D4106" t="s">
        <v>462</v>
      </c>
      <c r="E4106" t="s">
        <v>25</v>
      </c>
      <c r="F4106" s="1">
        <v>31766</v>
      </c>
      <c r="G4106" t="s">
        <v>2401</v>
      </c>
      <c r="H4106">
        <v>201501</v>
      </c>
      <c r="I4106" t="s">
        <v>27</v>
      </c>
      <c r="J4106" t="s">
        <v>28</v>
      </c>
      <c r="K4106" t="s">
        <v>44</v>
      </c>
      <c r="L4106" t="s">
        <v>30</v>
      </c>
      <c r="M4106" t="s">
        <v>31</v>
      </c>
      <c r="N4106" t="s">
        <v>32</v>
      </c>
      <c r="O4106">
        <v>9633.69</v>
      </c>
      <c r="P4106" t="s">
        <v>449</v>
      </c>
      <c r="Q4106" t="s">
        <v>448</v>
      </c>
      <c r="R4106" t="s">
        <v>452</v>
      </c>
      <c r="S4106" t="s">
        <v>34</v>
      </c>
      <c r="T4106" t="s">
        <v>35</v>
      </c>
    </row>
    <row r="4107" spans="1:20">
      <c r="A4107" t="s">
        <v>463</v>
      </c>
      <c r="B4107" t="s">
        <v>449</v>
      </c>
      <c r="C4107" t="s">
        <v>464</v>
      </c>
      <c r="D4107" t="s">
        <v>465</v>
      </c>
      <c r="E4107" t="s">
        <v>25</v>
      </c>
      <c r="F4107" s="1">
        <v>31766</v>
      </c>
      <c r="G4107" t="s">
        <v>2401</v>
      </c>
      <c r="H4107">
        <v>201501</v>
      </c>
      <c r="I4107" t="s">
        <v>27</v>
      </c>
      <c r="J4107" t="s">
        <v>28</v>
      </c>
      <c r="K4107" t="s">
        <v>44</v>
      </c>
      <c r="L4107" t="s">
        <v>30</v>
      </c>
      <c r="M4107" t="s">
        <v>31</v>
      </c>
      <c r="N4107" t="s">
        <v>32</v>
      </c>
      <c r="O4107">
        <v>739.18000000000006</v>
      </c>
      <c r="P4107" t="s">
        <v>449</v>
      </c>
      <c r="Q4107" t="s">
        <v>463</v>
      </c>
      <c r="R4107" t="s">
        <v>452</v>
      </c>
      <c r="S4107" t="s">
        <v>34</v>
      </c>
      <c r="T4107" t="s">
        <v>35</v>
      </c>
    </row>
    <row r="4108" spans="1:20">
      <c r="A4108" t="s">
        <v>466</v>
      </c>
      <c r="B4108" t="s">
        <v>449</v>
      </c>
      <c r="C4108" t="s">
        <v>467</v>
      </c>
      <c r="D4108" t="s">
        <v>468</v>
      </c>
      <c r="E4108" t="s">
        <v>25</v>
      </c>
      <c r="F4108" s="1">
        <v>30682</v>
      </c>
      <c r="G4108" t="s">
        <v>2401</v>
      </c>
      <c r="H4108">
        <v>201501</v>
      </c>
      <c r="I4108" t="s">
        <v>27</v>
      </c>
      <c r="J4108" t="s">
        <v>28</v>
      </c>
      <c r="K4108" t="s">
        <v>29</v>
      </c>
      <c r="L4108" t="s">
        <v>30</v>
      </c>
      <c r="M4108" t="s">
        <v>31</v>
      </c>
      <c r="N4108" t="s">
        <v>32</v>
      </c>
      <c r="O4108">
        <v>105.27</v>
      </c>
      <c r="P4108" t="s">
        <v>449</v>
      </c>
      <c r="Q4108" t="s">
        <v>466</v>
      </c>
      <c r="R4108" t="s">
        <v>452</v>
      </c>
      <c r="S4108" t="s">
        <v>34</v>
      </c>
      <c r="T4108" t="s">
        <v>35</v>
      </c>
    </row>
    <row r="4109" spans="1:20">
      <c r="A4109" t="s">
        <v>466</v>
      </c>
      <c r="B4109" t="s">
        <v>449</v>
      </c>
      <c r="C4109" t="s">
        <v>467</v>
      </c>
      <c r="D4109" t="s">
        <v>468</v>
      </c>
      <c r="E4109" t="s">
        <v>25</v>
      </c>
      <c r="F4109" s="1">
        <v>30682</v>
      </c>
      <c r="G4109" t="s">
        <v>2401</v>
      </c>
      <c r="H4109">
        <v>201501</v>
      </c>
      <c r="I4109" t="s">
        <v>27</v>
      </c>
      <c r="J4109" t="s">
        <v>28</v>
      </c>
      <c r="K4109" t="s">
        <v>36</v>
      </c>
      <c r="L4109" t="s">
        <v>30</v>
      </c>
      <c r="M4109" t="s">
        <v>31</v>
      </c>
      <c r="N4109" t="s">
        <v>32</v>
      </c>
      <c r="O4109">
        <v>105.27</v>
      </c>
      <c r="P4109" t="s">
        <v>449</v>
      </c>
      <c r="Q4109" t="s">
        <v>466</v>
      </c>
      <c r="R4109" t="s">
        <v>452</v>
      </c>
      <c r="S4109" t="s">
        <v>34</v>
      </c>
      <c r="T4109" t="s">
        <v>35</v>
      </c>
    </row>
    <row r="4110" spans="1:20">
      <c r="A4110" t="s">
        <v>466</v>
      </c>
      <c r="B4110" t="s">
        <v>449</v>
      </c>
      <c r="C4110" t="s">
        <v>467</v>
      </c>
      <c r="D4110" t="s">
        <v>468</v>
      </c>
      <c r="E4110" t="s">
        <v>25</v>
      </c>
      <c r="F4110" s="1">
        <v>30682</v>
      </c>
      <c r="G4110" t="s">
        <v>2401</v>
      </c>
      <c r="H4110">
        <v>201501</v>
      </c>
      <c r="I4110" t="s">
        <v>27</v>
      </c>
      <c r="J4110" t="s">
        <v>28</v>
      </c>
      <c r="K4110" t="s">
        <v>37</v>
      </c>
      <c r="L4110" t="s">
        <v>30</v>
      </c>
      <c r="M4110" t="s">
        <v>31</v>
      </c>
      <c r="N4110" t="s">
        <v>32</v>
      </c>
      <c r="O4110">
        <v>105.27</v>
      </c>
      <c r="P4110" t="s">
        <v>449</v>
      </c>
      <c r="Q4110" t="s">
        <v>466</v>
      </c>
      <c r="R4110" t="s">
        <v>452</v>
      </c>
      <c r="S4110" t="s">
        <v>34</v>
      </c>
      <c r="T4110" t="s">
        <v>35</v>
      </c>
    </row>
    <row r="4111" spans="1:20">
      <c r="A4111" t="s">
        <v>466</v>
      </c>
      <c r="B4111" t="s">
        <v>449</v>
      </c>
      <c r="C4111" t="s">
        <v>467</v>
      </c>
      <c r="D4111" t="s">
        <v>468</v>
      </c>
      <c r="E4111" t="s">
        <v>25</v>
      </c>
      <c r="F4111" s="1">
        <v>30682</v>
      </c>
      <c r="G4111" t="s">
        <v>2401</v>
      </c>
      <c r="H4111">
        <v>201501</v>
      </c>
      <c r="I4111" t="s">
        <v>27</v>
      </c>
      <c r="J4111" t="s">
        <v>28</v>
      </c>
      <c r="K4111" t="s">
        <v>38</v>
      </c>
      <c r="L4111" t="s">
        <v>30</v>
      </c>
      <c r="M4111" t="s">
        <v>31</v>
      </c>
      <c r="N4111" t="s">
        <v>32</v>
      </c>
      <c r="O4111">
        <v>105.27</v>
      </c>
      <c r="P4111" t="s">
        <v>449</v>
      </c>
      <c r="Q4111" t="s">
        <v>466</v>
      </c>
      <c r="R4111" t="s">
        <v>452</v>
      </c>
      <c r="S4111" t="s">
        <v>34</v>
      </c>
      <c r="T4111" t="s">
        <v>35</v>
      </c>
    </row>
    <row r="4112" spans="1:20">
      <c r="A4112" t="s">
        <v>466</v>
      </c>
      <c r="B4112" t="s">
        <v>449</v>
      </c>
      <c r="C4112" t="s">
        <v>467</v>
      </c>
      <c r="D4112" t="s">
        <v>468</v>
      </c>
      <c r="E4112" t="s">
        <v>25</v>
      </c>
      <c r="F4112" s="1">
        <v>30682</v>
      </c>
      <c r="G4112" t="s">
        <v>2401</v>
      </c>
      <c r="H4112">
        <v>201501</v>
      </c>
      <c r="I4112" t="s">
        <v>27</v>
      </c>
      <c r="J4112" t="s">
        <v>28</v>
      </c>
      <c r="K4112" t="s">
        <v>40</v>
      </c>
      <c r="L4112" t="s">
        <v>30</v>
      </c>
      <c r="M4112" t="s">
        <v>31</v>
      </c>
      <c r="N4112" t="s">
        <v>32</v>
      </c>
      <c r="O4112">
        <v>105.27</v>
      </c>
      <c r="P4112" t="s">
        <v>449</v>
      </c>
      <c r="Q4112" t="s">
        <v>466</v>
      </c>
      <c r="R4112" t="s">
        <v>452</v>
      </c>
      <c r="S4112" t="s">
        <v>34</v>
      </c>
      <c r="T4112" t="s">
        <v>35</v>
      </c>
    </row>
    <row r="4113" spans="1:20">
      <c r="A4113" t="s">
        <v>466</v>
      </c>
      <c r="B4113" t="s">
        <v>449</v>
      </c>
      <c r="C4113" t="s">
        <v>467</v>
      </c>
      <c r="D4113" t="s">
        <v>468</v>
      </c>
      <c r="E4113" t="s">
        <v>25</v>
      </c>
      <c r="F4113" s="1">
        <v>30682</v>
      </c>
      <c r="G4113" t="s">
        <v>2401</v>
      </c>
      <c r="H4113">
        <v>201501</v>
      </c>
      <c r="I4113" t="s">
        <v>27</v>
      </c>
      <c r="J4113" t="s">
        <v>28</v>
      </c>
      <c r="K4113" t="s">
        <v>41</v>
      </c>
      <c r="L4113" t="s">
        <v>30</v>
      </c>
      <c r="M4113" t="s">
        <v>31</v>
      </c>
      <c r="N4113" t="s">
        <v>32</v>
      </c>
      <c r="O4113">
        <v>105.27</v>
      </c>
      <c r="P4113" t="s">
        <v>449</v>
      </c>
      <c r="Q4113" t="s">
        <v>466</v>
      </c>
      <c r="R4113" t="s">
        <v>452</v>
      </c>
      <c r="S4113" t="s">
        <v>34</v>
      </c>
      <c r="T4113" t="s">
        <v>35</v>
      </c>
    </row>
    <row r="4114" spans="1:20">
      <c r="A4114" t="s">
        <v>466</v>
      </c>
      <c r="B4114" t="s">
        <v>449</v>
      </c>
      <c r="C4114" t="s">
        <v>467</v>
      </c>
      <c r="D4114" t="s">
        <v>468</v>
      </c>
      <c r="E4114" t="s">
        <v>25</v>
      </c>
      <c r="F4114" s="1">
        <v>30682</v>
      </c>
      <c r="G4114" t="s">
        <v>2401</v>
      </c>
      <c r="H4114">
        <v>201501</v>
      </c>
      <c r="I4114" t="s">
        <v>27</v>
      </c>
      <c r="J4114" t="s">
        <v>28</v>
      </c>
      <c r="K4114" t="s">
        <v>42</v>
      </c>
      <c r="L4114" t="s">
        <v>30</v>
      </c>
      <c r="M4114" t="s">
        <v>31</v>
      </c>
      <c r="N4114" t="s">
        <v>32</v>
      </c>
      <c r="O4114">
        <v>105.27</v>
      </c>
      <c r="P4114" t="s">
        <v>449</v>
      </c>
      <c r="Q4114" t="s">
        <v>466</v>
      </c>
      <c r="R4114" t="s">
        <v>452</v>
      </c>
      <c r="S4114" t="s">
        <v>34</v>
      </c>
      <c r="T4114" t="s">
        <v>35</v>
      </c>
    </row>
    <row r="4115" spans="1:20">
      <c r="A4115" t="s">
        <v>466</v>
      </c>
      <c r="B4115" t="s">
        <v>449</v>
      </c>
      <c r="C4115" t="s">
        <v>467</v>
      </c>
      <c r="D4115" t="s">
        <v>468</v>
      </c>
      <c r="E4115" t="s">
        <v>25</v>
      </c>
      <c r="F4115" s="1">
        <v>30682</v>
      </c>
      <c r="G4115" t="s">
        <v>2401</v>
      </c>
      <c r="H4115">
        <v>201501</v>
      </c>
      <c r="I4115" t="s">
        <v>27</v>
      </c>
      <c r="J4115" t="s">
        <v>28</v>
      </c>
      <c r="K4115" t="s">
        <v>43</v>
      </c>
      <c r="L4115" t="s">
        <v>30</v>
      </c>
      <c r="M4115" t="s">
        <v>31</v>
      </c>
      <c r="N4115" t="s">
        <v>32</v>
      </c>
      <c r="O4115">
        <v>105.25</v>
      </c>
      <c r="P4115" t="s">
        <v>449</v>
      </c>
      <c r="Q4115" t="s">
        <v>466</v>
      </c>
      <c r="R4115" t="s">
        <v>452</v>
      </c>
      <c r="S4115" t="s">
        <v>34</v>
      </c>
      <c r="T4115" t="s">
        <v>35</v>
      </c>
    </row>
    <row r="4116" spans="1:20">
      <c r="A4116" t="s">
        <v>466</v>
      </c>
      <c r="B4116" t="s">
        <v>449</v>
      </c>
      <c r="C4116" t="s">
        <v>467</v>
      </c>
      <c r="D4116" t="s">
        <v>468</v>
      </c>
      <c r="E4116" t="s">
        <v>25</v>
      </c>
      <c r="F4116" s="1">
        <v>30682</v>
      </c>
      <c r="G4116" t="s">
        <v>2401</v>
      </c>
      <c r="H4116">
        <v>201501</v>
      </c>
      <c r="I4116" t="s">
        <v>27</v>
      </c>
      <c r="J4116" t="s">
        <v>28</v>
      </c>
      <c r="K4116" t="s">
        <v>44</v>
      </c>
      <c r="L4116" t="s">
        <v>30</v>
      </c>
      <c r="M4116" t="s">
        <v>31</v>
      </c>
      <c r="N4116" t="s">
        <v>32</v>
      </c>
      <c r="O4116">
        <v>105.27</v>
      </c>
      <c r="P4116" t="s">
        <v>449</v>
      </c>
      <c r="Q4116" t="s">
        <v>466</v>
      </c>
      <c r="R4116" t="s">
        <v>452</v>
      </c>
      <c r="S4116" t="s">
        <v>34</v>
      </c>
      <c r="T4116" t="s">
        <v>35</v>
      </c>
    </row>
    <row r="4117" spans="1:20">
      <c r="A4117" t="s">
        <v>469</v>
      </c>
      <c r="B4117" t="s">
        <v>449</v>
      </c>
      <c r="C4117" t="s">
        <v>470</v>
      </c>
      <c r="D4117" t="s">
        <v>471</v>
      </c>
      <c r="E4117" t="s">
        <v>25</v>
      </c>
      <c r="F4117" s="1">
        <v>30987</v>
      </c>
      <c r="G4117" t="s">
        <v>2401</v>
      </c>
      <c r="H4117">
        <v>201501</v>
      </c>
      <c r="I4117" t="s">
        <v>27</v>
      </c>
      <c r="J4117" t="s">
        <v>28</v>
      </c>
      <c r="K4117" t="s">
        <v>41</v>
      </c>
      <c r="L4117" t="s">
        <v>30</v>
      </c>
      <c r="M4117" t="s">
        <v>31</v>
      </c>
      <c r="N4117" t="s">
        <v>32</v>
      </c>
      <c r="O4117">
        <v>17964.05</v>
      </c>
      <c r="P4117" t="s">
        <v>449</v>
      </c>
      <c r="Q4117" t="s">
        <v>469</v>
      </c>
      <c r="R4117" t="s">
        <v>452</v>
      </c>
      <c r="S4117" t="s">
        <v>34</v>
      </c>
      <c r="T4117" t="s">
        <v>35</v>
      </c>
    </row>
    <row r="4118" spans="1:20">
      <c r="A4118" t="s">
        <v>469</v>
      </c>
      <c r="B4118" t="s">
        <v>449</v>
      </c>
      <c r="C4118" t="s">
        <v>470</v>
      </c>
      <c r="D4118" t="s">
        <v>471</v>
      </c>
      <c r="E4118" t="s">
        <v>25</v>
      </c>
      <c r="F4118" s="1">
        <v>30987</v>
      </c>
      <c r="G4118" t="s">
        <v>2401</v>
      </c>
      <c r="H4118">
        <v>201501</v>
      </c>
      <c r="I4118" t="s">
        <v>27</v>
      </c>
      <c r="J4118" t="s">
        <v>28</v>
      </c>
      <c r="K4118" t="s">
        <v>44</v>
      </c>
      <c r="L4118" t="s">
        <v>30</v>
      </c>
      <c r="M4118" t="s">
        <v>31</v>
      </c>
      <c r="N4118" t="s">
        <v>32</v>
      </c>
      <c r="O4118">
        <v>2751.05</v>
      </c>
      <c r="P4118" t="s">
        <v>449</v>
      </c>
      <c r="Q4118" t="s">
        <v>469</v>
      </c>
      <c r="R4118" t="s">
        <v>452</v>
      </c>
      <c r="S4118" t="s">
        <v>34</v>
      </c>
      <c r="T4118" t="s">
        <v>35</v>
      </c>
    </row>
    <row r="4119" spans="1:20">
      <c r="A4119" t="s">
        <v>458</v>
      </c>
      <c r="B4119" t="s">
        <v>449</v>
      </c>
      <c r="C4119" t="s">
        <v>472</v>
      </c>
      <c r="D4119" t="s">
        <v>473</v>
      </c>
      <c r="E4119" t="s">
        <v>25</v>
      </c>
      <c r="F4119" s="1">
        <v>38261</v>
      </c>
      <c r="G4119" t="s">
        <v>2401</v>
      </c>
      <c r="H4119">
        <v>201501</v>
      </c>
      <c r="I4119" t="s">
        <v>27</v>
      </c>
      <c r="J4119" t="s">
        <v>53</v>
      </c>
      <c r="K4119" t="s">
        <v>29</v>
      </c>
      <c r="L4119" t="s">
        <v>54</v>
      </c>
      <c r="M4119" t="s">
        <v>31</v>
      </c>
      <c r="N4119" t="s">
        <v>32</v>
      </c>
      <c r="O4119">
        <v>13.39</v>
      </c>
      <c r="P4119" t="s">
        <v>449</v>
      </c>
      <c r="Q4119" t="s">
        <v>458</v>
      </c>
      <c r="R4119" t="s">
        <v>452</v>
      </c>
      <c r="S4119" t="s">
        <v>34</v>
      </c>
      <c r="T4119" t="s">
        <v>35</v>
      </c>
    </row>
    <row r="4120" spans="1:20">
      <c r="A4120" t="s">
        <v>458</v>
      </c>
      <c r="B4120" t="s">
        <v>449</v>
      </c>
      <c r="C4120" t="s">
        <v>472</v>
      </c>
      <c r="D4120" t="s">
        <v>473</v>
      </c>
      <c r="E4120" t="s">
        <v>25</v>
      </c>
      <c r="F4120" s="1">
        <v>38261</v>
      </c>
      <c r="G4120" t="s">
        <v>2401</v>
      </c>
      <c r="H4120">
        <v>201501</v>
      </c>
      <c r="I4120" t="s">
        <v>27</v>
      </c>
      <c r="J4120" t="s">
        <v>53</v>
      </c>
      <c r="K4120" t="s">
        <v>36</v>
      </c>
      <c r="L4120" t="s">
        <v>54</v>
      </c>
      <c r="M4120" t="s">
        <v>31</v>
      </c>
      <c r="N4120" t="s">
        <v>32</v>
      </c>
      <c r="O4120">
        <v>0.89</v>
      </c>
      <c r="P4120" t="s">
        <v>449</v>
      </c>
      <c r="Q4120" t="s">
        <v>458</v>
      </c>
      <c r="R4120" t="s">
        <v>452</v>
      </c>
      <c r="S4120" t="s">
        <v>34</v>
      </c>
      <c r="T4120" t="s">
        <v>35</v>
      </c>
    </row>
    <row r="4121" spans="1:20">
      <c r="A4121" t="s">
        <v>458</v>
      </c>
      <c r="B4121" t="s">
        <v>449</v>
      </c>
      <c r="C4121" t="s">
        <v>472</v>
      </c>
      <c r="D4121" t="s">
        <v>473</v>
      </c>
      <c r="E4121" t="s">
        <v>25</v>
      </c>
      <c r="F4121" s="1">
        <v>38261</v>
      </c>
      <c r="G4121" t="s">
        <v>2401</v>
      </c>
      <c r="H4121">
        <v>201501</v>
      </c>
      <c r="I4121" t="s">
        <v>27</v>
      </c>
      <c r="J4121" t="s">
        <v>53</v>
      </c>
      <c r="K4121" t="s">
        <v>37</v>
      </c>
      <c r="L4121" t="s">
        <v>54</v>
      </c>
      <c r="M4121" t="s">
        <v>31</v>
      </c>
      <c r="N4121" t="s">
        <v>32</v>
      </c>
      <c r="O4121">
        <v>7.2700000000000005</v>
      </c>
      <c r="P4121" t="s">
        <v>449</v>
      </c>
      <c r="Q4121" t="s">
        <v>458</v>
      </c>
      <c r="R4121" t="s">
        <v>452</v>
      </c>
      <c r="S4121" t="s">
        <v>34</v>
      </c>
      <c r="T4121" t="s">
        <v>35</v>
      </c>
    </row>
    <row r="4122" spans="1:20">
      <c r="A4122" t="s">
        <v>458</v>
      </c>
      <c r="B4122" t="s">
        <v>449</v>
      </c>
      <c r="C4122" t="s">
        <v>472</v>
      </c>
      <c r="D4122" t="s">
        <v>473</v>
      </c>
      <c r="E4122" t="s">
        <v>25</v>
      </c>
      <c r="F4122" s="1">
        <v>38261</v>
      </c>
      <c r="G4122" t="s">
        <v>2401</v>
      </c>
      <c r="H4122">
        <v>201501</v>
      </c>
      <c r="I4122" t="s">
        <v>27</v>
      </c>
      <c r="J4122" t="s">
        <v>53</v>
      </c>
      <c r="K4122" t="s">
        <v>38</v>
      </c>
      <c r="L4122" t="s">
        <v>54</v>
      </c>
      <c r="M4122" t="s">
        <v>31</v>
      </c>
      <c r="N4122" t="s">
        <v>32</v>
      </c>
      <c r="O4122">
        <v>0.3</v>
      </c>
      <c r="P4122" t="s">
        <v>449</v>
      </c>
      <c r="Q4122" t="s">
        <v>458</v>
      </c>
      <c r="R4122" t="s">
        <v>452</v>
      </c>
      <c r="S4122" t="s">
        <v>34</v>
      </c>
      <c r="T4122" t="s">
        <v>35</v>
      </c>
    </row>
    <row r="4123" spans="1:20">
      <c r="A4123" t="s">
        <v>458</v>
      </c>
      <c r="B4123" t="s">
        <v>449</v>
      </c>
      <c r="C4123" t="s">
        <v>472</v>
      </c>
      <c r="D4123" t="s">
        <v>473</v>
      </c>
      <c r="E4123" t="s">
        <v>25</v>
      </c>
      <c r="F4123" s="1">
        <v>38261</v>
      </c>
      <c r="G4123" t="s">
        <v>2401</v>
      </c>
      <c r="H4123">
        <v>201501</v>
      </c>
      <c r="I4123" t="s">
        <v>27</v>
      </c>
      <c r="J4123" t="s">
        <v>53</v>
      </c>
      <c r="K4123" t="s">
        <v>40</v>
      </c>
      <c r="L4123" t="s">
        <v>54</v>
      </c>
      <c r="M4123" t="s">
        <v>31</v>
      </c>
      <c r="N4123" t="s">
        <v>32</v>
      </c>
      <c r="O4123">
        <v>0.24</v>
      </c>
      <c r="P4123" t="s">
        <v>449</v>
      </c>
      <c r="Q4123" t="s">
        <v>458</v>
      </c>
      <c r="R4123" t="s">
        <v>452</v>
      </c>
      <c r="S4123" t="s">
        <v>34</v>
      </c>
      <c r="T4123" t="s">
        <v>35</v>
      </c>
    </row>
    <row r="4124" spans="1:20">
      <c r="A4124" t="s">
        <v>458</v>
      </c>
      <c r="B4124" t="s">
        <v>449</v>
      </c>
      <c r="C4124" t="s">
        <v>472</v>
      </c>
      <c r="D4124" t="s">
        <v>473</v>
      </c>
      <c r="E4124" t="s">
        <v>25</v>
      </c>
      <c r="F4124" s="1">
        <v>38261</v>
      </c>
      <c r="G4124" t="s">
        <v>2401</v>
      </c>
      <c r="H4124">
        <v>201501</v>
      </c>
      <c r="I4124" t="s">
        <v>27</v>
      </c>
      <c r="J4124" t="s">
        <v>53</v>
      </c>
      <c r="K4124" t="s">
        <v>41</v>
      </c>
      <c r="L4124" t="s">
        <v>54</v>
      </c>
      <c r="M4124" t="s">
        <v>31</v>
      </c>
      <c r="N4124" t="s">
        <v>32</v>
      </c>
      <c r="O4124">
        <v>8.32</v>
      </c>
      <c r="P4124" t="s">
        <v>449</v>
      </c>
      <c r="Q4124" t="s">
        <v>458</v>
      </c>
      <c r="R4124" t="s">
        <v>452</v>
      </c>
      <c r="S4124" t="s">
        <v>34</v>
      </c>
      <c r="T4124" t="s">
        <v>35</v>
      </c>
    </row>
    <row r="4125" spans="1:20">
      <c r="A4125" t="s">
        <v>458</v>
      </c>
      <c r="B4125" t="s">
        <v>449</v>
      </c>
      <c r="C4125" t="s">
        <v>472</v>
      </c>
      <c r="D4125" t="s">
        <v>473</v>
      </c>
      <c r="E4125" t="s">
        <v>25</v>
      </c>
      <c r="F4125" s="1">
        <v>38261</v>
      </c>
      <c r="G4125" t="s">
        <v>2401</v>
      </c>
      <c r="H4125">
        <v>201501</v>
      </c>
      <c r="I4125" t="s">
        <v>27</v>
      </c>
      <c r="J4125" t="s">
        <v>53</v>
      </c>
      <c r="K4125" t="s">
        <v>42</v>
      </c>
      <c r="L4125" t="s">
        <v>54</v>
      </c>
      <c r="M4125" t="s">
        <v>31</v>
      </c>
      <c r="N4125" t="s">
        <v>32</v>
      </c>
      <c r="O4125">
        <v>5.21</v>
      </c>
      <c r="P4125" t="s">
        <v>449</v>
      </c>
      <c r="Q4125" t="s">
        <v>458</v>
      </c>
      <c r="R4125" t="s">
        <v>452</v>
      </c>
      <c r="S4125" t="s">
        <v>34</v>
      </c>
      <c r="T4125" t="s">
        <v>35</v>
      </c>
    </row>
    <row r="4126" spans="1:20">
      <c r="A4126" t="s">
        <v>458</v>
      </c>
      <c r="B4126" t="s">
        <v>449</v>
      </c>
      <c r="C4126" t="s">
        <v>472</v>
      </c>
      <c r="D4126" t="s">
        <v>473</v>
      </c>
      <c r="E4126" t="s">
        <v>25</v>
      </c>
      <c r="F4126" s="1">
        <v>38261</v>
      </c>
      <c r="G4126" t="s">
        <v>2401</v>
      </c>
      <c r="H4126">
        <v>201501</v>
      </c>
      <c r="I4126" t="s">
        <v>27</v>
      </c>
      <c r="J4126" t="s">
        <v>53</v>
      </c>
      <c r="K4126" t="s">
        <v>43</v>
      </c>
      <c r="L4126" t="s">
        <v>54</v>
      </c>
      <c r="M4126" t="s">
        <v>31</v>
      </c>
      <c r="N4126" t="s">
        <v>32</v>
      </c>
      <c r="O4126">
        <v>104.41</v>
      </c>
      <c r="P4126" t="s">
        <v>449</v>
      </c>
      <c r="Q4126" t="s">
        <v>458</v>
      </c>
      <c r="R4126" t="s">
        <v>452</v>
      </c>
      <c r="S4126" t="s">
        <v>34</v>
      </c>
      <c r="T4126" t="s">
        <v>35</v>
      </c>
    </row>
    <row r="4127" spans="1:20">
      <c r="A4127" t="s">
        <v>458</v>
      </c>
      <c r="B4127" t="s">
        <v>449</v>
      </c>
      <c r="C4127" t="s">
        <v>472</v>
      </c>
      <c r="D4127" t="s">
        <v>473</v>
      </c>
      <c r="E4127" t="s">
        <v>25</v>
      </c>
      <c r="F4127" s="1">
        <v>38261</v>
      </c>
      <c r="G4127" t="s">
        <v>2401</v>
      </c>
      <c r="H4127">
        <v>201501</v>
      </c>
      <c r="I4127" t="s">
        <v>27</v>
      </c>
      <c r="J4127" t="s">
        <v>53</v>
      </c>
      <c r="K4127" t="s">
        <v>44</v>
      </c>
      <c r="L4127" t="s">
        <v>54</v>
      </c>
      <c r="M4127" t="s">
        <v>31</v>
      </c>
      <c r="N4127" t="s">
        <v>32</v>
      </c>
      <c r="O4127">
        <v>592.45000000000005</v>
      </c>
      <c r="P4127" t="s">
        <v>449</v>
      </c>
      <c r="Q4127" t="s">
        <v>458</v>
      </c>
      <c r="R4127" t="s">
        <v>452</v>
      </c>
      <c r="S4127" t="s">
        <v>34</v>
      </c>
      <c r="T4127" t="s">
        <v>35</v>
      </c>
    </row>
    <row r="4128" spans="1:20">
      <c r="A4128" t="s">
        <v>474</v>
      </c>
      <c r="B4128" t="s">
        <v>449</v>
      </c>
      <c r="C4128" t="s">
        <v>475</v>
      </c>
      <c r="D4128" t="s">
        <v>476</v>
      </c>
      <c r="E4128" t="s">
        <v>25</v>
      </c>
      <c r="F4128" s="1">
        <v>31593</v>
      </c>
      <c r="G4128" t="s">
        <v>2401</v>
      </c>
      <c r="H4128">
        <v>201501</v>
      </c>
      <c r="I4128" t="s">
        <v>27</v>
      </c>
      <c r="J4128" t="s">
        <v>53</v>
      </c>
      <c r="K4128" t="s">
        <v>44</v>
      </c>
      <c r="L4128" t="s">
        <v>54</v>
      </c>
      <c r="M4128" t="s">
        <v>31</v>
      </c>
      <c r="N4128" t="s">
        <v>32</v>
      </c>
      <c r="O4128">
        <v>9006.7000000000007</v>
      </c>
      <c r="P4128" t="s">
        <v>449</v>
      </c>
      <c r="Q4128" t="s">
        <v>474</v>
      </c>
      <c r="R4128" t="s">
        <v>452</v>
      </c>
      <c r="S4128" t="s">
        <v>34</v>
      </c>
      <c r="T4128" t="s">
        <v>35</v>
      </c>
    </row>
    <row r="4129" spans="1:20">
      <c r="A4129" t="s">
        <v>458</v>
      </c>
      <c r="B4129" t="s">
        <v>449</v>
      </c>
      <c r="C4129" t="s">
        <v>477</v>
      </c>
      <c r="D4129" t="s">
        <v>478</v>
      </c>
      <c r="E4129" t="s">
        <v>25</v>
      </c>
      <c r="F4129" s="1">
        <v>30864</v>
      </c>
      <c r="G4129" t="s">
        <v>2401</v>
      </c>
      <c r="H4129">
        <v>201501</v>
      </c>
      <c r="I4129" t="s">
        <v>27</v>
      </c>
      <c r="J4129" t="s">
        <v>53</v>
      </c>
      <c r="K4129" t="s">
        <v>44</v>
      </c>
      <c r="L4129" t="s">
        <v>54</v>
      </c>
      <c r="M4129" t="s">
        <v>31</v>
      </c>
      <c r="N4129" t="s">
        <v>32</v>
      </c>
      <c r="O4129">
        <v>2853.42</v>
      </c>
      <c r="P4129" t="s">
        <v>449</v>
      </c>
      <c r="Q4129" t="s">
        <v>458</v>
      </c>
      <c r="R4129" t="s">
        <v>452</v>
      </c>
      <c r="S4129" t="s">
        <v>34</v>
      </c>
      <c r="T4129" t="s">
        <v>35</v>
      </c>
    </row>
    <row r="4130" spans="1:20">
      <c r="A4130" t="s">
        <v>448</v>
      </c>
      <c r="B4130" t="s">
        <v>449</v>
      </c>
      <c r="C4130" t="s">
        <v>479</v>
      </c>
      <c r="D4130" t="s">
        <v>480</v>
      </c>
      <c r="E4130" t="s">
        <v>25</v>
      </c>
      <c r="F4130" s="1">
        <v>31766</v>
      </c>
      <c r="G4130" t="s">
        <v>2401</v>
      </c>
      <c r="H4130">
        <v>201501</v>
      </c>
      <c r="I4130" t="s">
        <v>27</v>
      </c>
      <c r="J4130" t="s">
        <v>53</v>
      </c>
      <c r="K4130" t="s">
        <v>44</v>
      </c>
      <c r="L4130" t="s">
        <v>54</v>
      </c>
      <c r="M4130" t="s">
        <v>31</v>
      </c>
      <c r="N4130" t="s">
        <v>32</v>
      </c>
      <c r="O4130">
        <v>365.34000000000003</v>
      </c>
      <c r="P4130" t="s">
        <v>449</v>
      </c>
      <c r="Q4130" t="s">
        <v>448</v>
      </c>
      <c r="R4130" t="s">
        <v>452</v>
      </c>
      <c r="S4130" t="s">
        <v>34</v>
      </c>
      <c r="T4130" t="s">
        <v>35</v>
      </c>
    </row>
    <row r="4131" spans="1:20">
      <c r="A4131" t="s">
        <v>466</v>
      </c>
      <c r="B4131" t="s">
        <v>449</v>
      </c>
      <c r="C4131" t="s">
        <v>481</v>
      </c>
      <c r="D4131" t="s">
        <v>482</v>
      </c>
      <c r="E4131" t="s">
        <v>25</v>
      </c>
      <c r="F4131" s="1">
        <v>18629</v>
      </c>
      <c r="G4131" t="s">
        <v>2401</v>
      </c>
      <c r="H4131">
        <v>201501</v>
      </c>
      <c r="I4131" t="s">
        <v>27</v>
      </c>
      <c r="J4131" t="s">
        <v>28</v>
      </c>
      <c r="K4131" t="s">
        <v>44</v>
      </c>
      <c r="L4131" t="s">
        <v>30</v>
      </c>
      <c r="M4131" t="s">
        <v>31</v>
      </c>
      <c r="N4131" t="s">
        <v>32</v>
      </c>
      <c r="O4131">
        <v>964.41</v>
      </c>
      <c r="P4131" t="s">
        <v>449</v>
      </c>
      <c r="Q4131" t="s">
        <v>466</v>
      </c>
      <c r="R4131" t="s">
        <v>452</v>
      </c>
      <c r="S4131" t="s">
        <v>34</v>
      </c>
      <c r="T4131" t="s">
        <v>35</v>
      </c>
    </row>
    <row r="4132" spans="1:20">
      <c r="A4132" t="s">
        <v>485</v>
      </c>
      <c r="B4132" t="s">
        <v>449</v>
      </c>
      <c r="C4132" t="s">
        <v>486</v>
      </c>
      <c r="D4132" t="s">
        <v>487</v>
      </c>
      <c r="E4132" t="s">
        <v>25</v>
      </c>
      <c r="F4132" s="1">
        <v>31766</v>
      </c>
      <c r="G4132" t="s">
        <v>2401</v>
      </c>
      <c r="H4132">
        <v>201501</v>
      </c>
      <c r="I4132" t="s">
        <v>27</v>
      </c>
      <c r="J4132" t="s">
        <v>28</v>
      </c>
      <c r="K4132" t="s">
        <v>43</v>
      </c>
      <c r="L4132" t="s">
        <v>30</v>
      </c>
      <c r="M4132" t="s">
        <v>31</v>
      </c>
      <c r="N4132" t="s">
        <v>32</v>
      </c>
      <c r="O4132">
        <v>7681.63</v>
      </c>
      <c r="P4132" t="s">
        <v>449</v>
      </c>
      <c r="Q4132" t="s">
        <v>485</v>
      </c>
      <c r="R4132" t="s">
        <v>452</v>
      </c>
      <c r="S4132" t="s">
        <v>34</v>
      </c>
      <c r="T4132" t="s">
        <v>35</v>
      </c>
    </row>
    <row r="4133" spans="1:20">
      <c r="A4133" t="s">
        <v>485</v>
      </c>
      <c r="B4133" t="s">
        <v>449</v>
      </c>
      <c r="C4133" t="s">
        <v>486</v>
      </c>
      <c r="D4133" t="s">
        <v>487</v>
      </c>
      <c r="E4133" t="s">
        <v>25</v>
      </c>
      <c r="F4133" s="1">
        <v>31766</v>
      </c>
      <c r="G4133" t="s">
        <v>2401</v>
      </c>
      <c r="H4133">
        <v>201501</v>
      </c>
      <c r="I4133" t="s">
        <v>27</v>
      </c>
      <c r="J4133" t="s">
        <v>28</v>
      </c>
      <c r="K4133" t="s">
        <v>44</v>
      </c>
      <c r="L4133" t="s">
        <v>30</v>
      </c>
      <c r="M4133" t="s">
        <v>31</v>
      </c>
      <c r="N4133" t="s">
        <v>32</v>
      </c>
      <c r="O4133">
        <v>861.59</v>
      </c>
      <c r="P4133" t="s">
        <v>449</v>
      </c>
      <c r="Q4133" t="s">
        <v>485</v>
      </c>
      <c r="R4133" t="s">
        <v>452</v>
      </c>
      <c r="S4133" t="s">
        <v>34</v>
      </c>
      <c r="T4133" t="s">
        <v>35</v>
      </c>
    </row>
    <row r="4134" spans="1:20">
      <c r="A4134" t="s">
        <v>448</v>
      </c>
      <c r="B4134" t="s">
        <v>449</v>
      </c>
      <c r="C4134" t="s">
        <v>488</v>
      </c>
      <c r="D4134" t="s">
        <v>489</v>
      </c>
      <c r="E4134" t="s">
        <v>25</v>
      </c>
      <c r="F4134" s="1">
        <v>31766</v>
      </c>
      <c r="G4134" t="s">
        <v>2401</v>
      </c>
      <c r="H4134">
        <v>201501</v>
      </c>
      <c r="I4134" t="s">
        <v>27</v>
      </c>
      <c r="J4134" t="s">
        <v>28</v>
      </c>
      <c r="K4134" t="s">
        <v>44</v>
      </c>
      <c r="L4134" t="s">
        <v>30</v>
      </c>
      <c r="M4134" t="s">
        <v>31</v>
      </c>
      <c r="N4134" t="s">
        <v>32</v>
      </c>
      <c r="O4134">
        <v>4624.72</v>
      </c>
      <c r="P4134" t="s">
        <v>449</v>
      </c>
      <c r="Q4134" t="s">
        <v>448</v>
      </c>
      <c r="R4134" t="s">
        <v>452</v>
      </c>
      <c r="S4134" t="s">
        <v>34</v>
      </c>
      <c r="T4134" t="s">
        <v>35</v>
      </c>
    </row>
    <row r="4135" spans="1:20">
      <c r="A4135" t="s">
        <v>485</v>
      </c>
      <c r="B4135" t="s">
        <v>449</v>
      </c>
      <c r="C4135" t="s">
        <v>490</v>
      </c>
      <c r="D4135" t="s">
        <v>491</v>
      </c>
      <c r="E4135" t="s">
        <v>25</v>
      </c>
      <c r="F4135" s="1">
        <v>38353</v>
      </c>
      <c r="G4135" t="s">
        <v>2401</v>
      </c>
      <c r="H4135">
        <v>201501</v>
      </c>
      <c r="I4135" t="s">
        <v>27</v>
      </c>
      <c r="J4135" t="s">
        <v>28</v>
      </c>
      <c r="K4135" t="s">
        <v>29</v>
      </c>
      <c r="L4135" t="s">
        <v>30</v>
      </c>
      <c r="M4135" t="s">
        <v>31</v>
      </c>
      <c r="N4135" t="s">
        <v>32</v>
      </c>
      <c r="O4135">
        <v>49.78</v>
      </c>
      <c r="P4135" t="s">
        <v>449</v>
      </c>
      <c r="Q4135" t="s">
        <v>485</v>
      </c>
      <c r="R4135" t="s">
        <v>452</v>
      </c>
      <c r="S4135" t="s">
        <v>34</v>
      </c>
      <c r="T4135" t="s">
        <v>35</v>
      </c>
    </row>
    <row r="4136" spans="1:20">
      <c r="A4136" t="s">
        <v>485</v>
      </c>
      <c r="B4136" t="s">
        <v>449</v>
      </c>
      <c r="C4136" t="s">
        <v>490</v>
      </c>
      <c r="D4136" t="s">
        <v>491</v>
      </c>
      <c r="E4136" t="s">
        <v>25</v>
      </c>
      <c r="F4136" s="1">
        <v>38353</v>
      </c>
      <c r="G4136" t="s">
        <v>2401</v>
      </c>
      <c r="H4136">
        <v>201501</v>
      </c>
      <c r="I4136" t="s">
        <v>27</v>
      </c>
      <c r="J4136" t="s">
        <v>28</v>
      </c>
      <c r="K4136" t="s">
        <v>36</v>
      </c>
      <c r="L4136" t="s">
        <v>30</v>
      </c>
      <c r="M4136" t="s">
        <v>31</v>
      </c>
      <c r="N4136" t="s">
        <v>32</v>
      </c>
      <c r="O4136">
        <v>49.78</v>
      </c>
      <c r="P4136" t="s">
        <v>449</v>
      </c>
      <c r="Q4136" t="s">
        <v>485</v>
      </c>
      <c r="R4136" t="s">
        <v>452</v>
      </c>
      <c r="S4136" t="s">
        <v>34</v>
      </c>
      <c r="T4136" t="s">
        <v>35</v>
      </c>
    </row>
    <row r="4137" spans="1:20">
      <c r="A4137" t="s">
        <v>485</v>
      </c>
      <c r="B4137" t="s">
        <v>449</v>
      </c>
      <c r="C4137" t="s">
        <v>490</v>
      </c>
      <c r="D4137" t="s">
        <v>491</v>
      </c>
      <c r="E4137" t="s">
        <v>25</v>
      </c>
      <c r="F4137" s="1">
        <v>38353</v>
      </c>
      <c r="G4137" t="s">
        <v>2401</v>
      </c>
      <c r="H4137">
        <v>201501</v>
      </c>
      <c r="I4137" t="s">
        <v>27</v>
      </c>
      <c r="J4137" t="s">
        <v>28</v>
      </c>
      <c r="K4137" t="s">
        <v>37</v>
      </c>
      <c r="L4137" t="s">
        <v>30</v>
      </c>
      <c r="M4137" t="s">
        <v>31</v>
      </c>
      <c r="N4137" t="s">
        <v>32</v>
      </c>
      <c r="O4137">
        <v>49.78</v>
      </c>
      <c r="P4137" t="s">
        <v>449</v>
      </c>
      <c r="Q4137" t="s">
        <v>485</v>
      </c>
      <c r="R4137" t="s">
        <v>452</v>
      </c>
      <c r="S4137" t="s">
        <v>34</v>
      </c>
      <c r="T4137" t="s">
        <v>35</v>
      </c>
    </row>
    <row r="4138" spans="1:20">
      <c r="A4138" t="s">
        <v>485</v>
      </c>
      <c r="B4138" t="s">
        <v>449</v>
      </c>
      <c r="C4138" t="s">
        <v>490</v>
      </c>
      <c r="D4138" t="s">
        <v>491</v>
      </c>
      <c r="E4138" t="s">
        <v>25</v>
      </c>
      <c r="F4138" s="1">
        <v>38353</v>
      </c>
      <c r="G4138" t="s">
        <v>2401</v>
      </c>
      <c r="H4138">
        <v>201501</v>
      </c>
      <c r="I4138" t="s">
        <v>27</v>
      </c>
      <c r="J4138" t="s">
        <v>28</v>
      </c>
      <c r="K4138" t="s">
        <v>38</v>
      </c>
      <c r="L4138" t="s">
        <v>30</v>
      </c>
      <c r="M4138" t="s">
        <v>31</v>
      </c>
      <c r="N4138" t="s">
        <v>32</v>
      </c>
      <c r="O4138">
        <v>49.78</v>
      </c>
      <c r="P4138" t="s">
        <v>449</v>
      </c>
      <c r="Q4138" t="s">
        <v>485</v>
      </c>
      <c r="R4138" t="s">
        <v>452</v>
      </c>
      <c r="S4138" t="s">
        <v>34</v>
      </c>
      <c r="T4138" t="s">
        <v>35</v>
      </c>
    </row>
    <row r="4139" spans="1:20">
      <c r="A4139" t="s">
        <v>485</v>
      </c>
      <c r="B4139" t="s">
        <v>449</v>
      </c>
      <c r="C4139" t="s">
        <v>490</v>
      </c>
      <c r="D4139" t="s">
        <v>491</v>
      </c>
      <c r="E4139" t="s">
        <v>25</v>
      </c>
      <c r="F4139" s="1">
        <v>38353</v>
      </c>
      <c r="G4139" t="s">
        <v>2401</v>
      </c>
      <c r="H4139">
        <v>201501</v>
      </c>
      <c r="I4139" t="s">
        <v>27</v>
      </c>
      <c r="J4139" t="s">
        <v>28</v>
      </c>
      <c r="K4139" t="s">
        <v>40</v>
      </c>
      <c r="L4139" t="s">
        <v>30</v>
      </c>
      <c r="M4139" t="s">
        <v>31</v>
      </c>
      <c r="N4139" t="s">
        <v>32</v>
      </c>
      <c r="O4139">
        <v>49.78</v>
      </c>
      <c r="P4139" t="s">
        <v>449</v>
      </c>
      <c r="Q4139" t="s">
        <v>485</v>
      </c>
      <c r="R4139" t="s">
        <v>452</v>
      </c>
      <c r="S4139" t="s">
        <v>34</v>
      </c>
      <c r="T4139" t="s">
        <v>35</v>
      </c>
    </row>
    <row r="4140" spans="1:20">
      <c r="A4140" t="s">
        <v>485</v>
      </c>
      <c r="B4140" t="s">
        <v>449</v>
      </c>
      <c r="C4140" t="s">
        <v>490</v>
      </c>
      <c r="D4140" t="s">
        <v>491</v>
      </c>
      <c r="E4140" t="s">
        <v>25</v>
      </c>
      <c r="F4140" s="1">
        <v>38353</v>
      </c>
      <c r="G4140" t="s">
        <v>2401</v>
      </c>
      <c r="H4140">
        <v>201501</v>
      </c>
      <c r="I4140" t="s">
        <v>27</v>
      </c>
      <c r="J4140" t="s">
        <v>28</v>
      </c>
      <c r="K4140" t="s">
        <v>41</v>
      </c>
      <c r="L4140" t="s">
        <v>30</v>
      </c>
      <c r="M4140" t="s">
        <v>31</v>
      </c>
      <c r="N4140" t="s">
        <v>32</v>
      </c>
      <c r="O4140">
        <v>49.78</v>
      </c>
      <c r="P4140" t="s">
        <v>449</v>
      </c>
      <c r="Q4140" t="s">
        <v>485</v>
      </c>
      <c r="R4140" t="s">
        <v>452</v>
      </c>
      <c r="S4140" t="s">
        <v>34</v>
      </c>
      <c r="T4140" t="s">
        <v>35</v>
      </c>
    </row>
    <row r="4141" spans="1:20">
      <c r="A4141" t="s">
        <v>485</v>
      </c>
      <c r="B4141" t="s">
        <v>449</v>
      </c>
      <c r="C4141" t="s">
        <v>490</v>
      </c>
      <c r="D4141" t="s">
        <v>491</v>
      </c>
      <c r="E4141" t="s">
        <v>25</v>
      </c>
      <c r="F4141" s="1">
        <v>38353</v>
      </c>
      <c r="G4141" t="s">
        <v>2401</v>
      </c>
      <c r="H4141">
        <v>201501</v>
      </c>
      <c r="I4141" t="s">
        <v>27</v>
      </c>
      <c r="J4141" t="s">
        <v>28</v>
      </c>
      <c r="K4141" t="s">
        <v>42</v>
      </c>
      <c r="L4141" t="s">
        <v>30</v>
      </c>
      <c r="M4141" t="s">
        <v>31</v>
      </c>
      <c r="N4141" t="s">
        <v>32</v>
      </c>
      <c r="O4141">
        <v>49.78</v>
      </c>
      <c r="P4141" t="s">
        <v>449</v>
      </c>
      <c r="Q4141" t="s">
        <v>485</v>
      </c>
      <c r="R4141" t="s">
        <v>452</v>
      </c>
      <c r="S4141" t="s">
        <v>34</v>
      </c>
      <c r="T4141" t="s">
        <v>35</v>
      </c>
    </row>
    <row r="4142" spans="1:20">
      <c r="A4142" t="s">
        <v>485</v>
      </c>
      <c r="B4142" t="s">
        <v>449</v>
      </c>
      <c r="C4142" t="s">
        <v>490</v>
      </c>
      <c r="D4142" t="s">
        <v>491</v>
      </c>
      <c r="E4142" t="s">
        <v>25</v>
      </c>
      <c r="F4142" s="1">
        <v>38353</v>
      </c>
      <c r="G4142" t="s">
        <v>2401</v>
      </c>
      <c r="H4142">
        <v>201501</v>
      </c>
      <c r="I4142" t="s">
        <v>27</v>
      </c>
      <c r="J4142" t="s">
        <v>28</v>
      </c>
      <c r="K4142" t="s">
        <v>43</v>
      </c>
      <c r="L4142" t="s">
        <v>30</v>
      </c>
      <c r="M4142" t="s">
        <v>31</v>
      </c>
      <c r="N4142" t="s">
        <v>32</v>
      </c>
      <c r="O4142">
        <v>49.78</v>
      </c>
      <c r="P4142" t="s">
        <v>449</v>
      </c>
      <c r="Q4142" t="s">
        <v>485</v>
      </c>
      <c r="R4142" t="s">
        <v>452</v>
      </c>
      <c r="S4142" t="s">
        <v>34</v>
      </c>
      <c r="T4142" t="s">
        <v>35</v>
      </c>
    </row>
    <row r="4143" spans="1:20">
      <c r="A4143" t="s">
        <v>485</v>
      </c>
      <c r="B4143" t="s">
        <v>449</v>
      </c>
      <c r="C4143" t="s">
        <v>490</v>
      </c>
      <c r="D4143" t="s">
        <v>491</v>
      </c>
      <c r="E4143" t="s">
        <v>25</v>
      </c>
      <c r="F4143" s="1">
        <v>38353</v>
      </c>
      <c r="G4143" t="s">
        <v>2401</v>
      </c>
      <c r="H4143">
        <v>201501</v>
      </c>
      <c r="I4143" t="s">
        <v>27</v>
      </c>
      <c r="J4143" t="s">
        <v>28</v>
      </c>
      <c r="K4143" t="s">
        <v>44</v>
      </c>
      <c r="L4143" t="s">
        <v>30</v>
      </c>
      <c r="M4143" t="s">
        <v>31</v>
      </c>
      <c r="N4143" t="s">
        <v>32</v>
      </c>
      <c r="O4143">
        <v>49.72</v>
      </c>
      <c r="P4143" t="s">
        <v>449</v>
      </c>
      <c r="Q4143" t="s">
        <v>485</v>
      </c>
      <c r="R4143" t="s">
        <v>452</v>
      </c>
      <c r="S4143" t="s">
        <v>34</v>
      </c>
      <c r="T4143" t="s">
        <v>35</v>
      </c>
    </row>
    <row r="4144" spans="1:20">
      <c r="A4144" t="s">
        <v>492</v>
      </c>
      <c r="B4144" t="s">
        <v>449</v>
      </c>
      <c r="C4144" t="s">
        <v>493</v>
      </c>
      <c r="D4144" t="s">
        <v>494</v>
      </c>
      <c r="E4144" t="s">
        <v>25</v>
      </c>
      <c r="F4144" s="1">
        <v>34579</v>
      </c>
      <c r="G4144" t="s">
        <v>2401</v>
      </c>
      <c r="H4144">
        <v>201501</v>
      </c>
      <c r="I4144" t="s">
        <v>27</v>
      </c>
      <c r="J4144" t="s">
        <v>53</v>
      </c>
      <c r="K4144" t="s">
        <v>43</v>
      </c>
      <c r="L4144" t="s">
        <v>54</v>
      </c>
      <c r="M4144" t="s">
        <v>31</v>
      </c>
      <c r="N4144" t="s">
        <v>32</v>
      </c>
      <c r="O4144">
        <v>1187</v>
      </c>
      <c r="P4144" t="s">
        <v>449</v>
      </c>
      <c r="Q4144" t="s">
        <v>492</v>
      </c>
      <c r="R4144" t="s">
        <v>452</v>
      </c>
      <c r="S4144" t="s">
        <v>34</v>
      </c>
      <c r="T4144" t="s">
        <v>35</v>
      </c>
    </row>
    <row r="4145" spans="1:20">
      <c r="A4145" t="s">
        <v>492</v>
      </c>
      <c r="B4145" t="s">
        <v>449</v>
      </c>
      <c r="C4145" t="s">
        <v>493</v>
      </c>
      <c r="D4145" t="s">
        <v>494</v>
      </c>
      <c r="E4145" t="s">
        <v>25</v>
      </c>
      <c r="F4145" s="1">
        <v>34579</v>
      </c>
      <c r="G4145" t="s">
        <v>2401</v>
      </c>
      <c r="H4145">
        <v>201501</v>
      </c>
      <c r="I4145" t="s">
        <v>27</v>
      </c>
      <c r="J4145" t="s">
        <v>53</v>
      </c>
      <c r="K4145" t="s">
        <v>44</v>
      </c>
      <c r="L4145" t="s">
        <v>54</v>
      </c>
      <c r="M4145" t="s">
        <v>31</v>
      </c>
      <c r="N4145" t="s">
        <v>32</v>
      </c>
      <c r="O4145">
        <v>3620.7200000000003</v>
      </c>
      <c r="P4145" t="s">
        <v>449</v>
      </c>
      <c r="Q4145" t="s">
        <v>492</v>
      </c>
      <c r="R4145" t="s">
        <v>452</v>
      </c>
      <c r="S4145" t="s">
        <v>34</v>
      </c>
      <c r="T4145" t="s">
        <v>35</v>
      </c>
    </row>
    <row r="4146" spans="1:20">
      <c r="A4146" t="s">
        <v>453</v>
      </c>
      <c r="B4146" t="s">
        <v>449</v>
      </c>
      <c r="C4146" t="s">
        <v>495</v>
      </c>
      <c r="D4146" t="s">
        <v>496</v>
      </c>
      <c r="E4146" t="s">
        <v>25</v>
      </c>
      <c r="F4146" s="1">
        <v>30987</v>
      </c>
      <c r="G4146" t="s">
        <v>2401</v>
      </c>
      <c r="H4146">
        <v>201501</v>
      </c>
      <c r="I4146" t="s">
        <v>27</v>
      </c>
      <c r="J4146" t="s">
        <v>28</v>
      </c>
      <c r="K4146" t="s">
        <v>43</v>
      </c>
      <c r="L4146" t="s">
        <v>30</v>
      </c>
      <c r="M4146" t="s">
        <v>31</v>
      </c>
      <c r="N4146" t="s">
        <v>32</v>
      </c>
      <c r="O4146">
        <v>14822.07</v>
      </c>
      <c r="P4146" t="s">
        <v>449</v>
      </c>
      <c r="Q4146" t="s">
        <v>453</v>
      </c>
      <c r="R4146" t="s">
        <v>452</v>
      </c>
      <c r="S4146" t="s">
        <v>34</v>
      </c>
      <c r="T4146" t="s">
        <v>35</v>
      </c>
    </row>
    <row r="4147" spans="1:20">
      <c r="A4147" t="s">
        <v>453</v>
      </c>
      <c r="B4147" t="s">
        <v>449</v>
      </c>
      <c r="C4147" t="s">
        <v>495</v>
      </c>
      <c r="D4147" t="s">
        <v>496</v>
      </c>
      <c r="E4147" t="s">
        <v>25</v>
      </c>
      <c r="F4147" s="1">
        <v>30987</v>
      </c>
      <c r="G4147" t="s">
        <v>2401</v>
      </c>
      <c r="H4147">
        <v>201501</v>
      </c>
      <c r="I4147" t="s">
        <v>27</v>
      </c>
      <c r="J4147" t="s">
        <v>28</v>
      </c>
      <c r="K4147" t="s">
        <v>44</v>
      </c>
      <c r="L4147" t="s">
        <v>30</v>
      </c>
      <c r="M4147" t="s">
        <v>31</v>
      </c>
      <c r="N4147" t="s">
        <v>32</v>
      </c>
      <c r="O4147">
        <v>23839.62</v>
      </c>
      <c r="P4147" t="s">
        <v>449</v>
      </c>
      <c r="Q4147" t="s">
        <v>453</v>
      </c>
      <c r="R4147" t="s">
        <v>452</v>
      </c>
      <c r="S4147" t="s">
        <v>34</v>
      </c>
      <c r="T4147" t="s">
        <v>35</v>
      </c>
    </row>
    <row r="4148" spans="1:20">
      <c r="A4148" t="s">
        <v>448</v>
      </c>
      <c r="B4148" t="s">
        <v>449</v>
      </c>
      <c r="C4148" t="s">
        <v>499</v>
      </c>
      <c r="D4148" t="s">
        <v>500</v>
      </c>
      <c r="E4148" t="s">
        <v>25</v>
      </c>
      <c r="F4148" s="1">
        <v>38261</v>
      </c>
      <c r="G4148" t="s">
        <v>2401</v>
      </c>
      <c r="H4148">
        <v>201501</v>
      </c>
      <c r="I4148" t="s">
        <v>27</v>
      </c>
      <c r="J4148" t="s">
        <v>28</v>
      </c>
      <c r="K4148" t="s">
        <v>29</v>
      </c>
      <c r="L4148" t="s">
        <v>30</v>
      </c>
      <c r="M4148" t="s">
        <v>31</v>
      </c>
      <c r="N4148" t="s">
        <v>32</v>
      </c>
      <c r="O4148">
        <v>109.92</v>
      </c>
      <c r="P4148" t="s">
        <v>449</v>
      </c>
      <c r="Q4148" t="s">
        <v>448</v>
      </c>
      <c r="R4148" t="s">
        <v>452</v>
      </c>
      <c r="S4148" t="s">
        <v>34</v>
      </c>
      <c r="T4148" t="s">
        <v>35</v>
      </c>
    </row>
    <row r="4149" spans="1:20">
      <c r="A4149" t="s">
        <v>448</v>
      </c>
      <c r="B4149" t="s">
        <v>449</v>
      </c>
      <c r="C4149" t="s">
        <v>499</v>
      </c>
      <c r="D4149" t="s">
        <v>500</v>
      </c>
      <c r="E4149" t="s">
        <v>25</v>
      </c>
      <c r="F4149" s="1">
        <v>38261</v>
      </c>
      <c r="G4149" t="s">
        <v>2401</v>
      </c>
      <c r="H4149">
        <v>201501</v>
      </c>
      <c r="I4149" t="s">
        <v>27</v>
      </c>
      <c r="J4149" t="s">
        <v>28</v>
      </c>
      <c r="K4149" t="s">
        <v>36</v>
      </c>
      <c r="L4149" t="s">
        <v>30</v>
      </c>
      <c r="M4149" t="s">
        <v>31</v>
      </c>
      <c r="N4149" t="s">
        <v>32</v>
      </c>
      <c r="O4149">
        <v>4.66</v>
      </c>
      <c r="P4149" t="s">
        <v>449</v>
      </c>
      <c r="Q4149" t="s">
        <v>448</v>
      </c>
      <c r="R4149" t="s">
        <v>452</v>
      </c>
      <c r="S4149" t="s">
        <v>34</v>
      </c>
      <c r="T4149" t="s">
        <v>35</v>
      </c>
    </row>
    <row r="4150" spans="1:20">
      <c r="A4150" t="s">
        <v>448</v>
      </c>
      <c r="B4150" t="s">
        <v>449</v>
      </c>
      <c r="C4150" t="s">
        <v>499</v>
      </c>
      <c r="D4150" t="s">
        <v>500</v>
      </c>
      <c r="E4150" t="s">
        <v>25</v>
      </c>
      <c r="F4150" s="1">
        <v>38261</v>
      </c>
      <c r="G4150" t="s">
        <v>2401</v>
      </c>
      <c r="H4150">
        <v>201501</v>
      </c>
      <c r="I4150" t="s">
        <v>27</v>
      </c>
      <c r="J4150" t="s">
        <v>28</v>
      </c>
      <c r="K4150" t="s">
        <v>37</v>
      </c>
      <c r="L4150" t="s">
        <v>30</v>
      </c>
      <c r="M4150" t="s">
        <v>31</v>
      </c>
      <c r="N4150" t="s">
        <v>32</v>
      </c>
      <c r="O4150">
        <v>3.13</v>
      </c>
      <c r="P4150" t="s">
        <v>449</v>
      </c>
      <c r="Q4150" t="s">
        <v>448</v>
      </c>
      <c r="R4150" t="s">
        <v>452</v>
      </c>
      <c r="S4150" t="s">
        <v>34</v>
      </c>
      <c r="T4150" t="s">
        <v>35</v>
      </c>
    </row>
    <row r="4151" spans="1:20">
      <c r="A4151" t="s">
        <v>448</v>
      </c>
      <c r="B4151" t="s">
        <v>449</v>
      </c>
      <c r="C4151" t="s">
        <v>499</v>
      </c>
      <c r="D4151" t="s">
        <v>500</v>
      </c>
      <c r="E4151" t="s">
        <v>25</v>
      </c>
      <c r="F4151" s="1">
        <v>38261</v>
      </c>
      <c r="G4151" t="s">
        <v>2401</v>
      </c>
      <c r="H4151">
        <v>201501</v>
      </c>
      <c r="I4151" t="s">
        <v>27</v>
      </c>
      <c r="J4151" t="s">
        <v>28</v>
      </c>
      <c r="K4151" t="s">
        <v>39</v>
      </c>
      <c r="L4151" t="s">
        <v>30</v>
      </c>
      <c r="M4151" t="s">
        <v>31</v>
      </c>
      <c r="N4151" t="s">
        <v>32</v>
      </c>
      <c r="O4151">
        <v>3.13</v>
      </c>
      <c r="P4151" t="s">
        <v>449</v>
      </c>
      <c r="Q4151" t="s">
        <v>448</v>
      </c>
      <c r="R4151" t="s">
        <v>452</v>
      </c>
      <c r="S4151" t="s">
        <v>34</v>
      </c>
      <c r="T4151" t="s">
        <v>35</v>
      </c>
    </row>
    <row r="4152" spans="1:20">
      <c r="A4152" t="s">
        <v>448</v>
      </c>
      <c r="B4152" t="s">
        <v>449</v>
      </c>
      <c r="C4152" t="s">
        <v>499</v>
      </c>
      <c r="D4152" t="s">
        <v>500</v>
      </c>
      <c r="E4152" t="s">
        <v>25</v>
      </c>
      <c r="F4152" s="1">
        <v>38261</v>
      </c>
      <c r="G4152" t="s">
        <v>2401</v>
      </c>
      <c r="H4152">
        <v>201501</v>
      </c>
      <c r="I4152" t="s">
        <v>27</v>
      </c>
      <c r="J4152" t="s">
        <v>28</v>
      </c>
      <c r="K4152" t="s">
        <v>43</v>
      </c>
      <c r="L4152" t="s">
        <v>30</v>
      </c>
      <c r="M4152" t="s">
        <v>31</v>
      </c>
      <c r="N4152" t="s">
        <v>32</v>
      </c>
      <c r="O4152">
        <v>3.13</v>
      </c>
      <c r="P4152" t="s">
        <v>449</v>
      </c>
      <c r="Q4152" t="s">
        <v>448</v>
      </c>
      <c r="R4152" t="s">
        <v>452</v>
      </c>
      <c r="S4152" t="s">
        <v>34</v>
      </c>
      <c r="T4152" t="s">
        <v>35</v>
      </c>
    </row>
    <row r="4153" spans="1:20">
      <c r="A4153" t="s">
        <v>448</v>
      </c>
      <c r="B4153" t="s">
        <v>449</v>
      </c>
      <c r="C4153" t="s">
        <v>499</v>
      </c>
      <c r="D4153" t="s">
        <v>500</v>
      </c>
      <c r="E4153" t="s">
        <v>25</v>
      </c>
      <c r="F4153" s="1">
        <v>38261</v>
      </c>
      <c r="G4153" t="s">
        <v>2401</v>
      </c>
      <c r="H4153">
        <v>201501</v>
      </c>
      <c r="I4153" t="s">
        <v>27</v>
      </c>
      <c r="J4153" t="s">
        <v>28</v>
      </c>
      <c r="K4153" t="s">
        <v>44</v>
      </c>
      <c r="L4153" t="s">
        <v>30</v>
      </c>
      <c r="M4153" t="s">
        <v>31</v>
      </c>
      <c r="N4153" t="s">
        <v>32</v>
      </c>
      <c r="O4153">
        <v>221.75</v>
      </c>
      <c r="P4153" t="s">
        <v>449</v>
      </c>
      <c r="Q4153" t="s">
        <v>448</v>
      </c>
      <c r="R4153" t="s">
        <v>452</v>
      </c>
      <c r="S4153" t="s">
        <v>34</v>
      </c>
      <c r="T4153" t="s">
        <v>35</v>
      </c>
    </row>
    <row r="4154" spans="1:20">
      <c r="A4154" t="s">
        <v>458</v>
      </c>
      <c r="B4154" t="s">
        <v>449</v>
      </c>
      <c r="C4154" t="s">
        <v>501</v>
      </c>
      <c r="D4154" t="s">
        <v>502</v>
      </c>
      <c r="E4154" t="s">
        <v>25</v>
      </c>
      <c r="F4154" s="1">
        <v>30864</v>
      </c>
      <c r="G4154" t="s">
        <v>2401</v>
      </c>
      <c r="H4154">
        <v>201501</v>
      </c>
      <c r="I4154" t="s">
        <v>27</v>
      </c>
      <c r="J4154" t="s">
        <v>53</v>
      </c>
      <c r="K4154" t="s">
        <v>29</v>
      </c>
      <c r="L4154" t="s">
        <v>54</v>
      </c>
      <c r="M4154" t="s">
        <v>31</v>
      </c>
      <c r="N4154" t="s">
        <v>32</v>
      </c>
      <c r="O4154">
        <v>18.559999999999999</v>
      </c>
      <c r="P4154" t="s">
        <v>449</v>
      </c>
      <c r="Q4154" t="s">
        <v>458</v>
      </c>
      <c r="R4154" t="s">
        <v>452</v>
      </c>
      <c r="S4154" t="s">
        <v>34</v>
      </c>
      <c r="T4154" t="s">
        <v>35</v>
      </c>
    </row>
    <row r="4155" spans="1:20">
      <c r="A4155" t="s">
        <v>458</v>
      </c>
      <c r="B4155" t="s">
        <v>449</v>
      </c>
      <c r="C4155" t="s">
        <v>501</v>
      </c>
      <c r="D4155" t="s">
        <v>502</v>
      </c>
      <c r="E4155" t="s">
        <v>25</v>
      </c>
      <c r="F4155" s="1">
        <v>30864</v>
      </c>
      <c r="G4155" t="s">
        <v>2401</v>
      </c>
      <c r="H4155">
        <v>201501</v>
      </c>
      <c r="I4155" t="s">
        <v>27</v>
      </c>
      <c r="J4155" t="s">
        <v>53</v>
      </c>
      <c r="K4155" t="s">
        <v>36</v>
      </c>
      <c r="L4155" t="s">
        <v>54</v>
      </c>
      <c r="M4155" t="s">
        <v>31</v>
      </c>
      <c r="N4155" t="s">
        <v>32</v>
      </c>
      <c r="O4155">
        <v>18.559999999999999</v>
      </c>
      <c r="P4155" t="s">
        <v>449</v>
      </c>
      <c r="Q4155" t="s">
        <v>458</v>
      </c>
      <c r="R4155" t="s">
        <v>452</v>
      </c>
      <c r="S4155" t="s">
        <v>34</v>
      </c>
      <c r="T4155" t="s">
        <v>35</v>
      </c>
    </row>
    <row r="4156" spans="1:20">
      <c r="A4156" t="s">
        <v>458</v>
      </c>
      <c r="B4156" t="s">
        <v>449</v>
      </c>
      <c r="C4156" t="s">
        <v>501</v>
      </c>
      <c r="D4156" t="s">
        <v>502</v>
      </c>
      <c r="E4156" t="s">
        <v>25</v>
      </c>
      <c r="F4156" s="1">
        <v>30864</v>
      </c>
      <c r="G4156" t="s">
        <v>2401</v>
      </c>
      <c r="H4156">
        <v>201501</v>
      </c>
      <c r="I4156" t="s">
        <v>27</v>
      </c>
      <c r="J4156" t="s">
        <v>53</v>
      </c>
      <c r="K4156" t="s">
        <v>37</v>
      </c>
      <c r="L4156" t="s">
        <v>54</v>
      </c>
      <c r="M4156" t="s">
        <v>31</v>
      </c>
      <c r="N4156" t="s">
        <v>32</v>
      </c>
      <c r="O4156">
        <v>18.559999999999999</v>
      </c>
      <c r="P4156" t="s">
        <v>449</v>
      </c>
      <c r="Q4156" t="s">
        <v>458</v>
      </c>
      <c r="R4156" t="s">
        <v>452</v>
      </c>
      <c r="S4156" t="s">
        <v>34</v>
      </c>
      <c r="T4156" t="s">
        <v>35</v>
      </c>
    </row>
    <row r="4157" spans="1:20">
      <c r="A4157" t="s">
        <v>458</v>
      </c>
      <c r="B4157" t="s">
        <v>449</v>
      </c>
      <c r="C4157" t="s">
        <v>501</v>
      </c>
      <c r="D4157" t="s">
        <v>502</v>
      </c>
      <c r="E4157" t="s">
        <v>25</v>
      </c>
      <c r="F4157" s="1">
        <v>30864</v>
      </c>
      <c r="G4157" t="s">
        <v>2401</v>
      </c>
      <c r="H4157">
        <v>201501</v>
      </c>
      <c r="I4157" t="s">
        <v>27</v>
      </c>
      <c r="J4157" t="s">
        <v>53</v>
      </c>
      <c r="K4157" t="s">
        <v>38</v>
      </c>
      <c r="L4157" t="s">
        <v>54</v>
      </c>
      <c r="M4157" t="s">
        <v>31</v>
      </c>
      <c r="N4157" t="s">
        <v>32</v>
      </c>
      <c r="O4157">
        <v>18.559999999999999</v>
      </c>
      <c r="P4157" t="s">
        <v>449</v>
      </c>
      <c r="Q4157" t="s">
        <v>458</v>
      </c>
      <c r="R4157" t="s">
        <v>452</v>
      </c>
      <c r="S4157" t="s">
        <v>34</v>
      </c>
      <c r="T4157" t="s">
        <v>35</v>
      </c>
    </row>
    <row r="4158" spans="1:20">
      <c r="A4158" t="s">
        <v>458</v>
      </c>
      <c r="B4158" t="s">
        <v>449</v>
      </c>
      <c r="C4158" t="s">
        <v>501</v>
      </c>
      <c r="D4158" t="s">
        <v>502</v>
      </c>
      <c r="E4158" t="s">
        <v>25</v>
      </c>
      <c r="F4158" s="1">
        <v>30864</v>
      </c>
      <c r="G4158" t="s">
        <v>2401</v>
      </c>
      <c r="H4158">
        <v>201501</v>
      </c>
      <c r="I4158" t="s">
        <v>27</v>
      </c>
      <c r="J4158" t="s">
        <v>53</v>
      </c>
      <c r="K4158" t="s">
        <v>40</v>
      </c>
      <c r="L4158" t="s">
        <v>54</v>
      </c>
      <c r="M4158" t="s">
        <v>31</v>
      </c>
      <c r="N4158" t="s">
        <v>32</v>
      </c>
      <c r="O4158">
        <v>18.559999999999999</v>
      </c>
      <c r="P4158" t="s">
        <v>449</v>
      </c>
      <c r="Q4158" t="s">
        <v>458</v>
      </c>
      <c r="R4158" t="s">
        <v>452</v>
      </c>
      <c r="S4158" t="s">
        <v>34</v>
      </c>
      <c r="T4158" t="s">
        <v>35</v>
      </c>
    </row>
    <row r="4159" spans="1:20">
      <c r="A4159" t="s">
        <v>458</v>
      </c>
      <c r="B4159" t="s">
        <v>449</v>
      </c>
      <c r="C4159" t="s">
        <v>501</v>
      </c>
      <c r="D4159" t="s">
        <v>502</v>
      </c>
      <c r="E4159" t="s">
        <v>25</v>
      </c>
      <c r="F4159" s="1">
        <v>30864</v>
      </c>
      <c r="G4159" t="s">
        <v>2401</v>
      </c>
      <c r="H4159">
        <v>201501</v>
      </c>
      <c r="I4159" t="s">
        <v>27</v>
      </c>
      <c r="J4159" t="s">
        <v>53</v>
      </c>
      <c r="K4159" t="s">
        <v>41</v>
      </c>
      <c r="L4159" t="s">
        <v>54</v>
      </c>
      <c r="M4159" t="s">
        <v>31</v>
      </c>
      <c r="N4159" t="s">
        <v>32</v>
      </c>
      <c r="O4159">
        <v>18.559999999999999</v>
      </c>
      <c r="P4159" t="s">
        <v>449</v>
      </c>
      <c r="Q4159" t="s">
        <v>458</v>
      </c>
      <c r="R4159" t="s">
        <v>452</v>
      </c>
      <c r="S4159" t="s">
        <v>34</v>
      </c>
      <c r="T4159" t="s">
        <v>35</v>
      </c>
    </row>
    <row r="4160" spans="1:20">
      <c r="A4160" t="s">
        <v>458</v>
      </c>
      <c r="B4160" t="s">
        <v>449</v>
      </c>
      <c r="C4160" t="s">
        <v>501</v>
      </c>
      <c r="D4160" t="s">
        <v>502</v>
      </c>
      <c r="E4160" t="s">
        <v>25</v>
      </c>
      <c r="F4160" s="1">
        <v>30864</v>
      </c>
      <c r="G4160" t="s">
        <v>2401</v>
      </c>
      <c r="H4160">
        <v>201501</v>
      </c>
      <c r="I4160" t="s">
        <v>27</v>
      </c>
      <c r="J4160" t="s">
        <v>53</v>
      </c>
      <c r="K4160" t="s">
        <v>42</v>
      </c>
      <c r="L4160" t="s">
        <v>54</v>
      </c>
      <c r="M4160" t="s">
        <v>31</v>
      </c>
      <c r="N4160" t="s">
        <v>32</v>
      </c>
      <c r="O4160">
        <v>18.57</v>
      </c>
      <c r="P4160" t="s">
        <v>449</v>
      </c>
      <c r="Q4160" t="s">
        <v>458</v>
      </c>
      <c r="R4160" t="s">
        <v>452</v>
      </c>
      <c r="S4160" t="s">
        <v>34</v>
      </c>
      <c r="T4160" t="s">
        <v>35</v>
      </c>
    </row>
    <row r="4161" spans="1:20">
      <c r="A4161" t="s">
        <v>458</v>
      </c>
      <c r="B4161" t="s">
        <v>449</v>
      </c>
      <c r="C4161" t="s">
        <v>501</v>
      </c>
      <c r="D4161" t="s">
        <v>502</v>
      </c>
      <c r="E4161" t="s">
        <v>25</v>
      </c>
      <c r="F4161" s="1">
        <v>30864</v>
      </c>
      <c r="G4161" t="s">
        <v>2401</v>
      </c>
      <c r="H4161">
        <v>201501</v>
      </c>
      <c r="I4161" t="s">
        <v>27</v>
      </c>
      <c r="J4161" t="s">
        <v>53</v>
      </c>
      <c r="K4161" t="s">
        <v>43</v>
      </c>
      <c r="L4161" t="s">
        <v>54</v>
      </c>
      <c r="M4161" t="s">
        <v>31</v>
      </c>
      <c r="N4161" t="s">
        <v>32</v>
      </c>
      <c r="O4161">
        <v>18.559999999999999</v>
      </c>
      <c r="P4161" t="s">
        <v>449</v>
      </c>
      <c r="Q4161" t="s">
        <v>458</v>
      </c>
      <c r="R4161" t="s">
        <v>452</v>
      </c>
      <c r="S4161" t="s">
        <v>34</v>
      </c>
      <c r="T4161" t="s">
        <v>35</v>
      </c>
    </row>
    <row r="4162" spans="1:20">
      <c r="A4162" t="s">
        <v>458</v>
      </c>
      <c r="B4162" t="s">
        <v>449</v>
      </c>
      <c r="C4162" t="s">
        <v>501</v>
      </c>
      <c r="D4162" t="s">
        <v>502</v>
      </c>
      <c r="E4162" t="s">
        <v>25</v>
      </c>
      <c r="F4162" s="1">
        <v>30864</v>
      </c>
      <c r="G4162" t="s">
        <v>2401</v>
      </c>
      <c r="H4162">
        <v>201501</v>
      </c>
      <c r="I4162" t="s">
        <v>27</v>
      </c>
      <c r="J4162" t="s">
        <v>53</v>
      </c>
      <c r="K4162" t="s">
        <v>44</v>
      </c>
      <c r="L4162" t="s">
        <v>54</v>
      </c>
      <c r="M4162" t="s">
        <v>31</v>
      </c>
      <c r="N4162" t="s">
        <v>32</v>
      </c>
      <c r="O4162">
        <v>634.1</v>
      </c>
      <c r="P4162" t="s">
        <v>449</v>
      </c>
      <c r="Q4162" t="s">
        <v>458</v>
      </c>
      <c r="R4162" t="s">
        <v>452</v>
      </c>
      <c r="S4162" t="s">
        <v>34</v>
      </c>
      <c r="T4162" t="s">
        <v>35</v>
      </c>
    </row>
    <row r="4163" spans="1:20">
      <c r="A4163" t="s">
        <v>503</v>
      </c>
      <c r="B4163" t="s">
        <v>449</v>
      </c>
      <c r="C4163" t="s">
        <v>504</v>
      </c>
      <c r="D4163" t="s">
        <v>505</v>
      </c>
      <c r="E4163" t="s">
        <v>25</v>
      </c>
      <c r="F4163" s="1">
        <v>31593</v>
      </c>
      <c r="G4163" t="s">
        <v>2401</v>
      </c>
      <c r="H4163">
        <v>201501</v>
      </c>
      <c r="I4163" t="s">
        <v>27</v>
      </c>
      <c r="J4163" t="s">
        <v>53</v>
      </c>
      <c r="K4163" t="s">
        <v>44</v>
      </c>
      <c r="L4163" t="s">
        <v>54</v>
      </c>
      <c r="M4163" t="s">
        <v>31</v>
      </c>
      <c r="N4163" t="s">
        <v>32</v>
      </c>
      <c r="O4163">
        <v>9359.42</v>
      </c>
      <c r="P4163" t="s">
        <v>449</v>
      </c>
      <c r="Q4163" t="s">
        <v>503</v>
      </c>
      <c r="R4163" t="s">
        <v>452</v>
      </c>
      <c r="S4163" t="s">
        <v>34</v>
      </c>
      <c r="T4163" t="s">
        <v>35</v>
      </c>
    </row>
    <row r="4164" spans="1:20">
      <c r="A4164" t="s">
        <v>523</v>
      </c>
      <c r="B4164" t="s">
        <v>507</v>
      </c>
      <c r="C4164" t="s">
        <v>2430</v>
      </c>
      <c r="D4164" t="s">
        <v>2431</v>
      </c>
      <c r="E4164" t="s">
        <v>25</v>
      </c>
      <c r="F4164" s="1">
        <v>38261</v>
      </c>
      <c r="G4164" t="s">
        <v>2401</v>
      </c>
      <c r="H4164">
        <v>201501</v>
      </c>
      <c r="I4164" t="s">
        <v>27</v>
      </c>
      <c r="J4164" t="s">
        <v>53</v>
      </c>
      <c r="K4164" t="s">
        <v>44</v>
      </c>
      <c r="L4164" t="s">
        <v>54</v>
      </c>
      <c r="M4164" t="s">
        <v>31</v>
      </c>
      <c r="N4164" t="s">
        <v>32</v>
      </c>
      <c r="O4164">
        <v>593.62</v>
      </c>
      <c r="P4164" t="s">
        <v>507</v>
      </c>
      <c r="Q4164" t="s">
        <v>523</v>
      </c>
      <c r="R4164" t="s">
        <v>510</v>
      </c>
      <c r="S4164" t="s">
        <v>34</v>
      </c>
      <c r="T4164" t="s">
        <v>35</v>
      </c>
    </row>
    <row r="4165" spans="1:20">
      <c r="A4165" t="s">
        <v>552</v>
      </c>
      <c r="B4165" t="s">
        <v>507</v>
      </c>
      <c r="C4165" t="s">
        <v>2432</v>
      </c>
      <c r="D4165" t="s">
        <v>2433</v>
      </c>
      <c r="E4165" t="s">
        <v>25</v>
      </c>
      <c r="F4165" s="1">
        <v>38261</v>
      </c>
      <c r="G4165" t="s">
        <v>2401</v>
      </c>
      <c r="H4165">
        <v>201501</v>
      </c>
      <c r="I4165" t="s">
        <v>27</v>
      </c>
      <c r="J4165" t="s">
        <v>28</v>
      </c>
      <c r="K4165" t="s">
        <v>29</v>
      </c>
      <c r="L4165" t="s">
        <v>30</v>
      </c>
      <c r="M4165" t="s">
        <v>31</v>
      </c>
      <c r="N4165" t="s">
        <v>32</v>
      </c>
      <c r="O4165">
        <v>82.54</v>
      </c>
      <c r="P4165" t="s">
        <v>507</v>
      </c>
      <c r="Q4165" t="s">
        <v>552</v>
      </c>
      <c r="R4165" t="s">
        <v>510</v>
      </c>
      <c r="S4165" t="s">
        <v>34</v>
      </c>
      <c r="T4165" t="s">
        <v>35</v>
      </c>
    </row>
    <row r="4166" spans="1:20">
      <c r="A4166" t="s">
        <v>552</v>
      </c>
      <c r="B4166" t="s">
        <v>507</v>
      </c>
      <c r="C4166" t="s">
        <v>2432</v>
      </c>
      <c r="D4166" t="s">
        <v>2433</v>
      </c>
      <c r="E4166" t="s">
        <v>25</v>
      </c>
      <c r="F4166" s="1">
        <v>38261</v>
      </c>
      <c r="G4166" t="s">
        <v>2401</v>
      </c>
      <c r="H4166">
        <v>201501</v>
      </c>
      <c r="I4166" t="s">
        <v>27</v>
      </c>
      <c r="J4166" t="s">
        <v>28</v>
      </c>
      <c r="K4166" t="s">
        <v>36</v>
      </c>
      <c r="L4166" t="s">
        <v>30</v>
      </c>
      <c r="M4166" t="s">
        <v>31</v>
      </c>
      <c r="N4166" t="s">
        <v>32</v>
      </c>
      <c r="O4166">
        <v>82.54</v>
      </c>
      <c r="P4166" t="s">
        <v>507</v>
      </c>
      <c r="Q4166" t="s">
        <v>552</v>
      </c>
      <c r="R4166" t="s">
        <v>510</v>
      </c>
      <c r="S4166" t="s">
        <v>34</v>
      </c>
      <c r="T4166" t="s">
        <v>35</v>
      </c>
    </row>
    <row r="4167" spans="1:20">
      <c r="A4167" t="s">
        <v>552</v>
      </c>
      <c r="B4167" t="s">
        <v>507</v>
      </c>
      <c r="C4167" t="s">
        <v>2432</v>
      </c>
      <c r="D4167" t="s">
        <v>2433</v>
      </c>
      <c r="E4167" t="s">
        <v>25</v>
      </c>
      <c r="F4167" s="1">
        <v>38261</v>
      </c>
      <c r="G4167" t="s">
        <v>2401</v>
      </c>
      <c r="H4167">
        <v>201501</v>
      </c>
      <c r="I4167" t="s">
        <v>27</v>
      </c>
      <c r="J4167" t="s">
        <v>28</v>
      </c>
      <c r="K4167" t="s">
        <v>37</v>
      </c>
      <c r="L4167" t="s">
        <v>30</v>
      </c>
      <c r="M4167" t="s">
        <v>31</v>
      </c>
      <c r="N4167" t="s">
        <v>32</v>
      </c>
      <c r="O4167">
        <v>82.54</v>
      </c>
      <c r="P4167" t="s">
        <v>507</v>
      </c>
      <c r="Q4167" t="s">
        <v>552</v>
      </c>
      <c r="R4167" t="s">
        <v>510</v>
      </c>
      <c r="S4167" t="s">
        <v>34</v>
      </c>
      <c r="T4167" t="s">
        <v>35</v>
      </c>
    </row>
    <row r="4168" spans="1:20">
      <c r="A4168" t="s">
        <v>552</v>
      </c>
      <c r="B4168" t="s">
        <v>507</v>
      </c>
      <c r="C4168" t="s">
        <v>2432</v>
      </c>
      <c r="D4168" t="s">
        <v>2433</v>
      </c>
      <c r="E4168" t="s">
        <v>25</v>
      </c>
      <c r="F4168" s="1">
        <v>38261</v>
      </c>
      <c r="G4168" t="s">
        <v>2401</v>
      </c>
      <c r="H4168">
        <v>201501</v>
      </c>
      <c r="I4168" t="s">
        <v>27</v>
      </c>
      <c r="J4168" t="s">
        <v>28</v>
      </c>
      <c r="K4168" t="s">
        <v>38</v>
      </c>
      <c r="L4168" t="s">
        <v>30</v>
      </c>
      <c r="M4168" t="s">
        <v>31</v>
      </c>
      <c r="N4168" t="s">
        <v>32</v>
      </c>
      <c r="O4168">
        <v>82.54</v>
      </c>
      <c r="P4168" t="s">
        <v>507</v>
      </c>
      <c r="Q4168" t="s">
        <v>552</v>
      </c>
      <c r="R4168" t="s">
        <v>510</v>
      </c>
      <c r="S4168" t="s">
        <v>34</v>
      </c>
      <c r="T4168" t="s">
        <v>35</v>
      </c>
    </row>
    <row r="4169" spans="1:20">
      <c r="A4169" t="s">
        <v>552</v>
      </c>
      <c r="B4169" t="s">
        <v>507</v>
      </c>
      <c r="C4169" t="s">
        <v>2432</v>
      </c>
      <c r="D4169" t="s">
        <v>2433</v>
      </c>
      <c r="E4169" t="s">
        <v>25</v>
      </c>
      <c r="F4169" s="1">
        <v>38261</v>
      </c>
      <c r="G4169" t="s">
        <v>2401</v>
      </c>
      <c r="H4169">
        <v>201501</v>
      </c>
      <c r="I4169" t="s">
        <v>27</v>
      </c>
      <c r="J4169" t="s">
        <v>28</v>
      </c>
      <c r="K4169" t="s">
        <v>41</v>
      </c>
      <c r="L4169" t="s">
        <v>30</v>
      </c>
      <c r="M4169" t="s">
        <v>31</v>
      </c>
      <c r="N4169" t="s">
        <v>32</v>
      </c>
      <c r="O4169">
        <v>82.51</v>
      </c>
      <c r="P4169" t="s">
        <v>507</v>
      </c>
      <c r="Q4169" t="s">
        <v>552</v>
      </c>
      <c r="R4169" t="s">
        <v>510</v>
      </c>
      <c r="S4169" t="s">
        <v>34</v>
      </c>
      <c r="T4169" t="s">
        <v>35</v>
      </c>
    </row>
    <row r="4170" spans="1:20">
      <c r="A4170" t="s">
        <v>552</v>
      </c>
      <c r="B4170" t="s">
        <v>507</v>
      </c>
      <c r="C4170" t="s">
        <v>2432</v>
      </c>
      <c r="D4170" t="s">
        <v>2433</v>
      </c>
      <c r="E4170" t="s">
        <v>25</v>
      </c>
      <c r="F4170" s="1">
        <v>38261</v>
      </c>
      <c r="G4170" t="s">
        <v>2401</v>
      </c>
      <c r="H4170">
        <v>201501</v>
      </c>
      <c r="I4170" t="s">
        <v>27</v>
      </c>
      <c r="J4170" t="s">
        <v>28</v>
      </c>
      <c r="K4170" t="s">
        <v>42</v>
      </c>
      <c r="L4170" t="s">
        <v>30</v>
      </c>
      <c r="M4170" t="s">
        <v>31</v>
      </c>
      <c r="N4170" t="s">
        <v>32</v>
      </c>
      <c r="O4170">
        <v>520.69000000000005</v>
      </c>
      <c r="P4170" t="s">
        <v>507</v>
      </c>
      <c r="Q4170" t="s">
        <v>552</v>
      </c>
      <c r="R4170" t="s">
        <v>510</v>
      </c>
      <c r="S4170" t="s">
        <v>34</v>
      </c>
      <c r="T4170" t="s">
        <v>35</v>
      </c>
    </row>
    <row r="4171" spans="1:20">
      <c r="A4171" t="s">
        <v>552</v>
      </c>
      <c r="B4171" t="s">
        <v>507</v>
      </c>
      <c r="C4171" t="s">
        <v>2432</v>
      </c>
      <c r="D4171" t="s">
        <v>2433</v>
      </c>
      <c r="E4171" t="s">
        <v>25</v>
      </c>
      <c r="F4171" s="1">
        <v>38261</v>
      </c>
      <c r="G4171" t="s">
        <v>2401</v>
      </c>
      <c r="H4171">
        <v>201501</v>
      </c>
      <c r="I4171" t="s">
        <v>27</v>
      </c>
      <c r="J4171" t="s">
        <v>28</v>
      </c>
      <c r="K4171" t="s">
        <v>43</v>
      </c>
      <c r="L4171" t="s">
        <v>30</v>
      </c>
      <c r="M4171" t="s">
        <v>31</v>
      </c>
      <c r="N4171" t="s">
        <v>32</v>
      </c>
      <c r="O4171">
        <v>352.54</v>
      </c>
      <c r="P4171" t="s">
        <v>507</v>
      </c>
      <c r="Q4171" t="s">
        <v>552</v>
      </c>
      <c r="R4171" t="s">
        <v>510</v>
      </c>
      <c r="S4171" t="s">
        <v>34</v>
      </c>
      <c r="T4171" t="s">
        <v>35</v>
      </c>
    </row>
    <row r="4172" spans="1:20">
      <c r="A4172" t="s">
        <v>552</v>
      </c>
      <c r="B4172" t="s">
        <v>507</v>
      </c>
      <c r="C4172" t="s">
        <v>2432</v>
      </c>
      <c r="D4172" t="s">
        <v>2433</v>
      </c>
      <c r="E4172" t="s">
        <v>25</v>
      </c>
      <c r="F4172" s="1">
        <v>38261</v>
      </c>
      <c r="G4172" t="s">
        <v>2401</v>
      </c>
      <c r="H4172">
        <v>201501</v>
      </c>
      <c r="I4172" t="s">
        <v>27</v>
      </c>
      <c r="J4172" t="s">
        <v>28</v>
      </c>
      <c r="K4172" t="s">
        <v>44</v>
      </c>
      <c r="L4172" t="s">
        <v>30</v>
      </c>
      <c r="M4172" t="s">
        <v>31</v>
      </c>
      <c r="N4172" t="s">
        <v>32</v>
      </c>
      <c r="O4172">
        <v>941.04</v>
      </c>
      <c r="P4172" t="s">
        <v>507</v>
      </c>
      <c r="Q4172" t="s">
        <v>552</v>
      </c>
      <c r="R4172" t="s">
        <v>510</v>
      </c>
      <c r="S4172" t="s">
        <v>34</v>
      </c>
      <c r="T4172" t="s">
        <v>35</v>
      </c>
    </row>
    <row r="4173" spans="1:20">
      <c r="A4173" t="s">
        <v>511</v>
      </c>
      <c r="B4173" t="s">
        <v>507</v>
      </c>
      <c r="C4173" t="s">
        <v>512</v>
      </c>
      <c r="D4173" t="s">
        <v>513</v>
      </c>
      <c r="E4173" t="s">
        <v>25</v>
      </c>
      <c r="F4173" s="1">
        <v>31593</v>
      </c>
      <c r="G4173" t="s">
        <v>2401</v>
      </c>
      <c r="H4173">
        <v>201501</v>
      </c>
      <c r="I4173" t="s">
        <v>27</v>
      </c>
      <c r="J4173" t="s">
        <v>53</v>
      </c>
      <c r="K4173" t="s">
        <v>29</v>
      </c>
      <c r="L4173" t="s">
        <v>54</v>
      </c>
      <c r="M4173" t="s">
        <v>31</v>
      </c>
      <c r="N4173" t="s">
        <v>32</v>
      </c>
      <c r="O4173">
        <v>4.47</v>
      </c>
      <c r="P4173" t="s">
        <v>507</v>
      </c>
      <c r="Q4173" t="s">
        <v>511</v>
      </c>
      <c r="R4173" t="s">
        <v>510</v>
      </c>
      <c r="S4173" t="s">
        <v>34</v>
      </c>
      <c r="T4173" t="s">
        <v>35</v>
      </c>
    </row>
    <row r="4174" spans="1:20">
      <c r="A4174" t="s">
        <v>511</v>
      </c>
      <c r="B4174" t="s">
        <v>507</v>
      </c>
      <c r="C4174" t="s">
        <v>512</v>
      </c>
      <c r="D4174" t="s">
        <v>513</v>
      </c>
      <c r="E4174" t="s">
        <v>25</v>
      </c>
      <c r="F4174" s="1">
        <v>31593</v>
      </c>
      <c r="G4174" t="s">
        <v>2401</v>
      </c>
      <c r="H4174">
        <v>201501</v>
      </c>
      <c r="I4174" t="s">
        <v>27</v>
      </c>
      <c r="J4174" t="s">
        <v>53</v>
      </c>
      <c r="K4174" t="s">
        <v>44</v>
      </c>
      <c r="L4174" t="s">
        <v>54</v>
      </c>
      <c r="M4174" t="s">
        <v>31</v>
      </c>
      <c r="N4174" t="s">
        <v>32</v>
      </c>
      <c r="O4174">
        <v>12304.7</v>
      </c>
      <c r="P4174" t="s">
        <v>507</v>
      </c>
      <c r="Q4174" t="s">
        <v>511</v>
      </c>
      <c r="R4174" t="s">
        <v>510</v>
      </c>
      <c r="S4174" t="s">
        <v>34</v>
      </c>
      <c r="T4174" t="s">
        <v>35</v>
      </c>
    </row>
    <row r="4175" spans="1:20">
      <c r="A4175" t="s">
        <v>514</v>
      </c>
      <c r="B4175" t="s">
        <v>507</v>
      </c>
      <c r="C4175" t="s">
        <v>515</v>
      </c>
      <c r="D4175" t="s">
        <v>516</v>
      </c>
      <c r="E4175" t="s">
        <v>25</v>
      </c>
      <c r="F4175" s="1">
        <v>30864</v>
      </c>
      <c r="G4175" t="s">
        <v>2401</v>
      </c>
      <c r="H4175">
        <v>201501</v>
      </c>
      <c r="I4175" t="s">
        <v>27</v>
      </c>
      <c r="J4175" t="s">
        <v>28</v>
      </c>
      <c r="K4175" t="s">
        <v>44</v>
      </c>
      <c r="L4175" t="s">
        <v>30</v>
      </c>
      <c r="M4175" t="s">
        <v>31</v>
      </c>
      <c r="N4175" t="s">
        <v>32</v>
      </c>
      <c r="O4175">
        <v>437.73</v>
      </c>
      <c r="P4175" t="s">
        <v>507</v>
      </c>
      <c r="Q4175" t="s">
        <v>514</v>
      </c>
      <c r="R4175" t="s">
        <v>510</v>
      </c>
      <c r="S4175" t="s">
        <v>34</v>
      </c>
      <c r="T4175" t="s">
        <v>35</v>
      </c>
    </row>
    <row r="4176" spans="1:20">
      <c r="A4176" t="s">
        <v>520</v>
      </c>
      <c r="B4176" t="s">
        <v>507</v>
      </c>
      <c r="C4176" t="s">
        <v>521</v>
      </c>
      <c r="D4176" t="s">
        <v>522</v>
      </c>
      <c r="E4176" t="s">
        <v>25</v>
      </c>
      <c r="F4176" s="1">
        <v>31766</v>
      </c>
      <c r="G4176" t="s">
        <v>2401</v>
      </c>
      <c r="H4176">
        <v>201501</v>
      </c>
      <c r="I4176" t="s">
        <v>27</v>
      </c>
      <c r="J4176" t="s">
        <v>28</v>
      </c>
      <c r="K4176" t="s">
        <v>29</v>
      </c>
      <c r="L4176" t="s">
        <v>30</v>
      </c>
      <c r="M4176" t="s">
        <v>31</v>
      </c>
      <c r="N4176" t="s">
        <v>32</v>
      </c>
      <c r="O4176">
        <v>0</v>
      </c>
      <c r="P4176" t="s">
        <v>507</v>
      </c>
      <c r="Q4176" t="s">
        <v>520</v>
      </c>
      <c r="R4176" t="s">
        <v>510</v>
      </c>
      <c r="S4176" t="s">
        <v>34</v>
      </c>
      <c r="T4176" t="s">
        <v>35</v>
      </c>
    </row>
    <row r="4177" spans="1:20">
      <c r="A4177" t="s">
        <v>520</v>
      </c>
      <c r="B4177" t="s">
        <v>507</v>
      </c>
      <c r="C4177" t="s">
        <v>521</v>
      </c>
      <c r="D4177" t="s">
        <v>522</v>
      </c>
      <c r="E4177" t="s">
        <v>25</v>
      </c>
      <c r="F4177" s="1">
        <v>31766</v>
      </c>
      <c r="G4177" t="s">
        <v>2401</v>
      </c>
      <c r="H4177">
        <v>201501</v>
      </c>
      <c r="I4177" t="s">
        <v>27</v>
      </c>
      <c r="J4177" t="s">
        <v>28</v>
      </c>
      <c r="K4177" t="s">
        <v>36</v>
      </c>
      <c r="L4177" t="s">
        <v>30</v>
      </c>
      <c r="M4177" t="s">
        <v>31</v>
      </c>
      <c r="N4177" t="s">
        <v>32</v>
      </c>
      <c r="O4177">
        <v>0</v>
      </c>
      <c r="P4177" t="s">
        <v>507</v>
      </c>
      <c r="Q4177" t="s">
        <v>520</v>
      </c>
      <c r="R4177" t="s">
        <v>510</v>
      </c>
      <c r="S4177" t="s">
        <v>34</v>
      </c>
      <c r="T4177" t="s">
        <v>35</v>
      </c>
    </row>
    <row r="4178" spans="1:20">
      <c r="A4178" t="s">
        <v>520</v>
      </c>
      <c r="B4178" t="s">
        <v>507</v>
      </c>
      <c r="C4178" t="s">
        <v>521</v>
      </c>
      <c r="D4178" t="s">
        <v>522</v>
      </c>
      <c r="E4178" t="s">
        <v>25</v>
      </c>
      <c r="F4178" s="1">
        <v>31766</v>
      </c>
      <c r="G4178" t="s">
        <v>2401</v>
      </c>
      <c r="H4178">
        <v>201501</v>
      </c>
      <c r="I4178" t="s">
        <v>27</v>
      </c>
      <c r="J4178" t="s">
        <v>28</v>
      </c>
      <c r="K4178" t="s">
        <v>44</v>
      </c>
      <c r="L4178" t="s">
        <v>30</v>
      </c>
      <c r="M4178" t="s">
        <v>31</v>
      </c>
      <c r="N4178" t="s">
        <v>32</v>
      </c>
      <c r="O4178">
        <v>734.03</v>
      </c>
      <c r="P4178" t="s">
        <v>507</v>
      </c>
      <c r="Q4178" t="s">
        <v>520</v>
      </c>
      <c r="R4178" t="s">
        <v>510</v>
      </c>
      <c r="S4178" t="s">
        <v>34</v>
      </c>
      <c r="T4178" t="s">
        <v>35</v>
      </c>
    </row>
    <row r="4179" spans="1:20">
      <c r="A4179" t="s">
        <v>523</v>
      </c>
      <c r="B4179" t="s">
        <v>507</v>
      </c>
      <c r="C4179" t="s">
        <v>524</v>
      </c>
      <c r="D4179" t="s">
        <v>525</v>
      </c>
      <c r="E4179" t="s">
        <v>25</v>
      </c>
      <c r="F4179" s="1">
        <v>31766</v>
      </c>
      <c r="G4179" t="s">
        <v>2401</v>
      </c>
      <c r="H4179">
        <v>201501</v>
      </c>
      <c r="I4179" t="s">
        <v>27</v>
      </c>
      <c r="J4179" t="s">
        <v>53</v>
      </c>
      <c r="K4179" t="s">
        <v>29</v>
      </c>
      <c r="L4179" t="s">
        <v>54</v>
      </c>
      <c r="M4179" t="s">
        <v>31</v>
      </c>
      <c r="N4179" t="s">
        <v>32</v>
      </c>
      <c r="O4179">
        <v>521.59</v>
      </c>
      <c r="P4179" t="s">
        <v>507</v>
      </c>
      <c r="Q4179" t="s">
        <v>523</v>
      </c>
      <c r="R4179" t="s">
        <v>510</v>
      </c>
      <c r="S4179" t="s">
        <v>34</v>
      </c>
      <c r="T4179" t="s">
        <v>35</v>
      </c>
    </row>
    <row r="4180" spans="1:20">
      <c r="A4180" t="s">
        <v>523</v>
      </c>
      <c r="B4180" t="s">
        <v>507</v>
      </c>
      <c r="C4180" t="s">
        <v>524</v>
      </c>
      <c r="D4180" t="s">
        <v>525</v>
      </c>
      <c r="E4180" t="s">
        <v>25</v>
      </c>
      <c r="F4180" s="1">
        <v>31766</v>
      </c>
      <c r="G4180" t="s">
        <v>2401</v>
      </c>
      <c r="H4180">
        <v>201501</v>
      </c>
      <c r="I4180" t="s">
        <v>27</v>
      </c>
      <c r="J4180" t="s">
        <v>53</v>
      </c>
      <c r="K4180" t="s">
        <v>44</v>
      </c>
      <c r="L4180" t="s">
        <v>54</v>
      </c>
      <c r="M4180" t="s">
        <v>31</v>
      </c>
      <c r="N4180" t="s">
        <v>32</v>
      </c>
      <c r="O4180">
        <v>857.39</v>
      </c>
      <c r="P4180" t="s">
        <v>507</v>
      </c>
      <c r="Q4180" t="s">
        <v>523</v>
      </c>
      <c r="R4180" t="s">
        <v>510</v>
      </c>
      <c r="S4180" t="s">
        <v>34</v>
      </c>
      <c r="T4180" t="s">
        <v>35</v>
      </c>
    </row>
    <row r="4181" spans="1:20">
      <c r="A4181" t="s">
        <v>514</v>
      </c>
      <c r="B4181" t="s">
        <v>507</v>
      </c>
      <c r="C4181" t="s">
        <v>528</v>
      </c>
      <c r="D4181" t="s">
        <v>529</v>
      </c>
      <c r="E4181" t="s">
        <v>25</v>
      </c>
      <c r="F4181" s="1">
        <v>38261</v>
      </c>
      <c r="G4181" t="s">
        <v>2401</v>
      </c>
      <c r="H4181">
        <v>201501</v>
      </c>
      <c r="I4181" t="s">
        <v>27</v>
      </c>
      <c r="J4181" t="s">
        <v>53</v>
      </c>
      <c r="K4181" t="s">
        <v>29</v>
      </c>
      <c r="L4181" t="s">
        <v>54</v>
      </c>
      <c r="M4181" t="s">
        <v>31</v>
      </c>
      <c r="N4181" t="s">
        <v>32</v>
      </c>
      <c r="O4181">
        <v>21.61</v>
      </c>
      <c r="P4181" t="s">
        <v>507</v>
      </c>
      <c r="Q4181" t="s">
        <v>514</v>
      </c>
      <c r="R4181" t="s">
        <v>510</v>
      </c>
      <c r="S4181" t="s">
        <v>34</v>
      </c>
      <c r="T4181" t="s">
        <v>35</v>
      </c>
    </row>
    <row r="4182" spans="1:20">
      <c r="A4182" t="s">
        <v>514</v>
      </c>
      <c r="B4182" t="s">
        <v>507</v>
      </c>
      <c r="C4182" t="s">
        <v>528</v>
      </c>
      <c r="D4182" t="s">
        <v>529</v>
      </c>
      <c r="E4182" t="s">
        <v>25</v>
      </c>
      <c r="F4182" s="1">
        <v>38261</v>
      </c>
      <c r="G4182" t="s">
        <v>2401</v>
      </c>
      <c r="H4182">
        <v>201501</v>
      </c>
      <c r="I4182" t="s">
        <v>27</v>
      </c>
      <c r="J4182" t="s">
        <v>53</v>
      </c>
      <c r="K4182" t="s">
        <v>36</v>
      </c>
      <c r="L4182" t="s">
        <v>54</v>
      </c>
      <c r="M4182" t="s">
        <v>31</v>
      </c>
      <c r="N4182" t="s">
        <v>32</v>
      </c>
      <c r="O4182">
        <v>21.6</v>
      </c>
      <c r="P4182" t="s">
        <v>507</v>
      </c>
      <c r="Q4182" t="s">
        <v>514</v>
      </c>
      <c r="R4182" t="s">
        <v>510</v>
      </c>
      <c r="S4182" t="s">
        <v>34</v>
      </c>
      <c r="T4182" t="s">
        <v>35</v>
      </c>
    </row>
    <row r="4183" spans="1:20">
      <c r="A4183" t="s">
        <v>514</v>
      </c>
      <c r="B4183" t="s">
        <v>507</v>
      </c>
      <c r="C4183" t="s">
        <v>528</v>
      </c>
      <c r="D4183" t="s">
        <v>529</v>
      </c>
      <c r="E4183" t="s">
        <v>25</v>
      </c>
      <c r="F4183" s="1">
        <v>38261</v>
      </c>
      <c r="G4183" t="s">
        <v>2401</v>
      </c>
      <c r="H4183">
        <v>201501</v>
      </c>
      <c r="I4183" t="s">
        <v>27</v>
      </c>
      <c r="J4183" t="s">
        <v>53</v>
      </c>
      <c r="K4183" t="s">
        <v>37</v>
      </c>
      <c r="L4183" t="s">
        <v>54</v>
      </c>
      <c r="M4183" t="s">
        <v>31</v>
      </c>
      <c r="N4183" t="s">
        <v>32</v>
      </c>
      <c r="O4183">
        <v>21.61</v>
      </c>
      <c r="P4183" t="s">
        <v>507</v>
      </c>
      <c r="Q4183" t="s">
        <v>514</v>
      </c>
      <c r="R4183" t="s">
        <v>510</v>
      </c>
      <c r="S4183" t="s">
        <v>34</v>
      </c>
      <c r="T4183" t="s">
        <v>35</v>
      </c>
    </row>
    <row r="4184" spans="1:20">
      <c r="A4184" t="s">
        <v>514</v>
      </c>
      <c r="B4184" t="s">
        <v>507</v>
      </c>
      <c r="C4184" t="s">
        <v>528</v>
      </c>
      <c r="D4184" t="s">
        <v>529</v>
      </c>
      <c r="E4184" t="s">
        <v>25</v>
      </c>
      <c r="F4184" s="1">
        <v>38261</v>
      </c>
      <c r="G4184" t="s">
        <v>2401</v>
      </c>
      <c r="H4184">
        <v>201501</v>
      </c>
      <c r="I4184" t="s">
        <v>27</v>
      </c>
      <c r="J4184" t="s">
        <v>53</v>
      </c>
      <c r="K4184" t="s">
        <v>38</v>
      </c>
      <c r="L4184" t="s">
        <v>54</v>
      </c>
      <c r="M4184" t="s">
        <v>31</v>
      </c>
      <c r="N4184" t="s">
        <v>32</v>
      </c>
      <c r="O4184">
        <v>21.61</v>
      </c>
      <c r="P4184" t="s">
        <v>507</v>
      </c>
      <c r="Q4184" t="s">
        <v>514</v>
      </c>
      <c r="R4184" t="s">
        <v>510</v>
      </c>
      <c r="S4184" t="s">
        <v>34</v>
      </c>
      <c r="T4184" t="s">
        <v>35</v>
      </c>
    </row>
    <row r="4185" spans="1:20">
      <c r="A4185" t="s">
        <v>514</v>
      </c>
      <c r="B4185" t="s">
        <v>507</v>
      </c>
      <c r="C4185" t="s">
        <v>528</v>
      </c>
      <c r="D4185" t="s">
        <v>529</v>
      </c>
      <c r="E4185" t="s">
        <v>25</v>
      </c>
      <c r="F4185" s="1">
        <v>38261</v>
      </c>
      <c r="G4185" t="s">
        <v>2401</v>
      </c>
      <c r="H4185">
        <v>201501</v>
      </c>
      <c r="I4185" t="s">
        <v>27</v>
      </c>
      <c r="J4185" t="s">
        <v>53</v>
      </c>
      <c r="K4185" t="s">
        <v>530</v>
      </c>
      <c r="L4185" t="s">
        <v>54</v>
      </c>
      <c r="M4185" t="s">
        <v>31</v>
      </c>
      <c r="N4185" t="s">
        <v>32</v>
      </c>
      <c r="O4185">
        <v>21.61</v>
      </c>
      <c r="P4185" t="s">
        <v>507</v>
      </c>
      <c r="Q4185" t="s">
        <v>514</v>
      </c>
      <c r="R4185" t="s">
        <v>510</v>
      </c>
      <c r="S4185" t="s">
        <v>34</v>
      </c>
      <c r="T4185" t="s">
        <v>35</v>
      </c>
    </row>
    <row r="4186" spans="1:20">
      <c r="A4186" t="s">
        <v>514</v>
      </c>
      <c r="B4186" t="s">
        <v>507</v>
      </c>
      <c r="C4186" t="s">
        <v>528</v>
      </c>
      <c r="D4186" t="s">
        <v>529</v>
      </c>
      <c r="E4186" t="s">
        <v>25</v>
      </c>
      <c r="F4186" s="1">
        <v>38261</v>
      </c>
      <c r="G4186" t="s">
        <v>2401</v>
      </c>
      <c r="H4186">
        <v>201501</v>
      </c>
      <c r="I4186" t="s">
        <v>27</v>
      </c>
      <c r="J4186" t="s">
        <v>53</v>
      </c>
      <c r="K4186" t="s">
        <v>41</v>
      </c>
      <c r="L4186" t="s">
        <v>54</v>
      </c>
      <c r="M4186" t="s">
        <v>31</v>
      </c>
      <c r="N4186" t="s">
        <v>32</v>
      </c>
      <c r="O4186">
        <v>21.61</v>
      </c>
      <c r="P4186" t="s">
        <v>507</v>
      </c>
      <c r="Q4186" t="s">
        <v>514</v>
      </c>
      <c r="R4186" t="s">
        <v>510</v>
      </c>
      <c r="S4186" t="s">
        <v>34</v>
      </c>
      <c r="T4186" t="s">
        <v>35</v>
      </c>
    </row>
    <row r="4187" spans="1:20">
      <c r="A4187" t="s">
        <v>514</v>
      </c>
      <c r="B4187" t="s">
        <v>507</v>
      </c>
      <c r="C4187" t="s">
        <v>528</v>
      </c>
      <c r="D4187" t="s">
        <v>529</v>
      </c>
      <c r="E4187" t="s">
        <v>25</v>
      </c>
      <c r="F4187" s="1">
        <v>38261</v>
      </c>
      <c r="G4187" t="s">
        <v>2401</v>
      </c>
      <c r="H4187">
        <v>201501</v>
      </c>
      <c r="I4187" t="s">
        <v>27</v>
      </c>
      <c r="J4187" t="s">
        <v>53</v>
      </c>
      <c r="K4187" t="s">
        <v>43</v>
      </c>
      <c r="L4187" t="s">
        <v>54</v>
      </c>
      <c r="M4187" t="s">
        <v>31</v>
      </c>
      <c r="N4187" t="s">
        <v>32</v>
      </c>
      <c r="O4187">
        <v>21.61</v>
      </c>
      <c r="P4187" t="s">
        <v>507</v>
      </c>
      <c r="Q4187" t="s">
        <v>514</v>
      </c>
      <c r="R4187" t="s">
        <v>510</v>
      </c>
      <c r="S4187" t="s">
        <v>34</v>
      </c>
      <c r="T4187" t="s">
        <v>35</v>
      </c>
    </row>
    <row r="4188" spans="1:20">
      <c r="A4188" t="s">
        <v>514</v>
      </c>
      <c r="B4188" t="s">
        <v>507</v>
      </c>
      <c r="C4188" t="s">
        <v>528</v>
      </c>
      <c r="D4188" t="s">
        <v>529</v>
      </c>
      <c r="E4188" t="s">
        <v>25</v>
      </c>
      <c r="F4188" s="1">
        <v>38261</v>
      </c>
      <c r="G4188" t="s">
        <v>2401</v>
      </c>
      <c r="H4188">
        <v>201501</v>
      </c>
      <c r="I4188" t="s">
        <v>27</v>
      </c>
      <c r="J4188" t="s">
        <v>53</v>
      </c>
      <c r="K4188" t="s">
        <v>44</v>
      </c>
      <c r="L4188" t="s">
        <v>54</v>
      </c>
      <c r="M4188" t="s">
        <v>31</v>
      </c>
      <c r="N4188" t="s">
        <v>32</v>
      </c>
      <c r="O4188">
        <v>21.61</v>
      </c>
      <c r="P4188" t="s">
        <v>507</v>
      </c>
      <c r="Q4188" t="s">
        <v>514</v>
      </c>
      <c r="R4188" t="s">
        <v>510</v>
      </c>
      <c r="S4188" t="s">
        <v>34</v>
      </c>
      <c r="T4188" t="s">
        <v>35</v>
      </c>
    </row>
    <row r="4189" spans="1:20">
      <c r="A4189" t="s">
        <v>531</v>
      </c>
      <c r="B4189" t="s">
        <v>507</v>
      </c>
      <c r="C4189" t="s">
        <v>532</v>
      </c>
      <c r="D4189" t="s">
        <v>533</v>
      </c>
      <c r="E4189" t="s">
        <v>25</v>
      </c>
      <c r="F4189" s="1">
        <v>31593</v>
      </c>
      <c r="G4189" t="s">
        <v>2401</v>
      </c>
      <c r="H4189">
        <v>201501</v>
      </c>
      <c r="I4189" t="s">
        <v>27</v>
      </c>
      <c r="J4189" t="s">
        <v>53</v>
      </c>
      <c r="K4189" t="s">
        <v>44</v>
      </c>
      <c r="L4189" t="s">
        <v>54</v>
      </c>
      <c r="M4189" t="s">
        <v>31</v>
      </c>
      <c r="N4189" t="s">
        <v>32</v>
      </c>
      <c r="O4189">
        <v>677.48</v>
      </c>
      <c r="P4189" t="s">
        <v>507</v>
      </c>
      <c r="Q4189" t="s">
        <v>531</v>
      </c>
      <c r="R4189" t="s">
        <v>510</v>
      </c>
      <c r="S4189" t="s">
        <v>34</v>
      </c>
      <c r="T4189" t="s">
        <v>35</v>
      </c>
    </row>
    <row r="4190" spans="1:20">
      <c r="A4190" t="s">
        <v>514</v>
      </c>
      <c r="B4190" t="s">
        <v>507</v>
      </c>
      <c r="C4190" t="s">
        <v>534</v>
      </c>
      <c r="D4190" t="s">
        <v>535</v>
      </c>
      <c r="E4190" t="s">
        <v>25</v>
      </c>
      <c r="F4190" s="1">
        <v>30864</v>
      </c>
      <c r="G4190" t="s">
        <v>2401</v>
      </c>
      <c r="H4190">
        <v>201501</v>
      </c>
      <c r="I4190" t="s">
        <v>27</v>
      </c>
      <c r="J4190" t="s">
        <v>53</v>
      </c>
      <c r="K4190" t="s">
        <v>29</v>
      </c>
      <c r="L4190" t="s">
        <v>54</v>
      </c>
      <c r="M4190" t="s">
        <v>31</v>
      </c>
      <c r="N4190" t="s">
        <v>32</v>
      </c>
      <c r="O4190">
        <v>22.75</v>
      </c>
      <c r="P4190" t="s">
        <v>507</v>
      </c>
      <c r="Q4190" t="s">
        <v>514</v>
      </c>
      <c r="R4190" t="s">
        <v>510</v>
      </c>
      <c r="S4190" t="s">
        <v>34</v>
      </c>
      <c r="T4190" t="s">
        <v>35</v>
      </c>
    </row>
    <row r="4191" spans="1:20">
      <c r="A4191" t="s">
        <v>514</v>
      </c>
      <c r="B4191" t="s">
        <v>507</v>
      </c>
      <c r="C4191" t="s">
        <v>534</v>
      </c>
      <c r="D4191" t="s">
        <v>535</v>
      </c>
      <c r="E4191" t="s">
        <v>25</v>
      </c>
      <c r="F4191" s="1">
        <v>30864</v>
      </c>
      <c r="G4191" t="s">
        <v>2401</v>
      </c>
      <c r="H4191">
        <v>201501</v>
      </c>
      <c r="I4191" t="s">
        <v>27</v>
      </c>
      <c r="J4191" t="s">
        <v>53</v>
      </c>
      <c r="K4191" t="s">
        <v>44</v>
      </c>
      <c r="L4191" t="s">
        <v>54</v>
      </c>
      <c r="M4191" t="s">
        <v>31</v>
      </c>
      <c r="N4191" t="s">
        <v>32</v>
      </c>
      <c r="O4191">
        <v>212.58</v>
      </c>
      <c r="P4191" t="s">
        <v>507</v>
      </c>
      <c r="Q4191" t="s">
        <v>514</v>
      </c>
      <c r="R4191" t="s">
        <v>510</v>
      </c>
      <c r="S4191" t="s">
        <v>34</v>
      </c>
      <c r="T4191" t="s">
        <v>35</v>
      </c>
    </row>
    <row r="4192" spans="1:20">
      <c r="A4192" t="s">
        <v>520</v>
      </c>
      <c r="B4192" t="s">
        <v>507</v>
      </c>
      <c r="C4192" t="s">
        <v>2434</v>
      </c>
      <c r="D4192" t="s">
        <v>2435</v>
      </c>
      <c r="E4192" t="s">
        <v>25</v>
      </c>
      <c r="F4192" s="1">
        <v>18629</v>
      </c>
      <c r="G4192" t="s">
        <v>2401</v>
      </c>
      <c r="H4192">
        <v>201501</v>
      </c>
      <c r="I4192" t="s">
        <v>27</v>
      </c>
      <c r="J4192" t="s">
        <v>28</v>
      </c>
      <c r="K4192" t="s">
        <v>29</v>
      </c>
      <c r="L4192" t="s">
        <v>30</v>
      </c>
      <c r="M4192" t="s">
        <v>31</v>
      </c>
      <c r="N4192" t="s">
        <v>32</v>
      </c>
      <c r="O4192">
        <v>31.69</v>
      </c>
      <c r="P4192" t="s">
        <v>507</v>
      </c>
      <c r="Q4192" t="s">
        <v>520</v>
      </c>
      <c r="R4192" t="s">
        <v>510</v>
      </c>
      <c r="S4192" t="s">
        <v>34</v>
      </c>
      <c r="T4192" t="s">
        <v>35</v>
      </c>
    </row>
    <row r="4193" spans="1:20">
      <c r="A4193" t="s">
        <v>520</v>
      </c>
      <c r="B4193" t="s">
        <v>507</v>
      </c>
      <c r="C4193" t="s">
        <v>2434</v>
      </c>
      <c r="D4193" t="s">
        <v>2435</v>
      </c>
      <c r="E4193" t="s">
        <v>25</v>
      </c>
      <c r="F4193" s="1">
        <v>18629</v>
      </c>
      <c r="G4193" t="s">
        <v>2401</v>
      </c>
      <c r="H4193">
        <v>201501</v>
      </c>
      <c r="I4193" t="s">
        <v>27</v>
      </c>
      <c r="J4193" t="s">
        <v>28</v>
      </c>
      <c r="K4193" t="s">
        <v>36</v>
      </c>
      <c r="L4193" t="s">
        <v>30</v>
      </c>
      <c r="M4193" t="s">
        <v>31</v>
      </c>
      <c r="N4193" t="s">
        <v>32</v>
      </c>
      <c r="O4193">
        <v>59.29</v>
      </c>
      <c r="P4193" t="s">
        <v>507</v>
      </c>
      <c r="Q4193" t="s">
        <v>520</v>
      </c>
      <c r="R4193" t="s">
        <v>510</v>
      </c>
      <c r="S4193" t="s">
        <v>34</v>
      </c>
      <c r="T4193" t="s">
        <v>35</v>
      </c>
    </row>
    <row r="4194" spans="1:20">
      <c r="A4194" t="s">
        <v>520</v>
      </c>
      <c r="B4194" t="s">
        <v>507</v>
      </c>
      <c r="C4194" t="s">
        <v>2434</v>
      </c>
      <c r="D4194" t="s">
        <v>2435</v>
      </c>
      <c r="E4194" t="s">
        <v>25</v>
      </c>
      <c r="F4194" s="1">
        <v>18629</v>
      </c>
      <c r="G4194" t="s">
        <v>2401</v>
      </c>
      <c r="H4194">
        <v>201501</v>
      </c>
      <c r="I4194" t="s">
        <v>27</v>
      </c>
      <c r="J4194" t="s">
        <v>28</v>
      </c>
      <c r="K4194" t="s">
        <v>37</v>
      </c>
      <c r="L4194" t="s">
        <v>30</v>
      </c>
      <c r="M4194" t="s">
        <v>31</v>
      </c>
      <c r="N4194" t="s">
        <v>32</v>
      </c>
      <c r="O4194">
        <v>31.69</v>
      </c>
      <c r="P4194" t="s">
        <v>507</v>
      </c>
      <c r="Q4194" t="s">
        <v>520</v>
      </c>
      <c r="R4194" t="s">
        <v>510</v>
      </c>
      <c r="S4194" t="s">
        <v>34</v>
      </c>
      <c r="T4194" t="s">
        <v>35</v>
      </c>
    </row>
    <row r="4195" spans="1:20">
      <c r="A4195" t="s">
        <v>520</v>
      </c>
      <c r="B4195" t="s">
        <v>507</v>
      </c>
      <c r="C4195" t="s">
        <v>2434</v>
      </c>
      <c r="D4195" t="s">
        <v>2435</v>
      </c>
      <c r="E4195" t="s">
        <v>25</v>
      </c>
      <c r="F4195" s="1">
        <v>18629</v>
      </c>
      <c r="G4195" t="s">
        <v>2401</v>
      </c>
      <c r="H4195">
        <v>201501</v>
      </c>
      <c r="I4195" t="s">
        <v>27</v>
      </c>
      <c r="J4195" t="s">
        <v>28</v>
      </c>
      <c r="K4195" t="s">
        <v>38</v>
      </c>
      <c r="L4195" t="s">
        <v>30</v>
      </c>
      <c r="M4195" t="s">
        <v>31</v>
      </c>
      <c r="N4195" t="s">
        <v>32</v>
      </c>
      <c r="O4195">
        <v>45.62</v>
      </c>
      <c r="P4195" t="s">
        <v>507</v>
      </c>
      <c r="Q4195" t="s">
        <v>520</v>
      </c>
      <c r="R4195" t="s">
        <v>510</v>
      </c>
      <c r="S4195" t="s">
        <v>34</v>
      </c>
      <c r="T4195" t="s">
        <v>35</v>
      </c>
    </row>
    <row r="4196" spans="1:20">
      <c r="A4196" t="s">
        <v>520</v>
      </c>
      <c r="B4196" t="s">
        <v>507</v>
      </c>
      <c r="C4196" t="s">
        <v>2434</v>
      </c>
      <c r="D4196" t="s">
        <v>2435</v>
      </c>
      <c r="E4196" t="s">
        <v>25</v>
      </c>
      <c r="F4196" s="1">
        <v>18629</v>
      </c>
      <c r="G4196" t="s">
        <v>2401</v>
      </c>
      <c r="H4196">
        <v>201501</v>
      </c>
      <c r="I4196" t="s">
        <v>27</v>
      </c>
      <c r="J4196" t="s">
        <v>28</v>
      </c>
      <c r="K4196" t="s">
        <v>41</v>
      </c>
      <c r="L4196" t="s">
        <v>30</v>
      </c>
      <c r="M4196" t="s">
        <v>31</v>
      </c>
      <c r="N4196" t="s">
        <v>32</v>
      </c>
      <c r="O4196">
        <v>31.69</v>
      </c>
      <c r="P4196" t="s">
        <v>507</v>
      </c>
      <c r="Q4196" t="s">
        <v>520</v>
      </c>
      <c r="R4196" t="s">
        <v>510</v>
      </c>
      <c r="S4196" t="s">
        <v>34</v>
      </c>
      <c r="T4196" t="s">
        <v>35</v>
      </c>
    </row>
    <row r="4197" spans="1:20">
      <c r="A4197" t="s">
        <v>520</v>
      </c>
      <c r="B4197" t="s">
        <v>507</v>
      </c>
      <c r="C4197" t="s">
        <v>2434</v>
      </c>
      <c r="D4197" t="s">
        <v>2435</v>
      </c>
      <c r="E4197" t="s">
        <v>25</v>
      </c>
      <c r="F4197" s="1">
        <v>18629</v>
      </c>
      <c r="G4197" t="s">
        <v>2401</v>
      </c>
      <c r="H4197">
        <v>201501</v>
      </c>
      <c r="I4197" t="s">
        <v>27</v>
      </c>
      <c r="J4197" t="s">
        <v>28</v>
      </c>
      <c r="K4197" t="s">
        <v>42</v>
      </c>
      <c r="L4197" t="s">
        <v>30</v>
      </c>
      <c r="M4197" t="s">
        <v>31</v>
      </c>
      <c r="N4197" t="s">
        <v>32</v>
      </c>
      <c r="O4197">
        <v>31.7</v>
      </c>
      <c r="P4197" t="s">
        <v>507</v>
      </c>
      <c r="Q4197" t="s">
        <v>520</v>
      </c>
      <c r="R4197" t="s">
        <v>510</v>
      </c>
      <c r="S4197" t="s">
        <v>34</v>
      </c>
      <c r="T4197" t="s">
        <v>35</v>
      </c>
    </row>
    <row r="4198" spans="1:20">
      <c r="A4198" t="s">
        <v>520</v>
      </c>
      <c r="B4198" t="s">
        <v>507</v>
      </c>
      <c r="C4198" t="s">
        <v>2434</v>
      </c>
      <c r="D4198" t="s">
        <v>2435</v>
      </c>
      <c r="E4198" t="s">
        <v>25</v>
      </c>
      <c r="F4198" s="1">
        <v>18629</v>
      </c>
      <c r="G4198" t="s">
        <v>2401</v>
      </c>
      <c r="H4198">
        <v>201501</v>
      </c>
      <c r="I4198" t="s">
        <v>27</v>
      </c>
      <c r="J4198" t="s">
        <v>28</v>
      </c>
      <c r="K4198" t="s">
        <v>43</v>
      </c>
      <c r="L4198" t="s">
        <v>30</v>
      </c>
      <c r="M4198" t="s">
        <v>31</v>
      </c>
      <c r="N4198" t="s">
        <v>32</v>
      </c>
      <c r="O4198">
        <v>31.69</v>
      </c>
      <c r="P4198" t="s">
        <v>507</v>
      </c>
      <c r="Q4198" t="s">
        <v>520</v>
      </c>
      <c r="R4198" t="s">
        <v>510</v>
      </c>
      <c r="S4198" t="s">
        <v>34</v>
      </c>
      <c r="T4198" t="s">
        <v>35</v>
      </c>
    </row>
    <row r="4199" spans="1:20">
      <c r="A4199" t="s">
        <v>520</v>
      </c>
      <c r="B4199" t="s">
        <v>507</v>
      </c>
      <c r="C4199" t="s">
        <v>2434</v>
      </c>
      <c r="D4199" t="s">
        <v>2435</v>
      </c>
      <c r="E4199" t="s">
        <v>25</v>
      </c>
      <c r="F4199" s="1">
        <v>18629</v>
      </c>
      <c r="G4199" t="s">
        <v>2401</v>
      </c>
      <c r="H4199">
        <v>201501</v>
      </c>
      <c r="I4199" t="s">
        <v>27</v>
      </c>
      <c r="J4199" t="s">
        <v>28</v>
      </c>
      <c r="K4199" t="s">
        <v>44</v>
      </c>
      <c r="L4199" t="s">
        <v>30</v>
      </c>
      <c r="M4199" t="s">
        <v>31</v>
      </c>
      <c r="N4199" t="s">
        <v>32</v>
      </c>
      <c r="O4199">
        <v>175.73</v>
      </c>
      <c r="P4199" t="s">
        <v>507</v>
      </c>
      <c r="Q4199" t="s">
        <v>520</v>
      </c>
      <c r="R4199" t="s">
        <v>510</v>
      </c>
      <c r="S4199" t="s">
        <v>34</v>
      </c>
      <c r="T4199" t="s">
        <v>35</v>
      </c>
    </row>
    <row r="4200" spans="1:20">
      <c r="A4200" t="s">
        <v>523</v>
      </c>
      <c r="B4200" t="s">
        <v>507</v>
      </c>
      <c r="C4200" t="s">
        <v>536</v>
      </c>
      <c r="D4200" t="s">
        <v>537</v>
      </c>
      <c r="E4200" t="s">
        <v>25</v>
      </c>
      <c r="F4200" s="1">
        <v>31766</v>
      </c>
      <c r="G4200" t="s">
        <v>2401</v>
      </c>
      <c r="H4200">
        <v>201501</v>
      </c>
      <c r="I4200" t="s">
        <v>27</v>
      </c>
      <c r="J4200" t="s">
        <v>53</v>
      </c>
      <c r="K4200" t="s">
        <v>42</v>
      </c>
      <c r="L4200" t="s">
        <v>54</v>
      </c>
      <c r="M4200" t="s">
        <v>31</v>
      </c>
      <c r="N4200" t="s">
        <v>32</v>
      </c>
      <c r="O4200">
        <v>2831.82</v>
      </c>
      <c r="P4200" t="s">
        <v>507</v>
      </c>
      <c r="Q4200" t="s">
        <v>523</v>
      </c>
      <c r="R4200" t="s">
        <v>510</v>
      </c>
      <c r="S4200" t="s">
        <v>34</v>
      </c>
      <c r="T4200" t="s">
        <v>35</v>
      </c>
    </row>
    <row r="4201" spans="1:20">
      <c r="A4201" t="s">
        <v>523</v>
      </c>
      <c r="B4201" t="s">
        <v>507</v>
      </c>
      <c r="C4201" t="s">
        <v>536</v>
      </c>
      <c r="D4201" t="s">
        <v>537</v>
      </c>
      <c r="E4201" t="s">
        <v>25</v>
      </c>
      <c r="F4201" s="1">
        <v>31766</v>
      </c>
      <c r="G4201" t="s">
        <v>2401</v>
      </c>
      <c r="H4201">
        <v>201501</v>
      </c>
      <c r="I4201" t="s">
        <v>27</v>
      </c>
      <c r="J4201" t="s">
        <v>53</v>
      </c>
      <c r="K4201" t="s">
        <v>44</v>
      </c>
      <c r="L4201" t="s">
        <v>54</v>
      </c>
      <c r="M4201" t="s">
        <v>31</v>
      </c>
      <c r="N4201" t="s">
        <v>32</v>
      </c>
      <c r="O4201">
        <v>2229.4700000000003</v>
      </c>
      <c r="P4201" t="s">
        <v>507</v>
      </c>
      <c r="Q4201" t="s">
        <v>523</v>
      </c>
      <c r="R4201" t="s">
        <v>510</v>
      </c>
      <c r="S4201" t="s">
        <v>34</v>
      </c>
      <c r="T4201" t="s">
        <v>35</v>
      </c>
    </row>
    <row r="4202" spans="1:20">
      <c r="A4202" t="s">
        <v>520</v>
      </c>
      <c r="B4202" t="s">
        <v>507</v>
      </c>
      <c r="C4202" t="s">
        <v>538</v>
      </c>
      <c r="D4202" t="s">
        <v>539</v>
      </c>
      <c r="E4202" t="s">
        <v>25</v>
      </c>
      <c r="F4202" s="1">
        <v>18629</v>
      </c>
      <c r="G4202" t="s">
        <v>2401</v>
      </c>
      <c r="H4202">
        <v>201501</v>
      </c>
      <c r="I4202" t="s">
        <v>27</v>
      </c>
      <c r="J4202" t="s">
        <v>28</v>
      </c>
      <c r="K4202" t="s">
        <v>29</v>
      </c>
      <c r="L4202" t="s">
        <v>30</v>
      </c>
      <c r="M4202" t="s">
        <v>31</v>
      </c>
      <c r="N4202" t="s">
        <v>32</v>
      </c>
      <c r="O4202">
        <v>1.2</v>
      </c>
      <c r="P4202" t="s">
        <v>507</v>
      </c>
      <c r="Q4202" t="s">
        <v>520</v>
      </c>
      <c r="R4202" t="s">
        <v>510</v>
      </c>
      <c r="S4202" t="s">
        <v>34</v>
      </c>
      <c r="T4202" t="s">
        <v>35</v>
      </c>
    </row>
    <row r="4203" spans="1:20">
      <c r="A4203" t="s">
        <v>520</v>
      </c>
      <c r="B4203" t="s">
        <v>507</v>
      </c>
      <c r="C4203" t="s">
        <v>538</v>
      </c>
      <c r="D4203" t="s">
        <v>539</v>
      </c>
      <c r="E4203" t="s">
        <v>25</v>
      </c>
      <c r="F4203" s="1">
        <v>18629</v>
      </c>
      <c r="G4203" t="s">
        <v>2401</v>
      </c>
      <c r="H4203">
        <v>201501</v>
      </c>
      <c r="I4203" t="s">
        <v>27</v>
      </c>
      <c r="J4203" t="s">
        <v>28</v>
      </c>
      <c r="K4203" t="s">
        <v>36</v>
      </c>
      <c r="L4203" t="s">
        <v>30</v>
      </c>
      <c r="M4203" t="s">
        <v>31</v>
      </c>
      <c r="N4203" t="s">
        <v>32</v>
      </c>
      <c r="O4203">
        <v>5.95</v>
      </c>
      <c r="P4203" t="s">
        <v>507</v>
      </c>
      <c r="Q4203" t="s">
        <v>520</v>
      </c>
      <c r="R4203" t="s">
        <v>510</v>
      </c>
      <c r="S4203" t="s">
        <v>34</v>
      </c>
      <c r="T4203" t="s">
        <v>35</v>
      </c>
    </row>
    <row r="4204" spans="1:20">
      <c r="A4204" t="s">
        <v>520</v>
      </c>
      <c r="B4204" t="s">
        <v>507</v>
      </c>
      <c r="C4204" t="s">
        <v>538</v>
      </c>
      <c r="D4204" t="s">
        <v>539</v>
      </c>
      <c r="E4204" t="s">
        <v>25</v>
      </c>
      <c r="F4204" s="1">
        <v>18629</v>
      </c>
      <c r="G4204" t="s">
        <v>2401</v>
      </c>
      <c r="H4204">
        <v>201501</v>
      </c>
      <c r="I4204" t="s">
        <v>27</v>
      </c>
      <c r="J4204" t="s">
        <v>28</v>
      </c>
      <c r="K4204" t="s">
        <v>37</v>
      </c>
      <c r="L4204" t="s">
        <v>30</v>
      </c>
      <c r="M4204" t="s">
        <v>31</v>
      </c>
      <c r="N4204" t="s">
        <v>32</v>
      </c>
      <c r="O4204">
        <v>0.18</v>
      </c>
      <c r="P4204" t="s">
        <v>507</v>
      </c>
      <c r="Q4204" t="s">
        <v>520</v>
      </c>
      <c r="R4204" t="s">
        <v>510</v>
      </c>
      <c r="S4204" t="s">
        <v>34</v>
      </c>
      <c r="T4204" t="s">
        <v>35</v>
      </c>
    </row>
    <row r="4205" spans="1:20">
      <c r="A4205" t="s">
        <v>520</v>
      </c>
      <c r="B4205" t="s">
        <v>507</v>
      </c>
      <c r="C4205" t="s">
        <v>538</v>
      </c>
      <c r="D4205" t="s">
        <v>539</v>
      </c>
      <c r="E4205" t="s">
        <v>25</v>
      </c>
      <c r="F4205" s="1">
        <v>18629</v>
      </c>
      <c r="G4205" t="s">
        <v>2401</v>
      </c>
      <c r="H4205">
        <v>201501</v>
      </c>
      <c r="I4205" t="s">
        <v>27</v>
      </c>
      <c r="J4205" t="s">
        <v>28</v>
      </c>
      <c r="K4205" t="s">
        <v>38</v>
      </c>
      <c r="L4205" t="s">
        <v>30</v>
      </c>
      <c r="M4205" t="s">
        <v>31</v>
      </c>
      <c r="N4205" t="s">
        <v>32</v>
      </c>
      <c r="O4205">
        <v>-0.01</v>
      </c>
      <c r="P4205" t="s">
        <v>507</v>
      </c>
      <c r="Q4205" t="s">
        <v>520</v>
      </c>
      <c r="R4205" t="s">
        <v>510</v>
      </c>
      <c r="S4205" t="s">
        <v>34</v>
      </c>
      <c r="T4205" t="s">
        <v>35</v>
      </c>
    </row>
    <row r="4206" spans="1:20">
      <c r="A4206" t="s">
        <v>520</v>
      </c>
      <c r="B4206" t="s">
        <v>507</v>
      </c>
      <c r="C4206" t="s">
        <v>538</v>
      </c>
      <c r="D4206" t="s">
        <v>539</v>
      </c>
      <c r="E4206" t="s">
        <v>25</v>
      </c>
      <c r="F4206" s="1">
        <v>18629</v>
      </c>
      <c r="G4206" t="s">
        <v>2401</v>
      </c>
      <c r="H4206">
        <v>201501</v>
      </c>
      <c r="I4206" t="s">
        <v>27</v>
      </c>
      <c r="J4206" t="s">
        <v>28</v>
      </c>
      <c r="K4206" t="s">
        <v>41</v>
      </c>
      <c r="L4206" t="s">
        <v>30</v>
      </c>
      <c r="M4206" t="s">
        <v>31</v>
      </c>
      <c r="N4206" t="s">
        <v>32</v>
      </c>
      <c r="O4206">
        <v>0.27</v>
      </c>
      <c r="P4206" t="s">
        <v>507</v>
      </c>
      <c r="Q4206" t="s">
        <v>520</v>
      </c>
      <c r="R4206" t="s">
        <v>510</v>
      </c>
      <c r="S4206" t="s">
        <v>34</v>
      </c>
      <c r="T4206" t="s">
        <v>35</v>
      </c>
    </row>
    <row r="4207" spans="1:20">
      <c r="A4207" t="s">
        <v>520</v>
      </c>
      <c r="B4207" t="s">
        <v>507</v>
      </c>
      <c r="C4207" t="s">
        <v>538</v>
      </c>
      <c r="D4207" t="s">
        <v>539</v>
      </c>
      <c r="E4207" t="s">
        <v>25</v>
      </c>
      <c r="F4207" s="1">
        <v>18629</v>
      </c>
      <c r="G4207" t="s">
        <v>2401</v>
      </c>
      <c r="H4207">
        <v>201501</v>
      </c>
      <c r="I4207" t="s">
        <v>27</v>
      </c>
      <c r="J4207" t="s">
        <v>28</v>
      </c>
      <c r="K4207" t="s">
        <v>42</v>
      </c>
      <c r="L4207" t="s">
        <v>30</v>
      </c>
      <c r="M4207" t="s">
        <v>31</v>
      </c>
      <c r="N4207" t="s">
        <v>32</v>
      </c>
      <c r="O4207">
        <v>0.03</v>
      </c>
      <c r="P4207" t="s">
        <v>507</v>
      </c>
      <c r="Q4207" t="s">
        <v>520</v>
      </c>
      <c r="R4207" t="s">
        <v>510</v>
      </c>
      <c r="S4207" t="s">
        <v>34</v>
      </c>
      <c r="T4207" t="s">
        <v>35</v>
      </c>
    </row>
    <row r="4208" spans="1:20">
      <c r="A4208" t="s">
        <v>520</v>
      </c>
      <c r="B4208" t="s">
        <v>507</v>
      </c>
      <c r="C4208" t="s">
        <v>538</v>
      </c>
      <c r="D4208" t="s">
        <v>539</v>
      </c>
      <c r="E4208" t="s">
        <v>25</v>
      </c>
      <c r="F4208" s="1">
        <v>18629</v>
      </c>
      <c r="G4208" t="s">
        <v>2401</v>
      </c>
      <c r="H4208">
        <v>201501</v>
      </c>
      <c r="I4208" t="s">
        <v>27</v>
      </c>
      <c r="J4208" t="s">
        <v>28</v>
      </c>
      <c r="K4208" t="s">
        <v>43</v>
      </c>
      <c r="L4208" t="s">
        <v>30</v>
      </c>
      <c r="M4208" t="s">
        <v>31</v>
      </c>
      <c r="N4208" t="s">
        <v>32</v>
      </c>
      <c r="O4208">
        <v>1.1100000000000001</v>
      </c>
      <c r="P4208" t="s">
        <v>507</v>
      </c>
      <c r="Q4208" t="s">
        <v>520</v>
      </c>
      <c r="R4208" t="s">
        <v>510</v>
      </c>
      <c r="S4208" t="s">
        <v>34</v>
      </c>
      <c r="T4208" t="s">
        <v>35</v>
      </c>
    </row>
    <row r="4209" spans="1:20">
      <c r="A4209" t="s">
        <v>520</v>
      </c>
      <c r="B4209" t="s">
        <v>507</v>
      </c>
      <c r="C4209" t="s">
        <v>538</v>
      </c>
      <c r="D4209" t="s">
        <v>539</v>
      </c>
      <c r="E4209" t="s">
        <v>25</v>
      </c>
      <c r="F4209" s="1">
        <v>18629</v>
      </c>
      <c r="G4209" t="s">
        <v>2401</v>
      </c>
      <c r="H4209">
        <v>201501</v>
      </c>
      <c r="I4209" t="s">
        <v>27</v>
      </c>
      <c r="J4209" t="s">
        <v>28</v>
      </c>
      <c r="K4209" t="s">
        <v>44</v>
      </c>
      <c r="L4209" t="s">
        <v>30</v>
      </c>
      <c r="M4209" t="s">
        <v>31</v>
      </c>
      <c r="N4209" t="s">
        <v>32</v>
      </c>
      <c r="O4209">
        <v>139.05000000000001</v>
      </c>
      <c r="P4209" t="s">
        <v>507</v>
      </c>
      <c r="Q4209" t="s">
        <v>520</v>
      </c>
      <c r="R4209" t="s">
        <v>510</v>
      </c>
      <c r="S4209" t="s">
        <v>34</v>
      </c>
      <c r="T4209" t="s">
        <v>35</v>
      </c>
    </row>
    <row r="4210" spans="1:20">
      <c r="A4210" t="s">
        <v>542</v>
      </c>
      <c r="B4210" t="s">
        <v>507</v>
      </c>
      <c r="C4210" t="s">
        <v>543</v>
      </c>
      <c r="D4210" t="s">
        <v>544</v>
      </c>
      <c r="E4210" t="s">
        <v>25</v>
      </c>
      <c r="F4210" s="1">
        <v>31766</v>
      </c>
      <c r="G4210" t="s">
        <v>2401</v>
      </c>
      <c r="H4210">
        <v>201501</v>
      </c>
      <c r="I4210" t="s">
        <v>27</v>
      </c>
      <c r="J4210" t="s">
        <v>28</v>
      </c>
      <c r="K4210" t="s">
        <v>29</v>
      </c>
      <c r="L4210" t="s">
        <v>30</v>
      </c>
      <c r="M4210" t="s">
        <v>31</v>
      </c>
      <c r="N4210" t="s">
        <v>32</v>
      </c>
      <c r="O4210">
        <v>15.71</v>
      </c>
      <c r="P4210" t="s">
        <v>507</v>
      </c>
      <c r="Q4210" t="s">
        <v>542</v>
      </c>
      <c r="R4210" t="s">
        <v>510</v>
      </c>
      <c r="S4210" t="s">
        <v>34</v>
      </c>
      <c r="T4210" t="s">
        <v>35</v>
      </c>
    </row>
    <row r="4211" spans="1:20">
      <c r="A4211" t="s">
        <v>542</v>
      </c>
      <c r="B4211" t="s">
        <v>507</v>
      </c>
      <c r="C4211" t="s">
        <v>543</v>
      </c>
      <c r="D4211" t="s">
        <v>544</v>
      </c>
      <c r="E4211" t="s">
        <v>25</v>
      </c>
      <c r="F4211" s="1">
        <v>31766</v>
      </c>
      <c r="G4211" t="s">
        <v>2401</v>
      </c>
      <c r="H4211">
        <v>201501</v>
      </c>
      <c r="I4211" t="s">
        <v>27</v>
      </c>
      <c r="J4211" t="s">
        <v>28</v>
      </c>
      <c r="K4211" t="s">
        <v>36</v>
      </c>
      <c r="L4211" t="s">
        <v>30</v>
      </c>
      <c r="M4211" t="s">
        <v>31</v>
      </c>
      <c r="N4211" t="s">
        <v>32</v>
      </c>
      <c r="O4211">
        <v>4.7</v>
      </c>
      <c r="P4211" t="s">
        <v>507</v>
      </c>
      <c r="Q4211" t="s">
        <v>542</v>
      </c>
      <c r="R4211" t="s">
        <v>510</v>
      </c>
      <c r="S4211" t="s">
        <v>34</v>
      </c>
      <c r="T4211" t="s">
        <v>35</v>
      </c>
    </row>
    <row r="4212" spans="1:20">
      <c r="A4212" t="s">
        <v>542</v>
      </c>
      <c r="B4212" t="s">
        <v>507</v>
      </c>
      <c r="C4212" t="s">
        <v>543</v>
      </c>
      <c r="D4212" t="s">
        <v>544</v>
      </c>
      <c r="E4212" t="s">
        <v>25</v>
      </c>
      <c r="F4212" s="1">
        <v>31766</v>
      </c>
      <c r="G4212" t="s">
        <v>2401</v>
      </c>
      <c r="H4212">
        <v>201501</v>
      </c>
      <c r="I4212" t="s">
        <v>27</v>
      </c>
      <c r="J4212" t="s">
        <v>28</v>
      </c>
      <c r="K4212" t="s">
        <v>37</v>
      </c>
      <c r="L4212" t="s">
        <v>30</v>
      </c>
      <c r="M4212" t="s">
        <v>31</v>
      </c>
      <c r="N4212" t="s">
        <v>32</v>
      </c>
      <c r="O4212">
        <v>1</v>
      </c>
      <c r="P4212" t="s">
        <v>507</v>
      </c>
      <c r="Q4212" t="s">
        <v>542</v>
      </c>
      <c r="R4212" t="s">
        <v>510</v>
      </c>
      <c r="S4212" t="s">
        <v>34</v>
      </c>
      <c r="T4212" t="s">
        <v>35</v>
      </c>
    </row>
    <row r="4213" spans="1:20">
      <c r="A4213" t="s">
        <v>542</v>
      </c>
      <c r="B4213" t="s">
        <v>507</v>
      </c>
      <c r="C4213" t="s">
        <v>543</v>
      </c>
      <c r="D4213" t="s">
        <v>544</v>
      </c>
      <c r="E4213" t="s">
        <v>25</v>
      </c>
      <c r="F4213" s="1">
        <v>31766</v>
      </c>
      <c r="G4213" t="s">
        <v>2401</v>
      </c>
      <c r="H4213">
        <v>201501</v>
      </c>
      <c r="I4213" t="s">
        <v>27</v>
      </c>
      <c r="J4213" t="s">
        <v>28</v>
      </c>
      <c r="K4213" t="s">
        <v>38</v>
      </c>
      <c r="L4213" t="s">
        <v>30</v>
      </c>
      <c r="M4213" t="s">
        <v>31</v>
      </c>
      <c r="N4213" t="s">
        <v>32</v>
      </c>
      <c r="O4213">
        <v>1.22</v>
      </c>
      <c r="P4213" t="s">
        <v>507</v>
      </c>
      <c r="Q4213" t="s">
        <v>542</v>
      </c>
      <c r="R4213" t="s">
        <v>510</v>
      </c>
      <c r="S4213" t="s">
        <v>34</v>
      </c>
      <c r="T4213" t="s">
        <v>35</v>
      </c>
    </row>
    <row r="4214" spans="1:20">
      <c r="A4214" t="s">
        <v>542</v>
      </c>
      <c r="B4214" t="s">
        <v>507</v>
      </c>
      <c r="C4214" t="s">
        <v>543</v>
      </c>
      <c r="D4214" t="s">
        <v>544</v>
      </c>
      <c r="E4214" t="s">
        <v>25</v>
      </c>
      <c r="F4214" s="1">
        <v>31766</v>
      </c>
      <c r="G4214" t="s">
        <v>2401</v>
      </c>
      <c r="H4214">
        <v>201501</v>
      </c>
      <c r="I4214" t="s">
        <v>27</v>
      </c>
      <c r="J4214" t="s">
        <v>28</v>
      </c>
      <c r="K4214" t="s">
        <v>41</v>
      </c>
      <c r="L4214" t="s">
        <v>30</v>
      </c>
      <c r="M4214" t="s">
        <v>31</v>
      </c>
      <c r="N4214" t="s">
        <v>32</v>
      </c>
      <c r="O4214">
        <v>0.81</v>
      </c>
      <c r="P4214" t="s">
        <v>507</v>
      </c>
      <c r="Q4214" t="s">
        <v>542</v>
      </c>
      <c r="R4214" t="s">
        <v>510</v>
      </c>
      <c r="S4214" t="s">
        <v>34</v>
      </c>
      <c r="T4214" t="s">
        <v>35</v>
      </c>
    </row>
    <row r="4215" spans="1:20">
      <c r="A4215" t="s">
        <v>542</v>
      </c>
      <c r="B4215" t="s">
        <v>507</v>
      </c>
      <c r="C4215" t="s">
        <v>543</v>
      </c>
      <c r="D4215" t="s">
        <v>544</v>
      </c>
      <c r="E4215" t="s">
        <v>25</v>
      </c>
      <c r="F4215" s="1">
        <v>31766</v>
      </c>
      <c r="G4215" t="s">
        <v>2401</v>
      </c>
      <c r="H4215">
        <v>201501</v>
      </c>
      <c r="I4215" t="s">
        <v>27</v>
      </c>
      <c r="J4215" t="s">
        <v>28</v>
      </c>
      <c r="K4215" t="s">
        <v>42</v>
      </c>
      <c r="L4215" t="s">
        <v>30</v>
      </c>
      <c r="M4215" t="s">
        <v>31</v>
      </c>
      <c r="N4215" t="s">
        <v>32</v>
      </c>
      <c r="O4215">
        <v>0.83000000000000007</v>
      </c>
      <c r="P4215" t="s">
        <v>507</v>
      </c>
      <c r="Q4215" t="s">
        <v>542</v>
      </c>
      <c r="R4215" t="s">
        <v>510</v>
      </c>
      <c r="S4215" t="s">
        <v>34</v>
      </c>
      <c r="T4215" t="s">
        <v>35</v>
      </c>
    </row>
    <row r="4216" spans="1:20">
      <c r="A4216" t="s">
        <v>542</v>
      </c>
      <c r="B4216" t="s">
        <v>507</v>
      </c>
      <c r="C4216" t="s">
        <v>543</v>
      </c>
      <c r="D4216" t="s">
        <v>544</v>
      </c>
      <c r="E4216" t="s">
        <v>25</v>
      </c>
      <c r="F4216" s="1">
        <v>31766</v>
      </c>
      <c r="G4216" t="s">
        <v>2401</v>
      </c>
      <c r="H4216">
        <v>201501</v>
      </c>
      <c r="I4216" t="s">
        <v>27</v>
      </c>
      <c r="J4216" t="s">
        <v>28</v>
      </c>
      <c r="K4216" t="s">
        <v>43</v>
      </c>
      <c r="L4216" t="s">
        <v>30</v>
      </c>
      <c r="M4216" t="s">
        <v>31</v>
      </c>
      <c r="N4216" t="s">
        <v>32</v>
      </c>
      <c r="O4216">
        <v>0.81</v>
      </c>
      <c r="P4216" t="s">
        <v>507</v>
      </c>
      <c r="Q4216" t="s">
        <v>542</v>
      </c>
      <c r="R4216" t="s">
        <v>510</v>
      </c>
      <c r="S4216" t="s">
        <v>34</v>
      </c>
      <c r="T4216" t="s">
        <v>35</v>
      </c>
    </row>
    <row r="4217" spans="1:20">
      <c r="A4217" t="s">
        <v>542</v>
      </c>
      <c r="B4217" t="s">
        <v>507</v>
      </c>
      <c r="C4217" t="s">
        <v>543</v>
      </c>
      <c r="D4217" t="s">
        <v>544</v>
      </c>
      <c r="E4217" t="s">
        <v>25</v>
      </c>
      <c r="F4217" s="1">
        <v>31766</v>
      </c>
      <c r="G4217" t="s">
        <v>2401</v>
      </c>
      <c r="H4217">
        <v>201501</v>
      </c>
      <c r="I4217" t="s">
        <v>27</v>
      </c>
      <c r="J4217" t="s">
        <v>28</v>
      </c>
      <c r="K4217" t="s">
        <v>44</v>
      </c>
      <c r="L4217" t="s">
        <v>30</v>
      </c>
      <c r="M4217" t="s">
        <v>31</v>
      </c>
      <c r="N4217" t="s">
        <v>32</v>
      </c>
      <c r="O4217">
        <v>61.33</v>
      </c>
      <c r="P4217" t="s">
        <v>507</v>
      </c>
      <c r="Q4217" t="s">
        <v>542</v>
      </c>
      <c r="R4217" t="s">
        <v>510</v>
      </c>
      <c r="S4217" t="s">
        <v>34</v>
      </c>
      <c r="T4217" t="s">
        <v>35</v>
      </c>
    </row>
    <row r="4218" spans="1:20">
      <c r="A4218" t="s">
        <v>523</v>
      </c>
      <c r="B4218" t="s">
        <v>507</v>
      </c>
      <c r="C4218" t="s">
        <v>545</v>
      </c>
      <c r="D4218" t="s">
        <v>546</v>
      </c>
      <c r="E4218" t="s">
        <v>25</v>
      </c>
      <c r="F4218" s="1">
        <v>31766</v>
      </c>
      <c r="G4218" t="s">
        <v>2401</v>
      </c>
      <c r="H4218">
        <v>201501</v>
      </c>
      <c r="I4218" t="s">
        <v>27</v>
      </c>
      <c r="J4218" t="s">
        <v>28</v>
      </c>
      <c r="K4218" t="s">
        <v>44</v>
      </c>
      <c r="L4218" t="s">
        <v>30</v>
      </c>
      <c r="M4218" t="s">
        <v>31</v>
      </c>
      <c r="N4218" t="s">
        <v>32</v>
      </c>
      <c r="O4218">
        <v>4650.37</v>
      </c>
      <c r="P4218" t="s">
        <v>507</v>
      </c>
      <c r="Q4218" t="s">
        <v>523</v>
      </c>
      <c r="R4218" t="s">
        <v>510</v>
      </c>
      <c r="S4218" t="s">
        <v>34</v>
      </c>
      <c r="T4218" t="s">
        <v>35</v>
      </c>
    </row>
    <row r="4219" spans="1:20">
      <c r="A4219" t="s">
        <v>549</v>
      </c>
      <c r="B4219" t="s">
        <v>507</v>
      </c>
      <c r="C4219" t="s">
        <v>550</v>
      </c>
      <c r="D4219" t="s">
        <v>551</v>
      </c>
      <c r="E4219" t="s">
        <v>25</v>
      </c>
      <c r="F4219" s="1">
        <v>34579</v>
      </c>
      <c r="G4219" t="s">
        <v>2401</v>
      </c>
      <c r="H4219">
        <v>201501</v>
      </c>
      <c r="I4219" t="s">
        <v>27</v>
      </c>
      <c r="J4219" t="s">
        <v>53</v>
      </c>
      <c r="K4219" t="s">
        <v>44</v>
      </c>
      <c r="L4219" t="s">
        <v>54</v>
      </c>
      <c r="M4219" t="s">
        <v>31</v>
      </c>
      <c r="N4219" t="s">
        <v>32</v>
      </c>
      <c r="O4219">
        <v>1558.32</v>
      </c>
      <c r="P4219" t="s">
        <v>507</v>
      </c>
      <c r="Q4219" t="s">
        <v>549</v>
      </c>
      <c r="R4219" t="s">
        <v>510</v>
      </c>
      <c r="S4219" t="s">
        <v>34</v>
      </c>
      <c r="T4219" t="s">
        <v>35</v>
      </c>
    </row>
    <row r="4220" spans="1:20">
      <c r="A4220" t="s">
        <v>552</v>
      </c>
      <c r="B4220" t="s">
        <v>507</v>
      </c>
      <c r="C4220" t="s">
        <v>553</v>
      </c>
      <c r="D4220" t="s">
        <v>554</v>
      </c>
      <c r="E4220" t="s">
        <v>25</v>
      </c>
      <c r="F4220" s="1">
        <v>30956</v>
      </c>
      <c r="G4220" t="s">
        <v>2401</v>
      </c>
      <c r="H4220">
        <v>201501</v>
      </c>
      <c r="I4220" t="s">
        <v>27</v>
      </c>
      <c r="J4220" t="s">
        <v>28</v>
      </c>
      <c r="K4220" t="s">
        <v>29</v>
      </c>
      <c r="L4220" t="s">
        <v>30</v>
      </c>
      <c r="M4220" t="s">
        <v>31</v>
      </c>
      <c r="N4220" t="s">
        <v>32</v>
      </c>
      <c r="O4220">
        <v>11924.39</v>
      </c>
      <c r="P4220" t="s">
        <v>507</v>
      </c>
      <c r="Q4220" t="s">
        <v>552</v>
      </c>
      <c r="R4220" t="s">
        <v>510</v>
      </c>
      <c r="S4220" t="s">
        <v>34</v>
      </c>
      <c r="T4220" t="s">
        <v>35</v>
      </c>
    </row>
    <row r="4221" spans="1:20">
      <c r="A4221" t="s">
        <v>552</v>
      </c>
      <c r="B4221" t="s">
        <v>507</v>
      </c>
      <c r="C4221" t="s">
        <v>553</v>
      </c>
      <c r="D4221" t="s">
        <v>554</v>
      </c>
      <c r="E4221" t="s">
        <v>25</v>
      </c>
      <c r="F4221" s="1">
        <v>30956</v>
      </c>
      <c r="G4221" t="s">
        <v>2401</v>
      </c>
      <c r="H4221">
        <v>201501</v>
      </c>
      <c r="I4221" t="s">
        <v>27</v>
      </c>
      <c r="J4221" t="s">
        <v>28</v>
      </c>
      <c r="K4221" t="s">
        <v>36</v>
      </c>
      <c r="L4221" t="s">
        <v>30</v>
      </c>
      <c r="M4221" t="s">
        <v>31</v>
      </c>
      <c r="N4221" t="s">
        <v>32</v>
      </c>
      <c r="O4221">
        <v>5671.6</v>
      </c>
      <c r="P4221" t="s">
        <v>507</v>
      </c>
      <c r="Q4221" t="s">
        <v>552</v>
      </c>
      <c r="R4221" t="s">
        <v>510</v>
      </c>
      <c r="S4221" t="s">
        <v>34</v>
      </c>
      <c r="T4221" t="s">
        <v>35</v>
      </c>
    </row>
    <row r="4222" spans="1:20">
      <c r="A4222" t="s">
        <v>552</v>
      </c>
      <c r="B4222" t="s">
        <v>507</v>
      </c>
      <c r="C4222" t="s">
        <v>553</v>
      </c>
      <c r="D4222" t="s">
        <v>554</v>
      </c>
      <c r="E4222" t="s">
        <v>25</v>
      </c>
      <c r="F4222" s="1">
        <v>30956</v>
      </c>
      <c r="G4222" t="s">
        <v>2401</v>
      </c>
      <c r="H4222">
        <v>201501</v>
      </c>
      <c r="I4222" t="s">
        <v>27</v>
      </c>
      <c r="J4222" t="s">
        <v>28</v>
      </c>
      <c r="K4222" t="s">
        <v>44</v>
      </c>
      <c r="L4222" t="s">
        <v>30</v>
      </c>
      <c r="M4222" t="s">
        <v>31</v>
      </c>
      <c r="N4222" t="s">
        <v>32</v>
      </c>
      <c r="O4222">
        <v>11586.45</v>
      </c>
      <c r="P4222" t="s">
        <v>507</v>
      </c>
      <c r="Q4222" t="s">
        <v>552</v>
      </c>
      <c r="R4222" t="s">
        <v>510</v>
      </c>
      <c r="S4222" t="s">
        <v>34</v>
      </c>
      <c r="T4222" t="s">
        <v>35</v>
      </c>
    </row>
    <row r="4223" spans="1:20">
      <c r="A4223" t="s">
        <v>555</v>
      </c>
      <c r="B4223" t="s">
        <v>556</v>
      </c>
      <c r="C4223" t="s">
        <v>557</v>
      </c>
      <c r="D4223" t="s">
        <v>558</v>
      </c>
      <c r="E4223" t="s">
        <v>435</v>
      </c>
      <c r="F4223" s="1">
        <v>30708</v>
      </c>
      <c r="G4223" t="s">
        <v>2401</v>
      </c>
      <c r="H4223">
        <v>201501</v>
      </c>
      <c r="I4223" t="s">
        <v>27</v>
      </c>
      <c r="J4223" t="s">
        <v>28</v>
      </c>
      <c r="K4223" t="s">
        <v>143</v>
      </c>
      <c r="L4223" t="s">
        <v>30</v>
      </c>
      <c r="M4223" t="s">
        <v>559</v>
      </c>
      <c r="N4223" t="s">
        <v>32</v>
      </c>
      <c r="O4223">
        <v>1291.9100000000001</v>
      </c>
      <c r="P4223" t="s">
        <v>556</v>
      </c>
      <c r="Q4223" t="s">
        <v>555</v>
      </c>
      <c r="R4223" t="s">
        <v>560</v>
      </c>
      <c r="S4223" t="s">
        <v>34</v>
      </c>
      <c r="T4223" t="s">
        <v>561</v>
      </c>
    </row>
    <row r="4224" spans="1:20">
      <c r="A4224" t="s">
        <v>567</v>
      </c>
      <c r="B4224" t="s">
        <v>568</v>
      </c>
      <c r="C4224" t="s">
        <v>569</v>
      </c>
      <c r="D4224" t="s">
        <v>570</v>
      </c>
      <c r="E4224" t="s">
        <v>435</v>
      </c>
      <c r="F4224" s="1">
        <v>33511</v>
      </c>
      <c r="G4224" t="s">
        <v>2401</v>
      </c>
      <c r="H4224">
        <v>201501</v>
      </c>
      <c r="I4224" t="s">
        <v>213</v>
      </c>
      <c r="J4224" t="s">
        <v>253</v>
      </c>
      <c r="K4224" t="s">
        <v>239</v>
      </c>
      <c r="L4224" t="s">
        <v>254</v>
      </c>
      <c r="M4224" t="s">
        <v>31</v>
      </c>
      <c r="N4224" t="s">
        <v>32</v>
      </c>
      <c r="O4224">
        <v>27207.23</v>
      </c>
      <c r="P4224" t="s">
        <v>568</v>
      </c>
      <c r="Q4224" t="s">
        <v>567</v>
      </c>
      <c r="R4224" t="s">
        <v>571</v>
      </c>
      <c r="S4224" t="s">
        <v>216</v>
      </c>
      <c r="T4224" t="s">
        <v>35</v>
      </c>
    </row>
    <row r="4225" spans="1:20">
      <c r="A4225" t="s">
        <v>572</v>
      </c>
      <c r="B4225" t="s">
        <v>568</v>
      </c>
      <c r="C4225" t="s">
        <v>573</v>
      </c>
      <c r="D4225" t="s">
        <v>574</v>
      </c>
      <c r="E4225" t="s">
        <v>435</v>
      </c>
      <c r="F4225" s="1">
        <v>31746</v>
      </c>
      <c r="G4225" t="s">
        <v>2401</v>
      </c>
      <c r="H4225">
        <v>201501</v>
      </c>
      <c r="I4225" t="s">
        <v>213</v>
      </c>
      <c r="J4225" t="s">
        <v>28</v>
      </c>
      <c r="K4225" t="s">
        <v>239</v>
      </c>
      <c r="L4225" t="s">
        <v>30</v>
      </c>
      <c r="M4225" t="s">
        <v>31</v>
      </c>
      <c r="N4225" t="s">
        <v>32</v>
      </c>
      <c r="O4225">
        <v>79289.22</v>
      </c>
      <c r="P4225" t="s">
        <v>568</v>
      </c>
      <c r="Q4225" t="s">
        <v>572</v>
      </c>
      <c r="R4225" t="s">
        <v>571</v>
      </c>
      <c r="S4225" t="s">
        <v>216</v>
      </c>
      <c r="T4225" t="s">
        <v>35</v>
      </c>
    </row>
    <row r="4226" spans="1:20">
      <c r="A4226" t="s">
        <v>2436</v>
      </c>
      <c r="B4226" t="s">
        <v>576</v>
      </c>
      <c r="C4226" t="s">
        <v>2437</v>
      </c>
      <c r="D4226" t="s">
        <v>2438</v>
      </c>
      <c r="E4226" t="s">
        <v>435</v>
      </c>
      <c r="F4226" s="1">
        <v>31746</v>
      </c>
      <c r="G4226" t="s">
        <v>2401</v>
      </c>
      <c r="H4226">
        <v>201501</v>
      </c>
      <c r="I4226" t="s">
        <v>213</v>
      </c>
      <c r="J4226" t="s">
        <v>28</v>
      </c>
      <c r="K4226" t="s">
        <v>239</v>
      </c>
      <c r="L4226" t="s">
        <v>30</v>
      </c>
      <c r="M4226" t="s">
        <v>31</v>
      </c>
      <c r="N4226" t="s">
        <v>32</v>
      </c>
      <c r="O4226">
        <v>11883.31</v>
      </c>
      <c r="P4226" t="s">
        <v>576</v>
      </c>
      <c r="Q4226" t="s">
        <v>2436</v>
      </c>
      <c r="R4226" t="s">
        <v>579</v>
      </c>
      <c r="S4226" t="s">
        <v>216</v>
      </c>
      <c r="T4226" t="s">
        <v>35</v>
      </c>
    </row>
    <row r="4227" spans="1:20">
      <c r="A4227" t="s">
        <v>580</v>
      </c>
      <c r="B4227" t="s">
        <v>581</v>
      </c>
      <c r="C4227" t="s">
        <v>582</v>
      </c>
      <c r="D4227" t="s">
        <v>583</v>
      </c>
      <c r="E4227" t="s">
        <v>435</v>
      </c>
      <c r="F4227" s="1">
        <v>35928</v>
      </c>
      <c r="G4227" t="s">
        <v>2401</v>
      </c>
      <c r="H4227">
        <v>201501</v>
      </c>
      <c r="I4227" t="s">
        <v>213</v>
      </c>
      <c r="J4227" t="s">
        <v>28</v>
      </c>
      <c r="K4227" t="s">
        <v>239</v>
      </c>
      <c r="L4227" t="s">
        <v>30</v>
      </c>
      <c r="M4227" t="s">
        <v>31</v>
      </c>
      <c r="N4227" t="s">
        <v>32</v>
      </c>
      <c r="O4227">
        <v>2332.3000000000002</v>
      </c>
      <c r="P4227" t="s">
        <v>581</v>
      </c>
      <c r="Q4227" t="s">
        <v>580</v>
      </c>
      <c r="R4227" t="s">
        <v>584</v>
      </c>
      <c r="S4227" t="s">
        <v>216</v>
      </c>
      <c r="T4227" t="s">
        <v>35</v>
      </c>
    </row>
    <row r="4228" spans="1:20">
      <c r="A4228" t="s">
        <v>585</v>
      </c>
      <c r="B4228" t="s">
        <v>586</v>
      </c>
      <c r="C4228" t="s">
        <v>587</v>
      </c>
      <c r="D4228" t="s">
        <v>588</v>
      </c>
      <c r="E4228" t="s">
        <v>142</v>
      </c>
      <c r="F4228" s="1">
        <v>40940</v>
      </c>
      <c r="G4228" t="s">
        <v>2401</v>
      </c>
      <c r="H4228">
        <v>201501</v>
      </c>
      <c r="I4228" t="s">
        <v>27</v>
      </c>
      <c r="J4228" t="s">
        <v>53</v>
      </c>
      <c r="K4228" t="s">
        <v>589</v>
      </c>
      <c r="L4228" t="s">
        <v>54</v>
      </c>
      <c r="M4228" t="s">
        <v>590</v>
      </c>
      <c r="N4228" t="s">
        <v>32</v>
      </c>
      <c r="O4228">
        <v>8115.75</v>
      </c>
      <c r="P4228" t="s">
        <v>586</v>
      </c>
      <c r="Q4228" t="s">
        <v>585</v>
      </c>
      <c r="R4228" t="s">
        <v>591</v>
      </c>
      <c r="S4228" t="s">
        <v>34</v>
      </c>
      <c r="T4228" t="s">
        <v>592</v>
      </c>
    </row>
    <row r="4229" spans="1:20">
      <c r="A4229" t="s">
        <v>585</v>
      </c>
      <c r="B4229" t="s">
        <v>586</v>
      </c>
      <c r="C4229" t="s">
        <v>587</v>
      </c>
      <c r="D4229" t="s">
        <v>588</v>
      </c>
      <c r="E4229" t="s">
        <v>142</v>
      </c>
      <c r="F4229" s="1">
        <v>40940</v>
      </c>
      <c r="G4229" t="s">
        <v>2401</v>
      </c>
      <c r="H4229">
        <v>201501</v>
      </c>
      <c r="I4229" t="s">
        <v>27</v>
      </c>
      <c r="J4229" t="s">
        <v>53</v>
      </c>
      <c r="K4229" t="s">
        <v>143</v>
      </c>
      <c r="L4229" t="s">
        <v>54</v>
      </c>
      <c r="M4229" t="s">
        <v>590</v>
      </c>
      <c r="N4229" t="s">
        <v>32</v>
      </c>
      <c r="O4229">
        <v>64926.1</v>
      </c>
      <c r="P4229" t="s">
        <v>586</v>
      </c>
      <c r="Q4229" t="s">
        <v>585</v>
      </c>
      <c r="R4229" t="s">
        <v>591</v>
      </c>
      <c r="S4229" t="s">
        <v>34</v>
      </c>
      <c r="T4229" t="s">
        <v>592</v>
      </c>
    </row>
    <row r="4230" spans="1:20">
      <c r="A4230" t="s">
        <v>585</v>
      </c>
      <c r="B4230" t="s">
        <v>586</v>
      </c>
      <c r="C4230" t="s">
        <v>593</v>
      </c>
      <c r="D4230" t="s">
        <v>594</v>
      </c>
      <c r="E4230" t="s">
        <v>595</v>
      </c>
      <c r="F4230" s="1">
        <v>41091</v>
      </c>
      <c r="G4230" t="s">
        <v>2401</v>
      </c>
      <c r="H4230">
        <v>201501</v>
      </c>
      <c r="I4230" t="s">
        <v>27</v>
      </c>
      <c r="J4230" t="s">
        <v>596</v>
      </c>
      <c r="K4230" t="s">
        <v>597</v>
      </c>
      <c r="L4230" t="s">
        <v>30</v>
      </c>
      <c r="M4230" t="s">
        <v>590</v>
      </c>
      <c r="N4230" t="s">
        <v>32</v>
      </c>
      <c r="O4230">
        <v>27475.45</v>
      </c>
      <c r="P4230" t="s">
        <v>586</v>
      </c>
      <c r="Q4230" t="s">
        <v>585</v>
      </c>
      <c r="R4230" t="s">
        <v>591</v>
      </c>
      <c r="S4230" t="s">
        <v>34</v>
      </c>
      <c r="T4230" t="s">
        <v>592</v>
      </c>
    </row>
    <row r="4231" spans="1:20">
      <c r="A4231" t="s">
        <v>585</v>
      </c>
      <c r="B4231" t="s">
        <v>586</v>
      </c>
      <c r="C4231" t="s">
        <v>598</v>
      </c>
      <c r="D4231" t="s">
        <v>599</v>
      </c>
      <c r="E4231" t="s">
        <v>600</v>
      </c>
      <c r="F4231" s="1">
        <v>41334</v>
      </c>
      <c r="G4231" t="s">
        <v>2401</v>
      </c>
      <c r="H4231">
        <v>201501</v>
      </c>
      <c r="I4231" t="s">
        <v>27</v>
      </c>
      <c r="J4231" t="s">
        <v>53</v>
      </c>
      <c r="K4231" t="s">
        <v>601</v>
      </c>
      <c r="L4231" t="s">
        <v>54</v>
      </c>
      <c r="M4231" t="s">
        <v>590</v>
      </c>
      <c r="N4231" t="s">
        <v>32</v>
      </c>
      <c r="O4231">
        <v>1707.3600000000001</v>
      </c>
      <c r="P4231" t="s">
        <v>586</v>
      </c>
      <c r="Q4231" t="s">
        <v>585</v>
      </c>
      <c r="R4231" t="s">
        <v>591</v>
      </c>
      <c r="S4231" t="s">
        <v>34</v>
      </c>
      <c r="T4231" t="s">
        <v>592</v>
      </c>
    </row>
    <row r="4232" spans="1:20">
      <c r="A4232" t="s">
        <v>602</v>
      </c>
      <c r="B4232" t="s">
        <v>603</v>
      </c>
      <c r="C4232" t="s">
        <v>609</v>
      </c>
      <c r="D4232" t="s">
        <v>610</v>
      </c>
      <c r="E4232" t="s">
        <v>606</v>
      </c>
      <c r="F4232" s="1">
        <v>31874</v>
      </c>
      <c r="G4232" t="s">
        <v>2401</v>
      </c>
      <c r="H4232">
        <v>201501</v>
      </c>
      <c r="I4232" t="s">
        <v>27</v>
      </c>
      <c r="J4232" t="s">
        <v>596</v>
      </c>
      <c r="K4232" t="s">
        <v>597</v>
      </c>
      <c r="L4232" t="s">
        <v>54</v>
      </c>
      <c r="M4232" t="s">
        <v>611</v>
      </c>
      <c r="N4232" t="s">
        <v>32</v>
      </c>
      <c r="O4232">
        <v>444.59000000000003</v>
      </c>
      <c r="P4232" t="s">
        <v>603</v>
      </c>
      <c r="Q4232" t="s">
        <v>602</v>
      </c>
      <c r="R4232" t="s">
        <v>607</v>
      </c>
      <c r="S4232" t="s">
        <v>608</v>
      </c>
      <c r="T4232" t="s">
        <v>561</v>
      </c>
    </row>
    <row r="4233" spans="1:20">
      <c r="A4233" t="s">
        <v>618</v>
      </c>
      <c r="B4233" t="s">
        <v>619</v>
      </c>
      <c r="C4233" t="s">
        <v>629</v>
      </c>
      <c r="D4233" t="s">
        <v>630</v>
      </c>
      <c r="E4233" t="s">
        <v>622</v>
      </c>
      <c r="F4233" s="1">
        <v>31593</v>
      </c>
      <c r="G4233" t="s">
        <v>2401</v>
      </c>
      <c r="H4233">
        <v>201501</v>
      </c>
      <c r="I4233" t="s">
        <v>27</v>
      </c>
      <c r="J4233" t="s">
        <v>596</v>
      </c>
      <c r="K4233" t="s">
        <v>627</v>
      </c>
      <c r="L4233" t="s">
        <v>631</v>
      </c>
      <c r="M4233" t="s">
        <v>632</v>
      </c>
      <c r="N4233" t="s">
        <v>32</v>
      </c>
      <c r="O4233">
        <v>11496.550000000001</v>
      </c>
      <c r="P4233" t="s">
        <v>619</v>
      </c>
      <c r="Q4233" t="s">
        <v>618</v>
      </c>
      <c r="R4233" t="s">
        <v>626</v>
      </c>
      <c r="S4233" t="s">
        <v>608</v>
      </c>
      <c r="T4233" t="s">
        <v>561</v>
      </c>
    </row>
    <row r="4234" spans="1:20">
      <c r="A4234" t="s">
        <v>618</v>
      </c>
      <c r="B4234" t="s">
        <v>619</v>
      </c>
      <c r="C4234" t="s">
        <v>639</v>
      </c>
      <c r="D4234" t="s">
        <v>640</v>
      </c>
      <c r="E4234" t="s">
        <v>622</v>
      </c>
      <c r="F4234" s="1">
        <v>37987</v>
      </c>
      <c r="G4234" t="s">
        <v>2401</v>
      </c>
      <c r="H4234">
        <v>201501</v>
      </c>
      <c r="I4234" t="s">
        <v>27</v>
      </c>
      <c r="J4234" t="s">
        <v>596</v>
      </c>
      <c r="K4234" t="s">
        <v>623</v>
      </c>
      <c r="L4234" t="s">
        <v>641</v>
      </c>
      <c r="M4234" t="s">
        <v>642</v>
      </c>
      <c r="N4234" t="s">
        <v>32</v>
      </c>
      <c r="O4234">
        <v>1176.1300000000001</v>
      </c>
      <c r="P4234" t="s">
        <v>619</v>
      </c>
      <c r="Q4234" t="s">
        <v>618</v>
      </c>
      <c r="R4234" t="s">
        <v>626</v>
      </c>
      <c r="S4234" t="s">
        <v>608</v>
      </c>
      <c r="T4234" t="s">
        <v>561</v>
      </c>
    </row>
    <row r="4235" spans="1:20">
      <c r="A4235" t="s">
        <v>618</v>
      </c>
      <c r="B4235" t="s">
        <v>619</v>
      </c>
      <c r="C4235" t="s">
        <v>639</v>
      </c>
      <c r="D4235" t="s">
        <v>640</v>
      </c>
      <c r="E4235" t="s">
        <v>622</v>
      </c>
      <c r="F4235" s="1">
        <v>37987</v>
      </c>
      <c r="G4235" t="s">
        <v>2401</v>
      </c>
      <c r="H4235">
        <v>201501</v>
      </c>
      <c r="I4235" t="s">
        <v>27</v>
      </c>
      <c r="J4235" t="s">
        <v>596</v>
      </c>
      <c r="K4235" t="s">
        <v>627</v>
      </c>
      <c r="L4235" t="s">
        <v>641</v>
      </c>
      <c r="M4235" t="s">
        <v>642</v>
      </c>
      <c r="N4235" t="s">
        <v>32</v>
      </c>
      <c r="O4235">
        <v>176.67000000000002</v>
      </c>
      <c r="P4235" t="s">
        <v>619</v>
      </c>
      <c r="Q4235" t="s">
        <v>618</v>
      </c>
      <c r="R4235" t="s">
        <v>626</v>
      </c>
      <c r="S4235" t="s">
        <v>608</v>
      </c>
      <c r="T4235" t="s">
        <v>561</v>
      </c>
    </row>
    <row r="4236" spans="1:20">
      <c r="A4236" t="s">
        <v>647</v>
      </c>
      <c r="B4236" t="s">
        <v>648</v>
      </c>
      <c r="C4236" t="s">
        <v>649</v>
      </c>
      <c r="D4236" t="s">
        <v>650</v>
      </c>
      <c r="E4236" t="s">
        <v>25</v>
      </c>
      <c r="F4236" s="1">
        <v>30682</v>
      </c>
      <c r="G4236" t="s">
        <v>2401</v>
      </c>
      <c r="H4236">
        <v>201501</v>
      </c>
      <c r="I4236" t="s">
        <v>27</v>
      </c>
      <c r="J4236" t="s">
        <v>28</v>
      </c>
      <c r="K4236" t="s">
        <v>37</v>
      </c>
      <c r="L4236" t="s">
        <v>30</v>
      </c>
      <c r="M4236" t="s">
        <v>31</v>
      </c>
      <c r="N4236" t="s">
        <v>32</v>
      </c>
      <c r="O4236">
        <v>3116.89</v>
      </c>
      <c r="P4236" t="s">
        <v>648</v>
      </c>
      <c r="Q4236" t="s">
        <v>647</v>
      </c>
      <c r="R4236" t="s">
        <v>651</v>
      </c>
      <c r="S4236" t="s">
        <v>34</v>
      </c>
      <c r="T4236" t="s">
        <v>592</v>
      </c>
    </row>
    <row r="4237" spans="1:20">
      <c r="A4237" t="s">
        <v>652</v>
      </c>
      <c r="B4237" t="s">
        <v>648</v>
      </c>
      <c r="C4237" t="s">
        <v>653</v>
      </c>
      <c r="D4237" t="s">
        <v>654</v>
      </c>
      <c r="E4237" t="s">
        <v>25</v>
      </c>
      <c r="F4237" s="1">
        <v>30682</v>
      </c>
      <c r="G4237" t="s">
        <v>2401</v>
      </c>
      <c r="H4237">
        <v>201501</v>
      </c>
      <c r="I4237" t="s">
        <v>27</v>
      </c>
      <c r="J4237" t="s">
        <v>28</v>
      </c>
      <c r="K4237" t="s">
        <v>29</v>
      </c>
      <c r="L4237" t="s">
        <v>30</v>
      </c>
      <c r="M4237" t="s">
        <v>31</v>
      </c>
      <c r="N4237" t="s">
        <v>32</v>
      </c>
      <c r="O4237">
        <v>39.42</v>
      </c>
      <c r="P4237" t="s">
        <v>648</v>
      </c>
      <c r="Q4237" t="s">
        <v>652</v>
      </c>
      <c r="R4237" t="s">
        <v>651</v>
      </c>
      <c r="S4237" t="s">
        <v>34</v>
      </c>
      <c r="T4237" t="s">
        <v>592</v>
      </c>
    </row>
    <row r="4238" spans="1:20">
      <c r="A4238" t="s">
        <v>652</v>
      </c>
      <c r="B4238" t="s">
        <v>648</v>
      </c>
      <c r="C4238" t="s">
        <v>653</v>
      </c>
      <c r="D4238" t="s">
        <v>654</v>
      </c>
      <c r="E4238" t="s">
        <v>25</v>
      </c>
      <c r="F4238" s="1">
        <v>30682</v>
      </c>
      <c r="G4238" t="s">
        <v>2401</v>
      </c>
      <c r="H4238">
        <v>201501</v>
      </c>
      <c r="I4238" t="s">
        <v>27</v>
      </c>
      <c r="J4238" t="s">
        <v>28</v>
      </c>
      <c r="K4238" t="s">
        <v>36</v>
      </c>
      <c r="L4238" t="s">
        <v>30</v>
      </c>
      <c r="M4238" t="s">
        <v>31</v>
      </c>
      <c r="N4238" t="s">
        <v>32</v>
      </c>
      <c r="O4238">
        <v>5.07</v>
      </c>
      <c r="P4238" t="s">
        <v>648</v>
      </c>
      <c r="Q4238" t="s">
        <v>652</v>
      </c>
      <c r="R4238" t="s">
        <v>651</v>
      </c>
      <c r="S4238" t="s">
        <v>34</v>
      </c>
      <c r="T4238" t="s">
        <v>592</v>
      </c>
    </row>
    <row r="4239" spans="1:20">
      <c r="A4239" t="s">
        <v>652</v>
      </c>
      <c r="B4239" t="s">
        <v>648</v>
      </c>
      <c r="C4239" t="s">
        <v>653</v>
      </c>
      <c r="D4239" t="s">
        <v>654</v>
      </c>
      <c r="E4239" t="s">
        <v>25</v>
      </c>
      <c r="F4239" s="1">
        <v>30682</v>
      </c>
      <c r="G4239" t="s">
        <v>2401</v>
      </c>
      <c r="H4239">
        <v>201501</v>
      </c>
      <c r="I4239" t="s">
        <v>27</v>
      </c>
      <c r="J4239" t="s">
        <v>28</v>
      </c>
      <c r="K4239" t="s">
        <v>37</v>
      </c>
      <c r="L4239" t="s">
        <v>30</v>
      </c>
      <c r="M4239" t="s">
        <v>31</v>
      </c>
      <c r="N4239" t="s">
        <v>32</v>
      </c>
      <c r="O4239">
        <v>1.26</v>
      </c>
      <c r="P4239" t="s">
        <v>648</v>
      </c>
      <c r="Q4239" t="s">
        <v>652</v>
      </c>
      <c r="R4239" t="s">
        <v>651</v>
      </c>
      <c r="S4239" t="s">
        <v>34</v>
      </c>
      <c r="T4239" t="s">
        <v>592</v>
      </c>
    </row>
    <row r="4240" spans="1:20">
      <c r="A4240" t="s">
        <v>652</v>
      </c>
      <c r="B4240" t="s">
        <v>648</v>
      </c>
      <c r="C4240" t="s">
        <v>653</v>
      </c>
      <c r="D4240" t="s">
        <v>654</v>
      </c>
      <c r="E4240" t="s">
        <v>25</v>
      </c>
      <c r="F4240" s="1">
        <v>30682</v>
      </c>
      <c r="G4240" t="s">
        <v>2401</v>
      </c>
      <c r="H4240">
        <v>201501</v>
      </c>
      <c r="I4240" t="s">
        <v>27</v>
      </c>
      <c r="J4240" t="s">
        <v>28</v>
      </c>
      <c r="K4240" t="s">
        <v>38</v>
      </c>
      <c r="L4240" t="s">
        <v>30</v>
      </c>
      <c r="M4240" t="s">
        <v>31</v>
      </c>
      <c r="N4240" t="s">
        <v>32</v>
      </c>
      <c r="O4240">
        <v>102.75</v>
      </c>
      <c r="P4240" t="s">
        <v>648</v>
      </c>
      <c r="Q4240" t="s">
        <v>652</v>
      </c>
      <c r="R4240" t="s">
        <v>651</v>
      </c>
      <c r="S4240" t="s">
        <v>34</v>
      </c>
      <c r="T4240" t="s">
        <v>592</v>
      </c>
    </row>
    <row r="4241" spans="1:20">
      <c r="A4241" t="s">
        <v>652</v>
      </c>
      <c r="B4241" t="s">
        <v>648</v>
      </c>
      <c r="C4241" t="s">
        <v>653</v>
      </c>
      <c r="D4241" t="s">
        <v>654</v>
      </c>
      <c r="E4241" t="s">
        <v>25</v>
      </c>
      <c r="F4241" s="1">
        <v>30682</v>
      </c>
      <c r="G4241" t="s">
        <v>2401</v>
      </c>
      <c r="H4241">
        <v>201501</v>
      </c>
      <c r="I4241" t="s">
        <v>27</v>
      </c>
      <c r="J4241" t="s">
        <v>28</v>
      </c>
      <c r="K4241" t="s">
        <v>39</v>
      </c>
      <c r="L4241" t="s">
        <v>30</v>
      </c>
      <c r="M4241" t="s">
        <v>31</v>
      </c>
      <c r="N4241" t="s">
        <v>32</v>
      </c>
      <c r="O4241">
        <v>1.26</v>
      </c>
      <c r="P4241" t="s">
        <v>648</v>
      </c>
      <c r="Q4241" t="s">
        <v>652</v>
      </c>
      <c r="R4241" t="s">
        <v>651</v>
      </c>
      <c r="S4241" t="s">
        <v>34</v>
      </c>
      <c r="T4241" t="s">
        <v>592</v>
      </c>
    </row>
    <row r="4242" spans="1:20">
      <c r="A4242" t="s">
        <v>652</v>
      </c>
      <c r="B4242" t="s">
        <v>648</v>
      </c>
      <c r="C4242" t="s">
        <v>653</v>
      </c>
      <c r="D4242" t="s">
        <v>654</v>
      </c>
      <c r="E4242" t="s">
        <v>25</v>
      </c>
      <c r="F4242" s="1">
        <v>30682</v>
      </c>
      <c r="G4242" t="s">
        <v>2401</v>
      </c>
      <c r="H4242">
        <v>201501</v>
      </c>
      <c r="I4242" t="s">
        <v>27</v>
      </c>
      <c r="J4242" t="s">
        <v>28</v>
      </c>
      <c r="K4242" t="s">
        <v>40</v>
      </c>
      <c r="L4242" t="s">
        <v>30</v>
      </c>
      <c r="M4242" t="s">
        <v>31</v>
      </c>
      <c r="N4242" t="s">
        <v>32</v>
      </c>
      <c r="O4242">
        <v>1.27</v>
      </c>
      <c r="P4242" t="s">
        <v>648</v>
      </c>
      <c r="Q4242" t="s">
        <v>652</v>
      </c>
      <c r="R4242" t="s">
        <v>651</v>
      </c>
      <c r="S4242" t="s">
        <v>34</v>
      </c>
      <c r="T4242" t="s">
        <v>592</v>
      </c>
    </row>
    <row r="4243" spans="1:20">
      <c r="A4243" t="s">
        <v>652</v>
      </c>
      <c r="B4243" t="s">
        <v>648</v>
      </c>
      <c r="C4243" t="s">
        <v>653</v>
      </c>
      <c r="D4243" t="s">
        <v>654</v>
      </c>
      <c r="E4243" t="s">
        <v>25</v>
      </c>
      <c r="F4243" s="1">
        <v>30682</v>
      </c>
      <c r="G4243" t="s">
        <v>2401</v>
      </c>
      <c r="H4243">
        <v>201501</v>
      </c>
      <c r="I4243" t="s">
        <v>27</v>
      </c>
      <c r="J4243" t="s">
        <v>28</v>
      </c>
      <c r="K4243" t="s">
        <v>41</v>
      </c>
      <c r="L4243" t="s">
        <v>30</v>
      </c>
      <c r="M4243" t="s">
        <v>31</v>
      </c>
      <c r="N4243" t="s">
        <v>32</v>
      </c>
      <c r="O4243">
        <v>1.26</v>
      </c>
      <c r="P4243" t="s">
        <v>648</v>
      </c>
      <c r="Q4243" t="s">
        <v>652</v>
      </c>
      <c r="R4243" t="s">
        <v>651</v>
      </c>
      <c r="S4243" t="s">
        <v>34</v>
      </c>
      <c r="T4243" t="s">
        <v>592</v>
      </c>
    </row>
    <row r="4244" spans="1:20">
      <c r="A4244" t="s">
        <v>652</v>
      </c>
      <c r="B4244" t="s">
        <v>648</v>
      </c>
      <c r="C4244" t="s">
        <v>653</v>
      </c>
      <c r="D4244" t="s">
        <v>654</v>
      </c>
      <c r="E4244" t="s">
        <v>25</v>
      </c>
      <c r="F4244" s="1">
        <v>30682</v>
      </c>
      <c r="G4244" t="s">
        <v>2401</v>
      </c>
      <c r="H4244">
        <v>201501</v>
      </c>
      <c r="I4244" t="s">
        <v>27</v>
      </c>
      <c r="J4244" t="s">
        <v>28</v>
      </c>
      <c r="K4244" t="s">
        <v>42</v>
      </c>
      <c r="L4244" t="s">
        <v>30</v>
      </c>
      <c r="M4244" t="s">
        <v>31</v>
      </c>
      <c r="N4244" t="s">
        <v>32</v>
      </c>
      <c r="O4244">
        <v>1.26</v>
      </c>
      <c r="P4244" t="s">
        <v>648</v>
      </c>
      <c r="Q4244" t="s">
        <v>652</v>
      </c>
      <c r="R4244" t="s">
        <v>651</v>
      </c>
      <c r="S4244" t="s">
        <v>34</v>
      </c>
      <c r="T4244" t="s">
        <v>592</v>
      </c>
    </row>
    <row r="4245" spans="1:20">
      <c r="A4245" t="s">
        <v>665</v>
      </c>
      <c r="B4245" t="s">
        <v>648</v>
      </c>
      <c r="C4245" t="s">
        <v>2439</v>
      </c>
      <c r="D4245" t="s">
        <v>2440</v>
      </c>
      <c r="E4245" t="s">
        <v>25</v>
      </c>
      <c r="F4245" s="1">
        <v>30682</v>
      </c>
      <c r="G4245" t="s">
        <v>2401</v>
      </c>
      <c r="H4245">
        <v>201501</v>
      </c>
      <c r="I4245" t="s">
        <v>27</v>
      </c>
      <c r="J4245" t="s">
        <v>28</v>
      </c>
      <c r="K4245" t="s">
        <v>29</v>
      </c>
      <c r="L4245" t="s">
        <v>30</v>
      </c>
      <c r="M4245" t="s">
        <v>31</v>
      </c>
      <c r="N4245" t="s">
        <v>32</v>
      </c>
      <c r="O4245">
        <v>19.53</v>
      </c>
      <c r="P4245" t="s">
        <v>648</v>
      </c>
      <c r="Q4245" t="s">
        <v>665</v>
      </c>
      <c r="R4245" t="s">
        <v>651</v>
      </c>
      <c r="S4245" t="s">
        <v>34</v>
      </c>
      <c r="T4245" t="s">
        <v>592</v>
      </c>
    </row>
    <row r="4246" spans="1:20">
      <c r="A4246" t="s">
        <v>665</v>
      </c>
      <c r="B4246" t="s">
        <v>648</v>
      </c>
      <c r="C4246" t="s">
        <v>2439</v>
      </c>
      <c r="D4246" t="s">
        <v>2440</v>
      </c>
      <c r="E4246" t="s">
        <v>25</v>
      </c>
      <c r="F4246" s="1">
        <v>30682</v>
      </c>
      <c r="G4246" t="s">
        <v>2401</v>
      </c>
      <c r="H4246">
        <v>201501</v>
      </c>
      <c r="I4246" t="s">
        <v>27</v>
      </c>
      <c r="J4246" t="s">
        <v>28</v>
      </c>
      <c r="K4246" t="s">
        <v>36</v>
      </c>
      <c r="L4246" t="s">
        <v>30</v>
      </c>
      <c r="M4246" t="s">
        <v>31</v>
      </c>
      <c r="N4246" t="s">
        <v>32</v>
      </c>
      <c r="O4246">
        <v>25.990000000000002</v>
      </c>
      <c r="P4246" t="s">
        <v>648</v>
      </c>
      <c r="Q4246" t="s">
        <v>665</v>
      </c>
      <c r="R4246" t="s">
        <v>651</v>
      </c>
      <c r="S4246" t="s">
        <v>34</v>
      </c>
      <c r="T4246" t="s">
        <v>592</v>
      </c>
    </row>
    <row r="4247" spans="1:20">
      <c r="A4247" t="s">
        <v>665</v>
      </c>
      <c r="B4247" t="s">
        <v>648</v>
      </c>
      <c r="C4247" t="s">
        <v>2439</v>
      </c>
      <c r="D4247" t="s">
        <v>2440</v>
      </c>
      <c r="E4247" t="s">
        <v>25</v>
      </c>
      <c r="F4247" s="1">
        <v>30682</v>
      </c>
      <c r="G4247" t="s">
        <v>2401</v>
      </c>
      <c r="H4247">
        <v>201501</v>
      </c>
      <c r="I4247" t="s">
        <v>27</v>
      </c>
      <c r="J4247" t="s">
        <v>28</v>
      </c>
      <c r="K4247" t="s">
        <v>37</v>
      </c>
      <c r="L4247" t="s">
        <v>30</v>
      </c>
      <c r="M4247" t="s">
        <v>31</v>
      </c>
      <c r="N4247" t="s">
        <v>32</v>
      </c>
      <c r="O4247">
        <v>103.37</v>
      </c>
      <c r="P4247" t="s">
        <v>648</v>
      </c>
      <c r="Q4247" t="s">
        <v>665</v>
      </c>
      <c r="R4247" t="s">
        <v>651</v>
      </c>
      <c r="S4247" t="s">
        <v>34</v>
      </c>
      <c r="T4247" t="s">
        <v>592</v>
      </c>
    </row>
    <row r="4248" spans="1:20">
      <c r="A4248" t="s">
        <v>665</v>
      </c>
      <c r="B4248" t="s">
        <v>648</v>
      </c>
      <c r="C4248" t="s">
        <v>2439</v>
      </c>
      <c r="D4248" t="s">
        <v>2440</v>
      </c>
      <c r="E4248" t="s">
        <v>25</v>
      </c>
      <c r="F4248" s="1">
        <v>30682</v>
      </c>
      <c r="G4248" t="s">
        <v>2401</v>
      </c>
      <c r="H4248">
        <v>201501</v>
      </c>
      <c r="I4248" t="s">
        <v>27</v>
      </c>
      <c r="J4248" t="s">
        <v>28</v>
      </c>
      <c r="K4248" t="s">
        <v>38</v>
      </c>
      <c r="L4248" t="s">
        <v>30</v>
      </c>
      <c r="M4248" t="s">
        <v>31</v>
      </c>
      <c r="N4248" t="s">
        <v>32</v>
      </c>
      <c r="O4248">
        <v>531.51</v>
      </c>
      <c r="P4248" t="s">
        <v>648</v>
      </c>
      <c r="Q4248" t="s">
        <v>665</v>
      </c>
      <c r="R4248" t="s">
        <v>651</v>
      </c>
      <c r="S4248" t="s">
        <v>34</v>
      </c>
      <c r="T4248" t="s">
        <v>592</v>
      </c>
    </row>
    <row r="4249" spans="1:20">
      <c r="A4249" t="s">
        <v>665</v>
      </c>
      <c r="B4249" t="s">
        <v>648</v>
      </c>
      <c r="C4249" t="s">
        <v>2439</v>
      </c>
      <c r="D4249" t="s">
        <v>2440</v>
      </c>
      <c r="E4249" t="s">
        <v>25</v>
      </c>
      <c r="F4249" s="1">
        <v>30682</v>
      </c>
      <c r="G4249" t="s">
        <v>2401</v>
      </c>
      <c r="H4249">
        <v>201501</v>
      </c>
      <c r="I4249" t="s">
        <v>27</v>
      </c>
      <c r="J4249" t="s">
        <v>28</v>
      </c>
      <c r="K4249" t="s">
        <v>39</v>
      </c>
      <c r="L4249" t="s">
        <v>30</v>
      </c>
      <c r="M4249" t="s">
        <v>31</v>
      </c>
      <c r="N4249" t="s">
        <v>32</v>
      </c>
      <c r="O4249">
        <v>5.84</v>
      </c>
      <c r="P4249" t="s">
        <v>648</v>
      </c>
      <c r="Q4249" t="s">
        <v>665</v>
      </c>
      <c r="R4249" t="s">
        <v>651</v>
      </c>
      <c r="S4249" t="s">
        <v>34</v>
      </c>
      <c r="T4249" t="s">
        <v>592</v>
      </c>
    </row>
    <row r="4250" spans="1:20">
      <c r="A4250" t="s">
        <v>665</v>
      </c>
      <c r="B4250" t="s">
        <v>648</v>
      </c>
      <c r="C4250" t="s">
        <v>2439</v>
      </c>
      <c r="D4250" t="s">
        <v>2440</v>
      </c>
      <c r="E4250" t="s">
        <v>25</v>
      </c>
      <c r="F4250" s="1">
        <v>30682</v>
      </c>
      <c r="G4250" t="s">
        <v>2401</v>
      </c>
      <c r="H4250">
        <v>201501</v>
      </c>
      <c r="I4250" t="s">
        <v>27</v>
      </c>
      <c r="J4250" t="s">
        <v>28</v>
      </c>
      <c r="K4250" t="s">
        <v>40</v>
      </c>
      <c r="L4250" t="s">
        <v>30</v>
      </c>
      <c r="M4250" t="s">
        <v>31</v>
      </c>
      <c r="N4250" t="s">
        <v>32</v>
      </c>
      <c r="O4250">
        <v>0.42</v>
      </c>
      <c r="P4250" t="s">
        <v>648</v>
      </c>
      <c r="Q4250" t="s">
        <v>665</v>
      </c>
      <c r="R4250" t="s">
        <v>651</v>
      </c>
      <c r="S4250" t="s">
        <v>34</v>
      </c>
      <c r="T4250" t="s">
        <v>592</v>
      </c>
    </row>
    <row r="4251" spans="1:20">
      <c r="A4251" t="s">
        <v>665</v>
      </c>
      <c r="B4251" t="s">
        <v>648</v>
      </c>
      <c r="C4251" t="s">
        <v>2439</v>
      </c>
      <c r="D4251" t="s">
        <v>2440</v>
      </c>
      <c r="E4251" t="s">
        <v>25</v>
      </c>
      <c r="F4251" s="1">
        <v>30682</v>
      </c>
      <c r="G4251" t="s">
        <v>2401</v>
      </c>
      <c r="H4251">
        <v>201501</v>
      </c>
      <c r="I4251" t="s">
        <v>27</v>
      </c>
      <c r="J4251" t="s">
        <v>28</v>
      </c>
      <c r="K4251" t="s">
        <v>41</v>
      </c>
      <c r="L4251" t="s">
        <v>30</v>
      </c>
      <c r="M4251" t="s">
        <v>31</v>
      </c>
      <c r="N4251" t="s">
        <v>32</v>
      </c>
      <c r="O4251">
        <v>0.22</v>
      </c>
      <c r="P4251" t="s">
        <v>648</v>
      </c>
      <c r="Q4251" t="s">
        <v>665</v>
      </c>
      <c r="R4251" t="s">
        <v>651</v>
      </c>
      <c r="S4251" t="s">
        <v>34</v>
      </c>
      <c r="T4251" t="s">
        <v>592</v>
      </c>
    </row>
    <row r="4252" spans="1:20">
      <c r="A4252" t="s">
        <v>665</v>
      </c>
      <c r="B4252" t="s">
        <v>648</v>
      </c>
      <c r="C4252" t="s">
        <v>2439</v>
      </c>
      <c r="D4252" t="s">
        <v>2440</v>
      </c>
      <c r="E4252" t="s">
        <v>25</v>
      </c>
      <c r="F4252" s="1">
        <v>30682</v>
      </c>
      <c r="G4252" t="s">
        <v>2401</v>
      </c>
      <c r="H4252">
        <v>201501</v>
      </c>
      <c r="I4252" t="s">
        <v>27</v>
      </c>
      <c r="J4252" t="s">
        <v>28</v>
      </c>
      <c r="K4252" t="s">
        <v>42</v>
      </c>
      <c r="L4252" t="s">
        <v>30</v>
      </c>
      <c r="M4252" t="s">
        <v>31</v>
      </c>
      <c r="N4252" t="s">
        <v>32</v>
      </c>
      <c r="O4252">
        <v>0.89</v>
      </c>
      <c r="P4252" t="s">
        <v>648</v>
      </c>
      <c r="Q4252" t="s">
        <v>665</v>
      </c>
      <c r="R4252" t="s">
        <v>651</v>
      </c>
      <c r="S4252" t="s">
        <v>34</v>
      </c>
      <c r="T4252" t="s">
        <v>592</v>
      </c>
    </row>
    <row r="4253" spans="1:20">
      <c r="A4253" t="s">
        <v>647</v>
      </c>
      <c r="B4253" t="s">
        <v>648</v>
      </c>
      <c r="C4253" t="s">
        <v>657</v>
      </c>
      <c r="D4253" t="s">
        <v>658</v>
      </c>
      <c r="E4253" t="s">
        <v>25</v>
      </c>
      <c r="F4253" s="1">
        <v>38261</v>
      </c>
      <c r="G4253" t="s">
        <v>2401</v>
      </c>
      <c r="H4253">
        <v>201501</v>
      </c>
      <c r="I4253" t="s">
        <v>27</v>
      </c>
      <c r="J4253" t="s">
        <v>53</v>
      </c>
      <c r="K4253" t="s">
        <v>38</v>
      </c>
      <c r="L4253" t="s">
        <v>54</v>
      </c>
      <c r="M4253" t="s">
        <v>31</v>
      </c>
      <c r="N4253" t="s">
        <v>32</v>
      </c>
      <c r="O4253">
        <v>3088.87</v>
      </c>
      <c r="P4253" t="s">
        <v>648</v>
      </c>
      <c r="Q4253" t="s">
        <v>647</v>
      </c>
      <c r="R4253" t="s">
        <v>651</v>
      </c>
      <c r="S4253" t="s">
        <v>34</v>
      </c>
      <c r="T4253" t="s">
        <v>592</v>
      </c>
    </row>
    <row r="4254" spans="1:20">
      <c r="A4254" t="s">
        <v>659</v>
      </c>
      <c r="B4254" t="s">
        <v>648</v>
      </c>
      <c r="C4254" t="s">
        <v>660</v>
      </c>
      <c r="D4254" t="s">
        <v>661</v>
      </c>
      <c r="E4254" t="s">
        <v>25</v>
      </c>
      <c r="F4254" s="1">
        <v>31593</v>
      </c>
      <c r="G4254" t="s">
        <v>2401</v>
      </c>
      <c r="H4254">
        <v>201501</v>
      </c>
      <c r="I4254" t="s">
        <v>27</v>
      </c>
      <c r="J4254" t="s">
        <v>53</v>
      </c>
      <c r="K4254" t="s">
        <v>37</v>
      </c>
      <c r="L4254" t="s">
        <v>54</v>
      </c>
      <c r="M4254" t="s">
        <v>31</v>
      </c>
      <c r="N4254" t="s">
        <v>32</v>
      </c>
      <c r="O4254">
        <v>479.89</v>
      </c>
      <c r="P4254" t="s">
        <v>648</v>
      </c>
      <c r="Q4254" t="s">
        <v>659</v>
      </c>
      <c r="R4254" t="s">
        <v>651</v>
      </c>
      <c r="S4254" t="s">
        <v>34</v>
      </c>
      <c r="T4254" t="s">
        <v>592</v>
      </c>
    </row>
    <row r="4255" spans="1:20">
      <c r="A4255" t="s">
        <v>659</v>
      </c>
      <c r="B4255" t="s">
        <v>648</v>
      </c>
      <c r="C4255" t="s">
        <v>660</v>
      </c>
      <c r="D4255" t="s">
        <v>661</v>
      </c>
      <c r="E4255" t="s">
        <v>25</v>
      </c>
      <c r="F4255" s="1">
        <v>31593</v>
      </c>
      <c r="G4255" t="s">
        <v>2401</v>
      </c>
      <c r="H4255">
        <v>201501</v>
      </c>
      <c r="I4255" t="s">
        <v>27</v>
      </c>
      <c r="J4255" t="s">
        <v>53</v>
      </c>
      <c r="K4255" t="s">
        <v>38</v>
      </c>
      <c r="L4255" t="s">
        <v>54</v>
      </c>
      <c r="M4255" t="s">
        <v>31</v>
      </c>
      <c r="N4255" t="s">
        <v>32</v>
      </c>
      <c r="O4255">
        <v>5034.91</v>
      </c>
      <c r="P4255" t="s">
        <v>648</v>
      </c>
      <c r="Q4255" t="s">
        <v>659</v>
      </c>
      <c r="R4255" t="s">
        <v>651</v>
      </c>
      <c r="S4255" t="s">
        <v>34</v>
      </c>
      <c r="T4255" t="s">
        <v>592</v>
      </c>
    </row>
    <row r="4256" spans="1:20">
      <c r="A4256" t="s">
        <v>647</v>
      </c>
      <c r="B4256" t="s">
        <v>648</v>
      </c>
      <c r="C4256" t="s">
        <v>2441</v>
      </c>
      <c r="D4256" t="s">
        <v>2442</v>
      </c>
      <c r="E4256" t="s">
        <v>25</v>
      </c>
      <c r="F4256" s="1">
        <v>30682</v>
      </c>
      <c r="G4256" t="s">
        <v>2401</v>
      </c>
      <c r="H4256">
        <v>201501</v>
      </c>
      <c r="I4256" t="s">
        <v>27</v>
      </c>
      <c r="J4256" t="s">
        <v>53</v>
      </c>
      <c r="K4256" t="s">
        <v>37</v>
      </c>
      <c r="L4256" t="s">
        <v>54</v>
      </c>
      <c r="M4256" t="s">
        <v>31</v>
      </c>
      <c r="N4256" t="s">
        <v>32</v>
      </c>
      <c r="O4256">
        <v>616.16999999999996</v>
      </c>
      <c r="P4256" t="s">
        <v>648</v>
      </c>
      <c r="Q4256" t="s">
        <v>647</v>
      </c>
      <c r="R4256" t="s">
        <v>651</v>
      </c>
      <c r="S4256" t="s">
        <v>34</v>
      </c>
      <c r="T4256" t="s">
        <v>592</v>
      </c>
    </row>
    <row r="4257" spans="1:20">
      <c r="A4257" t="s">
        <v>662</v>
      </c>
      <c r="B4257" t="s">
        <v>648</v>
      </c>
      <c r="C4257" t="s">
        <v>663</v>
      </c>
      <c r="D4257" t="s">
        <v>664</v>
      </c>
      <c r="E4257" t="s">
        <v>25</v>
      </c>
      <c r="F4257" s="1">
        <v>34579</v>
      </c>
      <c r="G4257" t="s">
        <v>2401</v>
      </c>
      <c r="H4257">
        <v>201501</v>
      </c>
      <c r="I4257" t="s">
        <v>27</v>
      </c>
      <c r="J4257" t="s">
        <v>53</v>
      </c>
      <c r="K4257" t="s">
        <v>29</v>
      </c>
      <c r="L4257" t="s">
        <v>54</v>
      </c>
      <c r="M4257" t="s">
        <v>31</v>
      </c>
      <c r="N4257" t="s">
        <v>32</v>
      </c>
      <c r="O4257">
        <v>172.84</v>
      </c>
      <c r="P4257" t="s">
        <v>648</v>
      </c>
      <c r="Q4257" t="s">
        <v>662</v>
      </c>
      <c r="R4257" t="s">
        <v>651</v>
      </c>
      <c r="S4257" t="s">
        <v>34</v>
      </c>
      <c r="T4257" t="s">
        <v>592</v>
      </c>
    </row>
    <row r="4258" spans="1:20">
      <c r="A4258" t="s">
        <v>662</v>
      </c>
      <c r="B4258" t="s">
        <v>648</v>
      </c>
      <c r="C4258" t="s">
        <v>663</v>
      </c>
      <c r="D4258" t="s">
        <v>664</v>
      </c>
      <c r="E4258" t="s">
        <v>25</v>
      </c>
      <c r="F4258" s="1">
        <v>34579</v>
      </c>
      <c r="G4258" t="s">
        <v>2401</v>
      </c>
      <c r="H4258">
        <v>201501</v>
      </c>
      <c r="I4258" t="s">
        <v>27</v>
      </c>
      <c r="J4258" t="s">
        <v>53</v>
      </c>
      <c r="K4258" t="s">
        <v>36</v>
      </c>
      <c r="L4258" t="s">
        <v>54</v>
      </c>
      <c r="M4258" t="s">
        <v>31</v>
      </c>
      <c r="N4258" t="s">
        <v>32</v>
      </c>
      <c r="O4258">
        <v>172.84</v>
      </c>
      <c r="P4258" t="s">
        <v>648</v>
      </c>
      <c r="Q4258" t="s">
        <v>662</v>
      </c>
      <c r="R4258" t="s">
        <v>651</v>
      </c>
      <c r="S4258" t="s">
        <v>34</v>
      </c>
      <c r="T4258" t="s">
        <v>592</v>
      </c>
    </row>
    <row r="4259" spans="1:20">
      <c r="A4259" t="s">
        <v>662</v>
      </c>
      <c r="B4259" t="s">
        <v>648</v>
      </c>
      <c r="C4259" t="s">
        <v>663</v>
      </c>
      <c r="D4259" t="s">
        <v>664</v>
      </c>
      <c r="E4259" t="s">
        <v>25</v>
      </c>
      <c r="F4259" s="1">
        <v>34579</v>
      </c>
      <c r="G4259" t="s">
        <v>2401</v>
      </c>
      <c r="H4259">
        <v>201501</v>
      </c>
      <c r="I4259" t="s">
        <v>27</v>
      </c>
      <c r="J4259" t="s">
        <v>53</v>
      </c>
      <c r="K4259" t="s">
        <v>37</v>
      </c>
      <c r="L4259" t="s">
        <v>54</v>
      </c>
      <c r="M4259" t="s">
        <v>31</v>
      </c>
      <c r="N4259" t="s">
        <v>32</v>
      </c>
      <c r="O4259">
        <v>172.84</v>
      </c>
      <c r="P4259" t="s">
        <v>648</v>
      </c>
      <c r="Q4259" t="s">
        <v>662</v>
      </c>
      <c r="R4259" t="s">
        <v>651</v>
      </c>
      <c r="S4259" t="s">
        <v>34</v>
      </c>
      <c r="T4259" t="s">
        <v>592</v>
      </c>
    </row>
    <row r="4260" spans="1:20">
      <c r="A4260" t="s">
        <v>662</v>
      </c>
      <c r="B4260" t="s">
        <v>648</v>
      </c>
      <c r="C4260" t="s">
        <v>663</v>
      </c>
      <c r="D4260" t="s">
        <v>664</v>
      </c>
      <c r="E4260" t="s">
        <v>25</v>
      </c>
      <c r="F4260" s="1">
        <v>34579</v>
      </c>
      <c r="G4260" t="s">
        <v>2401</v>
      </c>
      <c r="H4260">
        <v>201501</v>
      </c>
      <c r="I4260" t="s">
        <v>27</v>
      </c>
      <c r="J4260" t="s">
        <v>53</v>
      </c>
      <c r="K4260" t="s">
        <v>38</v>
      </c>
      <c r="L4260" t="s">
        <v>54</v>
      </c>
      <c r="M4260" t="s">
        <v>31</v>
      </c>
      <c r="N4260" t="s">
        <v>32</v>
      </c>
      <c r="O4260">
        <v>172.84</v>
      </c>
      <c r="P4260" t="s">
        <v>648</v>
      </c>
      <c r="Q4260" t="s">
        <v>662</v>
      </c>
      <c r="R4260" t="s">
        <v>651</v>
      </c>
      <c r="S4260" t="s">
        <v>34</v>
      </c>
      <c r="T4260" t="s">
        <v>592</v>
      </c>
    </row>
    <row r="4261" spans="1:20">
      <c r="A4261" t="s">
        <v>662</v>
      </c>
      <c r="B4261" t="s">
        <v>648</v>
      </c>
      <c r="C4261" t="s">
        <v>663</v>
      </c>
      <c r="D4261" t="s">
        <v>664</v>
      </c>
      <c r="E4261" t="s">
        <v>25</v>
      </c>
      <c r="F4261" s="1">
        <v>34579</v>
      </c>
      <c r="G4261" t="s">
        <v>2401</v>
      </c>
      <c r="H4261">
        <v>201501</v>
      </c>
      <c r="I4261" t="s">
        <v>27</v>
      </c>
      <c r="J4261" t="s">
        <v>53</v>
      </c>
      <c r="K4261" t="s">
        <v>39</v>
      </c>
      <c r="L4261" t="s">
        <v>54</v>
      </c>
      <c r="M4261" t="s">
        <v>31</v>
      </c>
      <c r="N4261" t="s">
        <v>32</v>
      </c>
      <c r="O4261">
        <v>172.8</v>
      </c>
      <c r="P4261" t="s">
        <v>648</v>
      </c>
      <c r="Q4261" t="s">
        <v>662</v>
      </c>
      <c r="R4261" t="s">
        <v>651</v>
      </c>
      <c r="S4261" t="s">
        <v>34</v>
      </c>
      <c r="T4261" t="s">
        <v>592</v>
      </c>
    </row>
    <row r="4262" spans="1:20">
      <c r="A4262" t="s">
        <v>662</v>
      </c>
      <c r="B4262" t="s">
        <v>648</v>
      </c>
      <c r="C4262" t="s">
        <v>663</v>
      </c>
      <c r="D4262" t="s">
        <v>664</v>
      </c>
      <c r="E4262" t="s">
        <v>25</v>
      </c>
      <c r="F4262" s="1">
        <v>34579</v>
      </c>
      <c r="G4262" t="s">
        <v>2401</v>
      </c>
      <c r="H4262">
        <v>201501</v>
      </c>
      <c r="I4262" t="s">
        <v>27</v>
      </c>
      <c r="J4262" t="s">
        <v>53</v>
      </c>
      <c r="K4262" t="s">
        <v>41</v>
      </c>
      <c r="L4262" t="s">
        <v>54</v>
      </c>
      <c r="M4262" t="s">
        <v>31</v>
      </c>
      <c r="N4262" t="s">
        <v>32</v>
      </c>
      <c r="O4262">
        <v>172.84</v>
      </c>
      <c r="P4262" t="s">
        <v>648</v>
      </c>
      <c r="Q4262" t="s">
        <v>662</v>
      </c>
      <c r="R4262" t="s">
        <v>651</v>
      </c>
      <c r="S4262" t="s">
        <v>34</v>
      </c>
      <c r="T4262" t="s">
        <v>592</v>
      </c>
    </row>
    <row r="4263" spans="1:20">
      <c r="A4263" t="s">
        <v>662</v>
      </c>
      <c r="B4263" t="s">
        <v>648</v>
      </c>
      <c r="C4263" t="s">
        <v>663</v>
      </c>
      <c r="D4263" t="s">
        <v>664</v>
      </c>
      <c r="E4263" t="s">
        <v>25</v>
      </c>
      <c r="F4263" s="1">
        <v>34579</v>
      </c>
      <c r="G4263" t="s">
        <v>2401</v>
      </c>
      <c r="H4263">
        <v>201501</v>
      </c>
      <c r="I4263" t="s">
        <v>27</v>
      </c>
      <c r="J4263" t="s">
        <v>53</v>
      </c>
      <c r="K4263" t="s">
        <v>44</v>
      </c>
      <c r="L4263" t="s">
        <v>54</v>
      </c>
      <c r="M4263" t="s">
        <v>31</v>
      </c>
      <c r="N4263" t="s">
        <v>32</v>
      </c>
      <c r="O4263">
        <v>172.84</v>
      </c>
      <c r="P4263" t="s">
        <v>648</v>
      </c>
      <c r="Q4263" t="s">
        <v>662</v>
      </c>
      <c r="R4263" t="s">
        <v>651</v>
      </c>
      <c r="S4263" t="s">
        <v>34</v>
      </c>
      <c r="T4263" t="s">
        <v>592</v>
      </c>
    </row>
    <row r="4264" spans="1:20">
      <c r="A4264" t="s">
        <v>665</v>
      </c>
      <c r="B4264" t="s">
        <v>648</v>
      </c>
      <c r="C4264" t="s">
        <v>666</v>
      </c>
      <c r="D4264" t="s">
        <v>667</v>
      </c>
      <c r="E4264" t="s">
        <v>25</v>
      </c>
      <c r="F4264" s="1">
        <v>30682</v>
      </c>
      <c r="G4264" t="s">
        <v>2401</v>
      </c>
      <c r="H4264">
        <v>201501</v>
      </c>
      <c r="I4264" t="s">
        <v>27</v>
      </c>
      <c r="J4264" t="s">
        <v>28</v>
      </c>
      <c r="K4264" t="s">
        <v>38</v>
      </c>
      <c r="L4264" t="s">
        <v>30</v>
      </c>
      <c r="M4264" t="s">
        <v>31</v>
      </c>
      <c r="N4264" t="s">
        <v>32</v>
      </c>
      <c r="O4264">
        <v>18355.41</v>
      </c>
      <c r="P4264" t="s">
        <v>648</v>
      </c>
      <c r="Q4264" t="s">
        <v>665</v>
      </c>
      <c r="R4264" t="s">
        <v>651</v>
      </c>
      <c r="S4264" t="s">
        <v>34</v>
      </c>
      <c r="T4264" t="s">
        <v>592</v>
      </c>
    </row>
    <row r="4265" spans="1:20">
      <c r="A4265" t="s">
        <v>665</v>
      </c>
      <c r="B4265" t="s">
        <v>648</v>
      </c>
      <c r="C4265" t="s">
        <v>666</v>
      </c>
      <c r="D4265" t="s">
        <v>667</v>
      </c>
      <c r="E4265" t="s">
        <v>25</v>
      </c>
      <c r="F4265" s="1">
        <v>30682</v>
      </c>
      <c r="G4265" t="s">
        <v>2401</v>
      </c>
      <c r="H4265">
        <v>201501</v>
      </c>
      <c r="I4265" t="s">
        <v>27</v>
      </c>
      <c r="J4265" t="s">
        <v>28</v>
      </c>
      <c r="K4265" t="s">
        <v>41</v>
      </c>
      <c r="L4265" t="s">
        <v>30</v>
      </c>
      <c r="M4265" t="s">
        <v>31</v>
      </c>
      <c r="N4265" t="s">
        <v>32</v>
      </c>
      <c r="O4265">
        <v>14318.36</v>
      </c>
      <c r="P4265" t="s">
        <v>648</v>
      </c>
      <c r="Q4265" t="s">
        <v>665</v>
      </c>
      <c r="R4265" t="s">
        <v>651</v>
      </c>
      <c r="S4265" t="s">
        <v>34</v>
      </c>
      <c r="T4265" t="s">
        <v>592</v>
      </c>
    </row>
    <row r="4266" spans="1:20">
      <c r="A4266" t="s">
        <v>665</v>
      </c>
      <c r="B4266" t="s">
        <v>648</v>
      </c>
      <c r="C4266" t="s">
        <v>668</v>
      </c>
      <c r="D4266" t="s">
        <v>669</v>
      </c>
      <c r="E4266" t="s">
        <v>25</v>
      </c>
      <c r="F4266" s="1">
        <v>33603</v>
      </c>
      <c r="G4266" t="s">
        <v>2401</v>
      </c>
      <c r="H4266">
        <v>201501</v>
      </c>
      <c r="I4266" t="s">
        <v>27</v>
      </c>
      <c r="J4266" t="s">
        <v>28</v>
      </c>
      <c r="K4266" t="s">
        <v>29</v>
      </c>
      <c r="L4266" t="s">
        <v>30</v>
      </c>
      <c r="M4266" t="s">
        <v>31</v>
      </c>
      <c r="N4266" t="s">
        <v>32</v>
      </c>
      <c r="O4266">
        <v>10.02</v>
      </c>
      <c r="P4266" t="s">
        <v>648</v>
      </c>
      <c r="Q4266" t="s">
        <v>665</v>
      </c>
      <c r="R4266" t="s">
        <v>651</v>
      </c>
      <c r="S4266" t="s">
        <v>34</v>
      </c>
      <c r="T4266" t="s">
        <v>592</v>
      </c>
    </row>
    <row r="4267" spans="1:20">
      <c r="A4267" t="s">
        <v>665</v>
      </c>
      <c r="B4267" t="s">
        <v>648</v>
      </c>
      <c r="C4267" t="s">
        <v>668</v>
      </c>
      <c r="D4267" t="s">
        <v>669</v>
      </c>
      <c r="E4267" t="s">
        <v>25</v>
      </c>
      <c r="F4267" s="1">
        <v>33603</v>
      </c>
      <c r="G4267" t="s">
        <v>2401</v>
      </c>
      <c r="H4267">
        <v>201501</v>
      </c>
      <c r="I4267" t="s">
        <v>27</v>
      </c>
      <c r="J4267" t="s">
        <v>28</v>
      </c>
      <c r="K4267" t="s">
        <v>36</v>
      </c>
      <c r="L4267" t="s">
        <v>30</v>
      </c>
      <c r="M4267" t="s">
        <v>31</v>
      </c>
      <c r="N4267" t="s">
        <v>32</v>
      </c>
      <c r="O4267">
        <v>13.46</v>
      </c>
      <c r="P4267" t="s">
        <v>648</v>
      </c>
      <c r="Q4267" t="s">
        <v>665</v>
      </c>
      <c r="R4267" t="s">
        <v>651</v>
      </c>
      <c r="S4267" t="s">
        <v>34</v>
      </c>
      <c r="T4267" t="s">
        <v>592</v>
      </c>
    </row>
    <row r="4268" spans="1:20">
      <c r="A4268" t="s">
        <v>665</v>
      </c>
      <c r="B4268" t="s">
        <v>648</v>
      </c>
      <c r="C4268" t="s">
        <v>668</v>
      </c>
      <c r="D4268" t="s">
        <v>669</v>
      </c>
      <c r="E4268" t="s">
        <v>25</v>
      </c>
      <c r="F4268" s="1">
        <v>33603</v>
      </c>
      <c r="G4268" t="s">
        <v>2401</v>
      </c>
      <c r="H4268">
        <v>201501</v>
      </c>
      <c r="I4268" t="s">
        <v>27</v>
      </c>
      <c r="J4268" t="s">
        <v>28</v>
      </c>
      <c r="K4268" t="s">
        <v>37</v>
      </c>
      <c r="L4268" t="s">
        <v>30</v>
      </c>
      <c r="M4268" t="s">
        <v>31</v>
      </c>
      <c r="N4268" t="s">
        <v>32</v>
      </c>
      <c r="O4268">
        <v>53.35</v>
      </c>
      <c r="P4268" t="s">
        <v>648</v>
      </c>
      <c r="Q4268" t="s">
        <v>665</v>
      </c>
      <c r="R4268" t="s">
        <v>651</v>
      </c>
      <c r="S4268" t="s">
        <v>34</v>
      </c>
      <c r="T4268" t="s">
        <v>592</v>
      </c>
    </row>
    <row r="4269" spans="1:20">
      <c r="A4269" t="s">
        <v>665</v>
      </c>
      <c r="B4269" t="s">
        <v>648</v>
      </c>
      <c r="C4269" t="s">
        <v>668</v>
      </c>
      <c r="D4269" t="s">
        <v>669</v>
      </c>
      <c r="E4269" t="s">
        <v>25</v>
      </c>
      <c r="F4269" s="1">
        <v>33603</v>
      </c>
      <c r="G4269" t="s">
        <v>2401</v>
      </c>
      <c r="H4269">
        <v>201501</v>
      </c>
      <c r="I4269" t="s">
        <v>27</v>
      </c>
      <c r="J4269" t="s">
        <v>28</v>
      </c>
      <c r="K4269" t="s">
        <v>38</v>
      </c>
      <c r="L4269" t="s">
        <v>30</v>
      </c>
      <c r="M4269" t="s">
        <v>31</v>
      </c>
      <c r="N4269" t="s">
        <v>32</v>
      </c>
      <c r="O4269">
        <v>274.14</v>
      </c>
      <c r="P4269" t="s">
        <v>648</v>
      </c>
      <c r="Q4269" t="s">
        <v>665</v>
      </c>
      <c r="R4269" t="s">
        <v>651</v>
      </c>
      <c r="S4269" t="s">
        <v>34</v>
      </c>
      <c r="T4269" t="s">
        <v>592</v>
      </c>
    </row>
    <row r="4270" spans="1:20">
      <c r="A4270" t="s">
        <v>665</v>
      </c>
      <c r="B4270" t="s">
        <v>648</v>
      </c>
      <c r="C4270" t="s">
        <v>668</v>
      </c>
      <c r="D4270" t="s">
        <v>669</v>
      </c>
      <c r="E4270" t="s">
        <v>25</v>
      </c>
      <c r="F4270" s="1">
        <v>33603</v>
      </c>
      <c r="G4270" t="s">
        <v>2401</v>
      </c>
      <c r="H4270">
        <v>201501</v>
      </c>
      <c r="I4270" t="s">
        <v>27</v>
      </c>
      <c r="J4270" t="s">
        <v>28</v>
      </c>
      <c r="K4270" t="s">
        <v>39</v>
      </c>
      <c r="L4270" t="s">
        <v>30</v>
      </c>
      <c r="M4270" t="s">
        <v>31</v>
      </c>
      <c r="N4270" t="s">
        <v>32</v>
      </c>
      <c r="O4270">
        <v>3.11</v>
      </c>
      <c r="P4270" t="s">
        <v>648</v>
      </c>
      <c r="Q4270" t="s">
        <v>665</v>
      </c>
      <c r="R4270" t="s">
        <v>651</v>
      </c>
      <c r="S4270" t="s">
        <v>34</v>
      </c>
      <c r="T4270" t="s">
        <v>592</v>
      </c>
    </row>
    <row r="4271" spans="1:20">
      <c r="A4271" t="s">
        <v>665</v>
      </c>
      <c r="B4271" t="s">
        <v>648</v>
      </c>
      <c r="C4271" t="s">
        <v>668</v>
      </c>
      <c r="D4271" t="s">
        <v>669</v>
      </c>
      <c r="E4271" t="s">
        <v>25</v>
      </c>
      <c r="F4271" s="1">
        <v>33603</v>
      </c>
      <c r="G4271" t="s">
        <v>2401</v>
      </c>
      <c r="H4271">
        <v>201501</v>
      </c>
      <c r="I4271" t="s">
        <v>27</v>
      </c>
      <c r="J4271" t="s">
        <v>28</v>
      </c>
      <c r="K4271" t="s">
        <v>40</v>
      </c>
      <c r="L4271" t="s">
        <v>30</v>
      </c>
      <c r="M4271" t="s">
        <v>31</v>
      </c>
      <c r="N4271" t="s">
        <v>32</v>
      </c>
      <c r="O4271">
        <v>0.16</v>
      </c>
      <c r="P4271" t="s">
        <v>648</v>
      </c>
      <c r="Q4271" t="s">
        <v>665</v>
      </c>
      <c r="R4271" t="s">
        <v>651</v>
      </c>
      <c r="S4271" t="s">
        <v>34</v>
      </c>
      <c r="T4271" t="s">
        <v>592</v>
      </c>
    </row>
    <row r="4272" spans="1:20">
      <c r="A4272" t="s">
        <v>665</v>
      </c>
      <c r="B4272" t="s">
        <v>648</v>
      </c>
      <c r="C4272" t="s">
        <v>668</v>
      </c>
      <c r="D4272" t="s">
        <v>669</v>
      </c>
      <c r="E4272" t="s">
        <v>25</v>
      </c>
      <c r="F4272" s="1">
        <v>33603</v>
      </c>
      <c r="G4272" t="s">
        <v>2401</v>
      </c>
      <c r="H4272">
        <v>201501</v>
      </c>
      <c r="I4272" t="s">
        <v>27</v>
      </c>
      <c r="J4272" t="s">
        <v>28</v>
      </c>
      <c r="K4272" t="s">
        <v>41</v>
      </c>
      <c r="L4272" t="s">
        <v>30</v>
      </c>
      <c r="M4272" t="s">
        <v>31</v>
      </c>
      <c r="N4272" t="s">
        <v>32</v>
      </c>
      <c r="O4272">
        <v>0.17</v>
      </c>
      <c r="P4272" t="s">
        <v>648</v>
      </c>
      <c r="Q4272" t="s">
        <v>665</v>
      </c>
      <c r="R4272" t="s">
        <v>651</v>
      </c>
      <c r="S4272" t="s">
        <v>34</v>
      </c>
      <c r="T4272" t="s">
        <v>592</v>
      </c>
    </row>
    <row r="4273" spans="1:20">
      <c r="A4273" t="s">
        <v>665</v>
      </c>
      <c r="B4273" t="s">
        <v>648</v>
      </c>
      <c r="C4273" t="s">
        <v>668</v>
      </c>
      <c r="D4273" t="s">
        <v>669</v>
      </c>
      <c r="E4273" t="s">
        <v>25</v>
      </c>
      <c r="F4273" s="1">
        <v>33603</v>
      </c>
      <c r="G4273" t="s">
        <v>2401</v>
      </c>
      <c r="H4273">
        <v>201501</v>
      </c>
      <c r="I4273" t="s">
        <v>27</v>
      </c>
      <c r="J4273" t="s">
        <v>28</v>
      </c>
      <c r="K4273" t="s">
        <v>42</v>
      </c>
      <c r="L4273" t="s">
        <v>30</v>
      </c>
      <c r="M4273" t="s">
        <v>31</v>
      </c>
      <c r="N4273" t="s">
        <v>32</v>
      </c>
      <c r="O4273">
        <v>0.35000000000000003</v>
      </c>
      <c r="P4273" t="s">
        <v>648</v>
      </c>
      <c r="Q4273" t="s">
        <v>665</v>
      </c>
      <c r="R4273" t="s">
        <v>651</v>
      </c>
      <c r="S4273" t="s">
        <v>34</v>
      </c>
      <c r="T4273" t="s">
        <v>592</v>
      </c>
    </row>
    <row r="4274" spans="1:20">
      <c r="A4274" t="s">
        <v>681</v>
      </c>
      <c r="B4274" t="s">
        <v>677</v>
      </c>
      <c r="C4274" t="s">
        <v>682</v>
      </c>
      <c r="D4274" t="s">
        <v>683</v>
      </c>
      <c r="E4274" t="s">
        <v>25</v>
      </c>
      <c r="F4274" s="1">
        <v>30682</v>
      </c>
      <c r="G4274" t="s">
        <v>2401</v>
      </c>
      <c r="H4274">
        <v>201501</v>
      </c>
      <c r="I4274" t="s">
        <v>27</v>
      </c>
      <c r="J4274" t="s">
        <v>28</v>
      </c>
      <c r="K4274" t="s">
        <v>29</v>
      </c>
      <c r="L4274" t="s">
        <v>30</v>
      </c>
      <c r="M4274" t="s">
        <v>31</v>
      </c>
      <c r="N4274" t="s">
        <v>32</v>
      </c>
      <c r="O4274">
        <v>98.19</v>
      </c>
      <c r="P4274" t="s">
        <v>677</v>
      </c>
      <c r="Q4274" t="s">
        <v>681</v>
      </c>
      <c r="R4274" t="s">
        <v>680</v>
      </c>
      <c r="S4274" t="s">
        <v>34</v>
      </c>
      <c r="T4274" t="s">
        <v>561</v>
      </c>
    </row>
    <row r="4275" spans="1:20">
      <c r="A4275" t="s">
        <v>681</v>
      </c>
      <c r="B4275" t="s">
        <v>677</v>
      </c>
      <c r="C4275" t="s">
        <v>682</v>
      </c>
      <c r="D4275" t="s">
        <v>683</v>
      </c>
      <c r="E4275" t="s">
        <v>25</v>
      </c>
      <c r="F4275" s="1">
        <v>30682</v>
      </c>
      <c r="G4275" t="s">
        <v>2401</v>
      </c>
      <c r="H4275">
        <v>201501</v>
      </c>
      <c r="I4275" t="s">
        <v>27</v>
      </c>
      <c r="J4275" t="s">
        <v>28</v>
      </c>
      <c r="K4275" t="s">
        <v>36</v>
      </c>
      <c r="L4275" t="s">
        <v>30</v>
      </c>
      <c r="M4275" t="s">
        <v>31</v>
      </c>
      <c r="N4275" t="s">
        <v>32</v>
      </c>
      <c r="O4275">
        <v>61.19</v>
      </c>
      <c r="P4275" t="s">
        <v>677</v>
      </c>
      <c r="Q4275" t="s">
        <v>681</v>
      </c>
      <c r="R4275" t="s">
        <v>680</v>
      </c>
      <c r="S4275" t="s">
        <v>34</v>
      </c>
      <c r="T4275" t="s">
        <v>561</v>
      </c>
    </row>
    <row r="4276" spans="1:20">
      <c r="A4276" t="s">
        <v>681</v>
      </c>
      <c r="B4276" t="s">
        <v>677</v>
      </c>
      <c r="C4276" t="s">
        <v>682</v>
      </c>
      <c r="D4276" t="s">
        <v>683</v>
      </c>
      <c r="E4276" t="s">
        <v>25</v>
      </c>
      <c r="F4276" s="1">
        <v>30682</v>
      </c>
      <c r="G4276" t="s">
        <v>2401</v>
      </c>
      <c r="H4276">
        <v>201501</v>
      </c>
      <c r="I4276" t="s">
        <v>27</v>
      </c>
      <c r="J4276" t="s">
        <v>28</v>
      </c>
      <c r="K4276" t="s">
        <v>37</v>
      </c>
      <c r="L4276" t="s">
        <v>30</v>
      </c>
      <c r="M4276" t="s">
        <v>31</v>
      </c>
      <c r="N4276" t="s">
        <v>32</v>
      </c>
      <c r="O4276">
        <v>12.950000000000001</v>
      </c>
      <c r="P4276" t="s">
        <v>677</v>
      </c>
      <c r="Q4276" t="s">
        <v>681</v>
      </c>
      <c r="R4276" t="s">
        <v>680</v>
      </c>
      <c r="S4276" t="s">
        <v>34</v>
      </c>
      <c r="T4276" t="s">
        <v>561</v>
      </c>
    </row>
    <row r="4277" spans="1:20">
      <c r="A4277" t="s">
        <v>681</v>
      </c>
      <c r="B4277" t="s">
        <v>677</v>
      </c>
      <c r="C4277" t="s">
        <v>682</v>
      </c>
      <c r="D4277" t="s">
        <v>683</v>
      </c>
      <c r="E4277" t="s">
        <v>25</v>
      </c>
      <c r="F4277" s="1">
        <v>30682</v>
      </c>
      <c r="G4277" t="s">
        <v>2401</v>
      </c>
      <c r="H4277">
        <v>201501</v>
      </c>
      <c r="I4277" t="s">
        <v>27</v>
      </c>
      <c r="J4277" t="s">
        <v>28</v>
      </c>
      <c r="K4277" t="s">
        <v>38</v>
      </c>
      <c r="L4277" t="s">
        <v>30</v>
      </c>
      <c r="M4277" t="s">
        <v>31</v>
      </c>
      <c r="N4277" t="s">
        <v>32</v>
      </c>
      <c r="O4277">
        <v>32.67</v>
      </c>
      <c r="P4277" t="s">
        <v>677</v>
      </c>
      <c r="Q4277" t="s">
        <v>681</v>
      </c>
      <c r="R4277" t="s">
        <v>680</v>
      </c>
      <c r="S4277" t="s">
        <v>34</v>
      </c>
      <c r="T4277" t="s">
        <v>561</v>
      </c>
    </row>
    <row r="4278" spans="1:20">
      <c r="A4278" t="s">
        <v>681</v>
      </c>
      <c r="B4278" t="s">
        <v>677</v>
      </c>
      <c r="C4278" t="s">
        <v>682</v>
      </c>
      <c r="D4278" t="s">
        <v>683</v>
      </c>
      <c r="E4278" t="s">
        <v>25</v>
      </c>
      <c r="F4278" s="1">
        <v>30682</v>
      </c>
      <c r="G4278" t="s">
        <v>2401</v>
      </c>
      <c r="H4278">
        <v>201501</v>
      </c>
      <c r="I4278" t="s">
        <v>27</v>
      </c>
      <c r="J4278" t="s">
        <v>28</v>
      </c>
      <c r="K4278" t="s">
        <v>39</v>
      </c>
      <c r="L4278" t="s">
        <v>30</v>
      </c>
      <c r="M4278" t="s">
        <v>31</v>
      </c>
      <c r="N4278" t="s">
        <v>32</v>
      </c>
      <c r="O4278">
        <v>32.61</v>
      </c>
      <c r="P4278" t="s">
        <v>677</v>
      </c>
      <c r="Q4278" t="s">
        <v>681</v>
      </c>
      <c r="R4278" t="s">
        <v>680</v>
      </c>
      <c r="S4278" t="s">
        <v>34</v>
      </c>
      <c r="T4278" t="s">
        <v>561</v>
      </c>
    </row>
    <row r="4279" spans="1:20">
      <c r="A4279" t="s">
        <v>681</v>
      </c>
      <c r="B4279" t="s">
        <v>677</v>
      </c>
      <c r="C4279" t="s">
        <v>682</v>
      </c>
      <c r="D4279" t="s">
        <v>683</v>
      </c>
      <c r="E4279" t="s">
        <v>25</v>
      </c>
      <c r="F4279" s="1">
        <v>30682</v>
      </c>
      <c r="G4279" t="s">
        <v>2401</v>
      </c>
      <c r="H4279">
        <v>201501</v>
      </c>
      <c r="I4279" t="s">
        <v>27</v>
      </c>
      <c r="J4279" t="s">
        <v>28</v>
      </c>
      <c r="K4279" t="s">
        <v>40</v>
      </c>
      <c r="L4279" t="s">
        <v>30</v>
      </c>
      <c r="M4279" t="s">
        <v>31</v>
      </c>
      <c r="N4279" t="s">
        <v>32</v>
      </c>
      <c r="O4279">
        <v>5.21</v>
      </c>
      <c r="P4279" t="s">
        <v>677</v>
      </c>
      <c r="Q4279" t="s">
        <v>681</v>
      </c>
      <c r="R4279" t="s">
        <v>680</v>
      </c>
      <c r="S4279" t="s">
        <v>34</v>
      </c>
      <c r="T4279" t="s">
        <v>561</v>
      </c>
    </row>
    <row r="4280" spans="1:20">
      <c r="A4280" t="s">
        <v>681</v>
      </c>
      <c r="B4280" t="s">
        <v>677</v>
      </c>
      <c r="C4280" t="s">
        <v>682</v>
      </c>
      <c r="D4280" t="s">
        <v>683</v>
      </c>
      <c r="E4280" t="s">
        <v>25</v>
      </c>
      <c r="F4280" s="1">
        <v>30682</v>
      </c>
      <c r="G4280" t="s">
        <v>2401</v>
      </c>
      <c r="H4280">
        <v>201501</v>
      </c>
      <c r="I4280" t="s">
        <v>27</v>
      </c>
      <c r="J4280" t="s">
        <v>28</v>
      </c>
      <c r="K4280" t="s">
        <v>41</v>
      </c>
      <c r="L4280" t="s">
        <v>30</v>
      </c>
      <c r="M4280" t="s">
        <v>31</v>
      </c>
      <c r="N4280" t="s">
        <v>32</v>
      </c>
      <c r="O4280">
        <v>8.51</v>
      </c>
      <c r="P4280" t="s">
        <v>677</v>
      </c>
      <c r="Q4280" t="s">
        <v>681</v>
      </c>
      <c r="R4280" t="s">
        <v>680</v>
      </c>
      <c r="S4280" t="s">
        <v>34</v>
      </c>
      <c r="T4280" t="s">
        <v>561</v>
      </c>
    </row>
    <row r="4281" spans="1:20">
      <c r="A4281" t="s">
        <v>681</v>
      </c>
      <c r="B4281" t="s">
        <v>677</v>
      </c>
      <c r="C4281" t="s">
        <v>682</v>
      </c>
      <c r="D4281" t="s">
        <v>683</v>
      </c>
      <c r="E4281" t="s">
        <v>25</v>
      </c>
      <c r="F4281" s="1">
        <v>30682</v>
      </c>
      <c r="G4281" t="s">
        <v>2401</v>
      </c>
      <c r="H4281">
        <v>201501</v>
      </c>
      <c r="I4281" t="s">
        <v>27</v>
      </c>
      <c r="J4281" t="s">
        <v>28</v>
      </c>
      <c r="K4281" t="s">
        <v>43</v>
      </c>
      <c r="L4281" t="s">
        <v>30</v>
      </c>
      <c r="M4281" t="s">
        <v>31</v>
      </c>
      <c r="N4281" t="s">
        <v>32</v>
      </c>
      <c r="O4281">
        <v>0.84</v>
      </c>
      <c r="P4281" t="s">
        <v>677</v>
      </c>
      <c r="Q4281" t="s">
        <v>681</v>
      </c>
      <c r="R4281" t="s">
        <v>680</v>
      </c>
      <c r="S4281" t="s">
        <v>34</v>
      </c>
      <c r="T4281" t="s">
        <v>561</v>
      </c>
    </row>
    <row r="4282" spans="1:20">
      <c r="A4282" t="s">
        <v>681</v>
      </c>
      <c r="B4282" t="s">
        <v>677</v>
      </c>
      <c r="C4282" t="s">
        <v>682</v>
      </c>
      <c r="D4282" t="s">
        <v>683</v>
      </c>
      <c r="E4282" t="s">
        <v>25</v>
      </c>
      <c r="F4282" s="1">
        <v>30682</v>
      </c>
      <c r="G4282" t="s">
        <v>2401</v>
      </c>
      <c r="H4282">
        <v>201501</v>
      </c>
      <c r="I4282" t="s">
        <v>27</v>
      </c>
      <c r="J4282" t="s">
        <v>28</v>
      </c>
      <c r="K4282" t="s">
        <v>44</v>
      </c>
      <c r="L4282" t="s">
        <v>30</v>
      </c>
      <c r="M4282" t="s">
        <v>31</v>
      </c>
      <c r="N4282" t="s">
        <v>32</v>
      </c>
      <c r="O4282">
        <v>1.1000000000000001</v>
      </c>
      <c r="P4282" t="s">
        <v>677</v>
      </c>
      <c r="Q4282" t="s">
        <v>681</v>
      </c>
      <c r="R4282" t="s">
        <v>680</v>
      </c>
      <c r="S4282" t="s">
        <v>34</v>
      </c>
      <c r="T4282" t="s">
        <v>561</v>
      </c>
    </row>
    <row r="4283" spans="1:20">
      <c r="A4283" t="s">
        <v>676</v>
      </c>
      <c r="B4283" t="s">
        <v>677</v>
      </c>
      <c r="C4283" t="s">
        <v>684</v>
      </c>
      <c r="D4283" t="s">
        <v>685</v>
      </c>
      <c r="E4283" t="s">
        <v>25</v>
      </c>
      <c r="F4283" s="1">
        <v>30682</v>
      </c>
      <c r="G4283" t="s">
        <v>2401</v>
      </c>
      <c r="H4283">
        <v>201501</v>
      </c>
      <c r="I4283" t="s">
        <v>27</v>
      </c>
      <c r="J4283" t="s">
        <v>28</v>
      </c>
      <c r="K4283" t="s">
        <v>29</v>
      </c>
      <c r="L4283" t="s">
        <v>30</v>
      </c>
      <c r="M4283" t="s">
        <v>31</v>
      </c>
      <c r="N4283" t="s">
        <v>32</v>
      </c>
      <c r="O4283">
        <v>17.330000000000002</v>
      </c>
      <c r="P4283" t="s">
        <v>677</v>
      </c>
      <c r="Q4283" t="s">
        <v>676</v>
      </c>
      <c r="R4283" t="s">
        <v>680</v>
      </c>
      <c r="S4283" t="s">
        <v>34</v>
      </c>
      <c r="T4283" t="s">
        <v>561</v>
      </c>
    </row>
    <row r="4284" spans="1:20">
      <c r="A4284" t="s">
        <v>676</v>
      </c>
      <c r="B4284" t="s">
        <v>677</v>
      </c>
      <c r="C4284" t="s">
        <v>684</v>
      </c>
      <c r="D4284" t="s">
        <v>685</v>
      </c>
      <c r="E4284" t="s">
        <v>25</v>
      </c>
      <c r="F4284" s="1">
        <v>30682</v>
      </c>
      <c r="G4284" t="s">
        <v>2401</v>
      </c>
      <c r="H4284">
        <v>201501</v>
      </c>
      <c r="I4284" t="s">
        <v>27</v>
      </c>
      <c r="J4284" t="s">
        <v>28</v>
      </c>
      <c r="K4284" t="s">
        <v>36</v>
      </c>
      <c r="L4284" t="s">
        <v>30</v>
      </c>
      <c r="M4284" t="s">
        <v>31</v>
      </c>
      <c r="N4284" t="s">
        <v>32</v>
      </c>
      <c r="O4284">
        <v>17.330000000000002</v>
      </c>
      <c r="P4284" t="s">
        <v>677</v>
      </c>
      <c r="Q4284" t="s">
        <v>676</v>
      </c>
      <c r="R4284" t="s">
        <v>680</v>
      </c>
      <c r="S4284" t="s">
        <v>34</v>
      </c>
      <c r="T4284" t="s">
        <v>561</v>
      </c>
    </row>
    <row r="4285" spans="1:20">
      <c r="A4285" t="s">
        <v>676</v>
      </c>
      <c r="B4285" t="s">
        <v>677</v>
      </c>
      <c r="C4285" t="s">
        <v>684</v>
      </c>
      <c r="D4285" t="s">
        <v>685</v>
      </c>
      <c r="E4285" t="s">
        <v>25</v>
      </c>
      <c r="F4285" s="1">
        <v>30682</v>
      </c>
      <c r="G4285" t="s">
        <v>2401</v>
      </c>
      <c r="H4285">
        <v>201501</v>
      </c>
      <c r="I4285" t="s">
        <v>27</v>
      </c>
      <c r="J4285" t="s">
        <v>28</v>
      </c>
      <c r="K4285" t="s">
        <v>37</v>
      </c>
      <c r="L4285" t="s">
        <v>30</v>
      </c>
      <c r="M4285" t="s">
        <v>31</v>
      </c>
      <c r="N4285" t="s">
        <v>32</v>
      </c>
      <c r="O4285">
        <v>17.330000000000002</v>
      </c>
      <c r="P4285" t="s">
        <v>677</v>
      </c>
      <c r="Q4285" t="s">
        <v>676</v>
      </c>
      <c r="R4285" t="s">
        <v>680</v>
      </c>
      <c r="S4285" t="s">
        <v>34</v>
      </c>
      <c r="T4285" t="s">
        <v>561</v>
      </c>
    </row>
    <row r="4286" spans="1:20">
      <c r="A4286" t="s">
        <v>676</v>
      </c>
      <c r="B4286" t="s">
        <v>677</v>
      </c>
      <c r="C4286" t="s">
        <v>684</v>
      </c>
      <c r="D4286" t="s">
        <v>685</v>
      </c>
      <c r="E4286" t="s">
        <v>25</v>
      </c>
      <c r="F4286" s="1">
        <v>30682</v>
      </c>
      <c r="G4286" t="s">
        <v>2401</v>
      </c>
      <c r="H4286">
        <v>201501</v>
      </c>
      <c r="I4286" t="s">
        <v>27</v>
      </c>
      <c r="J4286" t="s">
        <v>28</v>
      </c>
      <c r="K4286" t="s">
        <v>38</v>
      </c>
      <c r="L4286" t="s">
        <v>30</v>
      </c>
      <c r="M4286" t="s">
        <v>31</v>
      </c>
      <c r="N4286" t="s">
        <v>32</v>
      </c>
      <c r="O4286">
        <v>17.330000000000002</v>
      </c>
      <c r="P4286" t="s">
        <v>677</v>
      </c>
      <c r="Q4286" t="s">
        <v>676</v>
      </c>
      <c r="R4286" t="s">
        <v>680</v>
      </c>
      <c r="S4286" t="s">
        <v>34</v>
      </c>
      <c r="T4286" t="s">
        <v>561</v>
      </c>
    </row>
    <row r="4287" spans="1:20">
      <c r="A4287" t="s">
        <v>676</v>
      </c>
      <c r="B4287" t="s">
        <v>677</v>
      </c>
      <c r="C4287" t="s">
        <v>684</v>
      </c>
      <c r="D4287" t="s">
        <v>685</v>
      </c>
      <c r="E4287" t="s">
        <v>25</v>
      </c>
      <c r="F4287" s="1">
        <v>30682</v>
      </c>
      <c r="G4287" t="s">
        <v>2401</v>
      </c>
      <c r="H4287">
        <v>201501</v>
      </c>
      <c r="I4287" t="s">
        <v>27</v>
      </c>
      <c r="J4287" t="s">
        <v>28</v>
      </c>
      <c r="K4287" t="s">
        <v>39</v>
      </c>
      <c r="L4287" t="s">
        <v>30</v>
      </c>
      <c r="M4287" t="s">
        <v>31</v>
      </c>
      <c r="N4287" t="s">
        <v>32</v>
      </c>
      <c r="O4287">
        <v>17.330000000000002</v>
      </c>
      <c r="P4287" t="s">
        <v>677</v>
      </c>
      <c r="Q4287" t="s">
        <v>676</v>
      </c>
      <c r="R4287" t="s">
        <v>680</v>
      </c>
      <c r="S4287" t="s">
        <v>34</v>
      </c>
      <c r="T4287" t="s">
        <v>561</v>
      </c>
    </row>
    <row r="4288" spans="1:20">
      <c r="A4288" t="s">
        <v>676</v>
      </c>
      <c r="B4288" t="s">
        <v>677</v>
      </c>
      <c r="C4288" t="s">
        <v>684</v>
      </c>
      <c r="D4288" t="s">
        <v>685</v>
      </c>
      <c r="E4288" t="s">
        <v>25</v>
      </c>
      <c r="F4288" s="1">
        <v>30682</v>
      </c>
      <c r="G4288" t="s">
        <v>2401</v>
      </c>
      <c r="H4288">
        <v>201501</v>
      </c>
      <c r="I4288" t="s">
        <v>27</v>
      </c>
      <c r="J4288" t="s">
        <v>28</v>
      </c>
      <c r="K4288" t="s">
        <v>40</v>
      </c>
      <c r="L4288" t="s">
        <v>30</v>
      </c>
      <c r="M4288" t="s">
        <v>31</v>
      </c>
      <c r="N4288" t="s">
        <v>32</v>
      </c>
      <c r="O4288">
        <v>17.330000000000002</v>
      </c>
      <c r="P4288" t="s">
        <v>677</v>
      </c>
      <c r="Q4288" t="s">
        <v>676</v>
      </c>
      <c r="R4288" t="s">
        <v>680</v>
      </c>
      <c r="S4288" t="s">
        <v>34</v>
      </c>
      <c r="T4288" t="s">
        <v>561</v>
      </c>
    </row>
    <row r="4289" spans="1:20">
      <c r="A4289" t="s">
        <v>676</v>
      </c>
      <c r="B4289" t="s">
        <v>677</v>
      </c>
      <c r="C4289" t="s">
        <v>684</v>
      </c>
      <c r="D4289" t="s">
        <v>685</v>
      </c>
      <c r="E4289" t="s">
        <v>25</v>
      </c>
      <c r="F4289" s="1">
        <v>30682</v>
      </c>
      <c r="G4289" t="s">
        <v>2401</v>
      </c>
      <c r="H4289">
        <v>201501</v>
      </c>
      <c r="I4289" t="s">
        <v>27</v>
      </c>
      <c r="J4289" t="s">
        <v>28</v>
      </c>
      <c r="K4289" t="s">
        <v>41</v>
      </c>
      <c r="L4289" t="s">
        <v>30</v>
      </c>
      <c r="M4289" t="s">
        <v>31</v>
      </c>
      <c r="N4289" t="s">
        <v>32</v>
      </c>
      <c r="O4289">
        <v>17.330000000000002</v>
      </c>
      <c r="P4289" t="s">
        <v>677</v>
      </c>
      <c r="Q4289" t="s">
        <v>676</v>
      </c>
      <c r="R4289" t="s">
        <v>680</v>
      </c>
      <c r="S4289" t="s">
        <v>34</v>
      </c>
      <c r="T4289" t="s">
        <v>561</v>
      </c>
    </row>
    <row r="4290" spans="1:20">
      <c r="A4290" t="s">
        <v>676</v>
      </c>
      <c r="B4290" t="s">
        <v>677</v>
      </c>
      <c r="C4290" t="s">
        <v>684</v>
      </c>
      <c r="D4290" t="s">
        <v>685</v>
      </c>
      <c r="E4290" t="s">
        <v>25</v>
      </c>
      <c r="F4290" s="1">
        <v>30682</v>
      </c>
      <c r="G4290" t="s">
        <v>2401</v>
      </c>
      <c r="H4290">
        <v>201501</v>
      </c>
      <c r="I4290" t="s">
        <v>27</v>
      </c>
      <c r="J4290" t="s">
        <v>28</v>
      </c>
      <c r="K4290" t="s">
        <v>43</v>
      </c>
      <c r="L4290" t="s">
        <v>30</v>
      </c>
      <c r="M4290" t="s">
        <v>31</v>
      </c>
      <c r="N4290" t="s">
        <v>32</v>
      </c>
      <c r="O4290">
        <v>17.330000000000002</v>
      </c>
      <c r="P4290" t="s">
        <v>677</v>
      </c>
      <c r="Q4290" t="s">
        <v>676</v>
      </c>
      <c r="R4290" t="s">
        <v>680</v>
      </c>
      <c r="S4290" t="s">
        <v>34</v>
      </c>
      <c r="T4290" t="s">
        <v>561</v>
      </c>
    </row>
    <row r="4291" spans="1:20">
      <c r="A4291" t="s">
        <v>676</v>
      </c>
      <c r="B4291" t="s">
        <v>677</v>
      </c>
      <c r="C4291" t="s">
        <v>684</v>
      </c>
      <c r="D4291" t="s">
        <v>685</v>
      </c>
      <c r="E4291" t="s">
        <v>25</v>
      </c>
      <c r="F4291" s="1">
        <v>30682</v>
      </c>
      <c r="G4291" t="s">
        <v>2401</v>
      </c>
      <c r="H4291">
        <v>201501</v>
      </c>
      <c r="I4291" t="s">
        <v>27</v>
      </c>
      <c r="J4291" t="s">
        <v>28</v>
      </c>
      <c r="K4291" t="s">
        <v>44</v>
      </c>
      <c r="L4291" t="s">
        <v>30</v>
      </c>
      <c r="M4291" t="s">
        <v>31</v>
      </c>
      <c r="N4291" t="s">
        <v>32</v>
      </c>
      <c r="O4291">
        <v>17.330000000000002</v>
      </c>
      <c r="P4291" t="s">
        <v>677</v>
      </c>
      <c r="Q4291" t="s">
        <v>676</v>
      </c>
      <c r="R4291" t="s">
        <v>680</v>
      </c>
      <c r="S4291" t="s">
        <v>34</v>
      </c>
      <c r="T4291" t="s">
        <v>561</v>
      </c>
    </row>
    <row r="4292" spans="1:20">
      <c r="A4292" t="s">
        <v>686</v>
      </c>
      <c r="B4292" t="s">
        <v>677</v>
      </c>
      <c r="C4292" t="s">
        <v>687</v>
      </c>
      <c r="D4292" t="s">
        <v>688</v>
      </c>
      <c r="E4292" t="s">
        <v>25</v>
      </c>
      <c r="F4292" s="1">
        <v>40179</v>
      </c>
      <c r="G4292" t="s">
        <v>2401</v>
      </c>
      <c r="H4292">
        <v>201501</v>
      </c>
      <c r="I4292" t="s">
        <v>27</v>
      </c>
      <c r="J4292" t="s">
        <v>53</v>
      </c>
      <c r="K4292" t="s">
        <v>29</v>
      </c>
      <c r="L4292" t="s">
        <v>54</v>
      </c>
      <c r="M4292" t="s">
        <v>31</v>
      </c>
      <c r="N4292" t="s">
        <v>32</v>
      </c>
      <c r="O4292">
        <v>30113.100000000002</v>
      </c>
      <c r="P4292" t="s">
        <v>677</v>
      </c>
      <c r="Q4292" t="s">
        <v>686</v>
      </c>
      <c r="R4292" t="s">
        <v>680</v>
      </c>
      <c r="S4292" t="s">
        <v>34</v>
      </c>
      <c r="T4292" t="s">
        <v>561</v>
      </c>
    </row>
    <row r="4293" spans="1:20">
      <c r="A4293" t="s">
        <v>686</v>
      </c>
      <c r="B4293" t="s">
        <v>677</v>
      </c>
      <c r="C4293" t="s">
        <v>687</v>
      </c>
      <c r="D4293" t="s">
        <v>688</v>
      </c>
      <c r="E4293" t="s">
        <v>25</v>
      </c>
      <c r="F4293" s="1">
        <v>40179</v>
      </c>
      <c r="G4293" t="s">
        <v>2401</v>
      </c>
      <c r="H4293">
        <v>201501</v>
      </c>
      <c r="I4293" t="s">
        <v>27</v>
      </c>
      <c r="J4293" t="s">
        <v>53</v>
      </c>
      <c r="K4293" t="s">
        <v>36</v>
      </c>
      <c r="L4293" t="s">
        <v>54</v>
      </c>
      <c r="M4293" t="s">
        <v>31</v>
      </c>
      <c r="N4293" t="s">
        <v>32</v>
      </c>
      <c r="O4293">
        <v>15488.2</v>
      </c>
      <c r="P4293" t="s">
        <v>677</v>
      </c>
      <c r="Q4293" t="s">
        <v>686</v>
      </c>
      <c r="R4293" t="s">
        <v>680</v>
      </c>
      <c r="S4293" t="s">
        <v>34</v>
      </c>
      <c r="T4293" t="s">
        <v>561</v>
      </c>
    </row>
    <row r="4294" spans="1:20">
      <c r="A4294" t="s">
        <v>686</v>
      </c>
      <c r="B4294" t="s">
        <v>677</v>
      </c>
      <c r="C4294" t="s">
        <v>687</v>
      </c>
      <c r="D4294" t="s">
        <v>688</v>
      </c>
      <c r="E4294" t="s">
        <v>25</v>
      </c>
      <c r="F4294" s="1">
        <v>40179</v>
      </c>
      <c r="G4294" t="s">
        <v>2401</v>
      </c>
      <c r="H4294">
        <v>201501</v>
      </c>
      <c r="I4294" t="s">
        <v>27</v>
      </c>
      <c r="J4294" t="s">
        <v>53</v>
      </c>
      <c r="K4294" t="s">
        <v>37</v>
      </c>
      <c r="L4294" t="s">
        <v>54</v>
      </c>
      <c r="M4294" t="s">
        <v>31</v>
      </c>
      <c r="N4294" t="s">
        <v>32</v>
      </c>
      <c r="O4294">
        <v>2954.85</v>
      </c>
      <c r="P4294" t="s">
        <v>677</v>
      </c>
      <c r="Q4294" t="s">
        <v>686</v>
      </c>
      <c r="R4294" t="s">
        <v>680</v>
      </c>
      <c r="S4294" t="s">
        <v>34</v>
      </c>
      <c r="T4294" t="s">
        <v>561</v>
      </c>
    </row>
    <row r="4295" spans="1:20">
      <c r="A4295" t="s">
        <v>686</v>
      </c>
      <c r="B4295" t="s">
        <v>677</v>
      </c>
      <c r="C4295" t="s">
        <v>687</v>
      </c>
      <c r="D4295" t="s">
        <v>688</v>
      </c>
      <c r="E4295" t="s">
        <v>25</v>
      </c>
      <c r="F4295" s="1">
        <v>40179</v>
      </c>
      <c r="G4295" t="s">
        <v>2401</v>
      </c>
      <c r="H4295">
        <v>201501</v>
      </c>
      <c r="I4295" t="s">
        <v>27</v>
      </c>
      <c r="J4295" t="s">
        <v>53</v>
      </c>
      <c r="K4295" t="s">
        <v>38</v>
      </c>
      <c r="L4295" t="s">
        <v>54</v>
      </c>
      <c r="M4295" t="s">
        <v>31</v>
      </c>
      <c r="N4295" t="s">
        <v>32</v>
      </c>
      <c r="O4295">
        <v>26363.05</v>
      </c>
      <c r="P4295" t="s">
        <v>677</v>
      </c>
      <c r="Q4295" t="s">
        <v>686</v>
      </c>
      <c r="R4295" t="s">
        <v>680</v>
      </c>
      <c r="S4295" t="s">
        <v>34</v>
      </c>
      <c r="T4295" t="s">
        <v>561</v>
      </c>
    </row>
    <row r="4296" spans="1:20">
      <c r="A4296" t="s">
        <v>686</v>
      </c>
      <c r="B4296" t="s">
        <v>677</v>
      </c>
      <c r="C4296" t="s">
        <v>687</v>
      </c>
      <c r="D4296" t="s">
        <v>688</v>
      </c>
      <c r="E4296" t="s">
        <v>25</v>
      </c>
      <c r="F4296" s="1">
        <v>40179</v>
      </c>
      <c r="G4296" t="s">
        <v>2401</v>
      </c>
      <c r="H4296">
        <v>201501</v>
      </c>
      <c r="I4296" t="s">
        <v>27</v>
      </c>
      <c r="J4296" t="s">
        <v>53</v>
      </c>
      <c r="K4296" t="s">
        <v>39</v>
      </c>
      <c r="L4296" t="s">
        <v>54</v>
      </c>
      <c r="M4296" t="s">
        <v>31</v>
      </c>
      <c r="N4296" t="s">
        <v>32</v>
      </c>
      <c r="O4296">
        <v>7632.07</v>
      </c>
      <c r="P4296" t="s">
        <v>677</v>
      </c>
      <c r="Q4296" t="s">
        <v>686</v>
      </c>
      <c r="R4296" t="s">
        <v>680</v>
      </c>
      <c r="S4296" t="s">
        <v>34</v>
      </c>
      <c r="T4296" t="s">
        <v>561</v>
      </c>
    </row>
    <row r="4297" spans="1:20">
      <c r="A4297" t="s">
        <v>686</v>
      </c>
      <c r="B4297" t="s">
        <v>677</v>
      </c>
      <c r="C4297" t="s">
        <v>687</v>
      </c>
      <c r="D4297" t="s">
        <v>688</v>
      </c>
      <c r="E4297" t="s">
        <v>25</v>
      </c>
      <c r="F4297" s="1">
        <v>40179</v>
      </c>
      <c r="G4297" t="s">
        <v>2401</v>
      </c>
      <c r="H4297">
        <v>201501</v>
      </c>
      <c r="I4297" t="s">
        <v>27</v>
      </c>
      <c r="J4297" t="s">
        <v>53</v>
      </c>
      <c r="K4297" t="s">
        <v>41</v>
      </c>
      <c r="L4297" t="s">
        <v>54</v>
      </c>
      <c r="M4297" t="s">
        <v>31</v>
      </c>
      <c r="N4297" t="s">
        <v>32</v>
      </c>
      <c r="O4297">
        <v>1984.13</v>
      </c>
      <c r="P4297" t="s">
        <v>677</v>
      </c>
      <c r="Q4297" t="s">
        <v>686</v>
      </c>
      <c r="R4297" t="s">
        <v>680</v>
      </c>
      <c r="S4297" t="s">
        <v>34</v>
      </c>
      <c r="T4297" t="s">
        <v>561</v>
      </c>
    </row>
    <row r="4298" spans="1:20">
      <c r="A4298" t="s">
        <v>689</v>
      </c>
      <c r="B4298" t="s">
        <v>677</v>
      </c>
      <c r="C4298" t="s">
        <v>690</v>
      </c>
      <c r="D4298" t="s">
        <v>691</v>
      </c>
      <c r="E4298" t="s">
        <v>25</v>
      </c>
      <c r="F4298" s="1">
        <v>40179</v>
      </c>
      <c r="G4298" t="s">
        <v>2401</v>
      </c>
      <c r="H4298">
        <v>201501</v>
      </c>
      <c r="I4298" t="s">
        <v>27</v>
      </c>
      <c r="J4298" t="s">
        <v>53</v>
      </c>
      <c r="K4298" t="s">
        <v>29</v>
      </c>
      <c r="L4298" t="s">
        <v>54</v>
      </c>
      <c r="M4298" t="s">
        <v>31</v>
      </c>
      <c r="N4298" t="s">
        <v>32</v>
      </c>
      <c r="O4298">
        <v>3054.55</v>
      </c>
      <c r="P4298" t="s">
        <v>677</v>
      </c>
      <c r="Q4298" t="s">
        <v>689</v>
      </c>
      <c r="R4298" t="s">
        <v>680</v>
      </c>
      <c r="S4298" t="s">
        <v>34</v>
      </c>
      <c r="T4298" t="s">
        <v>561</v>
      </c>
    </row>
    <row r="4299" spans="1:20">
      <c r="A4299" t="s">
        <v>689</v>
      </c>
      <c r="B4299" t="s">
        <v>677</v>
      </c>
      <c r="C4299" t="s">
        <v>690</v>
      </c>
      <c r="D4299" t="s">
        <v>691</v>
      </c>
      <c r="E4299" t="s">
        <v>25</v>
      </c>
      <c r="F4299" s="1">
        <v>40179</v>
      </c>
      <c r="G4299" t="s">
        <v>2401</v>
      </c>
      <c r="H4299">
        <v>201501</v>
      </c>
      <c r="I4299" t="s">
        <v>27</v>
      </c>
      <c r="J4299" t="s">
        <v>53</v>
      </c>
      <c r="K4299" t="s">
        <v>36</v>
      </c>
      <c r="L4299" t="s">
        <v>54</v>
      </c>
      <c r="M4299" t="s">
        <v>31</v>
      </c>
      <c r="N4299" t="s">
        <v>32</v>
      </c>
      <c r="O4299">
        <v>1787</v>
      </c>
      <c r="P4299" t="s">
        <v>677</v>
      </c>
      <c r="Q4299" t="s">
        <v>689</v>
      </c>
      <c r="R4299" t="s">
        <v>680</v>
      </c>
      <c r="S4299" t="s">
        <v>34</v>
      </c>
      <c r="T4299" t="s">
        <v>561</v>
      </c>
    </row>
    <row r="4300" spans="1:20">
      <c r="A4300" t="s">
        <v>689</v>
      </c>
      <c r="B4300" t="s">
        <v>677</v>
      </c>
      <c r="C4300" t="s">
        <v>690</v>
      </c>
      <c r="D4300" t="s">
        <v>691</v>
      </c>
      <c r="E4300" t="s">
        <v>25</v>
      </c>
      <c r="F4300" s="1">
        <v>40179</v>
      </c>
      <c r="G4300" t="s">
        <v>2401</v>
      </c>
      <c r="H4300">
        <v>201501</v>
      </c>
      <c r="I4300" t="s">
        <v>27</v>
      </c>
      <c r="J4300" t="s">
        <v>53</v>
      </c>
      <c r="K4300" t="s">
        <v>37</v>
      </c>
      <c r="L4300" t="s">
        <v>54</v>
      </c>
      <c r="M4300" t="s">
        <v>31</v>
      </c>
      <c r="N4300" t="s">
        <v>32</v>
      </c>
      <c r="O4300">
        <v>402.42</v>
      </c>
      <c r="P4300" t="s">
        <v>677</v>
      </c>
      <c r="Q4300" t="s">
        <v>689</v>
      </c>
      <c r="R4300" t="s">
        <v>680</v>
      </c>
      <c r="S4300" t="s">
        <v>34</v>
      </c>
      <c r="T4300" t="s">
        <v>561</v>
      </c>
    </row>
    <row r="4301" spans="1:20">
      <c r="A4301" t="s">
        <v>689</v>
      </c>
      <c r="B4301" t="s">
        <v>677</v>
      </c>
      <c r="C4301" t="s">
        <v>690</v>
      </c>
      <c r="D4301" t="s">
        <v>691</v>
      </c>
      <c r="E4301" t="s">
        <v>25</v>
      </c>
      <c r="F4301" s="1">
        <v>40179</v>
      </c>
      <c r="G4301" t="s">
        <v>2401</v>
      </c>
      <c r="H4301">
        <v>201501</v>
      </c>
      <c r="I4301" t="s">
        <v>27</v>
      </c>
      <c r="J4301" t="s">
        <v>53</v>
      </c>
      <c r="K4301" t="s">
        <v>38</v>
      </c>
      <c r="L4301" t="s">
        <v>54</v>
      </c>
      <c r="M4301" t="s">
        <v>31</v>
      </c>
      <c r="N4301" t="s">
        <v>32</v>
      </c>
      <c r="O4301">
        <v>1016.25</v>
      </c>
      <c r="P4301" t="s">
        <v>677</v>
      </c>
      <c r="Q4301" t="s">
        <v>689</v>
      </c>
      <c r="R4301" t="s">
        <v>680</v>
      </c>
      <c r="S4301" t="s">
        <v>34</v>
      </c>
      <c r="T4301" t="s">
        <v>561</v>
      </c>
    </row>
    <row r="4302" spans="1:20">
      <c r="A4302" t="s">
        <v>689</v>
      </c>
      <c r="B4302" t="s">
        <v>677</v>
      </c>
      <c r="C4302" t="s">
        <v>690</v>
      </c>
      <c r="D4302" t="s">
        <v>691</v>
      </c>
      <c r="E4302" t="s">
        <v>25</v>
      </c>
      <c r="F4302" s="1">
        <v>40179</v>
      </c>
      <c r="G4302" t="s">
        <v>2401</v>
      </c>
      <c r="H4302">
        <v>201501</v>
      </c>
      <c r="I4302" t="s">
        <v>27</v>
      </c>
      <c r="J4302" t="s">
        <v>53</v>
      </c>
      <c r="K4302" t="s">
        <v>39</v>
      </c>
      <c r="L4302" t="s">
        <v>54</v>
      </c>
      <c r="M4302" t="s">
        <v>31</v>
      </c>
      <c r="N4302" t="s">
        <v>32</v>
      </c>
      <c r="O4302">
        <v>1014.7900000000001</v>
      </c>
      <c r="P4302" t="s">
        <v>677</v>
      </c>
      <c r="Q4302" t="s">
        <v>689</v>
      </c>
      <c r="R4302" t="s">
        <v>680</v>
      </c>
      <c r="S4302" t="s">
        <v>34</v>
      </c>
      <c r="T4302" t="s">
        <v>561</v>
      </c>
    </row>
    <row r="4303" spans="1:20">
      <c r="A4303" t="s">
        <v>689</v>
      </c>
      <c r="B4303" t="s">
        <v>677</v>
      </c>
      <c r="C4303" t="s">
        <v>690</v>
      </c>
      <c r="D4303" t="s">
        <v>691</v>
      </c>
      <c r="E4303" t="s">
        <v>25</v>
      </c>
      <c r="F4303" s="1">
        <v>40179</v>
      </c>
      <c r="G4303" t="s">
        <v>2401</v>
      </c>
      <c r="H4303">
        <v>201501</v>
      </c>
      <c r="I4303" t="s">
        <v>27</v>
      </c>
      <c r="J4303" t="s">
        <v>53</v>
      </c>
      <c r="K4303" t="s">
        <v>40</v>
      </c>
      <c r="L4303" t="s">
        <v>54</v>
      </c>
      <c r="M4303" t="s">
        <v>31</v>
      </c>
      <c r="N4303" t="s">
        <v>32</v>
      </c>
      <c r="O4303">
        <v>162.35</v>
      </c>
      <c r="P4303" t="s">
        <v>677</v>
      </c>
      <c r="Q4303" t="s">
        <v>689</v>
      </c>
      <c r="R4303" t="s">
        <v>680</v>
      </c>
      <c r="S4303" t="s">
        <v>34</v>
      </c>
      <c r="T4303" t="s">
        <v>561</v>
      </c>
    </row>
    <row r="4304" spans="1:20">
      <c r="A4304" t="s">
        <v>689</v>
      </c>
      <c r="B4304" t="s">
        <v>677</v>
      </c>
      <c r="C4304" t="s">
        <v>690</v>
      </c>
      <c r="D4304" t="s">
        <v>691</v>
      </c>
      <c r="E4304" t="s">
        <v>25</v>
      </c>
      <c r="F4304" s="1">
        <v>40179</v>
      </c>
      <c r="G4304" t="s">
        <v>2401</v>
      </c>
      <c r="H4304">
        <v>201501</v>
      </c>
      <c r="I4304" t="s">
        <v>27</v>
      </c>
      <c r="J4304" t="s">
        <v>53</v>
      </c>
      <c r="K4304" t="s">
        <v>41</v>
      </c>
      <c r="L4304" t="s">
        <v>54</v>
      </c>
      <c r="M4304" t="s">
        <v>31</v>
      </c>
      <c r="N4304" t="s">
        <v>32</v>
      </c>
      <c r="O4304">
        <v>264.43</v>
      </c>
      <c r="P4304" t="s">
        <v>677</v>
      </c>
      <c r="Q4304" t="s">
        <v>689</v>
      </c>
      <c r="R4304" t="s">
        <v>680</v>
      </c>
      <c r="S4304" t="s">
        <v>34</v>
      </c>
      <c r="T4304" t="s">
        <v>561</v>
      </c>
    </row>
    <row r="4305" spans="1:20">
      <c r="A4305" t="s">
        <v>689</v>
      </c>
      <c r="B4305" t="s">
        <v>677</v>
      </c>
      <c r="C4305" t="s">
        <v>690</v>
      </c>
      <c r="D4305" t="s">
        <v>691</v>
      </c>
      <c r="E4305" t="s">
        <v>25</v>
      </c>
      <c r="F4305" s="1">
        <v>40179</v>
      </c>
      <c r="G4305" t="s">
        <v>2401</v>
      </c>
      <c r="H4305">
        <v>201501</v>
      </c>
      <c r="I4305" t="s">
        <v>27</v>
      </c>
      <c r="J4305" t="s">
        <v>53</v>
      </c>
      <c r="K4305" t="s">
        <v>43</v>
      </c>
      <c r="L4305" t="s">
        <v>54</v>
      </c>
      <c r="M4305" t="s">
        <v>31</v>
      </c>
      <c r="N4305" t="s">
        <v>32</v>
      </c>
      <c r="O4305">
        <v>26.48</v>
      </c>
      <c r="P4305" t="s">
        <v>677</v>
      </c>
      <c r="Q4305" t="s">
        <v>689</v>
      </c>
      <c r="R4305" t="s">
        <v>680</v>
      </c>
      <c r="S4305" t="s">
        <v>34</v>
      </c>
      <c r="T4305" t="s">
        <v>561</v>
      </c>
    </row>
    <row r="4306" spans="1:20">
      <c r="A4306" t="s">
        <v>689</v>
      </c>
      <c r="B4306" t="s">
        <v>677</v>
      </c>
      <c r="C4306" t="s">
        <v>690</v>
      </c>
      <c r="D4306" t="s">
        <v>691</v>
      </c>
      <c r="E4306" t="s">
        <v>25</v>
      </c>
      <c r="F4306" s="1">
        <v>40179</v>
      </c>
      <c r="G4306" t="s">
        <v>2401</v>
      </c>
      <c r="H4306">
        <v>201501</v>
      </c>
      <c r="I4306" t="s">
        <v>27</v>
      </c>
      <c r="J4306" t="s">
        <v>53</v>
      </c>
      <c r="K4306" t="s">
        <v>44</v>
      </c>
      <c r="L4306" t="s">
        <v>54</v>
      </c>
      <c r="M4306" t="s">
        <v>31</v>
      </c>
      <c r="N4306" t="s">
        <v>32</v>
      </c>
      <c r="O4306">
        <v>32.340000000000003</v>
      </c>
      <c r="P4306" t="s">
        <v>677</v>
      </c>
      <c r="Q4306" t="s">
        <v>689</v>
      </c>
      <c r="R4306" t="s">
        <v>680</v>
      </c>
      <c r="S4306" t="s">
        <v>34</v>
      </c>
      <c r="T4306" t="s">
        <v>561</v>
      </c>
    </row>
    <row r="4307" spans="1:20">
      <c r="A4307" t="s">
        <v>689</v>
      </c>
      <c r="B4307" t="s">
        <v>677</v>
      </c>
      <c r="C4307" t="s">
        <v>692</v>
      </c>
      <c r="D4307" t="s">
        <v>693</v>
      </c>
      <c r="E4307" t="s">
        <v>25</v>
      </c>
      <c r="F4307" s="1">
        <v>40179</v>
      </c>
      <c r="G4307" t="s">
        <v>2401</v>
      </c>
      <c r="H4307">
        <v>201501</v>
      </c>
      <c r="I4307" t="s">
        <v>27</v>
      </c>
      <c r="J4307" t="s">
        <v>53</v>
      </c>
      <c r="K4307" t="s">
        <v>41</v>
      </c>
      <c r="L4307" t="s">
        <v>54</v>
      </c>
      <c r="M4307" t="s">
        <v>31</v>
      </c>
      <c r="N4307" t="s">
        <v>32</v>
      </c>
      <c r="O4307">
        <v>24318.09</v>
      </c>
      <c r="P4307" t="s">
        <v>677</v>
      </c>
      <c r="Q4307" t="s">
        <v>689</v>
      </c>
      <c r="R4307" t="s">
        <v>680</v>
      </c>
      <c r="S4307" t="s">
        <v>34</v>
      </c>
      <c r="T4307" t="s">
        <v>561</v>
      </c>
    </row>
    <row r="4308" spans="1:20">
      <c r="A4308" t="s">
        <v>694</v>
      </c>
      <c r="B4308" t="s">
        <v>677</v>
      </c>
      <c r="C4308" t="s">
        <v>695</v>
      </c>
      <c r="D4308" t="s">
        <v>696</v>
      </c>
      <c r="E4308" t="s">
        <v>25</v>
      </c>
      <c r="F4308" s="1">
        <v>40179</v>
      </c>
      <c r="G4308" t="s">
        <v>2401</v>
      </c>
      <c r="H4308">
        <v>201501</v>
      </c>
      <c r="I4308" t="s">
        <v>27</v>
      </c>
      <c r="J4308" t="s">
        <v>53</v>
      </c>
      <c r="K4308" t="s">
        <v>29</v>
      </c>
      <c r="L4308" t="s">
        <v>54</v>
      </c>
      <c r="M4308" t="s">
        <v>31</v>
      </c>
      <c r="N4308" t="s">
        <v>32</v>
      </c>
      <c r="O4308">
        <v>455.64</v>
      </c>
      <c r="P4308" t="s">
        <v>677</v>
      </c>
      <c r="Q4308" t="s">
        <v>694</v>
      </c>
      <c r="R4308" t="s">
        <v>680</v>
      </c>
      <c r="S4308" t="s">
        <v>34</v>
      </c>
      <c r="T4308" t="s">
        <v>561</v>
      </c>
    </row>
    <row r="4309" spans="1:20">
      <c r="A4309" t="s">
        <v>694</v>
      </c>
      <c r="B4309" t="s">
        <v>677</v>
      </c>
      <c r="C4309" t="s">
        <v>695</v>
      </c>
      <c r="D4309" t="s">
        <v>696</v>
      </c>
      <c r="E4309" t="s">
        <v>25</v>
      </c>
      <c r="F4309" s="1">
        <v>40179</v>
      </c>
      <c r="G4309" t="s">
        <v>2401</v>
      </c>
      <c r="H4309">
        <v>201501</v>
      </c>
      <c r="I4309" t="s">
        <v>27</v>
      </c>
      <c r="J4309" t="s">
        <v>53</v>
      </c>
      <c r="K4309" t="s">
        <v>36</v>
      </c>
      <c r="L4309" t="s">
        <v>54</v>
      </c>
      <c r="M4309" t="s">
        <v>31</v>
      </c>
      <c r="N4309" t="s">
        <v>32</v>
      </c>
      <c r="O4309">
        <v>412.53000000000003</v>
      </c>
      <c r="P4309" t="s">
        <v>677</v>
      </c>
      <c r="Q4309" t="s">
        <v>694</v>
      </c>
      <c r="R4309" t="s">
        <v>680</v>
      </c>
      <c r="S4309" t="s">
        <v>34</v>
      </c>
      <c r="T4309" t="s">
        <v>561</v>
      </c>
    </row>
    <row r="4310" spans="1:20">
      <c r="A4310" t="s">
        <v>694</v>
      </c>
      <c r="B4310" t="s">
        <v>677</v>
      </c>
      <c r="C4310" t="s">
        <v>695</v>
      </c>
      <c r="D4310" t="s">
        <v>696</v>
      </c>
      <c r="E4310" t="s">
        <v>25</v>
      </c>
      <c r="F4310" s="1">
        <v>40179</v>
      </c>
      <c r="G4310" t="s">
        <v>2401</v>
      </c>
      <c r="H4310">
        <v>201501</v>
      </c>
      <c r="I4310" t="s">
        <v>27</v>
      </c>
      <c r="J4310" t="s">
        <v>53</v>
      </c>
      <c r="K4310" t="s">
        <v>38</v>
      </c>
      <c r="L4310" t="s">
        <v>54</v>
      </c>
      <c r="M4310" t="s">
        <v>31</v>
      </c>
      <c r="N4310" t="s">
        <v>32</v>
      </c>
      <c r="O4310">
        <v>66.59</v>
      </c>
      <c r="P4310" t="s">
        <v>677</v>
      </c>
      <c r="Q4310" t="s">
        <v>694</v>
      </c>
      <c r="R4310" t="s">
        <v>680</v>
      </c>
      <c r="S4310" t="s">
        <v>34</v>
      </c>
      <c r="T4310" t="s">
        <v>561</v>
      </c>
    </row>
    <row r="4311" spans="1:20">
      <c r="A4311" t="s">
        <v>694</v>
      </c>
      <c r="B4311" t="s">
        <v>677</v>
      </c>
      <c r="C4311" t="s">
        <v>695</v>
      </c>
      <c r="D4311" t="s">
        <v>696</v>
      </c>
      <c r="E4311" t="s">
        <v>25</v>
      </c>
      <c r="F4311" s="1">
        <v>40179</v>
      </c>
      <c r="G4311" t="s">
        <v>2401</v>
      </c>
      <c r="H4311">
        <v>201501</v>
      </c>
      <c r="I4311" t="s">
        <v>27</v>
      </c>
      <c r="J4311" t="s">
        <v>53</v>
      </c>
      <c r="K4311" t="s">
        <v>41</v>
      </c>
      <c r="L4311" t="s">
        <v>54</v>
      </c>
      <c r="M4311" t="s">
        <v>31</v>
      </c>
      <c r="N4311" t="s">
        <v>32</v>
      </c>
      <c r="O4311">
        <v>66.59</v>
      </c>
      <c r="P4311" t="s">
        <v>677</v>
      </c>
      <c r="Q4311" t="s">
        <v>694</v>
      </c>
      <c r="R4311" t="s">
        <v>680</v>
      </c>
      <c r="S4311" t="s">
        <v>34</v>
      </c>
      <c r="T4311" t="s">
        <v>561</v>
      </c>
    </row>
    <row r="4312" spans="1:20">
      <c r="A4312" t="s">
        <v>694</v>
      </c>
      <c r="B4312" t="s">
        <v>677</v>
      </c>
      <c r="C4312" t="s">
        <v>697</v>
      </c>
      <c r="D4312" t="s">
        <v>698</v>
      </c>
      <c r="E4312" t="s">
        <v>25</v>
      </c>
      <c r="F4312" s="1">
        <v>40179</v>
      </c>
      <c r="G4312" t="s">
        <v>2401</v>
      </c>
      <c r="H4312">
        <v>201501</v>
      </c>
      <c r="I4312" t="s">
        <v>27</v>
      </c>
      <c r="J4312" t="s">
        <v>53</v>
      </c>
      <c r="K4312" t="s">
        <v>29</v>
      </c>
      <c r="L4312" t="s">
        <v>54</v>
      </c>
      <c r="M4312" t="s">
        <v>31</v>
      </c>
      <c r="N4312" t="s">
        <v>32</v>
      </c>
      <c r="O4312">
        <v>386.63</v>
      </c>
      <c r="P4312" t="s">
        <v>677</v>
      </c>
      <c r="Q4312" t="s">
        <v>694</v>
      </c>
      <c r="R4312" t="s">
        <v>680</v>
      </c>
      <c r="S4312" t="s">
        <v>34</v>
      </c>
      <c r="T4312" t="s">
        <v>561</v>
      </c>
    </row>
    <row r="4313" spans="1:20">
      <c r="A4313" t="s">
        <v>694</v>
      </c>
      <c r="B4313" t="s">
        <v>677</v>
      </c>
      <c r="C4313" t="s">
        <v>697</v>
      </c>
      <c r="D4313" t="s">
        <v>698</v>
      </c>
      <c r="E4313" t="s">
        <v>25</v>
      </c>
      <c r="F4313" s="1">
        <v>40179</v>
      </c>
      <c r="G4313" t="s">
        <v>2401</v>
      </c>
      <c r="H4313">
        <v>201501</v>
      </c>
      <c r="I4313" t="s">
        <v>27</v>
      </c>
      <c r="J4313" t="s">
        <v>53</v>
      </c>
      <c r="K4313" t="s">
        <v>36</v>
      </c>
      <c r="L4313" t="s">
        <v>54</v>
      </c>
      <c r="M4313" t="s">
        <v>31</v>
      </c>
      <c r="N4313" t="s">
        <v>32</v>
      </c>
      <c r="O4313">
        <v>557.47</v>
      </c>
      <c r="P4313" t="s">
        <v>677</v>
      </c>
      <c r="Q4313" t="s">
        <v>694</v>
      </c>
      <c r="R4313" t="s">
        <v>680</v>
      </c>
      <c r="S4313" t="s">
        <v>34</v>
      </c>
      <c r="T4313" t="s">
        <v>561</v>
      </c>
    </row>
    <row r="4314" spans="1:20">
      <c r="A4314" t="s">
        <v>694</v>
      </c>
      <c r="B4314" t="s">
        <v>677</v>
      </c>
      <c r="C4314" t="s">
        <v>697</v>
      </c>
      <c r="D4314" t="s">
        <v>698</v>
      </c>
      <c r="E4314" t="s">
        <v>25</v>
      </c>
      <c r="F4314" s="1">
        <v>40179</v>
      </c>
      <c r="G4314" t="s">
        <v>2401</v>
      </c>
      <c r="H4314">
        <v>201501</v>
      </c>
      <c r="I4314" t="s">
        <v>27</v>
      </c>
      <c r="J4314" t="s">
        <v>53</v>
      </c>
      <c r="K4314" t="s">
        <v>39</v>
      </c>
      <c r="L4314" t="s">
        <v>54</v>
      </c>
      <c r="M4314" t="s">
        <v>31</v>
      </c>
      <c r="N4314" t="s">
        <v>32</v>
      </c>
      <c r="O4314">
        <v>4327.25</v>
      </c>
      <c r="P4314" t="s">
        <v>677</v>
      </c>
      <c r="Q4314" t="s">
        <v>694</v>
      </c>
      <c r="R4314" t="s">
        <v>680</v>
      </c>
      <c r="S4314" t="s">
        <v>34</v>
      </c>
      <c r="T4314" t="s">
        <v>561</v>
      </c>
    </row>
    <row r="4315" spans="1:20">
      <c r="A4315" t="s">
        <v>694</v>
      </c>
      <c r="B4315" t="s">
        <v>677</v>
      </c>
      <c r="C4315" t="s">
        <v>699</v>
      </c>
      <c r="D4315" t="s">
        <v>700</v>
      </c>
      <c r="E4315" t="s">
        <v>25</v>
      </c>
      <c r="F4315" s="1">
        <v>40179</v>
      </c>
      <c r="G4315" t="s">
        <v>2401</v>
      </c>
      <c r="H4315">
        <v>201501</v>
      </c>
      <c r="I4315" t="s">
        <v>27</v>
      </c>
      <c r="J4315" t="s">
        <v>53</v>
      </c>
      <c r="K4315" t="s">
        <v>29</v>
      </c>
      <c r="L4315" t="s">
        <v>54</v>
      </c>
      <c r="M4315" t="s">
        <v>31</v>
      </c>
      <c r="N4315" t="s">
        <v>32</v>
      </c>
      <c r="O4315">
        <v>5225.07</v>
      </c>
      <c r="P4315" t="s">
        <v>677</v>
      </c>
      <c r="Q4315" t="s">
        <v>694</v>
      </c>
      <c r="R4315" t="s">
        <v>680</v>
      </c>
      <c r="S4315" t="s">
        <v>34</v>
      </c>
      <c r="T4315" t="s">
        <v>561</v>
      </c>
    </row>
    <row r="4316" spans="1:20">
      <c r="A4316" t="s">
        <v>694</v>
      </c>
      <c r="B4316" t="s">
        <v>677</v>
      </c>
      <c r="C4316" t="s">
        <v>699</v>
      </c>
      <c r="D4316" t="s">
        <v>700</v>
      </c>
      <c r="E4316" t="s">
        <v>25</v>
      </c>
      <c r="F4316" s="1">
        <v>40179</v>
      </c>
      <c r="G4316" t="s">
        <v>2401</v>
      </c>
      <c r="H4316">
        <v>201501</v>
      </c>
      <c r="I4316" t="s">
        <v>27</v>
      </c>
      <c r="J4316" t="s">
        <v>53</v>
      </c>
      <c r="K4316" t="s">
        <v>38</v>
      </c>
      <c r="L4316" t="s">
        <v>54</v>
      </c>
      <c r="M4316" t="s">
        <v>31</v>
      </c>
      <c r="N4316" t="s">
        <v>32</v>
      </c>
      <c r="O4316">
        <v>184.41</v>
      </c>
      <c r="P4316" t="s">
        <v>677</v>
      </c>
      <c r="Q4316" t="s">
        <v>694</v>
      </c>
      <c r="R4316" t="s">
        <v>680</v>
      </c>
      <c r="S4316" t="s">
        <v>34</v>
      </c>
      <c r="T4316" t="s">
        <v>561</v>
      </c>
    </row>
    <row r="4317" spans="1:20">
      <c r="A4317" t="s">
        <v>694</v>
      </c>
      <c r="B4317" t="s">
        <v>677</v>
      </c>
      <c r="C4317" t="s">
        <v>701</v>
      </c>
      <c r="D4317" t="s">
        <v>702</v>
      </c>
      <c r="E4317" t="s">
        <v>25</v>
      </c>
      <c r="F4317" s="1">
        <v>40179</v>
      </c>
      <c r="G4317" t="s">
        <v>2401</v>
      </c>
      <c r="H4317">
        <v>201501</v>
      </c>
      <c r="I4317" t="s">
        <v>27</v>
      </c>
      <c r="J4317" t="s">
        <v>53</v>
      </c>
      <c r="K4317" t="s">
        <v>29</v>
      </c>
      <c r="L4317" t="s">
        <v>54</v>
      </c>
      <c r="M4317" t="s">
        <v>31</v>
      </c>
      <c r="N4317" t="s">
        <v>32</v>
      </c>
      <c r="O4317">
        <v>2156.08</v>
      </c>
      <c r="P4317" t="s">
        <v>677</v>
      </c>
      <c r="Q4317" t="s">
        <v>694</v>
      </c>
      <c r="R4317" t="s">
        <v>680</v>
      </c>
      <c r="S4317" t="s">
        <v>34</v>
      </c>
      <c r="T4317" t="s">
        <v>561</v>
      </c>
    </row>
    <row r="4318" spans="1:20">
      <c r="A4318" t="s">
        <v>694</v>
      </c>
      <c r="B4318" t="s">
        <v>677</v>
      </c>
      <c r="C4318" t="s">
        <v>701</v>
      </c>
      <c r="D4318" t="s">
        <v>702</v>
      </c>
      <c r="E4318" t="s">
        <v>25</v>
      </c>
      <c r="F4318" s="1">
        <v>40179</v>
      </c>
      <c r="G4318" t="s">
        <v>2401</v>
      </c>
      <c r="H4318">
        <v>201501</v>
      </c>
      <c r="I4318" t="s">
        <v>27</v>
      </c>
      <c r="J4318" t="s">
        <v>53</v>
      </c>
      <c r="K4318" t="s">
        <v>36</v>
      </c>
      <c r="L4318" t="s">
        <v>54</v>
      </c>
      <c r="M4318" t="s">
        <v>31</v>
      </c>
      <c r="N4318" t="s">
        <v>32</v>
      </c>
      <c r="O4318">
        <v>2156.08</v>
      </c>
      <c r="P4318" t="s">
        <v>677</v>
      </c>
      <c r="Q4318" t="s">
        <v>694</v>
      </c>
      <c r="R4318" t="s">
        <v>680</v>
      </c>
      <c r="S4318" t="s">
        <v>34</v>
      </c>
      <c r="T4318" t="s">
        <v>561</v>
      </c>
    </row>
    <row r="4319" spans="1:20">
      <c r="A4319" t="s">
        <v>694</v>
      </c>
      <c r="B4319" t="s">
        <v>677</v>
      </c>
      <c r="C4319" t="s">
        <v>701</v>
      </c>
      <c r="D4319" t="s">
        <v>702</v>
      </c>
      <c r="E4319" t="s">
        <v>25</v>
      </c>
      <c r="F4319" s="1">
        <v>40179</v>
      </c>
      <c r="G4319" t="s">
        <v>2401</v>
      </c>
      <c r="H4319">
        <v>201501</v>
      </c>
      <c r="I4319" t="s">
        <v>27</v>
      </c>
      <c r="J4319" t="s">
        <v>53</v>
      </c>
      <c r="K4319" t="s">
        <v>38</v>
      </c>
      <c r="L4319" t="s">
        <v>54</v>
      </c>
      <c r="M4319" t="s">
        <v>31</v>
      </c>
      <c r="N4319" t="s">
        <v>32</v>
      </c>
      <c r="O4319">
        <v>2156.08</v>
      </c>
      <c r="P4319" t="s">
        <v>677</v>
      </c>
      <c r="Q4319" t="s">
        <v>694</v>
      </c>
      <c r="R4319" t="s">
        <v>680</v>
      </c>
      <c r="S4319" t="s">
        <v>34</v>
      </c>
      <c r="T4319" t="s">
        <v>561</v>
      </c>
    </row>
    <row r="4320" spans="1:20">
      <c r="A4320" t="s">
        <v>703</v>
      </c>
      <c r="B4320" t="s">
        <v>677</v>
      </c>
      <c r="C4320" t="s">
        <v>704</v>
      </c>
      <c r="D4320" t="s">
        <v>705</v>
      </c>
      <c r="E4320" t="s">
        <v>25</v>
      </c>
      <c r="F4320" s="1">
        <v>40179</v>
      </c>
      <c r="G4320" t="s">
        <v>2401</v>
      </c>
      <c r="H4320">
        <v>201501</v>
      </c>
      <c r="I4320" t="s">
        <v>27</v>
      </c>
      <c r="J4320" t="s">
        <v>53</v>
      </c>
      <c r="K4320" t="s">
        <v>36</v>
      </c>
      <c r="L4320" t="s">
        <v>54</v>
      </c>
      <c r="M4320" t="s">
        <v>31</v>
      </c>
      <c r="N4320" t="s">
        <v>32</v>
      </c>
      <c r="O4320">
        <v>69.98</v>
      </c>
      <c r="P4320" t="s">
        <v>677</v>
      </c>
      <c r="Q4320" t="s">
        <v>703</v>
      </c>
      <c r="R4320" t="s">
        <v>680</v>
      </c>
      <c r="S4320" t="s">
        <v>34</v>
      </c>
      <c r="T4320" t="s">
        <v>561</v>
      </c>
    </row>
    <row r="4321" spans="1:20">
      <c r="A4321" t="s">
        <v>703</v>
      </c>
      <c r="B4321" t="s">
        <v>677</v>
      </c>
      <c r="C4321" t="s">
        <v>704</v>
      </c>
      <c r="D4321" t="s">
        <v>705</v>
      </c>
      <c r="E4321" t="s">
        <v>25</v>
      </c>
      <c r="F4321" s="1">
        <v>40179</v>
      </c>
      <c r="G4321" t="s">
        <v>2401</v>
      </c>
      <c r="H4321">
        <v>201501</v>
      </c>
      <c r="I4321" t="s">
        <v>27</v>
      </c>
      <c r="J4321" t="s">
        <v>53</v>
      </c>
      <c r="K4321" t="s">
        <v>37</v>
      </c>
      <c r="L4321" t="s">
        <v>54</v>
      </c>
      <c r="M4321" t="s">
        <v>31</v>
      </c>
      <c r="N4321" t="s">
        <v>32</v>
      </c>
      <c r="O4321">
        <v>1164.69</v>
      </c>
      <c r="P4321" t="s">
        <v>677</v>
      </c>
      <c r="Q4321" t="s">
        <v>703</v>
      </c>
      <c r="R4321" t="s">
        <v>680</v>
      </c>
      <c r="S4321" t="s">
        <v>34</v>
      </c>
      <c r="T4321" t="s">
        <v>561</v>
      </c>
    </row>
    <row r="4322" spans="1:20">
      <c r="A4322" t="s">
        <v>703</v>
      </c>
      <c r="B4322" t="s">
        <v>677</v>
      </c>
      <c r="C4322" t="s">
        <v>704</v>
      </c>
      <c r="D4322" t="s">
        <v>705</v>
      </c>
      <c r="E4322" t="s">
        <v>25</v>
      </c>
      <c r="F4322" s="1">
        <v>40179</v>
      </c>
      <c r="G4322" t="s">
        <v>2401</v>
      </c>
      <c r="H4322">
        <v>201501</v>
      </c>
      <c r="I4322" t="s">
        <v>27</v>
      </c>
      <c r="J4322" t="s">
        <v>53</v>
      </c>
      <c r="K4322" t="s">
        <v>38</v>
      </c>
      <c r="L4322" t="s">
        <v>54</v>
      </c>
      <c r="M4322" t="s">
        <v>31</v>
      </c>
      <c r="N4322" t="s">
        <v>32</v>
      </c>
      <c r="O4322">
        <v>1519.05</v>
      </c>
      <c r="P4322" t="s">
        <v>677</v>
      </c>
      <c r="Q4322" t="s">
        <v>703</v>
      </c>
      <c r="R4322" t="s">
        <v>680</v>
      </c>
      <c r="S4322" t="s">
        <v>34</v>
      </c>
      <c r="T4322" t="s">
        <v>561</v>
      </c>
    </row>
    <row r="4323" spans="1:20">
      <c r="A4323" t="s">
        <v>694</v>
      </c>
      <c r="B4323" t="s">
        <v>677</v>
      </c>
      <c r="C4323" t="s">
        <v>706</v>
      </c>
      <c r="D4323" t="s">
        <v>707</v>
      </c>
      <c r="E4323" t="s">
        <v>25</v>
      </c>
      <c r="F4323" s="1">
        <v>40179</v>
      </c>
      <c r="G4323" t="s">
        <v>2401</v>
      </c>
      <c r="H4323">
        <v>201501</v>
      </c>
      <c r="I4323" t="s">
        <v>27</v>
      </c>
      <c r="J4323" t="s">
        <v>28</v>
      </c>
      <c r="K4323" t="s">
        <v>29</v>
      </c>
      <c r="L4323" t="s">
        <v>30</v>
      </c>
      <c r="M4323" t="s">
        <v>31</v>
      </c>
      <c r="N4323" t="s">
        <v>32</v>
      </c>
      <c r="O4323">
        <v>8333.86</v>
      </c>
      <c r="P4323" t="s">
        <v>677</v>
      </c>
      <c r="Q4323" t="s">
        <v>694</v>
      </c>
      <c r="R4323" t="s">
        <v>680</v>
      </c>
      <c r="S4323" t="s">
        <v>34</v>
      </c>
      <c r="T4323" t="s">
        <v>561</v>
      </c>
    </row>
    <row r="4324" spans="1:20">
      <c r="A4324" t="s">
        <v>694</v>
      </c>
      <c r="B4324" t="s">
        <v>677</v>
      </c>
      <c r="C4324" t="s">
        <v>706</v>
      </c>
      <c r="D4324" t="s">
        <v>707</v>
      </c>
      <c r="E4324" t="s">
        <v>25</v>
      </c>
      <c r="F4324" s="1">
        <v>40179</v>
      </c>
      <c r="G4324" t="s">
        <v>2401</v>
      </c>
      <c r="H4324">
        <v>201501</v>
      </c>
      <c r="I4324" t="s">
        <v>27</v>
      </c>
      <c r="J4324" t="s">
        <v>28</v>
      </c>
      <c r="K4324" t="s">
        <v>36</v>
      </c>
      <c r="L4324" t="s">
        <v>30</v>
      </c>
      <c r="M4324" t="s">
        <v>31</v>
      </c>
      <c r="N4324" t="s">
        <v>32</v>
      </c>
      <c r="O4324">
        <v>2418.41</v>
      </c>
      <c r="P4324" t="s">
        <v>677</v>
      </c>
      <c r="Q4324" t="s">
        <v>694</v>
      </c>
      <c r="R4324" t="s">
        <v>680</v>
      </c>
      <c r="S4324" t="s">
        <v>34</v>
      </c>
      <c r="T4324" t="s">
        <v>561</v>
      </c>
    </row>
    <row r="4325" spans="1:20">
      <c r="A4325" t="s">
        <v>694</v>
      </c>
      <c r="B4325" t="s">
        <v>677</v>
      </c>
      <c r="C4325" t="s">
        <v>706</v>
      </c>
      <c r="D4325" t="s">
        <v>707</v>
      </c>
      <c r="E4325" t="s">
        <v>25</v>
      </c>
      <c r="F4325" s="1">
        <v>40179</v>
      </c>
      <c r="G4325" t="s">
        <v>2401</v>
      </c>
      <c r="H4325">
        <v>201501</v>
      </c>
      <c r="I4325" t="s">
        <v>27</v>
      </c>
      <c r="J4325" t="s">
        <v>28</v>
      </c>
      <c r="K4325" t="s">
        <v>37</v>
      </c>
      <c r="L4325" t="s">
        <v>30</v>
      </c>
      <c r="M4325" t="s">
        <v>31</v>
      </c>
      <c r="N4325" t="s">
        <v>32</v>
      </c>
      <c r="O4325">
        <v>383.25</v>
      </c>
      <c r="P4325" t="s">
        <v>677</v>
      </c>
      <c r="Q4325" t="s">
        <v>694</v>
      </c>
      <c r="R4325" t="s">
        <v>680</v>
      </c>
      <c r="S4325" t="s">
        <v>34</v>
      </c>
      <c r="T4325" t="s">
        <v>561</v>
      </c>
    </row>
    <row r="4326" spans="1:20">
      <c r="A4326" t="s">
        <v>694</v>
      </c>
      <c r="B4326" t="s">
        <v>677</v>
      </c>
      <c r="C4326" t="s">
        <v>706</v>
      </c>
      <c r="D4326" t="s">
        <v>707</v>
      </c>
      <c r="E4326" t="s">
        <v>25</v>
      </c>
      <c r="F4326" s="1">
        <v>40179</v>
      </c>
      <c r="G4326" t="s">
        <v>2401</v>
      </c>
      <c r="H4326">
        <v>201501</v>
      </c>
      <c r="I4326" t="s">
        <v>27</v>
      </c>
      <c r="J4326" t="s">
        <v>28</v>
      </c>
      <c r="K4326" t="s">
        <v>38</v>
      </c>
      <c r="L4326" t="s">
        <v>30</v>
      </c>
      <c r="M4326" t="s">
        <v>31</v>
      </c>
      <c r="N4326" t="s">
        <v>32</v>
      </c>
      <c r="O4326">
        <v>704</v>
      </c>
      <c r="P4326" t="s">
        <v>677</v>
      </c>
      <c r="Q4326" t="s">
        <v>694</v>
      </c>
      <c r="R4326" t="s">
        <v>680</v>
      </c>
      <c r="S4326" t="s">
        <v>34</v>
      </c>
      <c r="T4326" t="s">
        <v>561</v>
      </c>
    </row>
    <row r="4327" spans="1:20">
      <c r="A4327" t="s">
        <v>694</v>
      </c>
      <c r="B4327" t="s">
        <v>677</v>
      </c>
      <c r="C4327" t="s">
        <v>706</v>
      </c>
      <c r="D4327" t="s">
        <v>707</v>
      </c>
      <c r="E4327" t="s">
        <v>25</v>
      </c>
      <c r="F4327" s="1">
        <v>40179</v>
      </c>
      <c r="G4327" t="s">
        <v>2401</v>
      </c>
      <c r="H4327">
        <v>201501</v>
      </c>
      <c r="I4327" t="s">
        <v>27</v>
      </c>
      <c r="J4327" t="s">
        <v>28</v>
      </c>
      <c r="K4327" t="s">
        <v>39</v>
      </c>
      <c r="L4327" t="s">
        <v>30</v>
      </c>
      <c r="M4327" t="s">
        <v>31</v>
      </c>
      <c r="N4327" t="s">
        <v>32</v>
      </c>
      <c r="O4327">
        <v>3815.27</v>
      </c>
      <c r="P4327" t="s">
        <v>677</v>
      </c>
      <c r="Q4327" t="s">
        <v>694</v>
      </c>
      <c r="R4327" t="s">
        <v>680</v>
      </c>
      <c r="S4327" t="s">
        <v>34</v>
      </c>
      <c r="T4327" t="s">
        <v>561</v>
      </c>
    </row>
    <row r="4328" spans="1:20">
      <c r="A4328" t="s">
        <v>694</v>
      </c>
      <c r="B4328" t="s">
        <v>677</v>
      </c>
      <c r="C4328" t="s">
        <v>706</v>
      </c>
      <c r="D4328" t="s">
        <v>707</v>
      </c>
      <c r="E4328" t="s">
        <v>25</v>
      </c>
      <c r="F4328" s="1">
        <v>40179</v>
      </c>
      <c r="G4328" t="s">
        <v>2401</v>
      </c>
      <c r="H4328">
        <v>201501</v>
      </c>
      <c r="I4328" t="s">
        <v>27</v>
      </c>
      <c r="J4328" t="s">
        <v>28</v>
      </c>
      <c r="K4328" t="s">
        <v>41</v>
      </c>
      <c r="L4328" t="s">
        <v>30</v>
      </c>
      <c r="M4328" t="s">
        <v>31</v>
      </c>
      <c r="N4328" t="s">
        <v>32</v>
      </c>
      <c r="O4328">
        <v>980.14</v>
      </c>
      <c r="P4328" t="s">
        <v>677</v>
      </c>
      <c r="Q4328" t="s">
        <v>694</v>
      </c>
      <c r="R4328" t="s">
        <v>680</v>
      </c>
      <c r="S4328" t="s">
        <v>34</v>
      </c>
      <c r="T4328" t="s">
        <v>561</v>
      </c>
    </row>
    <row r="4329" spans="1:20">
      <c r="A4329" t="s">
        <v>703</v>
      </c>
      <c r="B4329" t="s">
        <v>677</v>
      </c>
      <c r="C4329" t="s">
        <v>708</v>
      </c>
      <c r="D4329" t="s">
        <v>709</v>
      </c>
      <c r="E4329" t="s">
        <v>25</v>
      </c>
      <c r="F4329" s="1">
        <v>40179</v>
      </c>
      <c r="G4329" t="s">
        <v>2401</v>
      </c>
      <c r="H4329">
        <v>201501</v>
      </c>
      <c r="I4329" t="s">
        <v>27</v>
      </c>
      <c r="J4329" t="s">
        <v>28</v>
      </c>
      <c r="K4329" t="s">
        <v>29</v>
      </c>
      <c r="L4329" t="s">
        <v>30</v>
      </c>
      <c r="M4329" t="s">
        <v>31</v>
      </c>
      <c r="N4329" t="s">
        <v>32</v>
      </c>
      <c r="O4329">
        <v>1259.47</v>
      </c>
      <c r="P4329" t="s">
        <v>677</v>
      </c>
      <c r="Q4329" t="s">
        <v>703</v>
      </c>
      <c r="R4329" t="s">
        <v>680</v>
      </c>
      <c r="S4329" t="s">
        <v>34</v>
      </c>
      <c r="T4329" t="s">
        <v>561</v>
      </c>
    </row>
    <row r="4330" spans="1:20">
      <c r="A4330" t="s">
        <v>703</v>
      </c>
      <c r="B4330" t="s">
        <v>677</v>
      </c>
      <c r="C4330" t="s">
        <v>708</v>
      </c>
      <c r="D4330" t="s">
        <v>709</v>
      </c>
      <c r="E4330" t="s">
        <v>25</v>
      </c>
      <c r="F4330" s="1">
        <v>40179</v>
      </c>
      <c r="G4330" t="s">
        <v>2401</v>
      </c>
      <c r="H4330">
        <v>201501</v>
      </c>
      <c r="I4330" t="s">
        <v>27</v>
      </c>
      <c r="J4330" t="s">
        <v>28</v>
      </c>
      <c r="K4330" t="s">
        <v>36</v>
      </c>
      <c r="L4330" t="s">
        <v>30</v>
      </c>
      <c r="M4330" t="s">
        <v>31</v>
      </c>
      <c r="N4330" t="s">
        <v>32</v>
      </c>
      <c r="O4330">
        <v>6050.11</v>
      </c>
      <c r="P4330" t="s">
        <v>677</v>
      </c>
      <c r="Q4330" t="s">
        <v>703</v>
      </c>
      <c r="R4330" t="s">
        <v>680</v>
      </c>
      <c r="S4330" t="s">
        <v>34</v>
      </c>
      <c r="T4330" t="s">
        <v>561</v>
      </c>
    </row>
    <row r="4331" spans="1:20">
      <c r="A4331" t="s">
        <v>703</v>
      </c>
      <c r="B4331" t="s">
        <v>677</v>
      </c>
      <c r="C4331" t="s">
        <v>708</v>
      </c>
      <c r="D4331" t="s">
        <v>709</v>
      </c>
      <c r="E4331" t="s">
        <v>25</v>
      </c>
      <c r="F4331" s="1">
        <v>40179</v>
      </c>
      <c r="G4331" t="s">
        <v>2401</v>
      </c>
      <c r="H4331">
        <v>201501</v>
      </c>
      <c r="I4331" t="s">
        <v>27</v>
      </c>
      <c r="J4331" t="s">
        <v>28</v>
      </c>
      <c r="K4331" t="s">
        <v>40</v>
      </c>
      <c r="L4331" t="s">
        <v>30</v>
      </c>
      <c r="M4331" t="s">
        <v>31</v>
      </c>
      <c r="N4331" t="s">
        <v>32</v>
      </c>
      <c r="O4331">
        <v>1729.6200000000001</v>
      </c>
      <c r="P4331" t="s">
        <v>677</v>
      </c>
      <c r="Q4331" t="s">
        <v>703</v>
      </c>
      <c r="R4331" t="s">
        <v>680</v>
      </c>
      <c r="S4331" t="s">
        <v>34</v>
      </c>
      <c r="T4331" t="s">
        <v>561</v>
      </c>
    </row>
    <row r="4332" spans="1:20">
      <c r="A4332" t="s">
        <v>703</v>
      </c>
      <c r="B4332" t="s">
        <v>677</v>
      </c>
      <c r="C4332" t="s">
        <v>710</v>
      </c>
      <c r="D4332" t="s">
        <v>711</v>
      </c>
      <c r="E4332" t="s">
        <v>25</v>
      </c>
      <c r="F4332" s="1">
        <v>40179</v>
      </c>
      <c r="G4332" t="s">
        <v>2401</v>
      </c>
      <c r="H4332">
        <v>201501</v>
      </c>
      <c r="I4332" t="s">
        <v>27</v>
      </c>
      <c r="J4332" t="s">
        <v>28</v>
      </c>
      <c r="K4332" t="s">
        <v>29</v>
      </c>
      <c r="L4332" t="s">
        <v>30</v>
      </c>
      <c r="M4332" t="s">
        <v>31</v>
      </c>
      <c r="N4332" t="s">
        <v>32</v>
      </c>
      <c r="O4332">
        <v>54.03</v>
      </c>
      <c r="P4332" t="s">
        <v>677</v>
      </c>
      <c r="Q4332" t="s">
        <v>703</v>
      </c>
      <c r="R4332" t="s">
        <v>680</v>
      </c>
      <c r="S4332" t="s">
        <v>34</v>
      </c>
      <c r="T4332" t="s">
        <v>561</v>
      </c>
    </row>
    <row r="4333" spans="1:20">
      <c r="A4333" t="s">
        <v>703</v>
      </c>
      <c r="B4333" t="s">
        <v>677</v>
      </c>
      <c r="C4333" t="s">
        <v>710</v>
      </c>
      <c r="D4333" t="s">
        <v>711</v>
      </c>
      <c r="E4333" t="s">
        <v>25</v>
      </c>
      <c r="F4333" s="1">
        <v>40179</v>
      </c>
      <c r="G4333" t="s">
        <v>2401</v>
      </c>
      <c r="H4333">
        <v>201501</v>
      </c>
      <c r="I4333" t="s">
        <v>27</v>
      </c>
      <c r="J4333" t="s">
        <v>28</v>
      </c>
      <c r="K4333" t="s">
        <v>36</v>
      </c>
      <c r="L4333" t="s">
        <v>30</v>
      </c>
      <c r="M4333" t="s">
        <v>31</v>
      </c>
      <c r="N4333" t="s">
        <v>32</v>
      </c>
      <c r="O4333">
        <v>3.73</v>
      </c>
      <c r="P4333" t="s">
        <v>677</v>
      </c>
      <c r="Q4333" t="s">
        <v>703</v>
      </c>
      <c r="R4333" t="s">
        <v>680</v>
      </c>
      <c r="S4333" t="s">
        <v>34</v>
      </c>
      <c r="T4333" t="s">
        <v>561</v>
      </c>
    </row>
    <row r="4334" spans="1:20">
      <c r="A4334" t="s">
        <v>703</v>
      </c>
      <c r="B4334" t="s">
        <v>677</v>
      </c>
      <c r="C4334" t="s">
        <v>710</v>
      </c>
      <c r="D4334" t="s">
        <v>711</v>
      </c>
      <c r="E4334" t="s">
        <v>25</v>
      </c>
      <c r="F4334" s="1">
        <v>40179</v>
      </c>
      <c r="G4334" t="s">
        <v>2401</v>
      </c>
      <c r="H4334">
        <v>201501</v>
      </c>
      <c r="I4334" t="s">
        <v>27</v>
      </c>
      <c r="J4334" t="s">
        <v>28</v>
      </c>
      <c r="K4334" t="s">
        <v>37</v>
      </c>
      <c r="L4334" t="s">
        <v>30</v>
      </c>
      <c r="M4334" t="s">
        <v>31</v>
      </c>
      <c r="N4334" t="s">
        <v>32</v>
      </c>
      <c r="O4334">
        <v>57.980000000000004</v>
      </c>
      <c r="P4334" t="s">
        <v>677</v>
      </c>
      <c r="Q4334" t="s">
        <v>703</v>
      </c>
      <c r="R4334" t="s">
        <v>680</v>
      </c>
      <c r="S4334" t="s">
        <v>34</v>
      </c>
      <c r="T4334" t="s">
        <v>561</v>
      </c>
    </row>
    <row r="4335" spans="1:20">
      <c r="A4335" t="s">
        <v>703</v>
      </c>
      <c r="B4335" t="s">
        <v>677</v>
      </c>
      <c r="C4335" t="s">
        <v>710</v>
      </c>
      <c r="D4335" t="s">
        <v>711</v>
      </c>
      <c r="E4335" t="s">
        <v>25</v>
      </c>
      <c r="F4335" s="1">
        <v>40179</v>
      </c>
      <c r="G4335" t="s">
        <v>2401</v>
      </c>
      <c r="H4335">
        <v>201501</v>
      </c>
      <c r="I4335" t="s">
        <v>27</v>
      </c>
      <c r="J4335" t="s">
        <v>28</v>
      </c>
      <c r="K4335" t="s">
        <v>38</v>
      </c>
      <c r="L4335" t="s">
        <v>30</v>
      </c>
      <c r="M4335" t="s">
        <v>31</v>
      </c>
      <c r="N4335" t="s">
        <v>32</v>
      </c>
      <c r="O4335">
        <v>15.91</v>
      </c>
      <c r="P4335" t="s">
        <v>677</v>
      </c>
      <c r="Q4335" t="s">
        <v>703</v>
      </c>
      <c r="R4335" t="s">
        <v>680</v>
      </c>
      <c r="S4335" t="s">
        <v>34</v>
      </c>
      <c r="T4335" t="s">
        <v>561</v>
      </c>
    </row>
    <row r="4336" spans="1:20">
      <c r="A4336" t="s">
        <v>703</v>
      </c>
      <c r="B4336" t="s">
        <v>677</v>
      </c>
      <c r="C4336" t="s">
        <v>710</v>
      </c>
      <c r="D4336" t="s">
        <v>711</v>
      </c>
      <c r="E4336" t="s">
        <v>25</v>
      </c>
      <c r="F4336" s="1">
        <v>40179</v>
      </c>
      <c r="G4336" t="s">
        <v>2401</v>
      </c>
      <c r="H4336">
        <v>201501</v>
      </c>
      <c r="I4336" t="s">
        <v>27</v>
      </c>
      <c r="J4336" t="s">
        <v>28</v>
      </c>
      <c r="K4336" t="s">
        <v>40</v>
      </c>
      <c r="L4336" t="s">
        <v>30</v>
      </c>
      <c r="M4336" t="s">
        <v>31</v>
      </c>
      <c r="N4336" t="s">
        <v>32</v>
      </c>
      <c r="O4336">
        <v>21.48</v>
      </c>
      <c r="P4336" t="s">
        <v>677</v>
      </c>
      <c r="Q4336" t="s">
        <v>703</v>
      </c>
      <c r="R4336" t="s">
        <v>680</v>
      </c>
      <c r="S4336" t="s">
        <v>34</v>
      </c>
      <c r="T4336" t="s">
        <v>561</v>
      </c>
    </row>
    <row r="4337" spans="1:20">
      <c r="A4337" t="s">
        <v>703</v>
      </c>
      <c r="B4337" t="s">
        <v>677</v>
      </c>
      <c r="C4337" t="s">
        <v>710</v>
      </c>
      <c r="D4337" t="s">
        <v>711</v>
      </c>
      <c r="E4337" t="s">
        <v>25</v>
      </c>
      <c r="F4337" s="1">
        <v>40179</v>
      </c>
      <c r="G4337" t="s">
        <v>2401</v>
      </c>
      <c r="H4337">
        <v>201501</v>
      </c>
      <c r="I4337" t="s">
        <v>27</v>
      </c>
      <c r="J4337" t="s">
        <v>28</v>
      </c>
      <c r="K4337" t="s">
        <v>41</v>
      </c>
      <c r="L4337" t="s">
        <v>30</v>
      </c>
      <c r="M4337" t="s">
        <v>31</v>
      </c>
      <c r="N4337" t="s">
        <v>32</v>
      </c>
      <c r="O4337">
        <v>22.55</v>
      </c>
      <c r="P4337" t="s">
        <v>677</v>
      </c>
      <c r="Q4337" t="s">
        <v>703</v>
      </c>
      <c r="R4337" t="s">
        <v>680</v>
      </c>
      <c r="S4337" t="s">
        <v>34</v>
      </c>
      <c r="T4337" t="s">
        <v>561</v>
      </c>
    </row>
    <row r="4338" spans="1:20">
      <c r="A4338" t="s">
        <v>703</v>
      </c>
      <c r="B4338" t="s">
        <v>677</v>
      </c>
      <c r="C4338" t="s">
        <v>712</v>
      </c>
      <c r="D4338" t="s">
        <v>713</v>
      </c>
      <c r="E4338" t="s">
        <v>25</v>
      </c>
      <c r="F4338" s="1">
        <v>40179</v>
      </c>
      <c r="G4338" t="s">
        <v>2401</v>
      </c>
      <c r="H4338">
        <v>201501</v>
      </c>
      <c r="I4338" t="s">
        <v>27</v>
      </c>
      <c r="J4338" t="s">
        <v>28</v>
      </c>
      <c r="K4338" t="s">
        <v>29</v>
      </c>
      <c r="L4338" t="s">
        <v>30</v>
      </c>
      <c r="M4338" t="s">
        <v>31</v>
      </c>
      <c r="N4338" t="s">
        <v>32</v>
      </c>
      <c r="O4338">
        <v>1003.64</v>
      </c>
      <c r="P4338" t="s">
        <v>677</v>
      </c>
      <c r="Q4338" t="s">
        <v>703</v>
      </c>
      <c r="R4338" t="s">
        <v>680</v>
      </c>
      <c r="S4338" t="s">
        <v>34</v>
      </c>
      <c r="T4338" t="s">
        <v>561</v>
      </c>
    </row>
    <row r="4339" spans="1:20">
      <c r="A4339" t="s">
        <v>703</v>
      </c>
      <c r="B4339" t="s">
        <v>677</v>
      </c>
      <c r="C4339" t="s">
        <v>712</v>
      </c>
      <c r="D4339" t="s">
        <v>713</v>
      </c>
      <c r="E4339" t="s">
        <v>25</v>
      </c>
      <c r="F4339" s="1">
        <v>40179</v>
      </c>
      <c r="G4339" t="s">
        <v>2401</v>
      </c>
      <c r="H4339">
        <v>201501</v>
      </c>
      <c r="I4339" t="s">
        <v>27</v>
      </c>
      <c r="J4339" t="s">
        <v>28</v>
      </c>
      <c r="K4339" t="s">
        <v>36</v>
      </c>
      <c r="L4339" t="s">
        <v>30</v>
      </c>
      <c r="M4339" t="s">
        <v>31</v>
      </c>
      <c r="N4339" t="s">
        <v>32</v>
      </c>
      <c r="O4339">
        <v>577.16</v>
      </c>
      <c r="P4339" t="s">
        <v>677</v>
      </c>
      <c r="Q4339" t="s">
        <v>703</v>
      </c>
      <c r="R4339" t="s">
        <v>680</v>
      </c>
      <c r="S4339" t="s">
        <v>34</v>
      </c>
      <c r="T4339" t="s">
        <v>561</v>
      </c>
    </row>
    <row r="4340" spans="1:20">
      <c r="A4340" t="s">
        <v>703</v>
      </c>
      <c r="B4340" t="s">
        <v>677</v>
      </c>
      <c r="C4340" t="s">
        <v>712</v>
      </c>
      <c r="D4340" t="s">
        <v>713</v>
      </c>
      <c r="E4340" t="s">
        <v>25</v>
      </c>
      <c r="F4340" s="1">
        <v>40179</v>
      </c>
      <c r="G4340" t="s">
        <v>2401</v>
      </c>
      <c r="H4340">
        <v>201501</v>
      </c>
      <c r="I4340" t="s">
        <v>27</v>
      </c>
      <c r="J4340" t="s">
        <v>28</v>
      </c>
      <c r="K4340" t="s">
        <v>37</v>
      </c>
      <c r="L4340" t="s">
        <v>30</v>
      </c>
      <c r="M4340" t="s">
        <v>31</v>
      </c>
      <c r="N4340" t="s">
        <v>32</v>
      </c>
      <c r="O4340">
        <v>345.43</v>
      </c>
      <c r="P4340" t="s">
        <v>677</v>
      </c>
      <c r="Q4340" t="s">
        <v>703</v>
      </c>
      <c r="R4340" t="s">
        <v>680</v>
      </c>
      <c r="S4340" t="s">
        <v>34</v>
      </c>
      <c r="T4340" t="s">
        <v>561</v>
      </c>
    </row>
    <row r="4341" spans="1:20">
      <c r="A4341" t="s">
        <v>703</v>
      </c>
      <c r="B4341" t="s">
        <v>677</v>
      </c>
      <c r="C4341" t="s">
        <v>712</v>
      </c>
      <c r="D4341" t="s">
        <v>713</v>
      </c>
      <c r="E4341" t="s">
        <v>25</v>
      </c>
      <c r="F4341" s="1">
        <v>40179</v>
      </c>
      <c r="G4341" t="s">
        <v>2401</v>
      </c>
      <c r="H4341">
        <v>201501</v>
      </c>
      <c r="I4341" t="s">
        <v>27</v>
      </c>
      <c r="J4341" t="s">
        <v>28</v>
      </c>
      <c r="K4341" t="s">
        <v>38</v>
      </c>
      <c r="L4341" t="s">
        <v>30</v>
      </c>
      <c r="M4341" t="s">
        <v>31</v>
      </c>
      <c r="N4341" t="s">
        <v>32</v>
      </c>
      <c r="O4341">
        <v>63.32</v>
      </c>
      <c r="P4341" t="s">
        <v>677</v>
      </c>
      <c r="Q4341" t="s">
        <v>703</v>
      </c>
      <c r="R4341" t="s">
        <v>680</v>
      </c>
      <c r="S4341" t="s">
        <v>34</v>
      </c>
      <c r="T4341" t="s">
        <v>561</v>
      </c>
    </row>
    <row r="4342" spans="1:20">
      <c r="A4342" t="s">
        <v>703</v>
      </c>
      <c r="B4342" t="s">
        <v>677</v>
      </c>
      <c r="C4342" t="s">
        <v>712</v>
      </c>
      <c r="D4342" t="s">
        <v>713</v>
      </c>
      <c r="E4342" t="s">
        <v>25</v>
      </c>
      <c r="F4342" s="1">
        <v>40179</v>
      </c>
      <c r="G4342" t="s">
        <v>2401</v>
      </c>
      <c r="H4342">
        <v>201501</v>
      </c>
      <c r="I4342" t="s">
        <v>27</v>
      </c>
      <c r="J4342" t="s">
        <v>28</v>
      </c>
      <c r="K4342" t="s">
        <v>39</v>
      </c>
      <c r="L4342" t="s">
        <v>30</v>
      </c>
      <c r="M4342" t="s">
        <v>31</v>
      </c>
      <c r="N4342" t="s">
        <v>32</v>
      </c>
      <c r="O4342">
        <v>194.43</v>
      </c>
      <c r="P4342" t="s">
        <v>677</v>
      </c>
      <c r="Q4342" t="s">
        <v>703</v>
      </c>
      <c r="R4342" t="s">
        <v>680</v>
      </c>
      <c r="S4342" t="s">
        <v>34</v>
      </c>
      <c r="T4342" t="s">
        <v>561</v>
      </c>
    </row>
    <row r="4343" spans="1:20">
      <c r="A4343" t="s">
        <v>703</v>
      </c>
      <c r="B4343" t="s">
        <v>677</v>
      </c>
      <c r="C4343" t="s">
        <v>712</v>
      </c>
      <c r="D4343" t="s">
        <v>713</v>
      </c>
      <c r="E4343" t="s">
        <v>25</v>
      </c>
      <c r="F4343" s="1">
        <v>40179</v>
      </c>
      <c r="G4343" t="s">
        <v>2401</v>
      </c>
      <c r="H4343">
        <v>201501</v>
      </c>
      <c r="I4343" t="s">
        <v>27</v>
      </c>
      <c r="J4343" t="s">
        <v>28</v>
      </c>
      <c r="K4343" t="s">
        <v>40</v>
      </c>
      <c r="L4343" t="s">
        <v>30</v>
      </c>
      <c r="M4343" t="s">
        <v>31</v>
      </c>
      <c r="N4343" t="s">
        <v>32</v>
      </c>
      <c r="O4343">
        <v>300.25</v>
      </c>
      <c r="P4343" t="s">
        <v>677</v>
      </c>
      <c r="Q4343" t="s">
        <v>703</v>
      </c>
      <c r="R4343" t="s">
        <v>680</v>
      </c>
      <c r="S4343" t="s">
        <v>34</v>
      </c>
      <c r="T4343" t="s">
        <v>561</v>
      </c>
    </row>
    <row r="4344" spans="1:20">
      <c r="A4344" t="s">
        <v>703</v>
      </c>
      <c r="B4344" t="s">
        <v>677</v>
      </c>
      <c r="C4344" t="s">
        <v>712</v>
      </c>
      <c r="D4344" t="s">
        <v>713</v>
      </c>
      <c r="E4344" t="s">
        <v>25</v>
      </c>
      <c r="F4344" s="1">
        <v>40179</v>
      </c>
      <c r="G4344" t="s">
        <v>2401</v>
      </c>
      <c r="H4344">
        <v>201501</v>
      </c>
      <c r="I4344" t="s">
        <v>27</v>
      </c>
      <c r="J4344" t="s">
        <v>28</v>
      </c>
      <c r="K4344" t="s">
        <v>41</v>
      </c>
      <c r="L4344" t="s">
        <v>30</v>
      </c>
      <c r="M4344" t="s">
        <v>31</v>
      </c>
      <c r="N4344" t="s">
        <v>32</v>
      </c>
      <c r="O4344">
        <v>136.31</v>
      </c>
      <c r="P4344" t="s">
        <v>677</v>
      </c>
      <c r="Q4344" t="s">
        <v>703</v>
      </c>
      <c r="R4344" t="s">
        <v>680</v>
      </c>
      <c r="S4344" t="s">
        <v>34</v>
      </c>
      <c r="T4344" t="s">
        <v>561</v>
      </c>
    </row>
    <row r="4345" spans="1:20">
      <c r="A4345" t="s">
        <v>714</v>
      </c>
      <c r="B4345" t="s">
        <v>677</v>
      </c>
      <c r="C4345" t="s">
        <v>715</v>
      </c>
      <c r="D4345" t="s">
        <v>716</v>
      </c>
      <c r="E4345" t="s">
        <v>25</v>
      </c>
      <c r="F4345" s="1">
        <v>40179</v>
      </c>
      <c r="G4345" t="s">
        <v>2401</v>
      </c>
      <c r="H4345">
        <v>201501</v>
      </c>
      <c r="I4345" t="s">
        <v>27</v>
      </c>
      <c r="J4345" t="s">
        <v>53</v>
      </c>
      <c r="K4345" t="s">
        <v>29</v>
      </c>
      <c r="L4345" t="s">
        <v>54</v>
      </c>
      <c r="M4345" t="s">
        <v>31</v>
      </c>
      <c r="N4345" t="s">
        <v>32</v>
      </c>
      <c r="O4345">
        <v>18451.650000000001</v>
      </c>
      <c r="P4345" t="s">
        <v>677</v>
      </c>
      <c r="Q4345" t="s">
        <v>714</v>
      </c>
      <c r="R4345" t="s">
        <v>680</v>
      </c>
      <c r="S4345" t="s">
        <v>34</v>
      </c>
      <c r="T4345" t="s">
        <v>561</v>
      </c>
    </row>
    <row r="4346" spans="1:20">
      <c r="A4346" t="s">
        <v>714</v>
      </c>
      <c r="B4346" t="s">
        <v>677</v>
      </c>
      <c r="C4346" t="s">
        <v>715</v>
      </c>
      <c r="D4346" t="s">
        <v>716</v>
      </c>
      <c r="E4346" t="s">
        <v>25</v>
      </c>
      <c r="F4346" s="1">
        <v>40179</v>
      </c>
      <c r="G4346" t="s">
        <v>2401</v>
      </c>
      <c r="H4346">
        <v>201501</v>
      </c>
      <c r="I4346" t="s">
        <v>27</v>
      </c>
      <c r="J4346" t="s">
        <v>53</v>
      </c>
      <c r="K4346" t="s">
        <v>36</v>
      </c>
      <c r="L4346" t="s">
        <v>54</v>
      </c>
      <c r="M4346" t="s">
        <v>31</v>
      </c>
      <c r="N4346" t="s">
        <v>32</v>
      </c>
      <c r="O4346">
        <v>19370.7</v>
      </c>
      <c r="P4346" t="s">
        <v>677</v>
      </c>
      <c r="Q4346" t="s">
        <v>714</v>
      </c>
      <c r="R4346" t="s">
        <v>680</v>
      </c>
      <c r="S4346" t="s">
        <v>34</v>
      </c>
      <c r="T4346" t="s">
        <v>561</v>
      </c>
    </row>
    <row r="4347" spans="1:20">
      <c r="A4347" t="s">
        <v>714</v>
      </c>
      <c r="B4347" t="s">
        <v>677</v>
      </c>
      <c r="C4347" t="s">
        <v>715</v>
      </c>
      <c r="D4347" t="s">
        <v>716</v>
      </c>
      <c r="E4347" t="s">
        <v>25</v>
      </c>
      <c r="F4347" s="1">
        <v>40179</v>
      </c>
      <c r="G4347" t="s">
        <v>2401</v>
      </c>
      <c r="H4347">
        <v>201501</v>
      </c>
      <c r="I4347" t="s">
        <v>27</v>
      </c>
      <c r="J4347" t="s">
        <v>53</v>
      </c>
      <c r="K4347" t="s">
        <v>38</v>
      </c>
      <c r="L4347" t="s">
        <v>54</v>
      </c>
      <c r="M4347" t="s">
        <v>31</v>
      </c>
      <c r="N4347" t="s">
        <v>32</v>
      </c>
      <c r="O4347">
        <v>4059.58</v>
      </c>
      <c r="P4347" t="s">
        <v>677</v>
      </c>
      <c r="Q4347" t="s">
        <v>714</v>
      </c>
      <c r="R4347" t="s">
        <v>680</v>
      </c>
      <c r="S4347" t="s">
        <v>34</v>
      </c>
      <c r="T4347" t="s">
        <v>561</v>
      </c>
    </row>
    <row r="4348" spans="1:20">
      <c r="A4348" t="s">
        <v>714</v>
      </c>
      <c r="B4348" t="s">
        <v>677</v>
      </c>
      <c r="C4348" t="s">
        <v>715</v>
      </c>
      <c r="D4348" t="s">
        <v>716</v>
      </c>
      <c r="E4348" t="s">
        <v>25</v>
      </c>
      <c r="F4348" s="1">
        <v>40179</v>
      </c>
      <c r="G4348" t="s">
        <v>2401</v>
      </c>
      <c r="H4348">
        <v>201501</v>
      </c>
      <c r="I4348" t="s">
        <v>27</v>
      </c>
      <c r="J4348" t="s">
        <v>53</v>
      </c>
      <c r="K4348" t="s">
        <v>39</v>
      </c>
      <c r="L4348" t="s">
        <v>54</v>
      </c>
      <c r="M4348" t="s">
        <v>31</v>
      </c>
      <c r="N4348" t="s">
        <v>32</v>
      </c>
      <c r="O4348">
        <v>2761.46</v>
      </c>
      <c r="P4348" t="s">
        <v>677</v>
      </c>
      <c r="Q4348" t="s">
        <v>714</v>
      </c>
      <c r="R4348" t="s">
        <v>680</v>
      </c>
      <c r="S4348" t="s">
        <v>34</v>
      </c>
      <c r="T4348" t="s">
        <v>561</v>
      </c>
    </row>
    <row r="4349" spans="1:20">
      <c r="A4349" t="s">
        <v>714</v>
      </c>
      <c r="B4349" t="s">
        <v>677</v>
      </c>
      <c r="C4349" t="s">
        <v>715</v>
      </c>
      <c r="D4349" t="s">
        <v>716</v>
      </c>
      <c r="E4349" t="s">
        <v>25</v>
      </c>
      <c r="F4349" s="1">
        <v>40179</v>
      </c>
      <c r="G4349" t="s">
        <v>2401</v>
      </c>
      <c r="H4349">
        <v>201501</v>
      </c>
      <c r="I4349" t="s">
        <v>27</v>
      </c>
      <c r="J4349" t="s">
        <v>53</v>
      </c>
      <c r="K4349" t="s">
        <v>41</v>
      </c>
      <c r="L4349" t="s">
        <v>54</v>
      </c>
      <c r="M4349" t="s">
        <v>31</v>
      </c>
      <c r="N4349" t="s">
        <v>32</v>
      </c>
      <c r="O4349">
        <v>3690.29</v>
      </c>
      <c r="P4349" t="s">
        <v>677</v>
      </c>
      <c r="Q4349" t="s">
        <v>714</v>
      </c>
      <c r="R4349" t="s">
        <v>680</v>
      </c>
      <c r="S4349" t="s">
        <v>34</v>
      </c>
      <c r="T4349" t="s">
        <v>561</v>
      </c>
    </row>
    <row r="4350" spans="1:20">
      <c r="A4350" t="s">
        <v>694</v>
      </c>
      <c r="B4350" t="s">
        <v>677</v>
      </c>
      <c r="C4350" t="s">
        <v>717</v>
      </c>
      <c r="D4350" t="s">
        <v>718</v>
      </c>
      <c r="E4350" t="s">
        <v>25</v>
      </c>
      <c r="F4350" s="1">
        <v>40179</v>
      </c>
      <c r="G4350" t="s">
        <v>2401</v>
      </c>
      <c r="H4350">
        <v>201501</v>
      </c>
      <c r="I4350" t="s">
        <v>27</v>
      </c>
      <c r="J4350" t="s">
        <v>53</v>
      </c>
      <c r="K4350" t="s">
        <v>29</v>
      </c>
      <c r="L4350" t="s">
        <v>54</v>
      </c>
      <c r="M4350" t="s">
        <v>31</v>
      </c>
      <c r="N4350" t="s">
        <v>32</v>
      </c>
      <c r="O4350">
        <v>22701.18</v>
      </c>
      <c r="P4350" t="s">
        <v>677</v>
      </c>
      <c r="Q4350" t="s">
        <v>694</v>
      </c>
      <c r="R4350" t="s">
        <v>680</v>
      </c>
      <c r="S4350" t="s">
        <v>34</v>
      </c>
      <c r="T4350" t="s">
        <v>561</v>
      </c>
    </row>
    <row r="4351" spans="1:20">
      <c r="A4351" t="s">
        <v>694</v>
      </c>
      <c r="B4351" t="s">
        <v>677</v>
      </c>
      <c r="C4351" t="s">
        <v>717</v>
      </c>
      <c r="D4351" t="s">
        <v>718</v>
      </c>
      <c r="E4351" t="s">
        <v>25</v>
      </c>
      <c r="F4351" s="1">
        <v>40179</v>
      </c>
      <c r="G4351" t="s">
        <v>2401</v>
      </c>
      <c r="H4351">
        <v>201501</v>
      </c>
      <c r="I4351" t="s">
        <v>27</v>
      </c>
      <c r="J4351" t="s">
        <v>53</v>
      </c>
      <c r="K4351" t="s">
        <v>36</v>
      </c>
      <c r="L4351" t="s">
        <v>54</v>
      </c>
      <c r="M4351" t="s">
        <v>31</v>
      </c>
      <c r="N4351" t="s">
        <v>32</v>
      </c>
      <c r="O4351">
        <v>9012.66</v>
      </c>
      <c r="P4351" t="s">
        <v>677</v>
      </c>
      <c r="Q4351" t="s">
        <v>694</v>
      </c>
      <c r="R4351" t="s">
        <v>680</v>
      </c>
      <c r="S4351" t="s">
        <v>34</v>
      </c>
      <c r="T4351" t="s">
        <v>561</v>
      </c>
    </row>
    <row r="4352" spans="1:20">
      <c r="A4352" t="s">
        <v>694</v>
      </c>
      <c r="B4352" t="s">
        <v>677</v>
      </c>
      <c r="C4352" t="s">
        <v>717</v>
      </c>
      <c r="D4352" t="s">
        <v>718</v>
      </c>
      <c r="E4352" t="s">
        <v>25</v>
      </c>
      <c r="F4352" s="1">
        <v>40179</v>
      </c>
      <c r="G4352" t="s">
        <v>2401</v>
      </c>
      <c r="H4352">
        <v>201501</v>
      </c>
      <c r="I4352" t="s">
        <v>27</v>
      </c>
      <c r="J4352" t="s">
        <v>53</v>
      </c>
      <c r="K4352" t="s">
        <v>38</v>
      </c>
      <c r="L4352" t="s">
        <v>54</v>
      </c>
      <c r="M4352" t="s">
        <v>31</v>
      </c>
      <c r="N4352" t="s">
        <v>32</v>
      </c>
      <c r="O4352">
        <v>690.38</v>
      </c>
      <c r="P4352" t="s">
        <v>677</v>
      </c>
      <c r="Q4352" t="s">
        <v>694</v>
      </c>
      <c r="R4352" t="s">
        <v>680</v>
      </c>
      <c r="S4352" t="s">
        <v>34</v>
      </c>
      <c r="T4352" t="s">
        <v>561</v>
      </c>
    </row>
    <row r="4353" spans="1:20">
      <c r="A4353" t="s">
        <v>694</v>
      </c>
      <c r="B4353" t="s">
        <v>677</v>
      </c>
      <c r="C4353" t="s">
        <v>717</v>
      </c>
      <c r="D4353" t="s">
        <v>718</v>
      </c>
      <c r="E4353" t="s">
        <v>25</v>
      </c>
      <c r="F4353" s="1">
        <v>40179</v>
      </c>
      <c r="G4353" t="s">
        <v>2401</v>
      </c>
      <c r="H4353">
        <v>201501</v>
      </c>
      <c r="I4353" t="s">
        <v>27</v>
      </c>
      <c r="J4353" t="s">
        <v>53</v>
      </c>
      <c r="K4353" t="s">
        <v>39</v>
      </c>
      <c r="L4353" t="s">
        <v>54</v>
      </c>
      <c r="M4353" t="s">
        <v>31</v>
      </c>
      <c r="N4353" t="s">
        <v>32</v>
      </c>
      <c r="O4353">
        <v>7971.4000000000005</v>
      </c>
      <c r="P4353" t="s">
        <v>677</v>
      </c>
      <c r="Q4353" t="s">
        <v>694</v>
      </c>
      <c r="R4353" t="s">
        <v>680</v>
      </c>
      <c r="S4353" t="s">
        <v>34</v>
      </c>
      <c r="T4353" t="s">
        <v>561</v>
      </c>
    </row>
    <row r="4354" spans="1:20">
      <c r="A4354" t="s">
        <v>703</v>
      </c>
      <c r="B4354" t="s">
        <v>677</v>
      </c>
      <c r="C4354" t="s">
        <v>719</v>
      </c>
      <c r="D4354" t="s">
        <v>720</v>
      </c>
      <c r="E4354" t="s">
        <v>25</v>
      </c>
      <c r="F4354" s="1">
        <v>40179</v>
      </c>
      <c r="G4354" t="s">
        <v>2401</v>
      </c>
      <c r="H4354">
        <v>201501</v>
      </c>
      <c r="I4354" t="s">
        <v>27</v>
      </c>
      <c r="J4354" t="s">
        <v>53</v>
      </c>
      <c r="K4354" t="s">
        <v>29</v>
      </c>
      <c r="L4354" t="s">
        <v>54</v>
      </c>
      <c r="M4354" t="s">
        <v>31</v>
      </c>
      <c r="N4354" t="s">
        <v>32</v>
      </c>
      <c r="O4354">
        <v>1862.8500000000001</v>
      </c>
      <c r="P4354" t="s">
        <v>677</v>
      </c>
      <c r="Q4354" t="s">
        <v>703</v>
      </c>
      <c r="R4354" t="s">
        <v>680</v>
      </c>
      <c r="S4354" t="s">
        <v>34</v>
      </c>
      <c r="T4354" t="s">
        <v>561</v>
      </c>
    </row>
    <row r="4355" spans="1:20">
      <c r="A4355" t="s">
        <v>703</v>
      </c>
      <c r="B4355" t="s">
        <v>677</v>
      </c>
      <c r="C4355" t="s">
        <v>719</v>
      </c>
      <c r="D4355" t="s">
        <v>720</v>
      </c>
      <c r="E4355" t="s">
        <v>25</v>
      </c>
      <c r="F4355" s="1">
        <v>40179</v>
      </c>
      <c r="G4355" t="s">
        <v>2401</v>
      </c>
      <c r="H4355">
        <v>201501</v>
      </c>
      <c r="I4355" t="s">
        <v>27</v>
      </c>
      <c r="J4355" t="s">
        <v>53</v>
      </c>
      <c r="K4355" t="s">
        <v>36</v>
      </c>
      <c r="L4355" t="s">
        <v>54</v>
      </c>
      <c r="M4355" t="s">
        <v>31</v>
      </c>
      <c r="N4355" t="s">
        <v>32</v>
      </c>
      <c r="O4355">
        <v>2740.61</v>
      </c>
      <c r="P4355" t="s">
        <v>677</v>
      </c>
      <c r="Q4355" t="s">
        <v>703</v>
      </c>
      <c r="R4355" t="s">
        <v>680</v>
      </c>
      <c r="S4355" t="s">
        <v>34</v>
      </c>
      <c r="T4355" t="s">
        <v>561</v>
      </c>
    </row>
    <row r="4356" spans="1:20">
      <c r="A4356" t="s">
        <v>703</v>
      </c>
      <c r="B4356" t="s">
        <v>677</v>
      </c>
      <c r="C4356" t="s">
        <v>719</v>
      </c>
      <c r="D4356" t="s">
        <v>720</v>
      </c>
      <c r="E4356" t="s">
        <v>25</v>
      </c>
      <c r="F4356" s="1">
        <v>40179</v>
      </c>
      <c r="G4356" t="s">
        <v>2401</v>
      </c>
      <c r="H4356">
        <v>201501</v>
      </c>
      <c r="I4356" t="s">
        <v>27</v>
      </c>
      <c r="J4356" t="s">
        <v>53</v>
      </c>
      <c r="K4356" t="s">
        <v>40</v>
      </c>
      <c r="L4356" t="s">
        <v>54</v>
      </c>
      <c r="M4356" t="s">
        <v>31</v>
      </c>
      <c r="N4356" t="s">
        <v>32</v>
      </c>
      <c r="O4356">
        <v>821.58</v>
      </c>
      <c r="P4356" t="s">
        <v>677</v>
      </c>
      <c r="Q4356" t="s">
        <v>703</v>
      </c>
      <c r="R4356" t="s">
        <v>680</v>
      </c>
      <c r="S4356" t="s">
        <v>34</v>
      </c>
      <c r="T4356" t="s">
        <v>561</v>
      </c>
    </row>
    <row r="4357" spans="1:20">
      <c r="A4357" t="s">
        <v>703</v>
      </c>
      <c r="B4357" t="s">
        <v>677</v>
      </c>
      <c r="C4357" t="s">
        <v>721</v>
      </c>
      <c r="D4357" t="s">
        <v>722</v>
      </c>
      <c r="E4357" t="s">
        <v>25</v>
      </c>
      <c r="F4357" s="1">
        <v>40179</v>
      </c>
      <c r="G4357" t="s">
        <v>2401</v>
      </c>
      <c r="H4357">
        <v>201501</v>
      </c>
      <c r="I4357" t="s">
        <v>27</v>
      </c>
      <c r="J4357" t="s">
        <v>53</v>
      </c>
      <c r="K4357" t="s">
        <v>29</v>
      </c>
      <c r="L4357" t="s">
        <v>54</v>
      </c>
      <c r="M4357" t="s">
        <v>31</v>
      </c>
      <c r="N4357" t="s">
        <v>32</v>
      </c>
      <c r="O4357">
        <v>348.04</v>
      </c>
      <c r="P4357" t="s">
        <v>677</v>
      </c>
      <c r="Q4357" t="s">
        <v>703</v>
      </c>
      <c r="R4357" t="s">
        <v>680</v>
      </c>
      <c r="S4357" t="s">
        <v>34</v>
      </c>
      <c r="T4357" t="s">
        <v>561</v>
      </c>
    </row>
    <row r="4358" spans="1:20">
      <c r="A4358" t="s">
        <v>703</v>
      </c>
      <c r="B4358" t="s">
        <v>677</v>
      </c>
      <c r="C4358" t="s">
        <v>721</v>
      </c>
      <c r="D4358" t="s">
        <v>722</v>
      </c>
      <c r="E4358" t="s">
        <v>25</v>
      </c>
      <c r="F4358" s="1">
        <v>40179</v>
      </c>
      <c r="G4358" t="s">
        <v>2401</v>
      </c>
      <c r="H4358">
        <v>201501</v>
      </c>
      <c r="I4358" t="s">
        <v>27</v>
      </c>
      <c r="J4358" t="s">
        <v>53</v>
      </c>
      <c r="K4358" t="s">
        <v>38</v>
      </c>
      <c r="L4358" t="s">
        <v>54</v>
      </c>
      <c r="M4358" t="s">
        <v>31</v>
      </c>
      <c r="N4358" t="s">
        <v>32</v>
      </c>
      <c r="O4358">
        <v>397.33</v>
      </c>
      <c r="P4358" t="s">
        <v>677</v>
      </c>
      <c r="Q4358" t="s">
        <v>703</v>
      </c>
      <c r="R4358" t="s">
        <v>680</v>
      </c>
      <c r="S4358" t="s">
        <v>34</v>
      </c>
      <c r="T4358" t="s">
        <v>561</v>
      </c>
    </row>
    <row r="4359" spans="1:20">
      <c r="A4359" t="s">
        <v>703</v>
      </c>
      <c r="B4359" t="s">
        <v>677</v>
      </c>
      <c r="C4359" t="s">
        <v>721</v>
      </c>
      <c r="D4359" t="s">
        <v>722</v>
      </c>
      <c r="E4359" t="s">
        <v>25</v>
      </c>
      <c r="F4359" s="1">
        <v>40179</v>
      </c>
      <c r="G4359" t="s">
        <v>2401</v>
      </c>
      <c r="H4359">
        <v>201501</v>
      </c>
      <c r="I4359" t="s">
        <v>27</v>
      </c>
      <c r="J4359" t="s">
        <v>53</v>
      </c>
      <c r="K4359" t="s">
        <v>39</v>
      </c>
      <c r="L4359" t="s">
        <v>54</v>
      </c>
      <c r="M4359" t="s">
        <v>31</v>
      </c>
      <c r="N4359" t="s">
        <v>32</v>
      </c>
      <c r="O4359">
        <v>1353.81</v>
      </c>
      <c r="P4359" t="s">
        <v>677</v>
      </c>
      <c r="Q4359" t="s">
        <v>703</v>
      </c>
      <c r="R4359" t="s">
        <v>680</v>
      </c>
      <c r="S4359" t="s">
        <v>34</v>
      </c>
      <c r="T4359" t="s">
        <v>561</v>
      </c>
    </row>
    <row r="4360" spans="1:20">
      <c r="A4360" t="s">
        <v>703</v>
      </c>
      <c r="B4360" t="s">
        <v>677</v>
      </c>
      <c r="C4360" t="s">
        <v>723</v>
      </c>
      <c r="D4360" t="s">
        <v>724</v>
      </c>
      <c r="E4360" t="s">
        <v>25</v>
      </c>
      <c r="F4360" s="1">
        <v>40179</v>
      </c>
      <c r="G4360" t="s">
        <v>2401</v>
      </c>
      <c r="H4360">
        <v>201501</v>
      </c>
      <c r="I4360" t="s">
        <v>27</v>
      </c>
      <c r="J4360" t="s">
        <v>28</v>
      </c>
      <c r="K4360" t="s">
        <v>29</v>
      </c>
      <c r="L4360" t="s">
        <v>30</v>
      </c>
      <c r="M4360" t="s">
        <v>31</v>
      </c>
      <c r="N4360" t="s">
        <v>32</v>
      </c>
      <c r="O4360">
        <v>3238.6</v>
      </c>
      <c r="P4360" t="s">
        <v>677</v>
      </c>
      <c r="Q4360" t="s">
        <v>703</v>
      </c>
      <c r="R4360" t="s">
        <v>680</v>
      </c>
      <c r="S4360" t="s">
        <v>34</v>
      </c>
      <c r="T4360" t="s">
        <v>561</v>
      </c>
    </row>
    <row r="4361" spans="1:20">
      <c r="A4361" t="s">
        <v>725</v>
      </c>
      <c r="B4361" t="s">
        <v>677</v>
      </c>
      <c r="C4361" t="s">
        <v>726</v>
      </c>
      <c r="D4361" t="s">
        <v>727</v>
      </c>
      <c r="E4361" t="s">
        <v>25</v>
      </c>
      <c r="F4361" s="1">
        <v>40179</v>
      </c>
      <c r="G4361" t="s">
        <v>2401</v>
      </c>
      <c r="H4361">
        <v>201501</v>
      </c>
      <c r="I4361" t="s">
        <v>27</v>
      </c>
      <c r="J4361" t="s">
        <v>28</v>
      </c>
      <c r="K4361" t="s">
        <v>36</v>
      </c>
      <c r="L4361" t="s">
        <v>30</v>
      </c>
      <c r="M4361" t="s">
        <v>31</v>
      </c>
      <c r="N4361" t="s">
        <v>32</v>
      </c>
      <c r="O4361">
        <v>14759.27</v>
      </c>
      <c r="P4361" t="s">
        <v>677</v>
      </c>
      <c r="Q4361" t="s">
        <v>725</v>
      </c>
      <c r="R4361" t="s">
        <v>680</v>
      </c>
      <c r="S4361" t="s">
        <v>34</v>
      </c>
      <c r="T4361" t="s">
        <v>561</v>
      </c>
    </row>
    <row r="4362" spans="1:20">
      <c r="A4362" t="s">
        <v>725</v>
      </c>
      <c r="B4362" t="s">
        <v>677</v>
      </c>
      <c r="C4362" t="s">
        <v>726</v>
      </c>
      <c r="D4362" t="s">
        <v>727</v>
      </c>
      <c r="E4362" t="s">
        <v>25</v>
      </c>
      <c r="F4362" s="1">
        <v>40179</v>
      </c>
      <c r="G4362" t="s">
        <v>2401</v>
      </c>
      <c r="H4362">
        <v>201501</v>
      </c>
      <c r="I4362" t="s">
        <v>27</v>
      </c>
      <c r="J4362" t="s">
        <v>28</v>
      </c>
      <c r="K4362" t="s">
        <v>37</v>
      </c>
      <c r="L4362" t="s">
        <v>30</v>
      </c>
      <c r="M4362" t="s">
        <v>31</v>
      </c>
      <c r="N4362" t="s">
        <v>32</v>
      </c>
      <c r="O4362">
        <v>14246</v>
      </c>
      <c r="P4362" t="s">
        <v>677</v>
      </c>
      <c r="Q4362" t="s">
        <v>725</v>
      </c>
      <c r="R4362" t="s">
        <v>680</v>
      </c>
      <c r="S4362" t="s">
        <v>34</v>
      </c>
      <c r="T4362" t="s">
        <v>561</v>
      </c>
    </row>
    <row r="4363" spans="1:20">
      <c r="A4363" t="s">
        <v>676</v>
      </c>
      <c r="B4363" t="s">
        <v>677</v>
      </c>
      <c r="C4363" t="s">
        <v>728</v>
      </c>
      <c r="D4363" t="s">
        <v>729</v>
      </c>
      <c r="E4363" t="s">
        <v>25</v>
      </c>
      <c r="F4363" s="1">
        <v>40179</v>
      </c>
      <c r="G4363" t="s">
        <v>2401</v>
      </c>
      <c r="H4363">
        <v>201501</v>
      </c>
      <c r="I4363" t="s">
        <v>27</v>
      </c>
      <c r="J4363" t="s">
        <v>28</v>
      </c>
      <c r="K4363" t="s">
        <v>29</v>
      </c>
      <c r="L4363" t="s">
        <v>30</v>
      </c>
      <c r="M4363" t="s">
        <v>31</v>
      </c>
      <c r="N4363" t="s">
        <v>32</v>
      </c>
      <c r="O4363">
        <v>6344.95</v>
      </c>
      <c r="P4363" t="s">
        <v>677</v>
      </c>
      <c r="Q4363" t="s">
        <v>676</v>
      </c>
      <c r="R4363" t="s">
        <v>680</v>
      </c>
      <c r="S4363" t="s">
        <v>34</v>
      </c>
      <c r="T4363" t="s">
        <v>561</v>
      </c>
    </row>
    <row r="4364" spans="1:20">
      <c r="A4364" t="s">
        <v>676</v>
      </c>
      <c r="B4364" t="s">
        <v>677</v>
      </c>
      <c r="C4364" t="s">
        <v>728</v>
      </c>
      <c r="D4364" t="s">
        <v>729</v>
      </c>
      <c r="E4364" t="s">
        <v>25</v>
      </c>
      <c r="F4364" s="1">
        <v>40179</v>
      </c>
      <c r="G4364" t="s">
        <v>2401</v>
      </c>
      <c r="H4364">
        <v>201501</v>
      </c>
      <c r="I4364" t="s">
        <v>27</v>
      </c>
      <c r="J4364" t="s">
        <v>28</v>
      </c>
      <c r="K4364" t="s">
        <v>36</v>
      </c>
      <c r="L4364" t="s">
        <v>30</v>
      </c>
      <c r="M4364" t="s">
        <v>31</v>
      </c>
      <c r="N4364" t="s">
        <v>32</v>
      </c>
      <c r="O4364">
        <v>17292.920000000002</v>
      </c>
      <c r="P4364" t="s">
        <v>677</v>
      </c>
      <c r="Q4364" t="s">
        <v>676</v>
      </c>
      <c r="R4364" t="s">
        <v>680</v>
      </c>
      <c r="S4364" t="s">
        <v>34</v>
      </c>
      <c r="T4364" t="s">
        <v>561</v>
      </c>
    </row>
    <row r="4365" spans="1:20">
      <c r="A4365" t="s">
        <v>676</v>
      </c>
      <c r="B4365" t="s">
        <v>677</v>
      </c>
      <c r="C4365" t="s">
        <v>728</v>
      </c>
      <c r="D4365" t="s">
        <v>729</v>
      </c>
      <c r="E4365" t="s">
        <v>25</v>
      </c>
      <c r="F4365" s="1">
        <v>40179</v>
      </c>
      <c r="G4365" t="s">
        <v>2401</v>
      </c>
      <c r="H4365">
        <v>201501</v>
      </c>
      <c r="I4365" t="s">
        <v>27</v>
      </c>
      <c r="J4365" t="s">
        <v>28</v>
      </c>
      <c r="K4365" t="s">
        <v>41</v>
      </c>
      <c r="L4365" t="s">
        <v>30</v>
      </c>
      <c r="M4365" t="s">
        <v>31</v>
      </c>
      <c r="N4365" t="s">
        <v>32</v>
      </c>
      <c r="O4365">
        <v>76.8</v>
      </c>
      <c r="P4365" t="s">
        <v>677</v>
      </c>
      <c r="Q4365" t="s">
        <v>676</v>
      </c>
      <c r="R4365" t="s">
        <v>680</v>
      </c>
      <c r="S4365" t="s">
        <v>34</v>
      </c>
      <c r="T4365" t="s">
        <v>561</v>
      </c>
    </row>
    <row r="4366" spans="1:20">
      <c r="A4366" t="s">
        <v>676</v>
      </c>
      <c r="B4366" t="s">
        <v>677</v>
      </c>
      <c r="C4366" t="s">
        <v>730</v>
      </c>
      <c r="D4366" t="s">
        <v>731</v>
      </c>
      <c r="E4366" t="s">
        <v>25</v>
      </c>
      <c r="F4366" s="1">
        <v>40179</v>
      </c>
      <c r="G4366" t="s">
        <v>2401</v>
      </c>
      <c r="H4366">
        <v>201501</v>
      </c>
      <c r="I4366" t="s">
        <v>27</v>
      </c>
      <c r="J4366" t="s">
        <v>28</v>
      </c>
      <c r="K4366" t="s">
        <v>29</v>
      </c>
      <c r="L4366" t="s">
        <v>30</v>
      </c>
      <c r="M4366" t="s">
        <v>31</v>
      </c>
      <c r="N4366" t="s">
        <v>32</v>
      </c>
      <c r="O4366">
        <v>49436.26</v>
      </c>
      <c r="P4366" t="s">
        <v>677</v>
      </c>
      <c r="Q4366" t="s">
        <v>676</v>
      </c>
      <c r="R4366" t="s">
        <v>680</v>
      </c>
      <c r="S4366" t="s">
        <v>34</v>
      </c>
      <c r="T4366" t="s">
        <v>561</v>
      </c>
    </row>
    <row r="4367" spans="1:20">
      <c r="A4367" t="s">
        <v>676</v>
      </c>
      <c r="B4367" t="s">
        <v>677</v>
      </c>
      <c r="C4367" t="s">
        <v>730</v>
      </c>
      <c r="D4367" t="s">
        <v>731</v>
      </c>
      <c r="E4367" t="s">
        <v>25</v>
      </c>
      <c r="F4367" s="1">
        <v>40179</v>
      </c>
      <c r="G4367" t="s">
        <v>2401</v>
      </c>
      <c r="H4367">
        <v>201501</v>
      </c>
      <c r="I4367" t="s">
        <v>27</v>
      </c>
      <c r="J4367" t="s">
        <v>28</v>
      </c>
      <c r="K4367" t="s">
        <v>36</v>
      </c>
      <c r="L4367" t="s">
        <v>30</v>
      </c>
      <c r="M4367" t="s">
        <v>31</v>
      </c>
      <c r="N4367" t="s">
        <v>32</v>
      </c>
      <c r="O4367">
        <v>44640.01</v>
      </c>
      <c r="P4367" t="s">
        <v>677</v>
      </c>
      <c r="Q4367" t="s">
        <v>676</v>
      </c>
      <c r="R4367" t="s">
        <v>680</v>
      </c>
      <c r="S4367" t="s">
        <v>34</v>
      </c>
      <c r="T4367" t="s">
        <v>561</v>
      </c>
    </row>
    <row r="4368" spans="1:20">
      <c r="A4368" t="s">
        <v>676</v>
      </c>
      <c r="B4368" t="s">
        <v>677</v>
      </c>
      <c r="C4368" t="s">
        <v>730</v>
      </c>
      <c r="D4368" t="s">
        <v>731</v>
      </c>
      <c r="E4368" t="s">
        <v>25</v>
      </c>
      <c r="F4368" s="1">
        <v>40179</v>
      </c>
      <c r="G4368" t="s">
        <v>2401</v>
      </c>
      <c r="H4368">
        <v>201501</v>
      </c>
      <c r="I4368" t="s">
        <v>27</v>
      </c>
      <c r="J4368" t="s">
        <v>28</v>
      </c>
      <c r="K4368" t="s">
        <v>37</v>
      </c>
      <c r="L4368" t="s">
        <v>30</v>
      </c>
      <c r="M4368" t="s">
        <v>31</v>
      </c>
      <c r="N4368" t="s">
        <v>32</v>
      </c>
      <c r="O4368">
        <v>42320.54</v>
      </c>
      <c r="P4368" t="s">
        <v>677</v>
      </c>
      <c r="Q4368" t="s">
        <v>676</v>
      </c>
      <c r="R4368" t="s">
        <v>680</v>
      </c>
      <c r="S4368" t="s">
        <v>34</v>
      </c>
      <c r="T4368" t="s">
        <v>561</v>
      </c>
    </row>
    <row r="4369" spans="1:20">
      <c r="A4369" t="s">
        <v>676</v>
      </c>
      <c r="B4369" t="s">
        <v>677</v>
      </c>
      <c r="C4369" t="s">
        <v>730</v>
      </c>
      <c r="D4369" t="s">
        <v>731</v>
      </c>
      <c r="E4369" t="s">
        <v>25</v>
      </c>
      <c r="F4369" s="1">
        <v>40179</v>
      </c>
      <c r="G4369" t="s">
        <v>2401</v>
      </c>
      <c r="H4369">
        <v>201501</v>
      </c>
      <c r="I4369" t="s">
        <v>27</v>
      </c>
      <c r="J4369" t="s">
        <v>28</v>
      </c>
      <c r="K4369" t="s">
        <v>38</v>
      </c>
      <c r="L4369" t="s">
        <v>30</v>
      </c>
      <c r="M4369" t="s">
        <v>31</v>
      </c>
      <c r="N4369" t="s">
        <v>32</v>
      </c>
      <c r="O4369">
        <v>42136.35</v>
      </c>
      <c r="P4369" t="s">
        <v>677</v>
      </c>
      <c r="Q4369" t="s">
        <v>676</v>
      </c>
      <c r="R4369" t="s">
        <v>680</v>
      </c>
      <c r="S4369" t="s">
        <v>34</v>
      </c>
      <c r="T4369" t="s">
        <v>561</v>
      </c>
    </row>
    <row r="4370" spans="1:20">
      <c r="A4370" t="s">
        <v>676</v>
      </c>
      <c r="B4370" t="s">
        <v>677</v>
      </c>
      <c r="C4370" t="s">
        <v>730</v>
      </c>
      <c r="D4370" t="s">
        <v>731</v>
      </c>
      <c r="E4370" t="s">
        <v>25</v>
      </c>
      <c r="F4370" s="1">
        <v>40179</v>
      </c>
      <c r="G4370" t="s">
        <v>2401</v>
      </c>
      <c r="H4370">
        <v>201501</v>
      </c>
      <c r="I4370" t="s">
        <v>27</v>
      </c>
      <c r="J4370" t="s">
        <v>28</v>
      </c>
      <c r="K4370" t="s">
        <v>41</v>
      </c>
      <c r="L4370" t="s">
        <v>30</v>
      </c>
      <c r="M4370" t="s">
        <v>31</v>
      </c>
      <c r="N4370" t="s">
        <v>32</v>
      </c>
      <c r="O4370">
        <v>46406.46</v>
      </c>
      <c r="P4370" t="s">
        <v>677</v>
      </c>
      <c r="Q4370" t="s">
        <v>676</v>
      </c>
      <c r="R4370" t="s">
        <v>680</v>
      </c>
      <c r="S4370" t="s">
        <v>34</v>
      </c>
      <c r="T4370" t="s">
        <v>561</v>
      </c>
    </row>
    <row r="4371" spans="1:20">
      <c r="A4371" t="s">
        <v>676</v>
      </c>
      <c r="B4371" t="s">
        <v>677</v>
      </c>
      <c r="C4371" t="s">
        <v>730</v>
      </c>
      <c r="D4371" t="s">
        <v>731</v>
      </c>
      <c r="E4371" t="s">
        <v>25</v>
      </c>
      <c r="F4371" s="1">
        <v>40179</v>
      </c>
      <c r="G4371" t="s">
        <v>2401</v>
      </c>
      <c r="H4371">
        <v>201501</v>
      </c>
      <c r="I4371" t="s">
        <v>27</v>
      </c>
      <c r="J4371" t="s">
        <v>28</v>
      </c>
      <c r="K4371" t="s">
        <v>44</v>
      </c>
      <c r="L4371" t="s">
        <v>30</v>
      </c>
      <c r="M4371" t="s">
        <v>31</v>
      </c>
      <c r="N4371" t="s">
        <v>32</v>
      </c>
      <c r="O4371">
        <v>42203.14</v>
      </c>
      <c r="P4371" t="s">
        <v>677</v>
      </c>
      <c r="Q4371" t="s">
        <v>676</v>
      </c>
      <c r="R4371" t="s">
        <v>680</v>
      </c>
      <c r="S4371" t="s">
        <v>34</v>
      </c>
      <c r="T4371" t="s">
        <v>561</v>
      </c>
    </row>
    <row r="4372" spans="1:20">
      <c r="A4372" t="s">
        <v>676</v>
      </c>
      <c r="B4372" t="s">
        <v>677</v>
      </c>
      <c r="C4372" t="s">
        <v>732</v>
      </c>
      <c r="D4372" t="s">
        <v>733</v>
      </c>
      <c r="E4372" t="s">
        <v>25</v>
      </c>
      <c r="F4372" s="1">
        <v>40179</v>
      </c>
      <c r="G4372" t="s">
        <v>2401</v>
      </c>
      <c r="H4372">
        <v>201501</v>
      </c>
      <c r="I4372" t="s">
        <v>27</v>
      </c>
      <c r="J4372" t="s">
        <v>28</v>
      </c>
      <c r="K4372" t="s">
        <v>36</v>
      </c>
      <c r="L4372" t="s">
        <v>30</v>
      </c>
      <c r="M4372" t="s">
        <v>31</v>
      </c>
      <c r="N4372" t="s">
        <v>32</v>
      </c>
      <c r="O4372">
        <v>6400.43</v>
      </c>
      <c r="P4372" t="s">
        <v>677</v>
      </c>
      <c r="Q4372" t="s">
        <v>676</v>
      </c>
      <c r="R4372" t="s">
        <v>680</v>
      </c>
      <c r="S4372" t="s">
        <v>34</v>
      </c>
      <c r="T4372" t="s">
        <v>561</v>
      </c>
    </row>
    <row r="4373" spans="1:20">
      <c r="A4373" t="s">
        <v>676</v>
      </c>
      <c r="B4373" t="s">
        <v>677</v>
      </c>
      <c r="C4373" t="s">
        <v>732</v>
      </c>
      <c r="D4373" t="s">
        <v>733</v>
      </c>
      <c r="E4373" t="s">
        <v>25</v>
      </c>
      <c r="F4373" s="1">
        <v>40179</v>
      </c>
      <c r="G4373" t="s">
        <v>2401</v>
      </c>
      <c r="H4373">
        <v>201501</v>
      </c>
      <c r="I4373" t="s">
        <v>27</v>
      </c>
      <c r="J4373" t="s">
        <v>28</v>
      </c>
      <c r="K4373" t="s">
        <v>41</v>
      </c>
      <c r="L4373" t="s">
        <v>30</v>
      </c>
      <c r="M4373" t="s">
        <v>31</v>
      </c>
      <c r="N4373" t="s">
        <v>32</v>
      </c>
      <c r="O4373">
        <v>71.540000000000006</v>
      </c>
      <c r="P4373" t="s">
        <v>677</v>
      </c>
      <c r="Q4373" t="s">
        <v>676</v>
      </c>
      <c r="R4373" t="s">
        <v>680</v>
      </c>
      <c r="S4373" t="s">
        <v>34</v>
      </c>
      <c r="T4373" t="s">
        <v>561</v>
      </c>
    </row>
    <row r="4374" spans="1:20">
      <c r="A4374" t="s">
        <v>681</v>
      </c>
      <c r="B4374" t="s">
        <v>677</v>
      </c>
      <c r="C4374" t="s">
        <v>734</v>
      </c>
      <c r="D4374" t="s">
        <v>735</v>
      </c>
      <c r="E4374" t="s">
        <v>25</v>
      </c>
      <c r="F4374" s="1">
        <v>40179</v>
      </c>
      <c r="G4374" t="s">
        <v>2401</v>
      </c>
      <c r="H4374">
        <v>201501</v>
      </c>
      <c r="I4374" t="s">
        <v>27</v>
      </c>
      <c r="J4374" t="s">
        <v>28</v>
      </c>
      <c r="K4374" t="s">
        <v>29</v>
      </c>
      <c r="L4374" t="s">
        <v>30</v>
      </c>
      <c r="M4374" t="s">
        <v>31</v>
      </c>
      <c r="N4374" t="s">
        <v>32</v>
      </c>
      <c r="O4374">
        <v>33936.03</v>
      </c>
      <c r="P4374" t="s">
        <v>677</v>
      </c>
      <c r="Q4374" t="s">
        <v>681</v>
      </c>
      <c r="R4374" t="s">
        <v>680</v>
      </c>
      <c r="S4374" t="s">
        <v>34</v>
      </c>
      <c r="T4374" t="s">
        <v>561</v>
      </c>
    </row>
    <row r="4375" spans="1:20">
      <c r="A4375" t="s">
        <v>681</v>
      </c>
      <c r="B4375" t="s">
        <v>677</v>
      </c>
      <c r="C4375" t="s">
        <v>734</v>
      </c>
      <c r="D4375" t="s">
        <v>735</v>
      </c>
      <c r="E4375" t="s">
        <v>25</v>
      </c>
      <c r="F4375" s="1">
        <v>40179</v>
      </c>
      <c r="G4375" t="s">
        <v>2401</v>
      </c>
      <c r="H4375">
        <v>201501</v>
      </c>
      <c r="I4375" t="s">
        <v>27</v>
      </c>
      <c r="J4375" t="s">
        <v>28</v>
      </c>
      <c r="K4375" t="s">
        <v>36</v>
      </c>
      <c r="L4375" t="s">
        <v>30</v>
      </c>
      <c r="M4375" t="s">
        <v>31</v>
      </c>
      <c r="N4375" t="s">
        <v>32</v>
      </c>
      <c r="O4375">
        <v>10611.02</v>
      </c>
      <c r="P4375" t="s">
        <v>677</v>
      </c>
      <c r="Q4375" t="s">
        <v>681</v>
      </c>
      <c r="R4375" t="s">
        <v>680</v>
      </c>
      <c r="S4375" t="s">
        <v>34</v>
      </c>
      <c r="T4375" t="s">
        <v>561</v>
      </c>
    </row>
    <row r="4376" spans="1:20">
      <c r="A4376" t="s">
        <v>681</v>
      </c>
      <c r="B4376" t="s">
        <v>677</v>
      </c>
      <c r="C4376" t="s">
        <v>734</v>
      </c>
      <c r="D4376" t="s">
        <v>735</v>
      </c>
      <c r="E4376" t="s">
        <v>25</v>
      </c>
      <c r="F4376" s="1">
        <v>40179</v>
      </c>
      <c r="G4376" t="s">
        <v>2401</v>
      </c>
      <c r="H4376">
        <v>201501</v>
      </c>
      <c r="I4376" t="s">
        <v>27</v>
      </c>
      <c r="J4376" t="s">
        <v>28</v>
      </c>
      <c r="K4376" t="s">
        <v>38</v>
      </c>
      <c r="L4376" t="s">
        <v>30</v>
      </c>
      <c r="M4376" t="s">
        <v>31</v>
      </c>
      <c r="N4376" t="s">
        <v>32</v>
      </c>
      <c r="O4376">
        <v>765.89</v>
      </c>
      <c r="P4376" t="s">
        <v>677</v>
      </c>
      <c r="Q4376" t="s">
        <v>681</v>
      </c>
      <c r="R4376" t="s">
        <v>680</v>
      </c>
      <c r="S4376" t="s">
        <v>34</v>
      </c>
      <c r="T4376" t="s">
        <v>561</v>
      </c>
    </row>
    <row r="4377" spans="1:20">
      <c r="A4377" t="s">
        <v>681</v>
      </c>
      <c r="B4377" t="s">
        <v>677</v>
      </c>
      <c r="C4377" t="s">
        <v>734</v>
      </c>
      <c r="D4377" t="s">
        <v>735</v>
      </c>
      <c r="E4377" t="s">
        <v>25</v>
      </c>
      <c r="F4377" s="1">
        <v>40179</v>
      </c>
      <c r="G4377" t="s">
        <v>2401</v>
      </c>
      <c r="H4377">
        <v>201501</v>
      </c>
      <c r="I4377" t="s">
        <v>27</v>
      </c>
      <c r="J4377" t="s">
        <v>28</v>
      </c>
      <c r="K4377" t="s">
        <v>39</v>
      </c>
      <c r="L4377" t="s">
        <v>30</v>
      </c>
      <c r="M4377" t="s">
        <v>31</v>
      </c>
      <c r="N4377" t="s">
        <v>32</v>
      </c>
      <c r="O4377">
        <v>6515.37</v>
      </c>
      <c r="P4377" t="s">
        <v>677</v>
      </c>
      <c r="Q4377" t="s">
        <v>681</v>
      </c>
      <c r="R4377" t="s">
        <v>680</v>
      </c>
      <c r="S4377" t="s">
        <v>34</v>
      </c>
      <c r="T4377" t="s">
        <v>561</v>
      </c>
    </row>
    <row r="4378" spans="1:20">
      <c r="A4378" t="s">
        <v>681</v>
      </c>
      <c r="B4378" t="s">
        <v>677</v>
      </c>
      <c r="C4378" t="s">
        <v>734</v>
      </c>
      <c r="D4378" t="s">
        <v>735</v>
      </c>
      <c r="E4378" t="s">
        <v>25</v>
      </c>
      <c r="F4378" s="1">
        <v>40179</v>
      </c>
      <c r="G4378" t="s">
        <v>2401</v>
      </c>
      <c r="H4378">
        <v>201501</v>
      </c>
      <c r="I4378" t="s">
        <v>27</v>
      </c>
      <c r="J4378" t="s">
        <v>28</v>
      </c>
      <c r="K4378" t="s">
        <v>40</v>
      </c>
      <c r="L4378" t="s">
        <v>30</v>
      </c>
      <c r="M4378" t="s">
        <v>31</v>
      </c>
      <c r="N4378" t="s">
        <v>32</v>
      </c>
      <c r="O4378">
        <v>11995.87</v>
      </c>
      <c r="P4378" t="s">
        <v>677</v>
      </c>
      <c r="Q4378" t="s">
        <v>681</v>
      </c>
      <c r="R4378" t="s">
        <v>680</v>
      </c>
      <c r="S4378" t="s">
        <v>34</v>
      </c>
      <c r="T4378" t="s">
        <v>561</v>
      </c>
    </row>
    <row r="4379" spans="1:20">
      <c r="A4379" t="s">
        <v>736</v>
      </c>
      <c r="B4379" t="s">
        <v>677</v>
      </c>
      <c r="C4379" t="s">
        <v>737</v>
      </c>
      <c r="D4379" t="s">
        <v>738</v>
      </c>
      <c r="E4379" t="s">
        <v>25</v>
      </c>
      <c r="F4379" s="1">
        <v>40179</v>
      </c>
      <c r="G4379" t="s">
        <v>2401</v>
      </c>
      <c r="H4379">
        <v>201501</v>
      </c>
      <c r="I4379" t="s">
        <v>27</v>
      </c>
      <c r="J4379" t="s">
        <v>28</v>
      </c>
      <c r="K4379" t="s">
        <v>29</v>
      </c>
      <c r="L4379" t="s">
        <v>30</v>
      </c>
      <c r="M4379" t="s">
        <v>31</v>
      </c>
      <c r="N4379" t="s">
        <v>32</v>
      </c>
      <c r="O4379">
        <v>15740.82</v>
      </c>
      <c r="P4379" t="s">
        <v>677</v>
      </c>
      <c r="Q4379" t="s">
        <v>736</v>
      </c>
      <c r="R4379" t="s">
        <v>680</v>
      </c>
      <c r="S4379" t="s">
        <v>34</v>
      </c>
      <c r="T4379" t="s">
        <v>561</v>
      </c>
    </row>
    <row r="4380" spans="1:20">
      <c r="A4380" t="s">
        <v>736</v>
      </c>
      <c r="B4380" t="s">
        <v>677</v>
      </c>
      <c r="C4380" t="s">
        <v>737</v>
      </c>
      <c r="D4380" t="s">
        <v>738</v>
      </c>
      <c r="E4380" t="s">
        <v>25</v>
      </c>
      <c r="F4380" s="1">
        <v>40179</v>
      </c>
      <c r="G4380" t="s">
        <v>2401</v>
      </c>
      <c r="H4380">
        <v>201501</v>
      </c>
      <c r="I4380" t="s">
        <v>27</v>
      </c>
      <c r="J4380" t="s">
        <v>28</v>
      </c>
      <c r="K4380" t="s">
        <v>36</v>
      </c>
      <c r="L4380" t="s">
        <v>30</v>
      </c>
      <c r="M4380" t="s">
        <v>31</v>
      </c>
      <c r="N4380" t="s">
        <v>32</v>
      </c>
      <c r="O4380">
        <v>15842.27</v>
      </c>
      <c r="P4380" t="s">
        <v>677</v>
      </c>
      <c r="Q4380" t="s">
        <v>736</v>
      </c>
      <c r="R4380" t="s">
        <v>680</v>
      </c>
      <c r="S4380" t="s">
        <v>34</v>
      </c>
      <c r="T4380" t="s">
        <v>561</v>
      </c>
    </row>
    <row r="4381" spans="1:20">
      <c r="A4381" t="s">
        <v>736</v>
      </c>
      <c r="B4381" t="s">
        <v>677</v>
      </c>
      <c r="C4381" t="s">
        <v>737</v>
      </c>
      <c r="D4381" t="s">
        <v>738</v>
      </c>
      <c r="E4381" t="s">
        <v>25</v>
      </c>
      <c r="F4381" s="1">
        <v>40179</v>
      </c>
      <c r="G4381" t="s">
        <v>2401</v>
      </c>
      <c r="H4381">
        <v>201501</v>
      </c>
      <c r="I4381" t="s">
        <v>27</v>
      </c>
      <c r="J4381" t="s">
        <v>28</v>
      </c>
      <c r="K4381" t="s">
        <v>37</v>
      </c>
      <c r="L4381" t="s">
        <v>30</v>
      </c>
      <c r="M4381" t="s">
        <v>31</v>
      </c>
      <c r="N4381" t="s">
        <v>32</v>
      </c>
      <c r="O4381">
        <v>9230.15</v>
      </c>
      <c r="P4381" t="s">
        <v>677</v>
      </c>
      <c r="Q4381" t="s">
        <v>736</v>
      </c>
      <c r="R4381" t="s">
        <v>680</v>
      </c>
      <c r="S4381" t="s">
        <v>34</v>
      </c>
      <c r="T4381" t="s">
        <v>561</v>
      </c>
    </row>
    <row r="4382" spans="1:20">
      <c r="A4382" t="s">
        <v>736</v>
      </c>
      <c r="B4382" t="s">
        <v>677</v>
      </c>
      <c r="C4382" t="s">
        <v>737</v>
      </c>
      <c r="D4382" t="s">
        <v>738</v>
      </c>
      <c r="E4382" t="s">
        <v>25</v>
      </c>
      <c r="F4382" s="1">
        <v>40179</v>
      </c>
      <c r="G4382" t="s">
        <v>2401</v>
      </c>
      <c r="H4382">
        <v>201501</v>
      </c>
      <c r="I4382" t="s">
        <v>27</v>
      </c>
      <c r="J4382" t="s">
        <v>28</v>
      </c>
      <c r="K4382" t="s">
        <v>38</v>
      </c>
      <c r="L4382" t="s">
        <v>30</v>
      </c>
      <c r="M4382" t="s">
        <v>31</v>
      </c>
      <c r="N4382" t="s">
        <v>32</v>
      </c>
      <c r="O4382">
        <v>3204.48</v>
      </c>
      <c r="P4382" t="s">
        <v>677</v>
      </c>
      <c r="Q4382" t="s">
        <v>736</v>
      </c>
      <c r="R4382" t="s">
        <v>680</v>
      </c>
      <c r="S4382" t="s">
        <v>34</v>
      </c>
      <c r="T4382" t="s">
        <v>561</v>
      </c>
    </row>
    <row r="4383" spans="1:20">
      <c r="A4383" t="s">
        <v>736</v>
      </c>
      <c r="B4383" t="s">
        <v>677</v>
      </c>
      <c r="C4383" t="s">
        <v>739</v>
      </c>
      <c r="D4383" t="s">
        <v>740</v>
      </c>
      <c r="E4383" t="s">
        <v>25</v>
      </c>
      <c r="F4383" s="1">
        <v>40179</v>
      </c>
      <c r="G4383" t="s">
        <v>2401</v>
      </c>
      <c r="H4383">
        <v>201501</v>
      </c>
      <c r="I4383" t="s">
        <v>27</v>
      </c>
      <c r="J4383" t="s">
        <v>28</v>
      </c>
      <c r="K4383" t="s">
        <v>29</v>
      </c>
      <c r="L4383" t="s">
        <v>30</v>
      </c>
      <c r="M4383" t="s">
        <v>31</v>
      </c>
      <c r="N4383" t="s">
        <v>32</v>
      </c>
      <c r="O4383">
        <v>32855.72</v>
      </c>
      <c r="P4383" t="s">
        <v>677</v>
      </c>
      <c r="Q4383" t="s">
        <v>736</v>
      </c>
      <c r="R4383" t="s">
        <v>680</v>
      </c>
      <c r="S4383" t="s">
        <v>34</v>
      </c>
      <c r="T4383" t="s">
        <v>561</v>
      </c>
    </row>
    <row r="4384" spans="1:20">
      <c r="A4384" t="s">
        <v>736</v>
      </c>
      <c r="B4384" t="s">
        <v>677</v>
      </c>
      <c r="C4384" t="s">
        <v>739</v>
      </c>
      <c r="D4384" t="s">
        <v>740</v>
      </c>
      <c r="E4384" t="s">
        <v>25</v>
      </c>
      <c r="F4384" s="1">
        <v>40179</v>
      </c>
      <c r="G4384" t="s">
        <v>2401</v>
      </c>
      <c r="H4384">
        <v>201501</v>
      </c>
      <c r="I4384" t="s">
        <v>27</v>
      </c>
      <c r="J4384" t="s">
        <v>28</v>
      </c>
      <c r="K4384" t="s">
        <v>36</v>
      </c>
      <c r="L4384" t="s">
        <v>30</v>
      </c>
      <c r="M4384" t="s">
        <v>31</v>
      </c>
      <c r="N4384" t="s">
        <v>32</v>
      </c>
      <c r="O4384">
        <v>4754.1900000000005</v>
      </c>
      <c r="P4384" t="s">
        <v>677</v>
      </c>
      <c r="Q4384" t="s">
        <v>736</v>
      </c>
      <c r="R4384" t="s">
        <v>680</v>
      </c>
      <c r="S4384" t="s">
        <v>34</v>
      </c>
      <c r="T4384" t="s">
        <v>561</v>
      </c>
    </row>
    <row r="4385" spans="1:20">
      <c r="A4385" t="s">
        <v>736</v>
      </c>
      <c r="B4385" t="s">
        <v>677</v>
      </c>
      <c r="C4385" t="s">
        <v>739</v>
      </c>
      <c r="D4385" t="s">
        <v>740</v>
      </c>
      <c r="E4385" t="s">
        <v>25</v>
      </c>
      <c r="F4385" s="1">
        <v>40179</v>
      </c>
      <c r="G4385" t="s">
        <v>2401</v>
      </c>
      <c r="H4385">
        <v>201501</v>
      </c>
      <c r="I4385" t="s">
        <v>27</v>
      </c>
      <c r="J4385" t="s">
        <v>28</v>
      </c>
      <c r="K4385" t="s">
        <v>38</v>
      </c>
      <c r="L4385" t="s">
        <v>30</v>
      </c>
      <c r="M4385" t="s">
        <v>31</v>
      </c>
      <c r="N4385" t="s">
        <v>32</v>
      </c>
      <c r="O4385">
        <v>527.37</v>
      </c>
      <c r="P4385" t="s">
        <v>677</v>
      </c>
      <c r="Q4385" t="s">
        <v>736</v>
      </c>
      <c r="R4385" t="s">
        <v>680</v>
      </c>
      <c r="S4385" t="s">
        <v>34</v>
      </c>
      <c r="T4385" t="s">
        <v>561</v>
      </c>
    </row>
    <row r="4386" spans="1:20">
      <c r="A4386" t="s">
        <v>736</v>
      </c>
      <c r="B4386" t="s">
        <v>677</v>
      </c>
      <c r="C4386" t="s">
        <v>739</v>
      </c>
      <c r="D4386" t="s">
        <v>740</v>
      </c>
      <c r="E4386" t="s">
        <v>25</v>
      </c>
      <c r="F4386" s="1">
        <v>40179</v>
      </c>
      <c r="G4386" t="s">
        <v>2401</v>
      </c>
      <c r="H4386">
        <v>201501</v>
      </c>
      <c r="I4386" t="s">
        <v>27</v>
      </c>
      <c r="J4386" t="s">
        <v>28</v>
      </c>
      <c r="K4386" t="s">
        <v>41</v>
      </c>
      <c r="L4386" t="s">
        <v>30</v>
      </c>
      <c r="M4386" t="s">
        <v>31</v>
      </c>
      <c r="N4386" t="s">
        <v>32</v>
      </c>
      <c r="O4386">
        <v>254.69</v>
      </c>
      <c r="P4386" t="s">
        <v>677</v>
      </c>
      <c r="Q4386" t="s">
        <v>736</v>
      </c>
      <c r="R4386" t="s">
        <v>680</v>
      </c>
      <c r="S4386" t="s">
        <v>34</v>
      </c>
      <c r="T4386" t="s">
        <v>561</v>
      </c>
    </row>
    <row r="4387" spans="1:20">
      <c r="A4387" t="s">
        <v>741</v>
      </c>
      <c r="B4387" t="s">
        <v>677</v>
      </c>
      <c r="C4387" t="s">
        <v>742</v>
      </c>
      <c r="D4387" t="s">
        <v>743</v>
      </c>
      <c r="E4387" t="s">
        <v>25</v>
      </c>
      <c r="F4387" s="1">
        <v>40179</v>
      </c>
      <c r="G4387" t="s">
        <v>2401</v>
      </c>
      <c r="H4387">
        <v>201501</v>
      </c>
      <c r="I4387" t="s">
        <v>27</v>
      </c>
      <c r="J4387" t="s">
        <v>28</v>
      </c>
      <c r="K4387" t="s">
        <v>36</v>
      </c>
      <c r="L4387" t="s">
        <v>30</v>
      </c>
      <c r="M4387" t="s">
        <v>31</v>
      </c>
      <c r="N4387" t="s">
        <v>32</v>
      </c>
      <c r="O4387">
        <v>10747.550000000001</v>
      </c>
      <c r="P4387" t="s">
        <v>677</v>
      </c>
      <c r="Q4387" t="s">
        <v>741</v>
      </c>
      <c r="R4387" t="s">
        <v>680</v>
      </c>
      <c r="S4387" t="s">
        <v>34</v>
      </c>
      <c r="T4387" t="s">
        <v>561</v>
      </c>
    </row>
    <row r="4388" spans="1:20">
      <c r="A4388" t="s">
        <v>741</v>
      </c>
      <c r="B4388" t="s">
        <v>677</v>
      </c>
      <c r="C4388" t="s">
        <v>2443</v>
      </c>
      <c r="D4388" t="s">
        <v>2444</v>
      </c>
      <c r="E4388" t="s">
        <v>25</v>
      </c>
      <c r="F4388" s="1">
        <v>40179</v>
      </c>
      <c r="G4388" t="s">
        <v>2401</v>
      </c>
      <c r="H4388">
        <v>201501</v>
      </c>
      <c r="I4388" t="s">
        <v>27</v>
      </c>
      <c r="J4388" t="s">
        <v>28</v>
      </c>
      <c r="K4388" t="s">
        <v>29</v>
      </c>
      <c r="L4388" t="s">
        <v>30</v>
      </c>
      <c r="M4388" t="s">
        <v>31</v>
      </c>
      <c r="N4388" t="s">
        <v>32</v>
      </c>
      <c r="O4388">
        <v>-2184.42</v>
      </c>
      <c r="P4388" t="s">
        <v>677</v>
      </c>
      <c r="Q4388" t="s">
        <v>741</v>
      </c>
      <c r="R4388" t="s">
        <v>680</v>
      </c>
      <c r="S4388" t="s">
        <v>34</v>
      </c>
      <c r="T4388" t="s">
        <v>561</v>
      </c>
    </row>
    <row r="4389" spans="1:20">
      <c r="A4389" t="s">
        <v>741</v>
      </c>
      <c r="B4389" t="s">
        <v>677</v>
      </c>
      <c r="C4389" t="s">
        <v>2443</v>
      </c>
      <c r="D4389" t="s">
        <v>2444</v>
      </c>
      <c r="E4389" t="s">
        <v>25</v>
      </c>
      <c r="F4389" s="1">
        <v>40179</v>
      </c>
      <c r="G4389" t="s">
        <v>2401</v>
      </c>
      <c r="H4389">
        <v>201501</v>
      </c>
      <c r="I4389" t="s">
        <v>27</v>
      </c>
      <c r="J4389" t="s">
        <v>28</v>
      </c>
      <c r="K4389" t="s">
        <v>36</v>
      </c>
      <c r="L4389" t="s">
        <v>30</v>
      </c>
      <c r="M4389" t="s">
        <v>31</v>
      </c>
      <c r="N4389" t="s">
        <v>32</v>
      </c>
      <c r="O4389">
        <v>-4662.92</v>
      </c>
      <c r="P4389" t="s">
        <v>677</v>
      </c>
      <c r="Q4389" t="s">
        <v>741</v>
      </c>
      <c r="R4389" t="s">
        <v>680</v>
      </c>
      <c r="S4389" t="s">
        <v>34</v>
      </c>
      <c r="T4389" t="s">
        <v>561</v>
      </c>
    </row>
    <row r="4390" spans="1:20">
      <c r="A4390" t="s">
        <v>741</v>
      </c>
      <c r="B4390" t="s">
        <v>677</v>
      </c>
      <c r="C4390" t="s">
        <v>2443</v>
      </c>
      <c r="D4390" t="s">
        <v>2444</v>
      </c>
      <c r="E4390" t="s">
        <v>25</v>
      </c>
      <c r="F4390" s="1">
        <v>40179</v>
      </c>
      <c r="G4390" t="s">
        <v>2401</v>
      </c>
      <c r="H4390">
        <v>201501</v>
      </c>
      <c r="I4390" t="s">
        <v>27</v>
      </c>
      <c r="J4390" t="s">
        <v>28</v>
      </c>
      <c r="K4390" t="s">
        <v>37</v>
      </c>
      <c r="L4390" t="s">
        <v>30</v>
      </c>
      <c r="M4390" t="s">
        <v>31</v>
      </c>
      <c r="N4390" t="s">
        <v>32</v>
      </c>
      <c r="O4390">
        <v>-787.74</v>
      </c>
      <c r="P4390" t="s">
        <v>677</v>
      </c>
      <c r="Q4390" t="s">
        <v>741</v>
      </c>
      <c r="R4390" t="s">
        <v>680</v>
      </c>
      <c r="S4390" t="s">
        <v>34</v>
      </c>
      <c r="T4390" t="s">
        <v>561</v>
      </c>
    </row>
    <row r="4391" spans="1:20">
      <c r="A4391" t="s">
        <v>741</v>
      </c>
      <c r="B4391" t="s">
        <v>677</v>
      </c>
      <c r="C4391" t="s">
        <v>2443</v>
      </c>
      <c r="D4391" t="s">
        <v>2444</v>
      </c>
      <c r="E4391" t="s">
        <v>25</v>
      </c>
      <c r="F4391" s="1">
        <v>40179</v>
      </c>
      <c r="G4391" t="s">
        <v>2401</v>
      </c>
      <c r="H4391">
        <v>201501</v>
      </c>
      <c r="I4391" t="s">
        <v>27</v>
      </c>
      <c r="J4391" t="s">
        <v>28</v>
      </c>
      <c r="K4391" t="s">
        <v>38</v>
      </c>
      <c r="L4391" t="s">
        <v>30</v>
      </c>
      <c r="M4391" t="s">
        <v>31</v>
      </c>
      <c r="N4391" t="s">
        <v>32</v>
      </c>
      <c r="O4391">
        <v>-592.02</v>
      </c>
      <c r="P4391" t="s">
        <v>677</v>
      </c>
      <c r="Q4391" t="s">
        <v>741</v>
      </c>
      <c r="R4391" t="s">
        <v>680</v>
      </c>
      <c r="S4391" t="s">
        <v>34</v>
      </c>
      <c r="T4391" t="s">
        <v>561</v>
      </c>
    </row>
    <row r="4392" spans="1:20">
      <c r="A4392" t="s">
        <v>741</v>
      </c>
      <c r="B4392" t="s">
        <v>677</v>
      </c>
      <c r="C4392" t="s">
        <v>2443</v>
      </c>
      <c r="D4392" t="s">
        <v>2444</v>
      </c>
      <c r="E4392" t="s">
        <v>25</v>
      </c>
      <c r="F4392" s="1">
        <v>40179</v>
      </c>
      <c r="G4392" t="s">
        <v>2401</v>
      </c>
      <c r="H4392">
        <v>201501</v>
      </c>
      <c r="I4392" t="s">
        <v>27</v>
      </c>
      <c r="J4392" t="s">
        <v>28</v>
      </c>
      <c r="K4392" t="s">
        <v>39</v>
      </c>
      <c r="L4392" t="s">
        <v>30</v>
      </c>
      <c r="M4392" t="s">
        <v>31</v>
      </c>
      <c r="N4392" t="s">
        <v>32</v>
      </c>
      <c r="O4392">
        <v>-1077.3700000000001</v>
      </c>
      <c r="P4392" t="s">
        <v>677</v>
      </c>
      <c r="Q4392" t="s">
        <v>741</v>
      </c>
      <c r="R4392" t="s">
        <v>680</v>
      </c>
      <c r="S4392" t="s">
        <v>34</v>
      </c>
      <c r="T4392" t="s">
        <v>561</v>
      </c>
    </row>
    <row r="4393" spans="1:20">
      <c r="A4393" t="s">
        <v>686</v>
      </c>
      <c r="B4393" t="s">
        <v>677</v>
      </c>
      <c r="C4393" t="s">
        <v>744</v>
      </c>
      <c r="D4393" t="s">
        <v>745</v>
      </c>
      <c r="E4393" t="s">
        <v>25</v>
      </c>
      <c r="F4393" s="1">
        <v>40179</v>
      </c>
      <c r="G4393" t="s">
        <v>2401</v>
      </c>
      <c r="H4393">
        <v>201501</v>
      </c>
      <c r="I4393" t="s">
        <v>27</v>
      </c>
      <c r="J4393" t="s">
        <v>53</v>
      </c>
      <c r="K4393" t="s">
        <v>29</v>
      </c>
      <c r="L4393" t="s">
        <v>54</v>
      </c>
      <c r="M4393" t="s">
        <v>31</v>
      </c>
      <c r="N4393" t="s">
        <v>32</v>
      </c>
      <c r="O4393">
        <v>25.48</v>
      </c>
      <c r="P4393" t="s">
        <v>677</v>
      </c>
      <c r="Q4393" t="s">
        <v>686</v>
      </c>
      <c r="R4393" t="s">
        <v>680</v>
      </c>
      <c r="S4393" t="s">
        <v>34</v>
      </c>
      <c r="T4393" t="s">
        <v>561</v>
      </c>
    </row>
    <row r="4394" spans="1:20">
      <c r="A4394" t="s">
        <v>686</v>
      </c>
      <c r="B4394" t="s">
        <v>677</v>
      </c>
      <c r="C4394" t="s">
        <v>744</v>
      </c>
      <c r="D4394" t="s">
        <v>745</v>
      </c>
      <c r="E4394" t="s">
        <v>25</v>
      </c>
      <c r="F4394" s="1">
        <v>40179</v>
      </c>
      <c r="G4394" t="s">
        <v>2401</v>
      </c>
      <c r="H4394">
        <v>201501</v>
      </c>
      <c r="I4394" t="s">
        <v>27</v>
      </c>
      <c r="J4394" t="s">
        <v>53</v>
      </c>
      <c r="K4394" t="s">
        <v>37</v>
      </c>
      <c r="L4394" t="s">
        <v>54</v>
      </c>
      <c r="M4394" t="s">
        <v>31</v>
      </c>
      <c r="N4394" t="s">
        <v>32</v>
      </c>
      <c r="O4394">
        <v>1824.01</v>
      </c>
      <c r="P4394" t="s">
        <v>677</v>
      </c>
      <c r="Q4394" t="s">
        <v>686</v>
      </c>
      <c r="R4394" t="s">
        <v>680</v>
      </c>
      <c r="S4394" t="s">
        <v>34</v>
      </c>
      <c r="T4394" t="s">
        <v>561</v>
      </c>
    </row>
    <row r="4395" spans="1:20">
      <c r="A4395" t="s">
        <v>703</v>
      </c>
      <c r="B4395" t="s">
        <v>677</v>
      </c>
      <c r="C4395" t="s">
        <v>750</v>
      </c>
      <c r="D4395" t="s">
        <v>751</v>
      </c>
      <c r="E4395" t="s">
        <v>25</v>
      </c>
      <c r="F4395" s="1">
        <v>40179</v>
      </c>
      <c r="G4395" t="s">
        <v>2401</v>
      </c>
      <c r="H4395">
        <v>201501</v>
      </c>
      <c r="I4395" t="s">
        <v>27</v>
      </c>
      <c r="J4395" t="s">
        <v>28</v>
      </c>
      <c r="K4395" t="s">
        <v>29</v>
      </c>
      <c r="L4395" t="s">
        <v>30</v>
      </c>
      <c r="M4395" t="s">
        <v>31</v>
      </c>
      <c r="N4395" t="s">
        <v>32</v>
      </c>
      <c r="O4395">
        <v>36.24</v>
      </c>
      <c r="P4395" t="s">
        <v>677</v>
      </c>
      <c r="Q4395" t="s">
        <v>703</v>
      </c>
      <c r="R4395" t="s">
        <v>680</v>
      </c>
      <c r="S4395" t="s">
        <v>34</v>
      </c>
      <c r="T4395" t="s">
        <v>561</v>
      </c>
    </row>
    <row r="4396" spans="1:20">
      <c r="A4396" t="s">
        <v>703</v>
      </c>
      <c r="B4396" t="s">
        <v>677</v>
      </c>
      <c r="C4396" t="s">
        <v>750</v>
      </c>
      <c r="D4396" t="s">
        <v>751</v>
      </c>
      <c r="E4396" t="s">
        <v>25</v>
      </c>
      <c r="F4396" s="1">
        <v>40179</v>
      </c>
      <c r="G4396" t="s">
        <v>2401</v>
      </c>
      <c r="H4396">
        <v>201501</v>
      </c>
      <c r="I4396" t="s">
        <v>27</v>
      </c>
      <c r="J4396" t="s">
        <v>28</v>
      </c>
      <c r="K4396" t="s">
        <v>36</v>
      </c>
      <c r="L4396" t="s">
        <v>30</v>
      </c>
      <c r="M4396" t="s">
        <v>31</v>
      </c>
      <c r="N4396" t="s">
        <v>32</v>
      </c>
      <c r="O4396">
        <v>14.25</v>
      </c>
      <c r="P4396" t="s">
        <v>677</v>
      </c>
      <c r="Q4396" t="s">
        <v>703</v>
      </c>
      <c r="R4396" t="s">
        <v>680</v>
      </c>
      <c r="S4396" t="s">
        <v>34</v>
      </c>
      <c r="T4396" t="s">
        <v>561</v>
      </c>
    </row>
    <row r="4397" spans="1:20">
      <c r="A4397" t="s">
        <v>703</v>
      </c>
      <c r="B4397" t="s">
        <v>677</v>
      </c>
      <c r="C4397" t="s">
        <v>750</v>
      </c>
      <c r="D4397" t="s">
        <v>751</v>
      </c>
      <c r="E4397" t="s">
        <v>25</v>
      </c>
      <c r="F4397" s="1">
        <v>40179</v>
      </c>
      <c r="G4397" t="s">
        <v>2401</v>
      </c>
      <c r="H4397">
        <v>201501</v>
      </c>
      <c r="I4397" t="s">
        <v>27</v>
      </c>
      <c r="J4397" t="s">
        <v>28</v>
      </c>
      <c r="K4397" t="s">
        <v>37</v>
      </c>
      <c r="L4397" t="s">
        <v>30</v>
      </c>
      <c r="M4397" t="s">
        <v>31</v>
      </c>
      <c r="N4397" t="s">
        <v>32</v>
      </c>
      <c r="O4397">
        <v>37.1</v>
      </c>
      <c r="P4397" t="s">
        <v>677</v>
      </c>
      <c r="Q4397" t="s">
        <v>703</v>
      </c>
      <c r="R4397" t="s">
        <v>680</v>
      </c>
      <c r="S4397" t="s">
        <v>34</v>
      </c>
      <c r="T4397" t="s">
        <v>561</v>
      </c>
    </row>
    <row r="4398" spans="1:20">
      <c r="A4398" t="s">
        <v>703</v>
      </c>
      <c r="B4398" t="s">
        <v>677</v>
      </c>
      <c r="C4398" t="s">
        <v>750</v>
      </c>
      <c r="D4398" t="s">
        <v>751</v>
      </c>
      <c r="E4398" t="s">
        <v>25</v>
      </c>
      <c r="F4398" s="1">
        <v>40179</v>
      </c>
      <c r="G4398" t="s">
        <v>2401</v>
      </c>
      <c r="H4398">
        <v>201501</v>
      </c>
      <c r="I4398" t="s">
        <v>27</v>
      </c>
      <c r="J4398" t="s">
        <v>28</v>
      </c>
      <c r="K4398" t="s">
        <v>38</v>
      </c>
      <c r="L4398" t="s">
        <v>30</v>
      </c>
      <c r="M4398" t="s">
        <v>31</v>
      </c>
      <c r="N4398" t="s">
        <v>32</v>
      </c>
      <c r="O4398">
        <v>14.25</v>
      </c>
      <c r="P4398" t="s">
        <v>677</v>
      </c>
      <c r="Q4398" t="s">
        <v>703</v>
      </c>
      <c r="R4398" t="s">
        <v>680</v>
      </c>
      <c r="S4398" t="s">
        <v>34</v>
      </c>
      <c r="T4398" t="s">
        <v>561</v>
      </c>
    </row>
    <row r="4399" spans="1:20">
      <c r="A4399" t="s">
        <v>703</v>
      </c>
      <c r="B4399" t="s">
        <v>677</v>
      </c>
      <c r="C4399" t="s">
        <v>750</v>
      </c>
      <c r="D4399" t="s">
        <v>751</v>
      </c>
      <c r="E4399" t="s">
        <v>25</v>
      </c>
      <c r="F4399" s="1">
        <v>40179</v>
      </c>
      <c r="G4399" t="s">
        <v>2401</v>
      </c>
      <c r="H4399">
        <v>201501</v>
      </c>
      <c r="I4399" t="s">
        <v>27</v>
      </c>
      <c r="J4399" t="s">
        <v>28</v>
      </c>
      <c r="K4399" t="s">
        <v>39</v>
      </c>
      <c r="L4399" t="s">
        <v>30</v>
      </c>
      <c r="M4399" t="s">
        <v>31</v>
      </c>
      <c r="N4399" t="s">
        <v>32</v>
      </c>
      <c r="O4399">
        <v>14.25</v>
      </c>
      <c r="P4399" t="s">
        <v>677</v>
      </c>
      <c r="Q4399" t="s">
        <v>703</v>
      </c>
      <c r="R4399" t="s">
        <v>680</v>
      </c>
      <c r="S4399" t="s">
        <v>34</v>
      </c>
      <c r="T4399" t="s">
        <v>561</v>
      </c>
    </row>
    <row r="4400" spans="1:20">
      <c r="A4400" t="s">
        <v>703</v>
      </c>
      <c r="B4400" t="s">
        <v>677</v>
      </c>
      <c r="C4400" t="s">
        <v>750</v>
      </c>
      <c r="D4400" t="s">
        <v>751</v>
      </c>
      <c r="E4400" t="s">
        <v>25</v>
      </c>
      <c r="F4400" s="1">
        <v>40179</v>
      </c>
      <c r="G4400" t="s">
        <v>2401</v>
      </c>
      <c r="H4400">
        <v>201501</v>
      </c>
      <c r="I4400" t="s">
        <v>27</v>
      </c>
      <c r="J4400" t="s">
        <v>28</v>
      </c>
      <c r="K4400" t="s">
        <v>40</v>
      </c>
      <c r="L4400" t="s">
        <v>30</v>
      </c>
      <c r="M4400" t="s">
        <v>31</v>
      </c>
      <c r="N4400" t="s">
        <v>32</v>
      </c>
      <c r="O4400">
        <v>14.25</v>
      </c>
      <c r="P4400" t="s">
        <v>677</v>
      </c>
      <c r="Q4400" t="s">
        <v>703</v>
      </c>
      <c r="R4400" t="s">
        <v>680</v>
      </c>
      <c r="S4400" t="s">
        <v>34</v>
      </c>
      <c r="T4400" t="s">
        <v>561</v>
      </c>
    </row>
    <row r="4401" spans="1:20">
      <c r="A4401" t="s">
        <v>703</v>
      </c>
      <c r="B4401" t="s">
        <v>677</v>
      </c>
      <c r="C4401" t="s">
        <v>750</v>
      </c>
      <c r="D4401" t="s">
        <v>751</v>
      </c>
      <c r="E4401" t="s">
        <v>25</v>
      </c>
      <c r="F4401" s="1">
        <v>40179</v>
      </c>
      <c r="G4401" t="s">
        <v>2401</v>
      </c>
      <c r="H4401">
        <v>201501</v>
      </c>
      <c r="I4401" t="s">
        <v>27</v>
      </c>
      <c r="J4401" t="s">
        <v>28</v>
      </c>
      <c r="K4401" t="s">
        <v>41</v>
      </c>
      <c r="L4401" t="s">
        <v>30</v>
      </c>
      <c r="M4401" t="s">
        <v>31</v>
      </c>
      <c r="N4401" t="s">
        <v>32</v>
      </c>
      <c r="O4401">
        <v>14.280000000000001</v>
      </c>
      <c r="P4401" t="s">
        <v>677</v>
      </c>
      <c r="Q4401" t="s">
        <v>703</v>
      </c>
      <c r="R4401" t="s">
        <v>680</v>
      </c>
      <c r="S4401" t="s">
        <v>34</v>
      </c>
      <c r="T4401" t="s">
        <v>561</v>
      </c>
    </row>
    <row r="4402" spans="1:20">
      <c r="A4402" t="s">
        <v>703</v>
      </c>
      <c r="B4402" t="s">
        <v>677</v>
      </c>
      <c r="C4402" t="s">
        <v>750</v>
      </c>
      <c r="D4402" t="s">
        <v>751</v>
      </c>
      <c r="E4402" t="s">
        <v>25</v>
      </c>
      <c r="F4402" s="1">
        <v>40179</v>
      </c>
      <c r="G4402" t="s">
        <v>2401</v>
      </c>
      <c r="H4402">
        <v>201501</v>
      </c>
      <c r="I4402" t="s">
        <v>27</v>
      </c>
      <c r="J4402" t="s">
        <v>28</v>
      </c>
      <c r="K4402" t="s">
        <v>43</v>
      </c>
      <c r="L4402" t="s">
        <v>30</v>
      </c>
      <c r="M4402" t="s">
        <v>31</v>
      </c>
      <c r="N4402" t="s">
        <v>32</v>
      </c>
      <c r="O4402">
        <v>14.25</v>
      </c>
      <c r="P4402" t="s">
        <v>677</v>
      </c>
      <c r="Q4402" t="s">
        <v>703</v>
      </c>
      <c r="R4402" t="s">
        <v>680</v>
      </c>
      <c r="S4402" t="s">
        <v>34</v>
      </c>
      <c r="T4402" t="s">
        <v>561</v>
      </c>
    </row>
    <row r="4403" spans="1:20">
      <c r="A4403" t="s">
        <v>703</v>
      </c>
      <c r="B4403" t="s">
        <v>677</v>
      </c>
      <c r="C4403" t="s">
        <v>750</v>
      </c>
      <c r="D4403" t="s">
        <v>751</v>
      </c>
      <c r="E4403" t="s">
        <v>25</v>
      </c>
      <c r="F4403" s="1">
        <v>40179</v>
      </c>
      <c r="G4403" t="s">
        <v>2401</v>
      </c>
      <c r="H4403">
        <v>201501</v>
      </c>
      <c r="I4403" t="s">
        <v>27</v>
      </c>
      <c r="J4403" t="s">
        <v>28</v>
      </c>
      <c r="K4403" t="s">
        <v>44</v>
      </c>
      <c r="L4403" t="s">
        <v>30</v>
      </c>
      <c r="M4403" t="s">
        <v>31</v>
      </c>
      <c r="N4403" t="s">
        <v>32</v>
      </c>
      <c r="O4403">
        <v>14.25</v>
      </c>
      <c r="P4403" t="s">
        <v>677</v>
      </c>
      <c r="Q4403" t="s">
        <v>703</v>
      </c>
      <c r="R4403" t="s">
        <v>680</v>
      </c>
      <c r="S4403" t="s">
        <v>34</v>
      </c>
      <c r="T4403" t="s">
        <v>561</v>
      </c>
    </row>
    <row r="4404" spans="1:20">
      <c r="A4404" t="s">
        <v>694</v>
      </c>
      <c r="B4404" t="s">
        <v>677</v>
      </c>
      <c r="C4404" t="s">
        <v>2445</v>
      </c>
      <c r="D4404" t="s">
        <v>2446</v>
      </c>
      <c r="E4404" t="s">
        <v>25</v>
      </c>
      <c r="F4404" s="1">
        <v>40179</v>
      </c>
      <c r="G4404" t="s">
        <v>2401</v>
      </c>
      <c r="H4404">
        <v>201501</v>
      </c>
      <c r="I4404" t="s">
        <v>27</v>
      </c>
      <c r="J4404" t="s">
        <v>53</v>
      </c>
      <c r="K4404" t="s">
        <v>29</v>
      </c>
      <c r="L4404" t="s">
        <v>54</v>
      </c>
      <c r="M4404" t="s">
        <v>31</v>
      </c>
      <c r="N4404" t="s">
        <v>32</v>
      </c>
      <c r="O4404">
        <v>3092.32</v>
      </c>
      <c r="P4404" t="s">
        <v>677</v>
      </c>
      <c r="Q4404" t="s">
        <v>694</v>
      </c>
      <c r="R4404" t="s">
        <v>680</v>
      </c>
      <c r="S4404" t="s">
        <v>34</v>
      </c>
      <c r="T4404" t="s">
        <v>561</v>
      </c>
    </row>
    <row r="4405" spans="1:20">
      <c r="A4405" t="s">
        <v>725</v>
      </c>
      <c r="B4405" t="s">
        <v>677</v>
      </c>
      <c r="C4405" t="s">
        <v>754</v>
      </c>
      <c r="D4405" t="s">
        <v>755</v>
      </c>
      <c r="E4405" t="s">
        <v>25</v>
      </c>
      <c r="F4405" s="1">
        <v>40179</v>
      </c>
      <c r="G4405" t="s">
        <v>2401</v>
      </c>
      <c r="H4405">
        <v>201501</v>
      </c>
      <c r="I4405" t="s">
        <v>27</v>
      </c>
      <c r="J4405" t="s">
        <v>28</v>
      </c>
      <c r="K4405" t="s">
        <v>29</v>
      </c>
      <c r="L4405" t="s">
        <v>30</v>
      </c>
      <c r="M4405" t="s">
        <v>31</v>
      </c>
      <c r="N4405" t="s">
        <v>32</v>
      </c>
      <c r="O4405">
        <v>-349.82</v>
      </c>
      <c r="P4405" t="s">
        <v>677</v>
      </c>
      <c r="Q4405" t="s">
        <v>725</v>
      </c>
      <c r="R4405" t="s">
        <v>680</v>
      </c>
      <c r="S4405" t="s">
        <v>34</v>
      </c>
      <c r="T4405" t="s">
        <v>561</v>
      </c>
    </row>
    <row r="4406" spans="1:20">
      <c r="A4406" t="s">
        <v>725</v>
      </c>
      <c r="B4406" t="s">
        <v>677</v>
      </c>
      <c r="C4406" t="s">
        <v>754</v>
      </c>
      <c r="D4406" t="s">
        <v>755</v>
      </c>
      <c r="E4406" t="s">
        <v>25</v>
      </c>
      <c r="F4406" s="1">
        <v>40179</v>
      </c>
      <c r="G4406" t="s">
        <v>2401</v>
      </c>
      <c r="H4406">
        <v>201501</v>
      </c>
      <c r="I4406" t="s">
        <v>27</v>
      </c>
      <c r="J4406" t="s">
        <v>28</v>
      </c>
      <c r="K4406" t="s">
        <v>36</v>
      </c>
      <c r="L4406" t="s">
        <v>30</v>
      </c>
      <c r="M4406" t="s">
        <v>31</v>
      </c>
      <c r="N4406" t="s">
        <v>32</v>
      </c>
      <c r="O4406">
        <v>-349.82</v>
      </c>
      <c r="P4406" t="s">
        <v>677</v>
      </c>
      <c r="Q4406" t="s">
        <v>725</v>
      </c>
      <c r="R4406" t="s">
        <v>680</v>
      </c>
      <c r="S4406" t="s">
        <v>34</v>
      </c>
      <c r="T4406" t="s">
        <v>561</v>
      </c>
    </row>
    <row r="4407" spans="1:20">
      <c r="A4407" t="s">
        <v>725</v>
      </c>
      <c r="B4407" t="s">
        <v>677</v>
      </c>
      <c r="C4407" t="s">
        <v>754</v>
      </c>
      <c r="D4407" t="s">
        <v>755</v>
      </c>
      <c r="E4407" t="s">
        <v>25</v>
      </c>
      <c r="F4407" s="1">
        <v>40179</v>
      </c>
      <c r="G4407" t="s">
        <v>2401</v>
      </c>
      <c r="H4407">
        <v>201501</v>
      </c>
      <c r="I4407" t="s">
        <v>27</v>
      </c>
      <c r="J4407" t="s">
        <v>28</v>
      </c>
      <c r="K4407" t="s">
        <v>37</v>
      </c>
      <c r="L4407" t="s">
        <v>30</v>
      </c>
      <c r="M4407" t="s">
        <v>31</v>
      </c>
      <c r="N4407" t="s">
        <v>32</v>
      </c>
      <c r="O4407">
        <v>-349.82</v>
      </c>
      <c r="P4407" t="s">
        <v>677</v>
      </c>
      <c r="Q4407" t="s">
        <v>725</v>
      </c>
      <c r="R4407" t="s">
        <v>680</v>
      </c>
      <c r="S4407" t="s">
        <v>34</v>
      </c>
      <c r="T4407" t="s">
        <v>561</v>
      </c>
    </row>
    <row r="4408" spans="1:20">
      <c r="A4408" t="s">
        <v>725</v>
      </c>
      <c r="B4408" t="s">
        <v>677</v>
      </c>
      <c r="C4408" t="s">
        <v>754</v>
      </c>
      <c r="D4408" t="s">
        <v>755</v>
      </c>
      <c r="E4408" t="s">
        <v>25</v>
      </c>
      <c r="F4408" s="1">
        <v>40179</v>
      </c>
      <c r="G4408" t="s">
        <v>2401</v>
      </c>
      <c r="H4408">
        <v>201501</v>
      </c>
      <c r="I4408" t="s">
        <v>27</v>
      </c>
      <c r="J4408" t="s">
        <v>28</v>
      </c>
      <c r="K4408" t="s">
        <v>38</v>
      </c>
      <c r="L4408" t="s">
        <v>30</v>
      </c>
      <c r="M4408" t="s">
        <v>31</v>
      </c>
      <c r="N4408" t="s">
        <v>32</v>
      </c>
      <c r="O4408">
        <v>-349.82</v>
      </c>
      <c r="P4408" t="s">
        <v>677</v>
      </c>
      <c r="Q4408" t="s">
        <v>725</v>
      </c>
      <c r="R4408" t="s">
        <v>680</v>
      </c>
      <c r="S4408" t="s">
        <v>34</v>
      </c>
      <c r="T4408" t="s">
        <v>561</v>
      </c>
    </row>
    <row r="4409" spans="1:20">
      <c r="A4409" t="s">
        <v>725</v>
      </c>
      <c r="B4409" t="s">
        <v>677</v>
      </c>
      <c r="C4409" t="s">
        <v>754</v>
      </c>
      <c r="D4409" t="s">
        <v>755</v>
      </c>
      <c r="E4409" t="s">
        <v>25</v>
      </c>
      <c r="F4409" s="1">
        <v>40179</v>
      </c>
      <c r="G4409" t="s">
        <v>2401</v>
      </c>
      <c r="H4409">
        <v>201501</v>
      </c>
      <c r="I4409" t="s">
        <v>27</v>
      </c>
      <c r="J4409" t="s">
        <v>28</v>
      </c>
      <c r="K4409" t="s">
        <v>39</v>
      </c>
      <c r="L4409" t="s">
        <v>30</v>
      </c>
      <c r="M4409" t="s">
        <v>31</v>
      </c>
      <c r="N4409" t="s">
        <v>32</v>
      </c>
      <c r="O4409">
        <v>-349.82</v>
      </c>
      <c r="P4409" t="s">
        <v>677</v>
      </c>
      <c r="Q4409" t="s">
        <v>725</v>
      </c>
      <c r="R4409" t="s">
        <v>680</v>
      </c>
      <c r="S4409" t="s">
        <v>34</v>
      </c>
      <c r="T4409" t="s">
        <v>561</v>
      </c>
    </row>
    <row r="4410" spans="1:20">
      <c r="A4410" t="s">
        <v>725</v>
      </c>
      <c r="B4410" t="s">
        <v>677</v>
      </c>
      <c r="C4410" t="s">
        <v>754</v>
      </c>
      <c r="D4410" t="s">
        <v>755</v>
      </c>
      <c r="E4410" t="s">
        <v>25</v>
      </c>
      <c r="F4410" s="1">
        <v>40179</v>
      </c>
      <c r="G4410" t="s">
        <v>2401</v>
      </c>
      <c r="H4410">
        <v>201501</v>
      </c>
      <c r="I4410" t="s">
        <v>27</v>
      </c>
      <c r="J4410" t="s">
        <v>28</v>
      </c>
      <c r="K4410" t="s">
        <v>40</v>
      </c>
      <c r="L4410" t="s">
        <v>30</v>
      </c>
      <c r="M4410" t="s">
        <v>31</v>
      </c>
      <c r="N4410" t="s">
        <v>32</v>
      </c>
      <c r="O4410">
        <v>-349.82</v>
      </c>
      <c r="P4410" t="s">
        <v>677</v>
      </c>
      <c r="Q4410" t="s">
        <v>725</v>
      </c>
      <c r="R4410" t="s">
        <v>680</v>
      </c>
      <c r="S4410" t="s">
        <v>34</v>
      </c>
      <c r="T4410" t="s">
        <v>561</v>
      </c>
    </row>
    <row r="4411" spans="1:20">
      <c r="A4411" t="s">
        <v>725</v>
      </c>
      <c r="B4411" t="s">
        <v>677</v>
      </c>
      <c r="C4411" t="s">
        <v>754</v>
      </c>
      <c r="D4411" t="s">
        <v>755</v>
      </c>
      <c r="E4411" t="s">
        <v>25</v>
      </c>
      <c r="F4411" s="1">
        <v>40179</v>
      </c>
      <c r="G4411" t="s">
        <v>2401</v>
      </c>
      <c r="H4411">
        <v>201501</v>
      </c>
      <c r="I4411" t="s">
        <v>27</v>
      </c>
      <c r="J4411" t="s">
        <v>28</v>
      </c>
      <c r="K4411" t="s">
        <v>41</v>
      </c>
      <c r="L4411" t="s">
        <v>30</v>
      </c>
      <c r="M4411" t="s">
        <v>31</v>
      </c>
      <c r="N4411" t="s">
        <v>32</v>
      </c>
      <c r="O4411">
        <v>-349.82</v>
      </c>
      <c r="P4411" t="s">
        <v>677</v>
      </c>
      <c r="Q4411" t="s">
        <v>725</v>
      </c>
      <c r="R4411" t="s">
        <v>680</v>
      </c>
      <c r="S4411" t="s">
        <v>34</v>
      </c>
      <c r="T4411" t="s">
        <v>561</v>
      </c>
    </row>
    <row r="4412" spans="1:20">
      <c r="A4412" t="s">
        <v>725</v>
      </c>
      <c r="B4412" t="s">
        <v>677</v>
      </c>
      <c r="C4412" t="s">
        <v>754</v>
      </c>
      <c r="D4412" t="s">
        <v>755</v>
      </c>
      <c r="E4412" t="s">
        <v>25</v>
      </c>
      <c r="F4412" s="1">
        <v>40179</v>
      </c>
      <c r="G4412" t="s">
        <v>2401</v>
      </c>
      <c r="H4412">
        <v>201501</v>
      </c>
      <c r="I4412" t="s">
        <v>27</v>
      </c>
      <c r="J4412" t="s">
        <v>28</v>
      </c>
      <c r="K4412" t="s">
        <v>43</v>
      </c>
      <c r="L4412" t="s">
        <v>30</v>
      </c>
      <c r="M4412" t="s">
        <v>31</v>
      </c>
      <c r="N4412" t="s">
        <v>32</v>
      </c>
      <c r="O4412">
        <v>-349.83</v>
      </c>
      <c r="P4412" t="s">
        <v>677</v>
      </c>
      <c r="Q4412" t="s">
        <v>725</v>
      </c>
      <c r="R4412" t="s">
        <v>680</v>
      </c>
      <c r="S4412" t="s">
        <v>34</v>
      </c>
      <c r="T4412" t="s">
        <v>561</v>
      </c>
    </row>
    <row r="4413" spans="1:20">
      <c r="A4413" t="s">
        <v>725</v>
      </c>
      <c r="B4413" t="s">
        <v>677</v>
      </c>
      <c r="C4413" t="s">
        <v>754</v>
      </c>
      <c r="D4413" t="s">
        <v>755</v>
      </c>
      <c r="E4413" t="s">
        <v>25</v>
      </c>
      <c r="F4413" s="1">
        <v>40179</v>
      </c>
      <c r="G4413" t="s">
        <v>2401</v>
      </c>
      <c r="H4413">
        <v>201501</v>
      </c>
      <c r="I4413" t="s">
        <v>27</v>
      </c>
      <c r="J4413" t="s">
        <v>28</v>
      </c>
      <c r="K4413" t="s">
        <v>44</v>
      </c>
      <c r="L4413" t="s">
        <v>30</v>
      </c>
      <c r="M4413" t="s">
        <v>31</v>
      </c>
      <c r="N4413" t="s">
        <v>32</v>
      </c>
      <c r="O4413">
        <v>-349.82</v>
      </c>
      <c r="P4413" t="s">
        <v>677</v>
      </c>
      <c r="Q4413" t="s">
        <v>725</v>
      </c>
      <c r="R4413" t="s">
        <v>680</v>
      </c>
      <c r="S4413" t="s">
        <v>34</v>
      </c>
      <c r="T4413" t="s">
        <v>561</v>
      </c>
    </row>
    <row r="4414" spans="1:20">
      <c r="A4414" t="s">
        <v>676</v>
      </c>
      <c r="B4414" t="s">
        <v>677</v>
      </c>
      <c r="C4414" t="s">
        <v>756</v>
      </c>
      <c r="D4414" t="s">
        <v>757</v>
      </c>
      <c r="E4414" t="s">
        <v>25</v>
      </c>
      <c r="F4414" s="1">
        <v>40179</v>
      </c>
      <c r="G4414" t="s">
        <v>2401</v>
      </c>
      <c r="H4414">
        <v>201501</v>
      </c>
      <c r="I4414" t="s">
        <v>27</v>
      </c>
      <c r="J4414" t="s">
        <v>28</v>
      </c>
      <c r="K4414" t="s">
        <v>29</v>
      </c>
      <c r="L4414" t="s">
        <v>30</v>
      </c>
      <c r="M4414" t="s">
        <v>31</v>
      </c>
      <c r="N4414" t="s">
        <v>32</v>
      </c>
      <c r="O4414">
        <v>1283.29</v>
      </c>
      <c r="P4414" t="s">
        <v>677</v>
      </c>
      <c r="Q4414" t="s">
        <v>676</v>
      </c>
      <c r="R4414" t="s">
        <v>680</v>
      </c>
      <c r="S4414" t="s">
        <v>34</v>
      </c>
      <c r="T4414" t="s">
        <v>561</v>
      </c>
    </row>
    <row r="4415" spans="1:20">
      <c r="A4415" t="s">
        <v>676</v>
      </c>
      <c r="B4415" t="s">
        <v>677</v>
      </c>
      <c r="C4415" t="s">
        <v>756</v>
      </c>
      <c r="D4415" t="s">
        <v>757</v>
      </c>
      <c r="E4415" t="s">
        <v>25</v>
      </c>
      <c r="F4415" s="1">
        <v>40179</v>
      </c>
      <c r="G4415" t="s">
        <v>2401</v>
      </c>
      <c r="H4415">
        <v>201501</v>
      </c>
      <c r="I4415" t="s">
        <v>27</v>
      </c>
      <c r="J4415" t="s">
        <v>28</v>
      </c>
      <c r="K4415" t="s">
        <v>36</v>
      </c>
      <c r="L4415" t="s">
        <v>30</v>
      </c>
      <c r="M4415" t="s">
        <v>31</v>
      </c>
      <c r="N4415" t="s">
        <v>32</v>
      </c>
      <c r="O4415">
        <v>17.830000000000002</v>
      </c>
      <c r="P4415" t="s">
        <v>677</v>
      </c>
      <c r="Q4415" t="s">
        <v>676</v>
      </c>
      <c r="R4415" t="s">
        <v>680</v>
      </c>
      <c r="S4415" t="s">
        <v>34</v>
      </c>
      <c r="T4415" t="s">
        <v>561</v>
      </c>
    </row>
    <row r="4416" spans="1:20">
      <c r="A4416" t="s">
        <v>676</v>
      </c>
      <c r="B4416" t="s">
        <v>677</v>
      </c>
      <c r="C4416" t="s">
        <v>756</v>
      </c>
      <c r="D4416" t="s">
        <v>757</v>
      </c>
      <c r="E4416" t="s">
        <v>25</v>
      </c>
      <c r="F4416" s="1">
        <v>40179</v>
      </c>
      <c r="G4416" t="s">
        <v>2401</v>
      </c>
      <c r="H4416">
        <v>201501</v>
      </c>
      <c r="I4416" t="s">
        <v>27</v>
      </c>
      <c r="J4416" t="s">
        <v>28</v>
      </c>
      <c r="K4416" t="s">
        <v>44</v>
      </c>
      <c r="L4416" t="s">
        <v>30</v>
      </c>
      <c r="M4416" t="s">
        <v>31</v>
      </c>
      <c r="N4416" t="s">
        <v>32</v>
      </c>
      <c r="O4416">
        <v>56.97</v>
      </c>
      <c r="P4416" t="s">
        <v>677</v>
      </c>
      <c r="Q4416" t="s">
        <v>676</v>
      </c>
      <c r="R4416" t="s">
        <v>680</v>
      </c>
      <c r="S4416" t="s">
        <v>34</v>
      </c>
      <c r="T4416" t="s">
        <v>561</v>
      </c>
    </row>
    <row r="4417" spans="1:20">
      <c r="A4417" t="s">
        <v>676</v>
      </c>
      <c r="B4417" t="s">
        <v>677</v>
      </c>
      <c r="C4417" t="s">
        <v>758</v>
      </c>
      <c r="D4417" t="s">
        <v>759</v>
      </c>
      <c r="E4417" t="s">
        <v>25</v>
      </c>
      <c r="F4417" s="1">
        <v>40179</v>
      </c>
      <c r="G4417" t="s">
        <v>2401</v>
      </c>
      <c r="H4417">
        <v>201501</v>
      </c>
      <c r="I4417" t="s">
        <v>27</v>
      </c>
      <c r="J4417" t="s">
        <v>28</v>
      </c>
      <c r="K4417" t="s">
        <v>29</v>
      </c>
      <c r="L4417" t="s">
        <v>30</v>
      </c>
      <c r="M4417" t="s">
        <v>31</v>
      </c>
      <c r="N4417" t="s">
        <v>32</v>
      </c>
      <c r="O4417">
        <v>2453.11</v>
      </c>
      <c r="P4417" t="s">
        <v>677</v>
      </c>
      <c r="Q4417" t="s">
        <v>676</v>
      </c>
      <c r="R4417" t="s">
        <v>680</v>
      </c>
      <c r="S4417" t="s">
        <v>34</v>
      </c>
      <c r="T4417" t="s">
        <v>561</v>
      </c>
    </row>
    <row r="4418" spans="1:20">
      <c r="A4418" t="s">
        <v>676</v>
      </c>
      <c r="B4418" t="s">
        <v>677</v>
      </c>
      <c r="C4418" t="s">
        <v>758</v>
      </c>
      <c r="D4418" t="s">
        <v>759</v>
      </c>
      <c r="E4418" t="s">
        <v>25</v>
      </c>
      <c r="F4418" s="1">
        <v>40179</v>
      </c>
      <c r="G4418" t="s">
        <v>2401</v>
      </c>
      <c r="H4418">
        <v>201501</v>
      </c>
      <c r="I4418" t="s">
        <v>27</v>
      </c>
      <c r="J4418" t="s">
        <v>28</v>
      </c>
      <c r="K4418" t="s">
        <v>36</v>
      </c>
      <c r="L4418" t="s">
        <v>30</v>
      </c>
      <c r="M4418" t="s">
        <v>31</v>
      </c>
      <c r="N4418" t="s">
        <v>32</v>
      </c>
      <c r="O4418">
        <v>20347.150000000001</v>
      </c>
      <c r="P4418" t="s">
        <v>677</v>
      </c>
      <c r="Q4418" t="s">
        <v>676</v>
      </c>
      <c r="R4418" t="s">
        <v>680</v>
      </c>
      <c r="S4418" t="s">
        <v>34</v>
      </c>
      <c r="T4418" t="s">
        <v>561</v>
      </c>
    </row>
    <row r="4419" spans="1:20">
      <c r="A4419" t="s">
        <v>681</v>
      </c>
      <c r="B4419" t="s">
        <v>677</v>
      </c>
      <c r="C4419" t="s">
        <v>760</v>
      </c>
      <c r="D4419" t="s">
        <v>761</v>
      </c>
      <c r="E4419" t="s">
        <v>25</v>
      </c>
      <c r="F4419" s="1">
        <v>40179</v>
      </c>
      <c r="G4419" t="s">
        <v>2401</v>
      </c>
      <c r="H4419">
        <v>201501</v>
      </c>
      <c r="I4419" t="s">
        <v>27</v>
      </c>
      <c r="J4419" t="s">
        <v>28</v>
      </c>
      <c r="K4419" t="s">
        <v>29</v>
      </c>
      <c r="L4419" t="s">
        <v>30</v>
      </c>
      <c r="M4419" t="s">
        <v>31</v>
      </c>
      <c r="N4419" t="s">
        <v>32</v>
      </c>
      <c r="O4419">
        <v>170.77</v>
      </c>
      <c r="P4419" t="s">
        <v>677</v>
      </c>
      <c r="Q4419" t="s">
        <v>681</v>
      </c>
      <c r="R4419" t="s">
        <v>680</v>
      </c>
      <c r="S4419" t="s">
        <v>34</v>
      </c>
      <c r="T4419" t="s">
        <v>561</v>
      </c>
    </row>
    <row r="4420" spans="1:20">
      <c r="A4420" t="s">
        <v>681</v>
      </c>
      <c r="B4420" t="s">
        <v>677</v>
      </c>
      <c r="C4420" t="s">
        <v>760</v>
      </c>
      <c r="D4420" t="s">
        <v>761</v>
      </c>
      <c r="E4420" t="s">
        <v>25</v>
      </c>
      <c r="F4420" s="1">
        <v>40179</v>
      </c>
      <c r="G4420" t="s">
        <v>2401</v>
      </c>
      <c r="H4420">
        <v>201501</v>
      </c>
      <c r="I4420" t="s">
        <v>27</v>
      </c>
      <c r="J4420" t="s">
        <v>28</v>
      </c>
      <c r="K4420" t="s">
        <v>38</v>
      </c>
      <c r="L4420" t="s">
        <v>30</v>
      </c>
      <c r="M4420" t="s">
        <v>31</v>
      </c>
      <c r="N4420" t="s">
        <v>32</v>
      </c>
      <c r="O4420">
        <v>170.78</v>
      </c>
      <c r="P4420" t="s">
        <v>677</v>
      </c>
      <c r="Q4420" t="s">
        <v>681</v>
      </c>
      <c r="R4420" t="s">
        <v>680</v>
      </c>
      <c r="S4420" t="s">
        <v>34</v>
      </c>
      <c r="T4420" t="s">
        <v>561</v>
      </c>
    </row>
    <row r="4421" spans="1:20">
      <c r="A4421" t="s">
        <v>681</v>
      </c>
      <c r="B4421" t="s">
        <v>677</v>
      </c>
      <c r="C4421" t="s">
        <v>760</v>
      </c>
      <c r="D4421" t="s">
        <v>761</v>
      </c>
      <c r="E4421" t="s">
        <v>25</v>
      </c>
      <c r="F4421" s="1">
        <v>40179</v>
      </c>
      <c r="G4421" t="s">
        <v>2401</v>
      </c>
      <c r="H4421">
        <v>201501</v>
      </c>
      <c r="I4421" t="s">
        <v>27</v>
      </c>
      <c r="J4421" t="s">
        <v>28</v>
      </c>
      <c r="K4421" t="s">
        <v>39</v>
      </c>
      <c r="L4421" t="s">
        <v>30</v>
      </c>
      <c r="M4421" t="s">
        <v>31</v>
      </c>
      <c r="N4421" t="s">
        <v>32</v>
      </c>
      <c r="O4421">
        <v>170.89000000000001</v>
      </c>
      <c r="P4421" t="s">
        <v>677</v>
      </c>
      <c r="Q4421" t="s">
        <v>681</v>
      </c>
      <c r="R4421" t="s">
        <v>680</v>
      </c>
      <c r="S4421" t="s">
        <v>34</v>
      </c>
      <c r="T4421" t="s">
        <v>561</v>
      </c>
    </row>
    <row r="4422" spans="1:20">
      <c r="A4422" t="s">
        <v>736</v>
      </c>
      <c r="B4422" t="s">
        <v>677</v>
      </c>
      <c r="C4422" t="s">
        <v>2447</v>
      </c>
      <c r="D4422" t="s">
        <v>2448</v>
      </c>
      <c r="E4422" t="s">
        <v>25</v>
      </c>
      <c r="F4422" s="1">
        <v>40179</v>
      </c>
      <c r="G4422" t="s">
        <v>2401</v>
      </c>
      <c r="H4422">
        <v>201501</v>
      </c>
      <c r="I4422" t="s">
        <v>27</v>
      </c>
      <c r="J4422" t="s">
        <v>28</v>
      </c>
      <c r="K4422" t="s">
        <v>29</v>
      </c>
      <c r="L4422" t="s">
        <v>30</v>
      </c>
      <c r="M4422" t="s">
        <v>31</v>
      </c>
      <c r="N4422" t="s">
        <v>32</v>
      </c>
      <c r="O4422">
        <v>9.17</v>
      </c>
      <c r="P4422" t="s">
        <v>677</v>
      </c>
      <c r="Q4422" t="s">
        <v>736</v>
      </c>
      <c r="R4422" t="s">
        <v>680</v>
      </c>
      <c r="S4422" t="s">
        <v>34</v>
      </c>
      <c r="T4422" t="s">
        <v>561</v>
      </c>
    </row>
    <row r="4423" spans="1:20">
      <c r="A4423" t="s">
        <v>736</v>
      </c>
      <c r="B4423" t="s">
        <v>677</v>
      </c>
      <c r="C4423" t="s">
        <v>2447</v>
      </c>
      <c r="D4423" t="s">
        <v>2448</v>
      </c>
      <c r="E4423" t="s">
        <v>25</v>
      </c>
      <c r="F4423" s="1">
        <v>40179</v>
      </c>
      <c r="G4423" t="s">
        <v>2401</v>
      </c>
      <c r="H4423">
        <v>201501</v>
      </c>
      <c r="I4423" t="s">
        <v>27</v>
      </c>
      <c r="J4423" t="s">
        <v>28</v>
      </c>
      <c r="K4423" t="s">
        <v>36</v>
      </c>
      <c r="L4423" t="s">
        <v>30</v>
      </c>
      <c r="M4423" t="s">
        <v>31</v>
      </c>
      <c r="N4423" t="s">
        <v>32</v>
      </c>
      <c r="O4423">
        <v>5.37</v>
      </c>
      <c r="P4423" t="s">
        <v>677</v>
      </c>
      <c r="Q4423" t="s">
        <v>736</v>
      </c>
      <c r="R4423" t="s">
        <v>680</v>
      </c>
      <c r="S4423" t="s">
        <v>34</v>
      </c>
      <c r="T4423" t="s">
        <v>561</v>
      </c>
    </row>
    <row r="4424" spans="1:20">
      <c r="A4424" t="s">
        <v>736</v>
      </c>
      <c r="B4424" t="s">
        <v>677</v>
      </c>
      <c r="C4424" t="s">
        <v>2447</v>
      </c>
      <c r="D4424" t="s">
        <v>2448</v>
      </c>
      <c r="E4424" t="s">
        <v>25</v>
      </c>
      <c r="F4424" s="1">
        <v>40179</v>
      </c>
      <c r="G4424" t="s">
        <v>2401</v>
      </c>
      <c r="H4424">
        <v>201501</v>
      </c>
      <c r="I4424" t="s">
        <v>27</v>
      </c>
      <c r="J4424" t="s">
        <v>28</v>
      </c>
      <c r="K4424" t="s">
        <v>37</v>
      </c>
      <c r="L4424" t="s">
        <v>30</v>
      </c>
      <c r="M4424" t="s">
        <v>31</v>
      </c>
      <c r="N4424" t="s">
        <v>32</v>
      </c>
      <c r="O4424">
        <v>1.21</v>
      </c>
      <c r="P4424" t="s">
        <v>677</v>
      </c>
      <c r="Q4424" t="s">
        <v>736</v>
      </c>
      <c r="R4424" t="s">
        <v>680</v>
      </c>
      <c r="S4424" t="s">
        <v>34</v>
      </c>
      <c r="T4424" t="s">
        <v>561</v>
      </c>
    </row>
    <row r="4425" spans="1:20">
      <c r="A4425" t="s">
        <v>736</v>
      </c>
      <c r="B4425" t="s">
        <v>677</v>
      </c>
      <c r="C4425" t="s">
        <v>2447</v>
      </c>
      <c r="D4425" t="s">
        <v>2448</v>
      </c>
      <c r="E4425" t="s">
        <v>25</v>
      </c>
      <c r="F4425" s="1">
        <v>40179</v>
      </c>
      <c r="G4425" t="s">
        <v>2401</v>
      </c>
      <c r="H4425">
        <v>201501</v>
      </c>
      <c r="I4425" t="s">
        <v>27</v>
      </c>
      <c r="J4425" t="s">
        <v>28</v>
      </c>
      <c r="K4425" t="s">
        <v>38</v>
      </c>
      <c r="L4425" t="s">
        <v>30</v>
      </c>
      <c r="M4425" t="s">
        <v>31</v>
      </c>
      <c r="N4425" t="s">
        <v>32</v>
      </c>
      <c r="O4425">
        <v>3.0500000000000003</v>
      </c>
      <c r="P4425" t="s">
        <v>677</v>
      </c>
      <c r="Q4425" t="s">
        <v>736</v>
      </c>
      <c r="R4425" t="s">
        <v>680</v>
      </c>
      <c r="S4425" t="s">
        <v>34</v>
      </c>
      <c r="T4425" t="s">
        <v>561</v>
      </c>
    </row>
    <row r="4426" spans="1:20">
      <c r="A4426" t="s">
        <v>736</v>
      </c>
      <c r="B4426" t="s">
        <v>677</v>
      </c>
      <c r="C4426" t="s">
        <v>2447</v>
      </c>
      <c r="D4426" t="s">
        <v>2448</v>
      </c>
      <c r="E4426" t="s">
        <v>25</v>
      </c>
      <c r="F4426" s="1">
        <v>40179</v>
      </c>
      <c r="G4426" t="s">
        <v>2401</v>
      </c>
      <c r="H4426">
        <v>201501</v>
      </c>
      <c r="I4426" t="s">
        <v>27</v>
      </c>
      <c r="J4426" t="s">
        <v>28</v>
      </c>
      <c r="K4426" t="s">
        <v>39</v>
      </c>
      <c r="L4426" t="s">
        <v>30</v>
      </c>
      <c r="M4426" t="s">
        <v>31</v>
      </c>
      <c r="N4426" t="s">
        <v>32</v>
      </c>
      <c r="O4426">
        <v>3.0500000000000003</v>
      </c>
      <c r="P4426" t="s">
        <v>677</v>
      </c>
      <c r="Q4426" t="s">
        <v>736</v>
      </c>
      <c r="R4426" t="s">
        <v>680</v>
      </c>
      <c r="S4426" t="s">
        <v>34</v>
      </c>
      <c r="T4426" t="s">
        <v>561</v>
      </c>
    </row>
    <row r="4427" spans="1:20">
      <c r="A4427" t="s">
        <v>736</v>
      </c>
      <c r="B4427" t="s">
        <v>677</v>
      </c>
      <c r="C4427" t="s">
        <v>2447</v>
      </c>
      <c r="D4427" t="s">
        <v>2448</v>
      </c>
      <c r="E4427" t="s">
        <v>25</v>
      </c>
      <c r="F4427" s="1">
        <v>40179</v>
      </c>
      <c r="G4427" t="s">
        <v>2401</v>
      </c>
      <c r="H4427">
        <v>201501</v>
      </c>
      <c r="I4427" t="s">
        <v>27</v>
      </c>
      <c r="J4427" t="s">
        <v>28</v>
      </c>
      <c r="K4427" t="s">
        <v>40</v>
      </c>
      <c r="L4427" t="s">
        <v>30</v>
      </c>
      <c r="M4427" t="s">
        <v>31</v>
      </c>
      <c r="N4427" t="s">
        <v>32</v>
      </c>
      <c r="O4427">
        <v>0.49</v>
      </c>
      <c r="P4427" t="s">
        <v>677</v>
      </c>
      <c r="Q4427" t="s">
        <v>736</v>
      </c>
      <c r="R4427" t="s">
        <v>680</v>
      </c>
      <c r="S4427" t="s">
        <v>34</v>
      </c>
      <c r="T4427" t="s">
        <v>561</v>
      </c>
    </row>
    <row r="4428" spans="1:20">
      <c r="A4428" t="s">
        <v>736</v>
      </c>
      <c r="B4428" t="s">
        <v>677</v>
      </c>
      <c r="C4428" t="s">
        <v>2447</v>
      </c>
      <c r="D4428" t="s">
        <v>2448</v>
      </c>
      <c r="E4428" t="s">
        <v>25</v>
      </c>
      <c r="F4428" s="1">
        <v>40179</v>
      </c>
      <c r="G4428" t="s">
        <v>2401</v>
      </c>
      <c r="H4428">
        <v>201501</v>
      </c>
      <c r="I4428" t="s">
        <v>27</v>
      </c>
      <c r="J4428" t="s">
        <v>28</v>
      </c>
      <c r="K4428" t="s">
        <v>41</v>
      </c>
      <c r="L4428" t="s">
        <v>30</v>
      </c>
      <c r="M4428" t="s">
        <v>31</v>
      </c>
      <c r="N4428" t="s">
        <v>32</v>
      </c>
      <c r="O4428">
        <v>0.79</v>
      </c>
      <c r="P4428" t="s">
        <v>677</v>
      </c>
      <c r="Q4428" t="s">
        <v>736</v>
      </c>
      <c r="R4428" t="s">
        <v>680</v>
      </c>
      <c r="S4428" t="s">
        <v>34</v>
      </c>
      <c r="T4428" t="s">
        <v>561</v>
      </c>
    </row>
    <row r="4429" spans="1:20">
      <c r="A4429" t="s">
        <v>736</v>
      </c>
      <c r="B4429" t="s">
        <v>677</v>
      </c>
      <c r="C4429" t="s">
        <v>2447</v>
      </c>
      <c r="D4429" t="s">
        <v>2448</v>
      </c>
      <c r="E4429" t="s">
        <v>25</v>
      </c>
      <c r="F4429" s="1">
        <v>40179</v>
      </c>
      <c r="G4429" t="s">
        <v>2401</v>
      </c>
      <c r="H4429">
        <v>201501</v>
      </c>
      <c r="I4429" t="s">
        <v>27</v>
      </c>
      <c r="J4429" t="s">
        <v>28</v>
      </c>
      <c r="K4429" t="s">
        <v>43</v>
      </c>
      <c r="L4429" t="s">
        <v>30</v>
      </c>
      <c r="M4429" t="s">
        <v>31</v>
      </c>
      <c r="N4429" t="s">
        <v>32</v>
      </c>
      <c r="O4429">
        <v>0.08</v>
      </c>
      <c r="P4429" t="s">
        <v>677</v>
      </c>
      <c r="Q4429" t="s">
        <v>736</v>
      </c>
      <c r="R4429" t="s">
        <v>680</v>
      </c>
      <c r="S4429" t="s">
        <v>34</v>
      </c>
      <c r="T4429" t="s">
        <v>561</v>
      </c>
    </row>
    <row r="4430" spans="1:20">
      <c r="A4430" t="s">
        <v>736</v>
      </c>
      <c r="B4430" t="s">
        <v>677</v>
      </c>
      <c r="C4430" t="s">
        <v>2447</v>
      </c>
      <c r="D4430" t="s">
        <v>2448</v>
      </c>
      <c r="E4430" t="s">
        <v>25</v>
      </c>
      <c r="F4430" s="1">
        <v>40179</v>
      </c>
      <c r="G4430" t="s">
        <v>2401</v>
      </c>
      <c r="H4430">
        <v>201501</v>
      </c>
      <c r="I4430" t="s">
        <v>27</v>
      </c>
      <c r="J4430" t="s">
        <v>28</v>
      </c>
      <c r="K4430" t="s">
        <v>44</v>
      </c>
      <c r="L4430" t="s">
        <v>30</v>
      </c>
      <c r="M4430" t="s">
        <v>31</v>
      </c>
      <c r="N4430" t="s">
        <v>32</v>
      </c>
      <c r="O4430">
        <v>0.1</v>
      </c>
      <c r="P4430" t="s">
        <v>677</v>
      </c>
      <c r="Q4430" t="s">
        <v>736</v>
      </c>
      <c r="R4430" t="s">
        <v>680</v>
      </c>
      <c r="S4430" t="s">
        <v>34</v>
      </c>
      <c r="T4430" t="s">
        <v>561</v>
      </c>
    </row>
    <row r="4431" spans="1:20">
      <c r="A4431" t="s">
        <v>736</v>
      </c>
      <c r="B4431" t="s">
        <v>677</v>
      </c>
      <c r="C4431" t="s">
        <v>2449</v>
      </c>
      <c r="D4431" t="s">
        <v>2450</v>
      </c>
      <c r="E4431" t="s">
        <v>25</v>
      </c>
      <c r="F4431" s="1">
        <v>40179</v>
      </c>
      <c r="G4431" t="s">
        <v>2401</v>
      </c>
      <c r="H4431">
        <v>201501</v>
      </c>
      <c r="I4431" t="s">
        <v>27</v>
      </c>
      <c r="J4431" t="s">
        <v>28</v>
      </c>
      <c r="K4431" t="s">
        <v>29</v>
      </c>
      <c r="L4431" t="s">
        <v>30</v>
      </c>
      <c r="M4431" t="s">
        <v>31</v>
      </c>
      <c r="N4431" t="s">
        <v>32</v>
      </c>
      <c r="O4431">
        <v>90.600000000000009</v>
      </c>
      <c r="P4431" t="s">
        <v>677</v>
      </c>
      <c r="Q4431" t="s">
        <v>736</v>
      </c>
      <c r="R4431" t="s">
        <v>680</v>
      </c>
      <c r="S4431" t="s">
        <v>34</v>
      </c>
      <c r="T4431" t="s">
        <v>561</v>
      </c>
    </row>
    <row r="4432" spans="1:20">
      <c r="A4432" t="s">
        <v>736</v>
      </c>
      <c r="B4432" t="s">
        <v>677</v>
      </c>
      <c r="C4432" t="s">
        <v>2449</v>
      </c>
      <c r="D4432" t="s">
        <v>2450</v>
      </c>
      <c r="E4432" t="s">
        <v>25</v>
      </c>
      <c r="F4432" s="1">
        <v>40179</v>
      </c>
      <c r="G4432" t="s">
        <v>2401</v>
      </c>
      <c r="H4432">
        <v>201501</v>
      </c>
      <c r="I4432" t="s">
        <v>27</v>
      </c>
      <c r="J4432" t="s">
        <v>28</v>
      </c>
      <c r="K4432" t="s">
        <v>36</v>
      </c>
      <c r="L4432" t="s">
        <v>30</v>
      </c>
      <c r="M4432" t="s">
        <v>31</v>
      </c>
      <c r="N4432" t="s">
        <v>32</v>
      </c>
      <c r="O4432">
        <v>53.03</v>
      </c>
      <c r="P4432" t="s">
        <v>677</v>
      </c>
      <c r="Q4432" t="s">
        <v>736</v>
      </c>
      <c r="R4432" t="s">
        <v>680</v>
      </c>
      <c r="S4432" t="s">
        <v>34</v>
      </c>
      <c r="T4432" t="s">
        <v>561</v>
      </c>
    </row>
    <row r="4433" spans="1:20">
      <c r="A4433" t="s">
        <v>736</v>
      </c>
      <c r="B4433" t="s">
        <v>677</v>
      </c>
      <c r="C4433" t="s">
        <v>2449</v>
      </c>
      <c r="D4433" t="s">
        <v>2450</v>
      </c>
      <c r="E4433" t="s">
        <v>25</v>
      </c>
      <c r="F4433" s="1">
        <v>40179</v>
      </c>
      <c r="G4433" t="s">
        <v>2401</v>
      </c>
      <c r="H4433">
        <v>201501</v>
      </c>
      <c r="I4433" t="s">
        <v>27</v>
      </c>
      <c r="J4433" t="s">
        <v>28</v>
      </c>
      <c r="K4433" t="s">
        <v>37</v>
      </c>
      <c r="L4433" t="s">
        <v>30</v>
      </c>
      <c r="M4433" t="s">
        <v>31</v>
      </c>
      <c r="N4433" t="s">
        <v>32</v>
      </c>
      <c r="O4433">
        <v>11.94</v>
      </c>
      <c r="P4433" t="s">
        <v>677</v>
      </c>
      <c r="Q4433" t="s">
        <v>736</v>
      </c>
      <c r="R4433" t="s">
        <v>680</v>
      </c>
      <c r="S4433" t="s">
        <v>34</v>
      </c>
      <c r="T4433" t="s">
        <v>561</v>
      </c>
    </row>
    <row r="4434" spans="1:20">
      <c r="A4434" t="s">
        <v>736</v>
      </c>
      <c r="B4434" t="s">
        <v>677</v>
      </c>
      <c r="C4434" t="s">
        <v>2449</v>
      </c>
      <c r="D4434" t="s">
        <v>2450</v>
      </c>
      <c r="E4434" t="s">
        <v>25</v>
      </c>
      <c r="F4434" s="1">
        <v>40179</v>
      </c>
      <c r="G4434" t="s">
        <v>2401</v>
      </c>
      <c r="H4434">
        <v>201501</v>
      </c>
      <c r="I4434" t="s">
        <v>27</v>
      </c>
      <c r="J4434" t="s">
        <v>28</v>
      </c>
      <c r="K4434" t="s">
        <v>38</v>
      </c>
      <c r="L4434" t="s">
        <v>30</v>
      </c>
      <c r="M4434" t="s">
        <v>31</v>
      </c>
      <c r="N4434" t="s">
        <v>32</v>
      </c>
      <c r="O4434">
        <v>30.14</v>
      </c>
      <c r="P4434" t="s">
        <v>677</v>
      </c>
      <c r="Q4434" t="s">
        <v>736</v>
      </c>
      <c r="R4434" t="s">
        <v>680</v>
      </c>
      <c r="S4434" t="s">
        <v>34</v>
      </c>
      <c r="T4434" t="s">
        <v>561</v>
      </c>
    </row>
    <row r="4435" spans="1:20">
      <c r="A4435" t="s">
        <v>736</v>
      </c>
      <c r="B4435" t="s">
        <v>677</v>
      </c>
      <c r="C4435" t="s">
        <v>2449</v>
      </c>
      <c r="D4435" t="s">
        <v>2450</v>
      </c>
      <c r="E4435" t="s">
        <v>25</v>
      </c>
      <c r="F4435" s="1">
        <v>40179</v>
      </c>
      <c r="G4435" t="s">
        <v>2401</v>
      </c>
      <c r="H4435">
        <v>201501</v>
      </c>
      <c r="I4435" t="s">
        <v>27</v>
      </c>
      <c r="J4435" t="s">
        <v>28</v>
      </c>
      <c r="K4435" t="s">
        <v>39</v>
      </c>
      <c r="L4435" t="s">
        <v>30</v>
      </c>
      <c r="M4435" t="s">
        <v>31</v>
      </c>
      <c r="N4435" t="s">
        <v>32</v>
      </c>
      <c r="O4435">
        <v>30.09</v>
      </c>
      <c r="P4435" t="s">
        <v>677</v>
      </c>
      <c r="Q4435" t="s">
        <v>736</v>
      </c>
      <c r="R4435" t="s">
        <v>680</v>
      </c>
      <c r="S4435" t="s">
        <v>34</v>
      </c>
      <c r="T4435" t="s">
        <v>561</v>
      </c>
    </row>
    <row r="4436" spans="1:20">
      <c r="A4436" t="s">
        <v>736</v>
      </c>
      <c r="B4436" t="s">
        <v>677</v>
      </c>
      <c r="C4436" t="s">
        <v>2449</v>
      </c>
      <c r="D4436" t="s">
        <v>2450</v>
      </c>
      <c r="E4436" t="s">
        <v>25</v>
      </c>
      <c r="F4436" s="1">
        <v>40179</v>
      </c>
      <c r="G4436" t="s">
        <v>2401</v>
      </c>
      <c r="H4436">
        <v>201501</v>
      </c>
      <c r="I4436" t="s">
        <v>27</v>
      </c>
      <c r="J4436" t="s">
        <v>28</v>
      </c>
      <c r="K4436" t="s">
        <v>40</v>
      </c>
      <c r="L4436" t="s">
        <v>30</v>
      </c>
      <c r="M4436" t="s">
        <v>31</v>
      </c>
      <c r="N4436" t="s">
        <v>32</v>
      </c>
      <c r="O4436">
        <v>4.8100000000000005</v>
      </c>
      <c r="P4436" t="s">
        <v>677</v>
      </c>
      <c r="Q4436" t="s">
        <v>736</v>
      </c>
      <c r="R4436" t="s">
        <v>680</v>
      </c>
      <c r="S4436" t="s">
        <v>34</v>
      </c>
      <c r="T4436" t="s">
        <v>561</v>
      </c>
    </row>
    <row r="4437" spans="1:20">
      <c r="A4437" t="s">
        <v>736</v>
      </c>
      <c r="B4437" t="s">
        <v>677</v>
      </c>
      <c r="C4437" t="s">
        <v>2449</v>
      </c>
      <c r="D4437" t="s">
        <v>2450</v>
      </c>
      <c r="E4437" t="s">
        <v>25</v>
      </c>
      <c r="F4437" s="1">
        <v>40179</v>
      </c>
      <c r="G4437" t="s">
        <v>2401</v>
      </c>
      <c r="H4437">
        <v>201501</v>
      </c>
      <c r="I4437" t="s">
        <v>27</v>
      </c>
      <c r="J4437" t="s">
        <v>28</v>
      </c>
      <c r="K4437" t="s">
        <v>41</v>
      </c>
      <c r="L4437" t="s">
        <v>30</v>
      </c>
      <c r="M4437" t="s">
        <v>31</v>
      </c>
      <c r="N4437" t="s">
        <v>32</v>
      </c>
      <c r="O4437">
        <v>7.8500000000000005</v>
      </c>
      <c r="P4437" t="s">
        <v>677</v>
      </c>
      <c r="Q4437" t="s">
        <v>736</v>
      </c>
      <c r="R4437" t="s">
        <v>680</v>
      </c>
      <c r="S4437" t="s">
        <v>34</v>
      </c>
      <c r="T4437" t="s">
        <v>561</v>
      </c>
    </row>
    <row r="4438" spans="1:20">
      <c r="A4438" t="s">
        <v>736</v>
      </c>
      <c r="B4438" t="s">
        <v>677</v>
      </c>
      <c r="C4438" t="s">
        <v>2449</v>
      </c>
      <c r="D4438" t="s">
        <v>2450</v>
      </c>
      <c r="E4438" t="s">
        <v>25</v>
      </c>
      <c r="F4438" s="1">
        <v>40179</v>
      </c>
      <c r="G4438" t="s">
        <v>2401</v>
      </c>
      <c r="H4438">
        <v>201501</v>
      </c>
      <c r="I4438" t="s">
        <v>27</v>
      </c>
      <c r="J4438" t="s">
        <v>28</v>
      </c>
      <c r="K4438" t="s">
        <v>43</v>
      </c>
      <c r="L4438" t="s">
        <v>30</v>
      </c>
      <c r="M4438" t="s">
        <v>31</v>
      </c>
      <c r="N4438" t="s">
        <v>32</v>
      </c>
      <c r="O4438">
        <v>0.78</v>
      </c>
      <c r="P4438" t="s">
        <v>677</v>
      </c>
      <c r="Q4438" t="s">
        <v>736</v>
      </c>
      <c r="R4438" t="s">
        <v>680</v>
      </c>
      <c r="S4438" t="s">
        <v>34</v>
      </c>
      <c r="T4438" t="s">
        <v>561</v>
      </c>
    </row>
    <row r="4439" spans="1:20">
      <c r="A4439" t="s">
        <v>736</v>
      </c>
      <c r="B4439" t="s">
        <v>677</v>
      </c>
      <c r="C4439" t="s">
        <v>2449</v>
      </c>
      <c r="D4439" t="s">
        <v>2450</v>
      </c>
      <c r="E4439" t="s">
        <v>25</v>
      </c>
      <c r="F4439" s="1">
        <v>40179</v>
      </c>
      <c r="G4439" t="s">
        <v>2401</v>
      </c>
      <c r="H4439">
        <v>201501</v>
      </c>
      <c r="I4439" t="s">
        <v>27</v>
      </c>
      <c r="J4439" t="s">
        <v>28</v>
      </c>
      <c r="K4439" t="s">
        <v>44</v>
      </c>
      <c r="L4439" t="s">
        <v>30</v>
      </c>
      <c r="M4439" t="s">
        <v>31</v>
      </c>
      <c r="N4439" t="s">
        <v>32</v>
      </c>
      <c r="O4439">
        <v>1.01</v>
      </c>
      <c r="P4439" t="s">
        <v>677</v>
      </c>
      <c r="Q4439" t="s">
        <v>736</v>
      </c>
      <c r="R4439" t="s">
        <v>680</v>
      </c>
      <c r="S4439" t="s">
        <v>34</v>
      </c>
      <c r="T4439" t="s">
        <v>561</v>
      </c>
    </row>
    <row r="4440" spans="1:20">
      <c r="A4440" t="s">
        <v>686</v>
      </c>
      <c r="B4440" t="s">
        <v>677</v>
      </c>
      <c r="C4440" t="s">
        <v>762</v>
      </c>
      <c r="D4440" t="s">
        <v>763</v>
      </c>
      <c r="E4440" t="s">
        <v>25</v>
      </c>
      <c r="F4440" s="1">
        <v>40179</v>
      </c>
      <c r="G4440" t="s">
        <v>2401</v>
      </c>
      <c r="H4440">
        <v>201501</v>
      </c>
      <c r="I4440" t="s">
        <v>27</v>
      </c>
      <c r="J4440" t="s">
        <v>53</v>
      </c>
      <c r="K4440" t="s">
        <v>43</v>
      </c>
      <c r="L4440" t="s">
        <v>54</v>
      </c>
      <c r="M4440" t="s">
        <v>31</v>
      </c>
      <c r="N4440" t="s">
        <v>32</v>
      </c>
      <c r="O4440">
        <v>2522.8200000000002</v>
      </c>
      <c r="P4440" t="s">
        <v>677</v>
      </c>
      <c r="Q4440" t="s">
        <v>686</v>
      </c>
      <c r="R4440" t="s">
        <v>680</v>
      </c>
      <c r="S4440" t="s">
        <v>34</v>
      </c>
      <c r="T4440" t="s">
        <v>561</v>
      </c>
    </row>
    <row r="4441" spans="1:20">
      <c r="A4441" t="s">
        <v>686</v>
      </c>
      <c r="B4441" t="s">
        <v>677</v>
      </c>
      <c r="C4441" t="s">
        <v>762</v>
      </c>
      <c r="D4441" t="s">
        <v>763</v>
      </c>
      <c r="E4441" t="s">
        <v>25</v>
      </c>
      <c r="F4441" s="1">
        <v>40179</v>
      </c>
      <c r="G4441" t="s">
        <v>2401</v>
      </c>
      <c r="H4441">
        <v>201501</v>
      </c>
      <c r="I4441" t="s">
        <v>27</v>
      </c>
      <c r="J4441" t="s">
        <v>53</v>
      </c>
      <c r="K4441" t="s">
        <v>44</v>
      </c>
      <c r="L4441" t="s">
        <v>54</v>
      </c>
      <c r="M4441" t="s">
        <v>31</v>
      </c>
      <c r="N4441" t="s">
        <v>32</v>
      </c>
      <c r="O4441">
        <v>415.46000000000004</v>
      </c>
      <c r="P4441" t="s">
        <v>677</v>
      </c>
      <c r="Q4441" t="s">
        <v>686</v>
      </c>
      <c r="R4441" t="s">
        <v>680</v>
      </c>
      <c r="S4441" t="s">
        <v>34</v>
      </c>
      <c r="T4441" t="s">
        <v>561</v>
      </c>
    </row>
    <row r="4442" spans="1:20">
      <c r="A4442" t="s">
        <v>689</v>
      </c>
      <c r="B4442" t="s">
        <v>677</v>
      </c>
      <c r="C4442" t="s">
        <v>764</v>
      </c>
      <c r="D4442" t="s">
        <v>765</v>
      </c>
      <c r="E4442" t="s">
        <v>25</v>
      </c>
      <c r="F4442" s="1">
        <v>40179</v>
      </c>
      <c r="G4442" t="s">
        <v>2401</v>
      </c>
      <c r="H4442">
        <v>201501</v>
      </c>
      <c r="I4442" t="s">
        <v>27</v>
      </c>
      <c r="J4442" t="s">
        <v>53</v>
      </c>
      <c r="K4442" t="s">
        <v>29</v>
      </c>
      <c r="L4442" t="s">
        <v>54</v>
      </c>
      <c r="M4442" t="s">
        <v>31</v>
      </c>
      <c r="N4442" t="s">
        <v>32</v>
      </c>
      <c r="O4442">
        <v>713.53</v>
      </c>
      <c r="P4442" t="s">
        <v>677</v>
      </c>
      <c r="Q4442" t="s">
        <v>689</v>
      </c>
      <c r="R4442" t="s">
        <v>680</v>
      </c>
      <c r="S4442" t="s">
        <v>34</v>
      </c>
      <c r="T4442" t="s">
        <v>561</v>
      </c>
    </row>
    <row r="4443" spans="1:20">
      <c r="A4443" t="s">
        <v>689</v>
      </c>
      <c r="B4443" t="s">
        <v>677</v>
      </c>
      <c r="C4443" t="s">
        <v>764</v>
      </c>
      <c r="D4443" t="s">
        <v>765</v>
      </c>
      <c r="E4443" t="s">
        <v>25</v>
      </c>
      <c r="F4443" s="1">
        <v>40179</v>
      </c>
      <c r="G4443" t="s">
        <v>2401</v>
      </c>
      <c r="H4443">
        <v>201501</v>
      </c>
      <c r="I4443" t="s">
        <v>27</v>
      </c>
      <c r="J4443" t="s">
        <v>53</v>
      </c>
      <c r="K4443" t="s">
        <v>36</v>
      </c>
      <c r="L4443" t="s">
        <v>54</v>
      </c>
      <c r="M4443" t="s">
        <v>31</v>
      </c>
      <c r="N4443" t="s">
        <v>32</v>
      </c>
      <c r="O4443">
        <v>310.59000000000003</v>
      </c>
      <c r="P4443" t="s">
        <v>677</v>
      </c>
      <c r="Q4443" t="s">
        <v>689</v>
      </c>
      <c r="R4443" t="s">
        <v>680</v>
      </c>
      <c r="S4443" t="s">
        <v>34</v>
      </c>
      <c r="T4443" t="s">
        <v>561</v>
      </c>
    </row>
    <row r="4444" spans="1:20">
      <c r="A4444" t="s">
        <v>689</v>
      </c>
      <c r="B4444" t="s">
        <v>677</v>
      </c>
      <c r="C4444" t="s">
        <v>764</v>
      </c>
      <c r="D4444" t="s">
        <v>765</v>
      </c>
      <c r="E4444" t="s">
        <v>25</v>
      </c>
      <c r="F4444" s="1">
        <v>40179</v>
      </c>
      <c r="G4444" t="s">
        <v>2401</v>
      </c>
      <c r="H4444">
        <v>201501</v>
      </c>
      <c r="I4444" t="s">
        <v>27</v>
      </c>
      <c r="J4444" t="s">
        <v>53</v>
      </c>
      <c r="K4444" t="s">
        <v>37</v>
      </c>
      <c r="L4444" t="s">
        <v>54</v>
      </c>
      <c r="M4444" t="s">
        <v>31</v>
      </c>
      <c r="N4444" t="s">
        <v>32</v>
      </c>
      <c r="O4444">
        <v>86.05</v>
      </c>
      <c r="P4444" t="s">
        <v>677</v>
      </c>
      <c r="Q4444" t="s">
        <v>689</v>
      </c>
      <c r="R4444" t="s">
        <v>680</v>
      </c>
      <c r="S4444" t="s">
        <v>34</v>
      </c>
      <c r="T4444" t="s">
        <v>561</v>
      </c>
    </row>
    <row r="4445" spans="1:20">
      <c r="A4445" t="s">
        <v>689</v>
      </c>
      <c r="B4445" t="s">
        <v>677</v>
      </c>
      <c r="C4445" t="s">
        <v>764</v>
      </c>
      <c r="D4445" t="s">
        <v>765</v>
      </c>
      <c r="E4445" t="s">
        <v>25</v>
      </c>
      <c r="F4445" s="1">
        <v>40179</v>
      </c>
      <c r="G4445" t="s">
        <v>2401</v>
      </c>
      <c r="H4445">
        <v>201501</v>
      </c>
      <c r="I4445" t="s">
        <v>27</v>
      </c>
      <c r="J4445" t="s">
        <v>53</v>
      </c>
      <c r="K4445" t="s">
        <v>38</v>
      </c>
      <c r="L4445" t="s">
        <v>54</v>
      </c>
      <c r="M4445" t="s">
        <v>31</v>
      </c>
      <c r="N4445" t="s">
        <v>32</v>
      </c>
      <c r="O4445">
        <v>76.83</v>
      </c>
      <c r="P4445" t="s">
        <v>677</v>
      </c>
      <c r="Q4445" t="s">
        <v>689</v>
      </c>
      <c r="R4445" t="s">
        <v>680</v>
      </c>
      <c r="S4445" t="s">
        <v>34</v>
      </c>
      <c r="T4445" t="s">
        <v>561</v>
      </c>
    </row>
    <row r="4446" spans="1:20">
      <c r="A4446" t="s">
        <v>689</v>
      </c>
      <c r="B4446" t="s">
        <v>677</v>
      </c>
      <c r="C4446" t="s">
        <v>764</v>
      </c>
      <c r="D4446" t="s">
        <v>765</v>
      </c>
      <c r="E4446" t="s">
        <v>25</v>
      </c>
      <c r="F4446" s="1">
        <v>40179</v>
      </c>
      <c r="G4446" t="s">
        <v>2401</v>
      </c>
      <c r="H4446">
        <v>201501</v>
      </c>
      <c r="I4446" t="s">
        <v>27</v>
      </c>
      <c r="J4446" t="s">
        <v>53</v>
      </c>
      <c r="K4446" t="s">
        <v>39</v>
      </c>
      <c r="L4446" t="s">
        <v>54</v>
      </c>
      <c r="M4446" t="s">
        <v>31</v>
      </c>
      <c r="N4446" t="s">
        <v>32</v>
      </c>
      <c r="O4446">
        <v>86.3</v>
      </c>
      <c r="P4446" t="s">
        <v>677</v>
      </c>
      <c r="Q4446" t="s">
        <v>689</v>
      </c>
      <c r="R4446" t="s">
        <v>680</v>
      </c>
      <c r="S4446" t="s">
        <v>34</v>
      </c>
      <c r="T4446" t="s">
        <v>561</v>
      </c>
    </row>
    <row r="4447" spans="1:20">
      <c r="A4447" t="s">
        <v>689</v>
      </c>
      <c r="B4447" t="s">
        <v>677</v>
      </c>
      <c r="C4447" t="s">
        <v>764</v>
      </c>
      <c r="D4447" t="s">
        <v>765</v>
      </c>
      <c r="E4447" t="s">
        <v>25</v>
      </c>
      <c r="F4447" s="1">
        <v>40179</v>
      </c>
      <c r="G4447" t="s">
        <v>2401</v>
      </c>
      <c r="H4447">
        <v>201501</v>
      </c>
      <c r="I4447" t="s">
        <v>27</v>
      </c>
      <c r="J4447" t="s">
        <v>53</v>
      </c>
      <c r="K4447" t="s">
        <v>44</v>
      </c>
      <c r="L4447" t="s">
        <v>54</v>
      </c>
      <c r="M4447" t="s">
        <v>31</v>
      </c>
      <c r="N4447" t="s">
        <v>32</v>
      </c>
      <c r="O4447">
        <v>335.79</v>
      </c>
      <c r="P4447" t="s">
        <v>677</v>
      </c>
      <c r="Q4447" t="s">
        <v>689</v>
      </c>
      <c r="R4447" t="s">
        <v>680</v>
      </c>
      <c r="S4447" t="s">
        <v>34</v>
      </c>
      <c r="T4447" t="s">
        <v>561</v>
      </c>
    </row>
    <row r="4448" spans="1:20">
      <c r="A4448" t="s">
        <v>694</v>
      </c>
      <c r="B4448" t="s">
        <v>677</v>
      </c>
      <c r="C4448" t="s">
        <v>766</v>
      </c>
      <c r="D4448" t="s">
        <v>767</v>
      </c>
      <c r="E4448" t="s">
        <v>25</v>
      </c>
      <c r="F4448" s="1">
        <v>40179</v>
      </c>
      <c r="G4448" t="s">
        <v>2401</v>
      </c>
      <c r="H4448">
        <v>201501</v>
      </c>
      <c r="I4448" t="s">
        <v>27</v>
      </c>
      <c r="J4448" t="s">
        <v>53</v>
      </c>
      <c r="K4448" t="s">
        <v>29</v>
      </c>
      <c r="L4448" t="s">
        <v>54</v>
      </c>
      <c r="M4448" t="s">
        <v>31</v>
      </c>
      <c r="N4448" t="s">
        <v>32</v>
      </c>
      <c r="O4448">
        <v>876.67000000000007</v>
      </c>
      <c r="P4448" t="s">
        <v>677</v>
      </c>
      <c r="Q4448" t="s">
        <v>694</v>
      </c>
      <c r="R4448" t="s">
        <v>680</v>
      </c>
      <c r="S4448" t="s">
        <v>34</v>
      </c>
      <c r="T4448" t="s">
        <v>561</v>
      </c>
    </row>
    <row r="4449" spans="1:20">
      <c r="A4449" t="s">
        <v>694</v>
      </c>
      <c r="B4449" t="s">
        <v>677</v>
      </c>
      <c r="C4449" t="s">
        <v>766</v>
      </c>
      <c r="D4449" t="s">
        <v>767</v>
      </c>
      <c r="E4449" t="s">
        <v>25</v>
      </c>
      <c r="F4449" s="1">
        <v>40179</v>
      </c>
      <c r="G4449" t="s">
        <v>2401</v>
      </c>
      <c r="H4449">
        <v>201501</v>
      </c>
      <c r="I4449" t="s">
        <v>27</v>
      </c>
      <c r="J4449" t="s">
        <v>53</v>
      </c>
      <c r="K4449" t="s">
        <v>36</v>
      </c>
      <c r="L4449" t="s">
        <v>54</v>
      </c>
      <c r="M4449" t="s">
        <v>31</v>
      </c>
      <c r="N4449" t="s">
        <v>32</v>
      </c>
      <c r="O4449">
        <v>876.67000000000007</v>
      </c>
      <c r="P4449" t="s">
        <v>677</v>
      </c>
      <c r="Q4449" t="s">
        <v>694</v>
      </c>
      <c r="R4449" t="s">
        <v>680</v>
      </c>
      <c r="S4449" t="s">
        <v>34</v>
      </c>
      <c r="T4449" t="s">
        <v>561</v>
      </c>
    </row>
    <row r="4450" spans="1:20">
      <c r="A4450" t="s">
        <v>694</v>
      </c>
      <c r="B4450" t="s">
        <v>677</v>
      </c>
      <c r="C4450" t="s">
        <v>766</v>
      </c>
      <c r="D4450" t="s">
        <v>767</v>
      </c>
      <c r="E4450" t="s">
        <v>25</v>
      </c>
      <c r="F4450" s="1">
        <v>40179</v>
      </c>
      <c r="G4450" t="s">
        <v>2401</v>
      </c>
      <c r="H4450">
        <v>201501</v>
      </c>
      <c r="I4450" t="s">
        <v>27</v>
      </c>
      <c r="J4450" t="s">
        <v>53</v>
      </c>
      <c r="K4450" t="s">
        <v>38</v>
      </c>
      <c r="L4450" t="s">
        <v>54</v>
      </c>
      <c r="M4450" t="s">
        <v>31</v>
      </c>
      <c r="N4450" t="s">
        <v>32</v>
      </c>
      <c r="O4450">
        <v>876.67000000000007</v>
      </c>
      <c r="P4450" t="s">
        <v>677</v>
      </c>
      <c r="Q4450" t="s">
        <v>694</v>
      </c>
      <c r="R4450" t="s">
        <v>680</v>
      </c>
      <c r="S4450" t="s">
        <v>34</v>
      </c>
      <c r="T4450" t="s">
        <v>561</v>
      </c>
    </row>
    <row r="4451" spans="1:20">
      <c r="A4451" t="s">
        <v>694</v>
      </c>
      <c r="B4451" t="s">
        <v>677</v>
      </c>
      <c r="C4451" t="s">
        <v>768</v>
      </c>
      <c r="D4451" t="s">
        <v>769</v>
      </c>
      <c r="E4451" t="s">
        <v>25</v>
      </c>
      <c r="F4451" s="1">
        <v>40179</v>
      </c>
      <c r="G4451" t="s">
        <v>2401</v>
      </c>
      <c r="H4451">
        <v>201501</v>
      </c>
      <c r="I4451" t="s">
        <v>27</v>
      </c>
      <c r="J4451" t="s">
        <v>53</v>
      </c>
      <c r="K4451" t="s">
        <v>29</v>
      </c>
      <c r="L4451" t="s">
        <v>54</v>
      </c>
      <c r="M4451" t="s">
        <v>31</v>
      </c>
      <c r="N4451" t="s">
        <v>32</v>
      </c>
      <c r="O4451">
        <v>1077.49</v>
      </c>
      <c r="P4451" t="s">
        <v>677</v>
      </c>
      <c r="Q4451" t="s">
        <v>694</v>
      </c>
      <c r="R4451" t="s">
        <v>680</v>
      </c>
      <c r="S4451" t="s">
        <v>34</v>
      </c>
      <c r="T4451" t="s">
        <v>561</v>
      </c>
    </row>
    <row r="4452" spans="1:20">
      <c r="A4452" t="s">
        <v>694</v>
      </c>
      <c r="B4452" t="s">
        <v>677</v>
      </c>
      <c r="C4452" t="s">
        <v>768</v>
      </c>
      <c r="D4452" t="s">
        <v>769</v>
      </c>
      <c r="E4452" t="s">
        <v>25</v>
      </c>
      <c r="F4452" s="1">
        <v>40179</v>
      </c>
      <c r="G4452" t="s">
        <v>2401</v>
      </c>
      <c r="H4452">
        <v>201501</v>
      </c>
      <c r="I4452" t="s">
        <v>27</v>
      </c>
      <c r="J4452" t="s">
        <v>53</v>
      </c>
      <c r="K4452" t="s">
        <v>36</v>
      </c>
      <c r="L4452" t="s">
        <v>54</v>
      </c>
      <c r="M4452" t="s">
        <v>31</v>
      </c>
      <c r="N4452" t="s">
        <v>32</v>
      </c>
      <c r="O4452">
        <v>339.08</v>
      </c>
      <c r="P4452" t="s">
        <v>677</v>
      </c>
      <c r="Q4452" t="s">
        <v>694</v>
      </c>
      <c r="R4452" t="s">
        <v>680</v>
      </c>
      <c r="S4452" t="s">
        <v>34</v>
      </c>
      <c r="T4452" t="s">
        <v>561</v>
      </c>
    </row>
    <row r="4453" spans="1:20">
      <c r="A4453" t="s">
        <v>694</v>
      </c>
      <c r="B4453" t="s">
        <v>677</v>
      </c>
      <c r="C4453" t="s">
        <v>768</v>
      </c>
      <c r="D4453" t="s">
        <v>769</v>
      </c>
      <c r="E4453" t="s">
        <v>25</v>
      </c>
      <c r="F4453" s="1">
        <v>40179</v>
      </c>
      <c r="G4453" t="s">
        <v>2401</v>
      </c>
      <c r="H4453">
        <v>201501</v>
      </c>
      <c r="I4453" t="s">
        <v>27</v>
      </c>
      <c r="J4453" t="s">
        <v>53</v>
      </c>
      <c r="K4453" t="s">
        <v>37</v>
      </c>
      <c r="L4453" t="s">
        <v>54</v>
      </c>
      <c r="M4453" t="s">
        <v>31</v>
      </c>
      <c r="N4453" t="s">
        <v>32</v>
      </c>
      <c r="O4453">
        <v>14.42</v>
      </c>
      <c r="P4453" t="s">
        <v>677</v>
      </c>
      <c r="Q4453" t="s">
        <v>694</v>
      </c>
      <c r="R4453" t="s">
        <v>680</v>
      </c>
      <c r="S4453" t="s">
        <v>34</v>
      </c>
      <c r="T4453" t="s">
        <v>561</v>
      </c>
    </row>
    <row r="4454" spans="1:20">
      <c r="A4454" t="s">
        <v>694</v>
      </c>
      <c r="B4454" t="s">
        <v>677</v>
      </c>
      <c r="C4454" t="s">
        <v>768</v>
      </c>
      <c r="D4454" t="s">
        <v>769</v>
      </c>
      <c r="E4454" t="s">
        <v>25</v>
      </c>
      <c r="F4454" s="1">
        <v>40179</v>
      </c>
      <c r="G4454" t="s">
        <v>2401</v>
      </c>
      <c r="H4454">
        <v>201501</v>
      </c>
      <c r="I4454" t="s">
        <v>27</v>
      </c>
      <c r="J4454" t="s">
        <v>53</v>
      </c>
      <c r="K4454" t="s">
        <v>38</v>
      </c>
      <c r="L4454" t="s">
        <v>54</v>
      </c>
      <c r="M4454" t="s">
        <v>31</v>
      </c>
      <c r="N4454" t="s">
        <v>32</v>
      </c>
      <c r="O4454">
        <v>484.22</v>
      </c>
      <c r="P4454" t="s">
        <v>677</v>
      </c>
      <c r="Q4454" t="s">
        <v>694</v>
      </c>
      <c r="R4454" t="s">
        <v>680</v>
      </c>
      <c r="S4454" t="s">
        <v>34</v>
      </c>
      <c r="T4454" t="s">
        <v>561</v>
      </c>
    </row>
    <row r="4455" spans="1:20">
      <c r="A4455" t="s">
        <v>694</v>
      </c>
      <c r="B4455" t="s">
        <v>677</v>
      </c>
      <c r="C4455" t="s">
        <v>772</v>
      </c>
      <c r="D4455" t="s">
        <v>773</v>
      </c>
      <c r="E4455" t="s">
        <v>25</v>
      </c>
      <c r="F4455" s="1">
        <v>40179</v>
      </c>
      <c r="G4455" t="s">
        <v>2401</v>
      </c>
      <c r="H4455">
        <v>201501</v>
      </c>
      <c r="I4455" t="s">
        <v>27</v>
      </c>
      <c r="J4455" t="s">
        <v>53</v>
      </c>
      <c r="K4455" t="s">
        <v>29</v>
      </c>
      <c r="L4455" t="s">
        <v>54</v>
      </c>
      <c r="M4455" t="s">
        <v>31</v>
      </c>
      <c r="N4455" t="s">
        <v>32</v>
      </c>
      <c r="O4455">
        <v>997.16</v>
      </c>
      <c r="P4455" t="s">
        <v>677</v>
      </c>
      <c r="Q4455" t="s">
        <v>694</v>
      </c>
      <c r="R4455" t="s">
        <v>680</v>
      </c>
      <c r="S4455" t="s">
        <v>34</v>
      </c>
      <c r="T4455" t="s">
        <v>561</v>
      </c>
    </row>
    <row r="4456" spans="1:20">
      <c r="A4456" t="s">
        <v>694</v>
      </c>
      <c r="B4456" t="s">
        <v>677</v>
      </c>
      <c r="C4456" t="s">
        <v>772</v>
      </c>
      <c r="D4456" t="s">
        <v>773</v>
      </c>
      <c r="E4456" t="s">
        <v>25</v>
      </c>
      <c r="F4456" s="1">
        <v>40179</v>
      </c>
      <c r="G4456" t="s">
        <v>2401</v>
      </c>
      <c r="H4456">
        <v>201501</v>
      </c>
      <c r="I4456" t="s">
        <v>27</v>
      </c>
      <c r="J4456" t="s">
        <v>53</v>
      </c>
      <c r="K4456" t="s">
        <v>36</v>
      </c>
      <c r="L4456" t="s">
        <v>54</v>
      </c>
      <c r="M4456" t="s">
        <v>31</v>
      </c>
      <c r="N4456" t="s">
        <v>32</v>
      </c>
      <c r="O4456">
        <v>997.16</v>
      </c>
      <c r="P4456" t="s">
        <v>677</v>
      </c>
      <c r="Q4456" t="s">
        <v>694</v>
      </c>
      <c r="R4456" t="s">
        <v>680</v>
      </c>
      <c r="S4456" t="s">
        <v>34</v>
      </c>
      <c r="T4456" t="s">
        <v>561</v>
      </c>
    </row>
    <row r="4457" spans="1:20">
      <c r="A4457" t="s">
        <v>694</v>
      </c>
      <c r="B4457" t="s">
        <v>677</v>
      </c>
      <c r="C4457" t="s">
        <v>772</v>
      </c>
      <c r="D4457" t="s">
        <v>773</v>
      </c>
      <c r="E4457" t="s">
        <v>25</v>
      </c>
      <c r="F4457" s="1">
        <v>40179</v>
      </c>
      <c r="G4457" t="s">
        <v>2401</v>
      </c>
      <c r="H4457">
        <v>201501</v>
      </c>
      <c r="I4457" t="s">
        <v>27</v>
      </c>
      <c r="J4457" t="s">
        <v>53</v>
      </c>
      <c r="K4457" t="s">
        <v>37</v>
      </c>
      <c r="L4457" t="s">
        <v>54</v>
      </c>
      <c r="M4457" t="s">
        <v>31</v>
      </c>
      <c r="N4457" t="s">
        <v>32</v>
      </c>
      <c r="O4457">
        <v>997.16</v>
      </c>
      <c r="P4457" t="s">
        <v>677</v>
      </c>
      <c r="Q4457" t="s">
        <v>694</v>
      </c>
      <c r="R4457" t="s">
        <v>680</v>
      </c>
      <c r="S4457" t="s">
        <v>34</v>
      </c>
      <c r="T4457" t="s">
        <v>561</v>
      </c>
    </row>
    <row r="4458" spans="1:20">
      <c r="A4458" t="s">
        <v>694</v>
      </c>
      <c r="B4458" t="s">
        <v>677</v>
      </c>
      <c r="C4458" t="s">
        <v>772</v>
      </c>
      <c r="D4458" t="s">
        <v>773</v>
      </c>
      <c r="E4458" t="s">
        <v>25</v>
      </c>
      <c r="F4458" s="1">
        <v>40179</v>
      </c>
      <c r="G4458" t="s">
        <v>2401</v>
      </c>
      <c r="H4458">
        <v>201501</v>
      </c>
      <c r="I4458" t="s">
        <v>27</v>
      </c>
      <c r="J4458" t="s">
        <v>53</v>
      </c>
      <c r="K4458" t="s">
        <v>38</v>
      </c>
      <c r="L4458" t="s">
        <v>54</v>
      </c>
      <c r="M4458" t="s">
        <v>31</v>
      </c>
      <c r="N4458" t="s">
        <v>32</v>
      </c>
      <c r="O4458">
        <v>997.16</v>
      </c>
      <c r="P4458" t="s">
        <v>677</v>
      </c>
      <c r="Q4458" t="s">
        <v>694</v>
      </c>
      <c r="R4458" t="s">
        <v>680</v>
      </c>
      <c r="S4458" t="s">
        <v>34</v>
      </c>
      <c r="T4458" t="s">
        <v>561</v>
      </c>
    </row>
    <row r="4459" spans="1:20">
      <c r="A4459" t="s">
        <v>694</v>
      </c>
      <c r="B4459" t="s">
        <v>677</v>
      </c>
      <c r="C4459" t="s">
        <v>772</v>
      </c>
      <c r="D4459" t="s">
        <v>773</v>
      </c>
      <c r="E4459" t="s">
        <v>25</v>
      </c>
      <c r="F4459" s="1">
        <v>40179</v>
      </c>
      <c r="G4459" t="s">
        <v>2401</v>
      </c>
      <c r="H4459">
        <v>201501</v>
      </c>
      <c r="I4459" t="s">
        <v>27</v>
      </c>
      <c r="J4459" t="s">
        <v>53</v>
      </c>
      <c r="K4459" t="s">
        <v>39</v>
      </c>
      <c r="L4459" t="s">
        <v>54</v>
      </c>
      <c r="M4459" t="s">
        <v>31</v>
      </c>
      <c r="N4459" t="s">
        <v>32</v>
      </c>
      <c r="O4459">
        <v>997.16</v>
      </c>
      <c r="P4459" t="s">
        <v>677</v>
      </c>
      <c r="Q4459" t="s">
        <v>694</v>
      </c>
      <c r="R4459" t="s">
        <v>680</v>
      </c>
      <c r="S4459" t="s">
        <v>34</v>
      </c>
      <c r="T4459" t="s">
        <v>561</v>
      </c>
    </row>
    <row r="4460" spans="1:20">
      <c r="A4460" t="s">
        <v>694</v>
      </c>
      <c r="B4460" t="s">
        <v>677</v>
      </c>
      <c r="C4460" t="s">
        <v>772</v>
      </c>
      <c r="D4460" t="s">
        <v>773</v>
      </c>
      <c r="E4460" t="s">
        <v>25</v>
      </c>
      <c r="F4460" s="1">
        <v>40179</v>
      </c>
      <c r="G4460" t="s">
        <v>2401</v>
      </c>
      <c r="H4460">
        <v>201501</v>
      </c>
      <c r="I4460" t="s">
        <v>27</v>
      </c>
      <c r="J4460" t="s">
        <v>53</v>
      </c>
      <c r="K4460" t="s">
        <v>40</v>
      </c>
      <c r="L4460" t="s">
        <v>54</v>
      </c>
      <c r="M4460" t="s">
        <v>31</v>
      </c>
      <c r="N4460" t="s">
        <v>32</v>
      </c>
      <c r="O4460">
        <v>997.23</v>
      </c>
      <c r="P4460" t="s">
        <v>677</v>
      </c>
      <c r="Q4460" t="s">
        <v>694</v>
      </c>
      <c r="R4460" t="s">
        <v>680</v>
      </c>
      <c r="S4460" t="s">
        <v>34</v>
      </c>
      <c r="T4460" t="s">
        <v>561</v>
      </c>
    </row>
    <row r="4461" spans="1:20">
      <c r="A4461" t="s">
        <v>694</v>
      </c>
      <c r="B4461" t="s">
        <v>677</v>
      </c>
      <c r="C4461" t="s">
        <v>772</v>
      </c>
      <c r="D4461" t="s">
        <v>773</v>
      </c>
      <c r="E4461" t="s">
        <v>25</v>
      </c>
      <c r="F4461" s="1">
        <v>40179</v>
      </c>
      <c r="G4461" t="s">
        <v>2401</v>
      </c>
      <c r="H4461">
        <v>201501</v>
      </c>
      <c r="I4461" t="s">
        <v>27</v>
      </c>
      <c r="J4461" t="s">
        <v>53</v>
      </c>
      <c r="K4461" t="s">
        <v>41</v>
      </c>
      <c r="L4461" t="s">
        <v>54</v>
      </c>
      <c r="M4461" t="s">
        <v>31</v>
      </c>
      <c r="N4461" t="s">
        <v>32</v>
      </c>
      <c r="O4461">
        <v>997.16</v>
      </c>
      <c r="P4461" t="s">
        <v>677</v>
      </c>
      <c r="Q4461" t="s">
        <v>694</v>
      </c>
      <c r="R4461" t="s">
        <v>680</v>
      </c>
      <c r="S4461" t="s">
        <v>34</v>
      </c>
      <c r="T4461" t="s">
        <v>561</v>
      </c>
    </row>
    <row r="4462" spans="1:20">
      <c r="A4462" t="s">
        <v>694</v>
      </c>
      <c r="B4462" t="s">
        <v>677</v>
      </c>
      <c r="C4462" t="s">
        <v>772</v>
      </c>
      <c r="D4462" t="s">
        <v>773</v>
      </c>
      <c r="E4462" t="s">
        <v>25</v>
      </c>
      <c r="F4462" s="1">
        <v>40179</v>
      </c>
      <c r="G4462" t="s">
        <v>2401</v>
      </c>
      <c r="H4462">
        <v>201501</v>
      </c>
      <c r="I4462" t="s">
        <v>27</v>
      </c>
      <c r="J4462" t="s">
        <v>53</v>
      </c>
      <c r="K4462" t="s">
        <v>43</v>
      </c>
      <c r="L4462" t="s">
        <v>54</v>
      </c>
      <c r="M4462" t="s">
        <v>31</v>
      </c>
      <c r="N4462" t="s">
        <v>32</v>
      </c>
      <c r="O4462">
        <v>997.16</v>
      </c>
      <c r="P4462" t="s">
        <v>677</v>
      </c>
      <c r="Q4462" t="s">
        <v>694</v>
      </c>
      <c r="R4462" t="s">
        <v>680</v>
      </c>
      <c r="S4462" t="s">
        <v>34</v>
      </c>
      <c r="T4462" t="s">
        <v>561</v>
      </c>
    </row>
    <row r="4463" spans="1:20">
      <c r="A4463" t="s">
        <v>694</v>
      </c>
      <c r="B4463" t="s">
        <v>677</v>
      </c>
      <c r="C4463" t="s">
        <v>772</v>
      </c>
      <c r="D4463" t="s">
        <v>773</v>
      </c>
      <c r="E4463" t="s">
        <v>25</v>
      </c>
      <c r="F4463" s="1">
        <v>40179</v>
      </c>
      <c r="G4463" t="s">
        <v>2401</v>
      </c>
      <c r="H4463">
        <v>201501</v>
      </c>
      <c r="I4463" t="s">
        <v>27</v>
      </c>
      <c r="J4463" t="s">
        <v>53</v>
      </c>
      <c r="K4463" t="s">
        <v>44</v>
      </c>
      <c r="L4463" t="s">
        <v>54</v>
      </c>
      <c r="M4463" t="s">
        <v>31</v>
      </c>
      <c r="N4463" t="s">
        <v>32</v>
      </c>
      <c r="O4463">
        <v>997.16</v>
      </c>
      <c r="P4463" t="s">
        <v>677</v>
      </c>
      <c r="Q4463" t="s">
        <v>694</v>
      </c>
      <c r="R4463" t="s">
        <v>680</v>
      </c>
      <c r="S4463" t="s">
        <v>34</v>
      </c>
      <c r="T4463" t="s">
        <v>561</v>
      </c>
    </row>
    <row r="4464" spans="1:20">
      <c r="A4464" t="s">
        <v>694</v>
      </c>
      <c r="B4464" t="s">
        <v>677</v>
      </c>
      <c r="C4464" t="s">
        <v>774</v>
      </c>
      <c r="D4464" t="s">
        <v>775</v>
      </c>
      <c r="E4464" t="s">
        <v>25</v>
      </c>
      <c r="F4464" s="1">
        <v>40179</v>
      </c>
      <c r="G4464" t="s">
        <v>2401</v>
      </c>
      <c r="H4464">
        <v>201501</v>
      </c>
      <c r="I4464" t="s">
        <v>27</v>
      </c>
      <c r="J4464" t="s">
        <v>53</v>
      </c>
      <c r="K4464" t="s">
        <v>29</v>
      </c>
      <c r="L4464" t="s">
        <v>54</v>
      </c>
      <c r="M4464" t="s">
        <v>31</v>
      </c>
      <c r="N4464" t="s">
        <v>32</v>
      </c>
      <c r="O4464">
        <v>807.21</v>
      </c>
      <c r="P4464" t="s">
        <v>677</v>
      </c>
      <c r="Q4464" t="s">
        <v>694</v>
      </c>
      <c r="R4464" t="s">
        <v>680</v>
      </c>
      <c r="S4464" t="s">
        <v>34</v>
      </c>
      <c r="T4464" t="s">
        <v>561</v>
      </c>
    </row>
    <row r="4465" spans="1:20">
      <c r="A4465" t="s">
        <v>694</v>
      </c>
      <c r="B4465" t="s">
        <v>677</v>
      </c>
      <c r="C4465" t="s">
        <v>774</v>
      </c>
      <c r="D4465" t="s">
        <v>775</v>
      </c>
      <c r="E4465" t="s">
        <v>25</v>
      </c>
      <c r="F4465" s="1">
        <v>40179</v>
      </c>
      <c r="G4465" t="s">
        <v>2401</v>
      </c>
      <c r="H4465">
        <v>201501</v>
      </c>
      <c r="I4465" t="s">
        <v>27</v>
      </c>
      <c r="J4465" t="s">
        <v>53</v>
      </c>
      <c r="K4465" t="s">
        <v>36</v>
      </c>
      <c r="L4465" t="s">
        <v>54</v>
      </c>
      <c r="M4465" t="s">
        <v>31</v>
      </c>
      <c r="N4465" t="s">
        <v>32</v>
      </c>
      <c r="O4465">
        <v>1926.39</v>
      </c>
      <c r="P4465" t="s">
        <v>677</v>
      </c>
      <c r="Q4465" t="s">
        <v>694</v>
      </c>
      <c r="R4465" t="s">
        <v>680</v>
      </c>
      <c r="S4465" t="s">
        <v>34</v>
      </c>
      <c r="T4465" t="s">
        <v>561</v>
      </c>
    </row>
    <row r="4466" spans="1:20">
      <c r="A4466" t="s">
        <v>703</v>
      </c>
      <c r="B4466" t="s">
        <v>677</v>
      </c>
      <c r="C4466" t="s">
        <v>776</v>
      </c>
      <c r="D4466" t="s">
        <v>777</v>
      </c>
      <c r="E4466" t="s">
        <v>25</v>
      </c>
      <c r="F4466" s="1">
        <v>40179</v>
      </c>
      <c r="G4466" t="s">
        <v>2401</v>
      </c>
      <c r="H4466">
        <v>201501</v>
      </c>
      <c r="I4466" t="s">
        <v>27</v>
      </c>
      <c r="J4466" t="s">
        <v>53</v>
      </c>
      <c r="K4466" t="s">
        <v>29</v>
      </c>
      <c r="L4466" t="s">
        <v>54</v>
      </c>
      <c r="M4466" t="s">
        <v>31</v>
      </c>
      <c r="N4466" t="s">
        <v>32</v>
      </c>
      <c r="O4466">
        <v>197.16</v>
      </c>
      <c r="P4466" t="s">
        <v>677</v>
      </c>
      <c r="Q4466" t="s">
        <v>703</v>
      </c>
      <c r="R4466" t="s">
        <v>680</v>
      </c>
      <c r="S4466" t="s">
        <v>34</v>
      </c>
      <c r="T4466" t="s">
        <v>561</v>
      </c>
    </row>
    <row r="4467" spans="1:20">
      <c r="A4467" t="s">
        <v>703</v>
      </c>
      <c r="B4467" t="s">
        <v>677</v>
      </c>
      <c r="C4467" t="s">
        <v>776</v>
      </c>
      <c r="D4467" t="s">
        <v>777</v>
      </c>
      <c r="E4467" t="s">
        <v>25</v>
      </c>
      <c r="F4467" s="1">
        <v>40179</v>
      </c>
      <c r="G4467" t="s">
        <v>2401</v>
      </c>
      <c r="H4467">
        <v>201501</v>
      </c>
      <c r="I4467" t="s">
        <v>27</v>
      </c>
      <c r="J4467" t="s">
        <v>53</v>
      </c>
      <c r="K4467" t="s">
        <v>36</v>
      </c>
      <c r="L4467" t="s">
        <v>54</v>
      </c>
      <c r="M4467" t="s">
        <v>31</v>
      </c>
      <c r="N4467" t="s">
        <v>32</v>
      </c>
      <c r="O4467">
        <v>509.33</v>
      </c>
      <c r="P4467" t="s">
        <v>677</v>
      </c>
      <c r="Q4467" t="s">
        <v>703</v>
      </c>
      <c r="R4467" t="s">
        <v>680</v>
      </c>
      <c r="S4467" t="s">
        <v>34</v>
      </c>
      <c r="T4467" t="s">
        <v>561</v>
      </c>
    </row>
    <row r="4468" spans="1:20">
      <c r="A4468" t="s">
        <v>703</v>
      </c>
      <c r="B4468" t="s">
        <v>677</v>
      </c>
      <c r="C4468" t="s">
        <v>776</v>
      </c>
      <c r="D4468" t="s">
        <v>777</v>
      </c>
      <c r="E4468" t="s">
        <v>25</v>
      </c>
      <c r="F4468" s="1">
        <v>40179</v>
      </c>
      <c r="G4468" t="s">
        <v>2401</v>
      </c>
      <c r="H4468">
        <v>201501</v>
      </c>
      <c r="I4468" t="s">
        <v>27</v>
      </c>
      <c r="J4468" t="s">
        <v>53</v>
      </c>
      <c r="K4468" t="s">
        <v>37</v>
      </c>
      <c r="L4468" t="s">
        <v>54</v>
      </c>
      <c r="M4468" t="s">
        <v>31</v>
      </c>
      <c r="N4468" t="s">
        <v>32</v>
      </c>
      <c r="O4468">
        <v>18.650000000000002</v>
      </c>
      <c r="P4468" t="s">
        <v>677</v>
      </c>
      <c r="Q4468" t="s">
        <v>703</v>
      </c>
      <c r="R4468" t="s">
        <v>680</v>
      </c>
      <c r="S4468" t="s">
        <v>34</v>
      </c>
      <c r="T4468" t="s">
        <v>561</v>
      </c>
    </row>
    <row r="4469" spans="1:20">
      <c r="A4469" t="s">
        <v>703</v>
      </c>
      <c r="B4469" t="s">
        <v>677</v>
      </c>
      <c r="C4469" t="s">
        <v>776</v>
      </c>
      <c r="D4469" t="s">
        <v>777</v>
      </c>
      <c r="E4469" t="s">
        <v>25</v>
      </c>
      <c r="F4469" s="1">
        <v>40179</v>
      </c>
      <c r="G4469" t="s">
        <v>2401</v>
      </c>
      <c r="H4469">
        <v>201501</v>
      </c>
      <c r="I4469" t="s">
        <v>27</v>
      </c>
      <c r="J4469" t="s">
        <v>53</v>
      </c>
      <c r="K4469" t="s">
        <v>38</v>
      </c>
      <c r="L4469" t="s">
        <v>54</v>
      </c>
      <c r="M4469" t="s">
        <v>31</v>
      </c>
      <c r="N4469" t="s">
        <v>32</v>
      </c>
      <c r="O4469">
        <v>88.33</v>
      </c>
      <c r="P4469" t="s">
        <v>677</v>
      </c>
      <c r="Q4469" t="s">
        <v>703</v>
      </c>
      <c r="R4469" t="s">
        <v>680</v>
      </c>
      <c r="S4469" t="s">
        <v>34</v>
      </c>
      <c r="T4469" t="s">
        <v>561</v>
      </c>
    </row>
    <row r="4470" spans="1:20">
      <c r="A4470" t="s">
        <v>703</v>
      </c>
      <c r="B4470" t="s">
        <v>677</v>
      </c>
      <c r="C4470" t="s">
        <v>776</v>
      </c>
      <c r="D4470" t="s">
        <v>777</v>
      </c>
      <c r="E4470" t="s">
        <v>25</v>
      </c>
      <c r="F4470" s="1">
        <v>40179</v>
      </c>
      <c r="G4470" t="s">
        <v>2401</v>
      </c>
      <c r="H4470">
        <v>201501</v>
      </c>
      <c r="I4470" t="s">
        <v>27</v>
      </c>
      <c r="J4470" t="s">
        <v>53</v>
      </c>
      <c r="K4470" t="s">
        <v>39</v>
      </c>
      <c r="L4470" t="s">
        <v>54</v>
      </c>
      <c r="M4470" t="s">
        <v>31</v>
      </c>
      <c r="N4470" t="s">
        <v>32</v>
      </c>
      <c r="O4470">
        <v>26.26</v>
      </c>
      <c r="P4470" t="s">
        <v>677</v>
      </c>
      <c r="Q4470" t="s">
        <v>703</v>
      </c>
      <c r="R4470" t="s">
        <v>680</v>
      </c>
      <c r="S4470" t="s">
        <v>34</v>
      </c>
      <c r="T4470" t="s">
        <v>561</v>
      </c>
    </row>
    <row r="4471" spans="1:20">
      <c r="A4471" t="s">
        <v>703</v>
      </c>
      <c r="B4471" t="s">
        <v>677</v>
      </c>
      <c r="C4471" t="s">
        <v>776</v>
      </c>
      <c r="D4471" t="s">
        <v>777</v>
      </c>
      <c r="E4471" t="s">
        <v>25</v>
      </c>
      <c r="F4471" s="1">
        <v>40179</v>
      </c>
      <c r="G4471" t="s">
        <v>2401</v>
      </c>
      <c r="H4471">
        <v>201501</v>
      </c>
      <c r="I4471" t="s">
        <v>27</v>
      </c>
      <c r="J4471" t="s">
        <v>53</v>
      </c>
      <c r="K4471" t="s">
        <v>41</v>
      </c>
      <c r="L4471" t="s">
        <v>54</v>
      </c>
      <c r="M4471" t="s">
        <v>31</v>
      </c>
      <c r="N4471" t="s">
        <v>32</v>
      </c>
      <c r="O4471">
        <v>19.059999999999999</v>
      </c>
      <c r="P4471" t="s">
        <v>677</v>
      </c>
      <c r="Q4471" t="s">
        <v>703</v>
      </c>
      <c r="R4471" t="s">
        <v>680</v>
      </c>
      <c r="S4471" t="s">
        <v>34</v>
      </c>
      <c r="T4471" t="s">
        <v>561</v>
      </c>
    </row>
    <row r="4472" spans="1:20">
      <c r="A4472" t="s">
        <v>694</v>
      </c>
      <c r="B4472" t="s">
        <v>677</v>
      </c>
      <c r="C4472" t="s">
        <v>778</v>
      </c>
      <c r="D4472" t="s">
        <v>779</v>
      </c>
      <c r="E4472" t="s">
        <v>25</v>
      </c>
      <c r="F4472" s="1">
        <v>40179</v>
      </c>
      <c r="G4472" t="s">
        <v>2401</v>
      </c>
      <c r="H4472">
        <v>201501</v>
      </c>
      <c r="I4472" t="s">
        <v>27</v>
      </c>
      <c r="J4472" t="s">
        <v>28</v>
      </c>
      <c r="K4472" t="s">
        <v>38</v>
      </c>
      <c r="L4472" t="s">
        <v>30</v>
      </c>
      <c r="M4472" t="s">
        <v>31</v>
      </c>
      <c r="N4472" t="s">
        <v>32</v>
      </c>
      <c r="O4472">
        <v>6474.6100000000006</v>
      </c>
      <c r="P4472" t="s">
        <v>677</v>
      </c>
      <c r="Q4472" t="s">
        <v>694</v>
      </c>
      <c r="R4472" t="s">
        <v>680</v>
      </c>
      <c r="S4472" t="s">
        <v>34</v>
      </c>
      <c r="T4472" t="s">
        <v>561</v>
      </c>
    </row>
    <row r="4473" spans="1:20">
      <c r="A4473" t="s">
        <v>703</v>
      </c>
      <c r="B4473" t="s">
        <v>677</v>
      </c>
      <c r="C4473" t="s">
        <v>780</v>
      </c>
      <c r="D4473" t="s">
        <v>781</v>
      </c>
      <c r="E4473" t="s">
        <v>25</v>
      </c>
      <c r="F4473" s="1">
        <v>40179</v>
      </c>
      <c r="G4473" t="s">
        <v>2401</v>
      </c>
      <c r="H4473">
        <v>201501</v>
      </c>
      <c r="I4473" t="s">
        <v>27</v>
      </c>
      <c r="J4473" t="s">
        <v>28</v>
      </c>
      <c r="K4473" t="s">
        <v>44</v>
      </c>
      <c r="L4473" t="s">
        <v>30</v>
      </c>
      <c r="M4473" t="s">
        <v>31</v>
      </c>
      <c r="N4473" t="s">
        <v>32</v>
      </c>
      <c r="O4473">
        <v>21166.850000000002</v>
      </c>
      <c r="P4473" t="s">
        <v>677</v>
      </c>
      <c r="Q4473" t="s">
        <v>703</v>
      </c>
      <c r="R4473" t="s">
        <v>680</v>
      </c>
      <c r="S4473" t="s">
        <v>34</v>
      </c>
      <c r="T4473" t="s">
        <v>561</v>
      </c>
    </row>
    <row r="4474" spans="1:20">
      <c r="A4474" t="s">
        <v>703</v>
      </c>
      <c r="B4474" t="s">
        <v>677</v>
      </c>
      <c r="C4474" t="s">
        <v>782</v>
      </c>
      <c r="D4474" t="s">
        <v>783</v>
      </c>
      <c r="E4474" t="s">
        <v>25</v>
      </c>
      <c r="F4474" s="1">
        <v>40179</v>
      </c>
      <c r="G4474" t="s">
        <v>2401</v>
      </c>
      <c r="H4474">
        <v>201501</v>
      </c>
      <c r="I4474" t="s">
        <v>27</v>
      </c>
      <c r="J4474" t="s">
        <v>28</v>
      </c>
      <c r="K4474" t="s">
        <v>29</v>
      </c>
      <c r="L4474" t="s">
        <v>30</v>
      </c>
      <c r="M4474" t="s">
        <v>31</v>
      </c>
      <c r="N4474" t="s">
        <v>32</v>
      </c>
      <c r="O4474">
        <v>738.57</v>
      </c>
      <c r="P4474" t="s">
        <v>677</v>
      </c>
      <c r="Q4474" t="s">
        <v>703</v>
      </c>
      <c r="R4474" t="s">
        <v>680</v>
      </c>
      <c r="S4474" t="s">
        <v>34</v>
      </c>
      <c r="T4474" t="s">
        <v>561</v>
      </c>
    </row>
    <row r="4475" spans="1:20">
      <c r="A4475" t="s">
        <v>703</v>
      </c>
      <c r="B4475" t="s">
        <v>677</v>
      </c>
      <c r="C4475" t="s">
        <v>782</v>
      </c>
      <c r="D4475" t="s">
        <v>783</v>
      </c>
      <c r="E4475" t="s">
        <v>25</v>
      </c>
      <c r="F4475" s="1">
        <v>40179</v>
      </c>
      <c r="G4475" t="s">
        <v>2401</v>
      </c>
      <c r="H4475">
        <v>201501</v>
      </c>
      <c r="I4475" t="s">
        <v>27</v>
      </c>
      <c r="J4475" t="s">
        <v>28</v>
      </c>
      <c r="K4475" t="s">
        <v>36</v>
      </c>
      <c r="L4475" t="s">
        <v>30</v>
      </c>
      <c r="M4475" t="s">
        <v>31</v>
      </c>
      <c r="N4475" t="s">
        <v>32</v>
      </c>
      <c r="O4475">
        <v>144.54</v>
      </c>
      <c r="P4475" t="s">
        <v>677</v>
      </c>
      <c r="Q4475" t="s">
        <v>703</v>
      </c>
      <c r="R4475" t="s">
        <v>680</v>
      </c>
      <c r="S4475" t="s">
        <v>34</v>
      </c>
      <c r="T4475" t="s">
        <v>561</v>
      </c>
    </row>
    <row r="4476" spans="1:20">
      <c r="A4476" t="s">
        <v>703</v>
      </c>
      <c r="B4476" t="s">
        <v>677</v>
      </c>
      <c r="C4476" t="s">
        <v>782</v>
      </c>
      <c r="D4476" t="s">
        <v>783</v>
      </c>
      <c r="E4476" t="s">
        <v>25</v>
      </c>
      <c r="F4476" s="1">
        <v>40179</v>
      </c>
      <c r="G4476" t="s">
        <v>2401</v>
      </c>
      <c r="H4476">
        <v>201501</v>
      </c>
      <c r="I4476" t="s">
        <v>27</v>
      </c>
      <c r="J4476" t="s">
        <v>28</v>
      </c>
      <c r="K4476" t="s">
        <v>37</v>
      </c>
      <c r="L4476" t="s">
        <v>30</v>
      </c>
      <c r="M4476" t="s">
        <v>31</v>
      </c>
      <c r="N4476" t="s">
        <v>32</v>
      </c>
      <c r="O4476">
        <v>71.94</v>
      </c>
      <c r="P4476" t="s">
        <v>677</v>
      </c>
      <c r="Q4476" t="s">
        <v>703</v>
      </c>
      <c r="R4476" t="s">
        <v>680</v>
      </c>
      <c r="S4476" t="s">
        <v>34</v>
      </c>
      <c r="T4476" t="s">
        <v>561</v>
      </c>
    </row>
    <row r="4477" spans="1:20">
      <c r="A4477" t="s">
        <v>703</v>
      </c>
      <c r="B4477" t="s">
        <v>677</v>
      </c>
      <c r="C4477" t="s">
        <v>782</v>
      </c>
      <c r="D4477" t="s">
        <v>783</v>
      </c>
      <c r="E4477" t="s">
        <v>25</v>
      </c>
      <c r="F4477" s="1">
        <v>40179</v>
      </c>
      <c r="G4477" t="s">
        <v>2401</v>
      </c>
      <c r="H4477">
        <v>201501</v>
      </c>
      <c r="I4477" t="s">
        <v>27</v>
      </c>
      <c r="J4477" t="s">
        <v>28</v>
      </c>
      <c r="K4477" t="s">
        <v>38</v>
      </c>
      <c r="L4477" t="s">
        <v>30</v>
      </c>
      <c r="M4477" t="s">
        <v>31</v>
      </c>
      <c r="N4477" t="s">
        <v>32</v>
      </c>
      <c r="O4477">
        <v>88.65</v>
      </c>
      <c r="P4477" t="s">
        <v>677</v>
      </c>
      <c r="Q4477" t="s">
        <v>703</v>
      </c>
      <c r="R4477" t="s">
        <v>680</v>
      </c>
      <c r="S4477" t="s">
        <v>34</v>
      </c>
      <c r="T4477" t="s">
        <v>561</v>
      </c>
    </row>
    <row r="4478" spans="1:20">
      <c r="A4478" t="s">
        <v>703</v>
      </c>
      <c r="B4478" t="s">
        <v>677</v>
      </c>
      <c r="C4478" t="s">
        <v>782</v>
      </c>
      <c r="D4478" t="s">
        <v>783</v>
      </c>
      <c r="E4478" t="s">
        <v>25</v>
      </c>
      <c r="F4478" s="1">
        <v>40179</v>
      </c>
      <c r="G4478" t="s">
        <v>2401</v>
      </c>
      <c r="H4478">
        <v>201501</v>
      </c>
      <c r="I4478" t="s">
        <v>27</v>
      </c>
      <c r="J4478" t="s">
        <v>28</v>
      </c>
      <c r="K4478" t="s">
        <v>39</v>
      </c>
      <c r="L4478" t="s">
        <v>30</v>
      </c>
      <c r="M4478" t="s">
        <v>31</v>
      </c>
      <c r="N4478" t="s">
        <v>32</v>
      </c>
      <c r="O4478">
        <v>211.31</v>
      </c>
      <c r="P4478" t="s">
        <v>677</v>
      </c>
      <c r="Q4478" t="s">
        <v>703</v>
      </c>
      <c r="R4478" t="s">
        <v>680</v>
      </c>
      <c r="S4478" t="s">
        <v>34</v>
      </c>
      <c r="T4478" t="s">
        <v>561</v>
      </c>
    </row>
    <row r="4479" spans="1:20">
      <c r="A4479" t="s">
        <v>703</v>
      </c>
      <c r="B4479" t="s">
        <v>677</v>
      </c>
      <c r="C4479" t="s">
        <v>782</v>
      </c>
      <c r="D4479" t="s">
        <v>783</v>
      </c>
      <c r="E4479" t="s">
        <v>25</v>
      </c>
      <c r="F4479" s="1">
        <v>40179</v>
      </c>
      <c r="G4479" t="s">
        <v>2401</v>
      </c>
      <c r="H4479">
        <v>201501</v>
      </c>
      <c r="I4479" t="s">
        <v>27</v>
      </c>
      <c r="J4479" t="s">
        <v>28</v>
      </c>
      <c r="K4479" t="s">
        <v>40</v>
      </c>
      <c r="L4479" t="s">
        <v>30</v>
      </c>
      <c r="M4479" t="s">
        <v>31</v>
      </c>
      <c r="N4479" t="s">
        <v>32</v>
      </c>
      <c r="O4479">
        <v>71.94</v>
      </c>
      <c r="P4479" t="s">
        <v>677</v>
      </c>
      <c r="Q4479" t="s">
        <v>703</v>
      </c>
      <c r="R4479" t="s">
        <v>680</v>
      </c>
      <c r="S4479" t="s">
        <v>34</v>
      </c>
      <c r="T4479" t="s">
        <v>561</v>
      </c>
    </row>
    <row r="4480" spans="1:20">
      <c r="A4480" t="s">
        <v>703</v>
      </c>
      <c r="B4480" t="s">
        <v>677</v>
      </c>
      <c r="C4480" t="s">
        <v>782</v>
      </c>
      <c r="D4480" t="s">
        <v>783</v>
      </c>
      <c r="E4480" t="s">
        <v>25</v>
      </c>
      <c r="F4480" s="1">
        <v>40179</v>
      </c>
      <c r="G4480" t="s">
        <v>2401</v>
      </c>
      <c r="H4480">
        <v>201501</v>
      </c>
      <c r="I4480" t="s">
        <v>27</v>
      </c>
      <c r="J4480" t="s">
        <v>28</v>
      </c>
      <c r="K4480" t="s">
        <v>41</v>
      </c>
      <c r="L4480" t="s">
        <v>30</v>
      </c>
      <c r="M4480" t="s">
        <v>31</v>
      </c>
      <c r="N4480" t="s">
        <v>32</v>
      </c>
      <c r="O4480">
        <v>71.94</v>
      </c>
      <c r="P4480" t="s">
        <v>677</v>
      </c>
      <c r="Q4480" t="s">
        <v>703</v>
      </c>
      <c r="R4480" t="s">
        <v>680</v>
      </c>
      <c r="S4480" t="s">
        <v>34</v>
      </c>
      <c r="T4480" t="s">
        <v>561</v>
      </c>
    </row>
    <row r="4481" spans="1:20">
      <c r="A4481" t="s">
        <v>703</v>
      </c>
      <c r="B4481" t="s">
        <v>677</v>
      </c>
      <c r="C4481" t="s">
        <v>782</v>
      </c>
      <c r="D4481" t="s">
        <v>783</v>
      </c>
      <c r="E4481" t="s">
        <v>25</v>
      </c>
      <c r="F4481" s="1">
        <v>40179</v>
      </c>
      <c r="G4481" t="s">
        <v>2401</v>
      </c>
      <c r="H4481">
        <v>201501</v>
      </c>
      <c r="I4481" t="s">
        <v>27</v>
      </c>
      <c r="J4481" t="s">
        <v>28</v>
      </c>
      <c r="K4481" t="s">
        <v>43</v>
      </c>
      <c r="L4481" t="s">
        <v>30</v>
      </c>
      <c r="M4481" t="s">
        <v>31</v>
      </c>
      <c r="N4481" t="s">
        <v>32</v>
      </c>
      <c r="O4481">
        <v>71.94</v>
      </c>
      <c r="P4481" t="s">
        <v>677</v>
      </c>
      <c r="Q4481" t="s">
        <v>703</v>
      </c>
      <c r="R4481" t="s">
        <v>680</v>
      </c>
      <c r="S4481" t="s">
        <v>34</v>
      </c>
      <c r="T4481" t="s">
        <v>561</v>
      </c>
    </row>
    <row r="4482" spans="1:20">
      <c r="A4482" t="s">
        <v>703</v>
      </c>
      <c r="B4482" t="s">
        <v>677</v>
      </c>
      <c r="C4482" t="s">
        <v>782</v>
      </c>
      <c r="D4482" t="s">
        <v>783</v>
      </c>
      <c r="E4482" t="s">
        <v>25</v>
      </c>
      <c r="F4482" s="1">
        <v>40179</v>
      </c>
      <c r="G4482" t="s">
        <v>2401</v>
      </c>
      <c r="H4482">
        <v>201501</v>
      </c>
      <c r="I4482" t="s">
        <v>27</v>
      </c>
      <c r="J4482" t="s">
        <v>28</v>
      </c>
      <c r="K4482" t="s">
        <v>44</v>
      </c>
      <c r="L4482" t="s">
        <v>30</v>
      </c>
      <c r="M4482" t="s">
        <v>31</v>
      </c>
      <c r="N4482" t="s">
        <v>32</v>
      </c>
      <c r="O4482">
        <v>71.95</v>
      </c>
      <c r="P4482" t="s">
        <v>677</v>
      </c>
      <c r="Q4482" t="s">
        <v>703</v>
      </c>
      <c r="R4482" t="s">
        <v>680</v>
      </c>
      <c r="S4482" t="s">
        <v>34</v>
      </c>
      <c r="T4482" t="s">
        <v>561</v>
      </c>
    </row>
    <row r="4483" spans="1:20">
      <c r="A4483" t="s">
        <v>703</v>
      </c>
      <c r="B4483" t="s">
        <v>677</v>
      </c>
      <c r="C4483" t="s">
        <v>784</v>
      </c>
      <c r="D4483" t="s">
        <v>785</v>
      </c>
      <c r="E4483" t="s">
        <v>25</v>
      </c>
      <c r="F4483" s="1">
        <v>40179</v>
      </c>
      <c r="G4483" t="s">
        <v>2401</v>
      </c>
      <c r="H4483">
        <v>201501</v>
      </c>
      <c r="I4483" t="s">
        <v>27</v>
      </c>
      <c r="J4483" t="s">
        <v>28</v>
      </c>
      <c r="K4483" t="s">
        <v>29</v>
      </c>
      <c r="L4483" t="s">
        <v>30</v>
      </c>
      <c r="M4483" t="s">
        <v>31</v>
      </c>
      <c r="N4483" t="s">
        <v>32</v>
      </c>
      <c r="O4483">
        <v>402.84000000000003</v>
      </c>
      <c r="P4483" t="s">
        <v>677</v>
      </c>
      <c r="Q4483" t="s">
        <v>703</v>
      </c>
      <c r="R4483" t="s">
        <v>680</v>
      </c>
      <c r="S4483" t="s">
        <v>34</v>
      </c>
      <c r="T4483" t="s">
        <v>561</v>
      </c>
    </row>
    <row r="4484" spans="1:20">
      <c r="A4484" t="s">
        <v>703</v>
      </c>
      <c r="B4484" t="s">
        <v>677</v>
      </c>
      <c r="C4484" t="s">
        <v>784</v>
      </c>
      <c r="D4484" t="s">
        <v>785</v>
      </c>
      <c r="E4484" t="s">
        <v>25</v>
      </c>
      <c r="F4484" s="1">
        <v>40179</v>
      </c>
      <c r="G4484" t="s">
        <v>2401</v>
      </c>
      <c r="H4484">
        <v>201501</v>
      </c>
      <c r="I4484" t="s">
        <v>27</v>
      </c>
      <c r="J4484" t="s">
        <v>28</v>
      </c>
      <c r="K4484" t="s">
        <v>36</v>
      </c>
      <c r="L4484" t="s">
        <v>30</v>
      </c>
      <c r="M4484" t="s">
        <v>31</v>
      </c>
      <c r="N4484" t="s">
        <v>32</v>
      </c>
      <c r="O4484">
        <v>6.84</v>
      </c>
      <c r="P4484" t="s">
        <v>677</v>
      </c>
      <c r="Q4484" t="s">
        <v>703</v>
      </c>
      <c r="R4484" t="s">
        <v>680</v>
      </c>
      <c r="S4484" t="s">
        <v>34</v>
      </c>
      <c r="T4484" t="s">
        <v>561</v>
      </c>
    </row>
    <row r="4485" spans="1:20">
      <c r="A4485" t="s">
        <v>703</v>
      </c>
      <c r="B4485" t="s">
        <v>677</v>
      </c>
      <c r="C4485" t="s">
        <v>784</v>
      </c>
      <c r="D4485" t="s">
        <v>785</v>
      </c>
      <c r="E4485" t="s">
        <v>25</v>
      </c>
      <c r="F4485" s="1">
        <v>40179</v>
      </c>
      <c r="G4485" t="s">
        <v>2401</v>
      </c>
      <c r="H4485">
        <v>201501</v>
      </c>
      <c r="I4485" t="s">
        <v>27</v>
      </c>
      <c r="J4485" t="s">
        <v>28</v>
      </c>
      <c r="K4485" t="s">
        <v>37</v>
      </c>
      <c r="L4485" t="s">
        <v>30</v>
      </c>
      <c r="M4485" t="s">
        <v>31</v>
      </c>
      <c r="N4485" t="s">
        <v>32</v>
      </c>
      <c r="O4485">
        <v>167.02</v>
      </c>
      <c r="P4485" t="s">
        <v>677</v>
      </c>
      <c r="Q4485" t="s">
        <v>703</v>
      </c>
      <c r="R4485" t="s">
        <v>680</v>
      </c>
      <c r="S4485" t="s">
        <v>34</v>
      </c>
      <c r="T4485" t="s">
        <v>561</v>
      </c>
    </row>
    <row r="4486" spans="1:20">
      <c r="A4486" t="s">
        <v>703</v>
      </c>
      <c r="B4486" t="s">
        <v>677</v>
      </c>
      <c r="C4486" t="s">
        <v>784</v>
      </c>
      <c r="D4486" t="s">
        <v>785</v>
      </c>
      <c r="E4486" t="s">
        <v>25</v>
      </c>
      <c r="F4486" s="1">
        <v>40179</v>
      </c>
      <c r="G4486" t="s">
        <v>2401</v>
      </c>
      <c r="H4486">
        <v>201501</v>
      </c>
      <c r="I4486" t="s">
        <v>27</v>
      </c>
      <c r="J4486" t="s">
        <v>28</v>
      </c>
      <c r="K4486" t="s">
        <v>38</v>
      </c>
      <c r="L4486" t="s">
        <v>30</v>
      </c>
      <c r="M4486" t="s">
        <v>31</v>
      </c>
      <c r="N4486" t="s">
        <v>32</v>
      </c>
      <c r="O4486">
        <v>64.95</v>
      </c>
      <c r="P4486" t="s">
        <v>677</v>
      </c>
      <c r="Q4486" t="s">
        <v>703</v>
      </c>
      <c r="R4486" t="s">
        <v>680</v>
      </c>
      <c r="S4486" t="s">
        <v>34</v>
      </c>
      <c r="T4486" t="s">
        <v>561</v>
      </c>
    </row>
    <row r="4487" spans="1:20">
      <c r="A4487" t="s">
        <v>703</v>
      </c>
      <c r="B4487" t="s">
        <v>677</v>
      </c>
      <c r="C4487" t="s">
        <v>784</v>
      </c>
      <c r="D4487" t="s">
        <v>785</v>
      </c>
      <c r="E4487" t="s">
        <v>25</v>
      </c>
      <c r="F4487" s="1">
        <v>40179</v>
      </c>
      <c r="G4487" t="s">
        <v>2401</v>
      </c>
      <c r="H4487">
        <v>201501</v>
      </c>
      <c r="I4487" t="s">
        <v>27</v>
      </c>
      <c r="J4487" t="s">
        <v>28</v>
      </c>
      <c r="K4487" t="s">
        <v>39</v>
      </c>
      <c r="L4487" t="s">
        <v>30</v>
      </c>
      <c r="M4487" t="s">
        <v>31</v>
      </c>
      <c r="N4487" t="s">
        <v>32</v>
      </c>
      <c r="O4487">
        <v>6.84</v>
      </c>
      <c r="P4487" t="s">
        <v>677</v>
      </c>
      <c r="Q4487" t="s">
        <v>703</v>
      </c>
      <c r="R4487" t="s">
        <v>680</v>
      </c>
      <c r="S4487" t="s">
        <v>34</v>
      </c>
      <c r="T4487" t="s">
        <v>561</v>
      </c>
    </row>
    <row r="4488" spans="1:20">
      <c r="A4488" t="s">
        <v>703</v>
      </c>
      <c r="B4488" t="s">
        <v>677</v>
      </c>
      <c r="C4488" t="s">
        <v>784</v>
      </c>
      <c r="D4488" t="s">
        <v>785</v>
      </c>
      <c r="E4488" t="s">
        <v>25</v>
      </c>
      <c r="F4488" s="1">
        <v>40179</v>
      </c>
      <c r="G4488" t="s">
        <v>2401</v>
      </c>
      <c r="H4488">
        <v>201501</v>
      </c>
      <c r="I4488" t="s">
        <v>27</v>
      </c>
      <c r="J4488" t="s">
        <v>28</v>
      </c>
      <c r="K4488" t="s">
        <v>40</v>
      </c>
      <c r="L4488" t="s">
        <v>30</v>
      </c>
      <c r="M4488" t="s">
        <v>31</v>
      </c>
      <c r="N4488" t="s">
        <v>32</v>
      </c>
      <c r="O4488">
        <v>6.84</v>
      </c>
      <c r="P4488" t="s">
        <v>677</v>
      </c>
      <c r="Q4488" t="s">
        <v>703</v>
      </c>
      <c r="R4488" t="s">
        <v>680</v>
      </c>
      <c r="S4488" t="s">
        <v>34</v>
      </c>
      <c r="T4488" t="s">
        <v>561</v>
      </c>
    </row>
    <row r="4489" spans="1:20">
      <c r="A4489" t="s">
        <v>703</v>
      </c>
      <c r="B4489" t="s">
        <v>677</v>
      </c>
      <c r="C4489" t="s">
        <v>784</v>
      </c>
      <c r="D4489" t="s">
        <v>785</v>
      </c>
      <c r="E4489" t="s">
        <v>25</v>
      </c>
      <c r="F4489" s="1">
        <v>40179</v>
      </c>
      <c r="G4489" t="s">
        <v>2401</v>
      </c>
      <c r="H4489">
        <v>201501</v>
      </c>
      <c r="I4489" t="s">
        <v>27</v>
      </c>
      <c r="J4489" t="s">
        <v>28</v>
      </c>
      <c r="K4489" t="s">
        <v>41</v>
      </c>
      <c r="L4489" t="s">
        <v>30</v>
      </c>
      <c r="M4489" t="s">
        <v>31</v>
      </c>
      <c r="N4489" t="s">
        <v>32</v>
      </c>
      <c r="O4489">
        <v>6.84</v>
      </c>
      <c r="P4489" t="s">
        <v>677</v>
      </c>
      <c r="Q4489" t="s">
        <v>703</v>
      </c>
      <c r="R4489" t="s">
        <v>680</v>
      </c>
      <c r="S4489" t="s">
        <v>34</v>
      </c>
      <c r="T4489" t="s">
        <v>561</v>
      </c>
    </row>
    <row r="4490" spans="1:20">
      <c r="A4490" t="s">
        <v>703</v>
      </c>
      <c r="B4490" t="s">
        <v>677</v>
      </c>
      <c r="C4490" t="s">
        <v>784</v>
      </c>
      <c r="D4490" t="s">
        <v>785</v>
      </c>
      <c r="E4490" t="s">
        <v>25</v>
      </c>
      <c r="F4490" s="1">
        <v>40179</v>
      </c>
      <c r="G4490" t="s">
        <v>2401</v>
      </c>
      <c r="H4490">
        <v>201501</v>
      </c>
      <c r="I4490" t="s">
        <v>27</v>
      </c>
      <c r="J4490" t="s">
        <v>28</v>
      </c>
      <c r="K4490" t="s">
        <v>43</v>
      </c>
      <c r="L4490" t="s">
        <v>30</v>
      </c>
      <c r="M4490" t="s">
        <v>31</v>
      </c>
      <c r="N4490" t="s">
        <v>32</v>
      </c>
      <c r="O4490">
        <v>6.84</v>
      </c>
      <c r="P4490" t="s">
        <v>677</v>
      </c>
      <c r="Q4490" t="s">
        <v>703</v>
      </c>
      <c r="R4490" t="s">
        <v>680</v>
      </c>
      <c r="S4490" t="s">
        <v>34</v>
      </c>
      <c r="T4490" t="s">
        <v>561</v>
      </c>
    </row>
    <row r="4491" spans="1:20">
      <c r="A4491" t="s">
        <v>703</v>
      </c>
      <c r="B4491" t="s">
        <v>677</v>
      </c>
      <c r="C4491" t="s">
        <v>784</v>
      </c>
      <c r="D4491" t="s">
        <v>785</v>
      </c>
      <c r="E4491" t="s">
        <v>25</v>
      </c>
      <c r="F4491" s="1">
        <v>40179</v>
      </c>
      <c r="G4491" t="s">
        <v>2401</v>
      </c>
      <c r="H4491">
        <v>201501</v>
      </c>
      <c r="I4491" t="s">
        <v>27</v>
      </c>
      <c r="J4491" t="s">
        <v>28</v>
      </c>
      <c r="K4491" t="s">
        <v>44</v>
      </c>
      <c r="L4491" t="s">
        <v>30</v>
      </c>
      <c r="M4491" t="s">
        <v>31</v>
      </c>
      <c r="N4491" t="s">
        <v>32</v>
      </c>
      <c r="O4491">
        <v>6.84</v>
      </c>
      <c r="P4491" t="s">
        <v>677</v>
      </c>
      <c r="Q4491" t="s">
        <v>703</v>
      </c>
      <c r="R4491" t="s">
        <v>680</v>
      </c>
      <c r="S4491" t="s">
        <v>34</v>
      </c>
      <c r="T4491" t="s">
        <v>561</v>
      </c>
    </row>
    <row r="4492" spans="1:20">
      <c r="A4492" t="s">
        <v>714</v>
      </c>
      <c r="B4492" t="s">
        <v>677</v>
      </c>
      <c r="C4492" t="s">
        <v>786</v>
      </c>
      <c r="D4492" t="s">
        <v>787</v>
      </c>
      <c r="E4492" t="s">
        <v>25</v>
      </c>
      <c r="F4492" s="1">
        <v>40179</v>
      </c>
      <c r="G4492" t="s">
        <v>2401</v>
      </c>
      <c r="H4492">
        <v>201501</v>
      </c>
      <c r="I4492" t="s">
        <v>27</v>
      </c>
      <c r="J4492" t="s">
        <v>53</v>
      </c>
      <c r="K4492" t="s">
        <v>38</v>
      </c>
      <c r="L4492" t="s">
        <v>54</v>
      </c>
      <c r="M4492" t="s">
        <v>31</v>
      </c>
      <c r="N4492" t="s">
        <v>32</v>
      </c>
      <c r="O4492">
        <v>1900.79</v>
      </c>
      <c r="P4492" t="s">
        <v>677</v>
      </c>
      <c r="Q4492" t="s">
        <v>714</v>
      </c>
      <c r="R4492" t="s">
        <v>680</v>
      </c>
      <c r="S4492" t="s">
        <v>34</v>
      </c>
      <c r="T4492" t="s">
        <v>561</v>
      </c>
    </row>
    <row r="4493" spans="1:20">
      <c r="A4493" t="s">
        <v>694</v>
      </c>
      <c r="B4493" t="s">
        <v>677</v>
      </c>
      <c r="C4493" t="s">
        <v>788</v>
      </c>
      <c r="D4493" t="s">
        <v>789</v>
      </c>
      <c r="E4493" t="s">
        <v>25</v>
      </c>
      <c r="F4493" s="1">
        <v>40179</v>
      </c>
      <c r="G4493" t="s">
        <v>2401</v>
      </c>
      <c r="H4493">
        <v>201501</v>
      </c>
      <c r="I4493" t="s">
        <v>27</v>
      </c>
      <c r="J4493" t="s">
        <v>53</v>
      </c>
      <c r="K4493" t="s">
        <v>38</v>
      </c>
      <c r="L4493" t="s">
        <v>54</v>
      </c>
      <c r="M4493" t="s">
        <v>31</v>
      </c>
      <c r="N4493" t="s">
        <v>32</v>
      </c>
      <c r="O4493">
        <v>-243.09</v>
      </c>
      <c r="P4493" t="s">
        <v>677</v>
      </c>
      <c r="Q4493" t="s">
        <v>694</v>
      </c>
      <c r="R4493" t="s">
        <v>680</v>
      </c>
      <c r="S4493" t="s">
        <v>34</v>
      </c>
      <c r="T4493" t="s">
        <v>561</v>
      </c>
    </row>
    <row r="4494" spans="1:20">
      <c r="A4494" t="s">
        <v>703</v>
      </c>
      <c r="B4494" t="s">
        <v>677</v>
      </c>
      <c r="C4494" t="s">
        <v>790</v>
      </c>
      <c r="D4494" t="s">
        <v>791</v>
      </c>
      <c r="E4494" t="s">
        <v>25</v>
      </c>
      <c r="F4494" s="1">
        <v>40179</v>
      </c>
      <c r="G4494" t="s">
        <v>2401</v>
      </c>
      <c r="H4494">
        <v>201501</v>
      </c>
      <c r="I4494" t="s">
        <v>27</v>
      </c>
      <c r="J4494" t="s">
        <v>53</v>
      </c>
      <c r="K4494" t="s">
        <v>29</v>
      </c>
      <c r="L4494" t="s">
        <v>54</v>
      </c>
      <c r="M4494" t="s">
        <v>31</v>
      </c>
      <c r="N4494" t="s">
        <v>32</v>
      </c>
      <c r="O4494">
        <v>607.81000000000006</v>
      </c>
      <c r="P4494" t="s">
        <v>677</v>
      </c>
      <c r="Q4494" t="s">
        <v>703</v>
      </c>
      <c r="R4494" t="s">
        <v>680</v>
      </c>
      <c r="S4494" t="s">
        <v>34</v>
      </c>
      <c r="T4494" t="s">
        <v>561</v>
      </c>
    </row>
    <row r="4495" spans="1:20">
      <c r="A4495" t="s">
        <v>703</v>
      </c>
      <c r="B4495" t="s">
        <v>677</v>
      </c>
      <c r="C4495" t="s">
        <v>790</v>
      </c>
      <c r="D4495" t="s">
        <v>791</v>
      </c>
      <c r="E4495" t="s">
        <v>25</v>
      </c>
      <c r="F4495" s="1">
        <v>40179</v>
      </c>
      <c r="G4495" t="s">
        <v>2401</v>
      </c>
      <c r="H4495">
        <v>201501</v>
      </c>
      <c r="I4495" t="s">
        <v>27</v>
      </c>
      <c r="J4495" t="s">
        <v>53</v>
      </c>
      <c r="K4495" t="s">
        <v>36</v>
      </c>
      <c r="L4495" t="s">
        <v>54</v>
      </c>
      <c r="M4495" t="s">
        <v>31</v>
      </c>
      <c r="N4495" t="s">
        <v>32</v>
      </c>
      <c r="O4495">
        <v>1491.47</v>
      </c>
      <c r="P4495" t="s">
        <v>677</v>
      </c>
      <c r="Q4495" t="s">
        <v>703</v>
      </c>
      <c r="R4495" t="s">
        <v>680</v>
      </c>
      <c r="S4495" t="s">
        <v>34</v>
      </c>
      <c r="T4495" t="s">
        <v>561</v>
      </c>
    </row>
    <row r="4496" spans="1:20">
      <c r="A4496" t="s">
        <v>703</v>
      </c>
      <c r="B4496" t="s">
        <v>677</v>
      </c>
      <c r="C4496" t="s">
        <v>790</v>
      </c>
      <c r="D4496" t="s">
        <v>791</v>
      </c>
      <c r="E4496" t="s">
        <v>25</v>
      </c>
      <c r="F4496" s="1">
        <v>40179</v>
      </c>
      <c r="G4496" t="s">
        <v>2401</v>
      </c>
      <c r="H4496">
        <v>201501</v>
      </c>
      <c r="I4496" t="s">
        <v>27</v>
      </c>
      <c r="J4496" t="s">
        <v>53</v>
      </c>
      <c r="K4496" t="s">
        <v>37</v>
      </c>
      <c r="L4496" t="s">
        <v>54</v>
      </c>
      <c r="M4496" t="s">
        <v>31</v>
      </c>
      <c r="N4496" t="s">
        <v>32</v>
      </c>
      <c r="O4496">
        <v>685.52</v>
      </c>
      <c r="P4496" t="s">
        <v>677</v>
      </c>
      <c r="Q4496" t="s">
        <v>703</v>
      </c>
      <c r="R4496" t="s">
        <v>680</v>
      </c>
      <c r="S4496" t="s">
        <v>34</v>
      </c>
      <c r="T4496" t="s">
        <v>561</v>
      </c>
    </row>
    <row r="4497" spans="1:20">
      <c r="A4497" t="s">
        <v>703</v>
      </c>
      <c r="B4497" t="s">
        <v>677</v>
      </c>
      <c r="C4497" t="s">
        <v>790</v>
      </c>
      <c r="D4497" t="s">
        <v>791</v>
      </c>
      <c r="E4497" t="s">
        <v>25</v>
      </c>
      <c r="F4497" s="1">
        <v>40179</v>
      </c>
      <c r="G4497" t="s">
        <v>2401</v>
      </c>
      <c r="H4497">
        <v>201501</v>
      </c>
      <c r="I4497" t="s">
        <v>27</v>
      </c>
      <c r="J4497" t="s">
        <v>53</v>
      </c>
      <c r="K4497" t="s">
        <v>38</v>
      </c>
      <c r="L4497" t="s">
        <v>54</v>
      </c>
      <c r="M4497" t="s">
        <v>31</v>
      </c>
      <c r="N4497" t="s">
        <v>32</v>
      </c>
      <c r="O4497">
        <v>718.52</v>
      </c>
      <c r="P4497" t="s">
        <v>677</v>
      </c>
      <c r="Q4497" t="s">
        <v>703</v>
      </c>
      <c r="R4497" t="s">
        <v>680</v>
      </c>
      <c r="S4497" t="s">
        <v>34</v>
      </c>
      <c r="T4497" t="s">
        <v>561</v>
      </c>
    </row>
    <row r="4498" spans="1:20">
      <c r="A4498" t="s">
        <v>703</v>
      </c>
      <c r="B4498" t="s">
        <v>677</v>
      </c>
      <c r="C4498" t="s">
        <v>790</v>
      </c>
      <c r="D4498" t="s">
        <v>791</v>
      </c>
      <c r="E4498" t="s">
        <v>25</v>
      </c>
      <c r="F4498" s="1">
        <v>40179</v>
      </c>
      <c r="G4498" t="s">
        <v>2401</v>
      </c>
      <c r="H4498">
        <v>201501</v>
      </c>
      <c r="I4498" t="s">
        <v>27</v>
      </c>
      <c r="J4498" t="s">
        <v>53</v>
      </c>
      <c r="K4498" t="s">
        <v>39</v>
      </c>
      <c r="L4498" t="s">
        <v>54</v>
      </c>
      <c r="M4498" t="s">
        <v>31</v>
      </c>
      <c r="N4498" t="s">
        <v>32</v>
      </c>
      <c r="O4498">
        <v>899.27</v>
      </c>
      <c r="P4498" t="s">
        <v>677</v>
      </c>
      <c r="Q4498" t="s">
        <v>703</v>
      </c>
      <c r="R4498" t="s">
        <v>680</v>
      </c>
      <c r="S4498" t="s">
        <v>34</v>
      </c>
      <c r="T4498" t="s">
        <v>561</v>
      </c>
    </row>
    <row r="4499" spans="1:20">
      <c r="A4499" t="s">
        <v>703</v>
      </c>
      <c r="B4499" t="s">
        <v>677</v>
      </c>
      <c r="C4499" t="s">
        <v>790</v>
      </c>
      <c r="D4499" t="s">
        <v>791</v>
      </c>
      <c r="E4499" t="s">
        <v>25</v>
      </c>
      <c r="F4499" s="1">
        <v>40179</v>
      </c>
      <c r="G4499" t="s">
        <v>2401</v>
      </c>
      <c r="H4499">
        <v>201501</v>
      </c>
      <c r="I4499" t="s">
        <v>27</v>
      </c>
      <c r="J4499" t="s">
        <v>53</v>
      </c>
      <c r="K4499" t="s">
        <v>41</v>
      </c>
      <c r="L4499" t="s">
        <v>54</v>
      </c>
      <c r="M4499" t="s">
        <v>31</v>
      </c>
      <c r="N4499" t="s">
        <v>32</v>
      </c>
      <c r="O4499">
        <v>89.04</v>
      </c>
      <c r="P4499" t="s">
        <v>677</v>
      </c>
      <c r="Q4499" t="s">
        <v>703</v>
      </c>
      <c r="R4499" t="s">
        <v>680</v>
      </c>
      <c r="S4499" t="s">
        <v>34</v>
      </c>
      <c r="T4499" t="s">
        <v>561</v>
      </c>
    </row>
    <row r="4500" spans="1:20">
      <c r="A4500" t="s">
        <v>703</v>
      </c>
      <c r="B4500" t="s">
        <v>677</v>
      </c>
      <c r="C4500" t="s">
        <v>792</v>
      </c>
      <c r="D4500" t="s">
        <v>793</v>
      </c>
      <c r="E4500" t="s">
        <v>25</v>
      </c>
      <c r="F4500" s="1">
        <v>40179</v>
      </c>
      <c r="G4500" t="s">
        <v>2401</v>
      </c>
      <c r="H4500">
        <v>201501</v>
      </c>
      <c r="I4500" t="s">
        <v>27</v>
      </c>
      <c r="J4500" t="s">
        <v>53</v>
      </c>
      <c r="K4500" t="s">
        <v>29</v>
      </c>
      <c r="L4500" t="s">
        <v>54</v>
      </c>
      <c r="M4500" t="s">
        <v>31</v>
      </c>
      <c r="N4500" t="s">
        <v>32</v>
      </c>
      <c r="O4500">
        <v>246.8</v>
      </c>
      <c r="P4500" t="s">
        <v>677</v>
      </c>
      <c r="Q4500" t="s">
        <v>703</v>
      </c>
      <c r="R4500" t="s">
        <v>680</v>
      </c>
      <c r="S4500" t="s">
        <v>34</v>
      </c>
      <c r="T4500" t="s">
        <v>561</v>
      </c>
    </row>
    <row r="4501" spans="1:20">
      <c r="A4501" t="s">
        <v>703</v>
      </c>
      <c r="B4501" t="s">
        <v>677</v>
      </c>
      <c r="C4501" t="s">
        <v>792</v>
      </c>
      <c r="D4501" t="s">
        <v>793</v>
      </c>
      <c r="E4501" t="s">
        <v>25</v>
      </c>
      <c r="F4501" s="1">
        <v>40179</v>
      </c>
      <c r="G4501" t="s">
        <v>2401</v>
      </c>
      <c r="H4501">
        <v>201501</v>
      </c>
      <c r="I4501" t="s">
        <v>27</v>
      </c>
      <c r="J4501" t="s">
        <v>53</v>
      </c>
      <c r="K4501" t="s">
        <v>36</v>
      </c>
      <c r="L4501" t="s">
        <v>54</v>
      </c>
      <c r="M4501" t="s">
        <v>31</v>
      </c>
      <c r="N4501" t="s">
        <v>32</v>
      </c>
      <c r="O4501">
        <v>246.8</v>
      </c>
      <c r="P4501" t="s">
        <v>677</v>
      </c>
      <c r="Q4501" t="s">
        <v>703</v>
      </c>
      <c r="R4501" t="s">
        <v>680</v>
      </c>
      <c r="S4501" t="s">
        <v>34</v>
      </c>
      <c r="T4501" t="s">
        <v>561</v>
      </c>
    </row>
    <row r="4502" spans="1:20">
      <c r="A4502" t="s">
        <v>703</v>
      </c>
      <c r="B4502" t="s">
        <v>677</v>
      </c>
      <c r="C4502" t="s">
        <v>792</v>
      </c>
      <c r="D4502" t="s">
        <v>793</v>
      </c>
      <c r="E4502" t="s">
        <v>25</v>
      </c>
      <c r="F4502" s="1">
        <v>40179</v>
      </c>
      <c r="G4502" t="s">
        <v>2401</v>
      </c>
      <c r="H4502">
        <v>201501</v>
      </c>
      <c r="I4502" t="s">
        <v>27</v>
      </c>
      <c r="J4502" t="s">
        <v>53</v>
      </c>
      <c r="K4502" t="s">
        <v>37</v>
      </c>
      <c r="L4502" t="s">
        <v>54</v>
      </c>
      <c r="M4502" t="s">
        <v>31</v>
      </c>
      <c r="N4502" t="s">
        <v>32</v>
      </c>
      <c r="O4502">
        <v>246.8</v>
      </c>
      <c r="P4502" t="s">
        <v>677</v>
      </c>
      <c r="Q4502" t="s">
        <v>703</v>
      </c>
      <c r="R4502" t="s">
        <v>680</v>
      </c>
      <c r="S4502" t="s">
        <v>34</v>
      </c>
      <c r="T4502" t="s">
        <v>561</v>
      </c>
    </row>
    <row r="4503" spans="1:20">
      <c r="A4503" t="s">
        <v>703</v>
      </c>
      <c r="B4503" t="s">
        <v>677</v>
      </c>
      <c r="C4503" t="s">
        <v>792</v>
      </c>
      <c r="D4503" t="s">
        <v>793</v>
      </c>
      <c r="E4503" t="s">
        <v>25</v>
      </c>
      <c r="F4503" s="1">
        <v>40179</v>
      </c>
      <c r="G4503" t="s">
        <v>2401</v>
      </c>
      <c r="H4503">
        <v>201501</v>
      </c>
      <c r="I4503" t="s">
        <v>27</v>
      </c>
      <c r="J4503" t="s">
        <v>53</v>
      </c>
      <c r="K4503" t="s">
        <v>38</v>
      </c>
      <c r="L4503" t="s">
        <v>54</v>
      </c>
      <c r="M4503" t="s">
        <v>31</v>
      </c>
      <c r="N4503" t="s">
        <v>32</v>
      </c>
      <c r="O4503">
        <v>246.8</v>
      </c>
      <c r="P4503" t="s">
        <v>677</v>
      </c>
      <c r="Q4503" t="s">
        <v>703</v>
      </c>
      <c r="R4503" t="s">
        <v>680</v>
      </c>
      <c r="S4503" t="s">
        <v>34</v>
      </c>
      <c r="T4503" t="s">
        <v>561</v>
      </c>
    </row>
    <row r="4504" spans="1:20">
      <c r="A4504" t="s">
        <v>703</v>
      </c>
      <c r="B4504" t="s">
        <v>677</v>
      </c>
      <c r="C4504" t="s">
        <v>792</v>
      </c>
      <c r="D4504" t="s">
        <v>793</v>
      </c>
      <c r="E4504" t="s">
        <v>25</v>
      </c>
      <c r="F4504" s="1">
        <v>40179</v>
      </c>
      <c r="G4504" t="s">
        <v>2401</v>
      </c>
      <c r="H4504">
        <v>201501</v>
      </c>
      <c r="I4504" t="s">
        <v>27</v>
      </c>
      <c r="J4504" t="s">
        <v>53</v>
      </c>
      <c r="K4504" t="s">
        <v>39</v>
      </c>
      <c r="L4504" t="s">
        <v>54</v>
      </c>
      <c r="M4504" t="s">
        <v>31</v>
      </c>
      <c r="N4504" t="s">
        <v>32</v>
      </c>
      <c r="O4504">
        <v>246.8</v>
      </c>
      <c r="P4504" t="s">
        <v>677</v>
      </c>
      <c r="Q4504" t="s">
        <v>703</v>
      </c>
      <c r="R4504" t="s">
        <v>680</v>
      </c>
      <c r="S4504" t="s">
        <v>34</v>
      </c>
      <c r="T4504" t="s">
        <v>561</v>
      </c>
    </row>
    <row r="4505" spans="1:20">
      <c r="A4505" t="s">
        <v>703</v>
      </c>
      <c r="B4505" t="s">
        <v>677</v>
      </c>
      <c r="C4505" t="s">
        <v>792</v>
      </c>
      <c r="D4505" t="s">
        <v>793</v>
      </c>
      <c r="E4505" t="s">
        <v>25</v>
      </c>
      <c r="F4505" s="1">
        <v>40179</v>
      </c>
      <c r="G4505" t="s">
        <v>2401</v>
      </c>
      <c r="H4505">
        <v>201501</v>
      </c>
      <c r="I4505" t="s">
        <v>27</v>
      </c>
      <c r="J4505" t="s">
        <v>53</v>
      </c>
      <c r="K4505" t="s">
        <v>41</v>
      </c>
      <c r="L4505" t="s">
        <v>54</v>
      </c>
      <c r="M4505" t="s">
        <v>31</v>
      </c>
      <c r="N4505" t="s">
        <v>32</v>
      </c>
      <c r="O4505">
        <v>246.79</v>
      </c>
      <c r="P4505" t="s">
        <v>677</v>
      </c>
      <c r="Q4505" t="s">
        <v>703</v>
      </c>
      <c r="R4505" t="s">
        <v>680</v>
      </c>
      <c r="S4505" t="s">
        <v>34</v>
      </c>
      <c r="T4505" t="s">
        <v>561</v>
      </c>
    </row>
    <row r="4506" spans="1:20">
      <c r="A4506" t="s">
        <v>703</v>
      </c>
      <c r="B4506" t="s">
        <v>677</v>
      </c>
      <c r="C4506" t="s">
        <v>794</v>
      </c>
      <c r="D4506" t="s">
        <v>795</v>
      </c>
      <c r="E4506" t="s">
        <v>25</v>
      </c>
      <c r="F4506" s="1">
        <v>40179</v>
      </c>
      <c r="G4506" t="s">
        <v>2401</v>
      </c>
      <c r="H4506">
        <v>201501</v>
      </c>
      <c r="I4506" t="s">
        <v>27</v>
      </c>
      <c r="J4506" t="s">
        <v>53</v>
      </c>
      <c r="K4506" t="s">
        <v>29</v>
      </c>
      <c r="L4506" t="s">
        <v>54</v>
      </c>
      <c r="M4506" t="s">
        <v>31</v>
      </c>
      <c r="N4506" t="s">
        <v>32</v>
      </c>
      <c r="O4506">
        <v>78.16</v>
      </c>
      <c r="P4506" t="s">
        <v>677</v>
      </c>
      <c r="Q4506" t="s">
        <v>703</v>
      </c>
      <c r="R4506" t="s">
        <v>680</v>
      </c>
      <c r="S4506" t="s">
        <v>34</v>
      </c>
      <c r="T4506" t="s">
        <v>561</v>
      </c>
    </row>
    <row r="4507" spans="1:20">
      <c r="A4507" t="s">
        <v>703</v>
      </c>
      <c r="B4507" t="s">
        <v>677</v>
      </c>
      <c r="C4507" t="s">
        <v>794</v>
      </c>
      <c r="D4507" t="s">
        <v>795</v>
      </c>
      <c r="E4507" t="s">
        <v>25</v>
      </c>
      <c r="F4507" s="1">
        <v>40179</v>
      </c>
      <c r="G4507" t="s">
        <v>2401</v>
      </c>
      <c r="H4507">
        <v>201501</v>
      </c>
      <c r="I4507" t="s">
        <v>27</v>
      </c>
      <c r="J4507" t="s">
        <v>53</v>
      </c>
      <c r="K4507" t="s">
        <v>36</v>
      </c>
      <c r="L4507" t="s">
        <v>54</v>
      </c>
      <c r="M4507" t="s">
        <v>31</v>
      </c>
      <c r="N4507" t="s">
        <v>32</v>
      </c>
      <c r="O4507">
        <v>34.200000000000003</v>
      </c>
      <c r="P4507" t="s">
        <v>677</v>
      </c>
      <c r="Q4507" t="s">
        <v>703</v>
      </c>
      <c r="R4507" t="s">
        <v>680</v>
      </c>
      <c r="S4507" t="s">
        <v>34</v>
      </c>
      <c r="T4507" t="s">
        <v>561</v>
      </c>
    </row>
    <row r="4508" spans="1:20">
      <c r="A4508" t="s">
        <v>703</v>
      </c>
      <c r="B4508" t="s">
        <v>677</v>
      </c>
      <c r="C4508" t="s">
        <v>794</v>
      </c>
      <c r="D4508" t="s">
        <v>795</v>
      </c>
      <c r="E4508" t="s">
        <v>25</v>
      </c>
      <c r="F4508" s="1">
        <v>40179</v>
      </c>
      <c r="G4508" t="s">
        <v>2401</v>
      </c>
      <c r="H4508">
        <v>201501</v>
      </c>
      <c r="I4508" t="s">
        <v>27</v>
      </c>
      <c r="J4508" t="s">
        <v>53</v>
      </c>
      <c r="K4508" t="s">
        <v>37</v>
      </c>
      <c r="L4508" t="s">
        <v>54</v>
      </c>
      <c r="M4508" t="s">
        <v>31</v>
      </c>
      <c r="N4508" t="s">
        <v>32</v>
      </c>
      <c r="O4508">
        <v>29.38</v>
      </c>
      <c r="P4508" t="s">
        <v>677</v>
      </c>
      <c r="Q4508" t="s">
        <v>703</v>
      </c>
      <c r="R4508" t="s">
        <v>680</v>
      </c>
      <c r="S4508" t="s">
        <v>34</v>
      </c>
      <c r="T4508" t="s">
        <v>561</v>
      </c>
    </row>
    <row r="4509" spans="1:20">
      <c r="A4509" t="s">
        <v>703</v>
      </c>
      <c r="B4509" t="s">
        <v>677</v>
      </c>
      <c r="C4509" t="s">
        <v>794</v>
      </c>
      <c r="D4509" t="s">
        <v>795</v>
      </c>
      <c r="E4509" t="s">
        <v>25</v>
      </c>
      <c r="F4509" s="1">
        <v>40179</v>
      </c>
      <c r="G4509" t="s">
        <v>2401</v>
      </c>
      <c r="H4509">
        <v>201501</v>
      </c>
      <c r="I4509" t="s">
        <v>27</v>
      </c>
      <c r="J4509" t="s">
        <v>53</v>
      </c>
      <c r="K4509" t="s">
        <v>38</v>
      </c>
      <c r="L4509" t="s">
        <v>54</v>
      </c>
      <c r="M4509" t="s">
        <v>31</v>
      </c>
      <c r="N4509" t="s">
        <v>32</v>
      </c>
      <c r="O4509">
        <v>770.95</v>
      </c>
      <c r="P4509" t="s">
        <v>677</v>
      </c>
      <c r="Q4509" t="s">
        <v>703</v>
      </c>
      <c r="R4509" t="s">
        <v>680</v>
      </c>
      <c r="S4509" t="s">
        <v>34</v>
      </c>
      <c r="T4509" t="s">
        <v>561</v>
      </c>
    </row>
    <row r="4510" spans="1:20">
      <c r="A4510" t="s">
        <v>703</v>
      </c>
      <c r="B4510" t="s">
        <v>677</v>
      </c>
      <c r="C4510" t="s">
        <v>794</v>
      </c>
      <c r="D4510" t="s">
        <v>795</v>
      </c>
      <c r="E4510" t="s">
        <v>25</v>
      </c>
      <c r="F4510" s="1">
        <v>40179</v>
      </c>
      <c r="G4510" t="s">
        <v>2401</v>
      </c>
      <c r="H4510">
        <v>201501</v>
      </c>
      <c r="I4510" t="s">
        <v>27</v>
      </c>
      <c r="J4510" t="s">
        <v>53</v>
      </c>
      <c r="K4510" t="s">
        <v>39</v>
      </c>
      <c r="L4510" t="s">
        <v>54</v>
      </c>
      <c r="M4510" t="s">
        <v>31</v>
      </c>
      <c r="N4510" t="s">
        <v>32</v>
      </c>
      <c r="O4510">
        <v>623.65</v>
      </c>
      <c r="P4510" t="s">
        <v>677</v>
      </c>
      <c r="Q4510" t="s">
        <v>703</v>
      </c>
      <c r="R4510" t="s">
        <v>680</v>
      </c>
      <c r="S4510" t="s">
        <v>34</v>
      </c>
      <c r="T4510" t="s">
        <v>561</v>
      </c>
    </row>
    <row r="4511" spans="1:20">
      <c r="A4511" t="s">
        <v>703</v>
      </c>
      <c r="B4511" t="s">
        <v>677</v>
      </c>
      <c r="C4511" t="s">
        <v>794</v>
      </c>
      <c r="D4511" t="s">
        <v>795</v>
      </c>
      <c r="E4511" t="s">
        <v>25</v>
      </c>
      <c r="F4511" s="1">
        <v>40179</v>
      </c>
      <c r="G4511" t="s">
        <v>2401</v>
      </c>
      <c r="H4511">
        <v>201501</v>
      </c>
      <c r="I4511" t="s">
        <v>27</v>
      </c>
      <c r="J4511" t="s">
        <v>53</v>
      </c>
      <c r="K4511" t="s">
        <v>40</v>
      </c>
      <c r="L4511" t="s">
        <v>54</v>
      </c>
      <c r="M4511" t="s">
        <v>31</v>
      </c>
      <c r="N4511" t="s">
        <v>32</v>
      </c>
      <c r="O4511">
        <v>17.64</v>
      </c>
      <c r="P4511" t="s">
        <v>677</v>
      </c>
      <c r="Q4511" t="s">
        <v>703</v>
      </c>
      <c r="R4511" t="s">
        <v>680</v>
      </c>
      <c r="S4511" t="s">
        <v>34</v>
      </c>
      <c r="T4511" t="s">
        <v>561</v>
      </c>
    </row>
    <row r="4512" spans="1:20">
      <c r="A4512" t="s">
        <v>703</v>
      </c>
      <c r="B4512" t="s">
        <v>677</v>
      </c>
      <c r="C4512" t="s">
        <v>794</v>
      </c>
      <c r="D4512" t="s">
        <v>795</v>
      </c>
      <c r="E4512" t="s">
        <v>25</v>
      </c>
      <c r="F4512" s="1">
        <v>40179</v>
      </c>
      <c r="G4512" t="s">
        <v>2401</v>
      </c>
      <c r="H4512">
        <v>201501</v>
      </c>
      <c r="I4512" t="s">
        <v>27</v>
      </c>
      <c r="J4512" t="s">
        <v>53</v>
      </c>
      <c r="K4512" t="s">
        <v>41</v>
      </c>
      <c r="L4512" t="s">
        <v>54</v>
      </c>
      <c r="M4512" t="s">
        <v>31</v>
      </c>
      <c r="N4512" t="s">
        <v>32</v>
      </c>
      <c r="O4512">
        <v>17.61</v>
      </c>
      <c r="P4512" t="s">
        <v>677</v>
      </c>
      <c r="Q4512" t="s">
        <v>703</v>
      </c>
      <c r="R4512" t="s">
        <v>680</v>
      </c>
      <c r="S4512" t="s">
        <v>34</v>
      </c>
      <c r="T4512" t="s">
        <v>561</v>
      </c>
    </row>
    <row r="4513" spans="1:20">
      <c r="A4513" t="s">
        <v>703</v>
      </c>
      <c r="B4513" t="s">
        <v>677</v>
      </c>
      <c r="C4513" t="s">
        <v>794</v>
      </c>
      <c r="D4513" t="s">
        <v>795</v>
      </c>
      <c r="E4513" t="s">
        <v>25</v>
      </c>
      <c r="F4513" s="1">
        <v>40179</v>
      </c>
      <c r="G4513" t="s">
        <v>2401</v>
      </c>
      <c r="H4513">
        <v>201501</v>
      </c>
      <c r="I4513" t="s">
        <v>27</v>
      </c>
      <c r="J4513" t="s">
        <v>53</v>
      </c>
      <c r="K4513" t="s">
        <v>43</v>
      </c>
      <c r="L4513" t="s">
        <v>54</v>
      </c>
      <c r="M4513" t="s">
        <v>31</v>
      </c>
      <c r="N4513" t="s">
        <v>32</v>
      </c>
      <c r="O4513">
        <v>17.64</v>
      </c>
      <c r="P4513" t="s">
        <v>677</v>
      </c>
      <c r="Q4513" t="s">
        <v>703</v>
      </c>
      <c r="R4513" t="s">
        <v>680</v>
      </c>
      <c r="S4513" t="s">
        <v>34</v>
      </c>
      <c r="T4513" t="s">
        <v>561</v>
      </c>
    </row>
    <row r="4514" spans="1:20">
      <c r="A4514" t="s">
        <v>703</v>
      </c>
      <c r="B4514" t="s">
        <v>677</v>
      </c>
      <c r="C4514" t="s">
        <v>794</v>
      </c>
      <c r="D4514" t="s">
        <v>795</v>
      </c>
      <c r="E4514" t="s">
        <v>25</v>
      </c>
      <c r="F4514" s="1">
        <v>40179</v>
      </c>
      <c r="G4514" t="s">
        <v>2401</v>
      </c>
      <c r="H4514">
        <v>201501</v>
      </c>
      <c r="I4514" t="s">
        <v>27</v>
      </c>
      <c r="J4514" t="s">
        <v>53</v>
      </c>
      <c r="K4514" t="s">
        <v>44</v>
      </c>
      <c r="L4514" t="s">
        <v>54</v>
      </c>
      <c r="M4514" t="s">
        <v>31</v>
      </c>
      <c r="N4514" t="s">
        <v>32</v>
      </c>
      <c r="O4514">
        <v>17.64</v>
      </c>
      <c r="P4514" t="s">
        <v>677</v>
      </c>
      <c r="Q4514" t="s">
        <v>703</v>
      </c>
      <c r="R4514" t="s">
        <v>680</v>
      </c>
      <c r="S4514" t="s">
        <v>34</v>
      </c>
      <c r="T4514" t="s">
        <v>561</v>
      </c>
    </row>
    <row r="4515" spans="1:20">
      <c r="A4515" t="s">
        <v>703</v>
      </c>
      <c r="B4515" t="s">
        <v>677</v>
      </c>
      <c r="C4515" t="s">
        <v>798</v>
      </c>
      <c r="D4515" t="s">
        <v>799</v>
      </c>
      <c r="E4515" t="s">
        <v>25</v>
      </c>
      <c r="F4515" s="1">
        <v>40179</v>
      </c>
      <c r="G4515" t="s">
        <v>2401</v>
      </c>
      <c r="H4515">
        <v>201501</v>
      </c>
      <c r="I4515" t="s">
        <v>27</v>
      </c>
      <c r="J4515" t="s">
        <v>28</v>
      </c>
      <c r="K4515" t="s">
        <v>29</v>
      </c>
      <c r="L4515" t="s">
        <v>30</v>
      </c>
      <c r="M4515" t="s">
        <v>31</v>
      </c>
      <c r="N4515" t="s">
        <v>32</v>
      </c>
      <c r="O4515">
        <v>310.67</v>
      </c>
      <c r="P4515" t="s">
        <v>677</v>
      </c>
      <c r="Q4515" t="s">
        <v>703</v>
      </c>
      <c r="R4515" t="s">
        <v>680</v>
      </c>
      <c r="S4515" t="s">
        <v>34</v>
      </c>
      <c r="T4515" t="s">
        <v>561</v>
      </c>
    </row>
    <row r="4516" spans="1:20">
      <c r="A4516" t="s">
        <v>703</v>
      </c>
      <c r="B4516" t="s">
        <v>677</v>
      </c>
      <c r="C4516" t="s">
        <v>798</v>
      </c>
      <c r="D4516" t="s">
        <v>799</v>
      </c>
      <c r="E4516" t="s">
        <v>25</v>
      </c>
      <c r="F4516" s="1">
        <v>40179</v>
      </c>
      <c r="G4516" t="s">
        <v>2401</v>
      </c>
      <c r="H4516">
        <v>201501</v>
      </c>
      <c r="I4516" t="s">
        <v>27</v>
      </c>
      <c r="J4516" t="s">
        <v>28</v>
      </c>
      <c r="K4516" t="s">
        <v>36</v>
      </c>
      <c r="L4516" t="s">
        <v>30</v>
      </c>
      <c r="M4516" t="s">
        <v>31</v>
      </c>
      <c r="N4516" t="s">
        <v>32</v>
      </c>
      <c r="O4516">
        <v>60.2</v>
      </c>
      <c r="P4516" t="s">
        <v>677</v>
      </c>
      <c r="Q4516" t="s">
        <v>703</v>
      </c>
      <c r="R4516" t="s">
        <v>680</v>
      </c>
      <c r="S4516" t="s">
        <v>34</v>
      </c>
      <c r="T4516" t="s">
        <v>561</v>
      </c>
    </row>
    <row r="4517" spans="1:20">
      <c r="A4517" t="s">
        <v>703</v>
      </c>
      <c r="B4517" t="s">
        <v>677</v>
      </c>
      <c r="C4517" t="s">
        <v>798</v>
      </c>
      <c r="D4517" t="s">
        <v>799</v>
      </c>
      <c r="E4517" t="s">
        <v>25</v>
      </c>
      <c r="F4517" s="1">
        <v>40179</v>
      </c>
      <c r="G4517" t="s">
        <v>2401</v>
      </c>
      <c r="H4517">
        <v>201501</v>
      </c>
      <c r="I4517" t="s">
        <v>27</v>
      </c>
      <c r="J4517" t="s">
        <v>28</v>
      </c>
      <c r="K4517" t="s">
        <v>37</v>
      </c>
      <c r="L4517" t="s">
        <v>30</v>
      </c>
      <c r="M4517" t="s">
        <v>31</v>
      </c>
      <c r="N4517" t="s">
        <v>32</v>
      </c>
      <c r="O4517">
        <v>52.46</v>
      </c>
      <c r="P4517" t="s">
        <v>677</v>
      </c>
      <c r="Q4517" t="s">
        <v>703</v>
      </c>
      <c r="R4517" t="s">
        <v>680</v>
      </c>
      <c r="S4517" t="s">
        <v>34</v>
      </c>
      <c r="T4517" t="s">
        <v>561</v>
      </c>
    </row>
    <row r="4518" spans="1:20">
      <c r="A4518" t="s">
        <v>703</v>
      </c>
      <c r="B4518" t="s">
        <v>677</v>
      </c>
      <c r="C4518" t="s">
        <v>798</v>
      </c>
      <c r="D4518" t="s">
        <v>799</v>
      </c>
      <c r="E4518" t="s">
        <v>25</v>
      </c>
      <c r="F4518" s="1">
        <v>40179</v>
      </c>
      <c r="G4518" t="s">
        <v>2401</v>
      </c>
      <c r="H4518">
        <v>201501</v>
      </c>
      <c r="I4518" t="s">
        <v>27</v>
      </c>
      <c r="J4518" t="s">
        <v>28</v>
      </c>
      <c r="K4518" t="s">
        <v>38</v>
      </c>
      <c r="L4518" t="s">
        <v>30</v>
      </c>
      <c r="M4518" t="s">
        <v>31</v>
      </c>
      <c r="N4518" t="s">
        <v>32</v>
      </c>
      <c r="O4518">
        <v>160.45000000000002</v>
      </c>
      <c r="P4518" t="s">
        <v>677</v>
      </c>
      <c r="Q4518" t="s">
        <v>703</v>
      </c>
      <c r="R4518" t="s">
        <v>680</v>
      </c>
      <c r="S4518" t="s">
        <v>34</v>
      </c>
      <c r="T4518" t="s">
        <v>561</v>
      </c>
    </row>
    <row r="4519" spans="1:20">
      <c r="A4519" t="s">
        <v>703</v>
      </c>
      <c r="B4519" t="s">
        <v>677</v>
      </c>
      <c r="C4519" t="s">
        <v>798</v>
      </c>
      <c r="D4519" t="s">
        <v>799</v>
      </c>
      <c r="E4519" t="s">
        <v>25</v>
      </c>
      <c r="F4519" s="1">
        <v>40179</v>
      </c>
      <c r="G4519" t="s">
        <v>2401</v>
      </c>
      <c r="H4519">
        <v>201501</v>
      </c>
      <c r="I4519" t="s">
        <v>27</v>
      </c>
      <c r="J4519" t="s">
        <v>28</v>
      </c>
      <c r="K4519" t="s">
        <v>39</v>
      </c>
      <c r="L4519" t="s">
        <v>30</v>
      </c>
      <c r="M4519" t="s">
        <v>31</v>
      </c>
      <c r="N4519" t="s">
        <v>32</v>
      </c>
      <c r="O4519">
        <v>28.64</v>
      </c>
      <c r="P4519" t="s">
        <v>677</v>
      </c>
      <c r="Q4519" t="s">
        <v>703</v>
      </c>
      <c r="R4519" t="s">
        <v>680</v>
      </c>
      <c r="S4519" t="s">
        <v>34</v>
      </c>
      <c r="T4519" t="s">
        <v>561</v>
      </c>
    </row>
    <row r="4520" spans="1:20">
      <c r="A4520" t="s">
        <v>703</v>
      </c>
      <c r="B4520" t="s">
        <v>677</v>
      </c>
      <c r="C4520" t="s">
        <v>798</v>
      </c>
      <c r="D4520" t="s">
        <v>799</v>
      </c>
      <c r="E4520" t="s">
        <v>25</v>
      </c>
      <c r="F4520" s="1">
        <v>40179</v>
      </c>
      <c r="G4520" t="s">
        <v>2401</v>
      </c>
      <c r="H4520">
        <v>201501</v>
      </c>
      <c r="I4520" t="s">
        <v>27</v>
      </c>
      <c r="J4520" t="s">
        <v>28</v>
      </c>
      <c r="K4520" t="s">
        <v>40</v>
      </c>
      <c r="L4520" t="s">
        <v>30</v>
      </c>
      <c r="M4520" t="s">
        <v>31</v>
      </c>
      <c r="N4520" t="s">
        <v>32</v>
      </c>
      <c r="O4520">
        <v>31.89</v>
      </c>
      <c r="P4520" t="s">
        <v>677</v>
      </c>
      <c r="Q4520" t="s">
        <v>703</v>
      </c>
      <c r="R4520" t="s">
        <v>680</v>
      </c>
      <c r="S4520" t="s">
        <v>34</v>
      </c>
      <c r="T4520" t="s">
        <v>561</v>
      </c>
    </row>
    <row r="4521" spans="1:20">
      <c r="A4521" t="s">
        <v>703</v>
      </c>
      <c r="B4521" t="s">
        <v>677</v>
      </c>
      <c r="C4521" t="s">
        <v>798</v>
      </c>
      <c r="D4521" t="s">
        <v>799</v>
      </c>
      <c r="E4521" t="s">
        <v>25</v>
      </c>
      <c r="F4521" s="1">
        <v>40179</v>
      </c>
      <c r="G4521" t="s">
        <v>2401</v>
      </c>
      <c r="H4521">
        <v>201501</v>
      </c>
      <c r="I4521" t="s">
        <v>27</v>
      </c>
      <c r="J4521" t="s">
        <v>28</v>
      </c>
      <c r="K4521" t="s">
        <v>41</v>
      </c>
      <c r="L4521" t="s">
        <v>30</v>
      </c>
      <c r="M4521" t="s">
        <v>31</v>
      </c>
      <c r="N4521" t="s">
        <v>32</v>
      </c>
      <c r="O4521">
        <v>87.51</v>
      </c>
      <c r="P4521" t="s">
        <v>677</v>
      </c>
      <c r="Q4521" t="s">
        <v>703</v>
      </c>
      <c r="R4521" t="s">
        <v>680</v>
      </c>
      <c r="S4521" t="s">
        <v>34</v>
      </c>
      <c r="T4521" t="s">
        <v>561</v>
      </c>
    </row>
    <row r="4522" spans="1:20">
      <c r="A4522" t="s">
        <v>703</v>
      </c>
      <c r="B4522" t="s">
        <v>677</v>
      </c>
      <c r="C4522" t="s">
        <v>798</v>
      </c>
      <c r="D4522" t="s">
        <v>799</v>
      </c>
      <c r="E4522" t="s">
        <v>25</v>
      </c>
      <c r="F4522" s="1">
        <v>40179</v>
      </c>
      <c r="G4522" t="s">
        <v>2401</v>
      </c>
      <c r="H4522">
        <v>201501</v>
      </c>
      <c r="I4522" t="s">
        <v>27</v>
      </c>
      <c r="J4522" t="s">
        <v>28</v>
      </c>
      <c r="K4522" t="s">
        <v>44</v>
      </c>
      <c r="L4522" t="s">
        <v>30</v>
      </c>
      <c r="M4522" t="s">
        <v>31</v>
      </c>
      <c r="N4522" t="s">
        <v>32</v>
      </c>
      <c r="O4522">
        <v>6.6400000000000006</v>
      </c>
      <c r="P4522" t="s">
        <v>677</v>
      </c>
      <c r="Q4522" t="s">
        <v>703</v>
      </c>
      <c r="R4522" t="s">
        <v>680</v>
      </c>
      <c r="S4522" t="s">
        <v>34</v>
      </c>
      <c r="T4522" t="s">
        <v>561</v>
      </c>
    </row>
    <row r="4523" spans="1:20">
      <c r="A4523" t="s">
        <v>725</v>
      </c>
      <c r="B4523" t="s">
        <v>677</v>
      </c>
      <c r="C4523" t="s">
        <v>800</v>
      </c>
      <c r="D4523" t="s">
        <v>801</v>
      </c>
      <c r="E4523" t="s">
        <v>25</v>
      </c>
      <c r="F4523" s="1">
        <v>40179</v>
      </c>
      <c r="G4523" t="s">
        <v>2401</v>
      </c>
      <c r="H4523">
        <v>201501</v>
      </c>
      <c r="I4523" t="s">
        <v>27</v>
      </c>
      <c r="J4523" t="s">
        <v>28</v>
      </c>
      <c r="K4523" t="s">
        <v>29</v>
      </c>
      <c r="L4523" t="s">
        <v>30</v>
      </c>
      <c r="M4523" t="s">
        <v>31</v>
      </c>
      <c r="N4523" t="s">
        <v>32</v>
      </c>
      <c r="O4523">
        <v>7526</v>
      </c>
      <c r="P4523" t="s">
        <v>677</v>
      </c>
      <c r="Q4523" t="s">
        <v>725</v>
      </c>
      <c r="R4523" t="s">
        <v>680</v>
      </c>
      <c r="S4523" t="s">
        <v>34</v>
      </c>
      <c r="T4523" t="s">
        <v>561</v>
      </c>
    </row>
    <row r="4524" spans="1:20">
      <c r="A4524" t="s">
        <v>725</v>
      </c>
      <c r="B4524" t="s">
        <v>677</v>
      </c>
      <c r="C4524" t="s">
        <v>800</v>
      </c>
      <c r="D4524" t="s">
        <v>801</v>
      </c>
      <c r="E4524" t="s">
        <v>25</v>
      </c>
      <c r="F4524" s="1">
        <v>40179</v>
      </c>
      <c r="G4524" t="s">
        <v>2401</v>
      </c>
      <c r="H4524">
        <v>201501</v>
      </c>
      <c r="I4524" t="s">
        <v>27</v>
      </c>
      <c r="J4524" t="s">
        <v>28</v>
      </c>
      <c r="K4524" t="s">
        <v>36</v>
      </c>
      <c r="L4524" t="s">
        <v>30</v>
      </c>
      <c r="M4524" t="s">
        <v>31</v>
      </c>
      <c r="N4524" t="s">
        <v>32</v>
      </c>
      <c r="O4524">
        <v>7525.99</v>
      </c>
      <c r="P4524" t="s">
        <v>677</v>
      </c>
      <c r="Q4524" t="s">
        <v>725</v>
      </c>
      <c r="R4524" t="s">
        <v>680</v>
      </c>
      <c r="S4524" t="s">
        <v>34</v>
      </c>
      <c r="T4524" t="s">
        <v>561</v>
      </c>
    </row>
    <row r="4525" spans="1:20">
      <c r="A4525" t="s">
        <v>676</v>
      </c>
      <c r="B4525" t="s">
        <v>677</v>
      </c>
      <c r="C4525" t="s">
        <v>804</v>
      </c>
      <c r="D4525" t="s">
        <v>805</v>
      </c>
      <c r="E4525" t="s">
        <v>25</v>
      </c>
      <c r="F4525" s="1">
        <v>40179</v>
      </c>
      <c r="G4525" t="s">
        <v>2401</v>
      </c>
      <c r="H4525">
        <v>201501</v>
      </c>
      <c r="I4525" t="s">
        <v>27</v>
      </c>
      <c r="J4525" t="s">
        <v>28</v>
      </c>
      <c r="K4525" t="s">
        <v>29</v>
      </c>
      <c r="L4525" t="s">
        <v>30</v>
      </c>
      <c r="M4525" t="s">
        <v>31</v>
      </c>
      <c r="N4525" t="s">
        <v>32</v>
      </c>
      <c r="O4525">
        <v>106810.82</v>
      </c>
      <c r="P4525" t="s">
        <v>677</v>
      </c>
      <c r="Q4525" t="s">
        <v>676</v>
      </c>
      <c r="R4525" t="s">
        <v>680</v>
      </c>
      <c r="S4525" t="s">
        <v>34</v>
      </c>
      <c r="T4525" t="s">
        <v>561</v>
      </c>
    </row>
    <row r="4526" spans="1:20">
      <c r="A4526" t="s">
        <v>681</v>
      </c>
      <c r="B4526" t="s">
        <v>677</v>
      </c>
      <c r="C4526" t="s">
        <v>808</v>
      </c>
      <c r="D4526" t="s">
        <v>809</v>
      </c>
      <c r="E4526" t="s">
        <v>25</v>
      </c>
      <c r="F4526" s="1">
        <v>40179</v>
      </c>
      <c r="G4526" t="s">
        <v>2401</v>
      </c>
      <c r="H4526">
        <v>201501</v>
      </c>
      <c r="I4526" t="s">
        <v>27</v>
      </c>
      <c r="J4526" t="s">
        <v>28</v>
      </c>
      <c r="K4526" t="s">
        <v>29</v>
      </c>
      <c r="L4526" t="s">
        <v>30</v>
      </c>
      <c r="M4526" t="s">
        <v>31</v>
      </c>
      <c r="N4526" t="s">
        <v>32</v>
      </c>
      <c r="O4526">
        <v>2999.56</v>
      </c>
      <c r="P4526" t="s">
        <v>677</v>
      </c>
      <c r="Q4526" t="s">
        <v>681</v>
      </c>
      <c r="R4526" t="s">
        <v>680</v>
      </c>
      <c r="S4526" t="s">
        <v>34</v>
      </c>
      <c r="T4526" t="s">
        <v>561</v>
      </c>
    </row>
    <row r="4527" spans="1:20">
      <c r="A4527" t="s">
        <v>736</v>
      </c>
      <c r="B4527" t="s">
        <v>677</v>
      </c>
      <c r="C4527" t="s">
        <v>810</v>
      </c>
      <c r="D4527" t="s">
        <v>811</v>
      </c>
      <c r="E4527" t="s">
        <v>25</v>
      </c>
      <c r="F4527" s="1">
        <v>40179</v>
      </c>
      <c r="G4527" t="s">
        <v>2401</v>
      </c>
      <c r="H4527">
        <v>201501</v>
      </c>
      <c r="I4527" t="s">
        <v>27</v>
      </c>
      <c r="J4527" t="s">
        <v>28</v>
      </c>
      <c r="K4527" t="s">
        <v>29</v>
      </c>
      <c r="L4527" t="s">
        <v>30</v>
      </c>
      <c r="M4527" t="s">
        <v>31</v>
      </c>
      <c r="N4527" t="s">
        <v>32</v>
      </c>
      <c r="O4527">
        <v>10136.040000000001</v>
      </c>
      <c r="P4527" t="s">
        <v>677</v>
      </c>
      <c r="Q4527" t="s">
        <v>736</v>
      </c>
      <c r="R4527" t="s">
        <v>680</v>
      </c>
      <c r="S4527" t="s">
        <v>34</v>
      </c>
      <c r="T4527" t="s">
        <v>561</v>
      </c>
    </row>
    <row r="4528" spans="1:20">
      <c r="A4528" t="s">
        <v>736</v>
      </c>
      <c r="B4528" t="s">
        <v>677</v>
      </c>
      <c r="C4528" t="s">
        <v>810</v>
      </c>
      <c r="D4528" t="s">
        <v>811</v>
      </c>
      <c r="E4528" t="s">
        <v>25</v>
      </c>
      <c r="F4528" s="1">
        <v>40179</v>
      </c>
      <c r="G4528" t="s">
        <v>2401</v>
      </c>
      <c r="H4528">
        <v>201501</v>
      </c>
      <c r="I4528" t="s">
        <v>27</v>
      </c>
      <c r="J4528" t="s">
        <v>28</v>
      </c>
      <c r="K4528" t="s">
        <v>36</v>
      </c>
      <c r="L4528" t="s">
        <v>30</v>
      </c>
      <c r="M4528" t="s">
        <v>31</v>
      </c>
      <c r="N4528" t="s">
        <v>32</v>
      </c>
      <c r="O4528">
        <v>663.22</v>
      </c>
      <c r="P4528" t="s">
        <v>677</v>
      </c>
      <c r="Q4528" t="s">
        <v>736</v>
      </c>
      <c r="R4528" t="s">
        <v>680</v>
      </c>
      <c r="S4528" t="s">
        <v>34</v>
      </c>
      <c r="T4528" t="s">
        <v>561</v>
      </c>
    </row>
    <row r="4529" spans="1:20">
      <c r="A4529" t="s">
        <v>741</v>
      </c>
      <c r="B4529" t="s">
        <v>677</v>
      </c>
      <c r="C4529" t="s">
        <v>814</v>
      </c>
      <c r="D4529" t="s">
        <v>815</v>
      </c>
      <c r="E4529" t="s">
        <v>25</v>
      </c>
      <c r="F4529" s="1">
        <v>40179</v>
      </c>
      <c r="G4529" t="s">
        <v>2401</v>
      </c>
      <c r="H4529">
        <v>201501</v>
      </c>
      <c r="I4529" t="s">
        <v>27</v>
      </c>
      <c r="J4529" t="s">
        <v>28</v>
      </c>
      <c r="K4529" t="s">
        <v>29</v>
      </c>
      <c r="L4529" t="s">
        <v>30</v>
      </c>
      <c r="M4529" t="s">
        <v>31</v>
      </c>
      <c r="N4529" t="s">
        <v>32</v>
      </c>
      <c r="O4529">
        <v>2591</v>
      </c>
      <c r="P4529" t="s">
        <v>677</v>
      </c>
      <c r="Q4529" t="s">
        <v>741</v>
      </c>
      <c r="R4529" t="s">
        <v>680</v>
      </c>
      <c r="S4529" t="s">
        <v>34</v>
      </c>
      <c r="T4529" t="s">
        <v>561</v>
      </c>
    </row>
    <row r="4530" spans="1:20">
      <c r="A4530" t="s">
        <v>741</v>
      </c>
      <c r="B4530" t="s">
        <v>677</v>
      </c>
      <c r="C4530" t="s">
        <v>814</v>
      </c>
      <c r="D4530" t="s">
        <v>815</v>
      </c>
      <c r="E4530" t="s">
        <v>25</v>
      </c>
      <c r="F4530" s="1">
        <v>40179</v>
      </c>
      <c r="G4530" t="s">
        <v>2401</v>
      </c>
      <c r="H4530">
        <v>201501</v>
      </c>
      <c r="I4530" t="s">
        <v>27</v>
      </c>
      <c r="J4530" t="s">
        <v>28</v>
      </c>
      <c r="K4530" t="s">
        <v>36</v>
      </c>
      <c r="L4530" t="s">
        <v>30</v>
      </c>
      <c r="M4530" t="s">
        <v>31</v>
      </c>
      <c r="N4530" t="s">
        <v>32</v>
      </c>
      <c r="O4530">
        <v>896.05000000000007</v>
      </c>
      <c r="P4530" t="s">
        <v>677</v>
      </c>
      <c r="Q4530" t="s">
        <v>741</v>
      </c>
      <c r="R4530" t="s">
        <v>680</v>
      </c>
      <c r="S4530" t="s">
        <v>34</v>
      </c>
      <c r="T4530" t="s">
        <v>561</v>
      </c>
    </row>
    <row r="4531" spans="1:20">
      <c r="A4531" t="s">
        <v>741</v>
      </c>
      <c r="B4531" t="s">
        <v>677</v>
      </c>
      <c r="C4531" t="s">
        <v>814</v>
      </c>
      <c r="D4531" t="s">
        <v>815</v>
      </c>
      <c r="E4531" t="s">
        <v>25</v>
      </c>
      <c r="F4531" s="1">
        <v>40179</v>
      </c>
      <c r="G4531" t="s">
        <v>2401</v>
      </c>
      <c r="H4531">
        <v>201501</v>
      </c>
      <c r="I4531" t="s">
        <v>27</v>
      </c>
      <c r="J4531" t="s">
        <v>28</v>
      </c>
      <c r="K4531" t="s">
        <v>37</v>
      </c>
      <c r="L4531" t="s">
        <v>30</v>
      </c>
      <c r="M4531" t="s">
        <v>31</v>
      </c>
      <c r="N4531" t="s">
        <v>32</v>
      </c>
      <c r="O4531">
        <v>18.96</v>
      </c>
      <c r="P4531" t="s">
        <v>677</v>
      </c>
      <c r="Q4531" t="s">
        <v>741</v>
      </c>
      <c r="R4531" t="s">
        <v>680</v>
      </c>
      <c r="S4531" t="s">
        <v>34</v>
      </c>
      <c r="T4531" t="s">
        <v>561</v>
      </c>
    </row>
    <row r="4532" spans="1:20">
      <c r="A4532" t="s">
        <v>741</v>
      </c>
      <c r="B4532" t="s">
        <v>677</v>
      </c>
      <c r="C4532" t="s">
        <v>814</v>
      </c>
      <c r="D4532" t="s">
        <v>815</v>
      </c>
      <c r="E4532" t="s">
        <v>25</v>
      </c>
      <c r="F4532" s="1">
        <v>40179</v>
      </c>
      <c r="G4532" t="s">
        <v>2401</v>
      </c>
      <c r="H4532">
        <v>201501</v>
      </c>
      <c r="I4532" t="s">
        <v>27</v>
      </c>
      <c r="J4532" t="s">
        <v>28</v>
      </c>
      <c r="K4532" t="s">
        <v>38</v>
      </c>
      <c r="L4532" t="s">
        <v>30</v>
      </c>
      <c r="M4532" t="s">
        <v>31</v>
      </c>
      <c r="N4532" t="s">
        <v>32</v>
      </c>
      <c r="O4532">
        <v>47.85</v>
      </c>
      <c r="P4532" t="s">
        <v>677</v>
      </c>
      <c r="Q4532" t="s">
        <v>741</v>
      </c>
      <c r="R4532" t="s">
        <v>680</v>
      </c>
      <c r="S4532" t="s">
        <v>34</v>
      </c>
      <c r="T4532" t="s">
        <v>561</v>
      </c>
    </row>
    <row r="4533" spans="1:20">
      <c r="A4533" t="s">
        <v>741</v>
      </c>
      <c r="B4533" t="s">
        <v>677</v>
      </c>
      <c r="C4533" t="s">
        <v>814</v>
      </c>
      <c r="D4533" t="s">
        <v>815</v>
      </c>
      <c r="E4533" t="s">
        <v>25</v>
      </c>
      <c r="F4533" s="1">
        <v>40179</v>
      </c>
      <c r="G4533" t="s">
        <v>2401</v>
      </c>
      <c r="H4533">
        <v>201501</v>
      </c>
      <c r="I4533" t="s">
        <v>27</v>
      </c>
      <c r="J4533" t="s">
        <v>28</v>
      </c>
      <c r="K4533" t="s">
        <v>39</v>
      </c>
      <c r="L4533" t="s">
        <v>30</v>
      </c>
      <c r="M4533" t="s">
        <v>31</v>
      </c>
      <c r="N4533" t="s">
        <v>32</v>
      </c>
      <c r="O4533">
        <v>47.78</v>
      </c>
      <c r="P4533" t="s">
        <v>677</v>
      </c>
      <c r="Q4533" t="s">
        <v>741</v>
      </c>
      <c r="R4533" t="s">
        <v>680</v>
      </c>
      <c r="S4533" t="s">
        <v>34</v>
      </c>
      <c r="T4533" t="s">
        <v>561</v>
      </c>
    </row>
    <row r="4534" spans="1:20">
      <c r="A4534" t="s">
        <v>741</v>
      </c>
      <c r="B4534" t="s">
        <v>677</v>
      </c>
      <c r="C4534" t="s">
        <v>814</v>
      </c>
      <c r="D4534" t="s">
        <v>815</v>
      </c>
      <c r="E4534" t="s">
        <v>25</v>
      </c>
      <c r="F4534" s="1">
        <v>40179</v>
      </c>
      <c r="G4534" t="s">
        <v>2401</v>
      </c>
      <c r="H4534">
        <v>201501</v>
      </c>
      <c r="I4534" t="s">
        <v>27</v>
      </c>
      <c r="J4534" t="s">
        <v>28</v>
      </c>
      <c r="K4534" t="s">
        <v>40</v>
      </c>
      <c r="L4534" t="s">
        <v>30</v>
      </c>
      <c r="M4534" t="s">
        <v>31</v>
      </c>
      <c r="N4534" t="s">
        <v>32</v>
      </c>
      <c r="O4534">
        <v>7.6400000000000006</v>
      </c>
      <c r="P4534" t="s">
        <v>677</v>
      </c>
      <c r="Q4534" t="s">
        <v>741</v>
      </c>
      <c r="R4534" t="s">
        <v>680</v>
      </c>
      <c r="S4534" t="s">
        <v>34</v>
      </c>
      <c r="T4534" t="s">
        <v>561</v>
      </c>
    </row>
    <row r="4535" spans="1:20">
      <c r="A4535" t="s">
        <v>741</v>
      </c>
      <c r="B4535" t="s">
        <v>677</v>
      </c>
      <c r="C4535" t="s">
        <v>814</v>
      </c>
      <c r="D4535" t="s">
        <v>815</v>
      </c>
      <c r="E4535" t="s">
        <v>25</v>
      </c>
      <c r="F4535" s="1">
        <v>40179</v>
      </c>
      <c r="G4535" t="s">
        <v>2401</v>
      </c>
      <c r="H4535">
        <v>201501</v>
      </c>
      <c r="I4535" t="s">
        <v>27</v>
      </c>
      <c r="J4535" t="s">
        <v>28</v>
      </c>
      <c r="K4535" t="s">
        <v>41</v>
      </c>
      <c r="L4535" t="s">
        <v>30</v>
      </c>
      <c r="M4535" t="s">
        <v>31</v>
      </c>
      <c r="N4535" t="s">
        <v>32</v>
      </c>
      <c r="O4535">
        <v>12.47</v>
      </c>
      <c r="P4535" t="s">
        <v>677</v>
      </c>
      <c r="Q4535" t="s">
        <v>741</v>
      </c>
      <c r="R4535" t="s">
        <v>680</v>
      </c>
      <c r="S4535" t="s">
        <v>34</v>
      </c>
      <c r="T4535" t="s">
        <v>561</v>
      </c>
    </row>
    <row r="4536" spans="1:20">
      <c r="A4536" t="s">
        <v>741</v>
      </c>
      <c r="B4536" t="s">
        <v>677</v>
      </c>
      <c r="C4536" t="s">
        <v>814</v>
      </c>
      <c r="D4536" t="s">
        <v>815</v>
      </c>
      <c r="E4536" t="s">
        <v>25</v>
      </c>
      <c r="F4536" s="1">
        <v>40179</v>
      </c>
      <c r="G4536" t="s">
        <v>2401</v>
      </c>
      <c r="H4536">
        <v>201501</v>
      </c>
      <c r="I4536" t="s">
        <v>27</v>
      </c>
      <c r="J4536" t="s">
        <v>28</v>
      </c>
      <c r="K4536" t="s">
        <v>43</v>
      </c>
      <c r="L4536" t="s">
        <v>30</v>
      </c>
      <c r="M4536" t="s">
        <v>31</v>
      </c>
      <c r="N4536" t="s">
        <v>32</v>
      </c>
      <c r="O4536">
        <v>1.23</v>
      </c>
      <c r="P4536" t="s">
        <v>677</v>
      </c>
      <c r="Q4536" t="s">
        <v>741</v>
      </c>
      <c r="R4536" t="s">
        <v>680</v>
      </c>
      <c r="S4536" t="s">
        <v>34</v>
      </c>
      <c r="T4536" t="s">
        <v>561</v>
      </c>
    </row>
    <row r="4537" spans="1:20">
      <c r="A4537" t="s">
        <v>741</v>
      </c>
      <c r="B4537" t="s">
        <v>677</v>
      </c>
      <c r="C4537" t="s">
        <v>814</v>
      </c>
      <c r="D4537" t="s">
        <v>815</v>
      </c>
      <c r="E4537" t="s">
        <v>25</v>
      </c>
      <c r="F4537" s="1">
        <v>40179</v>
      </c>
      <c r="G4537" t="s">
        <v>2401</v>
      </c>
      <c r="H4537">
        <v>201501</v>
      </c>
      <c r="I4537" t="s">
        <v>27</v>
      </c>
      <c r="J4537" t="s">
        <v>28</v>
      </c>
      <c r="K4537" t="s">
        <v>44</v>
      </c>
      <c r="L4537" t="s">
        <v>30</v>
      </c>
      <c r="M4537" t="s">
        <v>31</v>
      </c>
      <c r="N4537" t="s">
        <v>32</v>
      </c>
      <c r="O4537">
        <v>1.61</v>
      </c>
      <c r="P4537" t="s">
        <v>677</v>
      </c>
      <c r="Q4537" t="s">
        <v>741</v>
      </c>
      <c r="R4537" t="s">
        <v>680</v>
      </c>
      <c r="S4537" t="s">
        <v>34</v>
      </c>
      <c r="T4537" t="s">
        <v>561</v>
      </c>
    </row>
    <row r="4538" spans="1:20">
      <c r="A4538" t="s">
        <v>741</v>
      </c>
      <c r="B4538" t="s">
        <v>677</v>
      </c>
      <c r="C4538" t="s">
        <v>816</v>
      </c>
      <c r="D4538" t="s">
        <v>817</v>
      </c>
      <c r="E4538" t="s">
        <v>25</v>
      </c>
      <c r="F4538" s="1">
        <v>40179</v>
      </c>
      <c r="G4538" t="s">
        <v>2401</v>
      </c>
      <c r="H4538">
        <v>201501</v>
      </c>
      <c r="I4538" t="s">
        <v>27</v>
      </c>
      <c r="J4538" t="s">
        <v>28</v>
      </c>
      <c r="K4538" t="s">
        <v>2451</v>
      </c>
      <c r="L4538" t="s">
        <v>30</v>
      </c>
      <c r="M4538" t="s">
        <v>31</v>
      </c>
      <c r="N4538" t="s">
        <v>32</v>
      </c>
      <c r="O4538">
        <v>177.15</v>
      </c>
      <c r="P4538" t="s">
        <v>677</v>
      </c>
      <c r="Q4538" t="s">
        <v>741</v>
      </c>
      <c r="R4538" t="s">
        <v>680</v>
      </c>
      <c r="S4538" t="s">
        <v>34</v>
      </c>
      <c r="T4538" t="s">
        <v>561</v>
      </c>
    </row>
    <row r="4539" spans="1:20">
      <c r="A4539" t="s">
        <v>741</v>
      </c>
      <c r="B4539" t="s">
        <v>677</v>
      </c>
      <c r="C4539" t="s">
        <v>816</v>
      </c>
      <c r="D4539" t="s">
        <v>817</v>
      </c>
      <c r="E4539" t="s">
        <v>25</v>
      </c>
      <c r="F4539" s="1">
        <v>40179</v>
      </c>
      <c r="G4539" t="s">
        <v>2401</v>
      </c>
      <c r="H4539">
        <v>201501</v>
      </c>
      <c r="I4539" t="s">
        <v>27</v>
      </c>
      <c r="J4539" t="s">
        <v>28</v>
      </c>
      <c r="K4539" t="s">
        <v>36</v>
      </c>
      <c r="L4539" t="s">
        <v>30</v>
      </c>
      <c r="M4539" t="s">
        <v>31</v>
      </c>
      <c r="N4539" t="s">
        <v>32</v>
      </c>
      <c r="O4539">
        <v>103.67</v>
      </c>
      <c r="P4539" t="s">
        <v>677</v>
      </c>
      <c r="Q4539" t="s">
        <v>741</v>
      </c>
      <c r="R4539" t="s">
        <v>680</v>
      </c>
      <c r="S4539" t="s">
        <v>34</v>
      </c>
      <c r="T4539" t="s">
        <v>561</v>
      </c>
    </row>
    <row r="4540" spans="1:20">
      <c r="A4540" t="s">
        <v>741</v>
      </c>
      <c r="B4540" t="s">
        <v>677</v>
      </c>
      <c r="C4540" t="s">
        <v>816</v>
      </c>
      <c r="D4540" t="s">
        <v>817</v>
      </c>
      <c r="E4540" t="s">
        <v>25</v>
      </c>
      <c r="F4540" s="1">
        <v>40179</v>
      </c>
      <c r="G4540" t="s">
        <v>2401</v>
      </c>
      <c r="H4540">
        <v>201501</v>
      </c>
      <c r="I4540" t="s">
        <v>27</v>
      </c>
      <c r="J4540" t="s">
        <v>28</v>
      </c>
      <c r="K4540" t="s">
        <v>37</v>
      </c>
      <c r="L4540" t="s">
        <v>30</v>
      </c>
      <c r="M4540" t="s">
        <v>31</v>
      </c>
      <c r="N4540" t="s">
        <v>32</v>
      </c>
      <c r="O4540">
        <v>23.36</v>
      </c>
      <c r="P4540" t="s">
        <v>677</v>
      </c>
      <c r="Q4540" t="s">
        <v>741</v>
      </c>
      <c r="R4540" t="s">
        <v>680</v>
      </c>
      <c r="S4540" t="s">
        <v>34</v>
      </c>
      <c r="T4540" t="s">
        <v>561</v>
      </c>
    </row>
    <row r="4541" spans="1:20">
      <c r="A4541" t="s">
        <v>741</v>
      </c>
      <c r="B4541" t="s">
        <v>677</v>
      </c>
      <c r="C4541" t="s">
        <v>816</v>
      </c>
      <c r="D4541" t="s">
        <v>817</v>
      </c>
      <c r="E4541" t="s">
        <v>25</v>
      </c>
      <c r="F4541" s="1">
        <v>40179</v>
      </c>
      <c r="G4541" t="s">
        <v>2401</v>
      </c>
      <c r="H4541">
        <v>201501</v>
      </c>
      <c r="I4541" t="s">
        <v>27</v>
      </c>
      <c r="J4541" t="s">
        <v>28</v>
      </c>
      <c r="K4541" t="s">
        <v>38</v>
      </c>
      <c r="L4541" t="s">
        <v>30</v>
      </c>
      <c r="M4541" t="s">
        <v>31</v>
      </c>
      <c r="N4541" t="s">
        <v>32</v>
      </c>
      <c r="O4541">
        <v>58.93</v>
      </c>
      <c r="P4541" t="s">
        <v>677</v>
      </c>
      <c r="Q4541" t="s">
        <v>741</v>
      </c>
      <c r="R4541" t="s">
        <v>680</v>
      </c>
      <c r="S4541" t="s">
        <v>34</v>
      </c>
      <c r="T4541" t="s">
        <v>561</v>
      </c>
    </row>
    <row r="4542" spans="1:20">
      <c r="A4542" t="s">
        <v>741</v>
      </c>
      <c r="B4542" t="s">
        <v>677</v>
      </c>
      <c r="C4542" t="s">
        <v>816</v>
      </c>
      <c r="D4542" t="s">
        <v>817</v>
      </c>
      <c r="E4542" t="s">
        <v>25</v>
      </c>
      <c r="F4542" s="1">
        <v>40179</v>
      </c>
      <c r="G4542" t="s">
        <v>2401</v>
      </c>
      <c r="H4542">
        <v>201501</v>
      </c>
      <c r="I4542" t="s">
        <v>27</v>
      </c>
      <c r="J4542" t="s">
        <v>28</v>
      </c>
      <c r="K4542" t="s">
        <v>39</v>
      </c>
      <c r="L4542" t="s">
        <v>30</v>
      </c>
      <c r="M4542" t="s">
        <v>31</v>
      </c>
      <c r="N4542" t="s">
        <v>32</v>
      </c>
      <c r="O4542">
        <v>58.88</v>
      </c>
      <c r="P4542" t="s">
        <v>677</v>
      </c>
      <c r="Q4542" t="s">
        <v>741</v>
      </c>
      <c r="R4542" t="s">
        <v>680</v>
      </c>
      <c r="S4542" t="s">
        <v>34</v>
      </c>
      <c r="T4542" t="s">
        <v>561</v>
      </c>
    </row>
    <row r="4543" spans="1:20">
      <c r="A4543" t="s">
        <v>741</v>
      </c>
      <c r="B4543" t="s">
        <v>677</v>
      </c>
      <c r="C4543" t="s">
        <v>816</v>
      </c>
      <c r="D4543" t="s">
        <v>817</v>
      </c>
      <c r="E4543" t="s">
        <v>25</v>
      </c>
      <c r="F4543" s="1">
        <v>40179</v>
      </c>
      <c r="G4543" t="s">
        <v>2401</v>
      </c>
      <c r="H4543">
        <v>201501</v>
      </c>
      <c r="I4543" t="s">
        <v>27</v>
      </c>
      <c r="J4543" t="s">
        <v>28</v>
      </c>
      <c r="K4543" t="s">
        <v>40</v>
      </c>
      <c r="L4543" t="s">
        <v>30</v>
      </c>
      <c r="M4543" t="s">
        <v>31</v>
      </c>
      <c r="N4543" t="s">
        <v>32</v>
      </c>
      <c r="O4543">
        <v>9.41</v>
      </c>
      <c r="P4543" t="s">
        <v>677</v>
      </c>
      <c r="Q4543" t="s">
        <v>741</v>
      </c>
      <c r="R4543" t="s">
        <v>680</v>
      </c>
      <c r="S4543" t="s">
        <v>34</v>
      </c>
      <c r="T4543" t="s">
        <v>561</v>
      </c>
    </row>
    <row r="4544" spans="1:20">
      <c r="A4544" t="s">
        <v>741</v>
      </c>
      <c r="B4544" t="s">
        <v>677</v>
      </c>
      <c r="C4544" t="s">
        <v>816</v>
      </c>
      <c r="D4544" t="s">
        <v>817</v>
      </c>
      <c r="E4544" t="s">
        <v>25</v>
      </c>
      <c r="F4544" s="1">
        <v>40179</v>
      </c>
      <c r="G4544" t="s">
        <v>2401</v>
      </c>
      <c r="H4544">
        <v>201501</v>
      </c>
      <c r="I4544" t="s">
        <v>27</v>
      </c>
      <c r="J4544" t="s">
        <v>28</v>
      </c>
      <c r="K4544" t="s">
        <v>41</v>
      </c>
      <c r="L4544" t="s">
        <v>30</v>
      </c>
      <c r="M4544" t="s">
        <v>31</v>
      </c>
      <c r="N4544" t="s">
        <v>32</v>
      </c>
      <c r="O4544">
        <v>15.35</v>
      </c>
      <c r="P4544" t="s">
        <v>677</v>
      </c>
      <c r="Q4544" t="s">
        <v>741</v>
      </c>
      <c r="R4544" t="s">
        <v>680</v>
      </c>
      <c r="S4544" t="s">
        <v>34</v>
      </c>
      <c r="T4544" t="s">
        <v>561</v>
      </c>
    </row>
    <row r="4545" spans="1:20">
      <c r="A4545" t="s">
        <v>741</v>
      </c>
      <c r="B4545" t="s">
        <v>677</v>
      </c>
      <c r="C4545" t="s">
        <v>816</v>
      </c>
      <c r="D4545" t="s">
        <v>817</v>
      </c>
      <c r="E4545" t="s">
        <v>25</v>
      </c>
      <c r="F4545" s="1">
        <v>40179</v>
      </c>
      <c r="G4545" t="s">
        <v>2401</v>
      </c>
      <c r="H4545">
        <v>201501</v>
      </c>
      <c r="I4545" t="s">
        <v>27</v>
      </c>
      <c r="J4545" t="s">
        <v>28</v>
      </c>
      <c r="K4545" t="s">
        <v>43</v>
      </c>
      <c r="L4545" t="s">
        <v>30</v>
      </c>
      <c r="M4545" t="s">
        <v>31</v>
      </c>
      <c r="N4545" t="s">
        <v>32</v>
      </c>
      <c r="O4545">
        <v>1.46</v>
      </c>
      <c r="P4545" t="s">
        <v>677</v>
      </c>
      <c r="Q4545" t="s">
        <v>741</v>
      </c>
      <c r="R4545" t="s">
        <v>680</v>
      </c>
      <c r="S4545" t="s">
        <v>34</v>
      </c>
      <c r="T4545" t="s">
        <v>561</v>
      </c>
    </row>
    <row r="4546" spans="1:20">
      <c r="A4546" t="s">
        <v>741</v>
      </c>
      <c r="B4546" t="s">
        <v>677</v>
      </c>
      <c r="C4546" t="s">
        <v>816</v>
      </c>
      <c r="D4546" t="s">
        <v>817</v>
      </c>
      <c r="E4546" t="s">
        <v>25</v>
      </c>
      <c r="F4546" s="1">
        <v>40179</v>
      </c>
      <c r="G4546" t="s">
        <v>2401</v>
      </c>
      <c r="H4546">
        <v>201501</v>
      </c>
      <c r="I4546" t="s">
        <v>27</v>
      </c>
      <c r="J4546" t="s">
        <v>28</v>
      </c>
      <c r="K4546" t="s">
        <v>44</v>
      </c>
      <c r="L4546" t="s">
        <v>30</v>
      </c>
      <c r="M4546" t="s">
        <v>31</v>
      </c>
      <c r="N4546" t="s">
        <v>32</v>
      </c>
      <c r="O4546">
        <v>39.71</v>
      </c>
      <c r="P4546" t="s">
        <v>677</v>
      </c>
      <c r="Q4546" t="s">
        <v>741</v>
      </c>
      <c r="R4546" t="s">
        <v>680</v>
      </c>
      <c r="S4546" t="s">
        <v>34</v>
      </c>
      <c r="T4546" t="s">
        <v>561</v>
      </c>
    </row>
    <row r="4547" spans="1:20">
      <c r="A4547" t="s">
        <v>741</v>
      </c>
      <c r="B4547" t="s">
        <v>677</v>
      </c>
      <c r="C4547" t="s">
        <v>2452</v>
      </c>
      <c r="D4547" t="s">
        <v>2453</v>
      </c>
      <c r="E4547" t="s">
        <v>25</v>
      </c>
      <c r="F4547" s="1">
        <v>40179</v>
      </c>
      <c r="G4547" t="s">
        <v>2401</v>
      </c>
      <c r="H4547">
        <v>201501</v>
      </c>
      <c r="I4547" t="s">
        <v>27</v>
      </c>
      <c r="J4547" t="s">
        <v>28</v>
      </c>
      <c r="K4547" t="s">
        <v>29</v>
      </c>
      <c r="L4547" t="s">
        <v>30</v>
      </c>
      <c r="M4547" t="s">
        <v>31</v>
      </c>
      <c r="N4547" t="s">
        <v>32</v>
      </c>
      <c r="O4547">
        <v>20.330000000000002</v>
      </c>
      <c r="P4547" t="s">
        <v>677</v>
      </c>
      <c r="Q4547" t="s">
        <v>741</v>
      </c>
      <c r="R4547" t="s">
        <v>680</v>
      </c>
      <c r="S4547" t="s">
        <v>34</v>
      </c>
      <c r="T4547" t="s">
        <v>561</v>
      </c>
    </row>
    <row r="4548" spans="1:20">
      <c r="A4548" t="s">
        <v>741</v>
      </c>
      <c r="B4548" t="s">
        <v>677</v>
      </c>
      <c r="C4548" t="s">
        <v>2452</v>
      </c>
      <c r="D4548" t="s">
        <v>2453</v>
      </c>
      <c r="E4548" t="s">
        <v>25</v>
      </c>
      <c r="F4548" s="1">
        <v>40179</v>
      </c>
      <c r="G4548" t="s">
        <v>2401</v>
      </c>
      <c r="H4548">
        <v>201501</v>
      </c>
      <c r="I4548" t="s">
        <v>27</v>
      </c>
      <c r="J4548" t="s">
        <v>28</v>
      </c>
      <c r="K4548" t="s">
        <v>36</v>
      </c>
      <c r="L4548" t="s">
        <v>30</v>
      </c>
      <c r="M4548" t="s">
        <v>31</v>
      </c>
      <c r="N4548" t="s">
        <v>32</v>
      </c>
      <c r="O4548">
        <v>20.330000000000002</v>
      </c>
      <c r="P4548" t="s">
        <v>677</v>
      </c>
      <c r="Q4548" t="s">
        <v>741</v>
      </c>
      <c r="R4548" t="s">
        <v>680</v>
      </c>
      <c r="S4548" t="s">
        <v>34</v>
      </c>
      <c r="T4548" t="s">
        <v>561</v>
      </c>
    </row>
    <row r="4549" spans="1:20">
      <c r="A4549" t="s">
        <v>741</v>
      </c>
      <c r="B4549" t="s">
        <v>677</v>
      </c>
      <c r="C4549" t="s">
        <v>2452</v>
      </c>
      <c r="D4549" t="s">
        <v>2453</v>
      </c>
      <c r="E4549" t="s">
        <v>25</v>
      </c>
      <c r="F4549" s="1">
        <v>40179</v>
      </c>
      <c r="G4549" t="s">
        <v>2401</v>
      </c>
      <c r="H4549">
        <v>201501</v>
      </c>
      <c r="I4549" t="s">
        <v>27</v>
      </c>
      <c r="J4549" t="s">
        <v>28</v>
      </c>
      <c r="K4549" t="s">
        <v>37</v>
      </c>
      <c r="L4549" t="s">
        <v>30</v>
      </c>
      <c r="M4549" t="s">
        <v>31</v>
      </c>
      <c r="N4549" t="s">
        <v>32</v>
      </c>
      <c r="O4549">
        <v>20.330000000000002</v>
      </c>
      <c r="P4549" t="s">
        <v>677</v>
      </c>
      <c r="Q4549" t="s">
        <v>741</v>
      </c>
      <c r="R4549" t="s">
        <v>680</v>
      </c>
      <c r="S4549" t="s">
        <v>34</v>
      </c>
      <c r="T4549" t="s">
        <v>561</v>
      </c>
    </row>
    <row r="4550" spans="1:20">
      <c r="A4550" t="s">
        <v>741</v>
      </c>
      <c r="B4550" t="s">
        <v>677</v>
      </c>
      <c r="C4550" t="s">
        <v>2452</v>
      </c>
      <c r="D4550" t="s">
        <v>2453</v>
      </c>
      <c r="E4550" t="s">
        <v>25</v>
      </c>
      <c r="F4550" s="1">
        <v>40179</v>
      </c>
      <c r="G4550" t="s">
        <v>2401</v>
      </c>
      <c r="H4550">
        <v>201501</v>
      </c>
      <c r="I4550" t="s">
        <v>27</v>
      </c>
      <c r="J4550" t="s">
        <v>28</v>
      </c>
      <c r="K4550" t="s">
        <v>38</v>
      </c>
      <c r="L4550" t="s">
        <v>30</v>
      </c>
      <c r="M4550" t="s">
        <v>31</v>
      </c>
      <c r="N4550" t="s">
        <v>32</v>
      </c>
      <c r="O4550">
        <v>20.330000000000002</v>
      </c>
      <c r="P4550" t="s">
        <v>677</v>
      </c>
      <c r="Q4550" t="s">
        <v>741</v>
      </c>
      <c r="R4550" t="s">
        <v>680</v>
      </c>
      <c r="S4550" t="s">
        <v>34</v>
      </c>
      <c r="T4550" t="s">
        <v>561</v>
      </c>
    </row>
    <row r="4551" spans="1:20">
      <c r="A4551" t="s">
        <v>741</v>
      </c>
      <c r="B4551" t="s">
        <v>677</v>
      </c>
      <c r="C4551" t="s">
        <v>2452</v>
      </c>
      <c r="D4551" t="s">
        <v>2453</v>
      </c>
      <c r="E4551" t="s">
        <v>25</v>
      </c>
      <c r="F4551" s="1">
        <v>40179</v>
      </c>
      <c r="G4551" t="s">
        <v>2401</v>
      </c>
      <c r="H4551">
        <v>201501</v>
      </c>
      <c r="I4551" t="s">
        <v>27</v>
      </c>
      <c r="J4551" t="s">
        <v>28</v>
      </c>
      <c r="K4551" t="s">
        <v>39</v>
      </c>
      <c r="L4551" t="s">
        <v>30</v>
      </c>
      <c r="M4551" t="s">
        <v>31</v>
      </c>
      <c r="N4551" t="s">
        <v>32</v>
      </c>
      <c r="O4551">
        <v>20.330000000000002</v>
      </c>
      <c r="P4551" t="s">
        <v>677</v>
      </c>
      <c r="Q4551" t="s">
        <v>741</v>
      </c>
      <c r="R4551" t="s">
        <v>680</v>
      </c>
      <c r="S4551" t="s">
        <v>34</v>
      </c>
      <c r="T4551" t="s">
        <v>561</v>
      </c>
    </row>
    <row r="4552" spans="1:20">
      <c r="A4552" t="s">
        <v>741</v>
      </c>
      <c r="B4552" t="s">
        <v>677</v>
      </c>
      <c r="C4552" t="s">
        <v>2452</v>
      </c>
      <c r="D4552" t="s">
        <v>2453</v>
      </c>
      <c r="E4552" t="s">
        <v>25</v>
      </c>
      <c r="F4552" s="1">
        <v>40179</v>
      </c>
      <c r="G4552" t="s">
        <v>2401</v>
      </c>
      <c r="H4552">
        <v>201501</v>
      </c>
      <c r="I4552" t="s">
        <v>27</v>
      </c>
      <c r="J4552" t="s">
        <v>28</v>
      </c>
      <c r="K4552" t="s">
        <v>40</v>
      </c>
      <c r="L4552" t="s">
        <v>30</v>
      </c>
      <c r="M4552" t="s">
        <v>31</v>
      </c>
      <c r="N4552" t="s">
        <v>32</v>
      </c>
      <c r="O4552">
        <v>20.330000000000002</v>
      </c>
      <c r="P4552" t="s">
        <v>677</v>
      </c>
      <c r="Q4552" t="s">
        <v>741</v>
      </c>
      <c r="R4552" t="s">
        <v>680</v>
      </c>
      <c r="S4552" t="s">
        <v>34</v>
      </c>
      <c r="T4552" t="s">
        <v>561</v>
      </c>
    </row>
    <row r="4553" spans="1:20">
      <c r="A4553" t="s">
        <v>741</v>
      </c>
      <c r="B4553" t="s">
        <v>677</v>
      </c>
      <c r="C4553" t="s">
        <v>2452</v>
      </c>
      <c r="D4553" t="s">
        <v>2453</v>
      </c>
      <c r="E4553" t="s">
        <v>25</v>
      </c>
      <c r="F4553" s="1">
        <v>40179</v>
      </c>
      <c r="G4553" t="s">
        <v>2401</v>
      </c>
      <c r="H4553">
        <v>201501</v>
      </c>
      <c r="I4553" t="s">
        <v>27</v>
      </c>
      <c r="J4553" t="s">
        <v>28</v>
      </c>
      <c r="K4553" t="s">
        <v>41</v>
      </c>
      <c r="L4553" t="s">
        <v>30</v>
      </c>
      <c r="M4553" t="s">
        <v>31</v>
      </c>
      <c r="N4553" t="s">
        <v>32</v>
      </c>
      <c r="O4553">
        <v>20.330000000000002</v>
      </c>
      <c r="P4553" t="s">
        <v>677</v>
      </c>
      <c r="Q4553" t="s">
        <v>741</v>
      </c>
      <c r="R4553" t="s">
        <v>680</v>
      </c>
      <c r="S4553" t="s">
        <v>34</v>
      </c>
      <c r="T4553" t="s">
        <v>561</v>
      </c>
    </row>
    <row r="4554" spans="1:20">
      <c r="A4554" t="s">
        <v>741</v>
      </c>
      <c r="B4554" t="s">
        <v>677</v>
      </c>
      <c r="C4554" t="s">
        <v>2452</v>
      </c>
      <c r="D4554" t="s">
        <v>2453</v>
      </c>
      <c r="E4554" t="s">
        <v>25</v>
      </c>
      <c r="F4554" s="1">
        <v>40179</v>
      </c>
      <c r="G4554" t="s">
        <v>2401</v>
      </c>
      <c r="H4554">
        <v>201501</v>
      </c>
      <c r="I4554" t="s">
        <v>27</v>
      </c>
      <c r="J4554" t="s">
        <v>28</v>
      </c>
      <c r="K4554" t="s">
        <v>43</v>
      </c>
      <c r="L4554" t="s">
        <v>30</v>
      </c>
      <c r="M4554" t="s">
        <v>31</v>
      </c>
      <c r="N4554" t="s">
        <v>32</v>
      </c>
      <c r="O4554">
        <v>20.309999999999999</v>
      </c>
      <c r="P4554" t="s">
        <v>677</v>
      </c>
      <c r="Q4554" t="s">
        <v>741</v>
      </c>
      <c r="R4554" t="s">
        <v>680</v>
      </c>
      <c r="S4554" t="s">
        <v>34</v>
      </c>
      <c r="T4554" t="s">
        <v>561</v>
      </c>
    </row>
    <row r="4555" spans="1:20">
      <c r="A4555" t="s">
        <v>741</v>
      </c>
      <c r="B4555" t="s">
        <v>677</v>
      </c>
      <c r="C4555" t="s">
        <v>2452</v>
      </c>
      <c r="D4555" t="s">
        <v>2453</v>
      </c>
      <c r="E4555" t="s">
        <v>25</v>
      </c>
      <c r="F4555" s="1">
        <v>40179</v>
      </c>
      <c r="G4555" t="s">
        <v>2401</v>
      </c>
      <c r="H4555">
        <v>201501</v>
      </c>
      <c r="I4555" t="s">
        <v>27</v>
      </c>
      <c r="J4555" t="s">
        <v>28</v>
      </c>
      <c r="K4555" t="s">
        <v>44</v>
      </c>
      <c r="L4555" t="s">
        <v>30</v>
      </c>
      <c r="M4555" t="s">
        <v>31</v>
      </c>
      <c r="N4555" t="s">
        <v>32</v>
      </c>
      <c r="O4555">
        <v>20.330000000000002</v>
      </c>
      <c r="P4555" t="s">
        <v>677</v>
      </c>
      <c r="Q4555" t="s">
        <v>741</v>
      </c>
      <c r="R4555" t="s">
        <v>680</v>
      </c>
      <c r="S4555" t="s">
        <v>34</v>
      </c>
      <c r="T4555" t="s">
        <v>561</v>
      </c>
    </row>
    <row r="4556" spans="1:20">
      <c r="A4556" t="s">
        <v>676</v>
      </c>
      <c r="B4556" t="s">
        <v>677</v>
      </c>
      <c r="C4556" t="s">
        <v>2454</v>
      </c>
      <c r="D4556" t="s">
        <v>2455</v>
      </c>
      <c r="E4556" t="s">
        <v>25</v>
      </c>
      <c r="F4556" s="1">
        <v>41273</v>
      </c>
      <c r="G4556" t="s">
        <v>2401</v>
      </c>
      <c r="H4556">
        <v>201501</v>
      </c>
      <c r="I4556" t="s">
        <v>27</v>
      </c>
      <c r="J4556" t="s">
        <v>28</v>
      </c>
      <c r="K4556" t="s">
        <v>29</v>
      </c>
      <c r="L4556" t="s">
        <v>30</v>
      </c>
      <c r="M4556" t="s">
        <v>31</v>
      </c>
      <c r="N4556" t="s">
        <v>32</v>
      </c>
      <c r="O4556">
        <v>776.71</v>
      </c>
      <c r="P4556" t="s">
        <v>677</v>
      </c>
      <c r="Q4556" t="s">
        <v>676</v>
      </c>
      <c r="R4556" t="s">
        <v>680</v>
      </c>
      <c r="S4556" t="s">
        <v>34</v>
      </c>
      <c r="T4556" t="s">
        <v>561</v>
      </c>
    </row>
    <row r="4557" spans="1:20">
      <c r="A4557" t="s">
        <v>676</v>
      </c>
      <c r="B4557" t="s">
        <v>677</v>
      </c>
      <c r="C4557" t="s">
        <v>2454</v>
      </c>
      <c r="D4557" t="s">
        <v>2455</v>
      </c>
      <c r="E4557" t="s">
        <v>25</v>
      </c>
      <c r="F4557" s="1">
        <v>41273</v>
      </c>
      <c r="G4557" t="s">
        <v>2401</v>
      </c>
      <c r="H4557">
        <v>201501</v>
      </c>
      <c r="I4557" t="s">
        <v>27</v>
      </c>
      <c r="J4557" t="s">
        <v>28</v>
      </c>
      <c r="K4557" t="s">
        <v>36</v>
      </c>
      <c r="L4557" t="s">
        <v>30</v>
      </c>
      <c r="M4557" t="s">
        <v>31</v>
      </c>
      <c r="N4557" t="s">
        <v>32</v>
      </c>
      <c r="O4557">
        <v>454.57</v>
      </c>
      <c r="P4557" t="s">
        <v>677</v>
      </c>
      <c r="Q4557" t="s">
        <v>676</v>
      </c>
      <c r="R4557" t="s">
        <v>680</v>
      </c>
      <c r="S4557" t="s">
        <v>34</v>
      </c>
      <c r="T4557" t="s">
        <v>561</v>
      </c>
    </row>
    <row r="4558" spans="1:20">
      <c r="A4558" t="s">
        <v>676</v>
      </c>
      <c r="B4558" t="s">
        <v>677</v>
      </c>
      <c r="C4558" t="s">
        <v>2454</v>
      </c>
      <c r="D4558" t="s">
        <v>2455</v>
      </c>
      <c r="E4558" t="s">
        <v>25</v>
      </c>
      <c r="F4558" s="1">
        <v>41273</v>
      </c>
      <c r="G4558" t="s">
        <v>2401</v>
      </c>
      <c r="H4558">
        <v>201501</v>
      </c>
      <c r="I4558" t="s">
        <v>27</v>
      </c>
      <c r="J4558" t="s">
        <v>28</v>
      </c>
      <c r="K4558" t="s">
        <v>37</v>
      </c>
      <c r="L4558" t="s">
        <v>30</v>
      </c>
      <c r="M4558" t="s">
        <v>31</v>
      </c>
      <c r="N4558" t="s">
        <v>32</v>
      </c>
      <c r="O4558">
        <v>102.44</v>
      </c>
      <c r="P4558" t="s">
        <v>677</v>
      </c>
      <c r="Q4558" t="s">
        <v>676</v>
      </c>
      <c r="R4558" t="s">
        <v>680</v>
      </c>
      <c r="S4558" t="s">
        <v>34</v>
      </c>
      <c r="T4558" t="s">
        <v>561</v>
      </c>
    </row>
    <row r="4559" spans="1:20">
      <c r="A4559" t="s">
        <v>676</v>
      </c>
      <c r="B4559" t="s">
        <v>677</v>
      </c>
      <c r="C4559" t="s">
        <v>2454</v>
      </c>
      <c r="D4559" t="s">
        <v>2455</v>
      </c>
      <c r="E4559" t="s">
        <v>25</v>
      </c>
      <c r="F4559" s="1">
        <v>41273</v>
      </c>
      <c r="G4559" t="s">
        <v>2401</v>
      </c>
      <c r="H4559">
        <v>201501</v>
      </c>
      <c r="I4559" t="s">
        <v>27</v>
      </c>
      <c r="J4559" t="s">
        <v>28</v>
      </c>
      <c r="K4559" t="s">
        <v>38</v>
      </c>
      <c r="L4559" t="s">
        <v>30</v>
      </c>
      <c r="M4559" t="s">
        <v>31</v>
      </c>
      <c r="N4559" t="s">
        <v>32</v>
      </c>
      <c r="O4559">
        <v>258.37</v>
      </c>
      <c r="P4559" t="s">
        <v>677</v>
      </c>
      <c r="Q4559" t="s">
        <v>676</v>
      </c>
      <c r="R4559" t="s">
        <v>680</v>
      </c>
      <c r="S4559" t="s">
        <v>34</v>
      </c>
      <c r="T4559" t="s">
        <v>561</v>
      </c>
    </row>
    <row r="4560" spans="1:20">
      <c r="A4560" t="s">
        <v>676</v>
      </c>
      <c r="B4560" t="s">
        <v>677</v>
      </c>
      <c r="C4560" t="s">
        <v>2454</v>
      </c>
      <c r="D4560" t="s">
        <v>2455</v>
      </c>
      <c r="E4560" t="s">
        <v>25</v>
      </c>
      <c r="F4560" s="1">
        <v>41273</v>
      </c>
      <c r="G4560" t="s">
        <v>2401</v>
      </c>
      <c r="H4560">
        <v>201501</v>
      </c>
      <c r="I4560" t="s">
        <v>27</v>
      </c>
      <c r="J4560" t="s">
        <v>28</v>
      </c>
      <c r="K4560" t="s">
        <v>39</v>
      </c>
      <c r="L4560" t="s">
        <v>30</v>
      </c>
      <c r="M4560" t="s">
        <v>31</v>
      </c>
      <c r="N4560" t="s">
        <v>32</v>
      </c>
      <c r="O4560">
        <v>257.98</v>
      </c>
      <c r="P4560" t="s">
        <v>677</v>
      </c>
      <c r="Q4560" t="s">
        <v>676</v>
      </c>
      <c r="R4560" t="s">
        <v>680</v>
      </c>
      <c r="S4560" t="s">
        <v>34</v>
      </c>
      <c r="T4560" t="s">
        <v>561</v>
      </c>
    </row>
    <row r="4561" spans="1:20">
      <c r="A4561" t="s">
        <v>676</v>
      </c>
      <c r="B4561" t="s">
        <v>677</v>
      </c>
      <c r="C4561" t="s">
        <v>2454</v>
      </c>
      <c r="D4561" t="s">
        <v>2455</v>
      </c>
      <c r="E4561" t="s">
        <v>25</v>
      </c>
      <c r="F4561" s="1">
        <v>41273</v>
      </c>
      <c r="G4561" t="s">
        <v>2401</v>
      </c>
      <c r="H4561">
        <v>201501</v>
      </c>
      <c r="I4561" t="s">
        <v>27</v>
      </c>
      <c r="J4561" t="s">
        <v>28</v>
      </c>
      <c r="K4561" t="s">
        <v>40</v>
      </c>
      <c r="L4561" t="s">
        <v>30</v>
      </c>
      <c r="M4561" t="s">
        <v>31</v>
      </c>
      <c r="N4561" t="s">
        <v>32</v>
      </c>
      <c r="O4561">
        <v>41.25</v>
      </c>
      <c r="P4561" t="s">
        <v>677</v>
      </c>
      <c r="Q4561" t="s">
        <v>676</v>
      </c>
      <c r="R4561" t="s">
        <v>680</v>
      </c>
      <c r="S4561" t="s">
        <v>34</v>
      </c>
      <c r="T4561" t="s">
        <v>561</v>
      </c>
    </row>
    <row r="4562" spans="1:20">
      <c r="A4562" t="s">
        <v>676</v>
      </c>
      <c r="B4562" t="s">
        <v>677</v>
      </c>
      <c r="C4562" t="s">
        <v>2454</v>
      </c>
      <c r="D4562" t="s">
        <v>2455</v>
      </c>
      <c r="E4562" t="s">
        <v>25</v>
      </c>
      <c r="F4562" s="1">
        <v>41273</v>
      </c>
      <c r="G4562" t="s">
        <v>2401</v>
      </c>
      <c r="H4562">
        <v>201501</v>
      </c>
      <c r="I4562" t="s">
        <v>27</v>
      </c>
      <c r="J4562" t="s">
        <v>28</v>
      </c>
      <c r="K4562" t="s">
        <v>41</v>
      </c>
      <c r="L4562" t="s">
        <v>30</v>
      </c>
      <c r="M4562" t="s">
        <v>31</v>
      </c>
      <c r="N4562" t="s">
        <v>32</v>
      </c>
      <c r="O4562">
        <v>67.3</v>
      </c>
      <c r="P4562" t="s">
        <v>677</v>
      </c>
      <c r="Q4562" t="s">
        <v>676</v>
      </c>
      <c r="R4562" t="s">
        <v>680</v>
      </c>
      <c r="S4562" t="s">
        <v>34</v>
      </c>
      <c r="T4562" t="s">
        <v>561</v>
      </c>
    </row>
    <row r="4563" spans="1:20">
      <c r="A4563" t="s">
        <v>676</v>
      </c>
      <c r="B4563" t="s">
        <v>677</v>
      </c>
      <c r="C4563" t="s">
        <v>2454</v>
      </c>
      <c r="D4563" t="s">
        <v>2455</v>
      </c>
      <c r="E4563" t="s">
        <v>25</v>
      </c>
      <c r="F4563" s="1">
        <v>41273</v>
      </c>
      <c r="G4563" t="s">
        <v>2401</v>
      </c>
      <c r="H4563">
        <v>201501</v>
      </c>
      <c r="I4563" t="s">
        <v>27</v>
      </c>
      <c r="J4563" t="s">
        <v>28</v>
      </c>
      <c r="K4563" t="s">
        <v>43</v>
      </c>
      <c r="L4563" t="s">
        <v>30</v>
      </c>
      <c r="M4563" t="s">
        <v>31</v>
      </c>
      <c r="N4563" t="s">
        <v>32</v>
      </c>
      <c r="O4563">
        <v>6.53</v>
      </c>
      <c r="P4563" t="s">
        <v>677</v>
      </c>
      <c r="Q4563" t="s">
        <v>676</v>
      </c>
      <c r="R4563" t="s">
        <v>680</v>
      </c>
      <c r="S4563" t="s">
        <v>34</v>
      </c>
      <c r="T4563" t="s">
        <v>561</v>
      </c>
    </row>
    <row r="4564" spans="1:20">
      <c r="A4564" t="s">
        <v>676</v>
      </c>
      <c r="B4564" t="s">
        <v>677</v>
      </c>
      <c r="C4564" t="s">
        <v>2454</v>
      </c>
      <c r="D4564" t="s">
        <v>2455</v>
      </c>
      <c r="E4564" t="s">
        <v>25</v>
      </c>
      <c r="F4564" s="1">
        <v>41273</v>
      </c>
      <c r="G4564" t="s">
        <v>2401</v>
      </c>
      <c r="H4564">
        <v>201501</v>
      </c>
      <c r="I4564" t="s">
        <v>27</v>
      </c>
      <c r="J4564" t="s">
        <v>28</v>
      </c>
      <c r="K4564" t="s">
        <v>44</v>
      </c>
      <c r="L4564" t="s">
        <v>30</v>
      </c>
      <c r="M4564" t="s">
        <v>31</v>
      </c>
      <c r="N4564" t="s">
        <v>32</v>
      </c>
      <c r="O4564">
        <v>8.68</v>
      </c>
      <c r="P4564" t="s">
        <v>677</v>
      </c>
      <c r="Q4564" t="s">
        <v>676</v>
      </c>
      <c r="R4564" t="s">
        <v>680</v>
      </c>
      <c r="S4564" t="s">
        <v>34</v>
      </c>
      <c r="T4564" t="s">
        <v>561</v>
      </c>
    </row>
    <row r="4565" spans="1:20">
      <c r="A4565" t="s">
        <v>676</v>
      </c>
      <c r="B4565" t="s">
        <v>677</v>
      </c>
      <c r="C4565" t="s">
        <v>2456</v>
      </c>
      <c r="D4565" t="s">
        <v>2457</v>
      </c>
      <c r="E4565" t="s">
        <v>142</v>
      </c>
      <c r="F4565" s="1">
        <v>40953</v>
      </c>
      <c r="G4565" t="s">
        <v>2401</v>
      </c>
      <c r="H4565">
        <v>201501</v>
      </c>
      <c r="I4565" t="s">
        <v>27</v>
      </c>
      <c r="J4565" t="s">
        <v>28</v>
      </c>
      <c r="K4565" t="s">
        <v>37</v>
      </c>
      <c r="L4565" t="s">
        <v>30</v>
      </c>
      <c r="M4565" t="s">
        <v>31</v>
      </c>
      <c r="N4565" t="s">
        <v>48</v>
      </c>
      <c r="O4565">
        <v>166053.24</v>
      </c>
      <c r="P4565" t="s">
        <v>677</v>
      </c>
      <c r="Q4565" t="s">
        <v>676</v>
      </c>
      <c r="R4565" t="s">
        <v>680</v>
      </c>
      <c r="S4565" t="s">
        <v>34</v>
      </c>
      <c r="T4565" t="s">
        <v>561</v>
      </c>
    </row>
    <row r="4566" spans="1:20">
      <c r="A4566" t="s">
        <v>676</v>
      </c>
      <c r="B4566" t="s">
        <v>677</v>
      </c>
      <c r="C4566" t="s">
        <v>2456</v>
      </c>
      <c r="D4566" t="s">
        <v>2457</v>
      </c>
      <c r="E4566" t="s">
        <v>142</v>
      </c>
      <c r="F4566" s="1">
        <v>40953</v>
      </c>
      <c r="G4566" t="s">
        <v>2401</v>
      </c>
      <c r="H4566">
        <v>201501</v>
      </c>
      <c r="I4566" t="s">
        <v>27</v>
      </c>
      <c r="J4566" t="s">
        <v>28</v>
      </c>
      <c r="K4566" t="s">
        <v>37</v>
      </c>
      <c r="L4566" t="s">
        <v>30</v>
      </c>
      <c r="M4566" t="s">
        <v>31</v>
      </c>
      <c r="N4566" t="s">
        <v>49</v>
      </c>
      <c r="O4566">
        <v>-98147.53</v>
      </c>
      <c r="P4566" t="s">
        <v>677</v>
      </c>
      <c r="Q4566" t="s">
        <v>676</v>
      </c>
      <c r="R4566" t="s">
        <v>680</v>
      </c>
      <c r="S4566" t="s">
        <v>34</v>
      </c>
      <c r="T4566" t="s">
        <v>561</v>
      </c>
    </row>
    <row r="4567" spans="1:20">
      <c r="A4567" t="s">
        <v>676</v>
      </c>
      <c r="B4567" t="s">
        <v>677</v>
      </c>
      <c r="C4567" t="s">
        <v>2456</v>
      </c>
      <c r="D4567" t="s">
        <v>2457</v>
      </c>
      <c r="E4567" t="s">
        <v>142</v>
      </c>
      <c r="F4567" s="1">
        <v>40953</v>
      </c>
      <c r="G4567" t="s">
        <v>2401</v>
      </c>
      <c r="H4567">
        <v>201501</v>
      </c>
      <c r="I4567" t="s">
        <v>27</v>
      </c>
      <c r="J4567" t="s">
        <v>28</v>
      </c>
      <c r="K4567" t="s">
        <v>38</v>
      </c>
      <c r="L4567" t="s">
        <v>30</v>
      </c>
      <c r="M4567" t="s">
        <v>31</v>
      </c>
      <c r="N4567" t="s">
        <v>48</v>
      </c>
      <c r="O4567">
        <v>44723.26</v>
      </c>
      <c r="P4567" t="s">
        <v>677</v>
      </c>
      <c r="Q4567" t="s">
        <v>676</v>
      </c>
      <c r="R4567" t="s">
        <v>680</v>
      </c>
      <c r="S4567" t="s">
        <v>34</v>
      </c>
      <c r="T4567" t="s">
        <v>561</v>
      </c>
    </row>
    <row r="4568" spans="1:20">
      <c r="A4568" t="s">
        <v>676</v>
      </c>
      <c r="B4568" t="s">
        <v>677</v>
      </c>
      <c r="C4568" t="s">
        <v>2456</v>
      </c>
      <c r="D4568" t="s">
        <v>2457</v>
      </c>
      <c r="E4568" t="s">
        <v>142</v>
      </c>
      <c r="F4568" s="1">
        <v>40953</v>
      </c>
      <c r="G4568" t="s">
        <v>2401</v>
      </c>
      <c r="H4568">
        <v>201501</v>
      </c>
      <c r="I4568" t="s">
        <v>27</v>
      </c>
      <c r="J4568" t="s">
        <v>28</v>
      </c>
      <c r="K4568" t="s">
        <v>38</v>
      </c>
      <c r="L4568" t="s">
        <v>30</v>
      </c>
      <c r="M4568" t="s">
        <v>31</v>
      </c>
      <c r="N4568" t="s">
        <v>49</v>
      </c>
      <c r="O4568">
        <v>-112628.97</v>
      </c>
      <c r="P4568" t="s">
        <v>677</v>
      </c>
      <c r="Q4568" t="s">
        <v>676</v>
      </c>
      <c r="R4568" t="s">
        <v>680</v>
      </c>
      <c r="S4568" t="s">
        <v>34</v>
      </c>
      <c r="T4568" t="s">
        <v>561</v>
      </c>
    </row>
    <row r="4569" spans="1:20">
      <c r="A4569" t="s">
        <v>826</v>
      </c>
      <c r="B4569" t="s">
        <v>827</v>
      </c>
      <c r="C4569" t="s">
        <v>828</v>
      </c>
      <c r="D4569" t="s">
        <v>829</v>
      </c>
      <c r="E4569" t="s">
        <v>25</v>
      </c>
      <c r="F4569" s="1">
        <v>30682</v>
      </c>
      <c r="G4569" t="s">
        <v>2401</v>
      </c>
      <c r="H4569">
        <v>201501</v>
      </c>
      <c r="I4569" t="s">
        <v>27</v>
      </c>
      <c r="J4569" t="s">
        <v>28</v>
      </c>
      <c r="K4569" t="s">
        <v>29</v>
      </c>
      <c r="L4569" t="s">
        <v>30</v>
      </c>
      <c r="M4569" t="s">
        <v>31</v>
      </c>
      <c r="N4569" t="s">
        <v>32</v>
      </c>
      <c r="O4569">
        <v>18.830000000000002</v>
      </c>
      <c r="P4569" t="s">
        <v>827</v>
      </c>
      <c r="Q4569" t="s">
        <v>826</v>
      </c>
      <c r="R4569" t="s">
        <v>830</v>
      </c>
      <c r="S4569" t="s">
        <v>34</v>
      </c>
      <c r="T4569" t="s">
        <v>35</v>
      </c>
    </row>
    <row r="4570" spans="1:20">
      <c r="A4570" t="s">
        <v>826</v>
      </c>
      <c r="B4570" t="s">
        <v>827</v>
      </c>
      <c r="C4570" t="s">
        <v>828</v>
      </c>
      <c r="D4570" t="s">
        <v>829</v>
      </c>
      <c r="E4570" t="s">
        <v>25</v>
      </c>
      <c r="F4570" s="1">
        <v>30682</v>
      </c>
      <c r="G4570" t="s">
        <v>2401</v>
      </c>
      <c r="H4570">
        <v>201501</v>
      </c>
      <c r="I4570" t="s">
        <v>27</v>
      </c>
      <c r="J4570" t="s">
        <v>28</v>
      </c>
      <c r="K4570" t="s">
        <v>36</v>
      </c>
      <c r="L4570" t="s">
        <v>30</v>
      </c>
      <c r="M4570" t="s">
        <v>31</v>
      </c>
      <c r="N4570" t="s">
        <v>32</v>
      </c>
      <c r="O4570">
        <v>6.7700000000000005</v>
      </c>
      <c r="P4570" t="s">
        <v>827</v>
      </c>
      <c r="Q4570" t="s">
        <v>826</v>
      </c>
      <c r="R4570" t="s">
        <v>830</v>
      </c>
      <c r="S4570" t="s">
        <v>34</v>
      </c>
      <c r="T4570" t="s">
        <v>35</v>
      </c>
    </row>
    <row r="4571" spans="1:20">
      <c r="A4571" t="s">
        <v>826</v>
      </c>
      <c r="B4571" t="s">
        <v>827</v>
      </c>
      <c r="C4571" t="s">
        <v>828</v>
      </c>
      <c r="D4571" t="s">
        <v>829</v>
      </c>
      <c r="E4571" t="s">
        <v>25</v>
      </c>
      <c r="F4571" s="1">
        <v>30682</v>
      </c>
      <c r="G4571" t="s">
        <v>2401</v>
      </c>
      <c r="H4571">
        <v>201501</v>
      </c>
      <c r="I4571" t="s">
        <v>27</v>
      </c>
      <c r="J4571" t="s">
        <v>28</v>
      </c>
      <c r="K4571" t="s">
        <v>37</v>
      </c>
      <c r="L4571" t="s">
        <v>30</v>
      </c>
      <c r="M4571" t="s">
        <v>31</v>
      </c>
      <c r="N4571" t="s">
        <v>32</v>
      </c>
      <c r="O4571">
        <v>3.8000000000000003</v>
      </c>
      <c r="P4571" t="s">
        <v>827</v>
      </c>
      <c r="Q4571" t="s">
        <v>826</v>
      </c>
      <c r="R4571" t="s">
        <v>830</v>
      </c>
      <c r="S4571" t="s">
        <v>34</v>
      </c>
      <c r="T4571" t="s">
        <v>35</v>
      </c>
    </row>
    <row r="4572" spans="1:20">
      <c r="A4572" t="s">
        <v>826</v>
      </c>
      <c r="B4572" t="s">
        <v>827</v>
      </c>
      <c r="C4572" t="s">
        <v>828</v>
      </c>
      <c r="D4572" t="s">
        <v>829</v>
      </c>
      <c r="E4572" t="s">
        <v>25</v>
      </c>
      <c r="F4572" s="1">
        <v>30682</v>
      </c>
      <c r="G4572" t="s">
        <v>2401</v>
      </c>
      <c r="H4572">
        <v>201501</v>
      </c>
      <c r="I4572" t="s">
        <v>27</v>
      </c>
      <c r="J4572" t="s">
        <v>28</v>
      </c>
      <c r="K4572" t="s">
        <v>38</v>
      </c>
      <c r="L4572" t="s">
        <v>30</v>
      </c>
      <c r="M4572" t="s">
        <v>31</v>
      </c>
      <c r="N4572" t="s">
        <v>32</v>
      </c>
      <c r="O4572">
        <v>17.37</v>
      </c>
      <c r="P4572" t="s">
        <v>827</v>
      </c>
      <c r="Q4572" t="s">
        <v>826</v>
      </c>
      <c r="R4572" t="s">
        <v>830</v>
      </c>
      <c r="S4572" t="s">
        <v>34</v>
      </c>
      <c r="T4572" t="s">
        <v>35</v>
      </c>
    </row>
    <row r="4573" spans="1:20">
      <c r="A4573" t="s">
        <v>826</v>
      </c>
      <c r="B4573" t="s">
        <v>827</v>
      </c>
      <c r="C4573" t="s">
        <v>828</v>
      </c>
      <c r="D4573" t="s">
        <v>829</v>
      </c>
      <c r="E4573" t="s">
        <v>25</v>
      </c>
      <c r="F4573" s="1">
        <v>30682</v>
      </c>
      <c r="G4573" t="s">
        <v>2401</v>
      </c>
      <c r="H4573">
        <v>201501</v>
      </c>
      <c r="I4573" t="s">
        <v>27</v>
      </c>
      <c r="J4573" t="s">
        <v>28</v>
      </c>
      <c r="K4573" t="s">
        <v>39</v>
      </c>
      <c r="L4573" t="s">
        <v>30</v>
      </c>
      <c r="M4573" t="s">
        <v>31</v>
      </c>
      <c r="N4573" t="s">
        <v>32</v>
      </c>
      <c r="O4573">
        <v>7.0000000000000007E-2</v>
      </c>
      <c r="P4573" t="s">
        <v>827</v>
      </c>
      <c r="Q4573" t="s">
        <v>826</v>
      </c>
      <c r="R4573" t="s">
        <v>830</v>
      </c>
      <c r="S4573" t="s">
        <v>34</v>
      </c>
      <c r="T4573" t="s">
        <v>35</v>
      </c>
    </row>
    <row r="4574" spans="1:20">
      <c r="A4574" t="s">
        <v>826</v>
      </c>
      <c r="B4574" t="s">
        <v>827</v>
      </c>
      <c r="C4574" t="s">
        <v>828</v>
      </c>
      <c r="D4574" t="s">
        <v>829</v>
      </c>
      <c r="E4574" t="s">
        <v>25</v>
      </c>
      <c r="F4574" s="1">
        <v>30682</v>
      </c>
      <c r="G4574" t="s">
        <v>2401</v>
      </c>
      <c r="H4574">
        <v>201501</v>
      </c>
      <c r="I4574" t="s">
        <v>27</v>
      </c>
      <c r="J4574" t="s">
        <v>28</v>
      </c>
      <c r="K4574" t="s">
        <v>40</v>
      </c>
      <c r="L4574" t="s">
        <v>30</v>
      </c>
      <c r="M4574" t="s">
        <v>31</v>
      </c>
      <c r="N4574" t="s">
        <v>32</v>
      </c>
      <c r="O4574">
        <v>0.12</v>
      </c>
      <c r="P4574" t="s">
        <v>827</v>
      </c>
      <c r="Q4574" t="s">
        <v>826</v>
      </c>
      <c r="R4574" t="s">
        <v>830</v>
      </c>
      <c r="S4574" t="s">
        <v>34</v>
      </c>
      <c r="T4574" t="s">
        <v>35</v>
      </c>
    </row>
    <row r="4575" spans="1:20">
      <c r="A4575" t="s">
        <v>826</v>
      </c>
      <c r="B4575" t="s">
        <v>827</v>
      </c>
      <c r="C4575" t="s">
        <v>828</v>
      </c>
      <c r="D4575" t="s">
        <v>829</v>
      </c>
      <c r="E4575" t="s">
        <v>25</v>
      </c>
      <c r="F4575" s="1">
        <v>30682</v>
      </c>
      <c r="G4575" t="s">
        <v>2401</v>
      </c>
      <c r="H4575">
        <v>201501</v>
      </c>
      <c r="I4575" t="s">
        <v>27</v>
      </c>
      <c r="J4575" t="s">
        <v>28</v>
      </c>
      <c r="K4575" t="s">
        <v>41</v>
      </c>
      <c r="L4575" t="s">
        <v>30</v>
      </c>
      <c r="M4575" t="s">
        <v>31</v>
      </c>
      <c r="N4575" t="s">
        <v>32</v>
      </c>
      <c r="O4575">
        <v>0.03</v>
      </c>
      <c r="P4575" t="s">
        <v>827</v>
      </c>
      <c r="Q4575" t="s">
        <v>826</v>
      </c>
      <c r="R4575" t="s">
        <v>830</v>
      </c>
      <c r="S4575" t="s">
        <v>34</v>
      </c>
      <c r="T4575" t="s">
        <v>35</v>
      </c>
    </row>
    <row r="4576" spans="1:20">
      <c r="A4576" t="s">
        <v>826</v>
      </c>
      <c r="B4576" t="s">
        <v>827</v>
      </c>
      <c r="C4576" t="s">
        <v>828</v>
      </c>
      <c r="D4576" t="s">
        <v>829</v>
      </c>
      <c r="E4576" t="s">
        <v>25</v>
      </c>
      <c r="F4576" s="1">
        <v>30682</v>
      </c>
      <c r="G4576" t="s">
        <v>2401</v>
      </c>
      <c r="H4576">
        <v>201501</v>
      </c>
      <c r="I4576" t="s">
        <v>27</v>
      </c>
      <c r="J4576" t="s">
        <v>28</v>
      </c>
      <c r="K4576" t="s">
        <v>44</v>
      </c>
      <c r="L4576" t="s">
        <v>30</v>
      </c>
      <c r="M4576" t="s">
        <v>31</v>
      </c>
      <c r="N4576" t="s">
        <v>32</v>
      </c>
      <c r="O4576">
        <v>0.35000000000000003</v>
      </c>
      <c r="P4576" t="s">
        <v>827</v>
      </c>
      <c r="Q4576" t="s">
        <v>826</v>
      </c>
      <c r="R4576" t="s">
        <v>830</v>
      </c>
      <c r="S4576" t="s">
        <v>34</v>
      </c>
      <c r="T4576" t="s">
        <v>35</v>
      </c>
    </row>
    <row r="4577" spans="1:20">
      <c r="A4577" t="s">
        <v>831</v>
      </c>
      <c r="B4577" t="s">
        <v>827</v>
      </c>
      <c r="C4577" t="s">
        <v>832</v>
      </c>
      <c r="D4577" t="s">
        <v>833</v>
      </c>
      <c r="E4577" t="s">
        <v>25</v>
      </c>
      <c r="F4577" s="1">
        <v>30682</v>
      </c>
      <c r="G4577" t="s">
        <v>2401</v>
      </c>
      <c r="H4577">
        <v>201501</v>
      </c>
      <c r="I4577" t="s">
        <v>27</v>
      </c>
      <c r="J4577" t="s">
        <v>28</v>
      </c>
      <c r="K4577" t="s">
        <v>29</v>
      </c>
      <c r="L4577" t="s">
        <v>30</v>
      </c>
      <c r="M4577" t="s">
        <v>31</v>
      </c>
      <c r="N4577" t="s">
        <v>32</v>
      </c>
      <c r="O4577">
        <v>50.65</v>
      </c>
      <c r="P4577" t="s">
        <v>827</v>
      </c>
      <c r="Q4577" t="s">
        <v>831</v>
      </c>
      <c r="R4577" t="s">
        <v>830</v>
      </c>
      <c r="S4577" t="s">
        <v>34</v>
      </c>
      <c r="T4577" t="s">
        <v>35</v>
      </c>
    </row>
    <row r="4578" spans="1:20">
      <c r="A4578" t="s">
        <v>831</v>
      </c>
      <c r="B4578" t="s">
        <v>827</v>
      </c>
      <c r="C4578" t="s">
        <v>832</v>
      </c>
      <c r="D4578" t="s">
        <v>833</v>
      </c>
      <c r="E4578" t="s">
        <v>25</v>
      </c>
      <c r="F4578" s="1">
        <v>30682</v>
      </c>
      <c r="G4578" t="s">
        <v>2401</v>
      </c>
      <c r="H4578">
        <v>201501</v>
      </c>
      <c r="I4578" t="s">
        <v>27</v>
      </c>
      <c r="J4578" t="s">
        <v>28</v>
      </c>
      <c r="K4578" t="s">
        <v>36</v>
      </c>
      <c r="L4578" t="s">
        <v>30</v>
      </c>
      <c r="M4578" t="s">
        <v>31</v>
      </c>
      <c r="N4578" t="s">
        <v>32</v>
      </c>
      <c r="O4578">
        <v>50.65</v>
      </c>
      <c r="P4578" t="s">
        <v>827</v>
      </c>
      <c r="Q4578" t="s">
        <v>831</v>
      </c>
      <c r="R4578" t="s">
        <v>830</v>
      </c>
      <c r="S4578" t="s">
        <v>34</v>
      </c>
      <c r="T4578" t="s">
        <v>35</v>
      </c>
    </row>
    <row r="4579" spans="1:20">
      <c r="A4579" t="s">
        <v>831</v>
      </c>
      <c r="B4579" t="s">
        <v>827</v>
      </c>
      <c r="C4579" t="s">
        <v>832</v>
      </c>
      <c r="D4579" t="s">
        <v>833</v>
      </c>
      <c r="E4579" t="s">
        <v>25</v>
      </c>
      <c r="F4579" s="1">
        <v>30682</v>
      </c>
      <c r="G4579" t="s">
        <v>2401</v>
      </c>
      <c r="H4579">
        <v>201501</v>
      </c>
      <c r="I4579" t="s">
        <v>27</v>
      </c>
      <c r="J4579" t="s">
        <v>28</v>
      </c>
      <c r="K4579" t="s">
        <v>38</v>
      </c>
      <c r="L4579" t="s">
        <v>30</v>
      </c>
      <c r="M4579" t="s">
        <v>31</v>
      </c>
      <c r="N4579" t="s">
        <v>32</v>
      </c>
      <c r="O4579">
        <v>50.65</v>
      </c>
      <c r="P4579" t="s">
        <v>827</v>
      </c>
      <c r="Q4579" t="s">
        <v>831</v>
      </c>
      <c r="R4579" t="s">
        <v>830</v>
      </c>
      <c r="S4579" t="s">
        <v>34</v>
      </c>
      <c r="T4579" t="s">
        <v>35</v>
      </c>
    </row>
    <row r="4580" spans="1:20">
      <c r="A4580" t="s">
        <v>831</v>
      </c>
      <c r="B4580" t="s">
        <v>827</v>
      </c>
      <c r="C4580" t="s">
        <v>832</v>
      </c>
      <c r="D4580" t="s">
        <v>833</v>
      </c>
      <c r="E4580" t="s">
        <v>25</v>
      </c>
      <c r="F4580" s="1">
        <v>30682</v>
      </c>
      <c r="G4580" t="s">
        <v>2401</v>
      </c>
      <c r="H4580">
        <v>201501</v>
      </c>
      <c r="I4580" t="s">
        <v>27</v>
      </c>
      <c r="J4580" t="s">
        <v>28</v>
      </c>
      <c r="K4580" t="s">
        <v>39</v>
      </c>
      <c r="L4580" t="s">
        <v>30</v>
      </c>
      <c r="M4580" t="s">
        <v>31</v>
      </c>
      <c r="N4580" t="s">
        <v>32</v>
      </c>
      <c r="O4580">
        <v>50.65</v>
      </c>
      <c r="P4580" t="s">
        <v>827</v>
      </c>
      <c r="Q4580" t="s">
        <v>831</v>
      </c>
      <c r="R4580" t="s">
        <v>830</v>
      </c>
      <c r="S4580" t="s">
        <v>34</v>
      </c>
      <c r="T4580" t="s">
        <v>35</v>
      </c>
    </row>
    <row r="4581" spans="1:20">
      <c r="A4581" t="s">
        <v>831</v>
      </c>
      <c r="B4581" t="s">
        <v>827</v>
      </c>
      <c r="C4581" t="s">
        <v>832</v>
      </c>
      <c r="D4581" t="s">
        <v>833</v>
      </c>
      <c r="E4581" t="s">
        <v>25</v>
      </c>
      <c r="F4581" s="1">
        <v>30682</v>
      </c>
      <c r="G4581" t="s">
        <v>2401</v>
      </c>
      <c r="H4581">
        <v>201501</v>
      </c>
      <c r="I4581" t="s">
        <v>27</v>
      </c>
      <c r="J4581" t="s">
        <v>28</v>
      </c>
      <c r="K4581" t="s">
        <v>40</v>
      </c>
      <c r="L4581" t="s">
        <v>30</v>
      </c>
      <c r="M4581" t="s">
        <v>31</v>
      </c>
      <c r="N4581" t="s">
        <v>32</v>
      </c>
      <c r="O4581">
        <v>50.67</v>
      </c>
      <c r="P4581" t="s">
        <v>827</v>
      </c>
      <c r="Q4581" t="s">
        <v>831</v>
      </c>
      <c r="R4581" t="s">
        <v>830</v>
      </c>
      <c r="S4581" t="s">
        <v>34</v>
      </c>
      <c r="T4581" t="s">
        <v>35</v>
      </c>
    </row>
    <row r="4582" spans="1:20">
      <c r="A4582" t="s">
        <v>834</v>
      </c>
      <c r="B4582" t="s">
        <v>827</v>
      </c>
      <c r="C4582" t="s">
        <v>835</v>
      </c>
      <c r="D4582" t="s">
        <v>836</v>
      </c>
      <c r="E4582" t="s">
        <v>25</v>
      </c>
      <c r="F4582" s="1">
        <v>30682</v>
      </c>
      <c r="G4582" t="s">
        <v>2401</v>
      </c>
      <c r="H4582">
        <v>201501</v>
      </c>
      <c r="I4582" t="s">
        <v>27</v>
      </c>
      <c r="J4582" t="s">
        <v>28</v>
      </c>
      <c r="K4582" t="s">
        <v>29</v>
      </c>
      <c r="L4582" t="s">
        <v>30</v>
      </c>
      <c r="M4582" t="s">
        <v>31</v>
      </c>
      <c r="N4582" t="s">
        <v>32</v>
      </c>
      <c r="O4582">
        <v>28412.12</v>
      </c>
      <c r="P4582" t="s">
        <v>827</v>
      </c>
      <c r="Q4582" t="s">
        <v>834</v>
      </c>
      <c r="R4582" t="s">
        <v>830</v>
      </c>
      <c r="S4582" t="s">
        <v>34</v>
      </c>
      <c r="T4582" t="s">
        <v>35</v>
      </c>
    </row>
    <row r="4583" spans="1:20">
      <c r="A4583" t="s">
        <v>834</v>
      </c>
      <c r="B4583" t="s">
        <v>827</v>
      </c>
      <c r="C4583" t="s">
        <v>835</v>
      </c>
      <c r="D4583" t="s">
        <v>836</v>
      </c>
      <c r="E4583" t="s">
        <v>25</v>
      </c>
      <c r="F4583" s="1">
        <v>30682</v>
      </c>
      <c r="G4583" t="s">
        <v>2401</v>
      </c>
      <c r="H4583">
        <v>201501</v>
      </c>
      <c r="I4583" t="s">
        <v>27</v>
      </c>
      <c r="J4583" t="s">
        <v>28</v>
      </c>
      <c r="K4583" t="s">
        <v>36</v>
      </c>
      <c r="L4583" t="s">
        <v>30</v>
      </c>
      <c r="M4583" t="s">
        <v>31</v>
      </c>
      <c r="N4583" t="s">
        <v>32</v>
      </c>
      <c r="O4583">
        <v>2603.5500000000002</v>
      </c>
      <c r="P4583" t="s">
        <v>827</v>
      </c>
      <c r="Q4583" t="s">
        <v>834</v>
      </c>
      <c r="R4583" t="s">
        <v>830</v>
      </c>
      <c r="S4583" t="s">
        <v>34</v>
      </c>
      <c r="T4583" t="s">
        <v>35</v>
      </c>
    </row>
    <row r="4584" spans="1:20">
      <c r="A4584" t="s">
        <v>837</v>
      </c>
      <c r="B4584" t="s">
        <v>827</v>
      </c>
      <c r="C4584" t="s">
        <v>838</v>
      </c>
      <c r="D4584" t="s">
        <v>839</v>
      </c>
      <c r="E4584" t="s">
        <v>25</v>
      </c>
      <c r="F4584" s="1">
        <v>38261</v>
      </c>
      <c r="G4584" t="s">
        <v>2401</v>
      </c>
      <c r="H4584">
        <v>201501</v>
      </c>
      <c r="I4584" t="s">
        <v>27</v>
      </c>
      <c r="J4584" t="s">
        <v>28</v>
      </c>
      <c r="K4584" t="s">
        <v>29</v>
      </c>
      <c r="L4584" t="s">
        <v>30</v>
      </c>
      <c r="M4584" t="s">
        <v>31</v>
      </c>
      <c r="N4584" t="s">
        <v>32</v>
      </c>
      <c r="O4584">
        <v>301.97000000000003</v>
      </c>
      <c r="P4584" t="s">
        <v>827</v>
      </c>
      <c r="Q4584" t="s">
        <v>837</v>
      </c>
      <c r="R4584" t="s">
        <v>830</v>
      </c>
      <c r="S4584" t="s">
        <v>34</v>
      </c>
      <c r="T4584" t="s">
        <v>35</v>
      </c>
    </row>
    <row r="4585" spans="1:20">
      <c r="A4585" t="s">
        <v>837</v>
      </c>
      <c r="B4585" t="s">
        <v>827</v>
      </c>
      <c r="C4585" t="s">
        <v>838</v>
      </c>
      <c r="D4585" t="s">
        <v>839</v>
      </c>
      <c r="E4585" t="s">
        <v>25</v>
      </c>
      <c r="F4585" s="1">
        <v>38261</v>
      </c>
      <c r="G4585" t="s">
        <v>2401</v>
      </c>
      <c r="H4585">
        <v>201501</v>
      </c>
      <c r="I4585" t="s">
        <v>27</v>
      </c>
      <c r="J4585" t="s">
        <v>28</v>
      </c>
      <c r="K4585" t="s">
        <v>36</v>
      </c>
      <c r="L4585" t="s">
        <v>30</v>
      </c>
      <c r="M4585" t="s">
        <v>31</v>
      </c>
      <c r="N4585" t="s">
        <v>32</v>
      </c>
      <c r="O4585">
        <v>180.73</v>
      </c>
      <c r="P4585" t="s">
        <v>827</v>
      </c>
      <c r="Q4585" t="s">
        <v>837</v>
      </c>
      <c r="R4585" t="s">
        <v>830</v>
      </c>
      <c r="S4585" t="s">
        <v>34</v>
      </c>
      <c r="T4585" t="s">
        <v>35</v>
      </c>
    </row>
    <row r="4586" spans="1:20">
      <c r="A4586" t="s">
        <v>837</v>
      </c>
      <c r="B4586" t="s">
        <v>827</v>
      </c>
      <c r="C4586" t="s">
        <v>838</v>
      </c>
      <c r="D4586" t="s">
        <v>839</v>
      </c>
      <c r="E4586" t="s">
        <v>25</v>
      </c>
      <c r="F4586" s="1">
        <v>38261</v>
      </c>
      <c r="G4586" t="s">
        <v>2401</v>
      </c>
      <c r="H4586">
        <v>201501</v>
      </c>
      <c r="I4586" t="s">
        <v>27</v>
      </c>
      <c r="J4586" t="s">
        <v>28</v>
      </c>
      <c r="K4586" t="s">
        <v>37</v>
      </c>
      <c r="L4586" t="s">
        <v>30</v>
      </c>
      <c r="M4586" t="s">
        <v>31</v>
      </c>
      <c r="N4586" t="s">
        <v>32</v>
      </c>
      <c r="O4586">
        <v>1045.6600000000001</v>
      </c>
      <c r="P4586" t="s">
        <v>827</v>
      </c>
      <c r="Q4586" t="s">
        <v>837</v>
      </c>
      <c r="R4586" t="s">
        <v>830</v>
      </c>
      <c r="S4586" t="s">
        <v>34</v>
      </c>
      <c r="T4586" t="s">
        <v>35</v>
      </c>
    </row>
    <row r="4587" spans="1:20">
      <c r="A4587" t="s">
        <v>837</v>
      </c>
      <c r="B4587" t="s">
        <v>827</v>
      </c>
      <c r="C4587" t="s">
        <v>838</v>
      </c>
      <c r="D4587" t="s">
        <v>839</v>
      </c>
      <c r="E4587" t="s">
        <v>25</v>
      </c>
      <c r="F4587" s="1">
        <v>38261</v>
      </c>
      <c r="G4587" t="s">
        <v>2401</v>
      </c>
      <c r="H4587">
        <v>201501</v>
      </c>
      <c r="I4587" t="s">
        <v>27</v>
      </c>
      <c r="J4587" t="s">
        <v>28</v>
      </c>
      <c r="K4587" t="s">
        <v>38</v>
      </c>
      <c r="L4587" t="s">
        <v>30</v>
      </c>
      <c r="M4587" t="s">
        <v>31</v>
      </c>
      <c r="N4587" t="s">
        <v>32</v>
      </c>
      <c r="O4587">
        <v>407.35</v>
      </c>
      <c r="P4587" t="s">
        <v>827</v>
      </c>
      <c r="Q4587" t="s">
        <v>837</v>
      </c>
      <c r="R4587" t="s">
        <v>830</v>
      </c>
      <c r="S4587" t="s">
        <v>34</v>
      </c>
      <c r="T4587" t="s">
        <v>35</v>
      </c>
    </row>
    <row r="4588" spans="1:20">
      <c r="A4588" t="s">
        <v>837</v>
      </c>
      <c r="B4588" t="s">
        <v>827</v>
      </c>
      <c r="C4588" t="s">
        <v>838</v>
      </c>
      <c r="D4588" t="s">
        <v>839</v>
      </c>
      <c r="E4588" t="s">
        <v>25</v>
      </c>
      <c r="F4588" s="1">
        <v>38261</v>
      </c>
      <c r="G4588" t="s">
        <v>2401</v>
      </c>
      <c r="H4588">
        <v>201501</v>
      </c>
      <c r="I4588" t="s">
        <v>27</v>
      </c>
      <c r="J4588" t="s">
        <v>28</v>
      </c>
      <c r="K4588" t="s">
        <v>39</v>
      </c>
      <c r="L4588" t="s">
        <v>30</v>
      </c>
      <c r="M4588" t="s">
        <v>31</v>
      </c>
      <c r="N4588" t="s">
        <v>32</v>
      </c>
      <c r="O4588">
        <v>342.38</v>
      </c>
      <c r="P4588" t="s">
        <v>827</v>
      </c>
      <c r="Q4588" t="s">
        <v>837</v>
      </c>
      <c r="R4588" t="s">
        <v>830</v>
      </c>
      <c r="S4588" t="s">
        <v>34</v>
      </c>
      <c r="T4588" t="s">
        <v>35</v>
      </c>
    </row>
    <row r="4589" spans="1:20">
      <c r="A4589" t="s">
        <v>837</v>
      </c>
      <c r="B4589" t="s">
        <v>827</v>
      </c>
      <c r="C4589" t="s">
        <v>838</v>
      </c>
      <c r="D4589" t="s">
        <v>839</v>
      </c>
      <c r="E4589" t="s">
        <v>25</v>
      </c>
      <c r="F4589" s="1">
        <v>38261</v>
      </c>
      <c r="G4589" t="s">
        <v>2401</v>
      </c>
      <c r="H4589">
        <v>201501</v>
      </c>
      <c r="I4589" t="s">
        <v>27</v>
      </c>
      <c r="J4589" t="s">
        <v>28</v>
      </c>
      <c r="K4589" t="s">
        <v>40</v>
      </c>
      <c r="L4589" t="s">
        <v>30</v>
      </c>
      <c r="M4589" t="s">
        <v>31</v>
      </c>
      <c r="N4589" t="s">
        <v>32</v>
      </c>
      <c r="O4589">
        <v>342.13</v>
      </c>
      <c r="P4589" t="s">
        <v>827</v>
      </c>
      <c r="Q4589" t="s">
        <v>837</v>
      </c>
      <c r="R4589" t="s">
        <v>830</v>
      </c>
      <c r="S4589" t="s">
        <v>34</v>
      </c>
      <c r="T4589" t="s">
        <v>35</v>
      </c>
    </row>
    <row r="4590" spans="1:20">
      <c r="A4590" t="s">
        <v>837</v>
      </c>
      <c r="B4590" t="s">
        <v>827</v>
      </c>
      <c r="C4590" t="s">
        <v>838</v>
      </c>
      <c r="D4590" t="s">
        <v>839</v>
      </c>
      <c r="E4590" t="s">
        <v>25</v>
      </c>
      <c r="F4590" s="1">
        <v>38261</v>
      </c>
      <c r="G4590" t="s">
        <v>2401</v>
      </c>
      <c r="H4590">
        <v>201501</v>
      </c>
      <c r="I4590" t="s">
        <v>27</v>
      </c>
      <c r="J4590" t="s">
        <v>28</v>
      </c>
      <c r="K4590" t="s">
        <v>41</v>
      </c>
      <c r="L4590" t="s">
        <v>30</v>
      </c>
      <c r="M4590" t="s">
        <v>31</v>
      </c>
      <c r="N4590" t="s">
        <v>32</v>
      </c>
      <c r="O4590">
        <v>699.73</v>
      </c>
      <c r="P4590" t="s">
        <v>827</v>
      </c>
      <c r="Q4590" t="s">
        <v>837</v>
      </c>
      <c r="R4590" t="s">
        <v>830</v>
      </c>
      <c r="S4590" t="s">
        <v>34</v>
      </c>
      <c r="T4590" t="s">
        <v>35</v>
      </c>
    </row>
    <row r="4591" spans="1:20">
      <c r="A4591" t="s">
        <v>837</v>
      </c>
      <c r="B4591" t="s">
        <v>827</v>
      </c>
      <c r="C4591" t="s">
        <v>838</v>
      </c>
      <c r="D4591" t="s">
        <v>839</v>
      </c>
      <c r="E4591" t="s">
        <v>25</v>
      </c>
      <c r="F4591" s="1">
        <v>38261</v>
      </c>
      <c r="G4591" t="s">
        <v>2401</v>
      </c>
      <c r="H4591">
        <v>201501</v>
      </c>
      <c r="I4591" t="s">
        <v>27</v>
      </c>
      <c r="J4591" t="s">
        <v>28</v>
      </c>
      <c r="K4591" t="s">
        <v>44</v>
      </c>
      <c r="L4591" t="s">
        <v>30</v>
      </c>
      <c r="M4591" t="s">
        <v>31</v>
      </c>
      <c r="N4591" t="s">
        <v>32</v>
      </c>
      <c r="O4591">
        <v>341.18</v>
      </c>
      <c r="P4591" t="s">
        <v>827</v>
      </c>
      <c r="Q4591" t="s">
        <v>837</v>
      </c>
      <c r="R4591" t="s">
        <v>830</v>
      </c>
      <c r="S4591" t="s">
        <v>34</v>
      </c>
      <c r="T4591" t="s">
        <v>35</v>
      </c>
    </row>
    <row r="4592" spans="1:20">
      <c r="A4592" t="s">
        <v>2458</v>
      </c>
      <c r="B4592" t="s">
        <v>827</v>
      </c>
      <c r="C4592" t="s">
        <v>2459</v>
      </c>
      <c r="D4592" t="s">
        <v>2460</v>
      </c>
      <c r="E4592" t="s">
        <v>25</v>
      </c>
      <c r="F4592" s="1">
        <v>31766</v>
      </c>
      <c r="G4592" t="s">
        <v>2401</v>
      </c>
      <c r="H4592">
        <v>201501</v>
      </c>
      <c r="I4592" t="s">
        <v>27</v>
      </c>
      <c r="J4592" t="s">
        <v>53</v>
      </c>
      <c r="K4592" t="s">
        <v>29</v>
      </c>
      <c r="L4592" t="s">
        <v>54</v>
      </c>
      <c r="M4592" t="s">
        <v>31</v>
      </c>
      <c r="N4592" t="s">
        <v>32</v>
      </c>
      <c r="O4592">
        <v>97.89</v>
      </c>
      <c r="P4592" t="s">
        <v>827</v>
      </c>
      <c r="Q4592" t="s">
        <v>2458</v>
      </c>
      <c r="R4592" t="s">
        <v>830</v>
      </c>
      <c r="S4592" t="s">
        <v>34</v>
      </c>
      <c r="T4592" t="s">
        <v>35</v>
      </c>
    </row>
    <row r="4593" spans="1:20">
      <c r="A4593" t="s">
        <v>2458</v>
      </c>
      <c r="B4593" t="s">
        <v>827</v>
      </c>
      <c r="C4593" t="s">
        <v>2459</v>
      </c>
      <c r="D4593" t="s">
        <v>2460</v>
      </c>
      <c r="E4593" t="s">
        <v>25</v>
      </c>
      <c r="F4593" s="1">
        <v>31766</v>
      </c>
      <c r="G4593" t="s">
        <v>2401</v>
      </c>
      <c r="H4593">
        <v>201501</v>
      </c>
      <c r="I4593" t="s">
        <v>27</v>
      </c>
      <c r="J4593" t="s">
        <v>53</v>
      </c>
      <c r="K4593" t="s">
        <v>36</v>
      </c>
      <c r="L4593" t="s">
        <v>54</v>
      </c>
      <c r="M4593" t="s">
        <v>31</v>
      </c>
      <c r="N4593" t="s">
        <v>32</v>
      </c>
      <c r="O4593">
        <v>4.3600000000000003</v>
      </c>
      <c r="P4593" t="s">
        <v>827</v>
      </c>
      <c r="Q4593" t="s">
        <v>2458</v>
      </c>
      <c r="R4593" t="s">
        <v>830</v>
      </c>
      <c r="S4593" t="s">
        <v>34</v>
      </c>
      <c r="T4593" t="s">
        <v>35</v>
      </c>
    </row>
    <row r="4594" spans="1:20">
      <c r="A4594" t="s">
        <v>2458</v>
      </c>
      <c r="B4594" t="s">
        <v>827</v>
      </c>
      <c r="C4594" t="s">
        <v>2459</v>
      </c>
      <c r="D4594" t="s">
        <v>2460</v>
      </c>
      <c r="E4594" t="s">
        <v>25</v>
      </c>
      <c r="F4594" s="1">
        <v>31766</v>
      </c>
      <c r="G4594" t="s">
        <v>2401</v>
      </c>
      <c r="H4594">
        <v>201501</v>
      </c>
      <c r="I4594" t="s">
        <v>27</v>
      </c>
      <c r="J4594" t="s">
        <v>53</v>
      </c>
      <c r="K4594" t="s">
        <v>38</v>
      </c>
      <c r="L4594" t="s">
        <v>54</v>
      </c>
      <c r="M4594" t="s">
        <v>31</v>
      </c>
      <c r="N4594" t="s">
        <v>32</v>
      </c>
      <c r="O4594">
        <v>4.3600000000000003</v>
      </c>
      <c r="P4594" t="s">
        <v>827</v>
      </c>
      <c r="Q4594" t="s">
        <v>2458</v>
      </c>
      <c r="R4594" t="s">
        <v>830</v>
      </c>
      <c r="S4594" t="s">
        <v>34</v>
      </c>
      <c r="T4594" t="s">
        <v>35</v>
      </c>
    </row>
    <row r="4595" spans="1:20">
      <c r="A4595" t="s">
        <v>2458</v>
      </c>
      <c r="B4595" t="s">
        <v>827</v>
      </c>
      <c r="C4595" t="s">
        <v>2459</v>
      </c>
      <c r="D4595" t="s">
        <v>2460</v>
      </c>
      <c r="E4595" t="s">
        <v>25</v>
      </c>
      <c r="F4595" s="1">
        <v>31766</v>
      </c>
      <c r="G4595" t="s">
        <v>2401</v>
      </c>
      <c r="H4595">
        <v>201501</v>
      </c>
      <c r="I4595" t="s">
        <v>27</v>
      </c>
      <c r="J4595" t="s">
        <v>53</v>
      </c>
      <c r="K4595" t="s">
        <v>39</v>
      </c>
      <c r="L4595" t="s">
        <v>54</v>
      </c>
      <c r="M4595" t="s">
        <v>31</v>
      </c>
      <c r="N4595" t="s">
        <v>32</v>
      </c>
      <c r="O4595">
        <v>12.27</v>
      </c>
      <c r="P4595" t="s">
        <v>827</v>
      </c>
      <c r="Q4595" t="s">
        <v>2458</v>
      </c>
      <c r="R4595" t="s">
        <v>830</v>
      </c>
      <c r="S4595" t="s">
        <v>34</v>
      </c>
      <c r="T4595" t="s">
        <v>35</v>
      </c>
    </row>
    <row r="4596" spans="1:20">
      <c r="A4596" t="s">
        <v>826</v>
      </c>
      <c r="B4596" t="s">
        <v>827</v>
      </c>
      <c r="C4596" t="s">
        <v>840</v>
      </c>
      <c r="D4596" t="s">
        <v>841</v>
      </c>
      <c r="E4596" t="s">
        <v>25</v>
      </c>
      <c r="F4596" s="1">
        <v>31766</v>
      </c>
      <c r="G4596" t="s">
        <v>2401</v>
      </c>
      <c r="H4596">
        <v>201501</v>
      </c>
      <c r="I4596" t="s">
        <v>27</v>
      </c>
      <c r="J4596" t="s">
        <v>53</v>
      </c>
      <c r="K4596" t="s">
        <v>29</v>
      </c>
      <c r="L4596" t="s">
        <v>54</v>
      </c>
      <c r="M4596" t="s">
        <v>31</v>
      </c>
      <c r="N4596" t="s">
        <v>32</v>
      </c>
      <c r="O4596">
        <v>466.01</v>
      </c>
      <c r="P4596" t="s">
        <v>827</v>
      </c>
      <c r="Q4596" t="s">
        <v>826</v>
      </c>
      <c r="R4596" t="s">
        <v>830</v>
      </c>
      <c r="S4596" t="s">
        <v>34</v>
      </c>
      <c r="T4596" t="s">
        <v>35</v>
      </c>
    </row>
    <row r="4597" spans="1:20">
      <c r="A4597" t="s">
        <v>826</v>
      </c>
      <c r="B4597" t="s">
        <v>827</v>
      </c>
      <c r="C4597" t="s">
        <v>840</v>
      </c>
      <c r="D4597" t="s">
        <v>841</v>
      </c>
      <c r="E4597" t="s">
        <v>25</v>
      </c>
      <c r="F4597" s="1">
        <v>31766</v>
      </c>
      <c r="G4597" t="s">
        <v>2401</v>
      </c>
      <c r="H4597">
        <v>201501</v>
      </c>
      <c r="I4597" t="s">
        <v>27</v>
      </c>
      <c r="J4597" t="s">
        <v>53</v>
      </c>
      <c r="K4597" t="s">
        <v>36</v>
      </c>
      <c r="L4597" t="s">
        <v>54</v>
      </c>
      <c r="M4597" t="s">
        <v>31</v>
      </c>
      <c r="N4597" t="s">
        <v>32</v>
      </c>
      <c r="O4597">
        <v>83.83</v>
      </c>
      <c r="P4597" t="s">
        <v>827</v>
      </c>
      <c r="Q4597" t="s">
        <v>826</v>
      </c>
      <c r="R4597" t="s">
        <v>830</v>
      </c>
      <c r="S4597" t="s">
        <v>34</v>
      </c>
      <c r="T4597" t="s">
        <v>35</v>
      </c>
    </row>
    <row r="4598" spans="1:20">
      <c r="A4598" t="s">
        <v>826</v>
      </c>
      <c r="B4598" t="s">
        <v>827</v>
      </c>
      <c r="C4598" t="s">
        <v>840</v>
      </c>
      <c r="D4598" t="s">
        <v>841</v>
      </c>
      <c r="E4598" t="s">
        <v>25</v>
      </c>
      <c r="F4598" s="1">
        <v>31766</v>
      </c>
      <c r="G4598" t="s">
        <v>2401</v>
      </c>
      <c r="H4598">
        <v>201501</v>
      </c>
      <c r="I4598" t="s">
        <v>27</v>
      </c>
      <c r="J4598" t="s">
        <v>53</v>
      </c>
      <c r="K4598" t="s">
        <v>38</v>
      </c>
      <c r="L4598" t="s">
        <v>54</v>
      </c>
      <c r="M4598" t="s">
        <v>31</v>
      </c>
      <c r="N4598" t="s">
        <v>32</v>
      </c>
      <c r="O4598">
        <v>25.84</v>
      </c>
      <c r="P4598" t="s">
        <v>827</v>
      </c>
      <c r="Q4598" t="s">
        <v>826</v>
      </c>
      <c r="R4598" t="s">
        <v>830</v>
      </c>
      <c r="S4598" t="s">
        <v>34</v>
      </c>
      <c r="T4598" t="s">
        <v>35</v>
      </c>
    </row>
    <row r="4599" spans="1:20">
      <c r="A4599" t="s">
        <v>826</v>
      </c>
      <c r="B4599" t="s">
        <v>827</v>
      </c>
      <c r="C4599" t="s">
        <v>840</v>
      </c>
      <c r="D4599" t="s">
        <v>841</v>
      </c>
      <c r="E4599" t="s">
        <v>25</v>
      </c>
      <c r="F4599" s="1">
        <v>31766</v>
      </c>
      <c r="G4599" t="s">
        <v>2401</v>
      </c>
      <c r="H4599">
        <v>201501</v>
      </c>
      <c r="I4599" t="s">
        <v>27</v>
      </c>
      <c r="J4599" t="s">
        <v>53</v>
      </c>
      <c r="K4599" t="s">
        <v>39</v>
      </c>
      <c r="L4599" t="s">
        <v>54</v>
      </c>
      <c r="M4599" t="s">
        <v>31</v>
      </c>
      <c r="N4599" t="s">
        <v>32</v>
      </c>
      <c r="O4599">
        <v>74.48</v>
      </c>
      <c r="P4599" t="s">
        <v>827</v>
      </c>
      <c r="Q4599" t="s">
        <v>826</v>
      </c>
      <c r="R4599" t="s">
        <v>830</v>
      </c>
      <c r="S4599" t="s">
        <v>34</v>
      </c>
      <c r="T4599" t="s">
        <v>35</v>
      </c>
    </row>
    <row r="4600" spans="1:20">
      <c r="A4600" t="s">
        <v>842</v>
      </c>
      <c r="B4600" t="s">
        <v>827</v>
      </c>
      <c r="C4600" t="s">
        <v>843</v>
      </c>
      <c r="D4600" t="s">
        <v>844</v>
      </c>
      <c r="E4600" t="s">
        <v>25</v>
      </c>
      <c r="F4600" s="1">
        <v>31766</v>
      </c>
      <c r="G4600" t="s">
        <v>2401</v>
      </c>
      <c r="H4600">
        <v>201501</v>
      </c>
      <c r="I4600" t="s">
        <v>27</v>
      </c>
      <c r="J4600" t="s">
        <v>53</v>
      </c>
      <c r="K4600" t="s">
        <v>36</v>
      </c>
      <c r="L4600" t="s">
        <v>54</v>
      </c>
      <c r="M4600" t="s">
        <v>31</v>
      </c>
      <c r="N4600" t="s">
        <v>32</v>
      </c>
      <c r="O4600">
        <v>10675</v>
      </c>
      <c r="P4600" t="s">
        <v>827</v>
      </c>
      <c r="Q4600" t="s">
        <v>842</v>
      </c>
      <c r="R4600" t="s">
        <v>830</v>
      </c>
      <c r="S4600" t="s">
        <v>34</v>
      </c>
      <c r="T4600" t="s">
        <v>35</v>
      </c>
    </row>
    <row r="4601" spans="1:20">
      <c r="A4601" t="s">
        <v>842</v>
      </c>
      <c r="B4601" t="s">
        <v>827</v>
      </c>
      <c r="C4601" t="s">
        <v>845</v>
      </c>
      <c r="D4601" t="s">
        <v>846</v>
      </c>
      <c r="E4601" t="s">
        <v>25</v>
      </c>
      <c r="F4601" s="1">
        <v>30682</v>
      </c>
      <c r="G4601" t="s">
        <v>2401</v>
      </c>
      <c r="H4601">
        <v>201501</v>
      </c>
      <c r="I4601" t="s">
        <v>27</v>
      </c>
      <c r="J4601" t="s">
        <v>28</v>
      </c>
      <c r="K4601" t="s">
        <v>38</v>
      </c>
      <c r="L4601" t="s">
        <v>30</v>
      </c>
      <c r="M4601" t="s">
        <v>31</v>
      </c>
      <c r="N4601" t="s">
        <v>32</v>
      </c>
      <c r="O4601">
        <v>1214.96</v>
      </c>
      <c r="P4601" t="s">
        <v>827</v>
      </c>
      <c r="Q4601" t="s">
        <v>842</v>
      </c>
      <c r="R4601" t="s">
        <v>830</v>
      </c>
      <c r="S4601" t="s">
        <v>34</v>
      </c>
      <c r="T4601" t="s">
        <v>35</v>
      </c>
    </row>
    <row r="4602" spans="1:20">
      <c r="A4602" t="s">
        <v>850</v>
      </c>
      <c r="B4602" t="s">
        <v>827</v>
      </c>
      <c r="C4602" t="s">
        <v>851</v>
      </c>
      <c r="D4602" t="s">
        <v>852</v>
      </c>
      <c r="E4602" t="s">
        <v>25</v>
      </c>
      <c r="F4602" s="1">
        <v>30682</v>
      </c>
      <c r="G4602" t="s">
        <v>2401</v>
      </c>
      <c r="H4602">
        <v>201501</v>
      </c>
      <c r="I4602" t="s">
        <v>27</v>
      </c>
      <c r="J4602" t="s">
        <v>28</v>
      </c>
      <c r="K4602" t="s">
        <v>29</v>
      </c>
      <c r="L4602" t="s">
        <v>30</v>
      </c>
      <c r="M4602" t="s">
        <v>31</v>
      </c>
      <c r="N4602" t="s">
        <v>32</v>
      </c>
      <c r="O4602">
        <v>3601.9</v>
      </c>
      <c r="P4602" t="s">
        <v>827</v>
      </c>
      <c r="Q4602" t="s">
        <v>850</v>
      </c>
      <c r="R4602" t="s">
        <v>830</v>
      </c>
      <c r="S4602" t="s">
        <v>34</v>
      </c>
      <c r="T4602" t="s">
        <v>35</v>
      </c>
    </row>
    <row r="4603" spans="1:20">
      <c r="A4603" t="s">
        <v>850</v>
      </c>
      <c r="B4603" t="s">
        <v>827</v>
      </c>
      <c r="C4603" t="s">
        <v>851</v>
      </c>
      <c r="D4603" t="s">
        <v>852</v>
      </c>
      <c r="E4603" t="s">
        <v>25</v>
      </c>
      <c r="F4603" s="1">
        <v>30682</v>
      </c>
      <c r="G4603" t="s">
        <v>2401</v>
      </c>
      <c r="H4603">
        <v>201501</v>
      </c>
      <c r="I4603" t="s">
        <v>27</v>
      </c>
      <c r="J4603" t="s">
        <v>28</v>
      </c>
      <c r="K4603" t="s">
        <v>36</v>
      </c>
      <c r="L4603" t="s">
        <v>30</v>
      </c>
      <c r="M4603" t="s">
        <v>31</v>
      </c>
      <c r="N4603" t="s">
        <v>32</v>
      </c>
      <c r="O4603">
        <v>3601.84</v>
      </c>
      <c r="P4603" t="s">
        <v>827</v>
      </c>
      <c r="Q4603" t="s">
        <v>850</v>
      </c>
      <c r="R4603" t="s">
        <v>830</v>
      </c>
      <c r="S4603" t="s">
        <v>34</v>
      </c>
      <c r="T4603" t="s">
        <v>35</v>
      </c>
    </row>
    <row r="4604" spans="1:20">
      <c r="A4604" t="s">
        <v>850</v>
      </c>
      <c r="B4604" t="s">
        <v>827</v>
      </c>
      <c r="C4604" t="s">
        <v>851</v>
      </c>
      <c r="D4604" t="s">
        <v>852</v>
      </c>
      <c r="E4604" t="s">
        <v>25</v>
      </c>
      <c r="F4604" s="1">
        <v>30682</v>
      </c>
      <c r="G4604" t="s">
        <v>2401</v>
      </c>
      <c r="H4604">
        <v>201501</v>
      </c>
      <c r="I4604" t="s">
        <v>27</v>
      </c>
      <c r="J4604" t="s">
        <v>28</v>
      </c>
      <c r="K4604" t="s">
        <v>37</v>
      </c>
      <c r="L4604" t="s">
        <v>30</v>
      </c>
      <c r="M4604" t="s">
        <v>31</v>
      </c>
      <c r="N4604" t="s">
        <v>32</v>
      </c>
      <c r="O4604">
        <v>3601.9</v>
      </c>
      <c r="P4604" t="s">
        <v>827</v>
      </c>
      <c r="Q4604" t="s">
        <v>850</v>
      </c>
      <c r="R4604" t="s">
        <v>830</v>
      </c>
      <c r="S4604" t="s">
        <v>34</v>
      </c>
      <c r="T4604" t="s">
        <v>35</v>
      </c>
    </row>
    <row r="4605" spans="1:20">
      <c r="A4605" t="s">
        <v>850</v>
      </c>
      <c r="B4605" t="s">
        <v>827</v>
      </c>
      <c r="C4605" t="s">
        <v>851</v>
      </c>
      <c r="D4605" t="s">
        <v>852</v>
      </c>
      <c r="E4605" t="s">
        <v>25</v>
      </c>
      <c r="F4605" s="1">
        <v>30682</v>
      </c>
      <c r="G4605" t="s">
        <v>2401</v>
      </c>
      <c r="H4605">
        <v>201501</v>
      </c>
      <c r="I4605" t="s">
        <v>27</v>
      </c>
      <c r="J4605" t="s">
        <v>28</v>
      </c>
      <c r="K4605" t="s">
        <v>38</v>
      </c>
      <c r="L4605" t="s">
        <v>30</v>
      </c>
      <c r="M4605" t="s">
        <v>31</v>
      </c>
      <c r="N4605" t="s">
        <v>32</v>
      </c>
      <c r="O4605">
        <v>3601.9</v>
      </c>
      <c r="P4605" t="s">
        <v>827</v>
      </c>
      <c r="Q4605" t="s">
        <v>850</v>
      </c>
      <c r="R4605" t="s">
        <v>830</v>
      </c>
      <c r="S4605" t="s">
        <v>34</v>
      </c>
      <c r="T4605" t="s">
        <v>35</v>
      </c>
    </row>
    <row r="4606" spans="1:20">
      <c r="A4606" t="s">
        <v>850</v>
      </c>
      <c r="B4606" t="s">
        <v>827</v>
      </c>
      <c r="C4606" t="s">
        <v>851</v>
      </c>
      <c r="D4606" t="s">
        <v>852</v>
      </c>
      <c r="E4606" t="s">
        <v>25</v>
      </c>
      <c r="F4606" s="1">
        <v>30682</v>
      </c>
      <c r="G4606" t="s">
        <v>2401</v>
      </c>
      <c r="H4606">
        <v>201501</v>
      </c>
      <c r="I4606" t="s">
        <v>27</v>
      </c>
      <c r="J4606" t="s">
        <v>28</v>
      </c>
      <c r="K4606" t="s">
        <v>39</v>
      </c>
      <c r="L4606" t="s">
        <v>30</v>
      </c>
      <c r="M4606" t="s">
        <v>31</v>
      </c>
      <c r="N4606" t="s">
        <v>32</v>
      </c>
      <c r="O4606">
        <v>3601.9</v>
      </c>
      <c r="P4606" t="s">
        <v>827</v>
      </c>
      <c r="Q4606" t="s">
        <v>850</v>
      </c>
      <c r="R4606" t="s">
        <v>830</v>
      </c>
      <c r="S4606" t="s">
        <v>34</v>
      </c>
      <c r="T4606" t="s">
        <v>35</v>
      </c>
    </row>
    <row r="4607" spans="1:20">
      <c r="A4607" t="s">
        <v>850</v>
      </c>
      <c r="B4607" t="s">
        <v>827</v>
      </c>
      <c r="C4607" t="s">
        <v>851</v>
      </c>
      <c r="D4607" t="s">
        <v>852</v>
      </c>
      <c r="E4607" t="s">
        <v>25</v>
      </c>
      <c r="F4607" s="1">
        <v>30682</v>
      </c>
      <c r="G4607" t="s">
        <v>2401</v>
      </c>
      <c r="H4607">
        <v>201501</v>
      </c>
      <c r="I4607" t="s">
        <v>27</v>
      </c>
      <c r="J4607" t="s">
        <v>28</v>
      </c>
      <c r="K4607" t="s">
        <v>41</v>
      </c>
      <c r="L4607" t="s">
        <v>30</v>
      </c>
      <c r="M4607" t="s">
        <v>31</v>
      </c>
      <c r="N4607" t="s">
        <v>32</v>
      </c>
      <c r="O4607">
        <v>3601.9</v>
      </c>
      <c r="P4607" t="s">
        <v>827</v>
      </c>
      <c r="Q4607" t="s">
        <v>850</v>
      </c>
      <c r="R4607" t="s">
        <v>830</v>
      </c>
      <c r="S4607" t="s">
        <v>34</v>
      </c>
      <c r="T4607" t="s">
        <v>35</v>
      </c>
    </row>
    <row r="4608" spans="1:20">
      <c r="A4608" t="s">
        <v>850</v>
      </c>
      <c r="B4608" t="s">
        <v>827</v>
      </c>
      <c r="C4608" t="s">
        <v>851</v>
      </c>
      <c r="D4608" t="s">
        <v>852</v>
      </c>
      <c r="E4608" t="s">
        <v>25</v>
      </c>
      <c r="F4608" s="1">
        <v>30682</v>
      </c>
      <c r="G4608" t="s">
        <v>2401</v>
      </c>
      <c r="H4608">
        <v>201501</v>
      </c>
      <c r="I4608" t="s">
        <v>27</v>
      </c>
      <c r="J4608" t="s">
        <v>28</v>
      </c>
      <c r="K4608" t="s">
        <v>44</v>
      </c>
      <c r="L4608" t="s">
        <v>30</v>
      </c>
      <c r="M4608" t="s">
        <v>31</v>
      </c>
      <c r="N4608" t="s">
        <v>32</v>
      </c>
      <c r="O4608">
        <v>3601.9</v>
      </c>
      <c r="P4608" t="s">
        <v>827</v>
      </c>
      <c r="Q4608" t="s">
        <v>850</v>
      </c>
      <c r="R4608" t="s">
        <v>830</v>
      </c>
      <c r="S4608" t="s">
        <v>34</v>
      </c>
      <c r="T4608" t="s">
        <v>35</v>
      </c>
    </row>
    <row r="4609" spans="1:20">
      <c r="A4609" t="s">
        <v>850</v>
      </c>
      <c r="B4609" t="s">
        <v>827</v>
      </c>
      <c r="C4609" t="s">
        <v>853</v>
      </c>
      <c r="D4609" t="s">
        <v>854</v>
      </c>
      <c r="E4609" t="s">
        <v>25</v>
      </c>
      <c r="F4609" s="1">
        <v>38261</v>
      </c>
      <c r="G4609" t="s">
        <v>2401</v>
      </c>
      <c r="H4609">
        <v>201501</v>
      </c>
      <c r="I4609" t="s">
        <v>27</v>
      </c>
      <c r="J4609" t="s">
        <v>28</v>
      </c>
      <c r="K4609" t="s">
        <v>29</v>
      </c>
      <c r="L4609" t="s">
        <v>30</v>
      </c>
      <c r="M4609" t="s">
        <v>31</v>
      </c>
      <c r="N4609" t="s">
        <v>32</v>
      </c>
      <c r="O4609">
        <v>49403.56</v>
      </c>
      <c r="P4609" t="s">
        <v>827</v>
      </c>
      <c r="Q4609" t="s">
        <v>850</v>
      </c>
      <c r="R4609" t="s">
        <v>830</v>
      </c>
      <c r="S4609" t="s">
        <v>34</v>
      </c>
      <c r="T4609" t="s">
        <v>35</v>
      </c>
    </row>
    <row r="4610" spans="1:20">
      <c r="A4610" t="s">
        <v>855</v>
      </c>
      <c r="B4610" t="s">
        <v>827</v>
      </c>
      <c r="C4610" t="s">
        <v>856</v>
      </c>
      <c r="D4610" t="s">
        <v>857</v>
      </c>
      <c r="E4610" t="s">
        <v>25</v>
      </c>
      <c r="F4610" s="1">
        <v>30682</v>
      </c>
      <c r="G4610" t="s">
        <v>2401</v>
      </c>
      <c r="H4610">
        <v>201501</v>
      </c>
      <c r="I4610" t="s">
        <v>27</v>
      </c>
      <c r="J4610" t="s">
        <v>53</v>
      </c>
      <c r="K4610" t="s">
        <v>29</v>
      </c>
      <c r="L4610" t="s">
        <v>54</v>
      </c>
      <c r="M4610" t="s">
        <v>31</v>
      </c>
      <c r="N4610" t="s">
        <v>32</v>
      </c>
      <c r="O4610">
        <v>17263.260000000002</v>
      </c>
      <c r="P4610" t="s">
        <v>827</v>
      </c>
      <c r="Q4610" t="s">
        <v>855</v>
      </c>
      <c r="R4610" t="s">
        <v>830</v>
      </c>
      <c r="S4610" t="s">
        <v>34</v>
      </c>
      <c r="T4610" t="s">
        <v>35</v>
      </c>
    </row>
    <row r="4611" spans="1:20">
      <c r="A4611" t="s">
        <v>855</v>
      </c>
      <c r="B4611" t="s">
        <v>827</v>
      </c>
      <c r="C4611" t="s">
        <v>856</v>
      </c>
      <c r="D4611" t="s">
        <v>857</v>
      </c>
      <c r="E4611" t="s">
        <v>25</v>
      </c>
      <c r="F4611" s="1">
        <v>30682</v>
      </c>
      <c r="G4611" t="s">
        <v>2401</v>
      </c>
      <c r="H4611">
        <v>201501</v>
      </c>
      <c r="I4611" t="s">
        <v>27</v>
      </c>
      <c r="J4611" t="s">
        <v>53</v>
      </c>
      <c r="K4611" t="s">
        <v>36</v>
      </c>
      <c r="L4611" t="s">
        <v>54</v>
      </c>
      <c r="M4611" t="s">
        <v>31</v>
      </c>
      <c r="N4611" t="s">
        <v>32</v>
      </c>
      <c r="O4611">
        <v>44600.49</v>
      </c>
      <c r="P4611" t="s">
        <v>827</v>
      </c>
      <c r="Q4611" t="s">
        <v>855</v>
      </c>
      <c r="R4611" t="s">
        <v>830</v>
      </c>
      <c r="S4611" t="s">
        <v>34</v>
      </c>
      <c r="T4611" t="s">
        <v>35</v>
      </c>
    </row>
    <row r="4612" spans="1:20">
      <c r="A4612" t="s">
        <v>855</v>
      </c>
      <c r="B4612" t="s">
        <v>827</v>
      </c>
      <c r="C4612" t="s">
        <v>856</v>
      </c>
      <c r="D4612" t="s">
        <v>857</v>
      </c>
      <c r="E4612" t="s">
        <v>25</v>
      </c>
      <c r="F4612" s="1">
        <v>30682</v>
      </c>
      <c r="G4612" t="s">
        <v>2401</v>
      </c>
      <c r="H4612">
        <v>201501</v>
      </c>
      <c r="I4612" t="s">
        <v>27</v>
      </c>
      <c r="J4612" t="s">
        <v>53</v>
      </c>
      <c r="K4612" t="s">
        <v>37</v>
      </c>
      <c r="L4612" t="s">
        <v>54</v>
      </c>
      <c r="M4612" t="s">
        <v>31</v>
      </c>
      <c r="N4612" t="s">
        <v>32</v>
      </c>
      <c r="O4612">
        <v>651.96</v>
      </c>
      <c r="P4612" t="s">
        <v>827</v>
      </c>
      <c r="Q4612" t="s">
        <v>855</v>
      </c>
      <c r="R4612" t="s">
        <v>830</v>
      </c>
      <c r="S4612" t="s">
        <v>34</v>
      </c>
      <c r="T4612" t="s">
        <v>35</v>
      </c>
    </row>
    <row r="4613" spans="1:20">
      <c r="A4613" t="s">
        <v>855</v>
      </c>
      <c r="B4613" t="s">
        <v>827</v>
      </c>
      <c r="C4613" t="s">
        <v>856</v>
      </c>
      <c r="D4613" t="s">
        <v>857</v>
      </c>
      <c r="E4613" t="s">
        <v>25</v>
      </c>
      <c r="F4613" s="1">
        <v>30682</v>
      </c>
      <c r="G4613" t="s">
        <v>2401</v>
      </c>
      <c r="H4613">
        <v>201501</v>
      </c>
      <c r="I4613" t="s">
        <v>27</v>
      </c>
      <c r="J4613" t="s">
        <v>53</v>
      </c>
      <c r="K4613" t="s">
        <v>38</v>
      </c>
      <c r="L4613" t="s">
        <v>54</v>
      </c>
      <c r="M4613" t="s">
        <v>31</v>
      </c>
      <c r="N4613" t="s">
        <v>32</v>
      </c>
      <c r="O4613">
        <v>6871.56</v>
      </c>
      <c r="P4613" t="s">
        <v>827</v>
      </c>
      <c r="Q4613" t="s">
        <v>855</v>
      </c>
      <c r="R4613" t="s">
        <v>830</v>
      </c>
      <c r="S4613" t="s">
        <v>34</v>
      </c>
      <c r="T4613" t="s">
        <v>35</v>
      </c>
    </row>
    <row r="4614" spans="1:20">
      <c r="A4614" t="s">
        <v>855</v>
      </c>
      <c r="B4614" t="s">
        <v>827</v>
      </c>
      <c r="C4614" t="s">
        <v>856</v>
      </c>
      <c r="D4614" t="s">
        <v>857</v>
      </c>
      <c r="E4614" t="s">
        <v>25</v>
      </c>
      <c r="F4614" s="1">
        <v>30682</v>
      </c>
      <c r="G4614" t="s">
        <v>2401</v>
      </c>
      <c r="H4614">
        <v>201501</v>
      </c>
      <c r="I4614" t="s">
        <v>27</v>
      </c>
      <c r="J4614" t="s">
        <v>53</v>
      </c>
      <c r="K4614" t="s">
        <v>39</v>
      </c>
      <c r="L4614" t="s">
        <v>54</v>
      </c>
      <c r="M4614" t="s">
        <v>31</v>
      </c>
      <c r="N4614" t="s">
        <v>32</v>
      </c>
      <c r="O4614">
        <v>3281.9</v>
      </c>
      <c r="P4614" t="s">
        <v>827</v>
      </c>
      <c r="Q4614" t="s">
        <v>855</v>
      </c>
      <c r="R4614" t="s">
        <v>830</v>
      </c>
      <c r="S4614" t="s">
        <v>34</v>
      </c>
      <c r="T4614" t="s">
        <v>35</v>
      </c>
    </row>
    <row r="4615" spans="1:20">
      <c r="A4615" t="s">
        <v>855</v>
      </c>
      <c r="B4615" t="s">
        <v>827</v>
      </c>
      <c r="C4615" t="s">
        <v>856</v>
      </c>
      <c r="D4615" t="s">
        <v>857</v>
      </c>
      <c r="E4615" t="s">
        <v>25</v>
      </c>
      <c r="F4615" s="1">
        <v>30682</v>
      </c>
      <c r="G4615" t="s">
        <v>2401</v>
      </c>
      <c r="H4615">
        <v>201501</v>
      </c>
      <c r="I4615" t="s">
        <v>27</v>
      </c>
      <c r="J4615" t="s">
        <v>53</v>
      </c>
      <c r="K4615" t="s">
        <v>41</v>
      </c>
      <c r="L4615" t="s">
        <v>54</v>
      </c>
      <c r="M4615" t="s">
        <v>31</v>
      </c>
      <c r="N4615" t="s">
        <v>32</v>
      </c>
      <c r="O4615">
        <v>352.92</v>
      </c>
      <c r="P4615" t="s">
        <v>827</v>
      </c>
      <c r="Q4615" t="s">
        <v>855</v>
      </c>
      <c r="R4615" t="s">
        <v>830</v>
      </c>
      <c r="S4615" t="s">
        <v>34</v>
      </c>
      <c r="T4615" t="s">
        <v>35</v>
      </c>
    </row>
    <row r="4616" spans="1:20">
      <c r="A4616" t="s">
        <v>2458</v>
      </c>
      <c r="B4616" t="s">
        <v>827</v>
      </c>
      <c r="C4616" t="s">
        <v>2461</v>
      </c>
      <c r="D4616" t="s">
        <v>2462</v>
      </c>
      <c r="E4616" t="s">
        <v>142</v>
      </c>
      <c r="F4616" s="1">
        <v>41334</v>
      </c>
      <c r="G4616" t="s">
        <v>2401</v>
      </c>
      <c r="H4616">
        <v>201501</v>
      </c>
      <c r="I4616" t="s">
        <v>27</v>
      </c>
      <c r="J4616" t="s">
        <v>53</v>
      </c>
      <c r="K4616" t="s">
        <v>29</v>
      </c>
      <c r="L4616" t="s">
        <v>54</v>
      </c>
      <c r="M4616" t="s">
        <v>31</v>
      </c>
      <c r="N4616" t="s">
        <v>48</v>
      </c>
      <c r="O4616">
        <v>61169.86</v>
      </c>
      <c r="P4616" t="s">
        <v>827</v>
      </c>
      <c r="Q4616" t="s">
        <v>2458</v>
      </c>
      <c r="R4616" t="s">
        <v>830</v>
      </c>
      <c r="S4616" t="s">
        <v>34</v>
      </c>
      <c r="T4616" t="s">
        <v>35</v>
      </c>
    </row>
    <row r="4617" spans="1:20">
      <c r="A4617" t="s">
        <v>2458</v>
      </c>
      <c r="B4617" t="s">
        <v>827</v>
      </c>
      <c r="C4617" t="s">
        <v>2461</v>
      </c>
      <c r="D4617" t="s">
        <v>2462</v>
      </c>
      <c r="E4617" t="s">
        <v>142</v>
      </c>
      <c r="F4617" s="1">
        <v>41334</v>
      </c>
      <c r="G4617" t="s">
        <v>2401</v>
      </c>
      <c r="H4617">
        <v>201501</v>
      </c>
      <c r="I4617" t="s">
        <v>27</v>
      </c>
      <c r="J4617" t="s">
        <v>53</v>
      </c>
      <c r="K4617" t="s">
        <v>29</v>
      </c>
      <c r="L4617" t="s">
        <v>54</v>
      </c>
      <c r="M4617" t="s">
        <v>31</v>
      </c>
      <c r="N4617" t="s">
        <v>49</v>
      </c>
      <c r="O4617">
        <v>-61169.85</v>
      </c>
      <c r="P4617" t="s">
        <v>827</v>
      </c>
      <c r="Q4617" t="s">
        <v>2458</v>
      </c>
      <c r="R4617" t="s">
        <v>830</v>
      </c>
      <c r="S4617" t="s">
        <v>34</v>
      </c>
      <c r="T4617" t="s">
        <v>35</v>
      </c>
    </row>
    <row r="4618" spans="1:20">
      <c r="A4618" t="s">
        <v>2458</v>
      </c>
      <c r="B4618" t="s">
        <v>827</v>
      </c>
      <c r="C4618" t="s">
        <v>2461</v>
      </c>
      <c r="D4618" t="s">
        <v>2462</v>
      </c>
      <c r="E4618" t="s">
        <v>142</v>
      </c>
      <c r="F4618" s="1">
        <v>41334</v>
      </c>
      <c r="G4618" t="s">
        <v>2401</v>
      </c>
      <c r="H4618">
        <v>201501</v>
      </c>
      <c r="I4618" t="s">
        <v>27</v>
      </c>
      <c r="J4618" t="s">
        <v>53</v>
      </c>
      <c r="K4618" t="s">
        <v>36</v>
      </c>
      <c r="L4618" t="s">
        <v>54</v>
      </c>
      <c r="M4618" t="s">
        <v>31</v>
      </c>
      <c r="N4618" t="s">
        <v>48</v>
      </c>
      <c r="O4618">
        <v>17016.25</v>
      </c>
      <c r="P4618" t="s">
        <v>827</v>
      </c>
      <c r="Q4618" t="s">
        <v>2458</v>
      </c>
      <c r="R4618" t="s">
        <v>830</v>
      </c>
      <c r="S4618" t="s">
        <v>34</v>
      </c>
      <c r="T4618" t="s">
        <v>35</v>
      </c>
    </row>
    <row r="4619" spans="1:20">
      <c r="A4619" t="s">
        <v>2458</v>
      </c>
      <c r="B4619" t="s">
        <v>827</v>
      </c>
      <c r="C4619" t="s">
        <v>2461</v>
      </c>
      <c r="D4619" t="s">
        <v>2462</v>
      </c>
      <c r="E4619" t="s">
        <v>142</v>
      </c>
      <c r="F4619" s="1">
        <v>41334</v>
      </c>
      <c r="G4619" t="s">
        <v>2401</v>
      </c>
      <c r="H4619">
        <v>201501</v>
      </c>
      <c r="I4619" t="s">
        <v>27</v>
      </c>
      <c r="J4619" t="s">
        <v>53</v>
      </c>
      <c r="K4619" t="s">
        <v>36</v>
      </c>
      <c r="L4619" t="s">
        <v>54</v>
      </c>
      <c r="M4619" t="s">
        <v>31</v>
      </c>
      <c r="N4619" t="s">
        <v>49</v>
      </c>
      <c r="O4619">
        <v>-17016.27</v>
      </c>
      <c r="P4619" t="s">
        <v>827</v>
      </c>
      <c r="Q4619" t="s">
        <v>2458</v>
      </c>
      <c r="R4619" t="s">
        <v>830</v>
      </c>
      <c r="S4619" t="s">
        <v>34</v>
      </c>
      <c r="T4619" t="s">
        <v>35</v>
      </c>
    </row>
    <row r="4620" spans="1:20">
      <c r="A4620" t="s">
        <v>2458</v>
      </c>
      <c r="B4620" t="s">
        <v>827</v>
      </c>
      <c r="C4620" t="s">
        <v>2461</v>
      </c>
      <c r="D4620" t="s">
        <v>2462</v>
      </c>
      <c r="E4620" t="s">
        <v>142</v>
      </c>
      <c r="F4620" s="1">
        <v>41334</v>
      </c>
      <c r="G4620" t="s">
        <v>2401</v>
      </c>
      <c r="H4620">
        <v>201501</v>
      </c>
      <c r="I4620" t="s">
        <v>27</v>
      </c>
      <c r="J4620" t="s">
        <v>53</v>
      </c>
      <c r="K4620" t="s">
        <v>39</v>
      </c>
      <c r="L4620" t="s">
        <v>54</v>
      </c>
      <c r="M4620" t="s">
        <v>31</v>
      </c>
      <c r="N4620" t="s">
        <v>48</v>
      </c>
      <c r="O4620">
        <v>3939.53</v>
      </c>
      <c r="P4620" t="s">
        <v>827</v>
      </c>
      <c r="Q4620" t="s">
        <v>2458</v>
      </c>
      <c r="R4620" t="s">
        <v>830</v>
      </c>
      <c r="S4620" t="s">
        <v>34</v>
      </c>
      <c r="T4620" t="s">
        <v>35</v>
      </c>
    </row>
    <row r="4621" spans="1:20">
      <c r="A4621" t="s">
        <v>2458</v>
      </c>
      <c r="B4621" t="s">
        <v>827</v>
      </c>
      <c r="C4621" t="s">
        <v>2461</v>
      </c>
      <c r="D4621" t="s">
        <v>2462</v>
      </c>
      <c r="E4621" t="s">
        <v>142</v>
      </c>
      <c r="F4621" s="1">
        <v>41334</v>
      </c>
      <c r="G4621" t="s">
        <v>2401</v>
      </c>
      <c r="H4621">
        <v>201501</v>
      </c>
      <c r="I4621" t="s">
        <v>27</v>
      </c>
      <c r="J4621" t="s">
        <v>53</v>
      </c>
      <c r="K4621" t="s">
        <v>39</v>
      </c>
      <c r="L4621" t="s">
        <v>54</v>
      </c>
      <c r="M4621" t="s">
        <v>31</v>
      </c>
      <c r="N4621" t="s">
        <v>49</v>
      </c>
      <c r="O4621">
        <v>-3939.53</v>
      </c>
      <c r="P4621" t="s">
        <v>827</v>
      </c>
      <c r="Q4621" t="s">
        <v>2458</v>
      </c>
      <c r="R4621" t="s">
        <v>830</v>
      </c>
      <c r="S4621" t="s">
        <v>34</v>
      </c>
      <c r="T4621" t="s">
        <v>35</v>
      </c>
    </row>
    <row r="4622" spans="1:20">
      <c r="A4622" t="s">
        <v>2458</v>
      </c>
      <c r="B4622" t="s">
        <v>827</v>
      </c>
      <c r="C4622" t="s">
        <v>2461</v>
      </c>
      <c r="D4622" t="s">
        <v>2462</v>
      </c>
      <c r="E4622" t="s">
        <v>142</v>
      </c>
      <c r="F4622" s="1">
        <v>41334</v>
      </c>
      <c r="G4622" t="s">
        <v>2401</v>
      </c>
      <c r="H4622">
        <v>201501</v>
      </c>
      <c r="I4622" t="s">
        <v>27</v>
      </c>
      <c r="J4622" t="s">
        <v>53</v>
      </c>
      <c r="K4622" t="s">
        <v>44</v>
      </c>
      <c r="L4622" t="s">
        <v>54</v>
      </c>
      <c r="M4622" t="s">
        <v>31</v>
      </c>
      <c r="N4622" t="s">
        <v>48</v>
      </c>
      <c r="O4622">
        <v>319.56</v>
      </c>
      <c r="P4622" t="s">
        <v>827</v>
      </c>
      <c r="Q4622" t="s">
        <v>2458</v>
      </c>
      <c r="R4622" t="s">
        <v>830</v>
      </c>
      <c r="S4622" t="s">
        <v>34</v>
      </c>
      <c r="T4622" t="s">
        <v>35</v>
      </c>
    </row>
    <row r="4623" spans="1:20">
      <c r="A4623" t="s">
        <v>2458</v>
      </c>
      <c r="B4623" t="s">
        <v>827</v>
      </c>
      <c r="C4623" t="s">
        <v>2461</v>
      </c>
      <c r="D4623" t="s">
        <v>2462</v>
      </c>
      <c r="E4623" t="s">
        <v>142</v>
      </c>
      <c r="F4623" s="1">
        <v>41334</v>
      </c>
      <c r="G4623" t="s">
        <v>2401</v>
      </c>
      <c r="H4623">
        <v>201501</v>
      </c>
      <c r="I4623" t="s">
        <v>27</v>
      </c>
      <c r="J4623" t="s">
        <v>53</v>
      </c>
      <c r="K4623" t="s">
        <v>44</v>
      </c>
      <c r="L4623" t="s">
        <v>54</v>
      </c>
      <c r="M4623" t="s">
        <v>31</v>
      </c>
      <c r="N4623" t="s">
        <v>49</v>
      </c>
      <c r="O4623">
        <v>-319.55</v>
      </c>
      <c r="P4623" t="s">
        <v>827</v>
      </c>
      <c r="Q4623" t="s">
        <v>2458</v>
      </c>
      <c r="R4623" t="s">
        <v>830</v>
      </c>
      <c r="S4623" t="s">
        <v>34</v>
      </c>
      <c r="T4623" t="s">
        <v>35</v>
      </c>
    </row>
    <row r="4624" spans="1:20">
      <c r="A4624" t="s">
        <v>826</v>
      </c>
      <c r="B4624" t="s">
        <v>827</v>
      </c>
      <c r="C4624" t="s">
        <v>2463</v>
      </c>
      <c r="D4624" t="s">
        <v>2464</v>
      </c>
      <c r="E4624" t="s">
        <v>142</v>
      </c>
      <c r="F4624" s="1">
        <v>41032</v>
      </c>
      <c r="G4624" t="s">
        <v>2401</v>
      </c>
      <c r="H4624">
        <v>201501</v>
      </c>
      <c r="I4624" t="s">
        <v>27</v>
      </c>
      <c r="J4624" t="s">
        <v>53</v>
      </c>
      <c r="K4624" t="s">
        <v>29</v>
      </c>
      <c r="L4624" t="s">
        <v>54</v>
      </c>
      <c r="M4624" t="s">
        <v>31</v>
      </c>
      <c r="N4624" t="s">
        <v>48</v>
      </c>
      <c r="O4624">
        <v>17756.88</v>
      </c>
      <c r="P4624" t="s">
        <v>827</v>
      </c>
      <c r="Q4624" t="s">
        <v>826</v>
      </c>
      <c r="R4624" t="s">
        <v>830</v>
      </c>
      <c r="S4624" t="s">
        <v>34</v>
      </c>
      <c r="T4624" t="s">
        <v>35</v>
      </c>
    </row>
    <row r="4625" spans="1:20">
      <c r="A4625" t="s">
        <v>826</v>
      </c>
      <c r="B4625" t="s">
        <v>827</v>
      </c>
      <c r="C4625" t="s">
        <v>2463</v>
      </c>
      <c r="D4625" t="s">
        <v>2464</v>
      </c>
      <c r="E4625" t="s">
        <v>142</v>
      </c>
      <c r="F4625" s="1">
        <v>41032</v>
      </c>
      <c r="G4625" t="s">
        <v>2401</v>
      </c>
      <c r="H4625">
        <v>201501</v>
      </c>
      <c r="I4625" t="s">
        <v>27</v>
      </c>
      <c r="J4625" t="s">
        <v>53</v>
      </c>
      <c r="K4625" t="s">
        <v>29</v>
      </c>
      <c r="L4625" t="s">
        <v>54</v>
      </c>
      <c r="M4625" t="s">
        <v>31</v>
      </c>
      <c r="N4625" t="s">
        <v>49</v>
      </c>
      <c r="O4625">
        <v>-17756.89</v>
      </c>
      <c r="P4625" t="s">
        <v>827</v>
      </c>
      <c r="Q4625" t="s">
        <v>826</v>
      </c>
      <c r="R4625" t="s">
        <v>830</v>
      </c>
      <c r="S4625" t="s">
        <v>34</v>
      </c>
      <c r="T4625" t="s">
        <v>35</v>
      </c>
    </row>
    <row r="4626" spans="1:20">
      <c r="A4626" t="s">
        <v>826</v>
      </c>
      <c r="B4626" t="s">
        <v>827</v>
      </c>
      <c r="C4626" t="s">
        <v>2463</v>
      </c>
      <c r="D4626" t="s">
        <v>2464</v>
      </c>
      <c r="E4626" t="s">
        <v>142</v>
      </c>
      <c r="F4626" s="1">
        <v>41032</v>
      </c>
      <c r="G4626" t="s">
        <v>2401</v>
      </c>
      <c r="H4626">
        <v>201501</v>
      </c>
      <c r="I4626" t="s">
        <v>27</v>
      </c>
      <c r="J4626" t="s">
        <v>53</v>
      </c>
      <c r="K4626" t="s">
        <v>36</v>
      </c>
      <c r="L4626" t="s">
        <v>54</v>
      </c>
      <c r="M4626" t="s">
        <v>31</v>
      </c>
      <c r="N4626" t="s">
        <v>48</v>
      </c>
      <c r="O4626">
        <v>6312.97</v>
      </c>
      <c r="P4626" t="s">
        <v>827</v>
      </c>
      <c r="Q4626" t="s">
        <v>826</v>
      </c>
      <c r="R4626" t="s">
        <v>830</v>
      </c>
      <c r="S4626" t="s">
        <v>34</v>
      </c>
      <c r="T4626" t="s">
        <v>35</v>
      </c>
    </row>
    <row r="4627" spans="1:20">
      <c r="A4627" t="s">
        <v>826</v>
      </c>
      <c r="B4627" t="s">
        <v>827</v>
      </c>
      <c r="C4627" t="s">
        <v>2463</v>
      </c>
      <c r="D4627" t="s">
        <v>2464</v>
      </c>
      <c r="E4627" t="s">
        <v>142</v>
      </c>
      <c r="F4627" s="1">
        <v>41032</v>
      </c>
      <c r="G4627" t="s">
        <v>2401</v>
      </c>
      <c r="H4627">
        <v>201501</v>
      </c>
      <c r="I4627" t="s">
        <v>27</v>
      </c>
      <c r="J4627" t="s">
        <v>53</v>
      </c>
      <c r="K4627" t="s">
        <v>36</v>
      </c>
      <c r="L4627" t="s">
        <v>54</v>
      </c>
      <c r="M4627" t="s">
        <v>31</v>
      </c>
      <c r="N4627" t="s">
        <v>49</v>
      </c>
      <c r="O4627">
        <v>-6312.96</v>
      </c>
      <c r="P4627" t="s">
        <v>827</v>
      </c>
      <c r="Q4627" t="s">
        <v>826</v>
      </c>
      <c r="R4627" t="s">
        <v>830</v>
      </c>
      <c r="S4627" t="s">
        <v>34</v>
      </c>
      <c r="T4627" t="s">
        <v>35</v>
      </c>
    </row>
    <row r="4628" spans="1:20">
      <c r="A4628" t="s">
        <v>826</v>
      </c>
      <c r="B4628" t="s">
        <v>827</v>
      </c>
      <c r="C4628" t="s">
        <v>2463</v>
      </c>
      <c r="D4628" t="s">
        <v>2464</v>
      </c>
      <c r="E4628" t="s">
        <v>142</v>
      </c>
      <c r="F4628" s="1">
        <v>41032</v>
      </c>
      <c r="G4628" t="s">
        <v>2401</v>
      </c>
      <c r="H4628">
        <v>201501</v>
      </c>
      <c r="I4628" t="s">
        <v>27</v>
      </c>
      <c r="J4628" t="s">
        <v>53</v>
      </c>
      <c r="K4628" t="s">
        <v>39</v>
      </c>
      <c r="L4628" t="s">
        <v>54</v>
      </c>
      <c r="M4628" t="s">
        <v>31</v>
      </c>
      <c r="N4628" t="s">
        <v>48</v>
      </c>
      <c r="O4628">
        <v>203.09</v>
      </c>
      <c r="P4628" t="s">
        <v>827</v>
      </c>
      <c r="Q4628" t="s">
        <v>826</v>
      </c>
      <c r="R4628" t="s">
        <v>830</v>
      </c>
      <c r="S4628" t="s">
        <v>34</v>
      </c>
      <c r="T4628" t="s">
        <v>35</v>
      </c>
    </row>
    <row r="4629" spans="1:20">
      <c r="A4629" t="s">
        <v>826</v>
      </c>
      <c r="B4629" t="s">
        <v>827</v>
      </c>
      <c r="C4629" t="s">
        <v>2463</v>
      </c>
      <c r="D4629" t="s">
        <v>2464</v>
      </c>
      <c r="E4629" t="s">
        <v>142</v>
      </c>
      <c r="F4629" s="1">
        <v>41032</v>
      </c>
      <c r="G4629" t="s">
        <v>2401</v>
      </c>
      <c r="H4629">
        <v>201501</v>
      </c>
      <c r="I4629" t="s">
        <v>27</v>
      </c>
      <c r="J4629" t="s">
        <v>53</v>
      </c>
      <c r="K4629" t="s">
        <v>39</v>
      </c>
      <c r="L4629" t="s">
        <v>54</v>
      </c>
      <c r="M4629" t="s">
        <v>31</v>
      </c>
      <c r="N4629" t="s">
        <v>49</v>
      </c>
      <c r="O4629">
        <v>-203.09</v>
      </c>
      <c r="P4629" t="s">
        <v>827</v>
      </c>
      <c r="Q4629" t="s">
        <v>826</v>
      </c>
      <c r="R4629" t="s">
        <v>830</v>
      </c>
      <c r="S4629" t="s">
        <v>34</v>
      </c>
      <c r="T4629" t="s">
        <v>35</v>
      </c>
    </row>
    <row r="4630" spans="1:20">
      <c r="A4630" t="s">
        <v>858</v>
      </c>
      <c r="B4630" t="s">
        <v>859</v>
      </c>
      <c r="C4630" t="s">
        <v>2465</v>
      </c>
      <c r="D4630" t="s">
        <v>2466</v>
      </c>
      <c r="E4630" t="s">
        <v>595</v>
      </c>
      <c r="F4630" s="1">
        <v>41579</v>
      </c>
      <c r="G4630" t="s">
        <v>2401</v>
      </c>
      <c r="H4630">
        <v>201501</v>
      </c>
      <c r="I4630" t="s">
        <v>27</v>
      </c>
      <c r="J4630" t="s">
        <v>596</v>
      </c>
      <c r="K4630" t="s">
        <v>623</v>
      </c>
      <c r="L4630" t="s">
        <v>631</v>
      </c>
      <c r="M4630" t="s">
        <v>632</v>
      </c>
      <c r="N4630" t="s">
        <v>32</v>
      </c>
      <c r="O4630">
        <v>24168.87</v>
      </c>
      <c r="P4630" t="s">
        <v>859</v>
      </c>
      <c r="Q4630" t="s">
        <v>858</v>
      </c>
      <c r="R4630" t="s">
        <v>862</v>
      </c>
      <c r="S4630" t="s">
        <v>608</v>
      </c>
      <c r="T4630" t="s">
        <v>561</v>
      </c>
    </row>
    <row r="4631" spans="1:20">
      <c r="A4631" t="s">
        <v>858</v>
      </c>
      <c r="B4631" t="s">
        <v>859</v>
      </c>
      <c r="C4631" t="s">
        <v>2465</v>
      </c>
      <c r="D4631" t="s">
        <v>2466</v>
      </c>
      <c r="E4631" t="s">
        <v>595</v>
      </c>
      <c r="F4631" s="1">
        <v>41579</v>
      </c>
      <c r="G4631" t="s">
        <v>2401</v>
      </c>
      <c r="H4631">
        <v>201501</v>
      </c>
      <c r="I4631" t="s">
        <v>27</v>
      </c>
      <c r="J4631" t="s">
        <v>596</v>
      </c>
      <c r="K4631" t="s">
        <v>627</v>
      </c>
      <c r="L4631" t="s">
        <v>631</v>
      </c>
      <c r="M4631" t="s">
        <v>632</v>
      </c>
      <c r="N4631" t="s">
        <v>32</v>
      </c>
      <c r="O4631">
        <v>1289.1400000000001</v>
      </c>
      <c r="P4631" t="s">
        <v>859</v>
      </c>
      <c r="Q4631" t="s">
        <v>858</v>
      </c>
      <c r="R4631" t="s">
        <v>862</v>
      </c>
      <c r="S4631" t="s">
        <v>608</v>
      </c>
      <c r="T4631" t="s">
        <v>561</v>
      </c>
    </row>
    <row r="4632" spans="1:20">
      <c r="A4632" t="s">
        <v>881</v>
      </c>
      <c r="B4632" t="s">
        <v>877</v>
      </c>
      <c r="C4632" t="s">
        <v>2467</v>
      </c>
      <c r="D4632" t="s">
        <v>2468</v>
      </c>
      <c r="E4632" t="s">
        <v>25</v>
      </c>
      <c r="F4632" s="1">
        <v>38473</v>
      </c>
      <c r="G4632" t="s">
        <v>2401</v>
      </c>
      <c r="H4632">
        <v>201501</v>
      </c>
      <c r="I4632" t="s">
        <v>27</v>
      </c>
      <c r="J4632" t="s">
        <v>28</v>
      </c>
      <c r="K4632" t="s">
        <v>36</v>
      </c>
      <c r="L4632" t="s">
        <v>30</v>
      </c>
      <c r="M4632" t="s">
        <v>31</v>
      </c>
      <c r="N4632" t="s">
        <v>32</v>
      </c>
      <c r="O4632">
        <v>0.54</v>
      </c>
      <c r="P4632" t="s">
        <v>877</v>
      </c>
      <c r="Q4632" t="s">
        <v>881</v>
      </c>
      <c r="R4632" t="s">
        <v>880</v>
      </c>
      <c r="S4632" t="s">
        <v>34</v>
      </c>
      <c r="T4632" t="s">
        <v>561</v>
      </c>
    </row>
    <row r="4633" spans="1:20">
      <c r="A4633" t="s">
        <v>881</v>
      </c>
      <c r="B4633" t="s">
        <v>877</v>
      </c>
      <c r="C4633" t="s">
        <v>2467</v>
      </c>
      <c r="D4633" t="s">
        <v>2468</v>
      </c>
      <c r="E4633" t="s">
        <v>25</v>
      </c>
      <c r="F4633" s="1">
        <v>38473</v>
      </c>
      <c r="G4633" t="s">
        <v>2401</v>
      </c>
      <c r="H4633">
        <v>201501</v>
      </c>
      <c r="I4633" t="s">
        <v>27</v>
      </c>
      <c r="J4633" t="s">
        <v>28</v>
      </c>
      <c r="K4633" t="s">
        <v>37</v>
      </c>
      <c r="L4633" t="s">
        <v>30</v>
      </c>
      <c r="M4633" t="s">
        <v>31</v>
      </c>
      <c r="N4633" t="s">
        <v>32</v>
      </c>
      <c r="O4633">
        <v>12.07</v>
      </c>
      <c r="P4633" t="s">
        <v>877</v>
      </c>
      <c r="Q4633" t="s">
        <v>881</v>
      </c>
      <c r="R4633" t="s">
        <v>880</v>
      </c>
      <c r="S4633" t="s">
        <v>34</v>
      </c>
      <c r="T4633" t="s">
        <v>561</v>
      </c>
    </row>
    <row r="4634" spans="1:20">
      <c r="A4634" t="s">
        <v>881</v>
      </c>
      <c r="B4634" t="s">
        <v>877</v>
      </c>
      <c r="C4634" t="s">
        <v>2467</v>
      </c>
      <c r="D4634" t="s">
        <v>2468</v>
      </c>
      <c r="E4634" t="s">
        <v>25</v>
      </c>
      <c r="F4634" s="1">
        <v>38473</v>
      </c>
      <c r="G4634" t="s">
        <v>2401</v>
      </c>
      <c r="H4634">
        <v>201501</v>
      </c>
      <c r="I4634" t="s">
        <v>27</v>
      </c>
      <c r="J4634" t="s">
        <v>28</v>
      </c>
      <c r="K4634" t="s">
        <v>38</v>
      </c>
      <c r="L4634" t="s">
        <v>30</v>
      </c>
      <c r="M4634" t="s">
        <v>31</v>
      </c>
      <c r="N4634" t="s">
        <v>32</v>
      </c>
      <c r="O4634">
        <v>93.92</v>
      </c>
      <c r="P4634" t="s">
        <v>877</v>
      </c>
      <c r="Q4634" t="s">
        <v>881</v>
      </c>
      <c r="R4634" t="s">
        <v>880</v>
      </c>
      <c r="S4634" t="s">
        <v>34</v>
      </c>
      <c r="T4634" t="s">
        <v>561</v>
      </c>
    </row>
    <row r="4635" spans="1:20">
      <c r="A4635" t="s">
        <v>881</v>
      </c>
      <c r="B4635" t="s">
        <v>877</v>
      </c>
      <c r="C4635" t="s">
        <v>2467</v>
      </c>
      <c r="D4635" t="s">
        <v>2468</v>
      </c>
      <c r="E4635" t="s">
        <v>25</v>
      </c>
      <c r="F4635" s="1">
        <v>38473</v>
      </c>
      <c r="G4635" t="s">
        <v>2401</v>
      </c>
      <c r="H4635">
        <v>201501</v>
      </c>
      <c r="I4635" t="s">
        <v>27</v>
      </c>
      <c r="J4635" t="s">
        <v>28</v>
      </c>
      <c r="K4635" t="s">
        <v>39</v>
      </c>
      <c r="L4635" t="s">
        <v>30</v>
      </c>
      <c r="M4635" t="s">
        <v>31</v>
      </c>
      <c r="N4635" t="s">
        <v>32</v>
      </c>
      <c r="O4635">
        <v>43.97</v>
      </c>
      <c r="P4635" t="s">
        <v>877</v>
      </c>
      <c r="Q4635" t="s">
        <v>881</v>
      </c>
      <c r="R4635" t="s">
        <v>880</v>
      </c>
      <c r="S4635" t="s">
        <v>34</v>
      </c>
      <c r="T4635" t="s">
        <v>561</v>
      </c>
    </row>
    <row r="4636" spans="1:20">
      <c r="A4636" t="s">
        <v>881</v>
      </c>
      <c r="B4636" t="s">
        <v>877</v>
      </c>
      <c r="C4636" t="s">
        <v>2467</v>
      </c>
      <c r="D4636" t="s">
        <v>2468</v>
      </c>
      <c r="E4636" t="s">
        <v>25</v>
      </c>
      <c r="F4636" s="1">
        <v>38473</v>
      </c>
      <c r="G4636" t="s">
        <v>2401</v>
      </c>
      <c r="H4636">
        <v>201501</v>
      </c>
      <c r="I4636" t="s">
        <v>27</v>
      </c>
      <c r="J4636" t="s">
        <v>28</v>
      </c>
      <c r="K4636" t="s">
        <v>530</v>
      </c>
      <c r="L4636" t="s">
        <v>30</v>
      </c>
      <c r="M4636" t="s">
        <v>31</v>
      </c>
      <c r="N4636" t="s">
        <v>32</v>
      </c>
      <c r="O4636">
        <v>106.01</v>
      </c>
      <c r="P4636" t="s">
        <v>877</v>
      </c>
      <c r="Q4636" t="s">
        <v>881</v>
      </c>
      <c r="R4636" t="s">
        <v>880</v>
      </c>
      <c r="S4636" t="s">
        <v>34</v>
      </c>
      <c r="T4636" t="s">
        <v>561</v>
      </c>
    </row>
    <row r="4637" spans="1:20">
      <c r="A4637" t="s">
        <v>881</v>
      </c>
      <c r="B4637" t="s">
        <v>877</v>
      </c>
      <c r="C4637" t="s">
        <v>2467</v>
      </c>
      <c r="D4637" t="s">
        <v>2468</v>
      </c>
      <c r="E4637" t="s">
        <v>25</v>
      </c>
      <c r="F4637" s="1">
        <v>38473</v>
      </c>
      <c r="G4637" t="s">
        <v>2401</v>
      </c>
      <c r="H4637">
        <v>201501</v>
      </c>
      <c r="I4637" t="s">
        <v>27</v>
      </c>
      <c r="J4637" t="s">
        <v>28</v>
      </c>
      <c r="K4637" t="s">
        <v>41</v>
      </c>
      <c r="L4637" t="s">
        <v>30</v>
      </c>
      <c r="M4637" t="s">
        <v>31</v>
      </c>
      <c r="N4637" t="s">
        <v>32</v>
      </c>
      <c r="O4637">
        <v>104.61</v>
      </c>
      <c r="P4637" t="s">
        <v>877</v>
      </c>
      <c r="Q4637" t="s">
        <v>881</v>
      </c>
      <c r="R4637" t="s">
        <v>880</v>
      </c>
      <c r="S4637" t="s">
        <v>34</v>
      </c>
      <c r="T4637" t="s">
        <v>561</v>
      </c>
    </row>
    <row r="4638" spans="1:20">
      <c r="A4638" t="s">
        <v>881</v>
      </c>
      <c r="B4638" t="s">
        <v>877</v>
      </c>
      <c r="C4638" t="s">
        <v>2467</v>
      </c>
      <c r="D4638" t="s">
        <v>2468</v>
      </c>
      <c r="E4638" t="s">
        <v>25</v>
      </c>
      <c r="F4638" s="1">
        <v>38473</v>
      </c>
      <c r="G4638" t="s">
        <v>2401</v>
      </c>
      <c r="H4638">
        <v>201501</v>
      </c>
      <c r="I4638" t="s">
        <v>27</v>
      </c>
      <c r="J4638" t="s">
        <v>28</v>
      </c>
      <c r="K4638" t="s">
        <v>44</v>
      </c>
      <c r="L4638" t="s">
        <v>30</v>
      </c>
      <c r="M4638" t="s">
        <v>31</v>
      </c>
      <c r="N4638" t="s">
        <v>32</v>
      </c>
      <c r="O4638">
        <v>1.08</v>
      </c>
      <c r="P4638" t="s">
        <v>877</v>
      </c>
      <c r="Q4638" t="s">
        <v>881</v>
      </c>
      <c r="R4638" t="s">
        <v>880</v>
      </c>
      <c r="S4638" t="s">
        <v>34</v>
      </c>
      <c r="T4638" t="s">
        <v>561</v>
      </c>
    </row>
    <row r="4639" spans="1:20">
      <c r="A4639" t="s">
        <v>876</v>
      </c>
      <c r="B4639" t="s">
        <v>877</v>
      </c>
      <c r="C4639" t="s">
        <v>878</v>
      </c>
      <c r="D4639" t="s">
        <v>879</v>
      </c>
      <c r="E4639" t="s">
        <v>25</v>
      </c>
      <c r="F4639" s="1">
        <v>40087</v>
      </c>
      <c r="G4639" t="s">
        <v>2401</v>
      </c>
      <c r="H4639">
        <v>201501</v>
      </c>
      <c r="I4639" t="s">
        <v>27</v>
      </c>
      <c r="J4639" t="s">
        <v>28</v>
      </c>
      <c r="K4639" t="s">
        <v>37</v>
      </c>
      <c r="L4639" t="s">
        <v>30</v>
      </c>
      <c r="M4639" t="s">
        <v>31</v>
      </c>
      <c r="N4639" t="s">
        <v>32</v>
      </c>
      <c r="O4639">
        <v>31730.100000000002</v>
      </c>
      <c r="P4639" t="s">
        <v>877</v>
      </c>
      <c r="Q4639" t="s">
        <v>876</v>
      </c>
      <c r="R4639" t="s">
        <v>880</v>
      </c>
      <c r="S4639" t="s">
        <v>34</v>
      </c>
      <c r="T4639" t="s">
        <v>561</v>
      </c>
    </row>
    <row r="4640" spans="1:20">
      <c r="A4640" t="s">
        <v>881</v>
      </c>
      <c r="B4640" t="s">
        <v>877</v>
      </c>
      <c r="C4640" t="s">
        <v>882</v>
      </c>
      <c r="D4640" t="s">
        <v>883</v>
      </c>
      <c r="E4640" t="s">
        <v>25</v>
      </c>
      <c r="F4640" s="1">
        <v>18629</v>
      </c>
      <c r="G4640" t="s">
        <v>2401</v>
      </c>
      <c r="H4640">
        <v>201501</v>
      </c>
      <c r="I4640" t="s">
        <v>27</v>
      </c>
      <c r="J4640" t="s">
        <v>28</v>
      </c>
      <c r="K4640" t="s">
        <v>36</v>
      </c>
      <c r="L4640" t="s">
        <v>30</v>
      </c>
      <c r="M4640" t="s">
        <v>31</v>
      </c>
      <c r="N4640" t="s">
        <v>32</v>
      </c>
      <c r="O4640">
        <v>2.44</v>
      </c>
      <c r="P4640" t="s">
        <v>877</v>
      </c>
      <c r="Q4640" t="s">
        <v>881</v>
      </c>
      <c r="R4640" t="s">
        <v>880</v>
      </c>
      <c r="S4640" t="s">
        <v>34</v>
      </c>
      <c r="T4640" t="s">
        <v>561</v>
      </c>
    </row>
    <row r="4641" spans="1:20">
      <c r="A4641" t="s">
        <v>881</v>
      </c>
      <c r="B4641" t="s">
        <v>877</v>
      </c>
      <c r="C4641" t="s">
        <v>882</v>
      </c>
      <c r="D4641" t="s">
        <v>883</v>
      </c>
      <c r="E4641" t="s">
        <v>25</v>
      </c>
      <c r="F4641" s="1">
        <v>18629</v>
      </c>
      <c r="G4641" t="s">
        <v>2401</v>
      </c>
      <c r="H4641">
        <v>201501</v>
      </c>
      <c r="I4641" t="s">
        <v>27</v>
      </c>
      <c r="J4641" t="s">
        <v>28</v>
      </c>
      <c r="K4641" t="s">
        <v>37</v>
      </c>
      <c r="L4641" t="s">
        <v>30</v>
      </c>
      <c r="M4641" t="s">
        <v>31</v>
      </c>
      <c r="N4641" t="s">
        <v>32</v>
      </c>
      <c r="O4641">
        <v>54</v>
      </c>
      <c r="P4641" t="s">
        <v>877</v>
      </c>
      <c r="Q4641" t="s">
        <v>881</v>
      </c>
      <c r="R4641" t="s">
        <v>880</v>
      </c>
      <c r="S4641" t="s">
        <v>34</v>
      </c>
      <c r="T4641" t="s">
        <v>561</v>
      </c>
    </row>
    <row r="4642" spans="1:20">
      <c r="A4642" t="s">
        <v>881</v>
      </c>
      <c r="B4642" t="s">
        <v>877</v>
      </c>
      <c r="C4642" t="s">
        <v>882</v>
      </c>
      <c r="D4642" t="s">
        <v>883</v>
      </c>
      <c r="E4642" t="s">
        <v>25</v>
      </c>
      <c r="F4642" s="1">
        <v>18629</v>
      </c>
      <c r="G4642" t="s">
        <v>2401</v>
      </c>
      <c r="H4642">
        <v>201501</v>
      </c>
      <c r="I4642" t="s">
        <v>27</v>
      </c>
      <c r="J4642" t="s">
        <v>28</v>
      </c>
      <c r="K4642" t="s">
        <v>38</v>
      </c>
      <c r="L4642" t="s">
        <v>30</v>
      </c>
      <c r="M4642" t="s">
        <v>31</v>
      </c>
      <c r="N4642" t="s">
        <v>32</v>
      </c>
      <c r="O4642">
        <v>2452.85</v>
      </c>
      <c r="P4642" t="s">
        <v>877</v>
      </c>
      <c r="Q4642" t="s">
        <v>881</v>
      </c>
      <c r="R4642" t="s">
        <v>880</v>
      </c>
      <c r="S4642" t="s">
        <v>34</v>
      </c>
      <c r="T4642" t="s">
        <v>561</v>
      </c>
    </row>
    <row r="4643" spans="1:20">
      <c r="A4643" t="s">
        <v>881</v>
      </c>
      <c r="B4643" t="s">
        <v>877</v>
      </c>
      <c r="C4643" t="s">
        <v>882</v>
      </c>
      <c r="D4643" t="s">
        <v>883</v>
      </c>
      <c r="E4643" t="s">
        <v>25</v>
      </c>
      <c r="F4643" s="1">
        <v>18629</v>
      </c>
      <c r="G4643" t="s">
        <v>2401</v>
      </c>
      <c r="H4643">
        <v>201501</v>
      </c>
      <c r="I4643" t="s">
        <v>27</v>
      </c>
      <c r="J4643" t="s">
        <v>28</v>
      </c>
      <c r="K4643" t="s">
        <v>39</v>
      </c>
      <c r="L4643" t="s">
        <v>30</v>
      </c>
      <c r="M4643" t="s">
        <v>31</v>
      </c>
      <c r="N4643" t="s">
        <v>32</v>
      </c>
      <c r="O4643">
        <v>196.89000000000001</v>
      </c>
      <c r="P4643" t="s">
        <v>877</v>
      </c>
      <c r="Q4643" t="s">
        <v>881</v>
      </c>
      <c r="R4643" t="s">
        <v>880</v>
      </c>
      <c r="S4643" t="s">
        <v>34</v>
      </c>
      <c r="T4643" t="s">
        <v>561</v>
      </c>
    </row>
    <row r="4644" spans="1:20">
      <c r="A4644" t="s">
        <v>881</v>
      </c>
      <c r="B4644" t="s">
        <v>877</v>
      </c>
      <c r="C4644" t="s">
        <v>882</v>
      </c>
      <c r="D4644" t="s">
        <v>883</v>
      </c>
      <c r="E4644" t="s">
        <v>25</v>
      </c>
      <c r="F4644" s="1">
        <v>18629</v>
      </c>
      <c r="G4644" t="s">
        <v>2401</v>
      </c>
      <c r="H4644">
        <v>201501</v>
      </c>
      <c r="I4644" t="s">
        <v>27</v>
      </c>
      <c r="J4644" t="s">
        <v>28</v>
      </c>
      <c r="K4644" t="s">
        <v>530</v>
      </c>
      <c r="L4644" t="s">
        <v>30</v>
      </c>
      <c r="M4644" t="s">
        <v>31</v>
      </c>
      <c r="N4644" t="s">
        <v>32</v>
      </c>
      <c r="O4644">
        <v>3180.84</v>
      </c>
      <c r="P4644" t="s">
        <v>877</v>
      </c>
      <c r="Q4644" t="s">
        <v>881</v>
      </c>
      <c r="R4644" t="s">
        <v>880</v>
      </c>
      <c r="S4644" t="s">
        <v>34</v>
      </c>
      <c r="T4644" t="s">
        <v>561</v>
      </c>
    </row>
    <row r="4645" spans="1:20">
      <c r="A4645" t="s">
        <v>881</v>
      </c>
      <c r="B4645" t="s">
        <v>877</v>
      </c>
      <c r="C4645" t="s">
        <v>882</v>
      </c>
      <c r="D4645" t="s">
        <v>883</v>
      </c>
      <c r="E4645" t="s">
        <v>25</v>
      </c>
      <c r="F4645" s="1">
        <v>18629</v>
      </c>
      <c r="G4645" t="s">
        <v>2401</v>
      </c>
      <c r="H4645">
        <v>201501</v>
      </c>
      <c r="I4645" t="s">
        <v>27</v>
      </c>
      <c r="J4645" t="s">
        <v>28</v>
      </c>
      <c r="K4645" t="s">
        <v>41</v>
      </c>
      <c r="L4645" t="s">
        <v>30</v>
      </c>
      <c r="M4645" t="s">
        <v>31</v>
      </c>
      <c r="N4645" t="s">
        <v>32</v>
      </c>
      <c r="O4645">
        <v>1544.45</v>
      </c>
      <c r="P4645" t="s">
        <v>877</v>
      </c>
      <c r="Q4645" t="s">
        <v>881</v>
      </c>
      <c r="R4645" t="s">
        <v>880</v>
      </c>
      <c r="S4645" t="s">
        <v>34</v>
      </c>
      <c r="T4645" t="s">
        <v>561</v>
      </c>
    </row>
    <row r="4646" spans="1:20">
      <c r="A4646" t="s">
        <v>881</v>
      </c>
      <c r="B4646" t="s">
        <v>877</v>
      </c>
      <c r="C4646" t="s">
        <v>882</v>
      </c>
      <c r="D4646" t="s">
        <v>883</v>
      </c>
      <c r="E4646" t="s">
        <v>25</v>
      </c>
      <c r="F4646" s="1">
        <v>18629</v>
      </c>
      <c r="G4646" t="s">
        <v>2401</v>
      </c>
      <c r="H4646">
        <v>201501</v>
      </c>
      <c r="I4646" t="s">
        <v>27</v>
      </c>
      <c r="J4646" t="s">
        <v>28</v>
      </c>
      <c r="K4646" t="s">
        <v>44</v>
      </c>
      <c r="L4646" t="s">
        <v>30</v>
      </c>
      <c r="M4646" t="s">
        <v>31</v>
      </c>
      <c r="N4646" t="s">
        <v>32</v>
      </c>
      <c r="O4646">
        <v>4.87</v>
      </c>
      <c r="P4646" t="s">
        <v>877</v>
      </c>
      <c r="Q4646" t="s">
        <v>881</v>
      </c>
      <c r="R4646" t="s">
        <v>880</v>
      </c>
      <c r="S4646" t="s">
        <v>34</v>
      </c>
      <c r="T4646" t="s">
        <v>561</v>
      </c>
    </row>
    <row r="4647" spans="1:20">
      <c r="A4647" t="s">
        <v>884</v>
      </c>
      <c r="B4647" t="s">
        <v>877</v>
      </c>
      <c r="C4647" t="s">
        <v>885</v>
      </c>
      <c r="D4647" t="s">
        <v>886</v>
      </c>
      <c r="E4647" t="s">
        <v>25</v>
      </c>
      <c r="F4647" s="1">
        <v>18911</v>
      </c>
      <c r="G4647" t="s">
        <v>2401</v>
      </c>
      <c r="H4647">
        <v>201501</v>
      </c>
      <c r="I4647" t="s">
        <v>27</v>
      </c>
      <c r="J4647" t="s">
        <v>28</v>
      </c>
      <c r="K4647" t="s">
        <v>36</v>
      </c>
      <c r="L4647" t="s">
        <v>30</v>
      </c>
      <c r="M4647" t="s">
        <v>31</v>
      </c>
      <c r="N4647" t="s">
        <v>32</v>
      </c>
      <c r="O4647">
        <v>7746.1500000000005</v>
      </c>
      <c r="P4647" t="s">
        <v>877</v>
      </c>
      <c r="Q4647" t="s">
        <v>884</v>
      </c>
      <c r="R4647" t="s">
        <v>880</v>
      </c>
      <c r="S4647" t="s">
        <v>34</v>
      </c>
      <c r="T4647" t="s">
        <v>561</v>
      </c>
    </row>
    <row r="4648" spans="1:20">
      <c r="A4648" t="s">
        <v>884</v>
      </c>
      <c r="B4648" t="s">
        <v>877</v>
      </c>
      <c r="C4648" t="s">
        <v>885</v>
      </c>
      <c r="D4648" t="s">
        <v>886</v>
      </c>
      <c r="E4648" t="s">
        <v>25</v>
      </c>
      <c r="F4648" s="1">
        <v>18911</v>
      </c>
      <c r="G4648" t="s">
        <v>2401</v>
      </c>
      <c r="H4648">
        <v>201501</v>
      </c>
      <c r="I4648" t="s">
        <v>27</v>
      </c>
      <c r="J4648" t="s">
        <v>28</v>
      </c>
      <c r="K4648" t="s">
        <v>37</v>
      </c>
      <c r="L4648" t="s">
        <v>30</v>
      </c>
      <c r="M4648" t="s">
        <v>31</v>
      </c>
      <c r="N4648" t="s">
        <v>32</v>
      </c>
      <c r="O4648">
        <v>7746.1500000000005</v>
      </c>
      <c r="P4648" t="s">
        <v>877</v>
      </c>
      <c r="Q4648" t="s">
        <v>884</v>
      </c>
      <c r="R4648" t="s">
        <v>880</v>
      </c>
      <c r="S4648" t="s">
        <v>34</v>
      </c>
      <c r="T4648" t="s">
        <v>561</v>
      </c>
    </row>
    <row r="4649" spans="1:20">
      <c r="A4649" t="s">
        <v>884</v>
      </c>
      <c r="B4649" t="s">
        <v>877</v>
      </c>
      <c r="C4649" t="s">
        <v>885</v>
      </c>
      <c r="D4649" t="s">
        <v>886</v>
      </c>
      <c r="E4649" t="s">
        <v>25</v>
      </c>
      <c r="F4649" s="1">
        <v>18911</v>
      </c>
      <c r="G4649" t="s">
        <v>2401</v>
      </c>
      <c r="H4649">
        <v>201501</v>
      </c>
      <c r="I4649" t="s">
        <v>27</v>
      </c>
      <c r="J4649" t="s">
        <v>28</v>
      </c>
      <c r="K4649" t="s">
        <v>38</v>
      </c>
      <c r="L4649" t="s">
        <v>30</v>
      </c>
      <c r="M4649" t="s">
        <v>31</v>
      </c>
      <c r="N4649" t="s">
        <v>32</v>
      </c>
      <c r="O4649">
        <v>7746.1500000000005</v>
      </c>
      <c r="P4649" t="s">
        <v>877</v>
      </c>
      <c r="Q4649" t="s">
        <v>884</v>
      </c>
      <c r="R4649" t="s">
        <v>880</v>
      </c>
      <c r="S4649" t="s">
        <v>34</v>
      </c>
      <c r="T4649" t="s">
        <v>561</v>
      </c>
    </row>
    <row r="4650" spans="1:20">
      <c r="A4650" t="s">
        <v>884</v>
      </c>
      <c r="B4650" t="s">
        <v>877</v>
      </c>
      <c r="C4650" t="s">
        <v>885</v>
      </c>
      <c r="D4650" t="s">
        <v>886</v>
      </c>
      <c r="E4650" t="s">
        <v>25</v>
      </c>
      <c r="F4650" s="1">
        <v>18911</v>
      </c>
      <c r="G4650" t="s">
        <v>2401</v>
      </c>
      <c r="H4650">
        <v>201501</v>
      </c>
      <c r="I4650" t="s">
        <v>27</v>
      </c>
      <c r="J4650" t="s">
        <v>28</v>
      </c>
      <c r="K4650" t="s">
        <v>530</v>
      </c>
      <c r="L4650" t="s">
        <v>30</v>
      </c>
      <c r="M4650" t="s">
        <v>31</v>
      </c>
      <c r="N4650" t="s">
        <v>32</v>
      </c>
      <c r="O4650">
        <v>7746.1500000000005</v>
      </c>
      <c r="P4650" t="s">
        <v>877</v>
      </c>
      <c r="Q4650" t="s">
        <v>884</v>
      </c>
      <c r="R4650" t="s">
        <v>880</v>
      </c>
      <c r="S4650" t="s">
        <v>34</v>
      </c>
      <c r="T4650" t="s">
        <v>561</v>
      </c>
    </row>
    <row r="4651" spans="1:20">
      <c r="A4651" t="s">
        <v>884</v>
      </c>
      <c r="B4651" t="s">
        <v>877</v>
      </c>
      <c r="C4651" t="s">
        <v>885</v>
      </c>
      <c r="D4651" t="s">
        <v>886</v>
      </c>
      <c r="E4651" t="s">
        <v>25</v>
      </c>
      <c r="F4651" s="1">
        <v>18911</v>
      </c>
      <c r="G4651" t="s">
        <v>2401</v>
      </c>
      <c r="H4651">
        <v>201501</v>
      </c>
      <c r="I4651" t="s">
        <v>27</v>
      </c>
      <c r="J4651" t="s">
        <v>28</v>
      </c>
      <c r="K4651" t="s">
        <v>41</v>
      </c>
      <c r="L4651" t="s">
        <v>30</v>
      </c>
      <c r="M4651" t="s">
        <v>31</v>
      </c>
      <c r="N4651" t="s">
        <v>32</v>
      </c>
      <c r="O4651">
        <v>7746.1500000000005</v>
      </c>
      <c r="P4651" t="s">
        <v>877</v>
      </c>
      <c r="Q4651" t="s">
        <v>884</v>
      </c>
      <c r="R4651" t="s">
        <v>880</v>
      </c>
      <c r="S4651" t="s">
        <v>34</v>
      </c>
      <c r="T4651" t="s">
        <v>561</v>
      </c>
    </row>
    <row r="4652" spans="1:20">
      <c r="A4652" t="s">
        <v>884</v>
      </c>
      <c r="B4652" t="s">
        <v>877</v>
      </c>
      <c r="C4652" t="s">
        <v>885</v>
      </c>
      <c r="D4652" t="s">
        <v>886</v>
      </c>
      <c r="E4652" t="s">
        <v>25</v>
      </c>
      <c r="F4652" s="1">
        <v>18911</v>
      </c>
      <c r="G4652" t="s">
        <v>2401</v>
      </c>
      <c r="H4652">
        <v>201501</v>
      </c>
      <c r="I4652" t="s">
        <v>27</v>
      </c>
      <c r="J4652" t="s">
        <v>28</v>
      </c>
      <c r="K4652" t="s">
        <v>44</v>
      </c>
      <c r="L4652" t="s">
        <v>30</v>
      </c>
      <c r="M4652" t="s">
        <v>31</v>
      </c>
      <c r="N4652" t="s">
        <v>32</v>
      </c>
      <c r="O4652">
        <v>7746.03</v>
      </c>
      <c r="P4652" t="s">
        <v>877</v>
      </c>
      <c r="Q4652" t="s">
        <v>884</v>
      </c>
      <c r="R4652" t="s">
        <v>880</v>
      </c>
      <c r="S4652" t="s">
        <v>34</v>
      </c>
      <c r="T4652" t="s">
        <v>561</v>
      </c>
    </row>
    <row r="4653" spans="1:20">
      <c r="A4653" t="s">
        <v>889</v>
      </c>
      <c r="B4653" t="s">
        <v>890</v>
      </c>
      <c r="C4653" t="s">
        <v>891</v>
      </c>
      <c r="D4653" t="s">
        <v>892</v>
      </c>
      <c r="E4653" t="s">
        <v>25</v>
      </c>
      <c r="F4653" s="1">
        <v>32993</v>
      </c>
      <c r="G4653" t="s">
        <v>2401</v>
      </c>
      <c r="H4653">
        <v>201501</v>
      </c>
      <c r="I4653" t="s">
        <v>27</v>
      </c>
      <c r="J4653" t="s">
        <v>53</v>
      </c>
      <c r="K4653" t="s">
        <v>29</v>
      </c>
      <c r="L4653" t="s">
        <v>54</v>
      </c>
      <c r="M4653" t="s">
        <v>31</v>
      </c>
      <c r="N4653" t="s">
        <v>32</v>
      </c>
      <c r="O4653">
        <v>2614.1799999999998</v>
      </c>
      <c r="P4653" t="s">
        <v>890</v>
      </c>
      <c r="Q4653" t="s">
        <v>889</v>
      </c>
      <c r="R4653" t="s">
        <v>893</v>
      </c>
      <c r="S4653" t="s">
        <v>34</v>
      </c>
      <c r="T4653" t="s">
        <v>561</v>
      </c>
    </row>
    <row r="4654" spans="1:20">
      <c r="A4654" t="s">
        <v>889</v>
      </c>
      <c r="B4654" t="s">
        <v>890</v>
      </c>
      <c r="C4654" t="s">
        <v>891</v>
      </c>
      <c r="D4654" t="s">
        <v>892</v>
      </c>
      <c r="E4654" t="s">
        <v>25</v>
      </c>
      <c r="F4654" s="1">
        <v>32993</v>
      </c>
      <c r="G4654" t="s">
        <v>2401</v>
      </c>
      <c r="H4654">
        <v>201501</v>
      </c>
      <c r="I4654" t="s">
        <v>27</v>
      </c>
      <c r="J4654" t="s">
        <v>53</v>
      </c>
      <c r="K4654" t="s">
        <v>36</v>
      </c>
      <c r="L4654" t="s">
        <v>54</v>
      </c>
      <c r="M4654" t="s">
        <v>31</v>
      </c>
      <c r="N4654" t="s">
        <v>32</v>
      </c>
      <c r="O4654">
        <v>2614.1799999999998</v>
      </c>
      <c r="P4654" t="s">
        <v>890</v>
      </c>
      <c r="Q4654" t="s">
        <v>889</v>
      </c>
      <c r="R4654" t="s">
        <v>893</v>
      </c>
      <c r="S4654" t="s">
        <v>34</v>
      </c>
      <c r="T4654" t="s">
        <v>561</v>
      </c>
    </row>
    <row r="4655" spans="1:20">
      <c r="A4655" t="s">
        <v>889</v>
      </c>
      <c r="B4655" t="s">
        <v>890</v>
      </c>
      <c r="C4655" t="s">
        <v>891</v>
      </c>
      <c r="D4655" t="s">
        <v>892</v>
      </c>
      <c r="E4655" t="s">
        <v>25</v>
      </c>
      <c r="F4655" s="1">
        <v>32993</v>
      </c>
      <c r="G4655" t="s">
        <v>2401</v>
      </c>
      <c r="H4655">
        <v>201501</v>
      </c>
      <c r="I4655" t="s">
        <v>27</v>
      </c>
      <c r="J4655" t="s">
        <v>53</v>
      </c>
      <c r="K4655" t="s">
        <v>37</v>
      </c>
      <c r="L4655" t="s">
        <v>54</v>
      </c>
      <c r="M4655" t="s">
        <v>31</v>
      </c>
      <c r="N4655" t="s">
        <v>32</v>
      </c>
      <c r="O4655">
        <v>2614.1799999999998</v>
      </c>
      <c r="P4655" t="s">
        <v>890</v>
      </c>
      <c r="Q4655" t="s">
        <v>889</v>
      </c>
      <c r="R4655" t="s">
        <v>893</v>
      </c>
      <c r="S4655" t="s">
        <v>34</v>
      </c>
      <c r="T4655" t="s">
        <v>561</v>
      </c>
    </row>
    <row r="4656" spans="1:20">
      <c r="A4656" t="s">
        <v>889</v>
      </c>
      <c r="B4656" t="s">
        <v>890</v>
      </c>
      <c r="C4656" t="s">
        <v>891</v>
      </c>
      <c r="D4656" t="s">
        <v>892</v>
      </c>
      <c r="E4656" t="s">
        <v>25</v>
      </c>
      <c r="F4656" s="1">
        <v>32993</v>
      </c>
      <c r="G4656" t="s">
        <v>2401</v>
      </c>
      <c r="H4656">
        <v>201501</v>
      </c>
      <c r="I4656" t="s">
        <v>27</v>
      </c>
      <c r="J4656" t="s">
        <v>53</v>
      </c>
      <c r="K4656" t="s">
        <v>38</v>
      </c>
      <c r="L4656" t="s">
        <v>54</v>
      </c>
      <c r="M4656" t="s">
        <v>31</v>
      </c>
      <c r="N4656" t="s">
        <v>32</v>
      </c>
      <c r="O4656">
        <v>2614.1799999999998</v>
      </c>
      <c r="P4656" t="s">
        <v>890</v>
      </c>
      <c r="Q4656" t="s">
        <v>889</v>
      </c>
      <c r="R4656" t="s">
        <v>893</v>
      </c>
      <c r="S4656" t="s">
        <v>34</v>
      </c>
      <c r="T4656" t="s">
        <v>561</v>
      </c>
    </row>
    <row r="4657" spans="1:20">
      <c r="A4657" t="s">
        <v>889</v>
      </c>
      <c r="B4657" t="s">
        <v>890</v>
      </c>
      <c r="C4657" t="s">
        <v>891</v>
      </c>
      <c r="D4657" t="s">
        <v>892</v>
      </c>
      <c r="E4657" t="s">
        <v>25</v>
      </c>
      <c r="F4657" s="1">
        <v>32993</v>
      </c>
      <c r="G4657" t="s">
        <v>2401</v>
      </c>
      <c r="H4657">
        <v>201501</v>
      </c>
      <c r="I4657" t="s">
        <v>27</v>
      </c>
      <c r="J4657" t="s">
        <v>53</v>
      </c>
      <c r="K4657" t="s">
        <v>39</v>
      </c>
      <c r="L4657" t="s">
        <v>54</v>
      </c>
      <c r="M4657" t="s">
        <v>31</v>
      </c>
      <c r="N4657" t="s">
        <v>32</v>
      </c>
      <c r="O4657">
        <v>2614.1799999999998</v>
      </c>
      <c r="P4657" t="s">
        <v>890</v>
      </c>
      <c r="Q4657" t="s">
        <v>889</v>
      </c>
      <c r="R4657" t="s">
        <v>893</v>
      </c>
      <c r="S4657" t="s">
        <v>34</v>
      </c>
      <c r="T4657" t="s">
        <v>561</v>
      </c>
    </row>
    <row r="4658" spans="1:20">
      <c r="A4658" t="s">
        <v>889</v>
      </c>
      <c r="B4658" t="s">
        <v>890</v>
      </c>
      <c r="C4658" t="s">
        <v>891</v>
      </c>
      <c r="D4658" t="s">
        <v>892</v>
      </c>
      <c r="E4658" t="s">
        <v>25</v>
      </c>
      <c r="F4658" s="1">
        <v>32993</v>
      </c>
      <c r="G4658" t="s">
        <v>2401</v>
      </c>
      <c r="H4658">
        <v>201501</v>
      </c>
      <c r="I4658" t="s">
        <v>27</v>
      </c>
      <c r="J4658" t="s">
        <v>53</v>
      </c>
      <c r="K4658" t="s">
        <v>40</v>
      </c>
      <c r="L4658" t="s">
        <v>54</v>
      </c>
      <c r="M4658" t="s">
        <v>31</v>
      </c>
      <c r="N4658" t="s">
        <v>32</v>
      </c>
      <c r="O4658">
        <v>2614.19</v>
      </c>
      <c r="P4658" t="s">
        <v>890</v>
      </c>
      <c r="Q4658" t="s">
        <v>889</v>
      </c>
      <c r="R4658" t="s">
        <v>893</v>
      </c>
      <c r="S4658" t="s">
        <v>34</v>
      </c>
      <c r="T4658" t="s">
        <v>561</v>
      </c>
    </row>
    <row r="4659" spans="1:20">
      <c r="A4659" t="s">
        <v>889</v>
      </c>
      <c r="B4659" t="s">
        <v>890</v>
      </c>
      <c r="C4659" t="s">
        <v>891</v>
      </c>
      <c r="D4659" t="s">
        <v>892</v>
      </c>
      <c r="E4659" t="s">
        <v>25</v>
      </c>
      <c r="F4659" s="1">
        <v>32993</v>
      </c>
      <c r="G4659" t="s">
        <v>2401</v>
      </c>
      <c r="H4659">
        <v>201501</v>
      </c>
      <c r="I4659" t="s">
        <v>27</v>
      </c>
      <c r="J4659" t="s">
        <v>53</v>
      </c>
      <c r="K4659" t="s">
        <v>43</v>
      </c>
      <c r="L4659" t="s">
        <v>54</v>
      </c>
      <c r="M4659" t="s">
        <v>31</v>
      </c>
      <c r="N4659" t="s">
        <v>32</v>
      </c>
      <c r="O4659">
        <v>2614.1799999999998</v>
      </c>
      <c r="P4659" t="s">
        <v>890</v>
      </c>
      <c r="Q4659" t="s">
        <v>889</v>
      </c>
      <c r="R4659" t="s">
        <v>893</v>
      </c>
      <c r="S4659" t="s">
        <v>34</v>
      </c>
      <c r="T4659" t="s">
        <v>561</v>
      </c>
    </row>
    <row r="4660" spans="1:20">
      <c r="A4660" t="s">
        <v>889</v>
      </c>
      <c r="B4660" t="s">
        <v>890</v>
      </c>
      <c r="C4660" t="s">
        <v>891</v>
      </c>
      <c r="D4660" t="s">
        <v>892</v>
      </c>
      <c r="E4660" t="s">
        <v>25</v>
      </c>
      <c r="F4660" s="1">
        <v>32993</v>
      </c>
      <c r="G4660" t="s">
        <v>2401</v>
      </c>
      <c r="H4660">
        <v>201501</v>
      </c>
      <c r="I4660" t="s">
        <v>27</v>
      </c>
      <c r="J4660" t="s">
        <v>53</v>
      </c>
      <c r="K4660" t="s">
        <v>44</v>
      </c>
      <c r="L4660" t="s">
        <v>54</v>
      </c>
      <c r="M4660" t="s">
        <v>31</v>
      </c>
      <c r="N4660" t="s">
        <v>32</v>
      </c>
      <c r="O4660">
        <v>2614.1799999999998</v>
      </c>
      <c r="P4660" t="s">
        <v>890</v>
      </c>
      <c r="Q4660" t="s">
        <v>889</v>
      </c>
      <c r="R4660" t="s">
        <v>893</v>
      </c>
      <c r="S4660" t="s">
        <v>34</v>
      </c>
      <c r="T4660" t="s">
        <v>561</v>
      </c>
    </row>
    <row r="4661" spans="1:20">
      <c r="A4661" t="s">
        <v>894</v>
      </c>
      <c r="B4661" t="s">
        <v>890</v>
      </c>
      <c r="C4661" t="s">
        <v>895</v>
      </c>
      <c r="D4661" t="s">
        <v>896</v>
      </c>
      <c r="E4661" t="s">
        <v>25</v>
      </c>
      <c r="F4661" s="1">
        <v>37987</v>
      </c>
      <c r="G4661" t="s">
        <v>2401</v>
      </c>
      <c r="H4661">
        <v>201501</v>
      </c>
      <c r="I4661" t="s">
        <v>27</v>
      </c>
      <c r="J4661" t="s">
        <v>28</v>
      </c>
      <c r="K4661" t="s">
        <v>29</v>
      </c>
      <c r="L4661" t="s">
        <v>30</v>
      </c>
      <c r="M4661" t="s">
        <v>31</v>
      </c>
      <c r="N4661" t="s">
        <v>32</v>
      </c>
      <c r="O4661">
        <v>14175.800000000001</v>
      </c>
      <c r="P4661" t="s">
        <v>890</v>
      </c>
      <c r="Q4661" t="s">
        <v>894</v>
      </c>
      <c r="R4661" t="s">
        <v>893</v>
      </c>
      <c r="S4661" t="s">
        <v>34</v>
      </c>
      <c r="T4661" t="s">
        <v>561</v>
      </c>
    </row>
    <row r="4662" spans="1:20">
      <c r="A4662" t="s">
        <v>894</v>
      </c>
      <c r="B4662" t="s">
        <v>890</v>
      </c>
      <c r="C4662" t="s">
        <v>895</v>
      </c>
      <c r="D4662" t="s">
        <v>896</v>
      </c>
      <c r="E4662" t="s">
        <v>25</v>
      </c>
      <c r="F4662" s="1">
        <v>37987</v>
      </c>
      <c r="G4662" t="s">
        <v>2401</v>
      </c>
      <c r="H4662">
        <v>201501</v>
      </c>
      <c r="I4662" t="s">
        <v>27</v>
      </c>
      <c r="J4662" t="s">
        <v>28</v>
      </c>
      <c r="K4662" t="s">
        <v>36</v>
      </c>
      <c r="L4662" t="s">
        <v>30</v>
      </c>
      <c r="M4662" t="s">
        <v>31</v>
      </c>
      <c r="N4662" t="s">
        <v>32</v>
      </c>
      <c r="O4662">
        <v>6584.32</v>
      </c>
      <c r="P4662" t="s">
        <v>890</v>
      </c>
      <c r="Q4662" t="s">
        <v>894</v>
      </c>
      <c r="R4662" t="s">
        <v>893</v>
      </c>
      <c r="S4662" t="s">
        <v>34</v>
      </c>
      <c r="T4662" t="s">
        <v>561</v>
      </c>
    </row>
    <row r="4663" spans="1:20">
      <c r="A4663" t="s">
        <v>894</v>
      </c>
      <c r="B4663" t="s">
        <v>890</v>
      </c>
      <c r="C4663" t="s">
        <v>895</v>
      </c>
      <c r="D4663" t="s">
        <v>896</v>
      </c>
      <c r="E4663" t="s">
        <v>25</v>
      </c>
      <c r="F4663" s="1">
        <v>37987</v>
      </c>
      <c r="G4663" t="s">
        <v>2401</v>
      </c>
      <c r="H4663">
        <v>201501</v>
      </c>
      <c r="I4663" t="s">
        <v>27</v>
      </c>
      <c r="J4663" t="s">
        <v>28</v>
      </c>
      <c r="K4663" t="s">
        <v>39</v>
      </c>
      <c r="L4663" t="s">
        <v>30</v>
      </c>
      <c r="M4663" t="s">
        <v>31</v>
      </c>
      <c r="N4663" t="s">
        <v>32</v>
      </c>
      <c r="O4663">
        <v>5586.28</v>
      </c>
      <c r="P4663" t="s">
        <v>890</v>
      </c>
      <c r="Q4663" t="s">
        <v>894</v>
      </c>
      <c r="R4663" t="s">
        <v>893</v>
      </c>
      <c r="S4663" t="s">
        <v>34</v>
      </c>
      <c r="T4663" t="s">
        <v>561</v>
      </c>
    </row>
    <row r="4664" spans="1:20">
      <c r="A4664" t="s">
        <v>903</v>
      </c>
      <c r="B4664" t="s">
        <v>890</v>
      </c>
      <c r="C4664" t="s">
        <v>904</v>
      </c>
      <c r="D4664" t="s">
        <v>905</v>
      </c>
      <c r="E4664" t="s">
        <v>25</v>
      </c>
      <c r="F4664" s="1">
        <v>32993</v>
      </c>
      <c r="G4664" t="s">
        <v>2401</v>
      </c>
      <c r="H4664">
        <v>201501</v>
      </c>
      <c r="I4664" t="s">
        <v>27</v>
      </c>
      <c r="J4664" t="s">
        <v>28</v>
      </c>
      <c r="K4664" t="s">
        <v>29</v>
      </c>
      <c r="L4664" t="s">
        <v>30</v>
      </c>
      <c r="M4664" t="s">
        <v>31</v>
      </c>
      <c r="N4664" t="s">
        <v>32</v>
      </c>
      <c r="O4664">
        <v>739.35</v>
      </c>
      <c r="P4664" t="s">
        <v>890</v>
      </c>
      <c r="Q4664" t="s">
        <v>903</v>
      </c>
      <c r="R4664" t="s">
        <v>893</v>
      </c>
      <c r="S4664" t="s">
        <v>34</v>
      </c>
      <c r="T4664" t="s">
        <v>561</v>
      </c>
    </row>
    <row r="4665" spans="1:20">
      <c r="A4665" t="s">
        <v>903</v>
      </c>
      <c r="B4665" t="s">
        <v>890</v>
      </c>
      <c r="C4665" t="s">
        <v>904</v>
      </c>
      <c r="D4665" t="s">
        <v>905</v>
      </c>
      <c r="E4665" t="s">
        <v>25</v>
      </c>
      <c r="F4665" s="1">
        <v>32993</v>
      </c>
      <c r="G4665" t="s">
        <v>2401</v>
      </c>
      <c r="H4665">
        <v>201501</v>
      </c>
      <c r="I4665" t="s">
        <v>27</v>
      </c>
      <c r="J4665" t="s">
        <v>28</v>
      </c>
      <c r="K4665" t="s">
        <v>36</v>
      </c>
      <c r="L4665" t="s">
        <v>30</v>
      </c>
      <c r="M4665" t="s">
        <v>31</v>
      </c>
      <c r="N4665" t="s">
        <v>32</v>
      </c>
      <c r="O4665">
        <v>739.35</v>
      </c>
      <c r="P4665" t="s">
        <v>890</v>
      </c>
      <c r="Q4665" t="s">
        <v>903</v>
      </c>
      <c r="R4665" t="s">
        <v>893</v>
      </c>
      <c r="S4665" t="s">
        <v>34</v>
      </c>
      <c r="T4665" t="s">
        <v>561</v>
      </c>
    </row>
    <row r="4666" spans="1:20">
      <c r="A4666" t="s">
        <v>903</v>
      </c>
      <c r="B4666" t="s">
        <v>890</v>
      </c>
      <c r="C4666" t="s">
        <v>904</v>
      </c>
      <c r="D4666" t="s">
        <v>905</v>
      </c>
      <c r="E4666" t="s">
        <v>25</v>
      </c>
      <c r="F4666" s="1">
        <v>32993</v>
      </c>
      <c r="G4666" t="s">
        <v>2401</v>
      </c>
      <c r="H4666">
        <v>201501</v>
      </c>
      <c r="I4666" t="s">
        <v>27</v>
      </c>
      <c r="J4666" t="s">
        <v>28</v>
      </c>
      <c r="K4666" t="s">
        <v>37</v>
      </c>
      <c r="L4666" t="s">
        <v>30</v>
      </c>
      <c r="M4666" t="s">
        <v>31</v>
      </c>
      <c r="N4666" t="s">
        <v>32</v>
      </c>
      <c r="O4666">
        <v>739.35</v>
      </c>
      <c r="P4666" t="s">
        <v>890</v>
      </c>
      <c r="Q4666" t="s">
        <v>903</v>
      </c>
      <c r="R4666" t="s">
        <v>893</v>
      </c>
      <c r="S4666" t="s">
        <v>34</v>
      </c>
      <c r="T4666" t="s">
        <v>561</v>
      </c>
    </row>
    <row r="4667" spans="1:20">
      <c r="A4667" t="s">
        <v>903</v>
      </c>
      <c r="B4667" t="s">
        <v>890</v>
      </c>
      <c r="C4667" t="s">
        <v>904</v>
      </c>
      <c r="D4667" t="s">
        <v>905</v>
      </c>
      <c r="E4667" t="s">
        <v>25</v>
      </c>
      <c r="F4667" s="1">
        <v>32993</v>
      </c>
      <c r="G4667" t="s">
        <v>2401</v>
      </c>
      <c r="H4667">
        <v>201501</v>
      </c>
      <c r="I4667" t="s">
        <v>27</v>
      </c>
      <c r="J4667" t="s">
        <v>28</v>
      </c>
      <c r="K4667" t="s">
        <v>38</v>
      </c>
      <c r="L4667" t="s">
        <v>30</v>
      </c>
      <c r="M4667" t="s">
        <v>31</v>
      </c>
      <c r="N4667" t="s">
        <v>32</v>
      </c>
      <c r="O4667">
        <v>739.35</v>
      </c>
      <c r="P4667" t="s">
        <v>890</v>
      </c>
      <c r="Q4667" t="s">
        <v>903</v>
      </c>
      <c r="R4667" t="s">
        <v>893</v>
      </c>
      <c r="S4667" t="s">
        <v>34</v>
      </c>
      <c r="T4667" t="s">
        <v>561</v>
      </c>
    </row>
    <row r="4668" spans="1:20">
      <c r="A4668" t="s">
        <v>903</v>
      </c>
      <c r="B4668" t="s">
        <v>890</v>
      </c>
      <c r="C4668" t="s">
        <v>904</v>
      </c>
      <c r="D4668" t="s">
        <v>905</v>
      </c>
      <c r="E4668" t="s">
        <v>25</v>
      </c>
      <c r="F4668" s="1">
        <v>32993</v>
      </c>
      <c r="G4668" t="s">
        <v>2401</v>
      </c>
      <c r="H4668">
        <v>201501</v>
      </c>
      <c r="I4668" t="s">
        <v>27</v>
      </c>
      <c r="J4668" t="s">
        <v>28</v>
      </c>
      <c r="K4668" t="s">
        <v>39</v>
      </c>
      <c r="L4668" t="s">
        <v>30</v>
      </c>
      <c r="M4668" t="s">
        <v>31</v>
      </c>
      <c r="N4668" t="s">
        <v>32</v>
      </c>
      <c r="O4668">
        <v>739.35</v>
      </c>
      <c r="P4668" t="s">
        <v>890</v>
      </c>
      <c r="Q4668" t="s">
        <v>903</v>
      </c>
      <c r="R4668" t="s">
        <v>893</v>
      </c>
      <c r="S4668" t="s">
        <v>34</v>
      </c>
      <c r="T4668" t="s">
        <v>561</v>
      </c>
    </row>
    <row r="4669" spans="1:20">
      <c r="A4669" t="s">
        <v>903</v>
      </c>
      <c r="B4669" t="s">
        <v>890</v>
      </c>
      <c r="C4669" t="s">
        <v>904</v>
      </c>
      <c r="D4669" t="s">
        <v>905</v>
      </c>
      <c r="E4669" t="s">
        <v>25</v>
      </c>
      <c r="F4669" s="1">
        <v>32993</v>
      </c>
      <c r="G4669" t="s">
        <v>2401</v>
      </c>
      <c r="H4669">
        <v>201501</v>
      </c>
      <c r="I4669" t="s">
        <v>27</v>
      </c>
      <c r="J4669" t="s">
        <v>28</v>
      </c>
      <c r="K4669" t="s">
        <v>40</v>
      </c>
      <c r="L4669" t="s">
        <v>30</v>
      </c>
      <c r="M4669" t="s">
        <v>31</v>
      </c>
      <c r="N4669" t="s">
        <v>32</v>
      </c>
      <c r="O4669">
        <v>739.35</v>
      </c>
      <c r="P4669" t="s">
        <v>890</v>
      </c>
      <c r="Q4669" t="s">
        <v>903</v>
      </c>
      <c r="R4669" t="s">
        <v>893</v>
      </c>
      <c r="S4669" t="s">
        <v>34</v>
      </c>
      <c r="T4669" t="s">
        <v>561</v>
      </c>
    </row>
    <row r="4670" spans="1:20">
      <c r="A4670" t="s">
        <v>903</v>
      </c>
      <c r="B4670" t="s">
        <v>890</v>
      </c>
      <c r="C4670" t="s">
        <v>904</v>
      </c>
      <c r="D4670" t="s">
        <v>905</v>
      </c>
      <c r="E4670" t="s">
        <v>25</v>
      </c>
      <c r="F4670" s="1">
        <v>32993</v>
      </c>
      <c r="G4670" t="s">
        <v>2401</v>
      </c>
      <c r="H4670">
        <v>201501</v>
      </c>
      <c r="I4670" t="s">
        <v>27</v>
      </c>
      <c r="J4670" t="s">
        <v>28</v>
      </c>
      <c r="K4670" t="s">
        <v>41</v>
      </c>
      <c r="L4670" t="s">
        <v>30</v>
      </c>
      <c r="M4670" t="s">
        <v>31</v>
      </c>
      <c r="N4670" t="s">
        <v>32</v>
      </c>
      <c r="O4670">
        <v>739.37</v>
      </c>
      <c r="P4670" t="s">
        <v>890</v>
      </c>
      <c r="Q4670" t="s">
        <v>903</v>
      </c>
      <c r="R4670" t="s">
        <v>893</v>
      </c>
      <c r="S4670" t="s">
        <v>34</v>
      </c>
      <c r="T4670" t="s">
        <v>561</v>
      </c>
    </row>
    <row r="4671" spans="1:20">
      <c r="A4671" t="s">
        <v>903</v>
      </c>
      <c r="B4671" t="s">
        <v>890</v>
      </c>
      <c r="C4671" t="s">
        <v>904</v>
      </c>
      <c r="D4671" t="s">
        <v>905</v>
      </c>
      <c r="E4671" t="s">
        <v>25</v>
      </c>
      <c r="F4671" s="1">
        <v>32993</v>
      </c>
      <c r="G4671" t="s">
        <v>2401</v>
      </c>
      <c r="H4671">
        <v>201501</v>
      </c>
      <c r="I4671" t="s">
        <v>27</v>
      </c>
      <c r="J4671" t="s">
        <v>28</v>
      </c>
      <c r="K4671" t="s">
        <v>44</v>
      </c>
      <c r="L4671" t="s">
        <v>30</v>
      </c>
      <c r="M4671" t="s">
        <v>31</v>
      </c>
      <c r="N4671" t="s">
        <v>32</v>
      </c>
      <c r="O4671">
        <v>739.35</v>
      </c>
      <c r="P4671" t="s">
        <v>890</v>
      </c>
      <c r="Q4671" t="s">
        <v>903</v>
      </c>
      <c r="R4671" t="s">
        <v>893</v>
      </c>
      <c r="S4671" t="s">
        <v>34</v>
      </c>
      <c r="T4671" t="s">
        <v>561</v>
      </c>
    </row>
    <row r="4672" spans="1:20">
      <c r="A4672" t="s">
        <v>897</v>
      </c>
      <c r="B4672" t="s">
        <v>890</v>
      </c>
      <c r="C4672" t="s">
        <v>909</v>
      </c>
      <c r="D4672" t="s">
        <v>910</v>
      </c>
      <c r="E4672" t="s">
        <v>25</v>
      </c>
      <c r="F4672" s="1">
        <v>38261</v>
      </c>
      <c r="G4672" t="s">
        <v>2401</v>
      </c>
      <c r="H4672">
        <v>201501</v>
      </c>
      <c r="I4672" t="s">
        <v>27</v>
      </c>
      <c r="J4672" t="s">
        <v>53</v>
      </c>
      <c r="K4672" t="s">
        <v>29</v>
      </c>
      <c r="L4672" t="s">
        <v>54</v>
      </c>
      <c r="M4672" t="s">
        <v>31</v>
      </c>
      <c r="N4672" t="s">
        <v>32</v>
      </c>
      <c r="O4672">
        <v>313.39</v>
      </c>
      <c r="P4672" t="s">
        <v>890</v>
      </c>
      <c r="Q4672" t="s">
        <v>897</v>
      </c>
      <c r="R4672" t="s">
        <v>893</v>
      </c>
      <c r="S4672" t="s">
        <v>34</v>
      </c>
      <c r="T4672" t="s">
        <v>561</v>
      </c>
    </row>
    <row r="4673" spans="1:20">
      <c r="A4673" t="s">
        <v>897</v>
      </c>
      <c r="B4673" t="s">
        <v>890</v>
      </c>
      <c r="C4673" t="s">
        <v>909</v>
      </c>
      <c r="D4673" t="s">
        <v>910</v>
      </c>
      <c r="E4673" t="s">
        <v>25</v>
      </c>
      <c r="F4673" s="1">
        <v>38261</v>
      </c>
      <c r="G4673" t="s">
        <v>2401</v>
      </c>
      <c r="H4673">
        <v>201501</v>
      </c>
      <c r="I4673" t="s">
        <v>27</v>
      </c>
      <c r="J4673" t="s">
        <v>53</v>
      </c>
      <c r="K4673" t="s">
        <v>36</v>
      </c>
      <c r="L4673" t="s">
        <v>54</v>
      </c>
      <c r="M4673" t="s">
        <v>31</v>
      </c>
      <c r="N4673" t="s">
        <v>32</v>
      </c>
      <c r="O4673">
        <v>275.66000000000003</v>
      </c>
      <c r="P4673" t="s">
        <v>890</v>
      </c>
      <c r="Q4673" t="s">
        <v>897</v>
      </c>
      <c r="R4673" t="s">
        <v>893</v>
      </c>
      <c r="S4673" t="s">
        <v>34</v>
      </c>
      <c r="T4673" t="s">
        <v>561</v>
      </c>
    </row>
    <row r="4674" spans="1:20">
      <c r="A4674" t="s">
        <v>897</v>
      </c>
      <c r="B4674" t="s">
        <v>890</v>
      </c>
      <c r="C4674" t="s">
        <v>909</v>
      </c>
      <c r="D4674" t="s">
        <v>910</v>
      </c>
      <c r="E4674" t="s">
        <v>25</v>
      </c>
      <c r="F4674" s="1">
        <v>38261</v>
      </c>
      <c r="G4674" t="s">
        <v>2401</v>
      </c>
      <c r="H4674">
        <v>201501</v>
      </c>
      <c r="I4674" t="s">
        <v>27</v>
      </c>
      <c r="J4674" t="s">
        <v>53</v>
      </c>
      <c r="K4674" t="s">
        <v>37</v>
      </c>
      <c r="L4674" t="s">
        <v>54</v>
      </c>
      <c r="M4674" t="s">
        <v>31</v>
      </c>
      <c r="N4674" t="s">
        <v>32</v>
      </c>
      <c r="O4674">
        <v>8.11</v>
      </c>
      <c r="P4674" t="s">
        <v>890</v>
      </c>
      <c r="Q4674" t="s">
        <v>897</v>
      </c>
      <c r="R4674" t="s">
        <v>893</v>
      </c>
      <c r="S4674" t="s">
        <v>34</v>
      </c>
      <c r="T4674" t="s">
        <v>561</v>
      </c>
    </row>
    <row r="4675" spans="1:20">
      <c r="A4675" t="s">
        <v>897</v>
      </c>
      <c r="B4675" t="s">
        <v>890</v>
      </c>
      <c r="C4675" t="s">
        <v>909</v>
      </c>
      <c r="D4675" t="s">
        <v>910</v>
      </c>
      <c r="E4675" t="s">
        <v>25</v>
      </c>
      <c r="F4675" s="1">
        <v>38261</v>
      </c>
      <c r="G4675" t="s">
        <v>2401</v>
      </c>
      <c r="H4675">
        <v>201501</v>
      </c>
      <c r="I4675" t="s">
        <v>27</v>
      </c>
      <c r="J4675" t="s">
        <v>53</v>
      </c>
      <c r="K4675" t="s">
        <v>38</v>
      </c>
      <c r="L4675" t="s">
        <v>54</v>
      </c>
      <c r="M4675" t="s">
        <v>31</v>
      </c>
      <c r="N4675" t="s">
        <v>32</v>
      </c>
      <c r="O4675">
        <v>66.239999999999995</v>
      </c>
      <c r="P4675" t="s">
        <v>890</v>
      </c>
      <c r="Q4675" t="s">
        <v>897</v>
      </c>
      <c r="R4675" t="s">
        <v>893</v>
      </c>
      <c r="S4675" t="s">
        <v>34</v>
      </c>
      <c r="T4675" t="s">
        <v>561</v>
      </c>
    </row>
    <row r="4676" spans="1:20">
      <c r="A4676" t="s">
        <v>897</v>
      </c>
      <c r="B4676" t="s">
        <v>890</v>
      </c>
      <c r="C4676" t="s">
        <v>909</v>
      </c>
      <c r="D4676" t="s">
        <v>910</v>
      </c>
      <c r="E4676" t="s">
        <v>25</v>
      </c>
      <c r="F4676" s="1">
        <v>38261</v>
      </c>
      <c r="G4676" t="s">
        <v>2401</v>
      </c>
      <c r="H4676">
        <v>201501</v>
      </c>
      <c r="I4676" t="s">
        <v>27</v>
      </c>
      <c r="J4676" t="s">
        <v>53</v>
      </c>
      <c r="K4676" t="s">
        <v>39</v>
      </c>
      <c r="L4676" t="s">
        <v>54</v>
      </c>
      <c r="M4676" t="s">
        <v>31</v>
      </c>
      <c r="N4676" t="s">
        <v>32</v>
      </c>
      <c r="O4676">
        <v>18.3</v>
      </c>
      <c r="P4676" t="s">
        <v>890</v>
      </c>
      <c r="Q4676" t="s">
        <v>897</v>
      </c>
      <c r="R4676" t="s">
        <v>893</v>
      </c>
      <c r="S4676" t="s">
        <v>34</v>
      </c>
      <c r="T4676" t="s">
        <v>561</v>
      </c>
    </row>
    <row r="4677" spans="1:20">
      <c r="A4677" t="s">
        <v>897</v>
      </c>
      <c r="B4677" t="s">
        <v>890</v>
      </c>
      <c r="C4677" t="s">
        <v>909</v>
      </c>
      <c r="D4677" t="s">
        <v>910</v>
      </c>
      <c r="E4677" t="s">
        <v>25</v>
      </c>
      <c r="F4677" s="1">
        <v>38261</v>
      </c>
      <c r="G4677" t="s">
        <v>2401</v>
      </c>
      <c r="H4677">
        <v>201501</v>
      </c>
      <c r="I4677" t="s">
        <v>27</v>
      </c>
      <c r="J4677" t="s">
        <v>53</v>
      </c>
      <c r="K4677" t="s">
        <v>40</v>
      </c>
      <c r="L4677" t="s">
        <v>54</v>
      </c>
      <c r="M4677" t="s">
        <v>31</v>
      </c>
      <c r="N4677" t="s">
        <v>32</v>
      </c>
      <c r="O4677">
        <v>15.72</v>
      </c>
      <c r="P4677" t="s">
        <v>890</v>
      </c>
      <c r="Q4677" t="s">
        <v>897</v>
      </c>
      <c r="R4677" t="s">
        <v>893</v>
      </c>
      <c r="S4677" t="s">
        <v>34</v>
      </c>
      <c r="T4677" t="s">
        <v>561</v>
      </c>
    </row>
    <row r="4678" spans="1:20">
      <c r="A4678" t="s">
        <v>897</v>
      </c>
      <c r="B4678" t="s">
        <v>890</v>
      </c>
      <c r="C4678" t="s">
        <v>909</v>
      </c>
      <c r="D4678" t="s">
        <v>910</v>
      </c>
      <c r="E4678" t="s">
        <v>25</v>
      </c>
      <c r="F4678" s="1">
        <v>38261</v>
      </c>
      <c r="G4678" t="s">
        <v>2401</v>
      </c>
      <c r="H4678">
        <v>201501</v>
      </c>
      <c r="I4678" t="s">
        <v>27</v>
      </c>
      <c r="J4678" t="s">
        <v>53</v>
      </c>
      <c r="K4678" t="s">
        <v>44</v>
      </c>
      <c r="L4678" t="s">
        <v>54</v>
      </c>
      <c r="M4678" t="s">
        <v>31</v>
      </c>
      <c r="N4678" t="s">
        <v>32</v>
      </c>
      <c r="O4678">
        <v>1.32</v>
      </c>
      <c r="P4678" t="s">
        <v>890</v>
      </c>
      <c r="Q4678" t="s">
        <v>897</v>
      </c>
      <c r="R4678" t="s">
        <v>893</v>
      </c>
      <c r="S4678" t="s">
        <v>34</v>
      </c>
      <c r="T4678" t="s">
        <v>561</v>
      </c>
    </row>
    <row r="4679" spans="1:20">
      <c r="A4679" t="s">
        <v>911</v>
      </c>
      <c r="B4679" t="s">
        <v>890</v>
      </c>
      <c r="C4679" t="s">
        <v>912</v>
      </c>
      <c r="D4679" t="s">
        <v>913</v>
      </c>
      <c r="E4679" t="s">
        <v>25</v>
      </c>
      <c r="F4679" s="1">
        <v>32993</v>
      </c>
      <c r="G4679" t="s">
        <v>2401</v>
      </c>
      <c r="H4679">
        <v>201501</v>
      </c>
      <c r="I4679" t="s">
        <v>27</v>
      </c>
      <c r="J4679" t="s">
        <v>53</v>
      </c>
      <c r="K4679" t="s">
        <v>29</v>
      </c>
      <c r="L4679" t="s">
        <v>54</v>
      </c>
      <c r="M4679" t="s">
        <v>31</v>
      </c>
      <c r="N4679" t="s">
        <v>32</v>
      </c>
      <c r="O4679">
        <v>37987.68</v>
      </c>
      <c r="P4679" t="s">
        <v>890</v>
      </c>
      <c r="Q4679" t="s">
        <v>911</v>
      </c>
      <c r="R4679" t="s">
        <v>893</v>
      </c>
      <c r="S4679" t="s">
        <v>34</v>
      </c>
      <c r="T4679" t="s">
        <v>561</v>
      </c>
    </row>
    <row r="4680" spans="1:20">
      <c r="A4680" t="s">
        <v>911</v>
      </c>
      <c r="B4680" t="s">
        <v>890</v>
      </c>
      <c r="C4680" t="s">
        <v>912</v>
      </c>
      <c r="D4680" t="s">
        <v>913</v>
      </c>
      <c r="E4680" t="s">
        <v>25</v>
      </c>
      <c r="F4680" s="1">
        <v>32993</v>
      </c>
      <c r="G4680" t="s">
        <v>2401</v>
      </c>
      <c r="H4680">
        <v>201501</v>
      </c>
      <c r="I4680" t="s">
        <v>27</v>
      </c>
      <c r="J4680" t="s">
        <v>53</v>
      </c>
      <c r="K4680" t="s">
        <v>36</v>
      </c>
      <c r="L4680" t="s">
        <v>54</v>
      </c>
      <c r="M4680" t="s">
        <v>31</v>
      </c>
      <c r="N4680" t="s">
        <v>32</v>
      </c>
      <c r="O4680">
        <v>24879.3</v>
      </c>
      <c r="P4680" t="s">
        <v>890</v>
      </c>
      <c r="Q4680" t="s">
        <v>911</v>
      </c>
      <c r="R4680" t="s">
        <v>893</v>
      </c>
      <c r="S4680" t="s">
        <v>34</v>
      </c>
      <c r="T4680" t="s">
        <v>561</v>
      </c>
    </row>
    <row r="4681" spans="1:20">
      <c r="A4681" t="s">
        <v>900</v>
      </c>
      <c r="B4681" t="s">
        <v>890</v>
      </c>
      <c r="C4681" t="s">
        <v>2469</v>
      </c>
      <c r="D4681" t="s">
        <v>2470</v>
      </c>
      <c r="E4681" t="s">
        <v>25</v>
      </c>
      <c r="F4681" s="1">
        <v>18629</v>
      </c>
      <c r="G4681" t="s">
        <v>2401</v>
      </c>
      <c r="H4681">
        <v>201501</v>
      </c>
      <c r="I4681" t="s">
        <v>27</v>
      </c>
      <c r="J4681" t="s">
        <v>28</v>
      </c>
      <c r="K4681" t="s">
        <v>29</v>
      </c>
      <c r="L4681" t="s">
        <v>30</v>
      </c>
      <c r="M4681" t="s">
        <v>31</v>
      </c>
      <c r="N4681" t="s">
        <v>32</v>
      </c>
      <c r="O4681">
        <v>566.66</v>
      </c>
      <c r="P4681" t="s">
        <v>890</v>
      </c>
      <c r="Q4681" t="s">
        <v>900</v>
      </c>
      <c r="R4681" t="s">
        <v>893</v>
      </c>
      <c r="S4681" t="s">
        <v>34</v>
      </c>
      <c r="T4681" t="s">
        <v>561</v>
      </c>
    </row>
    <row r="4682" spans="1:20">
      <c r="A4682" t="s">
        <v>900</v>
      </c>
      <c r="B4682" t="s">
        <v>890</v>
      </c>
      <c r="C4682" t="s">
        <v>2469</v>
      </c>
      <c r="D4682" t="s">
        <v>2470</v>
      </c>
      <c r="E4682" t="s">
        <v>25</v>
      </c>
      <c r="F4682" s="1">
        <v>18629</v>
      </c>
      <c r="G4682" t="s">
        <v>2401</v>
      </c>
      <c r="H4682">
        <v>201501</v>
      </c>
      <c r="I4682" t="s">
        <v>27</v>
      </c>
      <c r="J4682" t="s">
        <v>28</v>
      </c>
      <c r="K4682" t="s">
        <v>36</v>
      </c>
      <c r="L4682" t="s">
        <v>30</v>
      </c>
      <c r="M4682" t="s">
        <v>31</v>
      </c>
      <c r="N4682" t="s">
        <v>32</v>
      </c>
      <c r="O4682">
        <v>115.43</v>
      </c>
      <c r="P4682" t="s">
        <v>890</v>
      </c>
      <c r="Q4682" t="s">
        <v>900</v>
      </c>
      <c r="R4682" t="s">
        <v>893</v>
      </c>
      <c r="S4682" t="s">
        <v>34</v>
      </c>
      <c r="T4682" t="s">
        <v>561</v>
      </c>
    </row>
    <row r="4683" spans="1:20">
      <c r="A4683" t="s">
        <v>906</v>
      </c>
      <c r="B4683" t="s">
        <v>890</v>
      </c>
      <c r="C4683" t="s">
        <v>916</v>
      </c>
      <c r="D4683" t="s">
        <v>917</v>
      </c>
      <c r="E4683" t="s">
        <v>25</v>
      </c>
      <c r="F4683" s="1">
        <v>32993</v>
      </c>
      <c r="G4683" t="s">
        <v>2401</v>
      </c>
      <c r="H4683">
        <v>201501</v>
      </c>
      <c r="I4683" t="s">
        <v>27</v>
      </c>
      <c r="J4683" t="s">
        <v>53</v>
      </c>
      <c r="K4683" t="s">
        <v>29</v>
      </c>
      <c r="L4683" t="s">
        <v>54</v>
      </c>
      <c r="M4683" t="s">
        <v>31</v>
      </c>
      <c r="N4683" t="s">
        <v>32</v>
      </c>
      <c r="O4683">
        <v>2484.33</v>
      </c>
      <c r="P4683" t="s">
        <v>890</v>
      </c>
      <c r="Q4683" t="s">
        <v>906</v>
      </c>
      <c r="R4683" t="s">
        <v>893</v>
      </c>
      <c r="S4683" t="s">
        <v>34</v>
      </c>
      <c r="T4683" t="s">
        <v>561</v>
      </c>
    </row>
    <row r="4684" spans="1:20">
      <c r="A4684" t="s">
        <v>906</v>
      </c>
      <c r="B4684" t="s">
        <v>890</v>
      </c>
      <c r="C4684" t="s">
        <v>916</v>
      </c>
      <c r="D4684" t="s">
        <v>917</v>
      </c>
      <c r="E4684" t="s">
        <v>25</v>
      </c>
      <c r="F4684" s="1">
        <v>32993</v>
      </c>
      <c r="G4684" t="s">
        <v>2401</v>
      </c>
      <c r="H4684">
        <v>201501</v>
      </c>
      <c r="I4684" t="s">
        <v>27</v>
      </c>
      <c r="J4684" t="s">
        <v>53</v>
      </c>
      <c r="K4684" t="s">
        <v>36</v>
      </c>
      <c r="L4684" t="s">
        <v>54</v>
      </c>
      <c r="M4684" t="s">
        <v>31</v>
      </c>
      <c r="N4684" t="s">
        <v>32</v>
      </c>
      <c r="O4684">
        <v>2214.81</v>
      </c>
      <c r="P4684" t="s">
        <v>890</v>
      </c>
      <c r="Q4684" t="s">
        <v>906</v>
      </c>
      <c r="R4684" t="s">
        <v>893</v>
      </c>
      <c r="S4684" t="s">
        <v>34</v>
      </c>
      <c r="T4684" t="s">
        <v>561</v>
      </c>
    </row>
    <row r="4685" spans="1:20">
      <c r="A4685" t="s">
        <v>906</v>
      </c>
      <c r="B4685" t="s">
        <v>890</v>
      </c>
      <c r="C4685" t="s">
        <v>916</v>
      </c>
      <c r="D4685" t="s">
        <v>917</v>
      </c>
      <c r="E4685" t="s">
        <v>25</v>
      </c>
      <c r="F4685" s="1">
        <v>32993</v>
      </c>
      <c r="G4685" t="s">
        <v>2401</v>
      </c>
      <c r="H4685">
        <v>201501</v>
      </c>
      <c r="I4685" t="s">
        <v>27</v>
      </c>
      <c r="J4685" t="s">
        <v>53</v>
      </c>
      <c r="K4685" t="s">
        <v>37</v>
      </c>
      <c r="L4685" t="s">
        <v>54</v>
      </c>
      <c r="M4685" t="s">
        <v>31</v>
      </c>
      <c r="N4685" t="s">
        <v>32</v>
      </c>
      <c r="O4685">
        <v>63.410000000000004</v>
      </c>
      <c r="P4685" t="s">
        <v>890</v>
      </c>
      <c r="Q4685" t="s">
        <v>906</v>
      </c>
      <c r="R4685" t="s">
        <v>893</v>
      </c>
      <c r="S4685" t="s">
        <v>34</v>
      </c>
      <c r="T4685" t="s">
        <v>561</v>
      </c>
    </row>
    <row r="4686" spans="1:20">
      <c r="A4686" t="s">
        <v>906</v>
      </c>
      <c r="B4686" t="s">
        <v>890</v>
      </c>
      <c r="C4686" t="s">
        <v>916</v>
      </c>
      <c r="D4686" t="s">
        <v>917</v>
      </c>
      <c r="E4686" t="s">
        <v>25</v>
      </c>
      <c r="F4686" s="1">
        <v>32993</v>
      </c>
      <c r="G4686" t="s">
        <v>2401</v>
      </c>
      <c r="H4686">
        <v>201501</v>
      </c>
      <c r="I4686" t="s">
        <v>27</v>
      </c>
      <c r="J4686" t="s">
        <v>53</v>
      </c>
      <c r="K4686" t="s">
        <v>38</v>
      </c>
      <c r="L4686" t="s">
        <v>54</v>
      </c>
      <c r="M4686" t="s">
        <v>31</v>
      </c>
      <c r="N4686" t="s">
        <v>32</v>
      </c>
      <c r="O4686">
        <v>518.20000000000005</v>
      </c>
      <c r="P4686" t="s">
        <v>890</v>
      </c>
      <c r="Q4686" t="s">
        <v>906</v>
      </c>
      <c r="R4686" t="s">
        <v>893</v>
      </c>
      <c r="S4686" t="s">
        <v>34</v>
      </c>
      <c r="T4686" t="s">
        <v>561</v>
      </c>
    </row>
    <row r="4687" spans="1:20">
      <c r="A4687" t="s">
        <v>906</v>
      </c>
      <c r="B4687" t="s">
        <v>890</v>
      </c>
      <c r="C4687" t="s">
        <v>916</v>
      </c>
      <c r="D4687" t="s">
        <v>917</v>
      </c>
      <c r="E4687" t="s">
        <v>25</v>
      </c>
      <c r="F4687" s="1">
        <v>32993</v>
      </c>
      <c r="G4687" t="s">
        <v>2401</v>
      </c>
      <c r="H4687">
        <v>201501</v>
      </c>
      <c r="I4687" t="s">
        <v>27</v>
      </c>
      <c r="J4687" t="s">
        <v>53</v>
      </c>
      <c r="K4687" t="s">
        <v>39</v>
      </c>
      <c r="L4687" t="s">
        <v>54</v>
      </c>
      <c r="M4687" t="s">
        <v>31</v>
      </c>
      <c r="N4687" t="s">
        <v>32</v>
      </c>
      <c r="O4687">
        <v>143.22999999999999</v>
      </c>
      <c r="P4687" t="s">
        <v>890</v>
      </c>
      <c r="Q4687" t="s">
        <v>906</v>
      </c>
      <c r="R4687" t="s">
        <v>893</v>
      </c>
      <c r="S4687" t="s">
        <v>34</v>
      </c>
      <c r="T4687" t="s">
        <v>561</v>
      </c>
    </row>
    <row r="4688" spans="1:20">
      <c r="A4688" t="s">
        <v>906</v>
      </c>
      <c r="B4688" t="s">
        <v>890</v>
      </c>
      <c r="C4688" t="s">
        <v>916</v>
      </c>
      <c r="D4688" t="s">
        <v>917</v>
      </c>
      <c r="E4688" t="s">
        <v>25</v>
      </c>
      <c r="F4688" s="1">
        <v>32993</v>
      </c>
      <c r="G4688" t="s">
        <v>2401</v>
      </c>
      <c r="H4688">
        <v>201501</v>
      </c>
      <c r="I4688" t="s">
        <v>27</v>
      </c>
      <c r="J4688" t="s">
        <v>53</v>
      </c>
      <c r="K4688" t="s">
        <v>40</v>
      </c>
      <c r="L4688" t="s">
        <v>54</v>
      </c>
      <c r="M4688" t="s">
        <v>31</v>
      </c>
      <c r="N4688" t="s">
        <v>32</v>
      </c>
      <c r="O4688">
        <v>122.99000000000001</v>
      </c>
      <c r="P4688" t="s">
        <v>890</v>
      </c>
      <c r="Q4688" t="s">
        <v>906</v>
      </c>
      <c r="R4688" t="s">
        <v>893</v>
      </c>
      <c r="S4688" t="s">
        <v>34</v>
      </c>
      <c r="T4688" t="s">
        <v>561</v>
      </c>
    </row>
    <row r="4689" spans="1:20">
      <c r="A4689" t="s">
        <v>906</v>
      </c>
      <c r="B4689" t="s">
        <v>890</v>
      </c>
      <c r="C4689" t="s">
        <v>916</v>
      </c>
      <c r="D4689" t="s">
        <v>917</v>
      </c>
      <c r="E4689" t="s">
        <v>25</v>
      </c>
      <c r="F4689" s="1">
        <v>32993</v>
      </c>
      <c r="G4689" t="s">
        <v>2401</v>
      </c>
      <c r="H4689">
        <v>201501</v>
      </c>
      <c r="I4689" t="s">
        <v>27</v>
      </c>
      <c r="J4689" t="s">
        <v>53</v>
      </c>
      <c r="K4689" t="s">
        <v>44</v>
      </c>
      <c r="L4689" t="s">
        <v>54</v>
      </c>
      <c r="M4689" t="s">
        <v>31</v>
      </c>
      <c r="N4689" t="s">
        <v>32</v>
      </c>
      <c r="O4689">
        <v>10.4</v>
      </c>
      <c r="P4689" t="s">
        <v>890</v>
      </c>
      <c r="Q4689" t="s">
        <v>906</v>
      </c>
      <c r="R4689" t="s">
        <v>893</v>
      </c>
      <c r="S4689" t="s">
        <v>34</v>
      </c>
      <c r="T4689" t="s">
        <v>561</v>
      </c>
    </row>
    <row r="4690" spans="1:20">
      <c r="A4690" t="s">
        <v>897</v>
      </c>
      <c r="B4690" t="s">
        <v>890</v>
      </c>
      <c r="C4690" t="s">
        <v>2471</v>
      </c>
      <c r="D4690" t="s">
        <v>2472</v>
      </c>
      <c r="E4690" t="s">
        <v>25</v>
      </c>
      <c r="F4690" s="1">
        <v>32993</v>
      </c>
      <c r="G4690" t="s">
        <v>2401</v>
      </c>
      <c r="H4690">
        <v>201501</v>
      </c>
      <c r="I4690" t="s">
        <v>27</v>
      </c>
      <c r="J4690" t="s">
        <v>53</v>
      </c>
      <c r="K4690" t="s">
        <v>29</v>
      </c>
      <c r="L4690" t="s">
        <v>54</v>
      </c>
      <c r="M4690" t="s">
        <v>31</v>
      </c>
      <c r="N4690" t="s">
        <v>32</v>
      </c>
      <c r="O4690">
        <v>393.49</v>
      </c>
      <c r="P4690" t="s">
        <v>890</v>
      </c>
      <c r="Q4690" t="s">
        <v>897</v>
      </c>
      <c r="R4690" t="s">
        <v>893</v>
      </c>
      <c r="S4690" t="s">
        <v>34</v>
      </c>
      <c r="T4690" t="s">
        <v>561</v>
      </c>
    </row>
    <row r="4691" spans="1:20">
      <c r="A4691" t="s">
        <v>897</v>
      </c>
      <c r="B4691" t="s">
        <v>890</v>
      </c>
      <c r="C4691" t="s">
        <v>2471</v>
      </c>
      <c r="D4691" t="s">
        <v>2472</v>
      </c>
      <c r="E4691" t="s">
        <v>25</v>
      </c>
      <c r="F4691" s="1">
        <v>32993</v>
      </c>
      <c r="G4691" t="s">
        <v>2401</v>
      </c>
      <c r="H4691">
        <v>201501</v>
      </c>
      <c r="I4691" t="s">
        <v>27</v>
      </c>
      <c r="J4691" t="s">
        <v>53</v>
      </c>
      <c r="K4691" t="s">
        <v>36</v>
      </c>
      <c r="L4691" t="s">
        <v>54</v>
      </c>
      <c r="M4691" t="s">
        <v>31</v>
      </c>
      <c r="N4691" t="s">
        <v>32</v>
      </c>
      <c r="O4691">
        <v>588.68000000000006</v>
      </c>
      <c r="P4691" t="s">
        <v>890</v>
      </c>
      <c r="Q4691" t="s">
        <v>897</v>
      </c>
      <c r="R4691" t="s">
        <v>893</v>
      </c>
      <c r="S4691" t="s">
        <v>34</v>
      </c>
      <c r="T4691" t="s">
        <v>561</v>
      </c>
    </row>
    <row r="4692" spans="1:20">
      <c r="A4692" t="s">
        <v>897</v>
      </c>
      <c r="B4692" t="s">
        <v>890</v>
      </c>
      <c r="C4692" t="s">
        <v>2471</v>
      </c>
      <c r="D4692" t="s">
        <v>2472</v>
      </c>
      <c r="E4692" t="s">
        <v>25</v>
      </c>
      <c r="F4692" s="1">
        <v>32993</v>
      </c>
      <c r="G4692" t="s">
        <v>2401</v>
      </c>
      <c r="H4692">
        <v>201501</v>
      </c>
      <c r="I4692" t="s">
        <v>27</v>
      </c>
      <c r="J4692" t="s">
        <v>53</v>
      </c>
      <c r="K4692" t="s">
        <v>37</v>
      </c>
      <c r="L4692" t="s">
        <v>54</v>
      </c>
      <c r="M4692" t="s">
        <v>31</v>
      </c>
      <c r="N4692" t="s">
        <v>32</v>
      </c>
      <c r="O4692">
        <v>10.17</v>
      </c>
      <c r="P4692" t="s">
        <v>890</v>
      </c>
      <c r="Q4692" t="s">
        <v>897</v>
      </c>
      <c r="R4692" t="s">
        <v>893</v>
      </c>
      <c r="S4692" t="s">
        <v>34</v>
      </c>
      <c r="T4692" t="s">
        <v>561</v>
      </c>
    </row>
    <row r="4693" spans="1:20">
      <c r="A4693" t="s">
        <v>897</v>
      </c>
      <c r="B4693" t="s">
        <v>890</v>
      </c>
      <c r="C4693" t="s">
        <v>2471</v>
      </c>
      <c r="D4693" t="s">
        <v>2472</v>
      </c>
      <c r="E4693" t="s">
        <v>25</v>
      </c>
      <c r="F4693" s="1">
        <v>32993</v>
      </c>
      <c r="G4693" t="s">
        <v>2401</v>
      </c>
      <c r="H4693">
        <v>201501</v>
      </c>
      <c r="I4693" t="s">
        <v>27</v>
      </c>
      <c r="J4693" t="s">
        <v>53</v>
      </c>
      <c r="K4693" t="s">
        <v>38</v>
      </c>
      <c r="L4693" t="s">
        <v>54</v>
      </c>
      <c r="M4693" t="s">
        <v>31</v>
      </c>
      <c r="N4693" t="s">
        <v>32</v>
      </c>
      <c r="O4693">
        <v>83.18</v>
      </c>
      <c r="P4693" t="s">
        <v>890</v>
      </c>
      <c r="Q4693" t="s">
        <v>897</v>
      </c>
      <c r="R4693" t="s">
        <v>893</v>
      </c>
      <c r="S4693" t="s">
        <v>34</v>
      </c>
      <c r="T4693" t="s">
        <v>561</v>
      </c>
    </row>
    <row r="4694" spans="1:20">
      <c r="A4694" t="s">
        <v>897</v>
      </c>
      <c r="B4694" t="s">
        <v>890</v>
      </c>
      <c r="C4694" t="s">
        <v>2471</v>
      </c>
      <c r="D4694" t="s">
        <v>2472</v>
      </c>
      <c r="E4694" t="s">
        <v>25</v>
      </c>
      <c r="F4694" s="1">
        <v>32993</v>
      </c>
      <c r="G4694" t="s">
        <v>2401</v>
      </c>
      <c r="H4694">
        <v>201501</v>
      </c>
      <c r="I4694" t="s">
        <v>27</v>
      </c>
      <c r="J4694" t="s">
        <v>53</v>
      </c>
      <c r="K4694" t="s">
        <v>39</v>
      </c>
      <c r="L4694" t="s">
        <v>54</v>
      </c>
      <c r="M4694" t="s">
        <v>31</v>
      </c>
      <c r="N4694" t="s">
        <v>32</v>
      </c>
      <c r="O4694">
        <v>22.98</v>
      </c>
      <c r="P4694" t="s">
        <v>890</v>
      </c>
      <c r="Q4694" t="s">
        <v>897</v>
      </c>
      <c r="R4694" t="s">
        <v>893</v>
      </c>
      <c r="S4694" t="s">
        <v>34</v>
      </c>
      <c r="T4694" t="s">
        <v>561</v>
      </c>
    </row>
    <row r="4695" spans="1:20">
      <c r="A4695" t="s">
        <v>897</v>
      </c>
      <c r="B4695" t="s">
        <v>890</v>
      </c>
      <c r="C4695" t="s">
        <v>2471</v>
      </c>
      <c r="D4695" t="s">
        <v>2472</v>
      </c>
      <c r="E4695" t="s">
        <v>25</v>
      </c>
      <c r="F4695" s="1">
        <v>32993</v>
      </c>
      <c r="G4695" t="s">
        <v>2401</v>
      </c>
      <c r="H4695">
        <v>201501</v>
      </c>
      <c r="I4695" t="s">
        <v>27</v>
      </c>
      <c r="J4695" t="s">
        <v>53</v>
      </c>
      <c r="K4695" t="s">
        <v>40</v>
      </c>
      <c r="L4695" t="s">
        <v>54</v>
      </c>
      <c r="M4695" t="s">
        <v>31</v>
      </c>
      <c r="N4695" t="s">
        <v>32</v>
      </c>
      <c r="O4695">
        <v>19.740000000000002</v>
      </c>
      <c r="P4695" t="s">
        <v>890</v>
      </c>
      <c r="Q4695" t="s">
        <v>897</v>
      </c>
      <c r="R4695" t="s">
        <v>893</v>
      </c>
      <c r="S4695" t="s">
        <v>34</v>
      </c>
      <c r="T4695" t="s">
        <v>561</v>
      </c>
    </row>
    <row r="4696" spans="1:20">
      <c r="A4696" t="s">
        <v>897</v>
      </c>
      <c r="B4696" t="s">
        <v>890</v>
      </c>
      <c r="C4696" t="s">
        <v>2471</v>
      </c>
      <c r="D4696" t="s">
        <v>2472</v>
      </c>
      <c r="E4696" t="s">
        <v>25</v>
      </c>
      <c r="F4696" s="1">
        <v>32993</v>
      </c>
      <c r="G4696" t="s">
        <v>2401</v>
      </c>
      <c r="H4696">
        <v>201501</v>
      </c>
      <c r="I4696" t="s">
        <v>27</v>
      </c>
      <c r="J4696" t="s">
        <v>53</v>
      </c>
      <c r="K4696" t="s">
        <v>44</v>
      </c>
      <c r="L4696" t="s">
        <v>54</v>
      </c>
      <c r="M4696" t="s">
        <v>31</v>
      </c>
      <c r="N4696" t="s">
        <v>32</v>
      </c>
      <c r="O4696">
        <v>1.68</v>
      </c>
      <c r="P4696" t="s">
        <v>890</v>
      </c>
      <c r="Q4696" t="s">
        <v>897</v>
      </c>
      <c r="R4696" t="s">
        <v>893</v>
      </c>
      <c r="S4696" t="s">
        <v>34</v>
      </c>
      <c r="T4696" t="s">
        <v>561</v>
      </c>
    </row>
    <row r="4697" spans="1:20">
      <c r="A4697" t="s">
        <v>906</v>
      </c>
      <c r="B4697" t="s">
        <v>890</v>
      </c>
      <c r="C4697" t="s">
        <v>921</v>
      </c>
      <c r="D4697" t="s">
        <v>922</v>
      </c>
      <c r="E4697" t="s">
        <v>25</v>
      </c>
      <c r="F4697" s="1">
        <v>32993</v>
      </c>
      <c r="G4697" t="s">
        <v>2401</v>
      </c>
      <c r="H4697">
        <v>201501</v>
      </c>
      <c r="I4697" t="s">
        <v>27</v>
      </c>
      <c r="J4697" t="s">
        <v>28</v>
      </c>
      <c r="K4697" t="s">
        <v>29</v>
      </c>
      <c r="L4697" t="s">
        <v>30</v>
      </c>
      <c r="M4697" t="s">
        <v>31</v>
      </c>
      <c r="N4697" t="s">
        <v>32</v>
      </c>
      <c r="O4697">
        <v>1378.08</v>
      </c>
      <c r="P4697" t="s">
        <v>890</v>
      </c>
      <c r="Q4697" t="s">
        <v>906</v>
      </c>
      <c r="R4697" t="s">
        <v>893</v>
      </c>
      <c r="S4697" t="s">
        <v>34</v>
      </c>
      <c r="T4697" t="s">
        <v>561</v>
      </c>
    </row>
    <row r="4698" spans="1:20">
      <c r="A4698" t="s">
        <v>923</v>
      </c>
      <c r="B4698" t="s">
        <v>890</v>
      </c>
      <c r="C4698" t="s">
        <v>924</v>
      </c>
      <c r="D4698" t="s">
        <v>925</v>
      </c>
      <c r="E4698" t="s">
        <v>25</v>
      </c>
      <c r="F4698" s="1">
        <v>34579</v>
      </c>
      <c r="G4698" t="s">
        <v>2401</v>
      </c>
      <c r="H4698">
        <v>201501</v>
      </c>
      <c r="I4698" t="s">
        <v>27</v>
      </c>
      <c r="J4698" t="s">
        <v>53</v>
      </c>
      <c r="K4698" t="s">
        <v>29</v>
      </c>
      <c r="L4698" t="s">
        <v>54</v>
      </c>
      <c r="M4698" t="s">
        <v>31</v>
      </c>
      <c r="N4698" t="s">
        <v>32</v>
      </c>
      <c r="O4698">
        <v>48225.96</v>
      </c>
      <c r="P4698" t="s">
        <v>890</v>
      </c>
      <c r="Q4698" t="s">
        <v>923</v>
      </c>
      <c r="R4698" t="s">
        <v>893</v>
      </c>
      <c r="S4698" t="s">
        <v>34</v>
      </c>
      <c r="T4698" t="s">
        <v>561</v>
      </c>
    </row>
    <row r="4699" spans="1:20">
      <c r="A4699" t="s">
        <v>923</v>
      </c>
      <c r="B4699" t="s">
        <v>890</v>
      </c>
      <c r="C4699" t="s">
        <v>924</v>
      </c>
      <c r="D4699" t="s">
        <v>925</v>
      </c>
      <c r="E4699" t="s">
        <v>25</v>
      </c>
      <c r="F4699" s="1">
        <v>34579</v>
      </c>
      <c r="G4699" t="s">
        <v>2401</v>
      </c>
      <c r="H4699">
        <v>201501</v>
      </c>
      <c r="I4699" t="s">
        <v>27</v>
      </c>
      <c r="J4699" t="s">
        <v>53</v>
      </c>
      <c r="K4699" t="s">
        <v>36</v>
      </c>
      <c r="L4699" t="s">
        <v>54</v>
      </c>
      <c r="M4699" t="s">
        <v>31</v>
      </c>
      <c r="N4699" t="s">
        <v>32</v>
      </c>
      <c r="O4699">
        <v>28875.91</v>
      </c>
      <c r="P4699" t="s">
        <v>890</v>
      </c>
      <c r="Q4699" t="s">
        <v>923</v>
      </c>
      <c r="R4699" t="s">
        <v>893</v>
      </c>
      <c r="S4699" t="s">
        <v>34</v>
      </c>
      <c r="T4699" t="s">
        <v>561</v>
      </c>
    </row>
    <row r="4700" spans="1:20">
      <c r="A4700" t="s">
        <v>923</v>
      </c>
      <c r="B4700" t="s">
        <v>890</v>
      </c>
      <c r="C4700" t="s">
        <v>924</v>
      </c>
      <c r="D4700" t="s">
        <v>925</v>
      </c>
      <c r="E4700" t="s">
        <v>25</v>
      </c>
      <c r="F4700" s="1">
        <v>34579</v>
      </c>
      <c r="G4700" t="s">
        <v>2401</v>
      </c>
      <c r="H4700">
        <v>201501</v>
      </c>
      <c r="I4700" t="s">
        <v>27</v>
      </c>
      <c r="J4700" t="s">
        <v>53</v>
      </c>
      <c r="K4700" t="s">
        <v>39</v>
      </c>
      <c r="L4700" t="s">
        <v>54</v>
      </c>
      <c r="M4700" t="s">
        <v>31</v>
      </c>
      <c r="N4700" t="s">
        <v>32</v>
      </c>
      <c r="O4700">
        <v>4835.58</v>
      </c>
      <c r="P4700" t="s">
        <v>890</v>
      </c>
      <c r="Q4700" t="s">
        <v>923</v>
      </c>
      <c r="R4700" t="s">
        <v>893</v>
      </c>
      <c r="S4700" t="s">
        <v>34</v>
      </c>
      <c r="T4700" t="s">
        <v>561</v>
      </c>
    </row>
    <row r="4701" spans="1:20">
      <c r="A4701" t="s">
        <v>926</v>
      </c>
      <c r="B4701" t="s">
        <v>890</v>
      </c>
      <c r="C4701" t="s">
        <v>927</v>
      </c>
      <c r="D4701" t="s">
        <v>928</v>
      </c>
      <c r="E4701" t="s">
        <v>25</v>
      </c>
      <c r="F4701" s="1">
        <v>32993</v>
      </c>
      <c r="G4701" t="s">
        <v>2401</v>
      </c>
      <c r="H4701">
        <v>201501</v>
      </c>
      <c r="I4701" t="s">
        <v>27</v>
      </c>
      <c r="J4701" t="s">
        <v>28</v>
      </c>
      <c r="K4701" t="s">
        <v>29</v>
      </c>
      <c r="L4701" t="s">
        <v>30</v>
      </c>
      <c r="M4701" t="s">
        <v>31</v>
      </c>
      <c r="N4701" t="s">
        <v>32</v>
      </c>
      <c r="O4701">
        <v>1044.03</v>
      </c>
      <c r="P4701" t="s">
        <v>890</v>
      </c>
      <c r="Q4701" t="s">
        <v>926</v>
      </c>
      <c r="R4701" t="s">
        <v>893</v>
      </c>
      <c r="S4701" t="s">
        <v>34</v>
      </c>
      <c r="T4701" t="s">
        <v>561</v>
      </c>
    </row>
    <row r="4702" spans="1:20">
      <c r="A4702" t="s">
        <v>926</v>
      </c>
      <c r="B4702" t="s">
        <v>890</v>
      </c>
      <c r="C4702" t="s">
        <v>927</v>
      </c>
      <c r="D4702" t="s">
        <v>928</v>
      </c>
      <c r="E4702" t="s">
        <v>25</v>
      </c>
      <c r="F4702" s="1">
        <v>32993</v>
      </c>
      <c r="G4702" t="s">
        <v>2401</v>
      </c>
      <c r="H4702">
        <v>201501</v>
      </c>
      <c r="I4702" t="s">
        <v>27</v>
      </c>
      <c r="J4702" t="s">
        <v>28</v>
      </c>
      <c r="K4702" t="s">
        <v>36</v>
      </c>
      <c r="L4702" t="s">
        <v>30</v>
      </c>
      <c r="M4702" t="s">
        <v>31</v>
      </c>
      <c r="N4702" t="s">
        <v>32</v>
      </c>
      <c r="O4702">
        <v>1043.99</v>
      </c>
      <c r="P4702" t="s">
        <v>890</v>
      </c>
      <c r="Q4702" t="s">
        <v>926</v>
      </c>
      <c r="R4702" t="s">
        <v>893</v>
      </c>
      <c r="S4702" t="s">
        <v>34</v>
      </c>
      <c r="T4702" t="s">
        <v>561</v>
      </c>
    </row>
    <row r="4703" spans="1:20">
      <c r="A4703" t="s">
        <v>926</v>
      </c>
      <c r="B4703" t="s">
        <v>890</v>
      </c>
      <c r="C4703" t="s">
        <v>927</v>
      </c>
      <c r="D4703" t="s">
        <v>928</v>
      </c>
      <c r="E4703" t="s">
        <v>25</v>
      </c>
      <c r="F4703" s="1">
        <v>32993</v>
      </c>
      <c r="G4703" t="s">
        <v>2401</v>
      </c>
      <c r="H4703">
        <v>201501</v>
      </c>
      <c r="I4703" t="s">
        <v>27</v>
      </c>
      <c r="J4703" t="s">
        <v>28</v>
      </c>
      <c r="K4703" t="s">
        <v>37</v>
      </c>
      <c r="L4703" t="s">
        <v>30</v>
      </c>
      <c r="M4703" t="s">
        <v>31</v>
      </c>
      <c r="N4703" t="s">
        <v>32</v>
      </c>
      <c r="O4703">
        <v>1044.03</v>
      </c>
      <c r="P4703" t="s">
        <v>890</v>
      </c>
      <c r="Q4703" t="s">
        <v>926</v>
      </c>
      <c r="R4703" t="s">
        <v>893</v>
      </c>
      <c r="S4703" t="s">
        <v>34</v>
      </c>
      <c r="T4703" t="s">
        <v>561</v>
      </c>
    </row>
    <row r="4704" spans="1:20">
      <c r="A4704" t="s">
        <v>926</v>
      </c>
      <c r="B4704" t="s">
        <v>890</v>
      </c>
      <c r="C4704" t="s">
        <v>927</v>
      </c>
      <c r="D4704" t="s">
        <v>928</v>
      </c>
      <c r="E4704" t="s">
        <v>25</v>
      </c>
      <c r="F4704" s="1">
        <v>32993</v>
      </c>
      <c r="G4704" t="s">
        <v>2401</v>
      </c>
      <c r="H4704">
        <v>201501</v>
      </c>
      <c r="I4704" t="s">
        <v>27</v>
      </c>
      <c r="J4704" t="s">
        <v>28</v>
      </c>
      <c r="K4704" t="s">
        <v>38</v>
      </c>
      <c r="L4704" t="s">
        <v>30</v>
      </c>
      <c r="M4704" t="s">
        <v>31</v>
      </c>
      <c r="N4704" t="s">
        <v>32</v>
      </c>
      <c r="O4704">
        <v>1044.03</v>
      </c>
      <c r="P4704" t="s">
        <v>890</v>
      </c>
      <c r="Q4704" t="s">
        <v>926</v>
      </c>
      <c r="R4704" t="s">
        <v>893</v>
      </c>
      <c r="S4704" t="s">
        <v>34</v>
      </c>
      <c r="T4704" t="s">
        <v>561</v>
      </c>
    </row>
    <row r="4705" spans="1:20">
      <c r="A4705" t="s">
        <v>926</v>
      </c>
      <c r="B4705" t="s">
        <v>890</v>
      </c>
      <c r="C4705" t="s">
        <v>927</v>
      </c>
      <c r="D4705" t="s">
        <v>928</v>
      </c>
      <c r="E4705" t="s">
        <v>25</v>
      </c>
      <c r="F4705" s="1">
        <v>32993</v>
      </c>
      <c r="G4705" t="s">
        <v>2401</v>
      </c>
      <c r="H4705">
        <v>201501</v>
      </c>
      <c r="I4705" t="s">
        <v>27</v>
      </c>
      <c r="J4705" t="s">
        <v>28</v>
      </c>
      <c r="K4705" t="s">
        <v>39</v>
      </c>
      <c r="L4705" t="s">
        <v>30</v>
      </c>
      <c r="M4705" t="s">
        <v>31</v>
      </c>
      <c r="N4705" t="s">
        <v>32</v>
      </c>
      <c r="O4705">
        <v>1044.03</v>
      </c>
      <c r="P4705" t="s">
        <v>890</v>
      </c>
      <c r="Q4705" t="s">
        <v>926</v>
      </c>
      <c r="R4705" t="s">
        <v>893</v>
      </c>
      <c r="S4705" t="s">
        <v>34</v>
      </c>
      <c r="T4705" t="s">
        <v>561</v>
      </c>
    </row>
    <row r="4706" spans="1:20">
      <c r="A4706" t="s">
        <v>926</v>
      </c>
      <c r="B4706" t="s">
        <v>890</v>
      </c>
      <c r="C4706" t="s">
        <v>927</v>
      </c>
      <c r="D4706" t="s">
        <v>928</v>
      </c>
      <c r="E4706" t="s">
        <v>25</v>
      </c>
      <c r="F4706" s="1">
        <v>32993</v>
      </c>
      <c r="G4706" t="s">
        <v>2401</v>
      </c>
      <c r="H4706">
        <v>201501</v>
      </c>
      <c r="I4706" t="s">
        <v>27</v>
      </c>
      <c r="J4706" t="s">
        <v>28</v>
      </c>
      <c r="K4706" t="s">
        <v>40</v>
      </c>
      <c r="L4706" t="s">
        <v>30</v>
      </c>
      <c r="M4706" t="s">
        <v>31</v>
      </c>
      <c r="N4706" t="s">
        <v>32</v>
      </c>
      <c r="O4706">
        <v>1044.03</v>
      </c>
      <c r="P4706" t="s">
        <v>890</v>
      </c>
      <c r="Q4706" t="s">
        <v>926</v>
      </c>
      <c r="R4706" t="s">
        <v>893</v>
      </c>
      <c r="S4706" t="s">
        <v>34</v>
      </c>
      <c r="T4706" t="s">
        <v>561</v>
      </c>
    </row>
    <row r="4707" spans="1:20">
      <c r="A4707" t="s">
        <v>926</v>
      </c>
      <c r="B4707" t="s">
        <v>890</v>
      </c>
      <c r="C4707" t="s">
        <v>927</v>
      </c>
      <c r="D4707" t="s">
        <v>928</v>
      </c>
      <c r="E4707" t="s">
        <v>25</v>
      </c>
      <c r="F4707" s="1">
        <v>32993</v>
      </c>
      <c r="G4707" t="s">
        <v>2401</v>
      </c>
      <c r="H4707">
        <v>201501</v>
      </c>
      <c r="I4707" t="s">
        <v>27</v>
      </c>
      <c r="J4707" t="s">
        <v>28</v>
      </c>
      <c r="K4707" t="s">
        <v>41</v>
      </c>
      <c r="L4707" t="s">
        <v>30</v>
      </c>
      <c r="M4707" t="s">
        <v>31</v>
      </c>
      <c r="N4707" t="s">
        <v>32</v>
      </c>
      <c r="O4707">
        <v>1044.03</v>
      </c>
      <c r="P4707" t="s">
        <v>890</v>
      </c>
      <c r="Q4707" t="s">
        <v>926</v>
      </c>
      <c r="R4707" t="s">
        <v>893</v>
      </c>
      <c r="S4707" t="s">
        <v>34</v>
      </c>
      <c r="T4707" t="s">
        <v>561</v>
      </c>
    </row>
    <row r="4708" spans="1:20">
      <c r="A4708" t="s">
        <v>926</v>
      </c>
      <c r="B4708" t="s">
        <v>890</v>
      </c>
      <c r="C4708" t="s">
        <v>927</v>
      </c>
      <c r="D4708" t="s">
        <v>928</v>
      </c>
      <c r="E4708" t="s">
        <v>25</v>
      </c>
      <c r="F4708" s="1">
        <v>32993</v>
      </c>
      <c r="G4708" t="s">
        <v>2401</v>
      </c>
      <c r="H4708">
        <v>201501</v>
      </c>
      <c r="I4708" t="s">
        <v>27</v>
      </c>
      <c r="J4708" t="s">
        <v>28</v>
      </c>
      <c r="K4708" t="s">
        <v>44</v>
      </c>
      <c r="L4708" t="s">
        <v>30</v>
      </c>
      <c r="M4708" t="s">
        <v>31</v>
      </c>
      <c r="N4708" t="s">
        <v>32</v>
      </c>
      <c r="O4708">
        <v>1044.03</v>
      </c>
      <c r="P4708" t="s">
        <v>890</v>
      </c>
      <c r="Q4708" t="s">
        <v>926</v>
      </c>
      <c r="R4708" t="s">
        <v>893</v>
      </c>
      <c r="S4708" t="s">
        <v>34</v>
      </c>
      <c r="T4708" t="s">
        <v>561</v>
      </c>
    </row>
    <row r="4709" spans="1:20">
      <c r="A4709" t="s">
        <v>906</v>
      </c>
      <c r="B4709" t="s">
        <v>890</v>
      </c>
      <c r="C4709" t="s">
        <v>931</v>
      </c>
      <c r="D4709" t="s">
        <v>932</v>
      </c>
      <c r="E4709" t="s">
        <v>25</v>
      </c>
      <c r="F4709" s="1">
        <v>38261</v>
      </c>
      <c r="G4709" t="s">
        <v>2401</v>
      </c>
      <c r="H4709">
        <v>201501</v>
      </c>
      <c r="I4709" t="s">
        <v>27</v>
      </c>
      <c r="J4709" t="s">
        <v>28</v>
      </c>
      <c r="K4709" t="s">
        <v>29</v>
      </c>
      <c r="L4709" t="s">
        <v>30</v>
      </c>
      <c r="M4709" t="s">
        <v>31</v>
      </c>
      <c r="N4709" t="s">
        <v>32</v>
      </c>
      <c r="O4709">
        <v>514.91</v>
      </c>
      <c r="P4709" t="s">
        <v>890</v>
      </c>
      <c r="Q4709" t="s">
        <v>906</v>
      </c>
      <c r="R4709" t="s">
        <v>893</v>
      </c>
      <c r="S4709" t="s">
        <v>34</v>
      </c>
      <c r="T4709" t="s">
        <v>561</v>
      </c>
    </row>
    <row r="4710" spans="1:20">
      <c r="A4710" t="s">
        <v>906</v>
      </c>
      <c r="B4710" t="s">
        <v>890</v>
      </c>
      <c r="C4710" t="s">
        <v>931</v>
      </c>
      <c r="D4710" t="s">
        <v>932</v>
      </c>
      <c r="E4710" t="s">
        <v>25</v>
      </c>
      <c r="F4710" s="1">
        <v>38261</v>
      </c>
      <c r="G4710" t="s">
        <v>2401</v>
      </c>
      <c r="H4710">
        <v>201501</v>
      </c>
      <c r="I4710" t="s">
        <v>27</v>
      </c>
      <c r="J4710" t="s">
        <v>28</v>
      </c>
      <c r="K4710" t="s">
        <v>36</v>
      </c>
      <c r="L4710" t="s">
        <v>30</v>
      </c>
      <c r="M4710" t="s">
        <v>31</v>
      </c>
      <c r="N4710" t="s">
        <v>32</v>
      </c>
      <c r="O4710">
        <v>515.23</v>
      </c>
      <c r="P4710" t="s">
        <v>890</v>
      </c>
      <c r="Q4710" t="s">
        <v>906</v>
      </c>
      <c r="R4710" t="s">
        <v>893</v>
      </c>
      <c r="S4710" t="s">
        <v>34</v>
      </c>
      <c r="T4710" t="s">
        <v>561</v>
      </c>
    </row>
    <row r="4711" spans="1:20">
      <c r="A4711" t="s">
        <v>906</v>
      </c>
      <c r="B4711" t="s">
        <v>890</v>
      </c>
      <c r="C4711" t="s">
        <v>931</v>
      </c>
      <c r="D4711" t="s">
        <v>932</v>
      </c>
      <c r="E4711" t="s">
        <v>25</v>
      </c>
      <c r="F4711" s="1">
        <v>38261</v>
      </c>
      <c r="G4711" t="s">
        <v>2401</v>
      </c>
      <c r="H4711">
        <v>201501</v>
      </c>
      <c r="I4711" t="s">
        <v>27</v>
      </c>
      <c r="J4711" t="s">
        <v>28</v>
      </c>
      <c r="K4711" t="s">
        <v>40</v>
      </c>
      <c r="L4711" t="s">
        <v>30</v>
      </c>
      <c r="M4711" t="s">
        <v>31</v>
      </c>
      <c r="N4711" t="s">
        <v>32</v>
      </c>
      <c r="O4711">
        <v>514.9</v>
      </c>
      <c r="P4711" t="s">
        <v>890</v>
      </c>
      <c r="Q4711" t="s">
        <v>906</v>
      </c>
      <c r="R4711" t="s">
        <v>893</v>
      </c>
      <c r="S4711" t="s">
        <v>34</v>
      </c>
      <c r="T4711" t="s">
        <v>561</v>
      </c>
    </row>
    <row r="4712" spans="1:20">
      <c r="A4712" t="s">
        <v>935</v>
      </c>
      <c r="B4712" t="s">
        <v>936</v>
      </c>
      <c r="C4712" t="s">
        <v>2473</v>
      </c>
      <c r="D4712" t="s">
        <v>2474</v>
      </c>
      <c r="E4712" t="s">
        <v>25</v>
      </c>
      <c r="F4712" s="1">
        <v>41699</v>
      </c>
      <c r="G4712" t="s">
        <v>2401</v>
      </c>
      <c r="H4712">
        <v>201501</v>
      </c>
      <c r="I4712" t="s">
        <v>27</v>
      </c>
      <c r="J4712" t="s">
        <v>28</v>
      </c>
      <c r="K4712" t="s">
        <v>29</v>
      </c>
      <c r="L4712" t="s">
        <v>30</v>
      </c>
      <c r="M4712" t="s">
        <v>31</v>
      </c>
      <c r="N4712" t="s">
        <v>32</v>
      </c>
      <c r="O4712">
        <v>8197.11</v>
      </c>
      <c r="P4712" t="s">
        <v>936</v>
      </c>
      <c r="Q4712" t="s">
        <v>935</v>
      </c>
      <c r="R4712" t="s">
        <v>939</v>
      </c>
      <c r="S4712" t="s">
        <v>34</v>
      </c>
      <c r="T4712" t="s">
        <v>561</v>
      </c>
    </row>
    <row r="4713" spans="1:20">
      <c r="A4713" t="s">
        <v>935</v>
      </c>
      <c r="B4713" t="s">
        <v>936</v>
      </c>
      <c r="C4713" t="s">
        <v>2475</v>
      </c>
      <c r="D4713" t="s">
        <v>2476</v>
      </c>
      <c r="E4713" t="s">
        <v>25</v>
      </c>
      <c r="F4713" s="1">
        <v>41699</v>
      </c>
      <c r="G4713" t="s">
        <v>2401</v>
      </c>
      <c r="H4713">
        <v>201501</v>
      </c>
      <c r="I4713" t="s">
        <v>27</v>
      </c>
      <c r="J4713" t="s">
        <v>28</v>
      </c>
      <c r="K4713" t="s">
        <v>29</v>
      </c>
      <c r="L4713" t="s">
        <v>30</v>
      </c>
      <c r="M4713" t="s">
        <v>31</v>
      </c>
      <c r="N4713" t="s">
        <v>32</v>
      </c>
      <c r="O4713">
        <v>21352.400000000001</v>
      </c>
      <c r="P4713" t="s">
        <v>936</v>
      </c>
      <c r="Q4713" t="s">
        <v>935</v>
      </c>
      <c r="R4713" t="s">
        <v>939</v>
      </c>
      <c r="S4713" t="s">
        <v>34</v>
      </c>
      <c r="T4713" t="s">
        <v>561</v>
      </c>
    </row>
    <row r="4714" spans="1:20">
      <c r="A4714" t="s">
        <v>935</v>
      </c>
      <c r="B4714" t="s">
        <v>936</v>
      </c>
      <c r="C4714" t="s">
        <v>940</v>
      </c>
      <c r="D4714" t="s">
        <v>941</v>
      </c>
      <c r="E4714" t="s">
        <v>142</v>
      </c>
      <c r="F4714" s="1">
        <v>41080</v>
      </c>
      <c r="G4714" t="s">
        <v>2401</v>
      </c>
      <c r="H4714">
        <v>201501</v>
      </c>
      <c r="I4714" t="s">
        <v>27</v>
      </c>
      <c r="J4714" t="s">
        <v>28</v>
      </c>
      <c r="K4714" t="s">
        <v>29</v>
      </c>
      <c r="L4714" t="s">
        <v>30</v>
      </c>
      <c r="M4714" t="s">
        <v>31</v>
      </c>
      <c r="N4714" t="s">
        <v>32</v>
      </c>
      <c r="O4714">
        <v>13064.26</v>
      </c>
      <c r="P4714" t="s">
        <v>936</v>
      </c>
      <c r="Q4714" t="s">
        <v>935</v>
      </c>
      <c r="R4714" t="s">
        <v>939</v>
      </c>
      <c r="S4714" t="s">
        <v>34</v>
      </c>
      <c r="T4714" t="s">
        <v>561</v>
      </c>
    </row>
    <row r="4715" spans="1:20">
      <c r="A4715" t="s">
        <v>935</v>
      </c>
      <c r="B4715" t="s">
        <v>936</v>
      </c>
      <c r="C4715" t="s">
        <v>940</v>
      </c>
      <c r="D4715" t="s">
        <v>941</v>
      </c>
      <c r="E4715" t="s">
        <v>142</v>
      </c>
      <c r="F4715" s="1">
        <v>41080</v>
      </c>
      <c r="G4715" t="s">
        <v>2401</v>
      </c>
      <c r="H4715">
        <v>201501</v>
      </c>
      <c r="I4715" t="s">
        <v>27</v>
      </c>
      <c r="J4715" t="s">
        <v>28</v>
      </c>
      <c r="K4715" t="s">
        <v>36</v>
      </c>
      <c r="L4715" t="s">
        <v>30</v>
      </c>
      <c r="M4715" t="s">
        <v>31</v>
      </c>
      <c r="N4715" t="s">
        <v>32</v>
      </c>
      <c r="O4715">
        <v>11975.69</v>
      </c>
      <c r="P4715" t="s">
        <v>936</v>
      </c>
      <c r="Q4715" t="s">
        <v>935</v>
      </c>
      <c r="R4715" t="s">
        <v>939</v>
      </c>
      <c r="S4715" t="s">
        <v>34</v>
      </c>
      <c r="T4715" t="s">
        <v>561</v>
      </c>
    </row>
    <row r="4716" spans="1:20">
      <c r="A4716" t="s">
        <v>935</v>
      </c>
      <c r="B4716" t="s">
        <v>936</v>
      </c>
      <c r="C4716" t="s">
        <v>940</v>
      </c>
      <c r="D4716" t="s">
        <v>941</v>
      </c>
      <c r="E4716" t="s">
        <v>142</v>
      </c>
      <c r="F4716" s="1">
        <v>41080</v>
      </c>
      <c r="G4716" t="s">
        <v>2401</v>
      </c>
      <c r="H4716">
        <v>201501</v>
      </c>
      <c r="I4716" t="s">
        <v>27</v>
      </c>
      <c r="J4716" t="s">
        <v>28</v>
      </c>
      <c r="K4716" t="s">
        <v>39</v>
      </c>
      <c r="L4716" t="s">
        <v>30</v>
      </c>
      <c r="M4716" t="s">
        <v>31</v>
      </c>
      <c r="N4716" t="s">
        <v>32</v>
      </c>
      <c r="O4716">
        <v>3266.09</v>
      </c>
      <c r="P4716" t="s">
        <v>936</v>
      </c>
      <c r="Q4716" t="s">
        <v>935</v>
      </c>
      <c r="R4716" t="s">
        <v>939</v>
      </c>
      <c r="S4716" t="s">
        <v>34</v>
      </c>
      <c r="T4716" t="s">
        <v>561</v>
      </c>
    </row>
    <row r="4717" spans="1:20">
      <c r="A4717" t="s">
        <v>935</v>
      </c>
      <c r="B4717" t="s">
        <v>936</v>
      </c>
      <c r="C4717" t="s">
        <v>942</v>
      </c>
      <c r="D4717" t="s">
        <v>943</v>
      </c>
      <c r="E4717" t="s">
        <v>25</v>
      </c>
      <c r="F4717" s="1">
        <v>41852</v>
      </c>
      <c r="G4717" t="s">
        <v>2401</v>
      </c>
      <c r="H4717">
        <v>201501</v>
      </c>
      <c r="I4717" t="s">
        <v>27</v>
      </c>
      <c r="J4717" t="s">
        <v>53</v>
      </c>
      <c r="K4717" t="s">
        <v>29</v>
      </c>
      <c r="L4717" t="s">
        <v>54</v>
      </c>
      <c r="M4717" t="s">
        <v>31</v>
      </c>
      <c r="N4717" t="s">
        <v>32</v>
      </c>
      <c r="O4717">
        <v>53643.020000000004</v>
      </c>
      <c r="P4717" t="s">
        <v>936</v>
      </c>
      <c r="Q4717" t="s">
        <v>935</v>
      </c>
      <c r="R4717" t="s">
        <v>939</v>
      </c>
      <c r="S4717" t="s">
        <v>34</v>
      </c>
      <c r="T4717" t="s">
        <v>561</v>
      </c>
    </row>
    <row r="4718" spans="1:20">
      <c r="A4718" t="s">
        <v>935</v>
      </c>
      <c r="B4718" t="s">
        <v>936</v>
      </c>
      <c r="C4718" t="s">
        <v>942</v>
      </c>
      <c r="D4718" t="s">
        <v>943</v>
      </c>
      <c r="E4718" t="s">
        <v>25</v>
      </c>
      <c r="F4718" s="1">
        <v>41852</v>
      </c>
      <c r="G4718" t="s">
        <v>2401</v>
      </c>
      <c r="H4718">
        <v>201501</v>
      </c>
      <c r="I4718" t="s">
        <v>27</v>
      </c>
      <c r="J4718" t="s">
        <v>53</v>
      </c>
      <c r="K4718" t="s">
        <v>36</v>
      </c>
      <c r="L4718" t="s">
        <v>54</v>
      </c>
      <c r="M4718" t="s">
        <v>31</v>
      </c>
      <c r="N4718" t="s">
        <v>32</v>
      </c>
      <c r="O4718">
        <v>44318.020000000004</v>
      </c>
      <c r="P4718" t="s">
        <v>936</v>
      </c>
      <c r="Q4718" t="s">
        <v>935</v>
      </c>
      <c r="R4718" t="s">
        <v>939</v>
      </c>
      <c r="S4718" t="s">
        <v>34</v>
      </c>
      <c r="T4718" t="s">
        <v>561</v>
      </c>
    </row>
    <row r="4719" spans="1:20">
      <c r="A4719" t="s">
        <v>935</v>
      </c>
      <c r="B4719" t="s">
        <v>936</v>
      </c>
      <c r="C4719" t="s">
        <v>942</v>
      </c>
      <c r="D4719" t="s">
        <v>943</v>
      </c>
      <c r="E4719" t="s">
        <v>25</v>
      </c>
      <c r="F4719" s="1">
        <v>41852</v>
      </c>
      <c r="G4719" t="s">
        <v>2401</v>
      </c>
      <c r="H4719">
        <v>201501</v>
      </c>
      <c r="I4719" t="s">
        <v>27</v>
      </c>
      <c r="J4719" t="s">
        <v>53</v>
      </c>
      <c r="K4719" t="s">
        <v>38</v>
      </c>
      <c r="L4719" t="s">
        <v>54</v>
      </c>
      <c r="M4719" t="s">
        <v>31</v>
      </c>
      <c r="N4719" t="s">
        <v>32</v>
      </c>
      <c r="O4719">
        <v>4642.17</v>
      </c>
      <c r="P4719" t="s">
        <v>936</v>
      </c>
      <c r="Q4719" t="s">
        <v>935</v>
      </c>
      <c r="R4719" t="s">
        <v>939</v>
      </c>
      <c r="S4719" t="s">
        <v>34</v>
      </c>
      <c r="T4719" t="s">
        <v>561</v>
      </c>
    </row>
    <row r="4720" spans="1:20">
      <c r="A4720" t="s">
        <v>935</v>
      </c>
      <c r="B4720" t="s">
        <v>936</v>
      </c>
      <c r="C4720" t="s">
        <v>942</v>
      </c>
      <c r="D4720" t="s">
        <v>943</v>
      </c>
      <c r="E4720" t="s">
        <v>25</v>
      </c>
      <c r="F4720" s="1">
        <v>41852</v>
      </c>
      <c r="G4720" t="s">
        <v>2401</v>
      </c>
      <c r="H4720">
        <v>201501</v>
      </c>
      <c r="I4720" t="s">
        <v>27</v>
      </c>
      <c r="J4720" t="s">
        <v>53</v>
      </c>
      <c r="K4720" t="s">
        <v>39</v>
      </c>
      <c r="L4720" t="s">
        <v>54</v>
      </c>
      <c r="M4720" t="s">
        <v>31</v>
      </c>
      <c r="N4720" t="s">
        <v>32</v>
      </c>
      <c r="O4720">
        <v>26868.25</v>
      </c>
      <c r="P4720" t="s">
        <v>936</v>
      </c>
      <c r="Q4720" t="s">
        <v>935</v>
      </c>
      <c r="R4720" t="s">
        <v>939</v>
      </c>
      <c r="S4720" t="s">
        <v>34</v>
      </c>
      <c r="T4720" t="s">
        <v>561</v>
      </c>
    </row>
    <row r="4721" spans="1:20">
      <c r="A4721" t="s">
        <v>935</v>
      </c>
      <c r="B4721" t="s">
        <v>936</v>
      </c>
      <c r="C4721" t="s">
        <v>944</v>
      </c>
      <c r="D4721" t="s">
        <v>945</v>
      </c>
      <c r="E4721" t="s">
        <v>25</v>
      </c>
      <c r="F4721" s="1">
        <v>41852</v>
      </c>
      <c r="G4721" t="s">
        <v>2401</v>
      </c>
      <c r="H4721">
        <v>201501</v>
      </c>
      <c r="I4721" t="s">
        <v>27</v>
      </c>
      <c r="J4721" t="s">
        <v>53</v>
      </c>
      <c r="K4721" t="s">
        <v>29</v>
      </c>
      <c r="L4721" t="s">
        <v>54</v>
      </c>
      <c r="M4721" t="s">
        <v>31</v>
      </c>
      <c r="N4721" t="s">
        <v>32</v>
      </c>
      <c r="O4721">
        <v>-1722.72</v>
      </c>
      <c r="P4721" t="s">
        <v>936</v>
      </c>
      <c r="Q4721" t="s">
        <v>935</v>
      </c>
      <c r="R4721" t="s">
        <v>939</v>
      </c>
      <c r="S4721" t="s">
        <v>34</v>
      </c>
      <c r="T4721" t="s">
        <v>561</v>
      </c>
    </row>
    <row r="4722" spans="1:20">
      <c r="A4722" t="s">
        <v>935</v>
      </c>
      <c r="B4722" t="s">
        <v>936</v>
      </c>
      <c r="C4722" t="s">
        <v>944</v>
      </c>
      <c r="D4722" t="s">
        <v>945</v>
      </c>
      <c r="E4722" t="s">
        <v>25</v>
      </c>
      <c r="F4722" s="1">
        <v>41852</v>
      </c>
      <c r="G4722" t="s">
        <v>2401</v>
      </c>
      <c r="H4722">
        <v>201501</v>
      </c>
      <c r="I4722" t="s">
        <v>27</v>
      </c>
      <c r="J4722" t="s">
        <v>53</v>
      </c>
      <c r="K4722" t="s">
        <v>36</v>
      </c>
      <c r="L4722" t="s">
        <v>54</v>
      </c>
      <c r="M4722" t="s">
        <v>31</v>
      </c>
      <c r="N4722" t="s">
        <v>32</v>
      </c>
      <c r="O4722">
        <v>-887.46</v>
      </c>
      <c r="P4722" t="s">
        <v>936</v>
      </c>
      <c r="Q4722" t="s">
        <v>935</v>
      </c>
      <c r="R4722" t="s">
        <v>939</v>
      </c>
      <c r="S4722" t="s">
        <v>34</v>
      </c>
      <c r="T4722" t="s">
        <v>561</v>
      </c>
    </row>
    <row r="4723" spans="1:20">
      <c r="A4723" t="s">
        <v>935</v>
      </c>
      <c r="B4723" t="s">
        <v>936</v>
      </c>
      <c r="C4723" t="s">
        <v>944</v>
      </c>
      <c r="D4723" t="s">
        <v>945</v>
      </c>
      <c r="E4723" t="s">
        <v>25</v>
      </c>
      <c r="F4723" s="1">
        <v>41852</v>
      </c>
      <c r="G4723" t="s">
        <v>2401</v>
      </c>
      <c r="H4723">
        <v>201501</v>
      </c>
      <c r="I4723" t="s">
        <v>27</v>
      </c>
      <c r="J4723" t="s">
        <v>53</v>
      </c>
      <c r="K4723" t="s">
        <v>39</v>
      </c>
      <c r="L4723" t="s">
        <v>54</v>
      </c>
      <c r="M4723" t="s">
        <v>31</v>
      </c>
      <c r="N4723" t="s">
        <v>32</v>
      </c>
      <c r="O4723">
        <v>-208.82</v>
      </c>
      <c r="P4723" t="s">
        <v>936</v>
      </c>
      <c r="Q4723" t="s">
        <v>935</v>
      </c>
      <c r="R4723" t="s">
        <v>939</v>
      </c>
      <c r="S4723" t="s">
        <v>34</v>
      </c>
      <c r="T4723" t="s">
        <v>561</v>
      </c>
    </row>
    <row r="4724" spans="1:20">
      <c r="A4724" t="s">
        <v>935</v>
      </c>
      <c r="B4724" t="s">
        <v>936</v>
      </c>
      <c r="C4724" t="s">
        <v>946</v>
      </c>
      <c r="D4724" t="s">
        <v>947</v>
      </c>
      <c r="E4724" t="s">
        <v>142</v>
      </c>
      <c r="F4724" s="1">
        <v>41176</v>
      </c>
      <c r="G4724" t="s">
        <v>2401</v>
      </c>
      <c r="H4724">
        <v>201501</v>
      </c>
      <c r="I4724" t="s">
        <v>27</v>
      </c>
      <c r="J4724" t="s">
        <v>53</v>
      </c>
      <c r="K4724" t="s">
        <v>29</v>
      </c>
      <c r="L4724" t="s">
        <v>54</v>
      </c>
      <c r="M4724" t="s">
        <v>31</v>
      </c>
      <c r="N4724" t="s">
        <v>32</v>
      </c>
      <c r="O4724">
        <v>24308.510000000002</v>
      </c>
      <c r="P4724" t="s">
        <v>936</v>
      </c>
      <c r="Q4724" t="s">
        <v>935</v>
      </c>
      <c r="R4724" t="s">
        <v>939</v>
      </c>
      <c r="S4724" t="s">
        <v>34</v>
      </c>
      <c r="T4724" t="s">
        <v>561</v>
      </c>
    </row>
    <row r="4725" spans="1:20">
      <c r="A4725" t="s">
        <v>935</v>
      </c>
      <c r="B4725" t="s">
        <v>936</v>
      </c>
      <c r="C4725" t="s">
        <v>946</v>
      </c>
      <c r="D4725" t="s">
        <v>947</v>
      </c>
      <c r="E4725" t="s">
        <v>142</v>
      </c>
      <c r="F4725" s="1">
        <v>41176</v>
      </c>
      <c r="G4725" t="s">
        <v>2401</v>
      </c>
      <c r="H4725">
        <v>201501</v>
      </c>
      <c r="I4725" t="s">
        <v>27</v>
      </c>
      <c r="J4725" t="s">
        <v>53</v>
      </c>
      <c r="K4725" t="s">
        <v>36</v>
      </c>
      <c r="L4725" t="s">
        <v>54</v>
      </c>
      <c r="M4725" t="s">
        <v>31</v>
      </c>
      <c r="N4725" t="s">
        <v>32</v>
      </c>
      <c r="O4725">
        <v>11391.050000000001</v>
      </c>
      <c r="P4725" t="s">
        <v>936</v>
      </c>
      <c r="Q4725" t="s">
        <v>935</v>
      </c>
      <c r="R4725" t="s">
        <v>939</v>
      </c>
      <c r="S4725" t="s">
        <v>34</v>
      </c>
      <c r="T4725" t="s">
        <v>561</v>
      </c>
    </row>
    <row r="4726" spans="1:20">
      <c r="A4726" t="s">
        <v>935</v>
      </c>
      <c r="B4726" t="s">
        <v>936</v>
      </c>
      <c r="C4726" t="s">
        <v>948</v>
      </c>
      <c r="D4726" t="s">
        <v>949</v>
      </c>
      <c r="E4726" t="s">
        <v>142</v>
      </c>
      <c r="F4726" s="1">
        <v>41176</v>
      </c>
      <c r="G4726" t="s">
        <v>2401</v>
      </c>
      <c r="H4726">
        <v>201501</v>
      </c>
      <c r="I4726" t="s">
        <v>27</v>
      </c>
      <c r="J4726" t="s">
        <v>53</v>
      </c>
      <c r="K4726" t="s">
        <v>29</v>
      </c>
      <c r="L4726" t="s">
        <v>54</v>
      </c>
      <c r="M4726" t="s">
        <v>31</v>
      </c>
      <c r="N4726" t="s">
        <v>32</v>
      </c>
      <c r="O4726">
        <v>37555.53</v>
      </c>
      <c r="P4726" t="s">
        <v>936</v>
      </c>
      <c r="Q4726" t="s">
        <v>935</v>
      </c>
      <c r="R4726" t="s">
        <v>939</v>
      </c>
      <c r="S4726" t="s">
        <v>34</v>
      </c>
      <c r="T4726" t="s">
        <v>561</v>
      </c>
    </row>
    <row r="4727" spans="1:20">
      <c r="A4727" t="s">
        <v>935</v>
      </c>
      <c r="B4727" t="s">
        <v>936</v>
      </c>
      <c r="C4727" t="s">
        <v>948</v>
      </c>
      <c r="D4727" t="s">
        <v>949</v>
      </c>
      <c r="E4727" t="s">
        <v>142</v>
      </c>
      <c r="F4727" s="1">
        <v>41176</v>
      </c>
      <c r="G4727" t="s">
        <v>2401</v>
      </c>
      <c r="H4727">
        <v>201501</v>
      </c>
      <c r="I4727" t="s">
        <v>27</v>
      </c>
      <c r="J4727" t="s">
        <v>53</v>
      </c>
      <c r="K4727" t="s">
        <v>36</v>
      </c>
      <c r="L4727" t="s">
        <v>54</v>
      </c>
      <c r="M4727" t="s">
        <v>31</v>
      </c>
      <c r="N4727" t="s">
        <v>32</v>
      </c>
      <c r="O4727">
        <v>15022.23</v>
      </c>
      <c r="P4727" t="s">
        <v>936</v>
      </c>
      <c r="Q4727" t="s">
        <v>935</v>
      </c>
      <c r="R4727" t="s">
        <v>939</v>
      </c>
      <c r="S4727" t="s">
        <v>34</v>
      </c>
      <c r="T4727" t="s">
        <v>561</v>
      </c>
    </row>
    <row r="4728" spans="1:20">
      <c r="A4728" t="s">
        <v>935</v>
      </c>
      <c r="B4728" t="s">
        <v>936</v>
      </c>
      <c r="C4728" t="s">
        <v>948</v>
      </c>
      <c r="D4728" t="s">
        <v>949</v>
      </c>
      <c r="E4728" t="s">
        <v>142</v>
      </c>
      <c r="F4728" s="1">
        <v>41176</v>
      </c>
      <c r="G4728" t="s">
        <v>2401</v>
      </c>
      <c r="H4728">
        <v>201501</v>
      </c>
      <c r="I4728" t="s">
        <v>27</v>
      </c>
      <c r="J4728" t="s">
        <v>53</v>
      </c>
      <c r="K4728" t="s">
        <v>39</v>
      </c>
      <c r="L4728" t="s">
        <v>54</v>
      </c>
      <c r="M4728" t="s">
        <v>31</v>
      </c>
      <c r="N4728" t="s">
        <v>32</v>
      </c>
      <c r="O4728">
        <v>7511.04</v>
      </c>
      <c r="P4728" t="s">
        <v>936</v>
      </c>
      <c r="Q4728" t="s">
        <v>935</v>
      </c>
      <c r="R4728" t="s">
        <v>939</v>
      </c>
      <c r="S4728" t="s">
        <v>34</v>
      </c>
      <c r="T4728" t="s">
        <v>561</v>
      </c>
    </row>
    <row r="4729" spans="1:20">
      <c r="A4729" t="s">
        <v>935</v>
      </c>
      <c r="B4729" t="s">
        <v>936</v>
      </c>
      <c r="C4729" t="s">
        <v>2477</v>
      </c>
      <c r="D4729" t="s">
        <v>2478</v>
      </c>
      <c r="E4729" t="s">
        <v>142</v>
      </c>
      <c r="F4729" s="1">
        <v>41426</v>
      </c>
      <c r="G4729" t="s">
        <v>2401</v>
      </c>
      <c r="H4729">
        <v>201501</v>
      </c>
      <c r="I4729" t="s">
        <v>27</v>
      </c>
      <c r="J4729" t="s">
        <v>28</v>
      </c>
      <c r="K4729" t="s">
        <v>29</v>
      </c>
      <c r="L4729" t="s">
        <v>30</v>
      </c>
      <c r="M4729" t="s">
        <v>31</v>
      </c>
      <c r="N4729" t="s">
        <v>32</v>
      </c>
      <c r="O4729">
        <v>7573.85</v>
      </c>
      <c r="P4729" t="s">
        <v>936</v>
      </c>
      <c r="Q4729" t="s">
        <v>935</v>
      </c>
      <c r="R4729" t="s">
        <v>939</v>
      </c>
      <c r="S4729" t="s">
        <v>34</v>
      </c>
      <c r="T4729" t="s">
        <v>561</v>
      </c>
    </row>
    <row r="4730" spans="1:20">
      <c r="A4730" t="s">
        <v>935</v>
      </c>
      <c r="B4730" t="s">
        <v>936</v>
      </c>
      <c r="C4730" t="s">
        <v>2477</v>
      </c>
      <c r="D4730" t="s">
        <v>2478</v>
      </c>
      <c r="E4730" t="s">
        <v>142</v>
      </c>
      <c r="F4730" s="1">
        <v>41426</v>
      </c>
      <c r="G4730" t="s">
        <v>2401</v>
      </c>
      <c r="H4730">
        <v>201501</v>
      </c>
      <c r="I4730" t="s">
        <v>27</v>
      </c>
      <c r="J4730" t="s">
        <v>28</v>
      </c>
      <c r="K4730" t="s">
        <v>36</v>
      </c>
      <c r="L4730" t="s">
        <v>30</v>
      </c>
      <c r="M4730" t="s">
        <v>31</v>
      </c>
      <c r="N4730" t="s">
        <v>32</v>
      </c>
      <c r="O4730">
        <v>3245.9300000000003</v>
      </c>
      <c r="P4730" t="s">
        <v>936</v>
      </c>
      <c r="Q4730" t="s">
        <v>935</v>
      </c>
      <c r="R4730" t="s">
        <v>939</v>
      </c>
      <c r="S4730" t="s">
        <v>34</v>
      </c>
      <c r="T4730" t="s">
        <v>561</v>
      </c>
    </row>
    <row r="4731" spans="1:20">
      <c r="A4731" t="s">
        <v>935</v>
      </c>
      <c r="B4731" t="s">
        <v>936</v>
      </c>
      <c r="C4731" t="s">
        <v>2477</v>
      </c>
      <c r="D4731" t="s">
        <v>2478</v>
      </c>
      <c r="E4731" t="s">
        <v>142</v>
      </c>
      <c r="F4731" s="1">
        <v>41426</v>
      </c>
      <c r="G4731" t="s">
        <v>2401</v>
      </c>
      <c r="H4731">
        <v>201501</v>
      </c>
      <c r="I4731" t="s">
        <v>27</v>
      </c>
      <c r="J4731" t="s">
        <v>28</v>
      </c>
      <c r="K4731" t="s">
        <v>39</v>
      </c>
      <c r="L4731" t="s">
        <v>30</v>
      </c>
      <c r="M4731" t="s">
        <v>31</v>
      </c>
      <c r="N4731" t="s">
        <v>32</v>
      </c>
      <c r="O4731">
        <v>2293.8200000000002</v>
      </c>
      <c r="P4731" t="s">
        <v>936</v>
      </c>
      <c r="Q4731" t="s">
        <v>935</v>
      </c>
      <c r="R4731" t="s">
        <v>939</v>
      </c>
      <c r="S4731" t="s">
        <v>34</v>
      </c>
      <c r="T4731" t="s">
        <v>561</v>
      </c>
    </row>
    <row r="4732" spans="1:20">
      <c r="A4732" t="s">
        <v>935</v>
      </c>
      <c r="B4732" t="s">
        <v>936</v>
      </c>
      <c r="C4732" t="s">
        <v>950</v>
      </c>
      <c r="D4732" t="s">
        <v>951</v>
      </c>
      <c r="E4732" t="s">
        <v>142</v>
      </c>
      <c r="F4732" s="1">
        <v>41426</v>
      </c>
      <c r="G4732" t="s">
        <v>2401</v>
      </c>
      <c r="H4732">
        <v>201501</v>
      </c>
      <c r="I4732" t="s">
        <v>27</v>
      </c>
      <c r="J4732" t="s">
        <v>28</v>
      </c>
      <c r="K4732" t="s">
        <v>29</v>
      </c>
      <c r="L4732" t="s">
        <v>30</v>
      </c>
      <c r="M4732" t="s">
        <v>31</v>
      </c>
      <c r="N4732" t="s">
        <v>32</v>
      </c>
      <c r="O4732">
        <v>18429.850000000002</v>
      </c>
      <c r="P4732" t="s">
        <v>936</v>
      </c>
      <c r="Q4732" t="s">
        <v>935</v>
      </c>
      <c r="R4732" t="s">
        <v>939</v>
      </c>
      <c r="S4732" t="s">
        <v>34</v>
      </c>
      <c r="T4732" t="s">
        <v>561</v>
      </c>
    </row>
    <row r="4733" spans="1:20">
      <c r="A4733" t="s">
        <v>935</v>
      </c>
      <c r="B4733" t="s">
        <v>936</v>
      </c>
      <c r="C4733" t="s">
        <v>950</v>
      </c>
      <c r="D4733" t="s">
        <v>951</v>
      </c>
      <c r="E4733" t="s">
        <v>142</v>
      </c>
      <c r="F4733" s="1">
        <v>41426</v>
      </c>
      <c r="G4733" t="s">
        <v>2401</v>
      </c>
      <c r="H4733">
        <v>201501</v>
      </c>
      <c r="I4733" t="s">
        <v>27</v>
      </c>
      <c r="J4733" t="s">
        <v>28</v>
      </c>
      <c r="K4733" t="s">
        <v>36</v>
      </c>
      <c r="L4733" t="s">
        <v>30</v>
      </c>
      <c r="M4733" t="s">
        <v>31</v>
      </c>
      <c r="N4733" t="s">
        <v>32</v>
      </c>
      <c r="O4733">
        <v>7371.96</v>
      </c>
      <c r="P4733" t="s">
        <v>936</v>
      </c>
      <c r="Q4733" t="s">
        <v>935</v>
      </c>
      <c r="R4733" t="s">
        <v>939</v>
      </c>
      <c r="S4733" t="s">
        <v>34</v>
      </c>
      <c r="T4733" t="s">
        <v>561</v>
      </c>
    </row>
    <row r="4734" spans="1:20">
      <c r="A4734" t="s">
        <v>935</v>
      </c>
      <c r="B4734" t="s">
        <v>936</v>
      </c>
      <c r="C4734" t="s">
        <v>950</v>
      </c>
      <c r="D4734" t="s">
        <v>951</v>
      </c>
      <c r="E4734" t="s">
        <v>142</v>
      </c>
      <c r="F4734" s="1">
        <v>41426</v>
      </c>
      <c r="G4734" t="s">
        <v>2401</v>
      </c>
      <c r="H4734">
        <v>201501</v>
      </c>
      <c r="I4734" t="s">
        <v>27</v>
      </c>
      <c r="J4734" t="s">
        <v>28</v>
      </c>
      <c r="K4734" t="s">
        <v>39</v>
      </c>
      <c r="L4734" t="s">
        <v>30</v>
      </c>
      <c r="M4734" t="s">
        <v>31</v>
      </c>
      <c r="N4734" t="s">
        <v>32</v>
      </c>
      <c r="O4734">
        <v>4883.9000000000005</v>
      </c>
      <c r="P4734" t="s">
        <v>936</v>
      </c>
      <c r="Q4734" t="s">
        <v>935</v>
      </c>
      <c r="R4734" t="s">
        <v>939</v>
      </c>
      <c r="S4734" t="s">
        <v>34</v>
      </c>
      <c r="T4734" t="s">
        <v>561</v>
      </c>
    </row>
    <row r="4735" spans="1:20">
      <c r="A4735" t="s">
        <v>935</v>
      </c>
      <c r="B4735" t="s">
        <v>936</v>
      </c>
      <c r="C4735" t="s">
        <v>952</v>
      </c>
      <c r="D4735" t="s">
        <v>953</v>
      </c>
      <c r="E4735" t="s">
        <v>25</v>
      </c>
      <c r="F4735" s="1">
        <v>41456</v>
      </c>
      <c r="G4735" t="s">
        <v>2401</v>
      </c>
      <c r="H4735">
        <v>201501</v>
      </c>
      <c r="I4735" t="s">
        <v>27</v>
      </c>
      <c r="J4735" t="s">
        <v>28</v>
      </c>
      <c r="K4735" t="s">
        <v>29</v>
      </c>
      <c r="L4735" t="s">
        <v>30</v>
      </c>
      <c r="M4735" t="s">
        <v>31</v>
      </c>
      <c r="N4735" t="s">
        <v>32</v>
      </c>
      <c r="O4735">
        <v>33541.93</v>
      </c>
      <c r="P4735" t="s">
        <v>936</v>
      </c>
      <c r="Q4735" t="s">
        <v>935</v>
      </c>
      <c r="R4735" t="s">
        <v>939</v>
      </c>
      <c r="S4735" t="s">
        <v>34</v>
      </c>
      <c r="T4735" t="s">
        <v>561</v>
      </c>
    </row>
    <row r="4736" spans="1:20">
      <c r="A4736" t="s">
        <v>935</v>
      </c>
      <c r="B4736" t="s">
        <v>936</v>
      </c>
      <c r="C4736" t="s">
        <v>952</v>
      </c>
      <c r="D4736" t="s">
        <v>953</v>
      </c>
      <c r="E4736" t="s">
        <v>25</v>
      </c>
      <c r="F4736" s="1">
        <v>41456</v>
      </c>
      <c r="G4736" t="s">
        <v>2401</v>
      </c>
      <c r="H4736">
        <v>201501</v>
      </c>
      <c r="I4736" t="s">
        <v>27</v>
      </c>
      <c r="J4736" t="s">
        <v>28</v>
      </c>
      <c r="K4736" t="s">
        <v>36</v>
      </c>
      <c r="L4736" t="s">
        <v>30</v>
      </c>
      <c r="M4736" t="s">
        <v>31</v>
      </c>
      <c r="N4736" t="s">
        <v>32</v>
      </c>
      <c r="O4736">
        <v>14374.78</v>
      </c>
      <c r="P4736" t="s">
        <v>936</v>
      </c>
      <c r="Q4736" t="s">
        <v>935</v>
      </c>
      <c r="R4736" t="s">
        <v>939</v>
      </c>
      <c r="S4736" t="s">
        <v>34</v>
      </c>
      <c r="T4736" t="s">
        <v>561</v>
      </c>
    </row>
    <row r="4737" spans="1:20">
      <c r="A4737" t="s">
        <v>935</v>
      </c>
      <c r="B4737" t="s">
        <v>936</v>
      </c>
      <c r="C4737" t="s">
        <v>952</v>
      </c>
      <c r="D4737" t="s">
        <v>953</v>
      </c>
      <c r="E4737" t="s">
        <v>25</v>
      </c>
      <c r="F4737" s="1">
        <v>41456</v>
      </c>
      <c r="G4737" t="s">
        <v>2401</v>
      </c>
      <c r="H4737">
        <v>201501</v>
      </c>
      <c r="I4737" t="s">
        <v>27</v>
      </c>
      <c r="J4737" t="s">
        <v>28</v>
      </c>
      <c r="K4737" t="s">
        <v>38</v>
      </c>
      <c r="L4737" t="s">
        <v>30</v>
      </c>
      <c r="M4737" t="s">
        <v>31</v>
      </c>
      <c r="N4737" t="s">
        <v>32</v>
      </c>
      <c r="O4737">
        <v>12460.82</v>
      </c>
      <c r="P4737" t="s">
        <v>936</v>
      </c>
      <c r="Q4737" t="s">
        <v>935</v>
      </c>
      <c r="R4737" t="s">
        <v>939</v>
      </c>
      <c r="S4737" t="s">
        <v>34</v>
      </c>
      <c r="T4737" t="s">
        <v>561</v>
      </c>
    </row>
    <row r="4738" spans="1:20">
      <c r="A4738" t="s">
        <v>935</v>
      </c>
      <c r="B4738" t="s">
        <v>936</v>
      </c>
      <c r="C4738" t="s">
        <v>952</v>
      </c>
      <c r="D4738" t="s">
        <v>953</v>
      </c>
      <c r="E4738" t="s">
        <v>25</v>
      </c>
      <c r="F4738" s="1">
        <v>41456</v>
      </c>
      <c r="G4738" t="s">
        <v>2401</v>
      </c>
      <c r="H4738">
        <v>201501</v>
      </c>
      <c r="I4738" t="s">
        <v>27</v>
      </c>
      <c r="J4738" t="s">
        <v>28</v>
      </c>
      <c r="K4738" t="s">
        <v>39</v>
      </c>
      <c r="L4738" t="s">
        <v>30</v>
      </c>
      <c r="M4738" t="s">
        <v>31</v>
      </c>
      <c r="N4738" t="s">
        <v>32</v>
      </c>
      <c r="O4738">
        <v>12893.49</v>
      </c>
      <c r="P4738" t="s">
        <v>936</v>
      </c>
      <c r="Q4738" t="s">
        <v>935</v>
      </c>
      <c r="R4738" t="s">
        <v>939</v>
      </c>
      <c r="S4738" t="s">
        <v>34</v>
      </c>
      <c r="T4738" t="s">
        <v>561</v>
      </c>
    </row>
    <row r="4739" spans="1:20">
      <c r="A4739" t="s">
        <v>935</v>
      </c>
      <c r="B4739" t="s">
        <v>936</v>
      </c>
      <c r="C4739" t="s">
        <v>952</v>
      </c>
      <c r="D4739" t="s">
        <v>953</v>
      </c>
      <c r="E4739" t="s">
        <v>25</v>
      </c>
      <c r="F4739" s="1">
        <v>41456</v>
      </c>
      <c r="G4739" t="s">
        <v>2401</v>
      </c>
      <c r="H4739">
        <v>201501</v>
      </c>
      <c r="I4739" t="s">
        <v>27</v>
      </c>
      <c r="J4739" t="s">
        <v>28</v>
      </c>
      <c r="K4739" t="s">
        <v>40</v>
      </c>
      <c r="L4739" t="s">
        <v>30</v>
      </c>
      <c r="M4739" t="s">
        <v>31</v>
      </c>
      <c r="N4739" t="s">
        <v>32</v>
      </c>
      <c r="O4739">
        <v>12562.1</v>
      </c>
      <c r="P4739" t="s">
        <v>936</v>
      </c>
      <c r="Q4739" t="s">
        <v>935</v>
      </c>
      <c r="R4739" t="s">
        <v>939</v>
      </c>
      <c r="S4739" t="s">
        <v>34</v>
      </c>
      <c r="T4739" t="s">
        <v>561</v>
      </c>
    </row>
    <row r="4740" spans="1:20">
      <c r="A4740" t="s">
        <v>935</v>
      </c>
      <c r="B4740" t="s">
        <v>936</v>
      </c>
      <c r="C4740" t="s">
        <v>952</v>
      </c>
      <c r="D4740" t="s">
        <v>953</v>
      </c>
      <c r="E4740" t="s">
        <v>25</v>
      </c>
      <c r="F4740" s="1">
        <v>41456</v>
      </c>
      <c r="G4740" t="s">
        <v>2401</v>
      </c>
      <c r="H4740">
        <v>201501</v>
      </c>
      <c r="I4740" t="s">
        <v>27</v>
      </c>
      <c r="J4740" t="s">
        <v>28</v>
      </c>
      <c r="K4740" t="s">
        <v>41</v>
      </c>
      <c r="L4740" t="s">
        <v>30</v>
      </c>
      <c r="M4740" t="s">
        <v>31</v>
      </c>
      <c r="N4740" t="s">
        <v>32</v>
      </c>
      <c r="O4740">
        <v>11206.14</v>
      </c>
      <c r="P4740" t="s">
        <v>936</v>
      </c>
      <c r="Q4740" t="s">
        <v>935</v>
      </c>
      <c r="R4740" t="s">
        <v>939</v>
      </c>
      <c r="S4740" t="s">
        <v>34</v>
      </c>
      <c r="T4740" t="s">
        <v>561</v>
      </c>
    </row>
    <row r="4741" spans="1:20">
      <c r="A4741" t="s">
        <v>935</v>
      </c>
      <c r="B4741" t="s">
        <v>936</v>
      </c>
      <c r="C4741" t="s">
        <v>954</v>
      </c>
      <c r="D4741" t="s">
        <v>955</v>
      </c>
      <c r="E4741" t="s">
        <v>25</v>
      </c>
      <c r="F4741" s="1">
        <v>41456</v>
      </c>
      <c r="G4741" t="s">
        <v>2401</v>
      </c>
      <c r="H4741">
        <v>201501</v>
      </c>
      <c r="I4741" t="s">
        <v>27</v>
      </c>
      <c r="J4741" t="s">
        <v>28</v>
      </c>
      <c r="K4741" t="s">
        <v>37</v>
      </c>
      <c r="L4741" t="s">
        <v>30</v>
      </c>
      <c r="M4741" t="s">
        <v>31</v>
      </c>
      <c r="N4741" t="s">
        <v>32</v>
      </c>
      <c r="O4741">
        <v>5497.64</v>
      </c>
      <c r="P4741" t="s">
        <v>936</v>
      </c>
      <c r="Q4741" t="s">
        <v>935</v>
      </c>
      <c r="R4741" t="s">
        <v>939</v>
      </c>
      <c r="S4741" t="s">
        <v>34</v>
      </c>
      <c r="T4741" t="s">
        <v>561</v>
      </c>
    </row>
    <row r="4742" spans="1:20">
      <c r="A4742" t="s">
        <v>935</v>
      </c>
      <c r="B4742" t="s">
        <v>936</v>
      </c>
      <c r="C4742" t="s">
        <v>956</v>
      </c>
      <c r="D4742" t="s">
        <v>957</v>
      </c>
      <c r="E4742" t="s">
        <v>25</v>
      </c>
      <c r="F4742" s="1">
        <v>41456</v>
      </c>
      <c r="G4742" t="s">
        <v>2401</v>
      </c>
      <c r="H4742">
        <v>201501</v>
      </c>
      <c r="I4742" t="s">
        <v>27</v>
      </c>
      <c r="J4742" t="s">
        <v>28</v>
      </c>
      <c r="K4742" t="s">
        <v>29</v>
      </c>
      <c r="L4742" t="s">
        <v>30</v>
      </c>
      <c r="M4742" t="s">
        <v>31</v>
      </c>
      <c r="N4742" t="s">
        <v>32</v>
      </c>
      <c r="O4742">
        <v>36999.65</v>
      </c>
      <c r="P4742" t="s">
        <v>936</v>
      </c>
      <c r="Q4742" t="s">
        <v>935</v>
      </c>
      <c r="R4742" t="s">
        <v>939</v>
      </c>
      <c r="S4742" t="s">
        <v>34</v>
      </c>
      <c r="T4742" t="s">
        <v>561</v>
      </c>
    </row>
    <row r="4743" spans="1:20">
      <c r="A4743" t="s">
        <v>935</v>
      </c>
      <c r="B4743" t="s">
        <v>936</v>
      </c>
      <c r="C4743" t="s">
        <v>956</v>
      </c>
      <c r="D4743" t="s">
        <v>957</v>
      </c>
      <c r="E4743" t="s">
        <v>25</v>
      </c>
      <c r="F4743" s="1">
        <v>41456</v>
      </c>
      <c r="G4743" t="s">
        <v>2401</v>
      </c>
      <c r="H4743">
        <v>201501</v>
      </c>
      <c r="I4743" t="s">
        <v>27</v>
      </c>
      <c r="J4743" t="s">
        <v>28</v>
      </c>
      <c r="K4743" t="s">
        <v>36</v>
      </c>
      <c r="L4743" t="s">
        <v>30</v>
      </c>
      <c r="M4743" t="s">
        <v>31</v>
      </c>
      <c r="N4743" t="s">
        <v>32</v>
      </c>
      <c r="O4743">
        <v>62677.58</v>
      </c>
      <c r="P4743" t="s">
        <v>936</v>
      </c>
      <c r="Q4743" t="s">
        <v>935</v>
      </c>
      <c r="R4743" t="s">
        <v>939</v>
      </c>
      <c r="S4743" t="s">
        <v>34</v>
      </c>
      <c r="T4743" t="s">
        <v>561</v>
      </c>
    </row>
    <row r="4744" spans="1:20">
      <c r="A4744" t="s">
        <v>935</v>
      </c>
      <c r="B4744" t="s">
        <v>936</v>
      </c>
      <c r="C4744" t="s">
        <v>956</v>
      </c>
      <c r="D4744" t="s">
        <v>957</v>
      </c>
      <c r="E4744" t="s">
        <v>25</v>
      </c>
      <c r="F4744" s="1">
        <v>41456</v>
      </c>
      <c r="G4744" t="s">
        <v>2401</v>
      </c>
      <c r="H4744">
        <v>201501</v>
      </c>
      <c r="I4744" t="s">
        <v>27</v>
      </c>
      <c r="J4744" t="s">
        <v>28</v>
      </c>
      <c r="K4744" t="s">
        <v>38</v>
      </c>
      <c r="L4744" t="s">
        <v>30</v>
      </c>
      <c r="M4744" t="s">
        <v>31</v>
      </c>
      <c r="N4744" t="s">
        <v>32</v>
      </c>
      <c r="O4744">
        <v>4276.74</v>
      </c>
      <c r="P4744" t="s">
        <v>936</v>
      </c>
      <c r="Q4744" t="s">
        <v>935</v>
      </c>
      <c r="R4744" t="s">
        <v>939</v>
      </c>
      <c r="S4744" t="s">
        <v>34</v>
      </c>
      <c r="T4744" t="s">
        <v>561</v>
      </c>
    </row>
    <row r="4745" spans="1:20">
      <c r="A4745" t="s">
        <v>935</v>
      </c>
      <c r="B4745" t="s">
        <v>936</v>
      </c>
      <c r="C4745" t="s">
        <v>956</v>
      </c>
      <c r="D4745" t="s">
        <v>957</v>
      </c>
      <c r="E4745" t="s">
        <v>25</v>
      </c>
      <c r="F4745" s="1">
        <v>41456</v>
      </c>
      <c r="G4745" t="s">
        <v>2401</v>
      </c>
      <c r="H4745">
        <v>201501</v>
      </c>
      <c r="I4745" t="s">
        <v>27</v>
      </c>
      <c r="J4745" t="s">
        <v>28</v>
      </c>
      <c r="K4745" t="s">
        <v>39</v>
      </c>
      <c r="L4745" t="s">
        <v>30</v>
      </c>
      <c r="M4745" t="s">
        <v>31</v>
      </c>
      <c r="N4745" t="s">
        <v>32</v>
      </c>
      <c r="O4745">
        <v>16223.04</v>
      </c>
      <c r="P4745" t="s">
        <v>936</v>
      </c>
      <c r="Q4745" t="s">
        <v>935</v>
      </c>
      <c r="R4745" t="s">
        <v>939</v>
      </c>
      <c r="S4745" t="s">
        <v>34</v>
      </c>
      <c r="T4745" t="s">
        <v>561</v>
      </c>
    </row>
    <row r="4746" spans="1:20">
      <c r="A4746" t="s">
        <v>935</v>
      </c>
      <c r="B4746" t="s">
        <v>936</v>
      </c>
      <c r="C4746" t="s">
        <v>956</v>
      </c>
      <c r="D4746" t="s">
        <v>957</v>
      </c>
      <c r="E4746" t="s">
        <v>25</v>
      </c>
      <c r="F4746" s="1">
        <v>41456</v>
      </c>
      <c r="G4746" t="s">
        <v>2401</v>
      </c>
      <c r="H4746">
        <v>201501</v>
      </c>
      <c r="I4746" t="s">
        <v>27</v>
      </c>
      <c r="J4746" t="s">
        <v>28</v>
      </c>
      <c r="K4746" t="s">
        <v>40</v>
      </c>
      <c r="L4746" t="s">
        <v>30</v>
      </c>
      <c r="M4746" t="s">
        <v>31</v>
      </c>
      <c r="N4746" t="s">
        <v>32</v>
      </c>
      <c r="O4746">
        <v>1412.93</v>
      </c>
      <c r="P4746" t="s">
        <v>936</v>
      </c>
      <c r="Q4746" t="s">
        <v>935</v>
      </c>
      <c r="R4746" t="s">
        <v>939</v>
      </c>
      <c r="S4746" t="s">
        <v>34</v>
      </c>
      <c r="T4746" t="s">
        <v>561</v>
      </c>
    </row>
    <row r="4747" spans="1:20">
      <c r="A4747" t="s">
        <v>935</v>
      </c>
      <c r="B4747" t="s">
        <v>936</v>
      </c>
      <c r="C4747" t="s">
        <v>956</v>
      </c>
      <c r="D4747" t="s">
        <v>957</v>
      </c>
      <c r="E4747" t="s">
        <v>25</v>
      </c>
      <c r="F4747" s="1">
        <v>41456</v>
      </c>
      <c r="G4747" t="s">
        <v>2401</v>
      </c>
      <c r="H4747">
        <v>201501</v>
      </c>
      <c r="I4747" t="s">
        <v>27</v>
      </c>
      <c r="J4747" t="s">
        <v>28</v>
      </c>
      <c r="K4747" t="s">
        <v>44</v>
      </c>
      <c r="L4747" t="s">
        <v>30</v>
      </c>
      <c r="M4747" t="s">
        <v>31</v>
      </c>
      <c r="N4747" t="s">
        <v>32</v>
      </c>
      <c r="O4747">
        <v>249.07</v>
      </c>
      <c r="P4747" t="s">
        <v>936</v>
      </c>
      <c r="Q4747" t="s">
        <v>935</v>
      </c>
      <c r="R4747" t="s">
        <v>939</v>
      </c>
      <c r="S4747" t="s">
        <v>34</v>
      </c>
      <c r="T4747" t="s">
        <v>561</v>
      </c>
    </row>
    <row r="4748" spans="1:20">
      <c r="A4748" t="s">
        <v>935</v>
      </c>
      <c r="B4748" t="s">
        <v>936</v>
      </c>
      <c r="C4748" t="s">
        <v>958</v>
      </c>
      <c r="D4748" t="s">
        <v>959</v>
      </c>
      <c r="E4748" t="s">
        <v>142</v>
      </c>
      <c r="F4748" s="1">
        <v>41176</v>
      </c>
      <c r="G4748" t="s">
        <v>2401</v>
      </c>
      <c r="H4748">
        <v>201501</v>
      </c>
      <c r="I4748" t="s">
        <v>27</v>
      </c>
      <c r="J4748" t="s">
        <v>28</v>
      </c>
      <c r="K4748" t="s">
        <v>29</v>
      </c>
      <c r="L4748" t="s">
        <v>30</v>
      </c>
      <c r="M4748" t="s">
        <v>31</v>
      </c>
      <c r="N4748" t="s">
        <v>32</v>
      </c>
      <c r="O4748">
        <v>45355.01</v>
      </c>
      <c r="P4748" t="s">
        <v>936</v>
      </c>
      <c r="Q4748" t="s">
        <v>935</v>
      </c>
      <c r="R4748" t="s">
        <v>939</v>
      </c>
      <c r="S4748" t="s">
        <v>34</v>
      </c>
      <c r="T4748" t="s">
        <v>561</v>
      </c>
    </row>
    <row r="4749" spans="1:20">
      <c r="A4749" t="s">
        <v>935</v>
      </c>
      <c r="B4749" t="s">
        <v>936</v>
      </c>
      <c r="C4749" t="s">
        <v>958</v>
      </c>
      <c r="D4749" t="s">
        <v>959</v>
      </c>
      <c r="E4749" t="s">
        <v>142</v>
      </c>
      <c r="F4749" s="1">
        <v>41176</v>
      </c>
      <c r="G4749" t="s">
        <v>2401</v>
      </c>
      <c r="H4749">
        <v>201501</v>
      </c>
      <c r="I4749" t="s">
        <v>27</v>
      </c>
      <c r="J4749" t="s">
        <v>28</v>
      </c>
      <c r="K4749" t="s">
        <v>36</v>
      </c>
      <c r="L4749" t="s">
        <v>30</v>
      </c>
      <c r="M4749" t="s">
        <v>31</v>
      </c>
      <c r="N4749" t="s">
        <v>32</v>
      </c>
      <c r="O4749">
        <v>17008.150000000001</v>
      </c>
      <c r="P4749" t="s">
        <v>936</v>
      </c>
      <c r="Q4749" t="s">
        <v>935</v>
      </c>
      <c r="R4749" t="s">
        <v>939</v>
      </c>
      <c r="S4749" t="s">
        <v>34</v>
      </c>
      <c r="T4749" t="s">
        <v>561</v>
      </c>
    </row>
    <row r="4750" spans="1:20">
      <c r="A4750" t="s">
        <v>935</v>
      </c>
      <c r="B4750" t="s">
        <v>936</v>
      </c>
      <c r="C4750" t="s">
        <v>958</v>
      </c>
      <c r="D4750" t="s">
        <v>959</v>
      </c>
      <c r="E4750" t="s">
        <v>142</v>
      </c>
      <c r="F4750" s="1">
        <v>41176</v>
      </c>
      <c r="G4750" t="s">
        <v>2401</v>
      </c>
      <c r="H4750">
        <v>201501</v>
      </c>
      <c r="I4750" t="s">
        <v>27</v>
      </c>
      <c r="J4750" t="s">
        <v>28</v>
      </c>
      <c r="K4750" t="s">
        <v>39</v>
      </c>
      <c r="L4750" t="s">
        <v>30</v>
      </c>
      <c r="M4750" t="s">
        <v>31</v>
      </c>
      <c r="N4750" t="s">
        <v>32</v>
      </c>
      <c r="O4750">
        <v>15874.36</v>
      </c>
      <c r="P4750" t="s">
        <v>936</v>
      </c>
      <c r="Q4750" t="s">
        <v>935</v>
      </c>
      <c r="R4750" t="s">
        <v>939</v>
      </c>
      <c r="S4750" t="s">
        <v>34</v>
      </c>
      <c r="T4750" t="s">
        <v>561</v>
      </c>
    </row>
    <row r="4751" spans="1:20">
      <c r="A4751" t="s">
        <v>935</v>
      </c>
      <c r="B4751" t="s">
        <v>936</v>
      </c>
      <c r="C4751" t="s">
        <v>963</v>
      </c>
      <c r="D4751" t="s">
        <v>964</v>
      </c>
      <c r="E4751" t="s">
        <v>142</v>
      </c>
      <c r="F4751" s="1">
        <v>40715</v>
      </c>
      <c r="G4751" t="s">
        <v>2401</v>
      </c>
      <c r="H4751">
        <v>201501</v>
      </c>
      <c r="I4751" t="s">
        <v>27</v>
      </c>
      <c r="J4751" t="s">
        <v>53</v>
      </c>
      <c r="K4751" t="s">
        <v>29</v>
      </c>
      <c r="L4751" t="s">
        <v>54</v>
      </c>
      <c r="M4751" t="s">
        <v>31</v>
      </c>
      <c r="N4751" t="s">
        <v>48</v>
      </c>
      <c r="O4751">
        <v>321168.71000000002</v>
      </c>
      <c r="P4751" t="s">
        <v>936</v>
      </c>
      <c r="Q4751" t="s">
        <v>935</v>
      </c>
      <c r="R4751" t="s">
        <v>939</v>
      </c>
      <c r="S4751" t="s">
        <v>34</v>
      </c>
      <c r="T4751" t="s">
        <v>561</v>
      </c>
    </row>
    <row r="4752" spans="1:20">
      <c r="A4752" t="s">
        <v>935</v>
      </c>
      <c r="B4752" t="s">
        <v>936</v>
      </c>
      <c r="C4752" t="s">
        <v>963</v>
      </c>
      <c r="D4752" t="s">
        <v>964</v>
      </c>
      <c r="E4752" t="s">
        <v>142</v>
      </c>
      <c r="F4752" s="1">
        <v>40715</v>
      </c>
      <c r="G4752" t="s">
        <v>2401</v>
      </c>
      <c r="H4752">
        <v>201501</v>
      </c>
      <c r="I4752" t="s">
        <v>27</v>
      </c>
      <c r="J4752" t="s">
        <v>53</v>
      </c>
      <c r="K4752" t="s">
        <v>29</v>
      </c>
      <c r="L4752" t="s">
        <v>54</v>
      </c>
      <c r="M4752" t="s">
        <v>31</v>
      </c>
      <c r="N4752" t="s">
        <v>49</v>
      </c>
      <c r="O4752">
        <v>-180962.91</v>
      </c>
      <c r="P4752" t="s">
        <v>936</v>
      </c>
      <c r="Q4752" t="s">
        <v>935</v>
      </c>
      <c r="R4752" t="s">
        <v>939</v>
      </c>
      <c r="S4752" t="s">
        <v>34</v>
      </c>
      <c r="T4752" t="s">
        <v>561</v>
      </c>
    </row>
    <row r="4753" spans="1:20">
      <c r="A4753" t="s">
        <v>935</v>
      </c>
      <c r="B4753" t="s">
        <v>936</v>
      </c>
      <c r="C4753" t="s">
        <v>963</v>
      </c>
      <c r="D4753" t="s">
        <v>964</v>
      </c>
      <c r="E4753" t="s">
        <v>142</v>
      </c>
      <c r="F4753" s="1">
        <v>40715</v>
      </c>
      <c r="G4753" t="s">
        <v>2401</v>
      </c>
      <c r="H4753">
        <v>201501</v>
      </c>
      <c r="I4753" t="s">
        <v>27</v>
      </c>
      <c r="J4753" t="s">
        <v>53</v>
      </c>
      <c r="K4753" t="s">
        <v>36</v>
      </c>
      <c r="L4753" t="s">
        <v>54</v>
      </c>
      <c r="M4753" t="s">
        <v>31</v>
      </c>
      <c r="N4753" t="s">
        <v>48</v>
      </c>
      <c r="O4753">
        <v>88687.150000000009</v>
      </c>
      <c r="P4753" t="s">
        <v>936</v>
      </c>
      <c r="Q4753" t="s">
        <v>935</v>
      </c>
      <c r="R4753" t="s">
        <v>939</v>
      </c>
      <c r="S4753" t="s">
        <v>34</v>
      </c>
      <c r="T4753" t="s">
        <v>561</v>
      </c>
    </row>
    <row r="4754" spans="1:20">
      <c r="A4754" t="s">
        <v>935</v>
      </c>
      <c r="B4754" t="s">
        <v>936</v>
      </c>
      <c r="C4754" t="s">
        <v>963</v>
      </c>
      <c r="D4754" t="s">
        <v>964</v>
      </c>
      <c r="E4754" t="s">
        <v>142</v>
      </c>
      <c r="F4754" s="1">
        <v>40715</v>
      </c>
      <c r="G4754" t="s">
        <v>2401</v>
      </c>
      <c r="H4754">
        <v>201501</v>
      </c>
      <c r="I4754" t="s">
        <v>27</v>
      </c>
      <c r="J4754" t="s">
        <v>53</v>
      </c>
      <c r="K4754" t="s">
        <v>36</v>
      </c>
      <c r="L4754" t="s">
        <v>54</v>
      </c>
      <c r="M4754" t="s">
        <v>31</v>
      </c>
      <c r="N4754" t="s">
        <v>49</v>
      </c>
      <c r="O4754">
        <v>-167040.80000000002</v>
      </c>
      <c r="P4754" t="s">
        <v>936</v>
      </c>
      <c r="Q4754" t="s">
        <v>935</v>
      </c>
      <c r="R4754" t="s">
        <v>939</v>
      </c>
      <c r="S4754" t="s">
        <v>34</v>
      </c>
      <c r="T4754" t="s">
        <v>561</v>
      </c>
    </row>
    <row r="4755" spans="1:20">
      <c r="A4755" t="s">
        <v>935</v>
      </c>
      <c r="B4755" t="s">
        <v>936</v>
      </c>
      <c r="C4755" t="s">
        <v>963</v>
      </c>
      <c r="D4755" t="s">
        <v>964</v>
      </c>
      <c r="E4755" t="s">
        <v>142</v>
      </c>
      <c r="F4755" s="1">
        <v>40715</v>
      </c>
      <c r="G4755" t="s">
        <v>2401</v>
      </c>
      <c r="H4755">
        <v>201501</v>
      </c>
      <c r="I4755" t="s">
        <v>27</v>
      </c>
      <c r="J4755" t="s">
        <v>53</v>
      </c>
      <c r="K4755" t="s">
        <v>39</v>
      </c>
      <c r="L4755" t="s">
        <v>54</v>
      </c>
      <c r="M4755" t="s">
        <v>31</v>
      </c>
      <c r="N4755" t="s">
        <v>48</v>
      </c>
      <c r="O4755">
        <v>18507.52</v>
      </c>
      <c r="P4755" t="s">
        <v>936</v>
      </c>
      <c r="Q4755" t="s">
        <v>935</v>
      </c>
      <c r="R4755" t="s">
        <v>939</v>
      </c>
      <c r="S4755" t="s">
        <v>34</v>
      </c>
      <c r="T4755" t="s">
        <v>561</v>
      </c>
    </row>
    <row r="4756" spans="1:20">
      <c r="A4756" t="s">
        <v>935</v>
      </c>
      <c r="B4756" t="s">
        <v>936</v>
      </c>
      <c r="C4756" t="s">
        <v>963</v>
      </c>
      <c r="D4756" t="s">
        <v>964</v>
      </c>
      <c r="E4756" t="s">
        <v>142</v>
      </c>
      <c r="F4756" s="1">
        <v>40715</v>
      </c>
      <c r="G4756" t="s">
        <v>2401</v>
      </c>
      <c r="H4756">
        <v>201501</v>
      </c>
      <c r="I4756" t="s">
        <v>27</v>
      </c>
      <c r="J4756" t="s">
        <v>53</v>
      </c>
      <c r="K4756" t="s">
        <v>39</v>
      </c>
      <c r="L4756" t="s">
        <v>54</v>
      </c>
      <c r="M4756" t="s">
        <v>31</v>
      </c>
      <c r="N4756" t="s">
        <v>49</v>
      </c>
      <c r="O4756">
        <v>-83517.180000000008</v>
      </c>
      <c r="P4756" t="s">
        <v>936</v>
      </c>
      <c r="Q4756" t="s">
        <v>935</v>
      </c>
      <c r="R4756" t="s">
        <v>939</v>
      </c>
      <c r="S4756" t="s">
        <v>34</v>
      </c>
      <c r="T4756" t="s">
        <v>561</v>
      </c>
    </row>
    <row r="4757" spans="1:20">
      <c r="A4757" t="s">
        <v>935</v>
      </c>
      <c r="B4757" t="s">
        <v>936</v>
      </c>
      <c r="C4757" t="s">
        <v>963</v>
      </c>
      <c r="D4757" t="s">
        <v>964</v>
      </c>
      <c r="E4757" t="s">
        <v>142</v>
      </c>
      <c r="F4757" s="1">
        <v>40715</v>
      </c>
      <c r="G4757" t="s">
        <v>2401</v>
      </c>
      <c r="H4757">
        <v>201501</v>
      </c>
      <c r="I4757" t="s">
        <v>27</v>
      </c>
      <c r="J4757" t="s">
        <v>53</v>
      </c>
      <c r="K4757" t="s">
        <v>41</v>
      </c>
      <c r="L4757" t="s">
        <v>54</v>
      </c>
      <c r="M4757" t="s">
        <v>31</v>
      </c>
      <c r="N4757" t="s">
        <v>48</v>
      </c>
      <c r="O4757">
        <v>3157.51</v>
      </c>
      <c r="P4757" t="s">
        <v>936</v>
      </c>
      <c r="Q4757" t="s">
        <v>935</v>
      </c>
      <c r="R4757" t="s">
        <v>939</v>
      </c>
      <c r="S4757" t="s">
        <v>34</v>
      </c>
      <c r="T4757" t="s">
        <v>561</v>
      </c>
    </row>
    <row r="4758" spans="1:20">
      <c r="A4758" t="s">
        <v>935</v>
      </c>
      <c r="B4758" t="s">
        <v>936</v>
      </c>
      <c r="C4758" t="s">
        <v>965</v>
      </c>
      <c r="D4758" t="s">
        <v>966</v>
      </c>
      <c r="E4758" t="s">
        <v>25</v>
      </c>
      <c r="F4758" s="1">
        <v>41913</v>
      </c>
      <c r="G4758" t="s">
        <v>2401</v>
      </c>
      <c r="H4758">
        <v>201501</v>
      </c>
      <c r="I4758" t="s">
        <v>27</v>
      </c>
      <c r="J4758" t="s">
        <v>53</v>
      </c>
      <c r="K4758" t="s">
        <v>29</v>
      </c>
      <c r="L4758" t="s">
        <v>54</v>
      </c>
      <c r="M4758" t="s">
        <v>31</v>
      </c>
      <c r="N4758" t="s">
        <v>32</v>
      </c>
      <c r="O4758">
        <v>6949.46</v>
      </c>
      <c r="P4758" t="s">
        <v>936</v>
      </c>
      <c r="Q4758" t="s">
        <v>935</v>
      </c>
      <c r="R4758" t="s">
        <v>939</v>
      </c>
      <c r="S4758" t="s">
        <v>34</v>
      </c>
      <c r="T4758" t="s">
        <v>561</v>
      </c>
    </row>
    <row r="4759" spans="1:20">
      <c r="A4759" t="s">
        <v>935</v>
      </c>
      <c r="B4759" t="s">
        <v>936</v>
      </c>
      <c r="C4759" t="s">
        <v>967</v>
      </c>
      <c r="D4759" t="s">
        <v>968</v>
      </c>
      <c r="E4759" t="s">
        <v>25</v>
      </c>
      <c r="F4759" s="1">
        <v>41852</v>
      </c>
      <c r="G4759" t="s">
        <v>2401</v>
      </c>
      <c r="H4759">
        <v>201501</v>
      </c>
      <c r="I4759" t="s">
        <v>27</v>
      </c>
      <c r="J4759" t="s">
        <v>28</v>
      </c>
      <c r="K4759" t="s">
        <v>29</v>
      </c>
      <c r="L4759" t="s">
        <v>30</v>
      </c>
      <c r="M4759" t="s">
        <v>31</v>
      </c>
      <c r="N4759" t="s">
        <v>32</v>
      </c>
      <c r="O4759">
        <v>-339.07</v>
      </c>
      <c r="P4759" t="s">
        <v>936</v>
      </c>
      <c r="Q4759" t="s">
        <v>935</v>
      </c>
      <c r="R4759" t="s">
        <v>939</v>
      </c>
      <c r="S4759" t="s">
        <v>34</v>
      </c>
      <c r="T4759" t="s">
        <v>561</v>
      </c>
    </row>
    <row r="4760" spans="1:20">
      <c r="A4760" t="s">
        <v>935</v>
      </c>
      <c r="B4760" t="s">
        <v>936</v>
      </c>
      <c r="C4760" t="s">
        <v>967</v>
      </c>
      <c r="D4760" t="s">
        <v>968</v>
      </c>
      <c r="E4760" t="s">
        <v>25</v>
      </c>
      <c r="F4760" s="1">
        <v>41852</v>
      </c>
      <c r="G4760" t="s">
        <v>2401</v>
      </c>
      <c r="H4760">
        <v>201501</v>
      </c>
      <c r="I4760" t="s">
        <v>27</v>
      </c>
      <c r="J4760" t="s">
        <v>28</v>
      </c>
      <c r="K4760" t="s">
        <v>36</v>
      </c>
      <c r="L4760" t="s">
        <v>30</v>
      </c>
      <c r="M4760" t="s">
        <v>31</v>
      </c>
      <c r="N4760" t="s">
        <v>32</v>
      </c>
      <c r="O4760">
        <v>-226.07</v>
      </c>
      <c r="P4760" t="s">
        <v>936</v>
      </c>
      <c r="Q4760" t="s">
        <v>935</v>
      </c>
      <c r="R4760" t="s">
        <v>939</v>
      </c>
      <c r="S4760" t="s">
        <v>34</v>
      </c>
      <c r="T4760" t="s">
        <v>561</v>
      </c>
    </row>
    <row r="4761" spans="1:20">
      <c r="A4761" t="s">
        <v>935</v>
      </c>
      <c r="B4761" t="s">
        <v>936</v>
      </c>
      <c r="C4761" t="s">
        <v>967</v>
      </c>
      <c r="D4761" t="s">
        <v>968</v>
      </c>
      <c r="E4761" t="s">
        <v>25</v>
      </c>
      <c r="F4761" s="1">
        <v>41852</v>
      </c>
      <c r="G4761" t="s">
        <v>2401</v>
      </c>
      <c r="H4761">
        <v>201501</v>
      </c>
      <c r="I4761" t="s">
        <v>27</v>
      </c>
      <c r="J4761" t="s">
        <v>28</v>
      </c>
      <c r="K4761" t="s">
        <v>39</v>
      </c>
      <c r="L4761" t="s">
        <v>30</v>
      </c>
      <c r="M4761" t="s">
        <v>31</v>
      </c>
      <c r="N4761" t="s">
        <v>32</v>
      </c>
      <c r="O4761">
        <v>-103.94</v>
      </c>
      <c r="P4761" t="s">
        <v>936</v>
      </c>
      <c r="Q4761" t="s">
        <v>935</v>
      </c>
      <c r="R4761" t="s">
        <v>939</v>
      </c>
      <c r="S4761" t="s">
        <v>34</v>
      </c>
      <c r="T4761" t="s">
        <v>561</v>
      </c>
    </row>
    <row r="4762" spans="1:20">
      <c r="A4762" t="s">
        <v>935</v>
      </c>
      <c r="B4762" t="s">
        <v>936</v>
      </c>
      <c r="C4762" t="s">
        <v>969</v>
      </c>
      <c r="D4762" t="s">
        <v>970</v>
      </c>
      <c r="E4762" t="s">
        <v>25</v>
      </c>
      <c r="F4762" s="1">
        <v>41852</v>
      </c>
      <c r="G4762" t="s">
        <v>2401</v>
      </c>
      <c r="H4762">
        <v>201501</v>
      </c>
      <c r="I4762" t="s">
        <v>27</v>
      </c>
      <c r="J4762" t="s">
        <v>28</v>
      </c>
      <c r="K4762" t="s">
        <v>29</v>
      </c>
      <c r="L4762" t="s">
        <v>30</v>
      </c>
      <c r="M4762" t="s">
        <v>31</v>
      </c>
      <c r="N4762" t="s">
        <v>32</v>
      </c>
      <c r="O4762">
        <v>1205.58</v>
      </c>
      <c r="P4762" t="s">
        <v>936</v>
      </c>
      <c r="Q4762" t="s">
        <v>935</v>
      </c>
      <c r="R4762" t="s">
        <v>939</v>
      </c>
      <c r="S4762" t="s">
        <v>34</v>
      </c>
      <c r="T4762" t="s">
        <v>561</v>
      </c>
    </row>
    <row r="4763" spans="1:20">
      <c r="A4763" t="s">
        <v>935</v>
      </c>
      <c r="B4763" t="s">
        <v>936</v>
      </c>
      <c r="C4763" t="s">
        <v>969</v>
      </c>
      <c r="D4763" t="s">
        <v>970</v>
      </c>
      <c r="E4763" t="s">
        <v>25</v>
      </c>
      <c r="F4763" s="1">
        <v>41852</v>
      </c>
      <c r="G4763" t="s">
        <v>2401</v>
      </c>
      <c r="H4763">
        <v>201501</v>
      </c>
      <c r="I4763" t="s">
        <v>27</v>
      </c>
      <c r="J4763" t="s">
        <v>28</v>
      </c>
      <c r="K4763" t="s">
        <v>36</v>
      </c>
      <c r="L4763" t="s">
        <v>30</v>
      </c>
      <c r="M4763" t="s">
        <v>31</v>
      </c>
      <c r="N4763" t="s">
        <v>32</v>
      </c>
      <c r="O4763">
        <v>828.83</v>
      </c>
      <c r="P4763" t="s">
        <v>936</v>
      </c>
      <c r="Q4763" t="s">
        <v>935</v>
      </c>
      <c r="R4763" t="s">
        <v>939</v>
      </c>
      <c r="S4763" t="s">
        <v>34</v>
      </c>
      <c r="T4763" t="s">
        <v>561</v>
      </c>
    </row>
    <row r="4764" spans="1:20">
      <c r="A4764" t="s">
        <v>935</v>
      </c>
      <c r="B4764" t="s">
        <v>936</v>
      </c>
      <c r="C4764" t="s">
        <v>969</v>
      </c>
      <c r="D4764" t="s">
        <v>970</v>
      </c>
      <c r="E4764" t="s">
        <v>25</v>
      </c>
      <c r="F4764" s="1">
        <v>41852</v>
      </c>
      <c r="G4764" t="s">
        <v>2401</v>
      </c>
      <c r="H4764">
        <v>201501</v>
      </c>
      <c r="I4764" t="s">
        <v>27</v>
      </c>
      <c r="J4764" t="s">
        <v>28</v>
      </c>
      <c r="K4764" t="s">
        <v>39</v>
      </c>
      <c r="L4764" t="s">
        <v>30</v>
      </c>
      <c r="M4764" t="s">
        <v>31</v>
      </c>
      <c r="N4764" t="s">
        <v>32</v>
      </c>
      <c r="O4764">
        <v>340.58</v>
      </c>
      <c r="P4764" t="s">
        <v>936</v>
      </c>
      <c r="Q4764" t="s">
        <v>935</v>
      </c>
      <c r="R4764" t="s">
        <v>939</v>
      </c>
      <c r="S4764" t="s">
        <v>34</v>
      </c>
      <c r="T4764" t="s">
        <v>561</v>
      </c>
    </row>
    <row r="4765" spans="1:20">
      <c r="A4765" t="s">
        <v>935</v>
      </c>
      <c r="B4765" t="s">
        <v>936</v>
      </c>
      <c r="C4765" t="s">
        <v>975</v>
      </c>
      <c r="D4765" t="s">
        <v>976</v>
      </c>
      <c r="E4765" t="s">
        <v>25</v>
      </c>
      <c r="F4765" s="1">
        <v>41518</v>
      </c>
      <c r="G4765" t="s">
        <v>2401</v>
      </c>
      <c r="H4765">
        <v>201501</v>
      </c>
      <c r="I4765" t="s">
        <v>27</v>
      </c>
      <c r="J4765" t="s">
        <v>53</v>
      </c>
      <c r="K4765" t="s">
        <v>29</v>
      </c>
      <c r="L4765" t="s">
        <v>54</v>
      </c>
      <c r="M4765" t="s">
        <v>31</v>
      </c>
      <c r="N4765" t="s">
        <v>32</v>
      </c>
      <c r="O4765">
        <v>22523.83</v>
      </c>
      <c r="P4765" t="s">
        <v>936</v>
      </c>
      <c r="Q4765" t="s">
        <v>935</v>
      </c>
      <c r="R4765" t="s">
        <v>939</v>
      </c>
      <c r="S4765" t="s">
        <v>34</v>
      </c>
      <c r="T4765" t="s">
        <v>561</v>
      </c>
    </row>
    <row r="4766" spans="1:20">
      <c r="A4766" t="s">
        <v>935</v>
      </c>
      <c r="B4766" t="s">
        <v>936</v>
      </c>
      <c r="C4766" t="s">
        <v>975</v>
      </c>
      <c r="D4766" t="s">
        <v>976</v>
      </c>
      <c r="E4766" t="s">
        <v>25</v>
      </c>
      <c r="F4766" s="1">
        <v>41518</v>
      </c>
      <c r="G4766" t="s">
        <v>2401</v>
      </c>
      <c r="H4766">
        <v>201501</v>
      </c>
      <c r="I4766" t="s">
        <v>27</v>
      </c>
      <c r="J4766" t="s">
        <v>53</v>
      </c>
      <c r="K4766" t="s">
        <v>36</v>
      </c>
      <c r="L4766" t="s">
        <v>54</v>
      </c>
      <c r="M4766" t="s">
        <v>31</v>
      </c>
      <c r="N4766" t="s">
        <v>32</v>
      </c>
      <c r="O4766">
        <v>3080.34</v>
      </c>
      <c r="P4766" t="s">
        <v>936</v>
      </c>
      <c r="Q4766" t="s">
        <v>935</v>
      </c>
      <c r="R4766" t="s">
        <v>939</v>
      </c>
      <c r="S4766" t="s">
        <v>34</v>
      </c>
      <c r="T4766" t="s">
        <v>561</v>
      </c>
    </row>
    <row r="4767" spans="1:20">
      <c r="A4767" t="s">
        <v>935</v>
      </c>
      <c r="B4767" t="s">
        <v>936</v>
      </c>
      <c r="C4767" t="s">
        <v>975</v>
      </c>
      <c r="D4767" t="s">
        <v>976</v>
      </c>
      <c r="E4767" t="s">
        <v>25</v>
      </c>
      <c r="F4767" s="1">
        <v>41518</v>
      </c>
      <c r="G4767" t="s">
        <v>2401</v>
      </c>
      <c r="H4767">
        <v>201501</v>
      </c>
      <c r="I4767" t="s">
        <v>27</v>
      </c>
      <c r="J4767" t="s">
        <v>53</v>
      </c>
      <c r="K4767" t="s">
        <v>39</v>
      </c>
      <c r="L4767" t="s">
        <v>54</v>
      </c>
      <c r="M4767" t="s">
        <v>31</v>
      </c>
      <c r="N4767" t="s">
        <v>32</v>
      </c>
      <c r="O4767">
        <v>4114.2300000000005</v>
      </c>
      <c r="P4767" t="s">
        <v>936</v>
      </c>
      <c r="Q4767" t="s">
        <v>935</v>
      </c>
      <c r="R4767" t="s">
        <v>939</v>
      </c>
      <c r="S4767" t="s">
        <v>34</v>
      </c>
      <c r="T4767" t="s">
        <v>561</v>
      </c>
    </row>
    <row r="4768" spans="1:20">
      <c r="A4768" t="s">
        <v>935</v>
      </c>
      <c r="B4768" t="s">
        <v>936</v>
      </c>
      <c r="C4768" t="s">
        <v>977</v>
      </c>
      <c r="D4768" t="s">
        <v>978</v>
      </c>
      <c r="E4768" t="s">
        <v>25</v>
      </c>
      <c r="F4768" s="1">
        <v>41913</v>
      </c>
      <c r="G4768" t="s">
        <v>2401</v>
      </c>
      <c r="H4768">
        <v>201501</v>
      </c>
      <c r="I4768" t="s">
        <v>27</v>
      </c>
      <c r="J4768" t="s">
        <v>53</v>
      </c>
      <c r="K4768" t="s">
        <v>29</v>
      </c>
      <c r="L4768" t="s">
        <v>54</v>
      </c>
      <c r="M4768" t="s">
        <v>31</v>
      </c>
      <c r="N4768" t="s">
        <v>32</v>
      </c>
      <c r="O4768">
        <v>12352.83</v>
      </c>
      <c r="P4768" t="s">
        <v>936</v>
      </c>
      <c r="Q4768" t="s">
        <v>935</v>
      </c>
      <c r="R4768" t="s">
        <v>939</v>
      </c>
      <c r="S4768" t="s">
        <v>34</v>
      </c>
      <c r="T4768" t="s">
        <v>561</v>
      </c>
    </row>
    <row r="4769" spans="1:20">
      <c r="A4769" t="s">
        <v>979</v>
      </c>
      <c r="B4769" t="s">
        <v>936</v>
      </c>
      <c r="C4769" t="s">
        <v>980</v>
      </c>
      <c r="D4769" t="s">
        <v>981</v>
      </c>
      <c r="E4769" t="s">
        <v>25</v>
      </c>
      <c r="F4769" s="1">
        <v>37987</v>
      </c>
      <c r="G4769" t="s">
        <v>2401</v>
      </c>
      <c r="H4769">
        <v>201501</v>
      </c>
      <c r="I4769" t="s">
        <v>27</v>
      </c>
      <c r="J4769" t="s">
        <v>53</v>
      </c>
      <c r="K4769" t="s">
        <v>29</v>
      </c>
      <c r="L4769" t="s">
        <v>54</v>
      </c>
      <c r="M4769" t="s">
        <v>31</v>
      </c>
      <c r="N4769" t="s">
        <v>32</v>
      </c>
      <c r="O4769">
        <v>1481.51</v>
      </c>
      <c r="P4769" t="s">
        <v>936</v>
      </c>
      <c r="Q4769" t="s">
        <v>979</v>
      </c>
      <c r="R4769" t="s">
        <v>939</v>
      </c>
      <c r="S4769" t="s">
        <v>34</v>
      </c>
      <c r="T4769" t="s">
        <v>561</v>
      </c>
    </row>
    <row r="4770" spans="1:20">
      <c r="A4770" t="s">
        <v>979</v>
      </c>
      <c r="B4770" t="s">
        <v>936</v>
      </c>
      <c r="C4770" t="s">
        <v>980</v>
      </c>
      <c r="D4770" t="s">
        <v>981</v>
      </c>
      <c r="E4770" t="s">
        <v>25</v>
      </c>
      <c r="F4770" s="1">
        <v>37987</v>
      </c>
      <c r="G4770" t="s">
        <v>2401</v>
      </c>
      <c r="H4770">
        <v>201501</v>
      </c>
      <c r="I4770" t="s">
        <v>27</v>
      </c>
      <c r="J4770" t="s">
        <v>53</v>
      </c>
      <c r="K4770" t="s">
        <v>36</v>
      </c>
      <c r="L4770" t="s">
        <v>54</v>
      </c>
      <c r="M4770" t="s">
        <v>31</v>
      </c>
      <c r="N4770" t="s">
        <v>32</v>
      </c>
      <c r="O4770">
        <v>526.54</v>
      </c>
      <c r="P4770" t="s">
        <v>936</v>
      </c>
      <c r="Q4770" t="s">
        <v>979</v>
      </c>
      <c r="R4770" t="s">
        <v>939</v>
      </c>
      <c r="S4770" t="s">
        <v>34</v>
      </c>
      <c r="T4770" t="s">
        <v>561</v>
      </c>
    </row>
    <row r="4771" spans="1:20">
      <c r="A4771" t="s">
        <v>979</v>
      </c>
      <c r="B4771" t="s">
        <v>936</v>
      </c>
      <c r="C4771" t="s">
        <v>980</v>
      </c>
      <c r="D4771" t="s">
        <v>981</v>
      </c>
      <c r="E4771" t="s">
        <v>25</v>
      </c>
      <c r="F4771" s="1">
        <v>37987</v>
      </c>
      <c r="G4771" t="s">
        <v>2401</v>
      </c>
      <c r="H4771">
        <v>201501</v>
      </c>
      <c r="I4771" t="s">
        <v>27</v>
      </c>
      <c r="J4771" t="s">
        <v>53</v>
      </c>
      <c r="K4771" t="s">
        <v>37</v>
      </c>
      <c r="L4771" t="s">
        <v>54</v>
      </c>
      <c r="M4771" t="s">
        <v>31</v>
      </c>
      <c r="N4771" t="s">
        <v>32</v>
      </c>
      <c r="O4771">
        <v>17.28</v>
      </c>
      <c r="P4771" t="s">
        <v>936</v>
      </c>
      <c r="Q4771" t="s">
        <v>979</v>
      </c>
      <c r="R4771" t="s">
        <v>939</v>
      </c>
      <c r="S4771" t="s">
        <v>34</v>
      </c>
      <c r="T4771" t="s">
        <v>561</v>
      </c>
    </row>
    <row r="4772" spans="1:20">
      <c r="A4772" t="s">
        <v>979</v>
      </c>
      <c r="B4772" t="s">
        <v>936</v>
      </c>
      <c r="C4772" t="s">
        <v>980</v>
      </c>
      <c r="D4772" t="s">
        <v>981</v>
      </c>
      <c r="E4772" t="s">
        <v>25</v>
      </c>
      <c r="F4772" s="1">
        <v>37987</v>
      </c>
      <c r="G4772" t="s">
        <v>2401</v>
      </c>
      <c r="H4772">
        <v>201501</v>
      </c>
      <c r="I4772" t="s">
        <v>27</v>
      </c>
      <c r="J4772" t="s">
        <v>53</v>
      </c>
      <c r="K4772" t="s">
        <v>38</v>
      </c>
      <c r="L4772" t="s">
        <v>54</v>
      </c>
      <c r="M4772" t="s">
        <v>31</v>
      </c>
      <c r="N4772" t="s">
        <v>32</v>
      </c>
      <c r="O4772">
        <v>49.03</v>
      </c>
      <c r="P4772" t="s">
        <v>936</v>
      </c>
      <c r="Q4772" t="s">
        <v>979</v>
      </c>
      <c r="R4772" t="s">
        <v>939</v>
      </c>
      <c r="S4772" t="s">
        <v>34</v>
      </c>
      <c r="T4772" t="s">
        <v>561</v>
      </c>
    </row>
    <row r="4773" spans="1:20">
      <c r="A4773" t="s">
        <v>979</v>
      </c>
      <c r="B4773" t="s">
        <v>936</v>
      </c>
      <c r="C4773" t="s">
        <v>980</v>
      </c>
      <c r="D4773" t="s">
        <v>981</v>
      </c>
      <c r="E4773" t="s">
        <v>25</v>
      </c>
      <c r="F4773" s="1">
        <v>37987</v>
      </c>
      <c r="G4773" t="s">
        <v>2401</v>
      </c>
      <c r="H4773">
        <v>201501</v>
      </c>
      <c r="I4773" t="s">
        <v>27</v>
      </c>
      <c r="J4773" t="s">
        <v>53</v>
      </c>
      <c r="K4773" t="s">
        <v>39</v>
      </c>
      <c r="L4773" t="s">
        <v>54</v>
      </c>
      <c r="M4773" t="s">
        <v>31</v>
      </c>
      <c r="N4773" t="s">
        <v>32</v>
      </c>
      <c r="O4773">
        <v>87.97</v>
      </c>
      <c r="P4773" t="s">
        <v>936</v>
      </c>
      <c r="Q4773" t="s">
        <v>979</v>
      </c>
      <c r="R4773" t="s">
        <v>939</v>
      </c>
      <c r="S4773" t="s">
        <v>34</v>
      </c>
      <c r="T4773" t="s">
        <v>561</v>
      </c>
    </row>
    <row r="4774" spans="1:20">
      <c r="A4774" t="s">
        <v>979</v>
      </c>
      <c r="B4774" t="s">
        <v>936</v>
      </c>
      <c r="C4774" t="s">
        <v>980</v>
      </c>
      <c r="D4774" t="s">
        <v>981</v>
      </c>
      <c r="E4774" t="s">
        <v>25</v>
      </c>
      <c r="F4774" s="1">
        <v>37987</v>
      </c>
      <c r="G4774" t="s">
        <v>2401</v>
      </c>
      <c r="H4774">
        <v>201501</v>
      </c>
      <c r="I4774" t="s">
        <v>27</v>
      </c>
      <c r="J4774" t="s">
        <v>53</v>
      </c>
      <c r="K4774" t="s">
        <v>40</v>
      </c>
      <c r="L4774" t="s">
        <v>54</v>
      </c>
      <c r="M4774" t="s">
        <v>31</v>
      </c>
      <c r="N4774" t="s">
        <v>32</v>
      </c>
      <c r="O4774">
        <v>18.16</v>
      </c>
      <c r="P4774" t="s">
        <v>936</v>
      </c>
      <c r="Q4774" t="s">
        <v>979</v>
      </c>
      <c r="R4774" t="s">
        <v>939</v>
      </c>
      <c r="S4774" t="s">
        <v>34</v>
      </c>
      <c r="T4774" t="s">
        <v>561</v>
      </c>
    </row>
    <row r="4775" spans="1:20">
      <c r="A4775" t="s">
        <v>979</v>
      </c>
      <c r="B4775" t="s">
        <v>936</v>
      </c>
      <c r="C4775" t="s">
        <v>980</v>
      </c>
      <c r="D4775" t="s">
        <v>981</v>
      </c>
      <c r="E4775" t="s">
        <v>25</v>
      </c>
      <c r="F4775" s="1">
        <v>37987</v>
      </c>
      <c r="G4775" t="s">
        <v>2401</v>
      </c>
      <c r="H4775">
        <v>201501</v>
      </c>
      <c r="I4775" t="s">
        <v>27</v>
      </c>
      <c r="J4775" t="s">
        <v>53</v>
      </c>
      <c r="K4775" t="s">
        <v>41</v>
      </c>
      <c r="L4775" t="s">
        <v>54</v>
      </c>
      <c r="M4775" t="s">
        <v>31</v>
      </c>
      <c r="N4775" t="s">
        <v>32</v>
      </c>
      <c r="O4775">
        <v>5.58</v>
      </c>
      <c r="P4775" t="s">
        <v>936</v>
      </c>
      <c r="Q4775" t="s">
        <v>979</v>
      </c>
      <c r="R4775" t="s">
        <v>939</v>
      </c>
      <c r="S4775" t="s">
        <v>34</v>
      </c>
      <c r="T4775" t="s">
        <v>561</v>
      </c>
    </row>
    <row r="4776" spans="1:20">
      <c r="A4776" t="s">
        <v>979</v>
      </c>
      <c r="B4776" t="s">
        <v>936</v>
      </c>
      <c r="C4776" t="s">
        <v>980</v>
      </c>
      <c r="D4776" t="s">
        <v>981</v>
      </c>
      <c r="E4776" t="s">
        <v>25</v>
      </c>
      <c r="F4776" s="1">
        <v>37987</v>
      </c>
      <c r="G4776" t="s">
        <v>2401</v>
      </c>
      <c r="H4776">
        <v>201501</v>
      </c>
      <c r="I4776" t="s">
        <v>27</v>
      </c>
      <c r="J4776" t="s">
        <v>53</v>
      </c>
      <c r="K4776" t="s">
        <v>44</v>
      </c>
      <c r="L4776" t="s">
        <v>54</v>
      </c>
      <c r="M4776" t="s">
        <v>31</v>
      </c>
      <c r="N4776" t="s">
        <v>32</v>
      </c>
      <c r="O4776">
        <v>2.97</v>
      </c>
      <c r="P4776" t="s">
        <v>936</v>
      </c>
      <c r="Q4776" t="s">
        <v>979</v>
      </c>
      <c r="R4776" t="s">
        <v>939</v>
      </c>
      <c r="S4776" t="s">
        <v>34</v>
      </c>
      <c r="T4776" t="s">
        <v>561</v>
      </c>
    </row>
    <row r="4777" spans="1:20">
      <c r="A4777" t="s">
        <v>985</v>
      </c>
      <c r="B4777" t="s">
        <v>936</v>
      </c>
      <c r="C4777" t="s">
        <v>986</v>
      </c>
      <c r="D4777" t="s">
        <v>987</v>
      </c>
      <c r="E4777" t="s">
        <v>25</v>
      </c>
      <c r="F4777" s="1">
        <v>37987</v>
      </c>
      <c r="G4777" t="s">
        <v>2401</v>
      </c>
      <c r="H4777">
        <v>201501</v>
      </c>
      <c r="I4777" t="s">
        <v>27</v>
      </c>
      <c r="J4777" t="s">
        <v>28</v>
      </c>
      <c r="K4777" t="s">
        <v>29</v>
      </c>
      <c r="L4777" t="s">
        <v>30</v>
      </c>
      <c r="M4777" t="s">
        <v>31</v>
      </c>
      <c r="N4777" t="s">
        <v>32</v>
      </c>
      <c r="O4777">
        <v>86.76</v>
      </c>
      <c r="P4777" t="s">
        <v>936</v>
      </c>
      <c r="Q4777" t="s">
        <v>985</v>
      </c>
      <c r="R4777" t="s">
        <v>939</v>
      </c>
      <c r="S4777" t="s">
        <v>34</v>
      </c>
      <c r="T4777" t="s">
        <v>561</v>
      </c>
    </row>
    <row r="4778" spans="1:20">
      <c r="A4778" t="s">
        <v>985</v>
      </c>
      <c r="B4778" t="s">
        <v>936</v>
      </c>
      <c r="C4778" t="s">
        <v>986</v>
      </c>
      <c r="D4778" t="s">
        <v>987</v>
      </c>
      <c r="E4778" t="s">
        <v>25</v>
      </c>
      <c r="F4778" s="1">
        <v>37987</v>
      </c>
      <c r="G4778" t="s">
        <v>2401</v>
      </c>
      <c r="H4778">
        <v>201501</v>
      </c>
      <c r="I4778" t="s">
        <v>27</v>
      </c>
      <c r="J4778" t="s">
        <v>28</v>
      </c>
      <c r="K4778" t="s">
        <v>36</v>
      </c>
      <c r="L4778" t="s">
        <v>30</v>
      </c>
      <c r="M4778" t="s">
        <v>31</v>
      </c>
      <c r="N4778" t="s">
        <v>32</v>
      </c>
      <c r="O4778">
        <v>40.72</v>
      </c>
      <c r="P4778" t="s">
        <v>936</v>
      </c>
      <c r="Q4778" t="s">
        <v>985</v>
      </c>
      <c r="R4778" t="s">
        <v>939</v>
      </c>
      <c r="S4778" t="s">
        <v>34</v>
      </c>
      <c r="T4778" t="s">
        <v>561</v>
      </c>
    </row>
    <row r="4779" spans="1:20">
      <c r="A4779" t="s">
        <v>985</v>
      </c>
      <c r="B4779" t="s">
        <v>936</v>
      </c>
      <c r="C4779" t="s">
        <v>986</v>
      </c>
      <c r="D4779" t="s">
        <v>987</v>
      </c>
      <c r="E4779" t="s">
        <v>25</v>
      </c>
      <c r="F4779" s="1">
        <v>37987</v>
      </c>
      <c r="G4779" t="s">
        <v>2401</v>
      </c>
      <c r="H4779">
        <v>201501</v>
      </c>
      <c r="I4779" t="s">
        <v>27</v>
      </c>
      <c r="J4779" t="s">
        <v>28</v>
      </c>
      <c r="K4779" t="s">
        <v>37</v>
      </c>
      <c r="L4779" t="s">
        <v>30</v>
      </c>
      <c r="M4779" t="s">
        <v>31</v>
      </c>
      <c r="N4779" t="s">
        <v>32</v>
      </c>
      <c r="O4779">
        <v>1.34</v>
      </c>
      <c r="P4779" t="s">
        <v>936</v>
      </c>
      <c r="Q4779" t="s">
        <v>985</v>
      </c>
      <c r="R4779" t="s">
        <v>939</v>
      </c>
      <c r="S4779" t="s">
        <v>34</v>
      </c>
      <c r="T4779" t="s">
        <v>561</v>
      </c>
    </row>
    <row r="4780" spans="1:20">
      <c r="A4780" t="s">
        <v>985</v>
      </c>
      <c r="B4780" t="s">
        <v>936</v>
      </c>
      <c r="C4780" t="s">
        <v>986</v>
      </c>
      <c r="D4780" t="s">
        <v>987</v>
      </c>
      <c r="E4780" t="s">
        <v>25</v>
      </c>
      <c r="F4780" s="1">
        <v>37987</v>
      </c>
      <c r="G4780" t="s">
        <v>2401</v>
      </c>
      <c r="H4780">
        <v>201501</v>
      </c>
      <c r="I4780" t="s">
        <v>27</v>
      </c>
      <c r="J4780" t="s">
        <v>28</v>
      </c>
      <c r="K4780" t="s">
        <v>38</v>
      </c>
      <c r="L4780" t="s">
        <v>30</v>
      </c>
      <c r="M4780" t="s">
        <v>31</v>
      </c>
      <c r="N4780" t="s">
        <v>32</v>
      </c>
      <c r="O4780">
        <v>3.11</v>
      </c>
      <c r="P4780" t="s">
        <v>936</v>
      </c>
      <c r="Q4780" t="s">
        <v>985</v>
      </c>
      <c r="R4780" t="s">
        <v>939</v>
      </c>
      <c r="S4780" t="s">
        <v>34</v>
      </c>
      <c r="T4780" t="s">
        <v>561</v>
      </c>
    </row>
    <row r="4781" spans="1:20">
      <c r="A4781" t="s">
        <v>985</v>
      </c>
      <c r="B4781" t="s">
        <v>936</v>
      </c>
      <c r="C4781" t="s">
        <v>986</v>
      </c>
      <c r="D4781" t="s">
        <v>987</v>
      </c>
      <c r="E4781" t="s">
        <v>25</v>
      </c>
      <c r="F4781" s="1">
        <v>37987</v>
      </c>
      <c r="G4781" t="s">
        <v>2401</v>
      </c>
      <c r="H4781">
        <v>201501</v>
      </c>
      <c r="I4781" t="s">
        <v>27</v>
      </c>
      <c r="J4781" t="s">
        <v>28</v>
      </c>
      <c r="K4781" t="s">
        <v>39</v>
      </c>
      <c r="L4781" t="s">
        <v>30</v>
      </c>
      <c r="M4781" t="s">
        <v>31</v>
      </c>
      <c r="N4781" t="s">
        <v>32</v>
      </c>
      <c r="O4781">
        <v>1.01</v>
      </c>
      <c r="P4781" t="s">
        <v>936</v>
      </c>
      <c r="Q4781" t="s">
        <v>985</v>
      </c>
      <c r="R4781" t="s">
        <v>939</v>
      </c>
      <c r="S4781" t="s">
        <v>34</v>
      </c>
      <c r="T4781" t="s">
        <v>561</v>
      </c>
    </row>
    <row r="4782" spans="1:20">
      <c r="A4782" t="s">
        <v>985</v>
      </c>
      <c r="B4782" t="s">
        <v>936</v>
      </c>
      <c r="C4782" t="s">
        <v>986</v>
      </c>
      <c r="D4782" t="s">
        <v>987</v>
      </c>
      <c r="E4782" t="s">
        <v>25</v>
      </c>
      <c r="F4782" s="1">
        <v>37987</v>
      </c>
      <c r="G4782" t="s">
        <v>2401</v>
      </c>
      <c r="H4782">
        <v>201501</v>
      </c>
      <c r="I4782" t="s">
        <v>27</v>
      </c>
      <c r="J4782" t="s">
        <v>28</v>
      </c>
      <c r="K4782" t="s">
        <v>40</v>
      </c>
      <c r="L4782" t="s">
        <v>30</v>
      </c>
      <c r="M4782" t="s">
        <v>31</v>
      </c>
      <c r="N4782" t="s">
        <v>32</v>
      </c>
      <c r="O4782">
        <v>1.4000000000000001</v>
      </c>
      <c r="P4782" t="s">
        <v>936</v>
      </c>
      <c r="Q4782" t="s">
        <v>985</v>
      </c>
      <c r="R4782" t="s">
        <v>939</v>
      </c>
      <c r="S4782" t="s">
        <v>34</v>
      </c>
      <c r="T4782" t="s">
        <v>561</v>
      </c>
    </row>
    <row r="4783" spans="1:20">
      <c r="A4783" t="s">
        <v>985</v>
      </c>
      <c r="B4783" t="s">
        <v>936</v>
      </c>
      <c r="C4783" t="s">
        <v>986</v>
      </c>
      <c r="D4783" t="s">
        <v>987</v>
      </c>
      <c r="E4783" t="s">
        <v>25</v>
      </c>
      <c r="F4783" s="1">
        <v>37987</v>
      </c>
      <c r="G4783" t="s">
        <v>2401</v>
      </c>
      <c r="H4783">
        <v>201501</v>
      </c>
      <c r="I4783" t="s">
        <v>27</v>
      </c>
      <c r="J4783" t="s">
        <v>28</v>
      </c>
      <c r="K4783" t="s">
        <v>41</v>
      </c>
      <c r="L4783" t="s">
        <v>30</v>
      </c>
      <c r="M4783" t="s">
        <v>31</v>
      </c>
      <c r="N4783" t="s">
        <v>32</v>
      </c>
      <c r="O4783">
        <v>0.43</v>
      </c>
      <c r="P4783" t="s">
        <v>936</v>
      </c>
      <c r="Q4783" t="s">
        <v>985</v>
      </c>
      <c r="R4783" t="s">
        <v>939</v>
      </c>
      <c r="S4783" t="s">
        <v>34</v>
      </c>
      <c r="T4783" t="s">
        <v>561</v>
      </c>
    </row>
    <row r="4784" spans="1:20">
      <c r="A4784" t="s">
        <v>985</v>
      </c>
      <c r="B4784" t="s">
        <v>936</v>
      </c>
      <c r="C4784" t="s">
        <v>986</v>
      </c>
      <c r="D4784" t="s">
        <v>987</v>
      </c>
      <c r="E4784" t="s">
        <v>25</v>
      </c>
      <c r="F4784" s="1">
        <v>37987</v>
      </c>
      <c r="G4784" t="s">
        <v>2401</v>
      </c>
      <c r="H4784">
        <v>201501</v>
      </c>
      <c r="I4784" t="s">
        <v>27</v>
      </c>
      <c r="J4784" t="s">
        <v>28</v>
      </c>
      <c r="K4784" t="s">
        <v>44</v>
      </c>
      <c r="L4784" t="s">
        <v>30</v>
      </c>
      <c r="M4784" t="s">
        <v>31</v>
      </c>
      <c r="N4784" t="s">
        <v>32</v>
      </c>
      <c r="O4784">
        <v>0.23</v>
      </c>
      <c r="P4784" t="s">
        <v>936</v>
      </c>
      <c r="Q4784" t="s">
        <v>985</v>
      </c>
      <c r="R4784" t="s">
        <v>939</v>
      </c>
      <c r="S4784" t="s">
        <v>34</v>
      </c>
      <c r="T4784" t="s">
        <v>561</v>
      </c>
    </row>
    <row r="4785" spans="1:20">
      <c r="A4785" t="s">
        <v>990</v>
      </c>
      <c r="B4785" t="s">
        <v>936</v>
      </c>
      <c r="C4785" t="s">
        <v>991</v>
      </c>
      <c r="D4785" t="s">
        <v>992</v>
      </c>
      <c r="E4785" t="s">
        <v>25</v>
      </c>
      <c r="F4785" s="1">
        <v>37987</v>
      </c>
      <c r="G4785" t="s">
        <v>2401</v>
      </c>
      <c r="H4785">
        <v>201501</v>
      </c>
      <c r="I4785" t="s">
        <v>27</v>
      </c>
      <c r="J4785" t="s">
        <v>28</v>
      </c>
      <c r="K4785" t="s">
        <v>29</v>
      </c>
      <c r="L4785" t="s">
        <v>30</v>
      </c>
      <c r="M4785" t="s">
        <v>31</v>
      </c>
      <c r="N4785" t="s">
        <v>32</v>
      </c>
      <c r="O4785">
        <v>3082.7000000000003</v>
      </c>
      <c r="P4785" t="s">
        <v>936</v>
      </c>
      <c r="Q4785" t="s">
        <v>990</v>
      </c>
      <c r="R4785" t="s">
        <v>939</v>
      </c>
      <c r="S4785" t="s">
        <v>34</v>
      </c>
      <c r="T4785" t="s">
        <v>561</v>
      </c>
    </row>
    <row r="4786" spans="1:20">
      <c r="A4786" t="s">
        <v>990</v>
      </c>
      <c r="B4786" t="s">
        <v>936</v>
      </c>
      <c r="C4786" t="s">
        <v>991</v>
      </c>
      <c r="D4786" t="s">
        <v>992</v>
      </c>
      <c r="E4786" t="s">
        <v>25</v>
      </c>
      <c r="F4786" s="1">
        <v>37987</v>
      </c>
      <c r="G4786" t="s">
        <v>2401</v>
      </c>
      <c r="H4786">
        <v>201501</v>
      </c>
      <c r="I4786" t="s">
        <v>27</v>
      </c>
      <c r="J4786" t="s">
        <v>28</v>
      </c>
      <c r="K4786" t="s">
        <v>36</v>
      </c>
      <c r="L4786" t="s">
        <v>30</v>
      </c>
      <c r="M4786" t="s">
        <v>31</v>
      </c>
      <c r="N4786" t="s">
        <v>32</v>
      </c>
      <c r="O4786">
        <v>1447.02</v>
      </c>
      <c r="P4786" t="s">
        <v>936</v>
      </c>
      <c r="Q4786" t="s">
        <v>990</v>
      </c>
      <c r="R4786" t="s">
        <v>939</v>
      </c>
      <c r="S4786" t="s">
        <v>34</v>
      </c>
      <c r="T4786" t="s">
        <v>561</v>
      </c>
    </row>
    <row r="4787" spans="1:20">
      <c r="A4787" t="s">
        <v>990</v>
      </c>
      <c r="B4787" t="s">
        <v>936</v>
      </c>
      <c r="C4787" t="s">
        <v>991</v>
      </c>
      <c r="D4787" t="s">
        <v>992</v>
      </c>
      <c r="E4787" t="s">
        <v>25</v>
      </c>
      <c r="F4787" s="1">
        <v>37987</v>
      </c>
      <c r="G4787" t="s">
        <v>2401</v>
      </c>
      <c r="H4787">
        <v>201501</v>
      </c>
      <c r="I4787" t="s">
        <v>27</v>
      </c>
      <c r="J4787" t="s">
        <v>28</v>
      </c>
      <c r="K4787" t="s">
        <v>37</v>
      </c>
      <c r="L4787" t="s">
        <v>30</v>
      </c>
      <c r="M4787" t="s">
        <v>31</v>
      </c>
      <c r="N4787" t="s">
        <v>32</v>
      </c>
      <c r="O4787">
        <v>47.1</v>
      </c>
      <c r="P4787" t="s">
        <v>936</v>
      </c>
      <c r="Q4787" t="s">
        <v>990</v>
      </c>
      <c r="R4787" t="s">
        <v>939</v>
      </c>
      <c r="S4787" t="s">
        <v>34</v>
      </c>
      <c r="T4787" t="s">
        <v>561</v>
      </c>
    </row>
    <row r="4788" spans="1:20">
      <c r="A4788" t="s">
        <v>990</v>
      </c>
      <c r="B4788" t="s">
        <v>936</v>
      </c>
      <c r="C4788" t="s">
        <v>991</v>
      </c>
      <c r="D4788" t="s">
        <v>992</v>
      </c>
      <c r="E4788" t="s">
        <v>25</v>
      </c>
      <c r="F4788" s="1">
        <v>37987</v>
      </c>
      <c r="G4788" t="s">
        <v>2401</v>
      </c>
      <c r="H4788">
        <v>201501</v>
      </c>
      <c r="I4788" t="s">
        <v>27</v>
      </c>
      <c r="J4788" t="s">
        <v>28</v>
      </c>
      <c r="K4788" t="s">
        <v>38</v>
      </c>
      <c r="L4788" t="s">
        <v>30</v>
      </c>
      <c r="M4788" t="s">
        <v>31</v>
      </c>
      <c r="N4788" t="s">
        <v>32</v>
      </c>
      <c r="O4788">
        <v>110.38</v>
      </c>
      <c r="P4788" t="s">
        <v>936</v>
      </c>
      <c r="Q4788" t="s">
        <v>990</v>
      </c>
      <c r="R4788" t="s">
        <v>939</v>
      </c>
      <c r="S4788" t="s">
        <v>34</v>
      </c>
      <c r="T4788" t="s">
        <v>561</v>
      </c>
    </row>
    <row r="4789" spans="1:20">
      <c r="A4789" t="s">
        <v>990</v>
      </c>
      <c r="B4789" t="s">
        <v>936</v>
      </c>
      <c r="C4789" t="s">
        <v>991</v>
      </c>
      <c r="D4789" t="s">
        <v>992</v>
      </c>
      <c r="E4789" t="s">
        <v>25</v>
      </c>
      <c r="F4789" s="1">
        <v>37987</v>
      </c>
      <c r="G4789" t="s">
        <v>2401</v>
      </c>
      <c r="H4789">
        <v>201501</v>
      </c>
      <c r="I4789" t="s">
        <v>27</v>
      </c>
      <c r="J4789" t="s">
        <v>28</v>
      </c>
      <c r="K4789" t="s">
        <v>39</v>
      </c>
      <c r="L4789" t="s">
        <v>30</v>
      </c>
      <c r="M4789" t="s">
        <v>31</v>
      </c>
      <c r="N4789" t="s">
        <v>32</v>
      </c>
      <c r="O4789">
        <v>36.050000000000004</v>
      </c>
      <c r="P4789" t="s">
        <v>936</v>
      </c>
      <c r="Q4789" t="s">
        <v>990</v>
      </c>
      <c r="R4789" t="s">
        <v>939</v>
      </c>
      <c r="S4789" t="s">
        <v>34</v>
      </c>
      <c r="T4789" t="s">
        <v>561</v>
      </c>
    </row>
    <row r="4790" spans="1:20">
      <c r="A4790" t="s">
        <v>990</v>
      </c>
      <c r="B4790" t="s">
        <v>936</v>
      </c>
      <c r="C4790" t="s">
        <v>991</v>
      </c>
      <c r="D4790" t="s">
        <v>992</v>
      </c>
      <c r="E4790" t="s">
        <v>25</v>
      </c>
      <c r="F4790" s="1">
        <v>37987</v>
      </c>
      <c r="G4790" t="s">
        <v>2401</v>
      </c>
      <c r="H4790">
        <v>201501</v>
      </c>
      <c r="I4790" t="s">
        <v>27</v>
      </c>
      <c r="J4790" t="s">
        <v>28</v>
      </c>
      <c r="K4790" t="s">
        <v>40</v>
      </c>
      <c r="L4790" t="s">
        <v>30</v>
      </c>
      <c r="M4790" t="s">
        <v>31</v>
      </c>
      <c r="N4790" t="s">
        <v>32</v>
      </c>
      <c r="O4790">
        <v>49.31</v>
      </c>
      <c r="P4790" t="s">
        <v>936</v>
      </c>
      <c r="Q4790" t="s">
        <v>990</v>
      </c>
      <c r="R4790" t="s">
        <v>939</v>
      </c>
      <c r="S4790" t="s">
        <v>34</v>
      </c>
      <c r="T4790" t="s">
        <v>561</v>
      </c>
    </row>
    <row r="4791" spans="1:20">
      <c r="A4791" t="s">
        <v>990</v>
      </c>
      <c r="B4791" t="s">
        <v>936</v>
      </c>
      <c r="C4791" t="s">
        <v>991</v>
      </c>
      <c r="D4791" t="s">
        <v>992</v>
      </c>
      <c r="E4791" t="s">
        <v>25</v>
      </c>
      <c r="F4791" s="1">
        <v>37987</v>
      </c>
      <c r="G4791" t="s">
        <v>2401</v>
      </c>
      <c r="H4791">
        <v>201501</v>
      </c>
      <c r="I4791" t="s">
        <v>27</v>
      </c>
      <c r="J4791" t="s">
        <v>28</v>
      </c>
      <c r="K4791" t="s">
        <v>41</v>
      </c>
      <c r="L4791" t="s">
        <v>30</v>
      </c>
      <c r="M4791" t="s">
        <v>31</v>
      </c>
      <c r="N4791" t="s">
        <v>32</v>
      </c>
      <c r="O4791">
        <v>15.35</v>
      </c>
      <c r="P4791" t="s">
        <v>936</v>
      </c>
      <c r="Q4791" t="s">
        <v>990</v>
      </c>
      <c r="R4791" t="s">
        <v>939</v>
      </c>
      <c r="S4791" t="s">
        <v>34</v>
      </c>
      <c r="T4791" t="s">
        <v>561</v>
      </c>
    </row>
    <row r="4792" spans="1:20">
      <c r="A4792" t="s">
        <v>990</v>
      </c>
      <c r="B4792" t="s">
        <v>936</v>
      </c>
      <c r="C4792" t="s">
        <v>991</v>
      </c>
      <c r="D4792" t="s">
        <v>992</v>
      </c>
      <c r="E4792" t="s">
        <v>25</v>
      </c>
      <c r="F4792" s="1">
        <v>37987</v>
      </c>
      <c r="G4792" t="s">
        <v>2401</v>
      </c>
      <c r="H4792">
        <v>201501</v>
      </c>
      <c r="I4792" t="s">
        <v>27</v>
      </c>
      <c r="J4792" t="s">
        <v>28</v>
      </c>
      <c r="K4792" t="s">
        <v>44</v>
      </c>
      <c r="L4792" t="s">
        <v>30</v>
      </c>
      <c r="M4792" t="s">
        <v>31</v>
      </c>
      <c r="N4792" t="s">
        <v>32</v>
      </c>
      <c r="O4792">
        <v>8.2799999999999994</v>
      </c>
      <c r="P4792" t="s">
        <v>936</v>
      </c>
      <c r="Q4792" t="s">
        <v>990</v>
      </c>
      <c r="R4792" t="s">
        <v>939</v>
      </c>
      <c r="S4792" t="s">
        <v>34</v>
      </c>
      <c r="T4792" t="s">
        <v>561</v>
      </c>
    </row>
    <row r="4793" spans="1:20">
      <c r="A4793" t="s">
        <v>993</v>
      </c>
      <c r="B4793" t="s">
        <v>936</v>
      </c>
      <c r="C4793" t="s">
        <v>994</v>
      </c>
      <c r="D4793" t="s">
        <v>995</v>
      </c>
      <c r="E4793" t="s">
        <v>25</v>
      </c>
      <c r="F4793" s="1">
        <v>37987</v>
      </c>
      <c r="G4793" t="s">
        <v>2401</v>
      </c>
      <c r="H4793">
        <v>201501</v>
      </c>
      <c r="I4793" t="s">
        <v>27</v>
      </c>
      <c r="J4793" t="s">
        <v>28</v>
      </c>
      <c r="K4793" t="s">
        <v>29</v>
      </c>
      <c r="L4793" t="s">
        <v>30</v>
      </c>
      <c r="M4793" t="s">
        <v>31</v>
      </c>
      <c r="N4793" t="s">
        <v>32</v>
      </c>
      <c r="O4793">
        <v>48573.68</v>
      </c>
      <c r="P4793" t="s">
        <v>936</v>
      </c>
      <c r="Q4793" t="s">
        <v>993</v>
      </c>
      <c r="R4793" t="s">
        <v>939</v>
      </c>
      <c r="S4793" t="s">
        <v>34</v>
      </c>
      <c r="T4793" t="s">
        <v>561</v>
      </c>
    </row>
    <row r="4794" spans="1:20">
      <c r="A4794" t="s">
        <v>993</v>
      </c>
      <c r="B4794" t="s">
        <v>936</v>
      </c>
      <c r="C4794" t="s">
        <v>994</v>
      </c>
      <c r="D4794" t="s">
        <v>995</v>
      </c>
      <c r="E4794" t="s">
        <v>25</v>
      </c>
      <c r="F4794" s="1">
        <v>37987</v>
      </c>
      <c r="G4794" t="s">
        <v>2401</v>
      </c>
      <c r="H4794">
        <v>201501</v>
      </c>
      <c r="I4794" t="s">
        <v>27</v>
      </c>
      <c r="J4794" t="s">
        <v>28</v>
      </c>
      <c r="K4794" t="s">
        <v>36</v>
      </c>
      <c r="L4794" t="s">
        <v>30</v>
      </c>
      <c r="M4794" t="s">
        <v>31</v>
      </c>
      <c r="N4794" t="s">
        <v>32</v>
      </c>
      <c r="O4794">
        <v>11645.47</v>
      </c>
      <c r="P4794" t="s">
        <v>936</v>
      </c>
      <c r="Q4794" t="s">
        <v>993</v>
      </c>
      <c r="R4794" t="s">
        <v>939</v>
      </c>
      <c r="S4794" t="s">
        <v>34</v>
      </c>
      <c r="T4794" t="s">
        <v>561</v>
      </c>
    </row>
    <row r="4795" spans="1:20">
      <c r="A4795" t="s">
        <v>993</v>
      </c>
      <c r="B4795" t="s">
        <v>936</v>
      </c>
      <c r="C4795" t="s">
        <v>994</v>
      </c>
      <c r="D4795" t="s">
        <v>995</v>
      </c>
      <c r="E4795" t="s">
        <v>25</v>
      </c>
      <c r="F4795" s="1">
        <v>37987</v>
      </c>
      <c r="G4795" t="s">
        <v>2401</v>
      </c>
      <c r="H4795">
        <v>201501</v>
      </c>
      <c r="I4795" t="s">
        <v>27</v>
      </c>
      <c r="J4795" t="s">
        <v>28</v>
      </c>
      <c r="K4795" t="s">
        <v>44</v>
      </c>
      <c r="L4795" t="s">
        <v>30</v>
      </c>
      <c r="M4795" t="s">
        <v>31</v>
      </c>
      <c r="N4795" t="s">
        <v>32</v>
      </c>
      <c r="O4795">
        <v>7433.17</v>
      </c>
      <c r="P4795" t="s">
        <v>936</v>
      </c>
      <c r="Q4795" t="s">
        <v>993</v>
      </c>
      <c r="R4795" t="s">
        <v>939</v>
      </c>
      <c r="S4795" t="s">
        <v>34</v>
      </c>
      <c r="T4795" t="s">
        <v>561</v>
      </c>
    </row>
    <row r="4796" spans="1:20">
      <c r="A4796" t="s">
        <v>2479</v>
      </c>
      <c r="B4796" t="s">
        <v>936</v>
      </c>
      <c r="C4796" t="s">
        <v>2480</v>
      </c>
      <c r="D4796" t="s">
        <v>2481</v>
      </c>
      <c r="E4796" t="s">
        <v>25</v>
      </c>
      <c r="F4796" s="1">
        <v>37987</v>
      </c>
      <c r="G4796" t="s">
        <v>2401</v>
      </c>
      <c r="H4796">
        <v>201501</v>
      </c>
      <c r="I4796" t="s">
        <v>27</v>
      </c>
      <c r="J4796" t="s">
        <v>28</v>
      </c>
      <c r="K4796" t="s">
        <v>29</v>
      </c>
      <c r="L4796" t="s">
        <v>30</v>
      </c>
      <c r="M4796" t="s">
        <v>31</v>
      </c>
      <c r="N4796" t="s">
        <v>32</v>
      </c>
      <c r="O4796">
        <v>735.86</v>
      </c>
      <c r="P4796" t="s">
        <v>936</v>
      </c>
      <c r="Q4796" t="s">
        <v>2479</v>
      </c>
      <c r="R4796" t="s">
        <v>939</v>
      </c>
      <c r="S4796" t="s">
        <v>34</v>
      </c>
      <c r="T4796" t="s">
        <v>561</v>
      </c>
    </row>
    <row r="4797" spans="1:20">
      <c r="A4797" t="s">
        <v>2479</v>
      </c>
      <c r="B4797" t="s">
        <v>936</v>
      </c>
      <c r="C4797" t="s">
        <v>2480</v>
      </c>
      <c r="D4797" t="s">
        <v>2481</v>
      </c>
      <c r="E4797" t="s">
        <v>25</v>
      </c>
      <c r="F4797" s="1">
        <v>37987</v>
      </c>
      <c r="G4797" t="s">
        <v>2401</v>
      </c>
      <c r="H4797">
        <v>201501</v>
      </c>
      <c r="I4797" t="s">
        <v>27</v>
      </c>
      <c r="J4797" t="s">
        <v>28</v>
      </c>
      <c r="K4797" t="s">
        <v>36</v>
      </c>
      <c r="L4797" t="s">
        <v>30</v>
      </c>
      <c r="M4797" t="s">
        <v>31</v>
      </c>
      <c r="N4797" t="s">
        <v>32</v>
      </c>
      <c r="O4797">
        <v>345.3</v>
      </c>
      <c r="P4797" t="s">
        <v>936</v>
      </c>
      <c r="Q4797" t="s">
        <v>2479</v>
      </c>
      <c r="R4797" t="s">
        <v>939</v>
      </c>
      <c r="S4797" t="s">
        <v>34</v>
      </c>
      <c r="T4797" t="s">
        <v>561</v>
      </c>
    </row>
    <row r="4798" spans="1:20">
      <c r="A4798" t="s">
        <v>2479</v>
      </c>
      <c r="B4798" t="s">
        <v>936</v>
      </c>
      <c r="C4798" t="s">
        <v>2480</v>
      </c>
      <c r="D4798" t="s">
        <v>2481</v>
      </c>
      <c r="E4798" t="s">
        <v>25</v>
      </c>
      <c r="F4798" s="1">
        <v>37987</v>
      </c>
      <c r="G4798" t="s">
        <v>2401</v>
      </c>
      <c r="H4798">
        <v>201501</v>
      </c>
      <c r="I4798" t="s">
        <v>27</v>
      </c>
      <c r="J4798" t="s">
        <v>28</v>
      </c>
      <c r="K4798" t="s">
        <v>37</v>
      </c>
      <c r="L4798" t="s">
        <v>30</v>
      </c>
      <c r="M4798" t="s">
        <v>31</v>
      </c>
      <c r="N4798" t="s">
        <v>32</v>
      </c>
      <c r="O4798">
        <v>11.33</v>
      </c>
      <c r="P4798" t="s">
        <v>936</v>
      </c>
      <c r="Q4798" t="s">
        <v>2479</v>
      </c>
      <c r="R4798" t="s">
        <v>939</v>
      </c>
      <c r="S4798" t="s">
        <v>34</v>
      </c>
      <c r="T4798" t="s">
        <v>561</v>
      </c>
    </row>
    <row r="4799" spans="1:20">
      <c r="A4799" t="s">
        <v>2479</v>
      </c>
      <c r="B4799" t="s">
        <v>936</v>
      </c>
      <c r="C4799" t="s">
        <v>2480</v>
      </c>
      <c r="D4799" t="s">
        <v>2481</v>
      </c>
      <c r="E4799" t="s">
        <v>25</v>
      </c>
      <c r="F4799" s="1">
        <v>37987</v>
      </c>
      <c r="G4799" t="s">
        <v>2401</v>
      </c>
      <c r="H4799">
        <v>201501</v>
      </c>
      <c r="I4799" t="s">
        <v>27</v>
      </c>
      <c r="J4799" t="s">
        <v>28</v>
      </c>
      <c r="K4799" t="s">
        <v>38</v>
      </c>
      <c r="L4799" t="s">
        <v>30</v>
      </c>
      <c r="M4799" t="s">
        <v>31</v>
      </c>
      <c r="N4799" t="s">
        <v>32</v>
      </c>
      <c r="O4799">
        <v>26.330000000000002</v>
      </c>
      <c r="P4799" t="s">
        <v>936</v>
      </c>
      <c r="Q4799" t="s">
        <v>2479</v>
      </c>
      <c r="R4799" t="s">
        <v>939</v>
      </c>
      <c r="S4799" t="s">
        <v>34</v>
      </c>
      <c r="T4799" t="s">
        <v>561</v>
      </c>
    </row>
    <row r="4800" spans="1:20">
      <c r="A4800" t="s">
        <v>2479</v>
      </c>
      <c r="B4800" t="s">
        <v>936</v>
      </c>
      <c r="C4800" t="s">
        <v>2480</v>
      </c>
      <c r="D4800" t="s">
        <v>2481</v>
      </c>
      <c r="E4800" t="s">
        <v>25</v>
      </c>
      <c r="F4800" s="1">
        <v>37987</v>
      </c>
      <c r="G4800" t="s">
        <v>2401</v>
      </c>
      <c r="H4800">
        <v>201501</v>
      </c>
      <c r="I4800" t="s">
        <v>27</v>
      </c>
      <c r="J4800" t="s">
        <v>28</v>
      </c>
      <c r="K4800" t="s">
        <v>39</v>
      </c>
      <c r="L4800" t="s">
        <v>30</v>
      </c>
      <c r="M4800" t="s">
        <v>31</v>
      </c>
      <c r="N4800" t="s">
        <v>32</v>
      </c>
      <c r="O4800">
        <v>8.57</v>
      </c>
      <c r="P4800" t="s">
        <v>936</v>
      </c>
      <c r="Q4800" t="s">
        <v>2479</v>
      </c>
      <c r="R4800" t="s">
        <v>939</v>
      </c>
      <c r="S4800" t="s">
        <v>34</v>
      </c>
      <c r="T4800" t="s">
        <v>561</v>
      </c>
    </row>
    <row r="4801" spans="1:20">
      <c r="A4801" t="s">
        <v>2479</v>
      </c>
      <c r="B4801" t="s">
        <v>936</v>
      </c>
      <c r="C4801" t="s">
        <v>2480</v>
      </c>
      <c r="D4801" t="s">
        <v>2481</v>
      </c>
      <c r="E4801" t="s">
        <v>25</v>
      </c>
      <c r="F4801" s="1">
        <v>37987</v>
      </c>
      <c r="G4801" t="s">
        <v>2401</v>
      </c>
      <c r="H4801">
        <v>201501</v>
      </c>
      <c r="I4801" t="s">
        <v>27</v>
      </c>
      <c r="J4801" t="s">
        <v>28</v>
      </c>
      <c r="K4801" t="s">
        <v>40</v>
      </c>
      <c r="L4801" t="s">
        <v>30</v>
      </c>
      <c r="M4801" t="s">
        <v>31</v>
      </c>
      <c r="N4801" t="s">
        <v>32</v>
      </c>
      <c r="O4801">
        <v>11.91</v>
      </c>
      <c r="P4801" t="s">
        <v>936</v>
      </c>
      <c r="Q4801" t="s">
        <v>2479</v>
      </c>
      <c r="R4801" t="s">
        <v>939</v>
      </c>
      <c r="S4801" t="s">
        <v>34</v>
      </c>
      <c r="T4801" t="s">
        <v>561</v>
      </c>
    </row>
    <row r="4802" spans="1:20">
      <c r="A4802" t="s">
        <v>2479</v>
      </c>
      <c r="B4802" t="s">
        <v>936</v>
      </c>
      <c r="C4802" t="s">
        <v>2480</v>
      </c>
      <c r="D4802" t="s">
        <v>2481</v>
      </c>
      <c r="E4802" t="s">
        <v>25</v>
      </c>
      <c r="F4802" s="1">
        <v>37987</v>
      </c>
      <c r="G4802" t="s">
        <v>2401</v>
      </c>
      <c r="H4802">
        <v>201501</v>
      </c>
      <c r="I4802" t="s">
        <v>27</v>
      </c>
      <c r="J4802" t="s">
        <v>28</v>
      </c>
      <c r="K4802" t="s">
        <v>41</v>
      </c>
      <c r="L4802" t="s">
        <v>30</v>
      </c>
      <c r="M4802" t="s">
        <v>31</v>
      </c>
      <c r="N4802" t="s">
        <v>32</v>
      </c>
      <c r="O4802">
        <v>3.65</v>
      </c>
      <c r="P4802" t="s">
        <v>936</v>
      </c>
      <c r="Q4802" t="s">
        <v>2479</v>
      </c>
      <c r="R4802" t="s">
        <v>939</v>
      </c>
      <c r="S4802" t="s">
        <v>34</v>
      </c>
      <c r="T4802" t="s">
        <v>561</v>
      </c>
    </row>
    <row r="4803" spans="1:20">
      <c r="A4803" t="s">
        <v>2479</v>
      </c>
      <c r="B4803" t="s">
        <v>936</v>
      </c>
      <c r="C4803" t="s">
        <v>2480</v>
      </c>
      <c r="D4803" t="s">
        <v>2481</v>
      </c>
      <c r="E4803" t="s">
        <v>25</v>
      </c>
      <c r="F4803" s="1">
        <v>37987</v>
      </c>
      <c r="G4803" t="s">
        <v>2401</v>
      </c>
      <c r="H4803">
        <v>201501</v>
      </c>
      <c r="I4803" t="s">
        <v>27</v>
      </c>
      <c r="J4803" t="s">
        <v>28</v>
      </c>
      <c r="K4803" t="s">
        <v>44</v>
      </c>
      <c r="L4803" t="s">
        <v>30</v>
      </c>
      <c r="M4803" t="s">
        <v>31</v>
      </c>
      <c r="N4803" t="s">
        <v>32</v>
      </c>
      <c r="O4803">
        <v>1.97</v>
      </c>
      <c r="P4803" t="s">
        <v>936</v>
      </c>
      <c r="Q4803" t="s">
        <v>2479</v>
      </c>
      <c r="R4803" t="s">
        <v>939</v>
      </c>
      <c r="S4803" t="s">
        <v>34</v>
      </c>
      <c r="T4803" t="s">
        <v>561</v>
      </c>
    </row>
    <row r="4804" spans="1:20">
      <c r="A4804" t="s">
        <v>982</v>
      </c>
      <c r="B4804" t="s">
        <v>936</v>
      </c>
      <c r="C4804" t="s">
        <v>1001</v>
      </c>
      <c r="D4804" t="s">
        <v>1002</v>
      </c>
      <c r="E4804" t="s">
        <v>25</v>
      </c>
      <c r="F4804" s="1">
        <v>37987</v>
      </c>
      <c r="G4804" t="s">
        <v>2401</v>
      </c>
      <c r="H4804">
        <v>201501</v>
      </c>
      <c r="I4804" t="s">
        <v>27</v>
      </c>
      <c r="J4804" t="s">
        <v>28</v>
      </c>
      <c r="K4804" t="s">
        <v>29</v>
      </c>
      <c r="L4804" t="s">
        <v>30</v>
      </c>
      <c r="M4804" t="s">
        <v>31</v>
      </c>
      <c r="N4804" t="s">
        <v>32</v>
      </c>
      <c r="O4804">
        <v>2875.78</v>
      </c>
      <c r="P4804" t="s">
        <v>936</v>
      </c>
      <c r="Q4804" t="s">
        <v>982</v>
      </c>
      <c r="R4804" t="s">
        <v>939</v>
      </c>
      <c r="S4804" t="s">
        <v>34</v>
      </c>
      <c r="T4804" t="s">
        <v>561</v>
      </c>
    </row>
    <row r="4805" spans="1:20">
      <c r="A4805" t="s">
        <v>982</v>
      </c>
      <c r="B4805" t="s">
        <v>936</v>
      </c>
      <c r="C4805" t="s">
        <v>1001</v>
      </c>
      <c r="D4805" t="s">
        <v>1002</v>
      </c>
      <c r="E4805" t="s">
        <v>25</v>
      </c>
      <c r="F4805" s="1">
        <v>37987</v>
      </c>
      <c r="G4805" t="s">
        <v>2401</v>
      </c>
      <c r="H4805">
        <v>201501</v>
      </c>
      <c r="I4805" t="s">
        <v>27</v>
      </c>
      <c r="J4805" t="s">
        <v>28</v>
      </c>
      <c r="K4805" t="s">
        <v>36</v>
      </c>
      <c r="L4805" t="s">
        <v>30</v>
      </c>
      <c r="M4805" t="s">
        <v>31</v>
      </c>
      <c r="N4805" t="s">
        <v>32</v>
      </c>
      <c r="O4805">
        <v>682.45</v>
      </c>
      <c r="P4805" t="s">
        <v>936</v>
      </c>
      <c r="Q4805" t="s">
        <v>982</v>
      </c>
      <c r="R4805" t="s">
        <v>939</v>
      </c>
      <c r="S4805" t="s">
        <v>34</v>
      </c>
      <c r="T4805" t="s">
        <v>561</v>
      </c>
    </row>
    <row r="4806" spans="1:20">
      <c r="A4806" t="s">
        <v>982</v>
      </c>
      <c r="B4806" t="s">
        <v>936</v>
      </c>
      <c r="C4806" t="s">
        <v>1001</v>
      </c>
      <c r="D4806" t="s">
        <v>1002</v>
      </c>
      <c r="E4806" t="s">
        <v>25</v>
      </c>
      <c r="F4806" s="1">
        <v>37987</v>
      </c>
      <c r="G4806" t="s">
        <v>2401</v>
      </c>
      <c r="H4806">
        <v>201501</v>
      </c>
      <c r="I4806" t="s">
        <v>27</v>
      </c>
      <c r="J4806" t="s">
        <v>28</v>
      </c>
      <c r="K4806" t="s">
        <v>37</v>
      </c>
      <c r="L4806" t="s">
        <v>30</v>
      </c>
      <c r="M4806" t="s">
        <v>31</v>
      </c>
      <c r="N4806" t="s">
        <v>32</v>
      </c>
      <c r="O4806">
        <v>22.38</v>
      </c>
      <c r="P4806" t="s">
        <v>936</v>
      </c>
      <c r="Q4806" t="s">
        <v>982</v>
      </c>
      <c r="R4806" t="s">
        <v>939</v>
      </c>
      <c r="S4806" t="s">
        <v>34</v>
      </c>
      <c r="T4806" t="s">
        <v>561</v>
      </c>
    </row>
    <row r="4807" spans="1:20">
      <c r="A4807" t="s">
        <v>982</v>
      </c>
      <c r="B4807" t="s">
        <v>936</v>
      </c>
      <c r="C4807" t="s">
        <v>1001</v>
      </c>
      <c r="D4807" t="s">
        <v>1002</v>
      </c>
      <c r="E4807" t="s">
        <v>25</v>
      </c>
      <c r="F4807" s="1">
        <v>37987</v>
      </c>
      <c r="G4807" t="s">
        <v>2401</v>
      </c>
      <c r="H4807">
        <v>201501</v>
      </c>
      <c r="I4807" t="s">
        <v>27</v>
      </c>
      <c r="J4807" t="s">
        <v>28</v>
      </c>
      <c r="K4807" t="s">
        <v>38</v>
      </c>
      <c r="L4807" t="s">
        <v>30</v>
      </c>
      <c r="M4807" t="s">
        <v>31</v>
      </c>
      <c r="N4807" t="s">
        <v>32</v>
      </c>
      <c r="O4807">
        <v>52.03</v>
      </c>
      <c r="P4807" t="s">
        <v>936</v>
      </c>
      <c r="Q4807" t="s">
        <v>982</v>
      </c>
      <c r="R4807" t="s">
        <v>939</v>
      </c>
      <c r="S4807" t="s">
        <v>34</v>
      </c>
      <c r="T4807" t="s">
        <v>561</v>
      </c>
    </row>
    <row r="4808" spans="1:20">
      <c r="A4808" t="s">
        <v>982</v>
      </c>
      <c r="B4808" t="s">
        <v>936</v>
      </c>
      <c r="C4808" t="s">
        <v>1001</v>
      </c>
      <c r="D4808" t="s">
        <v>1002</v>
      </c>
      <c r="E4808" t="s">
        <v>25</v>
      </c>
      <c r="F4808" s="1">
        <v>37987</v>
      </c>
      <c r="G4808" t="s">
        <v>2401</v>
      </c>
      <c r="H4808">
        <v>201501</v>
      </c>
      <c r="I4808" t="s">
        <v>27</v>
      </c>
      <c r="J4808" t="s">
        <v>28</v>
      </c>
      <c r="K4808" t="s">
        <v>39</v>
      </c>
      <c r="L4808" t="s">
        <v>30</v>
      </c>
      <c r="M4808" t="s">
        <v>31</v>
      </c>
      <c r="N4808" t="s">
        <v>32</v>
      </c>
      <c r="O4808">
        <v>17.04</v>
      </c>
      <c r="P4808" t="s">
        <v>936</v>
      </c>
      <c r="Q4808" t="s">
        <v>982</v>
      </c>
      <c r="R4808" t="s">
        <v>939</v>
      </c>
      <c r="S4808" t="s">
        <v>34</v>
      </c>
      <c r="T4808" t="s">
        <v>561</v>
      </c>
    </row>
    <row r="4809" spans="1:20">
      <c r="A4809" t="s">
        <v>982</v>
      </c>
      <c r="B4809" t="s">
        <v>936</v>
      </c>
      <c r="C4809" t="s">
        <v>1001</v>
      </c>
      <c r="D4809" t="s">
        <v>1002</v>
      </c>
      <c r="E4809" t="s">
        <v>25</v>
      </c>
      <c r="F4809" s="1">
        <v>37987</v>
      </c>
      <c r="G4809" t="s">
        <v>2401</v>
      </c>
      <c r="H4809">
        <v>201501</v>
      </c>
      <c r="I4809" t="s">
        <v>27</v>
      </c>
      <c r="J4809" t="s">
        <v>28</v>
      </c>
      <c r="K4809" t="s">
        <v>40</v>
      </c>
      <c r="L4809" t="s">
        <v>30</v>
      </c>
      <c r="M4809" t="s">
        <v>31</v>
      </c>
      <c r="N4809" t="s">
        <v>32</v>
      </c>
      <c r="O4809">
        <v>23.52</v>
      </c>
      <c r="P4809" t="s">
        <v>936</v>
      </c>
      <c r="Q4809" t="s">
        <v>982</v>
      </c>
      <c r="R4809" t="s">
        <v>939</v>
      </c>
      <c r="S4809" t="s">
        <v>34</v>
      </c>
      <c r="T4809" t="s">
        <v>561</v>
      </c>
    </row>
    <row r="4810" spans="1:20">
      <c r="A4810" t="s">
        <v>982</v>
      </c>
      <c r="B4810" t="s">
        <v>936</v>
      </c>
      <c r="C4810" t="s">
        <v>1001</v>
      </c>
      <c r="D4810" t="s">
        <v>1002</v>
      </c>
      <c r="E4810" t="s">
        <v>25</v>
      </c>
      <c r="F4810" s="1">
        <v>37987</v>
      </c>
      <c r="G4810" t="s">
        <v>2401</v>
      </c>
      <c r="H4810">
        <v>201501</v>
      </c>
      <c r="I4810" t="s">
        <v>27</v>
      </c>
      <c r="J4810" t="s">
        <v>28</v>
      </c>
      <c r="K4810" t="s">
        <v>41</v>
      </c>
      <c r="L4810" t="s">
        <v>30</v>
      </c>
      <c r="M4810" t="s">
        <v>31</v>
      </c>
      <c r="N4810" t="s">
        <v>32</v>
      </c>
      <c r="O4810">
        <v>7.24</v>
      </c>
      <c r="P4810" t="s">
        <v>936</v>
      </c>
      <c r="Q4810" t="s">
        <v>982</v>
      </c>
      <c r="R4810" t="s">
        <v>939</v>
      </c>
      <c r="S4810" t="s">
        <v>34</v>
      </c>
      <c r="T4810" t="s">
        <v>561</v>
      </c>
    </row>
    <row r="4811" spans="1:20">
      <c r="A4811" t="s">
        <v>982</v>
      </c>
      <c r="B4811" t="s">
        <v>936</v>
      </c>
      <c r="C4811" t="s">
        <v>1001</v>
      </c>
      <c r="D4811" t="s">
        <v>1002</v>
      </c>
      <c r="E4811" t="s">
        <v>25</v>
      </c>
      <c r="F4811" s="1">
        <v>37987</v>
      </c>
      <c r="G4811" t="s">
        <v>2401</v>
      </c>
      <c r="H4811">
        <v>201501</v>
      </c>
      <c r="I4811" t="s">
        <v>27</v>
      </c>
      <c r="J4811" t="s">
        <v>28</v>
      </c>
      <c r="K4811" t="s">
        <v>44</v>
      </c>
      <c r="L4811" t="s">
        <v>30</v>
      </c>
      <c r="M4811" t="s">
        <v>31</v>
      </c>
      <c r="N4811" t="s">
        <v>32</v>
      </c>
      <c r="O4811">
        <v>3.87</v>
      </c>
      <c r="P4811" t="s">
        <v>936</v>
      </c>
      <c r="Q4811" t="s">
        <v>982</v>
      </c>
      <c r="R4811" t="s">
        <v>939</v>
      </c>
      <c r="S4811" t="s">
        <v>34</v>
      </c>
      <c r="T4811" t="s">
        <v>561</v>
      </c>
    </row>
    <row r="4812" spans="1:20">
      <c r="A4812" t="s">
        <v>1011</v>
      </c>
      <c r="B4812" t="s">
        <v>936</v>
      </c>
      <c r="C4812" t="s">
        <v>1014</v>
      </c>
      <c r="D4812" t="s">
        <v>1015</v>
      </c>
      <c r="E4812" t="s">
        <v>25</v>
      </c>
      <c r="F4812" s="1">
        <v>40513</v>
      </c>
      <c r="G4812" t="s">
        <v>2401</v>
      </c>
      <c r="H4812">
        <v>201501</v>
      </c>
      <c r="I4812" t="s">
        <v>27</v>
      </c>
      <c r="J4812" t="s">
        <v>28</v>
      </c>
      <c r="K4812" t="s">
        <v>29</v>
      </c>
      <c r="L4812" t="s">
        <v>30</v>
      </c>
      <c r="M4812" t="s">
        <v>31</v>
      </c>
      <c r="N4812" t="s">
        <v>32</v>
      </c>
      <c r="O4812">
        <v>1530.68</v>
      </c>
      <c r="P4812" t="s">
        <v>936</v>
      </c>
      <c r="Q4812" t="s">
        <v>1011</v>
      </c>
      <c r="R4812" t="s">
        <v>939</v>
      </c>
      <c r="S4812" t="s">
        <v>34</v>
      </c>
      <c r="T4812" t="s">
        <v>561</v>
      </c>
    </row>
    <row r="4813" spans="1:20">
      <c r="A4813" t="s">
        <v>1011</v>
      </c>
      <c r="B4813" t="s">
        <v>936</v>
      </c>
      <c r="C4813" t="s">
        <v>1014</v>
      </c>
      <c r="D4813" t="s">
        <v>1015</v>
      </c>
      <c r="E4813" t="s">
        <v>25</v>
      </c>
      <c r="F4813" s="1">
        <v>40513</v>
      </c>
      <c r="G4813" t="s">
        <v>2401</v>
      </c>
      <c r="H4813">
        <v>201501</v>
      </c>
      <c r="I4813" t="s">
        <v>27</v>
      </c>
      <c r="J4813" t="s">
        <v>28</v>
      </c>
      <c r="K4813" t="s">
        <v>36</v>
      </c>
      <c r="L4813" t="s">
        <v>30</v>
      </c>
      <c r="M4813" t="s">
        <v>31</v>
      </c>
      <c r="N4813" t="s">
        <v>32</v>
      </c>
      <c r="O4813">
        <v>749.53</v>
      </c>
      <c r="P4813" t="s">
        <v>936</v>
      </c>
      <c r="Q4813" t="s">
        <v>1011</v>
      </c>
      <c r="R4813" t="s">
        <v>939</v>
      </c>
      <c r="S4813" t="s">
        <v>34</v>
      </c>
      <c r="T4813" t="s">
        <v>561</v>
      </c>
    </row>
    <row r="4814" spans="1:20">
      <c r="A4814" t="s">
        <v>1011</v>
      </c>
      <c r="B4814" t="s">
        <v>936</v>
      </c>
      <c r="C4814" t="s">
        <v>1014</v>
      </c>
      <c r="D4814" t="s">
        <v>1015</v>
      </c>
      <c r="E4814" t="s">
        <v>25</v>
      </c>
      <c r="F4814" s="1">
        <v>40513</v>
      </c>
      <c r="G4814" t="s">
        <v>2401</v>
      </c>
      <c r="H4814">
        <v>201501</v>
      </c>
      <c r="I4814" t="s">
        <v>27</v>
      </c>
      <c r="J4814" t="s">
        <v>28</v>
      </c>
      <c r="K4814" t="s">
        <v>37</v>
      </c>
      <c r="L4814" t="s">
        <v>30</v>
      </c>
      <c r="M4814" t="s">
        <v>31</v>
      </c>
      <c r="N4814" t="s">
        <v>32</v>
      </c>
      <c r="O4814">
        <v>13.24</v>
      </c>
      <c r="P4814" t="s">
        <v>936</v>
      </c>
      <c r="Q4814" t="s">
        <v>1011</v>
      </c>
      <c r="R4814" t="s">
        <v>939</v>
      </c>
      <c r="S4814" t="s">
        <v>34</v>
      </c>
      <c r="T4814" t="s">
        <v>561</v>
      </c>
    </row>
    <row r="4815" spans="1:20">
      <c r="A4815" t="s">
        <v>1011</v>
      </c>
      <c r="B4815" t="s">
        <v>936</v>
      </c>
      <c r="C4815" t="s">
        <v>1014</v>
      </c>
      <c r="D4815" t="s">
        <v>1015</v>
      </c>
      <c r="E4815" t="s">
        <v>25</v>
      </c>
      <c r="F4815" s="1">
        <v>40513</v>
      </c>
      <c r="G4815" t="s">
        <v>2401</v>
      </c>
      <c r="H4815">
        <v>201501</v>
      </c>
      <c r="I4815" t="s">
        <v>27</v>
      </c>
      <c r="J4815" t="s">
        <v>28</v>
      </c>
      <c r="K4815" t="s">
        <v>38</v>
      </c>
      <c r="L4815" t="s">
        <v>30</v>
      </c>
      <c r="M4815" t="s">
        <v>31</v>
      </c>
      <c r="N4815" t="s">
        <v>32</v>
      </c>
      <c r="O4815">
        <v>101.23</v>
      </c>
      <c r="P4815" t="s">
        <v>936</v>
      </c>
      <c r="Q4815" t="s">
        <v>1011</v>
      </c>
      <c r="R4815" t="s">
        <v>939</v>
      </c>
      <c r="S4815" t="s">
        <v>34</v>
      </c>
      <c r="T4815" t="s">
        <v>561</v>
      </c>
    </row>
    <row r="4816" spans="1:20">
      <c r="A4816" t="s">
        <v>1011</v>
      </c>
      <c r="B4816" t="s">
        <v>936</v>
      </c>
      <c r="C4816" t="s">
        <v>1014</v>
      </c>
      <c r="D4816" t="s">
        <v>1015</v>
      </c>
      <c r="E4816" t="s">
        <v>25</v>
      </c>
      <c r="F4816" s="1">
        <v>40513</v>
      </c>
      <c r="G4816" t="s">
        <v>2401</v>
      </c>
      <c r="H4816">
        <v>201501</v>
      </c>
      <c r="I4816" t="s">
        <v>27</v>
      </c>
      <c r="J4816" t="s">
        <v>28</v>
      </c>
      <c r="K4816" t="s">
        <v>39</v>
      </c>
      <c r="L4816" t="s">
        <v>30</v>
      </c>
      <c r="M4816" t="s">
        <v>31</v>
      </c>
      <c r="N4816" t="s">
        <v>32</v>
      </c>
      <c r="O4816">
        <v>56.370000000000005</v>
      </c>
      <c r="P4816" t="s">
        <v>936</v>
      </c>
      <c r="Q4816" t="s">
        <v>1011</v>
      </c>
      <c r="R4816" t="s">
        <v>939</v>
      </c>
      <c r="S4816" t="s">
        <v>34</v>
      </c>
      <c r="T4816" t="s">
        <v>561</v>
      </c>
    </row>
    <row r="4817" spans="1:20">
      <c r="A4817" t="s">
        <v>1018</v>
      </c>
      <c r="B4817" t="s">
        <v>1019</v>
      </c>
      <c r="C4817" t="s">
        <v>1020</v>
      </c>
      <c r="D4817" t="s">
        <v>1021</v>
      </c>
      <c r="E4817" t="s">
        <v>25</v>
      </c>
      <c r="F4817" s="1">
        <v>40756</v>
      </c>
      <c r="G4817" t="s">
        <v>2401</v>
      </c>
      <c r="H4817">
        <v>201501</v>
      </c>
      <c r="I4817" t="s">
        <v>27</v>
      </c>
      <c r="J4817" t="s">
        <v>28</v>
      </c>
      <c r="K4817" t="s">
        <v>29</v>
      </c>
      <c r="L4817" t="s">
        <v>30</v>
      </c>
      <c r="M4817" t="s">
        <v>31</v>
      </c>
      <c r="N4817" t="s">
        <v>32</v>
      </c>
      <c r="O4817">
        <v>794.87</v>
      </c>
      <c r="P4817" t="s">
        <v>1019</v>
      </c>
      <c r="Q4817" t="s">
        <v>1018</v>
      </c>
      <c r="R4817" t="s">
        <v>1022</v>
      </c>
      <c r="S4817" t="s">
        <v>34</v>
      </c>
      <c r="T4817" t="s">
        <v>35</v>
      </c>
    </row>
    <row r="4818" spans="1:20">
      <c r="A4818" t="s">
        <v>1018</v>
      </c>
      <c r="B4818" t="s">
        <v>1019</v>
      </c>
      <c r="C4818" t="s">
        <v>1020</v>
      </c>
      <c r="D4818" t="s">
        <v>1021</v>
      </c>
      <c r="E4818" t="s">
        <v>25</v>
      </c>
      <c r="F4818" s="1">
        <v>40756</v>
      </c>
      <c r="G4818" t="s">
        <v>2401</v>
      </c>
      <c r="H4818">
        <v>201501</v>
      </c>
      <c r="I4818" t="s">
        <v>27</v>
      </c>
      <c r="J4818" t="s">
        <v>28</v>
      </c>
      <c r="K4818" t="s">
        <v>36</v>
      </c>
      <c r="L4818" t="s">
        <v>30</v>
      </c>
      <c r="M4818" t="s">
        <v>31</v>
      </c>
      <c r="N4818" t="s">
        <v>32</v>
      </c>
      <c r="O4818">
        <v>340.66</v>
      </c>
      <c r="P4818" t="s">
        <v>1019</v>
      </c>
      <c r="Q4818" t="s">
        <v>1018</v>
      </c>
      <c r="R4818" t="s">
        <v>1022</v>
      </c>
      <c r="S4818" t="s">
        <v>34</v>
      </c>
      <c r="T4818" t="s">
        <v>35</v>
      </c>
    </row>
    <row r="4819" spans="1:20">
      <c r="A4819" t="s">
        <v>1034</v>
      </c>
      <c r="B4819" t="s">
        <v>1024</v>
      </c>
      <c r="C4819" t="s">
        <v>1035</v>
      </c>
      <c r="D4819" t="s">
        <v>1036</v>
      </c>
      <c r="E4819" t="s">
        <v>595</v>
      </c>
      <c r="F4819" s="1">
        <v>41162</v>
      </c>
      <c r="G4819" t="s">
        <v>2401</v>
      </c>
      <c r="H4819">
        <v>201501</v>
      </c>
      <c r="I4819" t="s">
        <v>27</v>
      </c>
      <c r="J4819" t="s">
        <v>596</v>
      </c>
      <c r="K4819" t="s">
        <v>623</v>
      </c>
      <c r="L4819" t="s">
        <v>641</v>
      </c>
      <c r="M4819" t="s">
        <v>642</v>
      </c>
      <c r="N4819" t="s">
        <v>32</v>
      </c>
      <c r="O4819">
        <v>94.78</v>
      </c>
      <c r="P4819" t="s">
        <v>1024</v>
      </c>
      <c r="Q4819" t="s">
        <v>1034</v>
      </c>
      <c r="R4819" t="s">
        <v>1027</v>
      </c>
      <c r="S4819" t="s">
        <v>608</v>
      </c>
      <c r="T4819" t="s">
        <v>35</v>
      </c>
    </row>
    <row r="4820" spans="1:20">
      <c r="A4820" t="s">
        <v>1034</v>
      </c>
      <c r="B4820" t="s">
        <v>1024</v>
      </c>
      <c r="C4820" t="s">
        <v>1035</v>
      </c>
      <c r="D4820" t="s">
        <v>1036</v>
      </c>
      <c r="E4820" t="s">
        <v>595</v>
      </c>
      <c r="F4820" s="1">
        <v>41162</v>
      </c>
      <c r="G4820" t="s">
        <v>2401</v>
      </c>
      <c r="H4820">
        <v>201501</v>
      </c>
      <c r="I4820" t="s">
        <v>27</v>
      </c>
      <c r="J4820" t="s">
        <v>596</v>
      </c>
      <c r="K4820" t="s">
        <v>627</v>
      </c>
      <c r="L4820" t="s">
        <v>641</v>
      </c>
      <c r="M4820" t="s">
        <v>642</v>
      </c>
      <c r="N4820" t="s">
        <v>32</v>
      </c>
      <c r="O4820">
        <v>20.62</v>
      </c>
      <c r="P4820" t="s">
        <v>1024</v>
      </c>
      <c r="Q4820" t="s">
        <v>1034</v>
      </c>
      <c r="R4820" t="s">
        <v>1027</v>
      </c>
      <c r="S4820" t="s">
        <v>608</v>
      </c>
      <c r="T4820" t="s">
        <v>35</v>
      </c>
    </row>
    <row r="4821" spans="1:20">
      <c r="A4821" t="s">
        <v>1037</v>
      </c>
      <c r="B4821" t="s">
        <v>1038</v>
      </c>
      <c r="C4821" t="s">
        <v>2482</v>
      </c>
      <c r="D4821" t="s">
        <v>2483</v>
      </c>
      <c r="E4821" t="s">
        <v>25</v>
      </c>
      <c r="F4821" s="1">
        <v>41609</v>
      </c>
      <c r="G4821" t="s">
        <v>2401</v>
      </c>
      <c r="H4821">
        <v>201501</v>
      </c>
      <c r="I4821" t="s">
        <v>27</v>
      </c>
      <c r="J4821" t="s">
        <v>28</v>
      </c>
      <c r="K4821" t="s">
        <v>436</v>
      </c>
      <c r="L4821" t="s">
        <v>30</v>
      </c>
      <c r="M4821" t="s">
        <v>31</v>
      </c>
      <c r="N4821" t="s">
        <v>32</v>
      </c>
      <c r="O4821">
        <v>19512.170000000002</v>
      </c>
      <c r="P4821" t="s">
        <v>1038</v>
      </c>
      <c r="Q4821" t="s">
        <v>1037</v>
      </c>
      <c r="R4821" t="s">
        <v>1041</v>
      </c>
      <c r="S4821" t="s">
        <v>34</v>
      </c>
      <c r="T4821" t="s">
        <v>561</v>
      </c>
    </row>
    <row r="4822" spans="1:20">
      <c r="A4822" t="s">
        <v>1037</v>
      </c>
      <c r="B4822" t="s">
        <v>1038</v>
      </c>
      <c r="C4822" t="s">
        <v>1039</v>
      </c>
      <c r="D4822" t="s">
        <v>1040</v>
      </c>
      <c r="E4822" t="s">
        <v>25</v>
      </c>
      <c r="F4822" s="1">
        <v>41609</v>
      </c>
      <c r="G4822" t="s">
        <v>2401</v>
      </c>
      <c r="H4822">
        <v>201501</v>
      </c>
      <c r="I4822" t="s">
        <v>27</v>
      </c>
      <c r="J4822" t="s">
        <v>53</v>
      </c>
      <c r="K4822" t="s">
        <v>436</v>
      </c>
      <c r="L4822" t="s">
        <v>54</v>
      </c>
      <c r="M4822" t="s">
        <v>31</v>
      </c>
      <c r="N4822" t="s">
        <v>32</v>
      </c>
      <c r="O4822">
        <v>1295.3500000000001</v>
      </c>
      <c r="P4822" t="s">
        <v>1038</v>
      </c>
      <c r="Q4822" t="s">
        <v>1037</v>
      </c>
      <c r="R4822" t="s">
        <v>1041</v>
      </c>
      <c r="S4822" t="s">
        <v>34</v>
      </c>
      <c r="T4822" t="s">
        <v>561</v>
      </c>
    </row>
    <row r="4823" spans="1:20">
      <c r="A4823" t="s">
        <v>1037</v>
      </c>
      <c r="B4823" t="s">
        <v>1038</v>
      </c>
      <c r="C4823" t="s">
        <v>1042</v>
      </c>
      <c r="D4823" t="s">
        <v>1043</v>
      </c>
      <c r="E4823" t="s">
        <v>25</v>
      </c>
      <c r="F4823" s="1">
        <v>41609</v>
      </c>
      <c r="G4823" t="s">
        <v>2401</v>
      </c>
      <c r="H4823">
        <v>201501</v>
      </c>
      <c r="I4823" t="s">
        <v>27</v>
      </c>
      <c r="J4823" t="s">
        <v>53</v>
      </c>
      <c r="K4823" t="s">
        <v>436</v>
      </c>
      <c r="L4823" t="s">
        <v>54</v>
      </c>
      <c r="M4823" t="s">
        <v>31</v>
      </c>
      <c r="N4823" t="s">
        <v>32</v>
      </c>
      <c r="O4823">
        <v>-122.33</v>
      </c>
      <c r="P4823" t="s">
        <v>1038</v>
      </c>
      <c r="Q4823" t="s">
        <v>1037</v>
      </c>
      <c r="R4823" t="s">
        <v>1041</v>
      </c>
      <c r="S4823" t="s">
        <v>34</v>
      </c>
      <c r="T4823" t="s">
        <v>561</v>
      </c>
    </row>
    <row r="4824" spans="1:20">
      <c r="A4824" t="s">
        <v>1037</v>
      </c>
      <c r="B4824" t="s">
        <v>1038</v>
      </c>
      <c r="C4824" t="s">
        <v>1044</v>
      </c>
      <c r="D4824" t="s">
        <v>1045</v>
      </c>
      <c r="E4824" t="s">
        <v>25</v>
      </c>
      <c r="F4824" s="1">
        <v>41609</v>
      </c>
      <c r="G4824" t="s">
        <v>2401</v>
      </c>
      <c r="H4824">
        <v>201501</v>
      </c>
      <c r="I4824" t="s">
        <v>27</v>
      </c>
      <c r="J4824" t="s">
        <v>28</v>
      </c>
      <c r="K4824" t="s">
        <v>436</v>
      </c>
      <c r="L4824" t="s">
        <v>30</v>
      </c>
      <c r="M4824" t="s">
        <v>31</v>
      </c>
      <c r="N4824" t="s">
        <v>32</v>
      </c>
      <c r="O4824">
        <v>1388.6200000000001</v>
      </c>
      <c r="P4824" t="s">
        <v>1038</v>
      </c>
      <c r="Q4824" t="s">
        <v>1037</v>
      </c>
      <c r="R4824" t="s">
        <v>1041</v>
      </c>
      <c r="S4824" t="s">
        <v>34</v>
      </c>
      <c r="T4824" t="s">
        <v>561</v>
      </c>
    </row>
    <row r="4825" spans="1:20">
      <c r="A4825" t="s">
        <v>1037</v>
      </c>
      <c r="B4825" t="s">
        <v>1038</v>
      </c>
      <c r="C4825" t="s">
        <v>1046</v>
      </c>
      <c r="D4825" t="s">
        <v>1047</v>
      </c>
      <c r="E4825" t="s">
        <v>25</v>
      </c>
      <c r="F4825" s="1">
        <v>41609</v>
      </c>
      <c r="G4825" t="s">
        <v>2401</v>
      </c>
      <c r="H4825">
        <v>201501</v>
      </c>
      <c r="I4825" t="s">
        <v>27</v>
      </c>
      <c r="J4825" t="s">
        <v>28</v>
      </c>
      <c r="K4825" t="s">
        <v>436</v>
      </c>
      <c r="L4825" t="s">
        <v>30</v>
      </c>
      <c r="M4825" t="s">
        <v>31</v>
      </c>
      <c r="N4825" t="s">
        <v>32</v>
      </c>
      <c r="O4825">
        <v>-287.61</v>
      </c>
      <c r="P4825" t="s">
        <v>1038</v>
      </c>
      <c r="Q4825" t="s">
        <v>1037</v>
      </c>
      <c r="R4825" t="s">
        <v>1041</v>
      </c>
      <c r="S4825" t="s">
        <v>34</v>
      </c>
      <c r="T4825" t="s">
        <v>561</v>
      </c>
    </row>
    <row r="4826" spans="1:20">
      <c r="A4826" t="s">
        <v>1037</v>
      </c>
      <c r="B4826" t="s">
        <v>1038</v>
      </c>
      <c r="C4826" t="s">
        <v>1048</v>
      </c>
      <c r="D4826" t="s">
        <v>1049</v>
      </c>
      <c r="E4826" t="s">
        <v>25</v>
      </c>
      <c r="F4826" s="1">
        <v>41609</v>
      </c>
      <c r="G4826" t="s">
        <v>2401</v>
      </c>
      <c r="H4826">
        <v>201501</v>
      </c>
      <c r="I4826" t="s">
        <v>27</v>
      </c>
      <c r="J4826" t="s">
        <v>53</v>
      </c>
      <c r="K4826" t="s">
        <v>436</v>
      </c>
      <c r="L4826" t="s">
        <v>54</v>
      </c>
      <c r="M4826" t="s">
        <v>31</v>
      </c>
      <c r="N4826" t="s">
        <v>32</v>
      </c>
      <c r="O4826">
        <v>1704</v>
      </c>
      <c r="P4826" t="s">
        <v>1038</v>
      </c>
      <c r="Q4826" t="s">
        <v>1037</v>
      </c>
      <c r="R4826" t="s">
        <v>1041</v>
      </c>
      <c r="S4826" t="s">
        <v>34</v>
      </c>
      <c r="T4826" t="s">
        <v>561</v>
      </c>
    </row>
    <row r="4827" spans="1:20">
      <c r="A4827" t="s">
        <v>1037</v>
      </c>
      <c r="B4827" t="s">
        <v>1038</v>
      </c>
      <c r="C4827" t="s">
        <v>1050</v>
      </c>
      <c r="D4827" t="s">
        <v>1051</v>
      </c>
      <c r="E4827" t="s">
        <v>25</v>
      </c>
      <c r="F4827" s="1">
        <v>41609</v>
      </c>
      <c r="G4827" t="s">
        <v>2401</v>
      </c>
      <c r="H4827">
        <v>201501</v>
      </c>
      <c r="I4827" t="s">
        <v>27</v>
      </c>
      <c r="J4827" t="s">
        <v>53</v>
      </c>
      <c r="K4827" t="s">
        <v>436</v>
      </c>
      <c r="L4827" t="s">
        <v>54</v>
      </c>
      <c r="M4827" t="s">
        <v>31</v>
      </c>
      <c r="N4827" t="s">
        <v>32</v>
      </c>
      <c r="O4827">
        <v>1420.52</v>
      </c>
      <c r="P4827" t="s">
        <v>1038</v>
      </c>
      <c r="Q4827" t="s">
        <v>1037</v>
      </c>
      <c r="R4827" t="s">
        <v>1041</v>
      </c>
      <c r="S4827" t="s">
        <v>34</v>
      </c>
      <c r="T4827" t="s">
        <v>561</v>
      </c>
    </row>
    <row r="4828" spans="1:20">
      <c r="A4828" t="s">
        <v>1037</v>
      </c>
      <c r="B4828" t="s">
        <v>1038</v>
      </c>
      <c r="C4828" t="s">
        <v>1052</v>
      </c>
      <c r="D4828" t="s">
        <v>1053</v>
      </c>
      <c r="E4828" t="s">
        <v>25</v>
      </c>
      <c r="F4828" s="1">
        <v>41609</v>
      </c>
      <c r="G4828" t="s">
        <v>2401</v>
      </c>
      <c r="H4828">
        <v>201501</v>
      </c>
      <c r="I4828" t="s">
        <v>27</v>
      </c>
      <c r="J4828" t="s">
        <v>28</v>
      </c>
      <c r="K4828" t="s">
        <v>436</v>
      </c>
      <c r="L4828" t="s">
        <v>30</v>
      </c>
      <c r="M4828" t="s">
        <v>31</v>
      </c>
      <c r="N4828" t="s">
        <v>32</v>
      </c>
      <c r="O4828">
        <v>2057.62</v>
      </c>
      <c r="P4828" t="s">
        <v>1038</v>
      </c>
      <c r="Q4828" t="s">
        <v>1037</v>
      </c>
      <c r="R4828" t="s">
        <v>1041</v>
      </c>
      <c r="S4828" t="s">
        <v>34</v>
      </c>
      <c r="T4828" t="s">
        <v>561</v>
      </c>
    </row>
    <row r="4829" spans="1:20">
      <c r="A4829" t="s">
        <v>1037</v>
      </c>
      <c r="B4829" t="s">
        <v>1038</v>
      </c>
      <c r="C4829" t="s">
        <v>1058</v>
      </c>
      <c r="D4829" t="s">
        <v>1059</v>
      </c>
      <c r="E4829" t="s">
        <v>25</v>
      </c>
      <c r="F4829" s="1">
        <v>41609</v>
      </c>
      <c r="G4829" t="s">
        <v>2401</v>
      </c>
      <c r="H4829">
        <v>201501</v>
      </c>
      <c r="I4829" t="s">
        <v>27</v>
      </c>
      <c r="J4829" t="s">
        <v>28</v>
      </c>
      <c r="K4829" t="s">
        <v>436</v>
      </c>
      <c r="L4829" t="s">
        <v>30</v>
      </c>
      <c r="M4829" t="s">
        <v>31</v>
      </c>
      <c r="N4829" t="s">
        <v>32</v>
      </c>
      <c r="O4829">
        <v>674.68000000000006</v>
      </c>
      <c r="P4829" t="s">
        <v>1038</v>
      </c>
      <c r="Q4829" t="s">
        <v>1037</v>
      </c>
      <c r="R4829" t="s">
        <v>1041</v>
      </c>
      <c r="S4829" t="s">
        <v>34</v>
      </c>
      <c r="T4829" t="s">
        <v>561</v>
      </c>
    </row>
    <row r="4830" spans="1:20">
      <c r="A4830" t="s">
        <v>1037</v>
      </c>
      <c r="B4830" t="s">
        <v>1038</v>
      </c>
      <c r="C4830" t="s">
        <v>2484</v>
      </c>
      <c r="D4830" t="s">
        <v>2485</v>
      </c>
      <c r="E4830" t="s">
        <v>600</v>
      </c>
      <c r="F4830" s="1">
        <v>41579</v>
      </c>
      <c r="G4830" t="s">
        <v>2401</v>
      </c>
      <c r="H4830">
        <v>201501</v>
      </c>
      <c r="I4830" t="s">
        <v>27</v>
      </c>
      <c r="J4830" t="s">
        <v>28</v>
      </c>
      <c r="K4830" t="s">
        <v>601</v>
      </c>
      <c r="L4830" t="s">
        <v>30</v>
      </c>
      <c r="M4830" t="s">
        <v>2486</v>
      </c>
      <c r="N4830" t="s">
        <v>32</v>
      </c>
      <c r="O4830">
        <v>3380</v>
      </c>
      <c r="P4830" t="s">
        <v>1038</v>
      </c>
      <c r="Q4830" t="s">
        <v>1037</v>
      </c>
      <c r="R4830" t="s">
        <v>1041</v>
      </c>
      <c r="S4830" t="s">
        <v>34</v>
      </c>
      <c r="T4830" t="s">
        <v>561</v>
      </c>
    </row>
    <row r="4831" spans="1:20">
      <c r="A4831" t="s">
        <v>2487</v>
      </c>
      <c r="B4831" t="s">
        <v>2488</v>
      </c>
      <c r="C4831" t="s">
        <v>2489</v>
      </c>
      <c r="D4831" t="s">
        <v>2490</v>
      </c>
      <c r="E4831" t="s">
        <v>1193</v>
      </c>
      <c r="F4831" s="1">
        <v>41791</v>
      </c>
      <c r="G4831" t="s">
        <v>2401</v>
      </c>
      <c r="H4831">
        <v>201501</v>
      </c>
      <c r="I4831" t="s">
        <v>27</v>
      </c>
      <c r="J4831" t="s">
        <v>596</v>
      </c>
      <c r="K4831" t="s">
        <v>2328</v>
      </c>
      <c r="L4831" t="s">
        <v>1116</v>
      </c>
      <c r="M4831" t="s">
        <v>31</v>
      </c>
      <c r="N4831" t="s">
        <v>32</v>
      </c>
      <c r="O4831">
        <v>5177.4400000000005</v>
      </c>
      <c r="P4831" t="s">
        <v>2488</v>
      </c>
      <c r="Q4831" t="s">
        <v>2487</v>
      </c>
      <c r="R4831" t="s">
        <v>2491</v>
      </c>
      <c r="S4831" t="s">
        <v>34</v>
      </c>
      <c r="T4831" t="s">
        <v>1263</v>
      </c>
    </row>
    <row r="4832" spans="1:20">
      <c r="A4832" t="s">
        <v>1060</v>
      </c>
      <c r="B4832" t="s">
        <v>1061</v>
      </c>
      <c r="C4832" t="s">
        <v>1062</v>
      </c>
      <c r="D4832" t="s">
        <v>1063</v>
      </c>
      <c r="E4832" t="s">
        <v>622</v>
      </c>
      <c r="F4832" s="1">
        <v>37987</v>
      </c>
      <c r="G4832" t="s">
        <v>2401</v>
      </c>
      <c r="H4832">
        <v>201501</v>
      </c>
      <c r="I4832" t="s">
        <v>27</v>
      </c>
      <c r="J4832" t="s">
        <v>596</v>
      </c>
      <c r="K4832" t="s">
        <v>1064</v>
      </c>
      <c r="L4832" t="s">
        <v>1065</v>
      </c>
      <c r="M4832" t="s">
        <v>1066</v>
      </c>
      <c r="N4832" t="s">
        <v>32</v>
      </c>
      <c r="O4832">
        <v>-9.1300000000000008</v>
      </c>
      <c r="P4832" t="s">
        <v>1061</v>
      </c>
      <c r="Q4832" t="s">
        <v>1060</v>
      </c>
      <c r="R4832" t="s">
        <v>1067</v>
      </c>
      <c r="S4832" t="s">
        <v>608</v>
      </c>
      <c r="T4832" t="s">
        <v>561</v>
      </c>
    </row>
    <row r="4833" spans="1:20">
      <c r="A4833" t="s">
        <v>1060</v>
      </c>
      <c r="B4833" t="s">
        <v>1061</v>
      </c>
      <c r="C4833" t="s">
        <v>1062</v>
      </c>
      <c r="D4833" t="s">
        <v>1063</v>
      </c>
      <c r="E4833" t="s">
        <v>622</v>
      </c>
      <c r="F4833" s="1">
        <v>37987</v>
      </c>
      <c r="G4833" t="s">
        <v>2401</v>
      </c>
      <c r="H4833">
        <v>201501</v>
      </c>
      <c r="I4833" t="s">
        <v>27</v>
      </c>
      <c r="J4833" t="s">
        <v>596</v>
      </c>
      <c r="K4833" t="s">
        <v>597</v>
      </c>
      <c r="L4833" t="s">
        <v>1065</v>
      </c>
      <c r="M4833" t="s">
        <v>1066</v>
      </c>
      <c r="N4833" t="s">
        <v>32</v>
      </c>
      <c r="O4833">
        <v>-16159.18</v>
      </c>
      <c r="P4833" t="s">
        <v>1061</v>
      </c>
      <c r="Q4833" t="s">
        <v>1060</v>
      </c>
      <c r="R4833" t="s">
        <v>1067</v>
      </c>
      <c r="S4833" t="s">
        <v>608</v>
      </c>
      <c r="T4833" t="s">
        <v>561</v>
      </c>
    </row>
    <row r="4834" spans="1:20">
      <c r="A4834" t="s">
        <v>1060</v>
      </c>
      <c r="B4834" t="s">
        <v>1061</v>
      </c>
      <c r="C4834" t="s">
        <v>1062</v>
      </c>
      <c r="D4834" t="s">
        <v>1063</v>
      </c>
      <c r="E4834" t="s">
        <v>622</v>
      </c>
      <c r="F4834" s="1">
        <v>37987</v>
      </c>
      <c r="G4834" t="s">
        <v>2401</v>
      </c>
      <c r="H4834">
        <v>201501</v>
      </c>
      <c r="I4834" t="s">
        <v>27</v>
      </c>
      <c r="J4834" t="s">
        <v>596</v>
      </c>
      <c r="K4834" t="s">
        <v>1068</v>
      </c>
      <c r="L4834" t="s">
        <v>1065</v>
      </c>
      <c r="M4834" t="s">
        <v>1066</v>
      </c>
      <c r="N4834" t="s">
        <v>32</v>
      </c>
      <c r="O4834">
        <v>-75.960000000000008</v>
      </c>
      <c r="P4834" t="s">
        <v>1061</v>
      </c>
      <c r="Q4834" t="s">
        <v>1060</v>
      </c>
      <c r="R4834" t="s">
        <v>1067</v>
      </c>
      <c r="S4834" t="s">
        <v>608</v>
      </c>
      <c r="T4834" t="s">
        <v>561</v>
      </c>
    </row>
    <row r="4835" spans="1:20">
      <c r="A4835" t="s">
        <v>1060</v>
      </c>
      <c r="B4835" t="s">
        <v>1061</v>
      </c>
      <c r="C4835" t="s">
        <v>1062</v>
      </c>
      <c r="D4835" t="s">
        <v>1063</v>
      </c>
      <c r="E4835" t="s">
        <v>622</v>
      </c>
      <c r="F4835" s="1">
        <v>37987</v>
      </c>
      <c r="G4835" t="s">
        <v>2401</v>
      </c>
      <c r="H4835">
        <v>201501</v>
      </c>
      <c r="I4835" t="s">
        <v>27</v>
      </c>
      <c r="J4835" t="s">
        <v>596</v>
      </c>
      <c r="K4835" t="s">
        <v>601</v>
      </c>
      <c r="L4835" t="s">
        <v>1065</v>
      </c>
      <c r="M4835" t="s">
        <v>1066</v>
      </c>
      <c r="N4835" t="s">
        <v>32</v>
      </c>
      <c r="O4835">
        <v>-3303</v>
      </c>
      <c r="P4835" t="s">
        <v>1061</v>
      </c>
      <c r="Q4835" t="s">
        <v>1060</v>
      </c>
      <c r="R4835" t="s">
        <v>1067</v>
      </c>
      <c r="S4835" t="s">
        <v>608</v>
      </c>
      <c r="T4835" t="s">
        <v>561</v>
      </c>
    </row>
    <row r="4836" spans="1:20">
      <c r="A4836" t="s">
        <v>1076</v>
      </c>
      <c r="B4836" t="s">
        <v>1077</v>
      </c>
      <c r="C4836" t="s">
        <v>1078</v>
      </c>
      <c r="D4836" t="s">
        <v>1079</v>
      </c>
      <c r="E4836" t="s">
        <v>595</v>
      </c>
      <c r="F4836" s="1">
        <v>40114</v>
      </c>
      <c r="G4836" t="s">
        <v>2401</v>
      </c>
      <c r="H4836">
        <v>201501</v>
      </c>
      <c r="I4836" t="s">
        <v>27</v>
      </c>
      <c r="J4836" t="s">
        <v>596</v>
      </c>
      <c r="K4836" t="s">
        <v>597</v>
      </c>
      <c r="L4836" t="s">
        <v>30</v>
      </c>
      <c r="M4836" t="s">
        <v>1080</v>
      </c>
      <c r="N4836" t="s">
        <v>32</v>
      </c>
      <c r="O4836">
        <v>6068.1900000000005</v>
      </c>
      <c r="P4836" t="s">
        <v>1077</v>
      </c>
      <c r="Q4836" t="s">
        <v>1076</v>
      </c>
      <c r="R4836" t="s">
        <v>1081</v>
      </c>
      <c r="S4836" t="s">
        <v>608</v>
      </c>
      <c r="T4836" t="s">
        <v>592</v>
      </c>
    </row>
    <row r="4837" spans="1:20">
      <c r="A4837" t="s">
        <v>1082</v>
      </c>
      <c r="B4837" t="s">
        <v>1083</v>
      </c>
      <c r="C4837" t="s">
        <v>1084</v>
      </c>
      <c r="D4837" t="s">
        <v>1085</v>
      </c>
      <c r="E4837" t="s">
        <v>1073</v>
      </c>
      <c r="F4837" s="1">
        <v>41730</v>
      </c>
      <c r="G4837" t="s">
        <v>2401</v>
      </c>
      <c r="H4837">
        <v>201501</v>
      </c>
      <c r="I4837" t="s">
        <v>27</v>
      </c>
      <c r="J4837" t="s">
        <v>596</v>
      </c>
      <c r="K4837" t="s">
        <v>597</v>
      </c>
      <c r="L4837" t="s">
        <v>30</v>
      </c>
      <c r="M4837" t="s">
        <v>1086</v>
      </c>
      <c r="N4837" t="s">
        <v>32</v>
      </c>
      <c r="O4837">
        <v>57.57</v>
      </c>
      <c r="P4837" t="s">
        <v>1083</v>
      </c>
      <c r="Q4837" t="s">
        <v>1082</v>
      </c>
      <c r="R4837" t="s">
        <v>1087</v>
      </c>
      <c r="S4837" t="s">
        <v>608</v>
      </c>
      <c r="T4837" t="s">
        <v>561</v>
      </c>
    </row>
    <row r="4838" spans="1:20">
      <c r="A4838" t="s">
        <v>1082</v>
      </c>
      <c r="B4838" t="s">
        <v>1083</v>
      </c>
      <c r="C4838" t="s">
        <v>1088</v>
      </c>
      <c r="D4838" t="s">
        <v>1089</v>
      </c>
      <c r="E4838" t="s">
        <v>1073</v>
      </c>
      <c r="F4838" s="1">
        <v>41730</v>
      </c>
      <c r="G4838" t="s">
        <v>2401</v>
      </c>
      <c r="H4838">
        <v>201501</v>
      </c>
      <c r="I4838" t="s">
        <v>27</v>
      </c>
      <c r="J4838" t="s">
        <v>596</v>
      </c>
      <c r="K4838" t="s">
        <v>597</v>
      </c>
      <c r="L4838" t="s">
        <v>30</v>
      </c>
      <c r="M4838" t="s">
        <v>1090</v>
      </c>
      <c r="N4838" t="s">
        <v>32</v>
      </c>
      <c r="O4838">
        <v>60.13</v>
      </c>
      <c r="P4838" t="s">
        <v>1083</v>
      </c>
      <c r="Q4838" t="s">
        <v>1082</v>
      </c>
      <c r="R4838" t="s">
        <v>1087</v>
      </c>
      <c r="S4838" t="s">
        <v>608</v>
      </c>
      <c r="T4838" t="s">
        <v>561</v>
      </c>
    </row>
    <row r="4839" spans="1:20">
      <c r="A4839" t="s">
        <v>2492</v>
      </c>
      <c r="B4839" t="s">
        <v>2493</v>
      </c>
      <c r="C4839" t="s">
        <v>2494</v>
      </c>
      <c r="D4839" t="s">
        <v>2495</v>
      </c>
      <c r="E4839" t="s">
        <v>600</v>
      </c>
      <c r="F4839" s="1">
        <v>41365</v>
      </c>
      <c r="G4839" t="s">
        <v>2401</v>
      </c>
      <c r="H4839">
        <v>201501</v>
      </c>
      <c r="I4839" t="s">
        <v>27</v>
      </c>
      <c r="J4839" t="s">
        <v>596</v>
      </c>
      <c r="K4839" t="s">
        <v>2294</v>
      </c>
      <c r="L4839" t="s">
        <v>1116</v>
      </c>
      <c r="M4839" t="s">
        <v>2496</v>
      </c>
      <c r="N4839" t="s">
        <v>32</v>
      </c>
      <c r="O4839">
        <v>47995.51</v>
      </c>
      <c r="P4839" t="s">
        <v>2493</v>
      </c>
      <c r="Q4839" t="s">
        <v>2492</v>
      </c>
      <c r="R4839" t="s">
        <v>2497</v>
      </c>
      <c r="S4839" t="s">
        <v>34</v>
      </c>
      <c r="T4839" t="s">
        <v>561</v>
      </c>
    </row>
    <row r="4840" spans="1:20">
      <c r="A4840" t="s">
        <v>1107</v>
      </c>
      <c r="B4840" t="s">
        <v>1108</v>
      </c>
      <c r="C4840" t="s">
        <v>1109</v>
      </c>
      <c r="D4840" t="s">
        <v>1110</v>
      </c>
      <c r="E4840" t="s">
        <v>25</v>
      </c>
      <c r="F4840" s="1">
        <v>41244</v>
      </c>
      <c r="G4840" t="s">
        <v>2401</v>
      </c>
      <c r="H4840">
        <v>201501</v>
      </c>
      <c r="I4840" t="s">
        <v>27</v>
      </c>
      <c r="J4840" t="s">
        <v>28</v>
      </c>
      <c r="K4840" t="s">
        <v>29</v>
      </c>
      <c r="L4840" t="s">
        <v>30</v>
      </c>
      <c r="M4840" t="s">
        <v>31</v>
      </c>
      <c r="N4840" t="s">
        <v>32</v>
      </c>
      <c r="O4840">
        <v>507.26</v>
      </c>
      <c r="P4840" t="s">
        <v>1108</v>
      </c>
      <c r="Q4840" t="s">
        <v>1107</v>
      </c>
      <c r="R4840" t="s">
        <v>1111</v>
      </c>
      <c r="S4840" t="s">
        <v>34</v>
      </c>
      <c r="T4840" t="s">
        <v>561</v>
      </c>
    </row>
    <row r="4841" spans="1:20">
      <c r="A4841" t="s">
        <v>1107</v>
      </c>
      <c r="B4841" t="s">
        <v>1108</v>
      </c>
      <c r="C4841" t="s">
        <v>1109</v>
      </c>
      <c r="D4841" t="s">
        <v>1110</v>
      </c>
      <c r="E4841" t="s">
        <v>25</v>
      </c>
      <c r="F4841" s="1">
        <v>41244</v>
      </c>
      <c r="G4841" t="s">
        <v>2401</v>
      </c>
      <c r="H4841">
        <v>201501</v>
      </c>
      <c r="I4841" t="s">
        <v>27</v>
      </c>
      <c r="J4841" t="s">
        <v>28</v>
      </c>
      <c r="K4841" t="s">
        <v>36</v>
      </c>
      <c r="L4841" t="s">
        <v>30</v>
      </c>
      <c r="M4841" t="s">
        <v>31</v>
      </c>
      <c r="N4841" t="s">
        <v>32</v>
      </c>
      <c r="O4841">
        <v>17349.990000000002</v>
      </c>
      <c r="P4841" t="s">
        <v>1108</v>
      </c>
      <c r="Q4841" t="s">
        <v>1107</v>
      </c>
      <c r="R4841" t="s">
        <v>1111</v>
      </c>
      <c r="S4841" t="s">
        <v>34</v>
      </c>
      <c r="T4841" t="s">
        <v>561</v>
      </c>
    </row>
    <row r="4842" spans="1:20">
      <c r="A4842" t="s">
        <v>1107</v>
      </c>
      <c r="B4842" t="s">
        <v>1108</v>
      </c>
      <c r="C4842" t="s">
        <v>1109</v>
      </c>
      <c r="D4842" t="s">
        <v>1110</v>
      </c>
      <c r="E4842" t="s">
        <v>25</v>
      </c>
      <c r="F4842" s="1">
        <v>41244</v>
      </c>
      <c r="G4842" t="s">
        <v>2401</v>
      </c>
      <c r="H4842">
        <v>201501</v>
      </c>
      <c r="I4842" t="s">
        <v>27</v>
      </c>
      <c r="J4842" t="s">
        <v>28</v>
      </c>
      <c r="K4842" t="s">
        <v>38</v>
      </c>
      <c r="L4842" t="s">
        <v>30</v>
      </c>
      <c r="M4842" t="s">
        <v>31</v>
      </c>
      <c r="N4842" t="s">
        <v>32</v>
      </c>
      <c r="O4842">
        <v>4299.97</v>
      </c>
      <c r="P4842" t="s">
        <v>1108</v>
      </c>
      <c r="Q4842" t="s">
        <v>1107</v>
      </c>
      <c r="R4842" t="s">
        <v>1111</v>
      </c>
      <c r="S4842" t="s">
        <v>34</v>
      </c>
      <c r="T4842" t="s">
        <v>561</v>
      </c>
    </row>
    <row r="4843" spans="1:20">
      <c r="A4843" t="s">
        <v>1107</v>
      </c>
      <c r="B4843" t="s">
        <v>1108</v>
      </c>
      <c r="C4843" t="s">
        <v>1109</v>
      </c>
      <c r="D4843" t="s">
        <v>1110</v>
      </c>
      <c r="E4843" t="s">
        <v>25</v>
      </c>
      <c r="F4843" s="1">
        <v>41244</v>
      </c>
      <c r="G4843" t="s">
        <v>2401</v>
      </c>
      <c r="H4843">
        <v>201501</v>
      </c>
      <c r="I4843" t="s">
        <v>27</v>
      </c>
      <c r="J4843" t="s">
        <v>28</v>
      </c>
      <c r="K4843" t="s">
        <v>39</v>
      </c>
      <c r="L4843" t="s">
        <v>30</v>
      </c>
      <c r="M4843" t="s">
        <v>31</v>
      </c>
      <c r="N4843" t="s">
        <v>32</v>
      </c>
      <c r="O4843">
        <v>2363.14</v>
      </c>
      <c r="P4843" t="s">
        <v>1108</v>
      </c>
      <c r="Q4843" t="s">
        <v>1107</v>
      </c>
      <c r="R4843" t="s">
        <v>1111</v>
      </c>
      <c r="S4843" t="s">
        <v>34</v>
      </c>
      <c r="T4843" t="s">
        <v>561</v>
      </c>
    </row>
    <row r="4844" spans="1:20">
      <c r="A4844" t="s">
        <v>1112</v>
      </c>
      <c r="B4844" t="s">
        <v>1113</v>
      </c>
      <c r="C4844" t="s">
        <v>2498</v>
      </c>
      <c r="D4844" t="s">
        <v>2499</v>
      </c>
      <c r="E4844" t="s">
        <v>600</v>
      </c>
      <c r="F4844" s="1">
        <v>41671</v>
      </c>
      <c r="G4844" t="s">
        <v>2401</v>
      </c>
      <c r="H4844">
        <v>201501</v>
      </c>
      <c r="I4844" t="s">
        <v>1131</v>
      </c>
      <c r="J4844" t="s">
        <v>1122</v>
      </c>
      <c r="K4844" t="s">
        <v>1123</v>
      </c>
      <c r="L4844" t="s">
        <v>1124</v>
      </c>
      <c r="M4844" t="s">
        <v>31</v>
      </c>
      <c r="N4844" t="s">
        <v>48</v>
      </c>
      <c r="O4844">
        <v>31048.89</v>
      </c>
      <c r="P4844" t="s">
        <v>1113</v>
      </c>
      <c r="Q4844" t="s">
        <v>1112</v>
      </c>
      <c r="R4844" t="s">
        <v>1118</v>
      </c>
      <c r="S4844" t="s">
        <v>1119</v>
      </c>
      <c r="T4844" t="s">
        <v>561</v>
      </c>
    </row>
    <row r="4845" spans="1:20">
      <c r="A4845" t="s">
        <v>1112</v>
      </c>
      <c r="B4845" t="s">
        <v>1113</v>
      </c>
      <c r="C4845" t="s">
        <v>2498</v>
      </c>
      <c r="D4845" t="s">
        <v>2499</v>
      </c>
      <c r="E4845" t="s">
        <v>600</v>
      </c>
      <c r="F4845" s="1">
        <v>41671</v>
      </c>
      <c r="G4845" t="s">
        <v>2401</v>
      </c>
      <c r="H4845">
        <v>201501</v>
      </c>
      <c r="I4845" t="s">
        <v>1131</v>
      </c>
      <c r="J4845" t="s">
        <v>1122</v>
      </c>
      <c r="K4845" t="s">
        <v>1123</v>
      </c>
      <c r="L4845" t="s">
        <v>1124</v>
      </c>
      <c r="M4845" t="s">
        <v>31</v>
      </c>
      <c r="N4845" t="s">
        <v>49</v>
      </c>
      <c r="O4845">
        <v>-31048.89</v>
      </c>
      <c r="P4845" t="s">
        <v>1113</v>
      </c>
      <c r="Q4845" t="s">
        <v>1112</v>
      </c>
      <c r="R4845" t="s">
        <v>1118</v>
      </c>
      <c r="S4845" t="s">
        <v>1119</v>
      </c>
      <c r="T4845" t="s">
        <v>561</v>
      </c>
    </row>
    <row r="4846" spans="1:20">
      <c r="A4846" t="s">
        <v>1112</v>
      </c>
      <c r="B4846" t="s">
        <v>1113</v>
      </c>
      <c r="C4846" t="s">
        <v>2498</v>
      </c>
      <c r="D4846" t="s">
        <v>2499</v>
      </c>
      <c r="E4846" t="s">
        <v>600</v>
      </c>
      <c r="F4846" s="1">
        <v>41671</v>
      </c>
      <c r="G4846" t="s">
        <v>2401</v>
      </c>
      <c r="H4846">
        <v>201501</v>
      </c>
      <c r="I4846" t="s">
        <v>1131</v>
      </c>
      <c r="J4846" t="s">
        <v>1122</v>
      </c>
      <c r="K4846" t="s">
        <v>1132</v>
      </c>
      <c r="L4846" t="s">
        <v>1124</v>
      </c>
      <c r="M4846" t="s">
        <v>31</v>
      </c>
      <c r="N4846" t="s">
        <v>48</v>
      </c>
      <c r="O4846">
        <v>71652.2</v>
      </c>
      <c r="P4846" t="s">
        <v>1113</v>
      </c>
      <c r="Q4846" t="s">
        <v>1112</v>
      </c>
      <c r="R4846" t="s">
        <v>1118</v>
      </c>
      <c r="S4846" t="s">
        <v>1119</v>
      </c>
      <c r="T4846" t="s">
        <v>561</v>
      </c>
    </row>
    <row r="4847" spans="1:20">
      <c r="A4847" t="s">
        <v>1112</v>
      </c>
      <c r="B4847" t="s">
        <v>1113</v>
      </c>
      <c r="C4847" t="s">
        <v>2498</v>
      </c>
      <c r="D4847" t="s">
        <v>2499</v>
      </c>
      <c r="E4847" t="s">
        <v>600</v>
      </c>
      <c r="F4847" s="1">
        <v>41671</v>
      </c>
      <c r="G4847" t="s">
        <v>2401</v>
      </c>
      <c r="H4847">
        <v>201501</v>
      </c>
      <c r="I4847" t="s">
        <v>1131</v>
      </c>
      <c r="J4847" t="s">
        <v>1122</v>
      </c>
      <c r="K4847" t="s">
        <v>1132</v>
      </c>
      <c r="L4847" t="s">
        <v>1124</v>
      </c>
      <c r="M4847" t="s">
        <v>31</v>
      </c>
      <c r="N4847" t="s">
        <v>49</v>
      </c>
      <c r="O4847">
        <v>-71652.2</v>
      </c>
      <c r="P4847" t="s">
        <v>1113</v>
      </c>
      <c r="Q4847" t="s">
        <v>1112</v>
      </c>
      <c r="R4847" t="s">
        <v>1118</v>
      </c>
      <c r="S4847" t="s">
        <v>1119</v>
      </c>
      <c r="T4847" t="s">
        <v>561</v>
      </c>
    </row>
    <row r="4848" spans="1:20">
      <c r="A4848" t="s">
        <v>1112</v>
      </c>
      <c r="B4848" t="s">
        <v>1113</v>
      </c>
      <c r="C4848" t="s">
        <v>1120</v>
      </c>
      <c r="D4848" t="s">
        <v>1121</v>
      </c>
      <c r="E4848" t="s">
        <v>600</v>
      </c>
      <c r="F4848" s="1">
        <v>41699</v>
      </c>
      <c r="G4848" t="s">
        <v>2401</v>
      </c>
      <c r="H4848">
        <v>201501</v>
      </c>
      <c r="I4848" t="s">
        <v>213</v>
      </c>
      <c r="J4848" t="s">
        <v>1122</v>
      </c>
      <c r="K4848" t="s">
        <v>1123</v>
      </c>
      <c r="L4848" t="s">
        <v>1124</v>
      </c>
      <c r="M4848" t="s">
        <v>31</v>
      </c>
      <c r="N4848" t="s">
        <v>32</v>
      </c>
      <c r="O4848">
        <v>8047.97</v>
      </c>
      <c r="P4848" t="s">
        <v>1113</v>
      </c>
      <c r="Q4848" t="s">
        <v>1112</v>
      </c>
      <c r="R4848" t="s">
        <v>1118</v>
      </c>
      <c r="S4848" t="s">
        <v>1119</v>
      </c>
      <c r="T4848" t="s">
        <v>561</v>
      </c>
    </row>
    <row r="4849" spans="1:20">
      <c r="A4849" t="s">
        <v>1112</v>
      </c>
      <c r="B4849" t="s">
        <v>1113</v>
      </c>
      <c r="C4849" t="s">
        <v>2500</v>
      </c>
      <c r="D4849" t="s">
        <v>2501</v>
      </c>
      <c r="E4849" t="s">
        <v>600</v>
      </c>
      <c r="F4849" s="1">
        <v>41671</v>
      </c>
      <c r="G4849" t="s">
        <v>2401</v>
      </c>
      <c r="H4849">
        <v>201501</v>
      </c>
      <c r="I4849" t="s">
        <v>1131</v>
      </c>
      <c r="J4849" t="s">
        <v>1122</v>
      </c>
      <c r="K4849" t="s">
        <v>1123</v>
      </c>
      <c r="L4849" t="s">
        <v>1124</v>
      </c>
      <c r="M4849" t="s">
        <v>31</v>
      </c>
      <c r="N4849" t="s">
        <v>48</v>
      </c>
      <c r="O4849">
        <v>14487.25</v>
      </c>
      <c r="P4849" t="s">
        <v>1113</v>
      </c>
      <c r="Q4849" t="s">
        <v>1112</v>
      </c>
      <c r="R4849" t="s">
        <v>1118</v>
      </c>
      <c r="S4849" t="s">
        <v>1119</v>
      </c>
      <c r="T4849" t="s">
        <v>561</v>
      </c>
    </row>
    <row r="4850" spans="1:20">
      <c r="A4850" t="s">
        <v>1112</v>
      </c>
      <c r="B4850" t="s">
        <v>1113</v>
      </c>
      <c r="C4850" t="s">
        <v>2500</v>
      </c>
      <c r="D4850" t="s">
        <v>2501</v>
      </c>
      <c r="E4850" t="s">
        <v>600</v>
      </c>
      <c r="F4850" s="1">
        <v>41671</v>
      </c>
      <c r="G4850" t="s">
        <v>2401</v>
      </c>
      <c r="H4850">
        <v>201501</v>
      </c>
      <c r="I4850" t="s">
        <v>1131</v>
      </c>
      <c r="J4850" t="s">
        <v>1122</v>
      </c>
      <c r="K4850" t="s">
        <v>1123</v>
      </c>
      <c r="L4850" t="s">
        <v>1124</v>
      </c>
      <c r="M4850" t="s">
        <v>31</v>
      </c>
      <c r="N4850" t="s">
        <v>49</v>
      </c>
      <c r="O4850">
        <v>-14487.25</v>
      </c>
      <c r="P4850" t="s">
        <v>1113</v>
      </c>
      <c r="Q4850" t="s">
        <v>1112</v>
      </c>
      <c r="R4850" t="s">
        <v>1118</v>
      </c>
      <c r="S4850" t="s">
        <v>1119</v>
      </c>
      <c r="T4850" t="s">
        <v>561</v>
      </c>
    </row>
    <row r="4851" spans="1:20">
      <c r="A4851" t="s">
        <v>1112</v>
      </c>
      <c r="B4851" t="s">
        <v>1113</v>
      </c>
      <c r="C4851" t="s">
        <v>2500</v>
      </c>
      <c r="D4851" t="s">
        <v>2501</v>
      </c>
      <c r="E4851" t="s">
        <v>600</v>
      </c>
      <c r="F4851" s="1">
        <v>41671</v>
      </c>
      <c r="G4851" t="s">
        <v>2401</v>
      </c>
      <c r="H4851">
        <v>201501</v>
      </c>
      <c r="I4851" t="s">
        <v>1131</v>
      </c>
      <c r="J4851" t="s">
        <v>1122</v>
      </c>
      <c r="K4851" t="s">
        <v>1132</v>
      </c>
      <c r="L4851" t="s">
        <v>1124</v>
      </c>
      <c r="M4851" t="s">
        <v>31</v>
      </c>
      <c r="N4851" t="s">
        <v>48</v>
      </c>
      <c r="O4851">
        <v>7024.1100000000006</v>
      </c>
      <c r="P4851" t="s">
        <v>1113</v>
      </c>
      <c r="Q4851" t="s">
        <v>1112</v>
      </c>
      <c r="R4851" t="s">
        <v>1118</v>
      </c>
      <c r="S4851" t="s">
        <v>1119</v>
      </c>
      <c r="T4851" t="s">
        <v>561</v>
      </c>
    </row>
    <row r="4852" spans="1:20">
      <c r="A4852" t="s">
        <v>1112</v>
      </c>
      <c r="B4852" t="s">
        <v>1113</v>
      </c>
      <c r="C4852" t="s">
        <v>2500</v>
      </c>
      <c r="D4852" t="s">
        <v>2501</v>
      </c>
      <c r="E4852" t="s">
        <v>600</v>
      </c>
      <c r="F4852" s="1">
        <v>41671</v>
      </c>
      <c r="G4852" t="s">
        <v>2401</v>
      </c>
      <c r="H4852">
        <v>201501</v>
      </c>
      <c r="I4852" t="s">
        <v>1131</v>
      </c>
      <c r="J4852" t="s">
        <v>1122</v>
      </c>
      <c r="K4852" t="s">
        <v>1132</v>
      </c>
      <c r="L4852" t="s">
        <v>1124</v>
      </c>
      <c r="M4852" t="s">
        <v>31</v>
      </c>
      <c r="N4852" t="s">
        <v>49</v>
      </c>
      <c r="O4852">
        <v>-7024.1100000000006</v>
      </c>
      <c r="P4852" t="s">
        <v>1113</v>
      </c>
      <c r="Q4852" t="s">
        <v>1112</v>
      </c>
      <c r="R4852" t="s">
        <v>1118</v>
      </c>
      <c r="S4852" t="s">
        <v>1119</v>
      </c>
      <c r="T4852" t="s">
        <v>561</v>
      </c>
    </row>
    <row r="4853" spans="1:20">
      <c r="A4853" t="s">
        <v>1112</v>
      </c>
      <c r="B4853" t="s">
        <v>1113</v>
      </c>
      <c r="C4853" t="s">
        <v>1125</v>
      </c>
      <c r="D4853" t="s">
        <v>1126</v>
      </c>
      <c r="E4853" t="s">
        <v>600</v>
      </c>
      <c r="F4853" s="1">
        <v>41640</v>
      </c>
      <c r="G4853" t="s">
        <v>2401</v>
      </c>
      <c r="H4853">
        <v>201501</v>
      </c>
      <c r="I4853" t="s">
        <v>27</v>
      </c>
      <c r="J4853" t="s">
        <v>596</v>
      </c>
      <c r="K4853" t="s">
        <v>1123</v>
      </c>
      <c r="L4853" t="s">
        <v>1116</v>
      </c>
      <c r="M4853" t="s">
        <v>31</v>
      </c>
      <c r="N4853" t="s">
        <v>32</v>
      </c>
      <c r="O4853">
        <v>-107214</v>
      </c>
      <c r="P4853" t="s">
        <v>1113</v>
      </c>
      <c r="Q4853" t="s">
        <v>1112</v>
      </c>
      <c r="R4853" t="s">
        <v>1118</v>
      </c>
      <c r="S4853" t="s">
        <v>1119</v>
      </c>
      <c r="T4853" t="s">
        <v>561</v>
      </c>
    </row>
    <row r="4854" spans="1:20">
      <c r="A4854" t="s">
        <v>1112</v>
      </c>
      <c r="B4854" t="s">
        <v>1113</v>
      </c>
      <c r="C4854" t="s">
        <v>1129</v>
      </c>
      <c r="D4854" t="s">
        <v>1130</v>
      </c>
      <c r="E4854" t="s">
        <v>600</v>
      </c>
      <c r="F4854" s="1">
        <v>41730</v>
      </c>
      <c r="G4854" t="s">
        <v>2401</v>
      </c>
      <c r="H4854">
        <v>201501</v>
      </c>
      <c r="I4854" t="s">
        <v>1131</v>
      </c>
      <c r="J4854" t="s">
        <v>1122</v>
      </c>
      <c r="K4854" t="s">
        <v>1123</v>
      </c>
      <c r="L4854" t="s">
        <v>1124</v>
      </c>
      <c r="M4854" t="s">
        <v>31</v>
      </c>
      <c r="N4854" t="s">
        <v>32</v>
      </c>
      <c r="O4854">
        <v>178.17000000000002</v>
      </c>
      <c r="P4854" t="s">
        <v>1113</v>
      </c>
      <c r="Q4854" t="s">
        <v>1112</v>
      </c>
      <c r="R4854" t="s">
        <v>1118</v>
      </c>
      <c r="S4854" t="s">
        <v>1119</v>
      </c>
      <c r="T4854" t="s">
        <v>561</v>
      </c>
    </row>
    <row r="4855" spans="1:20">
      <c r="A4855" t="s">
        <v>1112</v>
      </c>
      <c r="B4855" t="s">
        <v>1113</v>
      </c>
      <c r="C4855" t="s">
        <v>1129</v>
      </c>
      <c r="D4855" t="s">
        <v>1130</v>
      </c>
      <c r="E4855" t="s">
        <v>600</v>
      </c>
      <c r="F4855" s="1">
        <v>41730</v>
      </c>
      <c r="G4855" t="s">
        <v>2401</v>
      </c>
      <c r="H4855">
        <v>201501</v>
      </c>
      <c r="I4855" t="s">
        <v>1131</v>
      </c>
      <c r="J4855" t="s">
        <v>1122</v>
      </c>
      <c r="K4855" t="s">
        <v>1132</v>
      </c>
      <c r="L4855" t="s">
        <v>1124</v>
      </c>
      <c r="M4855" t="s">
        <v>31</v>
      </c>
      <c r="N4855" t="s">
        <v>32</v>
      </c>
      <c r="O4855">
        <v>534.52</v>
      </c>
      <c r="P4855" t="s">
        <v>1113</v>
      </c>
      <c r="Q4855" t="s">
        <v>1112</v>
      </c>
      <c r="R4855" t="s">
        <v>1118</v>
      </c>
      <c r="S4855" t="s">
        <v>1119</v>
      </c>
      <c r="T4855" t="s">
        <v>561</v>
      </c>
    </row>
    <row r="4856" spans="1:20">
      <c r="A4856" t="s">
        <v>1112</v>
      </c>
      <c r="B4856" t="s">
        <v>1113</v>
      </c>
      <c r="C4856" t="s">
        <v>1133</v>
      </c>
      <c r="D4856" t="s">
        <v>1134</v>
      </c>
      <c r="E4856" t="s">
        <v>600</v>
      </c>
      <c r="F4856" s="1">
        <v>41671</v>
      </c>
      <c r="G4856" t="s">
        <v>2401</v>
      </c>
      <c r="H4856">
        <v>201501</v>
      </c>
      <c r="I4856" t="s">
        <v>1131</v>
      </c>
      <c r="J4856" t="s">
        <v>1122</v>
      </c>
      <c r="K4856" t="s">
        <v>1135</v>
      </c>
      <c r="L4856" t="s">
        <v>1124</v>
      </c>
      <c r="M4856" t="s">
        <v>31</v>
      </c>
      <c r="N4856" t="s">
        <v>32</v>
      </c>
      <c r="O4856">
        <v>4156.3</v>
      </c>
      <c r="P4856" t="s">
        <v>1113</v>
      </c>
      <c r="Q4856" t="s">
        <v>1112</v>
      </c>
      <c r="R4856" t="s">
        <v>1118</v>
      </c>
      <c r="S4856" t="s">
        <v>1119</v>
      </c>
      <c r="T4856" t="s">
        <v>561</v>
      </c>
    </row>
    <row r="4857" spans="1:20">
      <c r="A4857" t="s">
        <v>1112</v>
      </c>
      <c r="B4857" t="s">
        <v>1113</v>
      </c>
      <c r="C4857" t="s">
        <v>1136</v>
      </c>
      <c r="D4857" t="s">
        <v>1137</v>
      </c>
      <c r="E4857" t="s">
        <v>600</v>
      </c>
      <c r="F4857" s="1">
        <v>41671</v>
      </c>
      <c r="G4857" t="s">
        <v>2401</v>
      </c>
      <c r="H4857">
        <v>201501</v>
      </c>
      <c r="I4857" t="s">
        <v>1131</v>
      </c>
      <c r="J4857" t="s">
        <v>1122</v>
      </c>
      <c r="K4857" t="s">
        <v>1135</v>
      </c>
      <c r="L4857" t="s">
        <v>1124</v>
      </c>
      <c r="M4857" t="s">
        <v>31</v>
      </c>
      <c r="N4857" t="s">
        <v>32</v>
      </c>
      <c r="O4857">
        <v>-60056.450000000004</v>
      </c>
      <c r="P4857" t="s">
        <v>1113</v>
      </c>
      <c r="Q4857" t="s">
        <v>1112</v>
      </c>
      <c r="R4857" t="s">
        <v>1118</v>
      </c>
      <c r="S4857" t="s">
        <v>1119</v>
      </c>
      <c r="T4857" t="s">
        <v>561</v>
      </c>
    </row>
    <row r="4858" spans="1:20">
      <c r="A4858" t="s">
        <v>2502</v>
      </c>
      <c r="B4858" t="s">
        <v>2503</v>
      </c>
      <c r="C4858" t="s">
        <v>2504</v>
      </c>
      <c r="D4858" t="s">
        <v>2505</v>
      </c>
      <c r="E4858" t="s">
        <v>595</v>
      </c>
      <c r="F4858" s="1">
        <v>40553</v>
      </c>
      <c r="G4858" t="s">
        <v>2401</v>
      </c>
      <c r="H4858">
        <v>201501</v>
      </c>
      <c r="I4858" t="s">
        <v>27</v>
      </c>
      <c r="J4858" t="s">
        <v>596</v>
      </c>
      <c r="K4858" t="s">
        <v>1064</v>
      </c>
      <c r="L4858" t="s">
        <v>30</v>
      </c>
      <c r="M4858" t="s">
        <v>2506</v>
      </c>
      <c r="N4858" t="s">
        <v>32</v>
      </c>
      <c r="O4858">
        <v>1.46</v>
      </c>
      <c r="P4858" t="s">
        <v>2503</v>
      </c>
      <c r="Q4858" t="s">
        <v>2502</v>
      </c>
      <c r="R4858" t="s">
        <v>2507</v>
      </c>
      <c r="S4858" t="s">
        <v>34</v>
      </c>
      <c r="T4858" t="s">
        <v>561</v>
      </c>
    </row>
    <row r="4859" spans="1:20">
      <c r="A4859" t="s">
        <v>2502</v>
      </c>
      <c r="B4859" t="s">
        <v>2503</v>
      </c>
      <c r="C4859" t="s">
        <v>2504</v>
      </c>
      <c r="D4859" t="s">
        <v>2505</v>
      </c>
      <c r="E4859" t="s">
        <v>595</v>
      </c>
      <c r="F4859" s="1">
        <v>40553</v>
      </c>
      <c r="G4859" t="s">
        <v>2401</v>
      </c>
      <c r="H4859">
        <v>201501</v>
      </c>
      <c r="I4859" t="s">
        <v>27</v>
      </c>
      <c r="J4859" t="s">
        <v>596</v>
      </c>
      <c r="K4859" t="s">
        <v>597</v>
      </c>
      <c r="L4859" t="s">
        <v>30</v>
      </c>
      <c r="M4859" t="s">
        <v>2506</v>
      </c>
      <c r="N4859" t="s">
        <v>32</v>
      </c>
      <c r="O4859">
        <v>88.08</v>
      </c>
      <c r="P4859" t="s">
        <v>2503</v>
      </c>
      <c r="Q4859" t="s">
        <v>2502</v>
      </c>
      <c r="R4859" t="s">
        <v>2507</v>
      </c>
      <c r="S4859" t="s">
        <v>34</v>
      </c>
      <c r="T4859" t="s">
        <v>561</v>
      </c>
    </row>
    <row r="4860" spans="1:20">
      <c r="A4860" t="s">
        <v>1138</v>
      </c>
      <c r="B4860" t="s">
        <v>1139</v>
      </c>
      <c r="C4860" t="s">
        <v>1140</v>
      </c>
      <c r="D4860" t="s">
        <v>1141</v>
      </c>
      <c r="E4860" t="s">
        <v>600</v>
      </c>
      <c r="F4860" s="1">
        <v>41081</v>
      </c>
      <c r="G4860" t="s">
        <v>2401</v>
      </c>
      <c r="H4860">
        <v>201501</v>
      </c>
      <c r="I4860" t="s">
        <v>27</v>
      </c>
      <c r="J4860" t="s">
        <v>53</v>
      </c>
      <c r="K4860" t="s">
        <v>601</v>
      </c>
      <c r="L4860" t="s">
        <v>54</v>
      </c>
      <c r="M4860" t="s">
        <v>1142</v>
      </c>
      <c r="N4860" t="s">
        <v>32</v>
      </c>
      <c r="O4860">
        <v>2038.42</v>
      </c>
      <c r="P4860" t="s">
        <v>1139</v>
      </c>
      <c r="Q4860" t="s">
        <v>1138</v>
      </c>
      <c r="R4860" t="s">
        <v>1143</v>
      </c>
      <c r="S4860" t="s">
        <v>34</v>
      </c>
      <c r="T4860" t="s">
        <v>561</v>
      </c>
    </row>
    <row r="4861" spans="1:20">
      <c r="A4861" t="s">
        <v>1138</v>
      </c>
      <c r="B4861" t="s">
        <v>1139</v>
      </c>
      <c r="C4861" t="s">
        <v>1146</v>
      </c>
      <c r="D4861" t="s">
        <v>1147</v>
      </c>
      <c r="E4861" t="s">
        <v>142</v>
      </c>
      <c r="F4861" s="1">
        <v>41081</v>
      </c>
      <c r="G4861" t="s">
        <v>2401</v>
      </c>
      <c r="H4861">
        <v>201501</v>
      </c>
      <c r="I4861" t="s">
        <v>27</v>
      </c>
      <c r="J4861" t="s">
        <v>596</v>
      </c>
      <c r="K4861" t="s">
        <v>143</v>
      </c>
      <c r="L4861" t="s">
        <v>54</v>
      </c>
      <c r="M4861" t="s">
        <v>1142</v>
      </c>
      <c r="N4861" t="s">
        <v>32</v>
      </c>
      <c r="O4861">
        <v>2627.2400000000002</v>
      </c>
      <c r="P4861" t="s">
        <v>1139</v>
      </c>
      <c r="Q4861" t="s">
        <v>1138</v>
      </c>
      <c r="R4861" t="s">
        <v>1143</v>
      </c>
      <c r="S4861" t="s">
        <v>34</v>
      </c>
      <c r="T4861" t="s">
        <v>561</v>
      </c>
    </row>
    <row r="4862" spans="1:20">
      <c r="A4862" t="s">
        <v>1138</v>
      </c>
      <c r="B4862" t="s">
        <v>1139</v>
      </c>
      <c r="C4862" t="s">
        <v>1148</v>
      </c>
      <c r="D4862" t="s">
        <v>1149</v>
      </c>
      <c r="E4862" t="s">
        <v>600</v>
      </c>
      <c r="F4862" s="1">
        <v>41456</v>
      </c>
      <c r="G4862" t="s">
        <v>2401</v>
      </c>
      <c r="H4862">
        <v>201501</v>
      </c>
      <c r="I4862" t="s">
        <v>27</v>
      </c>
      <c r="J4862" t="s">
        <v>28</v>
      </c>
      <c r="K4862" t="s">
        <v>601</v>
      </c>
      <c r="L4862" t="s">
        <v>30</v>
      </c>
      <c r="M4862" t="s">
        <v>1150</v>
      </c>
      <c r="N4862" t="s">
        <v>32</v>
      </c>
      <c r="O4862">
        <v>10565.710000000001</v>
      </c>
      <c r="P4862" t="s">
        <v>1139</v>
      </c>
      <c r="Q4862" t="s">
        <v>1138</v>
      </c>
      <c r="R4862" t="s">
        <v>1143</v>
      </c>
      <c r="S4862" t="s">
        <v>34</v>
      </c>
      <c r="T4862" t="s">
        <v>561</v>
      </c>
    </row>
    <row r="4863" spans="1:20">
      <c r="A4863" t="s">
        <v>1151</v>
      </c>
      <c r="B4863" t="s">
        <v>1152</v>
      </c>
      <c r="C4863" t="s">
        <v>1153</v>
      </c>
      <c r="D4863" t="s">
        <v>1154</v>
      </c>
      <c r="E4863" t="s">
        <v>595</v>
      </c>
      <c r="F4863" s="1">
        <v>41609</v>
      </c>
      <c r="G4863" t="s">
        <v>2401</v>
      </c>
      <c r="H4863">
        <v>201501</v>
      </c>
      <c r="I4863" t="s">
        <v>27</v>
      </c>
      <c r="J4863" t="s">
        <v>596</v>
      </c>
      <c r="K4863" t="s">
        <v>1155</v>
      </c>
      <c r="L4863" t="s">
        <v>1156</v>
      </c>
      <c r="M4863" t="s">
        <v>1157</v>
      </c>
      <c r="N4863" t="s">
        <v>32</v>
      </c>
      <c r="O4863">
        <v>634.89</v>
      </c>
      <c r="P4863" t="s">
        <v>1152</v>
      </c>
      <c r="Q4863" t="s">
        <v>1151</v>
      </c>
      <c r="R4863" t="s">
        <v>1158</v>
      </c>
      <c r="S4863" t="s">
        <v>608</v>
      </c>
      <c r="T4863" t="s">
        <v>35</v>
      </c>
    </row>
    <row r="4864" spans="1:20">
      <c r="A4864" t="s">
        <v>1159</v>
      </c>
      <c r="B4864" t="s">
        <v>1152</v>
      </c>
      <c r="C4864" t="s">
        <v>1160</v>
      </c>
      <c r="D4864" t="s">
        <v>1161</v>
      </c>
      <c r="E4864" t="s">
        <v>142</v>
      </c>
      <c r="F4864" s="1">
        <v>41609</v>
      </c>
      <c r="G4864" t="s">
        <v>2401</v>
      </c>
      <c r="H4864">
        <v>201501</v>
      </c>
      <c r="I4864" t="s">
        <v>27</v>
      </c>
      <c r="J4864" t="s">
        <v>53</v>
      </c>
      <c r="K4864" t="s">
        <v>1162</v>
      </c>
      <c r="L4864" t="s">
        <v>54</v>
      </c>
      <c r="M4864" t="s">
        <v>1163</v>
      </c>
      <c r="N4864" t="s">
        <v>32</v>
      </c>
      <c r="O4864">
        <v>115.3</v>
      </c>
      <c r="P4864" t="s">
        <v>1152</v>
      </c>
      <c r="Q4864" t="s">
        <v>1159</v>
      </c>
      <c r="R4864" t="s">
        <v>1158</v>
      </c>
      <c r="S4864" t="s">
        <v>608</v>
      </c>
      <c r="T4864" t="s">
        <v>35</v>
      </c>
    </row>
    <row r="4865" spans="1:20">
      <c r="A4865" t="s">
        <v>1164</v>
      </c>
      <c r="B4865" t="s">
        <v>1152</v>
      </c>
      <c r="C4865" t="s">
        <v>1165</v>
      </c>
      <c r="D4865" t="s">
        <v>1166</v>
      </c>
      <c r="E4865" t="s">
        <v>595</v>
      </c>
      <c r="F4865" s="1">
        <v>41609</v>
      </c>
      <c r="G4865" t="s">
        <v>2401</v>
      </c>
      <c r="H4865">
        <v>201501</v>
      </c>
      <c r="I4865" t="s">
        <v>27</v>
      </c>
      <c r="J4865" t="s">
        <v>596</v>
      </c>
      <c r="K4865" t="s">
        <v>1155</v>
      </c>
      <c r="L4865" t="s">
        <v>1167</v>
      </c>
      <c r="M4865" t="s">
        <v>1168</v>
      </c>
      <c r="N4865" t="s">
        <v>32</v>
      </c>
      <c r="O4865">
        <v>51.76</v>
      </c>
      <c r="P4865" t="s">
        <v>1152</v>
      </c>
      <c r="Q4865" t="s">
        <v>1164</v>
      </c>
      <c r="R4865" t="s">
        <v>1158</v>
      </c>
      <c r="S4865" t="s">
        <v>608</v>
      </c>
      <c r="T4865" t="s">
        <v>35</v>
      </c>
    </row>
    <row r="4866" spans="1:20">
      <c r="A4866" t="s">
        <v>1169</v>
      </c>
      <c r="B4866" t="s">
        <v>1152</v>
      </c>
      <c r="C4866" t="s">
        <v>1170</v>
      </c>
      <c r="D4866" t="s">
        <v>1171</v>
      </c>
      <c r="E4866" t="s">
        <v>142</v>
      </c>
      <c r="F4866" s="1">
        <v>41609</v>
      </c>
      <c r="G4866" t="s">
        <v>2401</v>
      </c>
      <c r="H4866">
        <v>201501</v>
      </c>
      <c r="I4866" t="s">
        <v>27</v>
      </c>
      <c r="J4866" t="s">
        <v>53</v>
      </c>
      <c r="K4866" t="s">
        <v>1162</v>
      </c>
      <c r="L4866" t="s">
        <v>54</v>
      </c>
      <c r="M4866" t="s">
        <v>1163</v>
      </c>
      <c r="N4866" t="s">
        <v>32</v>
      </c>
      <c r="O4866">
        <v>-5470.02</v>
      </c>
      <c r="P4866" t="s">
        <v>1152</v>
      </c>
      <c r="Q4866" t="s">
        <v>1169</v>
      </c>
      <c r="R4866" t="s">
        <v>1158</v>
      </c>
      <c r="S4866" t="s">
        <v>608</v>
      </c>
      <c r="T4866" t="s">
        <v>35</v>
      </c>
    </row>
    <row r="4867" spans="1:20">
      <c r="A4867" t="s">
        <v>1177</v>
      </c>
      <c r="B4867" t="s">
        <v>1152</v>
      </c>
      <c r="C4867" t="s">
        <v>1178</v>
      </c>
      <c r="D4867" t="s">
        <v>1179</v>
      </c>
      <c r="E4867" t="s">
        <v>142</v>
      </c>
      <c r="F4867" s="1">
        <v>41609</v>
      </c>
      <c r="G4867" t="s">
        <v>2401</v>
      </c>
      <c r="H4867">
        <v>201501</v>
      </c>
      <c r="I4867" t="s">
        <v>27</v>
      </c>
      <c r="J4867" t="s">
        <v>28</v>
      </c>
      <c r="K4867" t="s">
        <v>1162</v>
      </c>
      <c r="L4867" t="s">
        <v>30</v>
      </c>
      <c r="M4867" t="s">
        <v>1180</v>
      </c>
      <c r="N4867" t="s">
        <v>32</v>
      </c>
      <c r="O4867">
        <v>1375.3500000000001</v>
      </c>
      <c r="P4867" t="s">
        <v>1152</v>
      </c>
      <c r="Q4867" t="s">
        <v>1177</v>
      </c>
      <c r="R4867" t="s">
        <v>1158</v>
      </c>
      <c r="S4867" t="s">
        <v>608</v>
      </c>
      <c r="T4867" t="s">
        <v>35</v>
      </c>
    </row>
    <row r="4868" spans="1:20">
      <c r="A4868" t="s">
        <v>1181</v>
      </c>
      <c r="B4868" t="s">
        <v>1152</v>
      </c>
      <c r="C4868" t="s">
        <v>1182</v>
      </c>
      <c r="D4868" t="s">
        <v>1183</v>
      </c>
      <c r="E4868" t="s">
        <v>142</v>
      </c>
      <c r="F4868" s="1">
        <v>41609</v>
      </c>
      <c r="G4868" t="s">
        <v>2401</v>
      </c>
      <c r="H4868">
        <v>201501</v>
      </c>
      <c r="I4868" t="s">
        <v>27</v>
      </c>
      <c r="J4868" t="s">
        <v>28</v>
      </c>
      <c r="K4868" t="s">
        <v>1162</v>
      </c>
      <c r="L4868" t="s">
        <v>30</v>
      </c>
      <c r="M4868" t="s">
        <v>1180</v>
      </c>
      <c r="N4868" t="s">
        <v>32</v>
      </c>
      <c r="O4868">
        <v>113.21000000000001</v>
      </c>
      <c r="P4868" t="s">
        <v>1152</v>
      </c>
      <c r="Q4868" t="s">
        <v>1181</v>
      </c>
      <c r="R4868" t="s">
        <v>1158</v>
      </c>
      <c r="S4868" t="s">
        <v>608</v>
      </c>
      <c r="T4868" t="s">
        <v>35</v>
      </c>
    </row>
    <row r="4869" spans="1:20">
      <c r="A4869" t="s">
        <v>1172</v>
      </c>
      <c r="B4869" t="s">
        <v>1152</v>
      </c>
      <c r="C4869" t="s">
        <v>1184</v>
      </c>
      <c r="D4869" t="s">
        <v>1185</v>
      </c>
      <c r="E4869" t="s">
        <v>595</v>
      </c>
      <c r="F4869" s="1">
        <v>41609</v>
      </c>
      <c r="G4869" t="s">
        <v>2401</v>
      </c>
      <c r="H4869">
        <v>201501</v>
      </c>
      <c r="I4869" t="s">
        <v>27</v>
      </c>
      <c r="J4869" t="s">
        <v>596</v>
      </c>
      <c r="K4869" t="s">
        <v>1155</v>
      </c>
      <c r="L4869" t="s">
        <v>624</v>
      </c>
      <c r="M4869" t="s">
        <v>625</v>
      </c>
      <c r="N4869" t="s">
        <v>32</v>
      </c>
      <c r="O4869">
        <v>1663.23</v>
      </c>
      <c r="P4869" t="s">
        <v>1152</v>
      </c>
      <c r="Q4869" t="s">
        <v>1172</v>
      </c>
      <c r="R4869" t="s">
        <v>1158</v>
      </c>
      <c r="S4869" t="s">
        <v>608</v>
      </c>
      <c r="T4869" t="s">
        <v>35</v>
      </c>
    </row>
    <row r="4870" spans="1:20">
      <c r="A4870" t="s">
        <v>1186</v>
      </c>
      <c r="B4870" t="s">
        <v>1152</v>
      </c>
      <c r="C4870" t="s">
        <v>1187</v>
      </c>
      <c r="D4870" t="s">
        <v>1188</v>
      </c>
      <c r="E4870" t="s">
        <v>595</v>
      </c>
      <c r="F4870" s="1">
        <v>41609</v>
      </c>
      <c r="G4870" t="s">
        <v>2401</v>
      </c>
      <c r="H4870">
        <v>201501</v>
      </c>
      <c r="I4870" t="s">
        <v>27</v>
      </c>
      <c r="J4870" t="s">
        <v>596</v>
      </c>
      <c r="K4870" t="s">
        <v>1155</v>
      </c>
      <c r="L4870" t="s">
        <v>631</v>
      </c>
      <c r="M4870" t="s">
        <v>632</v>
      </c>
      <c r="N4870" t="s">
        <v>32</v>
      </c>
      <c r="O4870">
        <v>1269.76</v>
      </c>
      <c r="P4870" t="s">
        <v>1152</v>
      </c>
      <c r="Q4870" t="s">
        <v>1186</v>
      </c>
      <c r="R4870" t="s">
        <v>1158</v>
      </c>
      <c r="S4870" t="s">
        <v>608</v>
      </c>
      <c r="T4870" t="s">
        <v>35</v>
      </c>
    </row>
    <row r="4871" spans="1:20">
      <c r="A4871" t="s">
        <v>1189</v>
      </c>
      <c r="B4871" t="s">
        <v>1190</v>
      </c>
      <c r="C4871" t="s">
        <v>1191</v>
      </c>
      <c r="D4871" t="s">
        <v>1192</v>
      </c>
      <c r="E4871" t="s">
        <v>1193</v>
      </c>
      <c r="F4871" s="1">
        <v>41579</v>
      </c>
      <c r="G4871" t="s">
        <v>2401</v>
      </c>
      <c r="H4871">
        <v>201501</v>
      </c>
      <c r="I4871" t="s">
        <v>27</v>
      </c>
      <c r="J4871" t="s">
        <v>596</v>
      </c>
      <c r="K4871" t="s">
        <v>1194</v>
      </c>
      <c r="L4871" t="s">
        <v>30</v>
      </c>
      <c r="M4871" t="s">
        <v>1195</v>
      </c>
      <c r="N4871" t="s">
        <v>32</v>
      </c>
      <c r="O4871">
        <v>57.47</v>
      </c>
      <c r="P4871" t="s">
        <v>1190</v>
      </c>
      <c r="Q4871" t="s">
        <v>1189</v>
      </c>
      <c r="R4871" t="s">
        <v>1196</v>
      </c>
      <c r="S4871" t="s">
        <v>34</v>
      </c>
      <c r="T4871" t="s">
        <v>561</v>
      </c>
    </row>
    <row r="4872" spans="1:20">
      <c r="A4872" t="s">
        <v>1197</v>
      </c>
      <c r="B4872" t="s">
        <v>1198</v>
      </c>
      <c r="C4872" t="s">
        <v>1199</v>
      </c>
      <c r="D4872" t="s">
        <v>1200</v>
      </c>
      <c r="E4872" t="s">
        <v>142</v>
      </c>
      <c r="F4872" s="1">
        <v>41275</v>
      </c>
      <c r="G4872" t="s">
        <v>2401</v>
      </c>
      <c r="H4872">
        <v>201501</v>
      </c>
      <c r="I4872" t="s">
        <v>27</v>
      </c>
      <c r="J4872" t="s">
        <v>28</v>
      </c>
      <c r="K4872" t="s">
        <v>29</v>
      </c>
      <c r="L4872" t="s">
        <v>30</v>
      </c>
      <c r="M4872" t="s">
        <v>31</v>
      </c>
      <c r="N4872" t="s">
        <v>48</v>
      </c>
      <c r="O4872">
        <v>65693.3</v>
      </c>
      <c r="P4872" t="s">
        <v>1198</v>
      </c>
      <c r="Q4872" t="s">
        <v>1197</v>
      </c>
      <c r="R4872" t="s">
        <v>1201</v>
      </c>
      <c r="S4872" t="s">
        <v>34</v>
      </c>
      <c r="T4872" t="s">
        <v>561</v>
      </c>
    </row>
    <row r="4873" spans="1:20">
      <c r="A4873" t="s">
        <v>1197</v>
      </c>
      <c r="B4873" t="s">
        <v>1198</v>
      </c>
      <c r="C4873" t="s">
        <v>1199</v>
      </c>
      <c r="D4873" t="s">
        <v>1200</v>
      </c>
      <c r="E4873" t="s">
        <v>142</v>
      </c>
      <c r="F4873" s="1">
        <v>41275</v>
      </c>
      <c r="G4873" t="s">
        <v>2401</v>
      </c>
      <c r="H4873">
        <v>201501</v>
      </c>
      <c r="I4873" t="s">
        <v>27</v>
      </c>
      <c r="J4873" t="s">
        <v>28</v>
      </c>
      <c r="K4873" t="s">
        <v>29</v>
      </c>
      <c r="L4873" t="s">
        <v>30</v>
      </c>
      <c r="M4873" t="s">
        <v>31</v>
      </c>
      <c r="N4873" t="s">
        <v>49</v>
      </c>
      <c r="O4873">
        <v>-25996.91</v>
      </c>
      <c r="P4873" t="s">
        <v>1198</v>
      </c>
      <c r="Q4873" t="s">
        <v>1197</v>
      </c>
      <c r="R4873" t="s">
        <v>1201</v>
      </c>
      <c r="S4873" t="s">
        <v>34</v>
      </c>
      <c r="T4873" t="s">
        <v>561</v>
      </c>
    </row>
    <row r="4874" spans="1:20">
      <c r="A4874" t="s">
        <v>1197</v>
      </c>
      <c r="B4874" t="s">
        <v>1198</v>
      </c>
      <c r="C4874" t="s">
        <v>1199</v>
      </c>
      <c r="D4874" t="s">
        <v>1200</v>
      </c>
      <c r="E4874" t="s">
        <v>142</v>
      </c>
      <c r="F4874" s="1">
        <v>41275</v>
      </c>
      <c r="G4874" t="s">
        <v>2401</v>
      </c>
      <c r="H4874">
        <v>201501</v>
      </c>
      <c r="I4874" t="s">
        <v>27</v>
      </c>
      <c r="J4874" t="s">
        <v>28</v>
      </c>
      <c r="K4874" t="s">
        <v>36</v>
      </c>
      <c r="L4874" t="s">
        <v>30</v>
      </c>
      <c r="M4874" t="s">
        <v>31</v>
      </c>
      <c r="N4874" t="s">
        <v>48</v>
      </c>
      <c r="O4874">
        <v>20226.25</v>
      </c>
      <c r="P4874" t="s">
        <v>1198</v>
      </c>
      <c r="Q4874" t="s">
        <v>1197</v>
      </c>
      <c r="R4874" t="s">
        <v>1201</v>
      </c>
      <c r="S4874" t="s">
        <v>34</v>
      </c>
      <c r="T4874" t="s">
        <v>561</v>
      </c>
    </row>
    <row r="4875" spans="1:20">
      <c r="A4875" t="s">
        <v>1197</v>
      </c>
      <c r="B4875" t="s">
        <v>1198</v>
      </c>
      <c r="C4875" t="s">
        <v>1199</v>
      </c>
      <c r="D4875" t="s">
        <v>1200</v>
      </c>
      <c r="E4875" t="s">
        <v>142</v>
      </c>
      <c r="F4875" s="1">
        <v>41275</v>
      </c>
      <c r="G4875" t="s">
        <v>2401</v>
      </c>
      <c r="H4875">
        <v>201501</v>
      </c>
      <c r="I4875" t="s">
        <v>27</v>
      </c>
      <c r="J4875" t="s">
        <v>28</v>
      </c>
      <c r="K4875" t="s">
        <v>36</v>
      </c>
      <c r="L4875" t="s">
        <v>30</v>
      </c>
      <c r="M4875" t="s">
        <v>31</v>
      </c>
      <c r="N4875" t="s">
        <v>49</v>
      </c>
      <c r="O4875">
        <v>-18236.3</v>
      </c>
      <c r="P4875" t="s">
        <v>1198</v>
      </c>
      <c r="Q4875" t="s">
        <v>1197</v>
      </c>
      <c r="R4875" t="s">
        <v>1201</v>
      </c>
      <c r="S4875" t="s">
        <v>34</v>
      </c>
      <c r="T4875" t="s">
        <v>561</v>
      </c>
    </row>
    <row r="4876" spans="1:20">
      <c r="A4876" t="s">
        <v>1197</v>
      </c>
      <c r="B4876" t="s">
        <v>1198</v>
      </c>
      <c r="C4876" t="s">
        <v>1199</v>
      </c>
      <c r="D4876" t="s">
        <v>1200</v>
      </c>
      <c r="E4876" t="s">
        <v>142</v>
      </c>
      <c r="F4876" s="1">
        <v>41275</v>
      </c>
      <c r="G4876" t="s">
        <v>2401</v>
      </c>
      <c r="H4876">
        <v>201501</v>
      </c>
      <c r="I4876" t="s">
        <v>27</v>
      </c>
      <c r="J4876" t="s">
        <v>28</v>
      </c>
      <c r="K4876" t="s">
        <v>37</v>
      </c>
      <c r="L4876" t="s">
        <v>30</v>
      </c>
      <c r="M4876" t="s">
        <v>31</v>
      </c>
      <c r="N4876" t="s">
        <v>48</v>
      </c>
      <c r="O4876">
        <v>3997.6800000000003</v>
      </c>
      <c r="P4876" t="s">
        <v>1198</v>
      </c>
      <c r="Q4876" t="s">
        <v>1197</v>
      </c>
      <c r="R4876" t="s">
        <v>1201</v>
      </c>
      <c r="S4876" t="s">
        <v>34</v>
      </c>
      <c r="T4876" t="s">
        <v>561</v>
      </c>
    </row>
    <row r="4877" spans="1:20">
      <c r="A4877" t="s">
        <v>1197</v>
      </c>
      <c r="B4877" t="s">
        <v>1198</v>
      </c>
      <c r="C4877" t="s">
        <v>1199</v>
      </c>
      <c r="D4877" t="s">
        <v>1200</v>
      </c>
      <c r="E4877" t="s">
        <v>142</v>
      </c>
      <c r="F4877" s="1">
        <v>41275</v>
      </c>
      <c r="G4877" t="s">
        <v>2401</v>
      </c>
      <c r="H4877">
        <v>201501</v>
      </c>
      <c r="I4877" t="s">
        <v>27</v>
      </c>
      <c r="J4877" t="s">
        <v>28</v>
      </c>
      <c r="K4877" t="s">
        <v>37</v>
      </c>
      <c r="L4877" t="s">
        <v>30</v>
      </c>
      <c r="M4877" t="s">
        <v>31</v>
      </c>
      <c r="N4877" t="s">
        <v>49</v>
      </c>
      <c r="O4877">
        <v>-5251.58</v>
      </c>
      <c r="P4877" t="s">
        <v>1198</v>
      </c>
      <c r="Q4877" t="s">
        <v>1197</v>
      </c>
      <c r="R4877" t="s">
        <v>1201</v>
      </c>
      <c r="S4877" t="s">
        <v>34</v>
      </c>
      <c r="T4877" t="s">
        <v>561</v>
      </c>
    </row>
    <row r="4878" spans="1:20">
      <c r="A4878" t="s">
        <v>1197</v>
      </c>
      <c r="B4878" t="s">
        <v>1198</v>
      </c>
      <c r="C4878" t="s">
        <v>1199</v>
      </c>
      <c r="D4878" t="s">
        <v>1200</v>
      </c>
      <c r="E4878" t="s">
        <v>142</v>
      </c>
      <c r="F4878" s="1">
        <v>41275</v>
      </c>
      <c r="G4878" t="s">
        <v>2401</v>
      </c>
      <c r="H4878">
        <v>201501</v>
      </c>
      <c r="I4878" t="s">
        <v>27</v>
      </c>
      <c r="J4878" t="s">
        <v>28</v>
      </c>
      <c r="K4878" t="s">
        <v>38</v>
      </c>
      <c r="L4878" t="s">
        <v>30</v>
      </c>
      <c r="M4878" t="s">
        <v>31</v>
      </c>
      <c r="N4878" t="s">
        <v>48</v>
      </c>
      <c r="O4878">
        <v>130850.68000000001</v>
      </c>
      <c r="P4878" t="s">
        <v>1198</v>
      </c>
      <c r="Q4878" t="s">
        <v>1197</v>
      </c>
      <c r="R4878" t="s">
        <v>1201</v>
      </c>
      <c r="S4878" t="s">
        <v>34</v>
      </c>
      <c r="T4878" t="s">
        <v>561</v>
      </c>
    </row>
    <row r="4879" spans="1:20">
      <c r="A4879" t="s">
        <v>1197</v>
      </c>
      <c r="B4879" t="s">
        <v>1198</v>
      </c>
      <c r="C4879" t="s">
        <v>1199</v>
      </c>
      <c r="D4879" t="s">
        <v>1200</v>
      </c>
      <c r="E4879" t="s">
        <v>142</v>
      </c>
      <c r="F4879" s="1">
        <v>41275</v>
      </c>
      <c r="G4879" t="s">
        <v>2401</v>
      </c>
      <c r="H4879">
        <v>201501</v>
      </c>
      <c r="I4879" t="s">
        <v>27</v>
      </c>
      <c r="J4879" t="s">
        <v>28</v>
      </c>
      <c r="K4879" t="s">
        <v>38</v>
      </c>
      <c r="L4879" t="s">
        <v>30</v>
      </c>
      <c r="M4879" t="s">
        <v>31</v>
      </c>
      <c r="N4879" t="s">
        <v>49</v>
      </c>
      <c r="O4879">
        <v>-171892.15</v>
      </c>
      <c r="P4879" t="s">
        <v>1198</v>
      </c>
      <c r="Q4879" t="s">
        <v>1197</v>
      </c>
      <c r="R4879" t="s">
        <v>1201</v>
      </c>
      <c r="S4879" t="s">
        <v>34</v>
      </c>
      <c r="T4879" t="s">
        <v>561</v>
      </c>
    </row>
    <row r="4880" spans="1:20">
      <c r="A4880" t="s">
        <v>1197</v>
      </c>
      <c r="B4880" t="s">
        <v>1198</v>
      </c>
      <c r="C4880" t="s">
        <v>1199</v>
      </c>
      <c r="D4880" t="s">
        <v>1200</v>
      </c>
      <c r="E4880" t="s">
        <v>142</v>
      </c>
      <c r="F4880" s="1">
        <v>41275</v>
      </c>
      <c r="G4880" t="s">
        <v>2401</v>
      </c>
      <c r="H4880">
        <v>201501</v>
      </c>
      <c r="I4880" t="s">
        <v>27</v>
      </c>
      <c r="J4880" t="s">
        <v>28</v>
      </c>
      <c r="K4880" t="s">
        <v>39</v>
      </c>
      <c r="L4880" t="s">
        <v>30</v>
      </c>
      <c r="M4880" t="s">
        <v>31</v>
      </c>
      <c r="N4880" t="s">
        <v>48</v>
      </c>
      <c r="O4880">
        <v>1518.04</v>
      </c>
      <c r="P4880" t="s">
        <v>1198</v>
      </c>
      <c r="Q4880" t="s">
        <v>1197</v>
      </c>
      <c r="R4880" t="s">
        <v>1201</v>
      </c>
      <c r="S4880" t="s">
        <v>34</v>
      </c>
      <c r="T4880" t="s">
        <v>561</v>
      </c>
    </row>
    <row r="4881" spans="1:20">
      <c r="A4881" t="s">
        <v>1197</v>
      </c>
      <c r="B4881" t="s">
        <v>1198</v>
      </c>
      <c r="C4881" t="s">
        <v>1199</v>
      </c>
      <c r="D4881" t="s">
        <v>1200</v>
      </c>
      <c r="E4881" t="s">
        <v>142</v>
      </c>
      <c r="F4881" s="1">
        <v>41275</v>
      </c>
      <c r="G4881" t="s">
        <v>2401</v>
      </c>
      <c r="H4881">
        <v>201501</v>
      </c>
      <c r="I4881" t="s">
        <v>27</v>
      </c>
      <c r="J4881" t="s">
        <v>28</v>
      </c>
      <c r="K4881" t="s">
        <v>41</v>
      </c>
      <c r="L4881" t="s">
        <v>30</v>
      </c>
      <c r="M4881" t="s">
        <v>31</v>
      </c>
      <c r="N4881" t="s">
        <v>48</v>
      </c>
      <c r="O4881">
        <v>2898.26</v>
      </c>
      <c r="P4881" t="s">
        <v>1198</v>
      </c>
      <c r="Q4881" t="s">
        <v>1197</v>
      </c>
      <c r="R4881" t="s">
        <v>1201</v>
      </c>
      <c r="S4881" t="s">
        <v>34</v>
      </c>
      <c r="T4881" t="s">
        <v>561</v>
      </c>
    </row>
    <row r="4882" spans="1:20">
      <c r="A4882" t="s">
        <v>1197</v>
      </c>
      <c r="B4882" t="s">
        <v>1198</v>
      </c>
      <c r="C4882" t="s">
        <v>1199</v>
      </c>
      <c r="D4882" t="s">
        <v>1200</v>
      </c>
      <c r="E4882" t="s">
        <v>142</v>
      </c>
      <c r="F4882" s="1">
        <v>41275</v>
      </c>
      <c r="G4882" t="s">
        <v>2401</v>
      </c>
      <c r="H4882">
        <v>201501</v>
      </c>
      <c r="I4882" t="s">
        <v>27</v>
      </c>
      <c r="J4882" t="s">
        <v>28</v>
      </c>
      <c r="K4882" t="s">
        <v>41</v>
      </c>
      <c r="L4882" t="s">
        <v>30</v>
      </c>
      <c r="M4882" t="s">
        <v>31</v>
      </c>
      <c r="N4882" t="s">
        <v>49</v>
      </c>
      <c r="O4882">
        <v>-3807.27</v>
      </c>
      <c r="P4882" t="s">
        <v>1198</v>
      </c>
      <c r="Q4882" t="s">
        <v>1197</v>
      </c>
      <c r="R4882" t="s">
        <v>1201</v>
      </c>
      <c r="S4882" t="s">
        <v>34</v>
      </c>
      <c r="T4882" t="s">
        <v>561</v>
      </c>
    </row>
    <row r="4883" spans="1:20">
      <c r="A4883" t="s">
        <v>1202</v>
      </c>
      <c r="B4883" t="s">
        <v>1198</v>
      </c>
      <c r="C4883" t="s">
        <v>1203</v>
      </c>
      <c r="D4883" t="s">
        <v>1204</v>
      </c>
      <c r="E4883" t="s">
        <v>142</v>
      </c>
      <c r="F4883" s="1">
        <v>41609</v>
      </c>
      <c r="G4883" t="s">
        <v>2401</v>
      </c>
      <c r="H4883">
        <v>201501</v>
      </c>
      <c r="I4883" t="s">
        <v>27</v>
      </c>
      <c r="J4883" t="s">
        <v>53</v>
      </c>
      <c r="K4883" t="s">
        <v>29</v>
      </c>
      <c r="L4883" t="s">
        <v>54</v>
      </c>
      <c r="M4883" t="s">
        <v>31</v>
      </c>
      <c r="N4883" t="s">
        <v>48</v>
      </c>
      <c r="O4883">
        <v>123407.72</v>
      </c>
      <c r="P4883" t="s">
        <v>1198</v>
      </c>
      <c r="Q4883" t="s">
        <v>1202</v>
      </c>
      <c r="R4883" t="s">
        <v>1201</v>
      </c>
      <c r="S4883" t="s">
        <v>34</v>
      </c>
      <c r="T4883" t="s">
        <v>561</v>
      </c>
    </row>
    <row r="4884" spans="1:20">
      <c r="A4884" t="s">
        <v>1202</v>
      </c>
      <c r="B4884" t="s">
        <v>1198</v>
      </c>
      <c r="C4884" t="s">
        <v>1203</v>
      </c>
      <c r="D4884" t="s">
        <v>1204</v>
      </c>
      <c r="E4884" t="s">
        <v>142</v>
      </c>
      <c r="F4884" s="1">
        <v>41609</v>
      </c>
      <c r="G4884" t="s">
        <v>2401</v>
      </c>
      <c r="H4884">
        <v>201501</v>
      </c>
      <c r="I4884" t="s">
        <v>27</v>
      </c>
      <c r="J4884" t="s">
        <v>53</v>
      </c>
      <c r="K4884" t="s">
        <v>29</v>
      </c>
      <c r="L4884" t="s">
        <v>54</v>
      </c>
      <c r="M4884" t="s">
        <v>31</v>
      </c>
      <c r="N4884" t="s">
        <v>49</v>
      </c>
      <c r="O4884">
        <v>-121762.89</v>
      </c>
      <c r="P4884" t="s">
        <v>1198</v>
      </c>
      <c r="Q4884" t="s">
        <v>1202</v>
      </c>
      <c r="R4884" t="s">
        <v>1201</v>
      </c>
      <c r="S4884" t="s">
        <v>34</v>
      </c>
      <c r="T4884" t="s">
        <v>561</v>
      </c>
    </row>
    <row r="4885" spans="1:20">
      <c r="A4885" t="s">
        <v>1202</v>
      </c>
      <c r="B4885" t="s">
        <v>1198</v>
      </c>
      <c r="C4885" t="s">
        <v>1203</v>
      </c>
      <c r="D4885" t="s">
        <v>1204</v>
      </c>
      <c r="E4885" t="s">
        <v>142</v>
      </c>
      <c r="F4885" s="1">
        <v>41609</v>
      </c>
      <c r="G4885" t="s">
        <v>2401</v>
      </c>
      <c r="H4885">
        <v>201501</v>
      </c>
      <c r="I4885" t="s">
        <v>27</v>
      </c>
      <c r="J4885" t="s">
        <v>53</v>
      </c>
      <c r="K4885" t="s">
        <v>36</v>
      </c>
      <c r="L4885" t="s">
        <v>54</v>
      </c>
      <c r="M4885" t="s">
        <v>31</v>
      </c>
      <c r="N4885" t="s">
        <v>48</v>
      </c>
      <c r="O4885">
        <v>101608.36</v>
      </c>
      <c r="P4885" t="s">
        <v>1198</v>
      </c>
      <c r="Q4885" t="s">
        <v>1202</v>
      </c>
      <c r="R4885" t="s">
        <v>1201</v>
      </c>
      <c r="S4885" t="s">
        <v>34</v>
      </c>
      <c r="T4885" t="s">
        <v>561</v>
      </c>
    </row>
    <row r="4886" spans="1:20">
      <c r="A4886" t="s">
        <v>1202</v>
      </c>
      <c r="B4886" t="s">
        <v>1198</v>
      </c>
      <c r="C4886" t="s">
        <v>1203</v>
      </c>
      <c r="D4886" t="s">
        <v>1204</v>
      </c>
      <c r="E4886" t="s">
        <v>142</v>
      </c>
      <c r="F4886" s="1">
        <v>41609</v>
      </c>
      <c r="G4886" t="s">
        <v>2401</v>
      </c>
      <c r="H4886">
        <v>201501</v>
      </c>
      <c r="I4886" t="s">
        <v>27</v>
      </c>
      <c r="J4886" t="s">
        <v>53</v>
      </c>
      <c r="K4886" t="s">
        <v>36</v>
      </c>
      <c r="L4886" t="s">
        <v>54</v>
      </c>
      <c r="M4886" t="s">
        <v>31</v>
      </c>
      <c r="N4886" t="s">
        <v>49</v>
      </c>
      <c r="O4886">
        <v>-103949.52</v>
      </c>
      <c r="P4886" t="s">
        <v>1198</v>
      </c>
      <c r="Q4886" t="s">
        <v>1202</v>
      </c>
      <c r="R4886" t="s">
        <v>1201</v>
      </c>
      <c r="S4886" t="s">
        <v>34</v>
      </c>
      <c r="T4886" t="s">
        <v>561</v>
      </c>
    </row>
    <row r="4887" spans="1:20">
      <c r="A4887" t="s">
        <v>1202</v>
      </c>
      <c r="B4887" t="s">
        <v>1198</v>
      </c>
      <c r="C4887" t="s">
        <v>1203</v>
      </c>
      <c r="D4887" t="s">
        <v>1204</v>
      </c>
      <c r="E4887" t="s">
        <v>142</v>
      </c>
      <c r="F4887" s="1">
        <v>41609</v>
      </c>
      <c r="G4887" t="s">
        <v>2401</v>
      </c>
      <c r="H4887">
        <v>201501</v>
      </c>
      <c r="I4887" t="s">
        <v>27</v>
      </c>
      <c r="J4887" t="s">
        <v>53</v>
      </c>
      <c r="K4887" t="s">
        <v>39</v>
      </c>
      <c r="L4887" t="s">
        <v>54</v>
      </c>
      <c r="M4887" t="s">
        <v>31</v>
      </c>
      <c r="N4887" t="s">
        <v>48</v>
      </c>
      <c r="O4887">
        <v>6824.28</v>
      </c>
      <c r="P4887" t="s">
        <v>1198</v>
      </c>
      <c r="Q4887" t="s">
        <v>1202</v>
      </c>
      <c r="R4887" t="s">
        <v>1201</v>
      </c>
      <c r="S4887" t="s">
        <v>34</v>
      </c>
      <c r="T4887" t="s">
        <v>561</v>
      </c>
    </row>
    <row r="4888" spans="1:20">
      <c r="A4888" t="s">
        <v>1202</v>
      </c>
      <c r="B4888" t="s">
        <v>1198</v>
      </c>
      <c r="C4888" t="s">
        <v>1203</v>
      </c>
      <c r="D4888" t="s">
        <v>1204</v>
      </c>
      <c r="E4888" t="s">
        <v>142</v>
      </c>
      <c r="F4888" s="1">
        <v>41609</v>
      </c>
      <c r="G4888" t="s">
        <v>2401</v>
      </c>
      <c r="H4888">
        <v>201501</v>
      </c>
      <c r="I4888" t="s">
        <v>27</v>
      </c>
      <c r="J4888" t="s">
        <v>53</v>
      </c>
      <c r="K4888" t="s">
        <v>39</v>
      </c>
      <c r="L4888" t="s">
        <v>54</v>
      </c>
      <c r="M4888" t="s">
        <v>31</v>
      </c>
      <c r="N4888" t="s">
        <v>49</v>
      </c>
      <c r="O4888">
        <v>-6127.95</v>
      </c>
      <c r="P4888" t="s">
        <v>1198</v>
      </c>
      <c r="Q4888" t="s">
        <v>1202</v>
      </c>
      <c r="R4888" t="s">
        <v>1201</v>
      </c>
      <c r="S4888" t="s">
        <v>34</v>
      </c>
      <c r="T4888" t="s">
        <v>561</v>
      </c>
    </row>
    <row r="4889" spans="1:20">
      <c r="A4889" t="s">
        <v>1205</v>
      </c>
      <c r="B4889" t="s">
        <v>1198</v>
      </c>
      <c r="C4889" t="s">
        <v>1206</v>
      </c>
      <c r="D4889" t="s">
        <v>1207</v>
      </c>
      <c r="E4889" t="s">
        <v>142</v>
      </c>
      <c r="F4889" s="1">
        <v>41609</v>
      </c>
      <c r="G4889" t="s">
        <v>2401</v>
      </c>
      <c r="H4889">
        <v>201501</v>
      </c>
      <c r="I4889" t="s">
        <v>27</v>
      </c>
      <c r="J4889" t="s">
        <v>53</v>
      </c>
      <c r="K4889" t="s">
        <v>29</v>
      </c>
      <c r="L4889" t="s">
        <v>54</v>
      </c>
      <c r="M4889" t="s">
        <v>31</v>
      </c>
      <c r="N4889" t="s">
        <v>32</v>
      </c>
      <c r="O4889">
        <v>967.05000000000007</v>
      </c>
      <c r="P4889" t="s">
        <v>1198</v>
      </c>
      <c r="Q4889" t="s">
        <v>1205</v>
      </c>
      <c r="R4889" t="s">
        <v>1201</v>
      </c>
      <c r="S4889" t="s">
        <v>34</v>
      </c>
      <c r="T4889" t="s">
        <v>561</v>
      </c>
    </row>
    <row r="4890" spans="1:20">
      <c r="A4890" t="s">
        <v>1205</v>
      </c>
      <c r="B4890" t="s">
        <v>1198</v>
      </c>
      <c r="C4890" t="s">
        <v>1206</v>
      </c>
      <c r="D4890" t="s">
        <v>1207</v>
      </c>
      <c r="E4890" t="s">
        <v>142</v>
      </c>
      <c r="F4890" s="1">
        <v>41609</v>
      </c>
      <c r="G4890" t="s">
        <v>2401</v>
      </c>
      <c r="H4890">
        <v>201501</v>
      </c>
      <c r="I4890" t="s">
        <v>27</v>
      </c>
      <c r="J4890" t="s">
        <v>53</v>
      </c>
      <c r="K4890" t="s">
        <v>36</v>
      </c>
      <c r="L4890" t="s">
        <v>54</v>
      </c>
      <c r="M4890" t="s">
        <v>31</v>
      </c>
      <c r="N4890" t="s">
        <v>32</v>
      </c>
      <c r="O4890">
        <v>225.61</v>
      </c>
      <c r="P4890" t="s">
        <v>1198</v>
      </c>
      <c r="Q4890" t="s">
        <v>1205</v>
      </c>
      <c r="R4890" t="s">
        <v>1201</v>
      </c>
      <c r="S4890" t="s">
        <v>34</v>
      </c>
      <c r="T4890" t="s">
        <v>561</v>
      </c>
    </row>
    <row r="4891" spans="1:20">
      <c r="A4891" t="s">
        <v>1205</v>
      </c>
      <c r="B4891" t="s">
        <v>1198</v>
      </c>
      <c r="C4891" t="s">
        <v>1206</v>
      </c>
      <c r="D4891" t="s">
        <v>1207</v>
      </c>
      <c r="E4891" t="s">
        <v>142</v>
      </c>
      <c r="F4891" s="1">
        <v>41609</v>
      </c>
      <c r="G4891" t="s">
        <v>2401</v>
      </c>
      <c r="H4891">
        <v>201501</v>
      </c>
      <c r="I4891" t="s">
        <v>27</v>
      </c>
      <c r="J4891" t="s">
        <v>53</v>
      </c>
      <c r="K4891" t="s">
        <v>37</v>
      </c>
      <c r="L4891" t="s">
        <v>54</v>
      </c>
      <c r="M4891" t="s">
        <v>31</v>
      </c>
      <c r="N4891" t="s">
        <v>32</v>
      </c>
      <c r="O4891">
        <v>286.22000000000003</v>
      </c>
      <c r="P4891" t="s">
        <v>1198</v>
      </c>
      <c r="Q4891" t="s">
        <v>1205</v>
      </c>
      <c r="R4891" t="s">
        <v>1201</v>
      </c>
      <c r="S4891" t="s">
        <v>34</v>
      </c>
      <c r="T4891" t="s">
        <v>561</v>
      </c>
    </row>
    <row r="4892" spans="1:20">
      <c r="A4892" t="s">
        <v>1205</v>
      </c>
      <c r="B4892" t="s">
        <v>1198</v>
      </c>
      <c r="C4892" t="s">
        <v>1206</v>
      </c>
      <c r="D4892" t="s">
        <v>1207</v>
      </c>
      <c r="E4892" t="s">
        <v>142</v>
      </c>
      <c r="F4892" s="1">
        <v>41609</v>
      </c>
      <c r="G4892" t="s">
        <v>2401</v>
      </c>
      <c r="H4892">
        <v>201501</v>
      </c>
      <c r="I4892" t="s">
        <v>27</v>
      </c>
      <c r="J4892" t="s">
        <v>53</v>
      </c>
      <c r="K4892" t="s">
        <v>38</v>
      </c>
      <c r="L4892" t="s">
        <v>54</v>
      </c>
      <c r="M4892" t="s">
        <v>31</v>
      </c>
      <c r="N4892" t="s">
        <v>32</v>
      </c>
      <c r="O4892">
        <v>8394.1200000000008</v>
      </c>
      <c r="P4892" t="s">
        <v>1198</v>
      </c>
      <c r="Q4892" t="s">
        <v>1205</v>
      </c>
      <c r="R4892" t="s">
        <v>1201</v>
      </c>
      <c r="S4892" t="s">
        <v>34</v>
      </c>
      <c r="T4892" t="s">
        <v>561</v>
      </c>
    </row>
    <row r="4893" spans="1:20">
      <c r="A4893" t="s">
        <v>1205</v>
      </c>
      <c r="B4893" t="s">
        <v>1198</v>
      </c>
      <c r="C4893" t="s">
        <v>1206</v>
      </c>
      <c r="D4893" t="s">
        <v>1207</v>
      </c>
      <c r="E4893" t="s">
        <v>142</v>
      </c>
      <c r="F4893" s="1">
        <v>41609</v>
      </c>
      <c r="G4893" t="s">
        <v>2401</v>
      </c>
      <c r="H4893">
        <v>201501</v>
      </c>
      <c r="I4893" t="s">
        <v>27</v>
      </c>
      <c r="J4893" t="s">
        <v>53</v>
      </c>
      <c r="K4893" t="s">
        <v>39</v>
      </c>
      <c r="L4893" t="s">
        <v>54</v>
      </c>
      <c r="M4893" t="s">
        <v>31</v>
      </c>
      <c r="N4893" t="s">
        <v>32</v>
      </c>
      <c r="O4893">
        <v>5.3500000000000005</v>
      </c>
      <c r="P4893" t="s">
        <v>1198</v>
      </c>
      <c r="Q4893" t="s">
        <v>1205</v>
      </c>
      <c r="R4893" t="s">
        <v>1201</v>
      </c>
      <c r="S4893" t="s">
        <v>34</v>
      </c>
      <c r="T4893" t="s">
        <v>561</v>
      </c>
    </row>
    <row r="4894" spans="1:20">
      <c r="A4894" t="s">
        <v>1208</v>
      </c>
      <c r="B4894" t="s">
        <v>1209</v>
      </c>
      <c r="C4894" t="s">
        <v>1210</v>
      </c>
      <c r="D4894" t="s">
        <v>1211</v>
      </c>
      <c r="E4894" t="s">
        <v>142</v>
      </c>
      <c r="F4894" s="1">
        <v>41334</v>
      </c>
      <c r="G4894" t="s">
        <v>2401</v>
      </c>
      <c r="H4894">
        <v>201501</v>
      </c>
      <c r="I4894" t="s">
        <v>27</v>
      </c>
      <c r="J4894" t="s">
        <v>28</v>
      </c>
      <c r="K4894" t="s">
        <v>29</v>
      </c>
      <c r="L4894" t="s">
        <v>30</v>
      </c>
      <c r="M4894" t="s">
        <v>31</v>
      </c>
      <c r="N4894" t="s">
        <v>32</v>
      </c>
      <c r="O4894">
        <v>1230.02</v>
      </c>
      <c r="P4894" t="s">
        <v>1209</v>
      </c>
      <c r="Q4894" t="s">
        <v>1208</v>
      </c>
      <c r="R4894" t="s">
        <v>1212</v>
      </c>
      <c r="S4894" t="s">
        <v>34</v>
      </c>
      <c r="T4894" t="s">
        <v>561</v>
      </c>
    </row>
    <row r="4895" spans="1:20">
      <c r="A4895" t="s">
        <v>1208</v>
      </c>
      <c r="B4895" t="s">
        <v>1209</v>
      </c>
      <c r="C4895" t="s">
        <v>1210</v>
      </c>
      <c r="D4895" t="s">
        <v>1211</v>
      </c>
      <c r="E4895" t="s">
        <v>142</v>
      </c>
      <c r="F4895" s="1">
        <v>41334</v>
      </c>
      <c r="G4895" t="s">
        <v>2401</v>
      </c>
      <c r="H4895">
        <v>201501</v>
      </c>
      <c r="I4895" t="s">
        <v>27</v>
      </c>
      <c r="J4895" t="s">
        <v>28</v>
      </c>
      <c r="K4895" t="s">
        <v>36</v>
      </c>
      <c r="L4895" t="s">
        <v>30</v>
      </c>
      <c r="M4895" t="s">
        <v>31</v>
      </c>
      <c r="N4895" t="s">
        <v>32</v>
      </c>
      <c r="O4895">
        <v>1193.6400000000001</v>
      </c>
      <c r="P4895" t="s">
        <v>1209</v>
      </c>
      <c r="Q4895" t="s">
        <v>1208</v>
      </c>
      <c r="R4895" t="s">
        <v>1212</v>
      </c>
      <c r="S4895" t="s">
        <v>34</v>
      </c>
      <c r="T4895" t="s">
        <v>561</v>
      </c>
    </row>
    <row r="4896" spans="1:20">
      <c r="A4896" t="s">
        <v>1208</v>
      </c>
      <c r="B4896" t="s">
        <v>1209</v>
      </c>
      <c r="C4896" t="s">
        <v>1210</v>
      </c>
      <c r="D4896" t="s">
        <v>1211</v>
      </c>
      <c r="E4896" t="s">
        <v>142</v>
      </c>
      <c r="F4896" s="1">
        <v>41334</v>
      </c>
      <c r="G4896" t="s">
        <v>2401</v>
      </c>
      <c r="H4896">
        <v>201501</v>
      </c>
      <c r="I4896" t="s">
        <v>27</v>
      </c>
      <c r="J4896" t="s">
        <v>28</v>
      </c>
      <c r="K4896" t="s">
        <v>37</v>
      </c>
      <c r="L4896" t="s">
        <v>30</v>
      </c>
      <c r="M4896" t="s">
        <v>31</v>
      </c>
      <c r="N4896" t="s">
        <v>32</v>
      </c>
      <c r="O4896">
        <v>440.12</v>
      </c>
      <c r="P4896" t="s">
        <v>1209</v>
      </c>
      <c r="Q4896" t="s">
        <v>1208</v>
      </c>
      <c r="R4896" t="s">
        <v>1212</v>
      </c>
      <c r="S4896" t="s">
        <v>34</v>
      </c>
      <c r="T4896" t="s">
        <v>561</v>
      </c>
    </row>
    <row r="4897" spans="1:20">
      <c r="A4897" t="s">
        <v>1208</v>
      </c>
      <c r="B4897" t="s">
        <v>1209</v>
      </c>
      <c r="C4897" t="s">
        <v>1210</v>
      </c>
      <c r="D4897" t="s">
        <v>1211</v>
      </c>
      <c r="E4897" t="s">
        <v>142</v>
      </c>
      <c r="F4897" s="1">
        <v>41334</v>
      </c>
      <c r="G4897" t="s">
        <v>2401</v>
      </c>
      <c r="H4897">
        <v>201501</v>
      </c>
      <c r="I4897" t="s">
        <v>27</v>
      </c>
      <c r="J4897" t="s">
        <v>28</v>
      </c>
      <c r="K4897" t="s">
        <v>38</v>
      </c>
      <c r="L4897" t="s">
        <v>30</v>
      </c>
      <c r="M4897" t="s">
        <v>31</v>
      </c>
      <c r="N4897" t="s">
        <v>32</v>
      </c>
      <c r="O4897">
        <v>201.58</v>
      </c>
      <c r="P4897" t="s">
        <v>1209</v>
      </c>
      <c r="Q4897" t="s">
        <v>1208</v>
      </c>
      <c r="R4897" t="s">
        <v>1212</v>
      </c>
      <c r="S4897" t="s">
        <v>34</v>
      </c>
      <c r="T4897" t="s">
        <v>561</v>
      </c>
    </row>
    <row r="4898" spans="1:20">
      <c r="A4898" t="s">
        <v>1208</v>
      </c>
      <c r="B4898" t="s">
        <v>1209</v>
      </c>
      <c r="C4898" t="s">
        <v>1210</v>
      </c>
      <c r="D4898" t="s">
        <v>1211</v>
      </c>
      <c r="E4898" t="s">
        <v>142</v>
      </c>
      <c r="F4898" s="1">
        <v>41334</v>
      </c>
      <c r="G4898" t="s">
        <v>2401</v>
      </c>
      <c r="H4898">
        <v>201501</v>
      </c>
      <c r="I4898" t="s">
        <v>27</v>
      </c>
      <c r="J4898" t="s">
        <v>28</v>
      </c>
      <c r="K4898" t="s">
        <v>39</v>
      </c>
      <c r="L4898" t="s">
        <v>30</v>
      </c>
      <c r="M4898" t="s">
        <v>31</v>
      </c>
      <c r="N4898" t="s">
        <v>32</v>
      </c>
      <c r="O4898">
        <v>92.67</v>
      </c>
      <c r="P4898" t="s">
        <v>1209</v>
      </c>
      <c r="Q4898" t="s">
        <v>1208</v>
      </c>
      <c r="R4898" t="s">
        <v>1212</v>
      </c>
      <c r="S4898" t="s">
        <v>34</v>
      </c>
      <c r="T4898" t="s">
        <v>561</v>
      </c>
    </row>
    <row r="4899" spans="1:20">
      <c r="A4899" t="s">
        <v>1208</v>
      </c>
      <c r="B4899" t="s">
        <v>1209</v>
      </c>
      <c r="C4899" t="s">
        <v>1210</v>
      </c>
      <c r="D4899" t="s">
        <v>1211</v>
      </c>
      <c r="E4899" t="s">
        <v>142</v>
      </c>
      <c r="F4899" s="1">
        <v>41334</v>
      </c>
      <c r="G4899" t="s">
        <v>2401</v>
      </c>
      <c r="H4899">
        <v>201501</v>
      </c>
      <c r="I4899" t="s">
        <v>27</v>
      </c>
      <c r="J4899" t="s">
        <v>28</v>
      </c>
      <c r="K4899" t="s">
        <v>41</v>
      </c>
      <c r="L4899" t="s">
        <v>30</v>
      </c>
      <c r="M4899" t="s">
        <v>31</v>
      </c>
      <c r="N4899" t="s">
        <v>32</v>
      </c>
      <c r="O4899">
        <v>41.03</v>
      </c>
      <c r="P4899" t="s">
        <v>1209</v>
      </c>
      <c r="Q4899" t="s">
        <v>1208</v>
      </c>
      <c r="R4899" t="s">
        <v>1212</v>
      </c>
      <c r="S4899" t="s">
        <v>34</v>
      </c>
      <c r="T4899" t="s">
        <v>561</v>
      </c>
    </row>
    <row r="4900" spans="1:20">
      <c r="A4900" t="s">
        <v>1224</v>
      </c>
      <c r="B4900" t="s">
        <v>1225</v>
      </c>
      <c r="C4900" t="s">
        <v>1226</v>
      </c>
      <c r="D4900" t="s">
        <v>1227</v>
      </c>
      <c r="E4900" t="s">
        <v>595</v>
      </c>
      <c r="F4900" s="1">
        <v>41518</v>
      </c>
      <c r="G4900" t="s">
        <v>2401</v>
      </c>
      <c r="H4900">
        <v>201501</v>
      </c>
      <c r="I4900" t="s">
        <v>27</v>
      </c>
      <c r="J4900" t="s">
        <v>596</v>
      </c>
      <c r="K4900" t="s">
        <v>623</v>
      </c>
      <c r="L4900" t="s">
        <v>631</v>
      </c>
      <c r="M4900" t="s">
        <v>632</v>
      </c>
      <c r="N4900" t="s">
        <v>32</v>
      </c>
      <c r="O4900">
        <v>109.09</v>
      </c>
      <c r="P4900" t="s">
        <v>1225</v>
      </c>
      <c r="Q4900" t="s">
        <v>1224</v>
      </c>
      <c r="R4900" t="s">
        <v>1228</v>
      </c>
      <c r="S4900" t="s">
        <v>608</v>
      </c>
      <c r="T4900" t="s">
        <v>592</v>
      </c>
    </row>
    <row r="4901" spans="1:20">
      <c r="A4901" t="s">
        <v>1224</v>
      </c>
      <c r="B4901" t="s">
        <v>1225</v>
      </c>
      <c r="C4901" t="s">
        <v>1226</v>
      </c>
      <c r="D4901" t="s">
        <v>1227</v>
      </c>
      <c r="E4901" t="s">
        <v>595</v>
      </c>
      <c r="F4901" s="1">
        <v>41518</v>
      </c>
      <c r="G4901" t="s">
        <v>2401</v>
      </c>
      <c r="H4901">
        <v>201501</v>
      </c>
      <c r="I4901" t="s">
        <v>27</v>
      </c>
      <c r="J4901" t="s">
        <v>596</v>
      </c>
      <c r="K4901" t="s">
        <v>627</v>
      </c>
      <c r="L4901" t="s">
        <v>631</v>
      </c>
      <c r="M4901" t="s">
        <v>632</v>
      </c>
      <c r="N4901" t="s">
        <v>32</v>
      </c>
      <c r="O4901">
        <v>36.480000000000004</v>
      </c>
      <c r="P4901" t="s">
        <v>1225</v>
      </c>
      <c r="Q4901" t="s">
        <v>1224</v>
      </c>
      <c r="R4901" t="s">
        <v>1228</v>
      </c>
      <c r="S4901" t="s">
        <v>608</v>
      </c>
      <c r="T4901" t="s">
        <v>592</v>
      </c>
    </row>
    <row r="4902" spans="1:20">
      <c r="A4902" t="s">
        <v>1237</v>
      </c>
      <c r="B4902" t="s">
        <v>1230</v>
      </c>
      <c r="C4902" t="s">
        <v>1238</v>
      </c>
      <c r="D4902" t="s">
        <v>1239</v>
      </c>
      <c r="E4902" t="s">
        <v>25</v>
      </c>
      <c r="F4902" s="1">
        <v>41275</v>
      </c>
      <c r="G4902" t="s">
        <v>2401</v>
      </c>
      <c r="H4902">
        <v>201501</v>
      </c>
      <c r="I4902" t="s">
        <v>27</v>
      </c>
      <c r="J4902" t="s">
        <v>28</v>
      </c>
      <c r="K4902" t="s">
        <v>29</v>
      </c>
      <c r="L4902" t="s">
        <v>30</v>
      </c>
      <c r="M4902" t="s">
        <v>31</v>
      </c>
      <c r="N4902" t="s">
        <v>32</v>
      </c>
      <c r="O4902">
        <v>10108.36</v>
      </c>
      <c r="P4902" t="s">
        <v>1230</v>
      </c>
      <c r="Q4902" t="s">
        <v>1237</v>
      </c>
      <c r="R4902" t="s">
        <v>1233</v>
      </c>
      <c r="S4902" t="s">
        <v>34</v>
      </c>
      <c r="T4902" t="s">
        <v>561</v>
      </c>
    </row>
    <row r="4903" spans="1:20">
      <c r="A4903" t="s">
        <v>1237</v>
      </c>
      <c r="B4903" t="s">
        <v>1230</v>
      </c>
      <c r="C4903" t="s">
        <v>1238</v>
      </c>
      <c r="D4903" t="s">
        <v>1239</v>
      </c>
      <c r="E4903" t="s">
        <v>25</v>
      </c>
      <c r="F4903" s="1">
        <v>41275</v>
      </c>
      <c r="G4903" t="s">
        <v>2401</v>
      </c>
      <c r="H4903">
        <v>201501</v>
      </c>
      <c r="I4903" t="s">
        <v>27</v>
      </c>
      <c r="J4903" t="s">
        <v>28</v>
      </c>
      <c r="K4903" t="s">
        <v>36</v>
      </c>
      <c r="L4903" t="s">
        <v>30</v>
      </c>
      <c r="M4903" t="s">
        <v>31</v>
      </c>
      <c r="N4903" t="s">
        <v>32</v>
      </c>
      <c r="O4903">
        <v>43495.85</v>
      </c>
      <c r="P4903" t="s">
        <v>1230</v>
      </c>
      <c r="Q4903" t="s">
        <v>1237</v>
      </c>
      <c r="R4903" t="s">
        <v>1233</v>
      </c>
      <c r="S4903" t="s">
        <v>34</v>
      </c>
      <c r="T4903" t="s">
        <v>561</v>
      </c>
    </row>
    <row r="4904" spans="1:20">
      <c r="A4904" t="s">
        <v>1240</v>
      </c>
      <c r="B4904" t="s">
        <v>1230</v>
      </c>
      <c r="C4904" t="s">
        <v>1241</v>
      </c>
      <c r="D4904" t="s">
        <v>1242</v>
      </c>
      <c r="E4904" t="s">
        <v>25</v>
      </c>
      <c r="F4904" s="1">
        <v>41040</v>
      </c>
      <c r="G4904" t="s">
        <v>2401</v>
      </c>
      <c r="H4904">
        <v>201501</v>
      </c>
      <c r="I4904" t="s">
        <v>27</v>
      </c>
      <c r="J4904" t="s">
        <v>28</v>
      </c>
      <c r="K4904" t="s">
        <v>29</v>
      </c>
      <c r="L4904" t="s">
        <v>30</v>
      </c>
      <c r="M4904" t="s">
        <v>31</v>
      </c>
      <c r="N4904" t="s">
        <v>32</v>
      </c>
      <c r="O4904">
        <v>147971.22</v>
      </c>
      <c r="P4904" t="s">
        <v>1230</v>
      </c>
      <c r="Q4904" t="s">
        <v>1240</v>
      </c>
      <c r="R4904" t="s">
        <v>1233</v>
      </c>
      <c r="S4904" t="s">
        <v>34</v>
      </c>
      <c r="T4904" t="s">
        <v>561</v>
      </c>
    </row>
    <row r="4905" spans="1:20">
      <c r="A4905" t="s">
        <v>1240</v>
      </c>
      <c r="B4905" t="s">
        <v>1230</v>
      </c>
      <c r="C4905" t="s">
        <v>1241</v>
      </c>
      <c r="D4905" t="s">
        <v>1242</v>
      </c>
      <c r="E4905" t="s">
        <v>25</v>
      </c>
      <c r="F4905" s="1">
        <v>41040</v>
      </c>
      <c r="G4905" t="s">
        <v>2401</v>
      </c>
      <c r="H4905">
        <v>201501</v>
      </c>
      <c r="I4905" t="s">
        <v>27</v>
      </c>
      <c r="J4905" t="s">
        <v>28</v>
      </c>
      <c r="K4905" t="s">
        <v>36</v>
      </c>
      <c r="L4905" t="s">
        <v>30</v>
      </c>
      <c r="M4905" t="s">
        <v>31</v>
      </c>
      <c r="N4905" t="s">
        <v>32</v>
      </c>
      <c r="O4905">
        <v>46518.39</v>
      </c>
      <c r="P4905" t="s">
        <v>1230</v>
      </c>
      <c r="Q4905" t="s">
        <v>1240</v>
      </c>
      <c r="R4905" t="s">
        <v>1233</v>
      </c>
      <c r="S4905" t="s">
        <v>34</v>
      </c>
      <c r="T4905" t="s">
        <v>561</v>
      </c>
    </row>
    <row r="4906" spans="1:20">
      <c r="A4906" t="s">
        <v>1240</v>
      </c>
      <c r="B4906" t="s">
        <v>1230</v>
      </c>
      <c r="C4906" t="s">
        <v>1241</v>
      </c>
      <c r="D4906" t="s">
        <v>1242</v>
      </c>
      <c r="E4906" t="s">
        <v>25</v>
      </c>
      <c r="F4906" s="1">
        <v>41040</v>
      </c>
      <c r="G4906" t="s">
        <v>2401</v>
      </c>
      <c r="H4906">
        <v>201501</v>
      </c>
      <c r="I4906" t="s">
        <v>27</v>
      </c>
      <c r="J4906" t="s">
        <v>28</v>
      </c>
      <c r="K4906" t="s">
        <v>37</v>
      </c>
      <c r="L4906" t="s">
        <v>30</v>
      </c>
      <c r="M4906" t="s">
        <v>31</v>
      </c>
      <c r="N4906" t="s">
        <v>32</v>
      </c>
      <c r="O4906">
        <v>561.16999999999996</v>
      </c>
      <c r="P4906" t="s">
        <v>1230</v>
      </c>
      <c r="Q4906" t="s">
        <v>1240</v>
      </c>
      <c r="R4906" t="s">
        <v>1233</v>
      </c>
      <c r="S4906" t="s">
        <v>34</v>
      </c>
      <c r="T4906" t="s">
        <v>561</v>
      </c>
    </row>
    <row r="4907" spans="1:20">
      <c r="A4907" t="s">
        <v>1240</v>
      </c>
      <c r="B4907" t="s">
        <v>1230</v>
      </c>
      <c r="C4907" t="s">
        <v>1241</v>
      </c>
      <c r="D4907" t="s">
        <v>1242</v>
      </c>
      <c r="E4907" t="s">
        <v>25</v>
      </c>
      <c r="F4907" s="1">
        <v>41040</v>
      </c>
      <c r="G4907" t="s">
        <v>2401</v>
      </c>
      <c r="H4907">
        <v>201501</v>
      </c>
      <c r="I4907" t="s">
        <v>27</v>
      </c>
      <c r="J4907" t="s">
        <v>28</v>
      </c>
      <c r="K4907" t="s">
        <v>38</v>
      </c>
      <c r="L4907" t="s">
        <v>30</v>
      </c>
      <c r="M4907" t="s">
        <v>31</v>
      </c>
      <c r="N4907" t="s">
        <v>32</v>
      </c>
      <c r="O4907">
        <v>49917.520000000004</v>
      </c>
      <c r="P4907" t="s">
        <v>1230</v>
      </c>
      <c r="Q4907" t="s">
        <v>1240</v>
      </c>
      <c r="R4907" t="s">
        <v>1233</v>
      </c>
      <c r="S4907" t="s">
        <v>34</v>
      </c>
      <c r="T4907" t="s">
        <v>561</v>
      </c>
    </row>
    <row r="4908" spans="1:20">
      <c r="A4908" t="s">
        <v>1240</v>
      </c>
      <c r="B4908" t="s">
        <v>1230</v>
      </c>
      <c r="C4908" t="s">
        <v>1241</v>
      </c>
      <c r="D4908" t="s">
        <v>1242</v>
      </c>
      <c r="E4908" t="s">
        <v>25</v>
      </c>
      <c r="F4908" s="1">
        <v>41040</v>
      </c>
      <c r="G4908" t="s">
        <v>2401</v>
      </c>
      <c r="H4908">
        <v>201501</v>
      </c>
      <c r="I4908" t="s">
        <v>27</v>
      </c>
      <c r="J4908" t="s">
        <v>28</v>
      </c>
      <c r="K4908" t="s">
        <v>39</v>
      </c>
      <c r="L4908" t="s">
        <v>30</v>
      </c>
      <c r="M4908" t="s">
        <v>31</v>
      </c>
      <c r="N4908" t="s">
        <v>32</v>
      </c>
      <c r="O4908">
        <v>2053.67</v>
      </c>
      <c r="P4908" t="s">
        <v>1230</v>
      </c>
      <c r="Q4908" t="s">
        <v>1240</v>
      </c>
      <c r="R4908" t="s">
        <v>1233</v>
      </c>
      <c r="S4908" t="s">
        <v>34</v>
      </c>
      <c r="T4908" t="s">
        <v>561</v>
      </c>
    </row>
    <row r="4909" spans="1:20">
      <c r="A4909" t="s">
        <v>1240</v>
      </c>
      <c r="B4909" t="s">
        <v>1230</v>
      </c>
      <c r="C4909" t="s">
        <v>1241</v>
      </c>
      <c r="D4909" t="s">
        <v>1242</v>
      </c>
      <c r="E4909" t="s">
        <v>25</v>
      </c>
      <c r="F4909" s="1">
        <v>41040</v>
      </c>
      <c r="G4909" t="s">
        <v>2401</v>
      </c>
      <c r="H4909">
        <v>201501</v>
      </c>
      <c r="I4909" t="s">
        <v>27</v>
      </c>
      <c r="J4909" t="s">
        <v>28</v>
      </c>
      <c r="K4909" t="s">
        <v>40</v>
      </c>
      <c r="L4909" t="s">
        <v>30</v>
      </c>
      <c r="M4909" t="s">
        <v>31</v>
      </c>
      <c r="N4909" t="s">
        <v>32</v>
      </c>
      <c r="O4909">
        <v>596.4</v>
      </c>
      <c r="P4909" t="s">
        <v>1230</v>
      </c>
      <c r="Q4909" t="s">
        <v>1240</v>
      </c>
      <c r="R4909" t="s">
        <v>1233</v>
      </c>
      <c r="S4909" t="s">
        <v>34</v>
      </c>
      <c r="T4909" t="s">
        <v>561</v>
      </c>
    </row>
    <row r="4910" spans="1:20">
      <c r="A4910" t="s">
        <v>1243</v>
      </c>
      <c r="B4910" t="s">
        <v>1244</v>
      </c>
      <c r="C4910" t="s">
        <v>1245</v>
      </c>
      <c r="D4910" t="s">
        <v>1246</v>
      </c>
      <c r="E4910" t="s">
        <v>595</v>
      </c>
      <c r="F4910" s="1">
        <v>41051</v>
      </c>
      <c r="G4910" t="s">
        <v>2401</v>
      </c>
      <c r="H4910">
        <v>201501</v>
      </c>
      <c r="I4910" t="s">
        <v>27</v>
      </c>
      <c r="J4910" t="s">
        <v>596</v>
      </c>
      <c r="K4910" t="s">
        <v>1064</v>
      </c>
      <c r="L4910" t="s">
        <v>30</v>
      </c>
      <c r="M4910" t="s">
        <v>1247</v>
      </c>
      <c r="N4910" t="s">
        <v>32</v>
      </c>
      <c r="O4910">
        <v>164.52</v>
      </c>
      <c r="P4910" t="s">
        <v>1244</v>
      </c>
      <c r="Q4910" t="s">
        <v>1243</v>
      </c>
      <c r="R4910" t="s">
        <v>1248</v>
      </c>
      <c r="S4910" t="s">
        <v>608</v>
      </c>
      <c r="T4910" t="s">
        <v>561</v>
      </c>
    </row>
    <row r="4911" spans="1:20">
      <c r="A4911" t="s">
        <v>1243</v>
      </c>
      <c r="B4911" t="s">
        <v>1244</v>
      </c>
      <c r="C4911" t="s">
        <v>1245</v>
      </c>
      <c r="D4911" t="s">
        <v>1246</v>
      </c>
      <c r="E4911" t="s">
        <v>595</v>
      </c>
      <c r="F4911" s="1">
        <v>41051</v>
      </c>
      <c r="G4911" t="s">
        <v>2401</v>
      </c>
      <c r="H4911">
        <v>201501</v>
      </c>
      <c r="I4911" t="s">
        <v>27</v>
      </c>
      <c r="J4911" t="s">
        <v>596</v>
      </c>
      <c r="K4911" t="s">
        <v>597</v>
      </c>
      <c r="L4911" t="s">
        <v>30</v>
      </c>
      <c r="M4911" t="s">
        <v>1247</v>
      </c>
      <c r="N4911" t="s">
        <v>32</v>
      </c>
      <c r="O4911">
        <v>897.33</v>
      </c>
      <c r="P4911" t="s">
        <v>1244</v>
      </c>
      <c r="Q4911" t="s">
        <v>1243</v>
      </c>
      <c r="R4911" t="s">
        <v>1248</v>
      </c>
      <c r="S4911" t="s">
        <v>608</v>
      </c>
      <c r="T4911" t="s">
        <v>561</v>
      </c>
    </row>
    <row r="4912" spans="1:20">
      <c r="A4912" t="s">
        <v>2508</v>
      </c>
      <c r="B4912" t="s">
        <v>1259</v>
      </c>
      <c r="C4912" t="s">
        <v>2509</v>
      </c>
      <c r="D4912" t="s">
        <v>2510</v>
      </c>
      <c r="E4912" t="s">
        <v>142</v>
      </c>
      <c r="F4912" s="1">
        <v>41275</v>
      </c>
      <c r="G4912" t="s">
        <v>2401</v>
      </c>
      <c r="H4912">
        <v>201501</v>
      </c>
      <c r="I4912" t="s">
        <v>27</v>
      </c>
      <c r="J4912" t="s">
        <v>28</v>
      </c>
      <c r="K4912" t="s">
        <v>29</v>
      </c>
      <c r="L4912" t="s">
        <v>30</v>
      </c>
      <c r="M4912" t="s">
        <v>31</v>
      </c>
      <c r="N4912" t="s">
        <v>48</v>
      </c>
      <c r="O4912">
        <v>131063.8</v>
      </c>
      <c r="P4912" t="s">
        <v>1259</v>
      </c>
      <c r="Q4912" t="s">
        <v>2508</v>
      </c>
      <c r="R4912" t="s">
        <v>1262</v>
      </c>
      <c r="S4912" t="s">
        <v>34</v>
      </c>
      <c r="T4912" t="s">
        <v>561</v>
      </c>
    </row>
    <row r="4913" spans="1:20">
      <c r="A4913" t="s">
        <v>2508</v>
      </c>
      <c r="B4913" t="s">
        <v>1259</v>
      </c>
      <c r="C4913" t="s">
        <v>2509</v>
      </c>
      <c r="D4913" t="s">
        <v>2510</v>
      </c>
      <c r="E4913" t="s">
        <v>142</v>
      </c>
      <c r="F4913" s="1">
        <v>41275</v>
      </c>
      <c r="G4913" t="s">
        <v>2401</v>
      </c>
      <c r="H4913">
        <v>201501</v>
      </c>
      <c r="I4913" t="s">
        <v>27</v>
      </c>
      <c r="J4913" t="s">
        <v>28</v>
      </c>
      <c r="K4913" t="s">
        <v>29</v>
      </c>
      <c r="L4913" t="s">
        <v>30</v>
      </c>
      <c r="M4913" t="s">
        <v>31</v>
      </c>
      <c r="N4913" t="s">
        <v>49</v>
      </c>
      <c r="O4913">
        <v>-132982.1</v>
      </c>
      <c r="P4913" t="s">
        <v>1259</v>
      </c>
      <c r="Q4913" t="s">
        <v>2508</v>
      </c>
      <c r="R4913" t="s">
        <v>1262</v>
      </c>
      <c r="S4913" t="s">
        <v>34</v>
      </c>
      <c r="T4913" t="s">
        <v>561</v>
      </c>
    </row>
    <row r="4914" spans="1:20">
      <c r="A4914" t="s">
        <v>2508</v>
      </c>
      <c r="B4914" t="s">
        <v>1259</v>
      </c>
      <c r="C4914" t="s">
        <v>2509</v>
      </c>
      <c r="D4914" t="s">
        <v>2510</v>
      </c>
      <c r="E4914" t="s">
        <v>142</v>
      </c>
      <c r="F4914" s="1">
        <v>41275</v>
      </c>
      <c r="G4914" t="s">
        <v>2401</v>
      </c>
      <c r="H4914">
        <v>201501</v>
      </c>
      <c r="I4914" t="s">
        <v>27</v>
      </c>
      <c r="J4914" t="s">
        <v>28</v>
      </c>
      <c r="K4914" t="s">
        <v>36</v>
      </c>
      <c r="L4914" t="s">
        <v>30</v>
      </c>
      <c r="M4914" t="s">
        <v>31</v>
      </c>
      <c r="N4914" t="s">
        <v>48</v>
      </c>
      <c r="O4914">
        <v>133532.46</v>
      </c>
      <c r="P4914" t="s">
        <v>1259</v>
      </c>
      <c r="Q4914" t="s">
        <v>2508</v>
      </c>
      <c r="R4914" t="s">
        <v>1262</v>
      </c>
      <c r="S4914" t="s">
        <v>34</v>
      </c>
      <c r="T4914" t="s">
        <v>561</v>
      </c>
    </row>
    <row r="4915" spans="1:20">
      <c r="A4915" t="s">
        <v>2508</v>
      </c>
      <c r="B4915" t="s">
        <v>1259</v>
      </c>
      <c r="C4915" t="s">
        <v>2509</v>
      </c>
      <c r="D4915" t="s">
        <v>2510</v>
      </c>
      <c r="E4915" t="s">
        <v>142</v>
      </c>
      <c r="F4915" s="1">
        <v>41275</v>
      </c>
      <c r="G4915" t="s">
        <v>2401</v>
      </c>
      <c r="H4915">
        <v>201501</v>
      </c>
      <c r="I4915" t="s">
        <v>27</v>
      </c>
      <c r="J4915" t="s">
        <v>28</v>
      </c>
      <c r="K4915" t="s">
        <v>36</v>
      </c>
      <c r="L4915" t="s">
        <v>30</v>
      </c>
      <c r="M4915" t="s">
        <v>31</v>
      </c>
      <c r="N4915" t="s">
        <v>49</v>
      </c>
      <c r="O4915">
        <v>-132982.14000000001</v>
      </c>
      <c r="P4915" t="s">
        <v>1259</v>
      </c>
      <c r="Q4915" t="s">
        <v>2508</v>
      </c>
      <c r="R4915" t="s">
        <v>1262</v>
      </c>
      <c r="S4915" t="s">
        <v>34</v>
      </c>
      <c r="T4915" t="s">
        <v>561</v>
      </c>
    </row>
    <row r="4916" spans="1:20">
      <c r="A4916" t="s">
        <v>2508</v>
      </c>
      <c r="B4916" t="s">
        <v>1259</v>
      </c>
      <c r="C4916" t="s">
        <v>2509</v>
      </c>
      <c r="D4916" t="s">
        <v>2510</v>
      </c>
      <c r="E4916" t="s">
        <v>142</v>
      </c>
      <c r="F4916" s="1">
        <v>41275</v>
      </c>
      <c r="G4916" t="s">
        <v>2401</v>
      </c>
      <c r="H4916">
        <v>201501</v>
      </c>
      <c r="I4916" t="s">
        <v>27</v>
      </c>
      <c r="J4916" t="s">
        <v>28</v>
      </c>
      <c r="K4916" t="s">
        <v>37</v>
      </c>
      <c r="L4916" t="s">
        <v>30</v>
      </c>
      <c r="M4916" t="s">
        <v>31</v>
      </c>
      <c r="N4916" t="s">
        <v>48</v>
      </c>
      <c r="O4916">
        <v>86.74</v>
      </c>
      <c r="P4916" t="s">
        <v>1259</v>
      </c>
      <c r="Q4916" t="s">
        <v>2508</v>
      </c>
      <c r="R4916" t="s">
        <v>1262</v>
      </c>
      <c r="S4916" t="s">
        <v>34</v>
      </c>
      <c r="T4916" t="s">
        <v>561</v>
      </c>
    </row>
    <row r="4917" spans="1:20">
      <c r="A4917" t="s">
        <v>2508</v>
      </c>
      <c r="B4917" t="s">
        <v>1259</v>
      </c>
      <c r="C4917" t="s">
        <v>2509</v>
      </c>
      <c r="D4917" t="s">
        <v>2510</v>
      </c>
      <c r="E4917" t="s">
        <v>142</v>
      </c>
      <c r="F4917" s="1">
        <v>41275</v>
      </c>
      <c r="G4917" t="s">
        <v>2401</v>
      </c>
      <c r="H4917">
        <v>201501</v>
      </c>
      <c r="I4917" t="s">
        <v>27</v>
      </c>
      <c r="J4917" t="s">
        <v>28</v>
      </c>
      <c r="K4917" t="s">
        <v>38</v>
      </c>
      <c r="L4917" t="s">
        <v>30</v>
      </c>
      <c r="M4917" t="s">
        <v>31</v>
      </c>
      <c r="N4917" t="s">
        <v>48</v>
      </c>
      <c r="O4917">
        <v>53.76</v>
      </c>
      <c r="P4917" t="s">
        <v>1259</v>
      </c>
      <c r="Q4917" t="s">
        <v>2508</v>
      </c>
      <c r="R4917" t="s">
        <v>1262</v>
      </c>
      <c r="S4917" t="s">
        <v>34</v>
      </c>
      <c r="T4917" t="s">
        <v>561</v>
      </c>
    </row>
    <row r="4918" spans="1:20">
      <c r="A4918" t="s">
        <v>2508</v>
      </c>
      <c r="B4918" t="s">
        <v>1259</v>
      </c>
      <c r="C4918" t="s">
        <v>2509</v>
      </c>
      <c r="D4918" t="s">
        <v>2510</v>
      </c>
      <c r="E4918" t="s">
        <v>142</v>
      </c>
      <c r="F4918" s="1">
        <v>41275</v>
      </c>
      <c r="G4918" t="s">
        <v>2401</v>
      </c>
      <c r="H4918">
        <v>201501</v>
      </c>
      <c r="I4918" t="s">
        <v>27</v>
      </c>
      <c r="J4918" t="s">
        <v>28</v>
      </c>
      <c r="K4918" t="s">
        <v>39</v>
      </c>
      <c r="L4918" t="s">
        <v>30</v>
      </c>
      <c r="M4918" t="s">
        <v>31</v>
      </c>
      <c r="N4918" t="s">
        <v>48</v>
      </c>
      <c r="O4918">
        <v>1227.48</v>
      </c>
      <c r="P4918" t="s">
        <v>1259</v>
      </c>
      <c r="Q4918" t="s">
        <v>2508</v>
      </c>
      <c r="R4918" t="s">
        <v>1262</v>
      </c>
      <c r="S4918" t="s">
        <v>34</v>
      </c>
      <c r="T4918" t="s">
        <v>561</v>
      </c>
    </row>
    <row r="4919" spans="1:20">
      <c r="A4919" t="s">
        <v>1264</v>
      </c>
      <c r="B4919" t="s">
        <v>1259</v>
      </c>
      <c r="C4919" t="s">
        <v>1265</v>
      </c>
      <c r="D4919" t="s">
        <v>1266</v>
      </c>
      <c r="E4919" t="s">
        <v>142</v>
      </c>
      <c r="F4919" s="1">
        <v>41275</v>
      </c>
      <c r="G4919" t="s">
        <v>2401</v>
      </c>
      <c r="H4919">
        <v>201501</v>
      </c>
      <c r="I4919" t="s">
        <v>27</v>
      </c>
      <c r="J4919" t="s">
        <v>28</v>
      </c>
      <c r="K4919" t="s">
        <v>29</v>
      </c>
      <c r="L4919" t="s">
        <v>30</v>
      </c>
      <c r="M4919" t="s">
        <v>31</v>
      </c>
      <c r="N4919" t="s">
        <v>48</v>
      </c>
      <c r="O4919">
        <v>103688.04000000001</v>
      </c>
      <c r="P4919" t="s">
        <v>1259</v>
      </c>
      <c r="Q4919" t="s">
        <v>1264</v>
      </c>
      <c r="R4919" t="s">
        <v>1262</v>
      </c>
      <c r="S4919" t="s">
        <v>34</v>
      </c>
      <c r="T4919" t="s">
        <v>561</v>
      </c>
    </row>
    <row r="4920" spans="1:20">
      <c r="A4920" t="s">
        <v>1264</v>
      </c>
      <c r="B4920" t="s">
        <v>1259</v>
      </c>
      <c r="C4920" t="s">
        <v>1265</v>
      </c>
      <c r="D4920" t="s">
        <v>1266</v>
      </c>
      <c r="E4920" t="s">
        <v>142</v>
      </c>
      <c r="F4920" s="1">
        <v>41275</v>
      </c>
      <c r="G4920" t="s">
        <v>2401</v>
      </c>
      <c r="H4920">
        <v>201501</v>
      </c>
      <c r="I4920" t="s">
        <v>27</v>
      </c>
      <c r="J4920" t="s">
        <v>28</v>
      </c>
      <c r="K4920" t="s">
        <v>29</v>
      </c>
      <c r="L4920" t="s">
        <v>30</v>
      </c>
      <c r="M4920" t="s">
        <v>31</v>
      </c>
      <c r="N4920" t="s">
        <v>49</v>
      </c>
      <c r="O4920">
        <v>-84273.7</v>
      </c>
      <c r="P4920" t="s">
        <v>1259</v>
      </c>
      <c r="Q4920" t="s">
        <v>1264</v>
      </c>
      <c r="R4920" t="s">
        <v>1262</v>
      </c>
      <c r="S4920" t="s">
        <v>34</v>
      </c>
      <c r="T4920" t="s">
        <v>561</v>
      </c>
    </row>
    <row r="4921" spans="1:20">
      <c r="A4921" t="s">
        <v>1264</v>
      </c>
      <c r="B4921" t="s">
        <v>1259</v>
      </c>
      <c r="C4921" t="s">
        <v>1265</v>
      </c>
      <c r="D4921" t="s">
        <v>1266</v>
      </c>
      <c r="E4921" t="s">
        <v>142</v>
      </c>
      <c r="F4921" s="1">
        <v>41275</v>
      </c>
      <c r="G4921" t="s">
        <v>2401</v>
      </c>
      <c r="H4921">
        <v>201501</v>
      </c>
      <c r="I4921" t="s">
        <v>27</v>
      </c>
      <c r="J4921" t="s">
        <v>28</v>
      </c>
      <c r="K4921" t="s">
        <v>36</v>
      </c>
      <c r="L4921" t="s">
        <v>30</v>
      </c>
      <c r="M4921" t="s">
        <v>31</v>
      </c>
      <c r="N4921" t="s">
        <v>48</v>
      </c>
      <c r="O4921">
        <v>24941.72</v>
      </c>
      <c r="P4921" t="s">
        <v>1259</v>
      </c>
      <c r="Q4921" t="s">
        <v>1264</v>
      </c>
      <c r="R4921" t="s">
        <v>1262</v>
      </c>
      <c r="S4921" t="s">
        <v>34</v>
      </c>
      <c r="T4921" t="s">
        <v>561</v>
      </c>
    </row>
    <row r="4922" spans="1:20">
      <c r="A4922" t="s">
        <v>1264</v>
      </c>
      <c r="B4922" t="s">
        <v>1259</v>
      </c>
      <c r="C4922" t="s">
        <v>1265</v>
      </c>
      <c r="D4922" t="s">
        <v>1266</v>
      </c>
      <c r="E4922" t="s">
        <v>142</v>
      </c>
      <c r="F4922" s="1">
        <v>41275</v>
      </c>
      <c r="G4922" t="s">
        <v>2401</v>
      </c>
      <c r="H4922">
        <v>201501</v>
      </c>
      <c r="I4922" t="s">
        <v>27</v>
      </c>
      <c r="J4922" t="s">
        <v>28</v>
      </c>
      <c r="K4922" t="s">
        <v>36</v>
      </c>
      <c r="L4922" t="s">
        <v>30</v>
      </c>
      <c r="M4922" t="s">
        <v>31</v>
      </c>
      <c r="N4922" t="s">
        <v>49</v>
      </c>
      <c r="O4922">
        <v>-45651.8</v>
      </c>
      <c r="P4922" t="s">
        <v>1259</v>
      </c>
      <c r="Q4922" t="s">
        <v>1264</v>
      </c>
      <c r="R4922" t="s">
        <v>1262</v>
      </c>
      <c r="S4922" t="s">
        <v>34</v>
      </c>
      <c r="T4922" t="s">
        <v>561</v>
      </c>
    </row>
    <row r="4923" spans="1:20">
      <c r="A4923" t="s">
        <v>1264</v>
      </c>
      <c r="B4923" t="s">
        <v>1259</v>
      </c>
      <c r="C4923" t="s">
        <v>1265</v>
      </c>
      <c r="D4923" t="s">
        <v>1266</v>
      </c>
      <c r="E4923" t="s">
        <v>142</v>
      </c>
      <c r="F4923" s="1">
        <v>41275</v>
      </c>
      <c r="G4923" t="s">
        <v>2401</v>
      </c>
      <c r="H4923">
        <v>201501</v>
      </c>
      <c r="I4923" t="s">
        <v>27</v>
      </c>
      <c r="J4923" t="s">
        <v>28</v>
      </c>
      <c r="K4923" t="s">
        <v>39</v>
      </c>
      <c r="L4923" t="s">
        <v>30</v>
      </c>
      <c r="M4923" t="s">
        <v>31</v>
      </c>
      <c r="N4923" t="s">
        <v>48</v>
      </c>
      <c r="O4923">
        <v>1295.74</v>
      </c>
      <c r="P4923" t="s">
        <v>1259</v>
      </c>
      <c r="Q4923" t="s">
        <v>1264</v>
      </c>
      <c r="R4923" t="s">
        <v>1262</v>
      </c>
      <c r="S4923" t="s">
        <v>34</v>
      </c>
      <c r="T4923" t="s">
        <v>561</v>
      </c>
    </row>
    <row r="4924" spans="1:20">
      <c r="A4924" t="s">
        <v>1264</v>
      </c>
      <c r="B4924" t="s">
        <v>1259</v>
      </c>
      <c r="C4924" t="s">
        <v>1267</v>
      </c>
      <c r="D4924" t="s">
        <v>1268</v>
      </c>
      <c r="E4924" t="s">
        <v>142</v>
      </c>
      <c r="F4924" s="1">
        <v>41609</v>
      </c>
      <c r="G4924" t="s">
        <v>2401</v>
      </c>
      <c r="H4924">
        <v>201501</v>
      </c>
      <c r="I4924" t="s">
        <v>27</v>
      </c>
      <c r="J4924" t="s">
        <v>28</v>
      </c>
      <c r="K4924" t="s">
        <v>29</v>
      </c>
      <c r="L4924" t="s">
        <v>30</v>
      </c>
      <c r="M4924" t="s">
        <v>31</v>
      </c>
      <c r="N4924" t="s">
        <v>32</v>
      </c>
      <c r="O4924">
        <v>624.91</v>
      </c>
      <c r="P4924" t="s">
        <v>1259</v>
      </c>
      <c r="Q4924" t="s">
        <v>1264</v>
      </c>
      <c r="R4924" t="s">
        <v>1262</v>
      </c>
      <c r="S4924" t="s">
        <v>34</v>
      </c>
      <c r="T4924" t="s">
        <v>561</v>
      </c>
    </row>
    <row r="4925" spans="1:20">
      <c r="A4925" t="s">
        <v>1264</v>
      </c>
      <c r="B4925" t="s">
        <v>1259</v>
      </c>
      <c r="C4925" t="s">
        <v>1267</v>
      </c>
      <c r="D4925" t="s">
        <v>1268</v>
      </c>
      <c r="E4925" t="s">
        <v>142</v>
      </c>
      <c r="F4925" s="1">
        <v>41609</v>
      </c>
      <c r="G4925" t="s">
        <v>2401</v>
      </c>
      <c r="H4925">
        <v>201501</v>
      </c>
      <c r="I4925" t="s">
        <v>27</v>
      </c>
      <c r="J4925" t="s">
        <v>28</v>
      </c>
      <c r="K4925" t="s">
        <v>36</v>
      </c>
      <c r="L4925" t="s">
        <v>30</v>
      </c>
      <c r="M4925" t="s">
        <v>31</v>
      </c>
      <c r="N4925" t="s">
        <v>32</v>
      </c>
      <c r="O4925">
        <v>624.91999999999996</v>
      </c>
      <c r="P4925" t="s">
        <v>1259</v>
      </c>
      <c r="Q4925" t="s">
        <v>1264</v>
      </c>
      <c r="R4925" t="s">
        <v>1262</v>
      </c>
      <c r="S4925" t="s">
        <v>34</v>
      </c>
      <c r="T4925" t="s">
        <v>561</v>
      </c>
    </row>
    <row r="4926" spans="1:20">
      <c r="A4926" t="s">
        <v>1269</v>
      </c>
      <c r="B4926" t="s">
        <v>1259</v>
      </c>
      <c r="C4926" t="s">
        <v>1270</v>
      </c>
      <c r="D4926" t="s">
        <v>1271</v>
      </c>
      <c r="E4926" t="s">
        <v>142</v>
      </c>
      <c r="F4926" s="1">
        <v>41640</v>
      </c>
      <c r="G4926" t="s">
        <v>2401</v>
      </c>
      <c r="H4926">
        <v>201501</v>
      </c>
      <c r="I4926" t="s">
        <v>27</v>
      </c>
      <c r="J4926" t="s">
        <v>28</v>
      </c>
      <c r="K4926" t="s">
        <v>29</v>
      </c>
      <c r="L4926" t="s">
        <v>30</v>
      </c>
      <c r="M4926" t="s">
        <v>31</v>
      </c>
      <c r="N4926" t="s">
        <v>32</v>
      </c>
      <c r="O4926">
        <v>3142.28</v>
      </c>
      <c r="P4926" t="s">
        <v>1259</v>
      </c>
      <c r="Q4926" t="s">
        <v>1269</v>
      </c>
      <c r="R4926" t="s">
        <v>1262</v>
      </c>
      <c r="S4926" t="s">
        <v>34</v>
      </c>
      <c r="T4926" t="s">
        <v>561</v>
      </c>
    </row>
    <row r="4927" spans="1:20">
      <c r="A4927" t="s">
        <v>1269</v>
      </c>
      <c r="B4927" t="s">
        <v>1259</v>
      </c>
      <c r="C4927" t="s">
        <v>1270</v>
      </c>
      <c r="D4927" t="s">
        <v>1271</v>
      </c>
      <c r="E4927" t="s">
        <v>142</v>
      </c>
      <c r="F4927" s="1">
        <v>41640</v>
      </c>
      <c r="G4927" t="s">
        <v>2401</v>
      </c>
      <c r="H4927">
        <v>201501</v>
      </c>
      <c r="I4927" t="s">
        <v>27</v>
      </c>
      <c r="J4927" t="s">
        <v>28</v>
      </c>
      <c r="K4927" t="s">
        <v>36</v>
      </c>
      <c r="L4927" t="s">
        <v>30</v>
      </c>
      <c r="M4927" t="s">
        <v>31</v>
      </c>
      <c r="N4927" t="s">
        <v>32</v>
      </c>
      <c r="O4927">
        <v>2333.25</v>
      </c>
      <c r="P4927" t="s">
        <v>1259</v>
      </c>
      <c r="Q4927" t="s">
        <v>1269</v>
      </c>
      <c r="R4927" t="s">
        <v>1262</v>
      </c>
      <c r="S4927" t="s">
        <v>34</v>
      </c>
      <c r="T4927" t="s">
        <v>561</v>
      </c>
    </row>
    <row r="4928" spans="1:20">
      <c r="A4928" t="s">
        <v>1269</v>
      </c>
      <c r="B4928" t="s">
        <v>1259</v>
      </c>
      <c r="C4928" t="s">
        <v>1270</v>
      </c>
      <c r="D4928" t="s">
        <v>1271</v>
      </c>
      <c r="E4928" t="s">
        <v>142</v>
      </c>
      <c r="F4928" s="1">
        <v>41640</v>
      </c>
      <c r="G4928" t="s">
        <v>2401</v>
      </c>
      <c r="H4928">
        <v>201501</v>
      </c>
      <c r="I4928" t="s">
        <v>27</v>
      </c>
      <c r="J4928" t="s">
        <v>28</v>
      </c>
      <c r="K4928" t="s">
        <v>37</v>
      </c>
      <c r="L4928" t="s">
        <v>30</v>
      </c>
      <c r="M4928" t="s">
        <v>31</v>
      </c>
      <c r="N4928" t="s">
        <v>32</v>
      </c>
      <c r="O4928">
        <v>4322.21</v>
      </c>
      <c r="P4928" t="s">
        <v>1259</v>
      </c>
      <c r="Q4928" t="s">
        <v>1269</v>
      </c>
      <c r="R4928" t="s">
        <v>1262</v>
      </c>
      <c r="S4928" t="s">
        <v>34</v>
      </c>
      <c r="T4928" t="s">
        <v>561</v>
      </c>
    </row>
    <row r="4929" spans="1:20">
      <c r="A4929" t="s">
        <v>1269</v>
      </c>
      <c r="B4929" t="s">
        <v>1259</v>
      </c>
      <c r="C4929" t="s">
        <v>1270</v>
      </c>
      <c r="D4929" t="s">
        <v>1271</v>
      </c>
      <c r="E4929" t="s">
        <v>142</v>
      </c>
      <c r="F4929" s="1">
        <v>41640</v>
      </c>
      <c r="G4929" t="s">
        <v>2401</v>
      </c>
      <c r="H4929">
        <v>201501</v>
      </c>
      <c r="I4929" t="s">
        <v>27</v>
      </c>
      <c r="J4929" t="s">
        <v>28</v>
      </c>
      <c r="K4929" t="s">
        <v>38</v>
      </c>
      <c r="L4929" t="s">
        <v>30</v>
      </c>
      <c r="M4929" t="s">
        <v>31</v>
      </c>
      <c r="N4929" t="s">
        <v>32</v>
      </c>
      <c r="O4929">
        <v>5832.5</v>
      </c>
      <c r="P4929" t="s">
        <v>1259</v>
      </c>
      <c r="Q4929" t="s">
        <v>1269</v>
      </c>
      <c r="R4929" t="s">
        <v>1262</v>
      </c>
      <c r="S4929" t="s">
        <v>34</v>
      </c>
      <c r="T4929" t="s">
        <v>561</v>
      </c>
    </row>
    <row r="4930" spans="1:20">
      <c r="A4930" t="s">
        <v>1269</v>
      </c>
      <c r="B4930" t="s">
        <v>1259</v>
      </c>
      <c r="C4930" t="s">
        <v>1270</v>
      </c>
      <c r="D4930" t="s">
        <v>1271</v>
      </c>
      <c r="E4930" t="s">
        <v>142</v>
      </c>
      <c r="F4930" s="1">
        <v>41640</v>
      </c>
      <c r="G4930" t="s">
        <v>2401</v>
      </c>
      <c r="H4930">
        <v>201501</v>
      </c>
      <c r="I4930" t="s">
        <v>27</v>
      </c>
      <c r="J4930" t="s">
        <v>28</v>
      </c>
      <c r="K4930" t="s">
        <v>39</v>
      </c>
      <c r="L4930" t="s">
        <v>30</v>
      </c>
      <c r="M4930" t="s">
        <v>31</v>
      </c>
      <c r="N4930" t="s">
        <v>32</v>
      </c>
      <c r="O4930">
        <v>8.19</v>
      </c>
      <c r="P4930" t="s">
        <v>1259</v>
      </c>
      <c r="Q4930" t="s">
        <v>1269</v>
      </c>
      <c r="R4930" t="s">
        <v>1262</v>
      </c>
      <c r="S4930" t="s">
        <v>34</v>
      </c>
      <c r="T4930" t="s">
        <v>561</v>
      </c>
    </row>
    <row r="4931" spans="1:20">
      <c r="A4931" t="s">
        <v>1275</v>
      </c>
      <c r="B4931" t="s">
        <v>1259</v>
      </c>
      <c r="C4931" t="s">
        <v>1276</v>
      </c>
      <c r="D4931" t="s">
        <v>1277</v>
      </c>
      <c r="E4931" t="s">
        <v>142</v>
      </c>
      <c r="F4931" s="1">
        <v>41791</v>
      </c>
      <c r="G4931" t="s">
        <v>2401</v>
      </c>
      <c r="H4931">
        <v>201501</v>
      </c>
      <c r="I4931" t="s">
        <v>27</v>
      </c>
      <c r="J4931" t="s">
        <v>28</v>
      </c>
      <c r="K4931" t="s">
        <v>29</v>
      </c>
      <c r="L4931" t="s">
        <v>30</v>
      </c>
      <c r="M4931" t="s">
        <v>31</v>
      </c>
      <c r="N4931" t="s">
        <v>32</v>
      </c>
      <c r="O4931">
        <v>12523.27</v>
      </c>
      <c r="P4931" t="s">
        <v>1259</v>
      </c>
      <c r="Q4931" t="s">
        <v>1275</v>
      </c>
      <c r="R4931" t="s">
        <v>1262</v>
      </c>
      <c r="S4931" t="s">
        <v>34</v>
      </c>
      <c r="T4931" t="s">
        <v>561</v>
      </c>
    </row>
    <row r="4932" spans="1:20">
      <c r="A4932" t="s">
        <v>1275</v>
      </c>
      <c r="B4932" t="s">
        <v>1259</v>
      </c>
      <c r="C4932" t="s">
        <v>1276</v>
      </c>
      <c r="D4932" t="s">
        <v>1277</v>
      </c>
      <c r="E4932" t="s">
        <v>142</v>
      </c>
      <c r="F4932" s="1">
        <v>41791</v>
      </c>
      <c r="G4932" t="s">
        <v>2401</v>
      </c>
      <c r="H4932">
        <v>201501</v>
      </c>
      <c r="I4932" t="s">
        <v>27</v>
      </c>
      <c r="J4932" t="s">
        <v>28</v>
      </c>
      <c r="K4932" t="s">
        <v>36</v>
      </c>
      <c r="L4932" t="s">
        <v>30</v>
      </c>
      <c r="M4932" t="s">
        <v>31</v>
      </c>
      <c r="N4932" t="s">
        <v>32</v>
      </c>
      <c r="O4932">
        <v>24188.89</v>
      </c>
      <c r="P4932" t="s">
        <v>1259</v>
      </c>
      <c r="Q4932" t="s">
        <v>1275</v>
      </c>
      <c r="R4932" t="s">
        <v>1262</v>
      </c>
      <c r="S4932" t="s">
        <v>34</v>
      </c>
      <c r="T4932" t="s">
        <v>561</v>
      </c>
    </row>
    <row r="4933" spans="1:20">
      <c r="A4933" t="s">
        <v>1278</v>
      </c>
      <c r="B4933" t="s">
        <v>1259</v>
      </c>
      <c r="C4933" t="s">
        <v>1279</v>
      </c>
      <c r="D4933" t="s">
        <v>1280</v>
      </c>
      <c r="E4933" t="s">
        <v>142</v>
      </c>
      <c r="F4933" s="1">
        <v>41334</v>
      </c>
      <c r="G4933" t="s">
        <v>2401</v>
      </c>
      <c r="H4933">
        <v>201501</v>
      </c>
      <c r="I4933" t="s">
        <v>27</v>
      </c>
      <c r="J4933" t="s">
        <v>28</v>
      </c>
      <c r="K4933" t="s">
        <v>29</v>
      </c>
      <c r="L4933" t="s">
        <v>30</v>
      </c>
      <c r="M4933" t="s">
        <v>31</v>
      </c>
      <c r="N4933" t="s">
        <v>32</v>
      </c>
      <c r="O4933">
        <v>3579.63</v>
      </c>
      <c r="P4933" t="s">
        <v>1259</v>
      </c>
      <c r="Q4933" t="s">
        <v>1278</v>
      </c>
      <c r="R4933" t="s">
        <v>1262</v>
      </c>
      <c r="S4933" t="s">
        <v>34</v>
      </c>
      <c r="T4933" t="s">
        <v>561</v>
      </c>
    </row>
    <row r="4934" spans="1:20">
      <c r="A4934" t="s">
        <v>1278</v>
      </c>
      <c r="B4934" t="s">
        <v>1259</v>
      </c>
      <c r="C4934" t="s">
        <v>1279</v>
      </c>
      <c r="D4934" t="s">
        <v>1280</v>
      </c>
      <c r="E4934" t="s">
        <v>142</v>
      </c>
      <c r="F4934" s="1">
        <v>41334</v>
      </c>
      <c r="G4934" t="s">
        <v>2401</v>
      </c>
      <c r="H4934">
        <v>201501</v>
      </c>
      <c r="I4934" t="s">
        <v>27</v>
      </c>
      <c r="J4934" t="s">
        <v>28</v>
      </c>
      <c r="K4934" t="s">
        <v>36</v>
      </c>
      <c r="L4934" t="s">
        <v>30</v>
      </c>
      <c r="M4934" t="s">
        <v>31</v>
      </c>
      <c r="N4934" t="s">
        <v>32</v>
      </c>
      <c r="O4934">
        <v>556.93000000000006</v>
      </c>
      <c r="P4934" t="s">
        <v>1259</v>
      </c>
      <c r="Q4934" t="s">
        <v>1278</v>
      </c>
      <c r="R4934" t="s">
        <v>1262</v>
      </c>
      <c r="S4934" t="s">
        <v>34</v>
      </c>
      <c r="T4934" t="s">
        <v>561</v>
      </c>
    </row>
    <row r="4935" spans="1:20">
      <c r="A4935" t="s">
        <v>1278</v>
      </c>
      <c r="B4935" t="s">
        <v>1259</v>
      </c>
      <c r="C4935" t="s">
        <v>1279</v>
      </c>
      <c r="D4935" t="s">
        <v>1280</v>
      </c>
      <c r="E4935" t="s">
        <v>142</v>
      </c>
      <c r="F4935" s="1">
        <v>41334</v>
      </c>
      <c r="G4935" t="s">
        <v>2401</v>
      </c>
      <c r="H4935">
        <v>201501</v>
      </c>
      <c r="I4935" t="s">
        <v>27</v>
      </c>
      <c r="J4935" t="s">
        <v>28</v>
      </c>
      <c r="K4935" t="s">
        <v>37</v>
      </c>
      <c r="L4935" t="s">
        <v>30</v>
      </c>
      <c r="M4935" t="s">
        <v>31</v>
      </c>
      <c r="N4935" t="s">
        <v>32</v>
      </c>
      <c r="O4935">
        <v>1114.9000000000001</v>
      </c>
      <c r="P4935" t="s">
        <v>1259</v>
      </c>
      <c r="Q4935" t="s">
        <v>1278</v>
      </c>
      <c r="R4935" t="s">
        <v>1262</v>
      </c>
      <c r="S4935" t="s">
        <v>34</v>
      </c>
      <c r="T4935" t="s">
        <v>561</v>
      </c>
    </row>
    <row r="4936" spans="1:20">
      <c r="A4936" t="s">
        <v>1278</v>
      </c>
      <c r="B4936" t="s">
        <v>1259</v>
      </c>
      <c r="C4936" t="s">
        <v>1279</v>
      </c>
      <c r="D4936" t="s">
        <v>1280</v>
      </c>
      <c r="E4936" t="s">
        <v>142</v>
      </c>
      <c r="F4936" s="1">
        <v>41334</v>
      </c>
      <c r="G4936" t="s">
        <v>2401</v>
      </c>
      <c r="H4936">
        <v>201501</v>
      </c>
      <c r="I4936" t="s">
        <v>27</v>
      </c>
      <c r="J4936" t="s">
        <v>28</v>
      </c>
      <c r="K4936" t="s">
        <v>38</v>
      </c>
      <c r="L4936" t="s">
        <v>30</v>
      </c>
      <c r="M4936" t="s">
        <v>31</v>
      </c>
      <c r="N4936" t="s">
        <v>32</v>
      </c>
      <c r="O4936">
        <v>46341.51</v>
      </c>
      <c r="P4936" t="s">
        <v>1259</v>
      </c>
      <c r="Q4936" t="s">
        <v>1278</v>
      </c>
      <c r="R4936" t="s">
        <v>1262</v>
      </c>
      <c r="S4936" t="s">
        <v>34</v>
      </c>
      <c r="T4936" t="s">
        <v>561</v>
      </c>
    </row>
    <row r="4937" spans="1:20">
      <c r="A4937" t="s">
        <v>1278</v>
      </c>
      <c r="B4937" t="s">
        <v>1259</v>
      </c>
      <c r="C4937" t="s">
        <v>1279</v>
      </c>
      <c r="D4937" t="s">
        <v>1280</v>
      </c>
      <c r="E4937" t="s">
        <v>142</v>
      </c>
      <c r="F4937" s="1">
        <v>41334</v>
      </c>
      <c r="G4937" t="s">
        <v>2401</v>
      </c>
      <c r="H4937">
        <v>201501</v>
      </c>
      <c r="I4937" t="s">
        <v>27</v>
      </c>
      <c r="J4937" t="s">
        <v>28</v>
      </c>
      <c r="K4937" t="s">
        <v>41</v>
      </c>
      <c r="L4937" t="s">
        <v>30</v>
      </c>
      <c r="M4937" t="s">
        <v>31</v>
      </c>
      <c r="N4937" t="s">
        <v>32</v>
      </c>
      <c r="O4937">
        <v>21.26</v>
      </c>
      <c r="P4937" t="s">
        <v>1259</v>
      </c>
      <c r="Q4937" t="s">
        <v>1278</v>
      </c>
      <c r="R4937" t="s">
        <v>1262</v>
      </c>
      <c r="S4937" t="s">
        <v>34</v>
      </c>
      <c r="T4937" t="s">
        <v>561</v>
      </c>
    </row>
    <row r="4938" spans="1:20">
      <c r="A4938" t="s">
        <v>1281</v>
      </c>
      <c r="B4938" t="s">
        <v>1282</v>
      </c>
      <c r="C4938" t="s">
        <v>1283</v>
      </c>
      <c r="D4938" t="s">
        <v>1284</v>
      </c>
      <c r="E4938" t="s">
        <v>142</v>
      </c>
      <c r="F4938" s="1">
        <v>41609</v>
      </c>
      <c r="G4938" t="s">
        <v>2401</v>
      </c>
      <c r="H4938">
        <v>201501</v>
      </c>
      <c r="I4938" t="s">
        <v>27</v>
      </c>
      <c r="J4938" t="s">
        <v>53</v>
      </c>
      <c r="K4938" t="s">
        <v>29</v>
      </c>
      <c r="L4938" t="s">
        <v>54</v>
      </c>
      <c r="M4938" t="s">
        <v>31</v>
      </c>
      <c r="N4938" t="s">
        <v>32</v>
      </c>
      <c r="O4938">
        <v>231.26</v>
      </c>
      <c r="P4938" t="s">
        <v>1282</v>
      </c>
      <c r="Q4938" t="s">
        <v>1281</v>
      </c>
      <c r="R4938" t="s">
        <v>1285</v>
      </c>
      <c r="S4938" t="s">
        <v>34</v>
      </c>
      <c r="T4938" t="s">
        <v>561</v>
      </c>
    </row>
    <row r="4939" spans="1:20">
      <c r="A4939" t="s">
        <v>1281</v>
      </c>
      <c r="B4939" t="s">
        <v>1282</v>
      </c>
      <c r="C4939" t="s">
        <v>1283</v>
      </c>
      <c r="D4939" t="s">
        <v>1284</v>
      </c>
      <c r="E4939" t="s">
        <v>142</v>
      </c>
      <c r="F4939" s="1">
        <v>41609</v>
      </c>
      <c r="G4939" t="s">
        <v>2401</v>
      </c>
      <c r="H4939">
        <v>201501</v>
      </c>
      <c r="I4939" t="s">
        <v>27</v>
      </c>
      <c r="J4939" t="s">
        <v>53</v>
      </c>
      <c r="K4939" t="s">
        <v>36</v>
      </c>
      <c r="L4939" t="s">
        <v>54</v>
      </c>
      <c r="M4939" t="s">
        <v>31</v>
      </c>
      <c r="N4939" t="s">
        <v>32</v>
      </c>
      <c r="O4939">
        <v>28.28</v>
      </c>
      <c r="P4939" t="s">
        <v>1282</v>
      </c>
      <c r="Q4939" t="s">
        <v>1281</v>
      </c>
      <c r="R4939" t="s">
        <v>1285</v>
      </c>
      <c r="S4939" t="s">
        <v>34</v>
      </c>
      <c r="T4939" t="s">
        <v>561</v>
      </c>
    </row>
    <row r="4940" spans="1:20">
      <c r="A4940" t="s">
        <v>1281</v>
      </c>
      <c r="B4940" t="s">
        <v>1282</v>
      </c>
      <c r="C4940" t="s">
        <v>1283</v>
      </c>
      <c r="D4940" t="s">
        <v>1284</v>
      </c>
      <c r="E4940" t="s">
        <v>142</v>
      </c>
      <c r="F4940" s="1">
        <v>41609</v>
      </c>
      <c r="G4940" t="s">
        <v>2401</v>
      </c>
      <c r="H4940">
        <v>201501</v>
      </c>
      <c r="I4940" t="s">
        <v>27</v>
      </c>
      <c r="J4940" t="s">
        <v>53</v>
      </c>
      <c r="K4940" t="s">
        <v>37</v>
      </c>
      <c r="L4940" t="s">
        <v>54</v>
      </c>
      <c r="M4940" t="s">
        <v>31</v>
      </c>
      <c r="N4940" t="s">
        <v>32</v>
      </c>
      <c r="O4940">
        <v>155.37</v>
      </c>
      <c r="P4940" t="s">
        <v>1282</v>
      </c>
      <c r="Q4940" t="s">
        <v>1281</v>
      </c>
      <c r="R4940" t="s">
        <v>1285</v>
      </c>
      <c r="S4940" t="s">
        <v>34</v>
      </c>
      <c r="T4940" t="s">
        <v>561</v>
      </c>
    </row>
    <row r="4941" spans="1:20">
      <c r="A4941" t="s">
        <v>1281</v>
      </c>
      <c r="B4941" t="s">
        <v>1282</v>
      </c>
      <c r="C4941" t="s">
        <v>1283</v>
      </c>
      <c r="D4941" t="s">
        <v>1284</v>
      </c>
      <c r="E4941" t="s">
        <v>142</v>
      </c>
      <c r="F4941" s="1">
        <v>41609</v>
      </c>
      <c r="G4941" t="s">
        <v>2401</v>
      </c>
      <c r="H4941">
        <v>201501</v>
      </c>
      <c r="I4941" t="s">
        <v>27</v>
      </c>
      <c r="J4941" t="s">
        <v>53</v>
      </c>
      <c r="K4941" t="s">
        <v>38</v>
      </c>
      <c r="L4941" t="s">
        <v>54</v>
      </c>
      <c r="M4941" t="s">
        <v>31</v>
      </c>
      <c r="N4941" t="s">
        <v>32</v>
      </c>
      <c r="O4941">
        <v>571.78</v>
      </c>
      <c r="P4941" t="s">
        <v>1282</v>
      </c>
      <c r="Q4941" t="s">
        <v>1281</v>
      </c>
      <c r="R4941" t="s">
        <v>1285</v>
      </c>
      <c r="S4941" t="s">
        <v>34</v>
      </c>
      <c r="T4941" t="s">
        <v>561</v>
      </c>
    </row>
    <row r="4942" spans="1:20">
      <c r="A4942" t="s">
        <v>1281</v>
      </c>
      <c r="B4942" t="s">
        <v>1282</v>
      </c>
      <c r="C4942" t="s">
        <v>1283</v>
      </c>
      <c r="D4942" t="s">
        <v>1284</v>
      </c>
      <c r="E4942" t="s">
        <v>142</v>
      </c>
      <c r="F4942" s="1">
        <v>41609</v>
      </c>
      <c r="G4942" t="s">
        <v>2401</v>
      </c>
      <c r="H4942">
        <v>201501</v>
      </c>
      <c r="I4942" t="s">
        <v>27</v>
      </c>
      <c r="J4942" t="s">
        <v>53</v>
      </c>
      <c r="K4942" t="s">
        <v>39</v>
      </c>
      <c r="L4942" t="s">
        <v>54</v>
      </c>
      <c r="M4942" t="s">
        <v>31</v>
      </c>
      <c r="N4942" t="s">
        <v>32</v>
      </c>
      <c r="O4942">
        <v>5.62</v>
      </c>
      <c r="P4942" t="s">
        <v>1282</v>
      </c>
      <c r="Q4942" t="s">
        <v>1281</v>
      </c>
      <c r="R4942" t="s">
        <v>1285</v>
      </c>
      <c r="S4942" t="s">
        <v>34</v>
      </c>
      <c r="T4942" t="s">
        <v>561</v>
      </c>
    </row>
    <row r="4943" spans="1:20">
      <c r="A4943" t="s">
        <v>1281</v>
      </c>
      <c r="B4943" t="s">
        <v>1282</v>
      </c>
      <c r="C4943" t="s">
        <v>1283</v>
      </c>
      <c r="D4943" t="s">
        <v>1284</v>
      </c>
      <c r="E4943" t="s">
        <v>142</v>
      </c>
      <c r="F4943" s="1">
        <v>41609</v>
      </c>
      <c r="G4943" t="s">
        <v>2401</v>
      </c>
      <c r="H4943">
        <v>201501</v>
      </c>
      <c r="I4943" t="s">
        <v>27</v>
      </c>
      <c r="J4943" t="s">
        <v>53</v>
      </c>
      <c r="K4943" t="s">
        <v>41</v>
      </c>
      <c r="L4943" t="s">
        <v>54</v>
      </c>
      <c r="M4943" t="s">
        <v>31</v>
      </c>
      <c r="N4943" t="s">
        <v>32</v>
      </c>
      <c r="O4943">
        <v>5.92</v>
      </c>
      <c r="P4943" t="s">
        <v>1282</v>
      </c>
      <c r="Q4943" t="s">
        <v>1281</v>
      </c>
      <c r="R4943" t="s">
        <v>1285</v>
      </c>
      <c r="S4943" t="s">
        <v>34</v>
      </c>
      <c r="T4943" t="s">
        <v>561</v>
      </c>
    </row>
    <row r="4944" spans="1:20">
      <c r="A4944" t="s">
        <v>2511</v>
      </c>
      <c r="B4944" t="s">
        <v>2512</v>
      </c>
      <c r="C4944" t="s">
        <v>2513</v>
      </c>
      <c r="D4944" t="s">
        <v>2514</v>
      </c>
      <c r="E4944" t="s">
        <v>600</v>
      </c>
      <c r="F4944" s="1">
        <v>40366</v>
      </c>
      <c r="G4944" t="s">
        <v>2401</v>
      </c>
      <c r="H4944">
        <v>201501</v>
      </c>
      <c r="I4944" t="s">
        <v>27</v>
      </c>
      <c r="J4944" t="s">
        <v>28</v>
      </c>
      <c r="K4944" t="s">
        <v>1123</v>
      </c>
      <c r="L4944" t="s">
        <v>30</v>
      </c>
      <c r="M4944" t="s">
        <v>31</v>
      </c>
      <c r="N4944" t="s">
        <v>48</v>
      </c>
      <c r="O4944">
        <v>787725.5</v>
      </c>
      <c r="P4944" t="s">
        <v>2512</v>
      </c>
      <c r="Q4944" t="s">
        <v>2511</v>
      </c>
      <c r="R4944" t="s">
        <v>2515</v>
      </c>
      <c r="S4944" t="s">
        <v>34</v>
      </c>
      <c r="T4944" t="s">
        <v>592</v>
      </c>
    </row>
    <row r="4945" spans="1:20">
      <c r="A4945" t="s">
        <v>2511</v>
      </c>
      <c r="B4945" t="s">
        <v>2512</v>
      </c>
      <c r="C4945" t="s">
        <v>2513</v>
      </c>
      <c r="D4945" t="s">
        <v>2514</v>
      </c>
      <c r="E4945" t="s">
        <v>600</v>
      </c>
      <c r="F4945" s="1">
        <v>40366</v>
      </c>
      <c r="G4945" t="s">
        <v>2401</v>
      </c>
      <c r="H4945">
        <v>201501</v>
      </c>
      <c r="I4945" t="s">
        <v>27</v>
      </c>
      <c r="J4945" t="s">
        <v>28</v>
      </c>
      <c r="K4945" t="s">
        <v>1123</v>
      </c>
      <c r="L4945" t="s">
        <v>30</v>
      </c>
      <c r="M4945" t="s">
        <v>31</v>
      </c>
      <c r="N4945" t="s">
        <v>49</v>
      </c>
      <c r="O4945">
        <v>-733031.1</v>
      </c>
      <c r="P4945" t="s">
        <v>2512</v>
      </c>
      <c r="Q4945" t="s">
        <v>2511</v>
      </c>
      <c r="R4945" t="s">
        <v>2515</v>
      </c>
      <c r="S4945" t="s">
        <v>34</v>
      </c>
      <c r="T4945" t="s">
        <v>592</v>
      </c>
    </row>
    <row r="4946" spans="1:20">
      <c r="A4946" t="s">
        <v>2511</v>
      </c>
      <c r="B4946" t="s">
        <v>2512</v>
      </c>
      <c r="C4946" t="s">
        <v>2513</v>
      </c>
      <c r="D4946" t="s">
        <v>2514</v>
      </c>
      <c r="E4946" t="s">
        <v>600</v>
      </c>
      <c r="F4946" s="1">
        <v>40366</v>
      </c>
      <c r="G4946" t="s">
        <v>2401</v>
      </c>
      <c r="H4946">
        <v>201501</v>
      </c>
      <c r="I4946" t="s">
        <v>27</v>
      </c>
      <c r="J4946" t="s">
        <v>28</v>
      </c>
      <c r="K4946" t="s">
        <v>1132</v>
      </c>
      <c r="L4946" t="s">
        <v>30</v>
      </c>
      <c r="M4946" t="s">
        <v>31</v>
      </c>
      <c r="N4946" t="s">
        <v>48</v>
      </c>
      <c r="O4946">
        <v>136605.56</v>
      </c>
      <c r="P4946" t="s">
        <v>2512</v>
      </c>
      <c r="Q4946" t="s">
        <v>2511</v>
      </c>
      <c r="R4946" t="s">
        <v>2515</v>
      </c>
      <c r="S4946" t="s">
        <v>34</v>
      </c>
      <c r="T4946" t="s">
        <v>592</v>
      </c>
    </row>
    <row r="4947" spans="1:20">
      <c r="A4947" t="s">
        <v>2511</v>
      </c>
      <c r="B4947" t="s">
        <v>2512</v>
      </c>
      <c r="C4947" t="s">
        <v>2513</v>
      </c>
      <c r="D4947" t="s">
        <v>2514</v>
      </c>
      <c r="E4947" t="s">
        <v>600</v>
      </c>
      <c r="F4947" s="1">
        <v>40366</v>
      </c>
      <c r="G4947" t="s">
        <v>2401</v>
      </c>
      <c r="H4947">
        <v>201501</v>
      </c>
      <c r="I4947" t="s">
        <v>27</v>
      </c>
      <c r="J4947" t="s">
        <v>28</v>
      </c>
      <c r="K4947" t="s">
        <v>1132</v>
      </c>
      <c r="L4947" t="s">
        <v>30</v>
      </c>
      <c r="M4947" t="s">
        <v>31</v>
      </c>
      <c r="N4947" t="s">
        <v>49</v>
      </c>
      <c r="O4947">
        <v>-191299.96</v>
      </c>
      <c r="P4947" t="s">
        <v>2512</v>
      </c>
      <c r="Q4947" t="s">
        <v>2511</v>
      </c>
      <c r="R4947" t="s">
        <v>2515</v>
      </c>
      <c r="S4947" t="s">
        <v>34</v>
      </c>
      <c r="T4947" t="s">
        <v>592</v>
      </c>
    </row>
    <row r="4948" spans="1:20">
      <c r="A4948" t="s">
        <v>2516</v>
      </c>
      <c r="B4948" t="s">
        <v>2512</v>
      </c>
      <c r="C4948" t="s">
        <v>2517</v>
      </c>
      <c r="D4948" t="s">
        <v>2518</v>
      </c>
      <c r="E4948" t="s">
        <v>600</v>
      </c>
      <c r="F4948" s="1">
        <v>40156</v>
      </c>
      <c r="G4948" t="s">
        <v>2401</v>
      </c>
      <c r="H4948">
        <v>201501</v>
      </c>
      <c r="I4948" t="s">
        <v>27</v>
      </c>
      <c r="J4948" t="s">
        <v>28</v>
      </c>
      <c r="K4948" t="s">
        <v>1123</v>
      </c>
      <c r="L4948" t="s">
        <v>30</v>
      </c>
      <c r="M4948" t="s">
        <v>31</v>
      </c>
      <c r="N4948" t="s">
        <v>48</v>
      </c>
      <c r="O4948">
        <v>8331.94</v>
      </c>
      <c r="P4948" t="s">
        <v>2512</v>
      </c>
      <c r="Q4948" t="s">
        <v>2516</v>
      </c>
      <c r="R4948" t="s">
        <v>2515</v>
      </c>
      <c r="S4948" t="s">
        <v>34</v>
      </c>
      <c r="T4948" t="s">
        <v>592</v>
      </c>
    </row>
    <row r="4949" spans="1:20">
      <c r="A4949" t="s">
        <v>2516</v>
      </c>
      <c r="B4949" t="s">
        <v>2512</v>
      </c>
      <c r="C4949" t="s">
        <v>2517</v>
      </c>
      <c r="D4949" t="s">
        <v>2518</v>
      </c>
      <c r="E4949" t="s">
        <v>600</v>
      </c>
      <c r="F4949" s="1">
        <v>40156</v>
      </c>
      <c r="G4949" t="s">
        <v>2401</v>
      </c>
      <c r="H4949">
        <v>201501</v>
      </c>
      <c r="I4949" t="s">
        <v>27</v>
      </c>
      <c r="J4949" t="s">
        <v>28</v>
      </c>
      <c r="K4949" t="s">
        <v>1123</v>
      </c>
      <c r="L4949" t="s">
        <v>30</v>
      </c>
      <c r="M4949" t="s">
        <v>31</v>
      </c>
      <c r="N4949" t="s">
        <v>49</v>
      </c>
      <c r="O4949">
        <v>-8331.9500000000007</v>
      </c>
      <c r="P4949" t="s">
        <v>2512</v>
      </c>
      <c r="Q4949" t="s">
        <v>2516</v>
      </c>
      <c r="R4949" t="s">
        <v>2515</v>
      </c>
      <c r="S4949" t="s">
        <v>34</v>
      </c>
      <c r="T4949" t="s">
        <v>592</v>
      </c>
    </row>
    <row r="4950" spans="1:20">
      <c r="A4950" t="s">
        <v>2516</v>
      </c>
      <c r="B4950" t="s">
        <v>2512</v>
      </c>
      <c r="C4950" t="s">
        <v>2517</v>
      </c>
      <c r="D4950" t="s">
        <v>2518</v>
      </c>
      <c r="E4950" t="s">
        <v>600</v>
      </c>
      <c r="F4950" s="1">
        <v>40156</v>
      </c>
      <c r="G4950" t="s">
        <v>2401</v>
      </c>
      <c r="H4950">
        <v>201501</v>
      </c>
      <c r="I4950" t="s">
        <v>27</v>
      </c>
      <c r="J4950" t="s">
        <v>28</v>
      </c>
      <c r="K4950" t="s">
        <v>1132</v>
      </c>
      <c r="L4950" t="s">
        <v>30</v>
      </c>
      <c r="M4950" t="s">
        <v>31</v>
      </c>
      <c r="N4950" t="s">
        <v>48</v>
      </c>
      <c r="O4950">
        <v>152475.95000000001</v>
      </c>
      <c r="P4950" t="s">
        <v>2512</v>
      </c>
      <c r="Q4950" t="s">
        <v>2516</v>
      </c>
      <c r="R4950" t="s">
        <v>2515</v>
      </c>
      <c r="S4950" t="s">
        <v>34</v>
      </c>
      <c r="T4950" t="s">
        <v>592</v>
      </c>
    </row>
    <row r="4951" spans="1:20">
      <c r="A4951" t="s">
        <v>2516</v>
      </c>
      <c r="B4951" t="s">
        <v>2512</v>
      </c>
      <c r="C4951" t="s">
        <v>2517</v>
      </c>
      <c r="D4951" t="s">
        <v>2518</v>
      </c>
      <c r="E4951" t="s">
        <v>600</v>
      </c>
      <c r="F4951" s="1">
        <v>40156</v>
      </c>
      <c r="G4951" t="s">
        <v>2401</v>
      </c>
      <c r="H4951">
        <v>201501</v>
      </c>
      <c r="I4951" t="s">
        <v>27</v>
      </c>
      <c r="J4951" t="s">
        <v>28</v>
      </c>
      <c r="K4951" t="s">
        <v>1132</v>
      </c>
      <c r="L4951" t="s">
        <v>30</v>
      </c>
      <c r="M4951" t="s">
        <v>31</v>
      </c>
      <c r="N4951" t="s">
        <v>49</v>
      </c>
      <c r="O4951">
        <v>-152475.94</v>
      </c>
      <c r="P4951" t="s">
        <v>2512</v>
      </c>
      <c r="Q4951" t="s">
        <v>2516</v>
      </c>
      <c r="R4951" t="s">
        <v>2515</v>
      </c>
      <c r="S4951" t="s">
        <v>34</v>
      </c>
      <c r="T4951" t="s">
        <v>592</v>
      </c>
    </row>
    <row r="4952" spans="1:20">
      <c r="A4952" t="s">
        <v>1286</v>
      </c>
      <c r="B4952" t="s">
        <v>1287</v>
      </c>
      <c r="C4952" t="s">
        <v>1288</v>
      </c>
      <c r="D4952" t="s">
        <v>1289</v>
      </c>
      <c r="E4952" t="s">
        <v>600</v>
      </c>
      <c r="F4952" s="1">
        <v>41044</v>
      </c>
      <c r="G4952" t="s">
        <v>2401</v>
      </c>
      <c r="H4952">
        <v>201501</v>
      </c>
      <c r="I4952" t="s">
        <v>27</v>
      </c>
      <c r="J4952" t="s">
        <v>28</v>
      </c>
      <c r="K4952" t="s">
        <v>1123</v>
      </c>
      <c r="L4952" t="s">
        <v>30</v>
      </c>
      <c r="M4952" t="s">
        <v>31</v>
      </c>
      <c r="N4952" t="s">
        <v>32</v>
      </c>
      <c r="O4952">
        <v>4513.5</v>
      </c>
      <c r="P4952" t="s">
        <v>1287</v>
      </c>
      <c r="Q4952" t="s">
        <v>1286</v>
      </c>
      <c r="R4952" t="s">
        <v>1290</v>
      </c>
      <c r="S4952" t="s">
        <v>34</v>
      </c>
      <c r="T4952" t="s">
        <v>1291</v>
      </c>
    </row>
    <row r="4953" spans="1:20">
      <c r="A4953" t="s">
        <v>1286</v>
      </c>
      <c r="B4953" t="s">
        <v>1287</v>
      </c>
      <c r="C4953" t="s">
        <v>1292</v>
      </c>
      <c r="D4953" t="s">
        <v>1293</v>
      </c>
      <c r="E4953" t="s">
        <v>600</v>
      </c>
      <c r="F4953" s="1">
        <v>41044</v>
      </c>
      <c r="G4953" t="s">
        <v>2401</v>
      </c>
      <c r="H4953">
        <v>201501</v>
      </c>
      <c r="I4953" t="s">
        <v>27</v>
      </c>
      <c r="J4953" t="s">
        <v>28</v>
      </c>
      <c r="K4953" t="s">
        <v>1123</v>
      </c>
      <c r="L4953" t="s">
        <v>30</v>
      </c>
      <c r="M4953" t="s">
        <v>31</v>
      </c>
      <c r="N4953" t="s">
        <v>32</v>
      </c>
      <c r="O4953">
        <v>1520.3700000000001</v>
      </c>
      <c r="P4953" t="s">
        <v>1287</v>
      </c>
      <c r="Q4953" t="s">
        <v>1286</v>
      </c>
      <c r="R4953" t="s">
        <v>1290</v>
      </c>
      <c r="S4953" t="s">
        <v>34</v>
      </c>
      <c r="T4953" t="s">
        <v>1291</v>
      </c>
    </row>
    <row r="4954" spans="1:20">
      <c r="A4954" t="s">
        <v>1294</v>
      </c>
      <c r="B4954" t="s">
        <v>1287</v>
      </c>
      <c r="C4954" t="s">
        <v>2519</v>
      </c>
      <c r="D4954" t="s">
        <v>2520</v>
      </c>
      <c r="E4954" t="s">
        <v>142</v>
      </c>
      <c r="F4954" s="1">
        <v>40269</v>
      </c>
      <c r="G4954" t="s">
        <v>2401</v>
      </c>
      <c r="H4954">
        <v>201501</v>
      </c>
      <c r="I4954" t="s">
        <v>27</v>
      </c>
      <c r="J4954" t="s">
        <v>28</v>
      </c>
      <c r="K4954" t="s">
        <v>37</v>
      </c>
      <c r="L4954" t="s">
        <v>30</v>
      </c>
      <c r="M4954" t="s">
        <v>31</v>
      </c>
      <c r="N4954" t="s">
        <v>48</v>
      </c>
      <c r="O4954">
        <v>348.57</v>
      </c>
      <c r="P4954" t="s">
        <v>1287</v>
      </c>
      <c r="Q4954" t="s">
        <v>1294</v>
      </c>
      <c r="R4954" t="s">
        <v>1290</v>
      </c>
      <c r="S4954" t="s">
        <v>34</v>
      </c>
      <c r="T4954" t="s">
        <v>592</v>
      </c>
    </row>
    <row r="4955" spans="1:20">
      <c r="A4955" t="s">
        <v>1294</v>
      </c>
      <c r="B4955" t="s">
        <v>1287</v>
      </c>
      <c r="C4955" t="s">
        <v>2519</v>
      </c>
      <c r="D4955" t="s">
        <v>2520</v>
      </c>
      <c r="E4955" t="s">
        <v>142</v>
      </c>
      <c r="F4955" s="1">
        <v>40269</v>
      </c>
      <c r="G4955" t="s">
        <v>2401</v>
      </c>
      <c r="H4955">
        <v>201501</v>
      </c>
      <c r="I4955" t="s">
        <v>27</v>
      </c>
      <c r="J4955" t="s">
        <v>28</v>
      </c>
      <c r="K4955" t="s">
        <v>37</v>
      </c>
      <c r="L4955" t="s">
        <v>30</v>
      </c>
      <c r="M4955" t="s">
        <v>31</v>
      </c>
      <c r="N4955" t="s">
        <v>49</v>
      </c>
      <c r="O4955">
        <v>-348.57</v>
      </c>
      <c r="P4955" t="s">
        <v>1287</v>
      </c>
      <c r="Q4955" t="s">
        <v>1294</v>
      </c>
      <c r="R4955" t="s">
        <v>1290</v>
      </c>
      <c r="S4955" t="s">
        <v>34</v>
      </c>
      <c r="T4955" t="s">
        <v>592</v>
      </c>
    </row>
    <row r="4956" spans="1:20">
      <c r="A4956" t="s">
        <v>1294</v>
      </c>
      <c r="B4956" t="s">
        <v>1287</v>
      </c>
      <c r="C4956" t="s">
        <v>2519</v>
      </c>
      <c r="D4956" t="s">
        <v>2520</v>
      </c>
      <c r="E4956" t="s">
        <v>142</v>
      </c>
      <c r="F4956" s="1">
        <v>40269</v>
      </c>
      <c r="G4956" t="s">
        <v>2401</v>
      </c>
      <c r="H4956">
        <v>201501</v>
      </c>
      <c r="I4956" t="s">
        <v>27</v>
      </c>
      <c r="J4956" t="s">
        <v>28</v>
      </c>
      <c r="K4956" t="s">
        <v>38</v>
      </c>
      <c r="L4956" t="s">
        <v>30</v>
      </c>
      <c r="M4956" t="s">
        <v>31</v>
      </c>
      <c r="N4956" t="s">
        <v>48</v>
      </c>
      <c r="O4956">
        <v>53473.18</v>
      </c>
      <c r="P4956" t="s">
        <v>1287</v>
      </c>
      <c r="Q4956" t="s">
        <v>1294</v>
      </c>
      <c r="R4956" t="s">
        <v>1290</v>
      </c>
      <c r="S4956" t="s">
        <v>34</v>
      </c>
      <c r="T4956" t="s">
        <v>592</v>
      </c>
    </row>
    <row r="4957" spans="1:20">
      <c r="A4957" t="s">
        <v>1294</v>
      </c>
      <c r="B4957" t="s">
        <v>1287</v>
      </c>
      <c r="C4957" t="s">
        <v>2519</v>
      </c>
      <c r="D4957" t="s">
        <v>2520</v>
      </c>
      <c r="E4957" t="s">
        <v>142</v>
      </c>
      <c r="F4957" s="1">
        <v>40269</v>
      </c>
      <c r="G4957" t="s">
        <v>2401</v>
      </c>
      <c r="H4957">
        <v>201501</v>
      </c>
      <c r="I4957" t="s">
        <v>27</v>
      </c>
      <c r="J4957" t="s">
        <v>28</v>
      </c>
      <c r="K4957" t="s">
        <v>38</v>
      </c>
      <c r="L4957" t="s">
        <v>30</v>
      </c>
      <c r="M4957" t="s">
        <v>31</v>
      </c>
      <c r="N4957" t="s">
        <v>49</v>
      </c>
      <c r="O4957">
        <v>-53473.18</v>
      </c>
      <c r="P4957" t="s">
        <v>1287</v>
      </c>
      <c r="Q4957" t="s">
        <v>1294</v>
      </c>
      <c r="R4957" t="s">
        <v>1290</v>
      </c>
      <c r="S4957" t="s">
        <v>34</v>
      </c>
      <c r="T4957" t="s">
        <v>592</v>
      </c>
    </row>
    <row r="4958" spans="1:20">
      <c r="A4958" t="s">
        <v>1286</v>
      </c>
      <c r="B4958" t="s">
        <v>1287</v>
      </c>
      <c r="C4958" t="s">
        <v>1302</v>
      </c>
      <c r="D4958" t="s">
        <v>1303</v>
      </c>
      <c r="E4958" t="s">
        <v>600</v>
      </c>
      <c r="F4958" s="1">
        <v>41487</v>
      </c>
      <c r="G4958" t="s">
        <v>2401</v>
      </c>
      <c r="H4958">
        <v>201501</v>
      </c>
      <c r="I4958" t="s">
        <v>27</v>
      </c>
      <c r="J4958" t="s">
        <v>28</v>
      </c>
      <c r="K4958" t="s">
        <v>1123</v>
      </c>
      <c r="L4958" t="s">
        <v>30</v>
      </c>
      <c r="M4958" t="s">
        <v>1304</v>
      </c>
      <c r="N4958" t="s">
        <v>32</v>
      </c>
      <c r="O4958">
        <v>1000</v>
      </c>
      <c r="P4958" t="s">
        <v>1287</v>
      </c>
      <c r="Q4958" t="s">
        <v>1286</v>
      </c>
      <c r="R4958" t="s">
        <v>1290</v>
      </c>
      <c r="S4958" t="s">
        <v>34</v>
      </c>
      <c r="T4958" t="s">
        <v>1291</v>
      </c>
    </row>
    <row r="4959" spans="1:20">
      <c r="A4959" t="s">
        <v>1305</v>
      </c>
      <c r="B4959" t="s">
        <v>1306</v>
      </c>
      <c r="C4959" t="s">
        <v>1307</v>
      </c>
      <c r="D4959" t="s">
        <v>1308</v>
      </c>
      <c r="E4959" t="s">
        <v>25</v>
      </c>
      <c r="F4959" s="1">
        <v>40422</v>
      </c>
      <c r="G4959" t="s">
        <v>2401</v>
      </c>
      <c r="H4959">
        <v>201501</v>
      </c>
      <c r="I4959" t="s">
        <v>27</v>
      </c>
      <c r="J4959" t="s">
        <v>53</v>
      </c>
      <c r="K4959" t="s">
        <v>29</v>
      </c>
      <c r="L4959" t="s">
        <v>54</v>
      </c>
      <c r="M4959" t="s">
        <v>31</v>
      </c>
      <c r="N4959" t="s">
        <v>32</v>
      </c>
      <c r="O4959">
        <v>13163.57</v>
      </c>
      <c r="P4959" t="s">
        <v>1306</v>
      </c>
      <c r="Q4959" t="s">
        <v>1305</v>
      </c>
      <c r="R4959" t="s">
        <v>1309</v>
      </c>
      <c r="S4959" t="s">
        <v>34</v>
      </c>
      <c r="T4959" t="s">
        <v>561</v>
      </c>
    </row>
    <row r="4960" spans="1:20">
      <c r="A4960" t="s">
        <v>1305</v>
      </c>
      <c r="B4960" t="s">
        <v>1306</v>
      </c>
      <c r="C4960" t="s">
        <v>1307</v>
      </c>
      <c r="D4960" t="s">
        <v>1308</v>
      </c>
      <c r="E4960" t="s">
        <v>25</v>
      </c>
      <c r="F4960" s="1">
        <v>40422</v>
      </c>
      <c r="G4960" t="s">
        <v>2401</v>
      </c>
      <c r="H4960">
        <v>201501</v>
      </c>
      <c r="I4960" t="s">
        <v>27</v>
      </c>
      <c r="J4960" t="s">
        <v>53</v>
      </c>
      <c r="K4960" t="s">
        <v>36</v>
      </c>
      <c r="L4960" t="s">
        <v>54</v>
      </c>
      <c r="M4960" t="s">
        <v>31</v>
      </c>
      <c r="N4960" t="s">
        <v>32</v>
      </c>
      <c r="O4960">
        <v>41061.129999999997</v>
      </c>
      <c r="P4960" t="s">
        <v>1306</v>
      </c>
      <c r="Q4960" t="s">
        <v>1305</v>
      </c>
      <c r="R4960" t="s">
        <v>1309</v>
      </c>
      <c r="S4960" t="s">
        <v>34</v>
      </c>
      <c r="T4960" t="s">
        <v>561</v>
      </c>
    </row>
    <row r="4961" spans="1:20">
      <c r="A4961" t="s">
        <v>1305</v>
      </c>
      <c r="B4961" t="s">
        <v>1306</v>
      </c>
      <c r="C4961" t="s">
        <v>1307</v>
      </c>
      <c r="D4961" t="s">
        <v>1308</v>
      </c>
      <c r="E4961" t="s">
        <v>25</v>
      </c>
      <c r="F4961" s="1">
        <v>40422</v>
      </c>
      <c r="G4961" t="s">
        <v>2401</v>
      </c>
      <c r="H4961">
        <v>201501</v>
      </c>
      <c r="I4961" t="s">
        <v>27</v>
      </c>
      <c r="J4961" t="s">
        <v>53</v>
      </c>
      <c r="K4961" t="s">
        <v>37</v>
      </c>
      <c r="L4961" t="s">
        <v>54</v>
      </c>
      <c r="M4961" t="s">
        <v>31</v>
      </c>
      <c r="N4961" t="s">
        <v>32</v>
      </c>
      <c r="O4961">
        <v>87.09</v>
      </c>
      <c r="P4961" t="s">
        <v>1306</v>
      </c>
      <c r="Q4961" t="s">
        <v>1305</v>
      </c>
      <c r="R4961" t="s">
        <v>1309</v>
      </c>
      <c r="S4961" t="s">
        <v>34</v>
      </c>
      <c r="T4961" t="s">
        <v>561</v>
      </c>
    </row>
    <row r="4962" spans="1:20">
      <c r="A4962" t="s">
        <v>1305</v>
      </c>
      <c r="B4962" t="s">
        <v>1306</v>
      </c>
      <c r="C4962" t="s">
        <v>1307</v>
      </c>
      <c r="D4962" t="s">
        <v>1308</v>
      </c>
      <c r="E4962" t="s">
        <v>25</v>
      </c>
      <c r="F4962" s="1">
        <v>40422</v>
      </c>
      <c r="G4962" t="s">
        <v>2401</v>
      </c>
      <c r="H4962">
        <v>201501</v>
      </c>
      <c r="I4962" t="s">
        <v>27</v>
      </c>
      <c r="J4962" t="s">
        <v>53</v>
      </c>
      <c r="K4962" t="s">
        <v>38</v>
      </c>
      <c r="L4962" t="s">
        <v>54</v>
      </c>
      <c r="M4962" t="s">
        <v>31</v>
      </c>
      <c r="N4962" t="s">
        <v>32</v>
      </c>
      <c r="O4962">
        <v>4614.54</v>
      </c>
      <c r="P4962" t="s">
        <v>1306</v>
      </c>
      <c r="Q4962" t="s">
        <v>1305</v>
      </c>
      <c r="R4962" t="s">
        <v>1309</v>
      </c>
      <c r="S4962" t="s">
        <v>34</v>
      </c>
      <c r="T4962" t="s">
        <v>561</v>
      </c>
    </row>
    <row r="4963" spans="1:20">
      <c r="A4963" t="s">
        <v>1305</v>
      </c>
      <c r="B4963" t="s">
        <v>1306</v>
      </c>
      <c r="C4963" t="s">
        <v>1307</v>
      </c>
      <c r="D4963" t="s">
        <v>1308</v>
      </c>
      <c r="E4963" t="s">
        <v>25</v>
      </c>
      <c r="F4963" s="1">
        <v>40422</v>
      </c>
      <c r="G4963" t="s">
        <v>2401</v>
      </c>
      <c r="H4963">
        <v>201501</v>
      </c>
      <c r="I4963" t="s">
        <v>27</v>
      </c>
      <c r="J4963" t="s">
        <v>53</v>
      </c>
      <c r="K4963" t="s">
        <v>39</v>
      </c>
      <c r="L4963" t="s">
        <v>54</v>
      </c>
      <c r="M4963" t="s">
        <v>31</v>
      </c>
      <c r="N4963" t="s">
        <v>32</v>
      </c>
      <c r="O4963">
        <v>14054.23</v>
      </c>
      <c r="P4963" t="s">
        <v>1306</v>
      </c>
      <c r="Q4963" t="s">
        <v>1305</v>
      </c>
      <c r="R4963" t="s">
        <v>1309</v>
      </c>
      <c r="S4963" t="s">
        <v>34</v>
      </c>
      <c r="T4963" t="s">
        <v>561</v>
      </c>
    </row>
    <row r="4964" spans="1:20">
      <c r="A4964" t="s">
        <v>1305</v>
      </c>
      <c r="B4964" t="s">
        <v>1306</v>
      </c>
      <c r="C4964" t="s">
        <v>1307</v>
      </c>
      <c r="D4964" t="s">
        <v>1308</v>
      </c>
      <c r="E4964" t="s">
        <v>25</v>
      </c>
      <c r="F4964" s="1">
        <v>40422</v>
      </c>
      <c r="G4964" t="s">
        <v>2401</v>
      </c>
      <c r="H4964">
        <v>201501</v>
      </c>
      <c r="I4964" t="s">
        <v>27</v>
      </c>
      <c r="J4964" t="s">
        <v>53</v>
      </c>
      <c r="K4964" t="s">
        <v>41</v>
      </c>
      <c r="L4964" t="s">
        <v>54</v>
      </c>
      <c r="M4964" t="s">
        <v>31</v>
      </c>
      <c r="N4964" t="s">
        <v>32</v>
      </c>
      <c r="O4964">
        <v>420.8</v>
      </c>
      <c r="P4964" t="s">
        <v>1306</v>
      </c>
      <c r="Q4964" t="s">
        <v>1305</v>
      </c>
      <c r="R4964" t="s">
        <v>1309</v>
      </c>
      <c r="S4964" t="s">
        <v>34</v>
      </c>
      <c r="T4964" t="s">
        <v>561</v>
      </c>
    </row>
    <row r="4965" spans="1:20">
      <c r="A4965" t="s">
        <v>1305</v>
      </c>
      <c r="B4965" t="s">
        <v>1306</v>
      </c>
      <c r="C4965" t="s">
        <v>1310</v>
      </c>
      <c r="D4965" t="s">
        <v>1311</v>
      </c>
      <c r="E4965" t="s">
        <v>25</v>
      </c>
      <c r="F4965" s="1">
        <v>40422</v>
      </c>
      <c r="G4965" t="s">
        <v>2401</v>
      </c>
      <c r="H4965">
        <v>201501</v>
      </c>
      <c r="I4965" t="s">
        <v>27</v>
      </c>
      <c r="J4965" t="s">
        <v>28</v>
      </c>
      <c r="K4965" t="s">
        <v>29</v>
      </c>
      <c r="L4965" t="s">
        <v>30</v>
      </c>
      <c r="M4965" t="s">
        <v>31</v>
      </c>
      <c r="N4965" t="s">
        <v>32</v>
      </c>
      <c r="O4965">
        <v>33997.050000000003</v>
      </c>
      <c r="P4965" t="s">
        <v>1306</v>
      </c>
      <c r="Q4965" t="s">
        <v>1305</v>
      </c>
      <c r="R4965" t="s">
        <v>1309</v>
      </c>
      <c r="S4965" t="s">
        <v>34</v>
      </c>
      <c r="T4965" t="s">
        <v>561</v>
      </c>
    </row>
    <row r="4966" spans="1:20">
      <c r="A4966" t="s">
        <v>1305</v>
      </c>
      <c r="B4966" t="s">
        <v>1306</v>
      </c>
      <c r="C4966" t="s">
        <v>1310</v>
      </c>
      <c r="D4966" t="s">
        <v>1311</v>
      </c>
      <c r="E4966" t="s">
        <v>25</v>
      </c>
      <c r="F4966" s="1">
        <v>40422</v>
      </c>
      <c r="G4966" t="s">
        <v>2401</v>
      </c>
      <c r="H4966">
        <v>201501</v>
      </c>
      <c r="I4966" t="s">
        <v>27</v>
      </c>
      <c r="J4966" t="s">
        <v>28</v>
      </c>
      <c r="K4966" t="s">
        <v>36</v>
      </c>
      <c r="L4966" t="s">
        <v>30</v>
      </c>
      <c r="M4966" t="s">
        <v>31</v>
      </c>
      <c r="N4966" t="s">
        <v>32</v>
      </c>
      <c r="O4966">
        <v>66273.13</v>
      </c>
      <c r="P4966" t="s">
        <v>1306</v>
      </c>
      <c r="Q4966" t="s">
        <v>1305</v>
      </c>
      <c r="R4966" t="s">
        <v>1309</v>
      </c>
      <c r="S4966" t="s">
        <v>34</v>
      </c>
      <c r="T4966" t="s">
        <v>561</v>
      </c>
    </row>
    <row r="4967" spans="1:20">
      <c r="A4967" t="s">
        <v>1305</v>
      </c>
      <c r="B4967" t="s">
        <v>1306</v>
      </c>
      <c r="C4967" t="s">
        <v>1310</v>
      </c>
      <c r="D4967" t="s">
        <v>1311</v>
      </c>
      <c r="E4967" t="s">
        <v>25</v>
      </c>
      <c r="F4967" s="1">
        <v>40422</v>
      </c>
      <c r="G4967" t="s">
        <v>2401</v>
      </c>
      <c r="H4967">
        <v>201501</v>
      </c>
      <c r="I4967" t="s">
        <v>27</v>
      </c>
      <c r="J4967" t="s">
        <v>28</v>
      </c>
      <c r="K4967" t="s">
        <v>37</v>
      </c>
      <c r="L4967" t="s">
        <v>30</v>
      </c>
      <c r="M4967" t="s">
        <v>31</v>
      </c>
      <c r="N4967" t="s">
        <v>32</v>
      </c>
      <c r="O4967">
        <v>299.28000000000003</v>
      </c>
      <c r="P4967" t="s">
        <v>1306</v>
      </c>
      <c r="Q4967" t="s">
        <v>1305</v>
      </c>
      <c r="R4967" t="s">
        <v>1309</v>
      </c>
      <c r="S4967" t="s">
        <v>34</v>
      </c>
      <c r="T4967" t="s">
        <v>561</v>
      </c>
    </row>
    <row r="4968" spans="1:20">
      <c r="A4968" t="s">
        <v>1305</v>
      </c>
      <c r="B4968" t="s">
        <v>1306</v>
      </c>
      <c r="C4968" t="s">
        <v>1310</v>
      </c>
      <c r="D4968" t="s">
        <v>1311</v>
      </c>
      <c r="E4968" t="s">
        <v>25</v>
      </c>
      <c r="F4968" s="1">
        <v>40422</v>
      </c>
      <c r="G4968" t="s">
        <v>2401</v>
      </c>
      <c r="H4968">
        <v>201501</v>
      </c>
      <c r="I4968" t="s">
        <v>27</v>
      </c>
      <c r="J4968" t="s">
        <v>28</v>
      </c>
      <c r="K4968" t="s">
        <v>38</v>
      </c>
      <c r="L4968" t="s">
        <v>30</v>
      </c>
      <c r="M4968" t="s">
        <v>31</v>
      </c>
      <c r="N4968" t="s">
        <v>32</v>
      </c>
      <c r="O4968">
        <v>18972.45</v>
      </c>
      <c r="P4968" t="s">
        <v>1306</v>
      </c>
      <c r="Q4968" t="s">
        <v>1305</v>
      </c>
      <c r="R4968" t="s">
        <v>1309</v>
      </c>
      <c r="S4968" t="s">
        <v>34</v>
      </c>
      <c r="T4968" t="s">
        <v>561</v>
      </c>
    </row>
    <row r="4969" spans="1:20">
      <c r="A4969" t="s">
        <v>1305</v>
      </c>
      <c r="B4969" t="s">
        <v>1306</v>
      </c>
      <c r="C4969" t="s">
        <v>1310</v>
      </c>
      <c r="D4969" t="s">
        <v>1311</v>
      </c>
      <c r="E4969" t="s">
        <v>25</v>
      </c>
      <c r="F4969" s="1">
        <v>40422</v>
      </c>
      <c r="G4969" t="s">
        <v>2401</v>
      </c>
      <c r="H4969">
        <v>201501</v>
      </c>
      <c r="I4969" t="s">
        <v>27</v>
      </c>
      <c r="J4969" t="s">
        <v>28</v>
      </c>
      <c r="K4969" t="s">
        <v>39</v>
      </c>
      <c r="L4969" t="s">
        <v>30</v>
      </c>
      <c r="M4969" t="s">
        <v>31</v>
      </c>
      <c r="N4969" t="s">
        <v>32</v>
      </c>
      <c r="O4969">
        <v>51237.16</v>
      </c>
      <c r="P4969" t="s">
        <v>1306</v>
      </c>
      <c r="Q4969" t="s">
        <v>1305</v>
      </c>
      <c r="R4969" t="s">
        <v>1309</v>
      </c>
      <c r="S4969" t="s">
        <v>34</v>
      </c>
      <c r="T4969" t="s">
        <v>561</v>
      </c>
    </row>
    <row r="4970" spans="1:20">
      <c r="A4970" t="s">
        <v>1305</v>
      </c>
      <c r="B4970" t="s">
        <v>1306</v>
      </c>
      <c r="C4970" t="s">
        <v>1310</v>
      </c>
      <c r="D4970" t="s">
        <v>1311</v>
      </c>
      <c r="E4970" t="s">
        <v>25</v>
      </c>
      <c r="F4970" s="1">
        <v>40422</v>
      </c>
      <c r="G4970" t="s">
        <v>2401</v>
      </c>
      <c r="H4970">
        <v>201501</v>
      </c>
      <c r="I4970" t="s">
        <v>27</v>
      </c>
      <c r="J4970" t="s">
        <v>28</v>
      </c>
      <c r="K4970" t="s">
        <v>41</v>
      </c>
      <c r="L4970" t="s">
        <v>30</v>
      </c>
      <c r="M4970" t="s">
        <v>31</v>
      </c>
      <c r="N4970" t="s">
        <v>32</v>
      </c>
      <c r="O4970">
        <v>2036.95</v>
      </c>
      <c r="P4970" t="s">
        <v>1306</v>
      </c>
      <c r="Q4970" t="s">
        <v>1305</v>
      </c>
      <c r="R4970" t="s">
        <v>1309</v>
      </c>
      <c r="S4970" t="s">
        <v>34</v>
      </c>
      <c r="T4970" t="s">
        <v>561</v>
      </c>
    </row>
    <row r="4971" spans="1:20">
      <c r="A4971" t="s">
        <v>1312</v>
      </c>
      <c r="B4971" t="s">
        <v>1313</v>
      </c>
      <c r="C4971" t="s">
        <v>1314</v>
      </c>
      <c r="D4971" t="s">
        <v>1315</v>
      </c>
      <c r="E4971" t="s">
        <v>142</v>
      </c>
      <c r="F4971" s="1">
        <v>40695</v>
      </c>
      <c r="G4971" t="s">
        <v>2401</v>
      </c>
      <c r="H4971">
        <v>201501</v>
      </c>
      <c r="I4971" t="s">
        <v>27</v>
      </c>
      <c r="J4971" t="s">
        <v>53</v>
      </c>
      <c r="K4971" t="s">
        <v>589</v>
      </c>
      <c r="L4971" t="s">
        <v>54</v>
      </c>
      <c r="M4971" t="s">
        <v>1316</v>
      </c>
      <c r="N4971" t="s">
        <v>32</v>
      </c>
      <c r="O4971">
        <v>7662.55</v>
      </c>
      <c r="P4971" t="s">
        <v>1313</v>
      </c>
      <c r="Q4971" t="s">
        <v>1312</v>
      </c>
      <c r="R4971" t="s">
        <v>1317</v>
      </c>
      <c r="S4971" t="s">
        <v>34</v>
      </c>
      <c r="T4971" t="s">
        <v>561</v>
      </c>
    </row>
    <row r="4972" spans="1:20">
      <c r="A4972" t="s">
        <v>1312</v>
      </c>
      <c r="B4972" t="s">
        <v>1313</v>
      </c>
      <c r="C4972" t="s">
        <v>1314</v>
      </c>
      <c r="D4972" t="s">
        <v>1315</v>
      </c>
      <c r="E4972" t="s">
        <v>142</v>
      </c>
      <c r="F4972" s="1">
        <v>40695</v>
      </c>
      <c r="G4972" t="s">
        <v>2401</v>
      </c>
      <c r="H4972">
        <v>201501</v>
      </c>
      <c r="I4972" t="s">
        <v>27</v>
      </c>
      <c r="J4972" t="s">
        <v>53</v>
      </c>
      <c r="K4972" t="s">
        <v>143</v>
      </c>
      <c r="L4972" t="s">
        <v>54</v>
      </c>
      <c r="M4972" t="s">
        <v>1316</v>
      </c>
      <c r="N4972" t="s">
        <v>32</v>
      </c>
      <c r="O4972">
        <v>22987.68</v>
      </c>
      <c r="P4972" t="s">
        <v>1313</v>
      </c>
      <c r="Q4972" t="s">
        <v>1312</v>
      </c>
      <c r="R4972" t="s">
        <v>1317</v>
      </c>
      <c r="S4972" t="s">
        <v>34</v>
      </c>
      <c r="T4972" t="s">
        <v>561</v>
      </c>
    </row>
    <row r="4973" spans="1:20">
      <c r="A4973" t="s">
        <v>1312</v>
      </c>
      <c r="B4973" t="s">
        <v>1313</v>
      </c>
      <c r="C4973" t="s">
        <v>1318</v>
      </c>
      <c r="D4973" t="s">
        <v>1319</v>
      </c>
      <c r="E4973" t="s">
        <v>595</v>
      </c>
      <c r="F4973" s="1">
        <v>40695</v>
      </c>
      <c r="G4973" t="s">
        <v>2401</v>
      </c>
      <c r="H4973">
        <v>201501</v>
      </c>
      <c r="I4973" t="s">
        <v>27</v>
      </c>
      <c r="J4973" t="s">
        <v>596</v>
      </c>
      <c r="K4973" t="s">
        <v>1064</v>
      </c>
      <c r="L4973" t="s">
        <v>54</v>
      </c>
      <c r="M4973" t="s">
        <v>1316</v>
      </c>
      <c r="N4973" t="s">
        <v>32</v>
      </c>
      <c r="O4973">
        <v>-4.18</v>
      </c>
      <c r="P4973" t="s">
        <v>1313</v>
      </c>
      <c r="Q4973" t="s">
        <v>1312</v>
      </c>
      <c r="R4973" t="s">
        <v>1317</v>
      </c>
      <c r="S4973" t="s">
        <v>34</v>
      </c>
      <c r="T4973" t="s">
        <v>561</v>
      </c>
    </row>
    <row r="4974" spans="1:20">
      <c r="A4974" t="s">
        <v>1312</v>
      </c>
      <c r="B4974" t="s">
        <v>1313</v>
      </c>
      <c r="C4974" t="s">
        <v>1318</v>
      </c>
      <c r="D4974" t="s">
        <v>1319</v>
      </c>
      <c r="E4974" t="s">
        <v>595</v>
      </c>
      <c r="F4974" s="1">
        <v>40695</v>
      </c>
      <c r="G4974" t="s">
        <v>2401</v>
      </c>
      <c r="H4974">
        <v>201501</v>
      </c>
      <c r="I4974" t="s">
        <v>27</v>
      </c>
      <c r="J4974" t="s">
        <v>596</v>
      </c>
      <c r="K4974" t="s">
        <v>597</v>
      </c>
      <c r="L4974" t="s">
        <v>54</v>
      </c>
      <c r="M4974" t="s">
        <v>1316</v>
      </c>
      <c r="N4974" t="s">
        <v>32</v>
      </c>
      <c r="O4974">
        <v>-9.75</v>
      </c>
      <c r="P4974" t="s">
        <v>1313</v>
      </c>
      <c r="Q4974" t="s">
        <v>1312</v>
      </c>
      <c r="R4974" t="s">
        <v>1317</v>
      </c>
      <c r="S4974" t="s">
        <v>34</v>
      </c>
      <c r="T4974" t="s">
        <v>561</v>
      </c>
    </row>
    <row r="4975" spans="1:20">
      <c r="A4975" t="s">
        <v>1312</v>
      </c>
      <c r="B4975" t="s">
        <v>1313</v>
      </c>
      <c r="C4975" t="s">
        <v>1320</v>
      </c>
      <c r="D4975" t="s">
        <v>1321</v>
      </c>
      <c r="E4975" t="s">
        <v>600</v>
      </c>
      <c r="F4975" s="1">
        <v>40695</v>
      </c>
      <c r="G4975" t="s">
        <v>2401</v>
      </c>
      <c r="H4975">
        <v>201501</v>
      </c>
      <c r="I4975" t="s">
        <v>27</v>
      </c>
      <c r="J4975" t="s">
        <v>53</v>
      </c>
      <c r="K4975" t="s">
        <v>601</v>
      </c>
      <c r="L4975" t="s">
        <v>54</v>
      </c>
      <c r="M4975" t="s">
        <v>1316</v>
      </c>
      <c r="N4975" t="s">
        <v>32</v>
      </c>
      <c r="O4975">
        <v>289.91000000000003</v>
      </c>
      <c r="P4975" t="s">
        <v>1313</v>
      </c>
      <c r="Q4975" t="s">
        <v>1312</v>
      </c>
      <c r="R4975" t="s">
        <v>1317</v>
      </c>
      <c r="S4975" t="s">
        <v>34</v>
      </c>
      <c r="T4975" t="s">
        <v>561</v>
      </c>
    </row>
    <row r="4976" spans="1:20">
      <c r="A4976" t="s">
        <v>1330</v>
      </c>
      <c r="B4976" t="s">
        <v>1331</v>
      </c>
      <c r="C4976" t="s">
        <v>1332</v>
      </c>
      <c r="D4976" t="s">
        <v>1333</v>
      </c>
      <c r="E4976" t="s">
        <v>595</v>
      </c>
      <c r="F4976" s="1">
        <v>41306</v>
      </c>
      <c r="G4976" t="s">
        <v>2401</v>
      </c>
      <c r="H4976">
        <v>201501</v>
      </c>
      <c r="I4976" t="s">
        <v>27</v>
      </c>
      <c r="J4976" t="s">
        <v>596</v>
      </c>
      <c r="K4976" t="s">
        <v>623</v>
      </c>
      <c r="L4976" t="s">
        <v>1156</v>
      </c>
      <c r="M4976" t="s">
        <v>1157</v>
      </c>
      <c r="N4976" t="s">
        <v>32</v>
      </c>
      <c r="O4976">
        <v>25127.940000000002</v>
      </c>
      <c r="P4976" t="s">
        <v>1331</v>
      </c>
      <c r="Q4976" t="s">
        <v>1330</v>
      </c>
      <c r="R4976" t="s">
        <v>1334</v>
      </c>
      <c r="S4976" t="s">
        <v>608</v>
      </c>
      <c r="T4976" t="s">
        <v>561</v>
      </c>
    </row>
    <row r="4977" spans="1:20">
      <c r="A4977" t="s">
        <v>1330</v>
      </c>
      <c r="B4977" t="s">
        <v>1331</v>
      </c>
      <c r="C4977" t="s">
        <v>1332</v>
      </c>
      <c r="D4977" t="s">
        <v>1333</v>
      </c>
      <c r="E4977" t="s">
        <v>595</v>
      </c>
      <c r="F4977" s="1">
        <v>41306</v>
      </c>
      <c r="G4977" t="s">
        <v>2401</v>
      </c>
      <c r="H4977">
        <v>201501</v>
      </c>
      <c r="I4977" t="s">
        <v>27</v>
      </c>
      <c r="J4977" t="s">
        <v>596</v>
      </c>
      <c r="K4977" t="s">
        <v>627</v>
      </c>
      <c r="L4977" t="s">
        <v>1156</v>
      </c>
      <c r="M4977" t="s">
        <v>1157</v>
      </c>
      <c r="N4977" t="s">
        <v>32</v>
      </c>
      <c r="O4977">
        <v>4160.8500000000004</v>
      </c>
      <c r="P4977" t="s">
        <v>1331</v>
      </c>
      <c r="Q4977" t="s">
        <v>1330</v>
      </c>
      <c r="R4977" t="s">
        <v>1334</v>
      </c>
      <c r="S4977" t="s">
        <v>608</v>
      </c>
      <c r="T4977" t="s">
        <v>561</v>
      </c>
    </row>
    <row r="4978" spans="1:20">
      <c r="A4978" t="s">
        <v>1335</v>
      </c>
      <c r="B4978" t="s">
        <v>1336</v>
      </c>
      <c r="C4978" t="s">
        <v>1337</v>
      </c>
      <c r="D4978" t="s">
        <v>1338</v>
      </c>
      <c r="E4978" t="s">
        <v>595</v>
      </c>
      <c r="F4978" s="1">
        <v>41061</v>
      </c>
      <c r="G4978" t="s">
        <v>2401</v>
      </c>
      <c r="H4978">
        <v>201501</v>
      </c>
      <c r="I4978" t="s">
        <v>27</v>
      </c>
      <c r="J4978" t="s">
        <v>596</v>
      </c>
      <c r="K4978" t="s">
        <v>1064</v>
      </c>
      <c r="L4978" t="s">
        <v>30</v>
      </c>
      <c r="M4978" t="s">
        <v>1339</v>
      </c>
      <c r="N4978" t="s">
        <v>32</v>
      </c>
      <c r="O4978">
        <v>3953.73</v>
      </c>
      <c r="P4978" t="s">
        <v>1336</v>
      </c>
      <c r="Q4978" t="s">
        <v>1335</v>
      </c>
      <c r="R4978" t="s">
        <v>1340</v>
      </c>
      <c r="S4978" t="s">
        <v>34</v>
      </c>
      <c r="T4978" t="s">
        <v>561</v>
      </c>
    </row>
    <row r="4979" spans="1:20">
      <c r="A4979" t="s">
        <v>1335</v>
      </c>
      <c r="B4979" t="s">
        <v>1336</v>
      </c>
      <c r="C4979" t="s">
        <v>1337</v>
      </c>
      <c r="D4979" t="s">
        <v>1338</v>
      </c>
      <c r="E4979" t="s">
        <v>595</v>
      </c>
      <c r="F4979" s="1">
        <v>41061</v>
      </c>
      <c r="G4979" t="s">
        <v>2401</v>
      </c>
      <c r="H4979">
        <v>201501</v>
      </c>
      <c r="I4979" t="s">
        <v>27</v>
      </c>
      <c r="J4979" t="s">
        <v>596</v>
      </c>
      <c r="K4979" t="s">
        <v>597</v>
      </c>
      <c r="L4979" t="s">
        <v>30</v>
      </c>
      <c r="M4979" t="s">
        <v>1339</v>
      </c>
      <c r="N4979" t="s">
        <v>32</v>
      </c>
      <c r="O4979">
        <v>16837.53</v>
      </c>
      <c r="P4979" t="s">
        <v>1336</v>
      </c>
      <c r="Q4979" t="s">
        <v>1335</v>
      </c>
      <c r="R4979" t="s">
        <v>1340</v>
      </c>
      <c r="S4979" t="s">
        <v>34</v>
      </c>
      <c r="T4979" t="s">
        <v>561</v>
      </c>
    </row>
    <row r="4980" spans="1:20">
      <c r="A4980" t="s">
        <v>1335</v>
      </c>
      <c r="B4980" t="s">
        <v>1336</v>
      </c>
      <c r="C4980" t="s">
        <v>1344</v>
      </c>
      <c r="D4980" t="s">
        <v>1345</v>
      </c>
      <c r="E4980" t="s">
        <v>600</v>
      </c>
      <c r="F4980" s="1">
        <v>41061</v>
      </c>
      <c r="G4980" t="s">
        <v>2401</v>
      </c>
      <c r="H4980">
        <v>201501</v>
      </c>
      <c r="I4980" t="s">
        <v>27</v>
      </c>
      <c r="J4980" t="s">
        <v>596</v>
      </c>
      <c r="K4980" t="s">
        <v>601</v>
      </c>
      <c r="L4980" t="s">
        <v>1116</v>
      </c>
      <c r="M4980" t="s">
        <v>1346</v>
      </c>
      <c r="N4980" t="s">
        <v>32</v>
      </c>
      <c r="O4980">
        <v>-70.69</v>
      </c>
      <c r="P4980" t="s">
        <v>1336</v>
      </c>
      <c r="Q4980" t="s">
        <v>1335</v>
      </c>
      <c r="R4980" t="s">
        <v>1340</v>
      </c>
      <c r="S4980" t="s">
        <v>34</v>
      </c>
      <c r="T4980" t="s">
        <v>561</v>
      </c>
    </row>
    <row r="4981" spans="1:20">
      <c r="A4981" t="s">
        <v>1347</v>
      </c>
      <c r="B4981" t="s">
        <v>1348</v>
      </c>
      <c r="C4981" t="s">
        <v>1349</v>
      </c>
      <c r="D4981" t="s">
        <v>1350</v>
      </c>
      <c r="E4981" t="s">
        <v>595</v>
      </c>
      <c r="F4981" s="1">
        <v>41487</v>
      </c>
      <c r="G4981" t="s">
        <v>2401</v>
      </c>
      <c r="H4981">
        <v>201501</v>
      </c>
      <c r="I4981" t="s">
        <v>27</v>
      </c>
      <c r="J4981" t="s">
        <v>596</v>
      </c>
      <c r="K4981" t="s">
        <v>623</v>
      </c>
      <c r="L4981" t="s">
        <v>631</v>
      </c>
      <c r="M4981" t="s">
        <v>632</v>
      </c>
      <c r="N4981" t="s">
        <v>32</v>
      </c>
      <c r="O4981">
        <v>106.97</v>
      </c>
      <c r="P4981" t="s">
        <v>1348</v>
      </c>
      <c r="Q4981" t="s">
        <v>1347</v>
      </c>
      <c r="R4981" t="s">
        <v>1351</v>
      </c>
      <c r="S4981" t="s">
        <v>608</v>
      </c>
      <c r="T4981" t="s">
        <v>592</v>
      </c>
    </row>
    <row r="4982" spans="1:20">
      <c r="A4982" t="s">
        <v>1347</v>
      </c>
      <c r="B4982" t="s">
        <v>1348</v>
      </c>
      <c r="C4982" t="s">
        <v>1349</v>
      </c>
      <c r="D4982" t="s">
        <v>1350</v>
      </c>
      <c r="E4982" t="s">
        <v>595</v>
      </c>
      <c r="F4982" s="1">
        <v>41487</v>
      </c>
      <c r="G4982" t="s">
        <v>2401</v>
      </c>
      <c r="H4982">
        <v>201501</v>
      </c>
      <c r="I4982" t="s">
        <v>27</v>
      </c>
      <c r="J4982" t="s">
        <v>596</v>
      </c>
      <c r="K4982" t="s">
        <v>627</v>
      </c>
      <c r="L4982" t="s">
        <v>631</v>
      </c>
      <c r="M4982" t="s">
        <v>632</v>
      </c>
      <c r="N4982" t="s">
        <v>32</v>
      </c>
      <c r="O4982">
        <v>26.740000000000002</v>
      </c>
      <c r="P4982" t="s">
        <v>1348</v>
      </c>
      <c r="Q4982" t="s">
        <v>1347</v>
      </c>
      <c r="R4982" t="s">
        <v>1351</v>
      </c>
      <c r="S4982" t="s">
        <v>608</v>
      </c>
      <c r="T4982" t="s">
        <v>592</v>
      </c>
    </row>
    <row r="4983" spans="1:20">
      <c r="A4983" t="s">
        <v>1357</v>
      </c>
      <c r="B4983" t="s">
        <v>1358</v>
      </c>
      <c r="C4983" t="s">
        <v>1359</v>
      </c>
      <c r="D4983" t="s">
        <v>1360</v>
      </c>
      <c r="E4983" t="s">
        <v>595</v>
      </c>
      <c r="F4983" s="1">
        <v>41061</v>
      </c>
      <c r="G4983" t="s">
        <v>2401</v>
      </c>
      <c r="H4983">
        <v>201501</v>
      </c>
      <c r="I4983" t="s">
        <v>27</v>
      </c>
      <c r="J4983" t="s">
        <v>596</v>
      </c>
      <c r="K4983" t="s">
        <v>1064</v>
      </c>
      <c r="L4983" t="s">
        <v>54</v>
      </c>
      <c r="M4983" t="s">
        <v>1361</v>
      </c>
      <c r="N4983" t="s">
        <v>32</v>
      </c>
      <c r="O4983">
        <v>1962.23</v>
      </c>
      <c r="P4983" t="s">
        <v>1358</v>
      </c>
      <c r="Q4983" t="s">
        <v>1357</v>
      </c>
      <c r="R4983" t="s">
        <v>1362</v>
      </c>
      <c r="S4983" t="s">
        <v>608</v>
      </c>
      <c r="T4983" t="s">
        <v>592</v>
      </c>
    </row>
    <row r="4984" spans="1:20">
      <c r="A4984" t="s">
        <v>1357</v>
      </c>
      <c r="B4984" t="s">
        <v>1358</v>
      </c>
      <c r="C4984" t="s">
        <v>1359</v>
      </c>
      <c r="D4984" t="s">
        <v>1360</v>
      </c>
      <c r="E4984" t="s">
        <v>595</v>
      </c>
      <c r="F4984" s="1">
        <v>41061</v>
      </c>
      <c r="G4984" t="s">
        <v>2401</v>
      </c>
      <c r="H4984">
        <v>201501</v>
      </c>
      <c r="I4984" t="s">
        <v>27</v>
      </c>
      <c r="J4984" t="s">
        <v>596</v>
      </c>
      <c r="K4984" t="s">
        <v>597</v>
      </c>
      <c r="L4984" t="s">
        <v>54</v>
      </c>
      <c r="M4984" t="s">
        <v>1361</v>
      </c>
      <c r="N4984" t="s">
        <v>32</v>
      </c>
      <c r="O4984">
        <v>22565.8</v>
      </c>
      <c r="P4984" t="s">
        <v>1358</v>
      </c>
      <c r="Q4984" t="s">
        <v>1357</v>
      </c>
      <c r="R4984" t="s">
        <v>1362</v>
      </c>
      <c r="S4984" t="s">
        <v>608</v>
      </c>
      <c r="T4984" t="s">
        <v>592</v>
      </c>
    </row>
    <row r="4985" spans="1:20">
      <c r="A4985" t="s">
        <v>1368</v>
      </c>
      <c r="B4985" t="s">
        <v>1364</v>
      </c>
      <c r="C4985" t="s">
        <v>1369</v>
      </c>
      <c r="D4985" t="s">
        <v>1370</v>
      </c>
      <c r="E4985" t="s">
        <v>600</v>
      </c>
      <c r="F4985" s="1">
        <v>41395</v>
      </c>
      <c r="G4985" t="s">
        <v>2401</v>
      </c>
      <c r="H4985">
        <v>201501</v>
      </c>
      <c r="I4985" t="s">
        <v>27</v>
      </c>
      <c r="J4985" t="s">
        <v>1371</v>
      </c>
      <c r="K4985" t="s">
        <v>601</v>
      </c>
      <c r="L4985" t="s">
        <v>438</v>
      </c>
      <c r="M4985" t="s">
        <v>1372</v>
      </c>
      <c r="N4985" t="s">
        <v>32</v>
      </c>
      <c r="O4985">
        <v>-466.18</v>
      </c>
      <c r="P4985" t="s">
        <v>1364</v>
      </c>
      <c r="Q4985" t="s">
        <v>1368</v>
      </c>
      <c r="R4985" t="s">
        <v>1367</v>
      </c>
      <c r="S4985" t="s">
        <v>34</v>
      </c>
      <c r="T4985" t="s">
        <v>561</v>
      </c>
    </row>
    <row r="4986" spans="1:20">
      <c r="A4986" t="s">
        <v>1368</v>
      </c>
      <c r="B4986" t="s">
        <v>1364</v>
      </c>
      <c r="C4986" t="s">
        <v>1373</v>
      </c>
      <c r="D4986" t="s">
        <v>1374</v>
      </c>
      <c r="E4986" t="s">
        <v>595</v>
      </c>
      <c r="F4986" s="1">
        <v>41487</v>
      </c>
      <c r="G4986" t="s">
        <v>2401</v>
      </c>
      <c r="H4986">
        <v>201501</v>
      </c>
      <c r="I4986" t="s">
        <v>27</v>
      </c>
      <c r="J4986" t="s">
        <v>596</v>
      </c>
      <c r="K4986" t="s">
        <v>597</v>
      </c>
      <c r="L4986" t="s">
        <v>438</v>
      </c>
      <c r="M4986" t="s">
        <v>1372</v>
      </c>
      <c r="N4986" t="s">
        <v>32</v>
      </c>
      <c r="O4986">
        <v>4086.75</v>
      </c>
      <c r="P4986" t="s">
        <v>1364</v>
      </c>
      <c r="Q4986" t="s">
        <v>1368</v>
      </c>
      <c r="R4986" t="s">
        <v>1367</v>
      </c>
      <c r="S4986" t="s">
        <v>34</v>
      </c>
      <c r="T4986" t="s">
        <v>561</v>
      </c>
    </row>
    <row r="4987" spans="1:20">
      <c r="A4987" t="s">
        <v>1368</v>
      </c>
      <c r="B4987" t="s">
        <v>1364</v>
      </c>
      <c r="C4987" t="s">
        <v>1375</v>
      </c>
      <c r="D4987" t="s">
        <v>1376</v>
      </c>
      <c r="E4987" t="s">
        <v>142</v>
      </c>
      <c r="F4987" s="1">
        <v>41334</v>
      </c>
      <c r="G4987" t="s">
        <v>2401</v>
      </c>
      <c r="H4987">
        <v>201501</v>
      </c>
      <c r="I4987" t="s">
        <v>27</v>
      </c>
      <c r="J4987" t="s">
        <v>1371</v>
      </c>
      <c r="K4987" t="s">
        <v>143</v>
      </c>
      <c r="L4987" t="s">
        <v>438</v>
      </c>
      <c r="M4987" t="s">
        <v>1372</v>
      </c>
      <c r="N4987" t="s">
        <v>32</v>
      </c>
      <c r="O4987">
        <v>3757.84</v>
      </c>
      <c r="P4987" t="s">
        <v>1364</v>
      </c>
      <c r="Q4987" t="s">
        <v>1368</v>
      </c>
      <c r="R4987" t="s">
        <v>1367</v>
      </c>
      <c r="S4987" t="s">
        <v>34</v>
      </c>
      <c r="T4987" t="s">
        <v>561</v>
      </c>
    </row>
    <row r="4988" spans="1:20">
      <c r="A4988" t="s">
        <v>1390</v>
      </c>
      <c r="B4988" t="s">
        <v>1391</v>
      </c>
      <c r="C4988" t="s">
        <v>1392</v>
      </c>
      <c r="D4988" t="s">
        <v>1393</v>
      </c>
      <c r="E4988" t="s">
        <v>212</v>
      </c>
      <c r="F4988" s="1">
        <v>41609</v>
      </c>
      <c r="G4988" t="s">
        <v>2401</v>
      </c>
      <c r="H4988">
        <v>201501</v>
      </c>
      <c r="I4988" t="s">
        <v>213</v>
      </c>
      <c r="J4988" t="s">
        <v>28</v>
      </c>
      <c r="K4988" t="s">
        <v>214</v>
      </c>
      <c r="L4988" t="s">
        <v>30</v>
      </c>
      <c r="M4988" t="s">
        <v>31</v>
      </c>
      <c r="N4988" t="s">
        <v>32</v>
      </c>
      <c r="O4988">
        <v>1713.71</v>
      </c>
      <c r="P4988" t="s">
        <v>1391</v>
      </c>
      <c r="Q4988" t="s">
        <v>1390</v>
      </c>
      <c r="R4988" t="s">
        <v>1394</v>
      </c>
      <c r="S4988" t="s">
        <v>216</v>
      </c>
      <c r="T4988" t="s">
        <v>561</v>
      </c>
    </row>
    <row r="4989" spans="1:20">
      <c r="A4989" t="s">
        <v>1390</v>
      </c>
      <c r="B4989" t="s">
        <v>1391</v>
      </c>
      <c r="C4989" t="s">
        <v>1397</v>
      </c>
      <c r="D4989" t="s">
        <v>1398</v>
      </c>
      <c r="E4989" t="s">
        <v>258</v>
      </c>
      <c r="F4989" s="1">
        <v>41609</v>
      </c>
      <c r="G4989" t="s">
        <v>2401</v>
      </c>
      <c r="H4989">
        <v>201501</v>
      </c>
      <c r="I4989" t="s">
        <v>213</v>
      </c>
      <c r="J4989" t="s">
        <v>253</v>
      </c>
      <c r="K4989" t="s">
        <v>214</v>
      </c>
      <c r="L4989" t="s">
        <v>254</v>
      </c>
      <c r="M4989" t="s">
        <v>31</v>
      </c>
      <c r="N4989" t="s">
        <v>32</v>
      </c>
      <c r="O4989">
        <v>5293.6</v>
      </c>
      <c r="P4989" t="s">
        <v>1391</v>
      </c>
      <c r="Q4989" t="s">
        <v>1390</v>
      </c>
      <c r="R4989" t="s">
        <v>1394</v>
      </c>
      <c r="S4989" t="s">
        <v>216</v>
      </c>
      <c r="T4989" t="s">
        <v>561</v>
      </c>
    </row>
    <row r="4990" spans="1:20">
      <c r="A4990" t="s">
        <v>1409</v>
      </c>
      <c r="B4990" t="s">
        <v>1410</v>
      </c>
      <c r="C4990" t="s">
        <v>1411</v>
      </c>
      <c r="D4990" t="s">
        <v>1412</v>
      </c>
      <c r="E4990" t="s">
        <v>258</v>
      </c>
      <c r="F4990" s="1">
        <v>41091</v>
      </c>
      <c r="G4990" t="s">
        <v>2401</v>
      </c>
      <c r="H4990">
        <v>201501</v>
      </c>
      <c r="I4990" t="s">
        <v>213</v>
      </c>
      <c r="J4990" t="s">
        <v>253</v>
      </c>
      <c r="K4990" t="s">
        <v>214</v>
      </c>
      <c r="L4990" t="s">
        <v>254</v>
      </c>
      <c r="M4990" t="s">
        <v>31</v>
      </c>
      <c r="N4990" t="s">
        <v>32</v>
      </c>
      <c r="O4990">
        <v>599.32000000000005</v>
      </c>
      <c r="P4990" t="s">
        <v>1410</v>
      </c>
      <c r="Q4990" t="s">
        <v>1409</v>
      </c>
      <c r="R4990" t="s">
        <v>1413</v>
      </c>
      <c r="S4990" t="s">
        <v>216</v>
      </c>
      <c r="T4990" t="s">
        <v>561</v>
      </c>
    </row>
    <row r="4991" spans="1:20">
      <c r="A4991" t="s">
        <v>1417</v>
      </c>
      <c r="B4991" t="s">
        <v>1410</v>
      </c>
      <c r="C4991" t="s">
        <v>1418</v>
      </c>
      <c r="D4991" t="s">
        <v>1419</v>
      </c>
      <c r="E4991" t="s">
        <v>258</v>
      </c>
      <c r="F4991" s="1">
        <v>41275</v>
      </c>
      <c r="G4991" t="s">
        <v>2401</v>
      </c>
      <c r="H4991">
        <v>201501</v>
      </c>
      <c r="I4991" t="s">
        <v>213</v>
      </c>
      <c r="J4991" t="s">
        <v>253</v>
      </c>
      <c r="K4991" t="s">
        <v>214</v>
      </c>
      <c r="L4991" t="s">
        <v>254</v>
      </c>
      <c r="M4991" t="s">
        <v>31</v>
      </c>
      <c r="N4991" t="s">
        <v>32</v>
      </c>
      <c r="O4991">
        <v>52967.72</v>
      </c>
      <c r="P4991" t="s">
        <v>1410</v>
      </c>
      <c r="Q4991" t="s">
        <v>1417</v>
      </c>
      <c r="R4991" t="s">
        <v>1413</v>
      </c>
      <c r="S4991" t="s">
        <v>216</v>
      </c>
      <c r="T4991" t="s">
        <v>561</v>
      </c>
    </row>
    <row r="4992" spans="1:20">
      <c r="A4992" t="s">
        <v>2521</v>
      </c>
      <c r="B4992" t="s">
        <v>1410</v>
      </c>
      <c r="C4992" t="s">
        <v>2522</v>
      </c>
      <c r="D4992" t="s">
        <v>2523</v>
      </c>
      <c r="E4992" t="s">
        <v>258</v>
      </c>
      <c r="F4992" s="1">
        <v>37746</v>
      </c>
      <c r="G4992" t="s">
        <v>2401</v>
      </c>
      <c r="H4992">
        <v>201501</v>
      </c>
      <c r="I4992" t="s">
        <v>213</v>
      </c>
      <c r="J4992" t="s">
        <v>253</v>
      </c>
      <c r="K4992" t="s">
        <v>214</v>
      </c>
      <c r="L4992" t="s">
        <v>254</v>
      </c>
      <c r="M4992" t="s">
        <v>31</v>
      </c>
      <c r="N4992" t="s">
        <v>32</v>
      </c>
      <c r="O4992">
        <v>882.86</v>
      </c>
      <c r="P4992" t="s">
        <v>1410</v>
      </c>
      <c r="Q4992" t="s">
        <v>2521</v>
      </c>
      <c r="R4992" t="s">
        <v>1413</v>
      </c>
      <c r="S4992" t="s">
        <v>216</v>
      </c>
      <c r="T4992" t="s">
        <v>561</v>
      </c>
    </row>
    <row r="4993" spans="1:20">
      <c r="A4993" t="s">
        <v>1438</v>
      </c>
      <c r="B4993" t="s">
        <v>1421</v>
      </c>
      <c r="C4993" t="s">
        <v>1443</v>
      </c>
      <c r="D4993" t="s">
        <v>1444</v>
      </c>
      <c r="E4993" t="s">
        <v>363</v>
      </c>
      <c r="F4993" s="1">
        <v>41913</v>
      </c>
      <c r="G4993" t="s">
        <v>2401</v>
      </c>
      <c r="H4993">
        <v>201501</v>
      </c>
      <c r="I4993" t="s">
        <v>213</v>
      </c>
      <c r="J4993" t="s">
        <v>28</v>
      </c>
      <c r="K4993" t="s">
        <v>366</v>
      </c>
      <c r="L4993" t="s">
        <v>30</v>
      </c>
      <c r="M4993" t="s">
        <v>1445</v>
      </c>
      <c r="N4993" t="s">
        <v>32</v>
      </c>
      <c r="O4993">
        <v>24.080000000000002</v>
      </c>
      <c r="P4993" t="s">
        <v>1421</v>
      </c>
      <c r="Q4993" t="s">
        <v>1438</v>
      </c>
      <c r="R4993" t="s">
        <v>1424</v>
      </c>
      <c r="S4993" t="s">
        <v>216</v>
      </c>
      <c r="T4993" t="s">
        <v>561</v>
      </c>
    </row>
    <row r="4994" spans="1:20">
      <c r="A4994" t="s">
        <v>1438</v>
      </c>
      <c r="B4994" t="s">
        <v>1421</v>
      </c>
      <c r="C4994" t="s">
        <v>1449</v>
      </c>
      <c r="D4994" t="s">
        <v>1450</v>
      </c>
      <c r="E4994" t="s">
        <v>363</v>
      </c>
      <c r="F4994" s="1">
        <v>41913</v>
      </c>
      <c r="G4994" t="s">
        <v>2401</v>
      </c>
      <c r="H4994">
        <v>201501</v>
      </c>
      <c r="I4994" t="s">
        <v>213</v>
      </c>
      <c r="J4994" t="s">
        <v>28</v>
      </c>
      <c r="K4994" t="s">
        <v>366</v>
      </c>
      <c r="L4994" t="s">
        <v>30</v>
      </c>
      <c r="M4994" t="s">
        <v>1451</v>
      </c>
      <c r="N4994" t="s">
        <v>32</v>
      </c>
      <c r="O4994">
        <v>24.080000000000002</v>
      </c>
      <c r="P4994" t="s">
        <v>1421</v>
      </c>
      <c r="Q4994" t="s">
        <v>1438</v>
      </c>
      <c r="R4994" t="s">
        <v>1424</v>
      </c>
      <c r="S4994" t="s">
        <v>216</v>
      </c>
      <c r="T4994" t="s">
        <v>561</v>
      </c>
    </row>
    <row r="4995" spans="1:20">
      <c r="A4995" t="s">
        <v>1452</v>
      </c>
      <c r="B4995" t="s">
        <v>1453</v>
      </c>
      <c r="C4995" t="s">
        <v>1454</v>
      </c>
      <c r="D4995" t="s">
        <v>1455</v>
      </c>
      <c r="E4995" t="s">
        <v>363</v>
      </c>
      <c r="F4995" s="1">
        <v>41730</v>
      </c>
      <c r="G4995" t="s">
        <v>2401</v>
      </c>
      <c r="H4995">
        <v>201501</v>
      </c>
      <c r="I4995" t="s">
        <v>213</v>
      </c>
      <c r="J4995" t="s">
        <v>28</v>
      </c>
      <c r="K4995" t="s">
        <v>214</v>
      </c>
      <c r="L4995" t="s">
        <v>30</v>
      </c>
      <c r="M4995" t="s">
        <v>31</v>
      </c>
      <c r="N4995" t="s">
        <v>32</v>
      </c>
      <c r="O4995">
        <v>145.58000000000001</v>
      </c>
      <c r="P4995" t="s">
        <v>1453</v>
      </c>
      <c r="Q4995" t="s">
        <v>1452</v>
      </c>
      <c r="R4995" t="s">
        <v>1456</v>
      </c>
      <c r="S4995" t="s">
        <v>216</v>
      </c>
      <c r="T4995" t="s">
        <v>35</v>
      </c>
    </row>
    <row r="4996" spans="1:20">
      <c r="A4996" t="s">
        <v>1452</v>
      </c>
      <c r="B4996" t="s">
        <v>1453</v>
      </c>
      <c r="C4996" t="s">
        <v>1454</v>
      </c>
      <c r="D4996" t="s">
        <v>1455</v>
      </c>
      <c r="E4996" t="s">
        <v>363</v>
      </c>
      <c r="F4996" s="1">
        <v>41730</v>
      </c>
      <c r="G4996" t="s">
        <v>2401</v>
      </c>
      <c r="H4996">
        <v>201501</v>
      </c>
      <c r="I4996" t="s">
        <v>213</v>
      </c>
      <c r="J4996" t="s">
        <v>28</v>
      </c>
      <c r="K4996" t="s">
        <v>217</v>
      </c>
      <c r="L4996" t="s">
        <v>30</v>
      </c>
      <c r="M4996" t="s">
        <v>31</v>
      </c>
      <c r="N4996" t="s">
        <v>32</v>
      </c>
      <c r="O4996">
        <v>1312.64</v>
      </c>
      <c r="P4996" t="s">
        <v>1453</v>
      </c>
      <c r="Q4996" t="s">
        <v>1452</v>
      </c>
      <c r="R4996" t="s">
        <v>1456</v>
      </c>
      <c r="S4996" t="s">
        <v>216</v>
      </c>
      <c r="T4996" t="s">
        <v>35</v>
      </c>
    </row>
    <row r="4997" spans="1:20">
      <c r="A4997" t="s">
        <v>1457</v>
      </c>
      <c r="B4997" t="s">
        <v>1453</v>
      </c>
      <c r="C4997" t="s">
        <v>1458</v>
      </c>
      <c r="D4997" t="s">
        <v>1459</v>
      </c>
      <c r="E4997" t="s">
        <v>258</v>
      </c>
      <c r="F4997" s="1">
        <v>37746</v>
      </c>
      <c r="G4997" t="s">
        <v>2401</v>
      </c>
      <c r="H4997">
        <v>201501</v>
      </c>
      <c r="I4997" t="s">
        <v>213</v>
      </c>
      <c r="J4997" t="s">
        <v>253</v>
      </c>
      <c r="K4997" t="s">
        <v>214</v>
      </c>
      <c r="L4997" t="s">
        <v>254</v>
      </c>
      <c r="M4997" t="s">
        <v>31</v>
      </c>
      <c r="N4997" t="s">
        <v>32</v>
      </c>
      <c r="O4997">
        <v>115.25</v>
      </c>
      <c r="P4997" t="s">
        <v>1453</v>
      </c>
      <c r="Q4997" t="s">
        <v>1457</v>
      </c>
      <c r="R4997" t="s">
        <v>1456</v>
      </c>
      <c r="S4997" t="s">
        <v>216</v>
      </c>
      <c r="T4997" t="s">
        <v>35</v>
      </c>
    </row>
    <row r="4998" spans="1:20">
      <c r="A4998" t="s">
        <v>1460</v>
      </c>
      <c r="B4998" t="s">
        <v>1453</v>
      </c>
      <c r="C4998" t="s">
        <v>1461</v>
      </c>
      <c r="D4998" t="s">
        <v>1462</v>
      </c>
      <c r="E4998" t="s">
        <v>258</v>
      </c>
      <c r="F4998" s="1">
        <v>37746</v>
      </c>
      <c r="G4998" t="s">
        <v>2401</v>
      </c>
      <c r="H4998">
        <v>201501</v>
      </c>
      <c r="I4998" t="s">
        <v>213</v>
      </c>
      <c r="J4998" t="s">
        <v>253</v>
      </c>
      <c r="K4998" t="s">
        <v>214</v>
      </c>
      <c r="L4998" t="s">
        <v>254</v>
      </c>
      <c r="M4998" t="s">
        <v>31</v>
      </c>
      <c r="N4998" t="s">
        <v>32</v>
      </c>
      <c r="O4998">
        <v>4498.95</v>
      </c>
      <c r="P4998" t="s">
        <v>1453</v>
      </c>
      <c r="Q4998" t="s">
        <v>1460</v>
      </c>
      <c r="R4998" t="s">
        <v>1456</v>
      </c>
      <c r="S4998" t="s">
        <v>216</v>
      </c>
      <c r="T4998" t="s">
        <v>35</v>
      </c>
    </row>
    <row r="4999" spans="1:20">
      <c r="A4999" t="s">
        <v>1460</v>
      </c>
      <c r="B4999" t="s">
        <v>1453</v>
      </c>
      <c r="C4999" t="s">
        <v>1461</v>
      </c>
      <c r="D4999" t="s">
        <v>1462</v>
      </c>
      <c r="E4999" t="s">
        <v>258</v>
      </c>
      <c r="F4999" s="1">
        <v>37746</v>
      </c>
      <c r="G4999" t="s">
        <v>2401</v>
      </c>
      <c r="H4999">
        <v>201501</v>
      </c>
      <c r="I4999" t="s">
        <v>213</v>
      </c>
      <c r="J4999" t="s">
        <v>253</v>
      </c>
      <c r="K4999" t="s">
        <v>217</v>
      </c>
      <c r="L4999" t="s">
        <v>254</v>
      </c>
      <c r="M4999" t="s">
        <v>31</v>
      </c>
      <c r="N4999" t="s">
        <v>32</v>
      </c>
      <c r="O4999">
        <v>4498.97</v>
      </c>
      <c r="P4999" t="s">
        <v>1453</v>
      </c>
      <c r="Q4999" t="s">
        <v>1460</v>
      </c>
      <c r="R4999" t="s">
        <v>1456</v>
      </c>
      <c r="S4999" t="s">
        <v>216</v>
      </c>
      <c r="T4999" t="s">
        <v>35</v>
      </c>
    </row>
    <row r="5000" spans="1:20">
      <c r="A5000" t="s">
        <v>1486</v>
      </c>
      <c r="B5000" t="s">
        <v>1453</v>
      </c>
      <c r="C5000" t="s">
        <v>2524</v>
      </c>
      <c r="D5000" t="s">
        <v>2525</v>
      </c>
      <c r="E5000" t="s">
        <v>258</v>
      </c>
      <c r="F5000" s="1">
        <v>37746</v>
      </c>
      <c r="G5000" t="s">
        <v>2401</v>
      </c>
      <c r="H5000">
        <v>201501</v>
      </c>
      <c r="I5000" t="s">
        <v>213</v>
      </c>
      <c r="J5000" t="s">
        <v>253</v>
      </c>
      <c r="K5000" t="s">
        <v>214</v>
      </c>
      <c r="L5000" t="s">
        <v>254</v>
      </c>
      <c r="M5000" t="s">
        <v>31</v>
      </c>
      <c r="N5000" t="s">
        <v>32</v>
      </c>
      <c r="O5000">
        <v>2158.12</v>
      </c>
      <c r="P5000" t="s">
        <v>1453</v>
      </c>
      <c r="Q5000" t="s">
        <v>1486</v>
      </c>
      <c r="R5000" t="s">
        <v>1456</v>
      </c>
      <c r="S5000" t="s">
        <v>216</v>
      </c>
      <c r="T5000" t="s">
        <v>35</v>
      </c>
    </row>
    <row r="5001" spans="1:20">
      <c r="A5001" t="s">
        <v>1463</v>
      </c>
      <c r="B5001" t="s">
        <v>1453</v>
      </c>
      <c r="C5001" t="s">
        <v>1464</v>
      </c>
      <c r="D5001" t="s">
        <v>1465</v>
      </c>
      <c r="E5001" t="s">
        <v>212</v>
      </c>
      <c r="F5001" s="1">
        <v>18629</v>
      </c>
      <c r="G5001" t="s">
        <v>2401</v>
      </c>
      <c r="H5001">
        <v>201501</v>
      </c>
      <c r="I5001" t="s">
        <v>213</v>
      </c>
      <c r="J5001" t="s">
        <v>28</v>
      </c>
      <c r="K5001" t="s">
        <v>214</v>
      </c>
      <c r="L5001" t="s">
        <v>30</v>
      </c>
      <c r="M5001" t="s">
        <v>31</v>
      </c>
      <c r="N5001" t="s">
        <v>32</v>
      </c>
      <c r="O5001">
        <v>1208.28</v>
      </c>
      <c r="P5001" t="s">
        <v>1453</v>
      </c>
      <c r="Q5001" t="s">
        <v>1463</v>
      </c>
      <c r="R5001" t="s">
        <v>1456</v>
      </c>
      <c r="S5001" t="s">
        <v>216</v>
      </c>
      <c r="T5001" t="s">
        <v>35</v>
      </c>
    </row>
    <row r="5002" spans="1:20">
      <c r="A5002" t="s">
        <v>1466</v>
      </c>
      <c r="B5002" t="s">
        <v>1453</v>
      </c>
      <c r="C5002" t="s">
        <v>1467</v>
      </c>
      <c r="D5002" t="s">
        <v>1468</v>
      </c>
      <c r="E5002" t="s">
        <v>212</v>
      </c>
      <c r="F5002" s="1">
        <v>33992</v>
      </c>
      <c r="G5002" t="s">
        <v>2401</v>
      </c>
      <c r="H5002">
        <v>201501</v>
      </c>
      <c r="I5002" t="s">
        <v>213</v>
      </c>
      <c r="J5002" t="s">
        <v>53</v>
      </c>
      <c r="K5002" t="s">
        <v>214</v>
      </c>
      <c r="L5002" t="s">
        <v>54</v>
      </c>
      <c r="M5002" t="s">
        <v>31</v>
      </c>
      <c r="N5002" t="s">
        <v>32</v>
      </c>
      <c r="O5002">
        <v>3290.01</v>
      </c>
      <c r="P5002" t="s">
        <v>1453</v>
      </c>
      <c r="Q5002" t="s">
        <v>1466</v>
      </c>
      <c r="R5002" t="s">
        <v>1456</v>
      </c>
      <c r="S5002" t="s">
        <v>216</v>
      </c>
      <c r="T5002" t="s">
        <v>35</v>
      </c>
    </row>
    <row r="5003" spans="1:20">
      <c r="A5003" t="s">
        <v>2526</v>
      </c>
      <c r="B5003" t="s">
        <v>1453</v>
      </c>
      <c r="C5003" t="s">
        <v>2527</v>
      </c>
      <c r="D5003" t="s">
        <v>2528</v>
      </c>
      <c r="E5003" t="s">
        <v>212</v>
      </c>
      <c r="F5003" s="1">
        <v>33992</v>
      </c>
      <c r="G5003" t="s">
        <v>2401</v>
      </c>
      <c r="H5003">
        <v>201501</v>
      </c>
      <c r="I5003" t="s">
        <v>213</v>
      </c>
      <c r="J5003" t="s">
        <v>28</v>
      </c>
      <c r="K5003" t="s">
        <v>214</v>
      </c>
      <c r="L5003" t="s">
        <v>30</v>
      </c>
      <c r="M5003" t="s">
        <v>31</v>
      </c>
      <c r="N5003" t="s">
        <v>32</v>
      </c>
      <c r="O5003">
        <v>474.06</v>
      </c>
      <c r="P5003" t="s">
        <v>1453</v>
      </c>
      <c r="Q5003" t="s">
        <v>2526</v>
      </c>
      <c r="R5003" t="s">
        <v>1456</v>
      </c>
      <c r="S5003" t="s">
        <v>216</v>
      </c>
      <c r="T5003" t="s">
        <v>35</v>
      </c>
    </row>
    <row r="5004" spans="1:20">
      <c r="A5004" t="s">
        <v>1479</v>
      </c>
      <c r="B5004" t="s">
        <v>1453</v>
      </c>
      <c r="C5004" t="s">
        <v>1480</v>
      </c>
      <c r="D5004" t="s">
        <v>1481</v>
      </c>
      <c r="E5004" t="s">
        <v>258</v>
      </c>
      <c r="F5004" s="1">
        <v>40360</v>
      </c>
      <c r="G5004" t="s">
        <v>2401</v>
      </c>
      <c r="H5004">
        <v>201501</v>
      </c>
      <c r="I5004" t="s">
        <v>213</v>
      </c>
      <c r="J5004" t="s">
        <v>253</v>
      </c>
      <c r="K5004" t="s">
        <v>217</v>
      </c>
      <c r="L5004" t="s">
        <v>254</v>
      </c>
      <c r="M5004" t="s">
        <v>31</v>
      </c>
      <c r="N5004" t="s">
        <v>32</v>
      </c>
      <c r="O5004">
        <v>913.87</v>
      </c>
      <c r="P5004" t="s">
        <v>1453</v>
      </c>
      <c r="Q5004" t="s">
        <v>1479</v>
      </c>
      <c r="R5004" t="s">
        <v>1456</v>
      </c>
      <c r="S5004" t="s">
        <v>216</v>
      </c>
      <c r="T5004" t="s">
        <v>35</v>
      </c>
    </row>
    <row r="5005" spans="1:20">
      <c r="A5005" t="s">
        <v>1469</v>
      </c>
      <c r="B5005" t="s">
        <v>1453</v>
      </c>
      <c r="C5005" t="s">
        <v>1482</v>
      </c>
      <c r="D5005" t="s">
        <v>1483</v>
      </c>
      <c r="E5005" t="s">
        <v>212</v>
      </c>
      <c r="F5005" s="1">
        <v>33992</v>
      </c>
      <c r="G5005" t="s">
        <v>2401</v>
      </c>
      <c r="H5005">
        <v>201501</v>
      </c>
      <c r="I5005" t="s">
        <v>213</v>
      </c>
      <c r="J5005" t="s">
        <v>53</v>
      </c>
      <c r="K5005" t="s">
        <v>214</v>
      </c>
      <c r="L5005" t="s">
        <v>54</v>
      </c>
      <c r="M5005" t="s">
        <v>31</v>
      </c>
      <c r="N5005" t="s">
        <v>32</v>
      </c>
      <c r="O5005">
        <v>22861.16</v>
      </c>
      <c r="P5005" t="s">
        <v>1453</v>
      </c>
      <c r="Q5005" t="s">
        <v>1469</v>
      </c>
      <c r="R5005" t="s">
        <v>1456</v>
      </c>
      <c r="S5005" t="s">
        <v>216</v>
      </c>
      <c r="T5005" t="s">
        <v>35</v>
      </c>
    </row>
    <row r="5006" spans="1:20">
      <c r="A5006" t="s">
        <v>1460</v>
      </c>
      <c r="B5006" t="s">
        <v>1453</v>
      </c>
      <c r="C5006" t="s">
        <v>1484</v>
      </c>
      <c r="D5006" t="s">
        <v>1485</v>
      </c>
      <c r="E5006" t="s">
        <v>258</v>
      </c>
      <c r="F5006" s="1">
        <v>40360</v>
      </c>
      <c r="G5006" t="s">
        <v>2401</v>
      </c>
      <c r="H5006">
        <v>201501</v>
      </c>
      <c r="I5006" t="s">
        <v>213</v>
      </c>
      <c r="J5006" t="s">
        <v>253</v>
      </c>
      <c r="K5006" t="s">
        <v>214</v>
      </c>
      <c r="L5006" t="s">
        <v>254</v>
      </c>
      <c r="M5006" t="s">
        <v>31</v>
      </c>
      <c r="N5006" t="s">
        <v>32</v>
      </c>
      <c r="O5006">
        <v>12688.99</v>
      </c>
      <c r="P5006" t="s">
        <v>1453</v>
      </c>
      <c r="Q5006" t="s">
        <v>1460</v>
      </c>
      <c r="R5006" t="s">
        <v>1456</v>
      </c>
      <c r="S5006" t="s">
        <v>216</v>
      </c>
      <c r="T5006" t="s">
        <v>35</v>
      </c>
    </row>
    <row r="5007" spans="1:20">
      <c r="A5007" t="s">
        <v>1460</v>
      </c>
      <c r="B5007" t="s">
        <v>1453</v>
      </c>
      <c r="C5007" t="s">
        <v>1484</v>
      </c>
      <c r="D5007" t="s">
        <v>1485</v>
      </c>
      <c r="E5007" t="s">
        <v>258</v>
      </c>
      <c r="F5007" s="1">
        <v>40360</v>
      </c>
      <c r="G5007" t="s">
        <v>2401</v>
      </c>
      <c r="H5007">
        <v>201501</v>
      </c>
      <c r="I5007" t="s">
        <v>213</v>
      </c>
      <c r="J5007" t="s">
        <v>253</v>
      </c>
      <c r="K5007" t="s">
        <v>217</v>
      </c>
      <c r="L5007" t="s">
        <v>254</v>
      </c>
      <c r="M5007" t="s">
        <v>31</v>
      </c>
      <c r="N5007" t="s">
        <v>32</v>
      </c>
      <c r="O5007">
        <v>12688.99</v>
      </c>
      <c r="P5007" t="s">
        <v>1453</v>
      </c>
      <c r="Q5007" t="s">
        <v>1460</v>
      </c>
      <c r="R5007" t="s">
        <v>1456</v>
      </c>
      <c r="S5007" t="s">
        <v>216</v>
      </c>
      <c r="T5007" t="s">
        <v>35</v>
      </c>
    </row>
    <row r="5008" spans="1:20">
      <c r="A5008" t="s">
        <v>1486</v>
      </c>
      <c r="B5008" t="s">
        <v>1453</v>
      </c>
      <c r="C5008" t="s">
        <v>1487</v>
      </c>
      <c r="D5008" t="s">
        <v>1488</v>
      </c>
      <c r="E5008" t="s">
        <v>258</v>
      </c>
      <c r="F5008" s="1">
        <v>40360</v>
      </c>
      <c r="G5008" t="s">
        <v>2401</v>
      </c>
      <c r="H5008">
        <v>201501</v>
      </c>
      <c r="I5008" t="s">
        <v>213</v>
      </c>
      <c r="J5008" t="s">
        <v>253</v>
      </c>
      <c r="K5008" t="s">
        <v>214</v>
      </c>
      <c r="L5008" t="s">
        <v>254</v>
      </c>
      <c r="M5008" t="s">
        <v>31</v>
      </c>
      <c r="N5008" t="s">
        <v>32</v>
      </c>
      <c r="O5008">
        <v>236.27</v>
      </c>
      <c r="P5008" t="s">
        <v>1453</v>
      </c>
      <c r="Q5008" t="s">
        <v>1486</v>
      </c>
      <c r="R5008" t="s">
        <v>1456</v>
      </c>
      <c r="S5008" t="s">
        <v>216</v>
      </c>
      <c r="T5008" t="s">
        <v>35</v>
      </c>
    </row>
    <row r="5009" spans="1:20">
      <c r="A5009" t="s">
        <v>1486</v>
      </c>
      <c r="B5009" t="s">
        <v>1453</v>
      </c>
      <c r="C5009" t="s">
        <v>1487</v>
      </c>
      <c r="D5009" t="s">
        <v>1488</v>
      </c>
      <c r="E5009" t="s">
        <v>258</v>
      </c>
      <c r="F5009" s="1">
        <v>40360</v>
      </c>
      <c r="G5009" t="s">
        <v>2401</v>
      </c>
      <c r="H5009">
        <v>201501</v>
      </c>
      <c r="I5009" t="s">
        <v>213</v>
      </c>
      <c r="J5009" t="s">
        <v>253</v>
      </c>
      <c r="K5009" t="s">
        <v>217</v>
      </c>
      <c r="L5009" t="s">
        <v>254</v>
      </c>
      <c r="M5009" t="s">
        <v>31</v>
      </c>
      <c r="N5009" t="s">
        <v>32</v>
      </c>
      <c r="O5009">
        <v>236.27</v>
      </c>
      <c r="P5009" t="s">
        <v>1453</v>
      </c>
      <c r="Q5009" t="s">
        <v>1486</v>
      </c>
      <c r="R5009" t="s">
        <v>1456</v>
      </c>
      <c r="S5009" t="s">
        <v>216</v>
      </c>
      <c r="T5009" t="s">
        <v>35</v>
      </c>
    </row>
    <row r="5010" spans="1:20">
      <c r="A5010" t="s">
        <v>1452</v>
      </c>
      <c r="B5010" t="s">
        <v>1453</v>
      </c>
      <c r="C5010" t="s">
        <v>1492</v>
      </c>
      <c r="D5010" t="s">
        <v>1493</v>
      </c>
      <c r="E5010" t="s">
        <v>212</v>
      </c>
      <c r="F5010" s="1">
        <v>33992</v>
      </c>
      <c r="G5010" t="s">
        <v>2401</v>
      </c>
      <c r="H5010">
        <v>201501</v>
      </c>
      <c r="I5010" t="s">
        <v>213</v>
      </c>
      <c r="J5010" t="s">
        <v>28</v>
      </c>
      <c r="K5010" t="s">
        <v>214</v>
      </c>
      <c r="L5010" t="s">
        <v>30</v>
      </c>
      <c r="M5010" t="s">
        <v>31</v>
      </c>
      <c r="N5010" t="s">
        <v>32</v>
      </c>
      <c r="O5010">
        <v>1061.51</v>
      </c>
      <c r="P5010" t="s">
        <v>1453</v>
      </c>
      <c r="Q5010" t="s">
        <v>1452</v>
      </c>
      <c r="R5010" t="s">
        <v>1456</v>
      </c>
      <c r="S5010" t="s">
        <v>216</v>
      </c>
      <c r="T5010" t="s">
        <v>35</v>
      </c>
    </row>
    <row r="5011" spans="1:20">
      <c r="A5011" t="s">
        <v>1452</v>
      </c>
      <c r="B5011" t="s">
        <v>1453</v>
      </c>
      <c r="C5011" t="s">
        <v>1492</v>
      </c>
      <c r="D5011" t="s">
        <v>1493</v>
      </c>
      <c r="E5011" t="s">
        <v>212</v>
      </c>
      <c r="F5011" s="1">
        <v>33992</v>
      </c>
      <c r="G5011" t="s">
        <v>2401</v>
      </c>
      <c r="H5011">
        <v>201501</v>
      </c>
      <c r="I5011" t="s">
        <v>213</v>
      </c>
      <c r="J5011" t="s">
        <v>28</v>
      </c>
      <c r="K5011" t="s">
        <v>217</v>
      </c>
      <c r="L5011" t="s">
        <v>30</v>
      </c>
      <c r="M5011" t="s">
        <v>31</v>
      </c>
      <c r="N5011" t="s">
        <v>32</v>
      </c>
      <c r="O5011">
        <v>1061.53</v>
      </c>
      <c r="P5011" t="s">
        <v>1453</v>
      </c>
      <c r="Q5011" t="s">
        <v>1452</v>
      </c>
      <c r="R5011" t="s">
        <v>1456</v>
      </c>
      <c r="S5011" t="s">
        <v>216</v>
      </c>
      <c r="T5011" t="s">
        <v>35</v>
      </c>
    </row>
    <row r="5012" spans="1:20">
      <c r="A5012" t="s">
        <v>1494</v>
      </c>
      <c r="B5012" t="s">
        <v>1453</v>
      </c>
      <c r="C5012" t="s">
        <v>1495</v>
      </c>
      <c r="D5012" t="s">
        <v>1496</v>
      </c>
      <c r="E5012" t="s">
        <v>212</v>
      </c>
      <c r="F5012" s="1">
        <v>34572</v>
      </c>
      <c r="G5012" t="s">
        <v>2401</v>
      </c>
      <c r="H5012">
        <v>201501</v>
      </c>
      <c r="I5012" t="s">
        <v>213</v>
      </c>
      <c r="J5012" t="s">
        <v>28</v>
      </c>
      <c r="K5012" t="s">
        <v>214</v>
      </c>
      <c r="L5012" t="s">
        <v>30</v>
      </c>
      <c r="M5012" t="s">
        <v>31</v>
      </c>
      <c r="N5012" t="s">
        <v>32</v>
      </c>
      <c r="O5012">
        <v>165.12</v>
      </c>
      <c r="P5012" t="s">
        <v>1453</v>
      </c>
      <c r="Q5012" t="s">
        <v>1494</v>
      </c>
      <c r="R5012" t="s">
        <v>1456</v>
      </c>
      <c r="S5012" t="s">
        <v>216</v>
      </c>
      <c r="T5012" t="s">
        <v>35</v>
      </c>
    </row>
    <row r="5013" spans="1:20">
      <c r="A5013" t="s">
        <v>1460</v>
      </c>
      <c r="B5013" t="s">
        <v>1453</v>
      </c>
      <c r="C5013" t="s">
        <v>2529</v>
      </c>
      <c r="D5013" t="s">
        <v>2530</v>
      </c>
      <c r="E5013" t="s">
        <v>252</v>
      </c>
      <c r="F5013" s="1">
        <v>40848</v>
      </c>
      <c r="G5013" t="s">
        <v>2401</v>
      </c>
      <c r="H5013">
        <v>201501</v>
      </c>
      <c r="I5013" t="s">
        <v>213</v>
      </c>
      <c r="J5013" t="s">
        <v>253</v>
      </c>
      <c r="K5013" t="s">
        <v>214</v>
      </c>
      <c r="L5013" t="s">
        <v>254</v>
      </c>
      <c r="M5013" t="s">
        <v>31</v>
      </c>
      <c r="N5013" t="s">
        <v>48</v>
      </c>
      <c r="O5013">
        <v>1006534.01</v>
      </c>
      <c r="P5013" t="s">
        <v>1453</v>
      </c>
      <c r="Q5013" t="s">
        <v>1460</v>
      </c>
      <c r="R5013" t="s">
        <v>1456</v>
      </c>
      <c r="S5013" t="s">
        <v>216</v>
      </c>
      <c r="T5013" t="s">
        <v>35</v>
      </c>
    </row>
    <row r="5014" spans="1:20">
      <c r="A5014" t="s">
        <v>1460</v>
      </c>
      <c r="B5014" t="s">
        <v>1453</v>
      </c>
      <c r="C5014" t="s">
        <v>2529</v>
      </c>
      <c r="D5014" t="s">
        <v>2530</v>
      </c>
      <c r="E5014" t="s">
        <v>252</v>
      </c>
      <c r="F5014" s="1">
        <v>40848</v>
      </c>
      <c r="G5014" t="s">
        <v>2401</v>
      </c>
      <c r="H5014">
        <v>201501</v>
      </c>
      <c r="I5014" t="s">
        <v>213</v>
      </c>
      <c r="J5014" t="s">
        <v>253</v>
      </c>
      <c r="K5014" t="s">
        <v>214</v>
      </c>
      <c r="L5014" t="s">
        <v>254</v>
      </c>
      <c r="M5014" t="s">
        <v>31</v>
      </c>
      <c r="N5014" t="s">
        <v>49</v>
      </c>
      <c r="O5014">
        <v>-1006534.02</v>
      </c>
      <c r="P5014" t="s">
        <v>1453</v>
      </c>
      <c r="Q5014" t="s">
        <v>1460</v>
      </c>
      <c r="R5014" t="s">
        <v>1456</v>
      </c>
      <c r="S5014" t="s">
        <v>216</v>
      </c>
      <c r="T5014" t="s">
        <v>35</v>
      </c>
    </row>
    <row r="5015" spans="1:20">
      <c r="A5015" t="s">
        <v>1460</v>
      </c>
      <c r="B5015" t="s">
        <v>1453</v>
      </c>
      <c r="C5015" t="s">
        <v>2529</v>
      </c>
      <c r="D5015" t="s">
        <v>2530</v>
      </c>
      <c r="E5015" t="s">
        <v>252</v>
      </c>
      <c r="F5015" s="1">
        <v>40848</v>
      </c>
      <c r="G5015" t="s">
        <v>2401</v>
      </c>
      <c r="H5015">
        <v>201501</v>
      </c>
      <c r="I5015" t="s">
        <v>213</v>
      </c>
      <c r="J5015" t="s">
        <v>253</v>
      </c>
      <c r="K5015" t="s">
        <v>217</v>
      </c>
      <c r="L5015" t="s">
        <v>254</v>
      </c>
      <c r="M5015" t="s">
        <v>31</v>
      </c>
      <c r="N5015" t="s">
        <v>48</v>
      </c>
      <c r="O5015">
        <v>122331.63</v>
      </c>
      <c r="P5015" t="s">
        <v>1453</v>
      </c>
      <c r="Q5015" t="s">
        <v>1460</v>
      </c>
      <c r="R5015" t="s">
        <v>1456</v>
      </c>
      <c r="S5015" t="s">
        <v>216</v>
      </c>
      <c r="T5015" t="s">
        <v>35</v>
      </c>
    </row>
    <row r="5016" spans="1:20">
      <c r="A5016" t="s">
        <v>1460</v>
      </c>
      <c r="B5016" t="s">
        <v>1453</v>
      </c>
      <c r="C5016" t="s">
        <v>2529</v>
      </c>
      <c r="D5016" t="s">
        <v>2530</v>
      </c>
      <c r="E5016" t="s">
        <v>252</v>
      </c>
      <c r="F5016" s="1">
        <v>40848</v>
      </c>
      <c r="G5016" t="s">
        <v>2401</v>
      </c>
      <c r="H5016">
        <v>201501</v>
      </c>
      <c r="I5016" t="s">
        <v>213</v>
      </c>
      <c r="J5016" t="s">
        <v>253</v>
      </c>
      <c r="K5016" t="s">
        <v>217</v>
      </c>
      <c r="L5016" t="s">
        <v>254</v>
      </c>
      <c r="M5016" t="s">
        <v>31</v>
      </c>
      <c r="N5016" t="s">
        <v>49</v>
      </c>
      <c r="O5016">
        <v>-122331.62</v>
      </c>
      <c r="P5016" t="s">
        <v>1453</v>
      </c>
      <c r="Q5016" t="s">
        <v>1460</v>
      </c>
      <c r="R5016" t="s">
        <v>1456</v>
      </c>
      <c r="S5016" t="s">
        <v>216</v>
      </c>
      <c r="T5016" t="s">
        <v>35</v>
      </c>
    </row>
    <row r="5017" spans="1:20">
      <c r="A5017" t="s">
        <v>1452</v>
      </c>
      <c r="B5017" t="s">
        <v>1453</v>
      </c>
      <c r="C5017" t="s">
        <v>1497</v>
      </c>
      <c r="D5017" t="s">
        <v>1498</v>
      </c>
      <c r="E5017" t="s">
        <v>212</v>
      </c>
      <c r="F5017" s="1">
        <v>38869</v>
      </c>
      <c r="G5017" t="s">
        <v>2401</v>
      </c>
      <c r="H5017">
        <v>201501</v>
      </c>
      <c r="I5017" t="s">
        <v>213</v>
      </c>
      <c r="J5017" t="s">
        <v>28</v>
      </c>
      <c r="K5017" t="s">
        <v>214</v>
      </c>
      <c r="L5017" t="s">
        <v>30</v>
      </c>
      <c r="M5017" t="s">
        <v>31</v>
      </c>
      <c r="N5017" t="s">
        <v>32</v>
      </c>
      <c r="O5017">
        <v>165.12</v>
      </c>
      <c r="P5017" t="s">
        <v>1453</v>
      </c>
      <c r="Q5017" t="s">
        <v>1452</v>
      </c>
      <c r="R5017" t="s">
        <v>1456</v>
      </c>
      <c r="S5017" t="s">
        <v>216</v>
      </c>
      <c r="T5017" t="s">
        <v>35</v>
      </c>
    </row>
    <row r="5018" spans="1:20">
      <c r="A5018" t="s">
        <v>1460</v>
      </c>
      <c r="B5018" t="s">
        <v>1453</v>
      </c>
      <c r="C5018" t="s">
        <v>2531</v>
      </c>
      <c r="D5018" t="s">
        <v>2532</v>
      </c>
      <c r="E5018" t="s">
        <v>252</v>
      </c>
      <c r="F5018" s="1">
        <v>41548</v>
      </c>
      <c r="G5018" t="s">
        <v>2401</v>
      </c>
      <c r="H5018">
        <v>201501</v>
      </c>
      <c r="I5018" t="s">
        <v>213</v>
      </c>
      <c r="J5018" t="s">
        <v>253</v>
      </c>
      <c r="K5018" t="s">
        <v>214</v>
      </c>
      <c r="L5018" t="s">
        <v>254</v>
      </c>
      <c r="M5018" t="s">
        <v>31</v>
      </c>
      <c r="N5018" t="s">
        <v>48</v>
      </c>
      <c r="O5018">
        <v>435471.83</v>
      </c>
      <c r="P5018" t="s">
        <v>1453</v>
      </c>
      <c r="Q5018" t="s">
        <v>1460</v>
      </c>
      <c r="R5018" t="s">
        <v>1456</v>
      </c>
      <c r="S5018" t="s">
        <v>216</v>
      </c>
      <c r="T5018" t="s">
        <v>35</v>
      </c>
    </row>
    <row r="5019" spans="1:20">
      <c r="A5019" t="s">
        <v>1460</v>
      </c>
      <c r="B5019" t="s">
        <v>1453</v>
      </c>
      <c r="C5019" t="s">
        <v>2531</v>
      </c>
      <c r="D5019" t="s">
        <v>2532</v>
      </c>
      <c r="E5019" t="s">
        <v>252</v>
      </c>
      <c r="F5019" s="1">
        <v>41548</v>
      </c>
      <c r="G5019" t="s">
        <v>2401</v>
      </c>
      <c r="H5019">
        <v>201501</v>
      </c>
      <c r="I5019" t="s">
        <v>213</v>
      </c>
      <c r="J5019" t="s">
        <v>253</v>
      </c>
      <c r="K5019" t="s">
        <v>214</v>
      </c>
      <c r="L5019" t="s">
        <v>254</v>
      </c>
      <c r="M5019" t="s">
        <v>31</v>
      </c>
      <c r="N5019" t="s">
        <v>49</v>
      </c>
      <c r="O5019">
        <v>-435471.82</v>
      </c>
      <c r="P5019" t="s">
        <v>1453</v>
      </c>
      <c r="Q5019" t="s">
        <v>1460</v>
      </c>
      <c r="R5019" t="s">
        <v>1456</v>
      </c>
      <c r="S5019" t="s">
        <v>216</v>
      </c>
      <c r="T5019" t="s">
        <v>35</v>
      </c>
    </row>
    <row r="5020" spans="1:20">
      <c r="A5020" t="s">
        <v>1460</v>
      </c>
      <c r="B5020" t="s">
        <v>1453</v>
      </c>
      <c r="C5020" t="s">
        <v>2531</v>
      </c>
      <c r="D5020" t="s">
        <v>2532</v>
      </c>
      <c r="E5020" t="s">
        <v>252</v>
      </c>
      <c r="F5020" s="1">
        <v>41548</v>
      </c>
      <c r="G5020" t="s">
        <v>2401</v>
      </c>
      <c r="H5020">
        <v>201501</v>
      </c>
      <c r="I5020" t="s">
        <v>213</v>
      </c>
      <c r="J5020" t="s">
        <v>253</v>
      </c>
      <c r="K5020" t="s">
        <v>217</v>
      </c>
      <c r="L5020" t="s">
        <v>254</v>
      </c>
      <c r="M5020" t="s">
        <v>31</v>
      </c>
      <c r="N5020" t="s">
        <v>48</v>
      </c>
      <c r="O5020">
        <v>106971.12</v>
      </c>
      <c r="P5020" t="s">
        <v>1453</v>
      </c>
      <c r="Q5020" t="s">
        <v>1460</v>
      </c>
      <c r="R5020" t="s">
        <v>1456</v>
      </c>
      <c r="S5020" t="s">
        <v>216</v>
      </c>
      <c r="T5020" t="s">
        <v>35</v>
      </c>
    </row>
    <row r="5021" spans="1:20">
      <c r="A5021" t="s">
        <v>1460</v>
      </c>
      <c r="B5021" t="s">
        <v>1453</v>
      </c>
      <c r="C5021" t="s">
        <v>2531</v>
      </c>
      <c r="D5021" t="s">
        <v>2532</v>
      </c>
      <c r="E5021" t="s">
        <v>252</v>
      </c>
      <c r="F5021" s="1">
        <v>41548</v>
      </c>
      <c r="G5021" t="s">
        <v>2401</v>
      </c>
      <c r="H5021">
        <v>201501</v>
      </c>
      <c r="I5021" t="s">
        <v>213</v>
      </c>
      <c r="J5021" t="s">
        <v>253</v>
      </c>
      <c r="K5021" t="s">
        <v>217</v>
      </c>
      <c r="L5021" t="s">
        <v>254</v>
      </c>
      <c r="M5021" t="s">
        <v>31</v>
      </c>
      <c r="N5021" t="s">
        <v>49</v>
      </c>
      <c r="O5021">
        <v>-106971.13</v>
      </c>
      <c r="P5021" t="s">
        <v>1453</v>
      </c>
      <c r="Q5021" t="s">
        <v>1460</v>
      </c>
      <c r="R5021" t="s">
        <v>1456</v>
      </c>
      <c r="S5021" t="s">
        <v>216</v>
      </c>
      <c r="T5021" t="s">
        <v>35</v>
      </c>
    </row>
    <row r="5022" spans="1:20">
      <c r="A5022" t="s">
        <v>1503</v>
      </c>
      <c r="B5022" t="s">
        <v>1504</v>
      </c>
      <c r="C5022" t="s">
        <v>1511</v>
      </c>
      <c r="D5022" t="s">
        <v>1512</v>
      </c>
      <c r="E5022" t="s">
        <v>212</v>
      </c>
      <c r="F5022" s="1">
        <v>35947</v>
      </c>
      <c r="G5022" t="s">
        <v>2401</v>
      </c>
      <c r="H5022">
        <v>201501</v>
      </c>
      <c r="I5022" t="s">
        <v>213</v>
      </c>
      <c r="J5022" t="s">
        <v>28</v>
      </c>
      <c r="K5022" t="s">
        <v>214</v>
      </c>
      <c r="L5022" t="s">
        <v>30</v>
      </c>
      <c r="M5022" t="s">
        <v>31</v>
      </c>
      <c r="N5022" t="s">
        <v>32</v>
      </c>
      <c r="O5022">
        <v>575.22</v>
      </c>
      <c r="P5022" t="s">
        <v>1504</v>
      </c>
      <c r="Q5022" t="s">
        <v>1503</v>
      </c>
      <c r="R5022" t="s">
        <v>1507</v>
      </c>
      <c r="S5022" t="s">
        <v>216</v>
      </c>
      <c r="T5022" t="s">
        <v>35</v>
      </c>
    </row>
    <row r="5023" spans="1:20">
      <c r="A5023" t="s">
        <v>1513</v>
      </c>
      <c r="B5023" t="s">
        <v>1504</v>
      </c>
      <c r="C5023" t="s">
        <v>1514</v>
      </c>
      <c r="D5023" t="s">
        <v>1515</v>
      </c>
      <c r="E5023" t="s">
        <v>363</v>
      </c>
      <c r="F5023" s="1">
        <v>41791</v>
      </c>
      <c r="G5023" t="s">
        <v>2401</v>
      </c>
      <c r="H5023">
        <v>201501</v>
      </c>
      <c r="I5023" t="s">
        <v>213</v>
      </c>
      <c r="J5023" t="s">
        <v>53</v>
      </c>
      <c r="K5023" t="s">
        <v>214</v>
      </c>
      <c r="L5023" t="s">
        <v>54</v>
      </c>
      <c r="M5023" t="s">
        <v>31</v>
      </c>
      <c r="N5023" t="s">
        <v>32</v>
      </c>
      <c r="O5023">
        <v>399.49</v>
      </c>
      <c r="P5023" t="s">
        <v>1504</v>
      </c>
      <c r="Q5023" t="s">
        <v>1513</v>
      </c>
      <c r="R5023" t="s">
        <v>1507</v>
      </c>
      <c r="S5023" t="s">
        <v>216</v>
      </c>
      <c r="T5023" t="s">
        <v>35</v>
      </c>
    </row>
    <row r="5024" spans="1:20">
      <c r="A5024" t="s">
        <v>1503</v>
      </c>
      <c r="B5024" t="s">
        <v>1504</v>
      </c>
      <c r="C5024" t="s">
        <v>2533</v>
      </c>
      <c r="D5024" t="s">
        <v>2534</v>
      </c>
      <c r="E5024" t="s">
        <v>363</v>
      </c>
      <c r="F5024" s="1">
        <v>41883</v>
      </c>
      <c r="G5024" t="s">
        <v>2401</v>
      </c>
      <c r="H5024">
        <v>201501</v>
      </c>
      <c r="I5024" t="s">
        <v>213</v>
      </c>
      <c r="J5024" t="s">
        <v>28</v>
      </c>
      <c r="K5024" t="s">
        <v>214</v>
      </c>
      <c r="L5024" t="s">
        <v>30</v>
      </c>
      <c r="M5024" t="s">
        <v>31</v>
      </c>
      <c r="N5024" t="s">
        <v>32</v>
      </c>
      <c r="O5024">
        <v>47753.15</v>
      </c>
      <c r="P5024" t="s">
        <v>1504</v>
      </c>
      <c r="Q5024" t="s">
        <v>1503</v>
      </c>
      <c r="R5024" t="s">
        <v>1507</v>
      </c>
      <c r="S5024" t="s">
        <v>216</v>
      </c>
      <c r="T5024" t="s">
        <v>35</v>
      </c>
    </row>
    <row r="5025" spans="1:20">
      <c r="A5025" t="s">
        <v>1528</v>
      </c>
      <c r="B5025" t="s">
        <v>1524</v>
      </c>
      <c r="C5025" t="s">
        <v>1529</v>
      </c>
      <c r="D5025" t="s">
        <v>1530</v>
      </c>
      <c r="E5025" t="s">
        <v>212</v>
      </c>
      <c r="F5025" s="1">
        <v>37987</v>
      </c>
      <c r="G5025" t="s">
        <v>2401</v>
      </c>
      <c r="H5025">
        <v>201501</v>
      </c>
      <c r="I5025" t="s">
        <v>213</v>
      </c>
      <c r="J5025" t="s">
        <v>53</v>
      </c>
      <c r="K5025" t="s">
        <v>217</v>
      </c>
      <c r="L5025" t="s">
        <v>54</v>
      </c>
      <c r="M5025" t="s">
        <v>31</v>
      </c>
      <c r="N5025" t="s">
        <v>32</v>
      </c>
      <c r="O5025">
        <v>6958.64</v>
      </c>
      <c r="P5025" t="s">
        <v>1524</v>
      </c>
      <c r="Q5025" t="s">
        <v>1528</v>
      </c>
      <c r="R5025" t="s">
        <v>1527</v>
      </c>
      <c r="S5025" t="s">
        <v>216</v>
      </c>
      <c r="T5025" t="s">
        <v>561</v>
      </c>
    </row>
    <row r="5026" spans="1:20">
      <c r="A5026" t="s">
        <v>1531</v>
      </c>
      <c r="B5026" t="s">
        <v>1524</v>
      </c>
      <c r="C5026" t="s">
        <v>1532</v>
      </c>
      <c r="D5026" t="s">
        <v>1533</v>
      </c>
      <c r="E5026" t="s">
        <v>212</v>
      </c>
      <c r="F5026" s="1">
        <v>37987</v>
      </c>
      <c r="G5026" t="s">
        <v>2401</v>
      </c>
      <c r="H5026">
        <v>201501</v>
      </c>
      <c r="I5026" t="s">
        <v>213</v>
      </c>
      <c r="J5026" t="s">
        <v>28</v>
      </c>
      <c r="K5026" t="s">
        <v>214</v>
      </c>
      <c r="L5026" t="s">
        <v>30</v>
      </c>
      <c r="M5026" t="s">
        <v>31</v>
      </c>
      <c r="N5026" t="s">
        <v>32</v>
      </c>
      <c r="O5026">
        <v>614.14</v>
      </c>
      <c r="P5026" t="s">
        <v>1524</v>
      </c>
      <c r="Q5026" t="s">
        <v>1531</v>
      </c>
      <c r="R5026" t="s">
        <v>1527</v>
      </c>
      <c r="S5026" t="s">
        <v>216</v>
      </c>
      <c r="T5026" t="s">
        <v>561</v>
      </c>
    </row>
    <row r="5027" spans="1:20">
      <c r="A5027" t="s">
        <v>1531</v>
      </c>
      <c r="B5027" t="s">
        <v>1524</v>
      </c>
      <c r="C5027" t="s">
        <v>1532</v>
      </c>
      <c r="D5027" t="s">
        <v>1533</v>
      </c>
      <c r="E5027" t="s">
        <v>212</v>
      </c>
      <c r="F5027" s="1">
        <v>37987</v>
      </c>
      <c r="G5027" t="s">
        <v>2401</v>
      </c>
      <c r="H5027">
        <v>201501</v>
      </c>
      <c r="I5027" t="s">
        <v>213</v>
      </c>
      <c r="J5027" t="s">
        <v>28</v>
      </c>
      <c r="K5027" t="s">
        <v>217</v>
      </c>
      <c r="L5027" t="s">
        <v>30</v>
      </c>
      <c r="M5027" t="s">
        <v>31</v>
      </c>
      <c r="N5027" t="s">
        <v>32</v>
      </c>
      <c r="O5027">
        <v>614.14</v>
      </c>
      <c r="P5027" t="s">
        <v>1524</v>
      </c>
      <c r="Q5027" t="s">
        <v>1531</v>
      </c>
      <c r="R5027" t="s">
        <v>1527</v>
      </c>
      <c r="S5027" t="s">
        <v>216</v>
      </c>
      <c r="T5027" t="s">
        <v>561</v>
      </c>
    </row>
    <row r="5028" spans="1:20">
      <c r="A5028" t="s">
        <v>1534</v>
      </c>
      <c r="B5028" t="s">
        <v>1524</v>
      </c>
      <c r="C5028" t="s">
        <v>1535</v>
      </c>
      <c r="D5028" t="s">
        <v>1536</v>
      </c>
      <c r="E5028" t="s">
        <v>212</v>
      </c>
      <c r="F5028" s="1">
        <v>37987</v>
      </c>
      <c r="G5028" t="s">
        <v>2401</v>
      </c>
      <c r="H5028">
        <v>201501</v>
      </c>
      <c r="I5028" t="s">
        <v>213</v>
      </c>
      <c r="J5028" t="s">
        <v>28</v>
      </c>
      <c r="K5028" t="s">
        <v>214</v>
      </c>
      <c r="L5028" t="s">
        <v>30</v>
      </c>
      <c r="M5028" t="s">
        <v>31</v>
      </c>
      <c r="N5028" t="s">
        <v>32</v>
      </c>
      <c r="O5028">
        <v>157.93</v>
      </c>
      <c r="P5028" t="s">
        <v>1524</v>
      </c>
      <c r="Q5028" t="s">
        <v>1534</v>
      </c>
      <c r="R5028" t="s">
        <v>1527</v>
      </c>
      <c r="S5028" t="s">
        <v>216</v>
      </c>
      <c r="T5028" t="s">
        <v>561</v>
      </c>
    </row>
    <row r="5029" spans="1:20">
      <c r="A5029" t="s">
        <v>1534</v>
      </c>
      <c r="B5029" t="s">
        <v>1524</v>
      </c>
      <c r="C5029" t="s">
        <v>1535</v>
      </c>
      <c r="D5029" t="s">
        <v>1536</v>
      </c>
      <c r="E5029" t="s">
        <v>212</v>
      </c>
      <c r="F5029" s="1">
        <v>37987</v>
      </c>
      <c r="G5029" t="s">
        <v>2401</v>
      </c>
      <c r="H5029">
        <v>201501</v>
      </c>
      <c r="I5029" t="s">
        <v>213</v>
      </c>
      <c r="J5029" t="s">
        <v>28</v>
      </c>
      <c r="K5029" t="s">
        <v>217</v>
      </c>
      <c r="L5029" t="s">
        <v>30</v>
      </c>
      <c r="M5029" t="s">
        <v>31</v>
      </c>
      <c r="N5029" t="s">
        <v>32</v>
      </c>
      <c r="O5029">
        <v>157.92000000000002</v>
      </c>
      <c r="P5029" t="s">
        <v>1524</v>
      </c>
      <c r="Q5029" t="s">
        <v>1534</v>
      </c>
      <c r="R5029" t="s">
        <v>1527</v>
      </c>
      <c r="S5029" t="s">
        <v>216</v>
      </c>
      <c r="T5029" t="s">
        <v>561</v>
      </c>
    </row>
    <row r="5030" spans="1:20">
      <c r="A5030" t="s">
        <v>1539</v>
      </c>
      <c r="B5030" t="s">
        <v>1524</v>
      </c>
      <c r="C5030" t="s">
        <v>1540</v>
      </c>
      <c r="D5030" t="s">
        <v>1541</v>
      </c>
      <c r="E5030" t="s">
        <v>212</v>
      </c>
      <c r="F5030" s="1">
        <v>37987</v>
      </c>
      <c r="G5030" t="s">
        <v>2401</v>
      </c>
      <c r="H5030">
        <v>201501</v>
      </c>
      <c r="I5030" t="s">
        <v>213</v>
      </c>
      <c r="J5030" t="s">
        <v>53</v>
      </c>
      <c r="K5030" t="s">
        <v>214</v>
      </c>
      <c r="L5030" t="s">
        <v>54</v>
      </c>
      <c r="M5030" t="s">
        <v>31</v>
      </c>
      <c r="N5030" t="s">
        <v>32</v>
      </c>
      <c r="O5030">
        <v>220.59</v>
      </c>
      <c r="P5030" t="s">
        <v>1524</v>
      </c>
      <c r="Q5030" t="s">
        <v>1539</v>
      </c>
      <c r="R5030" t="s">
        <v>1527</v>
      </c>
      <c r="S5030" t="s">
        <v>216</v>
      </c>
      <c r="T5030" t="s">
        <v>561</v>
      </c>
    </row>
    <row r="5031" spans="1:20">
      <c r="A5031" t="s">
        <v>1539</v>
      </c>
      <c r="B5031" t="s">
        <v>1524</v>
      </c>
      <c r="C5031" t="s">
        <v>1540</v>
      </c>
      <c r="D5031" t="s">
        <v>1541</v>
      </c>
      <c r="E5031" t="s">
        <v>212</v>
      </c>
      <c r="F5031" s="1">
        <v>37987</v>
      </c>
      <c r="G5031" t="s">
        <v>2401</v>
      </c>
      <c r="H5031">
        <v>201501</v>
      </c>
      <c r="I5031" t="s">
        <v>213</v>
      </c>
      <c r="J5031" t="s">
        <v>53</v>
      </c>
      <c r="K5031" t="s">
        <v>217</v>
      </c>
      <c r="L5031" t="s">
        <v>54</v>
      </c>
      <c r="M5031" t="s">
        <v>31</v>
      </c>
      <c r="N5031" t="s">
        <v>32</v>
      </c>
      <c r="O5031">
        <v>220.58</v>
      </c>
      <c r="P5031" t="s">
        <v>1524</v>
      </c>
      <c r="Q5031" t="s">
        <v>1539</v>
      </c>
      <c r="R5031" t="s">
        <v>1527</v>
      </c>
      <c r="S5031" t="s">
        <v>216</v>
      </c>
      <c r="T5031" t="s">
        <v>561</v>
      </c>
    </row>
    <row r="5032" spans="1:20">
      <c r="A5032" t="s">
        <v>1531</v>
      </c>
      <c r="B5032" t="s">
        <v>1524</v>
      </c>
      <c r="C5032" t="s">
        <v>1542</v>
      </c>
      <c r="D5032" t="s">
        <v>1543</v>
      </c>
      <c r="E5032" t="s">
        <v>212</v>
      </c>
      <c r="F5032" s="1">
        <v>37987</v>
      </c>
      <c r="G5032" t="s">
        <v>2401</v>
      </c>
      <c r="H5032">
        <v>201501</v>
      </c>
      <c r="I5032" t="s">
        <v>213</v>
      </c>
      <c r="J5032" t="s">
        <v>53</v>
      </c>
      <c r="K5032" t="s">
        <v>214</v>
      </c>
      <c r="L5032" t="s">
        <v>54</v>
      </c>
      <c r="M5032" t="s">
        <v>31</v>
      </c>
      <c r="N5032" t="s">
        <v>32</v>
      </c>
      <c r="O5032">
        <v>1498.71</v>
      </c>
      <c r="P5032" t="s">
        <v>1524</v>
      </c>
      <c r="Q5032" t="s">
        <v>1531</v>
      </c>
      <c r="R5032" t="s">
        <v>1527</v>
      </c>
      <c r="S5032" t="s">
        <v>216</v>
      </c>
      <c r="T5032" t="s">
        <v>561</v>
      </c>
    </row>
    <row r="5033" spans="1:20">
      <c r="A5033" t="s">
        <v>1531</v>
      </c>
      <c r="B5033" t="s">
        <v>1524</v>
      </c>
      <c r="C5033" t="s">
        <v>1542</v>
      </c>
      <c r="D5033" t="s">
        <v>1543</v>
      </c>
      <c r="E5033" t="s">
        <v>212</v>
      </c>
      <c r="F5033" s="1">
        <v>37987</v>
      </c>
      <c r="G5033" t="s">
        <v>2401</v>
      </c>
      <c r="H5033">
        <v>201501</v>
      </c>
      <c r="I5033" t="s">
        <v>213</v>
      </c>
      <c r="J5033" t="s">
        <v>53</v>
      </c>
      <c r="K5033" t="s">
        <v>217</v>
      </c>
      <c r="L5033" t="s">
        <v>54</v>
      </c>
      <c r="M5033" t="s">
        <v>31</v>
      </c>
      <c r="N5033" t="s">
        <v>32</v>
      </c>
      <c r="O5033">
        <v>1498.7</v>
      </c>
      <c r="P5033" t="s">
        <v>1524</v>
      </c>
      <c r="Q5033" t="s">
        <v>1531</v>
      </c>
      <c r="R5033" t="s">
        <v>1527</v>
      </c>
      <c r="S5033" t="s">
        <v>216</v>
      </c>
      <c r="T5033" t="s">
        <v>561</v>
      </c>
    </row>
    <row r="5034" spans="1:20">
      <c r="A5034" t="s">
        <v>1544</v>
      </c>
      <c r="B5034" t="s">
        <v>1524</v>
      </c>
      <c r="C5034" t="s">
        <v>1545</v>
      </c>
      <c r="D5034" t="s">
        <v>1546</v>
      </c>
      <c r="E5034" t="s">
        <v>212</v>
      </c>
      <c r="F5034" s="1">
        <v>37987</v>
      </c>
      <c r="G5034" t="s">
        <v>2401</v>
      </c>
      <c r="H5034">
        <v>201501</v>
      </c>
      <c r="I5034" t="s">
        <v>213</v>
      </c>
      <c r="J5034" t="s">
        <v>53</v>
      </c>
      <c r="K5034" t="s">
        <v>214</v>
      </c>
      <c r="L5034" t="s">
        <v>54</v>
      </c>
      <c r="M5034" t="s">
        <v>31</v>
      </c>
      <c r="N5034" t="s">
        <v>32</v>
      </c>
      <c r="O5034">
        <v>4111.3100000000004</v>
      </c>
      <c r="P5034" t="s">
        <v>1524</v>
      </c>
      <c r="Q5034" t="s">
        <v>1544</v>
      </c>
      <c r="R5034" t="s">
        <v>1527</v>
      </c>
      <c r="S5034" t="s">
        <v>216</v>
      </c>
      <c r="T5034" t="s">
        <v>561</v>
      </c>
    </row>
    <row r="5035" spans="1:20">
      <c r="A5035" t="s">
        <v>1544</v>
      </c>
      <c r="B5035" t="s">
        <v>1524</v>
      </c>
      <c r="C5035" t="s">
        <v>1545</v>
      </c>
      <c r="D5035" t="s">
        <v>1546</v>
      </c>
      <c r="E5035" t="s">
        <v>212</v>
      </c>
      <c r="F5035" s="1">
        <v>37987</v>
      </c>
      <c r="G5035" t="s">
        <v>2401</v>
      </c>
      <c r="H5035">
        <v>201501</v>
      </c>
      <c r="I5035" t="s">
        <v>213</v>
      </c>
      <c r="J5035" t="s">
        <v>53</v>
      </c>
      <c r="K5035" t="s">
        <v>217</v>
      </c>
      <c r="L5035" t="s">
        <v>54</v>
      </c>
      <c r="M5035" t="s">
        <v>31</v>
      </c>
      <c r="N5035" t="s">
        <v>32</v>
      </c>
      <c r="O5035">
        <v>4111.32</v>
      </c>
      <c r="P5035" t="s">
        <v>1524</v>
      </c>
      <c r="Q5035" t="s">
        <v>1544</v>
      </c>
      <c r="R5035" t="s">
        <v>1527</v>
      </c>
      <c r="S5035" t="s">
        <v>216</v>
      </c>
      <c r="T5035" t="s">
        <v>561</v>
      </c>
    </row>
    <row r="5036" spans="1:20">
      <c r="A5036" t="s">
        <v>1544</v>
      </c>
      <c r="B5036" t="s">
        <v>1524</v>
      </c>
      <c r="C5036" t="s">
        <v>1547</v>
      </c>
      <c r="D5036" t="s">
        <v>1548</v>
      </c>
      <c r="E5036" t="s">
        <v>212</v>
      </c>
      <c r="F5036" s="1">
        <v>37987</v>
      </c>
      <c r="G5036" t="s">
        <v>2401</v>
      </c>
      <c r="H5036">
        <v>201501</v>
      </c>
      <c r="I5036" t="s">
        <v>213</v>
      </c>
      <c r="J5036" t="s">
        <v>28</v>
      </c>
      <c r="K5036" t="s">
        <v>217</v>
      </c>
      <c r="L5036" t="s">
        <v>30</v>
      </c>
      <c r="M5036" t="s">
        <v>31</v>
      </c>
      <c r="N5036" t="s">
        <v>32</v>
      </c>
      <c r="O5036">
        <v>5366.41</v>
      </c>
      <c r="P5036" t="s">
        <v>1524</v>
      </c>
      <c r="Q5036" t="s">
        <v>1544</v>
      </c>
      <c r="R5036" t="s">
        <v>1527</v>
      </c>
      <c r="S5036" t="s">
        <v>216</v>
      </c>
      <c r="T5036" t="s">
        <v>561</v>
      </c>
    </row>
    <row r="5037" spans="1:20">
      <c r="A5037" t="s">
        <v>1523</v>
      </c>
      <c r="B5037" t="s">
        <v>1524</v>
      </c>
      <c r="C5037" t="s">
        <v>1549</v>
      </c>
      <c r="D5037" t="s">
        <v>1550</v>
      </c>
      <c r="E5037" t="s">
        <v>212</v>
      </c>
      <c r="F5037" s="1">
        <v>18629</v>
      </c>
      <c r="G5037" t="s">
        <v>2401</v>
      </c>
      <c r="H5037">
        <v>201501</v>
      </c>
      <c r="I5037" t="s">
        <v>213</v>
      </c>
      <c r="J5037" t="s">
        <v>28</v>
      </c>
      <c r="K5037" t="s">
        <v>214</v>
      </c>
      <c r="L5037" t="s">
        <v>30</v>
      </c>
      <c r="M5037" t="s">
        <v>31</v>
      </c>
      <c r="N5037" t="s">
        <v>32</v>
      </c>
      <c r="O5037">
        <v>119.68</v>
      </c>
      <c r="P5037" t="s">
        <v>1524</v>
      </c>
      <c r="Q5037" t="s">
        <v>1523</v>
      </c>
      <c r="R5037" t="s">
        <v>1527</v>
      </c>
      <c r="S5037" t="s">
        <v>216</v>
      </c>
      <c r="T5037" t="s">
        <v>561</v>
      </c>
    </row>
    <row r="5038" spans="1:20">
      <c r="A5038" t="s">
        <v>1523</v>
      </c>
      <c r="B5038" t="s">
        <v>1524</v>
      </c>
      <c r="C5038" t="s">
        <v>1549</v>
      </c>
      <c r="D5038" t="s">
        <v>1550</v>
      </c>
      <c r="E5038" t="s">
        <v>212</v>
      </c>
      <c r="F5038" s="1">
        <v>18629</v>
      </c>
      <c r="G5038" t="s">
        <v>2401</v>
      </c>
      <c r="H5038">
        <v>201501</v>
      </c>
      <c r="I5038" t="s">
        <v>213</v>
      </c>
      <c r="J5038" t="s">
        <v>28</v>
      </c>
      <c r="K5038" t="s">
        <v>217</v>
      </c>
      <c r="L5038" t="s">
        <v>30</v>
      </c>
      <c r="M5038" t="s">
        <v>31</v>
      </c>
      <c r="N5038" t="s">
        <v>32</v>
      </c>
      <c r="O5038">
        <v>119.69</v>
      </c>
      <c r="P5038" t="s">
        <v>1524</v>
      </c>
      <c r="Q5038" t="s">
        <v>1523</v>
      </c>
      <c r="R5038" t="s">
        <v>1527</v>
      </c>
      <c r="S5038" t="s">
        <v>216</v>
      </c>
      <c r="T5038" t="s">
        <v>561</v>
      </c>
    </row>
    <row r="5039" spans="1:20">
      <c r="A5039" t="s">
        <v>1551</v>
      </c>
      <c r="B5039" t="s">
        <v>1524</v>
      </c>
      <c r="C5039" t="s">
        <v>1552</v>
      </c>
      <c r="D5039" t="s">
        <v>1553</v>
      </c>
      <c r="E5039" t="s">
        <v>212</v>
      </c>
      <c r="F5039" s="1">
        <v>37987</v>
      </c>
      <c r="G5039" t="s">
        <v>2401</v>
      </c>
      <c r="H5039">
        <v>201501</v>
      </c>
      <c r="I5039" t="s">
        <v>213</v>
      </c>
      <c r="J5039" t="s">
        <v>53</v>
      </c>
      <c r="K5039" t="s">
        <v>214</v>
      </c>
      <c r="L5039" t="s">
        <v>54</v>
      </c>
      <c r="M5039" t="s">
        <v>31</v>
      </c>
      <c r="N5039" t="s">
        <v>32</v>
      </c>
      <c r="O5039">
        <v>182.54</v>
      </c>
      <c r="P5039" t="s">
        <v>1524</v>
      </c>
      <c r="Q5039" t="s">
        <v>1551</v>
      </c>
      <c r="R5039" t="s">
        <v>1527</v>
      </c>
      <c r="S5039" t="s">
        <v>216</v>
      </c>
      <c r="T5039" t="s">
        <v>561</v>
      </c>
    </row>
    <row r="5040" spans="1:20">
      <c r="A5040" t="s">
        <v>1551</v>
      </c>
      <c r="B5040" t="s">
        <v>1524</v>
      </c>
      <c r="C5040" t="s">
        <v>1552</v>
      </c>
      <c r="D5040" t="s">
        <v>1553</v>
      </c>
      <c r="E5040" t="s">
        <v>212</v>
      </c>
      <c r="F5040" s="1">
        <v>37987</v>
      </c>
      <c r="G5040" t="s">
        <v>2401</v>
      </c>
      <c r="H5040">
        <v>201501</v>
      </c>
      <c r="I5040" t="s">
        <v>213</v>
      </c>
      <c r="J5040" t="s">
        <v>53</v>
      </c>
      <c r="K5040" t="s">
        <v>217</v>
      </c>
      <c r="L5040" t="s">
        <v>54</v>
      </c>
      <c r="M5040" t="s">
        <v>31</v>
      </c>
      <c r="N5040" t="s">
        <v>32</v>
      </c>
      <c r="O5040">
        <v>182.54</v>
      </c>
      <c r="P5040" t="s">
        <v>1524</v>
      </c>
      <c r="Q5040" t="s">
        <v>1551</v>
      </c>
      <c r="R5040" t="s">
        <v>1527</v>
      </c>
      <c r="S5040" t="s">
        <v>216</v>
      </c>
      <c r="T5040" t="s">
        <v>561</v>
      </c>
    </row>
    <row r="5041" spans="1:20">
      <c r="A5041" t="s">
        <v>1523</v>
      </c>
      <c r="B5041" t="s">
        <v>1524</v>
      </c>
      <c r="C5041" t="s">
        <v>1554</v>
      </c>
      <c r="D5041" t="s">
        <v>1555</v>
      </c>
      <c r="E5041" t="s">
        <v>212</v>
      </c>
      <c r="F5041" s="1">
        <v>37987</v>
      </c>
      <c r="G5041" t="s">
        <v>2401</v>
      </c>
      <c r="H5041">
        <v>201501</v>
      </c>
      <c r="I5041" t="s">
        <v>213</v>
      </c>
      <c r="J5041" t="s">
        <v>28</v>
      </c>
      <c r="K5041" t="s">
        <v>214</v>
      </c>
      <c r="L5041" t="s">
        <v>30</v>
      </c>
      <c r="M5041" t="s">
        <v>31</v>
      </c>
      <c r="N5041" t="s">
        <v>32</v>
      </c>
      <c r="O5041">
        <v>18189.150000000001</v>
      </c>
      <c r="P5041" t="s">
        <v>1524</v>
      </c>
      <c r="Q5041" t="s">
        <v>1523</v>
      </c>
      <c r="R5041" t="s">
        <v>1527</v>
      </c>
      <c r="S5041" t="s">
        <v>216</v>
      </c>
      <c r="T5041" t="s">
        <v>561</v>
      </c>
    </row>
    <row r="5042" spans="1:20">
      <c r="A5042" t="s">
        <v>1523</v>
      </c>
      <c r="B5042" t="s">
        <v>1524</v>
      </c>
      <c r="C5042" t="s">
        <v>1554</v>
      </c>
      <c r="D5042" t="s">
        <v>1555</v>
      </c>
      <c r="E5042" t="s">
        <v>212</v>
      </c>
      <c r="F5042" s="1">
        <v>37987</v>
      </c>
      <c r="G5042" t="s">
        <v>2401</v>
      </c>
      <c r="H5042">
        <v>201501</v>
      </c>
      <c r="I5042" t="s">
        <v>213</v>
      </c>
      <c r="J5042" t="s">
        <v>28</v>
      </c>
      <c r="K5042" t="s">
        <v>217</v>
      </c>
      <c r="L5042" t="s">
        <v>30</v>
      </c>
      <c r="M5042" t="s">
        <v>31</v>
      </c>
      <c r="N5042" t="s">
        <v>32</v>
      </c>
      <c r="O5042">
        <v>18189.13</v>
      </c>
      <c r="P5042" t="s">
        <v>1524</v>
      </c>
      <c r="Q5042" t="s">
        <v>1523</v>
      </c>
      <c r="R5042" t="s">
        <v>1527</v>
      </c>
      <c r="S5042" t="s">
        <v>216</v>
      </c>
      <c r="T5042" t="s">
        <v>561</v>
      </c>
    </row>
    <row r="5043" spans="1:20">
      <c r="A5043" t="s">
        <v>1556</v>
      </c>
      <c r="B5043" t="s">
        <v>1524</v>
      </c>
      <c r="C5043" t="s">
        <v>1557</v>
      </c>
      <c r="D5043" t="s">
        <v>1558</v>
      </c>
      <c r="E5043" t="s">
        <v>258</v>
      </c>
      <c r="F5043" s="1">
        <v>40360</v>
      </c>
      <c r="G5043" t="s">
        <v>2401</v>
      </c>
      <c r="H5043">
        <v>201501</v>
      </c>
      <c r="I5043" t="s">
        <v>213</v>
      </c>
      <c r="J5043" t="s">
        <v>253</v>
      </c>
      <c r="K5043" t="s">
        <v>214</v>
      </c>
      <c r="L5043" t="s">
        <v>254</v>
      </c>
      <c r="M5043" t="s">
        <v>31</v>
      </c>
      <c r="N5043" t="s">
        <v>32</v>
      </c>
      <c r="O5043">
        <v>158.46</v>
      </c>
      <c r="P5043" t="s">
        <v>1524</v>
      </c>
      <c r="Q5043" t="s">
        <v>1556</v>
      </c>
      <c r="R5043" t="s">
        <v>1527</v>
      </c>
      <c r="S5043" t="s">
        <v>216</v>
      </c>
      <c r="T5043" t="s">
        <v>561</v>
      </c>
    </row>
    <row r="5044" spans="1:20">
      <c r="A5044" t="s">
        <v>1556</v>
      </c>
      <c r="B5044" t="s">
        <v>1524</v>
      </c>
      <c r="C5044" t="s">
        <v>1557</v>
      </c>
      <c r="D5044" t="s">
        <v>1558</v>
      </c>
      <c r="E5044" t="s">
        <v>258</v>
      </c>
      <c r="F5044" s="1">
        <v>40360</v>
      </c>
      <c r="G5044" t="s">
        <v>2401</v>
      </c>
      <c r="H5044">
        <v>201501</v>
      </c>
      <c r="I5044" t="s">
        <v>213</v>
      </c>
      <c r="J5044" t="s">
        <v>253</v>
      </c>
      <c r="K5044" t="s">
        <v>217</v>
      </c>
      <c r="L5044" t="s">
        <v>254</v>
      </c>
      <c r="M5044" t="s">
        <v>31</v>
      </c>
      <c r="N5044" t="s">
        <v>32</v>
      </c>
      <c r="O5044">
        <v>37.39</v>
      </c>
      <c r="P5044" t="s">
        <v>1524</v>
      </c>
      <c r="Q5044" t="s">
        <v>1556</v>
      </c>
      <c r="R5044" t="s">
        <v>1527</v>
      </c>
      <c r="S5044" t="s">
        <v>216</v>
      </c>
      <c r="T5044" t="s">
        <v>561</v>
      </c>
    </row>
    <row r="5045" spans="1:20">
      <c r="A5045" t="s">
        <v>1562</v>
      </c>
      <c r="B5045" t="s">
        <v>1524</v>
      </c>
      <c r="C5045" t="s">
        <v>1563</v>
      </c>
      <c r="D5045" t="s">
        <v>1564</v>
      </c>
      <c r="E5045" t="s">
        <v>258</v>
      </c>
      <c r="F5045" s="1">
        <v>40360</v>
      </c>
      <c r="G5045" t="s">
        <v>2401</v>
      </c>
      <c r="H5045">
        <v>201501</v>
      </c>
      <c r="I5045" t="s">
        <v>213</v>
      </c>
      <c r="J5045" t="s">
        <v>253</v>
      </c>
      <c r="K5045" t="s">
        <v>214</v>
      </c>
      <c r="L5045" t="s">
        <v>254</v>
      </c>
      <c r="M5045" t="s">
        <v>31</v>
      </c>
      <c r="N5045" t="s">
        <v>32</v>
      </c>
      <c r="O5045">
        <v>150.59</v>
      </c>
      <c r="P5045" t="s">
        <v>1524</v>
      </c>
      <c r="Q5045" t="s">
        <v>1562</v>
      </c>
      <c r="R5045" t="s">
        <v>1527</v>
      </c>
      <c r="S5045" t="s">
        <v>216</v>
      </c>
      <c r="T5045" t="s">
        <v>561</v>
      </c>
    </row>
    <row r="5046" spans="1:20">
      <c r="A5046" t="s">
        <v>1562</v>
      </c>
      <c r="B5046" t="s">
        <v>1524</v>
      </c>
      <c r="C5046" t="s">
        <v>1563</v>
      </c>
      <c r="D5046" t="s">
        <v>1564</v>
      </c>
      <c r="E5046" t="s">
        <v>258</v>
      </c>
      <c r="F5046" s="1">
        <v>40360</v>
      </c>
      <c r="G5046" t="s">
        <v>2401</v>
      </c>
      <c r="H5046">
        <v>201501</v>
      </c>
      <c r="I5046" t="s">
        <v>213</v>
      </c>
      <c r="J5046" t="s">
        <v>253</v>
      </c>
      <c r="K5046" t="s">
        <v>217</v>
      </c>
      <c r="L5046" t="s">
        <v>254</v>
      </c>
      <c r="M5046" t="s">
        <v>31</v>
      </c>
      <c r="N5046" t="s">
        <v>32</v>
      </c>
      <c r="O5046">
        <v>35.520000000000003</v>
      </c>
      <c r="P5046" t="s">
        <v>1524</v>
      </c>
      <c r="Q5046" t="s">
        <v>1562</v>
      </c>
      <c r="R5046" t="s">
        <v>1527</v>
      </c>
      <c r="S5046" t="s">
        <v>216</v>
      </c>
      <c r="T5046" t="s">
        <v>561</v>
      </c>
    </row>
    <row r="5047" spans="1:20">
      <c r="A5047" t="s">
        <v>1565</v>
      </c>
      <c r="B5047" t="s">
        <v>1524</v>
      </c>
      <c r="C5047" t="s">
        <v>1566</v>
      </c>
      <c r="D5047" t="s">
        <v>1567</v>
      </c>
      <c r="E5047" t="s">
        <v>258</v>
      </c>
      <c r="F5047" s="1">
        <v>40360</v>
      </c>
      <c r="G5047" t="s">
        <v>2401</v>
      </c>
      <c r="H5047">
        <v>201501</v>
      </c>
      <c r="I5047" t="s">
        <v>213</v>
      </c>
      <c r="J5047" t="s">
        <v>253</v>
      </c>
      <c r="K5047" t="s">
        <v>214</v>
      </c>
      <c r="L5047" t="s">
        <v>254</v>
      </c>
      <c r="M5047" t="s">
        <v>31</v>
      </c>
      <c r="N5047" t="s">
        <v>32</v>
      </c>
      <c r="O5047">
        <v>2809.68</v>
      </c>
      <c r="P5047" t="s">
        <v>1524</v>
      </c>
      <c r="Q5047" t="s">
        <v>1565</v>
      </c>
      <c r="R5047" t="s">
        <v>1527</v>
      </c>
      <c r="S5047" t="s">
        <v>216</v>
      </c>
      <c r="T5047" t="s">
        <v>561</v>
      </c>
    </row>
    <row r="5048" spans="1:20">
      <c r="A5048" t="s">
        <v>1565</v>
      </c>
      <c r="B5048" t="s">
        <v>1524</v>
      </c>
      <c r="C5048" t="s">
        <v>1566</v>
      </c>
      <c r="D5048" t="s">
        <v>1567</v>
      </c>
      <c r="E5048" t="s">
        <v>258</v>
      </c>
      <c r="F5048" s="1">
        <v>40360</v>
      </c>
      <c r="G5048" t="s">
        <v>2401</v>
      </c>
      <c r="H5048">
        <v>201501</v>
      </c>
      <c r="I5048" t="s">
        <v>213</v>
      </c>
      <c r="J5048" t="s">
        <v>253</v>
      </c>
      <c r="K5048" t="s">
        <v>217</v>
      </c>
      <c r="L5048" t="s">
        <v>254</v>
      </c>
      <c r="M5048" t="s">
        <v>31</v>
      </c>
      <c r="N5048" t="s">
        <v>32</v>
      </c>
      <c r="O5048">
        <v>2809.68</v>
      </c>
      <c r="P5048" t="s">
        <v>1524</v>
      </c>
      <c r="Q5048" t="s">
        <v>1565</v>
      </c>
      <c r="R5048" t="s">
        <v>1527</v>
      </c>
      <c r="S5048" t="s">
        <v>216</v>
      </c>
      <c r="T5048" t="s">
        <v>561</v>
      </c>
    </row>
    <row r="5049" spans="1:20">
      <c r="A5049" t="s">
        <v>1544</v>
      </c>
      <c r="B5049" t="s">
        <v>1524</v>
      </c>
      <c r="C5049" t="s">
        <v>1568</v>
      </c>
      <c r="D5049" t="s">
        <v>1569</v>
      </c>
      <c r="E5049" t="s">
        <v>212</v>
      </c>
      <c r="F5049" s="1">
        <v>37987</v>
      </c>
      <c r="G5049" t="s">
        <v>2401</v>
      </c>
      <c r="H5049">
        <v>201501</v>
      </c>
      <c r="I5049" t="s">
        <v>213</v>
      </c>
      <c r="J5049" t="s">
        <v>53</v>
      </c>
      <c r="K5049" t="s">
        <v>214</v>
      </c>
      <c r="L5049" t="s">
        <v>54</v>
      </c>
      <c r="M5049" t="s">
        <v>31</v>
      </c>
      <c r="N5049" t="s">
        <v>32</v>
      </c>
      <c r="O5049">
        <v>15</v>
      </c>
      <c r="P5049" t="s">
        <v>1524</v>
      </c>
      <c r="Q5049" t="s">
        <v>1544</v>
      </c>
      <c r="R5049" t="s">
        <v>1527</v>
      </c>
      <c r="S5049" t="s">
        <v>216</v>
      </c>
      <c r="T5049" t="s">
        <v>561</v>
      </c>
    </row>
    <row r="5050" spans="1:20">
      <c r="A5050" t="s">
        <v>1544</v>
      </c>
      <c r="B5050" t="s">
        <v>1524</v>
      </c>
      <c r="C5050" t="s">
        <v>1568</v>
      </c>
      <c r="D5050" t="s">
        <v>1569</v>
      </c>
      <c r="E5050" t="s">
        <v>212</v>
      </c>
      <c r="F5050" s="1">
        <v>37987</v>
      </c>
      <c r="G5050" t="s">
        <v>2401</v>
      </c>
      <c r="H5050">
        <v>201501</v>
      </c>
      <c r="I5050" t="s">
        <v>213</v>
      </c>
      <c r="J5050" t="s">
        <v>53</v>
      </c>
      <c r="K5050" t="s">
        <v>217</v>
      </c>
      <c r="L5050" t="s">
        <v>54</v>
      </c>
      <c r="M5050" t="s">
        <v>31</v>
      </c>
      <c r="N5050" t="s">
        <v>32</v>
      </c>
      <c r="O5050">
        <v>15</v>
      </c>
      <c r="P5050" t="s">
        <v>1524</v>
      </c>
      <c r="Q5050" t="s">
        <v>1544</v>
      </c>
      <c r="R5050" t="s">
        <v>1527</v>
      </c>
      <c r="S5050" t="s">
        <v>216</v>
      </c>
      <c r="T5050" t="s">
        <v>561</v>
      </c>
    </row>
    <row r="5051" spans="1:20">
      <c r="A5051" t="s">
        <v>1528</v>
      </c>
      <c r="B5051" t="s">
        <v>1524</v>
      </c>
      <c r="C5051" t="s">
        <v>1570</v>
      </c>
      <c r="D5051" t="s">
        <v>1571</v>
      </c>
      <c r="E5051" t="s">
        <v>212</v>
      </c>
      <c r="F5051" s="1">
        <v>33992</v>
      </c>
      <c r="G5051" t="s">
        <v>2401</v>
      </c>
      <c r="H5051">
        <v>201501</v>
      </c>
      <c r="I5051" t="s">
        <v>213</v>
      </c>
      <c r="J5051" t="s">
        <v>53</v>
      </c>
      <c r="K5051" t="s">
        <v>214</v>
      </c>
      <c r="L5051" t="s">
        <v>54</v>
      </c>
      <c r="M5051" t="s">
        <v>31</v>
      </c>
      <c r="N5051" t="s">
        <v>32</v>
      </c>
      <c r="O5051">
        <v>1472.22</v>
      </c>
      <c r="P5051" t="s">
        <v>1524</v>
      </c>
      <c r="Q5051" t="s">
        <v>1528</v>
      </c>
      <c r="R5051" t="s">
        <v>1527</v>
      </c>
      <c r="S5051" t="s">
        <v>216</v>
      </c>
      <c r="T5051" t="s">
        <v>561</v>
      </c>
    </row>
    <row r="5052" spans="1:20">
      <c r="A5052" t="s">
        <v>1528</v>
      </c>
      <c r="B5052" t="s">
        <v>1524</v>
      </c>
      <c r="C5052" t="s">
        <v>1570</v>
      </c>
      <c r="D5052" t="s">
        <v>1571</v>
      </c>
      <c r="E5052" t="s">
        <v>212</v>
      </c>
      <c r="F5052" s="1">
        <v>33992</v>
      </c>
      <c r="G5052" t="s">
        <v>2401</v>
      </c>
      <c r="H5052">
        <v>201501</v>
      </c>
      <c r="I5052" t="s">
        <v>213</v>
      </c>
      <c r="J5052" t="s">
        <v>53</v>
      </c>
      <c r="K5052" t="s">
        <v>217</v>
      </c>
      <c r="L5052" t="s">
        <v>54</v>
      </c>
      <c r="M5052" t="s">
        <v>31</v>
      </c>
      <c r="N5052" t="s">
        <v>32</v>
      </c>
      <c r="O5052">
        <v>1150.08</v>
      </c>
      <c r="P5052" t="s">
        <v>1524</v>
      </c>
      <c r="Q5052" t="s">
        <v>1528</v>
      </c>
      <c r="R5052" t="s">
        <v>1527</v>
      </c>
      <c r="S5052" t="s">
        <v>216</v>
      </c>
      <c r="T5052" t="s">
        <v>561</v>
      </c>
    </row>
    <row r="5053" spans="1:20">
      <c r="A5053" t="s">
        <v>1531</v>
      </c>
      <c r="B5053" t="s">
        <v>1524</v>
      </c>
      <c r="C5053" t="s">
        <v>1572</v>
      </c>
      <c r="D5053" t="s">
        <v>1573</v>
      </c>
      <c r="E5053" t="s">
        <v>212</v>
      </c>
      <c r="F5053" s="1">
        <v>33992</v>
      </c>
      <c r="G5053" t="s">
        <v>2401</v>
      </c>
      <c r="H5053">
        <v>201501</v>
      </c>
      <c r="I5053" t="s">
        <v>213</v>
      </c>
      <c r="J5053" t="s">
        <v>28</v>
      </c>
      <c r="K5053" t="s">
        <v>214</v>
      </c>
      <c r="L5053" t="s">
        <v>30</v>
      </c>
      <c r="M5053" t="s">
        <v>31</v>
      </c>
      <c r="N5053" t="s">
        <v>32</v>
      </c>
      <c r="O5053">
        <v>2360.6799999999998</v>
      </c>
      <c r="P5053" t="s">
        <v>1524</v>
      </c>
      <c r="Q5053" t="s">
        <v>1531</v>
      </c>
      <c r="R5053" t="s">
        <v>1527</v>
      </c>
      <c r="S5053" t="s">
        <v>216</v>
      </c>
      <c r="T5053" t="s">
        <v>561</v>
      </c>
    </row>
    <row r="5054" spans="1:20">
      <c r="A5054" t="s">
        <v>1531</v>
      </c>
      <c r="B5054" t="s">
        <v>1524</v>
      </c>
      <c r="C5054" t="s">
        <v>1572</v>
      </c>
      <c r="D5054" t="s">
        <v>1573</v>
      </c>
      <c r="E5054" t="s">
        <v>212</v>
      </c>
      <c r="F5054" s="1">
        <v>33992</v>
      </c>
      <c r="G5054" t="s">
        <v>2401</v>
      </c>
      <c r="H5054">
        <v>201501</v>
      </c>
      <c r="I5054" t="s">
        <v>213</v>
      </c>
      <c r="J5054" t="s">
        <v>28</v>
      </c>
      <c r="K5054" t="s">
        <v>217</v>
      </c>
      <c r="L5054" t="s">
        <v>30</v>
      </c>
      <c r="M5054" t="s">
        <v>31</v>
      </c>
      <c r="N5054" t="s">
        <v>32</v>
      </c>
      <c r="O5054">
        <v>2360.67</v>
      </c>
      <c r="P5054" t="s">
        <v>1524</v>
      </c>
      <c r="Q5054" t="s">
        <v>1531</v>
      </c>
      <c r="R5054" t="s">
        <v>1527</v>
      </c>
      <c r="S5054" t="s">
        <v>216</v>
      </c>
      <c r="T5054" t="s">
        <v>561</v>
      </c>
    </row>
    <row r="5055" spans="1:20">
      <c r="A5055" t="s">
        <v>1534</v>
      </c>
      <c r="B5055" t="s">
        <v>1524</v>
      </c>
      <c r="C5055" t="s">
        <v>1574</v>
      </c>
      <c r="D5055" t="s">
        <v>1575</v>
      </c>
      <c r="E5055" t="s">
        <v>212</v>
      </c>
      <c r="F5055" s="1">
        <v>33992</v>
      </c>
      <c r="G5055" t="s">
        <v>2401</v>
      </c>
      <c r="H5055">
        <v>201501</v>
      </c>
      <c r="I5055" t="s">
        <v>213</v>
      </c>
      <c r="J5055" t="s">
        <v>28</v>
      </c>
      <c r="K5055" t="s">
        <v>214</v>
      </c>
      <c r="L5055" t="s">
        <v>30</v>
      </c>
      <c r="M5055" t="s">
        <v>31</v>
      </c>
      <c r="N5055" t="s">
        <v>32</v>
      </c>
      <c r="O5055">
        <v>291.53000000000003</v>
      </c>
      <c r="P5055" t="s">
        <v>1524</v>
      </c>
      <c r="Q5055" t="s">
        <v>1534</v>
      </c>
      <c r="R5055" t="s">
        <v>1527</v>
      </c>
      <c r="S5055" t="s">
        <v>216</v>
      </c>
      <c r="T5055" t="s">
        <v>561</v>
      </c>
    </row>
    <row r="5056" spans="1:20">
      <c r="A5056" t="s">
        <v>1534</v>
      </c>
      <c r="B5056" t="s">
        <v>1524</v>
      </c>
      <c r="C5056" t="s">
        <v>1574</v>
      </c>
      <c r="D5056" t="s">
        <v>1575</v>
      </c>
      <c r="E5056" t="s">
        <v>212</v>
      </c>
      <c r="F5056" s="1">
        <v>33992</v>
      </c>
      <c r="G5056" t="s">
        <v>2401</v>
      </c>
      <c r="H5056">
        <v>201501</v>
      </c>
      <c r="I5056" t="s">
        <v>213</v>
      </c>
      <c r="J5056" t="s">
        <v>28</v>
      </c>
      <c r="K5056" t="s">
        <v>217</v>
      </c>
      <c r="L5056" t="s">
        <v>30</v>
      </c>
      <c r="M5056" t="s">
        <v>31</v>
      </c>
      <c r="N5056" t="s">
        <v>32</v>
      </c>
      <c r="O5056">
        <v>291.56</v>
      </c>
      <c r="P5056" t="s">
        <v>1524</v>
      </c>
      <c r="Q5056" t="s">
        <v>1534</v>
      </c>
      <c r="R5056" t="s">
        <v>1527</v>
      </c>
      <c r="S5056" t="s">
        <v>216</v>
      </c>
      <c r="T5056" t="s">
        <v>561</v>
      </c>
    </row>
    <row r="5057" spans="1:20">
      <c r="A5057" t="s">
        <v>1523</v>
      </c>
      <c r="B5057" t="s">
        <v>1524</v>
      </c>
      <c r="C5057" t="s">
        <v>2535</v>
      </c>
      <c r="D5057" t="s">
        <v>2536</v>
      </c>
      <c r="E5057" t="s">
        <v>212</v>
      </c>
      <c r="F5057" s="1">
        <v>33992</v>
      </c>
      <c r="G5057" t="s">
        <v>2401</v>
      </c>
      <c r="H5057">
        <v>201501</v>
      </c>
      <c r="I5057" t="s">
        <v>213</v>
      </c>
      <c r="J5057" t="s">
        <v>28</v>
      </c>
      <c r="K5057" t="s">
        <v>214</v>
      </c>
      <c r="L5057" t="s">
        <v>30</v>
      </c>
      <c r="M5057" t="s">
        <v>31</v>
      </c>
      <c r="N5057" t="s">
        <v>32</v>
      </c>
      <c r="O5057">
        <v>2738.4900000000002</v>
      </c>
      <c r="P5057" t="s">
        <v>1524</v>
      </c>
      <c r="Q5057" t="s">
        <v>1523</v>
      </c>
      <c r="R5057" t="s">
        <v>1527</v>
      </c>
      <c r="S5057" t="s">
        <v>216</v>
      </c>
      <c r="T5057" t="s">
        <v>561</v>
      </c>
    </row>
    <row r="5058" spans="1:20">
      <c r="A5058" t="s">
        <v>1523</v>
      </c>
      <c r="B5058" t="s">
        <v>1524</v>
      </c>
      <c r="C5058" t="s">
        <v>2535</v>
      </c>
      <c r="D5058" t="s">
        <v>2536</v>
      </c>
      <c r="E5058" t="s">
        <v>212</v>
      </c>
      <c r="F5058" s="1">
        <v>33992</v>
      </c>
      <c r="G5058" t="s">
        <v>2401</v>
      </c>
      <c r="H5058">
        <v>201501</v>
      </c>
      <c r="I5058" t="s">
        <v>213</v>
      </c>
      <c r="J5058" t="s">
        <v>28</v>
      </c>
      <c r="K5058" t="s">
        <v>217</v>
      </c>
      <c r="L5058" t="s">
        <v>30</v>
      </c>
      <c r="M5058" t="s">
        <v>31</v>
      </c>
      <c r="N5058" t="s">
        <v>32</v>
      </c>
      <c r="O5058">
        <v>646.15</v>
      </c>
      <c r="P5058" t="s">
        <v>1524</v>
      </c>
      <c r="Q5058" t="s">
        <v>1523</v>
      </c>
      <c r="R5058" t="s">
        <v>1527</v>
      </c>
      <c r="S5058" t="s">
        <v>216</v>
      </c>
      <c r="T5058" t="s">
        <v>561</v>
      </c>
    </row>
    <row r="5059" spans="1:20">
      <c r="A5059" t="s">
        <v>1539</v>
      </c>
      <c r="B5059" t="s">
        <v>1524</v>
      </c>
      <c r="C5059" t="s">
        <v>1576</v>
      </c>
      <c r="D5059" t="s">
        <v>1577</v>
      </c>
      <c r="E5059" t="s">
        <v>212</v>
      </c>
      <c r="F5059" s="1">
        <v>33992</v>
      </c>
      <c r="G5059" t="s">
        <v>2401</v>
      </c>
      <c r="H5059">
        <v>201501</v>
      </c>
      <c r="I5059" t="s">
        <v>213</v>
      </c>
      <c r="J5059" t="s">
        <v>53</v>
      </c>
      <c r="K5059" t="s">
        <v>214</v>
      </c>
      <c r="L5059" t="s">
        <v>54</v>
      </c>
      <c r="M5059" t="s">
        <v>31</v>
      </c>
      <c r="N5059" t="s">
        <v>32</v>
      </c>
      <c r="O5059">
        <v>422.66</v>
      </c>
      <c r="P5059" t="s">
        <v>1524</v>
      </c>
      <c r="Q5059" t="s">
        <v>1539</v>
      </c>
      <c r="R5059" t="s">
        <v>1527</v>
      </c>
      <c r="S5059" t="s">
        <v>216</v>
      </c>
      <c r="T5059" t="s">
        <v>561</v>
      </c>
    </row>
    <row r="5060" spans="1:20">
      <c r="A5060" t="s">
        <v>1539</v>
      </c>
      <c r="B5060" t="s">
        <v>1524</v>
      </c>
      <c r="C5060" t="s">
        <v>1576</v>
      </c>
      <c r="D5060" t="s">
        <v>1577</v>
      </c>
      <c r="E5060" t="s">
        <v>212</v>
      </c>
      <c r="F5060" s="1">
        <v>33992</v>
      </c>
      <c r="G5060" t="s">
        <v>2401</v>
      </c>
      <c r="H5060">
        <v>201501</v>
      </c>
      <c r="I5060" t="s">
        <v>213</v>
      </c>
      <c r="J5060" t="s">
        <v>53</v>
      </c>
      <c r="K5060" t="s">
        <v>217</v>
      </c>
      <c r="L5060" t="s">
        <v>54</v>
      </c>
      <c r="M5060" t="s">
        <v>31</v>
      </c>
      <c r="N5060" t="s">
        <v>32</v>
      </c>
      <c r="O5060">
        <v>422.67</v>
      </c>
      <c r="P5060" t="s">
        <v>1524</v>
      </c>
      <c r="Q5060" t="s">
        <v>1539</v>
      </c>
      <c r="R5060" t="s">
        <v>1527</v>
      </c>
      <c r="S5060" t="s">
        <v>216</v>
      </c>
      <c r="T5060" t="s">
        <v>561</v>
      </c>
    </row>
    <row r="5061" spans="1:20">
      <c r="A5061" t="s">
        <v>1531</v>
      </c>
      <c r="B5061" t="s">
        <v>1524</v>
      </c>
      <c r="C5061" t="s">
        <v>1578</v>
      </c>
      <c r="D5061" t="s">
        <v>1579</v>
      </c>
      <c r="E5061" t="s">
        <v>212</v>
      </c>
      <c r="F5061" s="1">
        <v>33992</v>
      </c>
      <c r="G5061" t="s">
        <v>2401</v>
      </c>
      <c r="H5061">
        <v>201501</v>
      </c>
      <c r="I5061" t="s">
        <v>213</v>
      </c>
      <c r="J5061" t="s">
        <v>53</v>
      </c>
      <c r="K5061" t="s">
        <v>214</v>
      </c>
      <c r="L5061" t="s">
        <v>54</v>
      </c>
      <c r="M5061" t="s">
        <v>31</v>
      </c>
      <c r="N5061" t="s">
        <v>32</v>
      </c>
      <c r="O5061">
        <v>752.9</v>
      </c>
      <c r="P5061" t="s">
        <v>1524</v>
      </c>
      <c r="Q5061" t="s">
        <v>1531</v>
      </c>
      <c r="R5061" t="s">
        <v>1527</v>
      </c>
      <c r="S5061" t="s">
        <v>216</v>
      </c>
      <c r="T5061" t="s">
        <v>561</v>
      </c>
    </row>
    <row r="5062" spans="1:20">
      <c r="A5062" t="s">
        <v>1531</v>
      </c>
      <c r="B5062" t="s">
        <v>1524</v>
      </c>
      <c r="C5062" t="s">
        <v>1578</v>
      </c>
      <c r="D5062" t="s">
        <v>1579</v>
      </c>
      <c r="E5062" t="s">
        <v>212</v>
      </c>
      <c r="F5062" s="1">
        <v>33992</v>
      </c>
      <c r="G5062" t="s">
        <v>2401</v>
      </c>
      <c r="H5062">
        <v>201501</v>
      </c>
      <c r="I5062" t="s">
        <v>213</v>
      </c>
      <c r="J5062" t="s">
        <v>53</v>
      </c>
      <c r="K5062" t="s">
        <v>217</v>
      </c>
      <c r="L5062" t="s">
        <v>54</v>
      </c>
      <c r="M5062" t="s">
        <v>31</v>
      </c>
      <c r="N5062" t="s">
        <v>32</v>
      </c>
      <c r="O5062">
        <v>752.9</v>
      </c>
      <c r="P5062" t="s">
        <v>1524</v>
      </c>
      <c r="Q5062" t="s">
        <v>1531</v>
      </c>
      <c r="R5062" t="s">
        <v>1527</v>
      </c>
      <c r="S5062" t="s">
        <v>216</v>
      </c>
      <c r="T5062" t="s">
        <v>561</v>
      </c>
    </row>
    <row r="5063" spans="1:20">
      <c r="A5063" t="s">
        <v>1544</v>
      </c>
      <c r="B5063" t="s">
        <v>1524</v>
      </c>
      <c r="C5063" t="s">
        <v>1580</v>
      </c>
      <c r="D5063" t="s">
        <v>1581</v>
      </c>
      <c r="E5063" t="s">
        <v>212</v>
      </c>
      <c r="F5063" s="1">
        <v>37987</v>
      </c>
      <c r="G5063" t="s">
        <v>2401</v>
      </c>
      <c r="H5063">
        <v>201501</v>
      </c>
      <c r="I5063" t="s">
        <v>213</v>
      </c>
      <c r="J5063" t="s">
        <v>28</v>
      </c>
      <c r="K5063" t="s">
        <v>214</v>
      </c>
      <c r="L5063" t="s">
        <v>30</v>
      </c>
      <c r="M5063" t="s">
        <v>31</v>
      </c>
      <c r="N5063" t="s">
        <v>32</v>
      </c>
      <c r="O5063">
        <v>1676.3500000000001</v>
      </c>
      <c r="P5063" t="s">
        <v>1524</v>
      </c>
      <c r="Q5063" t="s">
        <v>1544</v>
      </c>
      <c r="R5063" t="s">
        <v>1527</v>
      </c>
      <c r="S5063" t="s">
        <v>216</v>
      </c>
      <c r="T5063" t="s">
        <v>561</v>
      </c>
    </row>
    <row r="5064" spans="1:20">
      <c r="A5064" t="s">
        <v>1544</v>
      </c>
      <c r="B5064" t="s">
        <v>1524</v>
      </c>
      <c r="C5064" t="s">
        <v>1580</v>
      </c>
      <c r="D5064" t="s">
        <v>1581</v>
      </c>
      <c r="E5064" t="s">
        <v>212</v>
      </c>
      <c r="F5064" s="1">
        <v>37987</v>
      </c>
      <c r="G5064" t="s">
        <v>2401</v>
      </c>
      <c r="H5064">
        <v>201501</v>
      </c>
      <c r="I5064" t="s">
        <v>213</v>
      </c>
      <c r="J5064" t="s">
        <v>28</v>
      </c>
      <c r="K5064" t="s">
        <v>217</v>
      </c>
      <c r="L5064" t="s">
        <v>30</v>
      </c>
      <c r="M5064" t="s">
        <v>31</v>
      </c>
      <c r="N5064" t="s">
        <v>32</v>
      </c>
      <c r="O5064">
        <v>1676.3600000000001</v>
      </c>
      <c r="P5064" t="s">
        <v>1524</v>
      </c>
      <c r="Q5064" t="s">
        <v>1544</v>
      </c>
      <c r="R5064" t="s">
        <v>1527</v>
      </c>
      <c r="S5064" t="s">
        <v>216</v>
      </c>
      <c r="T5064" t="s">
        <v>561</v>
      </c>
    </row>
    <row r="5065" spans="1:20">
      <c r="A5065" t="s">
        <v>1523</v>
      </c>
      <c r="B5065" t="s">
        <v>1524</v>
      </c>
      <c r="C5065" t="s">
        <v>1582</v>
      </c>
      <c r="D5065" t="s">
        <v>1583</v>
      </c>
      <c r="E5065" t="s">
        <v>212</v>
      </c>
      <c r="F5065" s="1">
        <v>18629</v>
      </c>
      <c r="G5065" t="s">
        <v>2401</v>
      </c>
      <c r="H5065">
        <v>201501</v>
      </c>
      <c r="I5065" t="s">
        <v>213</v>
      </c>
      <c r="J5065" t="s">
        <v>28</v>
      </c>
      <c r="K5065" t="s">
        <v>217</v>
      </c>
      <c r="L5065" t="s">
        <v>30</v>
      </c>
      <c r="M5065" t="s">
        <v>31</v>
      </c>
      <c r="N5065" t="s">
        <v>32</v>
      </c>
      <c r="O5065">
        <v>23619.25</v>
      </c>
      <c r="P5065" t="s">
        <v>1524</v>
      </c>
      <c r="Q5065" t="s">
        <v>1523</v>
      </c>
      <c r="R5065" t="s">
        <v>1527</v>
      </c>
      <c r="S5065" t="s">
        <v>216</v>
      </c>
      <c r="T5065" t="s">
        <v>561</v>
      </c>
    </row>
    <row r="5066" spans="1:20">
      <c r="A5066" t="s">
        <v>1551</v>
      </c>
      <c r="B5066" t="s">
        <v>1524</v>
      </c>
      <c r="C5066" t="s">
        <v>1584</v>
      </c>
      <c r="D5066" t="s">
        <v>1585</v>
      </c>
      <c r="E5066" t="s">
        <v>212</v>
      </c>
      <c r="F5066" s="1">
        <v>34117</v>
      </c>
      <c r="G5066" t="s">
        <v>2401</v>
      </c>
      <c r="H5066">
        <v>201501</v>
      </c>
      <c r="I5066" t="s">
        <v>213</v>
      </c>
      <c r="J5066" t="s">
        <v>53</v>
      </c>
      <c r="K5066" t="s">
        <v>214</v>
      </c>
      <c r="L5066" t="s">
        <v>54</v>
      </c>
      <c r="M5066" t="s">
        <v>31</v>
      </c>
      <c r="N5066" t="s">
        <v>32</v>
      </c>
      <c r="O5066">
        <v>22.52</v>
      </c>
      <c r="P5066" t="s">
        <v>1524</v>
      </c>
      <c r="Q5066" t="s">
        <v>1551</v>
      </c>
      <c r="R5066" t="s">
        <v>1527</v>
      </c>
      <c r="S5066" t="s">
        <v>216</v>
      </c>
      <c r="T5066" t="s">
        <v>561</v>
      </c>
    </row>
    <row r="5067" spans="1:20">
      <c r="A5067" t="s">
        <v>1551</v>
      </c>
      <c r="B5067" t="s">
        <v>1524</v>
      </c>
      <c r="C5067" t="s">
        <v>1584</v>
      </c>
      <c r="D5067" t="s">
        <v>1585</v>
      </c>
      <c r="E5067" t="s">
        <v>212</v>
      </c>
      <c r="F5067" s="1">
        <v>34117</v>
      </c>
      <c r="G5067" t="s">
        <v>2401</v>
      </c>
      <c r="H5067">
        <v>201501</v>
      </c>
      <c r="I5067" t="s">
        <v>213</v>
      </c>
      <c r="J5067" t="s">
        <v>53</v>
      </c>
      <c r="K5067" t="s">
        <v>217</v>
      </c>
      <c r="L5067" t="s">
        <v>54</v>
      </c>
      <c r="M5067" t="s">
        <v>31</v>
      </c>
      <c r="N5067" t="s">
        <v>32</v>
      </c>
      <c r="O5067">
        <v>22.52</v>
      </c>
      <c r="P5067" t="s">
        <v>1524</v>
      </c>
      <c r="Q5067" t="s">
        <v>1551</v>
      </c>
      <c r="R5067" t="s">
        <v>1527</v>
      </c>
      <c r="S5067" t="s">
        <v>216</v>
      </c>
      <c r="T5067" t="s">
        <v>561</v>
      </c>
    </row>
    <row r="5068" spans="1:20">
      <c r="A5068" t="s">
        <v>1523</v>
      </c>
      <c r="B5068" t="s">
        <v>1524</v>
      </c>
      <c r="C5068" t="s">
        <v>1586</v>
      </c>
      <c r="D5068" t="s">
        <v>1587</v>
      </c>
      <c r="E5068" t="s">
        <v>212</v>
      </c>
      <c r="F5068" s="1">
        <v>33992</v>
      </c>
      <c r="G5068" t="s">
        <v>2401</v>
      </c>
      <c r="H5068">
        <v>201501</v>
      </c>
      <c r="I5068" t="s">
        <v>213</v>
      </c>
      <c r="J5068" t="s">
        <v>28</v>
      </c>
      <c r="K5068" t="s">
        <v>214</v>
      </c>
      <c r="L5068" t="s">
        <v>30</v>
      </c>
      <c r="M5068" t="s">
        <v>31</v>
      </c>
      <c r="N5068" t="s">
        <v>32</v>
      </c>
      <c r="O5068">
        <v>334.8</v>
      </c>
      <c r="P5068" t="s">
        <v>1524</v>
      </c>
      <c r="Q5068" t="s">
        <v>1523</v>
      </c>
      <c r="R5068" t="s">
        <v>1527</v>
      </c>
      <c r="S5068" t="s">
        <v>216</v>
      </c>
      <c r="T5068" t="s">
        <v>561</v>
      </c>
    </row>
    <row r="5069" spans="1:20">
      <c r="A5069" t="s">
        <v>1523</v>
      </c>
      <c r="B5069" t="s">
        <v>1524</v>
      </c>
      <c r="C5069" t="s">
        <v>1586</v>
      </c>
      <c r="D5069" t="s">
        <v>1587</v>
      </c>
      <c r="E5069" t="s">
        <v>212</v>
      </c>
      <c r="F5069" s="1">
        <v>33992</v>
      </c>
      <c r="G5069" t="s">
        <v>2401</v>
      </c>
      <c r="H5069">
        <v>201501</v>
      </c>
      <c r="I5069" t="s">
        <v>213</v>
      </c>
      <c r="J5069" t="s">
        <v>28</v>
      </c>
      <c r="K5069" t="s">
        <v>217</v>
      </c>
      <c r="L5069" t="s">
        <v>30</v>
      </c>
      <c r="M5069" t="s">
        <v>31</v>
      </c>
      <c r="N5069" t="s">
        <v>32</v>
      </c>
      <c r="O5069">
        <v>63.29</v>
      </c>
      <c r="P5069" t="s">
        <v>1524</v>
      </c>
      <c r="Q5069" t="s">
        <v>1523</v>
      </c>
      <c r="R5069" t="s">
        <v>1527</v>
      </c>
      <c r="S5069" t="s">
        <v>216</v>
      </c>
      <c r="T5069" t="s">
        <v>561</v>
      </c>
    </row>
    <row r="5070" spans="1:20">
      <c r="A5070" t="s">
        <v>1523</v>
      </c>
      <c r="B5070" t="s">
        <v>1524</v>
      </c>
      <c r="C5070" t="s">
        <v>1588</v>
      </c>
      <c r="D5070" t="s">
        <v>1589</v>
      </c>
      <c r="E5070" t="s">
        <v>212</v>
      </c>
      <c r="F5070" s="1">
        <v>33992</v>
      </c>
      <c r="G5070" t="s">
        <v>2401</v>
      </c>
      <c r="H5070">
        <v>201501</v>
      </c>
      <c r="I5070" t="s">
        <v>213</v>
      </c>
      <c r="J5070" t="s">
        <v>28</v>
      </c>
      <c r="K5070" t="s">
        <v>214</v>
      </c>
      <c r="L5070" t="s">
        <v>30</v>
      </c>
      <c r="M5070" t="s">
        <v>31</v>
      </c>
      <c r="N5070" t="s">
        <v>32</v>
      </c>
      <c r="O5070">
        <v>6812.12</v>
      </c>
      <c r="P5070" t="s">
        <v>1524</v>
      </c>
      <c r="Q5070" t="s">
        <v>1523</v>
      </c>
      <c r="R5070" t="s">
        <v>1527</v>
      </c>
      <c r="S5070" t="s">
        <v>216</v>
      </c>
      <c r="T5070" t="s">
        <v>561</v>
      </c>
    </row>
    <row r="5071" spans="1:20">
      <c r="A5071" t="s">
        <v>1562</v>
      </c>
      <c r="B5071" t="s">
        <v>1524</v>
      </c>
      <c r="C5071" t="s">
        <v>1590</v>
      </c>
      <c r="D5071" t="s">
        <v>1591</v>
      </c>
      <c r="E5071" t="s">
        <v>258</v>
      </c>
      <c r="F5071" s="1">
        <v>40179</v>
      </c>
      <c r="G5071" t="s">
        <v>2401</v>
      </c>
      <c r="H5071">
        <v>201501</v>
      </c>
      <c r="I5071" t="s">
        <v>213</v>
      </c>
      <c r="J5071" t="s">
        <v>253</v>
      </c>
      <c r="K5071" t="s">
        <v>214</v>
      </c>
      <c r="L5071" t="s">
        <v>254</v>
      </c>
      <c r="M5071" t="s">
        <v>31</v>
      </c>
      <c r="N5071" t="s">
        <v>32</v>
      </c>
      <c r="O5071">
        <v>3260.94</v>
      </c>
      <c r="P5071" t="s">
        <v>1524</v>
      </c>
      <c r="Q5071" t="s">
        <v>1562</v>
      </c>
      <c r="R5071" t="s">
        <v>1527</v>
      </c>
      <c r="S5071" t="s">
        <v>216</v>
      </c>
      <c r="T5071" t="s">
        <v>561</v>
      </c>
    </row>
    <row r="5072" spans="1:20">
      <c r="A5072" t="s">
        <v>1562</v>
      </c>
      <c r="B5072" t="s">
        <v>1524</v>
      </c>
      <c r="C5072" t="s">
        <v>1590</v>
      </c>
      <c r="D5072" t="s">
        <v>1591</v>
      </c>
      <c r="E5072" t="s">
        <v>258</v>
      </c>
      <c r="F5072" s="1">
        <v>40179</v>
      </c>
      <c r="G5072" t="s">
        <v>2401</v>
      </c>
      <c r="H5072">
        <v>201501</v>
      </c>
      <c r="I5072" t="s">
        <v>213</v>
      </c>
      <c r="J5072" t="s">
        <v>253</v>
      </c>
      <c r="K5072" t="s">
        <v>217</v>
      </c>
      <c r="L5072" t="s">
        <v>254</v>
      </c>
      <c r="M5072" t="s">
        <v>31</v>
      </c>
      <c r="N5072" t="s">
        <v>32</v>
      </c>
      <c r="O5072">
        <v>769.39</v>
      </c>
      <c r="P5072" t="s">
        <v>1524</v>
      </c>
      <c r="Q5072" t="s">
        <v>1562</v>
      </c>
      <c r="R5072" t="s">
        <v>1527</v>
      </c>
      <c r="S5072" t="s">
        <v>216</v>
      </c>
      <c r="T5072" t="s">
        <v>561</v>
      </c>
    </row>
    <row r="5073" spans="1:20">
      <c r="A5073" t="s">
        <v>1556</v>
      </c>
      <c r="B5073" t="s">
        <v>1524</v>
      </c>
      <c r="C5073" t="s">
        <v>1592</v>
      </c>
      <c r="D5073" t="s">
        <v>1593</v>
      </c>
      <c r="E5073" t="s">
        <v>258</v>
      </c>
      <c r="F5073" s="1">
        <v>40179</v>
      </c>
      <c r="G5073" t="s">
        <v>2401</v>
      </c>
      <c r="H5073">
        <v>201501</v>
      </c>
      <c r="I5073" t="s">
        <v>213</v>
      </c>
      <c r="J5073" t="s">
        <v>253</v>
      </c>
      <c r="K5073" t="s">
        <v>214</v>
      </c>
      <c r="L5073" t="s">
        <v>254</v>
      </c>
      <c r="M5073" t="s">
        <v>31</v>
      </c>
      <c r="N5073" t="s">
        <v>32</v>
      </c>
      <c r="O5073">
        <v>51.44</v>
      </c>
      <c r="P5073" t="s">
        <v>1524</v>
      </c>
      <c r="Q5073" t="s">
        <v>1556</v>
      </c>
      <c r="R5073" t="s">
        <v>1527</v>
      </c>
      <c r="S5073" t="s">
        <v>216</v>
      </c>
      <c r="T5073" t="s">
        <v>561</v>
      </c>
    </row>
    <row r="5074" spans="1:20">
      <c r="A5074" t="s">
        <v>1556</v>
      </c>
      <c r="B5074" t="s">
        <v>1524</v>
      </c>
      <c r="C5074" t="s">
        <v>1592</v>
      </c>
      <c r="D5074" t="s">
        <v>1593</v>
      </c>
      <c r="E5074" t="s">
        <v>258</v>
      </c>
      <c r="F5074" s="1">
        <v>40179</v>
      </c>
      <c r="G5074" t="s">
        <v>2401</v>
      </c>
      <c r="H5074">
        <v>201501</v>
      </c>
      <c r="I5074" t="s">
        <v>213</v>
      </c>
      <c r="J5074" t="s">
        <v>253</v>
      </c>
      <c r="K5074" t="s">
        <v>217</v>
      </c>
      <c r="L5074" t="s">
        <v>254</v>
      </c>
      <c r="M5074" t="s">
        <v>31</v>
      </c>
      <c r="N5074" t="s">
        <v>32</v>
      </c>
      <c r="O5074">
        <v>6.19</v>
      </c>
      <c r="P5074" t="s">
        <v>1524</v>
      </c>
      <c r="Q5074" t="s">
        <v>1556</v>
      </c>
      <c r="R5074" t="s">
        <v>1527</v>
      </c>
      <c r="S5074" t="s">
        <v>216</v>
      </c>
      <c r="T5074" t="s">
        <v>561</v>
      </c>
    </row>
    <row r="5075" spans="1:20">
      <c r="A5075" t="s">
        <v>1562</v>
      </c>
      <c r="B5075" t="s">
        <v>1524</v>
      </c>
      <c r="C5075" t="s">
        <v>1596</v>
      </c>
      <c r="D5075" t="s">
        <v>1597</v>
      </c>
      <c r="E5075" t="s">
        <v>258</v>
      </c>
      <c r="F5075" s="1">
        <v>40179</v>
      </c>
      <c r="G5075" t="s">
        <v>2401</v>
      </c>
      <c r="H5075">
        <v>201501</v>
      </c>
      <c r="I5075" t="s">
        <v>213</v>
      </c>
      <c r="J5075" t="s">
        <v>253</v>
      </c>
      <c r="K5075" t="s">
        <v>214</v>
      </c>
      <c r="L5075" t="s">
        <v>254</v>
      </c>
      <c r="M5075" t="s">
        <v>31</v>
      </c>
      <c r="N5075" t="s">
        <v>32</v>
      </c>
      <c r="O5075">
        <v>3704.82</v>
      </c>
      <c r="P5075" t="s">
        <v>1524</v>
      </c>
      <c r="Q5075" t="s">
        <v>1562</v>
      </c>
      <c r="R5075" t="s">
        <v>1527</v>
      </c>
      <c r="S5075" t="s">
        <v>216</v>
      </c>
      <c r="T5075" t="s">
        <v>561</v>
      </c>
    </row>
    <row r="5076" spans="1:20">
      <c r="A5076" t="s">
        <v>1562</v>
      </c>
      <c r="B5076" t="s">
        <v>1524</v>
      </c>
      <c r="C5076" t="s">
        <v>1596</v>
      </c>
      <c r="D5076" t="s">
        <v>1597</v>
      </c>
      <c r="E5076" t="s">
        <v>258</v>
      </c>
      <c r="F5076" s="1">
        <v>40179</v>
      </c>
      <c r="G5076" t="s">
        <v>2401</v>
      </c>
      <c r="H5076">
        <v>201501</v>
      </c>
      <c r="I5076" t="s">
        <v>213</v>
      </c>
      <c r="J5076" t="s">
        <v>253</v>
      </c>
      <c r="K5076" t="s">
        <v>217</v>
      </c>
      <c r="L5076" t="s">
        <v>254</v>
      </c>
      <c r="M5076" t="s">
        <v>31</v>
      </c>
      <c r="N5076" t="s">
        <v>32</v>
      </c>
      <c r="O5076">
        <v>3704.83</v>
      </c>
      <c r="P5076" t="s">
        <v>1524</v>
      </c>
      <c r="Q5076" t="s">
        <v>1562</v>
      </c>
      <c r="R5076" t="s">
        <v>1527</v>
      </c>
      <c r="S5076" t="s">
        <v>216</v>
      </c>
      <c r="T5076" t="s">
        <v>561</v>
      </c>
    </row>
    <row r="5077" spans="1:20">
      <c r="A5077" t="s">
        <v>1565</v>
      </c>
      <c r="B5077" t="s">
        <v>1524</v>
      </c>
      <c r="C5077" t="s">
        <v>1598</v>
      </c>
      <c r="D5077" t="s">
        <v>1599</v>
      </c>
      <c r="E5077" t="s">
        <v>258</v>
      </c>
      <c r="F5077" s="1">
        <v>40179</v>
      </c>
      <c r="G5077" t="s">
        <v>2401</v>
      </c>
      <c r="H5077">
        <v>201501</v>
      </c>
      <c r="I5077" t="s">
        <v>213</v>
      </c>
      <c r="J5077" t="s">
        <v>253</v>
      </c>
      <c r="K5077" t="s">
        <v>214</v>
      </c>
      <c r="L5077" t="s">
        <v>254</v>
      </c>
      <c r="M5077" t="s">
        <v>31</v>
      </c>
      <c r="N5077" t="s">
        <v>32</v>
      </c>
      <c r="O5077">
        <v>2857.4700000000003</v>
      </c>
      <c r="P5077" t="s">
        <v>1524</v>
      </c>
      <c r="Q5077" t="s">
        <v>1565</v>
      </c>
      <c r="R5077" t="s">
        <v>1527</v>
      </c>
      <c r="S5077" t="s">
        <v>216</v>
      </c>
      <c r="T5077" t="s">
        <v>561</v>
      </c>
    </row>
    <row r="5078" spans="1:20">
      <c r="A5078" t="s">
        <v>1565</v>
      </c>
      <c r="B5078" t="s">
        <v>1524</v>
      </c>
      <c r="C5078" t="s">
        <v>1598</v>
      </c>
      <c r="D5078" t="s">
        <v>1599</v>
      </c>
      <c r="E5078" t="s">
        <v>258</v>
      </c>
      <c r="F5078" s="1">
        <v>40179</v>
      </c>
      <c r="G5078" t="s">
        <v>2401</v>
      </c>
      <c r="H5078">
        <v>201501</v>
      </c>
      <c r="I5078" t="s">
        <v>213</v>
      </c>
      <c r="J5078" t="s">
        <v>253</v>
      </c>
      <c r="K5078" t="s">
        <v>217</v>
      </c>
      <c r="L5078" t="s">
        <v>254</v>
      </c>
      <c r="M5078" t="s">
        <v>31</v>
      </c>
      <c r="N5078" t="s">
        <v>32</v>
      </c>
      <c r="O5078">
        <v>2857.46</v>
      </c>
      <c r="P5078" t="s">
        <v>1524</v>
      </c>
      <c r="Q5078" t="s">
        <v>1565</v>
      </c>
      <c r="R5078" t="s">
        <v>1527</v>
      </c>
      <c r="S5078" t="s">
        <v>216</v>
      </c>
      <c r="T5078" t="s">
        <v>561</v>
      </c>
    </row>
    <row r="5079" spans="1:20">
      <c r="A5079" t="s">
        <v>1539</v>
      </c>
      <c r="B5079" t="s">
        <v>1524</v>
      </c>
      <c r="C5079" t="s">
        <v>1603</v>
      </c>
      <c r="D5079" t="s">
        <v>1604</v>
      </c>
      <c r="E5079" t="s">
        <v>212</v>
      </c>
      <c r="F5079" s="1">
        <v>31766</v>
      </c>
      <c r="G5079" t="s">
        <v>2401</v>
      </c>
      <c r="H5079">
        <v>201501</v>
      </c>
      <c r="I5079" t="s">
        <v>213</v>
      </c>
      <c r="J5079" t="s">
        <v>53</v>
      </c>
      <c r="K5079" t="s">
        <v>214</v>
      </c>
      <c r="L5079" t="s">
        <v>54</v>
      </c>
      <c r="M5079" t="s">
        <v>31</v>
      </c>
      <c r="N5079" t="s">
        <v>32</v>
      </c>
      <c r="O5079">
        <v>5346.27</v>
      </c>
      <c r="P5079" t="s">
        <v>1524</v>
      </c>
      <c r="Q5079" t="s">
        <v>1539</v>
      </c>
      <c r="R5079" t="s">
        <v>1527</v>
      </c>
      <c r="S5079" t="s">
        <v>216</v>
      </c>
      <c r="T5079" t="s">
        <v>561</v>
      </c>
    </row>
    <row r="5080" spans="1:20">
      <c r="A5080" t="s">
        <v>1539</v>
      </c>
      <c r="B5080" t="s">
        <v>1524</v>
      </c>
      <c r="C5080" t="s">
        <v>1603</v>
      </c>
      <c r="D5080" t="s">
        <v>1604</v>
      </c>
      <c r="E5080" t="s">
        <v>212</v>
      </c>
      <c r="F5080" s="1">
        <v>31766</v>
      </c>
      <c r="G5080" t="s">
        <v>2401</v>
      </c>
      <c r="H5080">
        <v>201501</v>
      </c>
      <c r="I5080" t="s">
        <v>213</v>
      </c>
      <c r="J5080" t="s">
        <v>53</v>
      </c>
      <c r="K5080" t="s">
        <v>217</v>
      </c>
      <c r="L5080" t="s">
        <v>54</v>
      </c>
      <c r="M5080" t="s">
        <v>31</v>
      </c>
      <c r="N5080" t="s">
        <v>32</v>
      </c>
      <c r="O5080">
        <v>5346.38</v>
      </c>
      <c r="P5080" t="s">
        <v>1524</v>
      </c>
      <c r="Q5080" t="s">
        <v>1539</v>
      </c>
      <c r="R5080" t="s">
        <v>1527</v>
      </c>
      <c r="S5080" t="s">
        <v>216</v>
      </c>
      <c r="T5080" t="s">
        <v>561</v>
      </c>
    </row>
    <row r="5081" spans="1:20">
      <c r="A5081" t="s">
        <v>1528</v>
      </c>
      <c r="B5081" t="s">
        <v>1524</v>
      </c>
      <c r="C5081" t="s">
        <v>1605</v>
      </c>
      <c r="D5081" t="s">
        <v>1606</v>
      </c>
      <c r="E5081" t="s">
        <v>212</v>
      </c>
      <c r="F5081" s="1">
        <v>31593</v>
      </c>
      <c r="G5081" t="s">
        <v>2401</v>
      </c>
      <c r="H5081">
        <v>201501</v>
      </c>
      <c r="I5081" t="s">
        <v>213</v>
      </c>
      <c r="J5081" t="s">
        <v>53</v>
      </c>
      <c r="K5081" t="s">
        <v>214</v>
      </c>
      <c r="L5081" t="s">
        <v>54</v>
      </c>
      <c r="M5081" t="s">
        <v>31</v>
      </c>
      <c r="N5081" t="s">
        <v>32</v>
      </c>
      <c r="O5081">
        <v>8691.630000000001</v>
      </c>
      <c r="P5081" t="s">
        <v>1524</v>
      </c>
      <c r="Q5081" t="s">
        <v>1528</v>
      </c>
      <c r="R5081" t="s">
        <v>1527</v>
      </c>
      <c r="S5081" t="s">
        <v>216</v>
      </c>
      <c r="T5081" t="s">
        <v>561</v>
      </c>
    </row>
    <row r="5082" spans="1:20">
      <c r="A5082" t="s">
        <v>1528</v>
      </c>
      <c r="B5082" t="s">
        <v>1524</v>
      </c>
      <c r="C5082" t="s">
        <v>1605</v>
      </c>
      <c r="D5082" t="s">
        <v>1606</v>
      </c>
      <c r="E5082" t="s">
        <v>212</v>
      </c>
      <c r="F5082" s="1">
        <v>31593</v>
      </c>
      <c r="G5082" t="s">
        <v>2401</v>
      </c>
      <c r="H5082">
        <v>201501</v>
      </c>
      <c r="I5082" t="s">
        <v>213</v>
      </c>
      <c r="J5082" t="s">
        <v>53</v>
      </c>
      <c r="K5082" t="s">
        <v>217</v>
      </c>
      <c r="L5082" t="s">
        <v>54</v>
      </c>
      <c r="M5082" t="s">
        <v>31</v>
      </c>
      <c r="N5082" t="s">
        <v>32</v>
      </c>
      <c r="O5082">
        <v>2603.75</v>
      </c>
      <c r="P5082" t="s">
        <v>1524</v>
      </c>
      <c r="Q5082" t="s">
        <v>1528</v>
      </c>
      <c r="R5082" t="s">
        <v>1527</v>
      </c>
      <c r="S5082" t="s">
        <v>216</v>
      </c>
      <c r="T5082" t="s">
        <v>561</v>
      </c>
    </row>
    <row r="5083" spans="1:20">
      <c r="A5083" t="s">
        <v>1531</v>
      </c>
      <c r="B5083" t="s">
        <v>1524</v>
      </c>
      <c r="C5083" t="s">
        <v>1607</v>
      </c>
      <c r="D5083" t="s">
        <v>1608</v>
      </c>
      <c r="E5083" t="s">
        <v>212</v>
      </c>
      <c r="F5083" s="1">
        <v>30864</v>
      </c>
      <c r="G5083" t="s">
        <v>2401</v>
      </c>
      <c r="H5083">
        <v>201501</v>
      </c>
      <c r="I5083" t="s">
        <v>213</v>
      </c>
      <c r="J5083" t="s">
        <v>28</v>
      </c>
      <c r="K5083" t="s">
        <v>214</v>
      </c>
      <c r="L5083" t="s">
        <v>30</v>
      </c>
      <c r="M5083" t="s">
        <v>31</v>
      </c>
      <c r="N5083" t="s">
        <v>32</v>
      </c>
      <c r="O5083">
        <v>408.77</v>
      </c>
      <c r="P5083" t="s">
        <v>1524</v>
      </c>
      <c r="Q5083" t="s">
        <v>1531</v>
      </c>
      <c r="R5083" t="s">
        <v>1527</v>
      </c>
      <c r="S5083" t="s">
        <v>216</v>
      </c>
      <c r="T5083" t="s">
        <v>561</v>
      </c>
    </row>
    <row r="5084" spans="1:20">
      <c r="A5084" t="s">
        <v>1531</v>
      </c>
      <c r="B5084" t="s">
        <v>1524</v>
      </c>
      <c r="C5084" t="s">
        <v>1607</v>
      </c>
      <c r="D5084" t="s">
        <v>1608</v>
      </c>
      <c r="E5084" t="s">
        <v>212</v>
      </c>
      <c r="F5084" s="1">
        <v>30864</v>
      </c>
      <c r="G5084" t="s">
        <v>2401</v>
      </c>
      <c r="H5084">
        <v>201501</v>
      </c>
      <c r="I5084" t="s">
        <v>213</v>
      </c>
      <c r="J5084" t="s">
        <v>28</v>
      </c>
      <c r="K5084" t="s">
        <v>217</v>
      </c>
      <c r="L5084" t="s">
        <v>30</v>
      </c>
      <c r="M5084" t="s">
        <v>31</v>
      </c>
      <c r="N5084" t="s">
        <v>32</v>
      </c>
      <c r="O5084">
        <v>408.76</v>
      </c>
      <c r="P5084" t="s">
        <v>1524</v>
      </c>
      <c r="Q5084" t="s">
        <v>1531</v>
      </c>
      <c r="R5084" t="s">
        <v>1527</v>
      </c>
      <c r="S5084" t="s">
        <v>216</v>
      </c>
      <c r="T5084" t="s">
        <v>561</v>
      </c>
    </row>
    <row r="5085" spans="1:20">
      <c r="A5085" t="s">
        <v>1534</v>
      </c>
      <c r="B5085" t="s">
        <v>1524</v>
      </c>
      <c r="C5085" t="s">
        <v>1609</v>
      </c>
      <c r="D5085" t="s">
        <v>1610</v>
      </c>
      <c r="E5085" t="s">
        <v>212</v>
      </c>
      <c r="F5085" s="1">
        <v>30682</v>
      </c>
      <c r="G5085" t="s">
        <v>2401</v>
      </c>
      <c r="H5085">
        <v>201501</v>
      </c>
      <c r="I5085" t="s">
        <v>213</v>
      </c>
      <c r="J5085" t="s">
        <v>28</v>
      </c>
      <c r="K5085" t="s">
        <v>214</v>
      </c>
      <c r="L5085" t="s">
        <v>30</v>
      </c>
      <c r="M5085" t="s">
        <v>31</v>
      </c>
      <c r="N5085" t="s">
        <v>32</v>
      </c>
      <c r="O5085">
        <v>10667.59</v>
      </c>
      <c r="P5085" t="s">
        <v>1524</v>
      </c>
      <c r="Q5085" t="s">
        <v>1534</v>
      </c>
      <c r="R5085" t="s">
        <v>1527</v>
      </c>
      <c r="S5085" t="s">
        <v>216</v>
      </c>
      <c r="T5085" t="s">
        <v>561</v>
      </c>
    </row>
    <row r="5086" spans="1:20">
      <c r="A5086" t="s">
        <v>1523</v>
      </c>
      <c r="B5086" t="s">
        <v>1524</v>
      </c>
      <c r="C5086" t="s">
        <v>1611</v>
      </c>
      <c r="D5086" t="s">
        <v>1612</v>
      </c>
      <c r="E5086" t="s">
        <v>212</v>
      </c>
      <c r="F5086" s="1">
        <v>31766</v>
      </c>
      <c r="G5086" t="s">
        <v>2401</v>
      </c>
      <c r="H5086">
        <v>201501</v>
      </c>
      <c r="I5086" t="s">
        <v>213</v>
      </c>
      <c r="J5086" t="s">
        <v>28</v>
      </c>
      <c r="K5086" t="s">
        <v>214</v>
      </c>
      <c r="L5086" t="s">
        <v>30</v>
      </c>
      <c r="M5086" t="s">
        <v>31</v>
      </c>
      <c r="N5086" t="s">
        <v>32</v>
      </c>
      <c r="O5086">
        <v>997.30000000000007</v>
      </c>
      <c r="P5086" t="s">
        <v>1524</v>
      </c>
      <c r="Q5086" t="s">
        <v>1523</v>
      </c>
      <c r="R5086" t="s">
        <v>1527</v>
      </c>
      <c r="S5086" t="s">
        <v>216</v>
      </c>
      <c r="T5086" t="s">
        <v>561</v>
      </c>
    </row>
    <row r="5087" spans="1:20">
      <c r="A5087" t="s">
        <v>1523</v>
      </c>
      <c r="B5087" t="s">
        <v>1524</v>
      </c>
      <c r="C5087" t="s">
        <v>1611</v>
      </c>
      <c r="D5087" t="s">
        <v>1612</v>
      </c>
      <c r="E5087" t="s">
        <v>212</v>
      </c>
      <c r="F5087" s="1">
        <v>31766</v>
      </c>
      <c r="G5087" t="s">
        <v>2401</v>
      </c>
      <c r="H5087">
        <v>201501</v>
      </c>
      <c r="I5087" t="s">
        <v>213</v>
      </c>
      <c r="J5087" t="s">
        <v>28</v>
      </c>
      <c r="K5087" t="s">
        <v>217</v>
      </c>
      <c r="L5087" t="s">
        <v>30</v>
      </c>
      <c r="M5087" t="s">
        <v>31</v>
      </c>
      <c r="N5087" t="s">
        <v>32</v>
      </c>
      <c r="O5087">
        <v>997.28</v>
      </c>
      <c r="P5087" t="s">
        <v>1524</v>
      </c>
      <c r="Q5087" t="s">
        <v>1523</v>
      </c>
      <c r="R5087" t="s">
        <v>1527</v>
      </c>
      <c r="S5087" t="s">
        <v>216</v>
      </c>
      <c r="T5087" t="s">
        <v>561</v>
      </c>
    </row>
    <row r="5088" spans="1:20">
      <c r="A5088" t="s">
        <v>1544</v>
      </c>
      <c r="B5088" t="s">
        <v>1524</v>
      </c>
      <c r="C5088" t="s">
        <v>1615</v>
      </c>
      <c r="D5088" t="s">
        <v>1616</v>
      </c>
      <c r="E5088" t="s">
        <v>212</v>
      </c>
      <c r="F5088" s="1">
        <v>33991</v>
      </c>
      <c r="G5088" t="s">
        <v>2401</v>
      </c>
      <c r="H5088">
        <v>201501</v>
      </c>
      <c r="I5088" t="s">
        <v>213</v>
      </c>
      <c r="J5088" t="s">
        <v>53</v>
      </c>
      <c r="K5088" t="s">
        <v>214</v>
      </c>
      <c r="L5088" t="s">
        <v>54</v>
      </c>
      <c r="M5088" t="s">
        <v>31</v>
      </c>
      <c r="N5088" t="s">
        <v>32</v>
      </c>
      <c r="O5088">
        <v>567.64</v>
      </c>
      <c r="P5088" t="s">
        <v>1524</v>
      </c>
      <c r="Q5088" t="s">
        <v>1544</v>
      </c>
      <c r="R5088" t="s">
        <v>1527</v>
      </c>
      <c r="S5088" t="s">
        <v>216</v>
      </c>
      <c r="T5088" t="s">
        <v>561</v>
      </c>
    </row>
    <row r="5089" spans="1:20">
      <c r="A5089" t="s">
        <v>1544</v>
      </c>
      <c r="B5089" t="s">
        <v>1524</v>
      </c>
      <c r="C5089" t="s">
        <v>1615</v>
      </c>
      <c r="D5089" t="s">
        <v>1616</v>
      </c>
      <c r="E5089" t="s">
        <v>212</v>
      </c>
      <c r="F5089" s="1">
        <v>33991</v>
      </c>
      <c r="G5089" t="s">
        <v>2401</v>
      </c>
      <c r="H5089">
        <v>201501</v>
      </c>
      <c r="I5089" t="s">
        <v>213</v>
      </c>
      <c r="J5089" t="s">
        <v>53</v>
      </c>
      <c r="K5089" t="s">
        <v>217</v>
      </c>
      <c r="L5089" t="s">
        <v>54</v>
      </c>
      <c r="M5089" t="s">
        <v>31</v>
      </c>
      <c r="N5089" t="s">
        <v>32</v>
      </c>
      <c r="O5089">
        <v>133.94</v>
      </c>
      <c r="P5089" t="s">
        <v>1524</v>
      </c>
      <c r="Q5089" t="s">
        <v>1544</v>
      </c>
      <c r="R5089" t="s">
        <v>1527</v>
      </c>
      <c r="S5089" t="s">
        <v>216</v>
      </c>
      <c r="T5089" t="s">
        <v>561</v>
      </c>
    </row>
    <row r="5090" spans="1:20">
      <c r="A5090" t="s">
        <v>1544</v>
      </c>
      <c r="B5090" t="s">
        <v>1524</v>
      </c>
      <c r="C5090" t="s">
        <v>1617</v>
      </c>
      <c r="D5090" t="s">
        <v>1618</v>
      </c>
      <c r="E5090" t="s">
        <v>212</v>
      </c>
      <c r="F5090" s="1">
        <v>30864</v>
      </c>
      <c r="G5090" t="s">
        <v>2401</v>
      </c>
      <c r="H5090">
        <v>201501</v>
      </c>
      <c r="I5090" t="s">
        <v>213</v>
      </c>
      <c r="J5090" t="s">
        <v>28</v>
      </c>
      <c r="K5090" t="s">
        <v>214</v>
      </c>
      <c r="L5090" t="s">
        <v>30</v>
      </c>
      <c r="M5090" t="s">
        <v>31</v>
      </c>
      <c r="N5090" t="s">
        <v>32</v>
      </c>
      <c r="O5090">
        <v>210.62</v>
      </c>
      <c r="P5090" t="s">
        <v>1524</v>
      </c>
      <c r="Q5090" t="s">
        <v>1544</v>
      </c>
      <c r="R5090" t="s">
        <v>1527</v>
      </c>
      <c r="S5090" t="s">
        <v>216</v>
      </c>
      <c r="T5090" t="s">
        <v>561</v>
      </c>
    </row>
    <row r="5091" spans="1:20">
      <c r="A5091" t="s">
        <v>1523</v>
      </c>
      <c r="B5091" t="s">
        <v>1524</v>
      </c>
      <c r="C5091" t="s">
        <v>1619</v>
      </c>
      <c r="D5091" t="s">
        <v>1620</v>
      </c>
      <c r="E5091" t="s">
        <v>212</v>
      </c>
      <c r="F5091" s="1">
        <v>18629</v>
      </c>
      <c r="G5091" t="s">
        <v>2401</v>
      </c>
      <c r="H5091">
        <v>201501</v>
      </c>
      <c r="I5091" t="s">
        <v>213</v>
      </c>
      <c r="J5091" t="s">
        <v>28</v>
      </c>
      <c r="K5091" t="s">
        <v>214</v>
      </c>
      <c r="L5091" t="s">
        <v>30</v>
      </c>
      <c r="M5091" t="s">
        <v>31</v>
      </c>
      <c r="N5091" t="s">
        <v>32</v>
      </c>
      <c r="O5091">
        <v>279.84000000000003</v>
      </c>
      <c r="P5091" t="s">
        <v>1524</v>
      </c>
      <c r="Q5091" t="s">
        <v>1523</v>
      </c>
      <c r="R5091" t="s">
        <v>1527</v>
      </c>
      <c r="S5091" t="s">
        <v>216</v>
      </c>
      <c r="T5091" t="s">
        <v>561</v>
      </c>
    </row>
    <row r="5092" spans="1:20">
      <c r="A5092" t="s">
        <v>1523</v>
      </c>
      <c r="B5092" t="s">
        <v>1524</v>
      </c>
      <c r="C5092" t="s">
        <v>1619</v>
      </c>
      <c r="D5092" t="s">
        <v>1620</v>
      </c>
      <c r="E5092" t="s">
        <v>212</v>
      </c>
      <c r="F5092" s="1">
        <v>18629</v>
      </c>
      <c r="G5092" t="s">
        <v>2401</v>
      </c>
      <c r="H5092">
        <v>201501</v>
      </c>
      <c r="I5092" t="s">
        <v>213</v>
      </c>
      <c r="J5092" t="s">
        <v>28</v>
      </c>
      <c r="K5092" t="s">
        <v>217</v>
      </c>
      <c r="L5092" t="s">
        <v>30</v>
      </c>
      <c r="M5092" t="s">
        <v>31</v>
      </c>
      <c r="N5092" t="s">
        <v>32</v>
      </c>
      <c r="O5092">
        <v>66</v>
      </c>
      <c r="P5092" t="s">
        <v>1524</v>
      </c>
      <c r="Q5092" t="s">
        <v>1523</v>
      </c>
      <c r="R5092" t="s">
        <v>1527</v>
      </c>
      <c r="S5092" t="s">
        <v>216</v>
      </c>
      <c r="T5092" t="s">
        <v>561</v>
      </c>
    </row>
    <row r="5093" spans="1:20">
      <c r="A5093" t="s">
        <v>1523</v>
      </c>
      <c r="B5093" t="s">
        <v>1524</v>
      </c>
      <c r="C5093" t="s">
        <v>1623</v>
      </c>
      <c r="D5093" t="s">
        <v>1624</v>
      </c>
      <c r="E5093" t="s">
        <v>212</v>
      </c>
      <c r="F5093" s="1">
        <v>30682</v>
      </c>
      <c r="G5093" t="s">
        <v>2401</v>
      </c>
      <c r="H5093">
        <v>201501</v>
      </c>
      <c r="I5093" t="s">
        <v>213</v>
      </c>
      <c r="J5093" t="s">
        <v>28</v>
      </c>
      <c r="K5093" t="s">
        <v>214</v>
      </c>
      <c r="L5093" t="s">
        <v>30</v>
      </c>
      <c r="M5093" t="s">
        <v>31</v>
      </c>
      <c r="N5093" t="s">
        <v>32</v>
      </c>
      <c r="O5093">
        <v>23480.84</v>
      </c>
      <c r="P5093" t="s">
        <v>1524</v>
      </c>
      <c r="Q5093" t="s">
        <v>1523</v>
      </c>
      <c r="R5093" t="s">
        <v>1527</v>
      </c>
      <c r="S5093" t="s">
        <v>216</v>
      </c>
      <c r="T5093" t="s">
        <v>561</v>
      </c>
    </row>
    <row r="5094" spans="1:20">
      <c r="A5094" t="s">
        <v>1562</v>
      </c>
      <c r="B5094" t="s">
        <v>1524</v>
      </c>
      <c r="C5094" t="s">
        <v>1625</v>
      </c>
      <c r="D5094" t="s">
        <v>1626</v>
      </c>
      <c r="E5094" t="s">
        <v>258</v>
      </c>
      <c r="F5094" s="1">
        <v>40179</v>
      </c>
      <c r="G5094" t="s">
        <v>2401</v>
      </c>
      <c r="H5094">
        <v>201501</v>
      </c>
      <c r="I5094" t="s">
        <v>213</v>
      </c>
      <c r="J5094" t="s">
        <v>253</v>
      </c>
      <c r="K5094" t="s">
        <v>214</v>
      </c>
      <c r="L5094" t="s">
        <v>254</v>
      </c>
      <c r="M5094" t="s">
        <v>31</v>
      </c>
      <c r="N5094" t="s">
        <v>32</v>
      </c>
      <c r="O5094">
        <v>3765.6800000000003</v>
      </c>
      <c r="P5094" t="s">
        <v>1524</v>
      </c>
      <c r="Q5094" t="s">
        <v>1562</v>
      </c>
      <c r="R5094" t="s">
        <v>1527</v>
      </c>
      <c r="S5094" t="s">
        <v>216</v>
      </c>
      <c r="T5094" t="s">
        <v>561</v>
      </c>
    </row>
    <row r="5095" spans="1:20">
      <c r="A5095" t="s">
        <v>1562</v>
      </c>
      <c r="B5095" t="s">
        <v>1524</v>
      </c>
      <c r="C5095" t="s">
        <v>1625</v>
      </c>
      <c r="D5095" t="s">
        <v>1626</v>
      </c>
      <c r="E5095" t="s">
        <v>258</v>
      </c>
      <c r="F5095" s="1">
        <v>40179</v>
      </c>
      <c r="G5095" t="s">
        <v>2401</v>
      </c>
      <c r="H5095">
        <v>201501</v>
      </c>
      <c r="I5095" t="s">
        <v>213</v>
      </c>
      <c r="J5095" t="s">
        <v>253</v>
      </c>
      <c r="K5095" t="s">
        <v>217</v>
      </c>
      <c r="L5095" t="s">
        <v>254</v>
      </c>
      <c r="M5095" t="s">
        <v>31</v>
      </c>
      <c r="N5095" t="s">
        <v>32</v>
      </c>
      <c r="O5095">
        <v>3765.69</v>
      </c>
      <c r="P5095" t="s">
        <v>1524</v>
      </c>
      <c r="Q5095" t="s">
        <v>1562</v>
      </c>
      <c r="R5095" t="s">
        <v>1527</v>
      </c>
      <c r="S5095" t="s">
        <v>216</v>
      </c>
      <c r="T5095" t="s">
        <v>561</v>
      </c>
    </row>
    <row r="5096" spans="1:20">
      <c r="A5096" t="s">
        <v>1556</v>
      </c>
      <c r="B5096" t="s">
        <v>1524</v>
      </c>
      <c r="C5096" t="s">
        <v>1627</v>
      </c>
      <c r="D5096" t="s">
        <v>1628</v>
      </c>
      <c r="E5096" t="s">
        <v>258</v>
      </c>
      <c r="F5096" s="1">
        <v>40179</v>
      </c>
      <c r="G5096" t="s">
        <v>2401</v>
      </c>
      <c r="H5096">
        <v>201501</v>
      </c>
      <c r="I5096" t="s">
        <v>213</v>
      </c>
      <c r="J5096" t="s">
        <v>253</v>
      </c>
      <c r="K5096" t="s">
        <v>214</v>
      </c>
      <c r="L5096" t="s">
        <v>254</v>
      </c>
      <c r="M5096" t="s">
        <v>31</v>
      </c>
      <c r="N5096" t="s">
        <v>32</v>
      </c>
      <c r="O5096">
        <v>986.6</v>
      </c>
      <c r="P5096" t="s">
        <v>1524</v>
      </c>
      <c r="Q5096" t="s">
        <v>1556</v>
      </c>
      <c r="R5096" t="s">
        <v>1527</v>
      </c>
      <c r="S5096" t="s">
        <v>216</v>
      </c>
      <c r="T5096" t="s">
        <v>561</v>
      </c>
    </row>
    <row r="5097" spans="1:20">
      <c r="A5097" t="s">
        <v>1556</v>
      </c>
      <c r="B5097" t="s">
        <v>1524</v>
      </c>
      <c r="C5097" t="s">
        <v>1627</v>
      </c>
      <c r="D5097" t="s">
        <v>1628</v>
      </c>
      <c r="E5097" t="s">
        <v>258</v>
      </c>
      <c r="F5097" s="1">
        <v>40179</v>
      </c>
      <c r="G5097" t="s">
        <v>2401</v>
      </c>
      <c r="H5097">
        <v>201501</v>
      </c>
      <c r="I5097" t="s">
        <v>213</v>
      </c>
      <c r="J5097" t="s">
        <v>253</v>
      </c>
      <c r="K5097" t="s">
        <v>217</v>
      </c>
      <c r="L5097" t="s">
        <v>254</v>
      </c>
      <c r="M5097" t="s">
        <v>31</v>
      </c>
      <c r="N5097" t="s">
        <v>32</v>
      </c>
      <c r="O5097">
        <v>986.6</v>
      </c>
      <c r="P5097" t="s">
        <v>1524</v>
      </c>
      <c r="Q5097" t="s">
        <v>1556</v>
      </c>
      <c r="R5097" t="s">
        <v>1527</v>
      </c>
      <c r="S5097" t="s">
        <v>216</v>
      </c>
      <c r="T5097" t="s">
        <v>561</v>
      </c>
    </row>
    <row r="5098" spans="1:20">
      <c r="A5098" t="s">
        <v>1559</v>
      </c>
      <c r="B5098" t="s">
        <v>1524</v>
      </c>
      <c r="C5098" t="s">
        <v>1629</v>
      </c>
      <c r="D5098" t="s">
        <v>1630</v>
      </c>
      <c r="E5098" t="s">
        <v>258</v>
      </c>
      <c r="F5098" s="1">
        <v>40179</v>
      </c>
      <c r="G5098" t="s">
        <v>2401</v>
      </c>
      <c r="H5098">
        <v>201501</v>
      </c>
      <c r="I5098" t="s">
        <v>213</v>
      </c>
      <c r="J5098" t="s">
        <v>253</v>
      </c>
      <c r="K5098" t="s">
        <v>214</v>
      </c>
      <c r="L5098" t="s">
        <v>254</v>
      </c>
      <c r="M5098" t="s">
        <v>31</v>
      </c>
      <c r="N5098" t="s">
        <v>32</v>
      </c>
      <c r="O5098">
        <v>4152.29</v>
      </c>
      <c r="P5098" t="s">
        <v>1524</v>
      </c>
      <c r="Q5098" t="s">
        <v>1559</v>
      </c>
      <c r="R5098" t="s">
        <v>1527</v>
      </c>
      <c r="S5098" t="s">
        <v>216</v>
      </c>
      <c r="T5098" t="s">
        <v>561</v>
      </c>
    </row>
    <row r="5099" spans="1:20">
      <c r="A5099" t="s">
        <v>1559</v>
      </c>
      <c r="B5099" t="s">
        <v>1524</v>
      </c>
      <c r="C5099" t="s">
        <v>1629</v>
      </c>
      <c r="D5099" t="s">
        <v>1630</v>
      </c>
      <c r="E5099" t="s">
        <v>258</v>
      </c>
      <c r="F5099" s="1">
        <v>40179</v>
      </c>
      <c r="G5099" t="s">
        <v>2401</v>
      </c>
      <c r="H5099">
        <v>201501</v>
      </c>
      <c r="I5099" t="s">
        <v>213</v>
      </c>
      <c r="J5099" t="s">
        <v>253</v>
      </c>
      <c r="K5099" t="s">
        <v>217</v>
      </c>
      <c r="L5099" t="s">
        <v>254</v>
      </c>
      <c r="M5099" t="s">
        <v>31</v>
      </c>
      <c r="N5099" t="s">
        <v>32</v>
      </c>
      <c r="O5099">
        <v>4152.3500000000004</v>
      </c>
      <c r="P5099" t="s">
        <v>1524</v>
      </c>
      <c r="Q5099" t="s">
        <v>1559</v>
      </c>
      <c r="R5099" t="s">
        <v>1527</v>
      </c>
      <c r="S5099" t="s">
        <v>216</v>
      </c>
      <c r="T5099" t="s">
        <v>561</v>
      </c>
    </row>
    <row r="5100" spans="1:20">
      <c r="A5100" t="s">
        <v>1562</v>
      </c>
      <c r="B5100" t="s">
        <v>1524</v>
      </c>
      <c r="C5100" t="s">
        <v>1631</v>
      </c>
      <c r="D5100" t="s">
        <v>1632</v>
      </c>
      <c r="E5100" t="s">
        <v>258</v>
      </c>
      <c r="F5100" s="1">
        <v>40179</v>
      </c>
      <c r="G5100" t="s">
        <v>2401</v>
      </c>
      <c r="H5100">
        <v>201501</v>
      </c>
      <c r="I5100" t="s">
        <v>213</v>
      </c>
      <c r="J5100" t="s">
        <v>253</v>
      </c>
      <c r="K5100" t="s">
        <v>214</v>
      </c>
      <c r="L5100" t="s">
        <v>254</v>
      </c>
      <c r="M5100" t="s">
        <v>31</v>
      </c>
      <c r="N5100" t="s">
        <v>32</v>
      </c>
      <c r="O5100">
        <v>36257.700000000004</v>
      </c>
      <c r="P5100" t="s">
        <v>1524</v>
      </c>
      <c r="Q5100" t="s">
        <v>1562</v>
      </c>
      <c r="R5100" t="s">
        <v>1527</v>
      </c>
      <c r="S5100" t="s">
        <v>216</v>
      </c>
      <c r="T5100" t="s">
        <v>561</v>
      </c>
    </row>
    <row r="5101" spans="1:20">
      <c r="A5101" t="s">
        <v>1562</v>
      </c>
      <c r="B5101" t="s">
        <v>1524</v>
      </c>
      <c r="C5101" t="s">
        <v>1631</v>
      </c>
      <c r="D5101" t="s">
        <v>1632</v>
      </c>
      <c r="E5101" t="s">
        <v>258</v>
      </c>
      <c r="F5101" s="1">
        <v>40179</v>
      </c>
      <c r="G5101" t="s">
        <v>2401</v>
      </c>
      <c r="H5101">
        <v>201501</v>
      </c>
      <c r="I5101" t="s">
        <v>213</v>
      </c>
      <c r="J5101" t="s">
        <v>253</v>
      </c>
      <c r="K5101" t="s">
        <v>217</v>
      </c>
      <c r="L5101" t="s">
        <v>254</v>
      </c>
      <c r="M5101" t="s">
        <v>31</v>
      </c>
      <c r="N5101" t="s">
        <v>32</v>
      </c>
      <c r="O5101">
        <v>36257.68</v>
      </c>
      <c r="P5101" t="s">
        <v>1524</v>
      </c>
      <c r="Q5101" t="s">
        <v>1562</v>
      </c>
      <c r="R5101" t="s">
        <v>1527</v>
      </c>
      <c r="S5101" t="s">
        <v>216</v>
      </c>
      <c r="T5101" t="s">
        <v>561</v>
      </c>
    </row>
    <row r="5102" spans="1:20">
      <c r="A5102" t="s">
        <v>1565</v>
      </c>
      <c r="B5102" t="s">
        <v>1524</v>
      </c>
      <c r="C5102" t="s">
        <v>1633</v>
      </c>
      <c r="D5102" t="s">
        <v>1634</v>
      </c>
      <c r="E5102" t="s">
        <v>258</v>
      </c>
      <c r="F5102" s="1">
        <v>40179</v>
      </c>
      <c r="G5102" t="s">
        <v>2401</v>
      </c>
      <c r="H5102">
        <v>201501</v>
      </c>
      <c r="I5102" t="s">
        <v>213</v>
      </c>
      <c r="J5102" t="s">
        <v>253</v>
      </c>
      <c r="K5102" t="s">
        <v>214</v>
      </c>
      <c r="L5102" t="s">
        <v>254</v>
      </c>
      <c r="M5102" t="s">
        <v>31</v>
      </c>
      <c r="N5102" t="s">
        <v>32</v>
      </c>
      <c r="O5102">
        <v>10274.56</v>
      </c>
      <c r="P5102" t="s">
        <v>1524</v>
      </c>
      <c r="Q5102" t="s">
        <v>1565</v>
      </c>
      <c r="R5102" t="s">
        <v>1527</v>
      </c>
      <c r="S5102" t="s">
        <v>216</v>
      </c>
      <c r="T5102" t="s">
        <v>561</v>
      </c>
    </row>
    <row r="5103" spans="1:20">
      <c r="A5103" t="s">
        <v>1565</v>
      </c>
      <c r="B5103" t="s">
        <v>1524</v>
      </c>
      <c r="C5103" t="s">
        <v>1633</v>
      </c>
      <c r="D5103" t="s">
        <v>1634</v>
      </c>
      <c r="E5103" t="s">
        <v>258</v>
      </c>
      <c r="F5103" s="1">
        <v>40179</v>
      </c>
      <c r="G5103" t="s">
        <v>2401</v>
      </c>
      <c r="H5103">
        <v>201501</v>
      </c>
      <c r="I5103" t="s">
        <v>213</v>
      </c>
      <c r="J5103" t="s">
        <v>253</v>
      </c>
      <c r="K5103" t="s">
        <v>217</v>
      </c>
      <c r="L5103" t="s">
        <v>254</v>
      </c>
      <c r="M5103" t="s">
        <v>31</v>
      </c>
      <c r="N5103" t="s">
        <v>32</v>
      </c>
      <c r="O5103">
        <v>10274.59</v>
      </c>
      <c r="P5103" t="s">
        <v>1524</v>
      </c>
      <c r="Q5103" t="s">
        <v>1565</v>
      </c>
      <c r="R5103" t="s">
        <v>1527</v>
      </c>
      <c r="S5103" t="s">
        <v>216</v>
      </c>
      <c r="T5103" t="s">
        <v>561</v>
      </c>
    </row>
    <row r="5104" spans="1:20">
      <c r="A5104" t="s">
        <v>1635</v>
      </c>
      <c r="B5104" t="s">
        <v>1524</v>
      </c>
      <c r="C5104" t="s">
        <v>1636</v>
      </c>
      <c r="D5104" t="s">
        <v>1637</v>
      </c>
      <c r="E5104" t="s">
        <v>212</v>
      </c>
      <c r="F5104" s="1">
        <v>41913</v>
      </c>
      <c r="G5104" t="s">
        <v>2401</v>
      </c>
      <c r="H5104">
        <v>201501</v>
      </c>
      <c r="I5104" t="s">
        <v>213</v>
      </c>
      <c r="J5104" t="s">
        <v>53</v>
      </c>
      <c r="K5104" t="s">
        <v>217</v>
      </c>
      <c r="L5104" t="s">
        <v>54</v>
      </c>
      <c r="M5104" t="s">
        <v>31</v>
      </c>
      <c r="N5104" t="s">
        <v>32</v>
      </c>
      <c r="O5104">
        <v>59941.16</v>
      </c>
      <c r="P5104" t="s">
        <v>1524</v>
      </c>
      <c r="Q5104" t="s">
        <v>1635</v>
      </c>
      <c r="R5104" t="s">
        <v>1527</v>
      </c>
      <c r="S5104" t="s">
        <v>216</v>
      </c>
      <c r="T5104" t="s">
        <v>561</v>
      </c>
    </row>
    <row r="5105" spans="1:20">
      <c r="A5105" t="s">
        <v>1635</v>
      </c>
      <c r="B5105" t="s">
        <v>1524</v>
      </c>
      <c r="C5105" t="s">
        <v>1638</v>
      </c>
      <c r="D5105" t="s">
        <v>1639</v>
      </c>
      <c r="E5105" t="s">
        <v>363</v>
      </c>
      <c r="F5105" s="1">
        <v>41883</v>
      </c>
      <c r="G5105" t="s">
        <v>2401</v>
      </c>
      <c r="H5105">
        <v>201501</v>
      </c>
      <c r="I5105" t="s">
        <v>213</v>
      </c>
      <c r="J5105" t="s">
        <v>53</v>
      </c>
      <c r="K5105" t="s">
        <v>217</v>
      </c>
      <c r="L5105" t="s">
        <v>54</v>
      </c>
      <c r="M5105" t="s">
        <v>31</v>
      </c>
      <c r="N5105" t="s">
        <v>32</v>
      </c>
      <c r="O5105">
        <v>5053.5</v>
      </c>
      <c r="P5105" t="s">
        <v>1524</v>
      </c>
      <c r="Q5105" t="s">
        <v>1635</v>
      </c>
      <c r="R5105" t="s">
        <v>1527</v>
      </c>
      <c r="S5105" t="s">
        <v>216</v>
      </c>
      <c r="T5105" t="s">
        <v>561</v>
      </c>
    </row>
    <row r="5106" spans="1:20">
      <c r="A5106" t="s">
        <v>1562</v>
      </c>
      <c r="B5106" t="s">
        <v>1524</v>
      </c>
      <c r="C5106" t="s">
        <v>1640</v>
      </c>
      <c r="D5106" t="s">
        <v>1641</v>
      </c>
      <c r="E5106" t="s">
        <v>258</v>
      </c>
      <c r="F5106" s="1">
        <v>41913</v>
      </c>
      <c r="G5106" t="s">
        <v>2401</v>
      </c>
      <c r="H5106">
        <v>201501</v>
      </c>
      <c r="I5106" t="s">
        <v>213</v>
      </c>
      <c r="J5106" t="s">
        <v>253</v>
      </c>
      <c r="K5106" t="s">
        <v>239</v>
      </c>
      <c r="L5106" t="s">
        <v>254</v>
      </c>
      <c r="M5106" t="s">
        <v>31</v>
      </c>
      <c r="N5106" t="s">
        <v>32</v>
      </c>
      <c r="O5106">
        <v>3932.94</v>
      </c>
      <c r="P5106" t="s">
        <v>1524</v>
      </c>
      <c r="Q5106" t="s">
        <v>1562</v>
      </c>
      <c r="R5106" t="s">
        <v>1527</v>
      </c>
      <c r="S5106" t="s">
        <v>216</v>
      </c>
      <c r="T5106" t="s">
        <v>561</v>
      </c>
    </row>
    <row r="5107" spans="1:20">
      <c r="A5107" t="s">
        <v>1559</v>
      </c>
      <c r="B5107" t="s">
        <v>1524</v>
      </c>
      <c r="C5107" t="s">
        <v>1642</v>
      </c>
      <c r="D5107" t="s">
        <v>1643</v>
      </c>
      <c r="E5107" t="s">
        <v>252</v>
      </c>
      <c r="F5107" s="1">
        <v>41730</v>
      </c>
      <c r="G5107" t="s">
        <v>2401</v>
      </c>
      <c r="H5107">
        <v>201501</v>
      </c>
      <c r="I5107" t="s">
        <v>213</v>
      </c>
      <c r="J5107" t="s">
        <v>253</v>
      </c>
      <c r="K5107" t="s">
        <v>214</v>
      </c>
      <c r="L5107" t="s">
        <v>254</v>
      </c>
      <c r="M5107" t="s">
        <v>31</v>
      </c>
      <c r="N5107" t="s">
        <v>32</v>
      </c>
      <c r="O5107">
        <v>1562.43</v>
      </c>
      <c r="P5107" t="s">
        <v>1524</v>
      </c>
      <c r="Q5107" t="s">
        <v>1559</v>
      </c>
      <c r="R5107" t="s">
        <v>1527</v>
      </c>
      <c r="S5107" t="s">
        <v>216</v>
      </c>
      <c r="T5107" t="s">
        <v>561</v>
      </c>
    </row>
    <row r="5108" spans="1:20">
      <c r="A5108" t="s">
        <v>1644</v>
      </c>
      <c r="B5108" t="s">
        <v>1645</v>
      </c>
      <c r="C5108" t="s">
        <v>1646</v>
      </c>
      <c r="D5108" t="s">
        <v>1647</v>
      </c>
      <c r="E5108" t="s">
        <v>258</v>
      </c>
      <c r="F5108" s="1">
        <v>41275</v>
      </c>
      <c r="G5108" t="s">
        <v>2401</v>
      </c>
      <c r="H5108">
        <v>201501</v>
      </c>
      <c r="I5108" t="s">
        <v>213</v>
      </c>
      <c r="J5108" t="s">
        <v>253</v>
      </c>
      <c r="K5108" t="s">
        <v>214</v>
      </c>
      <c r="L5108" t="s">
        <v>254</v>
      </c>
      <c r="M5108" t="s">
        <v>31</v>
      </c>
      <c r="N5108" t="s">
        <v>32</v>
      </c>
      <c r="O5108">
        <v>1829.3400000000001</v>
      </c>
      <c r="P5108" t="s">
        <v>1645</v>
      </c>
      <c r="Q5108" t="s">
        <v>1644</v>
      </c>
      <c r="R5108" t="s">
        <v>1648</v>
      </c>
      <c r="S5108" t="s">
        <v>216</v>
      </c>
      <c r="T5108" t="s">
        <v>35</v>
      </c>
    </row>
    <row r="5109" spans="1:20">
      <c r="A5109" t="s">
        <v>1644</v>
      </c>
      <c r="B5109" t="s">
        <v>1645</v>
      </c>
      <c r="C5109" t="s">
        <v>1649</v>
      </c>
      <c r="D5109" t="s">
        <v>1650</v>
      </c>
      <c r="E5109" t="s">
        <v>258</v>
      </c>
      <c r="F5109" s="1">
        <v>41275</v>
      </c>
      <c r="G5109" t="s">
        <v>2401</v>
      </c>
      <c r="H5109">
        <v>201501</v>
      </c>
      <c r="I5109" t="s">
        <v>213</v>
      </c>
      <c r="J5109" t="s">
        <v>253</v>
      </c>
      <c r="K5109" t="s">
        <v>214</v>
      </c>
      <c r="L5109" t="s">
        <v>254</v>
      </c>
      <c r="M5109" t="s">
        <v>31</v>
      </c>
      <c r="N5109" t="s">
        <v>32</v>
      </c>
      <c r="O5109">
        <v>275.84000000000003</v>
      </c>
      <c r="P5109" t="s">
        <v>1645</v>
      </c>
      <c r="Q5109" t="s">
        <v>1644</v>
      </c>
      <c r="R5109" t="s">
        <v>1648</v>
      </c>
      <c r="S5109" t="s">
        <v>216</v>
      </c>
      <c r="T5109" t="s">
        <v>35</v>
      </c>
    </row>
    <row r="5110" spans="1:20">
      <c r="A5110" t="s">
        <v>1644</v>
      </c>
      <c r="B5110" t="s">
        <v>1645</v>
      </c>
      <c r="C5110" t="s">
        <v>1649</v>
      </c>
      <c r="D5110" t="s">
        <v>1650</v>
      </c>
      <c r="E5110" t="s">
        <v>258</v>
      </c>
      <c r="F5110" s="1">
        <v>41275</v>
      </c>
      <c r="G5110" t="s">
        <v>2401</v>
      </c>
      <c r="H5110">
        <v>201501</v>
      </c>
      <c r="I5110" t="s">
        <v>213</v>
      </c>
      <c r="J5110" t="s">
        <v>253</v>
      </c>
      <c r="K5110" t="s">
        <v>217</v>
      </c>
      <c r="L5110" t="s">
        <v>254</v>
      </c>
      <c r="M5110" t="s">
        <v>31</v>
      </c>
      <c r="N5110" t="s">
        <v>32</v>
      </c>
      <c r="O5110">
        <v>275.84000000000003</v>
      </c>
      <c r="P5110" t="s">
        <v>1645</v>
      </c>
      <c r="Q5110" t="s">
        <v>1644</v>
      </c>
      <c r="R5110" t="s">
        <v>1648</v>
      </c>
      <c r="S5110" t="s">
        <v>216</v>
      </c>
      <c r="T5110" t="s">
        <v>35</v>
      </c>
    </row>
    <row r="5111" spans="1:20">
      <c r="A5111" t="s">
        <v>1644</v>
      </c>
      <c r="B5111" t="s">
        <v>1645</v>
      </c>
      <c r="C5111" t="s">
        <v>1651</v>
      </c>
      <c r="D5111" t="s">
        <v>1652</v>
      </c>
      <c r="E5111" t="s">
        <v>258</v>
      </c>
      <c r="F5111" s="1">
        <v>41275</v>
      </c>
      <c r="G5111" t="s">
        <v>2401</v>
      </c>
      <c r="H5111">
        <v>201501</v>
      </c>
      <c r="I5111" t="s">
        <v>213</v>
      </c>
      <c r="J5111" t="s">
        <v>253</v>
      </c>
      <c r="K5111" t="s">
        <v>214</v>
      </c>
      <c r="L5111" t="s">
        <v>254</v>
      </c>
      <c r="M5111" t="s">
        <v>31</v>
      </c>
      <c r="N5111" t="s">
        <v>32</v>
      </c>
      <c r="O5111">
        <v>53153.32</v>
      </c>
      <c r="P5111" t="s">
        <v>1645</v>
      </c>
      <c r="Q5111" t="s">
        <v>1644</v>
      </c>
      <c r="R5111" t="s">
        <v>1648</v>
      </c>
      <c r="S5111" t="s">
        <v>216</v>
      </c>
      <c r="T5111" t="s">
        <v>35</v>
      </c>
    </row>
    <row r="5112" spans="1:20">
      <c r="A5112" t="s">
        <v>1644</v>
      </c>
      <c r="B5112" t="s">
        <v>1645</v>
      </c>
      <c r="C5112" t="s">
        <v>1653</v>
      </c>
      <c r="D5112" t="s">
        <v>1654</v>
      </c>
      <c r="E5112" t="s">
        <v>258</v>
      </c>
      <c r="F5112" s="1">
        <v>41275</v>
      </c>
      <c r="G5112" t="s">
        <v>2401</v>
      </c>
      <c r="H5112">
        <v>201501</v>
      </c>
      <c r="I5112" t="s">
        <v>213</v>
      </c>
      <c r="J5112" t="s">
        <v>253</v>
      </c>
      <c r="K5112" t="s">
        <v>214</v>
      </c>
      <c r="L5112" t="s">
        <v>254</v>
      </c>
      <c r="M5112" t="s">
        <v>31</v>
      </c>
      <c r="N5112" t="s">
        <v>32</v>
      </c>
      <c r="O5112">
        <v>9933.5300000000007</v>
      </c>
      <c r="P5112" t="s">
        <v>1645</v>
      </c>
      <c r="Q5112" t="s">
        <v>1644</v>
      </c>
      <c r="R5112" t="s">
        <v>1648</v>
      </c>
      <c r="S5112" t="s">
        <v>216</v>
      </c>
      <c r="T5112" t="s">
        <v>35</v>
      </c>
    </row>
    <row r="5113" spans="1:20">
      <c r="A5113" t="s">
        <v>1644</v>
      </c>
      <c r="B5113" t="s">
        <v>1645</v>
      </c>
      <c r="C5113" t="s">
        <v>2537</v>
      </c>
      <c r="D5113" t="s">
        <v>2538</v>
      </c>
      <c r="E5113" t="s">
        <v>252</v>
      </c>
      <c r="F5113" s="1">
        <v>40569</v>
      </c>
      <c r="G5113" t="s">
        <v>2401</v>
      </c>
      <c r="H5113">
        <v>201501</v>
      </c>
      <c r="I5113" t="s">
        <v>213</v>
      </c>
      <c r="J5113" t="s">
        <v>253</v>
      </c>
      <c r="K5113" t="s">
        <v>214</v>
      </c>
      <c r="L5113" t="s">
        <v>254</v>
      </c>
      <c r="M5113" t="s">
        <v>31</v>
      </c>
      <c r="N5113" t="s">
        <v>32</v>
      </c>
      <c r="O5113">
        <v>102.75</v>
      </c>
      <c r="P5113" t="s">
        <v>1645</v>
      </c>
      <c r="Q5113" t="s">
        <v>1644</v>
      </c>
      <c r="R5113" t="s">
        <v>1648</v>
      </c>
      <c r="S5113" t="s">
        <v>216</v>
      </c>
      <c r="T5113" t="s">
        <v>35</v>
      </c>
    </row>
    <row r="5114" spans="1:20">
      <c r="A5114" t="s">
        <v>1644</v>
      </c>
      <c r="B5114" t="s">
        <v>1645</v>
      </c>
      <c r="C5114" t="s">
        <v>2537</v>
      </c>
      <c r="D5114" t="s">
        <v>2538</v>
      </c>
      <c r="E5114" t="s">
        <v>252</v>
      </c>
      <c r="F5114" s="1">
        <v>40569</v>
      </c>
      <c r="G5114" t="s">
        <v>2401</v>
      </c>
      <c r="H5114">
        <v>201501</v>
      </c>
      <c r="I5114" t="s">
        <v>213</v>
      </c>
      <c r="J5114" t="s">
        <v>253</v>
      </c>
      <c r="K5114" t="s">
        <v>217</v>
      </c>
      <c r="L5114" t="s">
        <v>254</v>
      </c>
      <c r="M5114" t="s">
        <v>31</v>
      </c>
      <c r="N5114" t="s">
        <v>32</v>
      </c>
      <c r="O5114">
        <v>70.850000000000009</v>
      </c>
      <c r="P5114" t="s">
        <v>1645</v>
      </c>
      <c r="Q5114" t="s">
        <v>1644</v>
      </c>
      <c r="R5114" t="s">
        <v>1648</v>
      </c>
      <c r="S5114" t="s">
        <v>216</v>
      </c>
      <c r="T5114" t="s">
        <v>35</v>
      </c>
    </row>
    <row r="5115" spans="1:20">
      <c r="A5115" t="s">
        <v>2539</v>
      </c>
      <c r="B5115" t="s">
        <v>1645</v>
      </c>
      <c r="C5115" t="s">
        <v>2540</v>
      </c>
      <c r="D5115" t="s">
        <v>2541</v>
      </c>
      <c r="E5115" t="s">
        <v>212</v>
      </c>
      <c r="F5115" s="1">
        <v>41275</v>
      </c>
      <c r="G5115" t="s">
        <v>2401</v>
      </c>
      <c r="H5115">
        <v>201501</v>
      </c>
      <c r="I5115" t="s">
        <v>213</v>
      </c>
      <c r="J5115" t="s">
        <v>53</v>
      </c>
      <c r="K5115" t="s">
        <v>214</v>
      </c>
      <c r="L5115" t="s">
        <v>54</v>
      </c>
      <c r="M5115" t="s">
        <v>31</v>
      </c>
      <c r="N5115" t="s">
        <v>32</v>
      </c>
      <c r="O5115">
        <v>1213.6300000000001</v>
      </c>
      <c r="P5115" t="s">
        <v>1645</v>
      </c>
      <c r="Q5115" t="s">
        <v>2539</v>
      </c>
      <c r="R5115" t="s">
        <v>1648</v>
      </c>
      <c r="S5115" t="s">
        <v>216</v>
      </c>
      <c r="T5115" t="s">
        <v>35</v>
      </c>
    </row>
    <row r="5116" spans="1:20">
      <c r="A5116" t="s">
        <v>1658</v>
      </c>
      <c r="B5116" t="s">
        <v>1659</v>
      </c>
      <c r="C5116" t="s">
        <v>1669</v>
      </c>
      <c r="D5116" t="s">
        <v>1670</v>
      </c>
      <c r="E5116" t="s">
        <v>212</v>
      </c>
      <c r="F5116" s="1">
        <v>41852</v>
      </c>
      <c r="G5116" t="s">
        <v>2401</v>
      </c>
      <c r="H5116">
        <v>201501</v>
      </c>
      <c r="I5116" t="s">
        <v>213</v>
      </c>
      <c r="J5116" t="s">
        <v>53</v>
      </c>
      <c r="K5116" t="s">
        <v>214</v>
      </c>
      <c r="L5116" t="s">
        <v>54</v>
      </c>
      <c r="M5116" t="s">
        <v>31</v>
      </c>
      <c r="N5116" t="s">
        <v>32</v>
      </c>
      <c r="O5116">
        <v>267.33</v>
      </c>
      <c r="P5116" t="s">
        <v>1659</v>
      </c>
      <c r="Q5116" t="s">
        <v>1658</v>
      </c>
      <c r="R5116" t="s">
        <v>1662</v>
      </c>
      <c r="S5116" t="s">
        <v>216</v>
      </c>
      <c r="T5116" t="s">
        <v>35</v>
      </c>
    </row>
    <row r="5117" spans="1:20">
      <c r="A5117" t="s">
        <v>1658</v>
      </c>
      <c r="B5117" t="s">
        <v>1659</v>
      </c>
      <c r="C5117" t="s">
        <v>1669</v>
      </c>
      <c r="D5117" t="s">
        <v>1670</v>
      </c>
      <c r="E5117" t="s">
        <v>212</v>
      </c>
      <c r="F5117" s="1">
        <v>41852</v>
      </c>
      <c r="G5117" t="s">
        <v>2401</v>
      </c>
      <c r="H5117">
        <v>201501</v>
      </c>
      <c r="I5117" t="s">
        <v>213</v>
      </c>
      <c r="J5117" t="s">
        <v>53</v>
      </c>
      <c r="K5117" t="s">
        <v>217</v>
      </c>
      <c r="L5117" t="s">
        <v>54</v>
      </c>
      <c r="M5117" t="s">
        <v>31</v>
      </c>
      <c r="N5117" t="s">
        <v>32</v>
      </c>
      <c r="O5117">
        <v>1515.57</v>
      </c>
      <c r="P5117" t="s">
        <v>1659</v>
      </c>
      <c r="Q5117" t="s">
        <v>1658</v>
      </c>
      <c r="R5117" t="s">
        <v>1662</v>
      </c>
      <c r="S5117" t="s">
        <v>216</v>
      </c>
      <c r="T5117" t="s">
        <v>35</v>
      </c>
    </row>
    <row r="5118" spans="1:20">
      <c r="A5118" t="s">
        <v>1663</v>
      </c>
      <c r="B5118" t="s">
        <v>1659</v>
      </c>
      <c r="C5118" t="s">
        <v>1671</v>
      </c>
      <c r="D5118" t="s">
        <v>1672</v>
      </c>
      <c r="E5118" t="s">
        <v>258</v>
      </c>
      <c r="F5118" s="1">
        <v>41852</v>
      </c>
      <c r="G5118" t="s">
        <v>2401</v>
      </c>
      <c r="H5118">
        <v>201501</v>
      </c>
      <c r="I5118" t="s">
        <v>213</v>
      </c>
      <c r="J5118" t="s">
        <v>253</v>
      </c>
      <c r="K5118" t="s">
        <v>214</v>
      </c>
      <c r="L5118" t="s">
        <v>254</v>
      </c>
      <c r="M5118" t="s">
        <v>31</v>
      </c>
      <c r="N5118" t="s">
        <v>32</v>
      </c>
      <c r="O5118">
        <v>6938.68</v>
      </c>
      <c r="P5118" t="s">
        <v>1659</v>
      </c>
      <c r="Q5118" t="s">
        <v>1663</v>
      </c>
      <c r="R5118" t="s">
        <v>1662</v>
      </c>
      <c r="S5118" t="s">
        <v>216</v>
      </c>
      <c r="T5118" t="s">
        <v>35</v>
      </c>
    </row>
    <row r="5119" spans="1:20">
      <c r="A5119" t="s">
        <v>1663</v>
      </c>
      <c r="B5119" t="s">
        <v>1659</v>
      </c>
      <c r="C5119" t="s">
        <v>1671</v>
      </c>
      <c r="D5119" t="s">
        <v>1672</v>
      </c>
      <c r="E5119" t="s">
        <v>258</v>
      </c>
      <c r="F5119" s="1">
        <v>41852</v>
      </c>
      <c r="G5119" t="s">
        <v>2401</v>
      </c>
      <c r="H5119">
        <v>201501</v>
      </c>
      <c r="I5119" t="s">
        <v>213</v>
      </c>
      <c r="J5119" t="s">
        <v>253</v>
      </c>
      <c r="K5119" t="s">
        <v>217</v>
      </c>
      <c r="L5119" t="s">
        <v>254</v>
      </c>
      <c r="M5119" t="s">
        <v>31</v>
      </c>
      <c r="N5119" t="s">
        <v>32</v>
      </c>
      <c r="O5119">
        <v>39319</v>
      </c>
      <c r="P5119" t="s">
        <v>1659</v>
      </c>
      <c r="Q5119" t="s">
        <v>1663</v>
      </c>
      <c r="R5119" t="s">
        <v>1662</v>
      </c>
      <c r="S5119" t="s">
        <v>216</v>
      </c>
      <c r="T5119" t="s">
        <v>35</v>
      </c>
    </row>
    <row r="5120" spans="1:20">
      <c r="A5120" t="s">
        <v>1666</v>
      </c>
      <c r="B5120" t="s">
        <v>1659</v>
      </c>
      <c r="C5120" t="s">
        <v>1673</v>
      </c>
      <c r="D5120" t="s">
        <v>1674</v>
      </c>
      <c r="E5120" t="s">
        <v>212</v>
      </c>
      <c r="F5120" s="1">
        <v>41852</v>
      </c>
      <c r="G5120" t="s">
        <v>2401</v>
      </c>
      <c r="H5120">
        <v>201501</v>
      </c>
      <c r="I5120" t="s">
        <v>213</v>
      </c>
      <c r="J5120" t="s">
        <v>28</v>
      </c>
      <c r="K5120" t="s">
        <v>214</v>
      </c>
      <c r="L5120" t="s">
        <v>30</v>
      </c>
      <c r="M5120" t="s">
        <v>31</v>
      </c>
      <c r="N5120" t="s">
        <v>32</v>
      </c>
      <c r="O5120">
        <v>27293.84</v>
      </c>
      <c r="P5120" t="s">
        <v>1659</v>
      </c>
      <c r="Q5120" t="s">
        <v>1666</v>
      </c>
      <c r="R5120" t="s">
        <v>1662</v>
      </c>
      <c r="S5120" t="s">
        <v>216</v>
      </c>
      <c r="T5120" t="s">
        <v>35</v>
      </c>
    </row>
    <row r="5121" spans="1:20">
      <c r="A5121" t="s">
        <v>1666</v>
      </c>
      <c r="B5121" t="s">
        <v>1659</v>
      </c>
      <c r="C5121" t="s">
        <v>1673</v>
      </c>
      <c r="D5121" t="s">
        <v>1674</v>
      </c>
      <c r="E5121" t="s">
        <v>212</v>
      </c>
      <c r="F5121" s="1">
        <v>41852</v>
      </c>
      <c r="G5121" t="s">
        <v>2401</v>
      </c>
      <c r="H5121">
        <v>201501</v>
      </c>
      <c r="I5121" t="s">
        <v>213</v>
      </c>
      <c r="J5121" t="s">
        <v>28</v>
      </c>
      <c r="K5121" t="s">
        <v>217</v>
      </c>
      <c r="L5121" t="s">
        <v>30</v>
      </c>
      <c r="M5121" t="s">
        <v>31</v>
      </c>
      <c r="N5121" t="s">
        <v>32</v>
      </c>
      <c r="O5121">
        <v>27293.8</v>
      </c>
      <c r="P5121" t="s">
        <v>1659</v>
      </c>
      <c r="Q5121" t="s">
        <v>1666</v>
      </c>
      <c r="R5121" t="s">
        <v>1662</v>
      </c>
      <c r="S5121" t="s">
        <v>216</v>
      </c>
      <c r="T5121" t="s">
        <v>35</v>
      </c>
    </row>
    <row r="5122" spans="1:20">
      <c r="A5122" t="s">
        <v>1675</v>
      </c>
      <c r="B5122" t="s">
        <v>1676</v>
      </c>
      <c r="C5122" t="s">
        <v>2542</v>
      </c>
      <c r="D5122" t="s">
        <v>2543</v>
      </c>
      <c r="E5122" t="s">
        <v>212</v>
      </c>
      <c r="F5122" s="1">
        <v>41609</v>
      </c>
      <c r="G5122" t="s">
        <v>2401</v>
      </c>
      <c r="H5122">
        <v>201501</v>
      </c>
      <c r="I5122" t="s">
        <v>213</v>
      </c>
      <c r="J5122" t="s">
        <v>53</v>
      </c>
      <c r="K5122" t="s">
        <v>214</v>
      </c>
      <c r="L5122" t="s">
        <v>54</v>
      </c>
      <c r="M5122" t="s">
        <v>31</v>
      </c>
      <c r="N5122" t="s">
        <v>32</v>
      </c>
      <c r="O5122">
        <v>1027.1300000000001</v>
      </c>
      <c r="P5122" t="s">
        <v>1676</v>
      </c>
      <c r="Q5122" t="s">
        <v>1675</v>
      </c>
      <c r="R5122" t="s">
        <v>1679</v>
      </c>
      <c r="S5122" t="s">
        <v>216</v>
      </c>
      <c r="T5122" t="s">
        <v>561</v>
      </c>
    </row>
    <row r="5123" spans="1:20">
      <c r="A5123" t="s">
        <v>1675</v>
      </c>
      <c r="B5123" t="s">
        <v>1676</v>
      </c>
      <c r="C5123" t="s">
        <v>2544</v>
      </c>
      <c r="D5123" t="s">
        <v>2545</v>
      </c>
      <c r="E5123" t="s">
        <v>212</v>
      </c>
      <c r="F5123" s="1">
        <v>41609</v>
      </c>
      <c r="G5123" t="s">
        <v>2401</v>
      </c>
      <c r="H5123">
        <v>201501</v>
      </c>
      <c r="I5123" t="s">
        <v>213</v>
      </c>
      <c r="J5123" t="s">
        <v>53</v>
      </c>
      <c r="K5123" t="s">
        <v>214</v>
      </c>
      <c r="L5123" t="s">
        <v>54</v>
      </c>
      <c r="M5123" t="s">
        <v>31</v>
      </c>
      <c r="N5123" t="s">
        <v>32</v>
      </c>
      <c r="O5123">
        <v>1344.81</v>
      </c>
      <c r="P5123" t="s">
        <v>1676</v>
      </c>
      <c r="Q5123" t="s">
        <v>1675</v>
      </c>
      <c r="R5123" t="s">
        <v>1679</v>
      </c>
      <c r="S5123" t="s">
        <v>216</v>
      </c>
      <c r="T5123" t="s">
        <v>561</v>
      </c>
    </row>
    <row r="5124" spans="1:20">
      <c r="A5124" t="s">
        <v>1682</v>
      </c>
      <c r="B5124" t="s">
        <v>1676</v>
      </c>
      <c r="C5124" t="s">
        <v>1683</v>
      </c>
      <c r="D5124" t="s">
        <v>1684</v>
      </c>
      <c r="E5124" t="s">
        <v>212</v>
      </c>
      <c r="F5124" s="1">
        <v>41944</v>
      </c>
      <c r="G5124" t="s">
        <v>2401</v>
      </c>
      <c r="H5124">
        <v>201501</v>
      </c>
      <c r="I5124" t="s">
        <v>213</v>
      </c>
      <c r="J5124" t="s">
        <v>53</v>
      </c>
      <c r="K5124" t="s">
        <v>214</v>
      </c>
      <c r="L5124" t="s">
        <v>54</v>
      </c>
      <c r="M5124" t="s">
        <v>31</v>
      </c>
      <c r="N5124" t="s">
        <v>32</v>
      </c>
      <c r="O5124">
        <v>11353.300000000001</v>
      </c>
      <c r="P5124" t="s">
        <v>1676</v>
      </c>
      <c r="Q5124" t="s">
        <v>1682</v>
      </c>
      <c r="R5124" t="s">
        <v>1679</v>
      </c>
      <c r="S5124" t="s">
        <v>216</v>
      </c>
      <c r="T5124" t="s">
        <v>561</v>
      </c>
    </row>
    <row r="5125" spans="1:20">
      <c r="A5125" t="s">
        <v>1685</v>
      </c>
      <c r="B5125" t="s">
        <v>1676</v>
      </c>
      <c r="C5125" t="s">
        <v>1686</v>
      </c>
      <c r="D5125" t="s">
        <v>1687</v>
      </c>
      <c r="E5125" t="s">
        <v>212</v>
      </c>
      <c r="F5125" s="1">
        <v>41609</v>
      </c>
      <c r="G5125" t="s">
        <v>2401</v>
      </c>
      <c r="H5125">
        <v>201501</v>
      </c>
      <c r="I5125" t="s">
        <v>213</v>
      </c>
      <c r="J5125" t="s">
        <v>53</v>
      </c>
      <c r="K5125" t="s">
        <v>217</v>
      </c>
      <c r="L5125" t="s">
        <v>54</v>
      </c>
      <c r="M5125" t="s">
        <v>31</v>
      </c>
      <c r="N5125" t="s">
        <v>32</v>
      </c>
      <c r="O5125">
        <v>35.64</v>
      </c>
      <c r="P5125" t="s">
        <v>1676</v>
      </c>
      <c r="Q5125" t="s">
        <v>1685</v>
      </c>
      <c r="R5125" t="s">
        <v>1679</v>
      </c>
      <c r="S5125" t="s">
        <v>216</v>
      </c>
      <c r="T5125" t="s">
        <v>561</v>
      </c>
    </row>
    <row r="5126" spans="1:20">
      <c r="A5126" t="s">
        <v>1685</v>
      </c>
      <c r="B5126" t="s">
        <v>1676</v>
      </c>
      <c r="C5126" t="s">
        <v>1688</v>
      </c>
      <c r="D5126" t="s">
        <v>1689</v>
      </c>
      <c r="E5126" t="s">
        <v>212</v>
      </c>
      <c r="F5126" s="1">
        <v>41944</v>
      </c>
      <c r="G5126" t="s">
        <v>2401</v>
      </c>
      <c r="H5126">
        <v>201501</v>
      </c>
      <c r="I5126" t="s">
        <v>213</v>
      </c>
      <c r="J5126" t="s">
        <v>53</v>
      </c>
      <c r="K5126" t="s">
        <v>217</v>
      </c>
      <c r="L5126" t="s">
        <v>54</v>
      </c>
      <c r="M5126" t="s">
        <v>31</v>
      </c>
      <c r="N5126" t="s">
        <v>32</v>
      </c>
      <c r="O5126">
        <v>12476.11</v>
      </c>
      <c r="P5126" t="s">
        <v>1676</v>
      </c>
      <c r="Q5126" t="s">
        <v>1685</v>
      </c>
      <c r="R5126" t="s">
        <v>1679</v>
      </c>
      <c r="S5126" t="s">
        <v>216</v>
      </c>
      <c r="T5126" t="s">
        <v>561</v>
      </c>
    </row>
    <row r="5127" spans="1:20">
      <c r="A5127" t="s">
        <v>1690</v>
      </c>
      <c r="B5127" t="s">
        <v>1676</v>
      </c>
      <c r="C5127" t="s">
        <v>1697</v>
      </c>
      <c r="D5127" t="s">
        <v>1698</v>
      </c>
      <c r="E5127" t="s">
        <v>212</v>
      </c>
      <c r="F5127" s="1">
        <v>41609</v>
      </c>
      <c r="G5127" t="s">
        <v>2401</v>
      </c>
      <c r="H5127">
        <v>201501</v>
      </c>
      <c r="I5127" t="s">
        <v>213</v>
      </c>
      <c r="J5127" t="s">
        <v>53</v>
      </c>
      <c r="K5127" t="s">
        <v>217</v>
      </c>
      <c r="L5127" t="s">
        <v>54</v>
      </c>
      <c r="M5127" t="s">
        <v>31</v>
      </c>
      <c r="N5127" t="s">
        <v>32</v>
      </c>
      <c r="O5127">
        <v>15.17</v>
      </c>
      <c r="P5127" t="s">
        <v>1676</v>
      </c>
      <c r="Q5127" t="s">
        <v>1690</v>
      </c>
      <c r="R5127" t="s">
        <v>1679</v>
      </c>
      <c r="S5127" t="s">
        <v>216</v>
      </c>
      <c r="T5127" t="s">
        <v>561</v>
      </c>
    </row>
    <row r="5128" spans="1:20">
      <c r="A5128" t="s">
        <v>1682</v>
      </c>
      <c r="B5128" t="s">
        <v>1676</v>
      </c>
      <c r="C5128" t="s">
        <v>1699</v>
      </c>
      <c r="D5128" t="s">
        <v>1700</v>
      </c>
      <c r="E5128" t="s">
        <v>212</v>
      </c>
      <c r="F5128" s="1">
        <v>41609</v>
      </c>
      <c r="G5128" t="s">
        <v>2401</v>
      </c>
      <c r="H5128">
        <v>201501</v>
      </c>
      <c r="I5128" t="s">
        <v>213</v>
      </c>
      <c r="J5128" t="s">
        <v>53</v>
      </c>
      <c r="K5128" t="s">
        <v>214</v>
      </c>
      <c r="L5128" t="s">
        <v>54</v>
      </c>
      <c r="M5128" t="s">
        <v>31</v>
      </c>
      <c r="N5128" t="s">
        <v>32</v>
      </c>
      <c r="O5128">
        <v>2547.48</v>
      </c>
      <c r="P5128" t="s">
        <v>1676</v>
      </c>
      <c r="Q5128" t="s">
        <v>1682</v>
      </c>
      <c r="R5128" t="s">
        <v>1679</v>
      </c>
      <c r="S5128" t="s">
        <v>216</v>
      </c>
      <c r="T5128" t="s">
        <v>561</v>
      </c>
    </row>
    <row r="5129" spans="1:20">
      <c r="A5129" t="s">
        <v>1701</v>
      </c>
      <c r="B5129" t="s">
        <v>1676</v>
      </c>
      <c r="C5129" t="s">
        <v>1702</v>
      </c>
      <c r="D5129" t="s">
        <v>1703</v>
      </c>
      <c r="E5129" t="s">
        <v>258</v>
      </c>
      <c r="F5129" s="1">
        <v>41609</v>
      </c>
      <c r="G5129" t="s">
        <v>2401</v>
      </c>
      <c r="H5129">
        <v>201501</v>
      </c>
      <c r="I5129" t="s">
        <v>213</v>
      </c>
      <c r="J5129" t="s">
        <v>253</v>
      </c>
      <c r="K5129" t="s">
        <v>214</v>
      </c>
      <c r="L5129" t="s">
        <v>254</v>
      </c>
      <c r="M5129" t="s">
        <v>31</v>
      </c>
      <c r="N5129" t="s">
        <v>32</v>
      </c>
      <c r="O5129">
        <v>3193.21</v>
      </c>
      <c r="P5129" t="s">
        <v>1676</v>
      </c>
      <c r="Q5129" t="s">
        <v>1701</v>
      </c>
      <c r="R5129" t="s">
        <v>1679</v>
      </c>
      <c r="S5129" t="s">
        <v>216</v>
      </c>
      <c r="T5129" t="s">
        <v>561</v>
      </c>
    </row>
    <row r="5130" spans="1:20">
      <c r="A5130" t="s">
        <v>1701</v>
      </c>
      <c r="B5130" t="s">
        <v>1676</v>
      </c>
      <c r="C5130" t="s">
        <v>1706</v>
      </c>
      <c r="D5130" t="s">
        <v>1707</v>
      </c>
      <c r="E5130" t="s">
        <v>258</v>
      </c>
      <c r="F5130" s="1">
        <v>41609</v>
      </c>
      <c r="G5130" t="s">
        <v>2401</v>
      </c>
      <c r="H5130">
        <v>201501</v>
      </c>
      <c r="I5130" t="s">
        <v>213</v>
      </c>
      <c r="J5130" t="s">
        <v>253</v>
      </c>
      <c r="K5130" t="s">
        <v>214</v>
      </c>
      <c r="L5130" t="s">
        <v>254</v>
      </c>
      <c r="M5130" t="s">
        <v>31</v>
      </c>
      <c r="N5130" t="s">
        <v>32</v>
      </c>
      <c r="O5130">
        <v>643.20000000000005</v>
      </c>
      <c r="P5130" t="s">
        <v>1676</v>
      </c>
      <c r="Q5130" t="s">
        <v>1701</v>
      </c>
      <c r="R5130" t="s">
        <v>1679</v>
      </c>
      <c r="S5130" t="s">
        <v>216</v>
      </c>
      <c r="T5130" t="s">
        <v>561</v>
      </c>
    </row>
    <row r="5131" spans="1:20">
      <c r="A5131" t="s">
        <v>1710</v>
      </c>
      <c r="B5131" t="s">
        <v>1676</v>
      </c>
      <c r="C5131" t="s">
        <v>1711</v>
      </c>
      <c r="D5131" t="s">
        <v>1712</v>
      </c>
      <c r="E5131" t="s">
        <v>258</v>
      </c>
      <c r="F5131" s="1">
        <v>41944</v>
      </c>
      <c r="G5131" t="s">
        <v>2401</v>
      </c>
      <c r="H5131">
        <v>201501</v>
      </c>
      <c r="I5131" t="s">
        <v>213</v>
      </c>
      <c r="J5131" t="s">
        <v>253</v>
      </c>
      <c r="K5131" t="s">
        <v>214</v>
      </c>
      <c r="L5131" t="s">
        <v>254</v>
      </c>
      <c r="M5131" t="s">
        <v>31</v>
      </c>
      <c r="N5131" t="s">
        <v>32</v>
      </c>
      <c r="O5131">
        <v>11632.26</v>
      </c>
      <c r="P5131" t="s">
        <v>1676</v>
      </c>
      <c r="Q5131" t="s">
        <v>1710</v>
      </c>
      <c r="R5131" t="s">
        <v>1679</v>
      </c>
      <c r="S5131" t="s">
        <v>216</v>
      </c>
      <c r="T5131" t="s">
        <v>561</v>
      </c>
    </row>
    <row r="5132" spans="1:20">
      <c r="A5132" t="s">
        <v>1718</v>
      </c>
      <c r="B5132" t="s">
        <v>1676</v>
      </c>
      <c r="C5132" t="s">
        <v>2546</v>
      </c>
      <c r="D5132" t="s">
        <v>2547</v>
      </c>
      <c r="E5132" t="s">
        <v>258</v>
      </c>
      <c r="F5132" s="1">
        <v>41944</v>
      </c>
      <c r="G5132" t="s">
        <v>2401</v>
      </c>
      <c r="H5132">
        <v>201501</v>
      </c>
      <c r="I5132" t="s">
        <v>213</v>
      </c>
      <c r="J5132" t="s">
        <v>253</v>
      </c>
      <c r="K5132" t="s">
        <v>217</v>
      </c>
      <c r="L5132" t="s">
        <v>254</v>
      </c>
      <c r="M5132" t="s">
        <v>31</v>
      </c>
      <c r="N5132" t="s">
        <v>32</v>
      </c>
      <c r="O5132">
        <v>18862.53</v>
      </c>
      <c r="P5132" t="s">
        <v>1676</v>
      </c>
      <c r="Q5132" t="s">
        <v>1718</v>
      </c>
      <c r="R5132" t="s">
        <v>1679</v>
      </c>
      <c r="S5132" t="s">
        <v>216</v>
      </c>
      <c r="T5132" t="s">
        <v>561</v>
      </c>
    </row>
    <row r="5133" spans="1:20">
      <c r="A5133" t="s">
        <v>1713</v>
      </c>
      <c r="B5133" t="s">
        <v>1676</v>
      </c>
      <c r="C5133" t="s">
        <v>2548</v>
      </c>
      <c r="D5133" t="s">
        <v>2549</v>
      </c>
      <c r="E5133" t="s">
        <v>258</v>
      </c>
      <c r="F5133" s="1">
        <v>41609</v>
      </c>
      <c r="G5133" t="s">
        <v>2401</v>
      </c>
      <c r="H5133">
        <v>201501</v>
      </c>
      <c r="I5133" t="s">
        <v>213</v>
      </c>
      <c r="J5133" t="s">
        <v>253</v>
      </c>
      <c r="K5133" t="s">
        <v>217</v>
      </c>
      <c r="L5133" t="s">
        <v>254</v>
      </c>
      <c r="M5133" t="s">
        <v>31</v>
      </c>
      <c r="N5133" t="s">
        <v>32</v>
      </c>
      <c r="O5133">
        <v>1325.76</v>
      </c>
      <c r="P5133" t="s">
        <v>1676</v>
      </c>
      <c r="Q5133" t="s">
        <v>1713</v>
      </c>
      <c r="R5133" t="s">
        <v>1679</v>
      </c>
      <c r="S5133" t="s">
        <v>216</v>
      </c>
      <c r="T5133" t="s">
        <v>561</v>
      </c>
    </row>
    <row r="5134" spans="1:20">
      <c r="A5134" t="s">
        <v>1713</v>
      </c>
      <c r="B5134" t="s">
        <v>1676</v>
      </c>
      <c r="C5134" t="s">
        <v>1714</v>
      </c>
      <c r="D5134" t="s">
        <v>1715</v>
      </c>
      <c r="E5134" t="s">
        <v>258</v>
      </c>
      <c r="F5134" s="1">
        <v>41609</v>
      </c>
      <c r="G5134" t="s">
        <v>2401</v>
      </c>
      <c r="H5134">
        <v>201501</v>
      </c>
      <c r="I5134" t="s">
        <v>213</v>
      </c>
      <c r="J5134" t="s">
        <v>253</v>
      </c>
      <c r="K5134" t="s">
        <v>217</v>
      </c>
      <c r="L5134" t="s">
        <v>254</v>
      </c>
      <c r="M5134" t="s">
        <v>31</v>
      </c>
      <c r="N5134" t="s">
        <v>32</v>
      </c>
      <c r="O5134">
        <v>1245.46</v>
      </c>
      <c r="P5134" t="s">
        <v>1676</v>
      </c>
      <c r="Q5134" t="s">
        <v>1713</v>
      </c>
      <c r="R5134" t="s">
        <v>1679</v>
      </c>
      <c r="S5134" t="s">
        <v>216</v>
      </c>
      <c r="T5134" t="s">
        <v>561</v>
      </c>
    </row>
    <row r="5135" spans="1:20">
      <c r="A5135" t="s">
        <v>1718</v>
      </c>
      <c r="B5135" t="s">
        <v>1676</v>
      </c>
      <c r="C5135" t="s">
        <v>1719</v>
      </c>
      <c r="D5135" t="s">
        <v>1720</v>
      </c>
      <c r="E5135" t="s">
        <v>258</v>
      </c>
      <c r="F5135" s="1">
        <v>41609</v>
      </c>
      <c r="G5135" t="s">
        <v>2401</v>
      </c>
      <c r="H5135">
        <v>201501</v>
      </c>
      <c r="I5135" t="s">
        <v>213</v>
      </c>
      <c r="J5135" t="s">
        <v>253</v>
      </c>
      <c r="K5135" t="s">
        <v>217</v>
      </c>
      <c r="L5135" t="s">
        <v>254</v>
      </c>
      <c r="M5135" t="s">
        <v>31</v>
      </c>
      <c r="N5135" t="s">
        <v>32</v>
      </c>
      <c r="O5135">
        <v>2650.73</v>
      </c>
      <c r="P5135" t="s">
        <v>1676</v>
      </c>
      <c r="Q5135" t="s">
        <v>1718</v>
      </c>
      <c r="R5135" t="s">
        <v>1679</v>
      </c>
      <c r="S5135" t="s">
        <v>216</v>
      </c>
      <c r="T5135" t="s">
        <v>561</v>
      </c>
    </row>
    <row r="5136" spans="1:20">
      <c r="A5136" t="s">
        <v>1718</v>
      </c>
      <c r="B5136" t="s">
        <v>1676</v>
      </c>
      <c r="C5136" t="s">
        <v>2550</v>
      </c>
      <c r="D5136" t="s">
        <v>2551</v>
      </c>
      <c r="E5136" t="s">
        <v>258</v>
      </c>
      <c r="F5136" s="1">
        <v>41944</v>
      </c>
      <c r="G5136" t="s">
        <v>2401</v>
      </c>
      <c r="H5136">
        <v>201501</v>
      </c>
      <c r="I5136" t="s">
        <v>213</v>
      </c>
      <c r="J5136" t="s">
        <v>253</v>
      </c>
      <c r="K5136" t="s">
        <v>217</v>
      </c>
      <c r="L5136" t="s">
        <v>254</v>
      </c>
      <c r="M5136" t="s">
        <v>31</v>
      </c>
      <c r="N5136" t="s">
        <v>32</v>
      </c>
      <c r="O5136">
        <v>8305.6200000000008</v>
      </c>
      <c r="P5136" t="s">
        <v>1676</v>
      </c>
      <c r="Q5136" t="s">
        <v>1718</v>
      </c>
      <c r="R5136" t="s">
        <v>1679</v>
      </c>
      <c r="S5136" t="s">
        <v>216</v>
      </c>
      <c r="T5136" t="s">
        <v>561</v>
      </c>
    </row>
    <row r="5137" spans="1:20">
      <c r="A5137" t="s">
        <v>1710</v>
      </c>
      <c r="B5137" t="s">
        <v>1676</v>
      </c>
      <c r="C5137" t="s">
        <v>1721</v>
      </c>
      <c r="D5137" t="s">
        <v>1722</v>
      </c>
      <c r="E5137" t="s">
        <v>258</v>
      </c>
      <c r="F5137" s="1">
        <v>41609</v>
      </c>
      <c r="G5137" t="s">
        <v>2401</v>
      </c>
      <c r="H5137">
        <v>201501</v>
      </c>
      <c r="I5137" t="s">
        <v>213</v>
      </c>
      <c r="J5137" t="s">
        <v>253</v>
      </c>
      <c r="K5137" t="s">
        <v>217</v>
      </c>
      <c r="L5137" t="s">
        <v>254</v>
      </c>
      <c r="M5137" t="s">
        <v>31</v>
      </c>
      <c r="N5137" t="s">
        <v>32</v>
      </c>
      <c r="O5137">
        <v>36570.410000000003</v>
      </c>
      <c r="P5137" t="s">
        <v>1676</v>
      </c>
      <c r="Q5137" t="s">
        <v>1710</v>
      </c>
      <c r="R5137" t="s">
        <v>1679</v>
      </c>
      <c r="S5137" t="s">
        <v>216</v>
      </c>
      <c r="T5137" t="s">
        <v>561</v>
      </c>
    </row>
    <row r="5138" spans="1:20">
      <c r="A5138" t="s">
        <v>1723</v>
      </c>
      <c r="B5138" t="s">
        <v>1676</v>
      </c>
      <c r="C5138" t="s">
        <v>1724</v>
      </c>
      <c r="D5138" t="s">
        <v>1725</v>
      </c>
      <c r="E5138" t="s">
        <v>212</v>
      </c>
      <c r="F5138" s="1">
        <v>41153</v>
      </c>
      <c r="G5138" t="s">
        <v>2401</v>
      </c>
      <c r="H5138">
        <v>201501</v>
      </c>
      <c r="I5138" t="s">
        <v>213</v>
      </c>
      <c r="J5138" t="s">
        <v>28</v>
      </c>
      <c r="K5138" t="s">
        <v>214</v>
      </c>
      <c r="L5138" t="s">
        <v>30</v>
      </c>
      <c r="M5138" t="s">
        <v>31</v>
      </c>
      <c r="N5138" t="s">
        <v>32</v>
      </c>
      <c r="O5138">
        <v>378.64</v>
      </c>
      <c r="P5138" t="s">
        <v>1676</v>
      </c>
      <c r="Q5138" t="s">
        <v>1723</v>
      </c>
      <c r="R5138" t="s">
        <v>1679</v>
      </c>
      <c r="S5138" t="s">
        <v>216</v>
      </c>
      <c r="T5138" t="s">
        <v>561</v>
      </c>
    </row>
    <row r="5139" spans="1:20">
      <c r="A5139" t="s">
        <v>1723</v>
      </c>
      <c r="B5139" t="s">
        <v>1676</v>
      </c>
      <c r="C5139" t="s">
        <v>1724</v>
      </c>
      <c r="D5139" t="s">
        <v>1725</v>
      </c>
      <c r="E5139" t="s">
        <v>212</v>
      </c>
      <c r="F5139" s="1">
        <v>41153</v>
      </c>
      <c r="G5139" t="s">
        <v>2401</v>
      </c>
      <c r="H5139">
        <v>201501</v>
      </c>
      <c r="I5139" t="s">
        <v>213</v>
      </c>
      <c r="J5139" t="s">
        <v>28</v>
      </c>
      <c r="K5139" t="s">
        <v>217</v>
      </c>
      <c r="L5139" t="s">
        <v>30</v>
      </c>
      <c r="M5139" t="s">
        <v>31</v>
      </c>
      <c r="N5139" t="s">
        <v>32</v>
      </c>
      <c r="O5139">
        <v>378.62</v>
      </c>
      <c r="P5139" t="s">
        <v>1676</v>
      </c>
      <c r="Q5139" t="s">
        <v>1723</v>
      </c>
      <c r="R5139" t="s">
        <v>1679</v>
      </c>
      <c r="S5139" t="s">
        <v>216</v>
      </c>
      <c r="T5139" t="s">
        <v>561</v>
      </c>
    </row>
    <row r="5140" spans="1:20">
      <c r="A5140" t="s">
        <v>1726</v>
      </c>
      <c r="B5140" t="s">
        <v>1676</v>
      </c>
      <c r="C5140" t="s">
        <v>1727</v>
      </c>
      <c r="D5140" t="s">
        <v>1728</v>
      </c>
      <c r="E5140" t="s">
        <v>212</v>
      </c>
      <c r="F5140" s="1">
        <v>41365</v>
      </c>
      <c r="G5140" t="s">
        <v>2401</v>
      </c>
      <c r="H5140">
        <v>201501</v>
      </c>
      <c r="I5140" t="s">
        <v>213</v>
      </c>
      <c r="J5140" t="s">
        <v>28</v>
      </c>
      <c r="K5140" t="s">
        <v>214</v>
      </c>
      <c r="L5140" t="s">
        <v>30</v>
      </c>
      <c r="M5140" t="s">
        <v>31</v>
      </c>
      <c r="N5140" t="s">
        <v>32</v>
      </c>
      <c r="O5140">
        <v>368.92</v>
      </c>
      <c r="P5140" t="s">
        <v>1676</v>
      </c>
      <c r="Q5140" t="s">
        <v>1726</v>
      </c>
      <c r="R5140" t="s">
        <v>1679</v>
      </c>
      <c r="S5140" t="s">
        <v>216</v>
      </c>
      <c r="T5140" t="s">
        <v>561</v>
      </c>
    </row>
    <row r="5141" spans="1:20">
      <c r="A5141" t="s">
        <v>1726</v>
      </c>
      <c r="B5141" t="s">
        <v>1676</v>
      </c>
      <c r="C5141" t="s">
        <v>1729</v>
      </c>
      <c r="D5141" t="s">
        <v>1730</v>
      </c>
      <c r="E5141" t="s">
        <v>212</v>
      </c>
      <c r="F5141" s="1">
        <v>41609</v>
      </c>
      <c r="G5141" t="s">
        <v>2401</v>
      </c>
      <c r="H5141">
        <v>201501</v>
      </c>
      <c r="I5141" t="s">
        <v>213</v>
      </c>
      <c r="J5141" t="s">
        <v>28</v>
      </c>
      <c r="K5141" t="s">
        <v>214</v>
      </c>
      <c r="L5141" t="s">
        <v>30</v>
      </c>
      <c r="M5141" t="s">
        <v>31</v>
      </c>
      <c r="N5141" t="s">
        <v>32</v>
      </c>
      <c r="O5141">
        <v>4271.68</v>
      </c>
      <c r="P5141" t="s">
        <v>1676</v>
      </c>
      <c r="Q5141" t="s">
        <v>1726</v>
      </c>
      <c r="R5141" t="s">
        <v>1679</v>
      </c>
      <c r="S5141" t="s">
        <v>216</v>
      </c>
      <c r="T5141" t="s">
        <v>561</v>
      </c>
    </row>
    <row r="5142" spans="1:20">
      <c r="A5142" t="s">
        <v>1723</v>
      </c>
      <c r="B5142" t="s">
        <v>1676</v>
      </c>
      <c r="C5142" t="s">
        <v>1731</v>
      </c>
      <c r="D5142" t="s">
        <v>1732</v>
      </c>
      <c r="E5142" t="s">
        <v>212</v>
      </c>
      <c r="F5142" s="1">
        <v>41944</v>
      </c>
      <c r="G5142" t="s">
        <v>2401</v>
      </c>
      <c r="H5142">
        <v>201501</v>
      </c>
      <c r="I5142" t="s">
        <v>213</v>
      </c>
      <c r="J5142" t="s">
        <v>28</v>
      </c>
      <c r="K5142" t="s">
        <v>214</v>
      </c>
      <c r="L5142" t="s">
        <v>30</v>
      </c>
      <c r="M5142" t="s">
        <v>31</v>
      </c>
      <c r="N5142" t="s">
        <v>32</v>
      </c>
      <c r="O5142">
        <v>19639.68</v>
      </c>
      <c r="P5142" t="s">
        <v>1676</v>
      </c>
      <c r="Q5142" t="s">
        <v>1723</v>
      </c>
      <c r="R5142" t="s">
        <v>1679</v>
      </c>
      <c r="S5142" t="s">
        <v>216</v>
      </c>
      <c r="T5142" t="s">
        <v>561</v>
      </c>
    </row>
    <row r="5143" spans="1:20">
      <c r="A5143" t="s">
        <v>1723</v>
      </c>
      <c r="B5143" t="s">
        <v>1676</v>
      </c>
      <c r="C5143" t="s">
        <v>1733</v>
      </c>
      <c r="D5143" t="s">
        <v>1734</v>
      </c>
      <c r="E5143" t="s">
        <v>212</v>
      </c>
      <c r="F5143" s="1">
        <v>41944</v>
      </c>
      <c r="G5143" t="s">
        <v>2401</v>
      </c>
      <c r="H5143">
        <v>201501</v>
      </c>
      <c r="I5143" t="s">
        <v>213</v>
      </c>
      <c r="J5143" t="s">
        <v>28</v>
      </c>
      <c r="K5143" t="s">
        <v>239</v>
      </c>
      <c r="L5143" t="s">
        <v>30</v>
      </c>
      <c r="M5143" t="s">
        <v>31</v>
      </c>
      <c r="N5143" t="s">
        <v>32</v>
      </c>
      <c r="O5143">
        <v>18746.990000000002</v>
      </c>
      <c r="P5143" t="s">
        <v>1676</v>
      </c>
      <c r="Q5143" t="s">
        <v>1723</v>
      </c>
      <c r="R5143" t="s">
        <v>1679</v>
      </c>
      <c r="S5143" t="s">
        <v>216</v>
      </c>
      <c r="T5143" t="s">
        <v>561</v>
      </c>
    </row>
    <row r="5144" spans="1:20">
      <c r="A5144" t="s">
        <v>1735</v>
      </c>
      <c r="B5144" t="s">
        <v>1676</v>
      </c>
      <c r="C5144" t="s">
        <v>1738</v>
      </c>
      <c r="D5144" t="s">
        <v>1739</v>
      </c>
      <c r="E5144" t="s">
        <v>212</v>
      </c>
      <c r="F5144" s="1">
        <v>41944</v>
      </c>
      <c r="G5144" t="s">
        <v>2401</v>
      </c>
      <c r="H5144">
        <v>201501</v>
      </c>
      <c r="I5144" t="s">
        <v>213</v>
      </c>
      <c r="J5144" t="s">
        <v>28</v>
      </c>
      <c r="K5144" t="s">
        <v>239</v>
      </c>
      <c r="L5144" t="s">
        <v>30</v>
      </c>
      <c r="M5144" t="s">
        <v>31</v>
      </c>
      <c r="N5144" t="s">
        <v>32</v>
      </c>
      <c r="O5144">
        <v>18081.47</v>
      </c>
      <c r="P5144" t="s">
        <v>1676</v>
      </c>
      <c r="Q5144" t="s">
        <v>1735</v>
      </c>
      <c r="R5144" t="s">
        <v>1679</v>
      </c>
      <c r="S5144" t="s">
        <v>216</v>
      </c>
      <c r="T5144" t="s">
        <v>561</v>
      </c>
    </row>
    <row r="5145" spans="1:20">
      <c r="A5145" t="s">
        <v>1740</v>
      </c>
      <c r="B5145" t="s">
        <v>1676</v>
      </c>
      <c r="C5145" t="s">
        <v>2552</v>
      </c>
      <c r="D5145" t="s">
        <v>2553</v>
      </c>
      <c r="E5145" t="s">
        <v>212</v>
      </c>
      <c r="F5145" s="1">
        <v>41609</v>
      </c>
      <c r="G5145" t="s">
        <v>2401</v>
      </c>
      <c r="H5145">
        <v>201501</v>
      </c>
      <c r="I5145" t="s">
        <v>213</v>
      </c>
      <c r="J5145" t="s">
        <v>28</v>
      </c>
      <c r="K5145" t="s">
        <v>217</v>
      </c>
      <c r="L5145" t="s">
        <v>30</v>
      </c>
      <c r="M5145" t="s">
        <v>31</v>
      </c>
      <c r="N5145" t="s">
        <v>32</v>
      </c>
      <c r="O5145">
        <v>2059.96</v>
      </c>
      <c r="P5145" t="s">
        <v>1676</v>
      </c>
      <c r="Q5145" t="s">
        <v>1740</v>
      </c>
      <c r="R5145" t="s">
        <v>1679</v>
      </c>
      <c r="S5145" t="s">
        <v>216</v>
      </c>
      <c r="T5145" t="s">
        <v>561</v>
      </c>
    </row>
    <row r="5146" spans="1:20">
      <c r="A5146" t="s">
        <v>1740</v>
      </c>
      <c r="B5146" t="s">
        <v>1676</v>
      </c>
      <c r="C5146" t="s">
        <v>1743</v>
      </c>
      <c r="D5146" t="s">
        <v>1744</v>
      </c>
      <c r="E5146" t="s">
        <v>212</v>
      </c>
      <c r="F5146" s="1">
        <v>41609</v>
      </c>
      <c r="G5146" t="s">
        <v>2401</v>
      </c>
      <c r="H5146">
        <v>201501</v>
      </c>
      <c r="I5146" t="s">
        <v>213</v>
      </c>
      <c r="J5146" t="s">
        <v>28</v>
      </c>
      <c r="K5146" t="s">
        <v>217</v>
      </c>
      <c r="L5146" t="s">
        <v>30</v>
      </c>
      <c r="M5146" t="s">
        <v>31</v>
      </c>
      <c r="N5146" t="s">
        <v>32</v>
      </c>
      <c r="O5146">
        <v>9186.0500000000011</v>
      </c>
      <c r="P5146" t="s">
        <v>1676</v>
      </c>
      <c r="Q5146" t="s">
        <v>1740</v>
      </c>
      <c r="R5146" t="s">
        <v>1679</v>
      </c>
      <c r="S5146" t="s">
        <v>216</v>
      </c>
      <c r="T5146" t="s">
        <v>561</v>
      </c>
    </row>
    <row r="5147" spans="1:20">
      <c r="A5147" t="s">
        <v>1723</v>
      </c>
      <c r="B5147" t="s">
        <v>1676</v>
      </c>
      <c r="C5147" t="s">
        <v>1749</v>
      </c>
      <c r="D5147" t="s">
        <v>1750</v>
      </c>
      <c r="E5147" t="s">
        <v>212</v>
      </c>
      <c r="F5147" s="1">
        <v>41609</v>
      </c>
      <c r="G5147" t="s">
        <v>2401</v>
      </c>
      <c r="H5147">
        <v>201501</v>
      </c>
      <c r="I5147" t="s">
        <v>213</v>
      </c>
      <c r="J5147" t="s">
        <v>28</v>
      </c>
      <c r="K5147" t="s">
        <v>214</v>
      </c>
      <c r="L5147" t="s">
        <v>30</v>
      </c>
      <c r="M5147" t="s">
        <v>31</v>
      </c>
      <c r="N5147" t="s">
        <v>32</v>
      </c>
      <c r="O5147">
        <v>385.45</v>
      </c>
      <c r="P5147" t="s">
        <v>1676</v>
      </c>
      <c r="Q5147" t="s">
        <v>1723</v>
      </c>
      <c r="R5147" t="s">
        <v>1679</v>
      </c>
      <c r="S5147" t="s">
        <v>216</v>
      </c>
      <c r="T5147" t="s">
        <v>561</v>
      </c>
    </row>
    <row r="5148" spans="1:20">
      <c r="A5148" t="s">
        <v>1723</v>
      </c>
      <c r="B5148" t="s">
        <v>1676</v>
      </c>
      <c r="C5148" t="s">
        <v>1749</v>
      </c>
      <c r="D5148" t="s">
        <v>1750</v>
      </c>
      <c r="E5148" t="s">
        <v>212</v>
      </c>
      <c r="F5148" s="1">
        <v>41609</v>
      </c>
      <c r="G5148" t="s">
        <v>2401</v>
      </c>
      <c r="H5148">
        <v>201501</v>
      </c>
      <c r="I5148" t="s">
        <v>213</v>
      </c>
      <c r="J5148" t="s">
        <v>28</v>
      </c>
      <c r="K5148" t="s">
        <v>217</v>
      </c>
      <c r="L5148" t="s">
        <v>30</v>
      </c>
      <c r="M5148" t="s">
        <v>31</v>
      </c>
      <c r="N5148" t="s">
        <v>32</v>
      </c>
      <c r="O5148">
        <v>385.44</v>
      </c>
      <c r="P5148" t="s">
        <v>1676</v>
      </c>
      <c r="Q5148" t="s">
        <v>1723</v>
      </c>
      <c r="R5148" t="s">
        <v>1679</v>
      </c>
      <c r="S5148" t="s">
        <v>216</v>
      </c>
      <c r="T5148" t="s">
        <v>561</v>
      </c>
    </row>
    <row r="5149" spans="1:20">
      <c r="A5149" t="s">
        <v>1751</v>
      </c>
      <c r="B5149" t="s">
        <v>1676</v>
      </c>
      <c r="C5149" t="s">
        <v>1752</v>
      </c>
      <c r="D5149" t="s">
        <v>1753</v>
      </c>
      <c r="E5149" t="s">
        <v>212</v>
      </c>
      <c r="F5149" s="1">
        <v>40664</v>
      </c>
      <c r="G5149" t="s">
        <v>2401</v>
      </c>
      <c r="H5149">
        <v>201501</v>
      </c>
      <c r="I5149" t="s">
        <v>213</v>
      </c>
      <c r="J5149" t="s">
        <v>53</v>
      </c>
      <c r="K5149" t="s">
        <v>214</v>
      </c>
      <c r="L5149" t="s">
        <v>54</v>
      </c>
      <c r="M5149" t="s">
        <v>31</v>
      </c>
      <c r="N5149" t="s">
        <v>32</v>
      </c>
      <c r="O5149">
        <v>998.97</v>
      </c>
      <c r="P5149" t="s">
        <v>1676</v>
      </c>
      <c r="Q5149" t="s">
        <v>1751</v>
      </c>
      <c r="R5149" t="s">
        <v>1679</v>
      </c>
      <c r="S5149" t="s">
        <v>216</v>
      </c>
      <c r="T5149" t="s">
        <v>561</v>
      </c>
    </row>
    <row r="5150" spans="1:20">
      <c r="A5150" t="s">
        <v>1751</v>
      </c>
      <c r="B5150" t="s">
        <v>1676</v>
      </c>
      <c r="C5150" t="s">
        <v>1752</v>
      </c>
      <c r="D5150" t="s">
        <v>1753</v>
      </c>
      <c r="E5150" t="s">
        <v>212</v>
      </c>
      <c r="F5150" s="1">
        <v>40664</v>
      </c>
      <c r="G5150" t="s">
        <v>2401</v>
      </c>
      <c r="H5150">
        <v>201501</v>
      </c>
      <c r="I5150" t="s">
        <v>213</v>
      </c>
      <c r="J5150" t="s">
        <v>53</v>
      </c>
      <c r="K5150" t="s">
        <v>217</v>
      </c>
      <c r="L5150" t="s">
        <v>54</v>
      </c>
      <c r="M5150" t="s">
        <v>31</v>
      </c>
      <c r="N5150" t="s">
        <v>32</v>
      </c>
      <c r="O5150">
        <v>998.99</v>
      </c>
      <c r="P5150" t="s">
        <v>1676</v>
      </c>
      <c r="Q5150" t="s">
        <v>1751</v>
      </c>
      <c r="R5150" t="s">
        <v>1679</v>
      </c>
      <c r="S5150" t="s">
        <v>216</v>
      </c>
      <c r="T5150" t="s">
        <v>561</v>
      </c>
    </row>
    <row r="5151" spans="1:20">
      <c r="A5151" t="s">
        <v>1751</v>
      </c>
      <c r="B5151" t="s">
        <v>1676</v>
      </c>
      <c r="C5151" t="s">
        <v>1756</v>
      </c>
      <c r="D5151" t="s">
        <v>1757</v>
      </c>
      <c r="E5151" t="s">
        <v>212</v>
      </c>
      <c r="F5151" s="1">
        <v>40664</v>
      </c>
      <c r="G5151" t="s">
        <v>2401</v>
      </c>
      <c r="H5151">
        <v>201501</v>
      </c>
      <c r="I5151" t="s">
        <v>213</v>
      </c>
      <c r="J5151" t="s">
        <v>28</v>
      </c>
      <c r="K5151" t="s">
        <v>214</v>
      </c>
      <c r="L5151" t="s">
        <v>30</v>
      </c>
      <c r="M5151" t="s">
        <v>31</v>
      </c>
      <c r="N5151" t="s">
        <v>32</v>
      </c>
      <c r="O5151">
        <v>21685.23</v>
      </c>
      <c r="P5151" t="s">
        <v>1676</v>
      </c>
      <c r="Q5151" t="s">
        <v>1751</v>
      </c>
      <c r="R5151" t="s">
        <v>1679</v>
      </c>
      <c r="S5151" t="s">
        <v>216</v>
      </c>
      <c r="T5151" t="s">
        <v>561</v>
      </c>
    </row>
    <row r="5152" spans="1:20">
      <c r="A5152" t="s">
        <v>1751</v>
      </c>
      <c r="B5152" t="s">
        <v>1676</v>
      </c>
      <c r="C5152" t="s">
        <v>1756</v>
      </c>
      <c r="D5152" t="s">
        <v>1757</v>
      </c>
      <c r="E5152" t="s">
        <v>212</v>
      </c>
      <c r="F5152" s="1">
        <v>40664</v>
      </c>
      <c r="G5152" t="s">
        <v>2401</v>
      </c>
      <c r="H5152">
        <v>201501</v>
      </c>
      <c r="I5152" t="s">
        <v>213</v>
      </c>
      <c r="J5152" t="s">
        <v>28</v>
      </c>
      <c r="K5152" t="s">
        <v>217</v>
      </c>
      <c r="L5152" t="s">
        <v>30</v>
      </c>
      <c r="M5152" t="s">
        <v>31</v>
      </c>
      <c r="N5152" t="s">
        <v>32</v>
      </c>
      <c r="O5152">
        <v>21685.25</v>
      </c>
      <c r="P5152" t="s">
        <v>1676</v>
      </c>
      <c r="Q5152" t="s">
        <v>1751</v>
      </c>
      <c r="R5152" t="s">
        <v>1679</v>
      </c>
      <c r="S5152" t="s">
        <v>216</v>
      </c>
      <c r="T5152" t="s">
        <v>561</v>
      </c>
    </row>
    <row r="5153" spans="1:20">
      <c r="A5153" t="s">
        <v>1758</v>
      </c>
      <c r="B5153" t="s">
        <v>1759</v>
      </c>
      <c r="C5153" t="s">
        <v>1760</v>
      </c>
      <c r="D5153" t="s">
        <v>1761</v>
      </c>
      <c r="E5153" t="s">
        <v>212</v>
      </c>
      <c r="F5153" s="1">
        <v>41579</v>
      </c>
      <c r="G5153" t="s">
        <v>2401</v>
      </c>
      <c r="H5153">
        <v>201501</v>
      </c>
      <c r="I5153" t="s">
        <v>213</v>
      </c>
      <c r="J5153" t="s">
        <v>53</v>
      </c>
      <c r="K5153" t="s">
        <v>217</v>
      </c>
      <c r="L5153" t="s">
        <v>54</v>
      </c>
      <c r="M5153" t="s">
        <v>31</v>
      </c>
      <c r="N5153" t="s">
        <v>32</v>
      </c>
      <c r="O5153">
        <v>529.44000000000005</v>
      </c>
      <c r="P5153" t="s">
        <v>1759</v>
      </c>
      <c r="Q5153" t="s">
        <v>1758</v>
      </c>
      <c r="R5153" t="s">
        <v>1762</v>
      </c>
      <c r="S5153" t="s">
        <v>216</v>
      </c>
      <c r="T5153" t="s">
        <v>561</v>
      </c>
    </row>
    <row r="5154" spans="1:20">
      <c r="A5154" t="s">
        <v>1758</v>
      </c>
      <c r="B5154" t="s">
        <v>1759</v>
      </c>
      <c r="C5154" t="s">
        <v>1760</v>
      </c>
      <c r="D5154" t="s">
        <v>1761</v>
      </c>
      <c r="E5154" t="s">
        <v>212</v>
      </c>
      <c r="F5154" s="1">
        <v>41579</v>
      </c>
      <c r="G5154" t="s">
        <v>2401</v>
      </c>
      <c r="H5154">
        <v>201501</v>
      </c>
      <c r="I5154" t="s">
        <v>213</v>
      </c>
      <c r="J5154" t="s">
        <v>53</v>
      </c>
      <c r="K5154" t="s">
        <v>239</v>
      </c>
      <c r="L5154" t="s">
        <v>54</v>
      </c>
      <c r="M5154" t="s">
        <v>31</v>
      </c>
      <c r="N5154" t="s">
        <v>32</v>
      </c>
      <c r="O5154">
        <v>481.94</v>
      </c>
      <c r="P5154" t="s">
        <v>1759</v>
      </c>
      <c r="Q5154" t="s">
        <v>1758</v>
      </c>
      <c r="R5154" t="s">
        <v>1762</v>
      </c>
      <c r="S5154" t="s">
        <v>216</v>
      </c>
      <c r="T5154" t="s">
        <v>561</v>
      </c>
    </row>
    <row r="5155" spans="1:20">
      <c r="A5155" t="s">
        <v>1758</v>
      </c>
      <c r="B5155" t="s">
        <v>1759</v>
      </c>
      <c r="C5155" t="s">
        <v>1763</v>
      </c>
      <c r="D5155" t="s">
        <v>1764</v>
      </c>
      <c r="E5155" t="s">
        <v>212</v>
      </c>
      <c r="F5155" s="1">
        <v>41579</v>
      </c>
      <c r="G5155" t="s">
        <v>2401</v>
      </c>
      <c r="H5155">
        <v>201501</v>
      </c>
      <c r="I5155" t="s">
        <v>213</v>
      </c>
      <c r="J5155" t="s">
        <v>53</v>
      </c>
      <c r="K5155" t="s">
        <v>239</v>
      </c>
      <c r="L5155" t="s">
        <v>54</v>
      </c>
      <c r="M5155" t="s">
        <v>31</v>
      </c>
      <c r="N5155" t="s">
        <v>32</v>
      </c>
      <c r="O5155">
        <v>852.34</v>
      </c>
      <c r="P5155" t="s">
        <v>1759</v>
      </c>
      <c r="Q5155" t="s">
        <v>1758</v>
      </c>
      <c r="R5155" t="s">
        <v>1762</v>
      </c>
      <c r="S5155" t="s">
        <v>216</v>
      </c>
      <c r="T5155" t="s">
        <v>561</v>
      </c>
    </row>
    <row r="5156" spans="1:20">
      <c r="A5156" t="s">
        <v>1765</v>
      </c>
      <c r="B5156" t="s">
        <v>1759</v>
      </c>
      <c r="C5156" t="s">
        <v>1766</v>
      </c>
      <c r="D5156" t="s">
        <v>1767</v>
      </c>
      <c r="E5156" t="s">
        <v>212</v>
      </c>
      <c r="F5156" s="1">
        <v>41579</v>
      </c>
      <c r="G5156" t="s">
        <v>2401</v>
      </c>
      <c r="H5156">
        <v>201501</v>
      </c>
      <c r="I5156" t="s">
        <v>213</v>
      </c>
      <c r="J5156" t="s">
        <v>28</v>
      </c>
      <c r="K5156" t="s">
        <v>239</v>
      </c>
      <c r="L5156" t="s">
        <v>30</v>
      </c>
      <c r="M5156" t="s">
        <v>31</v>
      </c>
      <c r="N5156" t="s">
        <v>32</v>
      </c>
      <c r="O5156">
        <v>398.24</v>
      </c>
      <c r="P5156" t="s">
        <v>1759</v>
      </c>
      <c r="Q5156" t="s">
        <v>1765</v>
      </c>
      <c r="R5156" t="s">
        <v>1762</v>
      </c>
      <c r="S5156" t="s">
        <v>216</v>
      </c>
      <c r="T5156" t="s">
        <v>561</v>
      </c>
    </row>
    <row r="5157" spans="1:20">
      <c r="A5157" t="s">
        <v>1765</v>
      </c>
      <c r="B5157" t="s">
        <v>1759</v>
      </c>
      <c r="C5157" t="s">
        <v>1768</v>
      </c>
      <c r="D5157" t="s">
        <v>1769</v>
      </c>
      <c r="E5157" t="s">
        <v>212</v>
      </c>
      <c r="F5157" s="1">
        <v>41579</v>
      </c>
      <c r="G5157" t="s">
        <v>2401</v>
      </c>
      <c r="H5157">
        <v>201501</v>
      </c>
      <c r="I5157" t="s">
        <v>213</v>
      </c>
      <c r="J5157" t="s">
        <v>28</v>
      </c>
      <c r="K5157" t="s">
        <v>239</v>
      </c>
      <c r="L5157" t="s">
        <v>30</v>
      </c>
      <c r="M5157" t="s">
        <v>31</v>
      </c>
      <c r="N5157" t="s">
        <v>32</v>
      </c>
      <c r="O5157">
        <v>950.6</v>
      </c>
      <c r="P5157" t="s">
        <v>1759</v>
      </c>
      <c r="Q5157" t="s">
        <v>1765</v>
      </c>
      <c r="R5157" t="s">
        <v>1762</v>
      </c>
      <c r="S5157" t="s">
        <v>216</v>
      </c>
      <c r="T5157" t="s">
        <v>561</v>
      </c>
    </row>
    <row r="5158" spans="1:20">
      <c r="A5158" t="s">
        <v>1758</v>
      </c>
      <c r="B5158" t="s">
        <v>1759</v>
      </c>
      <c r="C5158" t="s">
        <v>1770</v>
      </c>
      <c r="D5158" t="s">
        <v>1771</v>
      </c>
      <c r="E5158" t="s">
        <v>212</v>
      </c>
      <c r="F5158" s="1">
        <v>41579</v>
      </c>
      <c r="G5158" t="s">
        <v>2401</v>
      </c>
      <c r="H5158">
        <v>201501</v>
      </c>
      <c r="I5158" t="s">
        <v>213</v>
      </c>
      <c r="J5158" t="s">
        <v>53</v>
      </c>
      <c r="K5158" t="s">
        <v>239</v>
      </c>
      <c r="L5158" t="s">
        <v>54</v>
      </c>
      <c r="M5158" t="s">
        <v>31</v>
      </c>
      <c r="N5158" t="s">
        <v>32</v>
      </c>
      <c r="O5158">
        <v>-400.62</v>
      </c>
      <c r="P5158" t="s">
        <v>1759</v>
      </c>
      <c r="Q5158" t="s">
        <v>1758</v>
      </c>
      <c r="R5158" t="s">
        <v>1762</v>
      </c>
      <c r="S5158" t="s">
        <v>216</v>
      </c>
      <c r="T5158" t="s">
        <v>561</v>
      </c>
    </row>
    <row r="5159" spans="1:20">
      <c r="A5159" t="s">
        <v>1758</v>
      </c>
      <c r="B5159" t="s">
        <v>1759</v>
      </c>
      <c r="C5159" t="s">
        <v>1772</v>
      </c>
      <c r="D5159" t="s">
        <v>1773</v>
      </c>
      <c r="E5159" t="s">
        <v>212</v>
      </c>
      <c r="F5159" s="1">
        <v>41579</v>
      </c>
      <c r="G5159" t="s">
        <v>2401</v>
      </c>
      <c r="H5159">
        <v>201501</v>
      </c>
      <c r="I5159" t="s">
        <v>213</v>
      </c>
      <c r="J5159" t="s">
        <v>53</v>
      </c>
      <c r="K5159" t="s">
        <v>239</v>
      </c>
      <c r="L5159" t="s">
        <v>54</v>
      </c>
      <c r="M5159" t="s">
        <v>31</v>
      </c>
      <c r="N5159" t="s">
        <v>32</v>
      </c>
      <c r="O5159">
        <v>391.74</v>
      </c>
      <c r="P5159" t="s">
        <v>1759</v>
      </c>
      <c r="Q5159" t="s">
        <v>1758</v>
      </c>
      <c r="R5159" t="s">
        <v>1762</v>
      </c>
      <c r="S5159" t="s">
        <v>216</v>
      </c>
      <c r="T5159" t="s">
        <v>561</v>
      </c>
    </row>
    <row r="5160" spans="1:20">
      <c r="A5160" t="s">
        <v>1758</v>
      </c>
      <c r="B5160" t="s">
        <v>1759</v>
      </c>
      <c r="C5160" t="s">
        <v>1774</v>
      </c>
      <c r="D5160" t="s">
        <v>1775</v>
      </c>
      <c r="E5160" t="s">
        <v>212</v>
      </c>
      <c r="F5160" s="1">
        <v>41579</v>
      </c>
      <c r="G5160" t="s">
        <v>2401</v>
      </c>
      <c r="H5160">
        <v>201501</v>
      </c>
      <c r="I5160" t="s">
        <v>213</v>
      </c>
      <c r="J5160" t="s">
        <v>53</v>
      </c>
      <c r="K5160" t="s">
        <v>239</v>
      </c>
      <c r="L5160" t="s">
        <v>54</v>
      </c>
      <c r="M5160" t="s">
        <v>31</v>
      </c>
      <c r="N5160" t="s">
        <v>32</v>
      </c>
      <c r="O5160">
        <v>317.17</v>
      </c>
      <c r="P5160" t="s">
        <v>1759</v>
      </c>
      <c r="Q5160" t="s">
        <v>1758</v>
      </c>
      <c r="R5160" t="s">
        <v>1762</v>
      </c>
      <c r="S5160" t="s">
        <v>216</v>
      </c>
      <c r="T5160" t="s">
        <v>561</v>
      </c>
    </row>
    <row r="5161" spans="1:20">
      <c r="A5161" t="s">
        <v>1765</v>
      </c>
      <c r="B5161" t="s">
        <v>1759</v>
      </c>
      <c r="C5161" t="s">
        <v>1776</v>
      </c>
      <c r="D5161" t="s">
        <v>1777</v>
      </c>
      <c r="E5161" t="s">
        <v>212</v>
      </c>
      <c r="F5161" s="1">
        <v>41579</v>
      </c>
      <c r="G5161" t="s">
        <v>2401</v>
      </c>
      <c r="H5161">
        <v>201501</v>
      </c>
      <c r="I5161" t="s">
        <v>213</v>
      </c>
      <c r="J5161" t="s">
        <v>28</v>
      </c>
      <c r="K5161" t="s">
        <v>217</v>
      </c>
      <c r="L5161" t="s">
        <v>30</v>
      </c>
      <c r="M5161" t="s">
        <v>31</v>
      </c>
      <c r="N5161" t="s">
        <v>32</v>
      </c>
      <c r="O5161">
        <v>5285.08</v>
      </c>
      <c r="P5161" t="s">
        <v>1759</v>
      </c>
      <c r="Q5161" t="s">
        <v>1765</v>
      </c>
      <c r="R5161" t="s">
        <v>1762</v>
      </c>
      <c r="S5161" t="s">
        <v>216</v>
      </c>
      <c r="T5161" t="s">
        <v>561</v>
      </c>
    </row>
    <row r="5162" spans="1:20">
      <c r="A5162" t="s">
        <v>1765</v>
      </c>
      <c r="B5162" t="s">
        <v>1759</v>
      </c>
      <c r="C5162" t="s">
        <v>1776</v>
      </c>
      <c r="D5162" t="s">
        <v>1777</v>
      </c>
      <c r="E5162" t="s">
        <v>212</v>
      </c>
      <c r="F5162" s="1">
        <v>41579</v>
      </c>
      <c r="G5162" t="s">
        <v>2401</v>
      </c>
      <c r="H5162">
        <v>201501</v>
      </c>
      <c r="I5162" t="s">
        <v>213</v>
      </c>
      <c r="J5162" t="s">
        <v>28</v>
      </c>
      <c r="K5162" t="s">
        <v>239</v>
      </c>
      <c r="L5162" t="s">
        <v>30</v>
      </c>
      <c r="M5162" t="s">
        <v>31</v>
      </c>
      <c r="N5162" t="s">
        <v>32</v>
      </c>
      <c r="O5162">
        <v>6103.08</v>
      </c>
      <c r="P5162" t="s">
        <v>1759</v>
      </c>
      <c r="Q5162" t="s">
        <v>1765</v>
      </c>
      <c r="R5162" t="s">
        <v>1762</v>
      </c>
      <c r="S5162" t="s">
        <v>216</v>
      </c>
      <c r="T5162" t="s">
        <v>561</v>
      </c>
    </row>
    <row r="5163" spans="1:20">
      <c r="A5163" t="s">
        <v>1765</v>
      </c>
      <c r="B5163" t="s">
        <v>1759</v>
      </c>
      <c r="C5163" t="s">
        <v>1780</v>
      </c>
      <c r="D5163" t="s">
        <v>1781</v>
      </c>
      <c r="E5163" t="s">
        <v>212</v>
      </c>
      <c r="F5163" s="1">
        <v>41579</v>
      </c>
      <c r="G5163" t="s">
        <v>2401</v>
      </c>
      <c r="H5163">
        <v>201501</v>
      </c>
      <c r="I5163" t="s">
        <v>213</v>
      </c>
      <c r="J5163" t="s">
        <v>28</v>
      </c>
      <c r="K5163" t="s">
        <v>239</v>
      </c>
      <c r="L5163" t="s">
        <v>30</v>
      </c>
      <c r="M5163" t="s">
        <v>31</v>
      </c>
      <c r="N5163" t="s">
        <v>32</v>
      </c>
      <c r="O5163">
        <v>669.96</v>
      </c>
      <c r="P5163" t="s">
        <v>1759</v>
      </c>
      <c r="Q5163" t="s">
        <v>1765</v>
      </c>
      <c r="R5163" t="s">
        <v>1762</v>
      </c>
      <c r="S5163" t="s">
        <v>216</v>
      </c>
      <c r="T5163" t="s">
        <v>561</v>
      </c>
    </row>
    <row r="5164" spans="1:20">
      <c r="A5164" t="s">
        <v>1782</v>
      </c>
      <c r="B5164" t="s">
        <v>1759</v>
      </c>
      <c r="C5164" t="s">
        <v>1783</v>
      </c>
      <c r="D5164" t="s">
        <v>1784</v>
      </c>
      <c r="E5164" t="s">
        <v>258</v>
      </c>
      <c r="F5164" s="1">
        <v>41579</v>
      </c>
      <c r="G5164" t="s">
        <v>2401</v>
      </c>
      <c r="H5164">
        <v>201501</v>
      </c>
      <c r="I5164" t="s">
        <v>213</v>
      </c>
      <c r="J5164" t="s">
        <v>253</v>
      </c>
      <c r="K5164" t="s">
        <v>239</v>
      </c>
      <c r="L5164" t="s">
        <v>254</v>
      </c>
      <c r="M5164" t="s">
        <v>31</v>
      </c>
      <c r="N5164" t="s">
        <v>32</v>
      </c>
      <c r="O5164">
        <v>5336.41</v>
      </c>
      <c r="P5164" t="s">
        <v>1759</v>
      </c>
      <c r="Q5164" t="s">
        <v>1782</v>
      </c>
      <c r="R5164" t="s">
        <v>1762</v>
      </c>
      <c r="S5164" t="s">
        <v>216</v>
      </c>
      <c r="T5164" t="s">
        <v>561</v>
      </c>
    </row>
    <row r="5165" spans="1:20">
      <c r="A5165" t="s">
        <v>1782</v>
      </c>
      <c r="B5165" t="s">
        <v>1759</v>
      </c>
      <c r="C5165" t="s">
        <v>1785</v>
      </c>
      <c r="D5165" t="s">
        <v>1786</v>
      </c>
      <c r="E5165" t="s">
        <v>258</v>
      </c>
      <c r="F5165" s="1">
        <v>41579</v>
      </c>
      <c r="G5165" t="s">
        <v>2401</v>
      </c>
      <c r="H5165">
        <v>201501</v>
      </c>
      <c r="I5165" t="s">
        <v>213</v>
      </c>
      <c r="J5165" t="s">
        <v>253</v>
      </c>
      <c r="K5165" t="s">
        <v>239</v>
      </c>
      <c r="L5165" t="s">
        <v>254</v>
      </c>
      <c r="M5165" t="s">
        <v>31</v>
      </c>
      <c r="N5165" t="s">
        <v>32</v>
      </c>
      <c r="O5165">
        <v>736.64</v>
      </c>
      <c r="P5165" t="s">
        <v>1759</v>
      </c>
      <c r="Q5165" t="s">
        <v>1782</v>
      </c>
      <c r="R5165" t="s">
        <v>1762</v>
      </c>
      <c r="S5165" t="s">
        <v>216</v>
      </c>
      <c r="T5165" t="s">
        <v>561</v>
      </c>
    </row>
    <row r="5166" spans="1:20">
      <c r="A5166" t="s">
        <v>1782</v>
      </c>
      <c r="B5166" t="s">
        <v>1759</v>
      </c>
      <c r="C5166" t="s">
        <v>1787</v>
      </c>
      <c r="D5166" t="s">
        <v>1788</v>
      </c>
      <c r="E5166" t="s">
        <v>258</v>
      </c>
      <c r="F5166" s="1">
        <v>41579</v>
      </c>
      <c r="G5166" t="s">
        <v>2401</v>
      </c>
      <c r="H5166">
        <v>201501</v>
      </c>
      <c r="I5166" t="s">
        <v>213</v>
      </c>
      <c r="J5166" t="s">
        <v>253</v>
      </c>
      <c r="K5166" t="s">
        <v>239</v>
      </c>
      <c r="L5166" t="s">
        <v>254</v>
      </c>
      <c r="M5166" t="s">
        <v>31</v>
      </c>
      <c r="N5166" t="s">
        <v>32</v>
      </c>
      <c r="O5166">
        <v>2015.31</v>
      </c>
      <c r="P5166" t="s">
        <v>1759</v>
      </c>
      <c r="Q5166" t="s">
        <v>1782</v>
      </c>
      <c r="R5166" t="s">
        <v>1762</v>
      </c>
      <c r="S5166" t="s">
        <v>216</v>
      </c>
      <c r="T5166" t="s">
        <v>561</v>
      </c>
    </row>
    <row r="5167" spans="1:20">
      <c r="A5167" t="s">
        <v>1782</v>
      </c>
      <c r="B5167" t="s">
        <v>1759</v>
      </c>
      <c r="C5167" t="s">
        <v>1789</v>
      </c>
      <c r="D5167" t="s">
        <v>1790</v>
      </c>
      <c r="E5167" t="s">
        <v>258</v>
      </c>
      <c r="F5167" s="1">
        <v>41579</v>
      </c>
      <c r="G5167" t="s">
        <v>2401</v>
      </c>
      <c r="H5167">
        <v>201501</v>
      </c>
      <c r="I5167" t="s">
        <v>213</v>
      </c>
      <c r="J5167" t="s">
        <v>253</v>
      </c>
      <c r="K5167" t="s">
        <v>239</v>
      </c>
      <c r="L5167" t="s">
        <v>254</v>
      </c>
      <c r="M5167" t="s">
        <v>31</v>
      </c>
      <c r="N5167" t="s">
        <v>32</v>
      </c>
      <c r="O5167">
        <v>141.99</v>
      </c>
      <c r="P5167" t="s">
        <v>1759</v>
      </c>
      <c r="Q5167" t="s">
        <v>1782</v>
      </c>
      <c r="R5167" t="s">
        <v>1762</v>
      </c>
      <c r="S5167" t="s">
        <v>216</v>
      </c>
      <c r="T5167" t="s">
        <v>561</v>
      </c>
    </row>
    <row r="5168" spans="1:20">
      <c r="A5168" t="s">
        <v>1782</v>
      </c>
      <c r="B5168" t="s">
        <v>1759</v>
      </c>
      <c r="C5168" t="s">
        <v>1791</v>
      </c>
      <c r="D5168" t="s">
        <v>1792</v>
      </c>
      <c r="E5168" t="s">
        <v>258</v>
      </c>
      <c r="F5168" s="1">
        <v>41579</v>
      </c>
      <c r="G5168" t="s">
        <v>2401</v>
      </c>
      <c r="H5168">
        <v>201501</v>
      </c>
      <c r="I5168" t="s">
        <v>213</v>
      </c>
      <c r="J5168" t="s">
        <v>253</v>
      </c>
      <c r="K5168" t="s">
        <v>239</v>
      </c>
      <c r="L5168" t="s">
        <v>254</v>
      </c>
      <c r="M5168" t="s">
        <v>31</v>
      </c>
      <c r="N5168" t="s">
        <v>32</v>
      </c>
      <c r="O5168">
        <v>276.05</v>
      </c>
      <c r="P5168" t="s">
        <v>1759</v>
      </c>
      <c r="Q5168" t="s">
        <v>1782</v>
      </c>
      <c r="R5168" t="s">
        <v>1762</v>
      </c>
      <c r="S5168" t="s">
        <v>216</v>
      </c>
      <c r="T5168" t="s">
        <v>561</v>
      </c>
    </row>
    <row r="5169" spans="1:20">
      <c r="A5169" t="s">
        <v>1802</v>
      </c>
      <c r="B5169" t="s">
        <v>1794</v>
      </c>
      <c r="C5169" t="s">
        <v>1803</v>
      </c>
      <c r="D5169" t="s">
        <v>1804</v>
      </c>
      <c r="E5169" t="s">
        <v>600</v>
      </c>
      <c r="F5169" s="1">
        <v>41426</v>
      </c>
      <c r="G5169" t="s">
        <v>2401</v>
      </c>
      <c r="H5169">
        <v>201501</v>
      </c>
      <c r="I5169" t="s">
        <v>213</v>
      </c>
      <c r="J5169" t="s">
        <v>1122</v>
      </c>
      <c r="K5169" t="s">
        <v>1805</v>
      </c>
      <c r="L5169" t="s">
        <v>1124</v>
      </c>
      <c r="M5169" t="s">
        <v>31</v>
      </c>
      <c r="N5169" t="s">
        <v>48</v>
      </c>
      <c r="O5169">
        <v>79687.23</v>
      </c>
      <c r="P5169" t="s">
        <v>1794</v>
      </c>
      <c r="Q5169" t="s">
        <v>1802</v>
      </c>
      <c r="R5169" t="s">
        <v>1799</v>
      </c>
      <c r="S5169" t="s">
        <v>216</v>
      </c>
      <c r="T5169" t="s">
        <v>35</v>
      </c>
    </row>
    <row r="5170" spans="1:20">
      <c r="A5170" t="s">
        <v>1802</v>
      </c>
      <c r="B5170" t="s">
        <v>1794</v>
      </c>
      <c r="C5170" t="s">
        <v>1803</v>
      </c>
      <c r="D5170" t="s">
        <v>1804</v>
      </c>
      <c r="E5170" t="s">
        <v>600</v>
      </c>
      <c r="F5170" s="1">
        <v>41426</v>
      </c>
      <c r="G5170" t="s">
        <v>2401</v>
      </c>
      <c r="H5170">
        <v>201501</v>
      </c>
      <c r="I5170" t="s">
        <v>213</v>
      </c>
      <c r="J5170" t="s">
        <v>1122</v>
      </c>
      <c r="K5170" t="s">
        <v>1805</v>
      </c>
      <c r="L5170" t="s">
        <v>1124</v>
      </c>
      <c r="M5170" t="s">
        <v>31</v>
      </c>
      <c r="N5170" t="s">
        <v>49</v>
      </c>
      <c r="O5170">
        <v>-79687.23</v>
      </c>
      <c r="P5170" t="s">
        <v>1794</v>
      </c>
      <c r="Q5170" t="s">
        <v>1802</v>
      </c>
      <c r="R5170" t="s">
        <v>1799</v>
      </c>
      <c r="S5170" t="s">
        <v>216</v>
      </c>
      <c r="T5170" t="s">
        <v>35</v>
      </c>
    </row>
    <row r="5171" spans="1:20">
      <c r="A5171" t="s">
        <v>1802</v>
      </c>
      <c r="B5171" t="s">
        <v>1794</v>
      </c>
      <c r="C5171" t="s">
        <v>1806</v>
      </c>
      <c r="D5171" t="s">
        <v>1807</v>
      </c>
      <c r="E5171" t="s">
        <v>600</v>
      </c>
      <c r="F5171" s="1">
        <v>41791</v>
      </c>
      <c r="G5171" t="s">
        <v>2401</v>
      </c>
      <c r="H5171">
        <v>201501</v>
      </c>
      <c r="I5171" t="s">
        <v>213</v>
      </c>
      <c r="J5171" t="s">
        <v>1122</v>
      </c>
      <c r="K5171" t="s">
        <v>1805</v>
      </c>
      <c r="L5171" t="s">
        <v>1124</v>
      </c>
      <c r="M5171" t="s">
        <v>31</v>
      </c>
      <c r="N5171" t="s">
        <v>32</v>
      </c>
      <c r="O5171">
        <v>4092.9300000000003</v>
      </c>
      <c r="P5171" t="s">
        <v>1794</v>
      </c>
      <c r="Q5171" t="s">
        <v>1802</v>
      </c>
      <c r="R5171" t="s">
        <v>1799</v>
      </c>
      <c r="S5171" t="s">
        <v>216</v>
      </c>
      <c r="T5171" t="s">
        <v>35</v>
      </c>
    </row>
    <row r="5172" spans="1:20">
      <c r="A5172" t="s">
        <v>1802</v>
      </c>
      <c r="B5172" t="s">
        <v>1794</v>
      </c>
      <c r="C5172" t="s">
        <v>1811</v>
      </c>
      <c r="D5172" t="s">
        <v>1812</v>
      </c>
      <c r="E5172" t="s">
        <v>363</v>
      </c>
      <c r="F5172" s="1">
        <v>41760</v>
      </c>
      <c r="G5172" t="s">
        <v>2401</v>
      </c>
      <c r="H5172">
        <v>201501</v>
      </c>
      <c r="I5172" t="s">
        <v>213</v>
      </c>
      <c r="J5172" t="s">
        <v>28</v>
      </c>
      <c r="K5172" t="s">
        <v>1797</v>
      </c>
      <c r="L5172" t="s">
        <v>30</v>
      </c>
      <c r="M5172" t="s">
        <v>1813</v>
      </c>
      <c r="N5172" t="s">
        <v>32</v>
      </c>
      <c r="O5172">
        <v>1096.97</v>
      </c>
      <c r="P5172" t="s">
        <v>1794</v>
      </c>
      <c r="Q5172" t="s">
        <v>1802</v>
      </c>
      <c r="R5172" t="s">
        <v>1799</v>
      </c>
      <c r="S5172" t="s">
        <v>216</v>
      </c>
      <c r="T5172" t="s">
        <v>35</v>
      </c>
    </row>
    <row r="5173" spans="1:20">
      <c r="A5173" t="s">
        <v>1802</v>
      </c>
      <c r="B5173" t="s">
        <v>1794</v>
      </c>
      <c r="C5173" t="s">
        <v>1811</v>
      </c>
      <c r="D5173" t="s">
        <v>1812</v>
      </c>
      <c r="E5173" t="s">
        <v>363</v>
      </c>
      <c r="F5173" s="1">
        <v>41760</v>
      </c>
      <c r="G5173" t="s">
        <v>2401</v>
      </c>
      <c r="H5173">
        <v>201501</v>
      </c>
      <c r="I5173" t="s">
        <v>213</v>
      </c>
      <c r="J5173" t="s">
        <v>28</v>
      </c>
      <c r="K5173" t="s">
        <v>1797</v>
      </c>
      <c r="L5173" t="s">
        <v>30</v>
      </c>
      <c r="M5173" t="s">
        <v>1814</v>
      </c>
      <c r="N5173" t="s">
        <v>32</v>
      </c>
      <c r="O5173">
        <v>74.37</v>
      </c>
      <c r="P5173" t="s">
        <v>1794</v>
      </c>
      <c r="Q5173" t="s">
        <v>1802</v>
      </c>
      <c r="R5173" t="s">
        <v>1799</v>
      </c>
      <c r="S5173" t="s">
        <v>216</v>
      </c>
      <c r="T5173" t="s">
        <v>35</v>
      </c>
    </row>
    <row r="5174" spans="1:20">
      <c r="A5174" t="s">
        <v>1815</v>
      </c>
      <c r="B5174" t="s">
        <v>1816</v>
      </c>
      <c r="C5174" t="s">
        <v>1817</v>
      </c>
      <c r="D5174" t="s">
        <v>1818</v>
      </c>
      <c r="E5174" t="s">
        <v>363</v>
      </c>
      <c r="F5174" s="1">
        <v>41306</v>
      </c>
      <c r="G5174" t="s">
        <v>2401</v>
      </c>
      <c r="H5174">
        <v>201501</v>
      </c>
      <c r="I5174" t="s">
        <v>213</v>
      </c>
      <c r="J5174" t="s">
        <v>53</v>
      </c>
      <c r="K5174" t="s">
        <v>1407</v>
      </c>
      <c r="L5174" t="s">
        <v>54</v>
      </c>
      <c r="M5174" t="s">
        <v>1819</v>
      </c>
      <c r="N5174" t="s">
        <v>32</v>
      </c>
      <c r="O5174">
        <v>6415.58</v>
      </c>
      <c r="P5174" t="s">
        <v>1816</v>
      </c>
      <c r="Q5174" t="s">
        <v>1815</v>
      </c>
      <c r="R5174" t="s">
        <v>1820</v>
      </c>
      <c r="S5174" t="s">
        <v>216</v>
      </c>
      <c r="T5174" t="s">
        <v>592</v>
      </c>
    </row>
    <row r="5175" spans="1:20">
      <c r="A5175" t="s">
        <v>1815</v>
      </c>
      <c r="B5175" t="s">
        <v>1816</v>
      </c>
      <c r="C5175" t="s">
        <v>1817</v>
      </c>
      <c r="D5175" t="s">
        <v>1818</v>
      </c>
      <c r="E5175" t="s">
        <v>363</v>
      </c>
      <c r="F5175" s="1">
        <v>41306</v>
      </c>
      <c r="G5175" t="s">
        <v>2401</v>
      </c>
      <c r="H5175">
        <v>201501</v>
      </c>
      <c r="I5175" t="s">
        <v>213</v>
      </c>
      <c r="J5175" t="s">
        <v>53</v>
      </c>
      <c r="K5175" t="s">
        <v>1797</v>
      </c>
      <c r="L5175" t="s">
        <v>54</v>
      </c>
      <c r="M5175" t="s">
        <v>1819</v>
      </c>
      <c r="N5175" t="s">
        <v>32</v>
      </c>
      <c r="O5175">
        <v>2281.09</v>
      </c>
      <c r="P5175" t="s">
        <v>1816</v>
      </c>
      <c r="Q5175" t="s">
        <v>1815</v>
      </c>
      <c r="R5175" t="s">
        <v>1820</v>
      </c>
      <c r="S5175" t="s">
        <v>216</v>
      </c>
      <c r="T5175" t="s">
        <v>592</v>
      </c>
    </row>
    <row r="5176" spans="1:20">
      <c r="A5176" t="s">
        <v>1815</v>
      </c>
      <c r="B5176" t="s">
        <v>1816</v>
      </c>
      <c r="C5176" t="s">
        <v>1821</v>
      </c>
      <c r="D5176" t="s">
        <v>1822</v>
      </c>
      <c r="E5176" t="s">
        <v>142</v>
      </c>
      <c r="F5176" s="1">
        <v>41913</v>
      </c>
      <c r="G5176" t="s">
        <v>2401</v>
      </c>
      <c r="H5176">
        <v>201501</v>
      </c>
      <c r="I5176" t="s">
        <v>27</v>
      </c>
      <c r="J5176" t="s">
        <v>53</v>
      </c>
      <c r="K5176" t="s">
        <v>29</v>
      </c>
      <c r="L5176" t="s">
        <v>54</v>
      </c>
      <c r="M5176" t="s">
        <v>31</v>
      </c>
      <c r="N5176" t="s">
        <v>32</v>
      </c>
      <c r="O5176">
        <v>88.62</v>
      </c>
      <c r="P5176" t="s">
        <v>1816</v>
      </c>
      <c r="Q5176" t="s">
        <v>1815</v>
      </c>
      <c r="R5176" t="s">
        <v>1820</v>
      </c>
      <c r="S5176" t="s">
        <v>216</v>
      </c>
      <c r="T5176" t="s">
        <v>592</v>
      </c>
    </row>
    <row r="5177" spans="1:20">
      <c r="A5177" t="s">
        <v>1815</v>
      </c>
      <c r="B5177" t="s">
        <v>1816</v>
      </c>
      <c r="C5177" t="s">
        <v>1821</v>
      </c>
      <c r="D5177" t="s">
        <v>1822</v>
      </c>
      <c r="E5177" t="s">
        <v>142</v>
      </c>
      <c r="F5177" s="1">
        <v>41913</v>
      </c>
      <c r="G5177" t="s">
        <v>2401</v>
      </c>
      <c r="H5177">
        <v>201501</v>
      </c>
      <c r="I5177" t="s">
        <v>27</v>
      </c>
      <c r="J5177" t="s">
        <v>53</v>
      </c>
      <c r="K5177" t="s">
        <v>36</v>
      </c>
      <c r="L5177" t="s">
        <v>54</v>
      </c>
      <c r="M5177" t="s">
        <v>31</v>
      </c>
      <c r="N5177" t="s">
        <v>32</v>
      </c>
      <c r="O5177">
        <v>5.46</v>
      </c>
      <c r="P5177" t="s">
        <v>1816</v>
      </c>
      <c r="Q5177" t="s">
        <v>1815</v>
      </c>
      <c r="R5177" t="s">
        <v>1820</v>
      </c>
      <c r="S5177" t="s">
        <v>216</v>
      </c>
      <c r="T5177" t="s">
        <v>592</v>
      </c>
    </row>
    <row r="5178" spans="1:20">
      <c r="A5178" t="s">
        <v>1815</v>
      </c>
      <c r="B5178" t="s">
        <v>1816</v>
      </c>
      <c r="C5178" t="s">
        <v>1821</v>
      </c>
      <c r="D5178" t="s">
        <v>1822</v>
      </c>
      <c r="E5178" t="s">
        <v>142</v>
      </c>
      <c r="F5178" s="1">
        <v>41913</v>
      </c>
      <c r="G5178" t="s">
        <v>2401</v>
      </c>
      <c r="H5178">
        <v>201501</v>
      </c>
      <c r="I5178" t="s">
        <v>27</v>
      </c>
      <c r="J5178" t="s">
        <v>53</v>
      </c>
      <c r="K5178" t="s">
        <v>37</v>
      </c>
      <c r="L5178" t="s">
        <v>54</v>
      </c>
      <c r="M5178" t="s">
        <v>31</v>
      </c>
      <c r="N5178" t="s">
        <v>32</v>
      </c>
      <c r="O5178">
        <v>48.11</v>
      </c>
      <c r="P5178" t="s">
        <v>1816</v>
      </c>
      <c r="Q5178" t="s">
        <v>1815</v>
      </c>
      <c r="R5178" t="s">
        <v>1820</v>
      </c>
      <c r="S5178" t="s">
        <v>216</v>
      </c>
      <c r="T5178" t="s">
        <v>592</v>
      </c>
    </row>
    <row r="5179" spans="1:20">
      <c r="A5179" t="s">
        <v>1815</v>
      </c>
      <c r="B5179" t="s">
        <v>1816</v>
      </c>
      <c r="C5179" t="s">
        <v>1821</v>
      </c>
      <c r="D5179" t="s">
        <v>1822</v>
      </c>
      <c r="E5179" t="s">
        <v>142</v>
      </c>
      <c r="F5179" s="1">
        <v>41913</v>
      </c>
      <c r="G5179" t="s">
        <v>2401</v>
      </c>
      <c r="H5179">
        <v>201501</v>
      </c>
      <c r="I5179" t="s">
        <v>27</v>
      </c>
      <c r="J5179" t="s">
        <v>53</v>
      </c>
      <c r="K5179" t="s">
        <v>38</v>
      </c>
      <c r="L5179" t="s">
        <v>54</v>
      </c>
      <c r="M5179" t="s">
        <v>31</v>
      </c>
      <c r="N5179" t="s">
        <v>32</v>
      </c>
      <c r="O5179">
        <v>55.370000000000005</v>
      </c>
      <c r="P5179" t="s">
        <v>1816</v>
      </c>
      <c r="Q5179" t="s">
        <v>1815</v>
      </c>
      <c r="R5179" t="s">
        <v>1820</v>
      </c>
      <c r="S5179" t="s">
        <v>216</v>
      </c>
      <c r="T5179" t="s">
        <v>592</v>
      </c>
    </row>
    <row r="5180" spans="1:20">
      <c r="A5180" t="s">
        <v>1815</v>
      </c>
      <c r="B5180" t="s">
        <v>1816</v>
      </c>
      <c r="C5180" t="s">
        <v>1821</v>
      </c>
      <c r="D5180" t="s">
        <v>1822</v>
      </c>
      <c r="E5180" t="s">
        <v>142</v>
      </c>
      <c r="F5180" s="1">
        <v>41913</v>
      </c>
      <c r="G5180" t="s">
        <v>2401</v>
      </c>
      <c r="H5180">
        <v>201501</v>
      </c>
      <c r="I5180" t="s">
        <v>27</v>
      </c>
      <c r="J5180" t="s">
        <v>53</v>
      </c>
      <c r="K5180" t="s">
        <v>41</v>
      </c>
      <c r="L5180" t="s">
        <v>54</v>
      </c>
      <c r="M5180" t="s">
        <v>31</v>
      </c>
      <c r="N5180" t="s">
        <v>32</v>
      </c>
      <c r="O5180">
        <v>25.82</v>
      </c>
      <c r="P5180" t="s">
        <v>1816</v>
      </c>
      <c r="Q5180" t="s">
        <v>1815</v>
      </c>
      <c r="R5180" t="s">
        <v>1820</v>
      </c>
      <c r="S5180" t="s">
        <v>216</v>
      </c>
      <c r="T5180" t="s">
        <v>592</v>
      </c>
    </row>
    <row r="5181" spans="1:20">
      <c r="A5181" t="s">
        <v>1815</v>
      </c>
      <c r="B5181" t="s">
        <v>1816</v>
      </c>
      <c r="C5181" t="s">
        <v>1821</v>
      </c>
      <c r="D5181" t="s">
        <v>1822</v>
      </c>
      <c r="E5181" t="s">
        <v>142</v>
      </c>
      <c r="F5181" s="1">
        <v>41913</v>
      </c>
      <c r="G5181" t="s">
        <v>2401</v>
      </c>
      <c r="H5181">
        <v>201501</v>
      </c>
      <c r="I5181" t="s">
        <v>27</v>
      </c>
      <c r="J5181" t="s">
        <v>53</v>
      </c>
      <c r="K5181" t="s">
        <v>42</v>
      </c>
      <c r="L5181" t="s">
        <v>54</v>
      </c>
      <c r="M5181" t="s">
        <v>31</v>
      </c>
      <c r="N5181" t="s">
        <v>32</v>
      </c>
      <c r="O5181">
        <v>44.63</v>
      </c>
      <c r="P5181" t="s">
        <v>1816</v>
      </c>
      <c r="Q5181" t="s">
        <v>1815</v>
      </c>
      <c r="R5181" t="s">
        <v>1820</v>
      </c>
      <c r="S5181" t="s">
        <v>216</v>
      </c>
      <c r="T5181" t="s">
        <v>592</v>
      </c>
    </row>
    <row r="5182" spans="1:20">
      <c r="A5182" t="s">
        <v>1815</v>
      </c>
      <c r="B5182" t="s">
        <v>1816</v>
      </c>
      <c r="C5182" t="s">
        <v>1821</v>
      </c>
      <c r="D5182" t="s">
        <v>1822</v>
      </c>
      <c r="E5182" t="s">
        <v>142</v>
      </c>
      <c r="F5182" s="1">
        <v>41913</v>
      </c>
      <c r="G5182" t="s">
        <v>2401</v>
      </c>
      <c r="H5182">
        <v>201501</v>
      </c>
      <c r="I5182" t="s">
        <v>27</v>
      </c>
      <c r="J5182" t="s">
        <v>53</v>
      </c>
      <c r="K5182" t="s">
        <v>44</v>
      </c>
      <c r="L5182" t="s">
        <v>54</v>
      </c>
      <c r="M5182" t="s">
        <v>31</v>
      </c>
      <c r="N5182" t="s">
        <v>32</v>
      </c>
      <c r="O5182">
        <v>10.09</v>
      </c>
      <c r="P5182" t="s">
        <v>1816</v>
      </c>
      <c r="Q5182" t="s">
        <v>1815</v>
      </c>
      <c r="R5182" t="s">
        <v>1820</v>
      </c>
      <c r="S5182" t="s">
        <v>216</v>
      </c>
      <c r="T5182" t="s">
        <v>592</v>
      </c>
    </row>
    <row r="5183" spans="1:20">
      <c r="A5183" t="s">
        <v>2554</v>
      </c>
      <c r="B5183" t="s">
        <v>2555</v>
      </c>
      <c r="C5183" t="s">
        <v>2556</v>
      </c>
      <c r="D5183" t="s">
        <v>2557</v>
      </c>
      <c r="E5183" t="s">
        <v>252</v>
      </c>
      <c r="F5183" s="1">
        <v>39701</v>
      </c>
      <c r="G5183" t="s">
        <v>2401</v>
      </c>
      <c r="H5183">
        <v>201501</v>
      </c>
      <c r="I5183" t="s">
        <v>213</v>
      </c>
      <c r="J5183" t="s">
        <v>253</v>
      </c>
      <c r="K5183" t="s">
        <v>1407</v>
      </c>
      <c r="L5183" t="s">
        <v>254</v>
      </c>
      <c r="M5183" t="s">
        <v>2558</v>
      </c>
      <c r="N5183" t="s">
        <v>32</v>
      </c>
      <c r="O5183">
        <v>2.97</v>
      </c>
      <c r="P5183" t="s">
        <v>2555</v>
      </c>
      <c r="Q5183" t="s">
        <v>2554</v>
      </c>
      <c r="R5183" t="s">
        <v>2559</v>
      </c>
      <c r="S5183" t="s">
        <v>216</v>
      </c>
      <c r="T5183" t="s">
        <v>1263</v>
      </c>
    </row>
    <row r="5184" spans="1:20">
      <c r="A5184" t="s">
        <v>2554</v>
      </c>
      <c r="B5184" t="s">
        <v>2555</v>
      </c>
      <c r="C5184" t="s">
        <v>2556</v>
      </c>
      <c r="D5184" t="s">
        <v>2557</v>
      </c>
      <c r="E5184" t="s">
        <v>252</v>
      </c>
      <c r="F5184" s="1">
        <v>39701</v>
      </c>
      <c r="G5184" t="s">
        <v>2401</v>
      </c>
      <c r="H5184">
        <v>201501</v>
      </c>
      <c r="I5184" t="s">
        <v>213</v>
      </c>
      <c r="J5184" t="s">
        <v>253</v>
      </c>
      <c r="K5184" t="s">
        <v>214</v>
      </c>
      <c r="L5184" t="s">
        <v>254</v>
      </c>
      <c r="M5184" t="s">
        <v>31</v>
      </c>
      <c r="N5184" t="s">
        <v>32</v>
      </c>
      <c r="O5184">
        <v>143.83000000000001</v>
      </c>
      <c r="P5184" t="s">
        <v>2555</v>
      </c>
      <c r="Q5184" t="s">
        <v>2554</v>
      </c>
      <c r="R5184" t="s">
        <v>2559</v>
      </c>
      <c r="S5184" t="s">
        <v>216</v>
      </c>
      <c r="T5184" t="s">
        <v>1263</v>
      </c>
    </row>
    <row r="5185" spans="1:20">
      <c r="A5185" t="s">
        <v>2554</v>
      </c>
      <c r="B5185" t="s">
        <v>2555</v>
      </c>
      <c r="C5185" t="s">
        <v>2556</v>
      </c>
      <c r="D5185" t="s">
        <v>2557</v>
      </c>
      <c r="E5185" t="s">
        <v>252</v>
      </c>
      <c r="F5185" s="1">
        <v>39701</v>
      </c>
      <c r="G5185" t="s">
        <v>2401</v>
      </c>
      <c r="H5185">
        <v>201501</v>
      </c>
      <c r="I5185" t="s">
        <v>213</v>
      </c>
      <c r="J5185" t="s">
        <v>253</v>
      </c>
      <c r="K5185" t="s">
        <v>366</v>
      </c>
      <c r="L5185" t="s">
        <v>254</v>
      </c>
      <c r="M5185" t="s">
        <v>2558</v>
      </c>
      <c r="N5185" t="s">
        <v>32</v>
      </c>
      <c r="O5185">
        <v>5.96</v>
      </c>
      <c r="P5185" t="s">
        <v>2555</v>
      </c>
      <c r="Q5185" t="s">
        <v>2554</v>
      </c>
      <c r="R5185" t="s">
        <v>2559</v>
      </c>
      <c r="S5185" t="s">
        <v>216</v>
      </c>
      <c r="T5185" t="s">
        <v>1263</v>
      </c>
    </row>
    <row r="5186" spans="1:20">
      <c r="A5186" t="s">
        <v>2560</v>
      </c>
      <c r="B5186" t="s">
        <v>2561</v>
      </c>
      <c r="C5186" t="s">
        <v>2562</v>
      </c>
      <c r="D5186" t="s">
        <v>2563</v>
      </c>
      <c r="E5186" t="s">
        <v>1850</v>
      </c>
      <c r="F5186" s="1">
        <v>41852</v>
      </c>
      <c r="G5186" t="s">
        <v>2401</v>
      </c>
      <c r="H5186">
        <v>201501</v>
      </c>
      <c r="I5186" t="s">
        <v>27</v>
      </c>
      <c r="J5186" t="s">
        <v>596</v>
      </c>
      <c r="K5186" t="s">
        <v>1900</v>
      </c>
      <c r="L5186" t="s">
        <v>2564</v>
      </c>
      <c r="M5186" t="s">
        <v>2565</v>
      </c>
      <c r="N5186" t="s">
        <v>32</v>
      </c>
      <c r="O5186">
        <v>151182.44</v>
      </c>
      <c r="P5186" t="s">
        <v>2561</v>
      </c>
      <c r="Q5186" t="s">
        <v>2560</v>
      </c>
      <c r="R5186" t="s">
        <v>2566</v>
      </c>
      <c r="S5186" t="s">
        <v>1847</v>
      </c>
      <c r="T5186" t="s">
        <v>561</v>
      </c>
    </row>
    <row r="5187" spans="1:20">
      <c r="A5187" t="s">
        <v>1823</v>
      </c>
      <c r="B5187" t="s">
        <v>1824</v>
      </c>
      <c r="C5187" t="s">
        <v>1825</v>
      </c>
      <c r="D5187" t="s">
        <v>1826</v>
      </c>
      <c r="E5187" t="s">
        <v>1827</v>
      </c>
      <c r="F5187" s="1">
        <v>30682</v>
      </c>
      <c r="G5187" t="s">
        <v>2401</v>
      </c>
      <c r="H5187">
        <v>201501</v>
      </c>
      <c r="I5187" t="s">
        <v>27</v>
      </c>
      <c r="J5187" t="s">
        <v>596</v>
      </c>
      <c r="K5187" t="s">
        <v>1828</v>
      </c>
      <c r="L5187" t="s">
        <v>1829</v>
      </c>
      <c r="M5187" t="s">
        <v>1830</v>
      </c>
      <c r="N5187" t="s">
        <v>32</v>
      </c>
      <c r="O5187">
        <v>30785.13</v>
      </c>
      <c r="P5187" t="s">
        <v>1824</v>
      </c>
      <c r="Q5187" t="s">
        <v>1823</v>
      </c>
      <c r="R5187" t="s">
        <v>1831</v>
      </c>
      <c r="S5187" t="s">
        <v>1832</v>
      </c>
      <c r="T5187" t="s">
        <v>561</v>
      </c>
    </row>
    <row r="5188" spans="1:20">
      <c r="A5188" t="s">
        <v>1823</v>
      </c>
      <c r="B5188" t="s">
        <v>1824</v>
      </c>
      <c r="C5188" t="s">
        <v>1825</v>
      </c>
      <c r="D5188" t="s">
        <v>1826</v>
      </c>
      <c r="E5188" t="s">
        <v>1827</v>
      </c>
      <c r="F5188" s="1">
        <v>30682</v>
      </c>
      <c r="G5188" t="s">
        <v>2401</v>
      </c>
      <c r="H5188">
        <v>201501</v>
      </c>
      <c r="I5188" t="s">
        <v>27</v>
      </c>
      <c r="J5188" t="s">
        <v>596</v>
      </c>
      <c r="K5188" t="s">
        <v>1833</v>
      </c>
      <c r="L5188" t="s">
        <v>1829</v>
      </c>
      <c r="M5188" t="s">
        <v>1830</v>
      </c>
      <c r="N5188" t="s">
        <v>32</v>
      </c>
      <c r="O5188">
        <v>65852.259999999995</v>
      </c>
      <c r="P5188" t="s">
        <v>1824</v>
      </c>
      <c r="Q5188" t="s">
        <v>1823</v>
      </c>
      <c r="R5188" t="s">
        <v>1831</v>
      </c>
      <c r="S5188" t="s">
        <v>1832</v>
      </c>
      <c r="T5188" t="s">
        <v>561</v>
      </c>
    </row>
    <row r="5189" spans="1:20">
      <c r="A5189" t="s">
        <v>1823</v>
      </c>
      <c r="B5189" t="s">
        <v>1824</v>
      </c>
      <c r="C5189" t="s">
        <v>1825</v>
      </c>
      <c r="D5189" t="s">
        <v>1826</v>
      </c>
      <c r="E5189" t="s">
        <v>1827</v>
      </c>
      <c r="F5189" s="1">
        <v>30682</v>
      </c>
      <c r="G5189" t="s">
        <v>2401</v>
      </c>
      <c r="H5189">
        <v>201501</v>
      </c>
      <c r="I5189" t="s">
        <v>27</v>
      </c>
      <c r="J5189" t="s">
        <v>596</v>
      </c>
      <c r="K5189" t="s">
        <v>1834</v>
      </c>
      <c r="L5189" t="s">
        <v>1829</v>
      </c>
      <c r="M5189" t="s">
        <v>1830</v>
      </c>
      <c r="N5189" t="s">
        <v>32</v>
      </c>
      <c r="O5189">
        <v>178079.56</v>
      </c>
      <c r="P5189" t="s">
        <v>1824</v>
      </c>
      <c r="Q5189" t="s">
        <v>1823</v>
      </c>
      <c r="R5189" t="s">
        <v>1831</v>
      </c>
      <c r="S5189" t="s">
        <v>1832</v>
      </c>
      <c r="T5189" t="s">
        <v>561</v>
      </c>
    </row>
    <row r="5190" spans="1:20">
      <c r="A5190" t="s">
        <v>1823</v>
      </c>
      <c r="B5190" t="s">
        <v>1824</v>
      </c>
      <c r="C5190" t="s">
        <v>1825</v>
      </c>
      <c r="D5190" t="s">
        <v>1826</v>
      </c>
      <c r="E5190" t="s">
        <v>1827</v>
      </c>
      <c r="F5190" s="1">
        <v>30682</v>
      </c>
      <c r="G5190" t="s">
        <v>2401</v>
      </c>
      <c r="H5190">
        <v>201501</v>
      </c>
      <c r="I5190" t="s">
        <v>27</v>
      </c>
      <c r="J5190" t="s">
        <v>596</v>
      </c>
      <c r="K5190" t="s">
        <v>1835</v>
      </c>
      <c r="L5190" t="s">
        <v>1829</v>
      </c>
      <c r="M5190" t="s">
        <v>1830</v>
      </c>
      <c r="N5190" t="s">
        <v>32</v>
      </c>
      <c r="O5190">
        <v>73.58</v>
      </c>
      <c r="P5190" t="s">
        <v>1824</v>
      </c>
      <c r="Q5190" t="s">
        <v>1823</v>
      </c>
      <c r="R5190" t="s">
        <v>1831</v>
      </c>
      <c r="S5190" t="s">
        <v>1832</v>
      </c>
      <c r="T5190" t="s">
        <v>561</v>
      </c>
    </row>
    <row r="5191" spans="1:20">
      <c r="A5191" t="s">
        <v>1823</v>
      </c>
      <c r="B5191" t="s">
        <v>1824</v>
      </c>
      <c r="C5191" t="s">
        <v>1825</v>
      </c>
      <c r="D5191" t="s">
        <v>1826</v>
      </c>
      <c r="E5191" t="s">
        <v>1827</v>
      </c>
      <c r="F5191" s="1">
        <v>30682</v>
      </c>
      <c r="G5191" t="s">
        <v>2401</v>
      </c>
      <c r="H5191">
        <v>201501</v>
      </c>
      <c r="I5191" t="s">
        <v>27</v>
      </c>
      <c r="J5191" t="s">
        <v>596</v>
      </c>
      <c r="K5191" t="s">
        <v>1836</v>
      </c>
      <c r="L5191" t="s">
        <v>1829</v>
      </c>
      <c r="M5191" t="s">
        <v>1830</v>
      </c>
      <c r="N5191" t="s">
        <v>32</v>
      </c>
      <c r="O5191">
        <v>34435.06</v>
      </c>
      <c r="P5191" t="s">
        <v>1824</v>
      </c>
      <c r="Q5191" t="s">
        <v>1823</v>
      </c>
      <c r="R5191" t="s">
        <v>1831</v>
      </c>
      <c r="S5191" t="s">
        <v>1832</v>
      </c>
      <c r="T5191" t="s">
        <v>561</v>
      </c>
    </row>
    <row r="5192" spans="1:20">
      <c r="A5192" t="s">
        <v>1823</v>
      </c>
      <c r="B5192" t="s">
        <v>1824</v>
      </c>
      <c r="C5192" t="s">
        <v>1825</v>
      </c>
      <c r="D5192" t="s">
        <v>1826</v>
      </c>
      <c r="E5192" t="s">
        <v>1827</v>
      </c>
      <c r="F5192" s="1">
        <v>30682</v>
      </c>
      <c r="G5192" t="s">
        <v>2401</v>
      </c>
      <c r="H5192">
        <v>201501</v>
      </c>
      <c r="I5192" t="s">
        <v>27</v>
      </c>
      <c r="J5192" t="s">
        <v>596</v>
      </c>
      <c r="K5192" t="s">
        <v>1837</v>
      </c>
      <c r="L5192" t="s">
        <v>1829</v>
      </c>
      <c r="M5192" t="s">
        <v>1830</v>
      </c>
      <c r="N5192" t="s">
        <v>32</v>
      </c>
      <c r="O5192">
        <v>326.27</v>
      </c>
      <c r="P5192" t="s">
        <v>1824</v>
      </c>
      <c r="Q5192" t="s">
        <v>1823</v>
      </c>
      <c r="R5192" t="s">
        <v>1831</v>
      </c>
      <c r="S5192" t="s">
        <v>1832</v>
      </c>
      <c r="T5192" t="s">
        <v>561</v>
      </c>
    </row>
    <row r="5193" spans="1:20">
      <c r="A5193" t="s">
        <v>1823</v>
      </c>
      <c r="B5193" t="s">
        <v>1824</v>
      </c>
      <c r="C5193" t="s">
        <v>1838</v>
      </c>
      <c r="D5193" t="s">
        <v>1839</v>
      </c>
      <c r="E5193" t="s">
        <v>1827</v>
      </c>
      <c r="F5193" s="1">
        <v>31464</v>
      </c>
      <c r="G5193" t="s">
        <v>2401</v>
      </c>
      <c r="H5193">
        <v>201501</v>
      </c>
      <c r="I5193" t="s">
        <v>27</v>
      </c>
      <c r="J5193" t="s">
        <v>596</v>
      </c>
      <c r="K5193" t="s">
        <v>1828</v>
      </c>
      <c r="L5193" t="s">
        <v>1840</v>
      </c>
      <c r="M5193" t="s">
        <v>1841</v>
      </c>
      <c r="N5193" t="s">
        <v>32</v>
      </c>
      <c r="O5193">
        <v>44380.69</v>
      </c>
      <c r="P5193" t="s">
        <v>1824</v>
      </c>
      <c r="Q5193" t="s">
        <v>1823</v>
      </c>
      <c r="R5193" t="s">
        <v>1831</v>
      </c>
      <c r="S5193" t="s">
        <v>1832</v>
      </c>
      <c r="T5193" t="s">
        <v>561</v>
      </c>
    </row>
    <row r="5194" spans="1:20">
      <c r="A5194" t="s">
        <v>1823</v>
      </c>
      <c r="B5194" t="s">
        <v>1824</v>
      </c>
      <c r="C5194" t="s">
        <v>1838</v>
      </c>
      <c r="D5194" t="s">
        <v>1839</v>
      </c>
      <c r="E5194" t="s">
        <v>1827</v>
      </c>
      <c r="F5194" s="1">
        <v>31464</v>
      </c>
      <c r="G5194" t="s">
        <v>2401</v>
      </c>
      <c r="H5194">
        <v>201501</v>
      </c>
      <c r="I5194" t="s">
        <v>27</v>
      </c>
      <c r="J5194" t="s">
        <v>596</v>
      </c>
      <c r="K5194" t="s">
        <v>1833</v>
      </c>
      <c r="L5194" t="s">
        <v>1840</v>
      </c>
      <c r="M5194" t="s">
        <v>1841</v>
      </c>
      <c r="N5194" t="s">
        <v>32</v>
      </c>
      <c r="O5194">
        <v>96344.36</v>
      </c>
      <c r="P5194" t="s">
        <v>1824</v>
      </c>
      <c r="Q5194" t="s">
        <v>1823</v>
      </c>
      <c r="R5194" t="s">
        <v>1831</v>
      </c>
      <c r="S5194" t="s">
        <v>1832</v>
      </c>
      <c r="T5194" t="s">
        <v>561</v>
      </c>
    </row>
    <row r="5195" spans="1:20">
      <c r="A5195" t="s">
        <v>1823</v>
      </c>
      <c r="B5195" t="s">
        <v>1824</v>
      </c>
      <c r="C5195" t="s">
        <v>1838</v>
      </c>
      <c r="D5195" t="s">
        <v>1839</v>
      </c>
      <c r="E5195" t="s">
        <v>1827</v>
      </c>
      <c r="F5195" s="1">
        <v>31464</v>
      </c>
      <c r="G5195" t="s">
        <v>2401</v>
      </c>
      <c r="H5195">
        <v>201501</v>
      </c>
      <c r="I5195" t="s">
        <v>27</v>
      </c>
      <c r="J5195" t="s">
        <v>596</v>
      </c>
      <c r="K5195" t="s">
        <v>1834</v>
      </c>
      <c r="L5195" t="s">
        <v>1840</v>
      </c>
      <c r="M5195" t="s">
        <v>1841</v>
      </c>
      <c r="N5195" t="s">
        <v>32</v>
      </c>
      <c r="O5195">
        <v>9224.3700000000008</v>
      </c>
      <c r="P5195" t="s">
        <v>1824</v>
      </c>
      <c r="Q5195" t="s">
        <v>1823</v>
      </c>
      <c r="R5195" t="s">
        <v>1831</v>
      </c>
      <c r="S5195" t="s">
        <v>1832</v>
      </c>
      <c r="T5195" t="s">
        <v>561</v>
      </c>
    </row>
    <row r="5196" spans="1:20">
      <c r="A5196" t="s">
        <v>1823</v>
      </c>
      <c r="B5196" t="s">
        <v>1824</v>
      </c>
      <c r="C5196" t="s">
        <v>1838</v>
      </c>
      <c r="D5196" t="s">
        <v>1839</v>
      </c>
      <c r="E5196" t="s">
        <v>1827</v>
      </c>
      <c r="F5196" s="1">
        <v>31464</v>
      </c>
      <c r="G5196" t="s">
        <v>2401</v>
      </c>
      <c r="H5196">
        <v>201501</v>
      </c>
      <c r="I5196" t="s">
        <v>27</v>
      </c>
      <c r="J5196" t="s">
        <v>596</v>
      </c>
      <c r="K5196" t="s">
        <v>1836</v>
      </c>
      <c r="L5196" t="s">
        <v>1840</v>
      </c>
      <c r="M5196" t="s">
        <v>1841</v>
      </c>
      <c r="N5196" t="s">
        <v>32</v>
      </c>
      <c r="O5196">
        <v>8971.4600000000009</v>
      </c>
      <c r="P5196" t="s">
        <v>1824</v>
      </c>
      <c r="Q5196" t="s">
        <v>1823</v>
      </c>
      <c r="R5196" t="s">
        <v>1831</v>
      </c>
      <c r="S5196" t="s">
        <v>1832</v>
      </c>
      <c r="T5196" t="s">
        <v>561</v>
      </c>
    </row>
    <row r="5197" spans="1:20">
      <c r="A5197" t="s">
        <v>1823</v>
      </c>
      <c r="B5197" t="s">
        <v>1824</v>
      </c>
      <c r="C5197" t="s">
        <v>1838</v>
      </c>
      <c r="D5197" t="s">
        <v>1839</v>
      </c>
      <c r="E5197" t="s">
        <v>1827</v>
      </c>
      <c r="F5197" s="1">
        <v>31464</v>
      </c>
      <c r="G5197" t="s">
        <v>2401</v>
      </c>
      <c r="H5197">
        <v>201501</v>
      </c>
      <c r="I5197" t="s">
        <v>27</v>
      </c>
      <c r="J5197" t="s">
        <v>596</v>
      </c>
      <c r="K5197" t="s">
        <v>1837</v>
      </c>
      <c r="L5197" t="s">
        <v>1840</v>
      </c>
      <c r="M5197" t="s">
        <v>1841</v>
      </c>
      <c r="N5197" t="s">
        <v>32</v>
      </c>
      <c r="O5197">
        <v>660.26</v>
      </c>
      <c r="P5197" t="s">
        <v>1824</v>
      </c>
      <c r="Q5197" t="s">
        <v>1823</v>
      </c>
      <c r="R5197" t="s">
        <v>1831</v>
      </c>
      <c r="S5197" t="s">
        <v>1832</v>
      </c>
      <c r="T5197" t="s">
        <v>561</v>
      </c>
    </row>
    <row r="5198" spans="1:20">
      <c r="A5198" t="s">
        <v>1842</v>
      </c>
      <c r="B5198" t="s">
        <v>1843</v>
      </c>
      <c r="C5198" t="s">
        <v>1844</v>
      </c>
      <c r="D5198" t="s">
        <v>1845</v>
      </c>
      <c r="E5198" t="s">
        <v>595</v>
      </c>
      <c r="F5198" s="1">
        <v>41791</v>
      </c>
      <c r="G5198" t="s">
        <v>2401</v>
      </c>
      <c r="H5198">
        <v>201501</v>
      </c>
      <c r="I5198" t="s">
        <v>27</v>
      </c>
      <c r="J5198" t="s">
        <v>596</v>
      </c>
      <c r="K5198" t="s">
        <v>623</v>
      </c>
      <c r="L5198" t="s">
        <v>631</v>
      </c>
      <c r="M5198" t="s">
        <v>632</v>
      </c>
      <c r="N5198" t="s">
        <v>32</v>
      </c>
      <c r="O5198">
        <v>105.47</v>
      </c>
      <c r="P5198" t="s">
        <v>1843</v>
      </c>
      <c r="Q5198" t="s">
        <v>1842</v>
      </c>
      <c r="R5198" t="s">
        <v>1846</v>
      </c>
      <c r="S5198" t="s">
        <v>1847</v>
      </c>
      <c r="T5198" t="s">
        <v>592</v>
      </c>
    </row>
    <row r="5199" spans="1:20">
      <c r="A5199" t="s">
        <v>1842</v>
      </c>
      <c r="B5199" t="s">
        <v>1843</v>
      </c>
      <c r="C5199" t="s">
        <v>1844</v>
      </c>
      <c r="D5199" t="s">
        <v>1845</v>
      </c>
      <c r="E5199" t="s">
        <v>595</v>
      </c>
      <c r="F5199" s="1">
        <v>41791</v>
      </c>
      <c r="G5199" t="s">
        <v>2401</v>
      </c>
      <c r="H5199">
        <v>201501</v>
      </c>
      <c r="I5199" t="s">
        <v>27</v>
      </c>
      <c r="J5199" t="s">
        <v>596</v>
      </c>
      <c r="K5199" t="s">
        <v>627</v>
      </c>
      <c r="L5199" t="s">
        <v>631</v>
      </c>
      <c r="M5199" t="s">
        <v>632</v>
      </c>
      <c r="N5199" t="s">
        <v>32</v>
      </c>
      <c r="O5199">
        <v>70.3</v>
      </c>
      <c r="P5199" t="s">
        <v>1843</v>
      </c>
      <c r="Q5199" t="s">
        <v>1842</v>
      </c>
      <c r="R5199" t="s">
        <v>1846</v>
      </c>
      <c r="S5199" t="s">
        <v>1847</v>
      </c>
      <c r="T5199" t="s">
        <v>592</v>
      </c>
    </row>
    <row r="5200" spans="1:20">
      <c r="A5200" t="s">
        <v>1842</v>
      </c>
      <c r="B5200" t="s">
        <v>1843</v>
      </c>
      <c r="C5200" t="s">
        <v>2567</v>
      </c>
      <c r="D5200" t="s">
        <v>2568</v>
      </c>
      <c r="E5200" t="s">
        <v>1850</v>
      </c>
      <c r="F5200" s="1">
        <v>40179</v>
      </c>
      <c r="G5200" t="s">
        <v>2401</v>
      </c>
      <c r="H5200">
        <v>201501</v>
      </c>
      <c r="I5200" t="s">
        <v>27</v>
      </c>
      <c r="J5200" t="s">
        <v>596</v>
      </c>
      <c r="K5200" t="s">
        <v>1856</v>
      </c>
      <c r="L5200" t="s">
        <v>2569</v>
      </c>
      <c r="M5200" t="s">
        <v>2570</v>
      </c>
      <c r="N5200" t="s">
        <v>32</v>
      </c>
      <c r="O5200">
        <v>1262.7</v>
      </c>
      <c r="P5200" t="s">
        <v>1843</v>
      </c>
      <c r="Q5200" t="s">
        <v>1842</v>
      </c>
      <c r="R5200" t="s">
        <v>1846</v>
      </c>
      <c r="S5200" t="s">
        <v>1847</v>
      </c>
      <c r="T5200" t="s">
        <v>592</v>
      </c>
    </row>
    <row r="5201" spans="1:20">
      <c r="A5201" t="s">
        <v>1842</v>
      </c>
      <c r="B5201" t="s">
        <v>1843</v>
      </c>
      <c r="C5201" t="s">
        <v>1848</v>
      </c>
      <c r="D5201" t="s">
        <v>1849</v>
      </c>
      <c r="E5201" t="s">
        <v>1850</v>
      </c>
      <c r="F5201" s="1">
        <v>41022</v>
      </c>
      <c r="G5201" t="s">
        <v>2401</v>
      </c>
      <c r="H5201">
        <v>201501</v>
      </c>
      <c r="I5201" t="s">
        <v>27</v>
      </c>
      <c r="J5201" t="s">
        <v>596</v>
      </c>
      <c r="K5201" t="s">
        <v>1851</v>
      </c>
      <c r="L5201" t="s">
        <v>1852</v>
      </c>
      <c r="M5201" t="s">
        <v>1853</v>
      </c>
      <c r="N5201" t="s">
        <v>32</v>
      </c>
      <c r="O5201">
        <v>4620.17</v>
      </c>
      <c r="P5201" t="s">
        <v>1843</v>
      </c>
      <c r="Q5201" t="s">
        <v>1842</v>
      </c>
      <c r="R5201" t="s">
        <v>1846</v>
      </c>
      <c r="S5201" t="s">
        <v>1847</v>
      </c>
      <c r="T5201" t="s">
        <v>592</v>
      </c>
    </row>
    <row r="5202" spans="1:20">
      <c r="A5202" t="s">
        <v>1842</v>
      </c>
      <c r="B5202" t="s">
        <v>1843</v>
      </c>
      <c r="C5202" t="s">
        <v>1854</v>
      </c>
      <c r="D5202" t="s">
        <v>1855</v>
      </c>
      <c r="E5202" t="s">
        <v>1850</v>
      </c>
      <c r="F5202" s="1">
        <v>41122</v>
      </c>
      <c r="G5202" t="s">
        <v>2401</v>
      </c>
      <c r="H5202">
        <v>201501</v>
      </c>
      <c r="I5202" t="s">
        <v>27</v>
      </c>
      <c r="J5202" t="s">
        <v>596</v>
      </c>
      <c r="K5202" t="s">
        <v>1856</v>
      </c>
      <c r="L5202" t="s">
        <v>1852</v>
      </c>
      <c r="M5202" t="s">
        <v>1853</v>
      </c>
      <c r="N5202" t="s">
        <v>32</v>
      </c>
      <c r="O5202">
        <v>4260.2700000000004</v>
      </c>
      <c r="P5202" t="s">
        <v>1843</v>
      </c>
      <c r="Q5202" t="s">
        <v>1842</v>
      </c>
      <c r="R5202" t="s">
        <v>1846</v>
      </c>
      <c r="S5202" t="s">
        <v>1847</v>
      </c>
      <c r="T5202" t="s">
        <v>592</v>
      </c>
    </row>
    <row r="5203" spans="1:20">
      <c r="A5203" t="s">
        <v>1842</v>
      </c>
      <c r="B5203" t="s">
        <v>1843</v>
      </c>
      <c r="C5203" t="s">
        <v>1857</v>
      </c>
      <c r="D5203" t="s">
        <v>1858</v>
      </c>
      <c r="E5203" t="s">
        <v>1850</v>
      </c>
      <c r="F5203" s="1">
        <v>41275</v>
      </c>
      <c r="G5203" t="s">
        <v>2401</v>
      </c>
      <c r="H5203">
        <v>201501</v>
      </c>
      <c r="I5203" t="s">
        <v>27</v>
      </c>
      <c r="J5203" t="s">
        <v>596</v>
      </c>
      <c r="K5203" t="s">
        <v>1856</v>
      </c>
      <c r="L5203" t="s">
        <v>1852</v>
      </c>
      <c r="M5203" t="s">
        <v>1853</v>
      </c>
      <c r="N5203" t="s">
        <v>32</v>
      </c>
      <c r="O5203">
        <v>4.4400000000000004</v>
      </c>
      <c r="P5203" t="s">
        <v>1843</v>
      </c>
      <c r="Q5203" t="s">
        <v>1842</v>
      </c>
      <c r="R5203" t="s">
        <v>1846</v>
      </c>
      <c r="S5203" t="s">
        <v>1847</v>
      </c>
      <c r="T5203" t="s">
        <v>592</v>
      </c>
    </row>
    <row r="5204" spans="1:20">
      <c r="A5204" t="s">
        <v>1842</v>
      </c>
      <c r="B5204" t="s">
        <v>1843</v>
      </c>
      <c r="C5204" t="s">
        <v>1857</v>
      </c>
      <c r="D5204" t="s">
        <v>1858</v>
      </c>
      <c r="E5204" t="s">
        <v>1850</v>
      </c>
      <c r="F5204" s="1">
        <v>41275</v>
      </c>
      <c r="G5204" t="s">
        <v>2401</v>
      </c>
      <c r="H5204">
        <v>201501</v>
      </c>
      <c r="I5204" t="s">
        <v>27</v>
      </c>
      <c r="J5204" t="s">
        <v>596</v>
      </c>
      <c r="K5204" t="s">
        <v>1859</v>
      </c>
      <c r="L5204" t="s">
        <v>1852</v>
      </c>
      <c r="M5204" t="s">
        <v>1853</v>
      </c>
      <c r="N5204" t="s">
        <v>32</v>
      </c>
      <c r="O5204">
        <v>25.560000000000002</v>
      </c>
      <c r="P5204" t="s">
        <v>1843</v>
      </c>
      <c r="Q5204" t="s">
        <v>1842</v>
      </c>
      <c r="R5204" t="s">
        <v>1846</v>
      </c>
      <c r="S5204" t="s">
        <v>1847</v>
      </c>
      <c r="T5204" t="s">
        <v>592</v>
      </c>
    </row>
    <row r="5205" spans="1:20">
      <c r="A5205" t="s">
        <v>1870</v>
      </c>
      <c r="B5205" t="s">
        <v>1871</v>
      </c>
      <c r="C5205" t="s">
        <v>1872</v>
      </c>
      <c r="D5205" t="s">
        <v>1873</v>
      </c>
      <c r="E5205" t="s">
        <v>1850</v>
      </c>
      <c r="F5205" s="1">
        <v>41275</v>
      </c>
      <c r="G5205" t="s">
        <v>2401</v>
      </c>
      <c r="H5205">
        <v>201501</v>
      </c>
      <c r="I5205" t="s">
        <v>27</v>
      </c>
      <c r="J5205" t="s">
        <v>596</v>
      </c>
      <c r="K5205" t="s">
        <v>1859</v>
      </c>
      <c r="L5205" t="s">
        <v>1874</v>
      </c>
      <c r="M5205" t="s">
        <v>1875</v>
      </c>
      <c r="N5205" t="s">
        <v>32</v>
      </c>
      <c r="O5205">
        <v>6.72</v>
      </c>
      <c r="P5205" t="s">
        <v>1871</v>
      </c>
      <c r="Q5205" t="s">
        <v>1870</v>
      </c>
      <c r="R5205" t="s">
        <v>1876</v>
      </c>
      <c r="S5205" t="s">
        <v>1847</v>
      </c>
      <c r="T5205" t="s">
        <v>561</v>
      </c>
    </row>
    <row r="5206" spans="1:20">
      <c r="A5206" t="s">
        <v>1870</v>
      </c>
      <c r="B5206" t="s">
        <v>1871</v>
      </c>
      <c r="C5206" t="s">
        <v>1877</v>
      </c>
      <c r="D5206" t="s">
        <v>1878</v>
      </c>
      <c r="E5206" t="s">
        <v>1850</v>
      </c>
      <c r="F5206" s="1">
        <v>41730</v>
      </c>
      <c r="G5206" t="s">
        <v>2401</v>
      </c>
      <c r="H5206">
        <v>201501</v>
      </c>
      <c r="I5206" t="s">
        <v>27</v>
      </c>
      <c r="J5206" t="s">
        <v>596</v>
      </c>
      <c r="K5206" t="s">
        <v>1879</v>
      </c>
      <c r="L5206" t="s">
        <v>1874</v>
      </c>
      <c r="M5206" t="s">
        <v>1875</v>
      </c>
      <c r="N5206" t="s">
        <v>32</v>
      </c>
      <c r="O5206">
        <v>174.85</v>
      </c>
      <c r="P5206" t="s">
        <v>1871</v>
      </c>
      <c r="Q5206" t="s">
        <v>1870</v>
      </c>
      <c r="R5206" t="s">
        <v>1876</v>
      </c>
      <c r="S5206" t="s">
        <v>1847</v>
      </c>
      <c r="T5206" t="s">
        <v>561</v>
      </c>
    </row>
    <row r="5207" spans="1:20">
      <c r="A5207" t="s">
        <v>1870</v>
      </c>
      <c r="B5207" t="s">
        <v>1871</v>
      </c>
      <c r="C5207" t="s">
        <v>1888</v>
      </c>
      <c r="D5207" t="s">
        <v>1889</v>
      </c>
      <c r="E5207" t="s">
        <v>1850</v>
      </c>
      <c r="F5207" s="1">
        <v>41883</v>
      </c>
      <c r="G5207" t="s">
        <v>2401</v>
      </c>
      <c r="H5207">
        <v>201501</v>
      </c>
      <c r="I5207" t="s">
        <v>27</v>
      </c>
      <c r="J5207" t="s">
        <v>596</v>
      </c>
      <c r="K5207" t="s">
        <v>1856</v>
      </c>
      <c r="L5207" t="s">
        <v>1890</v>
      </c>
      <c r="M5207" t="s">
        <v>1891</v>
      </c>
      <c r="N5207" t="s">
        <v>32</v>
      </c>
      <c r="O5207">
        <v>11010.12</v>
      </c>
      <c r="P5207" t="s">
        <v>1871</v>
      </c>
      <c r="Q5207" t="s">
        <v>1870</v>
      </c>
      <c r="R5207" t="s">
        <v>1876</v>
      </c>
      <c r="S5207" t="s">
        <v>1847</v>
      </c>
      <c r="T5207" t="s">
        <v>561</v>
      </c>
    </row>
    <row r="5208" spans="1:20">
      <c r="A5208" t="s">
        <v>1870</v>
      </c>
      <c r="B5208" t="s">
        <v>1871</v>
      </c>
      <c r="C5208" t="s">
        <v>1892</v>
      </c>
      <c r="D5208" t="s">
        <v>1893</v>
      </c>
      <c r="E5208" t="s">
        <v>1850</v>
      </c>
      <c r="F5208" s="1">
        <v>40603</v>
      </c>
      <c r="G5208" t="s">
        <v>2401</v>
      </c>
      <c r="H5208">
        <v>201501</v>
      </c>
      <c r="I5208" t="s">
        <v>27</v>
      </c>
      <c r="J5208" t="s">
        <v>596</v>
      </c>
      <c r="K5208" t="s">
        <v>1856</v>
      </c>
      <c r="L5208" t="s">
        <v>1894</v>
      </c>
      <c r="M5208" t="s">
        <v>1895</v>
      </c>
      <c r="N5208" t="s">
        <v>32</v>
      </c>
      <c r="O5208">
        <v>6330.5</v>
      </c>
      <c r="P5208" t="s">
        <v>1871</v>
      </c>
      <c r="Q5208" t="s">
        <v>1870</v>
      </c>
      <c r="R5208" t="s">
        <v>1876</v>
      </c>
      <c r="S5208" t="s">
        <v>1847</v>
      </c>
      <c r="T5208" t="s">
        <v>561</v>
      </c>
    </row>
    <row r="5209" spans="1:20">
      <c r="A5209" t="s">
        <v>1896</v>
      </c>
      <c r="B5209" t="s">
        <v>1897</v>
      </c>
      <c r="C5209" t="s">
        <v>1898</v>
      </c>
      <c r="D5209" t="s">
        <v>1899</v>
      </c>
      <c r="E5209" t="s">
        <v>1850</v>
      </c>
      <c r="F5209" s="1">
        <v>41214</v>
      </c>
      <c r="G5209" t="s">
        <v>2401</v>
      </c>
      <c r="H5209">
        <v>201501</v>
      </c>
      <c r="I5209" t="s">
        <v>27</v>
      </c>
      <c r="J5209" t="s">
        <v>596</v>
      </c>
      <c r="K5209" t="s">
        <v>1900</v>
      </c>
      <c r="L5209" t="s">
        <v>1901</v>
      </c>
      <c r="M5209" t="s">
        <v>1902</v>
      </c>
      <c r="N5209" t="s">
        <v>32</v>
      </c>
      <c r="O5209">
        <v>69.58</v>
      </c>
      <c r="P5209" t="s">
        <v>1897</v>
      </c>
      <c r="Q5209" t="s">
        <v>1896</v>
      </c>
      <c r="R5209" t="s">
        <v>1903</v>
      </c>
      <c r="S5209" t="s">
        <v>1904</v>
      </c>
      <c r="T5209" t="s">
        <v>561</v>
      </c>
    </row>
    <row r="5210" spans="1:20">
      <c r="A5210" t="s">
        <v>1905</v>
      </c>
      <c r="B5210" t="s">
        <v>1897</v>
      </c>
      <c r="C5210" t="s">
        <v>1906</v>
      </c>
      <c r="D5210" t="s">
        <v>1907</v>
      </c>
      <c r="E5210" t="s">
        <v>1850</v>
      </c>
      <c r="F5210" s="1">
        <v>41306</v>
      </c>
      <c r="G5210" t="s">
        <v>2401</v>
      </c>
      <c r="H5210">
        <v>201501</v>
      </c>
      <c r="I5210" t="s">
        <v>27</v>
      </c>
      <c r="J5210" t="s">
        <v>596</v>
      </c>
      <c r="K5210" t="s">
        <v>1908</v>
      </c>
      <c r="L5210" t="s">
        <v>1901</v>
      </c>
      <c r="M5210" t="s">
        <v>1902</v>
      </c>
      <c r="N5210" t="s">
        <v>32</v>
      </c>
      <c r="O5210">
        <v>581.04</v>
      </c>
      <c r="P5210" t="s">
        <v>1897</v>
      </c>
      <c r="Q5210" t="s">
        <v>1905</v>
      </c>
      <c r="R5210" t="s">
        <v>1903</v>
      </c>
      <c r="S5210" t="s">
        <v>1904</v>
      </c>
      <c r="T5210" t="s">
        <v>561</v>
      </c>
    </row>
    <row r="5211" spans="1:20">
      <c r="A5211" t="s">
        <v>1905</v>
      </c>
      <c r="B5211" t="s">
        <v>1897</v>
      </c>
      <c r="C5211" t="s">
        <v>1909</v>
      </c>
      <c r="D5211" t="s">
        <v>1910</v>
      </c>
      <c r="E5211" t="s">
        <v>1827</v>
      </c>
      <c r="F5211" s="1">
        <v>37561</v>
      </c>
      <c r="G5211" t="s">
        <v>2401</v>
      </c>
      <c r="H5211">
        <v>201501</v>
      </c>
      <c r="I5211" t="s">
        <v>27</v>
      </c>
      <c r="J5211" t="s">
        <v>596</v>
      </c>
      <c r="K5211" t="s">
        <v>1911</v>
      </c>
      <c r="L5211" t="s">
        <v>1901</v>
      </c>
      <c r="M5211" t="s">
        <v>1902</v>
      </c>
      <c r="N5211" t="s">
        <v>32</v>
      </c>
      <c r="O5211">
        <v>433.31</v>
      </c>
      <c r="P5211" t="s">
        <v>1897</v>
      </c>
      <c r="Q5211" t="s">
        <v>1905</v>
      </c>
      <c r="R5211" t="s">
        <v>1903</v>
      </c>
      <c r="S5211" t="s">
        <v>1904</v>
      </c>
      <c r="T5211" t="s">
        <v>561</v>
      </c>
    </row>
    <row r="5212" spans="1:20">
      <c r="A5212" t="s">
        <v>1905</v>
      </c>
      <c r="B5212" t="s">
        <v>1897</v>
      </c>
      <c r="C5212" t="s">
        <v>1909</v>
      </c>
      <c r="D5212" t="s">
        <v>1910</v>
      </c>
      <c r="E5212" t="s">
        <v>1827</v>
      </c>
      <c r="F5212" s="1">
        <v>37561</v>
      </c>
      <c r="G5212" t="s">
        <v>2401</v>
      </c>
      <c r="H5212">
        <v>201501</v>
      </c>
      <c r="I5212" t="s">
        <v>27</v>
      </c>
      <c r="J5212" t="s">
        <v>596</v>
      </c>
      <c r="K5212" t="s">
        <v>1908</v>
      </c>
      <c r="L5212" t="s">
        <v>1901</v>
      </c>
      <c r="M5212" t="s">
        <v>1902</v>
      </c>
      <c r="N5212" t="s">
        <v>32</v>
      </c>
      <c r="O5212">
        <v>1054.1600000000001</v>
      </c>
      <c r="P5212" t="s">
        <v>1897</v>
      </c>
      <c r="Q5212" t="s">
        <v>1905</v>
      </c>
      <c r="R5212" t="s">
        <v>1903</v>
      </c>
      <c r="S5212" t="s">
        <v>1904</v>
      </c>
      <c r="T5212" t="s">
        <v>561</v>
      </c>
    </row>
    <row r="5213" spans="1:20">
      <c r="A5213" t="s">
        <v>1905</v>
      </c>
      <c r="B5213" t="s">
        <v>1897</v>
      </c>
      <c r="C5213" t="s">
        <v>1909</v>
      </c>
      <c r="D5213" t="s">
        <v>1910</v>
      </c>
      <c r="E5213" t="s">
        <v>1827</v>
      </c>
      <c r="F5213" s="1">
        <v>37561</v>
      </c>
      <c r="G5213" t="s">
        <v>2401</v>
      </c>
      <c r="H5213">
        <v>201501</v>
      </c>
      <c r="I5213" t="s">
        <v>27</v>
      </c>
      <c r="J5213" t="s">
        <v>596</v>
      </c>
      <c r="K5213" t="s">
        <v>1912</v>
      </c>
      <c r="L5213" t="s">
        <v>1901</v>
      </c>
      <c r="M5213" t="s">
        <v>1902</v>
      </c>
      <c r="N5213" t="s">
        <v>32</v>
      </c>
      <c r="O5213">
        <v>66003.790000000008</v>
      </c>
      <c r="P5213" t="s">
        <v>1897</v>
      </c>
      <c r="Q5213" t="s">
        <v>1905</v>
      </c>
      <c r="R5213" t="s">
        <v>1903</v>
      </c>
      <c r="S5213" t="s">
        <v>1904</v>
      </c>
      <c r="T5213" t="s">
        <v>561</v>
      </c>
    </row>
    <row r="5214" spans="1:20">
      <c r="A5214" t="s">
        <v>1905</v>
      </c>
      <c r="B5214" t="s">
        <v>1897</v>
      </c>
      <c r="C5214" t="s">
        <v>1909</v>
      </c>
      <c r="D5214" t="s">
        <v>1910</v>
      </c>
      <c r="E5214" t="s">
        <v>1827</v>
      </c>
      <c r="F5214" s="1">
        <v>37561</v>
      </c>
      <c r="G5214" t="s">
        <v>2401</v>
      </c>
      <c r="H5214">
        <v>201501</v>
      </c>
      <c r="I5214" t="s">
        <v>27</v>
      </c>
      <c r="J5214" t="s">
        <v>596</v>
      </c>
      <c r="K5214" t="s">
        <v>1900</v>
      </c>
      <c r="L5214" t="s">
        <v>1901</v>
      </c>
      <c r="M5214" t="s">
        <v>1902</v>
      </c>
      <c r="N5214" t="s">
        <v>32</v>
      </c>
      <c r="O5214">
        <v>112.01</v>
      </c>
      <c r="P5214" t="s">
        <v>1897</v>
      </c>
      <c r="Q5214" t="s">
        <v>1905</v>
      </c>
      <c r="R5214" t="s">
        <v>1903</v>
      </c>
      <c r="S5214" t="s">
        <v>1904</v>
      </c>
      <c r="T5214" t="s">
        <v>561</v>
      </c>
    </row>
    <row r="5215" spans="1:20">
      <c r="A5215" t="s">
        <v>1905</v>
      </c>
      <c r="B5215" t="s">
        <v>1897</v>
      </c>
      <c r="C5215" t="s">
        <v>1909</v>
      </c>
      <c r="D5215" t="s">
        <v>1910</v>
      </c>
      <c r="E5215" t="s">
        <v>1827</v>
      </c>
      <c r="F5215" s="1">
        <v>37561</v>
      </c>
      <c r="G5215" t="s">
        <v>2401</v>
      </c>
      <c r="H5215">
        <v>201501</v>
      </c>
      <c r="I5215" t="s">
        <v>27</v>
      </c>
      <c r="J5215" t="s">
        <v>596</v>
      </c>
      <c r="K5215" t="s">
        <v>1913</v>
      </c>
      <c r="L5215" t="s">
        <v>1901</v>
      </c>
      <c r="M5215" t="s">
        <v>1902</v>
      </c>
      <c r="N5215" t="s">
        <v>32</v>
      </c>
      <c r="O5215">
        <v>529.54</v>
      </c>
      <c r="P5215" t="s">
        <v>1897</v>
      </c>
      <c r="Q5215" t="s">
        <v>1905</v>
      </c>
      <c r="R5215" t="s">
        <v>1903</v>
      </c>
      <c r="S5215" t="s">
        <v>1904</v>
      </c>
      <c r="T5215" t="s">
        <v>561</v>
      </c>
    </row>
    <row r="5216" spans="1:20">
      <c r="A5216" t="s">
        <v>1914</v>
      </c>
      <c r="B5216" t="s">
        <v>1897</v>
      </c>
      <c r="C5216" t="s">
        <v>1920</v>
      </c>
      <c r="D5216" t="s">
        <v>1921</v>
      </c>
      <c r="E5216" t="s">
        <v>1850</v>
      </c>
      <c r="F5216" s="1">
        <v>41852</v>
      </c>
      <c r="G5216" t="s">
        <v>2401</v>
      </c>
      <c r="H5216">
        <v>201501</v>
      </c>
      <c r="I5216" t="s">
        <v>27</v>
      </c>
      <c r="J5216" t="s">
        <v>596</v>
      </c>
      <c r="K5216" t="s">
        <v>1828</v>
      </c>
      <c r="L5216" t="s">
        <v>1918</v>
      </c>
      <c r="M5216" t="s">
        <v>1919</v>
      </c>
      <c r="N5216" t="s">
        <v>32</v>
      </c>
      <c r="O5216">
        <v>95.56</v>
      </c>
      <c r="P5216" t="s">
        <v>1897</v>
      </c>
      <c r="Q5216" t="s">
        <v>1914</v>
      </c>
      <c r="R5216" t="s">
        <v>1903</v>
      </c>
      <c r="S5216" t="s">
        <v>1904</v>
      </c>
      <c r="T5216" t="s">
        <v>561</v>
      </c>
    </row>
    <row r="5217" spans="1:20">
      <c r="A5217" t="s">
        <v>1914</v>
      </c>
      <c r="B5217" t="s">
        <v>1897</v>
      </c>
      <c r="C5217" t="s">
        <v>1922</v>
      </c>
      <c r="D5217" t="s">
        <v>1923</v>
      </c>
      <c r="E5217" t="s">
        <v>1850</v>
      </c>
      <c r="F5217" s="1">
        <v>41609</v>
      </c>
      <c r="G5217" t="s">
        <v>2401</v>
      </c>
      <c r="H5217">
        <v>201501</v>
      </c>
      <c r="I5217" t="s">
        <v>27</v>
      </c>
      <c r="J5217" t="s">
        <v>596</v>
      </c>
      <c r="K5217" t="s">
        <v>1835</v>
      </c>
      <c r="L5217" t="s">
        <v>1918</v>
      </c>
      <c r="M5217" t="s">
        <v>1919</v>
      </c>
      <c r="N5217" t="s">
        <v>32</v>
      </c>
      <c r="O5217">
        <v>2593.29</v>
      </c>
      <c r="P5217" t="s">
        <v>1897</v>
      </c>
      <c r="Q5217" t="s">
        <v>1914</v>
      </c>
      <c r="R5217" t="s">
        <v>1903</v>
      </c>
      <c r="S5217" t="s">
        <v>1904</v>
      </c>
      <c r="T5217" t="s">
        <v>561</v>
      </c>
    </row>
    <row r="5218" spans="1:20">
      <c r="A5218" t="s">
        <v>1942</v>
      </c>
      <c r="B5218" t="s">
        <v>1943</v>
      </c>
      <c r="C5218" t="s">
        <v>1944</v>
      </c>
      <c r="D5218" t="s">
        <v>1945</v>
      </c>
      <c r="E5218" t="s">
        <v>1850</v>
      </c>
      <c r="F5218" s="1">
        <v>41456</v>
      </c>
      <c r="G5218" t="s">
        <v>2401</v>
      </c>
      <c r="H5218">
        <v>201501</v>
      </c>
      <c r="I5218" t="s">
        <v>27</v>
      </c>
      <c r="J5218" t="s">
        <v>596</v>
      </c>
      <c r="K5218" t="s">
        <v>1833</v>
      </c>
      <c r="L5218" t="s">
        <v>1918</v>
      </c>
      <c r="M5218" t="s">
        <v>1919</v>
      </c>
      <c r="N5218" t="s">
        <v>32</v>
      </c>
      <c r="O5218">
        <v>4825.88</v>
      </c>
      <c r="P5218" t="s">
        <v>1943</v>
      </c>
      <c r="Q5218" t="s">
        <v>1942</v>
      </c>
      <c r="R5218" t="s">
        <v>1946</v>
      </c>
      <c r="S5218" t="s">
        <v>1832</v>
      </c>
      <c r="T5218" t="s">
        <v>592</v>
      </c>
    </row>
    <row r="5219" spans="1:20">
      <c r="A5219" t="s">
        <v>1954</v>
      </c>
      <c r="B5219" t="s">
        <v>1948</v>
      </c>
      <c r="C5219" t="s">
        <v>1955</v>
      </c>
      <c r="D5219" t="s">
        <v>1956</v>
      </c>
      <c r="E5219" t="s">
        <v>600</v>
      </c>
      <c r="F5219" s="1">
        <v>41023</v>
      </c>
      <c r="G5219" t="s">
        <v>2401</v>
      </c>
      <c r="H5219">
        <v>201501</v>
      </c>
      <c r="I5219" t="s">
        <v>1131</v>
      </c>
      <c r="J5219" t="s">
        <v>1122</v>
      </c>
      <c r="K5219" t="s">
        <v>1123</v>
      </c>
      <c r="L5219" t="s">
        <v>1124</v>
      </c>
      <c r="M5219" t="s">
        <v>31</v>
      </c>
      <c r="N5219" t="s">
        <v>32</v>
      </c>
      <c r="O5219">
        <v>-3708.11</v>
      </c>
      <c r="P5219" t="s">
        <v>1948</v>
      </c>
      <c r="Q5219" t="s">
        <v>1954</v>
      </c>
      <c r="R5219" t="s">
        <v>1952</v>
      </c>
      <c r="S5219" t="s">
        <v>1953</v>
      </c>
      <c r="T5219" t="s">
        <v>35</v>
      </c>
    </row>
    <row r="5220" spans="1:20">
      <c r="A5220" t="s">
        <v>1954</v>
      </c>
      <c r="B5220" t="s">
        <v>1948</v>
      </c>
      <c r="C5220" t="s">
        <v>1955</v>
      </c>
      <c r="D5220" t="s">
        <v>1956</v>
      </c>
      <c r="E5220" t="s">
        <v>600</v>
      </c>
      <c r="F5220" s="1">
        <v>41023</v>
      </c>
      <c r="G5220" t="s">
        <v>2401</v>
      </c>
      <c r="H5220">
        <v>201501</v>
      </c>
      <c r="I5220" t="s">
        <v>1131</v>
      </c>
      <c r="J5220" t="s">
        <v>1122</v>
      </c>
      <c r="K5220" t="s">
        <v>1132</v>
      </c>
      <c r="L5220" t="s">
        <v>1124</v>
      </c>
      <c r="M5220" t="s">
        <v>31</v>
      </c>
      <c r="N5220" t="s">
        <v>32</v>
      </c>
      <c r="O5220">
        <v>-1368.27</v>
      </c>
      <c r="P5220" t="s">
        <v>1948</v>
      </c>
      <c r="Q5220" t="s">
        <v>1954</v>
      </c>
      <c r="R5220" t="s">
        <v>1952</v>
      </c>
      <c r="S5220" t="s">
        <v>1953</v>
      </c>
      <c r="T5220" t="s">
        <v>35</v>
      </c>
    </row>
    <row r="5221" spans="1:20">
      <c r="A5221" t="s">
        <v>1954</v>
      </c>
      <c r="B5221" t="s">
        <v>1948</v>
      </c>
      <c r="C5221" t="s">
        <v>1963</v>
      </c>
      <c r="D5221" t="s">
        <v>1964</v>
      </c>
      <c r="E5221" t="s">
        <v>1965</v>
      </c>
      <c r="F5221" s="1">
        <v>40906</v>
      </c>
      <c r="G5221" t="s">
        <v>2401</v>
      </c>
      <c r="H5221">
        <v>201501</v>
      </c>
      <c r="I5221" t="s">
        <v>1131</v>
      </c>
      <c r="J5221" t="s">
        <v>1122</v>
      </c>
      <c r="K5221" t="s">
        <v>1132</v>
      </c>
      <c r="L5221" t="s">
        <v>1124</v>
      </c>
      <c r="M5221" t="s">
        <v>31</v>
      </c>
      <c r="N5221" t="s">
        <v>32</v>
      </c>
      <c r="O5221">
        <v>4108.7</v>
      </c>
      <c r="P5221" t="s">
        <v>1948</v>
      </c>
      <c r="Q5221" t="s">
        <v>1954</v>
      </c>
      <c r="R5221" t="s">
        <v>1952</v>
      </c>
      <c r="S5221" t="s">
        <v>1953</v>
      </c>
      <c r="T5221" t="s">
        <v>35</v>
      </c>
    </row>
    <row r="5222" spans="1:20">
      <c r="A5222" t="s">
        <v>1960</v>
      </c>
      <c r="B5222" t="s">
        <v>1948</v>
      </c>
      <c r="C5222" t="s">
        <v>1966</v>
      </c>
      <c r="D5222" t="s">
        <v>1967</v>
      </c>
      <c r="E5222" t="s">
        <v>1965</v>
      </c>
      <c r="F5222" s="1">
        <v>39829</v>
      </c>
      <c r="G5222" t="s">
        <v>2401</v>
      </c>
      <c r="H5222">
        <v>201501</v>
      </c>
      <c r="I5222" t="s">
        <v>1131</v>
      </c>
      <c r="J5222" t="s">
        <v>1122</v>
      </c>
      <c r="K5222" t="s">
        <v>1123</v>
      </c>
      <c r="L5222" t="s">
        <v>1124</v>
      </c>
      <c r="M5222" t="s">
        <v>31</v>
      </c>
      <c r="N5222" t="s">
        <v>32</v>
      </c>
      <c r="O5222">
        <v>685.34</v>
      </c>
      <c r="P5222" t="s">
        <v>1948</v>
      </c>
      <c r="Q5222" t="s">
        <v>1960</v>
      </c>
      <c r="R5222" t="s">
        <v>1952</v>
      </c>
      <c r="S5222" t="s">
        <v>1953</v>
      </c>
      <c r="T5222" t="s">
        <v>35</v>
      </c>
    </row>
    <row r="5223" spans="1:20">
      <c r="A5223" t="s">
        <v>1954</v>
      </c>
      <c r="B5223" t="s">
        <v>1948</v>
      </c>
      <c r="C5223" t="s">
        <v>1970</v>
      </c>
      <c r="D5223" t="s">
        <v>1971</v>
      </c>
      <c r="E5223" t="s">
        <v>1965</v>
      </c>
      <c r="F5223" s="1">
        <v>39829</v>
      </c>
      <c r="G5223" t="s">
        <v>2401</v>
      </c>
      <c r="H5223">
        <v>201501</v>
      </c>
      <c r="I5223" t="s">
        <v>1131</v>
      </c>
      <c r="J5223" t="s">
        <v>1122</v>
      </c>
      <c r="K5223" t="s">
        <v>1810</v>
      </c>
      <c r="L5223" t="s">
        <v>1124</v>
      </c>
      <c r="M5223" t="s">
        <v>31</v>
      </c>
      <c r="N5223" t="s">
        <v>32</v>
      </c>
      <c r="O5223">
        <v>16216.210000000001</v>
      </c>
      <c r="P5223" t="s">
        <v>1948</v>
      </c>
      <c r="Q5223" t="s">
        <v>1954</v>
      </c>
      <c r="R5223" t="s">
        <v>1952</v>
      </c>
      <c r="S5223" t="s">
        <v>1953</v>
      </c>
      <c r="T5223" t="s">
        <v>35</v>
      </c>
    </row>
    <row r="5224" spans="1:20">
      <c r="A5224" t="s">
        <v>1957</v>
      </c>
      <c r="B5224" t="s">
        <v>1948</v>
      </c>
      <c r="C5224" t="s">
        <v>2571</v>
      </c>
      <c r="D5224" t="s">
        <v>2572</v>
      </c>
      <c r="E5224" t="s">
        <v>600</v>
      </c>
      <c r="F5224" s="1">
        <v>41671</v>
      </c>
      <c r="G5224" t="s">
        <v>2401</v>
      </c>
      <c r="H5224">
        <v>201501</v>
      </c>
      <c r="I5224" t="s">
        <v>1131</v>
      </c>
      <c r="J5224" t="s">
        <v>1122</v>
      </c>
      <c r="K5224" t="s">
        <v>1123</v>
      </c>
      <c r="L5224" t="s">
        <v>1124</v>
      </c>
      <c r="M5224" t="s">
        <v>31</v>
      </c>
      <c r="N5224" t="s">
        <v>48</v>
      </c>
      <c r="O5224">
        <v>286307.88</v>
      </c>
      <c r="P5224" t="s">
        <v>1948</v>
      </c>
      <c r="Q5224" t="s">
        <v>1957</v>
      </c>
      <c r="R5224" t="s">
        <v>1952</v>
      </c>
      <c r="S5224" t="s">
        <v>1953</v>
      </c>
      <c r="T5224" t="s">
        <v>35</v>
      </c>
    </row>
    <row r="5225" spans="1:20">
      <c r="A5225" t="s">
        <v>1957</v>
      </c>
      <c r="B5225" t="s">
        <v>1948</v>
      </c>
      <c r="C5225" t="s">
        <v>2571</v>
      </c>
      <c r="D5225" t="s">
        <v>2572</v>
      </c>
      <c r="E5225" t="s">
        <v>600</v>
      </c>
      <c r="F5225" s="1">
        <v>41671</v>
      </c>
      <c r="G5225" t="s">
        <v>2401</v>
      </c>
      <c r="H5225">
        <v>201501</v>
      </c>
      <c r="I5225" t="s">
        <v>1131</v>
      </c>
      <c r="J5225" t="s">
        <v>1122</v>
      </c>
      <c r="K5225" t="s">
        <v>1123</v>
      </c>
      <c r="L5225" t="s">
        <v>1124</v>
      </c>
      <c r="M5225" t="s">
        <v>31</v>
      </c>
      <c r="N5225" t="s">
        <v>49</v>
      </c>
      <c r="O5225">
        <v>-286307.88</v>
      </c>
      <c r="P5225" t="s">
        <v>1948</v>
      </c>
      <c r="Q5225" t="s">
        <v>1957</v>
      </c>
      <c r="R5225" t="s">
        <v>1952</v>
      </c>
      <c r="S5225" t="s">
        <v>1953</v>
      </c>
      <c r="T5225" t="s">
        <v>35</v>
      </c>
    </row>
    <row r="5226" spans="1:20">
      <c r="A5226" t="s">
        <v>1972</v>
      </c>
      <c r="B5226" t="s">
        <v>1948</v>
      </c>
      <c r="C5226" t="s">
        <v>1973</v>
      </c>
      <c r="D5226" t="s">
        <v>1974</v>
      </c>
      <c r="E5226" t="s">
        <v>600</v>
      </c>
      <c r="F5226" s="1">
        <v>41640</v>
      </c>
      <c r="G5226" t="s">
        <v>2401</v>
      </c>
      <c r="H5226">
        <v>201501</v>
      </c>
      <c r="I5226" t="s">
        <v>27</v>
      </c>
      <c r="J5226" t="s">
        <v>596</v>
      </c>
      <c r="K5226" t="s">
        <v>601</v>
      </c>
      <c r="L5226" t="s">
        <v>1116</v>
      </c>
      <c r="M5226" t="s">
        <v>1975</v>
      </c>
      <c r="N5226" t="s">
        <v>32</v>
      </c>
      <c r="O5226">
        <v>135.74</v>
      </c>
      <c r="P5226" t="s">
        <v>1948</v>
      </c>
      <c r="Q5226" t="s">
        <v>1972</v>
      </c>
      <c r="R5226" t="s">
        <v>1952</v>
      </c>
      <c r="S5226" t="s">
        <v>1953</v>
      </c>
      <c r="T5226" t="s">
        <v>35</v>
      </c>
    </row>
    <row r="5227" spans="1:20">
      <c r="A5227" t="s">
        <v>1972</v>
      </c>
      <c r="B5227" t="s">
        <v>1948</v>
      </c>
      <c r="C5227" t="s">
        <v>1976</v>
      </c>
      <c r="D5227" t="s">
        <v>1977</v>
      </c>
      <c r="E5227" t="s">
        <v>600</v>
      </c>
      <c r="F5227" s="1">
        <v>41640</v>
      </c>
      <c r="G5227" t="s">
        <v>2401</v>
      </c>
      <c r="H5227">
        <v>201501</v>
      </c>
      <c r="I5227" t="s">
        <v>27</v>
      </c>
      <c r="J5227" t="s">
        <v>596</v>
      </c>
      <c r="K5227" t="s">
        <v>601</v>
      </c>
      <c r="L5227" t="s">
        <v>1116</v>
      </c>
      <c r="M5227" t="s">
        <v>1978</v>
      </c>
      <c r="N5227" t="s">
        <v>32</v>
      </c>
      <c r="O5227">
        <v>3852.39</v>
      </c>
      <c r="P5227" t="s">
        <v>1948</v>
      </c>
      <c r="Q5227" t="s">
        <v>1972</v>
      </c>
      <c r="R5227" t="s">
        <v>1952</v>
      </c>
      <c r="S5227" t="s">
        <v>1953</v>
      </c>
      <c r="T5227" t="s">
        <v>35</v>
      </c>
    </row>
    <row r="5228" spans="1:20">
      <c r="A5228" t="s">
        <v>1972</v>
      </c>
      <c r="B5228" t="s">
        <v>1948</v>
      </c>
      <c r="C5228" t="s">
        <v>2573</v>
      </c>
      <c r="D5228" t="s">
        <v>2574</v>
      </c>
      <c r="E5228" t="s">
        <v>1193</v>
      </c>
      <c r="F5228" s="1">
        <v>41640</v>
      </c>
      <c r="G5228" t="s">
        <v>2401</v>
      </c>
      <c r="H5228">
        <v>201501</v>
      </c>
      <c r="I5228" t="s">
        <v>27</v>
      </c>
      <c r="J5228" t="s">
        <v>1371</v>
      </c>
      <c r="K5228" t="s">
        <v>601</v>
      </c>
      <c r="L5228" t="s">
        <v>438</v>
      </c>
      <c r="M5228" t="s">
        <v>1372</v>
      </c>
      <c r="N5228" t="s">
        <v>32</v>
      </c>
      <c r="O5228">
        <v>33380.57</v>
      </c>
      <c r="P5228" t="s">
        <v>1948</v>
      </c>
      <c r="Q5228" t="s">
        <v>1972</v>
      </c>
      <c r="R5228" t="s">
        <v>1952</v>
      </c>
      <c r="S5228" t="s">
        <v>1953</v>
      </c>
      <c r="T5228" t="s">
        <v>35</v>
      </c>
    </row>
    <row r="5229" spans="1:20">
      <c r="A5229" t="s">
        <v>1979</v>
      </c>
      <c r="B5229" t="s">
        <v>1948</v>
      </c>
      <c r="C5229" t="s">
        <v>1980</v>
      </c>
      <c r="D5229" t="s">
        <v>1981</v>
      </c>
      <c r="E5229" t="s">
        <v>1965</v>
      </c>
      <c r="F5229" s="1">
        <v>40210</v>
      </c>
      <c r="G5229" t="s">
        <v>2401</v>
      </c>
      <c r="H5229">
        <v>201501</v>
      </c>
      <c r="I5229" t="s">
        <v>1131</v>
      </c>
      <c r="J5229" t="s">
        <v>1122</v>
      </c>
      <c r="K5229" t="s">
        <v>1132</v>
      </c>
      <c r="L5229" t="s">
        <v>1124</v>
      </c>
      <c r="M5229" t="s">
        <v>31</v>
      </c>
      <c r="N5229" t="s">
        <v>32</v>
      </c>
      <c r="O5229">
        <v>-195.82</v>
      </c>
      <c r="P5229" t="s">
        <v>1948</v>
      </c>
      <c r="Q5229" t="s">
        <v>1979</v>
      </c>
      <c r="R5229" t="s">
        <v>1952</v>
      </c>
      <c r="S5229" t="s">
        <v>1953</v>
      </c>
      <c r="T5229" t="s">
        <v>35</v>
      </c>
    </row>
    <row r="5230" spans="1:20">
      <c r="A5230" t="s">
        <v>1979</v>
      </c>
      <c r="B5230" t="s">
        <v>1948</v>
      </c>
      <c r="C5230" t="s">
        <v>1982</v>
      </c>
      <c r="D5230" t="s">
        <v>1983</v>
      </c>
      <c r="E5230" t="s">
        <v>1965</v>
      </c>
      <c r="F5230" s="1">
        <v>39829</v>
      </c>
      <c r="G5230" t="s">
        <v>2401</v>
      </c>
      <c r="H5230">
        <v>201501</v>
      </c>
      <c r="I5230" t="s">
        <v>1131</v>
      </c>
      <c r="J5230" t="s">
        <v>1122</v>
      </c>
      <c r="K5230" t="s">
        <v>1984</v>
      </c>
      <c r="L5230" t="s">
        <v>1124</v>
      </c>
      <c r="M5230" t="s">
        <v>31</v>
      </c>
      <c r="N5230" t="s">
        <v>32</v>
      </c>
      <c r="O5230">
        <v>225987.58000000002</v>
      </c>
      <c r="P5230" t="s">
        <v>1948</v>
      </c>
      <c r="Q5230" t="s">
        <v>1979</v>
      </c>
      <c r="R5230" t="s">
        <v>1952</v>
      </c>
      <c r="S5230" t="s">
        <v>1953</v>
      </c>
      <c r="T5230" t="s">
        <v>35</v>
      </c>
    </row>
    <row r="5231" spans="1:20">
      <c r="A5231" t="s">
        <v>1979</v>
      </c>
      <c r="B5231" t="s">
        <v>1948</v>
      </c>
      <c r="C5231" t="s">
        <v>1985</v>
      </c>
      <c r="D5231" t="s">
        <v>1986</v>
      </c>
      <c r="E5231" t="s">
        <v>1965</v>
      </c>
      <c r="F5231" s="1">
        <v>39829</v>
      </c>
      <c r="G5231" t="s">
        <v>2401</v>
      </c>
      <c r="H5231">
        <v>201501</v>
      </c>
      <c r="I5231" t="s">
        <v>1131</v>
      </c>
      <c r="J5231" t="s">
        <v>1122</v>
      </c>
      <c r="K5231" t="s">
        <v>1123</v>
      </c>
      <c r="L5231" t="s">
        <v>1124</v>
      </c>
      <c r="M5231" t="s">
        <v>31</v>
      </c>
      <c r="N5231" t="s">
        <v>32</v>
      </c>
      <c r="O5231">
        <v>30934.58</v>
      </c>
      <c r="P5231" t="s">
        <v>1948</v>
      </c>
      <c r="Q5231" t="s">
        <v>1979</v>
      </c>
      <c r="R5231" t="s">
        <v>1952</v>
      </c>
      <c r="S5231" t="s">
        <v>1953</v>
      </c>
      <c r="T5231" t="s">
        <v>35</v>
      </c>
    </row>
    <row r="5232" spans="1:20">
      <c r="A5232" t="s">
        <v>1979</v>
      </c>
      <c r="B5232" t="s">
        <v>1948</v>
      </c>
      <c r="C5232" t="s">
        <v>1987</v>
      </c>
      <c r="D5232" t="s">
        <v>1988</v>
      </c>
      <c r="E5232" t="s">
        <v>1965</v>
      </c>
      <c r="F5232" s="1">
        <v>39829</v>
      </c>
      <c r="G5232" t="s">
        <v>2401</v>
      </c>
      <c r="H5232">
        <v>201501</v>
      </c>
      <c r="I5232" t="s">
        <v>1131</v>
      </c>
      <c r="J5232" t="s">
        <v>1122</v>
      </c>
      <c r="K5232" t="s">
        <v>1984</v>
      </c>
      <c r="L5232" t="s">
        <v>1124</v>
      </c>
      <c r="M5232" t="s">
        <v>31</v>
      </c>
      <c r="N5232" t="s">
        <v>32</v>
      </c>
      <c r="O5232">
        <v>-10.61</v>
      </c>
      <c r="P5232" t="s">
        <v>1948</v>
      </c>
      <c r="Q5232" t="s">
        <v>1979</v>
      </c>
      <c r="R5232" t="s">
        <v>1952</v>
      </c>
      <c r="S5232" t="s">
        <v>1953</v>
      </c>
      <c r="T5232" t="s">
        <v>35</v>
      </c>
    </row>
    <row r="5233" spans="1:20">
      <c r="A5233" t="s">
        <v>1947</v>
      </c>
      <c r="B5233" t="s">
        <v>1948</v>
      </c>
      <c r="C5233" t="s">
        <v>1989</v>
      </c>
      <c r="D5233" t="s">
        <v>1990</v>
      </c>
      <c r="E5233" t="s">
        <v>600</v>
      </c>
      <c r="F5233" s="1">
        <v>40973</v>
      </c>
      <c r="G5233" t="s">
        <v>2401</v>
      </c>
      <c r="H5233">
        <v>201501</v>
      </c>
      <c r="I5233" t="s">
        <v>1131</v>
      </c>
      <c r="J5233" t="s">
        <v>1122</v>
      </c>
      <c r="K5233" t="s">
        <v>1132</v>
      </c>
      <c r="L5233" t="s">
        <v>1124</v>
      </c>
      <c r="M5233" t="s">
        <v>31</v>
      </c>
      <c r="N5233" t="s">
        <v>32</v>
      </c>
      <c r="O5233">
        <v>1192.72</v>
      </c>
      <c r="P5233" t="s">
        <v>1948</v>
      </c>
      <c r="Q5233" t="s">
        <v>1947</v>
      </c>
      <c r="R5233" t="s">
        <v>1952</v>
      </c>
      <c r="S5233" t="s">
        <v>1953</v>
      </c>
      <c r="T5233" t="s">
        <v>35</v>
      </c>
    </row>
    <row r="5234" spans="1:20">
      <c r="A5234" t="s">
        <v>1972</v>
      </c>
      <c r="B5234" t="s">
        <v>1948</v>
      </c>
      <c r="C5234" t="s">
        <v>1991</v>
      </c>
      <c r="D5234" t="s">
        <v>1992</v>
      </c>
      <c r="E5234" t="s">
        <v>600</v>
      </c>
      <c r="F5234" s="1">
        <v>41640</v>
      </c>
      <c r="G5234" t="s">
        <v>2401</v>
      </c>
      <c r="H5234">
        <v>201501</v>
      </c>
      <c r="I5234" t="s">
        <v>27</v>
      </c>
      <c r="J5234" t="s">
        <v>596</v>
      </c>
      <c r="K5234" t="s">
        <v>601</v>
      </c>
      <c r="L5234" t="s">
        <v>1116</v>
      </c>
      <c r="M5234" t="s">
        <v>1993</v>
      </c>
      <c r="N5234" t="s">
        <v>32</v>
      </c>
      <c r="O5234">
        <v>1993.63</v>
      </c>
      <c r="P5234" t="s">
        <v>1948</v>
      </c>
      <c r="Q5234" t="s">
        <v>1972</v>
      </c>
      <c r="R5234" t="s">
        <v>1952</v>
      </c>
      <c r="S5234" t="s">
        <v>1953</v>
      </c>
      <c r="T5234" t="s">
        <v>35</v>
      </c>
    </row>
    <row r="5235" spans="1:20">
      <c r="A5235" t="s">
        <v>1972</v>
      </c>
      <c r="B5235" t="s">
        <v>1948</v>
      </c>
      <c r="C5235" t="s">
        <v>1994</v>
      </c>
      <c r="D5235" t="s">
        <v>1995</v>
      </c>
      <c r="E5235" t="s">
        <v>1193</v>
      </c>
      <c r="F5235" s="1">
        <v>41671</v>
      </c>
      <c r="G5235" t="s">
        <v>2401</v>
      </c>
      <c r="H5235">
        <v>201501</v>
      </c>
      <c r="I5235" t="s">
        <v>27</v>
      </c>
      <c r="J5235" t="s">
        <v>28</v>
      </c>
      <c r="K5235" t="s">
        <v>601</v>
      </c>
      <c r="L5235" t="s">
        <v>30</v>
      </c>
      <c r="M5235" t="s">
        <v>1996</v>
      </c>
      <c r="N5235" t="s">
        <v>32</v>
      </c>
      <c r="O5235">
        <v>594.44000000000005</v>
      </c>
      <c r="P5235" t="s">
        <v>1948</v>
      </c>
      <c r="Q5235" t="s">
        <v>1972</v>
      </c>
      <c r="R5235" t="s">
        <v>1952</v>
      </c>
      <c r="S5235" t="s">
        <v>1953</v>
      </c>
      <c r="T5235" t="s">
        <v>35</v>
      </c>
    </row>
    <row r="5236" spans="1:20">
      <c r="A5236" t="s">
        <v>1972</v>
      </c>
      <c r="B5236" t="s">
        <v>1948</v>
      </c>
      <c r="C5236" t="s">
        <v>2000</v>
      </c>
      <c r="D5236" t="s">
        <v>2001</v>
      </c>
      <c r="E5236" t="s">
        <v>600</v>
      </c>
      <c r="F5236" s="1">
        <v>41640</v>
      </c>
      <c r="G5236" t="s">
        <v>2401</v>
      </c>
      <c r="H5236">
        <v>201501</v>
      </c>
      <c r="I5236" t="s">
        <v>1131</v>
      </c>
      <c r="J5236" t="s">
        <v>28</v>
      </c>
      <c r="K5236" t="s">
        <v>601</v>
      </c>
      <c r="L5236" t="s">
        <v>30</v>
      </c>
      <c r="M5236" t="s">
        <v>1951</v>
      </c>
      <c r="N5236" t="s">
        <v>32</v>
      </c>
      <c r="O5236">
        <v>258.07</v>
      </c>
      <c r="P5236" t="s">
        <v>1948</v>
      </c>
      <c r="Q5236" t="s">
        <v>1972</v>
      </c>
      <c r="R5236" t="s">
        <v>1952</v>
      </c>
      <c r="S5236" t="s">
        <v>1953</v>
      </c>
      <c r="T5236" t="s">
        <v>35</v>
      </c>
    </row>
    <row r="5237" spans="1:20">
      <c r="A5237" t="s">
        <v>1957</v>
      </c>
      <c r="B5237" t="s">
        <v>1948</v>
      </c>
      <c r="C5237" t="s">
        <v>2002</v>
      </c>
      <c r="D5237" t="s">
        <v>2003</v>
      </c>
      <c r="E5237" t="s">
        <v>600</v>
      </c>
      <c r="F5237" s="1">
        <v>41821</v>
      </c>
      <c r="G5237" t="s">
        <v>2401</v>
      </c>
      <c r="H5237">
        <v>201501</v>
      </c>
      <c r="I5237" t="s">
        <v>1131</v>
      </c>
      <c r="J5237" t="s">
        <v>1122</v>
      </c>
      <c r="K5237" t="s">
        <v>1123</v>
      </c>
      <c r="L5237" t="s">
        <v>1124</v>
      </c>
      <c r="M5237" t="s">
        <v>31</v>
      </c>
      <c r="N5237" t="s">
        <v>32</v>
      </c>
      <c r="O5237">
        <v>-445.32</v>
      </c>
      <c r="P5237" t="s">
        <v>1948</v>
      </c>
      <c r="Q5237" t="s">
        <v>1957</v>
      </c>
      <c r="R5237" t="s">
        <v>1952</v>
      </c>
      <c r="S5237" t="s">
        <v>1953</v>
      </c>
      <c r="T5237" t="s">
        <v>35</v>
      </c>
    </row>
    <row r="5238" spans="1:20">
      <c r="A5238" t="s">
        <v>1947</v>
      </c>
      <c r="B5238" t="s">
        <v>1948</v>
      </c>
      <c r="C5238" t="s">
        <v>2004</v>
      </c>
      <c r="D5238" t="s">
        <v>2005</v>
      </c>
      <c r="E5238" t="s">
        <v>600</v>
      </c>
      <c r="F5238" s="1">
        <v>41365</v>
      </c>
      <c r="G5238" t="s">
        <v>2401</v>
      </c>
      <c r="H5238">
        <v>201501</v>
      </c>
      <c r="I5238" t="s">
        <v>1131</v>
      </c>
      <c r="J5238" t="s">
        <v>1122</v>
      </c>
      <c r="K5238" t="s">
        <v>601</v>
      </c>
      <c r="L5238" t="s">
        <v>1124</v>
      </c>
      <c r="M5238" t="s">
        <v>2006</v>
      </c>
      <c r="N5238" t="s">
        <v>32</v>
      </c>
      <c r="O5238">
        <v>823.89</v>
      </c>
      <c r="P5238" t="s">
        <v>1948</v>
      </c>
      <c r="Q5238" t="s">
        <v>1947</v>
      </c>
      <c r="R5238" t="s">
        <v>1952</v>
      </c>
      <c r="S5238" t="s">
        <v>1953</v>
      </c>
      <c r="T5238" t="s">
        <v>35</v>
      </c>
    </row>
    <row r="5239" spans="1:20">
      <c r="A5239" t="s">
        <v>1960</v>
      </c>
      <c r="B5239" t="s">
        <v>1948</v>
      </c>
      <c r="C5239" t="s">
        <v>2009</v>
      </c>
      <c r="D5239" t="s">
        <v>2010</v>
      </c>
      <c r="E5239" t="s">
        <v>600</v>
      </c>
      <c r="F5239" s="1">
        <v>41640</v>
      </c>
      <c r="G5239" t="s">
        <v>2401</v>
      </c>
      <c r="H5239">
        <v>201501</v>
      </c>
      <c r="I5239" t="s">
        <v>1131</v>
      </c>
      <c r="J5239" t="s">
        <v>1122</v>
      </c>
      <c r="K5239" t="s">
        <v>1132</v>
      </c>
      <c r="L5239" t="s">
        <v>1124</v>
      </c>
      <c r="M5239" t="s">
        <v>31</v>
      </c>
      <c r="N5239" t="s">
        <v>48</v>
      </c>
      <c r="O5239">
        <v>940425.83000000007</v>
      </c>
      <c r="P5239" t="s">
        <v>1948</v>
      </c>
      <c r="Q5239" t="s">
        <v>1960</v>
      </c>
      <c r="R5239" t="s">
        <v>1952</v>
      </c>
      <c r="S5239" t="s">
        <v>1953</v>
      </c>
      <c r="T5239" t="s">
        <v>35</v>
      </c>
    </row>
    <row r="5240" spans="1:20">
      <c r="A5240" t="s">
        <v>1960</v>
      </c>
      <c r="B5240" t="s">
        <v>1948</v>
      </c>
      <c r="C5240" t="s">
        <v>2009</v>
      </c>
      <c r="D5240" t="s">
        <v>2010</v>
      </c>
      <c r="E5240" t="s">
        <v>600</v>
      </c>
      <c r="F5240" s="1">
        <v>41640</v>
      </c>
      <c r="G5240" t="s">
        <v>2401</v>
      </c>
      <c r="H5240">
        <v>201501</v>
      </c>
      <c r="I5240" t="s">
        <v>1131</v>
      </c>
      <c r="J5240" t="s">
        <v>1122</v>
      </c>
      <c r="K5240" t="s">
        <v>1132</v>
      </c>
      <c r="L5240" t="s">
        <v>1124</v>
      </c>
      <c r="M5240" t="s">
        <v>31</v>
      </c>
      <c r="N5240" t="s">
        <v>49</v>
      </c>
      <c r="O5240">
        <v>-940425.83000000007</v>
      </c>
      <c r="P5240" t="s">
        <v>1948</v>
      </c>
      <c r="Q5240" t="s">
        <v>1960</v>
      </c>
      <c r="R5240" t="s">
        <v>1952</v>
      </c>
      <c r="S5240" t="s">
        <v>1953</v>
      </c>
      <c r="T5240" t="s">
        <v>35</v>
      </c>
    </row>
    <row r="5241" spans="1:20">
      <c r="A5241" t="s">
        <v>1947</v>
      </c>
      <c r="B5241" t="s">
        <v>1948</v>
      </c>
      <c r="C5241" t="s">
        <v>2011</v>
      </c>
      <c r="D5241" t="s">
        <v>2012</v>
      </c>
      <c r="E5241" t="s">
        <v>600</v>
      </c>
      <c r="F5241" s="1">
        <v>39678</v>
      </c>
      <c r="G5241" t="s">
        <v>2401</v>
      </c>
      <c r="H5241">
        <v>201501</v>
      </c>
      <c r="I5241" t="s">
        <v>1131</v>
      </c>
      <c r="J5241" t="s">
        <v>1122</v>
      </c>
      <c r="K5241" t="s">
        <v>1123</v>
      </c>
      <c r="L5241" t="s">
        <v>1124</v>
      </c>
      <c r="M5241" t="s">
        <v>31</v>
      </c>
      <c r="N5241" t="s">
        <v>32</v>
      </c>
      <c r="O5241">
        <v>2242.3000000000002</v>
      </c>
      <c r="P5241" t="s">
        <v>1948</v>
      </c>
      <c r="Q5241" t="s">
        <v>1947</v>
      </c>
      <c r="R5241" t="s">
        <v>1952</v>
      </c>
      <c r="S5241" t="s">
        <v>1953</v>
      </c>
      <c r="T5241" t="s">
        <v>35</v>
      </c>
    </row>
    <row r="5242" spans="1:20">
      <c r="A5242" t="s">
        <v>1947</v>
      </c>
      <c r="B5242" t="s">
        <v>1948</v>
      </c>
      <c r="C5242" t="s">
        <v>2011</v>
      </c>
      <c r="D5242" t="s">
        <v>2012</v>
      </c>
      <c r="E5242" t="s">
        <v>600</v>
      </c>
      <c r="F5242" s="1">
        <v>39678</v>
      </c>
      <c r="G5242" t="s">
        <v>2401</v>
      </c>
      <c r="H5242">
        <v>201501</v>
      </c>
      <c r="I5242" t="s">
        <v>1131</v>
      </c>
      <c r="J5242" t="s">
        <v>1122</v>
      </c>
      <c r="K5242" t="s">
        <v>1132</v>
      </c>
      <c r="L5242" t="s">
        <v>1124</v>
      </c>
      <c r="M5242" t="s">
        <v>31</v>
      </c>
      <c r="N5242" t="s">
        <v>32</v>
      </c>
      <c r="O5242">
        <v>305.76</v>
      </c>
      <c r="P5242" t="s">
        <v>1948</v>
      </c>
      <c r="Q5242" t="s">
        <v>1947</v>
      </c>
      <c r="R5242" t="s">
        <v>1952</v>
      </c>
      <c r="S5242" t="s">
        <v>1953</v>
      </c>
      <c r="T5242" t="s">
        <v>35</v>
      </c>
    </row>
    <row r="5243" spans="1:20">
      <c r="A5243" t="s">
        <v>1972</v>
      </c>
      <c r="B5243" t="s">
        <v>1948</v>
      </c>
      <c r="C5243" t="s">
        <v>2013</v>
      </c>
      <c r="D5243" t="s">
        <v>2014</v>
      </c>
      <c r="E5243" t="s">
        <v>1965</v>
      </c>
      <c r="F5243" s="1">
        <v>40050</v>
      </c>
      <c r="G5243" t="s">
        <v>2401</v>
      </c>
      <c r="H5243">
        <v>201501</v>
      </c>
      <c r="I5243" t="s">
        <v>1131</v>
      </c>
      <c r="J5243" t="s">
        <v>1122</v>
      </c>
      <c r="K5243" t="s">
        <v>1132</v>
      </c>
      <c r="L5243" t="s">
        <v>1124</v>
      </c>
      <c r="M5243" t="s">
        <v>31</v>
      </c>
      <c r="N5243" t="s">
        <v>32</v>
      </c>
      <c r="O5243">
        <v>2330.0300000000002</v>
      </c>
      <c r="P5243" t="s">
        <v>1948</v>
      </c>
      <c r="Q5243" t="s">
        <v>1972</v>
      </c>
      <c r="R5243" t="s">
        <v>1952</v>
      </c>
      <c r="S5243" t="s">
        <v>1953</v>
      </c>
      <c r="T5243" t="s">
        <v>35</v>
      </c>
    </row>
    <row r="5244" spans="1:20">
      <c r="A5244" t="s">
        <v>1957</v>
      </c>
      <c r="B5244" t="s">
        <v>1948</v>
      </c>
      <c r="C5244" t="s">
        <v>2575</v>
      </c>
      <c r="D5244" t="s">
        <v>2576</v>
      </c>
      <c r="E5244" t="s">
        <v>600</v>
      </c>
      <c r="F5244" s="1">
        <v>40788</v>
      </c>
      <c r="G5244" t="s">
        <v>2401</v>
      </c>
      <c r="H5244">
        <v>201501</v>
      </c>
      <c r="I5244" t="s">
        <v>1131</v>
      </c>
      <c r="J5244" t="s">
        <v>1122</v>
      </c>
      <c r="K5244" t="s">
        <v>1123</v>
      </c>
      <c r="L5244" t="s">
        <v>1124</v>
      </c>
      <c r="M5244" t="s">
        <v>31</v>
      </c>
      <c r="N5244" t="s">
        <v>48</v>
      </c>
      <c r="O5244">
        <v>241743.58000000002</v>
      </c>
      <c r="P5244" t="s">
        <v>1948</v>
      </c>
      <c r="Q5244" t="s">
        <v>1957</v>
      </c>
      <c r="R5244" t="s">
        <v>1952</v>
      </c>
      <c r="S5244" t="s">
        <v>1953</v>
      </c>
      <c r="T5244" t="s">
        <v>35</v>
      </c>
    </row>
    <row r="5245" spans="1:20">
      <c r="A5245" t="s">
        <v>1957</v>
      </c>
      <c r="B5245" t="s">
        <v>1948</v>
      </c>
      <c r="C5245" t="s">
        <v>2575</v>
      </c>
      <c r="D5245" t="s">
        <v>2576</v>
      </c>
      <c r="E5245" t="s">
        <v>600</v>
      </c>
      <c r="F5245" s="1">
        <v>40788</v>
      </c>
      <c r="G5245" t="s">
        <v>2401</v>
      </c>
      <c r="H5245">
        <v>201501</v>
      </c>
      <c r="I5245" t="s">
        <v>1131</v>
      </c>
      <c r="J5245" t="s">
        <v>1122</v>
      </c>
      <c r="K5245" t="s">
        <v>1123</v>
      </c>
      <c r="L5245" t="s">
        <v>1124</v>
      </c>
      <c r="M5245" t="s">
        <v>31</v>
      </c>
      <c r="N5245" t="s">
        <v>49</v>
      </c>
      <c r="O5245">
        <v>-215935.64</v>
      </c>
      <c r="P5245" t="s">
        <v>1948</v>
      </c>
      <c r="Q5245" t="s">
        <v>1957</v>
      </c>
      <c r="R5245" t="s">
        <v>1952</v>
      </c>
      <c r="S5245" t="s">
        <v>1953</v>
      </c>
      <c r="T5245" t="s">
        <v>35</v>
      </c>
    </row>
    <row r="5246" spans="1:20">
      <c r="A5246" t="s">
        <v>1957</v>
      </c>
      <c r="B5246" t="s">
        <v>1948</v>
      </c>
      <c r="C5246" t="s">
        <v>2575</v>
      </c>
      <c r="D5246" t="s">
        <v>2576</v>
      </c>
      <c r="E5246" t="s">
        <v>600</v>
      </c>
      <c r="F5246" s="1">
        <v>40788</v>
      </c>
      <c r="G5246" t="s">
        <v>2401</v>
      </c>
      <c r="H5246">
        <v>201501</v>
      </c>
      <c r="I5246" t="s">
        <v>1131</v>
      </c>
      <c r="J5246" t="s">
        <v>1122</v>
      </c>
      <c r="K5246" t="s">
        <v>1132</v>
      </c>
      <c r="L5246" t="s">
        <v>1124</v>
      </c>
      <c r="M5246" t="s">
        <v>31</v>
      </c>
      <c r="N5246" t="s">
        <v>49</v>
      </c>
      <c r="O5246">
        <v>-40276.410000000003</v>
      </c>
      <c r="P5246" t="s">
        <v>1948</v>
      </c>
      <c r="Q5246" t="s">
        <v>1957</v>
      </c>
      <c r="R5246" t="s">
        <v>1952</v>
      </c>
      <c r="S5246" t="s">
        <v>1953</v>
      </c>
      <c r="T5246" t="s">
        <v>35</v>
      </c>
    </row>
    <row r="5247" spans="1:20">
      <c r="A5247" t="s">
        <v>1957</v>
      </c>
      <c r="B5247" t="s">
        <v>1948</v>
      </c>
      <c r="C5247" t="s">
        <v>2575</v>
      </c>
      <c r="D5247" t="s">
        <v>2576</v>
      </c>
      <c r="E5247" t="s">
        <v>600</v>
      </c>
      <c r="F5247" s="1">
        <v>40788</v>
      </c>
      <c r="G5247" t="s">
        <v>2401</v>
      </c>
      <c r="H5247">
        <v>201501</v>
      </c>
      <c r="I5247" t="s">
        <v>1131</v>
      </c>
      <c r="J5247" t="s">
        <v>1122</v>
      </c>
      <c r="K5247" t="s">
        <v>1135</v>
      </c>
      <c r="L5247" t="s">
        <v>1124</v>
      </c>
      <c r="M5247" t="s">
        <v>31</v>
      </c>
      <c r="N5247" t="s">
        <v>48</v>
      </c>
      <c r="O5247">
        <v>14468.470000000001</v>
      </c>
      <c r="P5247" t="s">
        <v>1948</v>
      </c>
      <c r="Q5247" t="s">
        <v>1957</v>
      </c>
      <c r="R5247" t="s">
        <v>1952</v>
      </c>
      <c r="S5247" t="s">
        <v>1953</v>
      </c>
      <c r="T5247" t="s">
        <v>35</v>
      </c>
    </row>
    <row r="5248" spans="1:20">
      <c r="A5248" t="s">
        <v>1957</v>
      </c>
      <c r="B5248" t="s">
        <v>1948</v>
      </c>
      <c r="C5248" t="s">
        <v>2017</v>
      </c>
      <c r="D5248" t="s">
        <v>2018</v>
      </c>
      <c r="E5248" t="s">
        <v>1965</v>
      </c>
      <c r="F5248" s="1">
        <v>40940</v>
      </c>
      <c r="G5248" t="s">
        <v>2401</v>
      </c>
      <c r="H5248">
        <v>201501</v>
      </c>
      <c r="I5248" t="s">
        <v>1131</v>
      </c>
      <c r="J5248" t="s">
        <v>1122</v>
      </c>
      <c r="K5248" t="s">
        <v>1123</v>
      </c>
      <c r="L5248" t="s">
        <v>1124</v>
      </c>
      <c r="M5248" t="s">
        <v>31</v>
      </c>
      <c r="N5248" t="s">
        <v>32</v>
      </c>
      <c r="O5248">
        <v>8004.74</v>
      </c>
      <c r="P5248" t="s">
        <v>1948</v>
      </c>
      <c r="Q5248" t="s">
        <v>1957</v>
      </c>
      <c r="R5248" t="s">
        <v>1952</v>
      </c>
      <c r="S5248" t="s">
        <v>1953</v>
      </c>
      <c r="T5248" t="s">
        <v>35</v>
      </c>
    </row>
    <row r="5249" spans="1:20">
      <c r="A5249" t="s">
        <v>1957</v>
      </c>
      <c r="B5249" t="s">
        <v>1948</v>
      </c>
      <c r="C5249" t="s">
        <v>2019</v>
      </c>
      <c r="D5249" t="s">
        <v>2020</v>
      </c>
      <c r="E5249" t="s">
        <v>600</v>
      </c>
      <c r="F5249" s="1">
        <v>41640</v>
      </c>
      <c r="G5249" t="s">
        <v>2401</v>
      </c>
      <c r="H5249">
        <v>201501</v>
      </c>
      <c r="I5249" t="s">
        <v>1131</v>
      </c>
      <c r="J5249" t="s">
        <v>1122</v>
      </c>
      <c r="K5249" t="s">
        <v>1123</v>
      </c>
      <c r="L5249" t="s">
        <v>1124</v>
      </c>
      <c r="M5249" t="s">
        <v>31</v>
      </c>
      <c r="N5249" t="s">
        <v>48</v>
      </c>
      <c r="O5249">
        <v>84322.11</v>
      </c>
      <c r="P5249" t="s">
        <v>1948</v>
      </c>
      <c r="Q5249" t="s">
        <v>1957</v>
      </c>
      <c r="R5249" t="s">
        <v>1952</v>
      </c>
      <c r="S5249" t="s">
        <v>1953</v>
      </c>
      <c r="T5249" t="s">
        <v>35</v>
      </c>
    </row>
    <row r="5250" spans="1:20">
      <c r="A5250" t="s">
        <v>1957</v>
      </c>
      <c r="B5250" t="s">
        <v>1948</v>
      </c>
      <c r="C5250" t="s">
        <v>2019</v>
      </c>
      <c r="D5250" t="s">
        <v>2020</v>
      </c>
      <c r="E5250" t="s">
        <v>600</v>
      </c>
      <c r="F5250" s="1">
        <v>41640</v>
      </c>
      <c r="G5250" t="s">
        <v>2401</v>
      </c>
      <c r="H5250">
        <v>201501</v>
      </c>
      <c r="I5250" t="s">
        <v>1131</v>
      </c>
      <c r="J5250" t="s">
        <v>1122</v>
      </c>
      <c r="K5250" t="s">
        <v>1123</v>
      </c>
      <c r="L5250" t="s">
        <v>1124</v>
      </c>
      <c r="M5250" t="s">
        <v>31</v>
      </c>
      <c r="N5250" t="s">
        <v>49</v>
      </c>
      <c r="O5250">
        <v>-84322.11</v>
      </c>
      <c r="P5250" t="s">
        <v>1948</v>
      </c>
      <c r="Q5250" t="s">
        <v>1957</v>
      </c>
      <c r="R5250" t="s">
        <v>1952</v>
      </c>
      <c r="S5250" t="s">
        <v>1953</v>
      </c>
      <c r="T5250" t="s">
        <v>35</v>
      </c>
    </row>
    <row r="5251" spans="1:20">
      <c r="A5251" t="s">
        <v>1957</v>
      </c>
      <c r="B5251" t="s">
        <v>1948</v>
      </c>
      <c r="C5251" t="s">
        <v>2021</v>
      </c>
      <c r="D5251" t="s">
        <v>2022</v>
      </c>
      <c r="E5251" t="s">
        <v>600</v>
      </c>
      <c r="F5251" s="1">
        <v>41852</v>
      </c>
      <c r="G5251" t="s">
        <v>2401</v>
      </c>
      <c r="H5251">
        <v>201501</v>
      </c>
      <c r="I5251" t="s">
        <v>1131</v>
      </c>
      <c r="J5251" t="s">
        <v>1122</v>
      </c>
      <c r="K5251" t="s">
        <v>1123</v>
      </c>
      <c r="L5251" t="s">
        <v>1124</v>
      </c>
      <c r="M5251" t="s">
        <v>31</v>
      </c>
      <c r="N5251" t="s">
        <v>32</v>
      </c>
      <c r="O5251">
        <v>-264.43</v>
      </c>
      <c r="P5251" t="s">
        <v>1948</v>
      </c>
      <c r="Q5251" t="s">
        <v>1957</v>
      </c>
      <c r="R5251" t="s">
        <v>1952</v>
      </c>
      <c r="S5251" t="s">
        <v>1953</v>
      </c>
      <c r="T5251" t="s">
        <v>35</v>
      </c>
    </row>
    <row r="5252" spans="1:20">
      <c r="A5252" t="s">
        <v>1979</v>
      </c>
      <c r="B5252" t="s">
        <v>1948</v>
      </c>
      <c r="C5252" t="s">
        <v>2023</v>
      </c>
      <c r="D5252" t="s">
        <v>2024</v>
      </c>
      <c r="E5252" t="s">
        <v>600</v>
      </c>
      <c r="F5252" s="1">
        <v>41518</v>
      </c>
      <c r="G5252" t="s">
        <v>2401</v>
      </c>
      <c r="H5252">
        <v>201501</v>
      </c>
      <c r="I5252" t="s">
        <v>1131</v>
      </c>
      <c r="J5252" t="s">
        <v>1122</v>
      </c>
      <c r="K5252" t="s">
        <v>1123</v>
      </c>
      <c r="L5252" t="s">
        <v>1124</v>
      </c>
      <c r="M5252" t="s">
        <v>31</v>
      </c>
      <c r="N5252" t="s">
        <v>32</v>
      </c>
      <c r="O5252">
        <v>-8014.13</v>
      </c>
      <c r="P5252" t="s">
        <v>1948</v>
      </c>
      <c r="Q5252" t="s">
        <v>1979</v>
      </c>
      <c r="R5252" t="s">
        <v>1952</v>
      </c>
      <c r="S5252" t="s">
        <v>1953</v>
      </c>
      <c r="T5252" t="s">
        <v>35</v>
      </c>
    </row>
    <row r="5253" spans="1:20">
      <c r="A5253" t="s">
        <v>1979</v>
      </c>
      <c r="B5253" t="s">
        <v>1948</v>
      </c>
      <c r="C5253" t="s">
        <v>2025</v>
      </c>
      <c r="D5253" t="s">
        <v>2026</v>
      </c>
      <c r="E5253" t="s">
        <v>600</v>
      </c>
      <c r="F5253" s="1">
        <v>40935</v>
      </c>
      <c r="G5253" t="s">
        <v>2401</v>
      </c>
      <c r="H5253">
        <v>201501</v>
      </c>
      <c r="I5253" t="s">
        <v>1131</v>
      </c>
      <c r="J5253" t="s">
        <v>1122</v>
      </c>
      <c r="K5253" t="s">
        <v>1123</v>
      </c>
      <c r="L5253" t="s">
        <v>1124</v>
      </c>
      <c r="M5253" t="s">
        <v>31</v>
      </c>
      <c r="N5253" t="s">
        <v>32</v>
      </c>
      <c r="O5253">
        <v>269.13</v>
      </c>
      <c r="P5253" t="s">
        <v>1948</v>
      </c>
      <c r="Q5253" t="s">
        <v>1979</v>
      </c>
      <c r="R5253" t="s">
        <v>1952</v>
      </c>
      <c r="S5253" t="s">
        <v>1953</v>
      </c>
      <c r="T5253" t="s">
        <v>35</v>
      </c>
    </row>
    <row r="5254" spans="1:20">
      <c r="A5254" t="s">
        <v>1979</v>
      </c>
      <c r="B5254" t="s">
        <v>1948</v>
      </c>
      <c r="C5254" t="s">
        <v>2025</v>
      </c>
      <c r="D5254" t="s">
        <v>2026</v>
      </c>
      <c r="E5254" t="s">
        <v>600</v>
      </c>
      <c r="F5254" s="1">
        <v>40935</v>
      </c>
      <c r="G5254" t="s">
        <v>2401</v>
      </c>
      <c r="H5254">
        <v>201501</v>
      </c>
      <c r="I5254" t="s">
        <v>1131</v>
      </c>
      <c r="J5254" t="s">
        <v>1122</v>
      </c>
      <c r="K5254" t="s">
        <v>1132</v>
      </c>
      <c r="L5254" t="s">
        <v>1124</v>
      </c>
      <c r="M5254" t="s">
        <v>31</v>
      </c>
      <c r="N5254" t="s">
        <v>32</v>
      </c>
      <c r="O5254">
        <v>34.380000000000003</v>
      </c>
      <c r="P5254" t="s">
        <v>1948</v>
      </c>
      <c r="Q5254" t="s">
        <v>1979</v>
      </c>
      <c r="R5254" t="s">
        <v>1952</v>
      </c>
      <c r="S5254" t="s">
        <v>1953</v>
      </c>
      <c r="T5254" t="s">
        <v>35</v>
      </c>
    </row>
    <row r="5255" spans="1:20">
      <c r="A5255" t="s">
        <v>2027</v>
      </c>
      <c r="B5255" t="s">
        <v>2028</v>
      </c>
      <c r="C5255" t="s">
        <v>2029</v>
      </c>
      <c r="D5255" t="s">
        <v>2030</v>
      </c>
      <c r="E5255" t="s">
        <v>1965</v>
      </c>
      <c r="F5255" s="1">
        <v>40940</v>
      </c>
      <c r="G5255" t="s">
        <v>2401</v>
      </c>
      <c r="H5255">
        <v>201501</v>
      </c>
      <c r="I5255" t="s">
        <v>1131</v>
      </c>
      <c r="J5255" t="s">
        <v>1122</v>
      </c>
      <c r="K5255" t="s">
        <v>1123</v>
      </c>
      <c r="L5255" t="s">
        <v>1124</v>
      </c>
      <c r="M5255" t="s">
        <v>31</v>
      </c>
      <c r="N5255" t="s">
        <v>32</v>
      </c>
      <c r="O5255">
        <v>3785.16</v>
      </c>
      <c r="P5255" t="s">
        <v>2028</v>
      </c>
      <c r="Q5255" t="s">
        <v>2027</v>
      </c>
      <c r="R5255" t="s">
        <v>2031</v>
      </c>
      <c r="S5255" t="s">
        <v>1953</v>
      </c>
      <c r="T5255" t="s">
        <v>561</v>
      </c>
    </row>
    <row r="5256" spans="1:20">
      <c r="A5256" t="s">
        <v>2032</v>
      </c>
      <c r="B5256" t="s">
        <v>2028</v>
      </c>
      <c r="C5256" t="s">
        <v>2033</v>
      </c>
      <c r="D5256" t="s">
        <v>2034</v>
      </c>
      <c r="E5256" t="s">
        <v>1965</v>
      </c>
      <c r="F5256" s="1">
        <v>39829</v>
      </c>
      <c r="G5256" t="s">
        <v>2401</v>
      </c>
      <c r="H5256">
        <v>201501</v>
      </c>
      <c r="I5256" t="s">
        <v>1131</v>
      </c>
      <c r="J5256" t="s">
        <v>1122</v>
      </c>
      <c r="K5256" t="s">
        <v>1123</v>
      </c>
      <c r="L5256" t="s">
        <v>1124</v>
      </c>
      <c r="M5256" t="s">
        <v>31</v>
      </c>
      <c r="N5256" t="s">
        <v>32</v>
      </c>
      <c r="O5256">
        <v>20819.41</v>
      </c>
      <c r="P5256" t="s">
        <v>2028</v>
      </c>
      <c r="Q5256" t="s">
        <v>2032</v>
      </c>
      <c r="R5256" t="s">
        <v>2031</v>
      </c>
      <c r="S5256" t="s">
        <v>1953</v>
      </c>
      <c r="T5256" t="s">
        <v>561</v>
      </c>
    </row>
    <row r="5257" spans="1:20">
      <c r="A5257" t="s">
        <v>2035</v>
      </c>
      <c r="B5257" t="s">
        <v>2028</v>
      </c>
      <c r="C5257" t="s">
        <v>2036</v>
      </c>
      <c r="D5257" t="s">
        <v>2037</v>
      </c>
      <c r="E5257" t="s">
        <v>1965</v>
      </c>
      <c r="F5257" s="1">
        <v>40906</v>
      </c>
      <c r="G5257" t="s">
        <v>2401</v>
      </c>
      <c r="H5257">
        <v>201501</v>
      </c>
      <c r="I5257" t="s">
        <v>1131</v>
      </c>
      <c r="J5257" t="s">
        <v>1122</v>
      </c>
      <c r="K5257" t="s">
        <v>1132</v>
      </c>
      <c r="L5257" t="s">
        <v>1124</v>
      </c>
      <c r="M5257" t="s">
        <v>31</v>
      </c>
      <c r="N5257" t="s">
        <v>32</v>
      </c>
      <c r="O5257">
        <v>5223.8500000000004</v>
      </c>
      <c r="P5257" t="s">
        <v>2028</v>
      </c>
      <c r="Q5257" t="s">
        <v>2035</v>
      </c>
      <c r="R5257" t="s">
        <v>2031</v>
      </c>
      <c r="S5257" t="s">
        <v>1953</v>
      </c>
      <c r="T5257" t="s">
        <v>561</v>
      </c>
    </row>
    <row r="5258" spans="1:20">
      <c r="A5258" t="s">
        <v>2035</v>
      </c>
      <c r="B5258" t="s">
        <v>2028</v>
      </c>
      <c r="C5258" t="s">
        <v>2038</v>
      </c>
      <c r="D5258" t="s">
        <v>2039</v>
      </c>
      <c r="E5258" t="s">
        <v>1965</v>
      </c>
      <c r="F5258" s="1">
        <v>39829</v>
      </c>
      <c r="G5258" t="s">
        <v>2401</v>
      </c>
      <c r="H5258">
        <v>201501</v>
      </c>
      <c r="I5258" t="s">
        <v>1131</v>
      </c>
      <c r="J5258" t="s">
        <v>1122</v>
      </c>
      <c r="K5258" t="s">
        <v>1810</v>
      </c>
      <c r="L5258" t="s">
        <v>1124</v>
      </c>
      <c r="M5258" t="s">
        <v>31</v>
      </c>
      <c r="N5258" t="s">
        <v>32</v>
      </c>
      <c r="O5258">
        <v>21671.02</v>
      </c>
      <c r="P5258" t="s">
        <v>2028</v>
      </c>
      <c r="Q5258" t="s">
        <v>2035</v>
      </c>
      <c r="R5258" t="s">
        <v>2031</v>
      </c>
      <c r="S5258" t="s">
        <v>1953</v>
      </c>
      <c r="T5258" t="s">
        <v>561</v>
      </c>
    </row>
    <row r="5259" spans="1:20">
      <c r="A5259" t="s">
        <v>2040</v>
      </c>
      <c r="B5259" t="s">
        <v>2028</v>
      </c>
      <c r="C5259" t="s">
        <v>2041</v>
      </c>
      <c r="D5259" t="s">
        <v>2042</v>
      </c>
      <c r="E5259" t="s">
        <v>1965</v>
      </c>
      <c r="F5259" s="1">
        <v>39934</v>
      </c>
      <c r="G5259" t="s">
        <v>2401</v>
      </c>
      <c r="H5259">
        <v>201501</v>
      </c>
      <c r="I5259" t="s">
        <v>1131</v>
      </c>
      <c r="J5259" t="s">
        <v>1122</v>
      </c>
      <c r="K5259" t="s">
        <v>1132</v>
      </c>
      <c r="L5259" t="s">
        <v>1124</v>
      </c>
      <c r="M5259" t="s">
        <v>31</v>
      </c>
      <c r="N5259" t="s">
        <v>32</v>
      </c>
      <c r="O5259">
        <v>393.41</v>
      </c>
      <c r="P5259" t="s">
        <v>2028</v>
      </c>
      <c r="Q5259" t="s">
        <v>2040</v>
      </c>
      <c r="R5259" t="s">
        <v>2031</v>
      </c>
      <c r="S5259" t="s">
        <v>1953</v>
      </c>
      <c r="T5259" t="s">
        <v>561</v>
      </c>
    </row>
    <row r="5260" spans="1:20">
      <c r="A5260" t="s">
        <v>2048</v>
      </c>
      <c r="B5260" t="s">
        <v>2028</v>
      </c>
      <c r="C5260" t="s">
        <v>2049</v>
      </c>
      <c r="D5260" t="s">
        <v>2050</v>
      </c>
      <c r="E5260" t="s">
        <v>1965</v>
      </c>
      <c r="F5260" s="1">
        <v>39829</v>
      </c>
      <c r="G5260" t="s">
        <v>2401</v>
      </c>
      <c r="H5260">
        <v>201501</v>
      </c>
      <c r="I5260" t="s">
        <v>1131</v>
      </c>
      <c r="J5260" t="s">
        <v>1122</v>
      </c>
      <c r="K5260" t="s">
        <v>1132</v>
      </c>
      <c r="L5260" t="s">
        <v>1124</v>
      </c>
      <c r="M5260" t="s">
        <v>31</v>
      </c>
      <c r="N5260" t="s">
        <v>32</v>
      </c>
      <c r="O5260">
        <v>-256.44</v>
      </c>
      <c r="P5260" t="s">
        <v>2028</v>
      </c>
      <c r="Q5260" t="s">
        <v>2048</v>
      </c>
      <c r="R5260" t="s">
        <v>2031</v>
      </c>
      <c r="S5260" t="s">
        <v>1953</v>
      </c>
      <c r="T5260" t="s">
        <v>561</v>
      </c>
    </row>
    <row r="5261" spans="1:20">
      <c r="A5261" t="s">
        <v>2048</v>
      </c>
      <c r="B5261" t="s">
        <v>2028</v>
      </c>
      <c r="C5261" t="s">
        <v>2051</v>
      </c>
      <c r="D5261" t="s">
        <v>2052</v>
      </c>
      <c r="E5261" t="s">
        <v>1965</v>
      </c>
      <c r="F5261" s="1">
        <v>39829</v>
      </c>
      <c r="G5261" t="s">
        <v>2401</v>
      </c>
      <c r="H5261">
        <v>201501</v>
      </c>
      <c r="I5261" t="s">
        <v>1131</v>
      </c>
      <c r="J5261" t="s">
        <v>1122</v>
      </c>
      <c r="K5261" t="s">
        <v>1984</v>
      </c>
      <c r="L5261" t="s">
        <v>1124</v>
      </c>
      <c r="M5261" t="s">
        <v>31</v>
      </c>
      <c r="N5261" t="s">
        <v>32</v>
      </c>
      <c r="O5261">
        <v>-712.95</v>
      </c>
      <c r="P5261" t="s">
        <v>2028</v>
      </c>
      <c r="Q5261" t="s">
        <v>2048</v>
      </c>
      <c r="R5261" t="s">
        <v>2031</v>
      </c>
      <c r="S5261" t="s">
        <v>1953</v>
      </c>
      <c r="T5261" t="s">
        <v>561</v>
      </c>
    </row>
    <row r="5262" spans="1:20">
      <c r="A5262" t="s">
        <v>2048</v>
      </c>
      <c r="B5262" t="s">
        <v>2028</v>
      </c>
      <c r="C5262" t="s">
        <v>2053</v>
      </c>
      <c r="D5262" t="s">
        <v>2054</v>
      </c>
      <c r="E5262" t="s">
        <v>1965</v>
      </c>
      <c r="F5262" s="1">
        <v>39829</v>
      </c>
      <c r="G5262" t="s">
        <v>2401</v>
      </c>
      <c r="H5262">
        <v>201501</v>
      </c>
      <c r="I5262" t="s">
        <v>1131</v>
      </c>
      <c r="J5262" t="s">
        <v>1122</v>
      </c>
      <c r="K5262" t="s">
        <v>1123</v>
      </c>
      <c r="L5262" t="s">
        <v>1124</v>
      </c>
      <c r="M5262" t="s">
        <v>31</v>
      </c>
      <c r="N5262" t="s">
        <v>32</v>
      </c>
      <c r="O5262">
        <v>-150.85</v>
      </c>
      <c r="P5262" t="s">
        <v>2028</v>
      </c>
      <c r="Q5262" t="s">
        <v>2048</v>
      </c>
      <c r="R5262" t="s">
        <v>2031</v>
      </c>
      <c r="S5262" t="s">
        <v>1953</v>
      </c>
      <c r="T5262" t="s">
        <v>561</v>
      </c>
    </row>
    <row r="5263" spans="1:20">
      <c r="A5263" t="s">
        <v>2048</v>
      </c>
      <c r="B5263" t="s">
        <v>2028</v>
      </c>
      <c r="C5263" t="s">
        <v>2055</v>
      </c>
      <c r="D5263" t="s">
        <v>2056</v>
      </c>
      <c r="E5263" t="s">
        <v>1965</v>
      </c>
      <c r="F5263" s="1">
        <v>39829</v>
      </c>
      <c r="G5263" t="s">
        <v>2401</v>
      </c>
      <c r="H5263">
        <v>201501</v>
      </c>
      <c r="I5263" t="s">
        <v>1131</v>
      </c>
      <c r="J5263" t="s">
        <v>1122</v>
      </c>
      <c r="K5263" t="s">
        <v>1984</v>
      </c>
      <c r="L5263" t="s">
        <v>1124</v>
      </c>
      <c r="M5263" t="s">
        <v>31</v>
      </c>
      <c r="N5263" t="s">
        <v>32</v>
      </c>
      <c r="O5263">
        <v>-6.37</v>
      </c>
      <c r="P5263" t="s">
        <v>2028</v>
      </c>
      <c r="Q5263" t="s">
        <v>2048</v>
      </c>
      <c r="R5263" t="s">
        <v>2031</v>
      </c>
      <c r="S5263" t="s">
        <v>1953</v>
      </c>
      <c r="T5263" t="s">
        <v>561</v>
      </c>
    </row>
    <row r="5264" spans="1:20">
      <c r="A5264" t="s">
        <v>2057</v>
      </c>
      <c r="B5264" t="s">
        <v>2028</v>
      </c>
      <c r="C5264" t="s">
        <v>2058</v>
      </c>
      <c r="D5264" t="s">
        <v>2059</v>
      </c>
      <c r="E5264" t="s">
        <v>1965</v>
      </c>
      <c r="F5264" s="1">
        <v>39995</v>
      </c>
      <c r="G5264" t="s">
        <v>2401</v>
      </c>
      <c r="H5264">
        <v>201501</v>
      </c>
      <c r="I5264" t="s">
        <v>1131</v>
      </c>
      <c r="J5264" t="s">
        <v>1122</v>
      </c>
      <c r="K5264" t="s">
        <v>1123</v>
      </c>
      <c r="L5264" t="s">
        <v>1124</v>
      </c>
      <c r="M5264" t="s">
        <v>31</v>
      </c>
      <c r="N5264" t="s">
        <v>32</v>
      </c>
      <c r="O5264">
        <v>104.53</v>
      </c>
      <c r="P5264" t="s">
        <v>2028</v>
      </c>
      <c r="Q5264" t="s">
        <v>2057</v>
      </c>
      <c r="R5264" t="s">
        <v>2031</v>
      </c>
      <c r="S5264" t="s">
        <v>1953</v>
      </c>
      <c r="T5264" t="s">
        <v>561</v>
      </c>
    </row>
    <row r="5265" spans="1:20">
      <c r="A5265" t="s">
        <v>2060</v>
      </c>
      <c r="B5265" t="s">
        <v>2028</v>
      </c>
      <c r="C5265" t="s">
        <v>2061</v>
      </c>
      <c r="D5265" t="s">
        <v>2062</v>
      </c>
      <c r="E5265" t="s">
        <v>600</v>
      </c>
      <c r="F5265" s="1">
        <v>40752</v>
      </c>
      <c r="G5265" t="s">
        <v>2401</v>
      </c>
      <c r="H5265">
        <v>201501</v>
      </c>
      <c r="I5265" t="s">
        <v>27</v>
      </c>
      <c r="J5265" t="s">
        <v>596</v>
      </c>
      <c r="K5265" t="s">
        <v>601</v>
      </c>
      <c r="L5265" t="s">
        <v>438</v>
      </c>
      <c r="M5265" t="s">
        <v>1372</v>
      </c>
      <c r="N5265" t="s">
        <v>32</v>
      </c>
      <c r="O5265">
        <v>364.97</v>
      </c>
      <c r="P5265" t="s">
        <v>2028</v>
      </c>
      <c r="Q5265" t="s">
        <v>2060</v>
      </c>
      <c r="R5265" t="s">
        <v>2031</v>
      </c>
      <c r="S5265" t="s">
        <v>1953</v>
      </c>
      <c r="T5265" t="s">
        <v>561</v>
      </c>
    </row>
    <row r="5266" spans="1:20">
      <c r="A5266" t="s">
        <v>2035</v>
      </c>
      <c r="B5266" t="s">
        <v>2028</v>
      </c>
      <c r="C5266" t="s">
        <v>2577</v>
      </c>
      <c r="D5266" t="s">
        <v>2578</v>
      </c>
      <c r="E5266" t="s">
        <v>600</v>
      </c>
      <c r="F5266" s="1">
        <v>40889</v>
      </c>
      <c r="G5266" t="s">
        <v>2401</v>
      </c>
      <c r="H5266">
        <v>201501</v>
      </c>
      <c r="I5266" t="s">
        <v>1131</v>
      </c>
      <c r="J5266" t="s">
        <v>596</v>
      </c>
      <c r="K5266" t="s">
        <v>1810</v>
      </c>
      <c r="L5266" t="s">
        <v>1116</v>
      </c>
      <c r="M5266" t="s">
        <v>31</v>
      </c>
      <c r="N5266" t="s">
        <v>48</v>
      </c>
      <c r="O5266">
        <v>218302.14</v>
      </c>
      <c r="P5266" t="s">
        <v>2028</v>
      </c>
      <c r="Q5266" t="s">
        <v>2035</v>
      </c>
      <c r="R5266" t="s">
        <v>2031</v>
      </c>
      <c r="S5266" t="s">
        <v>1953</v>
      </c>
      <c r="T5266" t="s">
        <v>561</v>
      </c>
    </row>
    <row r="5267" spans="1:20">
      <c r="A5267" t="s">
        <v>2035</v>
      </c>
      <c r="B5267" t="s">
        <v>2028</v>
      </c>
      <c r="C5267" t="s">
        <v>2577</v>
      </c>
      <c r="D5267" t="s">
        <v>2578</v>
      </c>
      <c r="E5267" t="s">
        <v>600</v>
      </c>
      <c r="F5267" s="1">
        <v>40889</v>
      </c>
      <c r="G5267" t="s">
        <v>2401</v>
      </c>
      <c r="H5267">
        <v>201501</v>
      </c>
      <c r="I5267" t="s">
        <v>1131</v>
      </c>
      <c r="J5267" t="s">
        <v>596</v>
      </c>
      <c r="K5267" t="s">
        <v>1810</v>
      </c>
      <c r="L5267" t="s">
        <v>1116</v>
      </c>
      <c r="M5267" t="s">
        <v>31</v>
      </c>
      <c r="N5267" t="s">
        <v>49</v>
      </c>
      <c r="O5267">
        <v>-218302.14</v>
      </c>
      <c r="P5267" t="s">
        <v>2028</v>
      </c>
      <c r="Q5267" t="s">
        <v>2035</v>
      </c>
      <c r="R5267" t="s">
        <v>2031</v>
      </c>
      <c r="S5267" t="s">
        <v>1953</v>
      </c>
      <c r="T5267" t="s">
        <v>561</v>
      </c>
    </row>
    <row r="5268" spans="1:20">
      <c r="A5268" t="s">
        <v>2063</v>
      </c>
      <c r="B5268" t="s">
        <v>2028</v>
      </c>
      <c r="C5268" t="s">
        <v>2064</v>
      </c>
      <c r="D5268" t="s">
        <v>2065</v>
      </c>
      <c r="E5268" t="s">
        <v>600</v>
      </c>
      <c r="F5268" s="1">
        <v>40210</v>
      </c>
      <c r="G5268" t="s">
        <v>2401</v>
      </c>
      <c r="H5268">
        <v>201501</v>
      </c>
      <c r="I5268" t="s">
        <v>1131</v>
      </c>
      <c r="J5268" t="s">
        <v>1122</v>
      </c>
      <c r="K5268" t="s">
        <v>601</v>
      </c>
      <c r="L5268" t="s">
        <v>1124</v>
      </c>
      <c r="M5268" t="s">
        <v>2066</v>
      </c>
      <c r="N5268" t="s">
        <v>32</v>
      </c>
      <c r="O5268">
        <v>695.47</v>
      </c>
      <c r="P5268" t="s">
        <v>2028</v>
      </c>
      <c r="Q5268" t="s">
        <v>2063</v>
      </c>
      <c r="R5268" t="s">
        <v>2031</v>
      </c>
      <c r="S5268" t="s">
        <v>1953</v>
      </c>
      <c r="T5268" t="s">
        <v>561</v>
      </c>
    </row>
    <row r="5269" spans="1:20">
      <c r="A5269" t="s">
        <v>2027</v>
      </c>
      <c r="B5269" t="s">
        <v>2028</v>
      </c>
      <c r="C5269" t="s">
        <v>2067</v>
      </c>
      <c r="D5269" t="s">
        <v>2068</v>
      </c>
      <c r="E5269" t="s">
        <v>1965</v>
      </c>
      <c r="F5269" s="1">
        <v>40179</v>
      </c>
      <c r="G5269" t="s">
        <v>2401</v>
      </c>
      <c r="H5269">
        <v>201501</v>
      </c>
      <c r="I5269" t="s">
        <v>1131</v>
      </c>
      <c r="J5269" t="s">
        <v>1122</v>
      </c>
      <c r="K5269" t="s">
        <v>1123</v>
      </c>
      <c r="L5269" t="s">
        <v>1124</v>
      </c>
      <c r="M5269" t="s">
        <v>31</v>
      </c>
      <c r="N5269" t="s">
        <v>32</v>
      </c>
      <c r="O5269">
        <v>14.09</v>
      </c>
      <c r="P5269" t="s">
        <v>2028</v>
      </c>
      <c r="Q5269" t="s">
        <v>2027</v>
      </c>
      <c r="R5269" t="s">
        <v>2031</v>
      </c>
      <c r="S5269" t="s">
        <v>1953</v>
      </c>
      <c r="T5269" t="s">
        <v>561</v>
      </c>
    </row>
    <row r="5270" spans="1:20">
      <c r="A5270" t="s">
        <v>2060</v>
      </c>
      <c r="B5270" t="s">
        <v>2028</v>
      </c>
      <c r="C5270" t="s">
        <v>2579</v>
      </c>
      <c r="D5270" t="s">
        <v>2580</v>
      </c>
      <c r="E5270" t="s">
        <v>600</v>
      </c>
      <c r="F5270" s="1">
        <v>40689</v>
      </c>
      <c r="G5270" t="s">
        <v>2401</v>
      </c>
      <c r="H5270">
        <v>201501</v>
      </c>
      <c r="I5270" t="s">
        <v>1131</v>
      </c>
      <c r="J5270" t="s">
        <v>1122</v>
      </c>
      <c r="K5270" t="s">
        <v>1135</v>
      </c>
      <c r="L5270" t="s">
        <v>1124</v>
      </c>
      <c r="M5270" t="s">
        <v>31</v>
      </c>
      <c r="N5270" t="s">
        <v>32</v>
      </c>
      <c r="O5270">
        <v>45899.99</v>
      </c>
      <c r="P5270" t="s">
        <v>2028</v>
      </c>
      <c r="Q5270" t="s">
        <v>2060</v>
      </c>
      <c r="R5270" t="s">
        <v>2031</v>
      </c>
      <c r="S5270" t="s">
        <v>1953</v>
      </c>
      <c r="T5270" t="s">
        <v>561</v>
      </c>
    </row>
    <row r="5271" spans="1:20">
      <c r="A5271" t="s">
        <v>2060</v>
      </c>
      <c r="B5271" t="s">
        <v>2028</v>
      </c>
      <c r="C5271" t="s">
        <v>2579</v>
      </c>
      <c r="D5271" t="s">
        <v>2580</v>
      </c>
      <c r="E5271" t="s">
        <v>600</v>
      </c>
      <c r="F5271" s="1">
        <v>40689</v>
      </c>
      <c r="G5271" t="s">
        <v>2401</v>
      </c>
      <c r="H5271">
        <v>201501</v>
      </c>
      <c r="I5271" t="s">
        <v>1131</v>
      </c>
      <c r="J5271" t="s">
        <v>1122</v>
      </c>
      <c r="K5271" t="s">
        <v>601</v>
      </c>
      <c r="L5271" t="s">
        <v>1124</v>
      </c>
      <c r="M5271" t="s">
        <v>2006</v>
      </c>
      <c r="N5271" t="s">
        <v>32</v>
      </c>
      <c r="O5271">
        <v>175132.6</v>
      </c>
      <c r="P5271" t="s">
        <v>2028</v>
      </c>
      <c r="Q5271" t="s">
        <v>2060</v>
      </c>
      <c r="R5271" t="s">
        <v>2031</v>
      </c>
      <c r="S5271" t="s">
        <v>1953</v>
      </c>
      <c r="T5271" t="s">
        <v>561</v>
      </c>
    </row>
    <row r="5272" spans="1:20">
      <c r="A5272" t="s">
        <v>2069</v>
      </c>
      <c r="B5272" t="s">
        <v>2028</v>
      </c>
      <c r="C5272" t="s">
        <v>2070</v>
      </c>
      <c r="D5272" t="s">
        <v>2071</v>
      </c>
      <c r="E5272" t="s">
        <v>1965</v>
      </c>
      <c r="F5272" s="1">
        <v>40906</v>
      </c>
      <c r="G5272" t="s">
        <v>2401</v>
      </c>
      <c r="H5272">
        <v>201501</v>
      </c>
      <c r="I5272" t="s">
        <v>1131</v>
      </c>
      <c r="J5272" t="s">
        <v>1122</v>
      </c>
      <c r="K5272" t="s">
        <v>1123</v>
      </c>
      <c r="L5272" t="s">
        <v>1124</v>
      </c>
      <c r="M5272" t="s">
        <v>31</v>
      </c>
      <c r="N5272" t="s">
        <v>32</v>
      </c>
      <c r="O5272">
        <v>22228.74</v>
      </c>
      <c r="P5272" t="s">
        <v>2028</v>
      </c>
      <c r="Q5272" t="s">
        <v>2069</v>
      </c>
      <c r="R5272" t="s">
        <v>2031</v>
      </c>
      <c r="S5272" t="s">
        <v>1953</v>
      </c>
      <c r="T5272" t="s">
        <v>561</v>
      </c>
    </row>
    <row r="5273" spans="1:20">
      <c r="A5273" t="s">
        <v>2027</v>
      </c>
      <c r="B5273" t="s">
        <v>2028</v>
      </c>
      <c r="C5273" t="s">
        <v>2072</v>
      </c>
      <c r="D5273" t="s">
        <v>2073</v>
      </c>
      <c r="E5273" t="s">
        <v>600</v>
      </c>
      <c r="F5273" s="1">
        <v>41334</v>
      </c>
      <c r="G5273" t="s">
        <v>2401</v>
      </c>
      <c r="H5273">
        <v>201501</v>
      </c>
      <c r="I5273" t="s">
        <v>1131</v>
      </c>
      <c r="J5273" t="s">
        <v>1122</v>
      </c>
      <c r="K5273" t="s">
        <v>1123</v>
      </c>
      <c r="L5273" t="s">
        <v>1124</v>
      </c>
      <c r="M5273" t="s">
        <v>31</v>
      </c>
      <c r="N5273" t="s">
        <v>32</v>
      </c>
      <c r="O5273">
        <v>274.26</v>
      </c>
      <c r="P5273" t="s">
        <v>2028</v>
      </c>
      <c r="Q5273" t="s">
        <v>2027</v>
      </c>
      <c r="R5273" t="s">
        <v>2031</v>
      </c>
      <c r="S5273" t="s">
        <v>1953</v>
      </c>
      <c r="T5273" t="s">
        <v>561</v>
      </c>
    </row>
    <row r="5274" spans="1:20">
      <c r="A5274" t="s">
        <v>2027</v>
      </c>
      <c r="B5274" t="s">
        <v>2028</v>
      </c>
      <c r="C5274" t="s">
        <v>2074</v>
      </c>
      <c r="D5274" t="s">
        <v>2075</v>
      </c>
      <c r="E5274" t="s">
        <v>600</v>
      </c>
      <c r="F5274" s="1">
        <v>41791</v>
      </c>
      <c r="G5274" t="s">
        <v>2401</v>
      </c>
      <c r="H5274">
        <v>201501</v>
      </c>
      <c r="I5274" t="s">
        <v>27</v>
      </c>
      <c r="J5274" t="s">
        <v>596</v>
      </c>
      <c r="K5274" t="s">
        <v>1123</v>
      </c>
      <c r="L5274" t="s">
        <v>1116</v>
      </c>
      <c r="M5274" t="s">
        <v>31</v>
      </c>
      <c r="N5274" t="s">
        <v>32</v>
      </c>
      <c r="O5274">
        <v>198.03</v>
      </c>
      <c r="P5274" t="s">
        <v>2028</v>
      </c>
      <c r="Q5274" t="s">
        <v>2027</v>
      </c>
      <c r="R5274" t="s">
        <v>2031</v>
      </c>
      <c r="S5274" t="s">
        <v>1953</v>
      </c>
      <c r="T5274" t="s">
        <v>561</v>
      </c>
    </row>
    <row r="5275" spans="1:20">
      <c r="A5275" t="s">
        <v>2027</v>
      </c>
      <c r="B5275" t="s">
        <v>2028</v>
      </c>
      <c r="C5275" t="s">
        <v>2074</v>
      </c>
      <c r="D5275" t="s">
        <v>2075</v>
      </c>
      <c r="E5275" t="s">
        <v>600</v>
      </c>
      <c r="F5275" s="1">
        <v>41791</v>
      </c>
      <c r="G5275" t="s">
        <v>2401</v>
      </c>
      <c r="H5275">
        <v>201501</v>
      </c>
      <c r="I5275" t="s">
        <v>27</v>
      </c>
      <c r="J5275" t="s">
        <v>596</v>
      </c>
      <c r="K5275" t="s">
        <v>1135</v>
      </c>
      <c r="L5275" t="s">
        <v>1116</v>
      </c>
      <c r="M5275" t="s">
        <v>31</v>
      </c>
      <c r="N5275" t="s">
        <v>32</v>
      </c>
      <c r="O5275">
        <v>28.14</v>
      </c>
      <c r="P5275" t="s">
        <v>2028</v>
      </c>
      <c r="Q5275" t="s">
        <v>2027</v>
      </c>
      <c r="R5275" t="s">
        <v>2031</v>
      </c>
      <c r="S5275" t="s">
        <v>1953</v>
      </c>
      <c r="T5275" t="s">
        <v>561</v>
      </c>
    </row>
    <row r="5276" spans="1:20">
      <c r="A5276" t="s">
        <v>2048</v>
      </c>
      <c r="B5276" t="s">
        <v>2028</v>
      </c>
      <c r="C5276" t="s">
        <v>2076</v>
      </c>
      <c r="D5276" t="s">
        <v>2077</v>
      </c>
      <c r="E5276" t="s">
        <v>600</v>
      </c>
      <c r="F5276" s="1">
        <v>41852</v>
      </c>
      <c r="G5276" t="s">
        <v>2401</v>
      </c>
      <c r="H5276">
        <v>201501</v>
      </c>
      <c r="I5276" t="s">
        <v>1131</v>
      </c>
      <c r="J5276" t="s">
        <v>1122</v>
      </c>
      <c r="K5276" t="s">
        <v>1123</v>
      </c>
      <c r="L5276" t="s">
        <v>1124</v>
      </c>
      <c r="M5276" t="s">
        <v>31</v>
      </c>
      <c r="N5276" t="s">
        <v>32</v>
      </c>
      <c r="O5276">
        <v>-35.340000000000003</v>
      </c>
      <c r="P5276" t="s">
        <v>2028</v>
      </c>
      <c r="Q5276" t="s">
        <v>2048</v>
      </c>
      <c r="R5276" t="s">
        <v>2031</v>
      </c>
      <c r="S5276" t="s">
        <v>1953</v>
      </c>
      <c r="T5276" t="s">
        <v>561</v>
      </c>
    </row>
    <row r="5277" spans="1:20">
      <c r="A5277" t="s">
        <v>2078</v>
      </c>
      <c r="B5277" t="s">
        <v>2079</v>
      </c>
      <c r="C5277" t="s">
        <v>2080</v>
      </c>
      <c r="D5277" t="s">
        <v>2081</v>
      </c>
      <c r="E5277" t="s">
        <v>1850</v>
      </c>
      <c r="F5277" s="1">
        <v>41883</v>
      </c>
      <c r="G5277" t="s">
        <v>2401</v>
      </c>
      <c r="H5277">
        <v>201501</v>
      </c>
      <c r="I5277" t="s">
        <v>27</v>
      </c>
      <c r="J5277" t="s">
        <v>596</v>
      </c>
      <c r="K5277" t="s">
        <v>1856</v>
      </c>
      <c r="L5277" t="s">
        <v>2082</v>
      </c>
      <c r="M5277" t="s">
        <v>2083</v>
      </c>
      <c r="N5277" t="s">
        <v>32</v>
      </c>
      <c r="O5277">
        <v>11.22</v>
      </c>
      <c r="P5277" t="s">
        <v>2079</v>
      </c>
      <c r="Q5277" t="s">
        <v>2078</v>
      </c>
      <c r="R5277" t="s">
        <v>2084</v>
      </c>
      <c r="S5277" t="s">
        <v>1119</v>
      </c>
      <c r="T5277" t="s">
        <v>561</v>
      </c>
    </row>
    <row r="5278" spans="1:20">
      <c r="A5278" t="s">
        <v>2078</v>
      </c>
      <c r="B5278" t="s">
        <v>2079</v>
      </c>
      <c r="C5278" t="s">
        <v>2581</v>
      </c>
      <c r="D5278" t="s">
        <v>2582</v>
      </c>
      <c r="E5278" t="s">
        <v>1850</v>
      </c>
      <c r="F5278" s="1">
        <v>41883</v>
      </c>
      <c r="G5278" t="s">
        <v>2401</v>
      </c>
      <c r="H5278">
        <v>201501</v>
      </c>
      <c r="I5278" t="s">
        <v>27</v>
      </c>
      <c r="J5278" t="s">
        <v>596</v>
      </c>
      <c r="K5278" t="s">
        <v>1856</v>
      </c>
      <c r="L5278" t="s">
        <v>1894</v>
      </c>
      <c r="M5278" t="s">
        <v>1895</v>
      </c>
      <c r="N5278" t="s">
        <v>32</v>
      </c>
      <c r="O5278">
        <v>19041.010000000002</v>
      </c>
      <c r="P5278" t="s">
        <v>2079</v>
      </c>
      <c r="Q5278" t="s">
        <v>2078</v>
      </c>
      <c r="R5278" t="s">
        <v>2084</v>
      </c>
      <c r="S5278" t="s">
        <v>1119</v>
      </c>
      <c r="T5278" t="s">
        <v>561</v>
      </c>
    </row>
    <row r="5279" spans="1:20">
      <c r="A5279" t="s">
        <v>2105</v>
      </c>
      <c r="B5279" t="s">
        <v>2106</v>
      </c>
      <c r="C5279" t="s">
        <v>2107</v>
      </c>
      <c r="D5279" t="s">
        <v>2108</v>
      </c>
      <c r="E5279" t="s">
        <v>600</v>
      </c>
      <c r="F5279" s="1">
        <v>40026</v>
      </c>
      <c r="G5279" t="s">
        <v>2401</v>
      </c>
      <c r="H5279">
        <v>201501</v>
      </c>
      <c r="I5279" t="s">
        <v>27</v>
      </c>
      <c r="J5279" t="s">
        <v>596</v>
      </c>
      <c r="K5279" t="s">
        <v>1132</v>
      </c>
      <c r="L5279" t="s">
        <v>1116</v>
      </c>
      <c r="M5279" t="s">
        <v>31</v>
      </c>
      <c r="N5279" t="s">
        <v>32</v>
      </c>
      <c r="O5279">
        <v>620.58000000000004</v>
      </c>
      <c r="P5279" t="s">
        <v>2106</v>
      </c>
      <c r="Q5279" t="s">
        <v>2105</v>
      </c>
      <c r="R5279" t="s">
        <v>2109</v>
      </c>
      <c r="S5279" t="s">
        <v>1119</v>
      </c>
      <c r="T5279" t="s">
        <v>592</v>
      </c>
    </row>
    <row r="5280" spans="1:20">
      <c r="A5280" t="s">
        <v>2105</v>
      </c>
      <c r="B5280" t="s">
        <v>2106</v>
      </c>
      <c r="C5280" t="s">
        <v>2107</v>
      </c>
      <c r="D5280" t="s">
        <v>2108</v>
      </c>
      <c r="E5280" t="s">
        <v>600</v>
      </c>
      <c r="F5280" s="1">
        <v>40026</v>
      </c>
      <c r="G5280" t="s">
        <v>2401</v>
      </c>
      <c r="H5280">
        <v>201501</v>
      </c>
      <c r="I5280" t="s">
        <v>27</v>
      </c>
      <c r="J5280" t="s">
        <v>596</v>
      </c>
      <c r="K5280" t="s">
        <v>601</v>
      </c>
      <c r="L5280" t="s">
        <v>1116</v>
      </c>
      <c r="M5280" t="s">
        <v>2110</v>
      </c>
      <c r="N5280" t="s">
        <v>32</v>
      </c>
      <c r="O5280">
        <v>1596.22</v>
      </c>
      <c r="P5280" t="s">
        <v>2106</v>
      </c>
      <c r="Q5280" t="s">
        <v>2105</v>
      </c>
      <c r="R5280" t="s">
        <v>2109</v>
      </c>
      <c r="S5280" t="s">
        <v>1119</v>
      </c>
      <c r="T5280" t="s">
        <v>592</v>
      </c>
    </row>
    <row r="5281" spans="1:20">
      <c r="A5281" t="s">
        <v>2105</v>
      </c>
      <c r="B5281" t="s">
        <v>2106</v>
      </c>
      <c r="C5281" t="s">
        <v>2107</v>
      </c>
      <c r="D5281" t="s">
        <v>2108</v>
      </c>
      <c r="E5281" t="s">
        <v>600</v>
      </c>
      <c r="F5281" s="1">
        <v>40026</v>
      </c>
      <c r="G5281" t="s">
        <v>2401</v>
      </c>
      <c r="H5281">
        <v>201501</v>
      </c>
      <c r="I5281" t="s">
        <v>27</v>
      </c>
      <c r="J5281" t="s">
        <v>596</v>
      </c>
      <c r="K5281" t="s">
        <v>601</v>
      </c>
      <c r="L5281" t="s">
        <v>1116</v>
      </c>
      <c r="M5281" t="s">
        <v>2111</v>
      </c>
      <c r="N5281" t="s">
        <v>32</v>
      </c>
      <c r="O5281">
        <v>399.04</v>
      </c>
      <c r="P5281" t="s">
        <v>2106</v>
      </c>
      <c r="Q5281" t="s">
        <v>2105</v>
      </c>
      <c r="R5281" t="s">
        <v>2109</v>
      </c>
      <c r="S5281" t="s">
        <v>1119</v>
      </c>
      <c r="T5281" t="s">
        <v>592</v>
      </c>
    </row>
    <row r="5282" spans="1:20">
      <c r="A5282" t="s">
        <v>2105</v>
      </c>
      <c r="B5282" t="s">
        <v>2106</v>
      </c>
      <c r="C5282" t="s">
        <v>2107</v>
      </c>
      <c r="D5282" t="s">
        <v>2108</v>
      </c>
      <c r="E5282" t="s">
        <v>600</v>
      </c>
      <c r="F5282" s="1">
        <v>40026</v>
      </c>
      <c r="G5282" t="s">
        <v>2401</v>
      </c>
      <c r="H5282">
        <v>201501</v>
      </c>
      <c r="I5282" t="s">
        <v>27</v>
      </c>
      <c r="J5282" t="s">
        <v>596</v>
      </c>
      <c r="K5282" t="s">
        <v>601</v>
      </c>
      <c r="L5282" t="s">
        <v>1116</v>
      </c>
      <c r="M5282" t="s">
        <v>2112</v>
      </c>
      <c r="N5282" t="s">
        <v>32</v>
      </c>
      <c r="O5282">
        <v>399.06</v>
      </c>
      <c r="P5282" t="s">
        <v>2106</v>
      </c>
      <c r="Q5282" t="s">
        <v>2105</v>
      </c>
      <c r="R5282" t="s">
        <v>2109</v>
      </c>
      <c r="S5282" t="s">
        <v>1119</v>
      </c>
      <c r="T5282" t="s">
        <v>592</v>
      </c>
    </row>
    <row r="5283" spans="1:20">
      <c r="A5283" t="s">
        <v>2105</v>
      </c>
      <c r="B5283" t="s">
        <v>2106</v>
      </c>
      <c r="C5283" t="s">
        <v>2107</v>
      </c>
      <c r="D5283" t="s">
        <v>2108</v>
      </c>
      <c r="E5283" t="s">
        <v>600</v>
      </c>
      <c r="F5283" s="1">
        <v>40026</v>
      </c>
      <c r="G5283" t="s">
        <v>2401</v>
      </c>
      <c r="H5283">
        <v>201501</v>
      </c>
      <c r="I5283" t="s">
        <v>27</v>
      </c>
      <c r="J5283" t="s">
        <v>596</v>
      </c>
      <c r="K5283" t="s">
        <v>601</v>
      </c>
      <c r="L5283" t="s">
        <v>1116</v>
      </c>
      <c r="M5283" t="s">
        <v>2113</v>
      </c>
      <c r="N5283" t="s">
        <v>32</v>
      </c>
      <c r="O5283">
        <v>1995.29</v>
      </c>
      <c r="P5283" t="s">
        <v>2106</v>
      </c>
      <c r="Q5283" t="s">
        <v>2105</v>
      </c>
      <c r="R5283" t="s">
        <v>2109</v>
      </c>
      <c r="S5283" t="s">
        <v>1119</v>
      </c>
      <c r="T5283" t="s">
        <v>592</v>
      </c>
    </row>
    <row r="5284" spans="1:20">
      <c r="A5284" t="s">
        <v>2105</v>
      </c>
      <c r="B5284" t="s">
        <v>2106</v>
      </c>
      <c r="C5284" t="s">
        <v>2107</v>
      </c>
      <c r="D5284" t="s">
        <v>2108</v>
      </c>
      <c r="E5284" t="s">
        <v>600</v>
      </c>
      <c r="F5284" s="1">
        <v>40026</v>
      </c>
      <c r="G5284" t="s">
        <v>2401</v>
      </c>
      <c r="H5284">
        <v>201501</v>
      </c>
      <c r="I5284" t="s">
        <v>27</v>
      </c>
      <c r="J5284" t="s">
        <v>596</v>
      </c>
      <c r="K5284" t="s">
        <v>601</v>
      </c>
      <c r="L5284" t="s">
        <v>1116</v>
      </c>
      <c r="M5284" t="s">
        <v>2114</v>
      </c>
      <c r="N5284" t="s">
        <v>32</v>
      </c>
      <c r="O5284">
        <v>1197.17</v>
      </c>
      <c r="P5284" t="s">
        <v>2106</v>
      </c>
      <c r="Q5284" t="s">
        <v>2105</v>
      </c>
      <c r="R5284" t="s">
        <v>2109</v>
      </c>
      <c r="S5284" t="s">
        <v>1119</v>
      </c>
      <c r="T5284" t="s">
        <v>592</v>
      </c>
    </row>
    <row r="5285" spans="1:20">
      <c r="A5285" t="s">
        <v>2105</v>
      </c>
      <c r="B5285" t="s">
        <v>2106</v>
      </c>
      <c r="C5285" t="s">
        <v>2107</v>
      </c>
      <c r="D5285" t="s">
        <v>2108</v>
      </c>
      <c r="E5285" t="s">
        <v>600</v>
      </c>
      <c r="F5285" s="1">
        <v>40026</v>
      </c>
      <c r="G5285" t="s">
        <v>2401</v>
      </c>
      <c r="H5285">
        <v>201501</v>
      </c>
      <c r="I5285" t="s">
        <v>27</v>
      </c>
      <c r="J5285" t="s">
        <v>596</v>
      </c>
      <c r="K5285" t="s">
        <v>601</v>
      </c>
      <c r="L5285" t="s">
        <v>1116</v>
      </c>
      <c r="M5285" t="s">
        <v>2115</v>
      </c>
      <c r="N5285" t="s">
        <v>32</v>
      </c>
      <c r="O5285">
        <v>2394.34</v>
      </c>
      <c r="P5285" t="s">
        <v>2106</v>
      </c>
      <c r="Q5285" t="s">
        <v>2105</v>
      </c>
      <c r="R5285" t="s">
        <v>2109</v>
      </c>
      <c r="S5285" t="s">
        <v>1119</v>
      </c>
      <c r="T5285" t="s">
        <v>592</v>
      </c>
    </row>
    <row r="5286" spans="1:20">
      <c r="A5286" t="s">
        <v>2116</v>
      </c>
      <c r="B5286" t="s">
        <v>2117</v>
      </c>
      <c r="C5286" t="s">
        <v>2118</v>
      </c>
      <c r="D5286" t="s">
        <v>2119</v>
      </c>
      <c r="E5286" t="s">
        <v>600</v>
      </c>
      <c r="F5286" s="1">
        <v>41671</v>
      </c>
      <c r="G5286" t="s">
        <v>2401</v>
      </c>
      <c r="H5286">
        <v>201501</v>
      </c>
      <c r="I5286" t="s">
        <v>213</v>
      </c>
      <c r="J5286" t="s">
        <v>1122</v>
      </c>
      <c r="K5286" t="s">
        <v>1123</v>
      </c>
      <c r="L5286" t="s">
        <v>1124</v>
      </c>
      <c r="M5286" t="s">
        <v>31</v>
      </c>
      <c r="N5286" t="s">
        <v>32</v>
      </c>
      <c r="O5286">
        <v>-3.63</v>
      </c>
      <c r="P5286" t="s">
        <v>2117</v>
      </c>
      <c r="Q5286" t="s">
        <v>2116</v>
      </c>
      <c r="R5286" t="s">
        <v>2120</v>
      </c>
      <c r="S5286" t="s">
        <v>1953</v>
      </c>
      <c r="T5286" t="s">
        <v>592</v>
      </c>
    </row>
    <row r="5287" spans="1:20">
      <c r="A5287" t="s">
        <v>2121</v>
      </c>
      <c r="B5287" t="s">
        <v>2122</v>
      </c>
      <c r="C5287" t="s">
        <v>2583</v>
      </c>
      <c r="D5287" t="s">
        <v>2584</v>
      </c>
      <c r="E5287" t="s">
        <v>600</v>
      </c>
      <c r="F5287" s="1">
        <v>40544</v>
      </c>
      <c r="G5287" t="s">
        <v>2401</v>
      </c>
      <c r="H5287">
        <v>201501</v>
      </c>
      <c r="I5287" t="s">
        <v>27</v>
      </c>
      <c r="J5287" t="s">
        <v>596</v>
      </c>
      <c r="K5287" t="s">
        <v>601</v>
      </c>
      <c r="L5287" t="s">
        <v>1116</v>
      </c>
      <c r="M5287" t="s">
        <v>2585</v>
      </c>
      <c r="N5287" t="s">
        <v>32</v>
      </c>
      <c r="O5287">
        <v>0</v>
      </c>
      <c r="P5287" t="s">
        <v>2122</v>
      </c>
      <c r="Q5287" t="s">
        <v>2121</v>
      </c>
      <c r="R5287" t="s">
        <v>2126</v>
      </c>
      <c r="S5287" t="s">
        <v>1119</v>
      </c>
      <c r="T5287" t="s">
        <v>592</v>
      </c>
    </row>
    <row r="5288" spans="1:20">
      <c r="A5288" t="s">
        <v>2121</v>
      </c>
      <c r="B5288" t="s">
        <v>2122</v>
      </c>
      <c r="C5288" t="s">
        <v>2583</v>
      </c>
      <c r="D5288" t="s">
        <v>2584</v>
      </c>
      <c r="E5288" t="s">
        <v>600</v>
      </c>
      <c r="F5288" s="1">
        <v>40544</v>
      </c>
      <c r="G5288" t="s">
        <v>2401</v>
      </c>
      <c r="H5288">
        <v>201501</v>
      </c>
      <c r="I5288" t="s">
        <v>27</v>
      </c>
      <c r="J5288" t="s">
        <v>596</v>
      </c>
      <c r="K5288" t="s">
        <v>601</v>
      </c>
      <c r="L5288" t="s">
        <v>1116</v>
      </c>
      <c r="M5288" t="s">
        <v>2586</v>
      </c>
      <c r="N5288" t="s">
        <v>32</v>
      </c>
      <c r="O5288">
        <v>-8845.31</v>
      </c>
      <c r="P5288" t="s">
        <v>2122</v>
      </c>
      <c r="Q5288" t="s">
        <v>2121</v>
      </c>
      <c r="R5288" t="s">
        <v>2126</v>
      </c>
      <c r="S5288" t="s">
        <v>1119</v>
      </c>
      <c r="T5288" t="s">
        <v>592</v>
      </c>
    </row>
    <row r="5289" spans="1:20">
      <c r="A5289" t="s">
        <v>2121</v>
      </c>
      <c r="B5289" t="s">
        <v>2122</v>
      </c>
      <c r="C5289" t="s">
        <v>2123</v>
      </c>
      <c r="D5289" t="s">
        <v>2124</v>
      </c>
      <c r="E5289" t="s">
        <v>600</v>
      </c>
      <c r="F5289" s="1">
        <v>40504</v>
      </c>
      <c r="G5289" t="s">
        <v>2401</v>
      </c>
      <c r="H5289">
        <v>201501</v>
      </c>
      <c r="I5289" t="s">
        <v>27</v>
      </c>
      <c r="J5289" t="s">
        <v>28</v>
      </c>
      <c r="K5289" t="s">
        <v>601</v>
      </c>
      <c r="L5289" t="s">
        <v>30</v>
      </c>
      <c r="M5289" t="s">
        <v>2125</v>
      </c>
      <c r="N5289" t="s">
        <v>32</v>
      </c>
      <c r="O5289">
        <v>-89.11</v>
      </c>
      <c r="P5289" t="s">
        <v>2122</v>
      </c>
      <c r="Q5289" t="s">
        <v>2121</v>
      </c>
      <c r="R5289" t="s">
        <v>2126</v>
      </c>
      <c r="S5289" t="s">
        <v>1119</v>
      </c>
      <c r="T5289" t="s">
        <v>592</v>
      </c>
    </row>
    <row r="5290" spans="1:20">
      <c r="A5290" t="s">
        <v>2121</v>
      </c>
      <c r="B5290" t="s">
        <v>2122</v>
      </c>
      <c r="C5290" t="s">
        <v>2123</v>
      </c>
      <c r="D5290" t="s">
        <v>2124</v>
      </c>
      <c r="E5290" t="s">
        <v>600</v>
      </c>
      <c r="F5290" s="1">
        <v>40504</v>
      </c>
      <c r="G5290" t="s">
        <v>2401</v>
      </c>
      <c r="H5290">
        <v>201501</v>
      </c>
      <c r="I5290" t="s">
        <v>27</v>
      </c>
      <c r="J5290" t="s">
        <v>28</v>
      </c>
      <c r="K5290" t="s">
        <v>601</v>
      </c>
      <c r="L5290" t="s">
        <v>30</v>
      </c>
      <c r="M5290" t="s">
        <v>2127</v>
      </c>
      <c r="N5290" t="s">
        <v>32</v>
      </c>
      <c r="O5290">
        <v>-89.11</v>
      </c>
      <c r="P5290" t="s">
        <v>2122</v>
      </c>
      <c r="Q5290" t="s">
        <v>2121</v>
      </c>
      <c r="R5290" t="s">
        <v>2126</v>
      </c>
      <c r="S5290" t="s">
        <v>1119</v>
      </c>
      <c r="T5290" t="s">
        <v>592</v>
      </c>
    </row>
    <row r="5291" spans="1:20">
      <c r="A5291" t="s">
        <v>2121</v>
      </c>
      <c r="B5291" t="s">
        <v>2122</v>
      </c>
      <c r="C5291" t="s">
        <v>2123</v>
      </c>
      <c r="D5291" t="s">
        <v>2124</v>
      </c>
      <c r="E5291" t="s">
        <v>600</v>
      </c>
      <c r="F5291" s="1">
        <v>40504</v>
      </c>
      <c r="G5291" t="s">
        <v>2401</v>
      </c>
      <c r="H5291">
        <v>201501</v>
      </c>
      <c r="I5291" t="s">
        <v>27</v>
      </c>
      <c r="J5291" t="s">
        <v>28</v>
      </c>
      <c r="K5291" t="s">
        <v>601</v>
      </c>
      <c r="L5291" t="s">
        <v>30</v>
      </c>
      <c r="M5291" t="s">
        <v>2128</v>
      </c>
      <c r="N5291" t="s">
        <v>32</v>
      </c>
      <c r="O5291">
        <v>-89.11</v>
      </c>
      <c r="P5291" t="s">
        <v>2122</v>
      </c>
      <c r="Q5291" t="s">
        <v>2121</v>
      </c>
      <c r="R5291" t="s">
        <v>2126</v>
      </c>
      <c r="S5291" t="s">
        <v>1119</v>
      </c>
      <c r="T5291" t="s">
        <v>592</v>
      </c>
    </row>
    <row r="5292" spans="1:20">
      <c r="A5292" t="s">
        <v>2121</v>
      </c>
      <c r="B5292" t="s">
        <v>2122</v>
      </c>
      <c r="C5292" t="s">
        <v>2123</v>
      </c>
      <c r="D5292" t="s">
        <v>2124</v>
      </c>
      <c r="E5292" t="s">
        <v>600</v>
      </c>
      <c r="F5292" s="1">
        <v>40504</v>
      </c>
      <c r="G5292" t="s">
        <v>2401</v>
      </c>
      <c r="H5292">
        <v>201501</v>
      </c>
      <c r="I5292" t="s">
        <v>27</v>
      </c>
      <c r="J5292" t="s">
        <v>28</v>
      </c>
      <c r="K5292" t="s">
        <v>601</v>
      </c>
      <c r="L5292" t="s">
        <v>30</v>
      </c>
      <c r="M5292" t="s">
        <v>2129</v>
      </c>
      <c r="N5292" t="s">
        <v>32</v>
      </c>
      <c r="O5292">
        <v>-89.09</v>
      </c>
      <c r="P5292" t="s">
        <v>2122</v>
      </c>
      <c r="Q5292" t="s">
        <v>2121</v>
      </c>
      <c r="R5292" t="s">
        <v>2126</v>
      </c>
      <c r="S5292" t="s">
        <v>1119</v>
      </c>
      <c r="T5292" t="s">
        <v>592</v>
      </c>
    </row>
    <row r="5293" spans="1:20">
      <c r="A5293" t="s">
        <v>2121</v>
      </c>
      <c r="B5293" t="s">
        <v>2122</v>
      </c>
      <c r="C5293" t="s">
        <v>2123</v>
      </c>
      <c r="D5293" t="s">
        <v>2124</v>
      </c>
      <c r="E5293" t="s">
        <v>600</v>
      </c>
      <c r="F5293" s="1">
        <v>40504</v>
      </c>
      <c r="G5293" t="s">
        <v>2401</v>
      </c>
      <c r="H5293">
        <v>201501</v>
      </c>
      <c r="I5293" t="s">
        <v>27</v>
      </c>
      <c r="J5293" t="s">
        <v>28</v>
      </c>
      <c r="K5293" t="s">
        <v>601</v>
      </c>
      <c r="L5293" t="s">
        <v>30</v>
      </c>
      <c r="M5293" t="s">
        <v>2130</v>
      </c>
      <c r="N5293" t="s">
        <v>32</v>
      </c>
      <c r="O5293">
        <v>-178.22</v>
      </c>
      <c r="P5293" t="s">
        <v>2122</v>
      </c>
      <c r="Q5293" t="s">
        <v>2121</v>
      </c>
      <c r="R5293" t="s">
        <v>2126</v>
      </c>
      <c r="S5293" t="s">
        <v>1119</v>
      </c>
      <c r="T5293" t="s">
        <v>592</v>
      </c>
    </row>
    <row r="5294" spans="1:20">
      <c r="A5294" t="s">
        <v>2121</v>
      </c>
      <c r="B5294" t="s">
        <v>2122</v>
      </c>
      <c r="C5294" t="s">
        <v>2123</v>
      </c>
      <c r="D5294" t="s">
        <v>2124</v>
      </c>
      <c r="E5294" t="s">
        <v>600</v>
      </c>
      <c r="F5294" s="1">
        <v>40504</v>
      </c>
      <c r="G5294" t="s">
        <v>2401</v>
      </c>
      <c r="H5294">
        <v>201501</v>
      </c>
      <c r="I5294" t="s">
        <v>27</v>
      </c>
      <c r="J5294" t="s">
        <v>28</v>
      </c>
      <c r="K5294" t="s">
        <v>601</v>
      </c>
      <c r="L5294" t="s">
        <v>30</v>
      </c>
      <c r="M5294" t="s">
        <v>2131</v>
      </c>
      <c r="N5294" t="s">
        <v>32</v>
      </c>
      <c r="O5294">
        <v>-89.11</v>
      </c>
      <c r="P5294" t="s">
        <v>2122</v>
      </c>
      <c r="Q5294" t="s">
        <v>2121</v>
      </c>
      <c r="R5294" t="s">
        <v>2126</v>
      </c>
      <c r="S5294" t="s">
        <v>1119</v>
      </c>
      <c r="T5294" t="s">
        <v>592</v>
      </c>
    </row>
    <row r="5295" spans="1:20">
      <c r="A5295" t="s">
        <v>2121</v>
      </c>
      <c r="B5295" t="s">
        <v>2122</v>
      </c>
      <c r="C5295" t="s">
        <v>2123</v>
      </c>
      <c r="D5295" t="s">
        <v>2124</v>
      </c>
      <c r="E5295" t="s">
        <v>600</v>
      </c>
      <c r="F5295" s="1">
        <v>40504</v>
      </c>
      <c r="G5295" t="s">
        <v>2401</v>
      </c>
      <c r="H5295">
        <v>201501</v>
      </c>
      <c r="I5295" t="s">
        <v>27</v>
      </c>
      <c r="J5295" t="s">
        <v>28</v>
      </c>
      <c r="K5295" t="s">
        <v>601</v>
      </c>
      <c r="L5295" t="s">
        <v>30</v>
      </c>
      <c r="M5295" t="s">
        <v>2132</v>
      </c>
      <c r="N5295" t="s">
        <v>32</v>
      </c>
      <c r="O5295">
        <v>-89.49</v>
      </c>
      <c r="P5295" t="s">
        <v>2122</v>
      </c>
      <c r="Q5295" t="s">
        <v>2121</v>
      </c>
      <c r="R5295" t="s">
        <v>2126</v>
      </c>
      <c r="S5295" t="s">
        <v>1119</v>
      </c>
      <c r="T5295" t="s">
        <v>592</v>
      </c>
    </row>
    <row r="5296" spans="1:20">
      <c r="A5296" t="s">
        <v>2121</v>
      </c>
      <c r="B5296" t="s">
        <v>2122</v>
      </c>
      <c r="C5296" t="s">
        <v>2123</v>
      </c>
      <c r="D5296" t="s">
        <v>2124</v>
      </c>
      <c r="E5296" t="s">
        <v>600</v>
      </c>
      <c r="F5296" s="1">
        <v>40504</v>
      </c>
      <c r="G5296" t="s">
        <v>2401</v>
      </c>
      <c r="H5296">
        <v>201501</v>
      </c>
      <c r="I5296" t="s">
        <v>27</v>
      </c>
      <c r="J5296" t="s">
        <v>28</v>
      </c>
      <c r="K5296" t="s">
        <v>601</v>
      </c>
      <c r="L5296" t="s">
        <v>30</v>
      </c>
      <c r="M5296" t="s">
        <v>2133</v>
      </c>
      <c r="N5296" t="s">
        <v>32</v>
      </c>
      <c r="O5296">
        <v>-89.11</v>
      </c>
      <c r="P5296" t="s">
        <v>2122</v>
      </c>
      <c r="Q5296" t="s">
        <v>2121</v>
      </c>
      <c r="R5296" t="s">
        <v>2126</v>
      </c>
      <c r="S5296" t="s">
        <v>1119</v>
      </c>
      <c r="T5296" t="s">
        <v>592</v>
      </c>
    </row>
    <row r="5297" spans="1:20">
      <c r="A5297" t="s">
        <v>2121</v>
      </c>
      <c r="B5297" t="s">
        <v>2122</v>
      </c>
      <c r="C5297" t="s">
        <v>2134</v>
      </c>
      <c r="D5297" t="s">
        <v>2135</v>
      </c>
      <c r="E5297" t="s">
        <v>600</v>
      </c>
      <c r="F5297" s="1">
        <v>40504</v>
      </c>
      <c r="G5297" t="s">
        <v>2401</v>
      </c>
      <c r="H5297">
        <v>201501</v>
      </c>
      <c r="I5297" t="s">
        <v>27</v>
      </c>
      <c r="J5297" t="s">
        <v>28</v>
      </c>
      <c r="K5297" t="s">
        <v>601</v>
      </c>
      <c r="L5297" t="s">
        <v>30</v>
      </c>
      <c r="M5297" t="s">
        <v>2136</v>
      </c>
      <c r="N5297" t="s">
        <v>32</v>
      </c>
      <c r="O5297">
        <v>59.25</v>
      </c>
      <c r="P5297" t="s">
        <v>2122</v>
      </c>
      <c r="Q5297" t="s">
        <v>2121</v>
      </c>
      <c r="R5297" t="s">
        <v>2126</v>
      </c>
      <c r="S5297" t="s">
        <v>1119</v>
      </c>
      <c r="T5297" t="s">
        <v>592</v>
      </c>
    </row>
    <row r="5298" spans="1:20">
      <c r="A5298" t="s">
        <v>2121</v>
      </c>
      <c r="B5298" t="s">
        <v>2122</v>
      </c>
      <c r="C5298" t="s">
        <v>2134</v>
      </c>
      <c r="D5298" t="s">
        <v>2135</v>
      </c>
      <c r="E5298" t="s">
        <v>600</v>
      </c>
      <c r="F5298" s="1">
        <v>40504</v>
      </c>
      <c r="G5298" t="s">
        <v>2401</v>
      </c>
      <c r="H5298">
        <v>201501</v>
      </c>
      <c r="I5298" t="s">
        <v>27</v>
      </c>
      <c r="J5298" t="s">
        <v>28</v>
      </c>
      <c r="K5298" t="s">
        <v>601</v>
      </c>
      <c r="L5298" t="s">
        <v>30</v>
      </c>
      <c r="M5298" t="s">
        <v>2137</v>
      </c>
      <c r="N5298" t="s">
        <v>32</v>
      </c>
      <c r="O5298">
        <v>59.25</v>
      </c>
      <c r="P5298" t="s">
        <v>2122</v>
      </c>
      <c r="Q5298" t="s">
        <v>2121</v>
      </c>
      <c r="R5298" t="s">
        <v>2126</v>
      </c>
      <c r="S5298" t="s">
        <v>1119</v>
      </c>
      <c r="T5298" t="s">
        <v>592</v>
      </c>
    </row>
    <row r="5299" spans="1:20">
      <c r="A5299" t="s">
        <v>2121</v>
      </c>
      <c r="B5299" t="s">
        <v>2122</v>
      </c>
      <c r="C5299" t="s">
        <v>2134</v>
      </c>
      <c r="D5299" t="s">
        <v>2135</v>
      </c>
      <c r="E5299" t="s">
        <v>600</v>
      </c>
      <c r="F5299" s="1">
        <v>40504</v>
      </c>
      <c r="G5299" t="s">
        <v>2401</v>
      </c>
      <c r="H5299">
        <v>201501</v>
      </c>
      <c r="I5299" t="s">
        <v>27</v>
      </c>
      <c r="J5299" t="s">
        <v>28</v>
      </c>
      <c r="K5299" t="s">
        <v>601</v>
      </c>
      <c r="L5299" t="s">
        <v>30</v>
      </c>
      <c r="M5299" t="s">
        <v>2138</v>
      </c>
      <c r="N5299" t="s">
        <v>32</v>
      </c>
      <c r="O5299">
        <v>59.25</v>
      </c>
      <c r="P5299" t="s">
        <v>2122</v>
      </c>
      <c r="Q5299" t="s">
        <v>2121</v>
      </c>
      <c r="R5299" t="s">
        <v>2126</v>
      </c>
      <c r="S5299" t="s">
        <v>1119</v>
      </c>
      <c r="T5299" t="s">
        <v>592</v>
      </c>
    </row>
    <row r="5300" spans="1:20">
      <c r="A5300" t="s">
        <v>2121</v>
      </c>
      <c r="B5300" t="s">
        <v>2122</v>
      </c>
      <c r="C5300" t="s">
        <v>2134</v>
      </c>
      <c r="D5300" t="s">
        <v>2135</v>
      </c>
      <c r="E5300" t="s">
        <v>600</v>
      </c>
      <c r="F5300" s="1">
        <v>40504</v>
      </c>
      <c r="G5300" t="s">
        <v>2401</v>
      </c>
      <c r="H5300">
        <v>201501</v>
      </c>
      <c r="I5300" t="s">
        <v>27</v>
      </c>
      <c r="J5300" t="s">
        <v>28</v>
      </c>
      <c r="K5300" t="s">
        <v>601</v>
      </c>
      <c r="L5300" t="s">
        <v>30</v>
      </c>
      <c r="M5300" t="s">
        <v>2139</v>
      </c>
      <c r="N5300" t="s">
        <v>32</v>
      </c>
      <c r="O5300">
        <v>59.25</v>
      </c>
      <c r="P5300" t="s">
        <v>2122</v>
      </c>
      <c r="Q5300" t="s">
        <v>2121</v>
      </c>
      <c r="R5300" t="s">
        <v>2126</v>
      </c>
      <c r="S5300" t="s">
        <v>1119</v>
      </c>
      <c r="T5300" t="s">
        <v>592</v>
      </c>
    </row>
    <row r="5301" spans="1:20">
      <c r="A5301" t="s">
        <v>2121</v>
      </c>
      <c r="B5301" t="s">
        <v>2122</v>
      </c>
      <c r="C5301" t="s">
        <v>2134</v>
      </c>
      <c r="D5301" t="s">
        <v>2135</v>
      </c>
      <c r="E5301" t="s">
        <v>600</v>
      </c>
      <c r="F5301" s="1">
        <v>40504</v>
      </c>
      <c r="G5301" t="s">
        <v>2401</v>
      </c>
      <c r="H5301">
        <v>201501</v>
      </c>
      <c r="I5301" t="s">
        <v>27</v>
      </c>
      <c r="J5301" t="s">
        <v>28</v>
      </c>
      <c r="K5301" t="s">
        <v>601</v>
      </c>
      <c r="L5301" t="s">
        <v>30</v>
      </c>
      <c r="M5301" t="s">
        <v>2140</v>
      </c>
      <c r="N5301" t="s">
        <v>32</v>
      </c>
      <c r="O5301">
        <v>59.25</v>
      </c>
      <c r="P5301" t="s">
        <v>2122</v>
      </c>
      <c r="Q5301" t="s">
        <v>2121</v>
      </c>
      <c r="R5301" t="s">
        <v>2126</v>
      </c>
      <c r="S5301" t="s">
        <v>1119</v>
      </c>
      <c r="T5301" t="s">
        <v>592</v>
      </c>
    </row>
    <row r="5302" spans="1:20">
      <c r="A5302" t="s">
        <v>2121</v>
      </c>
      <c r="B5302" t="s">
        <v>2122</v>
      </c>
      <c r="C5302" t="s">
        <v>2134</v>
      </c>
      <c r="D5302" t="s">
        <v>2135</v>
      </c>
      <c r="E5302" t="s">
        <v>600</v>
      </c>
      <c r="F5302" s="1">
        <v>40504</v>
      </c>
      <c r="G5302" t="s">
        <v>2401</v>
      </c>
      <c r="H5302">
        <v>201501</v>
      </c>
      <c r="I5302" t="s">
        <v>27</v>
      </c>
      <c r="J5302" t="s">
        <v>28</v>
      </c>
      <c r="K5302" t="s">
        <v>601</v>
      </c>
      <c r="L5302" t="s">
        <v>30</v>
      </c>
      <c r="M5302" t="s">
        <v>2141</v>
      </c>
      <c r="N5302" t="s">
        <v>32</v>
      </c>
      <c r="O5302">
        <v>59.25</v>
      </c>
      <c r="P5302" t="s">
        <v>2122</v>
      </c>
      <c r="Q5302" t="s">
        <v>2121</v>
      </c>
      <c r="R5302" t="s">
        <v>2126</v>
      </c>
      <c r="S5302" t="s">
        <v>1119</v>
      </c>
      <c r="T5302" t="s">
        <v>592</v>
      </c>
    </row>
    <row r="5303" spans="1:20">
      <c r="A5303" t="s">
        <v>2121</v>
      </c>
      <c r="B5303" t="s">
        <v>2122</v>
      </c>
      <c r="C5303" t="s">
        <v>2134</v>
      </c>
      <c r="D5303" t="s">
        <v>2135</v>
      </c>
      <c r="E5303" t="s">
        <v>600</v>
      </c>
      <c r="F5303" s="1">
        <v>40504</v>
      </c>
      <c r="G5303" t="s">
        <v>2401</v>
      </c>
      <c r="H5303">
        <v>201501</v>
      </c>
      <c r="I5303" t="s">
        <v>27</v>
      </c>
      <c r="J5303" t="s">
        <v>28</v>
      </c>
      <c r="K5303" t="s">
        <v>601</v>
      </c>
      <c r="L5303" t="s">
        <v>30</v>
      </c>
      <c r="M5303" t="s">
        <v>2142</v>
      </c>
      <c r="N5303" t="s">
        <v>32</v>
      </c>
      <c r="O5303">
        <v>59.25</v>
      </c>
      <c r="P5303" t="s">
        <v>2122</v>
      </c>
      <c r="Q5303" t="s">
        <v>2121</v>
      </c>
      <c r="R5303" t="s">
        <v>2126</v>
      </c>
      <c r="S5303" t="s">
        <v>1119</v>
      </c>
      <c r="T5303" t="s">
        <v>592</v>
      </c>
    </row>
    <row r="5304" spans="1:20">
      <c r="A5304" t="s">
        <v>2121</v>
      </c>
      <c r="B5304" t="s">
        <v>2122</v>
      </c>
      <c r="C5304" t="s">
        <v>2134</v>
      </c>
      <c r="D5304" t="s">
        <v>2135</v>
      </c>
      <c r="E5304" t="s">
        <v>600</v>
      </c>
      <c r="F5304" s="1">
        <v>40504</v>
      </c>
      <c r="G5304" t="s">
        <v>2401</v>
      </c>
      <c r="H5304">
        <v>201501</v>
      </c>
      <c r="I5304" t="s">
        <v>27</v>
      </c>
      <c r="J5304" t="s">
        <v>28</v>
      </c>
      <c r="K5304" t="s">
        <v>601</v>
      </c>
      <c r="L5304" t="s">
        <v>30</v>
      </c>
      <c r="M5304" t="s">
        <v>2143</v>
      </c>
      <c r="N5304" t="s">
        <v>32</v>
      </c>
      <c r="O5304">
        <v>59.26</v>
      </c>
      <c r="P5304" t="s">
        <v>2122</v>
      </c>
      <c r="Q5304" t="s">
        <v>2121</v>
      </c>
      <c r="R5304" t="s">
        <v>2126</v>
      </c>
      <c r="S5304" t="s">
        <v>1119</v>
      </c>
      <c r="T5304" t="s">
        <v>592</v>
      </c>
    </row>
    <row r="5305" spans="1:20">
      <c r="A5305" t="s">
        <v>2121</v>
      </c>
      <c r="B5305" t="s">
        <v>2122</v>
      </c>
      <c r="C5305" t="s">
        <v>2134</v>
      </c>
      <c r="D5305" t="s">
        <v>2135</v>
      </c>
      <c r="E5305" t="s">
        <v>600</v>
      </c>
      <c r="F5305" s="1">
        <v>40504</v>
      </c>
      <c r="G5305" t="s">
        <v>2401</v>
      </c>
      <c r="H5305">
        <v>201501</v>
      </c>
      <c r="I5305" t="s">
        <v>27</v>
      </c>
      <c r="J5305" t="s">
        <v>28</v>
      </c>
      <c r="K5305" t="s">
        <v>601</v>
      </c>
      <c r="L5305" t="s">
        <v>30</v>
      </c>
      <c r="M5305" t="s">
        <v>2144</v>
      </c>
      <c r="N5305" t="s">
        <v>32</v>
      </c>
      <c r="O5305">
        <v>59.25</v>
      </c>
      <c r="P5305" t="s">
        <v>2122</v>
      </c>
      <c r="Q5305" t="s">
        <v>2121</v>
      </c>
      <c r="R5305" t="s">
        <v>2126</v>
      </c>
      <c r="S5305" t="s">
        <v>1119</v>
      </c>
      <c r="T5305" t="s">
        <v>592</v>
      </c>
    </row>
    <row r="5306" spans="1:20">
      <c r="A5306" t="s">
        <v>2121</v>
      </c>
      <c r="B5306" t="s">
        <v>2122</v>
      </c>
      <c r="C5306" t="s">
        <v>2134</v>
      </c>
      <c r="D5306" t="s">
        <v>2135</v>
      </c>
      <c r="E5306" t="s">
        <v>600</v>
      </c>
      <c r="F5306" s="1">
        <v>40504</v>
      </c>
      <c r="G5306" t="s">
        <v>2401</v>
      </c>
      <c r="H5306">
        <v>201501</v>
      </c>
      <c r="I5306" t="s">
        <v>27</v>
      </c>
      <c r="J5306" t="s">
        <v>28</v>
      </c>
      <c r="K5306" t="s">
        <v>601</v>
      </c>
      <c r="L5306" t="s">
        <v>30</v>
      </c>
      <c r="M5306" t="s">
        <v>2145</v>
      </c>
      <c r="N5306" t="s">
        <v>32</v>
      </c>
      <c r="O5306">
        <v>59.25</v>
      </c>
      <c r="P5306" t="s">
        <v>2122</v>
      </c>
      <c r="Q5306" t="s">
        <v>2121</v>
      </c>
      <c r="R5306" t="s">
        <v>2126</v>
      </c>
      <c r="S5306" t="s">
        <v>1119</v>
      </c>
      <c r="T5306" t="s">
        <v>592</v>
      </c>
    </row>
    <row r="5307" spans="1:20">
      <c r="A5307" t="s">
        <v>2121</v>
      </c>
      <c r="B5307" t="s">
        <v>2122</v>
      </c>
      <c r="C5307" t="s">
        <v>2134</v>
      </c>
      <c r="D5307" t="s">
        <v>2135</v>
      </c>
      <c r="E5307" t="s">
        <v>600</v>
      </c>
      <c r="F5307" s="1">
        <v>40504</v>
      </c>
      <c r="G5307" t="s">
        <v>2401</v>
      </c>
      <c r="H5307">
        <v>201501</v>
      </c>
      <c r="I5307" t="s">
        <v>27</v>
      </c>
      <c r="J5307" t="s">
        <v>28</v>
      </c>
      <c r="K5307" t="s">
        <v>601</v>
      </c>
      <c r="L5307" t="s">
        <v>30</v>
      </c>
      <c r="M5307" t="s">
        <v>2146</v>
      </c>
      <c r="N5307" t="s">
        <v>32</v>
      </c>
      <c r="O5307">
        <v>59.25</v>
      </c>
      <c r="P5307" t="s">
        <v>2122</v>
      </c>
      <c r="Q5307" t="s">
        <v>2121</v>
      </c>
      <c r="R5307" t="s">
        <v>2126</v>
      </c>
      <c r="S5307" t="s">
        <v>1119</v>
      </c>
      <c r="T5307" t="s">
        <v>592</v>
      </c>
    </row>
    <row r="5308" spans="1:20">
      <c r="A5308" t="s">
        <v>2147</v>
      </c>
      <c r="B5308" t="s">
        <v>2148</v>
      </c>
      <c r="C5308" t="s">
        <v>2149</v>
      </c>
      <c r="D5308" t="s">
        <v>2150</v>
      </c>
      <c r="E5308" t="s">
        <v>600</v>
      </c>
      <c r="F5308" s="1">
        <v>41244</v>
      </c>
      <c r="G5308" t="s">
        <v>2401</v>
      </c>
      <c r="H5308">
        <v>201501</v>
      </c>
      <c r="I5308" t="s">
        <v>1131</v>
      </c>
      <c r="J5308" t="s">
        <v>1122</v>
      </c>
      <c r="K5308" t="s">
        <v>1123</v>
      </c>
      <c r="L5308" t="s">
        <v>1124</v>
      </c>
      <c r="M5308" t="s">
        <v>31</v>
      </c>
      <c r="N5308" t="s">
        <v>32</v>
      </c>
      <c r="O5308">
        <v>333.18</v>
      </c>
      <c r="P5308" t="s">
        <v>2148</v>
      </c>
      <c r="Q5308" t="s">
        <v>2147</v>
      </c>
      <c r="R5308" t="s">
        <v>2151</v>
      </c>
      <c r="S5308" t="s">
        <v>1953</v>
      </c>
      <c r="T5308" t="s">
        <v>592</v>
      </c>
    </row>
    <row r="5309" spans="1:20">
      <c r="A5309" t="s">
        <v>2147</v>
      </c>
      <c r="B5309" t="s">
        <v>2148</v>
      </c>
      <c r="C5309" t="s">
        <v>2149</v>
      </c>
      <c r="D5309" t="s">
        <v>2150</v>
      </c>
      <c r="E5309" t="s">
        <v>600</v>
      </c>
      <c r="F5309" s="1">
        <v>41244</v>
      </c>
      <c r="G5309" t="s">
        <v>2401</v>
      </c>
      <c r="H5309">
        <v>201501</v>
      </c>
      <c r="I5309" t="s">
        <v>1131</v>
      </c>
      <c r="J5309" t="s">
        <v>1122</v>
      </c>
      <c r="K5309" t="s">
        <v>1135</v>
      </c>
      <c r="L5309" t="s">
        <v>1124</v>
      </c>
      <c r="M5309" t="s">
        <v>31</v>
      </c>
      <c r="N5309" t="s">
        <v>32</v>
      </c>
      <c r="O5309">
        <v>111.06</v>
      </c>
      <c r="P5309" t="s">
        <v>2148</v>
      </c>
      <c r="Q5309" t="s">
        <v>2147</v>
      </c>
      <c r="R5309" t="s">
        <v>2151</v>
      </c>
      <c r="S5309" t="s">
        <v>1953</v>
      </c>
      <c r="T5309" t="s">
        <v>592</v>
      </c>
    </row>
    <row r="5310" spans="1:20">
      <c r="A5310" t="s">
        <v>2152</v>
      </c>
      <c r="B5310" t="s">
        <v>2153</v>
      </c>
      <c r="C5310" t="s">
        <v>2154</v>
      </c>
      <c r="D5310" t="s">
        <v>2155</v>
      </c>
      <c r="E5310" t="s">
        <v>600</v>
      </c>
      <c r="F5310" s="1">
        <v>41671</v>
      </c>
      <c r="G5310" t="s">
        <v>2401</v>
      </c>
      <c r="H5310">
        <v>201501</v>
      </c>
      <c r="I5310" t="s">
        <v>213</v>
      </c>
      <c r="J5310" t="s">
        <v>1122</v>
      </c>
      <c r="K5310" t="s">
        <v>1123</v>
      </c>
      <c r="L5310" t="s">
        <v>1124</v>
      </c>
      <c r="M5310" t="s">
        <v>31</v>
      </c>
      <c r="N5310" t="s">
        <v>32</v>
      </c>
      <c r="O5310">
        <v>-5.8100000000000005</v>
      </c>
      <c r="P5310" t="s">
        <v>2153</v>
      </c>
      <c r="Q5310" t="s">
        <v>2152</v>
      </c>
      <c r="R5310" t="s">
        <v>2156</v>
      </c>
      <c r="S5310" t="s">
        <v>1953</v>
      </c>
      <c r="T5310" t="s">
        <v>592</v>
      </c>
    </row>
    <row r="5311" spans="1:20">
      <c r="A5311" t="s">
        <v>2152</v>
      </c>
      <c r="B5311" t="s">
        <v>2153</v>
      </c>
      <c r="C5311" t="s">
        <v>2154</v>
      </c>
      <c r="D5311" t="s">
        <v>2155</v>
      </c>
      <c r="E5311" t="s">
        <v>600</v>
      </c>
      <c r="F5311" s="1">
        <v>41671</v>
      </c>
      <c r="G5311" t="s">
        <v>2401</v>
      </c>
      <c r="H5311">
        <v>201501</v>
      </c>
      <c r="I5311" t="s">
        <v>213</v>
      </c>
      <c r="J5311" t="s">
        <v>1122</v>
      </c>
      <c r="K5311" t="s">
        <v>1132</v>
      </c>
      <c r="L5311" t="s">
        <v>1124</v>
      </c>
      <c r="M5311" t="s">
        <v>31</v>
      </c>
      <c r="N5311" t="s">
        <v>32</v>
      </c>
      <c r="O5311">
        <v>-7.69</v>
      </c>
      <c r="P5311" t="s">
        <v>2153</v>
      </c>
      <c r="Q5311" t="s">
        <v>2152</v>
      </c>
      <c r="R5311" t="s">
        <v>2156</v>
      </c>
      <c r="S5311" t="s">
        <v>1953</v>
      </c>
      <c r="T5311" t="s">
        <v>592</v>
      </c>
    </row>
    <row r="5312" spans="1:20">
      <c r="A5312" t="s">
        <v>2587</v>
      </c>
      <c r="B5312" t="s">
        <v>2588</v>
      </c>
      <c r="C5312" t="s">
        <v>2589</v>
      </c>
      <c r="D5312" t="s">
        <v>2590</v>
      </c>
      <c r="E5312" t="s">
        <v>595</v>
      </c>
      <c r="F5312" s="1">
        <v>41071</v>
      </c>
      <c r="G5312" t="s">
        <v>2401</v>
      </c>
      <c r="H5312">
        <v>201501</v>
      </c>
      <c r="I5312" t="s">
        <v>27</v>
      </c>
      <c r="J5312" t="s">
        <v>596</v>
      </c>
      <c r="K5312" t="s">
        <v>1155</v>
      </c>
      <c r="L5312" t="s">
        <v>624</v>
      </c>
      <c r="M5312" t="s">
        <v>625</v>
      </c>
      <c r="N5312" t="s">
        <v>32</v>
      </c>
      <c r="O5312">
        <v>4573.75</v>
      </c>
      <c r="P5312" t="s">
        <v>2588</v>
      </c>
      <c r="Q5312" t="s">
        <v>2587</v>
      </c>
      <c r="R5312" t="s">
        <v>2591</v>
      </c>
      <c r="S5312" t="s">
        <v>608</v>
      </c>
      <c r="T5312" t="s">
        <v>35</v>
      </c>
    </row>
    <row r="5313" spans="1:20">
      <c r="A5313" t="s">
        <v>2168</v>
      </c>
      <c r="B5313" t="s">
        <v>2169</v>
      </c>
      <c r="C5313" t="s">
        <v>2170</v>
      </c>
      <c r="D5313" t="s">
        <v>2171</v>
      </c>
      <c r="E5313" t="s">
        <v>600</v>
      </c>
      <c r="F5313" s="1">
        <v>41730</v>
      </c>
      <c r="G5313" t="s">
        <v>2401</v>
      </c>
      <c r="H5313">
        <v>201501</v>
      </c>
      <c r="I5313" t="s">
        <v>27</v>
      </c>
      <c r="J5313" t="s">
        <v>596</v>
      </c>
      <c r="K5313" t="s">
        <v>2172</v>
      </c>
      <c r="L5313" t="s">
        <v>1116</v>
      </c>
      <c r="M5313" t="s">
        <v>31</v>
      </c>
      <c r="N5313" t="s">
        <v>32</v>
      </c>
      <c r="O5313">
        <v>1369.48</v>
      </c>
      <c r="P5313" t="s">
        <v>2169</v>
      </c>
      <c r="Q5313" t="s">
        <v>2168</v>
      </c>
      <c r="R5313" t="s">
        <v>2173</v>
      </c>
      <c r="S5313" t="s">
        <v>1847</v>
      </c>
      <c r="T5313" t="s">
        <v>35</v>
      </c>
    </row>
    <row r="5314" spans="1:20">
      <c r="A5314" t="s">
        <v>2168</v>
      </c>
      <c r="B5314" t="s">
        <v>2169</v>
      </c>
      <c r="C5314" t="s">
        <v>2174</v>
      </c>
      <c r="D5314" t="s">
        <v>2175</v>
      </c>
      <c r="E5314" t="s">
        <v>600</v>
      </c>
      <c r="F5314" s="1">
        <v>41730</v>
      </c>
      <c r="G5314" t="s">
        <v>2401</v>
      </c>
      <c r="H5314">
        <v>201501</v>
      </c>
      <c r="I5314" t="s">
        <v>27</v>
      </c>
      <c r="J5314" t="s">
        <v>596</v>
      </c>
      <c r="K5314" t="s">
        <v>2172</v>
      </c>
      <c r="L5314" t="s">
        <v>1116</v>
      </c>
      <c r="M5314" t="s">
        <v>31</v>
      </c>
      <c r="N5314" t="s">
        <v>32</v>
      </c>
      <c r="O5314">
        <v>392.41</v>
      </c>
      <c r="P5314" t="s">
        <v>2169</v>
      </c>
      <c r="Q5314" t="s">
        <v>2168</v>
      </c>
      <c r="R5314" t="s">
        <v>2173</v>
      </c>
      <c r="S5314" t="s">
        <v>1847</v>
      </c>
      <c r="T5314" t="s">
        <v>35</v>
      </c>
    </row>
    <row r="5315" spans="1:20">
      <c r="A5315" t="s">
        <v>2176</v>
      </c>
      <c r="B5315" t="s">
        <v>2169</v>
      </c>
      <c r="C5315" t="s">
        <v>2177</v>
      </c>
      <c r="D5315" t="s">
        <v>2178</v>
      </c>
      <c r="E5315" t="s">
        <v>600</v>
      </c>
      <c r="F5315" s="1">
        <v>41730</v>
      </c>
      <c r="G5315" t="s">
        <v>2401</v>
      </c>
      <c r="H5315">
        <v>201501</v>
      </c>
      <c r="I5315" t="s">
        <v>27</v>
      </c>
      <c r="J5315" t="s">
        <v>596</v>
      </c>
      <c r="K5315" t="s">
        <v>2172</v>
      </c>
      <c r="L5315" t="s">
        <v>1116</v>
      </c>
      <c r="M5315" t="s">
        <v>31</v>
      </c>
      <c r="N5315" t="s">
        <v>32</v>
      </c>
      <c r="O5315">
        <v>392.41</v>
      </c>
      <c r="P5315" t="s">
        <v>2169</v>
      </c>
      <c r="Q5315" t="s">
        <v>2176</v>
      </c>
      <c r="R5315" t="s">
        <v>2173</v>
      </c>
      <c r="S5315" t="s">
        <v>1847</v>
      </c>
      <c r="T5315" t="s">
        <v>35</v>
      </c>
    </row>
    <row r="5316" spans="1:20">
      <c r="A5316" t="s">
        <v>2168</v>
      </c>
      <c r="B5316" t="s">
        <v>2169</v>
      </c>
      <c r="C5316" t="s">
        <v>2179</v>
      </c>
      <c r="D5316" t="s">
        <v>2180</v>
      </c>
      <c r="E5316" t="s">
        <v>600</v>
      </c>
      <c r="F5316" s="1">
        <v>41730</v>
      </c>
      <c r="G5316" t="s">
        <v>2401</v>
      </c>
      <c r="H5316">
        <v>201501</v>
      </c>
      <c r="I5316" t="s">
        <v>27</v>
      </c>
      <c r="J5316" t="s">
        <v>596</v>
      </c>
      <c r="K5316" t="s">
        <v>2172</v>
      </c>
      <c r="L5316" t="s">
        <v>1116</v>
      </c>
      <c r="M5316" t="s">
        <v>31</v>
      </c>
      <c r="N5316" t="s">
        <v>32</v>
      </c>
      <c r="O5316">
        <v>354.74</v>
      </c>
      <c r="P5316" t="s">
        <v>2169</v>
      </c>
      <c r="Q5316" t="s">
        <v>2168</v>
      </c>
      <c r="R5316" t="s">
        <v>2173</v>
      </c>
      <c r="S5316" t="s">
        <v>1847</v>
      </c>
      <c r="T5316" t="s">
        <v>35</v>
      </c>
    </row>
    <row r="5317" spans="1:20">
      <c r="A5317" t="s">
        <v>2199</v>
      </c>
      <c r="B5317" t="s">
        <v>2169</v>
      </c>
      <c r="C5317" t="s">
        <v>2200</v>
      </c>
      <c r="D5317" t="s">
        <v>2201</v>
      </c>
      <c r="E5317" t="s">
        <v>1850</v>
      </c>
      <c r="F5317" s="1">
        <v>39470</v>
      </c>
      <c r="G5317" t="s">
        <v>2401</v>
      </c>
      <c r="H5317">
        <v>201501</v>
      </c>
      <c r="I5317" t="s">
        <v>27</v>
      </c>
      <c r="J5317" t="s">
        <v>596</v>
      </c>
      <c r="K5317" t="s">
        <v>1879</v>
      </c>
      <c r="L5317" t="s">
        <v>1874</v>
      </c>
      <c r="M5317" t="s">
        <v>1875</v>
      </c>
      <c r="N5317" t="s">
        <v>32</v>
      </c>
      <c r="O5317">
        <v>3433.7400000000002</v>
      </c>
      <c r="P5317" t="s">
        <v>2169</v>
      </c>
      <c r="Q5317" t="s">
        <v>2199</v>
      </c>
      <c r="R5317" t="s">
        <v>2173</v>
      </c>
      <c r="S5317" t="s">
        <v>1847</v>
      </c>
      <c r="T5317" t="s">
        <v>35</v>
      </c>
    </row>
    <row r="5318" spans="1:20">
      <c r="A5318" t="s">
        <v>2168</v>
      </c>
      <c r="B5318" t="s">
        <v>2169</v>
      </c>
      <c r="C5318" t="s">
        <v>2208</v>
      </c>
      <c r="D5318" t="s">
        <v>2209</v>
      </c>
      <c r="E5318" t="s">
        <v>1850</v>
      </c>
      <c r="F5318" s="1">
        <v>41395</v>
      </c>
      <c r="G5318" t="s">
        <v>2401</v>
      </c>
      <c r="H5318">
        <v>201501</v>
      </c>
      <c r="I5318" t="s">
        <v>27</v>
      </c>
      <c r="J5318" t="s">
        <v>596</v>
      </c>
      <c r="K5318" t="s">
        <v>1867</v>
      </c>
      <c r="L5318" t="s">
        <v>2082</v>
      </c>
      <c r="M5318" t="s">
        <v>2083</v>
      </c>
      <c r="N5318" t="s">
        <v>32</v>
      </c>
      <c r="O5318">
        <v>2817.36</v>
      </c>
      <c r="P5318" t="s">
        <v>2169</v>
      </c>
      <c r="Q5318" t="s">
        <v>2168</v>
      </c>
      <c r="R5318" t="s">
        <v>2173</v>
      </c>
      <c r="S5318" t="s">
        <v>1847</v>
      </c>
      <c r="T5318" t="s">
        <v>35</v>
      </c>
    </row>
    <row r="5319" spans="1:20">
      <c r="A5319" t="s">
        <v>2212</v>
      </c>
      <c r="B5319" t="s">
        <v>2213</v>
      </c>
      <c r="C5319" t="s">
        <v>2214</v>
      </c>
      <c r="D5319" t="s">
        <v>2215</v>
      </c>
      <c r="E5319" t="s">
        <v>1827</v>
      </c>
      <c r="F5319" s="1">
        <v>41974</v>
      </c>
      <c r="G5319" t="s">
        <v>2401</v>
      </c>
      <c r="H5319">
        <v>201501</v>
      </c>
      <c r="I5319" t="s">
        <v>27</v>
      </c>
      <c r="J5319" t="s">
        <v>596</v>
      </c>
      <c r="K5319" t="s">
        <v>2166</v>
      </c>
      <c r="L5319" t="s">
        <v>2216</v>
      </c>
      <c r="M5319" t="s">
        <v>2217</v>
      </c>
      <c r="N5319" t="s">
        <v>32</v>
      </c>
      <c r="O5319">
        <v>50.24</v>
      </c>
      <c r="P5319" t="s">
        <v>2213</v>
      </c>
      <c r="Q5319" t="s">
        <v>2212</v>
      </c>
      <c r="R5319" t="s">
        <v>2218</v>
      </c>
      <c r="S5319" t="s">
        <v>1847</v>
      </c>
      <c r="T5319" t="s">
        <v>35</v>
      </c>
    </row>
    <row r="5320" spans="1:20">
      <c r="A5320" t="s">
        <v>2212</v>
      </c>
      <c r="B5320" t="s">
        <v>2213</v>
      </c>
      <c r="C5320" t="s">
        <v>2592</v>
      </c>
      <c r="D5320" t="s">
        <v>2593</v>
      </c>
      <c r="E5320" t="s">
        <v>1850</v>
      </c>
      <c r="F5320" s="1">
        <v>41609</v>
      </c>
      <c r="G5320" t="s">
        <v>2401</v>
      </c>
      <c r="H5320">
        <v>201501</v>
      </c>
      <c r="I5320" t="s">
        <v>27</v>
      </c>
      <c r="J5320" t="s">
        <v>596</v>
      </c>
      <c r="K5320" t="s">
        <v>2166</v>
      </c>
      <c r="L5320" t="s">
        <v>2216</v>
      </c>
      <c r="M5320" t="s">
        <v>2217</v>
      </c>
      <c r="N5320" t="s">
        <v>32</v>
      </c>
      <c r="O5320">
        <v>72509.119999999995</v>
      </c>
      <c r="P5320" t="s">
        <v>2213</v>
      </c>
      <c r="Q5320" t="s">
        <v>2212</v>
      </c>
      <c r="R5320" t="s">
        <v>2218</v>
      </c>
      <c r="S5320" t="s">
        <v>1847</v>
      </c>
      <c r="T5320" t="s">
        <v>35</v>
      </c>
    </row>
    <row r="5321" spans="1:20">
      <c r="A5321" t="s">
        <v>2212</v>
      </c>
      <c r="B5321" t="s">
        <v>2213</v>
      </c>
      <c r="C5321" t="s">
        <v>2219</v>
      </c>
      <c r="D5321" t="s">
        <v>2220</v>
      </c>
      <c r="E5321" t="s">
        <v>1827</v>
      </c>
      <c r="F5321" s="1">
        <v>41974</v>
      </c>
      <c r="G5321" t="s">
        <v>2401</v>
      </c>
      <c r="H5321">
        <v>201501</v>
      </c>
      <c r="I5321" t="s">
        <v>27</v>
      </c>
      <c r="J5321" t="s">
        <v>596</v>
      </c>
      <c r="K5321" t="s">
        <v>2166</v>
      </c>
      <c r="L5321" t="s">
        <v>2216</v>
      </c>
      <c r="M5321" t="s">
        <v>2217</v>
      </c>
      <c r="N5321" t="s">
        <v>32</v>
      </c>
      <c r="O5321">
        <v>147.38</v>
      </c>
      <c r="P5321" t="s">
        <v>2213</v>
      </c>
      <c r="Q5321" t="s">
        <v>2212</v>
      </c>
      <c r="R5321" t="s">
        <v>2218</v>
      </c>
      <c r="S5321" t="s">
        <v>1847</v>
      </c>
      <c r="T5321" t="s">
        <v>35</v>
      </c>
    </row>
    <row r="5322" spans="1:20">
      <c r="A5322" t="s">
        <v>2212</v>
      </c>
      <c r="B5322" t="s">
        <v>2213</v>
      </c>
      <c r="C5322" t="s">
        <v>2228</v>
      </c>
      <c r="D5322" t="s">
        <v>2229</v>
      </c>
      <c r="E5322" t="s">
        <v>1850</v>
      </c>
      <c r="F5322" s="1">
        <v>41061</v>
      </c>
      <c r="G5322" t="s">
        <v>2401</v>
      </c>
      <c r="H5322">
        <v>201501</v>
      </c>
      <c r="I5322" t="s">
        <v>27</v>
      </c>
      <c r="J5322" t="s">
        <v>596</v>
      </c>
      <c r="K5322" t="s">
        <v>2223</v>
      </c>
      <c r="L5322" t="s">
        <v>2216</v>
      </c>
      <c r="M5322" t="s">
        <v>2217</v>
      </c>
      <c r="N5322" t="s">
        <v>32</v>
      </c>
      <c r="O5322">
        <v>473.8</v>
      </c>
      <c r="P5322" t="s">
        <v>2213</v>
      </c>
      <c r="Q5322" t="s">
        <v>2212</v>
      </c>
      <c r="R5322" t="s">
        <v>2218</v>
      </c>
      <c r="S5322" t="s">
        <v>1847</v>
      </c>
      <c r="T5322" t="s">
        <v>35</v>
      </c>
    </row>
    <row r="5323" spans="1:20">
      <c r="A5323" t="s">
        <v>2232</v>
      </c>
      <c r="B5323" t="s">
        <v>2233</v>
      </c>
      <c r="C5323" t="s">
        <v>2594</v>
      </c>
      <c r="D5323" t="s">
        <v>2595</v>
      </c>
      <c r="E5323" t="s">
        <v>600</v>
      </c>
      <c r="F5323" s="1">
        <v>41730</v>
      </c>
      <c r="G5323" t="s">
        <v>2401</v>
      </c>
      <c r="H5323">
        <v>201501</v>
      </c>
      <c r="I5323" t="s">
        <v>27</v>
      </c>
      <c r="J5323" t="s">
        <v>596</v>
      </c>
      <c r="K5323" t="s">
        <v>2172</v>
      </c>
      <c r="L5323" t="s">
        <v>1116</v>
      </c>
      <c r="M5323" t="s">
        <v>31</v>
      </c>
      <c r="N5323" t="s">
        <v>32</v>
      </c>
      <c r="O5323">
        <v>30737.98</v>
      </c>
      <c r="P5323" t="s">
        <v>2233</v>
      </c>
      <c r="Q5323" t="s">
        <v>2232</v>
      </c>
      <c r="R5323" t="s">
        <v>2236</v>
      </c>
      <c r="S5323" t="s">
        <v>2237</v>
      </c>
      <c r="T5323" t="s">
        <v>561</v>
      </c>
    </row>
    <row r="5324" spans="1:20">
      <c r="A5324" t="s">
        <v>2232</v>
      </c>
      <c r="B5324" t="s">
        <v>2233</v>
      </c>
      <c r="C5324" t="s">
        <v>2596</v>
      </c>
      <c r="D5324" t="s">
        <v>2597</v>
      </c>
      <c r="E5324" t="s">
        <v>600</v>
      </c>
      <c r="F5324" s="1">
        <v>41640</v>
      </c>
      <c r="G5324" t="s">
        <v>2401</v>
      </c>
      <c r="H5324">
        <v>201501</v>
      </c>
      <c r="I5324" t="s">
        <v>27</v>
      </c>
      <c r="J5324" t="s">
        <v>596</v>
      </c>
      <c r="K5324" t="s">
        <v>2240</v>
      </c>
      <c r="L5324" t="s">
        <v>1116</v>
      </c>
      <c r="M5324" t="s">
        <v>31</v>
      </c>
      <c r="N5324" t="s">
        <v>32</v>
      </c>
      <c r="O5324">
        <v>65570.210000000006</v>
      </c>
      <c r="P5324" t="s">
        <v>2233</v>
      </c>
      <c r="Q5324" t="s">
        <v>2232</v>
      </c>
      <c r="R5324" t="s">
        <v>2236</v>
      </c>
      <c r="S5324" t="s">
        <v>2237</v>
      </c>
      <c r="T5324" t="s">
        <v>561</v>
      </c>
    </row>
    <row r="5325" spans="1:20">
      <c r="A5325" t="s">
        <v>2232</v>
      </c>
      <c r="B5325" t="s">
        <v>2233</v>
      </c>
      <c r="C5325" t="s">
        <v>2243</v>
      </c>
      <c r="D5325" t="s">
        <v>2244</v>
      </c>
      <c r="E5325" t="s">
        <v>600</v>
      </c>
      <c r="F5325" s="1">
        <v>41640</v>
      </c>
      <c r="G5325" t="s">
        <v>2401</v>
      </c>
      <c r="H5325">
        <v>201501</v>
      </c>
      <c r="I5325" t="s">
        <v>27</v>
      </c>
      <c r="J5325" t="s">
        <v>596</v>
      </c>
      <c r="K5325" t="s">
        <v>2240</v>
      </c>
      <c r="L5325" t="s">
        <v>1116</v>
      </c>
      <c r="M5325" t="s">
        <v>31</v>
      </c>
      <c r="N5325" t="s">
        <v>32</v>
      </c>
      <c r="O5325">
        <v>-3879.61</v>
      </c>
      <c r="P5325" t="s">
        <v>2233</v>
      </c>
      <c r="Q5325" t="s">
        <v>2232</v>
      </c>
      <c r="R5325" t="s">
        <v>2236</v>
      </c>
      <c r="S5325" t="s">
        <v>2237</v>
      </c>
      <c r="T5325" t="s">
        <v>561</v>
      </c>
    </row>
    <row r="5326" spans="1:20">
      <c r="A5326" t="s">
        <v>2232</v>
      </c>
      <c r="B5326" t="s">
        <v>2233</v>
      </c>
      <c r="C5326" t="s">
        <v>2598</v>
      </c>
      <c r="D5326" t="s">
        <v>2599</v>
      </c>
      <c r="E5326" t="s">
        <v>600</v>
      </c>
      <c r="F5326" s="1">
        <v>41640</v>
      </c>
      <c r="G5326" t="s">
        <v>2401</v>
      </c>
      <c r="H5326">
        <v>201501</v>
      </c>
      <c r="I5326" t="s">
        <v>1131</v>
      </c>
      <c r="J5326" t="s">
        <v>28</v>
      </c>
      <c r="K5326" t="s">
        <v>2240</v>
      </c>
      <c r="L5326" t="s">
        <v>30</v>
      </c>
      <c r="M5326" t="s">
        <v>31</v>
      </c>
      <c r="N5326" t="s">
        <v>32</v>
      </c>
      <c r="O5326">
        <v>77622.240000000005</v>
      </c>
      <c r="P5326" t="s">
        <v>2233</v>
      </c>
      <c r="Q5326" t="s">
        <v>2232</v>
      </c>
      <c r="R5326" t="s">
        <v>2236</v>
      </c>
      <c r="S5326" t="s">
        <v>2237</v>
      </c>
      <c r="T5326" t="s">
        <v>561</v>
      </c>
    </row>
    <row r="5327" spans="1:20">
      <c r="A5327" t="s">
        <v>2232</v>
      </c>
      <c r="B5327" t="s">
        <v>2233</v>
      </c>
      <c r="C5327" t="s">
        <v>2245</v>
      </c>
      <c r="D5327" t="s">
        <v>2246</v>
      </c>
      <c r="E5327" t="s">
        <v>600</v>
      </c>
      <c r="F5327" s="1">
        <v>41426</v>
      </c>
      <c r="G5327" t="s">
        <v>2401</v>
      </c>
      <c r="H5327">
        <v>201501</v>
      </c>
      <c r="I5327" t="s">
        <v>213</v>
      </c>
      <c r="J5327" t="s">
        <v>596</v>
      </c>
      <c r="K5327" t="s">
        <v>2247</v>
      </c>
      <c r="L5327" t="s">
        <v>1116</v>
      </c>
      <c r="M5327" t="s">
        <v>31</v>
      </c>
      <c r="N5327" t="s">
        <v>32</v>
      </c>
      <c r="O5327">
        <v>-0.32</v>
      </c>
      <c r="P5327" t="s">
        <v>2233</v>
      </c>
      <c r="Q5327" t="s">
        <v>2232</v>
      </c>
      <c r="R5327" t="s">
        <v>2236</v>
      </c>
      <c r="S5327" t="s">
        <v>2237</v>
      </c>
      <c r="T5327" t="s">
        <v>561</v>
      </c>
    </row>
    <row r="5328" spans="1:20">
      <c r="A5328" t="s">
        <v>2232</v>
      </c>
      <c r="B5328" t="s">
        <v>2233</v>
      </c>
      <c r="C5328" t="s">
        <v>2251</v>
      </c>
      <c r="D5328" t="s">
        <v>2252</v>
      </c>
      <c r="E5328" t="s">
        <v>600</v>
      </c>
      <c r="F5328" s="1">
        <v>41426</v>
      </c>
      <c r="G5328" t="s">
        <v>2401</v>
      </c>
      <c r="H5328">
        <v>201501</v>
      </c>
      <c r="I5328" t="s">
        <v>27</v>
      </c>
      <c r="J5328" t="s">
        <v>53</v>
      </c>
      <c r="K5328" t="s">
        <v>2253</v>
      </c>
      <c r="L5328" t="s">
        <v>54</v>
      </c>
      <c r="M5328" t="s">
        <v>31</v>
      </c>
      <c r="N5328" t="s">
        <v>48</v>
      </c>
      <c r="O5328">
        <v>150996.58000000002</v>
      </c>
      <c r="P5328" t="s">
        <v>2233</v>
      </c>
      <c r="Q5328" t="s">
        <v>2232</v>
      </c>
      <c r="R5328" t="s">
        <v>2236</v>
      </c>
      <c r="S5328" t="s">
        <v>2237</v>
      </c>
      <c r="T5328" t="s">
        <v>561</v>
      </c>
    </row>
    <row r="5329" spans="1:20">
      <c r="A5329" t="s">
        <v>2232</v>
      </c>
      <c r="B5329" t="s">
        <v>2233</v>
      </c>
      <c r="C5329" t="s">
        <v>2251</v>
      </c>
      <c r="D5329" t="s">
        <v>2252</v>
      </c>
      <c r="E5329" t="s">
        <v>600</v>
      </c>
      <c r="F5329" s="1">
        <v>41426</v>
      </c>
      <c r="G5329" t="s">
        <v>2401</v>
      </c>
      <c r="H5329">
        <v>201501</v>
      </c>
      <c r="I5329" t="s">
        <v>27</v>
      </c>
      <c r="J5329" t="s">
        <v>53</v>
      </c>
      <c r="K5329" t="s">
        <v>2253</v>
      </c>
      <c r="L5329" t="s">
        <v>54</v>
      </c>
      <c r="M5329" t="s">
        <v>31</v>
      </c>
      <c r="N5329" t="s">
        <v>49</v>
      </c>
      <c r="O5329">
        <v>-150996.58000000002</v>
      </c>
      <c r="P5329" t="s">
        <v>2233</v>
      </c>
      <c r="Q5329" t="s">
        <v>2232</v>
      </c>
      <c r="R5329" t="s">
        <v>2236</v>
      </c>
      <c r="S5329" t="s">
        <v>2237</v>
      </c>
      <c r="T5329" t="s">
        <v>561</v>
      </c>
    </row>
    <row r="5330" spans="1:20">
      <c r="A5330" t="s">
        <v>2232</v>
      </c>
      <c r="B5330" t="s">
        <v>2233</v>
      </c>
      <c r="C5330" t="s">
        <v>2256</v>
      </c>
      <c r="D5330" t="s">
        <v>2257</v>
      </c>
      <c r="E5330" t="s">
        <v>600</v>
      </c>
      <c r="F5330" s="1">
        <v>41426</v>
      </c>
      <c r="G5330" t="s">
        <v>2401</v>
      </c>
      <c r="H5330">
        <v>201501</v>
      </c>
      <c r="I5330" t="s">
        <v>27</v>
      </c>
      <c r="J5330" t="s">
        <v>596</v>
      </c>
      <c r="K5330" t="s">
        <v>2253</v>
      </c>
      <c r="L5330" t="s">
        <v>1116</v>
      </c>
      <c r="M5330" t="s">
        <v>31</v>
      </c>
      <c r="N5330" t="s">
        <v>48</v>
      </c>
      <c r="O5330">
        <v>155510.32</v>
      </c>
      <c r="P5330" t="s">
        <v>2233</v>
      </c>
      <c r="Q5330" t="s">
        <v>2232</v>
      </c>
      <c r="R5330" t="s">
        <v>2236</v>
      </c>
      <c r="S5330" t="s">
        <v>2237</v>
      </c>
      <c r="T5330" t="s">
        <v>561</v>
      </c>
    </row>
    <row r="5331" spans="1:20">
      <c r="A5331" t="s">
        <v>2232</v>
      </c>
      <c r="B5331" t="s">
        <v>2233</v>
      </c>
      <c r="C5331" t="s">
        <v>2256</v>
      </c>
      <c r="D5331" t="s">
        <v>2257</v>
      </c>
      <c r="E5331" t="s">
        <v>600</v>
      </c>
      <c r="F5331" s="1">
        <v>41426</v>
      </c>
      <c r="G5331" t="s">
        <v>2401</v>
      </c>
      <c r="H5331">
        <v>201501</v>
      </c>
      <c r="I5331" t="s">
        <v>27</v>
      </c>
      <c r="J5331" t="s">
        <v>596</v>
      </c>
      <c r="K5331" t="s">
        <v>2253</v>
      </c>
      <c r="L5331" t="s">
        <v>1116</v>
      </c>
      <c r="M5331" t="s">
        <v>31</v>
      </c>
      <c r="N5331" t="s">
        <v>49</v>
      </c>
      <c r="O5331">
        <v>-155510.32</v>
      </c>
      <c r="P5331" t="s">
        <v>2233</v>
      </c>
      <c r="Q5331" t="s">
        <v>2232</v>
      </c>
      <c r="R5331" t="s">
        <v>2236</v>
      </c>
      <c r="S5331" t="s">
        <v>2237</v>
      </c>
      <c r="T5331" t="s">
        <v>561</v>
      </c>
    </row>
    <row r="5332" spans="1:20">
      <c r="A5332" t="s">
        <v>2232</v>
      </c>
      <c r="B5332" t="s">
        <v>2233</v>
      </c>
      <c r="C5332" t="s">
        <v>2600</v>
      </c>
      <c r="D5332" t="s">
        <v>2601</v>
      </c>
      <c r="E5332" t="s">
        <v>600</v>
      </c>
      <c r="F5332" s="1">
        <v>41913</v>
      </c>
      <c r="G5332" t="s">
        <v>2401</v>
      </c>
      <c r="H5332">
        <v>201501</v>
      </c>
      <c r="I5332" t="s">
        <v>213</v>
      </c>
      <c r="J5332" t="s">
        <v>53</v>
      </c>
      <c r="K5332" t="s">
        <v>2263</v>
      </c>
      <c r="L5332" t="s">
        <v>54</v>
      </c>
      <c r="M5332" t="s">
        <v>31</v>
      </c>
      <c r="N5332" t="s">
        <v>32</v>
      </c>
      <c r="O5332">
        <v>109007.37</v>
      </c>
      <c r="P5332" t="s">
        <v>2233</v>
      </c>
      <c r="Q5332" t="s">
        <v>2232</v>
      </c>
      <c r="R5332" t="s">
        <v>2236</v>
      </c>
      <c r="S5332" t="s">
        <v>2237</v>
      </c>
      <c r="T5332" t="s">
        <v>561</v>
      </c>
    </row>
    <row r="5333" spans="1:20">
      <c r="A5333" t="s">
        <v>2232</v>
      </c>
      <c r="B5333" t="s">
        <v>2233</v>
      </c>
      <c r="C5333" t="s">
        <v>2602</v>
      </c>
      <c r="D5333" t="s">
        <v>2603</v>
      </c>
      <c r="E5333" t="s">
        <v>600</v>
      </c>
      <c r="F5333" s="1">
        <v>41913</v>
      </c>
      <c r="G5333" t="s">
        <v>2401</v>
      </c>
      <c r="H5333">
        <v>201501</v>
      </c>
      <c r="I5333" t="s">
        <v>27</v>
      </c>
      <c r="J5333" t="s">
        <v>53</v>
      </c>
      <c r="K5333" t="s">
        <v>2263</v>
      </c>
      <c r="L5333" t="s">
        <v>54</v>
      </c>
      <c r="M5333" t="s">
        <v>31</v>
      </c>
      <c r="N5333" t="s">
        <v>32</v>
      </c>
      <c r="O5333">
        <v>60986.340000000004</v>
      </c>
      <c r="P5333" t="s">
        <v>2233</v>
      </c>
      <c r="Q5333" t="s">
        <v>2232</v>
      </c>
      <c r="R5333" t="s">
        <v>2236</v>
      </c>
      <c r="S5333" t="s">
        <v>2237</v>
      </c>
      <c r="T5333" t="s">
        <v>561</v>
      </c>
    </row>
    <row r="5334" spans="1:20">
      <c r="A5334" t="s">
        <v>2232</v>
      </c>
      <c r="B5334" t="s">
        <v>2233</v>
      </c>
      <c r="C5334" t="s">
        <v>2604</v>
      </c>
      <c r="D5334" t="s">
        <v>2605</v>
      </c>
      <c r="E5334" t="s">
        <v>600</v>
      </c>
      <c r="F5334" s="1">
        <v>41913</v>
      </c>
      <c r="G5334" t="s">
        <v>2401</v>
      </c>
      <c r="H5334">
        <v>201501</v>
      </c>
      <c r="I5334" t="s">
        <v>213</v>
      </c>
      <c r="J5334" t="s">
        <v>28</v>
      </c>
      <c r="K5334" t="s">
        <v>2263</v>
      </c>
      <c r="L5334" t="s">
        <v>30</v>
      </c>
      <c r="M5334" t="s">
        <v>31</v>
      </c>
      <c r="N5334" t="s">
        <v>32</v>
      </c>
      <c r="O5334">
        <v>84027.97</v>
      </c>
      <c r="P5334" t="s">
        <v>2233</v>
      </c>
      <c r="Q5334" t="s">
        <v>2232</v>
      </c>
      <c r="R5334" t="s">
        <v>2236</v>
      </c>
      <c r="S5334" t="s">
        <v>2237</v>
      </c>
      <c r="T5334" t="s">
        <v>561</v>
      </c>
    </row>
    <row r="5335" spans="1:20">
      <c r="A5335" t="s">
        <v>2232</v>
      </c>
      <c r="B5335" t="s">
        <v>2233</v>
      </c>
      <c r="C5335" t="s">
        <v>2266</v>
      </c>
      <c r="D5335" t="s">
        <v>2267</v>
      </c>
      <c r="E5335" t="s">
        <v>600</v>
      </c>
      <c r="F5335" s="1">
        <v>41699</v>
      </c>
      <c r="G5335" t="s">
        <v>2401</v>
      </c>
      <c r="H5335">
        <v>201501</v>
      </c>
      <c r="I5335" t="s">
        <v>27</v>
      </c>
      <c r="J5335" t="s">
        <v>596</v>
      </c>
      <c r="K5335" t="s">
        <v>1837</v>
      </c>
      <c r="L5335" t="s">
        <v>1116</v>
      </c>
      <c r="M5335" t="s">
        <v>31</v>
      </c>
      <c r="N5335" t="s">
        <v>48</v>
      </c>
      <c r="O5335">
        <v>103962.51000000001</v>
      </c>
      <c r="P5335" t="s">
        <v>2233</v>
      </c>
      <c r="Q5335" t="s">
        <v>2232</v>
      </c>
      <c r="R5335" t="s">
        <v>2236</v>
      </c>
      <c r="S5335" t="s">
        <v>2237</v>
      </c>
      <c r="T5335" t="s">
        <v>561</v>
      </c>
    </row>
    <row r="5336" spans="1:20">
      <c r="A5336" t="s">
        <v>2232</v>
      </c>
      <c r="B5336" t="s">
        <v>2233</v>
      </c>
      <c r="C5336" t="s">
        <v>2266</v>
      </c>
      <c r="D5336" t="s">
        <v>2267</v>
      </c>
      <c r="E5336" t="s">
        <v>600</v>
      </c>
      <c r="F5336" s="1">
        <v>41699</v>
      </c>
      <c r="G5336" t="s">
        <v>2401</v>
      </c>
      <c r="H5336">
        <v>201501</v>
      </c>
      <c r="I5336" t="s">
        <v>27</v>
      </c>
      <c r="J5336" t="s">
        <v>596</v>
      </c>
      <c r="K5336" t="s">
        <v>1837</v>
      </c>
      <c r="L5336" t="s">
        <v>1116</v>
      </c>
      <c r="M5336" t="s">
        <v>31</v>
      </c>
      <c r="N5336" t="s">
        <v>49</v>
      </c>
      <c r="O5336">
        <v>-103962.51000000001</v>
      </c>
      <c r="P5336" t="s">
        <v>2233</v>
      </c>
      <c r="Q5336" t="s">
        <v>2232</v>
      </c>
      <c r="R5336" t="s">
        <v>2236</v>
      </c>
      <c r="S5336" t="s">
        <v>2237</v>
      </c>
      <c r="T5336" t="s">
        <v>561</v>
      </c>
    </row>
    <row r="5337" spans="1:20">
      <c r="A5337" t="s">
        <v>2232</v>
      </c>
      <c r="B5337" t="s">
        <v>2233</v>
      </c>
      <c r="C5337" t="s">
        <v>2276</v>
      </c>
      <c r="D5337" t="s">
        <v>2277</v>
      </c>
      <c r="E5337" t="s">
        <v>600</v>
      </c>
      <c r="F5337" s="1">
        <v>41579</v>
      </c>
      <c r="G5337" t="s">
        <v>2401</v>
      </c>
      <c r="H5337">
        <v>201501</v>
      </c>
      <c r="I5337" t="s">
        <v>27</v>
      </c>
      <c r="J5337" t="s">
        <v>53</v>
      </c>
      <c r="K5337" t="s">
        <v>2172</v>
      </c>
      <c r="L5337" t="s">
        <v>54</v>
      </c>
      <c r="M5337" t="s">
        <v>31</v>
      </c>
      <c r="N5337" t="s">
        <v>48</v>
      </c>
      <c r="O5337">
        <v>35332.050000000003</v>
      </c>
      <c r="P5337" t="s">
        <v>2233</v>
      </c>
      <c r="Q5337" t="s">
        <v>2232</v>
      </c>
      <c r="R5337" t="s">
        <v>2236</v>
      </c>
      <c r="S5337" t="s">
        <v>2237</v>
      </c>
      <c r="T5337" t="s">
        <v>561</v>
      </c>
    </row>
    <row r="5338" spans="1:20">
      <c r="A5338" t="s">
        <v>2232</v>
      </c>
      <c r="B5338" t="s">
        <v>2233</v>
      </c>
      <c r="C5338" t="s">
        <v>2276</v>
      </c>
      <c r="D5338" t="s">
        <v>2277</v>
      </c>
      <c r="E5338" t="s">
        <v>600</v>
      </c>
      <c r="F5338" s="1">
        <v>41579</v>
      </c>
      <c r="G5338" t="s">
        <v>2401</v>
      </c>
      <c r="H5338">
        <v>201501</v>
      </c>
      <c r="I5338" t="s">
        <v>27</v>
      </c>
      <c r="J5338" t="s">
        <v>53</v>
      </c>
      <c r="K5338" t="s">
        <v>2172</v>
      </c>
      <c r="L5338" t="s">
        <v>54</v>
      </c>
      <c r="M5338" t="s">
        <v>31</v>
      </c>
      <c r="N5338" t="s">
        <v>49</v>
      </c>
      <c r="O5338">
        <v>-35332.050000000003</v>
      </c>
      <c r="P5338" t="s">
        <v>2233</v>
      </c>
      <c r="Q5338" t="s">
        <v>2232</v>
      </c>
      <c r="R5338" t="s">
        <v>2236</v>
      </c>
      <c r="S5338" t="s">
        <v>2237</v>
      </c>
      <c r="T5338" t="s">
        <v>561</v>
      </c>
    </row>
    <row r="5339" spans="1:20">
      <c r="A5339" t="s">
        <v>2232</v>
      </c>
      <c r="B5339" t="s">
        <v>2233</v>
      </c>
      <c r="C5339" t="s">
        <v>2606</v>
      </c>
      <c r="D5339" t="s">
        <v>2607</v>
      </c>
      <c r="E5339" t="s">
        <v>600</v>
      </c>
      <c r="F5339" s="1">
        <v>41640</v>
      </c>
      <c r="G5339" t="s">
        <v>2401</v>
      </c>
      <c r="H5339">
        <v>201501</v>
      </c>
      <c r="I5339" t="s">
        <v>1131</v>
      </c>
      <c r="J5339" t="s">
        <v>28</v>
      </c>
      <c r="K5339" t="s">
        <v>2172</v>
      </c>
      <c r="L5339" t="s">
        <v>30</v>
      </c>
      <c r="M5339" t="s">
        <v>31</v>
      </c>
      <c r="N5339" t="s">
        <v>32</v>
      </c>
      <c r="O5339">
        <v>29450.38</v>
      </c>
      <c r="P5339" t="s">
        <v>2233</v>
      </c>
      <c r="Q5339" t="s">
        <v>2232</v>
      </c>
      <c r="R5339" t="s">
        <v>2236</v>
      </c>
      <c r="S5339" t="s">
        <v>2237</v>
      </c>
      <c r="T5339" t="s">
        <v>561</v>
      </c>
    </row>
    <row r="5340" spans="1:20">
      <c r="A5340" t="s">
        <v>2232</v>
      </c>
      <c r="B5340" t="s">
        <v>2233</v>
      </c>
      <c r="C5340" t="s">
        <v>2608</v>
      </c>
      <c r="D5340" t="s">
        <v>2609</v>
      </c>
      <c r="E5340" t="s">
        <v>600</v>
      </c>
      <c r="F5340" s="1">
        <v>41426</v>
      </c>
      <c r="G5340" t="s">
        <v>2401</v>
      </c>
      <c r="H5340">
        <v>201501</v>
      </c>
      <c r="I5340" t="s">
        <v>213</v>
      </c>
      <c r="J5340" t="s">
        <v>28</v>
      </c>
      <c r="K5340" t="s">
        <v>2240</v>
      </c>
      <c r="L5340" t="s">
        <v>30</v>
      </c>
      <c r="M5340" t="s">
        <v>31</v>
      </c>
      <c r="N5340" t="s">
        <v>32</v>
      </c>
      <c r="O5340">
        <v>76923.520000000004</v>
      </c>
      <c r="P5340" t="s">
        <v>2233</v>
      </c>
      <c r="Q5340" t="s">
        <v>2232</v>
      </c>
      <c r="R5340" t="s">
        <v>2236</v>
      </c>
      <c r="S5340" t="s">
        <v>2237</v>
      </c>
      <c r="T5340" t="s">
        <v>561</v>
      </c>
    </row>
    <row r="5341" spans="1:20">
      <c r="A5341" t="s">
        <v>2290</v>
      </c>
      <c r="B5341" t="s">
        <v>2291</v>
      </c>
      <c r="C5341" t="s">
        <v>2610</v>
      </c>
      <c r="D5341" t="s">
        <v>2611</v>
      </c>
      <c r="E5341" t="s">
        <v>600</v>
      </c>
      <c r="F5341" s="1">
        <v>41221</v>
      </c>
      <c r="G5341" t="s">
        <v>2401</v>
      </c>
      <c r="H5341">
        <v>201501</v>
      </c>
      <c r="I5341" t="s">
        <v>1131</v>
      </c>
      <c r="J5341" t="s">
        <v>1122</v>
      </c>
      <c r="K5341" t="s">
        <v>2302</v>
      </c>
      <c r="L5341" t="s">
        <v>1124</v>
      </c>
      <c r="M5341" t="s">
        <v>31</v>
      </c>
      <c r="N5341" t="s">
        <v>286</v>
      </c>
      <c r="O5341">
        <v>1491.41</v>
      </c>
      <c r="P5341" t="s">
        <v>2291</v>
      </c>
      <c r="Q5341" t="s">
        <v>2290</v>
      </c>
      <c r="R5341" t="s">
        <v>2296</v>
      </c>
      <c r="S5341" t="s">
        <v>1119</v>
      </c>
      <c r="T5341" t="s">
        <v>561</v>
      </c>
    </row>
    <row r="5342" spans="1:20">
      <c r="A5342" t="s">
        <v>2290</v>
      </c>
      <c r="B5342" t="s">
        <v>2291</v>
      </c>
      <c r="C5342" t="s">
        <v>2610</v>
      </c>
      <c r="D5342" t="s">
        <v>2611</v>
      </c>
      <c r="E5342" t="s">
        <v>600</v>
      </c>
      <c r="F5342" s="1">
        <v>41221</v>
      </c>
      <c r="G5342" t="s">
        <v>2401</v>
      </c>
      <c r="H5342">
        <v>201501</v>
      </c>
      <c r="I5342" t="s">
        <v>1131</v>
      </c>
      <c r="J5342" t="s">
        <v>1122</v>
      </c>
      <c r="K5342" t="s">
        <v>2302</v>
      </c>
      <c r="L5342" t="s">
        <v>1124</v>
      </c>
      <c r="M5342" t="s">
        <v>2295</v>
      </c>
      <c r="N5342" t="s">
        <v>288</v>
      </c>
      <c r="O5342">
        <v>-1491.41</v>
      </c>
      <c r="P5342" t="s">
        <v>2291</v>
      </c>
      <c r="Q5342" t="s">
        <v>2290</v>
      </c>
      <c r="R5342" t="s">
        <v>2296</v>
      </c>
      <c r="S5342" t="s">
        <v>1119</v>
      </c>
      <c r="T5342" t="s">
        <v>561</v>
      </c>
    </row>
    <row r="5343" spans="1:20">
      <c r="A5343" t="s">
        <v>2290</v>
      </c>
      <c r="B5343" t="s">
        <v>2291</v>
      </c>
      <c r="C5343" t="s">
        <v>2612</v>
      </c>
      <c r="D5343" t="s">
        <v>2613</v>
      </c>
      <c r="E5343" t="s">
        <v>600</v>
      </c>
      <c r="F5343" s="1">
        <v>40910</v>
      </c>
      <c r="G5343" t="s">
        <v>2401</v>
      </c>
      <c r="H5343">
        <v>201501</v>
      </c>
      <c r="I5343" t="s">
        <v>1131</v>
      </c>
      <c r="J5343" t="s">
        <v>53</v>
      </c>
      <c r="K5343" t="s">
        <v>2294</v>
      </c>
      <c r="L5343" t="s">
        <v>54</v>
      </c>
      <c r="M5343" t="s">
        <v>2614</v>
      </c>
      <c r="N5343" t="s">
        <v>48</v>
      </c>
      <c r="O5343">
        <v>487159.2</v>
      </c>
      <c r="P5343" t="s">
        <v>2291</v>
      </c>
      <c r="Q5343" t="s">
        <v>2290</v>
      </c>
      <c r="R5343" t="s">
        <v>2296</v>
      </c>
      <c r="S5343" t="s">
        <v>1119</v>
      </c>
      <c r="T5343" t="s">
        <v>561</v>
      </c>
    </row>
    <row r="5344" spans="1:20">
      <c r="A5344" t="s">
        <v>2290</v>
      </c>
      <c r="B5344" t="s">
        <v>2291</v>
      </c>
      <c r="C5344" t="s">
        <v>2612</v>
      </c>
      <c r="D5344" t="s">
        <v>2613</v>
      </c>
      <c r="E5344" t="s">
        <v>600</v>
      </c>
      <c r="F5344" s="1">
        <v>40910</v>
      </c>
      <c r="G5344" t="s">
        <v>2401</v>
      </c>
      <c r="H5344">
        <v>201501</v>
      </c>
      <c r="I5344" t="s">
        <v>1131</v>
      </c>
      <c r="J5344" t="s">
        <v>53</v>
      </c>
      <c r="K5344" t="s">
        <v>2294</v>
      </c>
      <c r="L5344" t="s">
        <v>54</v>
      </c>
      <c r="M5344" t="s">
        <v>2614</v>
      </c>
      <c r="N5344" t="s">
        <v>49</v>
      </c>
      <c r="O5344">
        <v>-487159.2</v>
      </c>
      <c r="P5344" t="s">
        <v>2291</v>
      </c>
      <c r="Q5344" t="s">
        <v>2290</v>
      </c>
      <c r="R5344" t="s">
        <v>2296</v>
      </c>
      <c r="S5344" t="s">
        <v>1119</v>
      </c>
      <c r="T5344" t="s">
        <v>561</v>
      </c>
    </row>
    <row r="5345" spans="1:20">
      <c r="A5345" t="s">
        <v>2290</v>
      </c>
      <c r="B5345" t="s">
        <v>2291</v>
      </c>
      <c r="C5345" t="s">
        <v>2292</v>
      </c>
      <c r="D5345" t="s">
        <v>2293</v>
      </c>
      <c r="E5345" t="s">
        <v>600</v>
      </c>
      <c r="F5345" s="1">
        <v>41760</v>
      </c>
      <c r="G5345" t="s">
        <v>2401</v>
      </c>
      <c r="H5345">
        <v>201501</v>
      </c>
      <c r="I5345" t="s">
        <v>1131</v>
      </c>
      <c r="J5345" t="s">
        <v>1122</v>
      </c>
      <c r="K5345" t="s">
        <v>2294</v>
      </c>
      <c r="L5345" t="s">
        <v>1124</v>
      </c>
      <c r="M5345" t="s">
        <v>2295</v>
      </c>
      <c r="N5345" t="s">
        <v>32</v>
      </c>
      <c r="O5345">
        <v>3273.69</v>
      </c>
      <c r="P5345" t="s">
        <v>2291</v>
      </c>
      <c r="Q5345" t="s">
        <v>2290</v>
      </c>
      <c r="R5345" t="s">
        <v>2296</v>
      </c>
      <c r="S5345" t="s">
        <v>1119</v>
      </c>
      <c r="T5345" t="s">
        <v>561</v>
      </c>
    </row>
    <row r="5346" spans="1:20">
      <c r="A5346" t="s">
        <v>2290</v>
      </c>
      <c r="B5346" t="s">
        <v>2291</v>
      </c>
      <c r="C5346" t="s">
        <v>2615</v>
      </c>
      <c r="D5346" t="s">
        <v>2616</v>
      </c>
      <c r="E5346" t="s">
        <v>600</v>
      </c>
      <c r="F5346" s="1">
        <v>41061</v>
      </c>
      <c r="G5346" t="s">
        <v>2401</v>
      </c>
      <c r="H5346">
        <v>201501</v>
      </c>
      <c r="I5346" t="s">
        <v>1131</v>
      </c>
      <c r="J5346" t="s">
        <v>1122</v>
      </c>
      <c r="K5346" t="s">
        <v>2302</v>
      </c>
      <c r="L5346" t="s">
        <v>1124</v>
      </c>
      <c r="M5346" t="s">
        <v>31</v>
      </c>
      <c r="N5346" t="s">
        <v>48</v>
      </c>
      <c r="O5346">
        <v>10134.630000000001</v>
      </c>
      <c r="P5346" t="s">
        <v>2291</v>
      </c>
      <c r="Q5346" t="s">
        <v>2290</v>
      </c>
      <c r="R5346" t="s">
        <v>2296</v>
      </c>
      <c r="S5346" t="s">
        <v>1119</v>
      </c>
      <c r="T5346" t="s">
        <v>561</v>
      </c>
    </row>
    <row r="5347" spans="1:20">
      <c r="A5347" t="s">
        <v>2290</v>
      </c>
      <c r="B5347" t="s">
        <v>2291</v>
      </c>
      <c r="C5347" t="s">
        <v>2615</v>
      </c>
      <c r="D5347" t="s">
        <v>2616</v>
      </c>
      <c r="E5347" t="s">
        <v>600</v>
      </c>
      <c r="F5347" s="1">
        <v>41061</v>
      </c>
      <c r="G5347" t="s">
        <v>2401</v>
      </c>
      <c r="H5347">
        <v>201501</v>
      </c>
      <c r="I5347" t="s">
        <v>1131</v>
      </c>
      <c r="J5347" t="s">
        <v>1122</v>
      </c>
      <c r="K5347" t="s">
        <v>2302</v>
      </c>
      <c r="L5347" t="s">
        <v>1124</v>
      </c>
      <c r="M5347" t="s">
        <v>31</v>
      </c>
      <c r="N5347" t="s">
        <v>49</v>
      </c>
      <c r="O5347">
        <v>-10134.630000000001</v>
      </c>
      <c r="P5347" t="s">
        <v>2291</v>
      </c>
      <c r="Q5347" t="s">
        <v>2290</v>
      </c>
      <c r="R5347" t="s">
        <v>2296</v>
      </c>
      <c r="S5347" t="s">
        <v>1119</v>
      </c>
      <c r="T5347" t="s">
        <v>561</v>
      </c>
    </row>
    <row r="5348" spans="1:20">
      <c r="A5348" t="s">
        <v>2290</v>
      </c>
      <c r="B5348" t="s">
        <v>2291</v>
      </c>
      <c r="C5348" t="s">
        <v>2617</v>
      </c>
      <c r="D5348" t="s">
        <v>2618</v>
      </c>
      <c r="E5348" t="s">
        <v>600</v>
      </c>
      <c r="F5348" s="1">
        <v>41760</v>
      </c>
      <c r="G5348" t="s">
        <v>2401</v>
      </c>
      <c r="H5348">
        <v>201501</v>
      </c>
      <c r="I5348" t="s">
        <v>213</v>
      </c>
      <c r="J5348" t="s">
        <v>253</v>
      </c>
      <c r="K5348" t="s">
        <v>2294</v>
      </c>
      <c r="L5348" t="s">
        <v>254</v>
      </c>
      <c r="M5348" t="s">
        <v>2619</v>
      </c>
      <c r="N5348" t="s">
        <v>32</v>
      </c>
      <c r="O5348">
        <v>215.55</v>
      </c>
      <c r="P5348" t="s">
        <v>2291</v>
      </c>
      <c r="Q5348" t="s">
        <v>2290</v>
      </c>
      <c r="R5348" t="s">
        <v>2296</v>
      </c>
      <c r="S5348" t="s">
        <v>1119</v>
      </c>
      <c r="T5348" t="s">
        <v>561</v>
      </c>
    </row>
    <row r="5349" spans="1:20">
      <c r="A5349" t="s">
        <v>2290</v>
      </c>
      <c r="B5349" t="s">
        <v>2291</v>
      </c>
      <c r="C5349" t="s">
        <v>2315</v>
      </c>
      <c r="D5349" t="s">
        <v>2316</v>
      </c>
      <c r="E5349" t="s">
        <v>600</v>
      </c>
      <c r="F5349" s="1">
        <v>41176</v>
      </c>
      <c r="G5349" t="s">
        <v>2401</v>
      </c>
      <c r="H5349">
        <v>201501</v>
      </c>
      <c r="I5349" t="s">
        <v>27</v>
      </c>
      <c r="J5349" t="s">
        <v>53</v>
      </c>
      <c r="K5349" t="s">
        <v>2294</v>
      </c>
      <c r="L5349" t="s">
        <v>54</v>
      </c>
      <c r="M5349" t="s">
        <v>2317</v>
      </c>
      <c r="N5349" t="s">
        <v>32</v>
      </c>
      <c r="O5349">
        <v>74.680000000000007</v>
      </c>
      <c r="P5349" t="s">
        <v>2291</v>
      </c>
      <c r="Q5349" t="s">
        <v>2290</v>
      </c>
      <c r="R5349" t="s">
        <v>2296</v>
      </c>
      <c r="S5349" t="s">
        <v>1119</v>
      </c>
      <c r="T5349" t="s">
        <v>561</v>
      </c>
    </row>
    <row r="5350" spans="1:20">
      <c r="A5350" t="s">
        <v>2324</v>
      </c>
      <c r="B5350" t="s">
        <v>2325</v>
      </c>
      <c r="C5350" t="s">
        <v>2326</v>
      </c>
      <c r="D5350" t="s">
        <v>2327</v>
      </c>
      <c r="E5350" t="s">
        <v>1965</v>
      </c>
      <c r="F5350" s="1">
        <v>36321</v>
      </c>
      <c r="G5350" t="s">
        <v>2401</v>
      </c>
      <c r="H5350">
        <v>201501</v>
      </c>
      <c r="I5350" t="s">
        <v>1131</v>
      </c>
      <c r="J5350" t="s">
        <v>596</v>
      </c>
      <c r="K5350" t="s">
        <v>2328</v>
      </c>
      <c r="L5350" t="s">
        <v>1116</v>
      </c>
      <c r="M5350" t="s">
        <v>31</v>
      </c>
      <c r="N5350" t="s">
        <v>32</v>
      </c>
      <c r="O5350">
        <v>18502.420000000002</v>
      </c>
      <c r="P5350" t="s">
        <v>2325</v>
      </c>
      <c r="Q5350" t="s">
        <v>2324</v>
      </c>
      <c r="R5350" t="s">
        <v>2329</v>
      </c>
      <c r="S5350" t="s">
        <v>1119</v>
      </c>
      <c r="T5350" t="s">
        <v>561</v>
      </c>
    </row>
    <row r="5351" spans="1:20">
      <c r="A5351" t="s">
        <v>2330</v>
      </c>
      <c r="B5351" t="s">
        <v>2331</v>
      </c>
      <c r="C5351" t="s">
        <v>2332</v>
      </c>
      <c r="D5351" t="s">
        <v>2333</v>
      </c>
      <c r="E5351" t="s">
        <v>1965</v>
      </c>
      <c r="F5351" s="1">
        <v>34317</v>
      </c>
      <c r="G5351" t="s">
        <v>2401</v>
      </c>
      <c r="H5351">
        <v>201501</v>
      </c>
      <c r="I5351" t="s">
        <v>1131</v>
      </c>
      <c r="J5351" t="s">
        <v>1122</v>
      </c>
      <c r="K5351" t="s">
        <v>2334</v>
      </c>
      <c r="L5351" t="s">
        <v>1124</v>
      </c>
      <c r="M5351" t="s">
        <v>31</v>
      </c>
      <c r="N5351" t="s">
        <v>32</v>
      </c>
      <c r="O5351">
        <v>165706.72</v>
      </c>
      <c r="P5351" t="s">
        <v>2331</v>
      </c>
      <c r="Q5351" t="s">
        <v>2330</v>
      </c>
      <c r="R5351" t="s">
        <v>2335</v>
      </c>
      <c r="S5351" t="s">
        <v>1119</v>
      </c>
      <c r="T5351" t="s">
        <v>2313</v>
      </c>
    </row>
    <row r="5352" spans="1:20">
      <c r="A5352" t="s">
        <v>2336</v>
      </c>
      <c r="B5352" t="s">
        <v>2331</v>
      </c>
      <c r="C5352" t="s">
        <v>2337</v>
      </c>
      <c r="D5352" t="s">
        <v>2338</v>
      </c>
      <c r="E5352" t="s">
        <v>1965</v>
      </c>
      <c r="F5352" s="1">
        <v>34331</v>
      </c>
      <c r="G5352" t="s">
        <v>2401</v>
      </c>
      <c r="H5352">
        <v>201501</v>
      </c>
      <c r="I5352" t="s">
        <v>27</v>
      </c>
      <c r="J5352" t="s">
        <v>596</v>
      </c>
      <c r="K5352" t="s">
        <v>2334</v>
      </c>
      <c r="L5352" t="s">
        <v>1116</v>
      </c>
      <c r="M5352" t="s">
        <v>31</v>
      </c>
      <c r="N5352" t="s">
        <v>32</v>
      </c>
      <c r="O5352">
        <v>1266.76</v>
      </c>
      <c r="P5352" t="s">
        <v>2331</v>
      </c>
      <c r="Q5352" t="s">
        <v>2336</v>
      </c>
      <c r="R5352" t="s">
        <v>2335</v>
      </c>
      <c r="S5352" t="s">
        <v>1119</v>
      </c>
      <c r="T5352" t="s">
        <v>2313</v>
      </c>
    </row>
    <row r="5353" spans="1:20">
      <c r="A5353" t="s">
        <v>2336</v>
      </c>
      <c r="B5353" t="s">
        <v>2331</v>
      </c>
      <c r="C5353" t="s">
        <v>2337</v>
      </c>
      <c r="D5353" t="s">
        <v>2338</v>
      </c>
      <c r="E5353" t="s">
        <v>1965</v>
      </c>
      <c r="F5353" s="1">
        <v>34331</v>
      </c>
      <c r="G5353" t="s">
        <v>2401</v>
      </c>
      <c r="H5353">
        <v>201501</v>
      </c>
      <c r="I5353" t="s">
        <v>27</v>
      </c>
      <c r="J5353" t="s">
        <v>596</v>
      </c>
      <c r="K5353" t="s">
        <v>1805</v>
      </c>
      <c r="L5353" t="s">
        <v>1116</v>
      </c>
      <c r="M5353" t="s">
        <v>31</v>
      </c>
      <c r="N5353" t="s">
        <v>32</v>
      </c>
      <c r="O5353">
        <v>1266.75</v>
      </c>
      <c r="P5353" t="s">
        <v>2331</v>
      </c>
      <c r="Q5353" t="s">
        <v>2336</v>
      </c>
      <c r="R5353" t="s">
        <v>2335</v>
      </c>
      <c r="S5353" t="s">
        <v>1119</v>
      </c>
      <c r="T5353" t="s">
        <v>2313</v>
      </c>
    </row>
    <row r="5354" spans="1:20">
      <c r="A5354" t="s">
        <v>2339</v>
      </c>
      <c r="B5354" t="s">
        <v>2331</v>
      </c>
      <c r="C5354" t="s">
        <v>2340</v>
      </c>
      <c r="D5354" t="s">
        <v>2341</v>
      </c>
      <c r="E5354" t="s">
        <v>1965</v>
      </c>
      <c r="F5354" s="1">
        <v>34305</v>
      </c>
      <c r="G5354" t="s">
        <v>2401</v>
      </c>
      <c r="H5354">
        <v>201501</v>
      </c>
      <c r="I5354" t="s">
        <v>213</v>
      </c>
      <c r="J5354" t="s">
        <v>1122</v>
      </c>
      <c r="K5354" t="s">
        <v>2334</v>
      </c>
      <c r="L5354" t="s">
        <v>1124</v>
      </c>
      <c r="M5354" t="s">
        <v>31</v>
      </c>
      <c r="N5354" t="s">
        <v>32</v>
      </c>
      <c r="O5354">
        <v>8362.9699999999993</v>
      </c>
      <c r="P5354" t="s">
        <v>2331</v>
      </c>
      <c r="Q5354" t="s">
        <v>2339</v>
      </c>
      <c r="R5354" t="s">
        <v>2335</v>
      </c>
      <c r="S5354" t="s">
        <v>1119</v>
      </c>
      <c r="T5354" t="s">
        <v>2313</v>
      </c>
    </row>
    <row r="5355" spans="1:20">
      <c r="A5355" t="s">
        <v>2620</v>
      </c>
      <c r="B5355" t="s">
        <v>2331</v>
      </c>
      <c r="C5355" t="s">
        <v>2621</v>
      </c>
      <c r="D5355" t="s">
        <v>2622</v>
      </c>
      <c r="E5355" t="s">
        <v>1965</v>
      </c>
      <c r="F5355" s="1">
        <v>35214</v>
      </c>
      <c r="G5355" t="s">
        <v>2401</v>
      </c>
      <c r="H5355">
        <v>201501</v>
      </c>
      <c r="I5355" t="s">
        <v>213</v>
      </c>
      <c r="J5355" t="s">
        <v>253</v>
      </c>
      <c r="K5355" t="s">
        <v>2334</v>
      </c>
      <c r="L5355" t="s">
        <v>254</v>
      </c>
      <c r="M5355" t="s">
        <v>31</v>
      </c>
      <c r="N5355" t="s">
        <v>32</v>
      </c>
      <c r="O5355">
        <v>19059.66</v>
      </c>
      <c r="P5355" t="s">
        <v>2331</v>
      </c>
      <c r="Q5355" t="s">
        <v>2620</v>
      </c>
      <c r="R5355" t="s">
        <v>2335</v>
      </c>
      <c r="S5355" t="s">
        <v>1119</v>
      </c>
      <c r="T5355" t="s">
        <v>2313</v>
      </c>
    </row>
    <row r="5356" spans="1:20">
      <c r="A5356" t="s">
        <v>2623</v>
      </c>
      <c r="B5356" t="s">
        <v>2343</v>
      </c>
      <c r="C5356" t="s">
        <v>2624</v>
      </c>
      <c r="D5356" t="s">
        <v>2625</v>
      </c>
      <c r="E5356" t="s">
        <v>600</v>
      </c>
      <c r="F5356" s="1">
        <v>41640</v>
      </c>
      <c r="G5356" t="s">
        <v>2401</v>
      </c>
      <c r="H5356">
        <v>201501</v>
      </c>
      <c r="I5356" t="s">
        <v>1131</v>
      </c>
      <c r="J5356" t="s">
        <v>1122</v>
      </c>
      <c r="K5356" t="s">
        <v>1123</v>
      </c>
      <c r="L5356" t="s">
        <v>1124</v>
      </c>
      <c r="M5356" t="s">
        <v>31</v>
      </c>
      <c r="N5356" t="s">
        <v>48</v>
      </c>
      <c r="O5356">
        <v>199417.36000000002</v>
      </c>
      <c r="P5356" t="s">
        <v>2343</v>
      </c>
      <c r="Q5356" t="s">
        <v>2623</v>
      </c>
      <c r="R5356" t="s">
        <v>2346</v>
      </c>
      <c r="S5356" t="s">
        <v>1119</v>
      </c>
      <c r="T5356" t="s">
        <v>2347</v>
      </c>
    </row>
    <row r="5357" spans="1:20">
      <c r="A5357" t="s">
        <v>2623</v>
      </c>
      <c r="B5357" t="s">
        <v>2343</v>
      </c>
      <c r="C5357" t="s">
        <v>2624</v>
      </c>
      <c r="D5357" t="s">
        <v>2625</v>
      </c>
      <c r="E5357" t="s">
        <v>600</v>
      </c>
      <c r="F5357" s="1">
        <v>41640</v>
      </c>
      <c r="G5357" t="s">
        <v>2401</v>
      </c>
      <c r="H5357">
        <v>201501</v>
      </c>
      <c r="I5357" t="s">
        <v>1131</v>
      </c>
      <c r="J5357" t="s">
        <v>1122</v>
      </c>
      <c r="K5357" t="s">
        <v>1123</v>
      </c>
      <c r="L5357" t="s">
        <v>1124</v>
      </c>
      <c r="M5357" t="s">
        <v>31</v>
      </c>
      <c r="N5357" t="s">
        <v>49</v>
      </c>
      <c r="O5357">
        <v>-199417.36000000002</v>
      </c>
      <c r="P5357" t="s">
        <v>2343</v>
      </c>
      <c r="Q5357" t="s">
        <v>2623</v>
      </c>
      <c r="R5357" t="s">
        <v>2346</v>
      </c>
      <c r="S5357" t="s">
        <v>1119</v>
      </c>
      <c r="T5357" t="s">
        <v>2347</v>
      </c>
    </row>
    <row r="5358" spans="1:20">
      <c r="A5358" t="s">
        <v>2626</v>
      </c>
      <c r="B5358" t="s">
        <v>2343</v>
      </c>
      <c r="C5358" t="s">
        <v>2627</v>
      </c>
      <c r="D5358" t="s">
        <v>2628</v>
      </c>
      <c r="E5358" t="s">
        <v>600</v>
      </c>
      <c r="F5358" s="1">
        <v>41699</v>
      </c>
      <c r="G5358" t="s">
        <v>2401</v>
      </c>
      <c r="H5358">
        <v>201501</v>
      </c>
      <c r="I5358" t="s">
        <v>27</v>
      </c>
      <c r="J5358" t="s">
        <v>596</v>
      </c>
      <c r="K5358" t="s">
        <v>1123</v>
      </c>
      <c r="L5358" t="s">
        <v>1116</v>
      </c>
      <c r="M5358" t="s">
        <v>31</v>
      </c>
      <c r="N5358" t="s">
        <v>48</v>
      </c>
      <c r="O5358">
        <v>490798.77</v>
      </c>
      <c r="P5358" t="s">
        <v>2343</v>
      </c>
      <c r="Q5358" t="s">
        <v>2626</v>
      </c>
      <c r="R5358" t="s">
        <v>2346</v>
      </c>
      <c r="S5358" t="s">
        <v>1119</v>
      </c>
      <c r="T5358" t="s">
        <v>2347</v>
      </c>
    </row>
    <row r="5359" spans="1:20">
      <c r="A5359" t="s">
        <v>2626</v>
      </c>
      <c r="B5359" t="s">
        <v>2343</v>
      </c>
      <c r="C5359" t="s">
        <v>2627</v>
      </c>
      <c r="D5359" t="s">
        <v>2628</v>
      </c>
      <c r="E5359" t="s">
        <v>600</v>
      </c>
      <c r="F5359" s="1">
        <v>41699</v>
      </c>
      <c r="G5359" t="s">
        <v>2401</v>
      </c>
      <c r="H5359">
        <v>201501</v>
      </c>
      <c r="I5359" t="s">
        <v>27</v>
      </c>
      <c r="J5359" t="s">
        <v>596</v>
      </c>
      <c r="K5359" t="s">
        <v>1123</v>
      </c>
      <c r="L5359" t="s">
        <v>1116</v>
      </c>
      <c r="M5359" t="s">
        <v>31</v>
      </c>
      <c r="N5359" t="s">
        <v>49</v>
      </c>
      <c r="O5359">
        <v>-490798.77</v>
      </c>
      <c r="P5359" t="s">
        <v>2343</v>
      </c>
      <c r="Q5359" t="s">
        <v>2626</v>
      </c>
      <c r="R5359" t="s">
        <v>2346</v>
      </c>
      <c r="S5359" t="s">
        <v>1119</v>
      </c>
      <c r="T5359" t="s">
        <v>2347</v>
      </c>
    </row>
    <row r="5360" spans="1:20">
      <c r="A5360" t="s">
        <v>2348</v>
      </c>
      <c r="B5360" t="s">
        <v>2343</v>
      </c>
      <c r="C5360" t="s">
        <v>2349</v>
      </c>
      <c r="D5360" t="s">
        <v>2350</v>
      </c>
      <c r="E5360" t="s">
        <v>1850</v>
      </c>
      <c r="F5360" s="1">
        <v>41671</v>
      </c>
      <c r="G5360" t="s">
        <v>2401</v>
      </c>
      <c r="H5360">
        <v>201501</v>
      </c>
      <c r="I5360" t="s">
        <v>27</v>
      </c>
      <c r="J5360" t="s">
        <v>596</v>
      </c>
      <c r="K5360" t="s">
        <v>1908</v>
      </c>
      <c r="L5360" t="s">
        <v>1901</v>
      </c>
      <c r="M5360" t="s">
        <v>1902</v>
      </c>
      <c r="N5360" t="s">
        <v>32</v>
      </c>
      <c r="O5360">
        <v>786.85</v>
      </c>
      <c r="P5360" t="s">
        <v>2343</v>
      </c>
      <c r="Q5360" t="s">
        <v>2348</v>
      </c>
      <c r="R5360" t="s">
        <v>2346</v>
      </c>
      <c r="S5360" t="s">
        <v>1119</v>
      </c>
      <c r="T5360" t="s">
        <v>2347</v>
      </c>
    </row>
    <row r="5361" spans="1:20">
      <c r="A5361" t="s">
        <v>2629</v>
      </c>
      <c r="B5361" t="s">
        <v>2343</v>
      </c>
      <c r="C5361" t="s">
        <v>2630</v>
      </c>
      <c r="D5361" t="s">
        <v>2631</v>
      </c>
      <c r="E5361" t="s">
        <v>1850</v>
      </c>
      <c r="F5361" s="1">
        <v>41671</v>
      </c>
      <c r="G5361" t="s">
        <v>2401</v>
      </c>
      <c r="H5361">
        <v>201501</v>
      </c>
      <c r="I5361" t="s">
        <v>27</v>
      </c>
      <c r="J5361" t="s">
        <v>596</v>
      </c>
      <c r="K5361" t="s">
        <v>1908</v>
      </c>
      <c r="L5361" t="s">
        <v>2632</v>
      </c>
      <c r="M5361" t="s">
        <v>2633</v>
      </c>
      <c r="N5361" t="s">
        <v>32</v>
      </c>
      <c r="O5361">
        <v>152.39000000000001</v>
      </c>
      <c r="P5361" t="s">
        <v>2343</v>
      </c>
      <c r="Q5361" t="s">
        <v>2629</v>
      </c>
      <c r="R5361" t="s">
        <v>2346</v>
      </c>
      <c r="S5361" t="s">
        <v>1119</v>
      </c>
      <c r="T5361" t="s">
        <v>2347</v>
      </c>
    </row>
    <row r="5362" spans="1:20">
      <c r="A5362" t="s">
        <v>2634</v>
      </c>
      <c r="B5362" t="s">
        <v>2343</v>
      </c>
      <c r="C5362" t="s">
        <v>2635</v>
      </c>
      <c r="D5362" t="s">
        <v>2636</v>
      </c>
      <c r="E5362" t="s">
        <v>600</v>
      </c>
      <c r="F5362" s="1">
        <v>40452</v>
      </c>
      <c r="G5362" t="s">
        <v>2401</v>
      </c>
      <c r="H5362">
        <v>201501</v>
      </c>
      <c r="I5362" t="s">
        <v>27</v>
      </c>
      <c r="J5362" t="s">
        <v>596</v>
      </c>
      <c r="K5362" t="s">
        <v>1194</v>
      </c>
      <c r="L5362" t="s">
        <v>2637</v>
      </c>
      <c r="M5362" t="s">
        <v>2638</v>
      </c>
      <c r="N5362" t="s">
        <v>48</v>
      </c>
      <c r="O5362">
        <v>5182873.04</v>
      </c>
      <c r="P5362" t="s">
        <v>2343</v>
      </c>
      <c r="Q5362" t="s">
        <v>2634</v>
      </c>
      <c r="R5362" t="s">
        <v>2346</v>
      </c>
      <c r="S5362" t="s">
        <v>608</v>
      </c>
      <c r="T5362" t="s">
        <v>2347</v>
      </c>
    </row>
    <row r="5363" spans="1:20">
      <c r="A5363" t="s">
        <v>2634</v>
      </c>
      <c r="B5363" t="s">
        <v>2343</v>
      </c>
      <c r="C5363" t="s">
        <v>2635</v>
      </c>
      <c r="D5363" t="s">
        <v>2636</v>
      </c>
      <c r="E5363" t="s">
        <v>600</v>
      </c>
      <c r="F5363" s="1">
        <v>40452</v>
      </c>
      <c r="G5363" t="s">
        <v>2401</v>
      </c>
      <c r="H5363">
        <v>201501</v>
      </c>
      <c r="I5363" t="s">
        <v>27</v>
      </c>
      <c r="J5363" t="s">
        <v>596</v>
      </c>
      <c r="K5363" t="s">
        <v>1194</v>
      </c>
      <c r="L5363" t="s">
        <v>2637</v>
      </c>
      <c r="M5363" t="s">
        <v>2638</v>
      </c>
      <c r="N5363" t="s">
        <v>49</v>
      </c>
      <c r="O5363">
        <v>-5182873.04</v>
      </c>
      <c r="P5363" t="s">
        <v>2343</v>
      </c>
      <c r="Q5363" t="s">
        <v>2634</v>
      </c>
      <c r="R5363" t="s">
        <v>2346</v>
      </c>
      <c r="S5363" t="s">
        <v>608</v>
      </c>
      <c r="T5363" t="s">
        <v>2347</v>
      </c>
    </row>
    <row r="5364" spans="1:20">
      <c r="A5364" t="s">
        <v>2354</v>
      </c>
      <c r="B5364" t="s">
        <v>2355</v>
      </c>
      <c r="C5364" t="s">
        <v>2356</v>
      </c>
      <c r="D5364" t="s">
        <v>2357</v>
      </c>
      <c r="E5364" t="s">
        <v>600</v>
      </c>
      <c r="F5364" s="1">
        <v>41579</v>
      </c>
      <c r="G5364" t="s">
        <v>2401</v>
      </c>
      <c r="H5364">
        <v>201501</v>
      </c>
      <c r="I5364" t="s">
        <v>1131</v>
      </c>
      <c r="J5364" t="s">
        <v>1122</v>
      </c>
      <c r="K5364" t="s">
        <v>2294</v>
      </c>
      <c r="L5364" t="s">
        <v>1124</v>
      </c>
      <c r="M5364" t="s">
        <v>2295</v>
      </c>
      <c r="N5364" t="s">
        <v>32</v>
      </c>
      <c r="O5364">
        <v>2983.46</v>
      </c>
      <c r="P5364" t="s">
        <v>2355</v>
      </c>
      <c r="Q5364" t="s">
        <v>2354</v>
      </c>
      <c r="R5364" t="s">
        <v>2358</v>
      </c>
      <c r="S5364" t="s">
        <v>1119</v>
      </c>
      <c r="T5364" t="s">
        <v>592</v>
      </c>
    </row>
    <row r="5365" spans="1:20">
      <c r="A5365" t="s">
        <v>2359</v>
      </c>
      <c r="B5365" t="s">
        <v>2360</v>
      </c>
      <c r="C5365" t="s">
        <v>2361</v>
      </c>
      <c r="D5365" t="s">
        <v>2362</v>
      </c>
      <c r="E5365" t="s">
        <v>600</v>
      </c>
      <c r="F5365" s="1">
        <v>40603</v>
      </c>
      <c r="G5365" t="s">
        <v>2401</v>
      </c>
      <c r="H5365">
        <v>201501</v>
      </c>
      <c r="I5365" t="s">
        <v>1131</v>
      </c>
      <c r="J5365" t="s">
        <v>596</v>
      </c>
      <c r="K5365" t="s">
        <v>2294</v>
      </c>
      <c r="L5365" t="s">
        <v>1116</v>
      </c>
      <c r="M5365" t="s">
        <v>2363</v>
      </c>
      <c r="N5365" t="s">
        <v>32</v>
      </c>
      <c r="O5365">
        <v>45.230000000000004</v>
      </c>
      <c r="P5365" t="s">
        <v>2360</v>
      </c>
      <c r="Q5365" t="s">
        <v>2359</v>
      </c>
      <c r="R5365" t="s">
        <v>2364</v>
      </c>
      <c r="S5365" t="s">
        <v>1119</v>
      </c>
      <c r="T5365" t="s">
        <v>592</v>
      </c>
    </row>
    <row r="5366" spans="1:20">
      <c r="A5366" t="s">
        <v>2639</v>
      </c>
      <c r="B5366" t="s">
        <v>2640</v>
      </c>
      <c r="C5366" t="s">
        <v>2641</v>
      </c>
      <c r="D5366" t="s">
        <v>2642</v>
      </c>
      <c r="E5366" t="s">
        <v>1850</v>
      </c>
      <c r="F5366" s="1">
        <v>39203</v>
      </c>
      <c r="G5366" t="s">
        <v>2401</v>
      </c>
      <c r="H5366">
        <v>201501</v>
      </c>
      <c r="I5366" t="s">
        <v>27</v>
      </c>
      <c r="J5366" t="s">
        <v>596</v>
      </c>
      <c r="K5366" t="s">
        <v>2643</v>
      </c>
      <c r="L5366" t="s">
        <v>2644</v>
      </c>
      <c r="M5366" t="s">
        <v>2645</v>
      </c>
      <c r="N5366" t="s">
        <v>286</v>
      </c>
      <c r="O5366">
        <v>86341.82</v>
      </c>
      <c r="P5366" t="s">
        <v>2640</v>
      </c>
      <c r="Q5366" t="s">
        <v>2639</v>
      </c>
      <c r="R5366" t="s">
        <v>2646</v>
      </c>
      <c r="S5366" t="s">
        <v>2237</v>
      </c>
      <c r="T5366" t="s">
        <v>2647</v>
      </c>
    </row>
    <row r="5367" spans="1:20">
      <c r="A5367" t="s">
        <v>2639</v>
      </c>
      <c r="B5367" t="s">
        <v>2640</v>
      </c>
      <c r="C5367" t="s">
        <v>2641</v>
      </c>
      <c r="D5367" t="s">
        <v>2642</v>
      </c>
      <c r="E5367" t="s">
        <v>1850</v>
      </c>
      <c r="F5367" s="1">
        <v>39203</v>
      </c>
      <c r="G5367" t="s">
        <v>2401</v>
      </c>
      <c r="H5367">
        <v>201501</v>
      </c>
      <c r="I5367" t="s">
        <v>27</v>
      </c>
      <c r="J5367" t="s">
        <v>596</v>
      </c>
      <c r="K5367" t="s">
        <v>2643</v>
      </c>
      <c r="L5367" t="s">
        <v>2644</v>
      </c>
      <c r="M5367" t="s">
        <v>2648</v>
      </c>
      <c r="N5367" t="s">
        <v>288</v>
      </c>
      <c r="O5367">
        <v>-86341.82</v>
      </c>
      <c r="P5367" t="s">
        <v>2640</v>
      </c>
      <c r="Q5367" t="s">
        <v>2639</v>
      </c>
      <c r="R5367" t="s">
        <v>2646</v>
      </c>
      <c r="S5367" t="s">
        <v>2237</v>
      </c>
      <c r="T5367" t="s">
        <v>2647</v>
      </c>
    </row>
    <row r="5368" spans="1:20">
      <c r="A5368" t="s">
        <v>2639</v>
      </c>
      <c r="B5368" t="s">
        <v>2640</v>
      </c>
      <c r="C5368" t="s">
        <v>2641</v>
      </c>
      <c r="D5368" t="s">
        <v>2642</v>
      </c>
      <c r="E5368" t="s">
        <v>1850</v>
      </c>
      <c r="F5368" s="1">
        <v>39203</v>
      </c>
      <c r="G5368" t="s">
        <v>2401</v>
      </c>
      <c r="H5368">
        <v>201501</v>
      </c>
      <c r="I5368" t="s">
        <v>27</v>
      </c>
      <c r="J5368" t="s">
        <v>596</v>
      </c>
      <c r="K5368" t="s">
        <v>2649</v>
      </c>
      <c r="L5368" t="s">
        <v>2644</v>
      </c>
      <c r="M5368" t="s">
        <v>2645</v>
      </c>
      <c r="N5368" t="s">
        <v>286</v>
      </c>
      <c r="O5368">
        <v>33209.410000000003</v>
      </c>
      <c r="P5368" t="s">
        <v>2640</v>
      </c>
      <c r="Q5368" t="s">
        <v>2639</v>
      </c>
      <c r="R5368" t="s">
        <v>2646</v>
      </c>
      <c r="S5368" t="s">
        <v>2237</v>
      </c>
      <c r="T5368" t="s">
        <v>2647</v>
      </c>
    </row>
    <row r="5369" spans="1:20">
      <c r="A5369" t="s">
        <v>2639</v>
      </c>
      <c r="B5369" t="s">
        <v>2640</v>
      </c>
      <c r="C5369" t="s">
        <v>2641</v>
      </c>
      <c r="D5369" t="s">
        <v>2642</v>
      </c>
      <c r="E5369" t="s">
        <v>1850</v>
      </c>
      <c r="F5369" s="1">
        <v>39203</v>
      </c>
      <c r="G5369" t="s">
        <v>2401</v>
      </c>
      <c r="H5369">
        <v>201501</v>
      </c>
      <c r="I5369" t="s">
        <v>27</v>
      </c>
      <c r="J5369" t="s">
        <v>596</v>
      </c>
      <c r="K5369" t="s">
        <v>2649</v>
      </c>
      <c r="L5369" t="s">
        <v>2644</v>
      </c>
      <c r="M5369" t="s">
        <v>2648</v>
      </c>
      <c r="N5369" t="s">
        <v>288</v>
      </c>
      <c r="O5369">
        <v>-33209.410000000003</v>
      </c>
      <c r="P5369" t="s">
        <v>2640</v>
      </c>
      <c r="Q5369" t="s">
        <v>2639</v>
      </c>
      <c r="R5369" t="s">
        <v>2646</v>
      </c>
      <c r="S5369" t="s">
        <v>2237</v>
      </c>
      <c r="T5369" t="s">
        <v>2647</v>
      </c>
    </row>
    <row r="5370" spans="1:20">
      <c r="A5370" t="s">
        <v>2650</v>
      </c>
      <c r="B5370" t="s">
        <v>2651</v>
      </c>
      <c r="C5370" t="s">
        <v>2652</v>
      </c>
      <c r="D5370" t="s">
        <v>2653</v>
      </c>
      <c r="E5370" t="s">
        <v>600</v>
      </c>
      <c r="F5370" s="1">
        <v>40729</v>
      </c>
      <c r="G5370" t="s">
        <v>2401</v>
      </c>
      <c r="H5370">
        <v>201501</v>
      </c>
      <c r="I5370" t="s">
        <v>1131</v>
      </c>
      <c r="J5370" t="s">
        <v>1122</v>
      </c>
      <c r="K5370" t="s">
        <v>2294</v>
      </c>
      <c r="L5370" t="s">
        <v>1124</v>
      </c>
      <c r="M5370" t="s">
        <v>2295</v>
      </c>
      <c r="N5370" t="s">
        <v>48</v>
      </c>
      <c r="O5370">
        <v>5337811.76</v>
      </c>
      <c r="P5370" t="s">
        <v>2651</v>
      </c>
      <c r="Q5370" t="s">
        <v>2650</v>
      </c>
      <c r="R5370" t="s">
        <v>2654</v>
      </c>
      <c r="S5370" t="s">
        <v>1119</v>
      </c>
      <c r="T5370" t="s">
        <v>592</v>
      </c>
    </row>
    <row r="5371" spans="1:20">
      <c r="A5371" t="s">
        <v>2650</v>
      </c>
      <c r="B5371" t="s">
        <v>2651</v>
      </c>
      <c r="C5371" t="s">
        <v>2652</v>
      </c>
      <c r="D5371" t="s">
        <v>2653</v>
      </c>
      <c r="E5371" t="s">
        <v>600</v>
      </c>
      <c r="F5371" s="1">
        <v>40729</v>
      </c>
      <c r="G5371" t="s">
        <v>2401</v>
      </c>
      <c r="H5371">
        <v>201501</v>
      </c>
      <c r="I5371" t="s">
        <v>1131</v>
      </c>
      <c r="J5371" t="s">
        <v>1122</v>
      </c>
      <c r="K5371" t="s">
        <v>2294</v>
      </c>
      <c r="L5371" t="s">
        <v>1124</v>
      </c>
      <c r="M5371" t="s">
        <v>2295</v>
      </c>
      <c r="N5371" t="s">
        <v>49</v>
      </c>
      <c r="O5371">
        <v>-5344199.0999999996</v>
      </c>
      <c r="P5371" t="s">
        <v>2651</v>
      </c>
      <c r="Q5371" t="s">
        <v>2650</v>
      </c>
      <c r="R5371" t="s">
        <v>2654</v>
      </c>
      <c r="S5371" t="s">
        <v>1119</v>
      </c>
      <c r="T5371" t="s">
        <v>592</v>
      </c>
    </row>
    <row r="5372" spans="1:20">
      <c r="A5372" t="s">
        <v>2650</v>
      </c>
      <c r="B5372" t="s">
        <v>2651</v>
      </c>
      <c r="C5372" t="s">
        <v>2652</v>
      </c>
      <c r="D5372" t="s">
        <v>2653</v>
      </c>
      <c r="E5372" t="s">
        <v>600</v>
      </c>
      <c r="F5372" s="1">
        <v>40729</v>
      </c>
      <c r="G5372" t="s">
        <v>2401</v>
      </c>
      <c r="H5372">
        <v>201501</v>
      </c>
      <c r="I5372" t="s">
        <v>1131</v>
      </c>
      <c r="J5372" t="s">
        <v>1122</v>
      </c>
      <c r="K5372" t="s">
        <v>2302</v>
      </c>
      <c r="L5372" t="s">
        <v>1124</v>
      </c>
      <c r="M5372" t="s">
        <v>2295</v>
      </c>
      <c r="N5372" t="s">
        <v>48</v>
      </c>
      <c r="O5372">
        <v>6387.34</v>
      </c>
      <c r="P5372" t="s">
        <v>2651</v>
      </c>
      <c r="Q5372" t="s">
        <v>2650</v>
      </c>
      <c r="R5372" t="s">
        <v>2654</v>
      </c>
      <c r="S5372" t="s">
        <v>1119</v>
      </c>
      <c r="T5372" t="s">
        <v>592</v>
      </c>
    </row>
    <row r="5373" spans="1:20">
      <c r="A5373" t="s">
        <v>2370</v>
      </c>
      <c r="B5373" t="s">
        <v>2371</v>
      </c>
      <c r="C5373" t="s">
        <v>2655</v>
      </c>
      <c r="D5373" t="s">
        <v>2656</v>
      </c>
      <c r="E5373" t="s">
        <v>600</v>
      </c>
      <c r="F5373" s="1">
        <v>41640</v>
      </c>
      <c r="G5373" t="s">
        <v>2401</v>
      </c>
      <c r="H5373">
        <v>201501</v>
      </c>
      <c r="I5373" t="s">
        <v>1131</v>
      </c>
      <c r="J5373" t="s">
        <v>28</v>
      </c>
      <c r="K5373" t="s">
        <v>2172</v>
      </c>
      <c r="L5373" t="s">
        <v>30</v>
      </c>
      <c r="M5373" t="s">
        <v>31</v>
      </c>
      <c r="N5373" t="s">
        <v>32</v>
      </c>
      <c r="O5373">
        <v>10872.87</v>
      </c>
      <c r="P5373" t="s">
        <v>2371</v>
      </c>
      <c r="Q5373" t="s">
        <v>2370</v>
      </c>
      <c r="R5373" t="s">
        <v>2374</v>
      </c>
      <c r="S5373" t="s">
        <v>2237</v>
      </c>
      <c r="T5373" t="s">
        <v>592</v>
      </c>
    </row>
    <row r="5374" spans="1:20">
      <c r="A5374" t="s">
        <v>2657</v>
      </c>
      <c r="B5374" t="s">
        <v>2658</v>
      </c>
      <c r="C5374" t="s">
        <v>2659</v>
      </c>
      <c r="D5374" t="s">
        <v>2660</v>
      </c>
      <c r="E5374" t="s">
        <v>600</v>
      </c>
      <c r="F5374" s="1">
        <v>41791</v>
      </c>
      <c r="G5374" t="s">
        <v>2401</v>
      </c>
      <c r="H5374">
        <v>201501</v>
      </c>
      <c r="I5374" t="s">
        <v>1131</v>
      </c>
      <c r="J5374" t="s">
        <v>1122</v>
      </c>
      <c r="K5374" t="s">
        <v>2294</v>
      </c>
      <c r="L5374" t="s">
        <v>1124</v>
      </c>
      <c r="M5374" t="s">
        <v>2661</v>
      </c>
      <c r="N5374" t="s">
        <v>32</v>
      </c>
      <c r="O5374">
        <v>61594.080000000002</v>
      </c>
      <c r="P5374" t="s">
        <v>2658</v>
      </c>
      <c r="Q5374" t="s">
        <v>2657</v>
      </c>
      <c r="R5374" t="s">
        <v>2662</v>
      </c>
      <c r="S5374" t="s">
        <v>1953</v>
      </c>
      <c r="T5374" t="s">
        <v>561</v>
      </c>
    </row>
    <row r="5375" spans="1:20">
      <c r="A5375" t="s">
        <v>2380</v>
      </c>
      <c r="B5375" t="s">
        <v>2381</v>
      </c>
      <c r="C5375" t="s">
        <v>2382</v>
      </c>
      <c r="D5375" t="s">
        <v>2383</v>
      </c>
      <c r="E5375" t="s">
        <v>1827</v>
      </c>
      <c r="F5375" s="1">
        <v>35925</v>
      </c>
      <c r="G5375" t="s">
        <v>2401</v>
      </c>
      <c r="H5375">
        <v>201501</v>
      </c>
      <c r="I5375" t="s">
        <v>213</v>
      </c>
      <c r="J5375" t="s">
        <v>596</v>
      </c>
      <c r="K5375" t="s">
        <v>2384</v>
      </c>
      <c r="L5375" t="s">
        <v>2385</v>
      </c>
      <c r="M5375" t="s">
        <v>2386</v>
      </c>
      <c r="N5375" t="s">
        <v>32</v>
      </c>
      <c r="O5375">
        <v>8922.94</v>
      </c>
      <c r="P5375" t="s">
        <v>2381</v>
      </c>
      <c r="Q5375" t="s">
        <v>2380</v>
      </c>
      <c r="R5375" t="s">
        <v>2387</v>
      </c>
      <c r="S5375" t="s">
        <v>2388</v>
      </c>
      <c r="T5375" t="s">
        <v>561</v>
      </c>
    </row>
    <row r="5376" spans="1:20">
      <c r="A5376" t="s">
        <v>2380</v>
      </c>
      <c r="B5376" t="s">
        <v>2381</v>
      </c>
      <c r="C5376" t="s">
        <v>2382</v>
      </c>
      <c r="D5376" t="s">
        <v>2383</v>
      </c>
      <c r="E5376" t="s">
        <v>1827</v>
      </c>
      <c r="F5376" s="1">
        <v>35925</v>
      </c>
      <c r="G5376" t="s">
        <v>2401</v>
      </c>
      <c r="H5376">
        <v>201501</v>
      </c>
      <c r="I5376" t="s">
        <v>213</v>
      </c>
      <c r="J5376" t="s">
        <v>596</v>
      </c>
      <c r="K5376" t="s">
        <v>1064</v>
      </c>
      <c r="L5376" t="s">
        <v>2385</v>
      </c>
      <c r="M5376" t="s">
        <v>2386</v>
      </c>
      <c r="N5376" t="s">
        <v>32</v>
      </c>
      <c r="O5376">
        <v>8922.94</v>
      </c>
      <c r="P5376" t="s">
        <v>2381</v>
      </c>
      <c r="Q5376" t="s">
        <v>2380</v>
      </c>
      <c r="R5376" t="s">
        <v>2387</v>
      </c>
      <c r="S5376" t="s">
        <v>2388</v>
      </c>
      <c r="T5376" t="s">
        <v>561</v>
      </c>
    </row>
    <row r="5377" spans="1:20">
      <c r="A5377" t="s">
        <v>2380</v>
      </c>
      <c r="B5377" t="s">
        <v>2381</v>
      </c>
      <c r="C5377" t="s">
        <v>2382</v>
      </c>
      <c r="D5377" t="s">
        <v>2383</v>
      </c>
      <c r="E5377" t="s">
        <v>1827</v>
      </c>
      <c r="F5377" s="1">
        <v>35925</v>
      </c>
      <c r="G5377" t="s">
        <v>2401</v>
      </c>
      <c r="H5377">
        <v>201501</v>
      </c>
      <c r="I5377" t="s">
        <v>213</v>
      </c>
      <c r="J5377" t="s">
        <v>596</v>
      </c>
      <c r="K5377" t="s">
        <v>1068</v>
      </c>
      <c r="L5377" t="s">
        <v>2385</v>
      </c>
      <c r="M5377" t="s">
        <v>2386</v>
      </c>
      <c r="N5377" t="s">
        <v>32</v>
      </c>
      <c r="O5377">
        <v>8922.94</v>
      </c>
      <c r="P5377" t="s">
        <v>2381</v>
      </c>
      <c r="Q5377" t="s">
        <v>2380</v>
      </c>
      <c r="R5377" t="s">
        <v>2387</v>
      </c>
      <c r="S5377" t="s">
        <v>2388</v>
      </c>
      <c r="T5377" t="s">
        <v>561</v>
      </c>
    </row>
    <row r="5378" spans="1:20">
      <c r="A5378" t="s">
        <v>2380</v>
      </c>
      <c r="B5378" t="s">
        <v>2381</v>
      </c>
      <c r="C5378" t="s">
        <v>2382</v>
      </c>
      <c r="D5378" t="s">
        <v>2383</v>
      </c>
      <c r="E5378" t="s">
        <v>1827</v>
      </c>
      <c r="F5378" s="1">
        <v>35925</v>
      </c>
      <c r="G5378" t="s">
        <v>2401</v>
      </c>
      <c r="H5378">
        <v>201501</v>
      </c>
      <c r="I5378" t="s">
        <v>213</v>
      </c>
      <c r="J5378" t="s">
        <v>596</v>
      </c>
      <c r="K5378" t="s">
        <v>623</v>
      </c>
      <c r="L5378" t="s">
        <v>2385</v>
      </c>
      <c r="M5378" t="s">
        <v>2386</v>
      </c>
      <c r="N5378" t="s">
        <v>32</v>
      </c>
      <c r="O5378">
        <v>8922.94</v>
      </c>
      <c r="P5378" t="s">
        <v>2381</v>
      </c>
      <c r="Q5378" t="s">
        <v>2380</v>
      </c>
      <c r="R5378" t="s">
        <v>2387</v>
      </c>
      <c r="S5378" t="s">
        <v>2388</v>
      </c>
      <c r="T5378" t="s">
        <v>561</v>
      </c>
    </row>
    <row r="5379" spans="1:20">
      <c r="A5379" t="s">
        <v>2380</v>
      </c>
      <c r="B5379" t="s">
        <v>2381</v>
      </c>
      <c r="C5379" t="s">
        <v>2382</v>
      </c>
      <c r="D5379" t="s">
        <v>2383</v>
      </c>
      <c r="E5379" t="s">
        <v>1827</v>
      </c>
      <c r="F5379" s="1">
        <v>35925</v>
      </c>
      <c r="G5379" t="s">
        <v>2401</v>
      </c>
      <c r="H5379">
        <v>201501</v>
      </c>
      <c r="I5379" t="s">
        <v>213</v>
      </c>
      <c r="J5379" t="s">
        <v>596</v>
      </c>
      <c r="K5379" t="s">
        <v>633</v>
      </c>
      <c r="L5379" t="s">
        <v>2385</v>
      </c>
      <c r="M5379" t="s">
        <v>2386</v>
      </c>
      <c r="N5379" t="s">
        <v>32</v>
      </c>
      <c r="O5379">
        <v>8922.9600000000009</v>
      </c>
      <c r="P5379" t="s">
        <v>2381</v>
      </c>
      <c r="Q5379" t="s">
        <v>2380</v>
      </c>
      <c r="R5379" t="s">
        <v>2387</v>
      </c>
      <c r="S5379" t="s">
        <v>2388</v>
      </c>
      <c r="T5379" t="s">
        <v>561</v>
      </c>
    </row>
    <row r="5380" spans="1:20">
      <c r="A5380" t="s">
        <v>2389</v>
      </c>
      <c r="B5380" t="s">
        <v>2381</v>
      </c>
      <c r="C5380" t="s">
        <v>2390</v>
      </c>
      <c r="D5380" t="s">
        <v>2391</v>
      </c>
      <c r="E5380" t="s">
        <v>2392</v>
      </c>
      <c r="F5380" s="1">
        <v>39814</v>
      </c>
      <c r="G5380" t="s">
        <v>2401</v>
      </c>
      <c r="H5380">
        <v>201501</v>
      </c>
      <c r="I5380" t="s">
        <v>213</v>
      </c>
      <c r="J5380" t="s">
        <v>253</v>
      </c>
      <c r="K5380" t="s">
        <v>2393</v>
      </c>
      <c r="L5380" t="s">
        <v>2385</v>
      </c>
      <c r="M5380" t="s">
        <v>2386</v>
      </c>
      <c r="N5380" t="s">
        <v>32</v>
      </c>
      <c r="O5380">
        <v>953.04</v>
      </c>
      <c r="P5380" t="s">
        <v>2381</v>
      </c>
      <c r="Q5380" t="s">
        <v>2389</v>
      </c>
      <c r="R5380" t="s">
        <v>2387</v>
      </c>
      <c r="S5380" t="s">
        <v>2388</v>
      </c>
      <c r="T5380" t="s">
        <v>561</v>
      </c>
    </row>
    <row r="5381" spans="1:20">
      <c r="A5381" t="s">
        <v>2389</v>
      </c>
      <c r="B5381" t="s">
        <v>2381</v>
      </c>
      <c r="C5381" t="s">
        <v>2390</v>
      </c>
      <c r="D5381" t="s">
        <v>2391</v>
      </c>
      <c r="E5381" t="s">
        <v>2392</v>
      </c>
      <c r="F5381" s="1">
        <v>39814</v>
      </c>
      <c r="G5381" t="s">
        <v>2401</v>
      </c>
      <c r="H5381">
        <v>201501</v>
      </c>
      <c r="I5381" t="s">
        <v>213</v>
      </c>
      <c r="J5381" t="s">
        <v>253</v>
      </c>
      <c r="K5381" t="s">
        <v>1064</v>
      </c>
      <c r="L5381" t="s">
        <v>2385</v>
      </c>
      <c r="M5381" t="s">
        <v>2386</v>
      </c>
      <c r="N5381" t="s">
        <v>32</v>
      </c>
      <c r="O5381">
        <v>953.04</v>
      </c>
      <c r="P5381" t="s">
        <v>2381</v>
      </c>
      <c r="Q5381" t="s">
        <v>2389</v>
      </c>
      <c r="R5381" t="s">
        <v>2387</v>
      </c>
      <c r="S5381" t="s">
        <v>2388</v>
      </c>
      <c r="T5381" t="s">
        <v>561</v>
      </c>
    </row>
    <row r="5382" spans="1:20">
      <c r="A5382" t="s">
        <v>2389</v>
      </c>
      <c r="B5382" t="s">
        <v>2381</v>
      </c>
      <c r="C5382" t="s">
        <v>2390</v>
      </c>
      <c r="D5382" t="s">
        <v>2391</v>
      </c>
      <c r="E5382" t="s">
        <v>2392</v>
      </c>
      <c r="F5382" s="1">
        <v>39814</v>
      </c>
      <c r="G5382" t="s">
        <v>2401</v>
      </c>
      <c r="H5382">
        <v>201501</v>
      </c>
      <c r="I5382" t="s">
        <v>213</v>
      </c>
      <c r="J5382" t="s">
        <v>253</v>
      </c>
      <c r="K5382" t="s">
        <v>1068</v>
      </c>
      <c r="L5382" t="s">
        <v>2385</v>
      </c>
      <c r="M5382" t="s">
        <v>2386</v>
      </c>
      <c r="N5382" t="s">
        <v>32</v>
      </c>
      <c r="O5382">
        <v>953.04</v>
      </c>
      <c r="P5382" t="s">
        <v>2381</v>
      </c>
      <c r="Q5382" t="s">
        <v>2389</v>
      </c>
      <c r="R5382" t="s">
        <v>2387</v>
      </c>
      <c r="S5382" t="s">
        <v>2388</v>
      </c>
      <c r="T5382" t="s">
        <v>561</v>
      </c>
    </row>
    <row r="5383" spans="1:20">
      <c r="A5383" t="s">
        <v>2389</v>
      </c>
      <c r="B5383" t="s">
        <v>2381</v>
      </c>
      <c r="C5383" t="s">
        <v>2390</v>
      </c>
      <c r="D5383" t="s">
        <v>2391</v>
      </c>
      <c r="E5383" t="s">
        <v>2392</v>
      </c>
      <c r="F5383" s="1">
        <v>39814</v>
      </c>
      <c r="G5383" t="s">
        <v>2401</v>
      </c>
      <c r="H5383">
        <v>201501</v>
      </c>
      <c r="I5383" t="s">
        <v>213</v>
      </c>
      <c r="J5383" t="s">
        <v>253</v>
      </c>
      <c r="K5383" t="s">
        <v>623</v>
      </c>
      <c r="L5383" t="s">
        <v>2385</v>
      </c>
      <c r="M5383" t="s">
        <v>2386</v>
      </c>
      <c r="N5383" t="s">
        <v>32</v>
      </c>
      <c r="O5383">
        <v>953.04</v>
      </c>
      <c r="P5383" t="s">
        <v>2381</v>
      </c>
      <c r="Q5383" t="s">
        <v>2389</v>
      </c>
      <c r="R5383" t="s">
        <v>2387</v>
      </c>
      <c r="S5383" t="s">
        <v>2388</v>
      </c>
      <c r="T5383" t="s">
        <v>561</v>
      </c>
    </row>
    <row r="5384" spans="1:20">
      <c r="A5384" t="s">
        <v>2389</v>
      </c>
      <c r="B5384" t="s">
        <v>2381</v>
      </c>
      <c r="C5384" t="s">
        <v>2390</v>
      </c>
      <c r="D5384" t="s">
        <v>2391</v>
      </c>
      <c r="E5384" t="s">
        <v>2392</v>
      </c>
      <c r="F5384" s="1">
        <v>39814</v>
      </c>
      <c r="G5384" t="s">
        <v>2401</v>
      </c>
      <c r="H5384">
        <v>201501</v>
      </c>
      <c r="I5384" t="s">
        <v>213</v>
      </c>
      <c r="J5384" t="s">
        <v>253</v>
      </c>
      <c r="K5384" t="s">
        <v>633</v>
      </c>
      <c r="L5384" t="s">
        <v>2385</v>
      </c>
      <c r="M5384" t="s">
        <v>2386</v>
      </c>
      <c r="N5384" t="s">
        <v>32</v>
      </c>
      <c r="O5384">
        <v>953</v>
      </c>
      <c r="P5384" t="s">
        <v>2381</v>
      </c>
      <c r="Q5384" t="s">
        <v>2389</v>
      </c>
      <c r="R5384" t="s">
        <v>2387</v>
      </c>
      <c r="S5384" t="s">
        <v>2388</v>
      </c>
      <c r="T5384" t="s">
        <v>561</v>
      </c>
    </row>
    <row r="5385" spans="1:20">
      <c r="A5385" t="s">
        <v>2394</v>
      </c>
      <c r="B5385" t="s">
        <v>2395</v>
      </c>
      <c r="C5385" t="s">
        <v>2396</v>
      </c>
      <c r="D5385" t="s">
        <v>2397</v>
      </c>
      <c r="E5385" t="s">
        <v>600</v>
      </c>
      <c r="F5385" s="1">
        <v>40544</v>
      </c>
      <c r="G5385" t="s">
        <v>2401</v>
      </c>
      <c r="H5385">
        <v>201501</v>
      </c>
      <c r="I5385" t="s">
        <v>27</v>
      </c>
      <c r="J5385" t="s">
        <v>28</v>
      </c>
      <c r="K5385" t="s">
        <v>1123</v>
      </c>
      <c r="L5385" t="s">
        <v>30</v>
      </c>
      <c r="M5385" t="s">
        <v>31</v>
      </c>
      <c r="N5385" t="s">
        <v>48</v>
      </c>
      <c r="O5385">
        <v>320261.85000000003</v>
      </c>
      <c r="P5385" t="s">
        <v>2395</v>
      </c>
      <c r="Q5385" t="s">
        <v>2394</v>
      </c>
      <c r="R5385" t="s">
        <v>2398</v>
      </c>
      <c r="S5385" t="s">
        <v>1119</v>
      </c>
      <c r="T5385" t="s">
        <v>1291</v>
      </c>
    </row>
    <row r="5386" spans="1:20">
      <c r="A5386" t="s">
        <v>2394</v>
      </c>
      <c r="B5386" t="s">
        <v>2395</v>
      </c>
      <c r="C5386" t="s">
        <v>2396</v>
      </c>
      <c r="D5386" t="s">
        <v>2397</v>
      </c>
      <c r="E5386" t="s">
        <v>600</v>
      </c>
      <c r="F5386" s="1">
        <v>40544</v>
      </c>
      <c r="G5386" t="s">
        <v>2401</v>
      </c>
      <c r="H5386">
        <v>201501</v>
      </c>
      <c r="I5386" t="s">
        <v>27</v>
      </c>
      <c r="J5386" t="s">
        <v>28</v>
      </c>
      <c r="K5386" t="s">
        <v>1123</v>
      </c>
      <c r="L5386" t="s">
        <v>30</v>
      </c>
      <c r="M5386" t="s">
        <v>31</v>
      </c>
      <c r="N5386" t="s">
        <v>49</v>
      </c>
      <c r="O5386">
        <v>-320261.85000000003</v>
      </c>
      <c r="P5386" t="s">
        <v>2395</v>
      </c>
      <c r="Q5386" t="s">
        <v>2394</v>
      </c>
      <c r="R5386" t="s">
        <v>2398</v>
      </c>
      <c r="S5386" t="s">
        <v>1119</v>
      </c>
      <c r="T5386" t="s">
        <v>1291</v>
      </c>
    </row>
    <row r="5387" spans="1:20">
      <c r="A5387" t="s">
        <v>21</v>
      </c>
      <c r="B5387" t="s">
        <v>22</v>
      </c>
      <c r="C5387" t="s">
        <v>23</v>
      </c>
      <c r="D5387" t="s">
        <v>24</v>
      </c>
      <c r="E5387" t="s">
        <v>25</v>
      </c>
      <c r="F5387" s="1">
        <v>38261</v>
      </c>
      <c r="G5387" t="s">
        <v>2663</v>
      </c>
      <c r="H5387">
        <v>201502</v>
      </c>
      <c r="I5387" t="s">
        <v>27</v>
      </c>
      <c r="J5387" t="s">
        <v>28</v>
      </c>
      <c r="K5387" t="s">
        <v>38</v>
      </c>
      <c r="L5387" t="s">
        <v>30</v>
      </c>
      <c r="M5387" t="s">
        <v>31</v>
      </c>
      <c r="N5387" t="s">
        <v>32</v>
      </c>
      <c r="O5387">
        <v>7578.24</v>
      </c>
      <c r="P5387" t="s">
        <v>22</v>
      </c>
      <c r="Q5387" t="s">
        <v>21</v>
      </c>
      <c r="R5387" t="s">
        <v>33</v>
      </c>
      <c r="S5387" t="s">
        <v>34</v>
      </c>
      <c r="T5387" t="s">
        <v>35</v>
      </c>
    </row>
    <row r="5388" spans="1:20">
      <c r="A5388" t="s">
        <v>45</v>
      </c>
      <c r="B5388" t="s">
        <v>22</v>
      </c>
      <c r="C5388" t="s">
        <v>46</v>
      </c>
      <c r="D5388" t="s">
        <v>47</v>
      </c>
      <c r="E5388" t="s">
        <v>25</v>
      </c>
      <c r="F5388" s="1">
        <v>38261</v>
      </c>
      <c r="G5388" t="s">
        <v>2663</v>
      </c>
      <c r="H5388">
        <v>201502</v>
      </c>
      <c r="I5388" t="s">
        <v>27</v>
      </c>
      <c r="J5388" t="s">
        <v>28</v>
      </c>
      <c r="K5388" t="s">
        <v>41</v>
      </c>
      <c r="L5388" t="s">
        <v>30</v>
      </c>
      <c r="M5388" t="s">
        <v>31</v>
      </c>
      <c r="N5388" t="s">
        <v>32</v>
      </c>
      <c r="O5388">
        <v>1762.3700000000001</v>
      </c>
      <c r="P5388" t="s">
        <v>22</v>
      </c>
      <c r="Q5388" t="s">
        <v>45</v>
      </c>
      <c r="R5388" t="s">
        <v>33</v>
      </c>
      <c r="S5388" t="s">
        <v>34</v>
      </c>
      <c r="T5388" t="s">
        <v>35</v>
      </c>
    </row>
    <row r="5389" spans="1:20">
      <c r="A5389" t="s">
        <v>61</v>
      </c>
      <c r="B5389" t="s">
        <v>22</v>
      </c>
      <c r="C5389" t="s">
        <v>2664</v>
      </c>
      <c r="D5389" t="s">
        <v>2665</v>
      </c>
      <c r="E5389" t="s">
        <v>25</v>
      </c>
      <c r="F5389" s="1">
        <v>38261</v>
      </c>
      <c r="G5389" t="s">
        <v>2663</v>
      </c>
      <c r="H5389">
        <v>201502</v>
      </c>
      <c r="I5389" t="s">
        <v>27</v>
      </c>
      <c r="J5389" t="s">
        <v>28</v>
      </c>
      <c r="K5389" t="s">
        <v>29</v>
      </c>
      <c r="L5389" t="s">
        <v>30</v>
      </c>
      <c r="M5389" t="s">
        <v>31</v>
      </c>
      <c r="N5389" t="s">
        <v>32</v>
      </c>
      <c r="O5389">
        <v>76.2</v>
      </c>
      <c r="P5389" t="s">
        <v>22</v>
      </c>
      <c r="Q5389" t="s">
        <v>61</v>
      </c>
      <c r="R5389" t="s">
        <v>33</v>
      </c>
      <c r="S5389" t="s">
        <v>34</v>
      </c>
      <c r="T5389" t="s">
        <v>35</v>
      </c>
    </row>
    <row r="5390" spans="1:20">
      <c r="A5390" t="s">
        <v>61</v>
      </c>
      <c r="B5390" t="s">
        <v>22</v>
      </c>
      <c r="C5390" t="s">
        <v>2664</v>
      </c>
      <c r="D5390" t="s">
        <v>2665</v>
      </c>
      <c r="E5390" t="s">
        <v>25</v>
      </c>
      <c r="F5390" s="1">
        <v>38261</v>
      </c>
      <c r="G5390" t="s">
        <v>2663</v>
      </c>
      <c r="H5390">
        <v>201502</v>
      </c>
      <c r="I5390" t="s">
        <v>27</v>
      </c>
      <c r="J5390" t="s">
        <v>28</v>
      </c>
      <c r="K5390" t="s">
        <v>36</v>
      </c>
      <c r="L5390" t="s">
        <v>30</v>
      </c>
      <c r="M5390" t="s">
        <v>31</v>
      </c>
      <c r="N5390" t="s">
        <v>32</v>
      </c>
      <c r="O5390">
        <v>344.89</v>
      </c>
      <c r="P5390" t="s">
        <v>22</v>
      </c>
      <c r="Q5390" t="s">
        <v>61</v>
      </c>
      <c r="R5390" t="s">
        <v>33</v>
      </c>
      <c r="S5390" t="s">
        <v>34</v>
      </c>
      <c r="T5390" t="s">
        <v>35</v>
      </c>
    </row>
    <row r="5391" spans="1:20">
      <c r="A5391" t="s">
        <v>61</v>
      </c>
      <c r="B5391" t="s">
        <v>22</v>
      </c>
      <c r="C5391" t="s">
        <v>2664</v>
      </c>
      <c r="D5391" t="s">
        <v>2665</v>
      </c>
      <c r="E5391" t="s">
        <v>25</v>
      </c>
      <c r="F5391" s="1">
        <v>38261</v>
      </c>
      <c r="G5391" t="s">
        <v>2663</v>
      </c>
      <c r="H5391">
        <v>201502</v>
      </c>
      <c r="I5391" t="s">
        <v>27</v>
      </c>
      <c r="J5391" t="s">
        <v>28</v>
      </c>
      <c r="K5391" t="s">
        <v>37</v>
      </c>
      <c r="L5391" t="s">
        <v>30</v>
      </c>
      <c r="M5391" t="s">
        <v>31</v>
      </c>
      <c r="N5391" t="s">
        <v>32</v>
      </c>
      <c r="O5391">
        <v>79.460000000000008</v>
      </c>
      <c r="P5391" t="s">
        <v>22</v>
      </c>
      <c r="Q5391" t="s">
        <v>61</v>
      </c>
      <c r="R5391" t="s">
        <v>33</v>
      </c>
      <c r="S5391" t="s">
        <v>34</v>
      </c>
      <c r="T5391" t="s">
        <v>35</v>
      </c>
    </row>
    <row r="5392" spans="1:20">
      <c r="A5392" t="s">
        <v>61</v>
      </c>
      <c r="B5392" t="s">
        <v>22</v>
      </c>
      <c r="C5392" t="s">
        <v>2664</v>
      </c>
      <c r="D5392" t="s">
        <v>2665</v>
      </c>
      <c r="E5392" t="s">
        <v>25</v>
      </c>
      <c r="F5392" s="1">
        <v>38261</v>
      </c>
      <c r="G5392" t="s">
        <v>2663</v>
      </c>
      <c r="H5392">
        <v>201502</v>
      </c>
      <c r="I5392" t="s">
        <v>27</v>
      </c>
      <c r="J5392" t="s">
        <v>28</v>
      </c>
      <c r="K5392" t="s">
        <v>38</v>
      </c>
      <c r="L5392" t="s">
        <v>30</v>
      </c>
      <c r="M5392" t="s">
        <v>31</v>
      </c>
      <c r="N5392" t="s">
        <v>32</v>
      </c>
      <c r="O5392">
        <v>218.54</v>
      </c>
      <c r="P5392" t="s">
        <v>22</v>
      </c>
      <c r="Q5392" t="s">
        <v>61</v>
      </c>
      <c r="R5392" t="s">
        <v>33</v>
      </c>
      <c r="S5392" t="s">
        <v>34</v>
      </c>
      <c r="T5392" t="s">
        <v>35</v>
      </c>
    </row>
    <row r="5393" spans="1:20">
      <c r="A5393" t="s">
        <v>61</v>
      </c>
      <c r="B5393" t="s">
        <v>22</v>
      </c>
      <c r="C5393" t="s">
        <v>2664</v>
      </c>
      <c r="D5393" t="s">
        <v>2665</v>
      </c>
      <c r="E5393" t="s">
        <v>25</v>
      </c>
      <c r="F5393" s="1">
        <v>38261</v>
      </c>
      <c r="G5393" t="s">
        <v>2663</v>
      </c>
      <c r="H5393">
        <v>201502</v>
      </c>
      <c r="I5393" t="s">
        <v>27</v>
      </c>
      <c r="J5393" t="s">
        <v>28</v>
      </c>
      <c r="K5393" t="s">
        <v>39</v>
      </c>
      <c r="L5393" t="s">
        <v>30</v>
      </c>
      <c r="M5393" t="s">
        <v>31</v>
      </c>
      <c r="N5393" t="s">
        <v>32</v>
      </c>
      <c r="O5393">
        <v>2.4700000000000002</v>
      </c>
      <c r="P5393" t="s">
        <v>22</v>
      </c>
      <c r="Q5393" t="s">
        <v>61</v>
      </c>
      <c r="R5393" t="s">
        <v>33</v>
      </c>
      <c r="S5393" t="s">
        <v>34</v>
      </c>
      <c r="T5393" t="s">
        <v>35</v>
      </c>
    </row>
    <row r="5394" spans="1:20">
      <c r="A5394" t="s">
        <v>61</v>
      </c>
      <c r="B5394" t="s">
        <v>22</v>
      </c>
      <c r="C5394" t="s">
        <v>2664</v>
      </c>
      <c r="D5394" t="s">
        <v>2665</v>
      </c>
      <c r="E5394" t="s">
        <v>25</v>
      </c>
      <c r="F5394" s="1">
        <v>38261</v>
      </c>
      <c r="G5394" t="s">
        <v>2663</v>
      </c>
      <c r="H5394">
        <v>201502</v>
      </c>
      <c r="I5394" t="s">
        <v>27</v>
      </c>
      <c r="J5394" t="s">
        <v>28</v>
      </c>
      <c r="K5394" t="s">
        <v>40</v>
      </c>
      <c r="L5394" t="s">
        <v>30</v>
      </c>
      <c r="M5394" t="s">
        <v>31</v>
      </c>
      <c r="N5394" t="s">
        <v>32</v>
      </c>
      <c r="O5394">
        <v>9.01</v>
      </c>
      <c r="P5394" t="s">
        <v>22</v>
      </c>
      <c r="Q5394" t="s">
        <v>61</v>
      </c>
      <c r="R5394" t="s">
        <v>33</v>
      </c>
      <c r="S5394" t="s">
        <v>34</v>
      </c>
      <c r="T5394" t="s">
        <v>35</v>
      </c>
    </row>
    <row r="5395" spans="1:20">
      <c r="A5395" t="s">
        <v>61</v>
      </c>
      <c r="B5395" t="s">
        <v>22</v>
      </c>
      <c r="C5395" t="s">
        <v>2664</v>
      </c>
      <c r="D5395" t="s">
        <v>2665</v>
      </c>
      <c r="E5395" t="s">
        <v>25</v>
      </c>
      <c r="F5395" s="1">
        <v>38261</v>
      </c>
      <c r="G5395" t="s">
        <v>2663</v>
      </c>
      <c r="H5395">
        <v>201502</v>
      </c>
      <c r="I5395" t="s">
        <v>27</v>
      </c>
      <c r="J5395" t="s">
        <v>28</v>
      </c>
      <c r="K5395" t="s">
        <v>41</v>
      </c>
      <c r="L5395" t="s">
        <v>30</v>
      </c>
      <c r="M5395" t="s">
        <v>31</v>
      </c>
      <c r="N5395" t="s">
        <v>32</v>
      </c>
      <c r="O5395">
        <v>527.28</v>
      </c>
      <c r="P5395" t="s">
        <v>22</v>
      </c>
      <c r="Q5395" t="s">
        <v>61</v>
      </c>
      <c r="R5395" t="s">
        <v>33</v>
      </c>
      <c r="S5395" t="s">
        <v>34</v>
      </c>
      <c r="T5395" t="s">
        <v>35</v>
      </c>
    </row>
    <row r="5396" spans="1:20">
      <c r="A5396" t="s">
        <v>61</v>
      </c>
      <c r="B5396" t="s">
        <v>22</v>
      </c>
      <c r="C5396" t="s">
        <v>2664</v>
      </c>
      <c r="D5396" t="s">
        <v>2665</v>
      </c>
      <c r="E5396" t="s">
        <v>25</v>
      </c>
      <c r="F5396" s="1">
        <v>38261</v>
      </c>
      <c r="G5396" t="s">
        <v>2663</v>
      </c>
      <c r="H5396">
        <v>201502</v>
      </c>
      <c r="I5396" t="s">
        <v>27</v>
      </c>
      <c r="J5396" t="s">
        <v>28</v>
      </c>
      <c r="K5396" t="s">
        <v>42</v>
      </c>
      <c r="L5396" t="s">
        <v>30</v>
      </c>
      <c r="M5396" t="s">
        <v>31</v>
      </c>
      <c r="N5396" t="s">
        <v>32</v>
      </c>
      <c r="O5396">
        <v>0.63</v>
      </c>
      <c r="P5396" t="s">
        <v>22</v>
      </c>
      <c r="Q5396" t="s">
        <v>61</v>
      </c>
      <c r="R5396" t="s">
        <v>33</v>
      </c>
      <c r="S5396" t="s">
        <v>34</v>
      </c>
      <c r="T5396" t="s">
        <v>35</v>
      </c>
    </row>
    <row r="5397" spans="1:20">
      <c r="A5397" t="s">
        <v>61</v>
      </c>
      <c r="B5397" t="s">
        <v>22</v>
      </c>
      <c r="C5397" t="s">
        <v>2664</v>
      </c>
      <c r="D5397" t="s">
        <v>2665</v>
      </c>
      <c r="E5397" t="s">
        <v>25</v>
      </c>
      <c r="F5397" s="1">
        <v>38261</v>
      </c>
      <c r="G5397" t="s">
        <v>2663</v>
      </c>
      <c r="H5397">
        <v>201502</v>
      </c>
      <c r="I5397" t="s">
        <v>27</v>
      </c>
      <c r="J5397" t="s">
        <v>28</v>
      </c>
      <c r="K5397" t="s">
        <v>43</v>
      </c>
      <c r="L5397" t="s">
        <v>30</v>
      </c>
      <c r="M5397" t="s">
        <v>31</v>
      </c>
      <c r="N5397" t="s">
        <v>32</v>
      </c>
      <c r="O5397">
        <v>2.67</v>
      </c>
      <c r="P5397" t="s">
        <v>22</v>
      </c>
      <c r="Q5397" t="s">
        <v>61</v>
      </c>
      <c r="R5397" t="s">
        <v>33</v>
      </c>
      <c r="S5397" t="s">
        <v>34</v>
      </c>
      <c r="T5397" t="s">
        <v>35</v>
      </c>
    </row>
    <row r="5398" spans="1:20">
      <c r="A5398" t="s">
        <v>61</v>
      </c>
      <c r="B5398" t="s">
        <v>22</v>
      </c>
      <c r="C5398" t="s">
        <v>2664</v>
      </c>
      <c r="D5398" t="s">
        <v>2665</v>
      </c>
      <c r="E5398" t="s">
        <v>25</v>
      </c>
      <c r="F5398" s="1">
        <v>38261</v>
      </c>
      <c r="G5398" t="s">
        <v>2663</v>
      </c>
      <c r="H5398">
        <v>201502</v>
      </c>
      <c r="I5398" t="s">
        <v>27</v>
      </c>
      <c r="J5398" t="s">
        <v>28</v>
      </c>
      <c r="K5398" t="s">
        <v>44</v>
      </c>
      <c r="L5398" t="s">
        <v>30</v>
      </c>
      <c r="M5398" t="s">
        <v>31</v>
      </c>
      <c r="N5398" t="s">
        <v>32</v>
      </c>
      <c r="O5398">
        <v>3.65</v>
      </c>
      <c r="P5398" t="s">
        <v>22</v>
      </c>
      <c r="Q5398" t="s">
        <v>61</v>
      </c>
      <c r="R5398" t="s">
        <v>33</v>
      </c>
      <c r="S5398" t="s">
        <v>34</v>
      </c>
      <c r="T5398" t="s">
        <v>35</v>
      </c>
    </row>
    <row r="5399" spans="1:20">
      <c r="A5399" t="s">
        <v>50</v>
      </c>
      <c r="B5399" t="s">
        <v>22</v>
      </c>
      <c r="C5399" t="s">
        <v>51</v>
      </c>
      <c r="D5399" t="s">
        <v>52</v>
      </c>
      <c r="E5399" t="s">
        <v>25</v>
      </c>
      <c r="F5399" s="1">
        <v>34050</v>
      </c>
      <c r="G5399" t="s">
        <v>2663</v>
      </c>
      <c r="H5399">
        <v>201502</v>
      </c>
      <c r="I5399" t="s">
        <v>27</v>
      </c>
      <c r="J5399" t="s">
        <v>53</v>
      </c>
      <c r="K5399" t="s">
        <v>29</v>
      </c>
      <c r="L5399" t="s">
        <v>54</v>
      </c>
      <c r="M5399" t="s">
        <v>31</v>
      </c>
      <c r="N5399" t="s">
        <v>32</v>
      </c>
      <c r="O5399">
        <v>15211.130000000001</v>
      </c>
      <c r="P5399" t="s">
        <v>22</v>
      </c>
      <c r="Q5399" t="s">
        <v>50</v>
      </c>
      <c r="R5399" t="s">
        <v>33</v>
      </c>
      <c r="S5399" t="s">
        <v>34</v>
      </c>
      <c r="T5399" t="s">
        <v>35</v>
      </c>
    </row>
    <row r="5400" spans="1:20">
      <c r="A5400" t="s">
        <v>50</v>
      </c>
      <c r="B5400" t="s">
        <v>22</v>
      </c>
      <c r="C5400" t="s">
        <v>51</v>
      </c>
      <c r="D5400" t="s">
        <v>52</v>
      </c>
      <c r="E5400" t="s">
        <v>25</v>
      </c>
      <c r="F5400" s="1">
        <v>34050</v>
      </c>
      <c r="G5400" t="s">
        <v>2663</v>
      </c>
      <c r="H5400">
        <v>201502</v>
      </c>
      <c r="I5400" t="s">
        <v>27</v>
      </c>
      <c r="J5400" t="s">
        <v>53</v>
      </c>
      <c r="K5400" t="s">
        <v>36</v>
      </c>
      <c r="L5400" t="s">
        <v>54</v>
      </c>
      <c r="M5400" t="s">
        <v>31</v>
      </c>
      <c r="N5400" t="s">
        <v>32</v>
      </c>
      <c r="O5400">
        <v>14154.84</v>
      </c>
      <c r="P5400" t="s">
        <v>22</v>
      </c>
      <c r="Q5400" t="s">
        <v>50</v>
      </c>
      <c r="R5400" t="s">
        <v>33</v>
      </c>
      <c r="S5400" t="s">
        <v>34</v>
      </c>
      <c r="T5400" t="s">
        <v>35</v>
      </c>
    </row>
    <row r="5401" spans="1:20">
      <c r="A5401" t="s">
        <v>50</v>
      </c>
      <c r="B5401" t="s">
        <v>22</v>
      </c>
      <c r="C5401" t="s">
        <v>51</v>
      </c>
      <c r="D5401" t="s">
        <v>52</v>
      </c>
      <c r="E5401" t="s">
        <v>25</v>
      </c>
      <c r="F5401" s="1">
        <v>34050</v>
      </c>
      <c r="G5401" t="s">
        <v>2663</v>
      </c>
      <c r="H5401">
        <v>201502</v>
      </c>
      <c r="I5401" t="s">
        <v>27</v>
      </c>
      <c r="J5401" t="s">
        <v>53</v>
      </c>
      <c r="K5401" t="s">
        <v>38</v>
      </c>
      <c r="L5401" t="s">
        <v>54</v>
      </c>
      <c r="M5401" t="s">
        <v>31</v>
      </c>
      <c r="N5401" t="s">
        <v>32</v>
      </c>
      <c r="O5401">
        <v>5758.6500000000005</v>
      </c>
      <c r="P5401" t="s">
        <v>22</v>
      </c>
      <c r="Q5401" t="s">
        <v>50</v>
      </c>
      <c r="R5401" t="s">
        <v>33</v>
      </c>
      <c r="S5401" t="s">
        <v>34</v>
      </c>
      <c r="T5401" t="s">
        <v>35</v>
      </c>
    </row>
    <row r="5402" spans="1:20">
      <c r="A5402" t="s">
        <v>55</v>
      </c>
      <c r="B5402" t="s">
        <v>22</v>
      </c>
      <c r="C5402" t="s">
        <v>56</v>
      </c>
      <c r="D5402" t="s">
        <v>57</v>
      </c>
      <c r="E5402" t="s">
        <v>25</v>
      </c>
      <c r="F5402" s="1">
        <v>38261</v>
      </c>
      <c r="G5402" t="s">
        <v>2663</v>
      </c>
      <c r="H5402">
        <v>201502</v>
      </c>
      <c r="I5402" t="s">
        <v>27</v>
      </c>
      <c r="J5402" t="s">
        <v>53</v>
      </c>
      <c r="K5402" t="s">
        <v>29</v>
      </c>
      <c r="L5402" t="s">
        <v>54</v>
      </c>
      <c r="M5402" t="s">
        <v>31</v>
      </c>
      <c r="N5402" t="s">
        <v>32</v>
      </c>
      <c r="O5402">
        <v>32.68</v>
      </c>
      <c r="P5402" t="s">
        <v>22</v>
      </c>
      <c r="Q5402" t="s">
        <v>55</v>
      </c>
      <c r="R5402" t="s">
        <v>33</v>
      </c>
      <c r="S5402" t="s">
        <v>34</v>
      </c>
      <c r="T5402" t="s">
        <v>35</v>
      </c>
    </row>
    <row r="5403" spans="1:20">
      <c r="A5403" t="s">
        <v>55</v>
      </c>
      <c r="B5403" t="s">
        <v>22</v>
      </c>
      <c r="C5403" t="s">
        <v>56</v>
      </c>
      <c r="D5403" t="s">
        <v>57</v>
      </c>
      <c r="E5403" t="s">
        <v>25</v>
      </c>
      <c r="F5403" s="1">
        <v>38261</v>
      </c>
      <c r="G5403" t="s">
        <v>2663</v>
      </c>
      <c r="H5403">
        <v>201502</v>
      </c>
      <c r="I5403" t="s">
        <v>27</v>
      </c>
      <c r="J5403" t="s">
        <v>53</v>
      </c>
      <c r="K5403" t="s">
        <v>36</v>
      </c>
      <c r="L5403" t="s">
        <v>54</v>
      </c>
      <c r="M5403" t="s">
        <v>31</v>
      </c>
      <c r="N5403" t="s">
        <v>32</v>
      </c>
      <c r="O5403">
        <v>23.75</v>
      </c>
      <c r="P5403" t="s">
        <v>22</v>
      </c>
      <c r="Q5403" t="s">
        <v>55</v>
      </c>
      <c r="R5403" t="s">
        <v>33</v>
      </c>
      <c r="S5403" t="s">
        <v>34</v>
      </c>
      <c r="T5403" t="s">
        <v>35</v>
      </c>
    </row>
    <row r="5404" spans="1:20">
      <c r="A5404" t="s">
        <v>55</v>
      </c>
      <c r="B5404" t="s">
        <v>22</v>
      </c>
      <c r="C5404" t="s">
        <v>56</v>
      </c>
      <c r="D5404" t="s">
        <v>57</v>
      </c>
      <c r="E5404" t="s">
        <v>25</v>
      </c>
      <c r="F5404" s="1">
        <v>38261</v>
      </c>
      <c r="G5404" t="s">
        <v>2663</v>
      </c>
      <c r="H5404">
        <v>201502</v>
      </c>
      <c r="I5404" t="s">
        <v>27</v>
      </c>
      <c r="J5404" t="s">
        <v>53</v>
      </c>
      <c r="K5404" t="s">
        <v>38</v>
      </c>
      <c r="L5404" t="s">
        <v>54</v>
      </c>
      <c r="M5404" t="s">
        <v>31</v>
      </c>
      <c r="N5404" t="s">
        <v>32</v>
      </c>
      <c r="O5404">
        <v>28.47</v>
      </c>
      <c r="P5404" t="s">
        <v>22</v>
      </c>
      <c r="Q5404" t="s">
        <v>55</v>
      </c>
      <c r="R5404" t="s">
        <v>33</v>
      </c>
      <c r="S5404" t="s">
        <v>34</v>
      </c>
      <c r="T5404" t="s">
        <v>35</v>
      </c>
    </row>
    <row r="5405" spans="1:20">
      <c r="A5405" t="s">
        <v>55</v>
      </c>
      <c r="B5405" t="s">
        <v>22</v>
      </c>
      <c r="C5405" t="s">
        <v>56</v>
      </c>
      <c r="D5405" t="s">
        <v>57</v>
      </c>
      <c r="E5405" t="s">
        <v>25</v>
      </c>
      <c r="F5405" s="1">
        <v>38261</v>
      </c>
      <c r="G5405" t="s">
        <v>2663</v>
      </c>
      <c r="H5405">
        <v>201502</v>
      </c>
      <c r="I5405" t="s">
        <v>27</v>
      </c>
      <c r="J5405" t="s">
        <v>53</v>
      </c>
      <c r="K5405" t="s">
        <v>40</v>
      </c>
      <c r="L5405" t="s">
        <v>54</v>
      </c>
      <c r="M5405" t="s">
        <v>31</v>
      </c>
      <c r="N5405" t="s">
        <v>32</v>
      </c>
      <c r="O5405">
        <v>8.0500000000000007</v>
      </c>
      <c r="P5405" t="s">
        <v>22</v>
      </c>
      <c r="Q5405" t="s">
        <v>55</v>
      </c>
      <c r="R5405" t="s">
        <v>33</v>
      </c>
      <c r="S5405" t="s">
        <v>34</v>
      </c>
      <c r="T5405" t="s">
        <v>35</v>
      </c>
    </row>
    <row r="5406" spans="1:20">
      <c r="A5406" t="s">
        <v>58</v>
      </c>
      <c r="B5406" t="s">
        <v>22</v>
      </c>
      <c r="C5406" t="s">
        <v>59</v>
      </c>
      <c r="D5406" t="s">
        <v>60</v>
      </c>
      <c r="E5406" t="s">
        <v>25</v>
      </c>
      <c r="F5406" s="1">
        <v>34050</v>
      </c>
      <c r="G5406" t="s">
        <v>2663</v>
      </c>
      <c r="H5406">
        <v>201502</v>
      </c>
      <c r="I5406" t="s">
        <v>27</v>
      </c>
      <c r="J5406" t="s">
        <v>28</v>
      </c>
      <c r="K5406" t="s">
        <v>39</v>
      </c>
      <c r="L5406" t="s">
        <v>30</v>
      </c>
      <c r="M5406" t="s">
        <v>31</v>
      </c>
      <c r="N5406" t="s">
        <v>32</v>
      </c>
      <c r="O5406">
        <v>180.65</v>
      </c>
      <c r="P5406" t="s">
        <v>22</v>
      </c>
      <c r="Q5406" t="s">
        <v>58</v>
      </c>
      <c r="R5406" t="s">
        <v>33</v>
      </c>
      <c r="S5406" t="s">
        <v>34</v>
      </c>
      <c r="T5406" t="s">
        <v>35</v>
      </c>
    </row>
    <row r="5407" spans="1:20">
      <c r="A5407" t="s">
        <v>55</v>
      </c>
      <c r="B5407" t="s">
        <v>22</v>
      </c>
      <c r="C5407" t="s">
        <v>64</v>
      </c>
      <c r="D5407" t="s">
        <v>65</v>
      </c>
      <c r="E5407" t="s">
        <v>25</v>
      </c>
      <c r="F5407" s="1">
        <v>34050</v>
      </c>
      <c r="G5407" t="s">
        <v>2663</v>
      </c>
      <c r="H5407">
        <v>201502</v>
      </c>
      <c r="I5407" t="s">
        <v>27</v>
      </c>
      <c r="J5407" t="s">
        <v>53</v>
      </c>
      <c r="K5407" t="s">
        <v>29</v>
      </c>
      <c r="L5407" t="s">
        <v>54</v>
      </c>
      <c r="M5407" t="s">
        <v>31</v>
      </c>
      <c r="N5407" t="s">
        <v>32</v>
      </c>
      <c r="O5407">
        <v>3015.15</v>
      </c>
      <c r="P5407" t="s">
        <v>22</v>
      </c>
      <c r="Q5407" t="s">
        <v>55</v>
      </c>
      <c r="R5407" t="s">
        <v>33</v>
      </c>
      <c r="S5407" t="s">
        <v>34</v>
      </c>
      <c r="T5407" t="s">
        <v>35</v>
      </c>
    </row>
    <row r="5408" spans="1:20">
      <c r="A5408" t="s">
        <v>61</v>
      </c>
      <c r="B5408" t="s">
        <v>22</v>
      </c>
      <c r="C5408" t="s">
        <v>68</v>
      </c>
      <c r="D5408" t="s">
        <v>69</v>
      </c>
      <c r="E5408" t="s">
        <v>25</v>
      </c>
      <c r="F5408" s="1">
        <v>38261</v>
      </c>
      <c r="G5408" t="s">
        <v>2663</v>
      </c>
      <c r="H5408">
        <v>201502</v>
      </c>
      <c r="I5408" t="s">
        <v>27</v>
      </c>
      <c r="J5408" t="s">
        <v>28</v>
      </c>
      <c r="K5408" t="s">
        <v>29</v>
      </c>
      <c r="L5408" t="s">
        <v>30</v>
      </c>
      <c r="M5408" t="s">
        <v>31</v>
      </c>
      <c r="N5408" t="s">
        <v>32</v>
      </c>
      <c r="O5408">
        <v>10.82</v>
      </c>
      <c r="P5408" t="s">
        <v>22</v>
      </c>
      <c r="Q5408" t="s">
        <v>61</v>
      </c>
      <c r="R5408" t="s">
        <v>33</v>
      </c>
      <c r="S5408" t="s">
        <v>34</v>
      </c>
      <c r="T5408" t="s">
        <v>35</v>
      </c>
    </row>
    <row r="5409" spans="1:20">
      <c r="A5409" t="s">
        <v>61</v>
      </c>
      <c r="B5409" t="s">
        <v>22</v>
      </c>
      <c r="C5409" t="s">
        <v>68</v>
      </c>
      <c r="D5409" t="s">
        <v>69</v>
      </c>
      <c r="E5409" t="s">
        <v>25</v>
      </c>
      <c r="F5409" s="1">
        <v>38261</v>
      </c>
      <c r="G5409" t="s">
        <v>2663</v>
      </c>
      <c r="H5409">
        <v>201502</v>
      </c>
      <c r="I5409" t="s">
        <v>27</v>
      </c>
      <c r="J5409" t="s">
        <v>28</v>
      </c>
      <c r="K5409" t="s">
        <v>36</v>
      </c>
      <c r="L5409" t="s">
        <v>30</v>
      </c>
      <c r="M5409" t="s">
        <v>31</v>
      </c>
      <c r="N5409" t="s">
        <v>32</v>
      </c>
      <c r="O5409">
        <v>6.3100000000000005</v>
      </c>
      <c r="P5409" t="s">
        <v>22</v>
      </c>
      <c r="Q5409" t="s">
        <v>61</v>
      </c>
      <c r="R5409" t="s">
        <v>33</v>
      </c>
      <c r="S5409" t="s">
        <v>34</v>
      </c>
      <c r="T5409" t="s">
        <v>35</v>
      </c>
    </row>
    <row r="5410" spans="1:20">
      <c r="A5410" t="s">
        <v>61</v>
      </c>
      <c r="B5410" t="s">
        <v>22</v>
      </c>
      <c r="C5410" t="s">
        <v>68</v>
      </c>
      <c r="D5410" t="s">
        <v>69</v>
      </c>
      <c r="E5410" t="s">
        <v>25</v>
      </c>
      <c r="F5410" s="1">
        <v>38261</v>
      </c>
      <c r="G5410" t="s">
        <v>2663</v>
      </c>
      <c r="H5410">
        <v>201502</v>
      </c>
      <c r="I5410" t="s">
        <v>27</v>
      </c>
      <c r="J5410" t="s">
        <v>28</v>
      </c>
      <c r="K5410" t="s">
        <v>37</v>
      </c>
      <c r="L5410" t="s">
        <v>30</v>
      </c>
      <c r="M5410" t="s">
        <v>31</v>
      </c>
      <c r="N5410" t="s">
        <v>32</v>
      </c>
      <c r="O5410">
        <v>13.75</v>
      </c>
      <c r="P5410" t="s">
        <v>22</v>
      </c>
      <c r="Q5410" t="s">
        <v>61</v>
      </c>
      <c r="R5410" t="s">
        <v>33</v>
      </c>
      <c r="S5410" t="s">
        <v>34</v>
      </c>
      <c r="T5410" t="s">
        <v>35</v>
      </c>
    </row>
    <row r="5411" spans="1:20">
      <c r="A5411" t="s">
        <v>61</v>
      </c>
      <c r="B5411" t="s">
        <v>22</v>
      </c>
      <c r="C5411" t="s">
        <v>68</v>
      </c>
      <c r="D5411" t="s">
        <v>69</v>
      </c>
      <c r="E5411" t="s">
        <v>25</v>
      </c>
      <c r="F5411" s="1">
        <v>38261</v>
      </c>
      <c r="G5411" t="s">
        <v>2663</v>
      </c>
      <c r="H5411">
        <v>201502</v>
      </c>
      <c r="I5411" t="s">
        <v>27</v>
      </c>
      <c r="J5411" t="s">
        <v>28</v>
      </c>
      <c r="K5411" t="s">
        <v>38</v>
      </c>
      <c r="L5411" t="s">
        <v>30</v>
      </c>
      <c r="M5411" t="s">
        <v>31</v>
      </c>
      <c r="N5411" t="s">
        <v>32</v>
      </c>
      <c r="O5411">
        <v>31.89</v>
      </c>
      <c r="P5411" t="s">
        <v>22</v>
      </c>
      <c r="Q5411" t="s">
        <v>61</v>
      </c>
      <c r="R5411" t="s">
        <v>33</v>
      </c>
      <c r="S5411" t="s">
        <v>34</v>
      </c>
      <c r="T5411" t="s">
        <v>35</v>
      </c>
    </row>
    <row r="5412" spans="1:20">
      <c r="A5412" t="s">
        <v>61</v>
      </c>
      <c r="B5412" t="s">
        <v>22</v>
      </c>
      <c r="C5412" t="s">
        <v>68</v>
      </c>
      <c r="D5412" t="s">
        <v>69</v>
      </c>
      <c r="E5412" t="s">
        <v>25</v>
      </c>
      <c r="F5412" s="1">
        <v>38261</v>
      </c>
      <c r="G5412" t="s">
        <v>2663</v>
      </c>
      <c r="H5412">
        <v>201502</v>
      </c>
      <c r="I5412" t="s">
        <v>27</v>
      </c>
      <c r="J5412" t="s">
        <v>28</v>
      </c>
      <c r="K5412" t="s">
        <v>39</v>
      </c>
      <c r="L5412" t="s">
        <v>30</v>
      </c>
      <c r="M5412" t="s">
        <v>31</v>
      </c>
      <c r="N5412" t="s">
        <v>32</v>
      </c>
      <c r="O5412">
        <v>7.44</v>
      </c>
      <c r="P5412" t="s">
        <v>22</v>
      </c>
      <c r="Q5412" t="s">
        <v>61</v>
      </c>
      <c r="R5412" t="s">
        <v>33</v>
      </c>
      <c r="S5412" t="s">
        <v>34</v>
      </c>
      <c r="T5412" t="s">
        <v>35</v>
      </c>
    </row>
    <row r="5413" spans="1:20">
      <c r="A5413" t="s">
        <v>61</v>
      </c>
      <c r="B5413" t="s">
        <v>22</v>
      </c>
      <c r="C5413" t="s">
        <v>68</v>
      </c>
      <c r="D5413" t="s">
        <v>69</v>
      </c>
      <c r="E5413" t="s">
        <v>25</v>
      </c>
      <c r="F5413" s="1">
        <v>38261</v>
      </c>
      <c r="G5413" t="s">
        <v>2663</v>
      </c>
      <c r="H5413">
        <v>201502</v>
      </c>
      <c r="I5413" t="s">
        <v>27</v>
      </c>
      <c r="J5413" t="s">
        <v>28</v>
      </c>
      <c r="K5413" t="s">
        <v>40</v>
      </c>
      <c r="L5413" t="s">
        <v>30</v>
      </c>
      <c r="M5413" t="s">
        <v>31</v>
      </c>
      <c r="N5413" t="s">
        <v>32</v>
      </c>
      <c r="O5413">
        <v>1.28</v>
      </c>
      <c r="P5413" t="s">
        <v>22</v>
      </c>
      <c r="Q5413" t="s">
        <v>61</v>
      </c>
      <c r="R5413" t="s">
        <v>33</v>
      </c>
      <c r="S5413" t="s">
        <v>34</v>
      </c>
      <c r="T5413" t="s">
        <v>35</v>
      </c>
    </row>
    <row r="5414" spans="1:20">
      <c r="A5414" t="s">
        <v>61</v>
      </c>
      <c r="B5414" t="s">
        <v>22</v>
      </c>
      <c r="C5414" t="s">
        <v>68</v>
      </c>
      <c r="D5414" t="s">
        <v>69</v>
      </c>
      <c r="E5414" t="s">
        <v>25</v>
      </c>
      <c r="F5414" s="1">
        <v>38261</v>
      </c>
      <c r="G5414" t="s">
        <v>2663</v>
      </c>
      <c r="H5414">
        <v>201502</v>
      </c>
      <c r="I5414" t="s">
        <v>27</v>
      </c>
      <c r="J5414" t="s">
        <v>28</v>
      </c>
      <c r="K5414" t="s">
        <v>41</v>
      </c>
      <c r="L5414" t="s">
        <v>30</v>
      </c>
      <c r="M5414" t="s">
        <v>31</v>
      </c>
      <c r="N5414" t="s">
        <v>32</v>
      </c>
      <c r="O5414">
        <v>8.2100000000000009</v>
      </c>
      <c r="P5414" t="s">
        <v>22</v>
      </c>
      <c r="Q5414" t="s">
        <v>61</v>
      </c>
      <c r="R5414" t="s">
        <v>33</v>
      </c>
      <c r="S5414" t="s">
        <v>34</v>
      </c>
      <c r="T5414" t="s">
        <v>35</v>
      </c>
    </row>
    <row r="5415" spans="1:20">
      <c r="A5415" t="s">
        <v>61</v>
      </c>
      <c r="B5415" t="s">
        <v>22</v>
      </c>
      <c r="C5415" t="s">
        <v>68</v>
      </c>
      <c r="D5415" t="s">
        <v>69</v>
      </c>
      <c r="E5415" t="s">
        <v>25</v>
      </c>
      <c r="F5415" s="1">
        <v>38261</v>
      </c>
      <c r="G5415" t="s">
        <v>2663</v>
      </c>
      <c r="H5415">
        <v>201502</v>
      </c>
      <c r="I5415" t="s">
        <v>27</v>
      </c>
      <c r="J5415" t="s">
        <v>28</v>
      </c>
      <c r="K5415" t="s">
        <v>42</v>
      </c>
      <c r="L5415" t="s">
        <v>30</v>
      </c>
      <c r="M5415" t="s">
        <v>31</v>
      </c>
      <c r="N5415" t="s">
        <v>32</v>
      </c>
      <c r="O5415">
        <v>0.09</v>
      </c>
      <c r="P5415" t="s">
        <v>22</v>
      </c>
      <c r="Q5415" t="s">
        <v>61</v>
      </c>
      <c r="R5415" t="s">
        <v>33</v>
      </c>
      <c r="S5415" t="s">
        <v>34</v>
      </c>
      <c r="T5415" t="s">
        <v>35</v>
      </c>
    </row>
    <row r="5416" spans="1:20">
      <c r="A5416" t="s">
        <v>61</v>
      </c>
      <c r="B5416" t="s">
        <v>22</v>
      </c>
      <c r="C5416" t="s">
        <v>68</v>
      </c>
      <c r="D5416" t="s">
        <v>69</v>
      </c>
      <c r="E5416" t="s">
        <v>25</v>
      </c>
      <c r="F5416" s="1">
        <v>38261</v>
      </c>
      <c r="G5416" t="s">
        <v>2663</v>
      </c>
      <c r="H5416">
        <v>201502</v>
      </c>
      <c r="I5416" t="s">
        <v>27</v>
      </c>
      <c r="J5416" t="s">
        <v>28</v>
      </c>
      <c r="K5416" t="s">
        <v>43</v>
      </c>
      <c r="L5416" t="s">
        <v>30</v>
      </c>
      <c r="M5416" t="s">
        <v>31</v>
      </c>
      <c r="N5416" t="s">
        <v>32</v>
      </c>
      <c r="O5416">
        <v>0.38</v>
      </c>
      <c r="P5416" t="s">
        <v>22</v>
      </c>
      <c r="Q5416" t="s">
        <v>61</v>
      </c>
      <c r="R5416" t="s">
        <v>33</v>
      </c>
      <c r="S5416" t="s">
        <v>34</v>
      </c>
      <c r="T5416" t="s">
        <v>35</v>
      </c>
    </row>
    <row r="5417" spans="1:20">
      <c r="A5417" t="s">
        <v>61</v>
      </c>
      <c r="B5417" t="s">
        <v>22</v>
      </c>
      <c r="C5417" t="s">
        <v>68</v>
      </c>
      <c r="D5417" t="s">
        <v>69</v>
      </c>
      <c r="E5417" t="s">
        <v>25</v>
      </c>
      <c r="F5417" s="1">
        <v>38261</v>
      </c>
      <c r="G5417" t="s">
        <v>2663</v>
      </c>
      <c r="H5417">
        <v>201502</v>
      </c>
      <c r="I5417" t="s">
        <v>27</v>
      </c>
      <c r="J5417" t="s">
        <v>28</v>
      </c>
      <c r="K5417" t="s">
        <v>44</v>
      </c>
      <c r="L5417" t="s">
        <v>30</v>
      </c>
      <c r="M5417" t="s">
        <v>31</v>
      </c>
      <c r="N5417" t="s">
        <v>32</v>
      </c>
      <c r="O5417">
        <v>0.53</v>
      </c>
      <c r="P5417" t="s">
        <v>22</v>
      </c>
      <c r="Q5417" t="s">
        <v>61</v>
      </c>
      <c r="R5417" t="s">
        <v>33</v>
      </c>
      <c r="S5417" t="s">
        <v>34</v>
      </c>
      <c r="T5417" t="s">
        <v>35</v>
      </c>
    </row>
    <row r="5418" spans="1:20">
      <c r="A5418" t="s">
        <v>85</v>
      </c>
      <c r="B5418" t="s">
        <v>22</v>
      </c>
      <c r="C5418" t="s">
        <v>2666</v>
      </c>
      <c r="D5418" t="s">
        <v>2667</v>
      </c>
      <c r="E5418" t="s">
        <v>25</v>
      </c>
      <c r="F5418" s="1">
        <v>34050</v>
      </c>
      <c r="G5418" t="s">
        <v>2663</v>
      </c>
      <c r="H5418">
        <v>201502</v>
      </c>
      <c r="I5418" t="s">
        <v>27</v>
      </c>
      <c r="J5418" t="s">
        <v>53</v>
      </c>
      <c r="K5418" t="s">
        <v>29</v>
      </c>
      <c r="L5418" t="s">
        <v>54</v>
      </c>
      <c r="M5418" t="s">
        <v>31</v>
      </c>
      <c r="N5418" t="s">
        <v>32</v>
      </c>
      <c r="O5418">
        <v>423.92</v>
      </c>
      <c r="P5418" t="s">
        <v>22</v>
      </c>
      <c r="Q5418" t="s">
        <v>85</v>
      </c>
      <c r="R5418" t="s">
        <v>33</v>
      </c>
      <c r="S5418" t="s">
        <v>34</v>
      </c>
      <c r="T5418" t="s">
        <v>35</v>
      </c>
    </row>
    <row r="5419" spans="1:20">
      <c r="A5419" t="s">
        <v>85</v>
      </c>
      <c r="B5419" t="s">
        <v>22</v>
      </c>
      <c r="C5419" t="s">
        <v>2666</v>
      </c>
      <c r="D5419" t="s">
        <v>2667</v>
      </c>
      <c r="E5419" t="s">
        <v>25</v>
      </c>
      <c r="F5419" s="1">
        <v>34050</v>
      </c>
      <c r="G5419" t="s">
        <v>2663</v>
      </c>
      <c r="H5419">
        <v>201502</v>
      </c>
      <c r="I5419" t="s">
        <v>27</v>
      </c>
      <c r="J5419" t="s">
        <v>53</v>
      </c>
      <c r="K5419" t="s">
        <v>36</v>
      </c>
      <c r="L5419" t="s">
        <v>54</v>
      </c>
      <c r="M5419" t="s">
        <v>31</v>
      </c>
      <c r="N5419" t="s">
        <v>32</v>
      </c>
      <c r="O5419">
        <v>247.19</v>
      </c>
      <c r="P5419" t="s">
        <v>22</v>
      </c>
      <c r="Q5419" t="s">
        <v>85</v>
      </c>
      <c r="R5419" t="s">
        <v>33</v>
      </c>
      <c r="S5419" t="s">
        <v>34</v>
      </c>
      <c r="T5419" t="s">
        <v>35</v>
      </c>
    </row>
    <row r="5420" spans="1:20">
      <c r="A5420" t="s">
        <v>85</v>
      </c>
      <c r="B5420" t="s">
        <v>22</v>
      </c>
      <c r="C5420" t="s">
        <v>2666</v>
      </c>
      <c r="D5420" t="s">
        <v>2667</v>
      </c>
      <c r="E5420" t="s">
        <v>25</v>
      </c>
      <c r="F5420" s="1">
        <v>34050</v>
      </c>
      <c r="G5420" t="s">
        <v>2663</v>
      </c>
      <c r="H5420">
        <v>201502</v>
      </c>
      <c r="I5420" t="s">
        <v>27</v>
      </c>
      <c r="J5420" t="s">
        <v>53</v>
      </c>
      <c r="K5420" t="s">
        <v>37</v>
      </c>
      <c r="L5420" t="s">
        <v>54</v>
      </c>
      <c r="M5420" t="s">
        <v>31</v>
      </c>
      <c r="N5420" t="s">
        <v>32</v>
      </c>
      <c r="O5420">
        <v>442.09000000000003</v>
      </c>
      <c r="P5420" t="s">
        <v>22</v>
      </c>
      <c r="Q5420" t="s">
        <v>85</v>
      </c>
      <c r="R5420" t="s">
        <v>33</v>
      </c>
      <c r="S5420" t="s">
        <v>34</v>
      </c>
      <c r="T5420" t="s">
        <v>35</v>
      </c>
    </row>
    <row r="5421" spans="1:20">
      <c r="A5421" t="s">
        <v>85</v>
      </c>
      <c r="B5421" t="s">
        <v>22</v>
      </c>
      <c r="C5421" t="s">
        <v>2666</v>
      </c>
      <c r="D5421" t="s">
        <v>2667</v>
      </c>
      <c r="E5421" t="s">
        <v>25</v>
      </c>
      <c r="F5421" s="1">
        <v>34050</v>
      </c>
      <c r="G5421" t="s">
        <v>2663</v>
      </c>
      <c r="H5421">
        <v>201502</v>
      </c>
      <c r="I5421" t="s">
        <v>27</v>
      </c>
      <c r="J5421" t="s">
        <v>53</v>
      </c>
      <c r="K5421" t="s">
        <v>38</v>
      </c>
      <c r="L5421" t="s">
        <v>54</v>
      </c>
      <c r="M5421" t="s">
        <v>31</v>
      </c>
      <c r="N5421" t="s">
        <v>32</v>
      </c>
      <c r="O5421">
        <v>1215.8700000000001</v>
      </c>
      <c r="P5421" t="s">
        <v>22</v>
      </c>
      <c r="Q5421" t="s">
        <v>85</v>
      </c>
      <c r="R5421" t="s">
        <v>33</v>
      </c>
      <c r="S5421" t="s">
        <v>34</v>
      </c>
      <c r="T5421" t="s">
        <v>35</v>
      </c>
    </row>
    <row r="5422" spans="1:20">
      <c r="A5422" t="s">
        <v>85</v>
      </c>
      <c r="B5422" t="s">
        <v>22</v>
      </c>
      <c r="C5422" t="s">
        <v>2666</v>
      </c>
      <c r="D5422" t="s">
        <v>2667</v>
      </c>
      <c r="E5422" t="s">
        <v>25</v>
      </c>
      <c r="F5422" s="1">
        <v>34050</v>
      </c>
      <c r="G5422" t="s">
        <v>2663</v>
      </c>
      <c r="H5422">
        <v>201502</v>
      </c>
      <c r="I5422" t="s">
        <v>27</v>
      </c>
      <c r="J5422" t="s">
        <v>53</v>
      </c>
      <c r="K5422" t="s">
        <v>39</v>
      </c>
      <c r="L5422" t="s">
        <v>54</v>
      </c>
      <c r="M5422" t="s">
        <v>31</v>
      </c>
      <c r="N5422" t="s">
        <v>32</v>
      </c>
      <c r="O5422">
        <v>13.77</v>
      </c>
      <c r="P5422" t="s">
        <v>22</v>
      </c>
      <c r="Q5422" t="s">
        <v>85</v>
      </c>
      <c r="R5422" t="s">
        <v>33</v>
      </c>
      <c r="S5422" t="s">
        <v>34</v>
      </c>
      <c r="T5422" t="s">
        <v>35</v>
      </c>
    </row>
    <row r="5423" spans="1:20">
      <c r="A5423" t="s">
        <v>85</v>
      </c>
      <c r="B5423" t="s">
        <v>22</v>
      </c>
      <c r="C5423" t="s">
        <v>2666</v>
      </c>
      <c r="D5423" t="s">
        <v>2667</v>
      </c>
      <c r="E5423" t="s">
        <v>25</v>
      </c>
      <c r="F5423" s="1">
        <v>34050</v>
      </c>
      <c r="G5423" t="s">
        <v>2663</v>
      </c>
      <c r="H5423">
        <v>201502</v>
      </c>
      <c r="I5423" t="s">
        <v>27</v>
      </c>
      <c r="J5423" t="s">
        <v>53</v>
      </c>
      <c r="K5423" t="s">
        <v>40</v>
      </c>
      <c r="L5423" t="s">
        <v>54</v>
      </c>
      <c r="M5423" t="s">
        <v>31</v>
      </c>
      <c r="N5423" t="s">
        <v>32</v>
      </c>
      <c r="O5423">
        <v>50.1</v>
      </c>
      <c r="P5423" t="s">
        <v>22</v>
      </c>
      <c r="Q5423" t="s">
        <v>85</v>
      </c>
      <c r="R5423" t="s">
        <v>33</v>
      </c>
      <c r="S5423" t="s">
        <v>34</v>
      </c>
      <c r="T5423" t="s">
        <v>35</v>
      </c>
    </row>
    <row r="5424" spans="1:20">
      <c r="A5424" t="s">
        <v>85</v>
      </c>
      <c r="B5424" t="s">
        <v>22</v>
      </c>
      <c r="C5424" t="s">
        <v>2666</v>
      </c>
      <c r="D5424" t="s">
        <v>2667</v>
      </c>
      <c r="E5424" t="s">
        <v>25</v>
      </c>
      <c r="F5424" s="1">
        <v>34050</v>
      </c>
      <c r="G5424" t="s">
        <v>2663</v>
      </c>
      <c r="H5424">
        <v>201502</v>
      </c>
      <c r="I5424" t="s">
        <v>27</v>
      </c>
      <c r="J5424" t="s">
        <v>53</v>
      </c>
      <c r="K5424" t="s">
        <v>41</v>
      </c>
      <c r="L5424" t="s">
        <v>54</v>
      </c>
      <c r="M5424" t="s">
        <v>31</v>
      </c>
      <c r="N5424" t="s">
        <v>32</v>
      </c>
      <c r="O5424">
        <v>320.97000000000003</v>
      </c>
      <c r="P5424" t="s">
        <v>22</v>
      </c>
      <c r="Q5424" t="s">
        <v>85</v>
      </c>
      <c r="R5424" t="s">
        <v>33</v>
      </c>
      <c r="S5424" t="s">
        <v>34</v>
      </c>
      <c r="T5424" t="s">
        <v>35</v>
      </c>
    </row>
    <row r="5425" spans="1:20">
      <c r="A5425" t="s">
        <v>85</v>
      </c>
      <c r="B5425" t="s">
        <v>22</v>
      </c>
      <c r="C5425" t="s">
        <v>2666</v>
      </c>
      <c r="D5425" t="s">
        <v>2667</v>
      </c>
      <c r="E5425" t="s">
        <v>25</v>
      </c>
      <c r="F5425" s="1">
        <v>34050</v>
      </c>
      <c r="G5425" t="s">
        <v>2663</v>
      </c>
      <c r="H5425">
        <v>201502</v>
      </c>
      <c r="I5425" t="s">
        <v>27</v>
      </c>
      <c r="J5425" t="s">
        <v>53</v>
      </c>
      <c r="K5425" t="s">
        <v>42</v>
      </c>
      <c r="L5425" t="s">
        <v>54</v>
      </c>
      <c r="M5425" t="s">
        <v>31</v>
      </c>
      <c r="N5425" t="s">
        <v>32</v>
      </c>
      <c r="O5425">
        <v>3.58</v>
      </c>
      <c r="P5425" t="s">
        <v>22</v>
      </c>
      <c r="Q5425" t="s">
        <v>85</v>
      </c>
      <c r="R5425" t="s">
        <v>33</v>
      </c>
      <c r="S5425" t="s">
        <v>34</v>
      </c>
      <c r="T5425" t="s">
        <v>35</v>
      </c>
    </row>
    <row r="5426" spans="1:20">
      <c r="A5426" t="s">
        <v>85</v>
      </c>
      <c r="B5426" t="s">
        <v>22</v>
      </c>
      <c r="C5426" t="s">
        <v>2666</v>
      </c>
      <c r="D5426" t="s">
        <v>2667</v>
      </c>
      <c r="E5426" t="s">
        <v>25</v>
      </c>
      <c r="F5426" s="1">
        <v>34050</v>
      </c>
      <c r="G5426" t="s">
        <v>2663</v>
      </c>
      <c r="H5426">
        <v>201502</v>
      </c>
      <c r="I5426" t="s">
        <v>27</v>
      </c>
      <c r="J5426" t="s">
        <v>53</v>
      </c>
      <c r="K5426" t="s">
        <v>43</v>
      </c>
      <c r="L5426" t="s">
        <v>54</v>
      </c>
      <c r="M5426" t="s">
        <v>31</v>
      </c>
      <c r="N5426" t="s">
        <v>32</v>
      </c>
      <c r="O5426">
        <v>14.870000000000001</v>
      </c>
      <c r="P5426" t="s">
        <v>22</v>
      </c>
      <c r="Q5426" t="s">
        <v>85</v>
      </c>
      <c r="R5426" t="s">
        <v>33</v>
      </c>
      <c r="S5426" t="s">
        <v>34</v>
      </c>
      <c r="T5426" t="s">
        <v>35</v>
      </c>
    </row>
    <row r="5427" spans="1:20">
      <c r="A5427" t="s">
        <v>85</v>
      </c>
      <c r="B5427" t="s">
        <v>22</v>
      </c>
      <c r="C5427" t="s">
        <v>2666</v>
      </c>
      <c r="D5427" t="s">
        <v>2667</v>
      </c>
      <c r="E5427" t="s">
        <v>25</v>
      </c>
      <c r="F5427" s="1">
        <v>34050</v>
      </c>
      <c r="G5427" t="s">
        <v>2663</v>
      </c>
      <c r="H5427">
        <v>201502</v>
      </c>
      <c r="I5427" t="s">
        <v>27</v>
      </c>
      <c r="J5427" t="s">
        <v>53</v>
      </c>
      <c r="K5427" t="s">
        <v>44</v>
      </c>
      <c r="L5427" t="s">
        <v>54</v>
      </c>
      <c r="M5427" t="s">
        <v>31</v>
      </c>
      <c r="N5427" t="s">
        <v>32</v>
      </c>
      <c r="O5427">
        <v>20.330000000000002</v>
      </c>
      <c r="P5427" t="s">
        <v>22</v>
      </c>
      <c r="Q5427" t="s">
        <v>85</v>
      </c>
      <c r="R5427" t="s">
        <v>33</v>
      </c>
      <c r="S5427" t="s">
        <v>34</v>
      </c>
      <c r="T5427" t="s">
        <v>35</v>
      </c>
    </row>
    <row r="5428" spans="1:20">
      <c r="A5428" t="s">
        <v>45</v>
      </c>
      <c r="B5428" t="s">
        <v>22</v>
      </c>
      <c r="C5428" t="s">
        <v>72</v>
      </c>
      <c r="D5428" t="s">
        <v>73</v>
      </c>
      <c r="E5428" t="s">
        <v>25</v>
      </c>
      <c r="F5428" s="1">
        <v>34050</v>
      </c>
      <c r="G5428" t="s">
        <v>2663</v>
      </c>
      <c r="H5428">
        <v>201502</v>
      </c>
      <c r="I5428" t="s">
        <v>27</v>
      </c>
      <c r="J5428" t="s">
        <v>28</v>
      </c>
      <c r="K5428" t="s">
        <v>29</v>
      </c>
      <c r="L5428" t="s">
        <v>30</v>
      </c>
      <c r="M5428" t="s">
        <v>31</v>
      </c>
      <c r="N5428" t="s">
        <v>32</v>
      </c>
      <c r="O5428">
        <v>295.10000000000002</v>
      </c>
      <c r="P5428" t="s">
        <v>22</v>
      </c>
      <c r="Q5428" t="s">
        <v>45</v>
      </c>
      <c r="R5428" t="s">
        <v>33</v>
      </c>
      <c r="S5428" t="s">
        <v>34</v>
      </c>
      <c r="T5428" t="s">
        <v>35</v>
      </c>
    </row>
    <row r="5429" spans="1:20">
      <c r="A5429" t="s">
        <v>45</v>
      </c>
      <c r="B5429" t="s">
        <v>22</v>
      </c>
      <c r="C5429" t="s">
        <v>72</v>
      </c>
      <c r="D5429" t="s">
        <v>73</v>
      </c>
      <c r="E5429" t="s">
        <v>25</v>
      </c>
      <c r="F5429" s="1">
        <v>34050</v>
      </c>
      <c r="G5429" t="s">
        <v>2663</v>
      </c>
      <c r="H5429">
        <v>201502</v>
      </c>
      <c r="I5429" t="s">
        <v>27</v>
      </c>
      <c r="J5429" t="s">
        <v>28</v>
      </c>
      <c r="K5429" t="s">
        <v>36</v>
      </c>
      <c r="L5429" t="s">
        <v>30</v>
      </c>
      <c r="M5429" t="s">
        <v>31</v>
      </c>
      <c r="N5429" t="s">
        <v>32</v>
      </c>
      <c r="O5429">
        <v>295.10000000000002</v>
      </c>
      <c r="P5429" t="s">
        <v>22</v>
      </c>
      <c r="Q5429" t="s">
        <v>45</v>
      </c>
      <c r="R5429" t="s">
        <v>33</v>
      </c>
      <c r="S5429" t="s">
        <v>34</v>
      </c>
      <c r="T5429" t="s">
        <v>35</v>
      </c>
    </row>
    <row r="5430" spans="1:20">
      <c r="A5430" t="s">
        <v>45</v>
      </c>
      <c r="B5430" t="s">
        <v>22</v>
      </c>
      <c r="C5430" t="s">
        <v>72</v>
      </c>
      <c r="D5430" t="s">
        <v>73</v>
      </c>
      <c r="E5430" t="s">
        <v>25</v>
      </c>
      <c r="F5430" s="1">
        <v>34050</v>
      </c>
      <c r="G5430" t="s">
        <v>2663</v>
      </c>
      <c r="H5430">
        <v>201502</v>
      </c>
      <c r="I5430" t="s">
        <v>27</v>
      </c>
      <c r="J5430" t="s">
        <v>28</v>
      </c>
      <c r="K5430" t="s">
        <v>37</v>
      </c>
      <c r="L5430" t="s">
        <v>30</v>
      </c>
      <c r="M5430" t="s">
        <v>31</v>
      </c>
      <c r="N5430" t="s">
        <v>32</v>
      </c>
      <c r="O5430">
        <v>295.10000000000002</v>
      </c>
      <c r="P5430" t="s">
        <v>22</v>
      </c>
      <c r="Q5430" t="s">
        <v>45</v>
      </c>
      <c r="R5430" t="s">
        <v>33</v>
      </c>
      <c r="S5430" t="s">
        <v>34</v>
      </c>
      <c r="T5430" t="s">
        <v>35</v>
      </c>
    </row>
    <row r="5431" spans="1:20">
      <c r="A5431" t="s">
        <v>45</v>
      </c>
      <c r="B5431" t="s">
        <v>22</v>
      </c>
      <c r="C5431" t="s">
        <v>72</v>
      </c>
      <c r="D5431" t="s">
        <v>73</v>
      </c>
      <c r="E5431" t="s">
        <v>25</v>
      </c>
      <c r="F5431" s="1">
        <v>34050</v>
      </c>
      <c r="G5431" t="s">
        <v>2663</v>
      </c>
      <c r="H5431">
        <v>201502</v>
      </c>
      <c r="I5431" t="s">
        <v>27</v>
      </c>
      <c r="J5431" t="s">
        <v>28</v>
      </c>
      <c r="K5431" t="s">
        <v>38</v>
      </c>
      <c r="L5431" t="s">
        <v>30</v>
      </c>
      <c r="M5431" t="s">
        <v>31</v>
      </c>
      <c r="N5431" t="s">
        <v>32</v>
      </c>
      <c r="O5431">
        <v>295.10000000000002</v>
      </c>
      <c r="P5431" t="s">
        <v>22</v>
      </c>
      <c r="Q5431" t="s">
        <v>45</v>
      </c>
      <c r="R5431" t="s">
        <v>33</v>
      </c>
      <c r="S5431" t="s">
        <v>34</v>
      </c>
      <c r="T5431" t="s">
        <v>35</v>
      </c>
    </row>
    <row r="5432" spans="1:20">
      <c r="A5432" t="s">
        <v>45</v>
      </c>
      <c r="B5432" t="s">
        <v>22</v>
      </c>
      <c r="C5432" t="s">
        <v>72</v>
      </c>
      <c r="D5432" t="s">
        <v>73</v>
      </c>
      <c r="E5432" t="s">
        <v>25</v>
      </c>
      <c r="F5432" s="1">
        <v>34050</v>
      </c>
      <c r="G5432" t="s">
        <v>2663</v>
      </c>
      <c r="H5432">
        <v>201502</v>
      </c>
      <c r="I5432" t="s">
        <v>27</v>
      </c>
      <c r="J5432" t="s">
        <v>28</v>
      </c>
      <c r="K5432" t="s">
        <v>39</v>
      </c>
      <c r="L5432" t="s">
        <v>30</v>
      </c>
      <c r="M5432" t="s">
        <v>31</v>
      </c>
      <c r="N5432" t="s">
        <v>32</v>
      </c>
      <c r="O5432">
        <v>295.10000000000002</v>
      </c>
      <c r="P5432" t="s">
        <v>22</v>
      </c>
      <c r="Q5432" t="s">
        <v>45</v>
      </c>
      <c r="R5432" t="s">
        <v>33</v>
      </c>
      <c r="S5432" t="s">
        <v>34</v>
      </c>
      <c r="T5432" t="s">
        <v>35</v>
      </c>
    </row>
    <row r="5433" spans="1:20">
      <c r="A5433" t="s">
        <v>45</v>
      </c>
      <c r="B5433" t="s">
        <v>22</v>
      </c>
      <c r="C5433" t="s">
        <v>72</v>
      </c>
      <c r="D5433" t="s">
        <v>73</v>
      </c>
      <c r="E5433" t="s">
        <v>25</v>
      </c>
      <c r="F5433" s="1">
        <v>34050</v>
      </c>
      <c r="G5433" t="s">
        <v>2663</v>
      </c>
      <c r="H5433">
        <v>201502</v>
      </c>
      <c r="I5433" t="s">
        <v>27</v>
      </c>
      <c r="J5433" t="s">
        <v>28</v>
      </c>
      <c r="K5433" t="s">
        <v>40</v>
      </c>
      <c r="L5433" t="s">
        <v>30</v>
      </c>
      <c r="M5433" t="s">
        <v>31</v>
      </c>
      <c r="N5433" t="s">
        <v>32</v>
      </c>
      <c r="O5433">
        <v>295.10000000000002</v>
      </c>
      <c r="P5433" t="s">
        <v>22</v>
      </c>
      <c r="Q5433" t="s">
        <v>45</v>
      </c>
      <c r="R5433" t="s">
        <v>33</v>
      </c>
      <c r="S5433" t="s">
        <v>34</v>
      </c>
      <c r="T5433" t="s">
        <v>35</v>
      </c>
    </row>
    <row r="5434" spans="1:20">
      <c r="A5434" t="s">
        <v>45</v>
      </c>
      <c r="B5434" t="s">
        <v>22</v>
      </c>
      <c r="C5434" t="s">
        <v>72</v>
      </c>
      <c r="D5434" t="s">
        <v>73</v>
      </c>
      <c r="E5434" t="s">
        <v>25</v>
      </c>
      <c r="F5434" s="1">
        <v>34050</v>
      </c>
      <c r="G5434" t="s">
        <v>2663</v>
      </c>
      <c r="H5434">
        <v>201502</v>
      </c>
      <c r="I5434" t="s">
        <v>27</v>
      </c>
      <c r="J5434" t="s">
        <v>28</v>
      </c>
      <c r="K5434" t="s">
        <v>41</v>
      </c>
      <c r="L5434" t="s">
        <v>30</v>
      </c>
      <c r="M5434" t="s">
        <v>31</v>
      </c>
      <c r="N5434" t="s">
        <v>32</v>
      </c>
      <c r="O5434">
        <v>295.10000000000002</v>
      </c>
      <c r="P5434" t="s">
        <v>22</v>
      </c>
      <c r="Q5434" t="s">
        <v>45</v>
      </c>
      <c r="R5434" t="s">
        <v>33</v>
      </c>
      <c r="S5434" t="s">
        <v>34</v>
      </c>
      <c r="T5434" t="s">
        <v>35</v>
      </c>
    </row>
    <row r="5435" spans="1:20">
      <c r="A5435" t="s">
        <v>55</v>
      </c>
      <c r="B5435" t="s">
        <v>22</v>
      </c>
      <c r="C5435" t="s">
        <v>74</v>
      </c>
      <c r="D5435" t="s">
        <v>75</v>
      </c>
      <c r="E5435" t="s">
        <v>25</v>
      </c>
      <c r="F5435" s="1">
        <v>34050</v>
      </c>
      <c r="G5435" t="s">
        <v>2663</v>
      </c>
      <c r="H5435">
        <v>201502</v>
      </c>
      <c r="I5435" t="s">
        <v>27</v>
      </c>
      <c r="J5435" t="s">
        <v>28</v>
      </c>
      <c r="K5435" t="s">
        <v>29</v>
      </c>
      <c r="L5435" t="s">
        <v>30</v>
      </c>
      <c r="M5435" t="s">
        <v>31</v>
      </c>
      <c r="N5435" t="s">
        <v>32</v>
      </c>
      <c r="O5435">
        <v>215.14000000000001</v>
      </c>
      <c r="P5435" t="s">
        <v>22</v>
      </c>
      <c r="Q5435" t="s">
        <v>55</v>
      </c>
      <c r="R5435" t="s">
        <v>33</v>
      </c>
      <c r="S5435" t="s">
        <v>34</v>
      </c>
      <c r="T5435" t="s">
        <v>35</v>
      </c>
    </row>
    <row r="5436" spans="1:20">
      <c r="A5436" t="s">
        <v>55</v>
      </c>
      <c r="B5436" t="s">
        <v>22</v>
      </c>
      <c r="C5436" t="s">
        <v>74</v>
      </c>
      <c r="D5436" t="s">
        <v>75</v>
      </c>
      <c r="E5436" t="s">
        <v>25</v>
      </c>
      <c r="F5436" s="1">
        <v>34050</v>
      </c>
      <c r="G5436" t="s">
        <v>2663</v>
      </c>
      <c r="H5436">
        <v>201502</v>
      </c>
      <c r="I5436" t="s">
        <v>27</v>
      </c>
      <c r="J5436" t="s">
        <v>28</v>
      </c>
      <c r="K5436" t="s">
        <v>36</v>
      </c>
      <c r="L5436" t="s">
        <v>30</v>
      </c>
      <c r="M5436" t="s">
        <v>31</v>
      </c>
      <c r="N5436" t="s">
        <v>32</v>
      </c>
      <c r="O5436">
        <v>215.14000000000001</v>
      </c>
      <c r="P5436" t="s">
        <v>22</v>
      </c>
      <c r="Q5436" t="s">
        <v>55</v>
      </c>
      <c r="R5436" t="s">
        <v>33</v>
      </c>
      <c r="S5436" t="s">
        <v>34</v>
      </c>
      <c r="T5436" t="s">
        <v>35</v>
      </c>
    </row>
    <row r="5437" spans="1:20">
      <c r="A5437" t="s">
        <v>55</v>
      </c>
      <c r="B5437" t="s">
        <v>22</v>
      </c>
      <c r="C5437" t="s">
        <v>74</v>
      </c>
      <c r="D5437" t="s">
        <v>75</v>
      </c>
      <c r="E5437" t="s">
        <v>25</v>
      </c>
      <c r="F5437" s="1">
        <v>34050</v>
      </c>
      <c r="G5437" t="s">
        <v>2663</v>
      </c>
      <c r="H5437">
        <v>201502</v>
      </c>
      <c r="I5437" t="s">
        <v>27</v>
      </c>
      <c r="J5437" t="s">
        <v>28</v>
      </c>
      <c r="K5437" t="s">
        <v>37</v>
      </c>
      <c r="L5437" t="s">
        <v>30</v>
      </c>
      <c r="M5437" t="s">
        <v>31</v>
      </c>
      <c r="N5437" t="s">
        <v>32</v>
      </c>
      <c r="O5437">
        <v>215.14000000000001</v>
      </c>
      <c r="P5437" t="s">
        <v>22</v>
      </c>
      <c r="Q5437" t="s">
        <v>55</v>
      </c>
      <c r="R5437" t="s">
        <v>33</v>
      </c>
      <c r="S5437" t="s">
        <v>34</v>
      </c>
      <c r="T5437" t="s">
        <v>35</v>
      </c>
    </row>
    <row r="5438" spans="1:20">
      <c r="A5438" t="s">
        <v>55</v>
      </c>
      <c r="B5438" t="s">
        <v>22</v>
      </c>
      <c r="C5438" t="s">
        <v>74</v>
      </c>
      <c r="D5438" t="s">
        <v>75</v>
      </c>
      <c r="E5438" t="s">
        <v>25</v>
      </c>
      <c r="F5438" s="1">
        <v>34050</v>
      </c>
      <c r="G5438" t="s">
        <v>2663</v>
      </c>
      <c r="H5438">
        <v>201502</v>
      </c>
      <c r="I5438" t="s">
        <v>27</v>
      </c>
      <c r="J5438" t="s">
        <v>28</v>
      </c>
      <c r="K5438" t="s">
        <v>38</v>
      </c>
      <c r="L5438" t="s">
        <v>30</v>
      </c>
      <c r="M5438" t="s">
        <v>31</v>
      </c>
      <c r="N5438" t="s">
        <v>32</v>
      </c>
      <c r="O5438">
        <v>215.1</v>
      </c>
      <c r="P5438" t="s">
        <v>22</v>
      </c>
      <c r="Q5438" t="s">
        <v>55</v>
      </c>
      <c r="R5438" t="s">
        <v>33</v>
      </c>
      <c r="S5438" t="s">
        <v>34</v>
      </c>
      <c r="T5438" t="s">
        <v>35</v>
      </c>
    </row>
    <row r="5439" spans="1:20">
      <c r="A5439" t="s">
        <v>55</v>
      </c>
      <c r="B5439" t="s">
        <v>22</v>
      </c>
      <c r="C5439" t="s">
        <v>74</v>
      </c>
      <c r="D5439" t="s">
        <v>75</v>
      </c>
      <c r="E5439" t="s">
        <v>25</v>
      </c>
      <c r="F5439" s="1">
        <v>34050</v>
      </c>
      <c r="G5439" t="s">
        <v>2663</v>
      </c>
      <c r="H5439">
        <v>201502</v>
      </c>
      <c r="I5439" t="s">
        <v>27</v>
      </c>
      <c r="J5439" t="s">
        <v>28</v>
      </c>
      <c r="K5439" t="s">
        <v>39</v>
      </c>
      <c r="L5439" t="s">
        <v>30</v>
      </c>
      <c r="M5439" t="s">
        <v>31</v>
      </c>
      <c r="N5439" t="s">
        <v>32</v>
      </c>
      <c r="O5439">
        <v>215.14000000000001</v>
      </c>
      <c r="P5439" t="s">
        <v>22</v>
      </c>
      <c r="Q5439" t="s">
        <v>55</v>
      </c>
      <c r="R5439" t="s">
        <v>33</v>
      </c>
      <c r="S5439" t="s">
        <v>34</v>
      </c>
      <c r="T5439" t="s">
        <v>35</v>
      </c>
    </row>
    <row r="5440" spans="1:20">
      <c r="A5440" t="s">
        <v>55</v>
      </c>
      <c r="B5440" t="s">
        <v>22</v>
      </c>
      <c r="C5440" t="s">
        <v>74</v>
      </c>
      <c r="D5440" t="s">
        <v>75</v>
      </c>
      <c r="E5440" t="s">
        <v>25</v>
      </c>
      <c r="F5440" s="1">
        <v>34050</v>
      </c>
      <c r="G5440" t="s">
        <v>2663</v>
      </c>
      <c r="H5440">
        <v>201502</v>
      </c>
      <c r="I5440" t="s">
        <v>27</v>
      </c>
      <c r="J5440" t="s">
        <v>28</v>
      </c>
      <c r="K5440" t="s">
        <v>40</v>
      </c>
      <c r="L5440" t="s">
        <v>30</v>
      </c>
      <c r="M5440" t="s">
        <v>31</v>
      </c>
      <c r="N5440" t="s">
        <v>32</v>
      </c>
      <c r="O5440">
        <v>215.14000000000001</v>
      </c>
      <c r="P5440" t="s">
        <v>22</v>
      </c>
      <c r="Q5440" t="s">
        <v>55</v>
      </c>
      <c r="R5440" t="s">
        <v>33</v>
      </c>
      <c r="S5440" t="s">
        <v>34</v>
      </c>
      <c r="T5440" t="s">
        <v>35</v>
      </c>
    </row>
    <row r="5441" spans="1:20">
      <c r="A5441" t="s">
        <v>55</v>
      </c>
      <c r="B5441" t="s">
        <v>22</v>
      </c>
      <c r="C5441" t="s">
        <v>74</v>
      </c>
      <c r="D5441" t="s">
        <v>75</v>
      </c>
      <c r="E5441" t="s">
        <v>25</v>
      </c>
      <c r="F5441" s="1">
        <v>34050</v>
      </c>
      <c r="G5441" t="s">
        <v>2663</v>
      </c>
      <c r="H5441">
        <v>201502</v>
      </c>
      <c r="I5441" t="s">
        <v>27</v>
      </c>
      <c r="J5441" t="s">
        <v>28</v>
      </c>
      <c r="K5441" t="s">
        <v>41</v>
      </c>
      <c r="L5441" t="s">
        <v>30</v>
      </c>
      <c r="M5441" t="s">
        <v>31</v>
      </c>
      <c r="N5441" t="s">
        <v>32</v>
      </c>
      <c r="O5441">
        <v>215.14000000000001</v>
      </c>
      <c r="P5441" t="s">
        <v>22</v>
      </c>
      <c r="Q5441" t="s">
        <v>55</v>
      </c>
      <c r="R5441" t="s">
        <v>33</v>
      </c>
      <c r="S5441" t="s">
        <v>34</v>
      </c>
      <c r="T5441" t="s">
        <v>35</v>
      </c>
    </row>
    <row r="5442" spans="1:20">
      <c r="A5442" t="s">
        <v>61</v>
      </c>
      <c r="B5442" t="s">
        <v>22</v>
      </c>
      <c r="C5442" t="s">
        <v>76</v>
      </c>
      <c r="D5442" t="s">
        <v>77</v>
      </c>
      <c r="E5442" t="s">
        <v>25</v>
      </c>
      <c r="F5442" s="1">
        <v>34050</v>
      </c>
      <c r="G5442" t="s">
        <v>2663</v>
      </c>
      <c r="H5442">
        <v>201502</v>
      </c>
      <c r="I5442" t="s">
        <v>27</v>
      </c>
      <c r="J5442" t="s">
        <v>28</v>
      </c>
      <c r="K5442" t="s">
        <v>29</v>
      </c>
      <c r="L5442" t="s">
        <v>30</v>
      </c>
      <c r="M5442" t="s">
        <v>31</v>
      </c>
      <c r="N5442" t="s">
        <v>32</v>
      </c>
      <c r="O5442">
        <v>260.64</v>
      </c>
      <c r="P5442" t="s">
        <v>22</v>
      </c>
      <c r="Q5442" t="s">
        <v>61</v>
      </c>
      <c r="R5442" t="s">
        <v>33</v>
      </c>
      <c r="S5442" t="s">
        <v>34</v>
      </c>
      <c r="T5442" t="s">
        <v>35</v>
      </c>
    </row>
    <row r="5443" spans="1:20">
      <c r="A5443" t="s">
        <v>61</v>
      </c>
      <c r="B5443" t="s">
        <v>22</v>
      </c>
      <c r="C5443" t="s">
        <v>76</v>
      </c>
      <c r="D5443" t="s">
        <v>77</v>
      </c>
      <c r="E5443" t="s">
        <v>25</v>
      </c>
      <c r="F5443" s="1">
        <v>34050</v>
      </c>
      <c r="G5443" t="s">
        <v>2663</v>
      </c>
      <c r="H5443">
        <v>201502</v>
      </c>
      <c r="I5443" t="s">
        <v>27</v>
      </c>
      <c r="J5443" t="s">
        <v>28</v>
      </c>
      <c r="K5443" t="s">
        <v>36</v>
      </c>
      <c r="L5443" t="s">
        <v>30</v>
      </c>
      <c r="M5443" t="s">
        <v>31</v>
      </c>
      <c r="N5443" t="s">
        <v>32</v>
      </c>
      <c r="O5443">
        <v>260.64</v>
      </c>
      <c r="P5443" t="s">
        <v>22</v>
      </c>
      <c r="Q5443" t="s">
        <v>61</v>
      </c>
      <c r="R5443" t="s">
        <v>33</v>
      </c>
      <c r="S5443" t="s">
        <v>34</v>
      </c>
      <c r="T5443" t="s">
        <v>35</v>
      </c>
    </row>
    <row r="5444" spans="1:20">
      <c r="A5444" t="s">
        <v>61</v>
      </c>
      <c r="B5444" t="s">
        <v>22</v>
      </c>
      <c r="C5444" t="s">
        <v>76</v>
      </c>
      <c r="D5444" t="s">
        <v>77</v>
      </c>
      <c r="E5444" t="s">
        <v>25</v>
      </c>
      <c r="F5444" s="1">
        <v>34050</v>
      </c>
      <c r="G5444" t="s">
        <v>2663</v>
      </c>
      <c r="H5444">
        <v>201502</v>
      </c>
      <c r="I5444" t="s">
        <v>27</v>
      </c>
      <c r="J5444" t="s">
        <v>28</v>
      </c>
      <c r="K5444" t="s">
        <v>37</v>
      </c>
      <c r="L5444" t="s">
        <v>30</v>
      </c>
      <c r="M5444" t="s">
        <v>31</v>
      </c>
      <c r="N5444" t="s">
        <v>32</v>
      </c>
      <c r="O5444">
        <v>260.66000000000003</v>
      </c>
      <c r="P5444" t="s">
        <v>22</v>
      </c>
      <c r="Q5444" t="s">
        <v>61</v>
      </c>
      <c r="R5444" t="s">
        <v>33</v>
      </c>
      <c r="S5444" t="s">
        <v>34</v>
      </c>
      <c r="T5444" t="s">
        <v>35</v>
      </c>
    </row>
    <row r="5445" spans="1:20">
      <c r="A5445" t="s">
        <v>61</v>
      </c>
      <c r="B5445" t="s">
        <v>22</v>
      </c>
      <c r="C5445" t="s">
        <v>76</v>
      </c>
      <c r="D5445" t="s">
        <v>77</v>
      </c>
      <c r="E5445" t="s">
        <v>25</v>
      </c>
      <c r="F5445" s="1">
        <v>34050</v>
      </c>
      <c r="G5445" t="s">
        <v>2663</v>
      </c>
      <c r="H5445">
        <v>201502</v>
      </c>
      <c r="I5445" t="s">
        <v>27</v>
      </c>
      <c r="J5445" t="s">
        <v>28</v>
      </c>
      <c r="K5445" t="s">
        <v>38</v>
      </c>
      <c r="L5445" t="s">
        <v>30</v>
      </c>
      <c r="M5445" t="s">
        <v>31</v>
      </c>
      <c r="N5445" t="s">
        <v>32</v>
      </c>
      <c r="O5445">
        <v>260.64</v>
      </c>
      <c r="P5445" t="s">
        <v>22</v>
      </c>
      <c r="Q5445" t="s">
        <v>61</v>
      </c>
      <c r="R5445" t="s">
        <v>33</v>
      </c>
      <c r="S5445" t="s">
        <v>34</v>
      </c>
      <c r="T5445" t="s">
        <v>35</v>
      </c>
    </row>
    <row r="5446" spans="1:20">
      <c r="A5446" t="s">
        <v>61</v>
      </c>
      <c r="B5446" t="s">
        <v>22</v>
      </c>
      <c r="C5446" t="s">
        <v>76</v>
      </c>
      <c r="D5446" t="s">
        <v>77</v>
      </c>
      <c r="E5446" t="s">
        <v>25</v>
      </c>
      <c r="F5446" s="1">
        <v>34050</v>
      </c>
      <c r="G5446" t="s">
        <v>2663</v>
      </c>
      <c r="H5446">
        <v>201502</v>
      </c>
      <c r="I5446" t="s">
        <v>27</v>
      </c>
      <c r="J5446" t="s">
        <v>28</v>
      </c>
      <c r="K5446" t="s">
        <v>39</v>
      </c>
      <c r="L5446" t="s">
        <v>30</v>
      </c>
      <c r="M5446" t="s">
        <v>31</v>
      </c>
      <c r="N5446" t="s">
        <v>32</v>
      </c>
      <c r="O5446">
        <v>260.64</v>
      </c>
      <c r="P5446" t="s">
        <v>22</v>
      </c>
      <c r="Q5446" t="s">
        <v>61</v>
      </c>
      <c r="R5446" t="s">
        <v>33</v>
      </c>
      <c r="S5446" t="s">
        <v>34</v>
      </c>
      <c r="T5446" t="s">
        <v>35</v>
      </c>
    </row>
    <row r="5447" spans="1:20">
      <c r="A5447" t="s">
        <v>61</v>
      </c>
      <c r="B5447" t="s">
        <v>22</v>
      </c>
      <c r="C5447" t="s">
        <v>76</v>
      </c>
      <c r="D5447" t="s">
        <v>77</v>
      </c>
      <c r="E5447" t="s">
        <v>25</v>
      </c>
      <c r="F5447" s="1">
        <v>34050</v>
      </c>
      <c r="G5447" t="s">
        <v>2663</v>
      </c>
      <c r="H5447">
        <v>201502</v>
      </c>
      <c r="I5447" t="s">
        <v>27</v>
      </c>
      <c r="J5447" t="s">
        <v>28</v>
      </c>
      <c r="K5447" t="s">
        <v>41</v>
      </c>
      <c r="L5447" t="s">
        <v>30</v>
      </c>
      <c r="M5447" t="s">
        <v>31</v>
      </c>
      <c r="N5447" t="s">
        <v>32</v>
      </c>
      <c r="O5447">
        <v>260.64</v>
      </c>
      <c r="P5447" t="s">
        <v>22</v>
      </c>
      <c r="Q5447" t="s">
        <v>61</v>
      </c>
      <c r="R5447" t="s">
        <v>33</v>
      </c>
      <c r="S5447" t="s">
        <v>34</v>
      </c>
      <c r="T5447" t="s">
        <v>35</v>
      </c>
    </row>
    <row r="5448" spans="1:20">
      <c r="A5448" t="s">
        <v>78</v>
      </c>
      <c r="B5448" t="s">
        <v>22</v>
      </c>
      <c r="C5448" t="s">
        <v>79</v>
      </c>
      <c r="D5448" t="s">
        <v>80</v>
      </c>
      <c r="E5448" t="s">
        <v>25</v>
      </c>
      <c r="F5448" s="1">
        <v>34050</v>
      </c>
      <c r="G5448" t="s">
        <v>2663</v>
      </c>
      <c r="H5448">
        <v>201502</v>
      </c>
      <c r="I5448" t="s">
        <v>27</v>
      </c>
      <c r="J5448" t="s">
        <v>28</v>
      </c>
      <c r="K5448" t="s">
        <v>29</v>
      </c>
      <c r="L5448" t="s">
        <v>30</v>
      </c>
      <c r="M5448" t="s">
        <v>31</v>
      </c>
      <c r="N5448" t="s">
        <v>32</v>
      </c>
      <c r="O5448">
        <v>456.38</v>
      </c>
      <c r="P5448" t="s">
        <v>22</v>
      </c>
      <c r="Q5448" t="s">
        <v>78</v>
      </c>
      <c r="R5448" t="s">
        <v>33</v>
      </c>
      <c r="S5448" t="s">
        <v>34</v>
      </c>
      <c r="T5448" t="s">
        <v>35</v>
      </c>
    </row>
    <row r="5449" spans="1:20">
      <c r="A5449" t="s">
        <v>78</v>
      </c>
      <c r="B5449" t="s">
        <v>22</v>
      </c>
      <c r="C5449" t="s">
        <v>79</v>
      </c>
      <c r="D5449" t="s">
        <v>80</v>
      </c>
      <c r="E5449" t="s">
        <v>25</v>
      </c>
      <c r="F5449" s="1">
        <v>34050</v>
      </c>
      <c r="G5449" t="s">
        <v>2663</v>
      </c>
      <c r="H5449">
        <v>201502</v>
      </c>
      <c r="I5449" t="s">
        <v>27</v>
      </c>
      <c r="J5449" t="s">
        <v>28</v>
      </c>
      <c r="K5449" t="s">
        <v>36</v>
      </c>
      <c r="L5449" t="s">
        <v>30</v>
      </c>
      <c r="M5449" t="s">
        <v>31</v>
      </c>
      <c r="N5449" t="s">
        <v>32</v>
      </c>
      <c r="O5449">
        <v>456.41</v>
      </c>
      <c r="P5449" t="s">
        <v>22</v>
      </c>
      <c r="Q5449" t="s">
        <v>78</v>
      </c>
      <c r="R5449" t="s">
        <v>33</v>
      </c>
      <c r="S5449" t="s">
        <v>34</v>
      </c>
      <c r="T5449" t="s">
        <v>35</v>
      </c>
    </row>
    <row r="5450" spans="1:20">
      <c r="A5450" t="s">
        <v>78</v>
      </c>
      <c r="B5450" t="s">
        <v>22</v>
      </c>
      <c r="C5450" t="s">
        <v>79</v>
      </c>
      <c r="D5450" t="s">
        <v>80</v>
      </c>
      <c r="E5450" t="s">
        <v>25</v>
      </c>
      <c r="F5450" s="1">
        <v>34050</v>
      </c>
      <c r="G5450" t="s">
        <v>2663</v>
      </c>
      <c r="H5450">
        <v>201502</v>
      </c>
      <c r="I5450" t="s">
        <v>27</v>
      </c>
      <c r="J5450" t="s">
        <v>28</v>
      </c>
      <c r="K5450" t="s">
        <v>37</v>
      </c>
      <c r="L5450" t="s">
        <v>30</v>
      </c>
      <c r="M5450" t="s">
        <v>31</v>
      </c>
      <c r="N5450" t="s">
        <v>32</v>
      </c>
      <c r="O5450">
        <v>456.41</v>
      </c>
      <c r="P5450" t="s">
        <v>22</v>
      </c>
      <c r="Q5450" t="s">
        <v>78</v>
      </c>
      <c r="R5450" t="s">
        <v>33</v>
      </c>
      <c r="S5450" t="s">
        <v>34</v>
      </c>
      <c r="T5450" t="s">
        <v>35</v>
      </c>
    </row>
    <row r="5451" spans="1:20">
      <c r="A5451" t="s">
        <v>78</v>
      </c>
      <c r="B5451" t="s">
        <v>22</v>
      </c>
      <c r="C5451" t="s">
        <v>79</v>
      </c>
      <c r="D5451" t="s">
        <v>80</v>
      </c>
      <c r="E5451" t="s">
        <v>25</v>
      </c>
      <c r="F5451" s="1">
        <v>34050</v>
      </c>
      <c r="G5451" t="s">
        <v>2663</v>
      </c>
      <c r="H5451">
        <v>201502</v>
      </c>
      <c r="I5451" t="s">
        <v>27</v>
      </c>
      <c r="J5451" t="s">
        <v>28</v>
      </c>
      <c r="K5451" t="s">
        <v>38</v>
      </c>
      <c r="L5451" t="s">
        <v>30</v>
      </c>
      <c r="M5451" t="s">
        <v>31</v>
      </c>
      <c r="N5451" t="s">
        <v>32</v>
      </c>
      <c r="O5451">
        <v>456.41</v>
      </c>
      <c r="P5451" t="s">
        <v>22</v>
      </c>
      <c r="Q5451" t="s">
        <v>78</v>
      </c>
      <c r="R5451" t="s">
        <v>33</v>
      </c>
      <c r="S5451" t="s">
        <v>34</v>
      </c>
      <c r="T5451" t="s">
        <v>35</v>
      </c>
    </row>
    <row r="5452" spans="1:20">
      <c r="A5452" t="s">
        <v>78</v>
      </c>
      <c r="B5452" t="s">
        <v>22</v>
      </c>
      <c r="C5452" t="s">
        <v>79</v>
      </c>
      <c r="D5452" t="s">
        <v>80</v>
      </c>
      <c r="E5452" t="s">
        <v>25</v>
      </c>
      <c r="F5452" s="1">
        <v>34050</v>
      </c>
      <c r="G5452" t="s">
        <v>2663</v>
      </c>
      <c r="H5452">
        <v>201502</v>
      </c>
      <c r="I5452" t="s">
        <v>27</v>
      </c>
      <c r="J5452" t="s">
        <v>28</v>
      </c>
      <c r="K5452" t="s">
        <v>39</v>
      </c>
      <c r="L5452" t="s">
        <v>30</v>
      </c>
      <c r="M5452" t="s">
        <v>31</v>
      </c>
      <c r="N5452" t="s">
        <v>32</v>
      </c>
      <c r="O5452">
        <v>456.41</v>
      </c>
      <c r="P5452" t="s">
        <v>22</v>
      </c>
      <c r="Q5452" t="s">
        <v>78</v>
      </c>
      <c r="R5452" t="s">
        <v>33</v>
      </c>
      <c r="S5452" t="s">
        <v>34</v>
      </c>
      <c r="T5452" t="s">
        <v>35</v>
      </c>
    </row>
    <row r="5453" spans="1:20">
      <c r="A5453" t="s">
        <v>78</v>
      </c>
      <c r="B5453" t="s">
        <v>22</v>
      </c>
      <c r="C5453" t="s">
        <v>79</v>
      </c>
      <c r="D5453" t="s">
        <v>80</v>
      </c>
      <c r="E5453" t="s">
        <v>25</v>
      </c>
      <c r="F5453" s="1">
        <v>34050</v>
      </c>
      <c r="G5453" t="s">
        <v>2663</v>
      </c>
      <c r="H5453">
        <v>201502</v>
      </c>
      <c r="I5453" t="s">
        <v>27</v>
      </c>
      <c r="J5453" t="s">
        <v>28</v>
      </c>
      <c r="K5453" t="s">
        <v>41</v>
      </c>
      <c r="L5453" t="s">
        <v>30</v>
      </c>
      <c r="M5453" t="s">
        <v>31</v>
      </c>
      <c r="N5453" t="s">
        <v>32</v>
      </c>
      <c r="O5453">
        <v>456.41</v>
      </c>
      <c r="P5453" t="s">
        <v>22</v>
      </c>
      <c r="Q5453" t="s">
        <v>78</v>
      </c>
      <c r="R5453" t="s">
        <v>33</v>
      </c>
      <c r="S5453" t="s">
        <v>34</v>
      </c>
      <c r="T5453" t="s">
        <v>35</v>
      </c>
    </row>
    <row r="5454" spans="1:20">
      <c r="A5454" t="s">
        <v>78</v>
      </c>
      <c r="B5454" t="s">
        <v>22</v>
      </c>
      <c r="C5454" t="s">
        <v>79</v>
      </c>
      <c r="D5454" t="s">
        <v>80</v>
      </c>
      <c r="E5454" t="s">
        <v>25</v>
      </c>
      <c r="F5454" s="1">
        <v>34050</v>
      </c>
      <c r="G5454" t="s">
        <v>2663</v>
      </c>
      <c r="H5454">
        <v>201502</v>
      </c>
      <c r="I5454" t="s">
        <v>27</v>
      </c>
      <c r="J5454" t="s">
        <v>28</v>
      </c>
      <c r="K5454" t="s">
        <v>44</v>
      </c>
      <c r="L5454" t="s">
        <v>30</v>
      </c>
      <c r="M5454" t="s">
        <v>31</v>
      </c>
      <c r="N5454" t="s">
        <v>32</v>
      </c>
      <c r="O5454">
        <v>456.41</v>
      </c>
      <c r="P5454" t="s">
        <v>22</v>
      </c>
      <c r="Q5454" t="s">
        <v>78</v>
      </c>
      <c r="R5454" t="s">
        <v>33</v>
      </c>
      <c r="S5454" t="s">
        <v>34</v>
      </c>
      <c r="T5454" t="s">
        <v>35</v>
      </c>
    </row>
    <row r="5455" spans="1:20">
      <c r="A5455" t="s">
        <v>61</v>
      </c>
      <c r="B5455" t="s">
        <v>22</v>
      </c>
      <c r="C5455" t="s">
        <v>81</v>
      </c>
      <c r="D5455" t="s">
        <v>82</v>
      </c>
      <c r="E5455" t="s">
        <v>25</v>
      </c>
      <c r="F5455" s="1">
        <v>34050</v>
      </c>
      <c r="G5455" t="s">
        <v>2663</v>
      </c>
      <c r="H5455">
        <v>201502</v>
      </c>
      <c r="I5455" t="s">
        <v>27</v>
      </c>
      <c r="J5455" t="s">
        <v>53</v>
      </c>
      <c r="K5455" t="s">
        <v>29</v>
      </c>
      <c r="L5455" t="s">
        <v>54</v>
      </c>
      <c r="M5455" t="s">
        <v>31</v>
      </c>
      <c r="N5455" t="s">
        <v>32</v>
      </c>
      <c r="O5455">
        <v>-138.86000000000001</v>
      </c>
      <c r="P5455" t="s">
        <v>22</v>
      </c>
      <c r="Q5455" t="s">
        <v>61</v>
      </c>
      <c r="R5455" t="s">
        <v>33</v>
      </c>
      <c r="S5455" t="s">
        <v>34</v>
      </c>
      <c r="T5455" t="s">
        <v>35</v>
      </c>
    </row>
    <row r="5456" spans="1:20">
      <c r="A5456" t="s">
        <v>61</v>
      </c>
      <c r="B5456" t="s">
        <v>22</v>
      </c>
      <c r="C5456" t="s">
        <v>81</v>
      </c>
      <c r="D5456" t="s">
        <v>82</v>
      </c>
      <c r="E5456" t="s">
        <v>25</v>
      </c>
      <c r="F5456" s="1">
        <v>34050</v>
      </c>
      <c r="G5456" t="s">
        <v>2663</v>
      </c>
      <c r="H5456">
        <v>201502</v>
      </c>
      <c r="I5456" t="s">
        <v>27</v>
      </c>
      <c r="J5456" t="s">
        <v>53</v>
      </c>
      <c r="K5456" t="s">
        <v>36</v>
      </c>
      <c r="L5456" t="s">
        <v>54</v>
      </c>
      <c r="M5456" t="s">
        <v>31</v>
      </c>
      <c r="N5456" t="s">
        <v>32</v>
      </c>
      <c r="O5456">
        <v>-38.480000000000004</v>
      </c>
      <c r="P5456" t="s">
        <v>22</v>
      </c>
      <c r="Q5456" t="s">
        <v>61</v>
      </c>
      <c r="R5456" t="s">
        <v>33</v>
      </c>
      <c r="S5456" t="s">
        <v>34</v>
      </c>
      <c r="T5456" t="s">
        <v>35</v>
      </c>
    </row>
    <row r="5457" spans="1:20">
      <c r="A5457" t="s">
        <v>61</v>
      </c>
      <c r="B5457" t="s">
        <v>22</v>
      </c>
      <c r="C5457" t="s">
        <v>81</v>
      </c>
      <c r="D5457" t="s">
        <v>82</v>
      </c>
      <c r="E5457" t="s">
        <v>25</v>
      </c>
      <c r="F5457" s="1">
        <v>34050</v>
      </c>
      <c r="G5457" t="s">
        <v>2663</v>
      </c>
      <c r="H5457">
        <v>201502</v>
      </c>
      <c r="I5457" t="s">
        <v>27</v>
      </c>
      <c r="J5457" t="s">
        <v>53</v>
      </c>
      <c r="K5457" t="s">
        <v>37</v>
      </c>
      <c r="L5457" t="s">
        <v>54</v>
      </c>
      <c r="M5457" t="s">
        <v>31</v>
      </c>
      <c r="N5457" t="s">
        <v>32</v>
      </c>
      <c r="O5457">
        <v>-4.51</v>
      </c>
      <c r="P5457" t="s">
        <v>22</v>
      </c>
      <c r="Q5457" t="s">
        <v>61</v>
      </c>
      <c r="R5457" t="s">
        <v>33</v>
      </c>
      <c r="S5457" t="s">
        <v>34</v>
      </c>
      <c r="T5457" t="s">
        <v>35</v>
      </c>
    </row>
    <row r="5458" spans="1:20">
      <c r="A5458" t="s">
        <v>61</v>
      </c>
      <c r="B5458" t="s">
        <v>22</v>
      </c>
      <c r="C5458" t="s">
        <v>81</v>
      </c>
      <c r="D5458" t="s">
        <v>82</v>
      </c>
      <c r="E5458" t="s">
        <v>25</v>
      </c>
      <c r="F5458" s="1">
        <v>34050</v>
      </c>
      <c r="G5458" t="s">
        <v>2663</v>
      </c>
      <c r="H5458">
        <v>201502</v>
      </c>
      <c r="I5458" t="s">
        <v>27</v>
      </c>
      <c r="J5458" t="s">
        <v>53</v>
      </c>
      <c r="K5458" t="s">
        <v>38</v>
      </c>
      <c r="L5458" t="s">
        <v>54</v>
      </c>
      <c r="M5458" t="s">
        <v>31</v>
      </c>
      <c r="N5458" t="s">
        <v>32</v>
      </c>
      <c r="O5458">
        <v>-74.02</v>
      </c>
      <c r="P5458" t="s">
        <v>22</v>
      </c>
      <c r="Q5458" t="s">
        <v>61</v>
      </c>
      <c r="R5458" t="s">
        <v>33</v>
      </c>
      <c r="S5458" t="s">
        <v>34</v>
      </c>
      <c r="T5458" t="s">
        <v>35</v>
      </c>
    </row>
    <row r="5459" spans="1:20">
      <c r="A5459" t="s">
        <v>61</v>
      </c>
      <c r="B5459" t="s">
        <v>22</v>
      </c>
      <c r="C5459" t="s">
        <v>81</v>
      </c>
      <c r="D5459" t="s">
        <v>82</v>
      </c>
      <c r="E5459" t="s">
        <v>25</v>
      </c>
      <c r="F5459" s="1">
        <v>34050</v>
      </c>
      <c r="G5459" t="s">
        <v>2663</v>
      </c>
      <c r="H5459">
        <v>201502</v>
      </c>
      <c r="I5459" t="s">
        <v>27</v>
      </c>
      <c r="J5459" t="s">
        <v>53</v>
      </c>
      <c r="K5459" t="s">
        <v>39</v>
      </c>
      <c r="L5459" t="s">
        <v>54</v>
      </c>
      <c r="M5459" t="s">
        <v>31</v>
      </c>
      <c r="N5459" t="s">
        <v>32</v>
      </c>
      <c r="O5459">
        <v>-559.9</v>
      </c>
      <c r="P5459" t="s">
        <v>22</v>
      </c>
      <c r="Q5459" t="s">
        <v>61</v>
      </c>
      <c r="R5459" t="s">
        <v>33</v>
      </c>
      <c r="S5459" t="s">
        <v>34</v>
      </c>
      <c r="T5459" t="s">
        <v>35</v>
      </c>
    </row>
    <row r="5460" spans="1:20">
      <c r="A5460" t="s">
        <v>61</v>
      </c>
      <c r="B5460" t="s">
        <v>22</v>
      </c>
      <c r="C5460" t="s">
        <v>81</v>
      </c>
      <c r="D5460" t="s">
        <v>82</v>
      </c>
      <c r="E5460" t="s">
        <v>25</v>
      </c>
      <c r="F5460" s="1">
        <v>34050</v>
      </c>
      <c r="G5460" t="s">
        <v>2663</v>
      </c>
      <c r="H5460">
        <v>201502</v>
      </c>
      <c r="I5460" t="s">
        <v>27</v>
      </c>
      <c r="J5460" t="s">
        <v>53</v>
      </c>
      <c r="K5460" t="s">
        <v>40</v>
      </c>
      <c r="L5460" t="s">
        <v>54</v>
      </c>
      <c r="M5460" t="s">
        <v>31</v>
      </c>
      <c r="N5460" t="s">
        <v>32</v>
      </c>
      <c r="O5460">
        <v>-193.31</v>
      </c>
      <c r="P5460" t="s">
        <v>22</v>
      </c>
      <c r="Q5460" t="s">
        <v>61</v>
      </c>
      <c r="R5460" t="s">
        <v>33</v>
      </c>
      <c r="S5460" t="s">
        <v>34</v>
      </c>
      <c r="T5460" t="s">
        <v>35</v>
      </c>
    </row>
    <row r="5461" spans="1:20">
      <c r="A5461" t="s">
        <v>61</v>
      </c>
      <c r="B5461" t="s">
        <v>22</v>
      </c>
      <c r="C5461" t="s">
        <v>81</v>
      </c>
      <c r="D5461" t="s">
        <v>82</v>
      </c>
      <c r="E5461" t="s">
        <v>25</v>
      </c>
      <c r="F5461" s="1">
        <v>34050</v>
      </c>
      <c r="G5461" t="s">
        <v>2663</v>
      </c>
      <c r="H5461">
        <v>201502</v>
      </c>
      <c r="I5461" t="s">
        <v>27</v>
      </c>
      <c r="J5461" t="s">
        <v>53</v>
      </c>
      <c r="K5461" t="s">
        <v>41</v>
      </c>
      <c r="L5461" t="s">
        <v>54</v>
      </c>
      <c r="M5461" t="s">
        <v>31</v>
      </c>
      <c r="N5461" t="s">
        <v>32</v>
      </c>
      <c r="O5461">
        <v>-3.2600000000000002</v>
      </c>
      <c r="P5461" t="s">
        <v>22</v>
      </c>
      <c r="Q5461" t="s">
        <v>61</v>
      </c>
      <c r="R5461" t="s">
        <v>33</v>
      </c>
      <c r="S5461" t="s">
        <v>34</v>
      </c>
      <c r="T5461" t="s">
        <v>35</v>
      </c>
    </row>
    <row r="5462" spans="1:20">
      <c r="A5462" t="s">
        <v>61</v>
      </c>
      <c r="B5462" t="s">
        <v>22</v>
      </c>
      <c r="C5462" t="s">
        <v>81</v>
      </c>
      <c r="D5462" t="s">
        <v>82</v>
      </c>
      <c r="E5462" t="s">
        <v>25</v>
      </c>
      <c r="F5462" s="1">
        <v>34050</v>
      </c>
      <c r="G5462" t="s">
        <v>2663</v>
      </c>
      <c r="H5462">
        <v>201502</v>
      </c>
      <c r="I5462" t="s">
        <v>27</v>
      </c>
      <c r="J5462" t="s">
        <v>53</v>
      </c>
      <c r="K5462" t="s">
        <v>42</v>
      </c>
      <c r="L5462" t="s">
        <v>54</v>
      </c>
      <c r="M5462" t="s">
        <v>31</v>
      </c>
      <c r="N5462" t="s">
        <v>32</v>
      </c>
      <c r="O5462">
        <v>-0.05</v>
      </c>
      <c r="P5462" t="s">
        <v>22</v>
      </c>
      <c r="Q5462" t="s">
        <v>61</v>
      </c>
      <c r="R5462" t="s">
        <v>33</v>
      </c>
      <c r="S5462" t="s">
        <v>34</v>
      </c>
      <c r="T5462" t="s">
        <v>35</v>
      </c>
    </row>
    <row r="5463" spans="1:20">
      <c r="A5463" t="s">
        <v>61</v>
      </c>
      <c r="B5463" t="s">
        <v>22</v>
      </c>
      <c r="C5463" t="s">
        <v>81</v>
      </c>
      <c r="D5463" t="s">
        <v>82</v>
      </c>
      <c r="E5463" t="s">
        <v>25</v>
      </c>
      <c r="F5463" s="1">
        <v>34050</v>
      </c>
      <c r="G5463" t="s">
        <v>2663</v>
      </c>
      <c r="H5463">
        <v>201502</v>
      </c>
      <c r="I5463" t="s">
        <v>27</v>
      </c>
      <c r="J5463" t="s">
        <v>53</v>
      </c>
      <c r="K5463" t="s">
        <v>43</v>
      </c>
      <c r="L5463" t="s">
        <v>54</v>
      </c>
      <c r="M5463" t="s">
        <v>31</v>
      </c>
      <c r="N5463" t="s">
        <v>32</v>
      </c>
      <c r="O5463">
        <v>-0.16</v>
      </c>
      <c r="P5463" t="s">
        <v>22</v>
      </c>
      <c r="Q5463" t="s">
        <v>61</v>
      </c>
      <c r="R5463" t="s">
        <v>33</v>
      </c>
      <c r="S5463" t="s">
        <v>34</v>
      </c>
      <c r="T5463" t="s">
        <v>35</v>
      </c>
    </row>
    <row r="5464" spans="1:20">
      <c r="A5464" t="s">
        <v>61</v>
      </c>
      <c r="B5464" t="s">
        <v>22</v>
      </c>
      <c r="C5464" t="s">
        <v>81</v>
      </c>
      <c r="D5464" t="s">
        <v>82</v>
      </c>
      <c r="E5464" t="s">
        <v>25</v>
      </c>
      <c r="F5464" s="1">
        <v>34050</v>
      </c>
      <c r="G5464" t="s">
        <v>2663</v>
      </c>
      <c r="H5464">
        <v>201502</v>
      </c>
      <c r="I5464" t="s">
        <v>27</v>
      </c>
      <c r="J5464" t="s">
        <v>53</v>
      </c>
      <c r="K5464" t="s">
        <v>44</v>
      </c>
      <c r="L5464" t="s">
        <v>54</v>
      </c>
      <c r="M5464" t="s">
        <v>31</v>
      </c>
      <c r="N5464" t="s">
        <v>32</v>
      </c>
      <c r="O5464">
        <v>-0.19</v>
      </c>
      <c r="P5464" t="s">
        <v>22</v>
      </c>
      <c r="Q5464" t="s">
        <v>61</v>
      </c>
      <c r="R5464" t="s">
        <v>33</v>
      </c>
      <c r="S5464" t="s">
        <v>34</v>
      </c>
      <c r="T5464" t="s">
        <v>35</v>
      </c>
    </row>
    <row r="5465" spans="1:20">
      <c r="A5465" t="s">
        <v>85</v>
      </c>
      <c r="B5465" t="s">
        <v>22</v>
      </c>
      <c r="C5465" t="s">
        <v>86</v>
      </c>
      <c r="D5465" t="s">
        <v>87</v>
      </c>
      <c r="E5465" t="s">
        <v>25</v>
      </c>
      <c r="F5465" s="1">
        <v>34050</v>
      </c>
      <c r="G5465" t="s">
        <v>2663</v>
      </c>
      <c r="H5465">
        <v>201502</v>
      </c>
      <c r="I5465" t="s">
        <v>27</v>
      </c>
      <c r="J5465" t="s">
        <v>53</v>
      </c>
      <c r="K5465" t="s">
        <v>29</v>
      </c>
      <c r="L5465" t="s">
        <v>54</v>
      </c>
      <c r="M5465" t="s">
        <v>31</v>
      </c>
      <c r="N5465" t="s">
        <v>32</v>
      </c>
      <c r="O5465">
        <v>1895.2</v>
      </c>
      <c r="P5465" t="s">
        <v>22</v>
      </c>
      <c r="Q5465" t="s">
        <v>85</v>
      </c>
      <c r="R5465" t="s">
        <v>33</v>
      </c>
      <c r="S5465" t="s">
        <v>34</v>
      </c>
      <c r="T5465" t="s">
        <v>35</v>
      </c>
    </row>
    <row r="5466" spans="1:20">
      <c r="A5466" t="s">
        <v>85</v>
      </c>
      <c r="B5466" t="s">
        <v>22</v>
      </c>
      <c r="C5466" t="s">
        <v>86</v>
      </c>
      <c r="D5466" t="s">
        <v>87</v>
      </c>
      <c r="E5466" t="s">
        <v>25</v>
      </c>
      <c r="F5466" s="1">
        <v>34050</v>
      </c>
      <c r="G5466" t="s">
        <v>2663</v>
      </c>
      <c r="H5466">
        <v>201502</v>
      </c>
      <c r="I5466" t="s">
        <v>27</v>
      </c>
      <c r="J5466" t="s">
        <v>53</v>
      </c>
      <c r="K5466" t="s">
        <v>36</v>
      </c>
      <c r="L5466" t="s">
        <v>54</v>
      </c>
      <c r="M5466" t="s">
        <v>31</v>
      </c>
      <c r="N5466" t="s">
        <v>32</v>
      </c>
      <c r="O5466">
        <v>1188.3500000000001</v>
      </c>
      <c r="P5466" t="s">
        <v>22</v>
      </c>
      <c r="Q5466" t="s">
        <v>85</v>
      </c>
      <c r="R5466" t="s">
        <v>33</v>
      </c>
      <c r="S5466" t="s">
        <v>34</v>
      </c>
      <c r="T5466" t="s">
        <v>35</v>
      </c>
    </row>
    <row r="5467" spans="1:20">
      <c r="A5467" t="s">
        <v>85</v>
      </c>
      <c r="B5467" t="s">
        <v>22</v>
      </c>
      <c r="C5467" t="s">
        <v>86</v>
      </c>
      <c r="D5467" t="s">
        <v>87</v>
      </c>
      <c r="E5467" t="s">
        <v>25</v>
      </c>
      <c r="F5467" s="1">
        <v>34050</v>
      </c>
      <c r="G5467" t="s">
        <v>2663</v>
      </c>
      <c r="H5467">
        <v>201502</v>
      </c>
      <c r="I5467" t="s">
        <v>27</v>
      </c>
      <c r="J5467" t="s">
        <v>53</v>
      </c>
      <c r="K5467" t="s">
        <v>41</v>
      </c>
      <c r="L5467" t="s">
        <v>54</v>
      </c>
      <c r="M5467" t="s">
        <v>31</v>
      </c>
      <c r="N5467" t="s">
        <v>32</v>
      </c>
      <c r="O5467">
        <v>10562.880000000001</v>
      </c>
      <c r="P5467" t="s">
        <v>22</v>
      </c>
      <c r="Q5467" t="s">
        <v>85</v>
      </c>
      <c r="R5467" t="s">
        <v>33</v>
      </c>
      <c r="S5467" t="s">
        <v>34</v>
      </c>
      <c r="T5467" t="s">
        <v>35</v>
      </c>
    </row>
    <row r="5468" spans="1:20">
      <c r="A5468" t="s">
        <v>55</v>
      </c>
      <c r="B5468" t="s">
        <v>22</v>
      </c>
      <c r="C5468" t="s">
        <v>88</v>
      </c>
      <c r="D5468" t="s">
        <v>89</v>
      </c>
      <c r="E5468" t="s">
        <v>25</v>
      </c>
      <c r="F5468" s="1">
        <v>34050</v>
      </c>
      <c r="G5468" t="s">
        <v>2663</v>
      </c>
      <c r="H5468">
        <v>201502</v>
      </c>
      <c r="I5468" t="s">
        <v>27</v>
      </c>
      <c r="J5468" t="s">
        <v>53</v>
      </c>
      <c r="K5468" t="s">
        <v>29</v>
      </c>
      <c r="L5468" t="s">
        <v>54</v>
      </c>
      <c r="M5468" t="s">
        <v>31</v>
      </c>
      <c r="N5468" t="s">
        <v>32</v>
      </c>
      <c r="O5468">
        <v>31306.33</v>
      </c>
      <c r="P5468" t="s">
        <v>22</v>
      </c>
      <c r="Q5468" t="s">
        <v>55</v>
      </c>
      <c r="R5468" t="s">
        <v>33</v>
      </c>
      <c r="S5468" t="s">
        <v>34</v>
      </c>
      <c r="T5468" t="s">
        <v>35</v>
      </c>
    </row>
    <row r="5469" spans="1:20">
      <c r="A5469" t="s">
        <v>55</v>
      </c>
      <c r="B5469" t="s">
        <v>22</v>
      </c>
      <c r="C5469" t="s">
        <v>88</v>
      </c>
      <c r="D5469" t="s">
        <v>89</v>
      </c>
      <c r="E5469" t="s">
        <v>25</v>
      </c>
      <c r="F5469" s="1">
        <v>34050</v>
      </c>
      <c r="G5469" t="s">
        <v>2663</v>
      </c>
      <c r="H5469">
        <v>201502</v>
      </c>
      <c r="I5469" t="s">
        <v>27</v>
      </c>
      <c r="J5469" t="s">
        <v>53</v>
      </c>
      <c r="K5469" t="s">
        <v>36</v>
      </c>
      <c r="L5469" t="s">
        <v>54</v>
      </c>
      <c r="M5469" t="s">
        <v>31</v>
      </c>
      <c r="N5469" t="s">
        <v>32</v>
      </c>
      <c r="O5469">
        <v>6008.4800000000005</v>
      </c>
      <c r="P5469" t="s">
        <v>22</v>
      </c>
      <c r="Q5469" t="s">
        <v>55</v>
      </c>
      <c r="R5469" t="s">
        <v>33</v>
      </c>
      <c r="S5469" t="s">
        <v>34</v>
      </c>
      <c r="T5469" t="s">
        <v>35</v>
      </c>
    </row>
    <row r="5470" spans="1:20">
      <c r="A5470" t="s">
        <v>55</v>
      </c>
      <c r="B5470" t="s">
        <v>22</v>
      </c>
      <c r="C5470" t="s">
        <v>88</v>
      </c>
      <c r="D5470" t="s">
        <v>89</v>
      </c>
      <c r="E5470" t="s">
        <v>25</v>
      </c>
      <c r="F5470" s="1">
        <v>34050</v>
      </c>
      <c r="G5470" t="s">
        <v>2663</v>
      </c>
      <c r="H5470">
        <v>201502</v>
      </c>
      <c r="I5470" t="s">
        <v>27</v>
      </c>
      <c r="J5470" t="s">
        <v>53</v>
      </c>
      <c r="K5470" t="s">
        <v>41</v>
      </c>
      <c r="L5470" t="s">
        <v>54</v>
      </c>
      <c r="M5470" t="s">
        <v>31</v>
      </c>
      <c r="N5470" t="s">
        <v>32</v>
      </c>
      <c r="O5470">
        <v>1693.38</v>
      </c>
      <c r="P5470" t="s">
        <v>22</v>
      </c>
      <c r="Q5470" t="s">
        <v>55</v>
      </c>
      <c r="R5470" t="s">
        <v>33</v>
      </c>
      <c r="S5470" t="s">
        <v>34</v>
      </c>
      <c r="T5470" t="s">
        <v>35</v>
      </c>
    </row>
    <row r="5471" spans="1:20">
      <c r="A5471" t="s">
        <v>58</v>
      </c>
      <c r="B5471" t="s">
        <v>22</v>
      </c>
      <c r="C5471" t="s">
        <v>90</v>
      </c>
      <c r="D5471" t="s">
        <v>91</v>
      </c>
      <c r="E5471" t="s">
        <v>25</v>
      </c>
      <c r="F5471" s="1">
        <v>18629</v>
      </c>
      <c r="G5471" t="s">
        <v>2663</v>
      </c>
      <c r="H5471">
        <v>201502</v>
      </c>
      <c r="I5471" t="s">
        <v>27</v>
      </c>
      <c r="J5471" t="s">
        <v>28</v>
      </c>
      <c r="K5471" t="s">
        <v>29</v>
      </c>
      <c r="L5471" t="s">
        <v>30</v>
      </c>
      <c r="M5471" t="s">
        <v>31</v>
      </c>
      <c r="N5471" t="s">
        <v>32</v>
      </c>
      <c r="O5471">
        <v>4752.83</v>
      </c>
      <c r="P5471" t="s">
        <v>22</v>
      </c>
      <c r="Q5471" t="s">
        <v>58</v>
      </c>
      <c r="R5471" t="s">
        <v>33</v>
      </c>
      <c r="S5471" t="s">
        <v>34</v>
      </c>
      <c r="T5471" t="s">
        <v>35</v>
      </c>
    </row>
    <row r="5472" spans="1:20">
      <c r="A5472" t="s">
        <v>58</v>
      </c>
      <c r="B5472" t="s">
        <v>22</v>
      </c>
      <c r="C5472" t="s">
        <v>90</v>
      </c>
      <c r="D5472" t="s">
        <v>91</v>
      </c>
      <c r="E5472" t="s">
        <v>25</v>
      </c>
      <c r="F5472" s="1">
        <v>18629</v>
      </c>
      <c r="G5472" t="s">
        <v>2663</v>
      </c>
      <c r="H5472">
        <v>201502</v>
      </c>
      <c r="I5472" t="s">
        <v>27</v>
      </c>
      <c r="J5472" t="s">
        <v>28</v>
      </c>
      <c r="K5472" t="s">
        <v>36</v>
      </c>
      <c r="L5472" t="s">
        <v>30</v>
      </c>
      <c r="M5472" t="s">
        <v>31</v>
      </c>
      <c r="N5472" t="s">
        <v>32</v>
      </c>
      <c r="O5472">
        <v>1209.76</v>
      </c>
      <c r="P5472" t="s">
        <v>22</v>
      </c>
      <c r="Q5472" t="s">
        <v>58</v>
      </c>
      <c r="R5472" t="s">
        <v>33</v>
      </c>
      <c r="S5472" t="s">
        <v>34</v>
      </c>
      <c r="T5472" t="s">
        <v>35</v>
      </c>
    </row>
    <row r="5473" spans="1:20">
      <c r="A5473" t="s">
        <v>58</v>
      </c>
      <c r="B5473" t="s">
        <v>22</v>
      </c>
      <c r="C5473" t="s">
        <v>90</v>
      </c>
      <c r="D5473" t="s">
        <v>91</v>
      </c>
      <c r="E5473" t="s">
        <v>25</v>
      </c>
      <c r="F5473" s="1">
        <v>18629</v>
      </c>
      <c r="G5473" t="s">
        <v>2663</v>
      </c>
      <c r="H5473">
        <v>201502</v>
      </c>
      <c r="I5473" t="s">
        <v>27</v>
      </c>
      <c r="J5473" t="s">
        <v>28</v>
      </c>
      <c r="K5473" t="s">
        <v>37</v>
      </c>
      <c r="L5473" t="s">
        <v>30</v>
      </c>
      <c r="M5473" t="s">
        <v>31</v>
      </c>
      <c r="N5473" t="s">
        <v>32</v>
      </c>
      <c r="O5473">
        <v>0</v>
      </c>
      <c r="P5473" t="s">
        <v>22</v>
      </c>
      <c r="Q5473" t="s">
        <v>58</v>
      </c>
      <c r="R5473" t="s">
        <v>33</v>
      </c>
      <c r="S5473" t="s">
        <v>34</v>
      </c>
      <c r="T5473" t="s">
        <v>35</v>
      </c>
    </row>
    <row r="5474" spans="1:20">
      <c r="A5474" t="s">
        <v>58</v>
      </c>
      <c r="B5474" t="s">
        <v>22</v>
      </c>
      <c r="C5474" t="s">
        <v>90</v>
      </c>
      <c r="D5474" t="s">
        <v>91</v>
      </c>
      <c r="E5474" t="s">
        <v>25</v>
      </c>
      <c r="F5474" s="1">
        <v>18629</v>
      </c>
      <c r="G5474" t="s">
        <v>2663</v>
      </c>
      <c r="H5474">
        <v>201502</v>
      </c>
      <c r="I5474" t="s">
        <v>27</v>
      </c>
      <c r="J5474" t="s">
        <v>28</v>
      </c>
      <c r="K5474" t="s">
        <v>38</v>
      </c>
      <c r="L5474" t="s">
        <v>30</v>
      </c>
      <c r="M5474" t="s">
        <v>31</v>
      </c>
      <c r="N5474" t="s">
        <v>32</v>
      </c>
      <c r="O5474">
        <v>0</v>
      </c>
      <c r="P5474" t="s">
        <v>22</v>
      </c>
      <c r="Q5474" t="s">
        <v>58</v>
      </c>
      <c r="R5474" t="s">
        <v>33</v>
      </c>
      <c r="S5474" t="s">
        <v>34</v>
      </c>
      <c r="T5474" t="s">
        <v>35</v>
      </c>
    </row>
    <row r="5475" spans="1:20">
      <c r="A5475" t="s">
        <v>58</v>
      </c>
      <c r="B5475" t="s">
        <v>22</v>
      </c>
      <c r="C5475" t="s">
        <v>90</v>
      </c>
      <c r="D5475" t="s">
        <v>91</v>
      </c>
      <c r="E5475" t="s">
        <v>25</v>
      </c>
      <c r="F5475" s="1">
        <v>18629</v>
      </c>
      <c r="G5475" t="s">
        <v>2663</v>
      </c>
      <c r="H5475">
        <v>201502</v>
      </c>
      <c r="I5475" t="s">
        <v>27</v>
      </c>
      <c r="J5475" t="s">
        <v>28</v>
      </c>
      <c r="K5475" t="s">
        <v>39</v>
      </c>
      <c r="L5475" t="s">
        <v>30</v>
      </c>
      <c r="M5475" t="s">
        <v>31</v>
      </c>
      <c r="N5475" t="s">
        <v>32</v>
      </c>
      <c r="O5475">
        <v>0</v>
      </c>
      <c r="P5475" t="s">
        <v>22</v>
      </c>
      <c r="Q5475" t="s">
        <v>58</v>
      </c>
      <c r="R5475" t="s">
        <v>33</v>
      </c>
      <c r="S5475" t="s">
        <v>34</v>
      </c>
      <c r="T5475" t="s">
        <v>35</v>
      </c>
    </row>
    <row r="5476" spans="1:20">
      <c r="A5476" t="s">
        <v>58</v>
      </c>
      <c r="B5476" t="s">
        <v>22</v>
      </c>
      <c r="C5476" t="s">
        <v>90</v>
      </c>
      <c r="D5476" t="s">
        <v>91</v>
      </c>
      <c r="E5476" t="s">
        <v>25</v>
      </c>
      <c r="F5476" s="1">
        <v>18629</v>
      </c>
      <c r="G5476" t="s">
        <v>2663</v>
      </c>
      <c r="H5476">
        <v>201502</v>
      </c>
      <c r="I5476" t="s">
        <v>27</v>
      </c>
      <c r="J5476" t="s">
        <v>28</v>
      </c>
      <c r="K5476" t="s">
        <v>40</v>
      </c>
      <c r="L5476" t="s">
        <v>30</v>
      </c>
      <c r="M5476" t="s">
        <v>31</v>
      </c>
      <c r="N5476" t="s">
        <v>32</v>
      </c>
      <c r="O5476">
        <v>0</v>
      </c>
      <c r="P5476" t="s">
        <v>22</v>
      </c>
      <c r="Q5476" t="s">
        <v>58</v>
      </c>
      <c r="R5476" t="s">
        <v>33</v>
      </c>
      <c r="S5476" t="s">
        <v>34</v>
      </c>
      <c r="T5476" t="s">
        <v>35</v>
      </c>
    </row>
    <row r="5477" spans="1:20">
      <c r="A5477" t="s">
        <v>58</v>
      </c>
      <c r="B5477" t="s">
        <v>22</v>
      </c>
      <c r="C5477" t="s">
        <v>90</v>
      </c>
      <c r="D5477" t="s">
        <v>91</v>
      </c>
      <c r="E5477" t="s">
        <v>25</v>
      </c>
      <c r="F5477" s="1">
        <v>18629</v>
      </c>
      <c r="G5477" t="s">
        <v>2663</v>
      </c>
      <c r="H5477">
        <v>201502</v>
      </c>
      <c r="I5477" t="s">
        <v>27</v>
      </c>
      <c r="J5477" t="s">
        <v>28</v>
      </c>
      <c r="K5477" t="s">
        <v>41</v>
      </c>
      <c r="L5477" t="s">
        <v>30</v>
      </c>
      <c r="M5477" t="s">
        <v>31</v>
      </c>
      <c r="N5477" t="s">
        <v>32</v>
      </c>
      <c r="O5477">
        <v>0</v>
      </c>
      <c r="P5477" t="s">
        <v>22</v>
      </c>
      <c r="Q5477" t="s">
        <v>58</v>
      </c>
      <c r="R5477" t="s">
        <v>33</v>
      </c>
      <c r="S5477" t="s">
        <v>34</v>
      </c>
      <c r="T5477" t="s">
        <v>35</v>
      </c>
    </row>
    <row r="5478" spans="1:20">
      <c r="A5478" t="s">
        <v>58</v>
      </c>
      <c r="B5478" t="s">
        <v>22</v>
      </c>
      <c r="C5478" t="s">
        <v>90</v>
      </c>
      <c r="D5478" t="s">
        <v>91</v>
      </c>
      <c r="E5478" t="s">
        <v>25</v>
      </c>
      <c r="F5478" s="1">
        <v>18629</v>
      </c>
      <c r="G5478" t="s">
        <v>2663</v>
      </c>
      <c r="H5478">
        <v>201502</v>
      </c>
      <c r="I5478" t="s">
        <v>27</v>
      </c>
      <c r="J5478" t="s">
        <v>28</v>
      </c>
      <c r="K5478" t="s">
        <v>42</v>
      </c>
      <c r="L5478" t="s">
        <v>30</v>
      </c>
      <c r="M5478" t="s">
        <v>31</v>
      </c>
      <c r="N5478" t="s">
        <v>32</v>
      </c>
      <c r="O5478">
        <v>0</v>
      </c>
      <c r="P5478" t="s">
        <v>22</v>
      </c>
      <c r="Q5478" t="s">
        <v>58</v>
      </c>
      <c r="R5478" t="s">
        <v>33</v>
      </c>
      <c r="S5478" t="s">
        <v>34</v>
      </c>
      <c r="T5478" t="s">
        <v>35</v>
      </c>
    </row>
    <row r="5479" spans="1:20">
      <c r="A5479" t="s">
        <v>58</v>
      </c>
      <c r="B5479" t="s">
        <v>22</v>
      </c>
      <c r="C5479" t="s">
        <v>90</v>
      </c>
      <c r="D5479" t="s">
        <v>91</v>
      </c>
      <c r="E5479" t="s">
        <v>25</v>
      </c>
      <c r="F5479" s="1">
        <v>18629</v>
      </c>
      <c r="G5479" t="s">
        <v>2663</v>
      </c>
      <c r="H5479">
        <v>201502</v>
      </c>
      <c r="I5479" t="s">
        <v>27</v>
      </c>
      <c r="J5479" t="s">
        <v>28</v>
      </c>
      <c r="K5479" t="s">
        <v>43</v>
      </c>
      <c r="L5479" t="s">
        <v>30</v>
      </c>
      <c r="M5479" t="s">
        <v>31</v>
      </c>
      <c r="N5479" t="s">
        <v>32</v>
      </c>
      <c r="O5479">
        <v>0</v>
      </c>
      <c r="P5479" t="s">
        <v>22</v>
      </c>
      <c r="Q5479" t="s">
        <v>58</v>
      </c>
      <c r="R5479" t="s">
        <v>33</v>
      </c>
      <c r="S5479" t="s">
        <v>34</v>
      </c>
      <c r="T5479" t="s">
        <v>35</v>
      </c>
    </row>
    <row r="5480" spans="1:20">
      <c r="A5480" t="s">
        <v>58</v>
      </c>
      <c r="B5480" t="s">
        <v>22</v>
      </c>
      <c r="C5480" t="s">
        <v>90</v>
      </c>
      <c r="D5480" t="s">
        <v>91</v>
      </c>
      <c r="E5480" t="s">
        <v>25</v>
      </c>
      <c r="F5480" s="1">
        <v>18629</v>
      </c>
      <c r="G5480" t="s">
        <v>2663</v>
      </c>
      <c r="H5480">
        <v>201502</v>
      </c>
      <c r="I5480" t="s">
        <v>27</v>
      </c>
      <c r="J5480" t="s">
        <v>28</v>
      </c>
      <c r="K5480" t="s">
        <v>44</v>
      </c>
      <c r="L5480" t="s">
        <v>30</v>
      </c>
      <c r="M5480" t="s">
        <v>31</v>
      </c>
      <c r="N5480" t="s">
        <v>32</v>
      </c>
      <c r="O5480">
        <v>0</v>
      </c>
      <c r="P5480" t="s">
        <v>22</v>
      </c>
      <c r="Q5480" t="s">
        <v>58</v>
      </c>
      <c r="R5480" t="s">
        <v>33</v>
      </c>
      <c r="S5480" t="s">
        <v>34</v>
      </c>
      <c r="T5480" t="s">
        <v>35</v>
      </c>
    </row>
    <row r="5481" spans="1:20">
      <c r="A5481" t="s">
        <v>61</v>
      </c>
      <c r="B5481" t="s">
        <v>22</v>
      </c>
      <c r="C5481" t="s">
        <v>92</v>
      </c>
      <c r="D5481" t="s">
        <v>93</v>
      </c>
      <c r="E5481" t="s">
        <v>25</v>
      </c>
      <c r="F5481" s="1">
        <v>34050</v>
      </c>
      <c r="G5481" t="s">
        <v>2663</v>
      </c>
      <c r="H5481">
        <v>201502</v>
      </c>
      <c r="I5481" t="s">
        <v>27</v>
      </c>
      <c r="J5481" t="s">
        <v>53</v>
      </c>
      <c r="K5481" t="s">
        <v>29</v>
      </c>
      <c r="L5481" t="s">
        <v>54</v>
      </c>
      <c r="M5481" t="s">
        <v>31</v>
      </c>
      <c r="N5481" t="s">
        <v>32</v>
      </c>
      <c r="O5481">
        <v>4395.6000000000004</v>
      </c>
      <c r="P5481" t="s">
        <v>22</v>
      </c>
      <c r="Q5481" t="s">
        <v>61</v>
      </c>
      <c r="R5481" t="s">
        <v>33</v>
      </c>
      <c r="S5481" t="s">
        <v>34</v>
      </c>
      <c r="T5481" t="s">
        <v>35</v>
      </c>
    </row>
    <row r="5482" spans="1:20">
      <c r="A5482" t="s">
        <v>61</v>
      </c>
      <c r="B5482" t="s">
        <v>22</v>
      </c>
      <c r="C5482" t="s">
        <v>92</v>
      </c>
      <c r="D5482" t="s">
        <v>93</v>
      </c>
      <c r="E5482" t="s">
        <v>25</v>
      </c>
      <c r="F5482" s="1">
        <v>34050</v>
      </c>
      <c r="G5482" t="s">
        <v>2663</v>
      </c>
      <c r="H5482">
        <v>201502</v>
      </c>
      <c r="I5482" t="s">
        <v>27</v>
      </c>
      <c r="J5482" t="s">
        <v>53</v>
      </c>
      <c r="K5482" t="s">
        <v>36</v>
      </c>
      <c r="L5482" t="s">
        <v>54</v>
      </c>
      <c r="M5482" t="s">
        <v>31</v>
      </c>
      <c r="N5482" t="s">
        <v>32</v>
      </c>
      <c r="O5482">
        <v>5767.53</v>
      </c>
      <c r="P5482" t="s">
        <v>22</v>
      </c>
      <c r="Q5482" t="s">
        <v>61</v>
      </c>
      <c r="R5482" t="s">
        <v>33</v>
      </c>
      <c r="S5482" t="s">
        <v>34</v>
      </c>
      <c r="T5482" t="s">
        <v>35</v>
      </c>
    </row>
    <row r="5483" spans="1:20">
      <c r="A5483" t="s">
        <v>61</v>
      </c>
      <c r="B5483" t="s">
        <v>22</v>
      </c>
      <c r="C5483" t="s">
        <v>92</v>
      </c>
      <c r="D5483" t="s">
        <v>93</v>
      </c>
      <c r="E5483" t="s">
        <v>25</v>
      </c>
      <c r="F5483" s="1">
        <v>34050</v>
      </c>
      <c r="G5483" t="s">
        <v>2663</v>
      </c>
      <c r="H5483">
        <v>201502</v>
      </c>
      <c r="I5483" t="s">
        <v>27</v>
      </c>
      <c r="J5483" t="s">
        <v>53</v>
      </c>
      <c r="K5483" t="s">
        <v>41</v>
      </c>
      <c r="L5483" t="s">
        <v>54</v>
      </c>
      <c r="M5483" t="s">
        <v>31</v>
      </c>
      <c r="N5483" t="s">
        <v>32</v>
      </c>
      <c r="O5483">
        <v>666.19</v>
      </c>
      <c r="P5483" t="s">
        <v>22</v>
      </c>
      <c r="Q5483" t="s">
        <v>61</v>
      </c>
      <c r="R5483" t="s">
        <v>33</v>
      </c>
      <c r="S5483" t="s">
        <v>34</v>
      </c>
      <c r="T5483" t="s">
        <v>35</v>
      </c>
    </row>
    <row r="5484" spans="1:20">
      <c r="A5484" t="s">
        <v>58</v>
      </c>
      <c r="B5484" t="s">
        <v>22</v>
      </c>
      <c r="C5484" t="s">
        <v>2406</v>
      </c>
      <c r="D5484" t="s">
        <v>2407</v>
      </c>
      <c r="E5484" t="s">
        <v>25</v>
      </c>
      <c r="F5484" s="1">
        <v>18629</v>
      </c>
      <c r="G5484" t="s">
        <v>2663</v>
      </c>
      <c r="H5484">
        <v>201502</v>
      </c>
      <c r="I5484" t="s">
        <v>27</v>
      </c>
      <c r="J5484" t="s">
        <v>28</v>
      </c>
      <c r="K5484" t="s">
        <v>29</v>
      </c>
      <c r="L5484" t="s">
        <v>30</v>
      </c>
      <c r="M5484" t="s">
        <v>31</v>
      </c>
      <c r="N5484" t="s">
        <v>32</v>
      </c>
      <c r="O5484">
        <v>-491.47</v>
      </c>
      <c r="P5484" t="s">
        <v>22</v>
      </c>
      <c r="Q5484" t="s">
        <v>58</v>
      </c>
      <c r="R5484" t="s">
        <v>33</v>
      </c>
      <c r="S5484" t="s">
        <v>34</v>
      </c>
      <c r="T5484" t="s">
        <v>35</v>
      </c>
    </row>
    <row r="5485" spans="1:20">
      <c r="A5485" t="s">
        <v>58</v>
      </c>
      <c r="B5485" t="s">
        <v>22</v>
      </c>
      <c r="C5485" t="s">
        <v>2406</v>
      </c>
      <c r="D5485" t="s">
        <v>2407</v>
      </c>
      <c r="E5485" t="s">
        <v>25</v>
      </c>
      <c r="F5485" s="1">
        <v>18629</v>
      </c>
      <c r="G5485" t="s">
        <v>2663</v>
      </c>
      <c r="H5485">
        <v>201502</v>
      </c>
      <c r="I5485" t="s">
        <v>27</v>
      </c>
      <c r="J5485" t="s">
        <v>28</v>
      </c>
      <c r="K5485" t="s">
        <v>36</v>
      </c>
      <c r="L5485" t="s">
        <v>30</v>
      </c>
      <c r="M5485" t="s">
        <v>31</v>
      </c>
      <c r="N5485" t="s">
        <v>32</v>
      </c>
      <c r="O5485">
        <v>-491.47</v>
      </c>
      <c r="P5485" t="s">
        <v>22</v>
      </c>
      <c r="Q5485" t="s">
        <v>58</v>
      </c>
      <c r="R5485" t="s">
        <v>33</v>
      </c>
      <c r="S5485" t="s">
        <v>34</v>
      </c>
      <c r="T5485" t="s">
        <v>35</v>
      </c>
    </row>
    <row r="5486" spans="1:20">
      <c r="A5486" t="s">
        <v>58</v>
      </c>
      <c r="B5486" t="s">
        <v>22</v>
      </c>
      <c r="C5486" t="s">
        <v>2406</v>
      </c>
      <c r="D5486" t="s">
        <v>2407</v>
      </c>
      <c r="E5486" t="s">
        <v>25</v>
      </c>
      <c r="F5486" s="1">
        <v>18629</v>
      </c>
      <c r="G5486" t="s">
        <v>2663</v>
      </c>
      <c r="H5486">
        <v>201502</v>
      </c>
      <c r="I5486" t="s">
        <v>27</v>
      </c>
      <c r="J5486" t="s">
        <v>28</v>
      </c>
      <c r="K5486" t="s">
        <v>37</v>
      </c>
      <c r="L5486" t="s">
        <v>30</v>
      </c>
      <c r="M5486" t="s">
        <v>31</v>
      </c>
      <c r="N5486" t="s">
        <v>32</v>
      </c>
      <c r="O5486">
        <v>-491.45</v>
      </c>
      <c r="P5486" t="s">
        <v>22</v>
      </c>
      <c r="Q5486" t="s">
        <v>58</v>
      </c>
      <c r="R5486" t="s">
        <v>33</v>
      </c>
      <c r="S5486" t="s">
        <v>34</v>
      </c>
      <c r="T5486" t="s">
        <v>35</v>
      </c>
    </row>
    <row r="5487" spans="1:20">
      <c r="A5487" t="s">
        <v>58</v>
      </c>
      <c r="B5487" t="s">
        <v>22</v>
      </c>
      <c r="C5487" t="s">
        <v>2406</v>
      </c>
      <c r="D5487" t="s">
        <v>2407</v>
      </c>
      <c r="E5487" t="s">
        <v>25</v>
      </c>
      <c r="F5487" s="1">
        <v>18629</v>
      </c>
      <c r="G5487" t="s">
        <v>2663</v>
      </c>
      <c r="H5487">
        <v>201502</v>
      </c>
      <c r="I5487" t="s">
        <v>27</v>
      </c>
      <c r="J5487" t="s">
        <v>28</v>
      </c>
      <c r="K5487" t="s">
        <v>38</v>
      </c>
      <c r="L5487" t="s">
        <v>30</v>
      </c>
      <c r="M5487" t="s">
        <v>31</v>
      </c>
      <c r="N5487" t="s">
        <v>32</v>
      </c>
      <c r="O5487">
        <v>-491.47</v>
      </c>
      <c r="P5487" t="s">
        <v>22</v>
      </c>
      <c r="Q5487" t="s">
        <v>58</v>
      </c>
      <c r="R5487" t="s">
        <v>33</v>
      </c>
      <c r="S5487" t="s">
        <v>34</v>
      </c>
      <c r="T5487" t="s">
        <v>35</v>
      </c>
    </row>
    <row r="5488" spans="1:20">
      <c r="A5488" t="s">
        <v>58</v>
      </c>
      <c r="B5488" t="s">
        <v>22</v>
      </c>
      <c r="C5488" t="s">
        <v>2406</v>
      </c>
      <c r="D5488" t="s">
        <v>2407</v>
      </c>
      <c r="E5488" t="s">
        <v>25</v>
      </c>
      <c r="F5488" s="1">
        <v>18629</v>
      </c>
      <c r="G5488" t="s">
        <v>2663</v>
      </c>
      <c r="H5488">
        <v>201502</v>
      </c>
      <c r="I5488" t="s">
        <v>27</v>
      </c>
      <c r="J5488" t="s">
        <v>28</v>
      </c>
      <c r="K5488" t="s">
        <v>39</v>
      </c>
      <c r="L5488" t="s">
        <v>30</v>
      </c>
      <c r="M5488" t="s">
        <v>31</v>
      </c>
      <c r="N5488" t="s">
        <v>32</v>
      </c>
      <c r="O5488">
        <v>-491.47</v>
      </c>
      <c r="P5488" t="s">
        <v>22</v>
      </c>
      <c r="Q5488" t="s">
        <v>58</v>
      </c>
      <c r="R5488" t="s">
        <v>33</v>
      </c>
      <c r="S5488" t="s">
        <v>34</v>
      </c>
      <c r="T5488" t="s">
        <v>35</v>
      </c>
    </row>
    <row r="5489" spans="1:20">
      <c r="A5489" t="s">
        <v>58</v>
      </c>
      <c r="B5489" t="s">
        <v>22</v>
      </c>
      <c r="C5489" t="s">
        <v>2406</v>
      </c>
      <c r="D5489" t="s">
        <v>2407</v>
      </c>
      <c r="E5489" t="s">
        <v>25</v>
      </c>
      <c r="F5489" s="1">
        <v>18629</v>
      </c>
      <c r="G5489" t="s">
        <v>2663</v>
      </c>
      <c r="H5489">
        <v>201502</v>
      </c>
      <c r="I5489" t="s">
        <v>27</v>
      </c>
      <c r="J5489" t="s">
        <v>28</v>
      </c>
      <c r="K5489" t="s">
        <v>41</v>
      </c>
      <c r="L5489" t="s">
        <v>30</v>
      </c>
      <c r="M5489" t="s">
        <v>31</v>
      </c>
      <c r="N5489" t="s">
        <v>32</v>
      </c>
      <c r="O5489">
        <v>-491.47</v>
      </c>
      <c r="P5489" t="s">
        <v>22</v>
      </c>
      <c r="Q5489" t="s">
        <v>58</v>
      </c>
      <c r="R5489" t="s">
        <v>33</v>
      </c>
      <c r="S5489" t="s">
        <v>34</v>
      </c>
      <c r="T5489" t="s">
        <v>35</v>
      </c>
    </row>
    <row r="5490" spans="1:20">
      <c r="A5490" t="s">
        <v>55</v>
      </c>
      <c r="B5490" t="s">
        <v>22</v>
      </c>
      <c r="C5490" t="s">
        <v>94</v>
      </c>
      <c r="D5490" t="s">
        <v>95</v>
      </c>
      <c r="E5490" t="s">
        <v>25</v>
      </c>
      <c r="F5490" s="1">
        <v>34050</v>
      </c>
      <c r="G5490" t="s">
        <v>2663</v>
      </c>
      <c r="H5490">
        <v>201502</v>
      </c>
      <c r="I5490" t="s">
        <v>27</v>
      </c>
      <c r="J5490" t="s">
        <v>53</v>
      </c>
      <c r="K5490" t="s">
        <v>29</v>
      </c>
      <c r="L5490" t="s">
        <v>54</v>
      </c>
      <c r="M5490" t="s">
        <v>31</v>
      </c>
      <c r="N5490" t="s">
        <v>32</v>
      </c>
      <c r="O5490">
        <v>2127.61</v>
      </c>
      <c r="P5490" t="s">
        <v>22</v>
      </c>
      <c r="Q5490" t="s">
        <v>55</v>
      </c>
      <c r="R5490" t="s">
        <v>33</v>
      </c>
      <c r="S5490" t="s">
        <v>34</v>
      </c>
      <c r="T5490" t="s">
        <v>35</v>
      </c>
    </row>
    <row r="5491" spans="1:20">
      <c r="A5491" t="s">
        <v>55</v>
      </c>
      <c r="B5491" t="s">
        <v>22</v>
      </c>
      <c r="C5491" t="s">
        <v>94</v>
      </c>
      <c r="D5491" t="s">
        <v>95</v>
      </c>
      <c r="E5491" t="s">
        <v>25</v>
      </c>
      <c r="F5491" s="1">
        <v>34050</v>
      </c>
      <c r="G5491" t="s">
        <v>2663</v>
      </c>
      <c r="H5491">
        <v>201502</v>
      </c>
      <c r="I5491" t="s">
        <v>27</v>
      </c>
      <c r="J5491" t="s">
        <v>53</v>
      </c>
      <c r="K5491" t="s">
        <v>36</v>
      </c>
      <c r="L5491" t="s">
        <v>54</v>
      </c>
      <c r="M5491" t="s">
        <v>31</v>
      </c>
      <c r="N5491" t="s">
        <v>32</v>
      </c>
      <c r="O5491">
        <v>1355.17</v>
      </c>
      <c r="P5491" t="s">
        <v>22</v>
      </c>
      <c r="Q5491" t="s">
        <v>55</v>
      </c>
      <c r="R5491" t="s">
        <v>33</v>
      </c>
      <c r="S5491" t="s">
        <v>34</v>
      </c>
      <c r="T5491" t="s">
        <v>35</v>
      </c>
    </row>
    <row r="5492" spans="1:20">
      <c r="A5492" t="s">
        <v>96</v>
      </c>
      <c r="B5492" t="s">
        <v>22</v>
      </c>
      <c r="C5492" t="s">
        <v>97</v>
      </c>
      <c r="D5492" t="s">
        <v>98</v>
      </c>
      <c r="E5492" t="s">
        <v>25</v>
      </c>
      <c r="F5492" s="1">
        <v>34050</v>
      </c>
      <c r="G5492" t="s">
        <v>2663</v>
      </c>
      <c r="H5492">
        <v>201502</v>
      </c>
      <c r="I5492" t="s">
        <v>27</v>
      </c>
      <c r="J5492" t="s">
        <v>28</v>
      </c>
      <c r="K5492" t="s">
        <v>36</v>
      </c>
      <c r="L5492" t="s">
        <v>30</v>
      </c>
      <c r="M5492" t="s">
        <v>31</v>
      </c>
      <c r="N5492" t="s">
        <v>32</v>
      </c>
      <c r="O5492">
        <v>207.44</v>
      </c>
      <c r="P5492" t="s">
        <v>22</v>
      </c>
      <c r="Q5492" t="s">
        <v>96</v>
      </c>
      <c r="R5492" t="s">
        <v>33</v>
      </c>
      <c r="S5492" t="s">
        <v>34</v>
      </c>
      <c r="T5492" t="s">
        <v>35</v>
      </c>
    </row>
    <row r="5493" spans="1:20">
      <c r="A5493" t="s">
        <v>61</v>
      </c>
      <c r="B5493" t="s">
        <v>22</v>
      </c>
      <c r="C5493" t="s">
        <v>99</v>
      </c>
      <c r="D5493" t="s">
        <v>100</v>
      </c>
      <c r="E5493" t="s">
        <v>25</v>
      </c>
      <c r="F5493" s="1">
        <v>34050</v>
      </c>
      <c r="G5493" t="s">
        <v>2663</v>
      </c>
      <c r="H5493">
        <v>201502</v>
      </c>
      <c r="I5493" t="s">
        <v>27</v>
      </c>
      <c r="J5493" t="s">
        <v>28</v>
      </c>
      <c r="K5493" t="s">
        <v>29</v>
      </c>
      <c r="L5493" t="s">
        <v>30</v>
      </c>
      <c r="M5493" t="s">
        <v>31</v>
      </c>
      <c r="N5493" t="s">
        <v>32</v>
      </c>
      <c r="O5493">
        <v>2706.87</v>
      </c>
      <c r="P5493" t="s">
        <v>22</v>
      </c>
      <c r="Q5493" t="s">
        <v>61</v>
      </c>
      <c r="R5493" t="s">
        <v>33</v>
      </c>
      <c r="S5493" t="s">
        <v>34</v>
      </c>
      <c r="T5493" t="s">
        <v>35</v>
      </c>
    </row>
    <row r="5494" spans="1:20">
      <c r="A5494" t="s">
        <v>61</v>
      </c>
      <c r="B5494" t="s">
        <v>22</v>
      </c>
      <c r="C5494" t="s">
        <v>99</v>
      </c>
      <c r="D5494" t="s">
        <v>100</v>
      </c>
      <c r="E5494" t="s">
        <v>25</v>
      </c>
      <c r="F5494" s="1">
        <v>34050</v>
      </c>
      <c r="G5494" t="s">
        <v>2663</v>
      </c>
      <c r="H5494">
        <v>201502</v>
      </c>
      <c r="I5494" t="s">
        <v>27</v>
      </c>
      <c r="J5494" t="s">
        <v>28</v>
      </c>
      <c r="K5494" t="s">
        <v>37</v>
      </c>
      <c r="L5494" t="s">
        <v>30</v>
      </c>
      <c r="M5494" t="s">
        <v>31</v>
      </c>
      <c r="N5494" t="s">
        <v>32</v>
      </c>
      <c r="O5494">
        <v>2527.98</v>
      </c>
      <c r="P5494" t="s">
        <v>22</v>
      </c>
      <c r="Q5494" t="s">
        <v>61</v>
      </c>
      <c r="R5494" t="s">
        <v>33</v>
      </c>
      <c r="S5494" t="s">
        <v>34</v>
      </c>
      <c r="T5494" t="s">
        <v>35</v>
      </c>
    </row>
    <row r="5495" spans="1:20">
      <c r="A5495" t="s">
        <v>61</v>
      </c>
      <c r="B5495" t="s">
        <v>22</v>
      </c>
      <c r="C5495" t="s">
        <v>99</v>
      </c>
      <c r="D5495" t="s">
        <v>100</v>
      </c>
      <c r="E5495" t="s">
        <v>25</v>
      </c>
      <c r="F5495" s="1">
        <v>34050</v>
      </c>
      <c r="G5495" t="s">
        <v>2663</v>
      </c>
      <c r="H5495">
        <v>201502</v>
      </c>
      <c r="I5495" t="s">
        <v>27</v>
      </c>
      <c r="J5495" t="s">
        <v>28</v>
      </c>
      <c r="K5495" t="s">
        <v>38</v>
      </c>
      <c r="L5495" t="s">
        <v>30</v>
      </c>
      <c r="M5495" t="s">
        <v>31</v>
      </c>
      <c r="N5495" t="s">
        <v>32</v>
      </c>
      <c r="O5495">
        <v>-563.86</v>
      </c>
      <c r="P5495" t="s">
        <v>22</v>
      </c>
      <c r="Q5495" t="s">
        <v>61</v>
      </c>
      <c r="R5495" t="s">
        <v>33</v>
      </c>
      <c r="S5495" t="s">
        <v>34</v>
      </c>
      <c r="T5495" t="s">
        <v>35</v>
      </c>
    </row>
    <row r="5496" spans="1:20">
      <c r="A5496" t="s">
        <v>61</v>
      </c>
      <c r="B5496" t="s">
        <v>22</v>
      </c>
      <c r="C5496" t="s">
        <v>99</v>
      </c>
      <c r="D5496" t="s">
        <v>100</v>
      </c>
      <c r="E5496" t="s">
        <v>25</v>
      </c>
      <c r="F5496" s="1">
        <v>34050</v>
      </c>
      <c r="G5496" t="s">
        <v>2663</v>
      </c>
      <c r="H5496">
        <v>201502</v>
      </c>
      <c r="I5496" t="s">
        <v>27</v>
      </c>
      <c r="J5496" t="s">
        <v>28</v>
      </c>
      <c r="K5496" t="s">
        <v>40</v>
      </c>
      <c r="L5496" t="s">
        <v>30</v>
      </c>
      <c r="M5496" t="s">
        <v>31</v>
      </c>
      <c r="N5496" t="s">
        <v>32</v>
      </c>
      <c r="O5496">
        <v>4524.8900000000003</v>
      </c>
      <c r="P5496" t="s">
        <v>22</v>
      </c>
      <c r="Q5496" t="s">
        <v>61</v>
      </c>
      <c r="R5496" t="s">
        <v>33</v>
      </c>
      <c r="S5496" t="s">
        <v>34</v>
      </c>
      <c r="T5496" t="s">
        <v>35</v>
      </c>
    </row>
    <row r="5497" spans="1:20">
      <c r="A5497" t="s">
        <v>61</v>
      </c>
      <c r="B5497" t="s">
        <v>22</v>
      </c>
      <c r="C5497" t="s">
        <v>99</v>
      </c>
      <c r="D5497" t="s">
        <v>100</v>
      </c>
      <c r="E5497" t="s">
        <v>25</v>
      </c>
      <c r="F5497" s="1">
        <v>34050</v>
      </c>
      <c r="G5497" t="s">
        <v>2663</v>
      </c>
      <c r="H5497">
        <v>201502</v>
      </c>
      <c r="I5497" t="s">
        <v>27</v>
      </c>
      <c r="J5497" t="s">
        <v>28</v>
      </c>
      <c r="K5497" t="s">
        <v>41</v>
      </c>
      <c r="L5497" t="s">
        <v>30</v>
      </c>
      <c r="M5497" t="s">
        <v>31</v>
      </c>
      <c r="N5497" t="s">
        <v>32</v>
      </c>
      <c r="O5497">
        <v>3222.1800000000003</v>
      </c>
      <c r="P5497" t="s">
        <v>22</v>
      </c>
      <c r="Q5497" t="s">
        <v>61</v>
      </c>
      <c r="R5497" t="s">
        <v>33</v>
      </c>
      <c r="S5497" t="s">
        <v>34</v>
      </c>
      <c r="T5497" t="s">
        <v>35</v>
      </c>
    </row>
    <row r="5498" spans="1:20">
      <c r="A5498" t="s">
        <v>96</v>
      </c>
      <c r="B5498" t="s">
        <v>22</v>
      </c>
      <c r="C5498" t="s">
        <v>101</v>
      </c>
      <c r="D5498" t="s">
        <v>102</v>
      </c>
      <c r="E5498" t="s">
        <v>25</v>
      </c>
      <c r="F5498" s="1">
        <v>38353</v>
      </c>
      <c r="G5498" t="s">
        <v>2663</v>
      </c>
      <c r="H5498">
        <v>201502</v>
      </c>
      <c r="I5498" t="s">
        <v>27</v>
      </c>
      <c r="J5498" t="s">
        <v>28</v>
      </c>
      <c r="K5498" t="s">
        <v>36</v>
      </c>
      <c r="L5498" t="s">
        <v>30</v>
      </c>
      <c r="M5498" t="s">
        <v>31</v>
      </c>
      <c r="N5498" t="s">
        <v>32</v>
      </c>
      <c r="O5498">
        <v>641.79</v>
      </c>
      <c r="P5498" t="s">
        <v>22</v>
      </c>
      <c r="Q5498" t="s">
        <v>96</v>
      </c>
      <c r="R5498" t="s">
        <v>33</v>
      </c>
      <c r="S5498" t="s">
        <v>34</v>
      </c>
      <c r="T5498" t="s">
        <v>35</v>
      </c>
    </row>
    <row r="5499" spans="1:20">
      <c r="A5499" t="s">
        <v>96</v>
      </c>
      <c r="B5499" t="s">
        <v>22</v>
      </c>
      <c r="C5499" t="s">
        <v>101</v>
      </c>
      <c r="D5499" t="s">
        <v>102</v>
      </c>
      <c r="E5499" t="s">
        <v>25</v>
      </c>
      <c r="F5499" s="1">
        <v>38353</v>
      </c>
      <c r="G5499" t="s">
        <v>2663</v>
      </c>
      <c r="H5499">
        <v>201502</v>
      </c>
      <c r="I5499" t="s">
        <v>27</v>
      </c>
      <c r="J5499" t="s">
        <v>28</v>
      </c>
      <c r="K5499" t="s">
        <v>37</v>
      </c>
      <c r="L5499" t="s">
        <v>30</v>
      </c>
      <c r="M5499" t="s">
        <v>31</v>
      </c>
      <c r="N5499" t="s">
        <v>32</v>
      </c>
      <c r="O5499">
        <v>36.72</v>
      </c>
      <c r="P5499" t="s">
        <v>22</v>
      </c>
      <c r="Q5499" t="s">
        <v>96</v>
      </c>
      <c r="R5499" t="s">
        <v>33</v>
      </c>
      <c r="S5499" t="s">
        <v>34</v>
      </c>
      <c r="T5499" t="s">
        <v>35</v>
      </c>
    </row>
    <row r="5500" spans="1:20">
      <c r="A5500" t="s">
        <v>96</v>
      </c>
      <c r="B5500" t="s">
        <v>22</v>
      </c>
      <c r="C5500" t="s">
        <v>101</v>
      </c>
      <c r="D5500" t="s">
        <v>102</v>
      </c>
      <c r="E5500" t="s">
        <v>25</v>
      </c>
      <c r="F5500" s="1">
        <v>38353</v>
      </c>
      <c r="G5500" t="s">
        <v>2663</v>
      </c>
      <c r="H5500">
        <v>201502</v>
      </c>
      <c r="I5500" t="s">
        <v>27</v>
      </c>
      <c r="J5500" t="s">
        <v>28</v>
      </c>
      <c r="K5500" t="s">
        <v>38</v>
      </c>
      <c r="L5500" t="s">
        <v>30</v>
      </c>
      <c r="M5500" t="s">
        <v>31</v>
      </c>
      <c r="N5500" t="s">
        <v>32</v>
      </c>
      <c r="O5500">
        <v>1645.46</v>
      </c>
      <c r="P5500" t="s">
        <v>22</v>
      </c>
      <c r="Q5500" t="s">
        <v>96</v>
      </c>
      <c r="R5500" t="s">
        <v>33</v>
      </c>
      <c r="S5500" t="s">
        <v>34</v>
      </c>
      <c r="T5500" t="s">
        <v>35</v>
      </c>
    </row>
    <row r="5501" spans="1:20">
      <c r="A5501" t="s">
        <v>103</v>
      </c>
      <c r="B5501" t="s">
        <v>22</v>
      </c>
      <c r="C5501" t="s">
        <v>104</v>
      </c>
      <c r="D5501" t="s">
        <v>105</v>
      </c>
      <c r="E5501" t="s">
        <v>25</v>
      </c>
      <c r="F5501" s="1">
        <v>34579</v>
      </c>
      <c r="G5501" t="s">
        <v>2663</v>
      </c>
      <c r="H5501">
        <v>201502</v>
      </c>
      <c r="I5501" t="s">
        <v>27</v>
      </c>
      <c r="J5501" t="s">
        <v>53</v>
      </c>
      <c r="K5501" t="s">
        <v>29</v>
      </c>
      <c r="L5501" t="s">
        <v>54</v>
      </c>
      <c r="M5501" t="s">
        <v>31</v>
      </c>
      <c r="N5501" t="s">
        <v>32</v>
      </c>
      <c r="O5501">
        <v>583.79</v>
      </c>
      <c r="P5501" t="s">
        <v>22</v>
      </c>
      <c r="Q5501" t="s">
        <v>103</v>
      </c>
      <c r="R5501" t="s">
        <v>33</v>
      </c>
      <c r="S5501" t="s">
        <v>34</v>
      </c>
      <c r="T5501" t="s">
        <v>35</v>
      </c>
    </row>
    <row r="5502" spans="1:20">
      <c r="A5502" t="s">
        <v>103</v>
      </c>
      <c r="B5502" t="s">
        <v>22</v>
      </c>
      <c r="C5502" t="s">
        <v>104</v>
      </c>
      <c r="D5502" t="s">
        <v>105</v>
      </c>
      <c r="E5502" t="s">
        <v>25</v>
      </c>
      <c r="F5502" s="1">
        <v>34579</v>
      </c>
      <c r="G5502" t="s">
        <v>2663</v>
      </c>
      <c r="H5502">
        <v>201502</v>
      </c>
      <c r="I5502" t="s">
        <v>27</v>
      </c>
      <c r="J5502" t="s">
        <v>53</v>
      </c>
      <c r="K5502" t="s">
        <v>36</v>
      </c>
      <c r="L5502" t="s">
        <v>54</v>
      </c>
      <c r="M5502" t="s">
        <v>31</v>
      </c>
      <c r="N5502" t="s">
        <v>32</v>
      </c>
      <c r="O5502">
        <v>241.93</v>
      </c>
      <c r="P5502" t="s">
        <v>22</v>
      </c>
      <c r="Q5502" t="s">
        <v>103</v>
      </c>
      <c r="R5502" t="s">
        <v>33</v>
      </c>
      <c r="S5502" t="s">
        <v>34</v>
      </c>
      <c r="T5502" t="s">
        <v>35</v>
      </c>
    </row>
    <row r="5503" spans="1:20">
      <c r="A5503" t="s">
        <v>103</v>
      </c>
      <c r="B5503" t="s">
        <v>22</v>
      </c>
      <c r="C5503" t="s">
        <v>104</v>
      </c>
      <c r="D5503" t="s">
        <v>105</v>
      </c>
      <c r="E5503" t="s">
        <v>25</v>
      </c>
      <c r="F5503" s="1">
        <v>34579</v>
      </c>
      <c r="G5503" t="s">
        <v>2663</v>
      </c>
      <c r="H5503">
        <v>201502</v>
      </c>
      <c r="I5503" t="s">
        <v>27</v>
      </c>
      <c r="J5503" t="s">
        <v>53</v>
      </c>
      <c r="K5503" t="s">
        <v>37</v>
      </c>
      <c r="L5503" t="s">
        <v>54</v>
      </c>
      <c r="M5503" t="s">
        <v>31</v>
      </c>
      <c r="N5503" t="s">
        <v>32</v>
      </c>
      <c r="O5503">
        <v>147.97999999999999</v>
      </c>
      <c r="P5503" t="s">
        <v>22</v>
      </c>
      <c r="Q5503" t="s">
        <v>103</v>
      </c>
      <c r="R5503" t="s">
        <v>33</v>
      </c>
      <c r="S5503" t="s">
        <v>34</v>
      </c>
      <c r="T5503" t="s">
        <v>35</v>
      </c>
    </row>
    <row r="5504" spans="1:20">
      <c r="A5504" t="s">
        <v>103</v>
      </c>
      <c r="B5504" t="s">
        <v>22</v>
      </c>
      <c r="C5504" t="s">
        <v>104</v>
      </c>
      <c r="D5504" t="s">
        <v>105</v>
      </c>
      <c r="E5504" t="s">
        <v>25</v>
      </c>
      <c r="F5504" s="1">
        <v>34579</v>
      </c>
      <c r="G5504" t="s">
        <v>2663</v>
      </c>
      <c r="H5504">
        <v>201502</v>
      </c>
      <c r="I5504" t="s">
        <v>27</v>
      </c>
      <c r="J5504" t="s">
        <v>53</v>
      </c>
      <c r="K5504" t="s">
        <v>38</v>
      </c>
      <c r="L5504" t="s">
        <v>54</v>
      </c>
      <c r="M5504" t="s">
        <v>31</v>
      </c>
      <c r="N5504" t="s">
        <v>32</v>
      </c>
      <c r="O5504">
        <v>195.72</v>
      </c>
      <c r="P5504" t="s">
        <v>22</v>
      </c>
      <c r="Q5504" t="s">
        <v>103</v>
      </c>
      <c r="R5504" t="s">
        <v>33</v>
      </c>
      <c r="S5504" t="s">
        <v>34</v>
      </c>
      <c r="T5504" t="s">
        <v>35</v>
      </c>
    </row>
    <row r="5505" spans="1:20">
      <c r="A5505" t="s">
        <v>103</v>
      </c>
      <c r="B5505" t="s">
        <v>22</v>
      </c>
      <c r="C5505" t="s">
        <v>104</v>
      </c>
      <c r="D5505" t="s">
        <v>105</v>
      </c>
      <c r="E5505" t="s">
        <v>25</v>
      </c>
      <c r="F5505" s="1">
        <v>34579</v>
      </c>
      <c r="G5505" t="s">
        <v>2663</v>
      </c>
      <c r="H5505">
        <v>201502</v>
      </c>
      <c r="I5505" t="s">
        <v>27</v>
      </c>
      <c r="J5505" t="s">
        <v>53</v>
      </c>
      <c r="K5505" t="s">
        <v>39</v>
      </c>
      <c r="L5505" t="s">
        <v>54</v>
      </c>
      <c r="M5505" t="s">
        <v>31</v>
      </c>
      <c r="N5505" t="s">
        <v>32</v>
      </c>
      <c r="O5505">
        <v>69.650000000000006</v>
      </c>
      <c r="P5505" t="s">
        <v>22</v>
      </c>
      <c r="Q5505" t="s">
        <v>103</v>
      </c>
      <c r="R5505" t="s">
        <v>33</v>
      </c>
      <c r="S5505" t="s">
        <v>34</v>
      </c>
      <c r="T5505" t="s">
        <v>35</v>
      </c>
    </row>
    <row r="5506" spans="1:20">
      <c r="A5506" t="s">
        <v>103</v>
      </c>
      <c r="B5506" t="s">
        <v>22</v>
      </c>
      <c r="C5506" t="s">
        <v>104</v>
      </c>
      <c r="D5506" t="s">
        <v>105</v>
      </c>
      <c r="E5506" t="s">
        <v>25</v>
      </c>
      <c r="F5506" s="1">
        <v>34579</v>
      </c>
      <c r="G5506" t="s">
        <v>2663</v>
      </c>
      <c r="H5506">
        <v>201502</v>
      </c>
      <c r="I5506" t="s">
        <v>27</v>
      </c>
      <c r="J5506" t="s">
        <v>53</v>
      </c>
      <c r="K5506" t="s">
        <v>40</v>
      </c>
      <c r="L5506" t="s">
        <v>54</v>
      </c>
      <c r="M5506" t="s">
        <v>31</v>
      </c>
      <c r="N5506" t="s">
        <v>32</v>
      </c>
      <c r="O5506">
        <v>1665.8</v>
      </c>
      <c r="P5506" t="s">
        <v>22</v>
      </c>
      <c r="Q5506" t="s">
        <v>103</v>
      </c>
      <c r="R5506" t="s">
        <v>33</v>
      </c>
      <c r="S5506" t="s">
        <v>34</v>
      </c>
      <c r="T5506" t="s">
        <v>35</v>
      </c>
    </row>
    <row r="5507" spans="1:20">
      <c r="A5507" t="s">
        <v>103</v>
      </c>
      <c r="B5507" t="s">
        <v>22</v>
      </c>
      <c r="C5507" t="s">
        <v>104</v>
      </c>
      <c r="D5507" t="s">
        <v>105</v>
      </c>
      <c r="E5507" t="s">
        <v>25</v>
      </c>
      <c r="F5507" s="1">
        <v>34579</v>
      </c>
      <c r="G5507" t="s">
        <v>2663</v>
      </c>
      <c r="H5507">
        <v>201502</v>
      </c>
      <c r="I5507" t="s">
        <v>27</v>
      </c>
      <c r="J5507" t="s">
        <v>53</v>
      </c>
      <c r="K5507" t="s">
        <v>41</v>
      </c>
      <c r="L5507" t="s">
        <v>54</v>
      </c>
      <c r="M5507" t="s">
        <v>31</v>
      </c>
      <c r="N5507" t="s">
        <v>32</v>
      </c>
      <c r="O5507">
        <v>1470.5</v>
      </c>
      <c r="P5507" t="s">
        <v>22</v>
      </c>
      <c r="Q5507" t="s">
        <v>103</v>
      </c>
      <c r="R5507" t="s">
        <v>33</v>
      </c>
      <c r="S5507" t="s">
        <v>34</v>
      </c>
      <c r="T5507" t="s">
        <v>35</v>
      </c>
    </row>
    <row r="5508" spans="1:20">
      <c r="A5508" t="s">
        <v>45</v>
      </c>
      <c r="B5508" t="s">
        <v>22</v>
      </c>
      <c r="C5508" t="s">
        <v>106</v>
      </c>
      <c r="D5508" t="s">
        <v>107</v>
      </c>
      <c r="E5508" t="s">
        <v>25</v>
      </c>
      <c r="F5508" s="1">
        <v>34050</v>
      </c>
      <c r="G5508" t="s">
        <v>2663</v>
      </c>
      <c r="H5508">
        <v>201502</v>
      </c>
      <c r="I5508" t="s">
        <v>27</v>
      </c>
      <c r="J5508" t="s">
        <v>28</v>
      </c>
      <c r="K5508" t="s">
        <v>29</v>
      </c>
      <c r="L5508" t="s">
        <v>30</v>
      </c>
      <c r="M5508" t="s">
        <v>31</v>
      </c>
      <c r="N5508" t="s">
        <v>32</v>
      </c>
      <c r="O5508">
        <v>11124.26</v>
      </c>
      <c r="P5508" t="s">
        <v>22</v>
      </c>
      <c r="Q5508" t="s">
        <v>45</v>
      </c>
      <c r="R5508" t="s">
        <v>33</v>
      </c>
      <c r="S5508" t="s">
        <v>34</v>
      </c>
      <c r="T5508" t="s">
        <v>35</v>
      </c>
    </row>
    <row r="5509" spans="1:20">
      <c r="A5509" t="s">
        <v>45</v>
      </c>
      <c r="B5509" t="s">
        <v>22</v>
      </c>
      <c r="C5509" t="s">
        <v>106</v>
      </c>
      <c r="D5509" t="s">
        <v>107</v>
      </c>
      <c r="E5509" t="s">
        <v>25</v>
      </c>
      <c r="F5509" s="1">
        <v>34050</v>
      </c>
      <c r="G5509" t="s">
        <v>2663</v>
      </c>
      <c r="H5509">
        <v>201502</v>
      </c>
      <c r="I5509" t="s">
        <v>27</v>
      </c>
      <c r="J5509" t="s">
        <v>28</v>
      </c>
      <c r="K5509" t="s">
        <v>36</v>
      </c>
      <c r="L5509" t="s">
        <v>30</v>
      </c>
      <c r="M5509" t="s">
        <v>31</v>
      </c>
      <c r="N5509" t="s">
        <v>32</v>
      </c>
      <c r="O5509">
        <v>55658.55</v>
      </c>
      <c r="P5509" t="s">
        <v>22</v>
      </c>
      <c r="Q5509" t="s">
        <v>45</v>
      </c>
      <c r="R5509" t="s">
        <v>33</v>
      </c>
      <c r="S5509" t="s">
        <v>34</v>
      </c>
      <c r="T5509" t="s">
        <v>35</v>
      </c>
    </row>
    <row r="5510" spans="1:20">
      <c r="A5510" t="s">
        <v>45</v>
      </c>
      <c r="B5510" t="s">
        <v>22</v>
      </c>
      <c r="C5510" t="s">
        <v>106</v>
      </c>
      <c r="D5510" t="s">
        <v>107</v>
      </c>
      <c r="E5510" t="s">
        <v>25</v>
      </c>
      <c r="F5510" s="1">
        <v>34050</v>
      </c>
      <c r="G5510" t="s">
        <v>2663</v>
      </c>
      <c r="H5510">
        <v>201502</v>
      </c>
      <c r="I5510" t="s">
        <v>27</v>
      </c>
      <c r="J5510" t="s">
        <v>28</v>
      </c>
      <c r="K5510" t="s">
        <v>37</v>
      </c>
      <c r="L5510" t="s">
        <v>30</v>
      </c>
      <c r="M5510" t="s">
        <v>31</v>
      </c>
      <c r="N5510" t="s">
        <v>32</v>
      </c>
      <c r="O5510">
        <v>10509.7</v>
      </c>
      <c r="P5510" t="s">
        <v>22</v>
      </c>
      <c r="Q5510" t="s">
        <v>45</v>
      </c>
      <c r="R5510" t="s">
        <v>33</v>
      </c>
      <c r="S5510" t="s">
        <v>34</v>
      </c>
      <c r="T5510" t="s">
        <v>35</v>
      </c>
    </row>
    <row r="5511" spans="1:20">
      <c r="A5511" t="s">
        <v>45</v>
      </c>
      <c r="B5511" t="s">
        <v>22</v>
      </c>
      <c r="C5511" t="s">
        <v>106</v>
      </c>
      <c r="D5511" t="s">
        <v>107</v>
      </c>
      <c r="E5511" t="s">
        <v>25</v>
      </c>
      <c r="F5511" s="1">
        <v>34050</v>
      </c>
      <c r="G5511" t="s">
        <v>2663</v>
      </c>
      <c r="H5511">
        <v>201502</v>
      </c>
      <c r="I5511" t="s">
        <v>27</v>
      </c>
      <c r="J5511" t="s">
        <v>28</v>
      </c>
      <c r="K5511" t="s">
        <v>41</v>
      </c>
      <c r="L5511" t="s">
        <v>30</v>
      </c>
      <c r="M5511" t="s">
        <v>31</v>
      </c>
      <c r="N5511" t="s">
        <v>32</v>
      </c>
      <c r="O5511">
        <v>41872.03</v>
      </c>
      <c r="P5511" t="s">
        <v>22</v>
      </c>
      <c r="Q5511" t="s">
        <v>45</v>
      </c>
      <c r="R5511" t="s">
        <v>33</v>
      </c>
      <c r="S5511" t="s">
        <v>34</v>
      </c>
      <c r="T5511" t="s">
        <v>35</v>
      </c>
    </row>
    <row r="5512" spans="1:20">
      <c r="A5512" t="s">
        <v>21</v>
      </c>
      <c r="B5512" t="s">
        <v>22</v>
      </c>
      <c r="C5512" t="s">
        <v>110</v>
      </c>
      <c r="D5512" t="s">
        <v>111</v>
      </c>
      <c r="E5512" t="s">
        <v>25</v>
      </c>
      <c r="F5512" s="1">
        <v>37987</v>
      </c>
      <c r="G5512" t="s">
        <v>2663</v>
      </c>
      <c r="H5512">
        <v>201502</v>
      </c>
      <c r="I5512" t="s">
        <v>27</v>
      </c>
      <c r="J5512" t="s">
        <v>28</v>
      </c>
      <c r="K5512" t="s">
        <v>29</v>
      </c>
      <c r="L5512" t="s">
        <v>30</v>
      </c>
      <c r="M5512" t="s">
        <v>31</v>
      </c>
      <c r="N5512" t="s">
        <v>32</v>
      </c>
      <c r="O5512">
        <v>0</v>
      </c>
      <c r="P5512" t="s">
        <v>22</v>
      </c>
      <c r="Q5512" t="s">
        <v>21</v>
      </c>
      <c r="R5512" t="s">
        <v>33</v>
      </c>
      <c r="S5512" t="s">
        <v>34</v>
      </c>
      <c r="T5512" t="s">
        <v>35</v>
      </c>
    </row>
    <row r="5513" spans="1:20">
      <c r="A5513" t="s">
        <v>21</v>
      </c>
      <c r="B5513" t="s">
        <v>22</v>
      </c>
      <c r="C5513" t="s">
        <v>110</v>
      </c>
      <c r="D5513" t="s">
        <v>111</v>
      </c>
      <c r="E5513" t="s">
        <v>25</v>
      </c>
      <c r="F5513" s="1">
        <v>37987</v>
      </c>
      <c r="G5513" t="s">
        <v>2663</v>
      </c>
      <c r="H5513">
        <v>201502</v>
      </c>
      <c r="I5513" t="s">
        <v>27</v>
      </c>
      <c r="J5513" t="s">
        <v>28</v>
      </c>
      <c r="K5513" t="s">
        <v>36</v>
      </c>
      <c r="L5513" t="s">
        <v>30</v>
      </c>
      <c r="M5513" t="s">
        <v>31</v>
      </c>
      <c r="N5513" t="s">
        <v>32</v>
      </c>
      <c r="O5513">
        <v>0</v>
      </c>
      <c r="P5513" t="s">
        <v>22</v>
      </c>
      <c r="Q5513" t="s">
        <v>21</v>
      </c>
      <c r="R5513" t="s">
        <v>33</v>
      </c>
      <c r="S5513" t="s">
        <v>34</v>
      </c>
      <c r="T5513" t="s">
        <v>35</v>
      </c>
    </row>
    <row r="5514" spans="1:20">
      <c r="A5514" t="s">
        <v>21</v>
      </c>
      <c r="B5514" t="s">
        <v>22</v>
      </c>
      <c r="C5514" t="s">
        <v>110</v>
      </c>
      <c r="D5514" t="s">
        <v>111</v>
      </c>
      <c r="E5514" t="s">
        <v>25</v>
      </c>
      <c r="F5514" s="1">
        <v>37987</v>
      </c>
      <c r="G5514" t="s">
        <v>2663</v>
      </c>
      <c r="H5514">
        <v>201502</v>
      </c>
      <c r="I5514" t="s">
        <v>27</v>
      </c>
      <c r="J5514" t="s">
        <v>28</v>
      </c>
      <c r="K5514" t="s">
        <v>37</v>
      </c>
      <c r="L5514" t="s">
        <v>30</v>
      </c>
      <c r="M5514" t="s">
        <v>31</v>
      </c>
      <c r="N5514" t="s">
        <v>32</v>
      </c>
      <c r="O5514">
        <v>252.78</v>
      </c>
      <c r="P5514" t="s">
        <v>22</v>
      </c>
      <c r="Q5514" t="s">
        <v>21</v>
      </c>
      <c r="R5514" t="s">
        <v>33</v>
      </c>
      <c r="S5514" t="s">
        <v>34</v>
      </c>
      <c r="T5514" t="s">
        <v>35</v>
      </c>
    </row>
    <row r="5515" spans="1:20">
      <c r="A5515" t="s">
        <v>21</v>
      </c>
      <c r="B5515" t="s">
        <v>22</v>
      </c>
      <c r="C5515" t="s">
        <v>110</v>
      </c>
      <c r="D5515" t="s">
        <v>111</v>
      </c>
      <c r="E5515" t="s">
        <v>25</v>
      </c>
      <c r="F5515" s="1">
        <v>37987</v>
      </c>
      <c r="G5515" t="s">
        <v>2663</v>
      </c>
      <c r="H5515">
        <v>201502</v>
      </c>
      <c r="I5515" t="s">
        <v>27</v>
      </c>
      <c r="J5515" t="s">
        <v>28</v>
      </c>
      <c r="K5515" t="s">
        <v>38</v>
      </c>
      <c r="L5515" t="s">
        <v>30</v>
      </c>
      <c r="M5515" t="s">
        <v>31</v>
      </c>
      <c r="N5515" t="s">
        <v>32</v>
      </c>
      <c r="O5515">
        <v>0</v>
      </c>
      <c r="P5515" t="s">
        <v>22</v>
      </c>
      <c r="Q5515" t="s">
        <v>21</v>
      </c>
      <c r="R5515" t="s">
        <v>33</v>
      </c>
      <c r="S5515" t="s">
        <v>34</v>
      </c>
      <c r="T5515" t="s">
        <v>35</v>
      </c>
    </row>
    <row r="5516" spans="1:20">
      <c r="A5516" t="s">
        <v>21</v>
      </c>
      <c r="B5516" t="s">
        <v>22</v>
      </c>
      <c r="C5516" t="s">
        <v>110</v>
      </c>
      <c r="D5516" t="s">
        <v>111</v>
      </c>
      <c r="E5516" t="s">
        <v>25</v>
      </c>
      <c r="F5516" s="1">
        <v>37987</v>
      </c>
      <c r="G5516" t="s">
        <v>2663</v>
      </c>
      <c r="H5516">
        <v>201502</v>
      </c>
      <c r="I5516" t="s">
        <v>27</v>
      </c>
      <c r="J5516" t="s">
        <v>28</v>
      </c>
      <c r="K5516" t="s">
        <v>39</v>
      </c>
      <c r="L5516" t="s">
        <v>30</v>
      </c>
      <c r="M5516" t="s">
        <v>31</v>
      </c>
      <c r="N5516" t="s">
        <v>32</v>
      </c>
      <c r="O5516">
        <v>0</v>
      </c>
      <c r="P5516" t="s">
        <v>22</v>
      </c>
      <c r="Q5516" t="s">
        <v>21</v>
      </c>
      <c r="R5516" t="s">
        <v>33</v>
      </c>
      <c r="S5516" t="s">
        <v>34</v>
      </c>
      <c r="T5516" t="s">
        <v>35</v>
      </c>
    </row>
    <row r="5517" spans="1:20">
      <c r="A5517" t="s">
        <v>21</v>
      </c>
      <c r="B5517" t="s">
        <v>22</v>
      </c>
      <c r="C5517" t="s">
        <v>110</v>
      </c>
      <c r="D5517" t="s">
        <v>111</v>
      </c>
      <c r="E5517" t="s">
        <v>25</v>
      </c>
      <c r="F5517" s="1">
        <v>37987</v>
      </c>
      <c r="G5517" t="s">
        <v>2663</v>
      </c>
      <c r="H5517">
        <v>201502</v>
      </c>
      <c r="I5517" t="s">
        <v>27</v>
      </c>
      <c r="J5517" t="s">
        <v>28</v>
      </c>
      <c r="K5517" t="s">
        <v>40</v>
      </c>
      <c r="L5517" t="s">
        <v>30</v>
      </c>
      <c r="M5517" t="s">
        <v>31</v>
      </c>
      <c r="N5517" t="s">
        <v>32</v>
      </c>
      <c r="O5517">
        <v>0</v>
      </c>
      <c r="P5517" t="s">
        <v>22</v>
      </c>
      <c r="Q5517" t="s">
        <v>21</v>
      </c>
      <c r="R5517" t="s">
        <v>33</v>
      </c>
      <c r="S5517" t="s">
        <v>34</v>
      </c>
      <c r="T5517" t="s">
        <v>35</v>
      </c>
    </row>
    <row r="5518" spans="1:20">
      <c r="A5518" t="s">
        <v>21</v>
      </c>
      <c r="B5518" t="s">
        <v>22</v>
      </c>
      <c r="C5518" t="s">
        <v>110</v>
      </c>
      <c r="D5518" t="s">
        <v>111</v>
      </c>
      <c r="E5518" t="s">
        <v>25</v>
      </c>
      <c r="F5518" s="1">
        <v>37987</v>
      </c>
      <c r="G5518" t="s">
        <v>2663</v>
      </c>
      <c r="H5518">
        <v>201502</v>
      </c>
      <c r="I5518" t="s">
        <v>27</v>
      </c>
      <c r="J5518" t="s">
        <v>28</v>
      </c>
      <c r="K5518" t="s">
        <v>41</v>
      </c>
      <c r="L5518" t="s">
        <v>30</v>
      </c>
      <c r="M5518" t="s">
        <v>31</v>
      </c>
      <c r="N5518" t="s">
        <v>32</v>
      </c>
      <c r="O5518">
        <v>0</v>
      </c>
      <c r="P5518" t="s">
        <v>22</v>
      </c>
      <c r="Q5518" t="s">
        <v>21</v>
      </c>
      <c r="R5518" t="s">
        <v>33</v>
      </c>
      <c r="S5518" t="s">
        <v>34</v>
      </c>
      <c r="T5518" t="s">
        <v>35</v>
      </c>
    </row>
    <row r="5519" spans="1:20">
      <c r="A5519" t="s">
        <v>21</v>
      </c>
      <c r="B5519" t="s">
        <v>22</v>
      </c>
      <c r="C5519" t="s">
        <v>110</v>
      </c>
      <c r="D5519" t="s">
        <v>111</v>
      </c>
      <c r="E5519" t="s">
        <v>25</v>
      </c>
      <c r="F5519" s="1">
        <v>37987</v>
      </c>
      <c r="G5519" t="s">
        <v>2663</v>
      </c>
      <c r="H5519">
        <v>201502</v>
      </c>
      <c r="I5519" t="s">
        <v>27</v>
      </c>
      <c r="J5519" t="s">
        <v>28</v>
      </c>
      <c r="K5519" t="s">
        <v>42</v>
      </c>
      <c r="L5519" t="s">
        <v>30</v>
      </c>
      <c r="M5519" t="s">
        <v>31</v>
      </c>
      <c r="N5519" t="s">
        <v>32</v>
      </c>
      <c r="O5519">
        <v>0</v>
      </c>
      <c r="P5519" t="s">
        <v>22</v>
      </c>
      <c r="Q5519" t="s">
        <v>21</v>
      </c>
      <c r="R5519" t="s">
        <v>33</v>
      </c>
      <c r="S5519" t="s">
        <v>34</v>
      </c>
      <c r="T5519" t="s">
        <v>35</v>
      </c>
    </row>
    <row r="5520" spans="1:20">
      <c r="A5520" t="s">
        <v>21</v>
      </c>
      <c r="B5520" t="s">
        <v>22</v>
      </c>
      <c r="C5520" t="s">
        <v>110</v>
      </c>
      <c r="D5520" t="s">
        <v>111</v>
      </c>
      <c r="E5520" t="s">
        <v>25</v>
      </c>
      <c r="F5520" s="1">
        <v>37987</v>
      </c>
      <c r="G5520" t="s">
        <v>2663</v>
      </c>
      <c r="H5520">
        <v>201502</v>
      </c>
      <c r="I5520" t="s">
        <v>27</v>
      </c>
      <c r="J5520" t="s">
        <v>28</v>
      </c>
      <c r="K5520" t="s">
        <v>43</v>
      </c>
      <c r="L5520" t="s">
        <v>30</v>
      </c>
      <c r="M5520" t="s">
        <v>31</v>
      </c>
      <c r="N5520" t="s">
        <v>32</v>
      </c>
      <c r="O5520">
        <v>0</v>
      </c>
      <c r="P5520" t="s">
        <v>22</v>
      </c>
      <c r="Q5520" t="s">
        <v>21</v>
      </c>
      <c r="R5520" t="s">
        <v>33</v>
      </c>
      <c r="S5520" t="s">
        <v>34</v>
      </c>
      <c r="T5520" t="s">
        <v>35</v>
      </c>
    </row>
    <row r="5521" spans="1:20">
      <c r="A5521" t="s">
        <v>21</v>
      </c>
      <c r="B5521" t="s">
        <v>22</v>
      </c>
      <c r="C5521" t="s">
        <v>110</v>
      </c>
      <c r="D5521" t="s">
        <v>111</v>
      </c>
      <c r="E5521" t="s">
        <v>25</v>
      </c>
      <c r="F5521" s="1">
        <v>37987</v>
      </c>
      <c r="G5521" t="s">
        <v>2663</v>
      </c>
      <c r="H5521">
        <v>201502</v>
      </c>
      <c r="I5521" t="s">
        <v>27</v>
      </c>
      <c r="J5521" t="s">
        <v>28</v>
      </c>
      <c r="K5521" t="s">
        <v>44</v>
      </c>
      <c r="L5521" t="s">
        <v>30</v>
      </c>
      <c r="M5521" t="s">
        <v>31</v>
      </c>
      <c r="N5521" t="s">
        <v>32</v>
      </c>
      <c r="O5521">
        <v>0</v>
      </c>
      <c r="P5521" t="s">
        <v>22</v>
      </c>
      <c r="Q5521" t="s">
        <v>21</v>
      </c>
      <c r="R5521" t="s">
        <v>33</v>
      </c>
      <c r="S5521" t="s">
        <v>34</v>
      </c>
      <c r="T5521" t="s">
        <v>35</v>
      </c>
    </row>
    <row r="5522" spans="1:20">
      <c r="A5522" t="s">
        <v>45</v>
      </c>
      <c r="B5522" t="s">
        <v>22</v>
      </c>
      <c r="C5522" t="s">
        <v>112</v>
      </c>
      <c r="D5522" t="s">
        <v>113</v>
      </c>
      <c r="E5522" t="s">
        <v>25</v>
      </c>
      <c r="F5522" s="1">
        <v>37987</v>
      </c>
      <c r="G5522" t="s">
        <v>2663</v>
      </c>
      <c r="H5522">
        <v>201502</v>
      </c>
      <c r="I5522" t="s">
        <v>27</v>
      </c>
      <c r="J5522" t="s">
        <v>28</v>
      </c>
      <c r="K5522" t="s">
        <v>29</v>
      </c>
      <c r="L5522" t="s">
        <v>30</v>
      </c>
      <c r="M5522" t="s">
        <v>31</v>
      </c>
      <c r="N5522" t="s">
        <v>32</v>
      </c>
      <c r="O5522">
        <v>0</v>
      </c>
      <c r="P5522" t="s">
        <v>22</v>
      </c>
      <c r="Q5522" t="s">
        <v>45</v>
      </c>
      <c r="R5522" t="s">
        <v>33</v>
      </c>
      <c r="S5522" t="s">
        <v>34</v>
      </c>
      <c r="T5522" t="s">
        <v>35</v>
      </c>
    </row>
    <row r="5523" spans="1:20">
      <c r="A5523" t="s">
        <v>45</v>
      </c>
      <c r="B5523" t="s">
        <v>22</v>
      </c>
      <c r="C5523" t="s">
        <v>112</v>
      </c>
      <c r="D5523" t="s">
        <v>113</v>
      </c>
      <c r="E5523" t="s">
        <v>25</v>
      </c>
      <c r="F5523" s="1">
        <v>37987</v>
      </c>
      <c r="G5523" t="s">
        <v>2663</v>
      </c>
      <c r="H5523">
        <v>201502</v>
      </c>
      <c r="I5523" t="s">
        <v>27</v>
      </c>
      <c r="J5523" t="s">
        <v>28</v>
      </c>
      <c r="K5523" t="s">
        <v>36</v>
      </c>
      <c r="L5523" t="s">
        <v>30</v>
      </c>
      <c r="M5523" t="s">
        <v>31</v>
      </c>
      <c r="N5523" t="s">
        <v>32</v>
      </c>
      <c r="O5523">
        <v>0</v>
      </c>
      <c r="P5523" t="s">
        <v>22</v>
      </c>
      <c r="Q5523" t="s">
        <v>45</v>
      </c>
      <c r="R5523" t="s">
        <v>33</v>
      </c>
      <c r="S5523" t="s">
        <v>34</v>
      </c>
      <c r="T5523" t="s">
        <v>35</v>
      </c>
    </row>
    <row r="5524" spans="1:20">
      <c r="A5524" t="s">
        <v>45</v>
      </c>
      <c r="B5524" t="s">
        <v>22</v>
      </c>
      <c r="C5524" t="s">
        <v>112</v>
      </c>
      <c r="D5524" t="s">
        <v>113</v>
      </c>
      <c r="E5524" t="s">
        <v>25</v>
      </c>
      <c r="F5524" s="1">
        <v>37987</v>
      </c>
      <c r="G5524" t="s">
        <v>2663</v>
      </c>
      <c r="H5524">
        <v>201502</v>
      </c>
      <c r="I5524" t="s">
        <v>27</v>
      </c>
      <c r="J5524" t="s">
        <v>28</v>
      </c>
      <c r="K5524" t="s">
        <v>37</v>
      </c>
      <c r="L5524" t="s">
        <v>30</v>
      </c>
      <c r="M5524" t="s">
        <v>31</v>
      </c>
      <c r="N5524" t="s">
        <v>32</v>
      </c>
      <c r="O5524">
        <v>0</v>
      </c>
      <c r="P5524" t="s">
        <v>22</v>
      </c>
      <c r="Q5524" t="s">
        <v>45</v>
      </c>
      <c r="R5524" t="s">
        <v>33</v>
      </c>
      <c r="S5524" t="s">
        <v>34</v>
      </c>
      <c r="T5524" t="s">
        <v>35</v>
      </c>
    </row>
    <row r="5525" spans="1:20">
      <c r="A5525" t="s">
        <v>45</v>
      </c>
      <c r="B5525" t="s">
        <v>22</v>
      </c>
      <c r="C5525" t="s">
        <v>112</v>
      </c>
      <c r="D5525" t="s">
        <v>113</v>
      </c>
      <c r="E5525" t="s">
        <v>25</v>
      </c>
      <c r="F5525" s="1">
        <v>37987</v>
      </c>
      <c r="G5525" t="s">
        <v>2663</v>
      </c>
      <c r="H5525">
        <v>201502</v>
      </c>
      <c r="I5525" t="s">
        <v>27</v>
      </c>
      <c r="J5525" t="s">
        <v>28</v>
      </c>
      <c r="K5525" t="s">
        <v>38</v>
      </c>
      <c r="L5525" t="s">
        <v>30</v>
      </c>
      <c r="M5525" t="s">
        <v>31</v>
      </c>
      <c r="N5525" t="s">
        <v>32</v>
      </c>
      <c r="O5525">
        <v>0</v>
      </c>
      <c r="P5525" t="s">
        <v>22</v>
      </c>
      <c r="Q5525" t="s">
        <v>45</v>
      </c>
      <c r="R5525" t="s">
        <v>33</v>
      </c>
      <c r="S5525" t="s">
        <v>34</v>
      </c>
      <c r="T5525" t="s">
        <v>35</v>
      </c>
    </row>
    <row r="5526" spans="1:20">
      <c r="A5526" t="s">
        <v>45</v>
      </c>
      <c r="B5526" t="s">
        <v>22</v>
      </c>
      <c r="C5526" t="s">
        <v>112</v>
      </c>
      <c r="D5526" t="s">
        <v>113</v>
      </c>
      <c r="E5526" t="s">
        <v>25</v>
      </c>
      <c r="F5526" s="1">
        <v>37987</v>
      </c>
      <c r="G5526" t="s">
        <v>2663</v>
      </c>
      <c r="H5526">
        <v>201502</v>
      </c>
      <c r="I5526" t="s">
        <v>27</v>
      </c>
      <c r="J5526" t="s">
        <v>28</v>
      </c>
      <c r="K5526" t="s">
        <v>41</v>
      </c>
      <c r="L5526" t="s">
        <v>30</v>
      </c>
      <c r="M5526" t="s">
        <v>31</v>
      </c>
      <c r="N5526" t="s">
        <v>32</v>
      </c>
      <c r="O5526">
        <v>0</v>
      </c>
      <c r="P5526" t="s">
        <v>22</v>
      </c>
      <c r="Q5526" t="s">
        <v>45</v>
      </c>
      <c r="R5526" t="s">
        <v>33</v>
      </c>
      <c r="S5526" t="s">
        <v>34</v>
      </c>
      <c r="T5526" t="s">
        <v>35</v>
      </c>
    </row>
    <row r="5527" spans="1:20">
      <c r="A5527" t="s">
        <v>45</v>
      </c>
      <c r="B5527" t="s">
        <v>22</v>
      </c>
      <c r="C5527" t="s">
        <v>112</v>
      </c>
      <c r="D5527" t="s">
        <v>113</v>
      </c>
      <c r="E5527" t="s">
        <v>25</v>
      </c>
      <c r="F5527" s="1">
        <v>37987</v>
      </c>
      <c r="G5527" t="s">
        <v>2663</v>
      </c>
      <c r="H5527">
        <v>201502</v>
      </c>
      <c r="I5527" t="s">
        <v>27</v>
      </c>
      <c r="J5527" t="s">
        <v>28</v>
      </c>
      <c r="K5527" t="s">
        <v>42</v>
      </c>
      <c r="L5527" t="s">
        <v>30</v>
      </c>
      <c r="M5527" t="s">
        <v>31</v>
      </c>
      <c r="N5527" t="s">
        <v>32</v>
      </c>
      <c r="O5527">
        <v>0</v>
      </c>
      <c r="P5527" t="s">
        <v>22</v>
      </c>
      <c r="Q5527" t="s">
        <v>45</v>
      </c>
      <c r="R5527" t="s">
        <v>33</v>
      </c>
      <c r="S5527" t="s">
        <v>34</v>
      </c>
      <c r="T5527" t="s">
        <v>35</v>
      </c>
    </row>
    <row r="5528" spans="1:20">
      <c r="A5528" t="s">
        <v>45</v>
      </c>
      <c r="B5528" t="s">
        <v>22</v>
      </c>
      <c r="C5528" t="s">
        <v>112</v>
      </c>
      <c r="D5528" t="s">
        <v>113</v>
      </c>
      <c r="E5528" t="s">
        <v>25</v>
      </c>
      <c r="F5528" s="1">
        <v>37987</v>
      </c>
      <c r="G5528" t="s">
        <v>2663</v>
      </c>
      <c r="H5528">
        <v>201502</v>
      </c>
      <c r="I5528" t="s">
        <v>27</v>
      </c>
      <c r="J5528" t="s">
        <v>28</v>
      </c>
      <c r="K5528" t="s">
        <v>43</v>
      </c>
      <c r="L5528" t="s">
        <v>30</v>
      </c>
      <c r="M5528" t="s">
        <v>31</v>
      </c>
      <c r="N5528" t="s">
        <v>32</v>
      </c>
      <c r="O5528">
        <v>845.28</v>
      </c>
      <c r="P5528" t="s">
        <v>22</v>
      </c>
      <c r="Q5528" t="s">
        <v>45</v>
      </c>
      <c r="R5528" t="s">
        <v>33</v>
      </c>
      <c r="S5528" t="s">
        <v>34</v>
      </c>
      <c r="T5528" t="s">
        <v>35</v>
      </c>
    </row>
    <row r="5529" spans="1:20">
      <c r="A5529" t="s">
        <v>45</v>
      </c>
      <c r="B5529" t="s">
        <v>22</v>
      </c>
      <c r="C5529" t="s">
        <v>112</v>
      </c>
      <c r="D5529" t="s">
        <v>113</v>
      </c>
      <c r="E5529" t="s">
        <v>25</v>
      </c>
      <c r="F5529" s="1">
        <v>37987</v>
      </c>
      <c r="G5529" t="s">
        <v>2663</v>
      </c>
      <c r="H5529">
        <v>201502</v>
      </c>
      <c r="I5529" t="s">
        <v>27</v>
      </c>
      <c r="J5529" t="s">
        <v>28</v>
      </c>
      <c r="K5529" t="s">
        <v>44</v>
      </c>
      <c r="L5529" t="s">
        <v>30</v>
      </c>
      <c r="M5529" t="s">
        <v>31</v>
      </c>
      <c r="N5529" t="s">
        <v>32</v>
      </c>
      <c r="O5529">
        <v>1765.3500000000001</v>
      </c>
      <c r="P5529" t="s">
        <v>22</v>
      </c>
      <c r="Q5529" t="s">
        <v>45</v>
      </c>
      <c r="R5529" t="s">
        <v>33</v>
      </c>
      <c r="S5529" t="s">
        <v>34</v>
      </c>
      <c r="T5529" t="s">
        <v>35</v>
      </c>
    </row>
    <row r="5530" spans="1:20">
      <c r="A5530" t="s">
        <v>55</v>
      </c>
      <c r="B5530" t="s">
        <v>22</v>
      </c>
      <c r="C5530" t="s">
        <v>114</v>
      </c>
      <c r="D5530" t="s">
        <v>115</v>
      </c>
      <c r="E5530" t="s">
        <v>25</v>
      </c>
      <c r="F5530" s="1">
        <v>37869</v>
      </c>
      <c r="G5530" t="s">
        <v>2663</v>
      </c>
      <c r="H5530">
        <v>201502</v>
      </c>
      <c r="I5530" t="s">
        <v>27</v>
      </c>
      <c r="J5530" t="s">
        <v>28</v>
      </c>
      <c r="K5530" t="s">
        <v>38</v>
      </c>
      <c r="L5530" t="s">
        <v>30</v>
      </c>
      <c r="M5530" t="s">
        <v>31</v>
      </c>
      <c r="N5530" t="s">
        <v>32</v>
      </c>
      <c r="O5530">
        <v>137.72999999999999</v>
      </c>
      <c r="P5530" t="s">
        <v>22</v>
      </c>
      <c r="Q5530" t="s">
        <v>55</v>
      </c>
      <c r="R5530" t="s">
        <v>33</v>
      </c>
      <c r="S5530" t="s">
        <v>34</v>
      </c>
      <c r="T5530" t="s">
        <v>35</v>
      </c>
    </row>
    <row r="5531" spans="1:20">
      <c r="A5531" t="s">
        <v>55</v>
      </c>
      <c r="B5531" t="s">
        <v>22</v>
      </c>
      <c r="C5531" t="s">
        <v>120</v>
      </c>
      <c r="D5531" t="s">
        <v>121</v>
      </c>
      <c r="E5531" t="s">
        <v>25</v>
      </c>
      <c r="F5531" s="1">
        <v>37869</v>
      </c>
      <c r="G5531" t="s">
        <v>2663</v>
      </c>
      <c r="H5531">
        <v>201502</v>
      </c>
      <c r="I5531" t="s">
        <v>27</v>
      </c>
      <c r="J5531" t="s">
        <v>53</v>
      </c>
      <c r="K5531" t="s">
        <v>29</v>
      </c>
      <c r="L5531" t="s">
        <v>54</v>
      </c>
      <c r="M5531" t="s">
        <v>31</v>
      </c>
      <c r="N5531" t="s">
        <v>32</v>
      </c>
      <c r="O5531">
        <v>30.71</v>
      </c>
      <c r="P5531" t="s">
        <v>22</v>
      </c>
      <c r="Q5531" t="s">
        <v>55</v>
      </c>
      <c r="R5531" t="s">
        <v>33</v>
      </c>
      <c r="S5531" t="s">
        <v>34</v>
      </c>
      <c r="T5531" t="s">
        <v>35</v>
      </c>
    </row>
    <row r="5532" spans="1:20">
      <c r="A5532" t="s">
        <v>55</v>
      </c>
      <c r="B5532" t="s">
        <v>22</v>
      </c>
      <c r="C5532" t="s">
        <v>120</v>
      </c>
      <c r="D5532" t="s">
        <v>121</v>
      </c>
      <c r="E5532" t="s">
        <v>25</v>
      </c>
      <c r="F5532" s="1">
        <v>37869</v>
      </c>
      <c r="G5532" t="s">
        <v>2663</v>
      </c>
      <c r="H5532">
        <v>201502</v>
      </c>
      <c r="I5532" t="s">
        <v>27</v>
      </c>
      <c r="J5532" t="s">
        <v>53</v>
      </c>
      <c r="K5532" t="s">
        <v>36</v>
      </c>
      <c r="L5532" t="s">
        <v>54</v>
      </c>
      <c r="M5532" t="s">
        <v>31</v>
      </c>
      <c r="N5532" t="s">
        <v>32</v>
      </c>
      <c r="O5532">
        <v>30.71</v>
      </c>
      <c r="P5532" t="s">
        <v>22</v>
      </c>
      <c r="Q5532" t="s">
        <v>55</v>
      </c>
      <c r="R5532" t="s">
        <v>33</v>
      </c>
      <c r="S5532" t="s">
        <v>34</v>
      </c>
      <c r="T5532" t="s">
        <v>35</v>
      </c>
    </row>
    <row r="5533" spans="1:20">
      <c r="A5533" t="s">
        <v>55</v>
      </c>
      <c r="B5533" t="s">
        <v>22</v>
      </c>
      <c r="C5533" t="s">
        <v>120</v>
      </c>
      <c r="D5533" t="s">
        <v>121</v>
      </c>
      <c r="E5533" t="s">
        <v>25</v>
      </c>
      <c r="F5533" s="1">
        <v>37869</v>
      </c>
      <c r="G5533" t="s">
        <v>2663</v>
      </c>
      <c r="H5533">
        <v>201502</v>
      </c>
      <c r="I5533" t="s">
        <v>27</v>
      </c>
      <c r="J5533" t="s">
        <v>53</v>
      </c>
      <c r="K5533" t="s">
        <v>37</v>
      </c>
      <c r="L5533" t="s">
        <v>54</v>
      </c>
      <c r="M5533" t="s">
        <v>31</v>
      </c>
      <c r="N5533" t="s">
        <v>32</v>
      </c>
      <c r="O5533">
        <v>30.71</v>
      </c>
      <c r="P5533" t="s">
        <v>22</v>
      </c>
      <c r="Q5533" t="s">
        <v>55</v>
      </c>
      <c r="R5533" t="s">
        <v>33</v>
      </c>
      <c r="S5533" t="s">
        <v>34</v>
      </c>
      <c r="T5533" t="s">
        <v>35</v>
      </c>
    </row>
    <row r="5534" spans="1:20">
      <c r="A5534" t="s">
        <v>55</v>
      </c>
      <c r="B5534" t="s">
        <v>22</v>
      </c>
      <c r="C5534" t="s">
        <v>120</v>
      </c>
      <c r="D5534" t="s">
        <v>121</v>
      </c>
      <c r="E5534" t="s">
        <v>25</v>
      </c>
      <c r="F5534" s="1">
        <v>37869</v>
      </c>
      <c r="G5534" t="s">
        <v>2663</v>
      </c>
      <c r="H5534">
        <v>201502</v>
      </c>
      <c r="I5534" t="s">
        <v>27</v>
      </c>
      <c r="J5534" t="s">
        <v>53</v>
      </c>
      <c r="K5534" t="s">
        <v>38</v>
      </c>
      <c r="L5534" t="s">
        <v>54</v>
      </c>
      <c r="M5534" t="s">
        <v>31</v>
      </c>
      <c r="N5534" t="s">
        <v>32</v>
      </c>
      <c r="O5534">
        <v>30.71</v>
      </c>
      <c r="P5534" t="s">
        <v>22</v>
      </c>
      <c r="Q5534" t="s">
        <v>55</v>
      </c>
      <c r="R5534" t="s">
        <v>33</v>
      </c>
      <c r="S5534" t="s">
        <v>34</v>
      </c>
      <c r="T5534" t="s">
        <v>35</v>
      </c>
    </row>
    <row r="5535" spans="1:20">
      <c r="A5535" t="s">
        <v>55</v>
      </c>
      <c r="B5535" t="s">
        <v>22</v>
      </c>
      <c r="C5535" t="s">
        <v>120</v>
      </c>
      <c r="D5535" t="s">
        <v>121</v>
      </c>
      <c r="E5535" t="s">
        <v>25</v>
      </c>
      <c r="F5535" s="1">
        <v>37869</v>
      </c>
      <c r="G5535" t="s">
        <v>2663</v>
      </c>
      <c r="H5535">
        <v>201502</v>
      </c>
      <c r="I5535" t="s">
        <v>27</v>
      </c>
      <c r="J5535" t="s">
        <v>53</v>
      </c>
      <c r="K5535" t="s">
        <v>39</v>
      </c>
      <c r="L5535" t="s">
        <v>54</v>
      </c>
      <c r="M5535" t="s">
        <v>31</v>
      </c>
      <c r="N5535" t="s">
        <v>32</v>
      </c>
      <c r="O5535">
        <v>30.71</v>
      </c>
      <c r="P5535" t="s">
        <v>22</v>
      </c>
      <c r="Q5535" t="s">
        <v>55</v>
      </c>
      <c r="R5535" t="s">
        <v>33</v>
      </c>
      <c r="S5535" t="s">
        <v>34</v>
      </c>
      <c r="T5535" t="s">
        <v>35</v>
      </c>
    </row>
    <row r="5536" spans="1:20">
      <c r="A5536" t="s">
        <v>55</v>
      </c>
      <c r="B5536" t="s">
        <v>22</v>
      </c>
      <c r="C5536" t="s">
        <v>120</v>
      </c>
      <c r="D5536" t="s">
        <v>121</v>
      </c>
      <c r="E5536" t="s">
        <v>25</v>
      </c>
      <c r="F5536" s="1">
        <v>37869</v>
      </c>
      <c r="G5536" t="s">
        <v>2663</v>
      </c>
      <c r="H5536">
        <v>201502</v>
      </c>
      <c r="I5536" t="s">
        <v>27</v>
      </c>
      <c r="J5536" t="s">
        <v>53</v>
      </c>
      <c r="K5536" t="s">
        <v>40</v>
      </c>
      <c r="L5536" t="s">
        <v>54</v>
      </c>
      <c r="M5536" t="s">
        <v>31</v>
      </c>
      <c r="N5536" t="s">
        <v>32</v>
      </c>
      <c r="O5536">
        <v>30.71</v>
      </c>
      <c r="P5536" t="s">
        <v>22</v>
      </c>
      <c r="Q5536" t="s">
        <v>55</v>
      </c>
      <c r="R5536" t="s">
        <v>33</v>
      </c>
      <c r="S5536" t="s">
        <v>34</v>
      </c>
      <c r="T5536" t="s">
        <v>35</v>
      </c>
    </row>
    <row r="5537" spans="1:20">
      <c r="A5537" t="s">
        <v>55</v>
      </c>
      <c r="B5537" t="s">
        <v>22</v>
      </c>
      <c r="C5537" t="s">
        <v>120</v>
      </c>
      <c r="D5537" t="s">
        <v>121</v>
      </c>
      <c r="E5537" t="s">
        <v>25</v>
      </c>
      <c r="F5537" s="1">
        <v>37869</v>
      </c>
      <c r="G5537" t="s">
        <v>2663</v>
      </c>
      <c r="H5537">
        <v>201502</v>
      </c>
      <c r="I5537" t="s">
        <v>27</v>
      </c>
      <c r="J5537" t="s">
        <v>53</v>
      </c>
      <c r="K5537" t="s">
        <v>41</v>
      </c>
      <c r="L5537" t="s">
        <v>54</v>
      </c>
      <c r="M5537" t="s">
        <v>31</v>
      </c>
      <c r="N5537" t="s">
        <v>32</v>
      </c>
      <c r="O5537">
        <v>30.71</v>
      </c>
      <c r="P5537" t="s">
        <v>22</v>
      </c>
      <c r="Q5537" t="s">
        <v>55</v>
      </c>
      <c r="R5537" t="s">
        <v>33</v>
      </c>
      <c r="S5537" t="s">
        <v>34</v>
      </c>
      <c r="T5537" t="s">
        <v>35</v>
      </c>
    </row>
    <row r="5538" spans="1:20">
      <c r="A5538" t="s">
        <v>55</v>
      </c>
      <c r="B5538" t="s">
        <v>22</v>
      </c>
      <c r="C5538" t="s">
        <v>120</v>
      </c>
      <c r="D5538" t="s">
        <v>121</v>
      </c>
      <c r="E5538" t="s">
        <v>25</v>
      </c>
      <c r="F5538" s="1">
        <v>37869</v>
      </c>
      <c r="G5538" t="s">
        <v>2663</v>
      </c>
      <c r="H5538">
        <v>201502</v>
      </c>
      <c r="I5538" t="s">
        <v>27</v>
      </c>
      <c r="J5538" t="s">
        <v>53</v>
      </c>
      <c r="K5538" t="s">
        <v>42</v>
      </c>
      <c r="L5538" t="s">
        <v>54</v>
      </c>
      <c r="M5538" t="s">
        <v>31</v>
      </c>
      <c r="N5538" t="s">
        <v>32</v>
      </c>
      <c r="O5538">
        <v>30.71</v>
      </c>
      <c r="P5538" t="s">
        <v>22</v>
      </c>
      <c r="Q5538" t="s">
        <v>55</v>
      </c>
      <c r="R5538" t="s">
        <v>33</v>
      </c>
      <c r="S5538" t="s">
        <v>34</v>
      </c>
      <c r="T5538" t="s">
        <v>35</v>
      </c>
    </row>
    <row r="5539" spans="1:20">
      <c r="A5539" t="s">
        <v>55</v>
      </c>
      <c r="B5539" t="s">
        <v>22</v>
      </c>
      <c r="C5539" t="s">
        <v>120</v>
      </c>
      <c r="D5539" t="s">
        <v>121</v>
      </c>
      <c r="E5539" t="s">
        <v>25</v>
      </c>
      <c r="F5539" s="1">
        <v>37869</v>
      </c>
      <c r="G5539" t="s">
        <v>2663</v>
      </c>
      <c r="H5539">
        <v>201502</v>
      </c>
      <c r="I5539" t="s">
        <v>27</v>
      </c>
      <c r="J5539" t="s">
        <v>53</v>
      </c>
      <c r="K5539" t="s">
        <v>43</v>
      </c>
      <c r="L5539" t="s">
        <v>54</v>
      </c>
      <c r="M5539" t="s">
        <v>31</v>
      </c>
      <c r="N5539" t="s">
        <v>32</v>
      </c>
      <c r="O5539">
        <v>30.7</v>
      </c>
      <c r="P5539" t="s">
        <v>22</v>
      </c>
      <c r="Q5539" t="s">
        <v>55</v>
      </c>
      <c r="R5539" t="s">
        <v>33</v>
      </c>
      <c r="S5539" t="s">
        <v>34</v>
      </c>
      <c r="T5539" t="s">
        <v>35</v>
      </c>
    </row>
    <row r="5540" spans="1:20">
      <c r="A5540" t="s">
        <v>55</v>
      </c>
      <c r="B5540" t="s">
        <v>22</v>
      </c>
      <c r="C5540" t="s">
        <v>120</v>
      </c>
      <c r="D5540" t="s">
        <v>121</v>
      </c>
      <c r="E5540" t="s">
        <v>25</v>
      </c>
      <c r="F5540" s="1">
        <v>37869</v>
      </c>
      <c r="G5540" t="s">
        <v>2663</v>
      </c>
      <c r="H5540">
        <v>201502</v>
      </c>
      <c r="I5540" t="s">
        <v>27</v>
      </c>
      <c r="J5540" t="s">
        <v>53</v>
      </c>
      <c r="K5540" t="s">
        <v>44</v>
      </c>
      <c r="L5540" t="s">
        <v>54</v>
      </c>
      <c r="M5540" t="s">
        <v>31</v>
      </c>
      <c r="N5540" t="s">
        <v>32</v>
      </c>
      <c r="O5540">
        <v>30.71</v>
      </c>
      <c r="P5540" t="s">
        <v>22</v>
      </c>
      <c r="Q5540" t="s">
        <v>55</v>
      </c>
      <c r="R5540" t="s">
        <v>33</v>
      </c>
      <c r="S5540" t="s">
        <v>34</v>
      </c>
      <c r="T5540" t="s">
        <v>35</v>
      </c>
    </row>
    <row r="5541" spans="1:20">
      <c r="A5541" t="s">
        <v>61</v>
      </c>
      <c r="B5541" t="s">
        <v>22</v>
      </c>
      <c r="C5541" t="s">
        <v>122</v>
      </c>
      <c r="D5541" t="s">
        <v>123</v>
      </c>
      <c r="E5541" t="s">
        <v>25</v>
      </c>
      <c r="F5541" s="1">
        <v>37869</v>
      </c>
      <c r="G5541" t="s">
        <v>2663</v>
      </c>
      <c r="H5541">
        <v>201502</v>
      </c>
      <c r="I5541" t="s">
        <v>27</v>
      </c>
      <c r="J5541" t="s">
        <v>53</v>
      </c>
      <c r="K5541" t="s">
        <v>29</v>
      </c>
      <c r="L5541" t="s">
        <v>54</v>
      </c>
      <c r="M5541" t="s">
        <v>31</v>
      </c>
      <c r="N5541" t="s">
        <v>32</v>
      </c>
      <c r="O5541">
        <v>306.35000000000002</v>
      </c>
      <c r="P5541" t="s">
        <v>22</v>
      </c>
      <c r="Q5541" t="s">
        <v>61</v>
      </c>
      <c r="R5541" t="s">
        <v>33</v>
      </c>
      <c r="S5541" t="s">
        <v>34</v>
      </c>
      <c r="T5541" t="s">
        <v>35</v>
      </c>
    </row>
    <row r="5542" spans="1:20">
      <c r="A5542" t="s">
        <v>61</v>
      </c>
      <c r="B5542" t="s">
        <v>22</v>
      </c>
      <c r="C5542" t="s">
        <v>122</v>
      </c>
      <c r="D5542" t="s">
        <v>123</v>
      </c>
      <c r="E5542" t="s">
        <v>25</v>
      </c>
      <c r="F5542" s="1">
        <v>37869</v>
      </c>
      <c r="G5542" t="s">
        <v>2663</v>
      </c>
      <c r="H5542">
        <v>201502</v>
      </c>
      <c r="I5542" t="s">
        <v>27</v>
      </c>
      <c r="J5542" t="s">
        <v>53</v>
      </c>
      <c r="K5542" t="s">
        <v>36</v>
      </c>
      <c r="L5542" t="s">
        <v>54</v>
      </c>
      <c r="M5542" t="s">
        <v>31</v>
      </c>
      <c r="N5542" t="s">
        <v>32</v>
      </c>
      <c r="O5542">
        <v>306.35000000000002</v>
      </c>
      <c r="P5542" t="s">
        <v>22</v>
      </c>
      <c r="Q5542" t="s">
        <v>61</v>
      </c>
      <c r="R5542" t="s">
        <v>33</v>
      </c>
      <c r="S5542" t="s">
        <v>34</v>
      </c>
      <c r="T5542" t="s">
        <v>35</v>
      </c>
    </row>
    <row r="5543" spans="1:20">
      <c r="A5543" t="s">
        <v>61</v>
      </c>
      <c r="B5543" t="s">
        <v>22</v>
      </c>
      <c r="C5543" t="s">
        <v>122</v>
      </c>
      <c r="D5543" t="s">
        <v>123</v>
      </c>
      <c r="E5543" t="s">
        <v>25</v>
      </c>
      <c r="F5543" s="1">
        <v>37869</v>
      </c>
      <c r="G5543" t="s">
        <v>2663</v>
      </c>
      <c r="H5543">
        <v>201502</v>
      </c>
      <c r="I5543" t="s">
        <v>27</v>
      </c>
      <c r="J5543" t="s">
        <v>53</v>
      </c>
      <c r="K5543" t="s">
        <v>37</v>
      </c>
      <c r="L5543" t="s">
        <v>54</v>
      </c>
      <c r="M5543" t="s">
        <v>31</v>
      </c>
      <c r="N5543" t="s">
        <v>32</v>
      </c>
      <c r="O5543">
        <v>306.35000000000002</v>
      </c>
      <c r="P5543" t="s">
        <v>22</v>
      </c>
      <c r="Q5543" t="s">
        <v>61</v>
      </c>
      <c r="R5543" t="s">
        <v>33</v>
      </c>
      <c r="S5543" t="s">
        <v>34</v>
      </c>
      <c r="T5543" t="s">
        <v>35</v>
      </c>
    </row>
    <row r="5544" spans="1:20">
      <c r="A5544" t="s">
        <v>61</v>
      </c>
      <c r="B5544" t="s">
        <v>22</v>
      </c>
      <c r="C5544" t="s">
        <v>122</v>
      </c>
      <c r="D5544" t="s">
        <v>123</v>
      </c>
      <c r="E5544" t="s">
        <v>25</v>
      </c>
      <c r="F5544" s="1">
        <v>37869</v>
      </c>
      <c r="G5544" t="s">
        <v>2663</v>
      </c>
      <c r="H5544">
        <v>201502</v>
      </c>
      <c r="I5544" t="s">
        <v>27</v>
      </c>
      <c r="J5544" t="s">
        <v>53</v>
      </c>
      <c r="K5544" t="s">
        <v>38</v>
      </c>
      <c r="L5544" t="s">
        <v>54</v>
      </c>
      <c r="M5544" t="s">
        <v>31</v>
      </c>
      <c r="N5544" t="s">
        <v>32</v>
      </c>
      <c r="O5544">
        <v>306.35000000000002</v>
      </c>
      <c r="P5544" t="s">
        <v>22</v>
      </c>
      <c r="Q5544" t="s">
        <v>61</v>
      </c>
      <c r="R5544" t="s">
        <v>33</v>
      </c>
      <c r="S5544" t="s">
        <v>34</v>
      </c>
      <c r="T5544" t="s">
        <v>35</v>
      </c>
    </row>
    <row r="5545" spans="1:20">
      <c r="A5545" t="s">
        <v>61</v>
      </c>
      <c r="B5545" t="s">
        <v>22</v>
      </c>
      <c r="C5545" t="s">
        <v>122</v>
      </c>
      <c r="D5545" t="s">
        <v>123</v>
      </c>
      <c r="E5545" t="s">
        <v>25</v>
      </c>
      <c r="F5545" s="1">
        <v>37869</v>
      </c>
      <c r="G5545" t="s">
        <v>2663</v>
      </c>
      <c r="H5545">
        <v>201502</v>
      </c>
      <c r="I5545" t="s">
        <v>27</v>
      </c>
      <c r="J5545" t="s">
        <v>53</v>
      </c>
      <c r="K5545" t="s">
        <v>39</v>
      </c>
      <c r="L5545" t="s">
        <v>54</v>
      </c>
      <c r="M5545" t="s">
        <v>31</v>
      </c>
      <c r="N5545" t="s">
        <v>32</v>
      </c>
      <c r="O5545">
        <v>306.35000000000002</v>
      </c>
      <c r="P5545" t="s">
        <v>22</v>
      </c>
      <c r="Q5545" t="s">
        <v>61</v>
      </c>
      <c r="R5545" t="s">
        <v>33</v>
      </c>
      <c r="S5545" t="s">
        <v>34</v>
      </c>
      <c r="T5545" t="s">
        <v>35</v>
      </c>
    </row>
    <row r="5546" spans="1:20">
      <c r="A5546" t="s">
        <v>61</v>
      </c>
      <c r="B5546" t="s">
        <v>22</v>
      </c>
      <c r="C5546" t="s">
        <v>122</v>
      </c>
      <c r="D5546" t="s">
        <v>123</v>
      </c>
      <c r="E5546" t="s">
        <v>25</v>
      </c>
      <c r="F5546" s="1">
        <v>37869</v>
      </c>
      <c r="G5546" t="s">
        <v>2663</v>
      </c>
      <c r="H5546">
        <v>201502</v>
      </c>
      <c r="I5546" t="s">
        <v>27</v>
      </c>
      <c r="J5546" t="s">
        <v>53</v>
      </c>
      <c r="K5546" t="s">
        <v>40</v>
      </c>
      <c r="L5546" t="s">
        <v>54</v>
      </c>
      <c r="M5546" t="s">
        <v>31</v>
      </c>
      <c r="N5546" t="s">
        <v>32</v>
      </c>
      <c r="O5546">
        <v>306.35000000000002</v>
      </c>
      <c r="P5546" t="s">
        <v>22</v>
      </c>
      <c r="Q5546" t="s">
        <v>61</v>
      </c>
      <c r="R5546" t="s">
        <v>33</v>
      </c>
      <c r="S5546" t="s">
        <v>34</v>
      </c>
      <c r="T5546" t="s">
        <v>35</v>
      </c>
    </row>
    <row r="5547" spans="1:20">
      <c r="A5547" t="s">
        <v>61</v>
      </c>
      <c r="B5547" t="s">
        <v>22</v>
      </c>
      <c r="C5547" t="s">
        <v>122</v>
      </c>
      <c r="D5547" t="s">
        <v>123</v>
      </c>
      <c r="E5547" t="s">
        <v>25</v>
      </c>
      <c r="F5547" s="1">
        <v>37869</v>
      </c>
      <c r="G5547" t="s">
        <v>2663</v>
      </c>
      <c r="H5547">
        <v>201502</v>
      </c>
      <c r="I5547" t="s">
        <v>27</v>
      </c>
      <c r="J5547" t="s">
        <v>53</v>
      </c>
      <c r="K5547" t="s">
        <v>41</v>
      </c>
      <c r="L5547" t="s">
        <v>54</v>
      </c>
      <c r="M5547" t="s">
        <v>31</v>
      </c>
      <c r="N5547" t="s">
        <v>32</v>
      </c>
      <c r="O5547">
        <v>306.38</v>
      </c>
      <c r="P5547" t="s">
        <v>22</v>
      </c>
      <c r="Q5547" t="s">
        <v>61</v>
      </c>
      <c r="R5547" t="s">
        <v>33</v>
      </c>
      <c r="S5547" t="s">
        <v>34</v>
      </c>
      <c r="T5547" t="s">
        <v>35</v>
      </c>
    </row>
    <row r="5548" spans="1:20">
      <c r="A5548" t="s">
        <v>61</v>
      </c>
      <c r="B5548" t="s">
        <v>22</v>
      </c>
      <c r="C5548" t="s">
        <v>122</v>
      </c>
      <c r="D5548" t="s">
        <v>123</v>
      </c>
      <c r="E5548" t="s">
        <v>25</v>
      </c>
      <c r="F5548" s="1">
        <v>37869</v>
      </c>
      <c r="G5548" t="s">
        <v>2663</v>
      </c>
      <c r="H5548">
        <v>201502</v>
      </c>
      <c r="I5548" t="s">
        <v>27</v>
      </c>
      <c r="J5548" t="s">
        <v>53</v>
      </c>
      <c r="K5548" t="s">
        <v>42</v>
      </c>
      <c r="L5548" t="s">
        <v>54</v>
      </c>
      <c r="M5548" t="s">
        <v>31</v>
      </c>
      <c r="N5548" t="s">
        <v>32</v>
      </c>
      <c r="O5548">
        <v>306.35000000000002</v>
      </c>
      <c r="P5548" t="s">
        <v>22</v>
      </c>
      <c r="Q5548" t="s">
        <v>61</v>
      </c>
      <c r="R5548" t="s">
        <v>33</v>
      </c>
      <c r="S5548" t="s">
        <v>34</v>
      </c>
      <c r="T5548" t="s">
        <v>35</v>
      </c>
    </row>
    <row r="5549" spans="1:20">
      <c r="A5549" t="s">
        <v>61</v>
      </c>
      <c r="B5549" t="s">
        <v>22</v>
      </c>
      <c r="C5549" t="s">
        <v>122</v>
      </c>
      <c r="D5549" t="s">
        <v>123</v>
      </c>
      <c r="E5549" t="s">
        <v>25</v>
      </c>
      <c r="F5549" s="1">
        <v>37869</v>
      </c>
      <c r="G5549" t="s">
        <v>2663</v>
      </c>
      <c r="H5549">
        <v>201502</v>
      </c>
      <c r="I5549" t="s">
        <v>27</v>
      </c>
      <c r="J5549" t="s">
        <v>53</v>
      </c>
      <c r="K5549" t="s">
        <v>43</v>
      </c>
      <c r="L5549" t="s">
        <v>54</v>
      </c>
      <c r="M5549" t="s">
        <v>31</v>
      </c>
      <c r="N5549" t="s">
        <v>32</v>
      </c>
      <c r="O5549">
        <v>306.35000000000002</v>
      </c>
      <c r="P5549" t="s">
        <v>22</v>
      </c>
      <c r="Q5549" t="s">
        <v>61</v>
      </c>
      <c r="R5549" t="s">
        <v>33</v>
      </c>
      <c r="S5549" t="s">
        <v>34</v>
      </c>
      <c r="T5549" t="s">
        <v>35</v>
      </c>
    </row>
    <row r="5550" spans="1:20">
      <c r="A5550" t="s">
        <v>61</v>
      </c>
      <c r="B5550" t="s">
        <v>22</v>
      </c>
      <c r="C5550" t="s">
        <v>122</v>
      </c>
      <c r="D5550" t="s">
        <v>123</v>
      </c>
      <c r="E5550" t="s">
        <v>25</v>
      </c>
      <c r="F5550" s="1">
        <v>37869</v>
      </c>
      <c r="G5550" t="s">
        <v>2663</v>
      </c>
      <c r="H5550">
        <v>201502</v>
      </c>
      <c r="I5550" t="s">
        <v>27</v>
      </c>
      <c r="J5550" t="s">
        <v>53</v>
      </c>
      <c r="K5550" t="s">
        <v>44</v>
      </c>
      <c r="L5550" t="s">
        <v>54</v>
      </c>
      <c r="M5550" t="s">
        <v>31</v>
      </c>
      <c r="N5550" t="s">
        <v>32</v>
      </c>
      <c r="O5550">
        <v>306.35000000000002</v>
      </c>
      <c r="P5550" t="s">
        <v>22</v>
      </c>
      <c r="Q5550" t="s">
        <v>61</v>
      </c>
      <c r="R5550" t="s">
        <v>33</v>
      </c>
      <c r="S5550" t="s">
        <v>34</v>
      </c>
      <c r="T5550" t="s">
        <v>35</v>
      </c>
    </row>
    <row r="5551" spans="1:20">
      <c r="A5551" t="s">
        <v>61</v>
      </c>
      <c r="B5551" t="s">
        <v>22</v>
      </c>
      <c r="C5551" t="s">
        <v>124</v>
      </c>
      <c r="D5551" t="s">
        <v>125</v>
      </c>
      <c r="E5551" t="s">
        <v>25</v>
      </c>
      <c r="F5551" s="1">
        <v>37869</v>
      </c>
      <c r="G5551" t="s">
        <v>2663</v>
      </c>
      <c r="H5551">
        <v>201502</v>
      </c>
      <c r="I5551" t="s">
        <v>27</v>
      </c>
      <c r="J5551" t="s">
        <v>28</v>
      </c>
      <c r="K5551" t="s">
        <v>36</v>
      </c>
      <c r="L5551" t="s">
        <v>30</v>
      </c>
      <c r="M5551" t="s">
        <v>31</v>
      </c>
      <c r="N5551" t="s">
        <v>32</v>
      </c>
      <c r="O5551">
        <v>0</v>
      </c>
      <c r="P5551" t="s">
        <v>22</v>
      </c>
      <c r="Q5551" t="s">
        <v>61</v>
      </c>
      <c r="R5551" t="s">
        <v>33</v>
      </c>
      <c r="S5551" t="s">
        <v>34</v>
      </c>
      <c r="T5551" t="s">
        <v>35</v>
      </c>
    </row>
    <row r="5552" spans="1:20">
      <c r="A5552" t="s">
        <v>61</v>
      </c>
      <c r="B5552" t="s">
        <v>22</v>
      </c>
      <c r="C5552" t="s">
        <v>124</v>
      </c>
      <c r="D5552" t="s">
        <v>125</v>
      </c>
      <c r="E5552" t="s">
        <v>25</v>
      </c>
      <c r="F5552" s="1">
        <v>37869</v>
      </c>
      <c r="G5552" t="s">
        <v>2663</v>
      </c>
      <c r="H5552">
        <v>201502</v>
      </c>
      <c r="I5552" t="s">
        <v>27</v>
      </c>
      <c r="J5552" t="s">
        <v>28</v>
      </c>
      <c r="K5552" t="s">
        <v>37</v>
      </c>
      <c r="L5552" t="s">
        <v>30</v>
      </c>
      <c r="M5552" t="s">
        <v>31</v>
      </c>
      <c r="N5552" t="s">
        <v>32</v>
      </c>
      <c r="O5552">
        <v>1778.19</v>
      </c>
      <c r="P5552" t="s">
        <v>22</v>
      </c>
      <c r="Q5552" t="s">
        <v>61</v>
      </c>
      <c r="R5552" t="s">
        <v>33</v>
      </c>
      <c r="S5552" t="s">
        <v>34</v>
      </c>
      <c r="T5552" t="s">
        <v>35</v>
      </c>
    </row>
    <row r="5553" spans="1:20">
      <c r="A5553" t="s">
        <v>61</v>
      </c>
      <c r="B5553" t="s">
        <v>22</v>
      </c>
      <c r="C5553" t="s">
        <v>124</v>
      </c>
      <c r="D5553" t="s">
        <v>125</v>
      </c>
      <c r="E5553" t="s">
        <v>25</v>
      </c>
      <c r="F5553" s="1">
        <v>37869</v>
      </c>
      <c r="G5553" t="s">
        <v>2663</v>
      </c>
      <c r="H5553">
        <v>201502</v>
      </c>
      <c r="I5553" t="s">
        <v>27</v>
      </c>
      <c r="J5553" t="s">
        <v>28</v>
      </c>
      <c r="K5553" t="s">
        <v>38</v>
      </c>
      <c r="L5553" t="s">
        <v>30</v>
      </c>
      <c r="M5553" t="s">
        <v>31</v>
      </c>
      <c r="N5553" t="s">
        <v>32</v>
      </c>
      <c r="O5553">
        <v>0</v>
      </c>
      <c r="P5553" t="s">
        <v>22</v>
      </c>
      <c r="Q5553" t="s">
        <v>61</v>
      </c>
      <c r="R5553" t="s">
        <v>33</v>
      </c>
      <c r="S5553" t="s">
        <v>34</v>
      </c>
      <c r="T5553" t="s">
        <v>35</v>
      </c>
    </row>
    <row r="5554" spans="1:20">
      <c r="A5554" t="s">
        <v>61</v>
      </c>
      <c r="B5554" t="s">
        <v>22</v>
      </c>
      <c r="C5554" t="s">
        <v>124</v>
      </c>
      <c r="D5554" t="s">
        <v>125</v>
      </c>
      <c r="E5554" t="s">
        <v>25</v>
      </c>
      <c r="F5554" s="1">
        <v>37869</v>
      </c>
      <c r="G5554" t="s">
        <v>2663</v>
      </c>
      <c r="H5554">
        <v>201502</v>
      </c>
      <c r="I5554" t="s">
        <v>27</v>
      </c>
      <c r="J5554" t="s">
        <v>28</v>
      </c>
      <c r="K5554" t="s">
        <v>40</v>
      </c>
      <c r="L5554" t="s">
        <v>30</v>
      </c>
      <c r="M5554" t="s">
        <v>31</v>
      </c>
      <c r="N5554" t="s">
        <v>32</v>
      </c>
      <c r="O5554">
        <v>0</v>
      </c>
      <c r="P5554" t="s">
        <v>22</v>
      </c>
      <c r="Q5554" t="s">
        <v>61</v>
      </c>
      <c r="R5554" t="s">
        <v>33</v>
      </c>
      <c r="S5554" t="s">
        <v>34</v>
      </c>
      <c r="T5554" t="s">
        <v>35</v>
      </c>
    </row>
    <row r="5555" spans="1:20">
      <c r="A5555" t="s">
        <v>61</v>
      </c>
      <c r="B5555" t="s">
        <v>22</v>
      </c>
      <c r="C5555" t="s">
        <v>124</v>
      </c>
      <c r="D5555" t="s">
        <v>125</v>
      </c>
      <c r="E5555" t="s">
        <v>25</v>
      </c>
      <c r="F5555" s="1">
        <v>37869</v>
      </c>
      <c r="G5555" t="s">
        <v>2663</v>
      </c>
      <c r="H5555">
        <v>201502</v>
      </c>
      <c r="I5555" t="s">
        <v>27</v>
      </c>
      <c r="J5555" t="s">
        <v>28</v>
      </c>
      <c r="K5555" t="s">
        <v>41</v>
      </c>
      <c r="L5555" t="s">
        <v>30</v>
      </c>
      <c r="M5555" t="s">
        <v>31</v>
      </c>
      <c r="N5555" t="s">
        <v>32</v>
      </c>
      <c r="O5555">
        <v>0</v>
      </c>
      <c r="P5555" t="s">
        <v>22</v>
      </c>
      <c r="Q5555" t="s">
        <v>61</v>
      </c>
      <c r="R5555" t="s">
        <v>33</v>
      </c>
      <c r="S5555" t="s">
        <v>34</v>
      </c>
      <c r="T5555" t="s">
        <v>35</v>
      </c>
    </row>
    <row r="5556" spans="1:20">
      <c r="A5556" t="s">
        <v>61</v>
      </c>
      <c r="B5556" t="s">
        <v>22</v>
      </c>
      <c r="C5556" t="s">
        <v>124</v>
      </c>
      <c r="D5556" t="s">
        <v>125</v>
      </c>
      <c r="E5556" t="s">
        <v>25</v>
      </c>
      <c r="F5556" s="1">
        <v>37869</v>
      </c>
      <c r="G5556" t="s">
        <v>2663</v>
      </c>
      <c r="H5556">
        <v>201502</v>
      </c>
      <c r="I5556" t="s">
        <v>27</v>
      </c>
      <c r="J5556" t="s">
        <v>28</v>
      </c>
      <c r="K5556" t="s">
        <v>42</v>
      </c>
      <c r="L5556" t="s">
        <v>30</v>
      </c>
      <c r="M5556" t="s">
        <v>31</v>
      </c>
      <c r="N5556" t="s">
        <v>32</v>
      </c>
      <c r="O5556">
        <v>0</v>
      </c>
      <c r="P5556" t="s">
        <v>22</v>
      </c>
      <c r="Q5556" t="s">
        <v>61</v>
      </c>
      <c r="R5556" t="s">
        <v>33</v>
      </c>
      <c r="S5556" t="s">
        <v>34</v>
      </c>
      <c r="T5556" t="s">
        <v>35</v>
      </c>
    </row>
    <row r="5557" spans="1:20">
      <c r="A5557" t="s">
        <v>61</v>
      </c>
      <c r="B5557" t="s">
        <v>22</v>
      </c>
      <c r="C5557" t="s">
        <v>124</v>
      </c>
      <c r="D5557" t="s">
        <v>125</v>
      </c>
      <c r="E5557" t="s">
        <v>25</v>
      </c>
      <c r="F5557" s="1">
        <v>37869</v>
      </c>
      <c r="G5557" t="s">
        <v>2663</v>
      </c>
      <c r="H5557">
        <v>201502</v>
      </c>
      <c r="I5557" t="s">
        <v>27</v>
      </c>
      <c r="J5557" t="s">
        <v>28</v>
      </c>
      <c r="K5557" t="s">
        <v>43</v>
      </c>
      <c r="L5557" t="s">
        <v>30</v>
      </c>
      <c r="M5557" t="s">
        <v>31</v>
      </c>
      <c r="N5557" t="s">
        <v>32</v>
      </c>
      <c r="O5557">
        <v>0</v>
      </c>
      <c r="P5557" t="s">
        <v>22</v>
      </c>
      <c r="Q5557" t="s">
        <v>61</v>
      </c>
      <c r="R5557" t="s">
        <v>33</v>
      </c>
      <c r="S5557" t="s">
        <v>34</v>
      </c>
      <c r="T5557" t="s">
        <v>35</v>
      </c>
    </row>
    <row r="5558" spans="1:20">
      <c r="A5558" t="s">
        <v>103</v>
      </c>
      <c r="B5558" t="s">
        <v>22</v>
      </c>
      <c r="C5558" t="s">
        <v>126</v>
      </c>
      <c r="D5558" t="s">
        <v>127</v>
      </c>
      <c r="E5558" t="s">
        <v>25</v>
      </c>
      <c r="F5558" s="1">
        <v>37869</v>
      </c>
      <c r="G5558" t="s">
        <v>2663</v>
      </c>
      <c r="H5558">
        <v>201502</v>
      </c>
      <c r="I5558" t="s">
        <v>27</v>
      </c>
      <c r="J5558" t="s">
        <v>53</v>
      </c>
      <c r="K5558" t="s">
        <v>36</v>
      </c>
      <c r="L5558" t="s">
        <v>54</v>
      </c>
      <c r="M5558" t="s">
        <v>31</v>
      </c>
      <c r="N5558" t="s">
        <v>32</v>
      </c>
      <c r="O5558">
        <v>690.07</v>
      </c>
      <c r="P5558" t="s">
        <v>22</v>
      </c>
      <c r="Q5558" t="s">
        <v>103</v>
      </c>
      <c r="R5558" t="s">
        <v>33</v>
      </c>
      <c r="S5558" t="s">
        <v>34</v>
      </c>
      <c r="T5558" t="s">
        <v>35</v>
      </c>
    </row>
    <row r="5559" spans="1:20">
      <c r="A5559" t="s">
        <v>103</v>
      </c>
      <c r="B5559" t="s">
        <v>22</v>
      </c>
      <c r="C5559" t="s">
        <v>126</v>
      </c>
      <c r="D5559" t="s">
        <v>127</v>
      </c>
      <c r="E5559" t="s">
        <v>25</v>
      </c>
      <c r="F5559" s="1">
        <v>37869</v>
      </c>
      <c r="G5559" t="s">
        <v>2663</v>
      </c>
      <c r="H5559">
        <v>201502</v>
      </c>
      <c r="I5559" t="s">
        <v>27</v>
      </c>
      <c r="J5559" t="s">
        <v>53</v>
      </c>
      <c r="K5559" t="s">
        <v>37</v>
      </c>
      <c r="L5559" t="s">
        <v>54</v>
      </c>
      <c r="M5559" t="s">
        <v>31</v>
      </c>
      <c r="N5559" t="s">
        <v>32</v>
      </c>
      <c r="O5559">
        <v>182.25</v>
      </c>
      <c r="P5559" t="s">
        <v>22</v>
      </c>
      <c r="Q5559" t="s">
        <v>103</v>
      </c>
      <c r="R5559" t="s">
        <v>33</v>
      </c>
      <c r="S5559" t="s">
        <v>34</v>
      </c>
      <c r="T5559" t="s">
        <v>35</v>
      </c>
    </row>
    <row r="5560" spans="1:20">
      <c r="A5560" t="s">
        <v>103</v>
      </c>
      <c r="B5560" t="s">
        <v>22</v>
      </c>
      <c r="C5560" t="s">
        <v>126</v>
      </c>
      <c r="D5560" t="s">
        <v>127</v>
      </c>
      <c r="E5560" t="s">
        <v>25</v>
      </c>
      <c r="F5560" s="1">
        <v>37869</v>
      </c>
      <c r="G5560" t="s">
        <v>2663</v>
      </c>
      <c r="H5560">
        <v>201502</v>
      </c>
      <c r="I5560" t="s">
        <v>27</v>
      </c>
      <c r="J5560" t="s">
        <v>53</v>
      </c>
      <c r="K5560" t="s">
        <v>38</v>
      </c>
      <c r="L5560" t="s">
        <v>54</v>
      </c>
      <c r="M5560" t="s">
        <v>31</v>
      </c>
      <c r="N5560" t="s">
        <v>32</v>
      </c>
      <c r="O5560">
        <v>690.07</v>
      </c>
      <c r="P5560" t="s">
        <v>22</v>
      </c>
      <c r="Q5560" t="s">
        <v>103</v>
      </c>
      <c r="R5560" t="s">
        <v>33</v>
      </c>
      <c r="S5560" t="s">
        <v>34</v>
      </c>
      <c r="T5560" t="s">
        <v>35</v>
      </c>
    </row>
    <row r="5561" spans="1:20">
      <c r="A5561" t="s">
        <v>103</v>
      </c>
      <c r="B5561" t="s">
        <v>22</v>
      </c>
      <c r="C5561" t="s">
        <v>126</v>
      </c>
      <c r="D5561" t="s">
        <v>127</v>
      </c>
      <c r="E5561" t="s">
        <v>25</v>
      </c>
      <c r="F5561" s="1">
        <v>37869</v>
      </c>
      <c r="G5561" t="s">
        <v>2663</v>
      </c>
      <c r="H5561">
        <v>201502</v>
      </c>
      <c r="I5561" t="s">
        <v>27</v>
      </c>
      <c r="J5561" t="s">
        <v>53</v>
      </c>
      <c r="K5561" t="s">
        <v>41</v>
      </c>
      <c r="L5561" t="s">
        <v>54</v>
      </c>
      <c r="M5561" t="s">
        <v>31</v>
      </c>
      <c r="N5561" t="s">
        <v>32</v>
      </c>
      <c r="O5561">
        <v>137.12</v>
      </c>
      <c r="P5561" t="s">
        <v>22</v>
      </c>
      <c r="Q5561" t="s">
        <v>103</v>
      </c>
      <c r="R5561" t="s">
        <v>33</v>
      </c>
      <c r="S5561" t="s">
        <v>34</v>
      </c>
      <c r="T5561" t="s">
        <v>35</v>
      </c>
    </row>
    <row r="5562" spans="1:20">
      <c r="A5562" t="s">
        <v>50</v>
      </c>
      <c r="B5562" t="s">
        <v>22</v>
      </c>
      <c r="C5562" t="s">
        <v>128</v>
      </c>
      <c r="D5562" t="s">
        <v>129</v>
      </c>
      <c r="E5562" t="s">
        <v>25</v>
      </c>
      <c r="F5562" s="1">
        <v>18629</v>
      </c>
      <c r="G5562" t="s">
        <v>2663</v>
      </c>
      <c r="H5562">
        <v>201502</v>
      </c>
      <c r="I5562" t="s">
        <v>27</v>
      </c>
      <c r="J5562" t="s">
        <v>53</v>
      </c>
      <c r="K5562" t="s">
        <v>38</v>
      </c>
      <c r="L5562" t="s">
        <v>54</v>
      </c>
      <c r="M5562" t="s">
        <v>31</v>
      </c>
      <c r="N5562" t="s">
        <v>32</v>
      </c>
      <c r="O5562">
        <v>15378.36</v>
      </c>
      <c r="P5562" t="s">
        <v>22</v>
      </c>
      <c r="Q5562" t="s">
        <v>50</v>
      </c>
      <c r="R5562" t="s">
        <v>33</v>
      </c>
      <c r="S5562" t="s">
        <v>34</v>
      </c>
      <c r="T5562" t="s">
        <v>35</v>
      </c>
    </row>
    <row r="5563" spans="1:20">
      <c r="A5563" t="s">
        <v>45</v>
      </c>
      <c r="B5563" t="s">
        <v>22</v>
      </c>
      <c r="C5563" t="s">
        <v>134</v>
      </c>
      <c r="D5563" t="s">
        <v>135</v>
      </c>
      <c r="E5563" t="s">
        <v>25</v>
      </c>
      <c r="F5563" s="1">
        <v>37987</v>
      </c>
      <c r="G5563" t="s">
        <v>2663</v>
      </c>
      <c r="H5563">
        <v>201502</v>
      </c>
      <c r="I5563" t="s">
        <v>27</v>
      </c>
      <c r="J5563" t="s">
        <v>28</v>
      </c>
      <c r="K5563" t="s">
        <v>36</v>
      </c>
      <c r="L5563" t="s">
        <v>30</v>
      </c>
      <c r="M5563" t="s">
        <v>31</v>
      </c>
      <c r="N5563" t="s">
        <v>32</v>
      </c>
      <c r="O5563">
        <v>12.83</v>
      </c>
      <c r="P5563" t="s">
        <v>22</v>
      </c>
      <c r="Q5563" t="s">
        <v>45</v>
      </c>
      <c r="R5563" t="s">
        <v>33</v>
      </c>
      <c r="S5563" t="s">
        <v>34</v>
      </c>
      <c r="T5563" t="s">
        <v>35</v>
      </c>
    </row>
    <row r="5564" spans="1:20">
      <c r="A5564" t="s">
        <v>45</v>
      </c>
      <c r="B5564" t="s">
        <v>22</v>
      </c>
      <c r="C5564" t="s">
        <v>134</v>
      </c>
      <c r="D5564" t="s">
        <v>135</v>
      </c>
      <c r="E5564" t="s">
        <v>25</v>
      </c>
      <c r="F5564" s="1">
        <v>37987</v>
      </c>
      <c r="G5564" t="s">
        <v>2663</v>
      </c>
      <c r="H5564">
        <v>201502</v>
      </c>
      <c r="I5564" t="s">
        <v>27</v>
      </c>
      <c r="J5564" t="s">
        <v>28</v>
      </c>
      <c r="K5564" t="s">
        <v>37</v>
      </c>
      <c r="L5564" t="s">
        <v>30</v>
      </c>
      <c r="M5564" t="s">
        <v>31</v>
      </c>
      <c r="N5564" t="s">
        <v>32</v>
      </c>
      <c r="O5564">
        <v>3066.96</v>
      </c>
      <c r="P5564" t="s">
        <v>22</v>
      </c>
      <c r="Q5564" t="s">
        <v>45</v>
      </c>
      <c r="R5564" t="s">
        <v>33</v>
      </c>
      <c r="S5564" t="s">
        <v>34</v>
      </c>
      <c r="T5564" t="s">
        <v>35</v>
      </c>
    </row>
    <row r="5565" spans="1:20">
      <c r="A5565" t="s">
        <v>45</v>
      </c>
      <c r="B5565" t="s">
        <v>22</v>
      </c>
      <c r="C5565" t="s">
        <v>134</v>
      </c>
      <c r="D5565" t="s">
        <v>135</v>
      </c>
      <c r="E5565" t="s">
        <v>25</v>
      </c>
      <c r="F5565" s="1">
        <v>37987</v>
      </c>
      <c r="G5565" t="s">
        <v>2663</v>
      </c>
      <c r="H5565">
        <v>201502</v>
      </c>
      <c r="I5565" t="s">
        <v>27</v>
      </c>
      <c r="J5565" t="s">
        <v>28</v>
      </c>
      <c r="K5565" t="s">
        <v>38</v>
      </c>
      <c r="L5565" t="s">
        <v>30</v>
      </c>
      <c r="M5565" t="s">
        <v>31</v>
      </c>
      <c r="N5565" t="s">
        <v>32</v>
      </c>
      <c r="O5565">
        <v>4267.47</v>
      </c>
      <c r="P5565" t="s">
        <v>22</v>
      </c>
      <c r="Q5565" t="s">
        <v>45</v>
      </c>
      <c r="R5565" t="s">
        <v>33</v>
      </c>
      <c r="S5565" t="s">
        <v>34</v>
      </c>
      <c r="T5565" t="s">
        <v>35</v>
      </c>
    </row>
    <row r="5566" spans="1:20">
      <c r="A5566" t="s">
        <v>45</v>
      </c>
      <c r="B5566" t="s">
        <v>22</v>
      </c>
      <c r="C5566" t="s">
        <v>134</v>
      </c>
      <c r="D5566" t="s">
        <v>135</v>
      </c>
      <c r="E5566" t="s">
        <v>25</v>
      </c>
      <c r="F5566" s="1">
        <v>37987</v>
      </c>
      <c r="G5566" t="s">
        <v>2663</v>
      </c>
      <c r="H5566">
        <v>201502</v>
      </c>
      <c r="I5566" t="s">
        <v>27</v>
      </c>
      <c r="J5566" t="s">
        <v>28</v>
      </c>
      <c r="K5566" t="s">
        <v>41</v>
      </c>
      <c r="L5566" t="s">
        <v>30</v>
      </c>
      <c r="M5566" t="s">
        <v>31</v>
      </c>
      <c r="N5566" t="s">
        <v>32</v>
      </c>
      <c r="O5566">
        <v>5423.31</v>
      </c>
      <c r="P5566" t="s">
        <v>22</v>
      </c>
      <c r="Q5566" t="s">
        <v>45</v>
      </c>
      <c r="R5566" t="s">
        <v>33</v>
      </c>
      <c r="S5566" t="s">
        <v>34</v>
      </c>
      <c r="T5566" t="s">
        <v>35</v>
      </c>
    </row>
    <row r="5567" spans="1:20">
      <c r="A5567" t="s">
        <v>45</v>
      </c>
      <c r="B5567" t="s">
        <v>22</v>
      </c>
      <c r="C5567" t="s">
        <v>134</v>
      </c>
      <c r="D5567" t="s">
        <v>135</v>
      </c>
      <c r="E5567" t="s">
        <v>25</v>
      </c>
      <c r="F5567" s="1">
        <v>37987</v>
      </c>
      <c r="G5567" t="s">
        <v>2663</v>
      </c>
      <c r="H5567">
        <v>201502</v>
      </c>
      <c r="I5567" t="s">
        <v>27</v>
      </c>
      <c r="J5567" t="s">
        <v>28</v>
      </c>
      <c r="K5567" t="s">
        <v>44</v>
      </c>
      <c r="L5567" t="s">
        <v>30</v>
      </c>
      <c r="M5567" t="s">
        <v>31</v>
      </c>
      <c r="N5567" t="s">
        <v>32</v>
      </c>
      <c r="O5567">
        <v>241.43</v>
      </c>
      <c r="P5567" t="s">
        <v>22</v>
      </c>
      <c r="Q5567" t="s">
        <v>45</v>
      </c>
      <c r="R5567" t="s">
        <v>33</v>
      </c>
      <c r="S5567" t="s">
        <v>34</v>
      </c>
      <c r="T5567" t="s">
        <v>35</v>
      </c>
    </row>
    <row r="5568" spans="1:20">
      <c r="A5568" t="s">
        <v>45</v>
      </c>
      <c r="B5568" t="s">
        <v>22</v>
      </c>
      <c r="C5568" t="s">
        <v>136</v>
      </c>
      <c r="D5568" t="s">
        <v>137</v>
      </c>
      <c r="E5568" t="s">
        <v>25</v>
      </c>
      <c r="F5568" s="1">
        <v>37987</v>
      </c>
      <c r="G5568" t="s">
        <v>2663</v>
      </c>
      <c r="H5568">
        <v>201502</v>
      </c>
      <c r="I5568" t="s">
        <v>27</v>
      </c>
      <c r="J5568" t="s">
        <v>28</v>
      </c>
      <c r="K5568" t="s">
        <v>38</v>
      </c>
      <c r="L5568" t="s">
        <v>30</v>
      </c>
      <c r="M5568" t="s">
        <v>31</v>
      </c>
      <c r="N5568" t="s">
        <v>32</v>
      </c>
      <c r="O5568">
        <v>108.5</v>
      </c>
      <c r="P5568" t="s">
        <v>22</v>
      </c>
      <c r="Q5568" t="s">
        <v>45</v>
      </c>
      <c r="R5568" t="s">
        <v>33</v>
      </c>
      <c r="S5568" t="s">
        <v>34</v>
      </c>
      <c r="T5568" t="s">
        <v>35</v>
      </c>
    </row>
    <row r="5569" spans="1:20">
      <c r="A5569" t="s">
        <v>45</v>
      </c>
      <c r="B5569" t="s">
        <v>22</v>
      </c>
      <c r="C5569" t="s">
        <v>136</v>
      </c>
      <c r="D5569" t="s">
        <v>137</v>
      </c>
      <c r="E5569" t="s">
        <v>25</v>
      </c>
      <c r="F5569" s="1">
        <v>37987</v>
      </c>
      <c r="G5569" t="s">
        <v>2663</v>
      </c>
      <c r="H5569">
        <v>201502</v>
      </c>
      <c r="I5569" t="s">
        <v>27</v>
      </c>
      <c r="J5569" t="s">
        <v>28</v>
      </c>
      <c r="K5569" t="s">
        <v>41</v>
      </c>
      <c r="L5569" t="s">
        <v>30</v>
      </c>
      <c r="M5569" t="s">
        <v>31</v>
      </c>
      <c r="N5569" t="s">
        <v>32</v>
      </c>
      <c r="O5569">
        <v>108.48</v>
      </c>
      <c r="P5569" t="s">
        <v>22</v>
      </c>
      <c r="Q5569" t="s">
        <v>45</v>
      </c>
      <c r="R5569" t="s">
        <v>33</v>
      </c>
      <c r="S5569" t="s">
        <v>34</v>
      </c>
      <c r="T5569" t="s">
        <v>35</v>
      </c>
    </row>
    <row r="5570" spans="1:20">
      <c r="A5570" t="s">
        <v>21</v>
      </c>
      <c r="B5570" t="s">
        <v>22</v>
      </c>
      <c r="C5570" t="s">
        <v>150</v>
      </c>
      <c r="D5570" t="s">
        <v>151</v>
      </c>
      <c r="E5570" t="s">
        <v>25</v>
      </c>
      <c r="F5570" s="1">
        <v>37987</v>
      </c>
      <c r="G5570" t="s">
        <v>2663</v>
      </c>
      <c r="H5570">
        <v>201502</v>
      </c>
      <c r="I5570" t="s">
        <v>27</v>
      </c>
      <c r="J5570" t="s">
        <v>28</v>
      </c>
      <c r="K5570" t="s">
        <v>36</v>
      </c>
      <c r="L5570" t="s">
        <v>30</v>
      </c>
      <c r="M5570" t="s">
        <v>31</v>
      </c>
      <c r="N5570" t="s">
        <v>32</v>
      </c>
      <c r="O5570">
        <v>513.54999999999995</v>
      </c>
      <c r="P5570" t="s">
        <v>22</v>
      </c>
      <c r="Q5570" t="s">
        <v>21</v>
      </c>
      <c r="R5570" t="s">
        <v>33</v>
      </c>
      <c r="S5570" t="s">
        <v>34</v>
      </c>
      <c r="T5570" t="s">
        <v>35</v>
      </c>
    </row>
    <row r="5571" spans="1:20">
      <c r="A5571" t="s">
        <v>21</v>
      </c>
      <c r="B5571" t="s">
        <v>22</v>
      </c>
      <c r="C5571" t="s">
        <v>150</v>
      </c>
      <c r="D5571" t="s">
        <v>151</v>
      </c>
      <c r="E5571" t="s">
        <v>25</v>
      </c>
      <c r="F5571" s="1">
        <v>37987</v>
      </c>
      <c r="G5571" t="s">
        <v>2663</v>
      </c>
      <c r="H5571">
        <v>201502</v>
      </c>
      <c r="I5571" t="s">
        <v>27</v>
      </c>
      <c r="J5571" t="s">
        <v>28</v>
      </c>
      <c r="K5571" t="s">
        <v>38</v>
      </c>
      <c r="L5571" t="s">
        <v>30</v>
      </c>
      <c r="M5571" t="s">
        <v>31</v>
      </c>
      <c r="N5571" t="s">
        <v>32</v>
      </c>
      <c r="O5571">
        <v>29537.100000000002</v>
      </c>
      <c r="P5571" t="s">
        <v>22</v>
      </c>
      <c r="Q5571" t="s">
        <v>21</v>
      </c>
      <c r="R5571" t="s">
        <v>33</v>
      </c>
      <c r="S5571" t="s">
        <v>34</v>
      </c>
      <c r="T5571" t="s">
        <v>35</v>
      </c>
    </row>
    <row r="5572" spans="1:20">
      <c r="A5572" t="s">
        <v>45</v>
      </c>
      <c r="B5572" t="s">
        <v>22</v>
      </c>
      <c r="C5572" t="s">
        <v>152</v>
      </c>
      <c r="D5572" t="s">
        <v>153</v>
      </c>
      <c r="E5572" t="s">
        <v>25</v>
      </c>
      <c r="F5572" s="1">
        <v>37987</v>
      </c>
      <c r="G5572" t="s">
        <v>2663</v>
      </c>
      <c r="H5572">
        <v>201502</v>
      </c>
      <c r="I5572" t="s">
        <v>27</v>
      </c>
      <c r="J5572" t="s">
        <v>28</v>
      </c>
      <c r="K5572" t="s">
        <v>29</v>
      </c>
      <c r="L5572" t="s">
        <v>30</v>
      </c>
      <c r="M5572" t="s">
        <v>31</v>
      </c>
      <c r="N5572" t="s">
        <v>32</v>
      </c>
      <c r="O5572">
        <v>0</v>
      </c>
      <c r="P5572" t="s">
        <v>22</v>
      </c>
      <c r="Q5572" t="s">
        <v>45</v>
      </c>
      <c r="R5572" t="s">
        <v>33</v>
      </c>
      <c r="S5572" t="s">
        <v>34</v>
      </c>
      <c r="T5572" t="s">
        <v>35</v>
      </c>
    </row>
    <row r="5573" spans="1:20">
      <c r="A5573" t="s">
        <v>45</v>
      </c>
      <c r="B5573" t="s">
        <v>22</v>
      </c>
      <c r="C5573" t="s">
        <v>152</v>
      </c>
      <c r="D5573" t="s">
        <v>153</v>
      </c>
      <c r="E5573" t="s">
        <v>25</v>
      </c>
      <c r="F5573" s="1">
        <v>37987</v>
      </c>
      <c r="G5573" t="s">
        <v>2663</v>
      </c>
      <c r="H5573">
        <v>201502</v>
      </c>
      <c r="I5573" t="s">
        <v>27</v>
      </c>
      <c r="J5573" t="s">
        <v>28</v>
      </c>
      <c r="K5573" t="s">
        <v>36</v>
      </c>
      <c r="L5573" t="s">
        <v>30</v>
      </c>
      <c r="M5573" t="s">
        <v>31</v>
      </c>
      <c r="N5573" t="s">
        <v>32</v>
      </c>
      <c r="O5573">
        <v>0</v>
      </c>
      <c r="P5573" t="s">
        <v>22</v>
      </c>
      <c r="Q5573" t="s">
        <v>45</v>
      </c>
      <c r="R5573" t="s">
        <v>33</v>
      </c>
      <c r="S5573" t="s">
        <v>34</v>
      </c>
      <c r="T5573" t="s">
        <v>35</v>
      </c>
    </row>
    <row r="5574" spans="1:20">
      <c r="A5574" t="s">
        <v>45</v>
      </c>
      <c r="B5574" t="s">
        <v>22</v>
      </c>
      <c r="C5574" t="s">
        <v>152</v>
      </c>
      <c r="D5574" t="s">
        <v>153</v>
      </c>
      <c r="E5574" t="s">
        <v>25</v>
      </c>
      <c r="F5574" s="1">
        <v>37987</v>
      </c>
      <c r="G5574" t="s">
        <v>2663</v>
      </c>
      <c r="H5574">
        <v>201502</v>
      </c>
      <c r="I5574" t="s">
        <v>27</v>
      </c>
      <c r="J5574" t="s">
        <v>28</v>
      </c>
      <c r="K5574" t="s">
        <v>37</v>
      </c>
      <c r="L5574" t="s">
        <v>30</v>
      </c>
      <c r="M5574" t="s">
        <v>31</v>
      </c>
      <c r="N5574" t="s">
        <v>32</v>
      </c>
      <c r="O5574">
        <v>0</v>
      </c>
      <c r="P5574" t="s">
        <v>22</v>
      </c>
      <c r="Q5574" t="s">
        <v>45</v>
      </c>
      <c r="R5574" t="s">
        <v>33</v>
      </c>
      <c r="S5574" t="s">
        <v>34</v>
      </c>
      <c r="T5574" t="s">
        <v>35</v>
      </c>
    </row>
    <row r="5575" spans="1:20">
      <c r="A5575" t="s">
        <v>45</v>
      </c>
      <c r="B5575" t="s">
        <v>22</v>
      </c>
      <c r="C5575" t="s">
        <v>152</v>
      </c>
      <c r="D5575" t="s">
        <v>153</v>
      </c>
      <c r="E5575" t="s">
        <v>25</v>
      </c>
      <c r="F5575" s="1">
        <v>37987</v>
      </c>
      <c r="G5575" t="s">
        <v>2663</v>
      </c>
      <c r="H5575">
        <v>201502</v>
      </c>
      <c r="I5575" t="s">
        <v>27</v>
      </c>
      <c r="J5575" t="s">
        <v>28</v>
      </c>
      <c r="K5575" t="s">
        <v>38</v>
      </c>
      <c r="L5575" t="s">
        <v>30</v>
      </c>
      <c r="M5575" t="s">
        <v>31</v>
      </c>
      <c r="N5575" t="s">
        <v>32</v>
      </c>
      <c r="O5575">
        <v>5615.32</v>
      </c>
      <c r="P5575" t="s">
        <v>22</v>
      </c>
      <c r="Q5575" t="s">
        <v>45</v>
      </c>
      <c r="R5575" t="s">
        <v>33</v>
      </c>
      <c r="S5575" t="s">
        <v>34</v>
      </c>
      <c r="T5575" t="s">
        <v>35</v>
      </c>
    </row>
    <row r="5576" spans="1:20">
      <c r="A5576" t="s">
        <v>45</v>
      </c>
      <c r="B5576" t="s">
        <v>22</v>
      </c>
      <c r="C5576" t="s">
        <v>152</v>
      </c>
      <c r="D5576" t="s">
        <v>153</v>
      </c>
      <c r="E5576" t="s">
        <v>25</v>
      </c>
      <c r="F5576" s="1">
        <v>37987</v>
      </c>
      <c r="G5576" t="s">
        <v>2663</v>
      </c>
      <c r="H5576">
        <v>201502</v>
      </c>
      <c r="I5576" t="s">
        <v>27</v>
      </c>
      <c r="J5576" t="s">
        <v>28</v>
      </c>
      <c r="K5576" t="s">
        <v>40</v>
      </c>
      <c r="L5576" t="s">
        <v>30</v>
      </c>
      <c r="M5576" t="s">
        <v>31</v>
      </c>
      <c r="N5576" t="s">
        <v>32</v>
      </c>
      <c r="O5576">
        <v>0</v>
      </c>
      <c r="P5576" t="s">
        <v>22</v>
      </c>
      <c r="Q5576" t="s">
        <v>45</v>
      </c>
      <c r="R5576" t="s">
        <v>33</v>
      </c>
      <c r="S5576" t="s">
        <v>34</v>
      </c>
      <c r="T5576" t="s">
        <v>35</v>
      </c>
    </row>
    <row r="5577" spans="1:20">
      <c r="A5577" t="s">
        <v>45</v>
      </c>
      <c r="B5577" t="s">
        <v>22</v>
      </c>
      <c r="C5577" t="s">
        <v>152</v>
      </c>
      <c r="D5577" t="s">
        <v>153</v>
      </c>
      <c r="E5577" t="s">
        <v>25</v>
      </c>
      <c r="F5577" s="1">
        <v>37987</v>
      </c>
      <c r="G5577" t="s">
        <v>2663</v>
      </c>
      <c r="H5577">
        <v>201502</v>
      </c>
      <c r="I5577" t="s">
        <v>27</v>
      </c>
      <c r="J5577" t="s">
        <v>28</v>
      </c>
      <c r="K5577" t="s">
        <v>41</v>
      </c>
      <c r="L5577" t="s">
        <v>30</v>
      </c>
      <c r="M5577" t="s">
        <v>31</v>
      </c>
      <c r="N5577" t="s">
        <v>32</v>
      </c>
      <c r="O5577">
        <v>0</v>
      </c>
      <c r="P5577" t="s">
        <v>22</v>
      </c>
      <c r="Q5577" t="s">
        <v>45</v>
      </c>
      <c r="R5577" t="s">
        <v>33</v>
      </c>
      <c r="S5577" t="s">
        <v>34</v>
      </c>
      <c r="T5577" t="s">
        <v>35</v>
      </c>
    </row>
    <row r="5578" spans="1:20">
      <c r="A5578" t="s">
        <v>58</v>
      </c>
      <c r="B5578" t="s">
        <v>22</v>
      </c>
      <c r="C5578" t="s">
        <v>154</v>
      </c>
      <c r="D5578" t="s">
        <v>155</v>
      </c>
      <c r="E5578" t="s">
        <v>25</v>
      </c>
      <c r="F5578" s="1">
        <v>30682</v>
      </c>
      <c r="G5578" t="s">
        <v>2663</v>
      </c>
      <c r="H5578">
        <v>201502</v>
      </c>
      <c r="I5578" t="s">
        <v>27</v>
      </c>
      <c r="J5578" t="s">
        <v>28</v>
      </c>
      <c r="K5578" t="s">
        <v>36</v>
      </c>
      <c r="L5578" t="s">
        <v>30</v>
      </c>
      <c r="M5578" t="s">
        <v>31</v>
      </c>
      <c r="N5578" t="s">
        <v>32</v>
      </c>
      <c r="O5578">
        <v>2884.5</v>
      </c>
      <c r="P5578" t="s">
        <v>22</v>
      </c>
      <c r="Q5578" t="s">
        <v>58</v>
      </c>
      <c r="R5578" t="s">
        <v>33</v>
      </c>
      <c r="S5578" t="s">
        <v>34</v>
      </c>
      <c r="T5578" t="s">
        <v>35</v>
      </c>
    </row>
    <row r="5579" spans="1:20">
      <c r="A5579" t="s">
        <v>58</v>
      </c>
      <c r="B5579" t="s">
        <v>22</v>
      </c>
      <c r="C5579" t="s">
        <v>154</v>
      </c>
      <c r="D5579" t="s">
        <v>155</v>
      </c>
      <c r="E5579" t="s">
        <v>25</v>
      </c>
      <c r="F5579" s="1">
        <v>30682</v>
      </c>
      <c r="G5579" t="s">
        <v>2663</v>
      </c>
      <c r="H5579">
        <v>201502</v>
      </c>
      <c r="I5579" t="s">
        <v>27</v>
      </c>
      <c r="J5579" t="s">
        <v>28</v>
      </c>
      <c r="K5579" t="s">
        <v>38</v>
      </c>
      <c r="L5579" t="s">
        <v>30</v>
      </c>
      <c r="M5579" t="s">
        <v>31</v>
      </c>
      <c r="N5579" t="s">
        <v>32</v>
      </c>
      <c r="O5579">
        <v>4139.58</v>
      </c>
      <c r="P5579" t="s">
        <v>22</v>
      </c>
      <c r="Q5579" t="s">
        <v>58</v>
      </c>
      <c r="R5579" t="s">
        <v>33</v>
      </c>
      <c r="S5579" t="s">
        <v>34</v>
      </c>
      <c r="T5579" t="s">
        <v>35</v>
      </c>
    </row>
    <row r="5580" spans="1:20">
      <c r="A5580" t="s">
        <v>55</v>
      </c>
      <c r="B5580" t="s">
        <v>22</v>
      </c>
      <c r="C5580" t="s">
        <v>158</v>
      </c>
      <c r="D5580" t="s">
        <v>159</v>
      </c>
      <c r="E5580" t="s">
        <v>25</v>
      </c>
      <c r="F5580" s="1">
        <v>30864</v>
      </c>
      <c r="G5580" t="s">
        <v>2663</v>
      </c>
      <c r="H5580">
        <v>201502</v>
      </c>
      <c r="I5580" t="s">
        <v>27</v>
      </c>
      <c r="J5580" t="s">
        <v>53</v>
      </c>
      <c r="K5580" t="s">
        <v>37</v>
      </c>
      <c r="L5580" t="s">
        <v>54</v>
      </c>
      <c r="M5580" t="s">
        <v>31</v>
      </c>
      <c r="N5580" t="s">
        <v>32</v>
      </c>
      <c r="O5580">
        <v>10666.4</v>
      </c>
      <c r="P5580" t="s">
        <v>22</v>
      </c>
      <c r="Q5580" t="s">
        <v>55</v>
      </c>
      <c r="R5580" t="s">
        <v>33</v>
      </c>
      <c r="S5580" t="s">
        <v>34</v>
      </c>
      <c r="T5580" t="s">
        <v>35</v>
      </c>
    </row>
    <row r="5581" spans="1:20">
      <c r="A5581" t="s">
        <v>55</v>
      </c>
      <c r="B5581" t="s">
        <v>22</v>
      </c>
      <c r="C5581" t="s">
        <v>158</v>
      </c>
      <c r="D5581" t="s">
        <v>159</v>
      </c>
      <c r="E5581" t="s">
        <v>25</v>
      </c>
      <c r="F5581" s="1">
        <v>30864</v>
      </c>
      <c r="G5581" t="s">
        <v>2663</v>
      </c>
      <c r="H5581">
        <v>201502</v>
      </c>
      <c r="I5581" t="s">
        <v>27</v>
      </c>
      <c r="J5581" t="s">
        <v>53</v>
      </c>
      <c r="K5581" t="s">
        <v>38</v>
      </c>
      <c r="L5581" t="s">
        <v>54</v>
      </c>
      <c r="M5581" t="s">
        <v>31</v>
      </c>
      <c r="N5581" t="s">
        <v>32</v>
      </c>
      <c r="O5581">
        <v>4063.96</v>
      </c>
      <c r="P5581" t="s">
        <v>22</v>
      </c>
      <c r="Q5581" t="s">
        <v>55</v>
      </c>
      <c r="R5581" t="s">
        <v>33</v>
      </c>
      <c r="S5581" t="s">
        <v>34</v>
      </c>
      <c r="T5581" t="s">
        <v>35</v>
      </c>
    </row>
    <row r="5582" spans="1:20">
      <c r="A5582" t="s">
        <v>85</v>
      </c>
      <c r="B5582" t="s">
        <v>22</v>
      </c>
      <c r="C5582" t="s">
        <v>2668</v>
      </c>
      <c r="D5582" t="s">
        <v>2669</v>
      </c>
      <c r="E5582" t="s">
        <v>25</v>
      </c>
      <c r="F5582" s="1">
        <v>31593</v>
      </c>
      <c r="G5582" t="s">
        <v>2663</v>
      </c>
      <c r="H5582">
        <v>201502</v>
      </c>
      <c r="I5582" t="s">
        <v>27</v>
      </c>
      <c r="J5582" t="s">
        <v>53</v>
      </c>
      <c r="K5582" t="s">
        <v>36</v>
      </c>
      <c r="L5582" t="s">
        <v>54</v>
      </c>
      <c r="M5582" t="s">
        <v>31</v>
      </c>
      <c r="N5582" t="s">
        <v>2670</v>
      </c>
      <c r="O5582">
        <v>520.22</v>
      </c>
      <c r="P5582" t="s">
        <v>22</v>
      </c>
      <c r="Q5582" t="s">
        <v>85</v>
      </c>
      <c r="R5582" t="s">
        <v>33</v>
      </c>
      <c r="S5582" t="s">
        <v>34</v>
      </c>
      <c r="T5582" t="s">
        <v>35</v>
      </c>
    </row>
    <row r="5583" spans="1:20">
      <c r="A5583" t="s">
        <v>85</v>
      </c>
      <c r="B5583" t="s">
        <v>22</v>
      </c>
      <c r="C5583" t="s">
        <v>2668</v>
      </c>
      <c r="D5583" t="s">
        <v>2669</v>
      </c>
      <c r="E5583" t="s">
        <v>25</v>
      </c>
      <c r="F5583" s="1">
        <v>31593</v>
      </c>
      <c r="G5583" t="s">
        <v>2663</v>
      </c>
      <c r="H5583">
        <v>201502</v>
      </c>
      <c r="I5583" t="s">
        <v>27</v>
      </c>
      <c r="J5583" t="s">
        <v>53</v>
      </c>
      <c r="K5583" t="s">
        <v>38</v>
      </c>
      <c r="L5583" t="s">
        <v>54</v>
      </c>
      <c r="M5583" t="s">
        <v>31</v>
      </c>
      <c r="N5583" t="s">
        <v>2670</v>
      </c>
      <c r="O5583">
        <v>394.78000000000003</v>
      </c>
      <c r="P5583" t="s">
        <v>22</v>
      </c>
      <c r="Q5583" t="s">
        <v>85</v>
      </c>
      <c r="R5583" t="s">
        <v>33</v>
      </c>
      <c r="S5583" t="s">
        <v>34</v>
      </c>
      <c r="T5583" t="s">
        <v>35</v>
      </c>
    </row>
    <row r="5584" spans="1:20">
      <c r="A5584" t="s">
        <v>85</v>
      </c>
      <c r="B5584" t="s">
        <v>22</v>
      </c>
      <c r="C5584" t="s">
        <v>2668</v>
      </c>
      <c r="D5584" t="s">
        <v>2669</v>
      </c>
      <c r="E5584" t="s">
        <v>25</v>
      </c>
      <c r="F5584" s="1">
        <v>31593</v>
      </c>
      <c r="G5584" t="s">
        <v>2663</v>
      </c>
      <c r="H5584">
        <v>201502</v>
      </c>
      <c r="I5584" t="s">
        <v>27</v>
      </c>
      <c r="J5584" t="s">
        <v>53</v>
      </c>
      <c r="K5584" t="s">
        <v>40</v>
      </c>
      <c r="L5584" t="s">
        <v>54</v>
      </c>
      <c r="M5584" t="s">
        <v>31</v>
      </c>
      <c r="N5584" t="s">
        <v>2670</v>
      </c>
      <c r="O5584">
        <v>1795.51</v>
      </c>
      <c r="P5584" t="s">
        <v>22</v>
      </c>
      <c r="Q5584" t="s">
        <v>85</v>
      </c>
      <c r="R5584" t="s">
        <v>33</v>
      </c>
      <c r="S5584" t="s">
        <v>34</v>
      </c>
      <c r="T5584" t="s">
        <v>35</v>
      </c>
    </row>
    <row r="5585" spans="1:20">
      <c r="A5585" t="s">
        <v>45</v>
      </c>
      <c r="B5585" t="s">
        <v>22</v>
      </c>
      <c r="C5585" t="s">
        <v>166</v>
      </c>
      <c r="D5585" t="s">
        <v>167</v>
      </c>
      <c r="E5585" t="s">
        <v>25</v>
      </c>
      <c r="F5585" s="1">
        <v>33603</v>
      </c>
      <c r="G5585" t="s">
        <v>2663</v>
      </c>
      <c r="H5585">
        <v>201502</v>
      </c>
      <c r="I5585" t="s">
        <v>27</v>
      </c>
      <c r="J5585" t="s">
        <v>28</v>
      </c>
      <c r="K5585" t="s">
        <v>29</v>
      </c>
      <c r="L5585" t="s">
        <v>30</v>
      </c>
      <c r="M5585" t="s">
        <v>31</v>
      </c>
      <c r="N5585" t="s">
        <v>32</v>
      </c>
      <c r="O5585">
        <v>3600.78</v>
      </c>
      <c r="P5585" t="s">
        <v>22</v>
      </c>
      <c r="Q5585" t="s">
        <v>45</v>
      </c>
      <c r="R5585" t="s">
        <v>33</v>
      </c>
      <c r="S5585" t="s">
        <v>34</v>
      </c>
      <c r="T5585" t="s">
        <v>35</v>
      </c>
    </row>
    <row r="5586" spans="1:20">
      <c r="A5586" t="s">
        <v>45</v>
      </c>
      <c r="B5586" t="s">
        <v>22</v>
      </c>
      <c r="C5586" t="s">
        <v>166</v>
      </c>
      <c r="D5586" t="s">
        <v>167</v>
      </c>
      <c r="E5586" t="s">
        <v>25</v>
      </c>
      <c r="F5586" s="1">
        <v>33603</v>
      </c>
      <c r="G5586" t="s">
        <v>2663</v>
      </c>
      <c r="H5586">
        <v>201502</v>
      </c>
      <c r="I5586" t="s">
        <v>27</v>
      </c>
      <c r="J5586" t="s">
        <v>28</v>
      </c>
      <c r="K5586" t="s">
        <v>36</v>
      </c>
      <c r="L5586" t="s">
        <v>30</v>
      </c>
      <c r="M5586" t="s">
        <v>31</v>
      </c>
      <c r="N5586" t="s">
        <v>32</v>
      </c>
      <c r="O5586">
        <v>0</v>
      </c>
      <c r="P5586" t="s">
        <v>22</v>
      </c>
      <c r="Q5586" t="s">
        <v>45</v>
      </c>
      <c r="R5586" t="s">
        <v>33</v>
      </c>
      <c r="S5586" t="s">
        <v>34</v>
      </c>
      <c r="T5586" t="s">
        <v>35</v>
      </c>
    </row>
    <row r="5587" spans="1:20">
      <c r="A5587" t="s">
        <v>45</v>
      </c>
      <c r="B5587" t="s">
        <v>22</v>
      </c>
      <c r="C5587" t="s">
        <v>166</v>
      </c>
      <c r="D5587" t="s">
        <v>167</v>
      </c>
      <c r="E5587" t="s">
        <v>25</v>
      </c>
      <c r="F5587" s="1">
        <v>33603</v>
      </c>
      <c r="G5587" t="s">
        <v>2663</v>
      </c>
      <c r="H5587">
        <v>201502</v>
      </c>
      <c r="I5587" t="s">
        <v>27</v>
      </c>
      <c r="J5587" t="s">
        <v>28</v>
      </c>
      <c r="K5587" t="s">
        <v>43</v>
      </c>
      <c r="L5587" t="s">
        <v>30</v>
      </c>
      <c r="M5587" t="s">
        <v>31</v>
      </c>
      <c r="N5587" t="s">
        <v>32</v>
      </c>
      <c r="O5587">
        <v>0</v>
      </c>
      <c r="P5587" t="s">
        <v>22</v>
      </c>
      <c r="Q5587" t="s">
        <v>45</v>
      </c>
      <c r="R5587" t="s">
        <v>33</v>
      </c>
      <c r="S5587" t="s">
        <v>34</v>
      </c>
      <c r="T5587" t="s">
        <v>35</v>
      </c>
    </row>
    <row r="5588" spans="1:20">
      <c r="A5588" t="s">
        <v>45</v>
      </c>
      <c r="B5588" t="s">
        <v>22</v>
      </c>
      <c r="C5588" t="s">
        <v>166</v>
      </c>
      <c r="D5588" t="s">
        <v>167</v>
      </c>
      <c r="E5588" t="s">
        <v>25</v>
      </c>
      <c r="F5588" s="1">
        <v>33603</v>
      </c>
      <c r="G5588" t="s">
        <v>2663</v>
      </c>
      <c r="H5588">
        <v>201502</v>
      </c>
      <c r="I5588" t="s">
        <v>27</v>
      </c>
      <c r="J5588" t="s">
        <v>28</v>
      </c>
      <c r="K5588" t="s">
        <v>44</v>
      </c>
      <c r="L5588" t="s">
        <v>30</v>
      </c>
      <c r="M5588" t="s">
        <v>31</v>
      </c>
      <c r="N5588" t="s">
        <v>32</v>
      </c>
      <c r="O5588">
        <v>0</v>
      </c>
      <c r="P5588" t="s">
        <v>22</v>
      </c>
      <c r="Q5588" t="s">
        <v>45</v>
      </c>
      <c r="R5588" t="s">
        <v>33</v>
      </c>
      <c r="S5588" t="s">
        <v>34</v>
      </c>
      <c r="T5588" t="s">
        <v>35</v>
      </c>
    </row>
    <row r="5589" spans="1:20">
      <c r="A5589" t="s">
        <v>45</v>
      </c>
      <c r="B5589" t="s">
        <v>22</v>
      </c>
      <c r="C5589" t="s">
        <v>168</v>
      </c>
      <c r="D5589" t="s">
        <v>169</v>
      </c>
      <c r="E5589" t="s">
        <v>25</v>
      </c>
      <c r="F5589" s="1">
        <v>30682</v>
      </c>
      <c r="G5589" t="s">
        <v>2663</v>
      </c>
      <c r="H5589">
        <v>201502</v>
      </c>
      <c r="I5589" t="s">
        <v>27</v>
      </c>
      <c r="J5589" t="s">
        <v>28</v>
      </c>
      <c r="K5589" t="s">
        <v>29</v>
      </c>
      <c r="L5589" t="s">
        <v>30</v>
      </c>
      <c r="M5589" t="s">
        <v>31</v>
      </c>
      <c r="N5589" t="s">
        <v>32</v>
      </c>
      <c r="O5589">
        <v>92511.360000000001</v>
      </c>
      <c r="P5589" t="s">
        <v>22</v>
      </c>
      <c r="Q5589" t="s">
        <v>45</v>
      </c>
      <c r="R5589" t="s">
        <v>33</v>
      </c>
      <c r="S5589" t="s">
        <v>34</v>
      </c>
      <c r="T5589" t="s">
        <v>35</v>
      </c>
    </row>
    <row r="5590" spans="1:20">
      <c r="A5590" t="s">
        <v>45</v>
      </c>
      <c r="B5590" t="s">
        <v>22</v>
      </c>
      <c r="C5590" t="s">
        <v>168</v>
      </c>
      <c r="D5590" t="s">
        <v>169</v>
      </c>
      <c r="E5590" t="s">
        <v>25</v>
      </c>
      <c r="F5590" s="1">
        <v>30682</v>
      </c>
      <c r="G5590" t="s">
        <v>2663</v>
      </c>
      <c r="H5590">
        <v>201502</v>
      </c>
      <c r="I5590" t="s">
        <v>27</v>
      </c>
      <c r="J5590" t="s">
        <v>28</v>
      </c>
      <c r="K5590" t="s">
        <v>37</v>
      </c>
      <c r="L5590" t="s">
        <v>30</v>
      </c>
      <c r="M5590" t="s">
        <v>31</v>
      </c>
      <c r="N5590" t="s">
        <v>32</v>
      </c>
      <c r="O5590">
        <v>4003.4500000000003</v>
      </c>
      <c r="P5590" t="s">
        <v>22</v>
      </c>
      <c r="Q5590" t="s">
        <v>45</v>
      </c>
      <c r="R5590" t="s">
        <v>33</v>
      </c>
      <c r="S5590" t="s">
        <v>34</v>
      </c>
      <c r="T5590" t="s">
        <v>35</v>
      </c>
    </row>
    <row r="5591" spans="1:20">
      <c r="A5591" t="s">
        <v>45</v>
      </c>
      <c r="B5591" t="s">
        <v>22</v>
      </c>
      <c r="C5591" t="s">
        <v>168</v>
      </c>
      <c r="D5591" t="s">
        <v>169</v>
      </c>
      <c r="E5591" t="s">
        <v>25</v>
      </c>
      <c r="F5591" s="1">
        <v>30682</v>
      </c>
      <c r="G5591" t="s">
        <v>2663</v>
      </c>
      <c r="H5591">
        <v>201502</v>
      </c>
      <c r="I5591" t="s">
        <v>27</v>
      </c>
      <c r="J5591" t="s">
        <v>28</v>
      </c>
      <c r="K5591" t="s">
        <v>38</v>
      </c>
      <c r="L5591" t="s">
        <v>30</v>
      </c>
      <c r="M5591" t="s">
        <v>31</v>
      </c>
      <c r="N5591" t="s">
        <v>32</v>
      </c>
      <c r="O5591">
        <v>16829.36</v>
      </c>
      <c r="P5591" t="s">
        <v>22</v>
      </c>
      <c r="Q5591" t="s">
        <v>45</v>
      </c>
      <c r="R5591" t="s">
        <v>33</v>
      </c>
      <c r="S5591" t="s">
        <v>34</v>
      </c>
      <c r="T5591" t="s">
        <v>35</v>
      </c>
    </row>
    <row r="5592" spans="1:20">
      <c r="A5592" t="s">
        <v>45</v>
      </c>
      <c r="B5592" t="s">
        <v>22</v>
      </c>
      <c r="C5592" t="s">
        <v>168</v>
      </c>
      <c r="D5592" t="s">
        <v>169</v>
      </c>
      <c r="E5592" t="s">
        <v>25</v>
      </c>
      <c r="F5592" s="1">
        <v>30682</v>
      </c>
      <c r="G5592" t="s">
        <v>2663</v>
      </c>
      <c r="H5592">
        <v>201502</v>
      </c>
      <c r="I5592" t="s">
        <v>27</v>
      </c>
      <c r="J5592" t="s">
        <v>28</v>
      </c>
      <c r="K5592" t="s">
        <v>40</v>
      </c>
      <c r="L5592" t="s">
        <v>30</v>
      </c>
      <c r="M5592" t="s">
        <v>31</v>
      </c>
      <c r="N5592" t="s">
        <v>32</v>
      </c>
      <c r="O5592">
        <v>14386.09</v>
      </c>
      <c r="P5592" t="s">
        <v>22</v>
      </c>
      <c r="Q5592" t="s">
        <v>45</v>
      </c>
      <c r="R5592" t="s">
        <v>33</v>
      </c>
      <c r="S5592" t="s">
        <v>34</v>
      </c>
      <c r="T5592" t="s">
        <v>35</v>
      </c>
    </row>
    <row r="5593" spans="1:20">
      <c r="A5593" t="s">
        <v>45</v>
      </c>
      <c r="B5593" t="s">
        <v>22</v>
      </c>
      <c r="C5593" t="s">
        <v>168</v>
      </c>
      <c r="D5593" t="s">
        <v>169</v>
      </c>
      <c r="E5593" t="s">
        <v>25</v>
      </c>
      <c r="F5593" s="1">
        <v>30682</v>
      </c>
      <c r="G5593" t="s">
        <v>2663</v>
      </c>
      <c r="H5593">
        <v>201502</v>
      </c>
      <c r="I5593" t="s">
        <v>27</v>
      </c>
      <c r="J5593" t="s">
        <v>28</v>
      </c>
      <c r="K5593" t="s">
        <v>41</v>
      </c>
      <c r="L5593" t="s">
        <v>30</v>
      </c>
      <c r="M5593" t="s">
        <v>31</v>
      </c>
      <c r="N5593" t="s">
        <v>32</v>
      </c>
      <c r="O5593">
        <v>6811.1</v>
      </c>
      <c r="P5593" t="s">
        <v>22</v>
      </c>
      <c r="Q5593" t="s">
        <v>45</v>
      </c>
      <c r="R5593" t="s">
        <v>33</v>
      </c>
      <c r="S5593" t="s">
        <v>34</v>
      </c>
      <c r="T5593" t="s">
        <v>35</v>
      </c>
    </row>
    <row r="5594" spans="1:20">
      <c r="A5594" t="s">
        <v>45</v>
      </c>
      <c r="B5594" t="s">
        <v>22</v>
      </c>
      <c r="C5594" t="s">
        <v>168</v>
      </c>
      <c r="D5594" t="s">
        <v>169</v>
      </c>
      <c r="E5594" t="s">
        <v>25</v>
      </c>
      <c r="F5594" s="1">
        <v>30682</v>
      </c>
      <c r="G5594" t="s">
        <v>2663</v>
      </c>
      <c r="H5594">
        <v>201502</v>
      </c>
      <c r="I5594" t="s">
        <v>27</v>
      </c>
      <c r="J5594" t="s">
        <v>28</v>
      </c>
      <c r="K5594" t="s">
        <v>42</v>
      </c>
      <c r="L5594" t="s">
        <v>30</v>
      </c>
      <c r="M5594" t="s">
        <v>31</v>
      </c>
      <c r="N5594" t="s">
        <v>32</v>
      </c>
      <c r="O5594">
        <v>3319.41</v>
      </c>
      <c r="P5594" t="s">
        <v>22</v>
      </c>
      <c r="Q5594" t="s">
        <v>45</v>
      </c>
      <c r="R5594" t="s">
        <v>33</v>
      </c>
      <c r="S5594" t="s">
        <v>34</v>
      </c>
      <c r="T5594" t="s">
        <v>35</v>
      </c>
    </row>
    <row r="5595" spans="1:20">
      <c r="A5595" t="s">
        <v>50</v>
      </c>
      <c r="B5595" t="s">
        <v>22</v>
      </c>
      <c r="C5595" t="s">
        <v>170</v>
      </c>
      <c r="D5595" t="s">
        <v>171</v>
      </c>
      <c r="E5595" t="s">
        <v>25</v>
      </c>
      <c r="F5595" s="1">
        <v>31593</v>
      </c>
      <c r="G5595" t="s">
        <v>2663</v>
      </c>
      <c r="H5595">
        <v>201502</v>
      </c>
      <c r="I5595" t="s">
        <v>27</v>
      </c>
      <c r="J5595" t="s">
        <v>53</v>
      </c>
      <c r="K5595" t="s">
        <v>36</v>
      </c>
      <c r="L5595" t="s">
        <v>54</v>
      </c>
      <c r="M5595" t="s">
        <v>31</v>
      </c>
      <c r="N5595" t="s">
        <v>32</v>
      </c>
      <c r="O5595">
        <v>532.76</v>
      </c>
      <c r="P5595" t="s">
        <v>22</v>
      </c>
      <c r="Q5595" t="s">
        <v>50</v>
      </c>
      <c r="R5595" t="s">
        <v>33</v>
      </c>
      <c r="S5595" t="s">
        <v>34</v>
      </c>
      <c r="T5595" t="s">
        <v>35</v>
      </c>
    </row>
    <row r="5596" spans="1:20">
      <c r="A5596" t="s">
        <v>50</v>
      </c>
      <c r="B5596" t="s">
        <v>22</v>
      </c>
      <c r="C5596" t="s">
        <v>170</v>
      </c>
      <c r="D5596" t="s">
        <v>171</v>
      </c>
      <c r="E5596" t="s">
        <v>25</v>
      </c>
      <c r="F5596" s="1">
        <v>31593</v>
      </c>
      <c r="G5596" t="s">
        <v>2663</v>
      </c>
      <c r="H5596">
        <v>201502</v>
      </c>
      <c r="I5596" t="s">
        <v>27</v>
      </c>
      <c r="J5596" t="s">
        <v>53</v>
      </c>
      <c r="K5596" t="s">
        <v>37</v>
      </c>
      <c r="L5596" t="s">
        <v>54</v>
      </c>
      <c r="M5596" t="s">
        <v>31</v>
      </c>
      <c r="N5596" t="s">
        <v>32</v>
      </c>
      <c r="O5596">
        <v>5572.05</v>
      </c>
      <c r="P5596" t="s">
        <v>22</v>
      </c>
      <c r="Q5596" t="s">
        <v>50</v>
      </c>
      <c r="R5596" t="s">
        <v>33</v>
      </c>
      <c r="S5596" t="s">
        <v>34</v>
      </c>
      <c r="T5596" t="s">
        <v>35</v>
      </c>
    </row>
    <row r="5597" spans="1:20">
      <c r="A5597" t="s">
        <v>50</v>
      </c>
      <c r="B5597" t="s">
        <v>22</v>
      </c>
      <c r="C5597" t="s">
        <v>170</v>
      </c>
      <c r="D5597" t="s">
        <v>171</v>
      </c>
      <c r="E5597" t="s">
        <v>25</v>
      </c>
      <c r="F5597" s="1">
        <v>31593</v>
      </c>
      <c r="G5597" t="s">
        <v>2663</v>
      </c>
      <c r="H5597">
        <v>201502</v>
      </c>
      <c r="I5597" t="s">
        <v>27</v>
      </c>
      <c r="J5597" t="s">
        <v>53</v>
      </c>
      <c r="K5597" t="s">
        <v>38</v>
      </c>
      <c r="L5597" t="s">
        <v>54</v>
      </c>
      <c r="M5597" t="s">
        <v>31</v>
      </c>
      <c r="N5597" t="s">
        <v>32</v>
      </c>
      <c r="O5597">
        <v>57720.04</v>
      </c>
      <c r="P5597" t="s">
        <v>22</v>
      </c>
      <c r="Q5597" t="s">
        <v>50</v>
      </c>
      <c r="R5597" t="s">
        <v>33</v>
      </c>
      <c r="S5597" t="s">
        <v>34</v>
      </c>
      <c r="T5597" t="s">
        <v>35</v>
      </c>
    </row>
    <row r="5598" spans="1:20">
      <c r="A5598" t="s">
        <v>50</v>
      </c>
      <c r="B5598" t="s">
        <v>22</v>
      </c>
      <c r="C5598" t="s">
        <v>170</v>
      </c>
      <c r="D5598" t="s">
        <v>171</v>
      </c>
      <c r="E5598" t="s">
        <v>25</v>
      </c>
      <c r="F5598" s="1">
        <v>31593</v>
      </c>
      <c r="G5598" t="s">
        <v>2663</v>
      </c>
      <c r="H5598">
        <v>201502</v>
      </c>
      <c r="I5598" t="s">
        <v>27</v>
      </c>
      <c r="J5598" t="s">
        <v>53</v>
      </c>
      <c r="K5598" t="s">
        <v>41</v>
      </c>
      <c r="L5598" t="s">
        <v>54</v>
      </c>
      <c r="M5598" t="s">
        <v>31</v>
      </c>
      <c r="N5598" t="s">
        <v>32</v>
      </c>
      <c r="O5598">
        <v>11528.43</v>
      </c>
      <c r="P5598" t="s">
        <v>22</v>
      </c>
      <c r="Q5598" t="s">
        <v>50</v>
      </c>
      <c r="R5598" t="s">
        <v>33</v>
      </c>
      <c r="S5598" t="s">
        <v>34</v>
      </c>
      <c r="T5598" t="s">
        <v>35</v>
      </c>
    </row>
    <row r="5599" spans="1:20">
      <c r="A5599" t="s">
        <v>55</v>
      </c>
      <c r="B5599" t="s">
        <v>22</v>
      </c>
      <c r="C5599" t="s">
        <v>172</v>
      </c>
      <c r="D5599" t="s">
        <v>173</v>
      </c>
      <c r="E5599" t="s">
        <v>25</v>
      </c>
      <c r="F5599" s="1">
        <v>30864</v>
      </c>
      <c r="G5599" t="s">
        <v>2663</v>
      </c>
      <c r="H5599">
        <v>201502</v>
      </c>
      <c r="I5599" t="s">
        <v>27</v>
      </c>
      <c r="J5599" t="s">
        <v>28</v>
      </c>
      <c r="K5599" t="s">
        <v>29</v>
      </c>
      <c r="L5599" t="s">
        <v>30</v>
      </c>
      <c r="M5599" t="s">
        <v>31</v>
      </c>
      <c r="N5599" t="s">
        <v>32</v>
      </c>
      <c r="O5599">
        <v>4076.81</v>
      </c>
      <c r="P5599" t="s">
        <v>22</v>
      </c>
      <c r="Q5599" t="s">
        <v>55</v>
      </c>
      <c r="R5599" t="s">
        <v>33</v>
      </c>
      <c r="S5599" t="s">
        <v>34</v>
      </c>
      <c r="T5599" t="s">
        <v>35</v>
      </c>
    </row>
    <row r="5600" spans="1:20">
      <c r="A5600" t="s">
        <v>55</v>
      </c>
      <c r="B5600" t="s">
        <v>22</v>
      </c>
      <c r="C5600" t="s">
        <v>172</v>
      </c>
      <c r="D5600" t="s">
        <v>173</v>
      </c>
      <c r="E5600" t="s">
        <v>25</v>
      </c>
      <c r="F5600" s="1">
        <v>30864</v>
      </c>
      <c r="G5600" t="s">
        <v>2663</v>
      </c>
      <c r="H5600">
        <v>201502</v>
      </c>
      <c r="I5600" t="s">
        <v>27</v>
      </c>
      <c r="J5600" t="s">
        <v>28</v>
      </c>
      <c r="K5600" t="s">
        <v>36</v>
      </c>
      <c r="L5600" t="s">
        <v>30</v>
      </c>
      <c r="M5600" t="s">
        <v>31</v>
      </c>
      <c r="N5600" t="s">
        <v>32</v>
      </c>
      <c r="O5600">
        <v>5013.8</v>
      </c>
      <c r="P5600" t="s">
        <v>22</v>
      </c>
      <c r="Q5600" t="s">
        <v>55</v>
      </c>
      <c r="R5600" t="s">
        <v>33</v>
      </c>
      <c r="S5600" t="s">
        <v>34</v>
      </c>
      <c r="T5600" t="s">
        <v>35</v>
      </c>
    </row>
    <row r="5601" spans="1:20">
      <c r="A5601" t="s">
        <v>55</v>
      </c>
      <c r="B5601" t="s">
        <v>22</v>
      </c>
      <c r="C5601" t="s">
        <v>172</v>
      </c>
      <c r="D5601" t="s">
        <v>173</v>
      </c>
      <c r="E5601" t="s">
        <v>25</v>
      </c>
      <c r="F5601" s="1">
        <v>30864</v>
      </c>
      <c r="G5601" t="s">
        <v>2663</v>
      </c>
      <c r="H5601">
        <v>201502</v>
      </c>
      <c r="I5601" t="s">
        <v>27</v>
      </c>
      <c r="J5601" t="s">
        <v>28</v>
      </c>
      <c r="K5601" t="s">
        <v>37</v>
      </c>
      <c r="L5601" t="s">
        <v>30</v>
      </c>
      <c r="M5601" t="s">
        <v>31</v>
      </c>
      <c r="N5601" t="s">
        <v>32</v>
      </c>
      <c r="O5601">
        <v>1007.3000000000001</v>
      </c>
      <c r="P5601" t="s">
        <v>22</v>
      </c>
      <c r="Q5601" t="s">
        <v>55</v>
      </c>
      <c r="R5601" t="s">
        <v>33</v>
      </c>
      <c r="S5601" t="s">
        <v>34</v>
      </c>
      <c r="T5601" t="s">
        <v>35</v>
      </c>
    </row>
    <row r="5602" spans="1:20">
      <c r="A5602" t="s">
        <v>55</v>
      </c>
      <c r="B5602" t="s">
        <v>22</v>
      </c>
      <c r="C5602" t="s">
        <v>172</v>
      </c>
      <c r="D5602" t="s">
        <v>173</v>
      </c>
      <c r="E5602" t="s">
        <v>25</v>
      </c>
      <c r="F5602" s="1">
        <v>30864</v>
      </c>
      <c r="G5602" t="s">
        <v>2663</v>
      </c>
      <c r="H5602">
        <v>201502</v>
      </c>
      <c r="I5602" t="s">
        <v>27</v>
      </c>
      <c r="J5602" t="s">
        <v>28</v>
      </c>
      <c r="K5602" t="s">
        <v>38</v>
      </c>
      <c r="L5602" t="s">
        <v>30</v>
      </c>
      <c r="M5602" t="s">
        <v>31</v>
      </c>
      <c r="N5602" t="s">
        <v>32</v>
      </c>
      <c r="O5602">
        <v>2445.92</v>
      </c>
      <c r="P5602" t="s">
        <v>22</v>
      </c>
      <c r="Q5602" t="s">
        <v>55</v>
      </c>
      <c r="R5602" t="s">
        <v>33</v>
      </c>
      <c r="S5602" t="s">
        <v>34</v>
      </c>
      <c r="T5602" t="s">
        <v>35</v>
      </c>
    </row>
    <row r="5603" spans="1:20">
      <c r="A5603" t="s">
        <v>55</v>
      </c>
      <c r="B5603" t="s">
        <v>22</v>
      </c>
      <c r="C5603" t="s">
        <v>172</v>
      </c>
      <c r="D5603" t="s">
        <v>173</v>
      </c>
      <c r="E5603" t="s">
        <v>25</v>
      </c>
      <c r="F5603" s="1">
        <v>30864</v>
      </c>
      <c r="G5603" t="s">
        <v>2663</v>
      </c>
      <c r="H5603">
        <v>201502</v>
      </c>
      <c r="I5603" t="s">
        <v>27</v>
      </c>
      <c r="J5603" t="s">
        <v>28</v>
      </c>
      <c r="K5603" t="s">
        <v>40</v>
      </c>
      <c r="L5603" t="s">
        <v>30</v>
      </c>
      <c r="M5603" t="s">
        <v>31</v>
      </c>
      <c r="N5603" t="s">
        <v>32</v>
      </c>
      <c r="O5603">
        <v>5611.13</v>
      </c>
      <c r="P5603" t="s">
        <v>22</v>
      </c>
      <c r="Q5603" t="s">
        <v>55</v>
      </c>
      <c r="R5603" t="s">
        <v>33</v>
      </c>
      <c r="S5603" t="s">
        <v>34</v>
      </c>
      <c r="T5603" t="s">
        <v>35</v>
      </c>
    </row>
    <row r="5604" spans="1:20">
      <c r="A5604" t="s">
        <v>55</v>
      </c>
      <c r="B5604" t="s">
        <v>22</v>
      </c>
      <c r="C5604" t="s">
        <v>172</v>
      </c>
      <c r="D5604" t="s">
        <v>173</v>
      </c>
      <c r="E5604" t="s">
        <v>25</v>
      </c>
      <c r="F5604" s="1">
        <v>30864</v>
      </c>
      <c r="G5604" t="s">
        <v>2663</v>
      </c>
      <c r="H5604">
        <v>201502</v>
      </c>
      <c r="I5604" t="s">
        <v>27</v>
      </c>
      <c r="J5604" t="s">
        <v>28</v>
      </c>
      <c r="K5604" t="s">
        <v>41</v>
      </c>
      <c r="L5604" t="s">
        <v>30</v>
      </c>
      <c r="M5604" t="s">
        <v>31</v>
      </c>
      <c r="N5604" t="s">
        <v>32</v>
      </c>
      <c r="O5604">
        <v>8626.09</v>
      </c>
      <c r="P5604" t="s">
        <v>22</v>
      </c>
      <c r="Q5604" t="s">
        <v>55</v>
      </c>
      <c r="R5604" t="s">
        <v>33</v>
      </c>
      <c r="S5604" t="s">
        <v>34</v>
      </c>
      <c r="T5604" t="s">
        <v>35</v>
      </c>
    </row>
    <row r="5605" spans="1:20">
      <c r="A5605" t="s">
        <v>78</v>
      </c>
      <c r="B5605" t="s">
        <v>22</v>
      </c>
      <c r="C5605" t="s">
        <v>176</v>
      </c>
      <c r="D5605" t="s">
        <v>177</v>
      </c>
      <c r="E5605" t="s">
        <v>25</v>
      </c>
      <c r="F5605" s="1">
        <v>30682</v>
      </c>
      <c r="G5605" t="s">
        <v>2663</v>
      </c>
      <c r="H5605">
        <v>201502</v>
      </c>
      <c r="I5605" t="s">
        <v>27</v>
      </c>
      <c r="J5605" t="s">
        <v>28</v>
      </c>
      <c r="K5605" t="s">
        <v>29</v>
      </c>
      <c r="L5605" t="s">
        <v>30</v>
      </c>
      <c r="M5605" t="s">
        <v>31</v>
      </c>
      <c r="N5605" t="s">
        <v>32</v>
      </c>
      <c r="O5605">
        <v>6894.3600000000006</v>
      </c>
      <c r="P5605" t="s">
        <v>22</v>
      </c>
      <c r="Q5605" t="s">
        <v>78</v>
      </c>
      <c r="R5605" t="s">
        <v>33</v>
      </c>
      <c r="S5605" t="s">
        <v>34</v>
      </c>
      <c r="T5605" t="s">
        <v>35</v>
      </c>
    </row>
    <row r="5606" spans="1:20">
      <c r="A5606" t="s">
        <v>78</v>
      </c>
      <c r="B5606" t="s">
        <v>22</v>
      </c>
      <c r="C5606" t="s">
        <v>176</v>
      </c>
      <c r="D5606" t="s">
        <v>177</v>
      </c>
      <c r="E5606" t="s">
        <v>25</v>
      </c>
      <c r="F5606" s="1">
        <v>30682</v>
      </c>
      <c r="G5606" t="s">
        <v>2663</v>
      </c>
      <c r="H5606">
        <v>201502</v>
      </c>
      <c r="I5606" t="s">
        <v>27</v>
      </c>
      <c r="J5606" t="s">
        <v>28</v>
      </c>
      <c r="K5606" t="s">
        <v>36</v>
      </c>
      <c r="L5606" t="s">
        <v>30</v>
      </c>
      <c r="M5606" t="s">
        <v>31</v>
      </c>
      <c r="N5606" t="s">
        <v>32</v>
      </c>
      <c r="O5606">
        <v>2341.46</v>
      </c>
      <c r="P5606" t="s">
        <v>22</v>
      </c>
      <c r="Q5606" t="s">
        <v>78</v>
      </c>
      <c r="R5606" t="s">
        <v>33</v>
      </c>
      <c r="S5606" t="s">
        <v>34</v>
      </c>
      <c r="T5606" t="s">
        <v>35</v>
      </c>
    </row>
    <row r="5607" spans="1:20">
      <c r="A5607" t="s">
        <v>78</v>
      </c>
      <c r="B5607" t="s">
        <v>22</v>
      </c>
      <c r="C5607" t="s">
        <v>176</v>
      </c>
      <c r="D5607" t="s">
        <v>177</v>
      </c>
      <c r="E5607" t="s">
        <v>25</v>
      </c>
      <c r="F5607" s="1">
        <v>30682</v>
      </c>
      <c r="G5607" t="s">
        <v>2663</v>
      </c>
      <c r="H5607">
        <v>201502</v>
      </c>
      <c r="I5607" t="s">
        <v>27</v>
      </c>
      <c r="J5607" t="s">
        <v>28</v>
      </c>
      <c r="K5607" t="s">
        <v>37</v>
      </c>
      <c r="L5607" t="s">
        <v>30</v>
      </c>
      <c r="M5607" t="s">
        <v>31</v>
      </c>
      <c r="N5607" t="s">
        <v>32</v>
      </c>
      <c r="O5607">
        <v>892.76</v>
      </c>
      <c r="P5607" t="s">
        <v>22</v>
      </c>
      <c r="Q5607" t="s">
        <v>78</v>
      </c>
      <c r="R5607" t="s">
        <v>33</v>
      </c>
      <c r="S5607" t="s">
        <v>34</v>
      </c>
      <c r="T5607" t="s">
        <v>35</v>
      </c>
    </row>
    <row r="5608" spans="1:20">
      <c r="A5608" t="s">
        <v>78</v>
      </c>
      <c r="B5608" t="s">
        <v>22</v>
      </c>
      <c r="C5608" t="s">
        <v>176</v>
      </c>
      <c r="D5608" t="s">
        <v>177</v>
      </c>
      <c r="E5608" t="s">
        <v>25</v>
      </c>
      <c r="F5608" s="1">
        <v>30682</v>
      </c>
      <c r="G5608" t="s">
        <v>2663</v>
      </c>
      <c r="H5608">
        <v>201502</v>
      </c>
      <c r="I5608" t="s">
        <v>27</v>
      </c>
      <c r="J5608" t="s">
        <v>28</v>
      </c>
      <c r="K5608" t="s">
        <v>38</v>
      </c>
      <c r="L5608" t="s">
        <v>30</v>
      </c>
      <c r="M5608" t="s">
        <v>31</v>
      </c>
      <c r="N5608" t="s">
        <v>32</v>
      </c>
      <c r="O5608">
        <v>1037.73</v>
      </c>
      <c r="P5608" t="s">
        <v>22</v>
      </c>
      <c r="Q5608" t="s">
        <v>78</v>
      </c>
      <c r="R5608" t="s">
        <v>33</v>
      </c>
      <c r="S5608" t="s">
        <v>34</v>
      </c>
      <c r="T5608" t="s">
        <v>35</v>
      </c>
    </row>
    <row r="5609" spans="1:20">
      <c r="A5609" t="s">
        <v>78</v>
      </c>
      <c r="B5609" t="s">
        <v>22</v>
      </c>
      <c r="C5609" t="s">
        <v>176</v>
      </c>
      <c r="D5609" t="s">
        <v>177</v>
      </c>
      <c r="E5609" t="s">
        <v>25</v>
      </c>
      <c r="F5609" s="1">
        <v>30682</v>
      </c>
      <c r="G5609" t="s">
        <v>2663</v>
      </c>
      <c r="H5609">
        <v>201502</v>
      </c>
      <c r="I5609" t="s">
        <v>27</v>
      </c>
      <c r="J5609" t="s">
        <v>28</v>
      </c>
      <c r="K5609" t="s">
        <v>40</v>
      </c>
      <c r="L5609" t="s">
        <v>30</v>
      </c>
      <c r="M5609" t="s">
        <v>31</v>
      </c>
      <c r="N5609" t="s">
        <v>32</v>
      </c>
      <c r="O5609">
        <v>3987.63</v>
      </c>
      <c r="P5609" t="s">
        <v>22</v>
      </c>
      <c r="Q5609" t="s">
        <v>78</v>
      </c>
      <c r="R5609" t="s">
        <v>33</v>
      </c>
      <c r="S5609" t="s">
        <v>34</v>
      </c>
      <c r="T5609" t="s">
        <v>35</v>
      </c>
    </row>
    <row r="5610" spans="1:20">
      <c r="A5610" t="s">
        <v>78</v>
      </c>
      <c r="B5610" t="s">
        <v>22</v>
      </c>
      <c r="C5610" t="s">
        <v>176</v>
      </c>
      <c r="D5610" t="s">
        <v>177</v>
      </c>
      <c r="E5610" t="s">
        <v>25</v>
      </c>
      <c r="F5610" s="1">
        <v>30682</v>
      </c>
      <c r="G5610" t="s">
        <v>2663</v>
      </c>
      <c r="H5610">
        <v>201502</v>
      </c>
      <c r="I5610" t="s">
        <v>27</v>
      </c>
      <c r="J5610" t="s">
        <v>28</v>
      </c>
      <c r="K5610" t="s">
        <v>41</v>
      </c>
      <c r="L5610" t="s">
        <v>30</v>
      </c>
      <c r="M5610" t="s">
        <v>31</v>
      </c>
      <c r="N5610" t="s">
        <v>32</v>
      </c>
      <c r="O5610">
        <v>39560.33</v>
      </c>
      <c r="P5610" t="s">
        <v>22</v>
      </c>
      <c r="Q5610" t="s">
        <v>78</v>
      </c>
      <c r="R5610" t="s">
        <v>33</v>
      </c>
      <c r="S5610" t="s">
        <v>34</v>
      </c>
      <c r="T5610" t="s">
        <v>35</v>
      </c>
    </row>
    <row r="5611" spans="1:20">
      <c r="A5611" t="s">
        <v>55</v>
      </c>
      <c r="B5611" t="s">
        <v>22</v>
      </c>
      <c r="C5611" t="s">
        <v>178</v>
      </c>
      <c r="D5611" t="s">
        <v>179</v>
      </c>
      <c r="E5611" t="s">
        <v>25</v>
      </c>
      <c r="F5611" s="1">
        <v>38261</v>
      </c>
      <c r="G5611" t="s">
        <v>2663</v>
      </c>
      <c r="H5611">
        <v>201502</v>
      </c>
      <c r="I5611" t="s">
        <v>27</v>
      </c>
      <c r="J5611" t="s">
        <v>53</v>
      </c>
      <c r="K5611" t="s">
        <v>29</v>
      </c>
      <c r="L5611" t="s">
        <v>54</v>
      </c>
      <c r="M5611" t="s">
        <v>31</v>
      </c>
      <c r="N5611" t="s">
        <v>32</v>
      </c>
      <c r="O5611">
        <v>763.31000000000006</v>
      </c>
      <c r="P5611" t="s">
        <v>22</v>
      </c>
      <c r="Q5611" t="s">
        <v>55</v>
      </c>
      <c r="R5611" t="s">
        <v>33</v>
      </c>
      <c r="S5611" t="s">
        <v>34</v>
      </c>
      <c r="T5611" t="s">
        <v>35</v>
      </c>
    </row>
    <row r="5612" spans="1:20">
      <c r="A5612" t="s">
        <v>55</v>
      </c>
      <c r="B5612" t="s">
        <v>22</v>
      </c>
      <c r="C5612" t="s">
        <v>178</v>
      </c>
      <c r="D5612" t="s">
        <v>179</v>
      </c>
      <c r="E5612" t="s">
        <v>25</v>
      </c>
      <c r="F5612" s="1">
        <v>38261</v>
      </c>
      <c r="G5612" t="s">
        <v>2663</v>
      </c>
      <c r="H5612">
        <v>201502</v>
      </c>
      <c r="I5612" t="s">
        <v>27</v>
      </c>
      <c r="J5612" t="s">
        <v>53</v>
      </c>
      <c r="K5612" t="s">
        <v>36</v>
      </c>
      <c r="L5612" t="s">
        <v>54</v>
      </c>
      <c r="M5612" t="s">
        <v>31</v>
      </c>
      <c r="N5612" t="s">
        <v>32</v>
      </c>
      <c r="O5612">
        <v>175.59</v>
      </c>
      <c r="P5612" t="s">
        <v>22</v>
      </c>
      <c r="Q5612" t="s">
        <v>55</v>
      </c>
      <c r="R5612" t="s">
        <v>33</v>
      </c>
      <c r="S5612" t="s">
        <v>34</v>
      </c>
      <c r="T5612" t="s">
        <v>35</v>
      </c>
    </row>
    <row r="5613" spans="1:20">
      <c r="A5613" t="s">
        <v>55</v>
      </c>
      <c r="B5613" t="s">
        <v>22</v>
      </c>
      <c r="C5613" t="s">
        <v>178</v>
      </c>
      <c r="D5613" t="s">
        <v>179</v>
      </c>
      <c r="E5613" t="s">
        <v>25</v>
      </c>
      <c r="F5613" s="1">
        <v>38261</v>
      </c>
      <c r="G5613" t="s">
        <v>2663</v>
      </c>
      <c r="H5613">
        <v>201502</v>
      </c>
      <c r="I5613" t="s">
        <v>27</v>
      </c>
      <c r="J5613" t="s">
        <v>53</v>
      </c>
      <c r="K5613" t="s">
        <v>37</v>
      </c>
      <c r="L5613" t="s">
        <v>54</v>
      </c>
      <c r="M5613" t="s">
        <v>31</v>
      </c>
      <c r="N5613" t="s">
        <v>32</v>
      </c>
      <c r="O5613">
        <v>439.57</v>
      </c>
      <c r="P5613" t="s">
        <v>22</v>
      </c>
      <c r="Q5613" t="s">
        <v>55</v>
      </c>
      <c r="R5613" t="s">
        <v>33</v>
      </c>
      <c r="S5613" t="s">
        <v>34</v>
      </c>
      <c r="T5613" t="s">
        <v>35</v>
      </c>
    </row>
    <row r="5614" spans="1:20">
      <c r="A5614" t="s">
        <v>55</v>
      </c>
      <c r="B5614" t="s">
        <v>22</v>
      </c>
      <c r="C5614" t="s">
        <v>178</v>
      </c>
      <c r="D5614" t="s">
        <v>179</v>
      </c>
      <c r="E5614" t="s">
        <v>25</v>
      </c>
      <c r="F5614" s="1">
        <v>38261</v>
      </c>
      <c r="G5614" t="s">
        <v>2663</v>
      </c>
      <c r="H5614">
        <v>201502</v>
      </c>
      <c r="I5614" t="s">
        <v>27</v>
      </c>
      <c r="J5614" t="s">
        <v>53</v>
      </c>
      <c r="K5614" t="s">
        <v>38</v>
      </c>
      <c r="L5614" t="s">
        <v>54</v>
      </c>
      <c r="M5614" t="s">
        <v>31</v>
      </c>
      <c r="N5614" t="s">
        <v>32</v>
      </c>
      <c r="O5614">
        <v>312.65000000000003</v>
      </c>
      <c r="P5614" t="s">
        <v>22</v>
      </c>
      <c r="Q5614" t="s">
        <v>55</v>
      </c>
      <c r="R5614" t="s">
        <v>33</v>
      </c>
      <c r="S5614" t="s">
        <v>34</v>
      </c>
      <c r="T5614" t="s">
        <v>35</v>
      </c>
    </row>
    <row r="5615" spans="1:20">
      <c r="A5615" t="s">
        <v>55</v>
      </c>
      <c r="B5615" t="s">
        <v>22</v>
      </c>
      <c r="C5615" t="s">
        <v>178</v>
      </c>
      <c r="D5615" t="s">
        <v>179</v>
      </c>
      <c r="E5615" t="s">
        <v>25</v>
      </c>
      <c r="F5615" s="1">
        <v>38261</v>
      </c>
      <c r="G5615" t="s">
        <v>2663</v>
      </c>
      <c r="H5615">
        <v>201502</v>
      </c>
      <c r="I5615" t="s">
        <v>27</v>
      </c>
      <c r="J5615" t="s">
        <v>53</v>
      </c>
      <c r="K5615" t="s">
        <v>39</v>
      </c>
      <c r="L5615" t="s">
        <v>54</v>
      </c>
      <c r="M5615" t="s">
        <v>31</v>
      </c>
      <c r="N5615" t="s">
        <v>32</v>
      </c>
      <c r="O5615">
        <v>0.01</v>
      </c>
      <c r="P5615" t="s">
        <v>22</v>
      </c>
      <c r="Q5615" t="s">
        <v>55</v>
      </c>
      <c r="R5615" t="s">
        <v>33</v>
      </c>
      <c r="S5615" t="s">
        <v>34</v>
      </c>
      <c r="T5615" t="s">
        <v>35</v>
      </c>
    </row>
    <row r="5616" spans="1:20">
      <c r="A5616" t="s">
        <v>55</v>
      </c>
      <c r="B5616" t="s">
        <v>22</v>
      </c>
      <c r="C5616" t="s">
        <v>178</v>
      </c>
      <c r="D5616" t="s">
        <v>179</v>
      </c>
      <c r="E5616" t="s">
        <v>25</v>
      </c>
      <c r="F5616" s="1">
        <v>38261</v>
      </c>
      <c r="G5616" t="s">
        <v>2663</v>
      </c>
      <c r="H5616">
        <v>201502</v>
      </c>
      <c r="I5616" t="s">
        <v>27</v>
      </c>
      <c r="J5616" t="s">
        <v>53</v>
      </c>
      <c r="K5616" t="s">
        <v>41</v>
      </c>
      <c r="L5616" t="s">
        <v>54</v>
      </c>
      <c r="M5616" t="s">
        <v>31</v>
      </c>
      <c r="N5616" t="s">
        <v>32</v>
      </c>
      <c r="O5616">
        <v>591.73</v>
      </c>
      <c r="P5616" t="s">
        <v>22</v>
      </c>
      <c r="Q5616" t="s">
        <v>55</v>
      </c>
      <c r="R5616" t="s">
        <v>33</v>
      </c>
      <c r="S5616" t="s">
        <v>34</v>
      </c>
      <c r="T5616" t="s">
        <v>35</v>
      </c>
    </row>
    <row r="5617" spans="1:20">
      <c r="A5617" t="s">
        <v>55</v>
      </c>
      <c r="B5617" t="s">
        <v>22</v>
      </c>
      <c r="C5617" t="s">
        <v>182</v>
      </c>
      <c r="D5617" t="s">
        <v>183</v>
      </c>
      <c r="E5617" t="s">
        <v>25</v>
      </c>
      <c r="F5617" s="1">
        <v>18629</v>
      </c>
      <c r="G5617" t="s">
        <v>2663</v>
      </c>
      <c r="H5617">
        <v>201502</v>
      </c>
      <c r="I5617" t="s">
        <v>27</v>
      </c>
      <c r="J5617" t="s">
        <v>53</v>
      </c>
      <c r="K5617" t="s">
        <v>36</v>
      </c>
      <c r="L5617" t="s">
        <v>54</v>
      </c>
      <c r="M5617" t="s">
        <v>31</v>
      </c>
      <c r="N5617" t="s">
        <v>32</v>
      </c>
      <c r="O5617">
        <v>1034.7</v>
      </c>
      <c r="P5617" t="s">
        <v>22</v>
      </c>
      <c r="Q5617" t="s">
        <v>55</v>
      </c>
      <c r="R5617" t="s">
        <v>33</v>
      </c>
      <c r="S5617" t="s">
        <v>34</v>
      </c>
      <c r="T5617" t="s">
        <v>35</v>
      </c>
    </row>
    <row r="5618" spans="1:20">
      <c r="A5618" t="s">
        <v>55</v>
      </c>
      <c r="B5618" t="s">
        <v>22</v>
      </c>
      <c r="C5618" t="s">
        <v>182</v>
      </c>
      <c r="D5618" t="s">
        <v>183</v>
      </c>
      <c r="E5618" t="s">
        <v>25</v>
      </c>
      <c r="F5618" s="1">
        <v>18629</v>
      </c>
      <c r="G5618" t="s">
        <v>2663</v>
      </c>
      <c r="H5618">
        <v>201502</v>
      </c>
      <c r="I5618" t="s">
        <v>27</v>
      </c>
      <c r="J5618" t="s">
        <v>53</v>
      </c>
      <c r="K5618" t="s">
        <v>38</v>
      </c>
      <c r="L5618" t="s">
        <v>54</v>
      </c>
      <c r="M5618" t="s">
        <v>31</v>
      </c>
      <c r="N5618" t="s">
        <v>32</v>
      </c>
      <c r="O5618">
        <v>55.160000000000004</v>
      </c>
      <c r="P5618" t="s">
        <v>22</v>
      </c>
      <c r="Q5618" t="s">
        <v>55</v>
      </c>
      <c r="R5618" t="s">
        <v>33</v>
      </c>
      <c r="S5618" t="s">
        <v>34</v>
      </c>
      <c r="T5618" t="s">
        <v>35</v>
      </c>
    </row>
    <row r="5619" spans="1:20">
      <c r="A5619" t="s">
        <v>55</v>
      </c>
      <c r="B5619" t="s">
        <v>22</v>
      </c>
      <c r="C5619" t="s">
        <v>184</v>
      </c>
      <c r="D5619" t="s">
        <v>185</v>
      </c>
      <c r="E5619" t="s">
        <v>25</v>
      </c>
      <c r="F5619" s="1">
        <v>38261</v>
      </c>
      <c r="G5619" t="s">
        <v>2663</v>
      </c>
      <c r="H5619">
        <v>201502</v>
      </c>
      <c r="I5619" t="s">
        <v>27</v>
      </c>
      <c r="J5619" t="s">
        <v>53</v>
      </c>
      <c r="K5619" t="s">
        <v>36</v>
      </c>
      <c r="L5619" t="s">
        <v>54</v>
      </c>
      <c r="M5619" t="s">
        <v>31</v>
      </c>
      <c r="N5619" t="s">
        <v>32</v>
      </c>
      <c r="O5619">
        <v>0.01</v>
      </c>
      <c r="P5619" t="s">
        <v>22</v>
      </c>
      <c r="Q5619" t="s">
        <v>55</v>
      </c>
      <c r="R5619" t="s">
        <v>33</v>
      </c>
      <c r="S5619" t="s">
        <v>34</v>
      </c>
      <c r="T5619" t="s">
        <v>35</v>
      </c>
    </row>
    <row r="5620" spans="1:20">
      <c r="A5620" t="s">
        <v>55</v>
      </c>
      <c r="B5620" t="s">
        <v>22</v>
      </c>
      <c r="C5620" t="s">
        <v>184</v>
      </c>
      <c r="D5620" t="s">
        <v>185</v>
      </c>
      <c r="E5620" t="s">
        <v>25</v>
      </c>
      <c r="F5620" s="1">
        <v>38261</v>
      </c>
      <c r="G5620" t="s">
        <v>2663</v>
      </c>
      <c r="H5620">
        <v>201502</v>
      </c>
      <c r="I5620" t="s">
        <v>27</v>
      </c>
      <c r="J5620" t="s">
        <v>53</v>
      </c>
      <c r="K5620" t="s">
        <v>37</v>
      </c>
      <c r="L5620" t="s">
        <v>54</v>
      </c>
      <c r="M5620" t="s">
        <v>31</v>
      </c>
      <c r="N5620" t="s">
        <v>32</v>
      </c>
      <c r="O5620">
        <v>3843.62</v>
      </c>
      <c r="P5620" t="s">
        <v>22</v>
      </c>
      <c r="Q5620" t="s">
        <v>55</v>
      </c>
      <c r="R5620" t="s">
        <v>33</v>
      </c>
      <c r="S5620" t="s">
        <v>34</v>
      </c>
      <c r="T5620" t="s">
        <v>35</v>
      </c>
    </row>
    <row r="5621" spans="1:20">
      <c r="A5621" t="s">
        <v>55</v>
      </c>
      <c r="B5621" t="s">
        <v>22</v>
      </c>
      <c r="C5621" t="s">
        <v>184</v>
      </c>
      <c r="D5621" t="s">
        <v>185</v>
      </c>
      <c r="E5621" t="s">
        <v>25</v>
      </c>
      <c r="F5621" s="1">
        <v>38261</v>
      </c>
      <c r="G5621" t="s">
        <v>2663</v>
      </c>
      <c r="H5621">
        <v>201502</v>
      </c>
      <c r="I5621" t="s">
        <v>27</v>
      </c>
      <c r="J5621" t="s">
        <v>53</v>
      </c>
      <c r="K5621" t="s">
        <v>38</v>
      </c>
      <c r="L5621" t="s">
        <v>54</v>
      </c>
      <c r="M5621" t="s">
        <v>31</v>
      </c>
      <c r="N5621" t="s">
        <v>32</v>
      </c>
      <c r="O5621">
        <v>1099.94</v>
      </c>
      <c r="P5621" t="s">
        <v>22</v>
      </c>
      <c r="Q5621" t="s">
        <v>55</v>
      </c>
      <c r="R5621" t="s">
        <v>33</v>
      </c>
      <c r="S5621" t="s">
        <v>34</v>
      </c>
      <c r="T5621" t="s">
        <v>35</v>
      </c>
    </row>
    <row r="5622" spans="1:20">
      <c r="A5622" t="s">
        <v>55</v>
      </c>
      <c r="B5622" t="s">
        <v>22</v>
      </c>
      <c r="C5622" t="s">
        <v>184</v>
      </c>
      <c r="D5622" t="s">
        <v>185</v>
      </c>
      <c r="E5622" t="s">
        <v>25</v>
      </c>
      <c r="F5622" s="1">
        <v>38261</v>
      </c>
      <c r="G5622" t="s">
        <v>2663</v>
      </c>
      <c r="H5622">
        <v>201502</v>
      </c>
      <c r="I5622" t="s">
        <v>27</v>
      </c>
      <c r="J5622" t="s">
        <v>53</v>
      </c>
      <c r="K5622" t="s">
        <v>41</v>
      </c>
      <c r="L5622" t="s">
        <v>54</v>
      </c>
      <c r="M5622" t="s">
        <v>31</v>
      </c>
      <c r="N5622" t="s">
        <v>32</v>
      </c>
      <c r="O5622">
        <v>2674.5</v>
      </c>
      <c r="P5622" t="s">
        <v>22</v>
      </c>
      <c r="Q5622" t="s">
        <v>55</v>
      </c>
      <c r="R5622" t="s">
        <v>33</v>
      </c>
      <c r="S5622" t="s">
        <v>34</v>
      </c>
      <c r="T5622" t="s">
        <v>35</v>
      </c>
    </row>
    <row r="5623" spans="1:20">
      <c r="A5623" t="s">
        <v>85</v>
      </c>
      <c r="B5623" t="s">
        <v>22</v>
      </c>
      <c r="C5623" t="s">
        <v>186</v>
      </c>
      <c r="D5623" t="s">
        <v>187</v>
      </c>
      <c r="E5623" t="s">
        <v>25</v>
      </c>
      <c r="F5623" s="1">
        <v>31593</v>
      </c>
      <c r="G5623" t="s">
        <v>2663</v>
      </c>
      <c r="H5623">
        <v>201502</v>
      </c>
      <c r="I5623" t="s">
        <v>27</v>
      </c>
      <c r="J5623" t="s">
        <v>53</v>
      </c>
      <c r="K5623" t="s">
        <v>29</v>
      </c>
      <c r="L5623" t="s">
        <v>54</v>
      </c>
      <c r="M5623" t="s">
        <v>31</v>
      </c>
      <c r="N5623" t="s">
        <v>32</v>
      </c>
      <c r="O5623">
        <v>4471.01</v>
      </c>
      <c r="P5623" t="s">
        <v>22</v>
      </c>
      <c r="Q5623" t="s">
        <v>85</v>
      </c>
      <c r="R5623" t="s">
        <v>33</v>
      </c>
      <c r="S5623" t="s">
        <v>34</v>
      </c>
      <c r="T5623" t="s">
        <v>35</v>
      </c>
    </row>
    <row r="5624" spans="1:20">
      <c r="A5624" t="s">
        <v>85</v>
      </c>
      <c r="B5624" t="s">
        <v>22</v>
      </c>
      <c r="C5624" t="s">
        <v>186</v>
      </c>
      <c r="D5624" t="s">
        <v>187</v>
      </c>
      <c r="E5624" t="s">
        <v>25</v>
      </c>
      <c r="F5624" s="1">
        <v>31593</v>
      </c>
      <c r="G5624" t="s">
        <v>2663</v>
      </c>
      <c r="H5624">
        <v>201502</v>
      </c>
      <c r="I5624" t="s">
        <v>27</v>
      </c>
      <c r="J5624" t="s">
        <v>53</v>
      </c>
      <c r="K5624" t="s">
        <v>36</v>
      </c>
      <c r="L5624" t="s">
        <v>54</v>
      </c>
      <c r="M5624" t="s">
        <v>31</v>
      </c>
      <c r="N5624" t="s">
        <v>32</v>
      </c>
      <c r="O5624">
        <v>5122.1000000000004</v>
      </c>
      <c r="P5624" t="s">
        <v>22</v>
      </c>
      <c r="Q5624" t="s">
        <v>85</v>
      </c>
      <c r="R5624" t="s">
        <v>33</v>
      </c>
      <c r="S5624" t="s">
        <v>34</v>
      </c>
      <c r="T5624" t="s">
        <v>35</v>
      </c>
    </row>
    <row r="5625" spans="1:20">
      <c r="A5625" t="s">
        <v>85</v>
      </c>
      <c r="B5625" t="s">
        <v>22</v>
      </c>
      <c r="C5625" t="s">
        <v>186</v>
      </c>
      <c r="D5625" t="s">
        <v>187</v>
      </c>
      <c r="E5625" t="s">
        <v>25</v>
      </c>
      <c r="F5625" s="1">
        <v>31593</v>
      </c>
      <c r="G5625" t="s">
        <v>2663</v>
      </c>
      <c r="H5625">
        <v>201502</v>
      </c>
      <c r="I5625" t="s">
        <v>27</v>
      </c>
      <c r="J5625" t="s">
        <v>53</v>
      </c>
      <c r="K5625" t="s">
        <v>37</v>
      </c>
      <c r="L5625" t="s">
        <v>54</v>
      </c>
      <c r="M5625" t="s">
        <v>31</v>
      </c>
      <c r="N5625" t="s">
        <v>32</v>
      </c>
      <c r="O5625">
        <v>1902.69</v>
      </c>
      <c r="P5625" t="s">
        <v>22</v>
      </c>
      <c r="Q5625" t="s">
        <v>85</v>
      </c>
      <c r="R5625" t="s">
        <v>33</v>
      </c>
      <c r="S5625" t="s">
        <v>34</v>
      </c>
      <c r="T5625" t="s">
        <v>35</v>
      </c>
    </row>
    <row r="5626" spans="1:20">
      <c r="A5626" t="s">
        <v>85</v>
      </c>
      <c r="B5626" t="s">
        <v>22</v>
      </c>
      <c r="C5626" t="s">
        <v>186</v>
      </c>
      <c r="D5626" t="s">
        <v>187</v>
      </c>
      <c r="E5626" t="s">
        <v>25</v>
      </c>
      <c r="F5626" s="1">
        <v>31593</v>
      </c>
      <c r="G5626" t="s">
        <v>2663</v>
      </c>
      <c r="H5626">
        <v>201502</v>
      </c>
      <c r="I5626" t="s">
        <v>27</v>
      </c>
      <c r="J5626" t="s">
        <v>53</v>
      </c>
      <c r="K5626" t="s">
        <v>40</v>
      </c>
      <c r="L5626" t="s">
        <v>54</v>
      </c>
      <c r="M5626" t="s">
        <v>31</v>
      </c>
      <c r="N5626" t="s">
        <v>32</v>
      </c>
      <c r="O5626">
        <v>4688.83</v>
      </c>
      <c r="P5626" t="s">
        <v>22</v>
      </c>
      <c r="Q5626" t="s">
        <v>85</v>
      </c>
      <c r="R5626" t="s">
        <v>33</v>
      </c>
      <c r="S5626" t="s">
        <v>34</v>
      </c>
      <c r="T5626" t="s">
        <v>35</v>
      </c>
    </row>
    <row r="5627" spans="1:20">
      <c r="A5627" t="s">
        <v>55</v>
      </c>
      <c r="B5627" t="s">
        <v>22</v>
      </c>
      <c r="C5627" t="s">
        <v>188</v>
      </c>
      <c r="D5627" t="s">
        <v>189</v>
      </c>
      <c r="E5627" t="s">
        <v>25</v>
      </c>
      <c r="F5627" s="1">
        <v>30864</v>
      </c>
      <c r="G5627" t="s">
        <v>2663</v>
      </c>
      <c r="H5627">
        <v>201502</v>
      </c>
      <c r="I5627" t="s">
        <v>27</v>
      </c>
      <c r="J5627" t="s">
        <v>53</v>
      </c>
      <c r="K5627" t="s">
        <v>29</v>
      </c>
      <c r="L5627" t="s">
        <v>54</v>
      </c>
      <c r="M5627" t="s">
        <v>31</v>
      </c>
      <c r="N5627" t="s">
        <v>32</v>
      </c>
      <c r="O5627">
        <v>386.5</v>
      </c>
      <c r="P5627" t="s">
        <v>22</v>
      </c>
      <c r="Q5627" t="s">
        <v>55</v>
      </c>
      <c r="R5627" t="s">
        <v>33</v>
      </c>
      <c r="S5627" t="s">
        <v>34</v>
      </c>
      <c r="T5627" t="s">
        <v>35</v>
      </c>
    </row>
    <row r="5628" spans="1:20">
      <c r="A5628" t="s">
        <v>55</v>
      </c>
      <c r="B5628" t="s">
        <v>22</v>
      </c>
      <c r="C5628" t="s">
        <v>188</v>
      </c>
      <c r="D5628" t="s">
        <v>189</v>
      </c>
      <c r="E5628" t="s">
        <v>25</v>
      </c>
      <c r="F5628" s="1">
        <v>30864</v>
      </c>
      <c r="G5628" t="s">
        <v>2663</v>
      </c>
      <c r="H5628">
        <v>201502</v>
      </c>
      <c r="I5628" t="s">
        <v>27</v>
      </c>
      <c r="J5628" t="s">
        <v>53</v>
      </c>
      <c r="K5628" t="s">
        <v>36</v>
      </c>
      <c r="L5628" t="s">
        <v>54</v>
      </c>
      <c r="M5628" t="s">
        <v>31</v>
      </c>
      <c r="N5628" t="s">
        <v>32</v>
      </c>
      <c r="O5628">
        <v>9365.32</v>
      </c>
      <c r="P5628" t="s">
        <v>22</v>
      </c>
      <c r="Q5628" t="s">
        <v>55</v>
      </c>
      <c r="R5628" t="s">
        <v>33</v>
      </c>
      <c r="S5628" t="s">
        <v>34</v>
      </c>
      <c r="T5628" t="s">
        <v>35</v>
      </c>
    </row>
    <row r="5629" spans="1:20">
      <c r="A5629" t="s">
        <v>55</v>
      </c>
      <c r="B5629" t="s">
        <v>22</v>
      </c>
      <c r="C5629" t="s">
        <v>188</v>
      </c>
      <c r="D5629" t="s">
        <v>189</v>
      </c>
      <c r="E5629" t="s">
        <v>25</v>
      </c>
      <c r="F5629" s="1">
        <v>30864</v>
      </c>
      <c r="G5629" t="s">
        <v>2663</v>
      </c>
      <c r="H5629">
        <v>201502</v>
      </c>
      <c r="I5629" t="s">
        <v>27</v>
      </c>
      <c r="J5629" t="s">
        <v>53</v>
      </c>
      <c r="K5629" t="s">
        <v>38</v>
      </c>
      <c r="L5629" t="s">
        <v>54</v>
      </c>
      <c r="M5629" t="s">
        <v>31</v>
      </c>
      <c r="N5629" t="s">
        <v>32</v>
      </c>
      <c r="O5629">
        <v>987.73</v>
      </c>
      <c r="P5629" t="s">
        <v>22</v>
      </c>
      <c r="Q5629" t="s">
        <v>55</v>
      </c>
      <c r="R5629" t="s">
        <v>33</v>
      </c>
      <c r="S5629" t="s">
        <v>34</v>
      </c>
      <c r="T5629" t="s">
        <v>35</v>
      </c>
    </row>
    <row r="5630" spans="1:20">
      <c r="A5630" t="s">
        <v>55</v>
      </c>
      <c r="B5630" t="s">
        <v>22</v>
      </c>
      <c r="C5630" t="s">
        <v>188</v>
      </c>
      <c r="D5630" t="s">
        <v>189</v>
      </c>
      <c r="E5630" t="s">
        <v>25</v>
      </c>
      <c r="F5630" s="1">
        <v>30864</v>
      </c>
      <c r="G5630" t="s">
        <v>2663</v>
      </c>
      <c r="H5630">
        <v>201502</v>
      </c>
      <c r="I5630" t="s">
        <v>27</v>
      </c>
      <c r="J5630" t="s">
        <v>53</v>
      </c>
      <c r="K5630" t="s">
        <v>40</v>
      </c>
      <c r="L5630" t="s">
        <v>54</v>
      </c>
      <c r="M5630" t="s">
        <v>31</v>
      </c>
      <c r="N5630" t="s">
        <v>32</v>
      </c>
      <c r="O5630">
        <v>8738.09</v>
      </c>
      <c r="P5630" t="s">
        <v>22</v>
      </c>
      <c r="Q5630" t="s">
        <v>55</v>
      </c>
      <c r="R5630" t="s">
        <v>33</v>
      </c>
      <c r="S5630" t="s">
        <v>34</v>
      </c>
      <c r="T5630" t="s">
        <v>35</v>
      </c>
    </row>
    <row r="5631" spans="1:20">
      <c r="A5631" t="s">
        <v>55</v>
      </c>
      <c r="B5631" t="s">
        <v>22</v>
      </c>
      <c r="C5631" t="s">
        <v>188</v>
      </c>
      <c r="D5631" t="s">
        <v>189</v>
      </c>
      <c r="E5631" t="s">
        <v>25</v>
      </c>
      <c r="F5631" s="1">
        <v>30864</v>
      </c>
      <c r="G5631" t="s">
        <v>2663</v>
      </c>
      <c r="H5631">
        <v>201502</v>
      </c>
      <c r="I5631" t="s">
        <v>27</v>
      </c>
      <c r="J5631" t="s">
        <v>53</v>
      </c>
      <c r="K5631" t="s">
        <v>41</v>
      </c>
      <c r="L5631" t="s">
        <v>54</v>
      </c>
      <c r="M5631" t="s">
        <v>31</v>
      </c>
      <c r="N5631" t="s">
        <v>32</v>
      </c>
      <c r="O5631">
        <v>780.11</v>
      </c>
      <c r="P5631" t="s">
        <v>22</v>
      </c>
      <c r="Q5631" t="s">
        <v>55</v>
      </c>
      <c r="R5631" t="s">
        <v>33</v>
      </c>
      <c r="S5631" t="s">
        <v>34</v>
      </c>
      <c r="T5631" t="s">
        <v>35</v>
      </c>
    </row>
    <row r="5632" spans="1:20">
      <c r="A5632" t="s">
        <v>58</v>
      </c>
      <c r="B5632" t="s">
        <v>22</v>
      </c>
      <c r="C5632" t="s">
        <v>190</v>
      </c>
      <c r="D5632" t="s">
        <v>191</v>
      </c>
      <c r="E5632" t="s">
        <v>25</v>
      </c>
      <c r="F5632" s="1">
        <v>18629</v>
      </c>
      <c r="G5632" t="s">
        <v>2663</v>
      </c>
      <c r="H5632">
        <v>201502</v>
      </c>
      <c r="I5632" t="s">
        <v>27</v>
      </c>
      <c r="J5632" t="s">
        <v>28</v>
      </c>
      <c r="K5632" t="s">
        <v>29</v>
      </c>
      <c r="L5632" t="s">
        <v>30</v>
      </c>
      <c r="M5632" t="s">
        <v>31</v>
      </c>
      <c r="N5632" t="s">
        <v>32</v>
      </c>
      <c r="O5632">
        <v>1369.57</v>
      </c>
      <c r="P5632" t="s">
        <v>22</v>
      </c>
      <c r="Q5632" t="s">
        <v>58</v>
      </c>
      <c r="R5632" t="s">
        <v>33</v>
      </c>
      <c r="S5632" t="s">
        <v>34</v>
      </c>
      <c r="T5632" t="s">
        <v>35</v>
      </c>
    </row>
    <row r="5633" spans="1:20">
      <c r="A5633" t="s">
        <v>58</v>
      </c>
      <c r="B5633" t="s">
        <v>22</v>
      </c>
      <c r="C5633" t="s">
        <v>190</v>
      </c>
      <c r="D5633" t="s">
        <v>191</v>
      </c>
      <c r="E5633" t="s">
        <v>25</v>
      </c>
      <c r="F5633" s="1">
        <v>18629</v>
      </c>
      <c r="G5633" t="s">
        <v>2663</v>
      </c>
      <c r="H5633">
        <v>201502</v>
      </c>
      <c r="I5633" t="s">
        <v>27</v>
      </c>
      <c r="J5633" t="s">
        <v>28</v>
      </c>
      <c r="K5633" t="s">
        <v>36</v>
      </c>
      <c r="L5633" t="s">
        <v>30</v>
      </c>
      <c r="M5633" t="s">
        <v>31</v>
      </c>
      <c r="N5633" t="s">
        <v>32</v>
      </c>
      <c r="O5633">
        <v>4108.8599999999997</v>
      </c>
      <c r="P5633" t="s">
        <v>22</v>
      </c>
      <c r="Q5633" t="s">
        <v>58</v>
      </c>
      <c r="R5633" t="s">
        <v>33</v>
      </c>
      <c r="S5633" t="s">
        <v>34</v>
      </c>
      <c r="T5633" t="s">
        <v>35</v>
      </c>
    </row>
    <row r="5634" spans="1:20">
      <c r="A5634" t="s">
        <v>58</v>
      </c>
      <c r="B5634" t="s">
        <v>22</v>
      </c>
      <c r="C5634" t="s">
        <v>190</v>
      </c>
      <c r="D5634" t="s">
        <v>191</v>
      </c>
      <c r="E5634" t="s">
        <v>25</v>
      </c>
      <c r="F5634" s="1">
        <v>18629</v>
      </c>
      <c r="G5634" t="s">
        <v>2663</v>
      </c>
      <c r="H5634">
        <v>201502</v>
      </c>
      <c r="I5634" t="s">
        <v>27</v>
      </c>
      <c r="J5634" t="s">
        <v>28</v>
      </c>
      <c r="K5634" t="s">
        <v>37</v>
      </c>
      <c r="L5634" t="s">
        <v>30</v>
      </c>
      <c r="M5634" t="s">
        <v>31</v>
      </c>
      <c r="N5634" t="s">
        <v>32</v>
      </c>
      <c r="O5634">
        <v>1155.4100000000001</v>
      </c>
      <c r="P5634" t="s">
        <v>22</v>
      </c>
      <c r="Q5634" t="s">
        <v>58</v>
      </c>
      <c r="R5634" t="s">
        <v>33</v>
      </c>
      <c r="S5634" t="s">
        <v>34</v>
      </c>
      <c r="T5634" t="s">
        <v>35</v>
      </c>
    </row>
    <row r="5635" spans="1:20">
      <c r="A5635" t="s">
        <v>61</v>
      </c>
      <c r="B5635" t="s">
        <v>22</v>
      </c>
      <c r="C5635" t="s">
        <v>192</v>
      </c>
      <c r="D5635" t="s">
        <v>193</v>
      </c>
      <c r="E5635" t="s">
        <v>25</v>
      </c>
      <c r="F5635" s="1">
        <v>31766</v>
      </c>
      <c r="G5635" t="s">
        <v>2663</v>
      </c>
      <c r="H5635">
        <v>201502</v>
      </c>
      <c r="I5635" t="s">
        <v>27</v>
      </c>
      <c r="J5635" t="s">
        <v>53</v>
      </c>
      <c r="K5635" t="s">
        <v>29</v>
      </c>
      <c r="L5635" t="s">
        <v>54</v>
      </c>
      <c r="M5635" t="s">
        <v>31</v>
      </c>
      <c r="N5635" t="s">
        <v>32</v>
      </c>
      <c r="O5635">
        <v>14390.56</v>
      </c>
      <c r="P5635" t="s">
        <v>22</v>
      </c>
      <c r="Q5635" t="s">
        <v>61</v>
      </c>
      <c r="R5635" t="s">
        <v>33</v>
      </c>
      <c r="S5635" t="s">
        <v>34</v>
      </c>
      <c r="T5635" t="s">
        <v>35</v>
      </c>
    </row>
    <row r="5636" spans="1:20">
      <c r="A5636" t="s">
        <v>61</v>
      </c>
      <c r="B5636" t="s">
        <v>22</v>
      </c>
      <c r="C5636" t="s">
        <v>192</v>
      </c>
      <c r="D5636" t="s">
        <v>193</v>
      </c>
      <c r="E5636" t="s">
        <v>25</v>
      </c>
      <c r="F5636" s="1">
        <v>31766</v>
      </c>
      <c r="G5636" t="s">
        <v>2663</v>
      </c>
      <c r="H5636">
        <v>201502</v>
      </c>
      <c r="I5636" t="s">
        <v>27</v>
      </c>
      <c r="J5636" t="s">
        <v>53</v>
      </c>
      <c r="K5636" t="s">
        <v>38</v>
      </c>
      <c r="L5636" t="s">
        <v>54</v>
      </c>
      <c r="M5636" t="s">
        <v>31</v>
      </c>
      <c r="N5636" t="s">
        <v>32</v>
      </c>
      <c r="O5636">
        <v>874.57</v>
      </c>
      <c r="P5636" t="s">
        <v>22</v>
      </c>
      <c r="Q5636" t="s">
        <v>61</v>
      </c>
      <c r="R5636" t="s">
        <v>33</v>
      </c>
      <c r="S5636" t="s">
        <v>34</v>
      </c>
      <c r="T5636" t="s">
        <v>35</v>
      </c>
    </row>
    <row r="5637" spans="1:20">
      <c r="A5637" t="s">
        <v>58</v>
      </c>
      <c r="B5637" t="s">
        <v>22</v>
      </c>
      <c r="C5637" t="s">
        <v>194</v>
      </c>
      <c r="D5637" t="s">
        <v>195</v>
      </c>
      <c r="E5637" t="s">
        <v>25</v>
      </c>
      <c r="F5637" s="1">
        <v>18629</v>
      </c>
      <c r="G5637" t="s">
        <v>2663</v>
      </c>
      <c r="H5637">
        <v>201502</v>
      </c>
      <c r="I5637" t="s">
        <v>27</v>
      </c>
      <c r="J5637" t="s">
        <v>28</v>
      </c>
      <c r="K5637" t="s">
        <v>29</v>
      </c>
      <c r="L5637" t="s">
        <v>30</v>
      </c>
      <c r="M5637" t="s">
        <v>31</v>
      </c>
      <c r="N5637" t="s">
        <v>32</v>
      </c>
      <c r="O5637">
        <v>9516.3000000000011</v>
      </c>
      <c r="P5637" t="s">
        <v>22</v>
      </c>
      <c r="Q5637" t="s">
        <v>58</v>
      </c>
      <c r="R5637" t="s">
        <v>33</v>
      </c>
      <c r="S5637" t="s">
        <v>34</v>
      </c>
      <c r="T5637" t="s">
        <v>35</v>
      </c>
    </row>
    <row r="5638" spans="1:20">
      <c r="A5638" t="s">
        <v>58</v>
      </c>
      <c r="B5638" t="s">
        <v>22</v>
      </c>
      <c r="C5638" t="s">
        <v>194</v>
      </c>
      <c r="D5638" t="s">
        <v>195</v>
      </c>
      <c r="E5638" t="s">
        <v>25</v>
      </c>
      <c r="F5638" s="1">
        <v>18629</v>
      </c>
      <c r="G5638" t="s">
        <v>2663</v>
      </c>
      <c r="H5638">
        <v>201502</v>
      </c>
      <c r="I5638" t="s">
        <v>27</v>
      </c>
      <c r="J5638" t="s">
        <v>28</v>
      </c>
      <c r="K5638" t="s">
        <v>36</v>
      </c>
      <c r="L5638" t="s">
        <v>30</v>
      </c>
      <c r="M5638" t="s">
        <v>31</v>
      </c>
      <c r="N5638" t="s">
        <v>32</v>
      </c>
      <c r="O5638">
        <v>745.59</v>
      </c>
      <c r="P5638" t="s">
        <v>22</v>
      </c>
      <c r="Q5638" t="s">
        <v>58</v>
      </c>
      <c r="R5638" t="s">
        <v>33</v>
      </c>
      <c r="S5638" t="s">
        <v>34</v>
      </c>
      <c r="T5638" t="s">
        <v>35</v>
      </c>
    </row>
    <row r="5639" spans="1:20">
      <c r="A5639" t="s">
        <v>55</v>
      </c>
      <c r="B5639" t="s">
        <v>22</v>
      </c>
      <c r="C5639" t="s">
        <v>196</v>
      </c>
      <c r="D5639" t="s">
        <v>197</v>
      </c>
      <c r="E5639" t="s">
        <v>25</v>
      </c>
      <c r="F5639" s="1">
        <v>30864</v>
      </c>
      <c r="G5639" t="s">
        <v>2663</v>
      </c>
      <c r="H5639">
        <v>201502</v>
      </c>
      <c r="I5639" t="s">
        <v>27</v>
      </c>
      <c r="J5639" t="s">
        <v>53</v>
      </c>
      <c r="K5639" t="s">
        <v>29</v>
      </c>
      <c r="L5639" t="s">
        <v>54</v>
      </c>
      <c r="M5639" t="s">
        <v>31</v>
      </c>
      <c r="N5639" t="s">
        <v>32</v>
      </c>
      <c r="O5639">
        <v>524.07000000000005</v>
      </c>
      <c r="P5639" t="s">
        <v>22</v>
      </c>
      <c r="Q5639" t="s">
        <v>55</v>
      </c>
      <c r="R5639" t="s">
        <v>33</v>
      </c>
      <c r="S5639" t="s">
        <v>34</v>
      </c>
      <c r="T5639" t="s">
        <v>35</v>
      </c>
    </row>
    <row r="5640" spans="1:20">
      <c r="A5640" t="s">
        <v>55</v>
      </c>
      <c r="B5640" t="s">
        <v>22</v>
      </c>
      <c r="C5640" t="s">
        <v>196</v>
      </c>
      <c r="D5640" t="s">
        <v>197</v>
      </c>
      <c r="E5640" t="s">
        <v>25</v>
      </c>
      <c r="F5640" s="1">
        <v>30864</v>
      </c>
      <c r="G5640" t="s">
        <v>2663</v>
      </c>
      <c r="H5640">
        <v>201502</v>
      </c>
      <c r="I5640" t="s">
        <v>27</v>
      </c>
      <c r="J5640" t="s">
        <v>53</v>
      </c>
      <c r="K5640" t="s">
        <v>36</v>
      </c>
      <c r="L5640" t="s">
        <v>54</v>
      </c>
      <c r="M5640" t="s">
        <v>31</v>
      </c>
      <c r="N5640" t="s">
        <v>32</v>
      </c>
      <c r="O5640">
        <v>239.35</v>
      </c>
      <c r="P5640" t="s">
        <v>22</v>
      </c>
      <c r="Q5640" t="s">
        <v>55</v>
      </c>
      <c r="R5640" t="s">
        <v>33</v>
      </c>
      <c r="S5640" t="s">
        <v>34</v>
      </c>
      <c r="T5640" t="s">
        <v>35</v>
      </c>
    </row>
    <row r="5641" spans="1:20">
      <c r="A5641" t="s">
        <v>55</v>
      </c>
      <c r="B5641" t="s">
        <v>22</v>
      </c>
      <c r="C5641" t="s">
        <v>196</v>
      </c>
      <c r="D5641" t="s">
        <v>197</v>
      </c>
      <c r="E5641" t="s">
        <v>25</v>
      </c>
      <c r="F5641" s="1">
        <v>30864</v>
      </c>
      <c r="G5641" t="s">
        <v>2663</v>
      </c>
      <c r="H5641">
        <v>201502</v>
      </c>
      <c r="I5641" t="s">
        <v>27</v>
      </c>
      <c r="J5641" t="s">
        <v>53</v>
      </c>
      <c r="K5641" t="s">
        <v>37</v>
      </c>
      <c r="L5641" t="s">
        <v>54</v>
      </c>
      <c r="M5641" t="s">
        <v>31</v>
      </c>
      <c r="N5641" t="s">
        <v>32</v>
      </c>
      <c r="O5641">
        <v>64.12</v>
      </c>
      <c r="P5641" t="s">
        <v>22</v>
      </c>
      <c r="Q5641" t="s">
        <v>55</v>
      </c>
      <c r="R5641" t="s">
        <v>33</v>
      </c>
      <c r="S5641" t="s">
        <v>34</v>
      </c>
      <c r="T5641" t="s">
        <v>35</v>
      </c>
    </row>
    <row r="5642" spans="1:20">
      <c r="A5642" t="s">
        <v>55</v>
      </c>
      <c r="B5642" t="s">
        <v>22</v>
      </c>
      <c r="C5642" t="s">
        <v>196</v>
      </c>
      <c r="D5642" t="s">
        <v>197</v>
      </c>
      <c r="E5642" t="s">
        <v>25</v>
      </c>
      <c r="F5642" s="1">
        <v>30864</v>
      </c>
      <c r="G5642" t="s">
        <v>2663</v>
      </c>
      <c r="H5642">
        <v>201502</v>
      </c>
      <c r="I5642" t="s">
        <v>27</v>
      </c>
      <c r="J5642" t="s">
        <v>53</v>
      </c>
      <c r="K5642" t="s">
        <v>38</v>
      </c>
      <c r="L5642" t="s">
        <v>54</v>
      </c>
      <c r="M5642" t="s">
        <v>31</v>
      </c>
      <c r="N5642" t="s">
        <v>32</v>
      </c>
      <c r="O5642">
        <v>969.41</v>
      </c>
      <c r="P5642" t="s">
        <v>22</v>
      </c>
      <c r="Q5642" t="s">
        <v>55</v>
      </c>
      <c r="R5642" t="s">
        <v>33</v>
      </c>
      <c r="S5642" t="s">
        <v>34</v>
      </c>
      <c r="T5642" t="s">
        <v>35</v>
      </c>
    </row>
    <row r="5643" spans="1:20">
      <c r="A5643" t="s">
        <v>55</v>
      </c>
      <c r="B5643" t="s">
        <v>22</v>
      </c>
      <c r="C5643" t="s">
        <v>196</v>
      </c>
      <c r="D5643" t="s">
        <v>197</v>
      </c>
      <c r="E5643" t="s">
        <v>25</v>
      </c>
      <c r="F5643" s="1">
        <v>30864</v>
      </c>
      <c r="G5643" t="s">
        <v>2663</v>
      </c>
      <c r="H5643">
        <v>201502</v>
      </c>
      <c r="I5643" t="s">
        <v>27</v>
      </c>
      <c r="J5643" t="s">
        <v>53</v>
      </c>
      <c r="K5643" t="s">
        <v>40</v>
      </c>
      <c r="L5643" t="s">
        <v>54</v>
      </c>
      <c r="M5643" t="s">
        <v>31</v>
      </c>
      <c r="N5643" t="s">
        <v>32</v>
      </c>
      <c r="O5643">
        <v>205.64000000000001</v>
      </c>
      <c r="P5643" t="s">
        <v>22</v>
      </c>
      <c r="Q5643" t="s">
        <v>55</v>
      </c>
      <c r="R5643" t="s">
        <v>33</v>
      </c>
      <c r="S5643" t="s">
        <v>34</v>
      </c>
      <c r="T5643" t="s">
        <v>35</v>
      </c>
    </row>
    <row r="5644" spans="1:20">
      <c r="A5644" t="s">
        <v>55</v>
      </c>
      <c r="B5644" t="s">
        <v>22</v>
      </c>
      <c r="C5644" t="s">
        <v>196</v>
      </c>
      <c r="D5644" t="s">
        <v>197</v>
      </c>
      <c r="E5644" t="s">
        <v>25</v>
      </c>
      <c r="F5644" s="1">
        <v>30864</v>
      </c>
      <c r="G5644" t="s">
        <v>2663</v>
      </c>
      <c r="H5644">
        <v>201502</v>
      </c>
      <c r="I5644" t="s">
        <v>27</v>
      </c>
      <c r="J5644" t="s">
        <v>53</v>
      </c>
      <c r="K5644" t="s">
        <v>41</v>
      </c>
      <c r="L5644" t="s">
        <v>54</v>
      </c>
      <c r="M5644" t="s">
        <v>31</v>
      </c>
      <c r="N5644" t="s">
        <v>32</v>
      </c>
      <c r="O5644">
        <v>154.05000000000001</v>
      </c>
      <c r="P5644" t="s">
        <v>22</v>
      </c>
      <c r="Q5644" t="s">
        <v>55</v>
      </c>
      <c r="R5644" t="s">
        <v>33</v>
      </c>
      <c r="S5644" t="s">
        <v>34</v>
      </c>
      <c r="T5644" t="s">
        <v>35</v>
      </c>
    </row>
    <row r="5645" spans="1:20">
      <c r="A5645" t="s">
        <v>96</v>
      </c>
      <c r="B5645" t="s">
        <v>22</v>
      </c>
      <c r="C5645" t="s">
        <v>198</v>
      </c>
      <c r="D5645" t="s">
        <v>199</v>
      </c>
      <c r="E5645" t="s">
        <v>25</v>
      </c>
      <c r="F5645" s="1">
        <v>30682</v>
      </c>
      <c r="G5645" t="s">
        <v>2663</v>
      </c>
      <c r="H5645">
        <v>201502</v>
      </c>
      <c r="I5645" t="s">
        <v>27</v>
      </c>
      <c r="J5645" t="s">
        <v>28</v>
      </c>
      <c r="K5645" t="s">
        <v>41</v>
      </c>
      <c r="L5645" t="s">
        <v>30</v>
      </c>
      <c r="M5645" t="s">
        <v>31</v>
      </c>
      <c r="N5645" t="s">
        <v>32</v>
      </c>
      <c r="O5645">
        <v>12940.210000000001</v>
      </c>
      <c r="P5645" t="s">
        <v>22</v>
      </c>
      <c r="Q5645" t="s">
        <v>96</v>
      </c>
      <c r="R5645" t="s">
        <v>33</v>
      </c>
      <c r="S5645" t="s">
        <v>34</v>
      </c>
      <c r="T5645" t="s">
        <v>35</v>
      </c>
    </row>
    <row r="5646" spans="1:20">
      <c r="A5646" t="s">
        <v>96</v>
      </c>
      <c r="B5646" t="s">
        <v>22</v>
      </c>
      <c r="C5646" t="s">
        <v>198</v>
      </c>
      <c r="D5646" t="s">
        <v>199</v>
      </c>
      <c r="E5646" t="s">
        <v>25</v>
      </c>
      <c r="F5646" s="1">
        <v>30682</v>
      </c>
      <c r="G5646" t="s">
        <v>2663</v>
      </c>
      <c r="H5646">
        <v>201502</v>
      </c>
      <c r="I5646" t="s">
        <v>27</v>
      </c>
      <c r="J5646" t="s">
        <v>28</v>
      </c>
      <c r="K5646" t="s">
        <v>42</v>
      </c>
      <c r="L5646" t="s">
        <v>30</v>
      </c>
      <c r="M5646" t="s">
        <v>31</v>
      </c>
      <c r="N5646" t="s">
        <v>32</v>
      </c>
      <c r="O5646">
        <v>6546.6100000000006</v>
      </c>
      <c r="P5646" t="s">
        <v>22</v>
      </c>
      <c r="Q5646" t="s">
        <v>96</v>
      </c>
      <c r="R5646" t="s">
        <v>33</v>
      </c>
      <c r="S5646" t="s">
        <v>34</v>
      </c>
      <c r="T5646" t="s">
        <v>35</v>
      </c>
    </row>
    <row r="5647" spans="1:20">
      <c r="A5647" t="s">
        <v>61</v>
      </c>
      <c r="B5647" t="s">
        <v>22</v>
      </c>
      <c r="C5647" t="s">
        <v>200</v>
      </c>
      <c r="D5647" t="s">
        <v>201</v>
      </c>
      <c r="E5647" t="s">
        <v>25</v>
      </c>
      <c r="F5647" s="1">
        <v>31766</v>
      </c>
      <c r="G5647" t="s">
        <v>2663</v>
      </c>
      <c r="H5647">
        <v>201502</v>
      </c>
      <c r="I5647" t="s">
        <v>27</v>
      </c>
      <c r="J5647" t="s">
        <v>28</v>
      </c>
      <c r="K5647" t="s">
        <v>36</v>
      </c>
      <c r="L5647" t="s">
        <v>30</v>
      </c>
      <c r="M5647" t="s">
        <v>31</v>
      </c>
      <c r="N5647" t="s">
        <v>32</v>
      </c>
      <c r="O5647">
        <v>7429.3600000000006</v>
      </c>
      <c r="P5647" t="s">
        <v>22</v>
      </c>
      <c r="Q5647" t="s">
        <v>61</v>
      </c>
      <c r="R5647" t="s">
        <v>33</v>
      </c>
      <c r="S5647" t="s">
        <v>34</v>
      </c>
      <c r="T5647" t="s">
        <v>35</v>
      </c>
    </row>
    <row r="5648" spans="1:20">
      <c r="A5648" t="s">
        <v>61</v>
      </c>
      <c r="B5648" t="s">
        <v>22</v>
      </c>
      <c r="C5648" t="s">
        <v>200</v>
      </c>
      <c r="D5648" t="s">
        <v>201</v>
      </c>
      <c r="E5648" t="s">
        <v>25</v>
      </c>
      <c r="F5648" s="1">
        <v>31766</v>
      </c>
      <c r="G5648" t="s">
        <v>2663</v>
      </c>
      <c r="H5648">
        <v>201502</v>
      </c>
      <c r="I5648" t="s">
        <v>27</v>
      </c>
      <c r="J5648" t="s">
        <v>28</v>
      </c>
      <c r="K5648" t="s">
        <v>38</v>
      </c>
      <c r="L5648" t="s">
        <v>30</v>
      </c>
      <c r="M5648" t="s">
        <v>31</v>
      </c>
      <c r="N5648" t="s">
        <v>32</v>
      </c>
      <c r="O5648">
        <v>5610.05</v>
      </c>
      <c r="P5648" t="s">
        <v>22</v>
      </c>
      <c r="Q5648" t="s">
        <v>61</v>
      </c>
      <c r="R5648" t="s">
        <v>33</v>
      </c>
      <c r="S5648" t="s">
        <v>34</v>
      </c>
      <c r="T5648" t="s">
        <v>35</v>
      </c>
    </row>
    <row r="5649" spans="1:20">
      <c r="A5649" t="s">
        <v>61</v>
      </c>
      <c r="B5649" t="s">
        <v>22</v>
      </c>
      <c r="C5649" t="s">
        <v>200</v>
      </c>
      <c r="D5649" t="s">
        <v>201</v>
      </c>
      <c r="E5649" t="s">
        <v>25</v>
      </c>
      <c r="F5649" s="1">
        <v>31766</v>
      </c>
      <c r="G5649" t="s">
        <v>2663</v>
      </c>
      <c r="H5649">
        <v>201502</v>
      </c>
      <c r="I5649" t="s">
        <v>27</v>
      </c>
      <c r="J5649" t="s">
        <v>28</v>
      </c>
      <c r="K5649" t="s">
        <v>41</v>
      </c>
      <c r="L5649" t="s">
        <v>30</v>
      </c>
      <c r="M5649" t="s">
        <v>31</v>
      </c>
      <c r="N5649" t="s">
        <v>32</v>
      </c>
      <c r="O5649">
        <v>5043.21</v>
      </c>
      <c r="P5649" t="s">
        <v>22</v>
      </c>
      <c r="Q5649" t="s">
        <v>61</v>
      </c>
      <c r="R5649" t="s">
        <v>33</v>
      </c>
      <c r="S5649" t="s">
        <v>34</v>
      </c>
      <c r="T5649" t="s">
        <v>35</v>
      </c>
    </row>
    <row r="5650" spans="1:20">
      <c r="A5650" t="s">
        <v>96</v>
      </c>
      <c r="B5650" t="s">
        <v>22</v>
      </c>
      <c r="C5650" t="s">
        <v>202</v>
      </c>
      <c r="D5650" t="s">
        <v>203</v>
      </c>
      <c r="E5650" t="s">
        <v>25</v>
      </c>
      <c r="F5650" s="1">
        <v>38353</v>
      </c>
      <c r="G5650" t="s">
        <v>2663</v>
      </c>
      <c r="H5650">
        <v>201502</v>
      </c>
      <c r="I5650" t="s">
        <v>27</v>
      </c>
      <c r="J5650" t="s">
        <v>28</v>
      </c>
      <c r="K5650" t="s">
        <v>29</v>
      </c>
      <c r="L5650" t="s">
        <v>30</v>
      </c>
      <c r="M5650" t="s">
        <v>31</v>
      </c>
      <c r="N5650" t="s">
        <v>32</v>
      </c>
      <c r="O5650">
        <v>269.94</v>
      </c>
      <c r="P5650" t="s">
        <v>22</v>
      </c>
      <c r="Q5650" t="s">
        <v>96</v>
      </c>
      <c r="R5650" t="s">
        <v>33</v>
      </c>
      <c r="S5650" t="s">
        <v>34</v>
      </c>
      <c r="T5650" t="s">
        <v>35</v>
      </c>
    </row>
    <row r="5651" spans="1:20">
      <c r="A5651" t="s">
        <v>96</v>
      </c>
      <c r="B5651" t="s">
        <v>22</v>
      </c>
      <c r="C5651" t="s">
        <v>202</v>
      </c>
      <c r="D5651" t="s">
        <v>203</v>
      </c>
      <c r="E5651" t="s">
        <v>25</v>
      </c>
      <c r="F5651" s="1">
        <v>38353</v>
      </c>
      <c r="G5651" t="s">
        <v>2663</v>
      </c>
      <c r="H5651">
        <v>201502</v>
      </c>
      <c r="I5651" t="s">
        <v>27</v>
      </c>
      <c r="J5651" t="s">
        <v>28</v>
      </c>
      <c r="K5651" t="s">
        <v>36</v>
      </c>
      <c r="L5651" t="s">
        <v>30</v>
      </c>
      <c r="M5651" t="s">
        <v>31</v>
      </c>
      <c r="N5651" t="s">
        <v>32</v>
      </c>
      <c r="O5651">
        <v>29.32</v>
      </c>
      <c r="P5651" t="s">
        <v>22</v>
      </c>
      <c r="Q5651" t="s">
        <v>96</v>
      </c>
      <c r="R5651" t="s">
        <v>33</v>
      </c>
      <c r="S5651" t="s">
        <v>34</v>
      </c>
      <c r="T5651" t="s">
        <v>35</v>
      </c>
    </row>
    <row r="5652" spans="1:20">
      <c r="A5652" t="s">
        <v>96</v>
      </c>
      <c r="B5652" t="s">
        <v>22</v>
      </c>
      <c r="C5652" t="s">
        <v>202</v>
      </c>
      <c r="D5652" t="s">
        <v>203</v>
      </c>
      <c r="E5652" t="s">
        <v>25</v>
      </c>
      <c r="F5652" s="1">
        <v>38353</v>
      </c>
      <c r="G5652" t="s">
        <v>2663</v>
      </c>
      <c r="H5652">
        <v>201502</v>
      </c>
      <c r="I5652" t="s">
        <v>27</v>
      </c>
      <c r="J5652" t="s">
        <v>28</v>
      </c>
      <c r="K5652" t="s">
        <v>37</v>
      </c>
      <c r="L5652" t="s">
        <v>30</v>
      </c>
      <c r="M5652" t="s">
        <v>31</v>
      </c>
      <c r="N5652" t="s">
        <v>32</v>
      </c>
      <c r="O5652">
        <v>18.080000000000002</v>
      </c>
      <c r="P5652" t="s">
        <v>22</v>
      </c>
      <c r="Q5652" t="s">
        <v>96</v>
      </c>
      <c r="R5652" t="s">
        <v>33</v>
      </c>
      <c r="S5652" t="s">
        <v>34</v>
      </c>
      <c r="T5652" t="s">
        <v>35</v>
      </c>
    </row>
    <row r="5653" spans="1:20">
      <c r="A5653" t="s">
        <v>96</v>
      </c>
      <c r="B5653" t="s">
        <v>22</v>
      </c>
      <c r="C5653" t="s">
        <v>202</v>
      </c>
      <c r="D5653" t="s">
        <v>203</v>
      </c>
      <c r="E5653" t="s">
        <v>25</v>
      </c>
      <c r="F5653" s="1">
        <v>38353</v>
      </c>
      <c r="G5653" t="s">
        <v>2663</v>
      </c>
      <c r="H5653">
        <v>201502</v>
      </c>
      <c r="I5653" t="s">
        <v>27</v>
      </c>
      <c r="J5653" t="s">
        <v>28</v>
      </c>
      <c r="K5653" t="s">
        <v>38</v>
      </c>
      <c r="L5653" t="s">
        <v>30</v>
      </c>
      <c r="M5653" t="s">
        <v>31</v>
      </c>
      <c r="N5653" t="s">
        <v>32</v>
      </c>
      <c r="O5653">
        <v>174.41</v>
      </c>
      <c r="P5653" t="s">
        <v>22</v>
      </c>
      <c r="Q5653" t="s">
        <v>96</v>
      </c>
      <c r="R5653" t="s">
        <v>33</v>
      </c>
      <c r="S5653" t="s">
        <v>34</v>
      </c>
      <c r="T5653" t="s">
        <v>35</v>
      </c>
    </row>
    <row r="5654" spans="1:20">
      <c r="A5654" t="s">
        <v>96</v>
      </c>
      <c r="B5654" t="s">
        <v>22</v>
      </c>
      <c r="C5654" t="s">
        <v>202</v>
      </c>
      <c r="D5654" t="s">
        <v>203</v>
      </c>
      <c r="E5654" t="s">
        <v>25</v>
      </c>
      <c r="F5654" s="1">
        <v>38353</v>
      </c>
      <c r="G5654" t="s">
        <v>2663</v>
      </c>
      <c r="H5654">
        <v>201502</v>
      </c>
      <c r="I5654" t="s">
        <v>27</v>
      </c>
      <c r="J5654" t="s">
        <v>28</v>
      </c>
      <c r="K5654" t="s">
        <v>39</v>
      </c>
      <c r="L5654" t="s">
        <v>30</v>
      </c>
      <c r="M5654" t="s">
        <v>31</v>
      </c>
      <c r="N5654" t="s">
        <v>32</v>
      </c>
      <c r="O5654">
        <v>57.65</v>
      </c>
      <c r="P5654" t="s">
        <v>22</v>
      </c>
      <c r="Q5654" t="s">
        <v>96</v>
      </c>
      <c r="R5654" t="s">
        <v>33</v>
      </c>
      <c r="S5654" t="s">
        <v>34</v>
      </c>
      <c r="T5654" t="s">
        <v>35</v>
      </c>
    </row>
    <row r="5655" spans="1:20">
      <c r="A5655" t="s">
        <v>96</v>
      </c>
      <c r="B5655" t="s">
        <v>22</v>
      </c>
      <c r="C5655" t="s">
        <v>202</v>
      </c>
      <c r="D5655" t="s">
        <v>203</v>
      </c>
      <c r="E5655" t="s">
        <v>25</v>
      </c>
      <c r="F5655" s="1">
        <v>38353</v>
      </c>
      <c r="G5655" t="s">
        <v>2663</v>
      </c>
      <c r="H5655">
        <v>201502</v>
      </c>
      <c r="I5655" t="s">
        <v>27</v>
      </c>
      <c r="J5655" t="s">
        <v>28</v>
      </c>
      <c r="K5655" t="s">
        <v>40</v>
      </c>
      <c r="L5655" t="s">
        <v>30</v>
      </c>
      <c r="M5655" t="s">
        <v>31</v>
      </c>
      <c r="N5655" t="s">
        <v>32</v>
      </c>
      <c r="O5655">
        <v>80.23</v>
      </c>
      <c r="P5655" t="s">
        <v>22</v>
      </c>
      <c r="Q5655" t="s">
        <v>96</v>
      </c>
      <c r="R5655" t="s">
        <v>33</v>
      </c>
      <c r="S5655" t="s">
        <v>34</v>
      </c>
      <c r="T5655" t="s">
        <v>35</v>
      </c>
    </row>
    <row r="5656" spans="1:20">
      <c r="A5656" t="s">
        <v>96</v>
      </c>
      <c r="B5656" t="s">
        <v>22</v>
      </c>
      <c r="C5656" t="s">
        <v>202</v>
      </c>
      <c r="D5656" t="s">
        <v>203</v>
      </c>
      <c r="E5656" t="s">
        <v>25</v>
      </c>
      <c r="F5656" s="1">
        <v>38353</v>
      </c>
      <c r="G5656" t="s">
        <v>2663</v>
      </c>
      <c r="H5656">
        <v>201502</v>
      </c>
      <c r="I5656" t="s">
        <v>27</v>
      </c>
      <c r="J5656" t="s">
        <v>28</v>
      </c>
      <c r="K5656" t="s">
        <v>41</v>
      </c>
      <c r="L5656" t="s">
        <v>30</v>
      </c>
      <c r="M5656" t="s">
        <v>31</v>
      </c>
      <c r="N5656" t="s">
        <v>32</v>
      </c>
      <c r="O5656">
        <v>16.059999999999999</v>
      </c>
      <c r="P5656" t="s">
        <v>22</v>
      </c>
      <c r="Q5656" t="s">
        <v>96</v>
      </c>
      <c r="R5656" t="s">
        <v>33</v>
      </c>
      <c r="S5656" t="s">
        <v>34</v>
      </c>
      <c r="T5656" t="s">
        <v>35</v>
      </c>
    </row>
    <row r="5657" spans="1:20">
      <c r="A5657" t="s">
        <v>96</v>
      </c>
      <c r="B5657" t="s">
        <v>22</v>
      </c>
      <c r="C5657" t="s">
        <v>202</v>
      </c>
      <c r="D5657" t="s">
        <v>203</v>
      </c>
      <c r="E5657" t="s">
        <v>25</v>
      </c>
      <c r="F5657" s="1">
        <v>38353</v>
      </c>
      <c r="G5657" t="s">
        <v>2663</v>
      </c>
      <c r="H5657">
        <v>201502</v>
      </c>
      <c r="I5657" t="s">
        <v>27</v>
      </c>
      <c r="J5657" t="s">
        <v>28</v>
      </c>
      <c r="K5657" t="s">
        <v>42</v>
      </c>
      <c r="L5657" t="s">
        <v>30</v>
      </c>
      <c r="M5657" t="s">
        <v>31</v>
      </c>
      <c r="N5657" t="s">
        <v>32</v>
      </c>
      <c r="O5657">
        <v>16.080000000000002</v>
      </c>
      <c r="P5657" t="s">
        <v>22</v>
      </c>
      <c r="Q5657" t="s">
        <v>96</v>
      </c>
      <c r="R5657" t="s">
        <v>33</v>
      </c>
      <c r="S5657" t="s">
        <v>34</v>
      </c>
      <c r="T5657" t="s">
        <v>35</v>
      </c>
    </row>
    <row r="5658" spans="1:20">
      <c r="A5658" t="s">
        <v>96</v>
      </c>
      <c r="B5658" t="s">
        <v>22</v>
      </c>
      <c r="C5658" t="s">
        <v>202</v>
      </c>
      <c r="D5658" t="s">
        <v>203</v>
      </c>
      <c r="E5658" t="s">
        <v>25</v>
      </c>
      <c r="F5658" s="1">
        <v>38353</v>
      </c>
      <c r="G5658" t="s">
        <v>2663</v>
      </c>
      <c r="H5658">
        <v>201502</v>
      </c>
      <c r="I5658" t="s">
        <v>27</v>
      </c>
      <c r="J5658" t="s">
        <v>28</v>
      </c>
      <c r="K5658" t="s">
        <v>43</v>
      </c>
      <c r="L5658" t="s">
        <v>30</v>
      </c>
      <c r="M5658" t="s">
        <v>31</v>
      </c>
      <c r="N5658" t="s">
        <v>32</v>
      </c>
      <c r="O5658">
        <v>16.059999999999999</v>
      </c>
      <c r="P5658" t="s">
        <v>22</v>
      </c>
      <c r="Q5658" t="s">
        <v>96</v>
      </c>
      <c r="R5658" t="s">
        <v>33</v>
      </c>
      <c r="S5658" t="s">
        <v>34</v>
      </c>
      <c r="T5658" t="s">
        <v>35</v>
      </c>
    </row>
    <row r="5659" spans="1:20">
      <c r="A5659" t="s">
        <v>96</v>
      </c>
      <c r="B5659" t="s">
        <v>22</v>
      </c>
      <c r="C5659" t="s">
        <v>202</v>
      </c>
      <c r="D5659" t="s">
        <v>203</v>
      </c>
      <c r="E5659" t="s">
        <v>25</v>
      </c>
      <c r="F5659" s="1">
        <v>38353</v>
      </c>
      <c r="G5659" t="s">
        <v>2663</v>
      </c>
      <c r="H5659">
        <v>201502</v>
      </c>
      <c r="I5659" t="s">
        <v>27</v>
      </c>
      <c r="J5659" t="s">
        <v>28</v>
      </c>
      <c r="K5659" t="s">
        <v>44</v>
      </c>
      <c r="L5659" t="s">
        <v>30</v>
      </c>
      <c r="M5659" t="s">
        <v>31</v>
      </c>
      <c r="N5659" t="s">
        <v>32</v>
      </c>
      <c r="O5659">
        <v>40.270000000000003</v>
      </c>
      <c r="P5659" t="s">
        <v>22</v>
      </c>
      <c r="Q5659" t="s">
        <v>96</v>
      </c>
      <c r="R5659" t="s">
        <v>33</v>
      </c>
      <c r="S5659" t="s">
        <v>34</v>
      </c>
      <c r="T5659" t="s">
        <v>35</v>
      </c>
    </row>
    <row r="5660" spans="1:20">
      <c r="A5660" t="s">
        <v>103</v>
      </c>
      <c r="B5660" t="s">
        <v>22</v>
      </c>
      <c r="C5660" t="s">
        <v>204</v>
      </c>
      <c r="D5660" t="s">
        <v>205</v>
      </c>
      <c r="E5660" t="s">
        <v>25</v>
      </c>
      <c r="F5660" s="1">
        <v>34579</v>
      </c>
      <c r="G5660" t="s">
        <v>2663</v>
      </c>
      <c r="H5660">
        <v>201502</v>
      </c>
      <c r="I5660" t="s">
        <v>27</v>
      </c>
      <c r="J5660" t="s">
        <v>53</v>
      </c>
      <c r="K5660" t="s">
        <v>29</v>
      </c>
      <c r="L5660" t="s">
        <v>54</v>
      </c>
      <c r="M5660" t="s">
        <v>31</v>
      </c>
      <c r="N5660" t="s">
        <v>32</v>
      </c>
      <c r="O5660">
        <v>13380.01</v>
      </c>
      <c r="P5660" t="s">
        <v>22</v>
      </c>
      <c r="Q5660" t="s">
        <v>103</v>
      </c>
      <c r="R5660" t="s">
        <v>33</v>
      </c>
      <c r="S5660" t="s">
        <v>34</v>
      </c>
      <c r="T5660" t="s">
        <v>35</v>
      </c>
    </row>
    <row r="5661" spans="1:20">
      <c r="A5661" t="s">
        <v>103</v>
      </c>
      <c r="B5661" t="s">
        <v>22</v>
      </c>
      <c r="C5661" t="s">
        <v>204</v>
      </c>
      <c r="D5661" t="s">
        <v>205</v>
      </c>
      <c r="E5661" t="s">
        <v>25</v>
      </c>
      <c r="F5661" s="1">
        <v>34579</v>
      </c>
      <c r="G5661" t="s">
        <v>2663</v>
      </c>
      <c r="H5661">
        <v>201502</v>
      </c>
      <c r="I5661" t="s">
        <v>27</v>
      </c>
      <c r="J5661" t="s">
        <v>53</v>
      </c>
      <c r="K5661" t="s">
        <v>40</v>
      </c>
      <c r="L5661" t="s">
        <v>54</v>
      </c>
      <c r="M5661" t="s">
        <v>31</v>
      </c>
      <c r="N5661" t="s">
        <v>32</v>
      </c>
      <c r="O5661">
        <v>5111.76</v>
      </c>
      <c r="P5661" t="s">
        <v>22</v>
      </c>
      <c r="Q5661" t="s">
        <v>103</v>
      </c>
      <c r="R5661" t="s">
        <v>33</v>
      </c>
      <c r="S5661" t="s">
        <v>34</v>
      </c>
      <c r="T5661" t="s">
        <v>35</v>
      </c>
    </row>
    <row r="5662" spans="1:20">
      <c r="A5662" t="s">
        <v>103</v>
      </c>
      <c r="B5662" t="s">
        <v>22</v>
      </c>
      <c r="C5662" t="s">
        <v>204</v>
      </c>
      <c r="D5662" t="s">
        <v>205</v>
      </c>
      <c r="E5662" t="s">
        <v>25</v>
      </c>
      <c r="F5662" s="1">
        <v>34579</v>
      </c>
      <c r="G5662" t="s">
        <v>2663</v>
      </c>
      <c r="H5662">
        <v>201502</v>
      </c>
      <c r="I5662" t="s">
        <v>27</v>
      </c>
      <c r="J5662" t="s">
        <v>53</v>
      </c>
      <c r="K5662" t="s">
        <v>41</v>
      </c>
      <c r="L5662" t="s">
        <v>54</v>
      </c>
      <c r="M5662" t="s">
        <v>31</v>
      </c>
      <c r="N5662" t="s">
        <v>32</v>
      </c>
      <c r="O5662">
        <v>714.33</v>
      </c>
      <c r="P5662" t="s">
        <v>22</v>
      </c>
      <c r="Q5662" t="s">
        <v>103</v>
      </c>
      <c r="R5662" t="s">
        <v>33</v>
      </c>
      <c r="S5662" t="s">
        <v>34</v>
      </c>
      <c r="T5662" t="s">
        <v>35</v>
      </c>
    </row>
    <row r="5663" spans="1:20">
      <c r="A5663" t="s">
        <v>208</v>
      </c>
      <c r="B5663" t="s">
        <v>209</v>
      </c>
      <c r="C5663" t="s">
        <v>210</v>
      </c>
      <c r="D5663" t="s">
        <v>211</v>
      </c>
      <c r="E5663" t="s">
        <v>212</v>
      </c>
      <c r="F5663" s="1">
        <v>37987</v>
      </c>
      <c r="G5663" t="s">
        <v>2663</v>
      </c>
      <c r="H5663">
        <v>201502</v>
      </c>
      <c r="I5663" t="s">
        <v>213</v>
      </c>
      <c r="J5663" t="s">
        <v>28</v>
      </c>
      <c r="K5663" t="s">
        <v>214</v>
      </c>
      <c r="L5663" t="s">
        <v>30</v>
      </c>
      <c r="M5663" t="s">
        <v>31</v>
      </c>
      <c r="N5663" t="s">
        <v>32</v>
      </c>
      <c r="O5663">
        <v>438.72</v>
      </c>
      <c r="P5663" t="s">
        <v>209</v>
      </c>
      <c r="Q5663" t="s">
        <v>208</v>
      </c>
      <c r="R5663" t="s">
        <v>215</v>
      </c>
      <c r="S5663" t="s">
        <v>216</v>
      </c>
      <c r="T5663" t="s">
        <v>35</v>
      </c>
    </row>
    <row r="5664" spans="1:20">
      <c r="A5664" t="s">
        <v>208</v>
      </c>
      <c r="B5664" t="s">
        <v>209</v>
      </c>
      <c r="C5664" t="s">
        <v>210</v>
      </c>
      <c r="D5664" t="s">
        <v>211</v>
      </c>
      <c r="E5664" t="s">
        <v>212</v>
      </c>
      <c r="F5664" s="1">
        <v>37987</v>
      </c>
      <c r="G5664" t="s">
        <v>2663</v>
      </c>
      <c r="H5664">
        <v>201502</v>
      </c>
      <c r="I5664" t="s">
        <v>213</v>
      </c>
      <c r="J5664" t="s">
        <v>28</v>
      </c>
      <c r="K5664" t="s">
        <v>217</v>
      </c>
      <c r="L5664" t="s">
        <v>30</v>
      </c>
      <c r="M5664" t="s">
        <v>31</v>
      </c>
      <c r="N5664" t="s">
        <v>32</v>
      </c>
      <c r="O5664">
        <v>267.33</v>
      </c>
      <c r="P5664" t="s">
        <v>209</v>
      </c>
      <c r="Q5664" t="s">
        <v>208</v>
      </c>
      <c r="R5664" t="s">
        <v>215</v>
      </c>
      <c r="S5664" t="s">
        <v>216</v>
      </c>
      <c r="T5664" t="s">
        <v>35</v>
      </c>
    </row>
    <row r="5665" spans="1:20">
      <c r="A5665" t="s">
        <v>208</v>
      </c>
      <c r="B5665" t="s">
        <v>209</v>
      </c>
      <c r="C5665" t="s">
        <v>224</v>
      </c>
      <c r="D5665" t="s">
        <v>225</v>
      </c>
      <c r="E5665" t="s">
        <v>212</v>
      </c>
      <c r="F5665" s="1">
        <v>37987</v>
      </c>
      <c r="G5665" t="s">
        <v>2663</v>
      </c>
      <c r="H5665">
        <v>201502</v>
      </c>
      <c r="I5665" t="s">
        <v>213</v>
      </c>
      <c r="J5665" t="s">
        <v>53</v>
      </c>
      <c r="K5665" t="s">
        <v>214</v>
      </c>
      <c r="L5665" t="s">
        <v>54</v>
      </c>
      <c r="M5665" t="s">
        <v>31</v>
      </c>
      <c r="N5665" t="s">
        <v>32</v>
      </c>
      <c r="O5665">
        <v>1194.42</v>
      </c>
      <c r="P5665" t="s">
        <v>209</v>
      </c>
      <c r="Q5665" t="s">
        <v>208</v>
      </c>
      <c r="R5665" t="s">
        <v>215</v>
      </c>
      <c r="S5665" t="s">
        <v>216</v>
      </c>
      <c r="T5665" t="s">
        <v>35</v>
      </c>
    </row>
    <row r="5666" spans="1:20">
      <c r="A5666" t="s">
        <v>208</v>
      </c>
      <c r="B5666" t="s">
        <v>209</v>
      </c>
      <c r="C5666" t="s">
        <v>224</v>
      </c>
      <c r="D5666" t="s">
        <v>225</v>
      </c>
      <c r="E5666" t="s">
        <v>212</v>
      </c>
      <c r="F5666" s="1">
        <v>37987</v>
      </c>
      <c r="G5666" t="s">
        <v>2663</v>
      </c>
      <c r="H5666">
        <v>201502</v>
      </c>
      <c r="I5666" t="s">
        <v>213</v>
      </c>
      <c r="J5666" t="s">
        <v>53</v>
      </c>
      <c r="K5666" t="s">
        <v>217</v>
      </c>
      <c r="L5666" t="s">
        <v>54</v>
      </c>
      <c r="M5666" t="s">
        <v>31</v>
      </c>
      <c r="N5666" t="s">
        <v>32</v>
      </c>
      <c r="O5666">
        <v>1194.43</v>
      </c>
      <c r="P5666" t="s">
        <v>209</v>
      </c>
      <c r="Q5666" t="s">
        <v>208</v>
      </c>
      <c r="R5666" t="s">
        <v>215</v>
      </c>
      <c r="S5666" t="s">
        <v>216</v>
      </c>
      <c r="T5666" t="s">
        <v>35</v>
      </c>
    </row>
    <row r="5667" spans="1:20">
      <c r="A5667" t="s">
        <v>226</v>
      </c>
      <c r="B5667" t="s">
        <v>209</v>
      </c>
      <c r="C5667" t="s">
        <v>227</v>
      </c>
      <c r="D5667" t="s">
        <v>228</v>
      </c>
      <c r="E5667" t="s">
        <v>212</v>
      </c>
      <c r="F5667" s="1">
        <v>37987</v>
      </c>
      <c r="G5667" t="s">
        <v>2663</v>
      </c>
      <c r="H5667">
        <v>201502</v>
      </c>
      <c r="I5667" t="s">
        <v>213</v>
      </c>
      <c r="J5667" t="s">
        <v>53</v>
      </c>
      <c r="K5667" t="s">
        <v>214</v>
      </c>
      <c r="L5667" t="s">
        <v>54</v>
      </c>
      <c r="M5667" t="s">
        <v>31</v>
      </c>
      <c r="N5667" t="s">
        <v>32</v>
      </c>
      <c r="O5667">
        <v>2022.42</v>
      </c>
      <c r="P5667" t="s">
        <v>209</v>
      </c>
      <c r="Q5667" t="s">
        <v>226</v>
      </c>
      <c r="R5667" t="s">
        <v>215</v>
      </c>
      <c r="S5667" t="s">
        <v>216</v>
      </c>
      <c r="T5667" t="s">
        <v>35</v>
      </c>
    </row>
    <row r="5668" spans="1:20">
      <c r="A5668" t="s">
        <v>226</v>
      </c>
      <c r="B5668" t="s">
        <v>209</v>
      </c>
      <c r="C5668" t="s">
        <v>227</v>
      </c>
      <c r="D5668" t="s">
        <v>228</v>
      </c>
      <c r="E5668" t="s">
        <v>212</v>
      </c>
      <c r="F5668" s="1">
        <v>37987</v>
      </c>
      <c r="G5668" t="s">
        <v>2663</v>
      </c>
      <c r="H5668">
        <v>201502</v>
      </c>
      <c r="I5668" t="s">
        <v>213</v>
      </c>
      <c r="J5668" t="s">
        <v>53</v>
      </c>
      <c r="K5668" t="s">
        <v>217</v>
      </c>
      <c r="L5668" t="s">
        <v>54</v>
      </c>
      <c r="M5668" t="s">
        <v>31</v>
      </c>
      <c r="N5668" t="s">
        <v>32</v>
      </c>
      <c r="O5668">
        <v>376.37</v>
      </c>
      <c r="P5668" t="s">
        <v>209</v>
      </c>
      <c r="Q5668" t="s">
        <v>226</v>
      </c>
      <c r="R5668" t="s">
        <v>215</v>
      </c>
      <c r="S5668" t="s">
        <v>216</v>
      </c>
      <c r="T5668" t="s">
        <v>35</v>
      </c>
    </row>
    <row r="5669" spans="1:20">
      <c r="A5669" t="s">
        <v>226</v>
      </c>
      <c r="B5669" t="s">
        <v>209</v>
      </c>
      <c r="C5669" t="s">
        <v>232</v>
      </c>
      <c r="D5669" t="s">
        <v>233</v>
      </c>
      <c r="E5669" t="s">
        <v>212</v>
      </c>
      <c r="F5669" s="1">
        <v>37987</v>
      </c>
      <c r="G5669" t="s">
        <v>2663</v>
      </c>
      <c r="H5669">
        <v>201502</v>
      </c>
      <c r="I5669" t="s">
        <v>213</v>
      </c>
      <c r="J5669" t="s">
        <v>28</v>
      </c>
      <c r="K5669" t="s">
        <v>214</v>
      </c>
      <c r="L5669" t="s">
        <v>30</v>
      </c>
      <c r="M5669" t="s">
        <v>31</v>
      </c>
      <c r="N5669" t="s">
        <v>32</v>
      </c>
      <c r="O5669">
        <v>3200.44</v>
      </c>
      <c r="P5669" t="s">
        <v>209</v>
      </c>
      <c r="Q5669" t="s">
        <v>226</v>
      </c>
      <c r="R5669" t="s">
        <v>215</v>
      </c>
      <c r="S5669" t="s">
        <v>216</v>
      </c>
      <c r="T5669" t="s">
        <v>35</v>
      </c>
    </row>
    <row r="5670" spans="1:20">
      <c r="A5670" t="s">
        <v>226</v>
      </c>
      <c r="B5670" t="s">
        <v>209</v>
      </c>
      <c r="C5670" t="s">
        <v>232</v>
      </c>
      <c r="D5670" t="s">
        <v>233</v>
      </c>
      <c r="E5670" t="s">
        <v>212</v>
      </c>
      <c r="F5670" s="1">
        <v>37987</v>
      </c>
      <c r="G5670" t="s">
        <v>2663</v>
      </c>
      <c r="H5670">
        <v>201502</v>
      </c>
      <c r="I5670" t="s">
        <v>213</v>
      </c>
      <c r="J5670" t="s">
        <v>28</v>
      </c>
      <c r="K5670" t="s">
        <v>217</v>
      </c>
      <c r="L5670" t="s">
        <v>30</v>
      </c>
      <c r="M5670" t="s">
        <v>31</v>
      </c>
      <c r="N5670" t="s">
        <v>32</v>
      </c>
      <c r="O5670">
        <v>3200.46</v>
      </c>
      <c r="P5670" t="s">
        <v>209</v>
      </c>
      <c r="Q5670" t="s">
        <v>226</v>
      </c>
      <c r="R5670" t="s">
        <v>215</v>
      </c>
      <c r="S5670" t="s">
        <v>216</v>
      </c>
      <c r="T5670" t="s">
        <v>35</v>
      </c>
    </row>
    <row r="5671" spans="1:20">
      <c r="A5671" t="s">
        <v>236</v>
      </c>
      <c r="B5671" t="s">
        <v>209</v>
      </c>
      <c r="C5671" t="s">
        <v>237</v>
      </c>
      <c r="D5671" t="s">
        <v>238</v>
      </c>
      <c r="E5671" t="s">
        <v>212</v>
      </c>
      <c r="F5671" s="1">
        <v>37987</v>
      </c>
      <c r="G5671" t="s">
        <v>2663</v>
      </c>
      <c r="H5671">
        <v>201502</v>
      </c>
      <c r="I5671" t="s">
        <v>213</v>
      </c>
      <c r="J5671" t="s">
        <v>53</v>
      </c>
      <c r="K5671" t="s">
        <v>239</v>
      </c>
      <c r="L5671" t="s">
        <v>54</v>
      </c>
      <c r="M5671" t="s">
        <v>31</v>
      </c>
      <c r="N5671" t="s">
        <v>32</v>
      </c>
      <c r="O5671">
        <v>364.52</v>
      </c>
      <c r="P5671" t="s">
        <v>209</v>
      </c>
      <c r="Q5671" t="s">
        <v>236</v>
      </c>
      <c r="R5671" t="s">
        <v>215</v>
      </c>
      <c r="S5671" t="s">
        <v>216</v>
      </c>
      <c r="T5671" t="s">
        <v>35</v>
      </c>
    </row>
    <row r="5672" spans="1:20">
      <c r="A5672" t="s">
        <v>221</v>
      </c>
      <c r="B5672" t="s">
        <v>209</v>
      </c>
      <c r="C5672" t="s">
        <v>242</v>
      </c>
      <c r="D5672" t="s">
        <v>243</v>
      </c>
      <c r="E5672" t="s">
        <v>212</v>
      </c>
      <c r="F5672" s="1">
        <v>37987</v>
      </c>
      <c r="G5672" t="s">
        <v>2663</v>
      </c>
      <c r="H5672">
        <v>201502</v>
      </c>
      <c r="I5672" t="s">
        <v>213</v>
      </c>
      <c r="J5672" t="s">
        <v>28</v>
      </c>
      <c r="K5672" t="s">
        <v>214</v>
      </c>
      <c r="L5672" t="s">
        <v>30</v>
      </c>
      <c r="M5672" t="s">
        <v>31</v>
      </c>
      <c r="N5672" t="s">
        <v>32</v>
      </c>
      <c r="O5672">
        <v>27532.53</v>
      </c>
      <c r="P5672" t="s">
        <v>209</v>
      </c>
      <c r="Q5672" t="s">
        <v>221</v>
      </c>
      <c r="R5672" t="s">
        <v>215</v>
      </c>
      <c r="S5672" t="s">
        <v>216</v>
      </c>
      <c r="T5672" t="s">
        <v>35</v>
      </c>
    </row>
    <row r="5673" spans="1:20">
      <c r="A5673" t="s">
        <v>246</v>
      </c>
      <c r="B5673" t="s">
        <v>209</v>
      </c>
      <c r="C5673" t="s">
        <v>247</v>
      </c>
      <c r="D5673" t="s">
        <v>248</v>
      </c>
      <c r="E5673" t="s">
        <v>212</v>
      </c>
      <c r="F5673" s="1">
        <v>37987</v>
      </c>
      <c r="G5673" t="s">
        <v>2663</v>
      </c>
      <c r="H5673">
        <v>201502</v>
      </c>
      <c r="I5673" t="s">
        <v>213</v>
      </c>
      <c r="J5673" t="s">
        <v>53</v>
      </c>
      <c r="K5673" t="s">
        <v>214</v>
      </c>
      <c r="L5673" t="s">
        <v>54</v>
      </c>
      <c r="M5673" t="s">
        <v>31</v>
      </c>
      <c r="N5673" t="s">
        <v>32</v>
      </c>
      <c r="O5673">
        <v>3299.76</v>
      </c>
      <c r="P5673" t="s">
        <v>209</v>
      </c>
      <c r="Q5673" t="s">
        <v>246</v>
      </c>
      <c r="R5673" t="s">
        <v>215</v>
      </c>
      <c r="S5673" t="s">
        <v>216</v>
      </c>
      <c r="T5673" t="s">
        <v>35</v>
      </c>
    </row>
    <row r="5674" spans="1:20">
      <c r="A5674" t="s">
        <v>246</v>
      </c>
      <c r="B5674" t="s">
        <v>209</v>
      </c>
      <c r="C5674" t="s">
        <v>247</v>
      </c>
      <c r="D5674" t="s">
        <v>248</v>
      </c>
      <c r="E5674" t="s">
        <v>212</v>
      </c>
      <c r="F5674" s="1">
        <v>37987</v>
      </c>
      <c r="G5674" t="s">
        <v>2663</v>
      </c>
      <c r="H5674">
        <v>201502</v>
      </c>
      <c r="I5674" t="s">
        <v>213</v>
      </c>
      <c r="J5674" t="s">
        <v>53</v>
      </c>
      <c r="K5674" t="s">
        <v>217</v>
      </c>
      <c r="L5674" t="s">
        <v>54</v>
      </c>
      <c r="M5674" t="s">
        <v>31</v>
      </c>
      <c r="N5674" t="s">
        <v>32</v>
      </c>
      <c r="O5674">
        <v>3299.77</v>
      </c>
      <c r="P5674" t="s">
        <v>209</v>
      </c>
      <c r="Q5674" t="s">
        <v>246</v>
      </c>
      <c r="R5674" t="s">
        <v>215</v>
      </c>
      <c r="S5674" t="s">
        <v>216</v>
      </c>
      <c r="T5674" t="s">
        <v>35</v>
      </c>
    </row>
    <row r="5675" spans="1:20">
      <c r="A5675" t="s">
        <v>259</v>
      </c>
      <c r="B5675" t="s">
        <v>209</v>
      </c>
      <c r="C5675" t="s">
        <v>260</v>
      </c>
      <c r="D5675" t="s">
        <v>261</v>
      </c>
      <c r="E5675" t="s">
        <v>258</v>
      </c>
      <c r="F5675" s="1">
        <v>40179</v>
      </c>
      <c r="G5675" t="s">
        <v>2663</v>
      </c>
      <c r="H5675">
        <v>201502</v>
      </c>
      <c r="I5675" t="s">
        <v>213</v>
      </c>
      <c r="J5675" t="s">
        <v>253</v>
      </c>
      <c r="K5675" t="s">
        <v>214</v>
      </c>
      <c r="L5675" t="s">
        <v>254</v>
      </c>
      <c r="M5675" t="s">
        <v>31</v>
      </c>
      <c r="N5675" t="s">
        <v>32</v>
      </c>
      <c r="O5675">
        <v>107.63</v>
      </c>
      <c r="P5675" t="s">
        <v>209</v>
      </c>
      <c r="Q5675" t="s">
        <v>259</v>
      </c>
      <c r="R5675" t="s">
        <v>215</v>
      </c>
      <c r="S5675" t="s">
        <v>216</v>
      </c>
      <c r="T5675" t="s">
        <v>35</v>
      </c>
    </row>
    <row r="5676" spans="1:20">
      <c r="A5676" t="s">
        <v>259</v>
      </c>
      <c r="B5676" t="s">
        <v>209</v>
      </c>
      <c r="C5676" t="s">
        <v>260</v>
      </c>
      <c r="D5676" t="s">
        <v>261</v>
      </c>
      <c r="E5676" t="s">
        <v>258</v>
      </c>
      <c r="F5676" s="1">
        <v>40179</v>
      </c>
      <c r="G5676" t="s">
        <v>2663</v>
      </c>
      <c r="H5676">
        <v>201502</v>
      </c>
      <c r="I5676" t="s">
        <v>213</v>
      </c>
      <c r="J5676" t="s">
        <v>253</v>
      </c>
      <c r="K5676" t="s">
        <v>217</v>
      </c>
      <c r="L5676" t="s">
        <v>254</v>
      </c>
      <c r="M5676" t="s">
        <v>31</v>
      </c>
      <c r="N5676" t="s">
        <v>32</v>
      </c>
      <c r="O5676">
        <v>107.61</v>
      </c>
      <c r="P5676" t="s">
        <v>209</v>
      </c>
      <c r="Q5676" t="s">
        <v>259</v>
      </c>
      <c r="R5676" t="s">
        <v>215</v>
      </c>
      <c r="S5676" t="s">
        <v>216</v>
      </c>
      <c r="T5676" t="s">
        <v>35</v>
      </c>
    </row>
    <row r="5677" spans="1:20">
      <c r="A5677" t="s">
        <v>208</v>
      </c>
      <c r="B5677" t="s">
        <v>209</v>
      </c>
      <c r="C5677" t="s">
        <v>264</v>
      </c>
      <c r="D5677" t="s">
        <v>265</v>
      </c>
      <c r="E5677" t="s">
        <v>212</v>
      </c>
      <c r="F5677" s="1">
        <v>37869</v>
      </c>
      <c r="G5677" t="s">
        <v>2663</v>
      </c>
      <c r="H5677">
        <v>201502</v>
      </c>
      <c r="I5677" t="s">
        <v>213</v>
      </c>
      <c r="J5677" t="s">
        <v>28</v>
      </c>
      <c r="K5677" t="s">
        <v>214</v>
      </c>
      <c r="L5677" t="s">
        <v>30</v>
      </c>
      <c r="M5677" t="s">
        <v>31</v>
      </c>
      <c r="N5677" t="s">
        <v>32</v>
      </c>
      <c r="O5677">
        <v>116.12</v>
      </c>
      <c r="P5677" t="s">
        <v>209</v>
      </c>
      <c r="Q5677" t="s">
        <v>208</v>
      </c>
      <c r="R5677" t="s">
        <v>215</v>
      </c>
      <c r="S5677" t="s">
        <v>216</v>
      </c>
      <c r="T5677" t="s">
        <v>35</v>
      </c>
    </row>
    <row r="5678" spans="1:20">
      <c r="A5678" t="s">
        <v>208</v>
      </c>
      <c r="B5678" t="s">
        <v>209</v>
      </c>
      <c r="C5678" t="s">
        <v>264</v>
      </c>
      <c r="D5678" t="s">
        <v>265</v>
      </c>
      <c r="E5678" t="s">
        <v>212</v>
      </c>
      <c r="F5678" s="1">
        <v>37869</v>
      </c>
      <c r="G5678" t="s">
        <v>2663</v>
      </c>
      <c r="H5678">
        <v>201502</v>
      </c>
      <c r="I5678" t="s">
        <v>213</v>
      </c>
      <c r="J5678" t="s">
        <v>28</v>
      </c>
      <c r="K5678" t="s">
        <v>217</v>
      </c>
      <c r="L5678" t="s">
        <v>30</v>
      </c>
      <c r="M5678" t="s">
        <v>31</v>
      </c>
      <c r="N5678" t="s">
        <v>32</v>
      </c>
      <c r="O5678">
        <v>21.61</v>
      </c>
      <c r="P5678" t="s">
        <v>209</v>
      </c>
      <c r="Q5678" t="s">
        <v>208</v>
      </c>
      <c r="R5678" t="s">
        <v>215</v>
      </c>
      <c r="S5678" t="s">
        <v>216</v>
      </c>
      <c r="T5678" t="s">
        <v>35</v>
      </c>
    </row>
    <row r="5679" spans="1:20">
      <c r="A5679" t="s">
        <v>226</v>
      </c>
      <c r="B5679" t="s">
        <v>209</v>
      </c>
      <c r="C5679" t="s">
        <v>270</v>
      </c>
      <c r="D5679" t="s">
        <v>271</v>
      </c>
      <c r="E5679" t="s">
        <v>212</v>
      </c>
      <c r="F5679" s="1">
        <v>34050</v>
      </c>
      <c r="G5679" t="s">
        <v>2663</v>
      </c>
      <c r="H5679">
        <v>201502</v>
      </c>
      <c r="I5679" t="s">
        <v>213</v>
      </c>
      <c r="J5679" t="s">
        <v>53</v>
      </c>
      <c r="K5679" t="s">
        <v>214</v>
      </c>
      <c r="L5679" t="s">
        <v>54</v>
      </c>
      <c r="M5679" t="s">
        <v>31</v>
      </c>
      <c r="N5679" t="s">
        <v>32</v>
      </c>
      <c r="O5679">
        <v>172.71</v>
      </c>
      <c r="P5679" t="s">
        <v>209</v>
      </c>
      <c r="Q5679" t="s">
        <v>226</v>
      </c>
      <c r="R5679" t="s">
        <v>215</v>
      </c>
      <c r="S5679" t="s">
        <v>216</v>
      </c>
      <c r="T5679" t="s">
        <v>35</v>
      </c>
    </row>
    <row r="5680" spans="1:20">
      <c r="A5680" t="s">
        <v>226</v>
      </c>
      <c r="B5680" t="s">
        <v>209</v>
      </c>
      <c r="C5680" t="s">
        <v>270</v>
      </c>
      <c r="D5680" t="s">
        <v>271</v>
      </c>
      <c r="E5680" t="s">
        <v>212</v>
      </c>
      <c r="F5680" s="1">
        <v>34050</v>
      </c>
      <c r="G5680" t="s">
        <v>2663</v>
      </c>
      <c r="H5680">
        <v>201502</v>
      </c>
      <c r="I5680" t="s">
        <v>213</v>
      </c>
      <c r="J5680" t="s">
        <v>53</v>
      </c>
      <c r="K5680" t="s">
        <v>217</v>
      </c>
      <c r="L5680" t="s">
        <v>54</v>
      </c>
      <c r="M5680" t="s">
        <v>31</v>
      </c>
      <c r="N5680" t="s">
        <v>32</v>
      </c>
      <c r="O5680">
        <v>15.08</v>
      </c>
      <c r="P5680" t="s">
        <v>209</v>
      </c>
      <c r="Q5680" t="s">
        <v>226</v>
      </c>
      <c r="R5680" t="s">
        <v>215</v>
      </c>
      <c r="S5680" t="s">
        <v>216</v>
      </c>
      <c r="T5680" t="s">
        <v>35</v>
      </c>
    </row>
    <row r="5681" spans="1:20">
      <c r="A5681" t="s">
        <v>236</v>
      </c>
      <c r="B5681" t="s">
        <v>209</v>
      </c>
      <c r="C5681" t="s">
        <v>274</v>
      </c>
      <c r="D5681" t="s">
        <v>275</v>
      </c>
      <c r="E5681" t="s">
        <v>212</v>
      </c>
      <c r="F5681" s="1">
        <v>34050</v>
      </c>
      <c r="G5681" t="s">
        <v>2663</v>
      </c>
      <c r="H5681">
        <v>201502</v>
      </c>
      <c r="I5681" t="s">
        <v>213</v>
      </c>
      <c r="J5681" t="s">
        <v>53</v>
      </c>
      <c r="K5681" t="s">
        <v>214</v>
      </c>
      <c r="L5681" t="s">
        <v>54</v>
      </c>
      <c r="M5681" t="s">
        <v>31</v>
      </c>
      <c r="N5681" t="s">
        <v>32</v>
      </c>
      <c r="O5681">
        <v>84.16</v>
      </c>
      <c r="P5681" t="s">
        <v>209</v>
      </c>
      <c r="Q5681" t="s">
        <v>236</v>
      </c>
      <c r="R5681" t="s">
        <v>215</v>
      </c>
      <c r="S5681" t="s">
        <v>216</v>
      </c>
      <c r="T5681" t="s">
        <v>35</v>
      </c>
    </row>
    <row r="5682" spans="1:20">
      <c r="A5682" t="s">
        <v>236</v>
      </c>
      <c r="B5682" t="s">
        <v>209</v>
      </c>
      <c r="C5682" t="s">
        <v>274</v>
      </c>
      <c r="D5682" t="s">
        <v>275</v>
      </c>
      <c r="E5682" t="s">
        <v>212</v>
      </c>
      <c r="F5682" s="1">
        <v>34050</v>
      </c>
      <c r="G5682" t="s">
        <v>2663</v>
      </c>
      <c r="H5682">
        <v>201502</v>
      </c>
      <c r="I5682" t="s">
        <v>213</v>
      </c>
      <c r="J5682" t="s">
        <v>53</v>
      </c>
      <c r="K5682" t="s">
        <v>217</v>
      </c>
      <c r="L5682" t="s">
        <v>54</v>
      </c>
      <c r="M5682" t="s">
        <v>31</v>
      </c>
      <c r="N5682" t="s">
        <v>32</v>
      </c>
      <c r="O5682">
        <v>84.16</v>
      </c>
      <c r="P5682" t="s">
        <v>209</v>
      </c>
      <c r="Q5682" t="s">
        <v>236</v>
      </c>
      <c r="R5682" t="s">
        <v>215</v>
      </c>
      <c r="S5682" t="s">
        <v>216</v>
      </c>
      <c r="T5682" t="s">
        <v>35</v>
      </c>
    </row>
    <row r="5683" spans="1:20">
      <c r="A5683" t="s">
        <v>221</v>
      </c>
      <c r="B5683" t="s">
        <v>209</v>
      </c>
      <c r="C5683" t="s">
        <v>276</v>
      </c>
      <c r="D5683" t="s">
        <v>277</v>
      </c>
      <c r="E5683" t="s">
        <v>212</v>
      </c>
      <c r="F5683" s="1">
        <v>34050</v>
      </c>
      <c r="G5683" t="s">
        <v>2663</v>
      </c>
      <c r="H5683">
        <v>201502</v>
      </c>
      <c r="I5683" t="s">
        <v>213</v>
      </c>
      <c r="J5683" t="s">
        <v>28</v>
      </c>
      <c r="K5683" t="s">
        <v>214</v>
      </c>
      <c r="L5683" t="s">
        <v>30</v>
      </c>
      <c r="M5683" t="s">
        <v>31</v>
      </c>
      <c r="N5683" t="s">
        <v>32</v>
      </c>
      <c r="O5683">
        <v>4580.2</v>
      </c>
      <c r="P5683" t="s">
        <v>209</v>
      </c>
      <c r="Q5683" t="s">
        <v>221</v>
      </c>
      <c r="R5683" t="s">
        <v>215</v>
      </c>
      <c r="S5683" t="s">
        <v>216</v>
      </c>
      <c r="T5683" t="s">
        <v>35</v>
      </c>
    </row>
    <row r="5684" spans="1:20">
      <c r="A5684" t="s">
        <v>221</v>
      </c>
      <c r="B5684" t="s">
        <v>209</v>
      </c>
      <c r="C5684" t="s">
        <v>276</v>
      </c>
      <c r="D5684" t="s">
        <v>277</v>
      </c>
      <c r="E5684" t="s">
        <v>212</v>
      </c>
      <c r="F5684" s="1">
        <v>34050</v>
      </c>
      <c r="G5684" t="s">
        <v>2663</v>
      </c>
      <c r="H5684">
        <v>201502</v>
      </c>
      <c r="I5684" t="s">
        <v>213</v>
      </c>
      <c r="J5684" t="s">
        <v>28</v>
      </c>
      <c r="K5684" t="s">
        <v>217</v>
      </c>
      <c r="L5684" t="s">
        <v>30</v>
      </c>
      <c r="M5684" t="s">
        <v>31</v>
      </c>
      <c r="N5684" t="s">
        <v>32</v>
      </c>
      <c r="O5684">
        <v>4580.17</v>
      </c>
      <c r="P5684" t="s">
        <v>209</v>
      </c>
      <c r="Q5684" t="s">
        <v>221</v>
      </c>
      <c r="R5684" t="s">
        <v>215</v>
      </c>
      <c r="S5684" t="s">
        <v>216</v>
      </c>
      <c r="T5684" t="s">
        <v>35</v>
      </c>
    </row>
    <row r="5685" spans="1:20">
      <c r="A5685" t="s">
        <v>246</v>
      </c>
      <c r="B5685" t="s">
        <v>209</v>
      </c>
      <c r="C5685" t="s">
        <v>280</v>
      </c>
      <c r="D5685" t="s">
        <v>281</v>
      </c>
      <c r="E5685" t="s">
        <v>212</v>
      </c>
      <c r="F5685" s="1">
        <v>37869</v>
      </c>
      <c r="G5685" t="s">
        <v>2663</v>
      </c>
      <c r="H5685">
        <v>201502</v>
      </c>
      <c r="I5685" t="s">
        <v>213</v>
      </c>
      <c r="J5685" t="s">
        <v>53</v>
      </c>
      <c r="K5685" t="s">
        <v>214</v>
      </c>
      <c r="L5685" t="s">
        <v>54</v>
      </c>
      <c r="M5685" t="s">
        <v>31</v>
      </c>
      <c r="N5685" t="s">
        <v>32</v>
      </c>
      <c r="O5685">
        <v>4116.0600000000004</v>
      </c>
      <c r="P5685" t="s">
        <v>209</v>
      </c>
      <c r="Q5685" t="s">
        <v>246</v>
      </c>
      <c r="R5685" t="s">
        <v>215</v>
      </c>
      <c r="S5685" t="s">
        <v>216</v>
      </c>
      <c r="T5685" t="s">
        <v>35</v>
      </c>
    </row>
    <row r="5686" spans="1:20">
      <c r="A5686" t="s">
        <v>246</v>
      </c>
      <c r="B5686" t="s">
        <v>209</v>
      </c>
      <c r="C5686" t="s">
        <v>280</v>
      </c>
      <c r="D5686" t="s">
        <v>281</v>
      </c>
      <c r="E5686" t="s">
        <v>212</v>
      </c>
      <c r="F5686" s="1">
        <v>37869</v>
      </c>
      <c r="G5686" t="s">
        <v>2663</v>
      </c>
      <c r="H5686">
        <v>201502</v>
      </c>
      <c r="I5686" t="s">
        <v>213</v>
      </c>
      <c r="J5686" t="s">
        <v>53</v>
      </c>
      <c r="K5686" t="s">
        <v>217</v>
      </c>
      <c r="L5686" t="s">
        <v>54</v>
      </c>
      <c r="M5686" t="s">
        <v>31</v>
      </c>
      <c r="N5686" t="s">
        <v>32</v>
      </c>
      <c r="O5686">
        <v>4116.07</v>
      </c>
      <c r="P5686" t="s">
        <v>209</v>
      </c>
      <c r="Q5686" t="s">
        <v>246</v>
      </c>
      <c r="R5686" t="s">
        <v>215</v>
      </c>
      <c r="S5686" t="s">
        <v>216</v>
      </c>
      <c r="T5686" t="s">
        <v>35</v>
      </c>
    </row>
    <row r="5687" spans="1:20">
      <c r="A5687" t="s">
        <v>246</v>
      </c>
      <c r="B5687" t="s">
        <v>209</v>
      </c>
      <c r="C5687" t="s">
        <v>289</v>
      </c>
      <c r="D5687" t="s">
        <v>290</v>
      </c>
      <c r="E5687" t="s">
        <v>212</v>
      </c>
      <c r="F5687" s="1">
        <v>38718</v>
      </c>
      <c r="G5687" t="s">
        <v>2663</v>
      </c>
      <c r="H5687">
        <v>201502</v>
      </c>
      <c r="I5687" t="s">
        <v>213</v>
      </c>
      <c r="J5687" t="s">
        <v>53</v>
      </c>
      <c r="K5687" t="s">
        <v>214</v>
      </c>
      <c r="L5687" t="s">
        <v>54</v>
      </c>
      <c r="M5687" t="s">
        <v>31</v>
      </c>
      <c r="N5687" t="s">
        <v>32</v>
      </c>
      <c r="O5687">
        <v>1428.71</v>
      </c>
      <c r="P5687" t="s">
        <v>209</v>
      </c>
      <c r="Q5687" t="s">
        <v>246</v>
      </c>
      <c r="R5687" t="s">
        <v>215</v>
      </c>
      <c r="S5687" t="s">
        <v>216</v>
      </c>
      <c r="T5687" t="s">
        <v>35</v>
      </c>
    </row>
    <row r="5688" spans="1:20">
      <c r="A5688" t="s">
        <v>246</v>
      </c>
      <c r="B5688" t="s">
        <v>209</v>
      </c>
      <c r="C5688" t="s">
        <v>289</v>
      </c>
      <c r="D5688" t="s">
        <v>290</v>
      </c>
      <c r="E5688" t="s">
        <v>212</v>
      </c>
      <c r="F5688" s="1">
        <v>38718</v>
      </c>
      <c r="G5688" t="s">
        <v>2663</v>
      </c>
      <c r="H5688">
        <v>201502</v>
      </c>
      <c r="I5688" t="s">
        <v>213</v>
      </c>
      <c r="J5688" t="s">
        <v>53</v>
      </c>
      <c r="K5688" t="s">
        <v>217</v>
      </c>
      <c r="L5688" t="s">
        <v>54</v>
      </c>
      <c r="M5688" t="s">
        <v>31</v>
      </c>
      <c r="N5688" t="s">
        <v>32</v>
      </c>
      <c r="O5688">
        <v>1428.67</v>
      </c>
      <c r="P5688" t="s">
        <v>209</v>
      </c>
      <c r="Q5688" t="s">
        <v>246</v>
      </c>
      <c r="R5688" t="s">
        <v>215</v>
      </c>
      <c r="S5688" t="s">
        <v>216</v>
      </c>
      <c r="T5688" t="s">
        <v>35</v>
      </c>
    </row>
    <row r="5689" spans="1:20">
      <c r="A5689" t="s">
        <v>226</v>
      </c>
      <c r="B5689" t="s">
        <v>209</v>
      </c>
      <c r="C5689" t="s">
        <v>294</v>
      </c>
      <c r="D5689" t="s">
        <v>295</v>
      </c>
      <c r="E5689" t="s">
        <v>212</v>
      </c>
      <c r="F5689" s="1">
        <v>38718</v>
      </c>
      <c r="G5689" t="s">
        <v>2663</v>
      </c>
      <c r="H5689">
        <v>201502</v>
      </c>
      <c r="I5689" t="s">
        <v>213</v>
      </c>
      <c r="J5689" t="s">
        <v>28</v>
      </c>
      <c r="K5689" t="s">
        <v>214</v>
      </c>
      <c r="L5689" t="s">
        <v>30</v>
      </c>
      <c r="M5689" t="s">
        <v>31</v>
      </c>
      <c r="N5689" t="s">
        <v>32</v>
      </c>
      <c r="O5689">
        <v>709.9</v>
      </c>
      <c r="P5689" t="s">
        <v>209</v>
      </c>
      <c r="Q5689" t="s">
        <v>226</v>
      </c>
      <c r="R5689" t="s">
        <v>215</v>
      </c>
      <c r="S5689" t="s">
        <v>216</v>
      </c>
      <c r="T5689" t="s">
        <v>35</v>
      </c>
    </row>
    <row r="5690" spans="1:20">
      <c r="A5690" t="s">
        <v>226</v>
      </c>
      <c r="B5690" t="s">
        <v>209</v>
      </c>
      <c r="C5690" t="s">
        <v>294</v>
      </c>
      <c r="D5690" t="s">
        <v>295</v>
      </c>
      <c r="E5690" t="s">
        <v>212</v>
      </c>
      <c r="F5690" s="1">
        <v>38718</v>
      </c>
      <c r="G5690" t="s">
        <v>2663</v>
      </c>
      <c r="H5690">
        <v>201502</v>
      </c>
      <c r="I5690" t="s">
        <v>213</v>
      </c>
      <c r="J5690" t="s">
        <v>28</v>
      </c>
      <c r="K5690" t="s">
        <v>217</v>
      </c>
      <c r="L5690" t="s">
        <v>30</v>
      </c>
      <c r="M5690" t="s">
        <v>31</v>
      </c>
      <c r="N5690" t="s">
        <v>32</v>
      </c>
      <c r="O5690">
        <v>709.89</v>
      </c>
      <c r="P5690" t="s">
        <v>209</v>
      </c>
      <c r="Q5690" t="s">
        <v>226</v>
      </c>
      <c r="R5690" t="s">
        <v>215</v>
      </c>
      <c r="S5690" t="s">
        <v>216</v>
      </c>
      <c r="T5690" t="s">
        <v>35</v>
      </c>
    </row>
    <row r="5691" spans="1:20">
      <c r="A5691" t="s">
        <v>226</v>
      </c>
      <c r="B5691" t="s">
        <v>209</v>
      </c>
      <c r="C5691" t="s">
        <v>2420</v>
      </c>
      <c r="D5691" t="s">
        <v>2421</v>
      </c>
      <c r="E5691" t="s">
        <v>212</v>
      </c>
      <c r="F5691" s="1">
        <v>38718</v>
      </c>
      <c r="G5691" t="s">
        <v>2663</v>
      </c>
      <c r="H5691">
        <v>201502</v>
      </c>
      <c r="I5691" t="s">
        <v>213</v>
      </c>
      <c r="J5691" t="s">
        <v>53</v>
      </c>
      <c r="K5691" t="s">
        <v>214</v>
      </c>
      <c r="L5691" t="s">
        <v>54</v>
      </c>
      <c r="M5691" t="s">
        <v>31</v>
      </c>
      <c r="N5691" t="s">
        <v>32</v>
      </c>
      <c r="O5691">
        <v>342</v>
      </c>
      <c r="P5691" t="s">
        <v>209</v>
      </c>
      <c r="Q5691" t="s">
        <v>226</v>
      </c>
      <c r="R5691" t="s">
        <v>215</v>
      </c>
      <c r="S5691" t="s">
        <v>216</v>
      </c>
      <c r="T5691" t="s">
        <v>35</v>
      </c>
    </row>
    <row r="5692" spans="1:20">
      <c r="A5692" t="s">
        <v>226</v>
      </c>
      <c r="B5692" t="s">
        <v>209</v>
      </c>
      <c r="C5692" t="s">
        <v>2420</v>
      </c>
      <c r="D5692" t="s">
        <v>2421</v>
      </c>
      <c r="E5692" t="s">
        <v>212</v>
      </c>
      <c r="F5692" s="1">
        <v>38718</v>
      </c>
      <c r="G5692" t="s">
        <v>2663</v>
      </c>
      <c r="H5692">
        <v>201502</v>
      </c>
      <c r="I5692" t="s">
        <v>213</v>
      </c>
      <c r="J5692" t="s">
        <v>53</v>
      </c>
      <c r="K5692" t="s">
        <v>217</v>
      </c>
      <c r="L5692" t="s">
        <v>54</v>
      </c>
      <c r="M5692" t="s">
        <v>31</v>
      </c>
      <c r="N5692" t="s">
        <v>32</v>
      </c>
      <c r="O5692">
        <v>341.98</v>
      </c>
      <c r="P5692" t="s">
        <v>209</v>
      </c>
      <c r="Q5692" t="s">
        <v>226</v>
      </c>
      <c r="R5692" t="s">
        <v>215</v>
      </c>
      <c r="S5692" t="s">
        <v>216</v>
      </c>
      <c r="T5692" t="s">
        <v>35</v>
      </c>
    </row>
    <row r="5693" spans="1:20">
      <c r="A5693" t="s">
        <v>221</v>
      </c>
      <c r="B5693" t="s">
        <v>209</v>
      </c>
      <c r="C5693" t="s">
        <v>300</v>
      </c>
      <c r="D5693" t="s">
        <v>301</v>
      </c>
      <c r="E5693" t="s">
        <v>212</v>
      </c>
      <c r="F5693" s="1">
        <v>38718</v>
      </c>
      <c r="G5693" t="s">
        <v>2663</v>
      </c>
      <c r="H5693">
        <v>201502</v>
      </c>
      <c r="I5693" t="s">
        <v>213</v>
      </c>
      <c r="J5693" t="s">
        <v>28</v>
      </c>
      <c r="K5693" t="s">
        <v>214</v>
      </c>
      <c r="L5693" t="s">
        <v>30</v>
      </c>
      <c r="M5693" t="s">
        <v>31</v>
      </c>
      <c r="N5693" t="s">
        <v>32</v>
      </c>
      <c r="O5693">
        <v>576.5</v>
      </c>
      <c r="P5693" t="s">
        <v>209</v>
      </c>
      <c r="Q5693" t="s">
        <v>221</v>
      </c>
      <c r="R5693" t="s">
        <v>215</v>
      </c>
      <c r="S5693" t="s">
        <v>216</v>
      </c>
      <c r="T5693" t="s">
        <v>35</v>
      </c>
    </row>
    <row r="5694" spans="1:20">
      <c r="A5694" t="s">
        <v>221</v>
      </c>
      <c r="B5694" t="s">
        <v>209</v>
      </c>
      <c r="C5694" t="s">
        <v>300</v>
      </c>
      <c r="D5694" t="s">
        <v>301</v>
      </c>
      <c r="E5694" t="s">
        <v>212</v>
      </c>
      <c r="F5694" s="1">
        <v>38718</v>
      </c>
      <c r="G5694" t="s">
        <v>2663</v>
      </c>
      <c r="H5694">
        <v>201502</v>
      </c>
      <c r="I5694" t="s">
        <v>213</v>
      </c>
      <c r="J5694" t="s">
        <v>28</v>
      </c>
      <c r="K5694" t="s">
        <v>217</v>
      </c>
      <c r="L5694" t="s">
        <v>30</v>
      </c>
      <c r="M5694" t="s">
        <v>31</v>
      </c>
      <c r="N5694" t="s">
        <v>32</v>
      </c>
      <c r="O5694">
        <v>576.54</v>
      </c>
      <c r="P5694" t="s">
        <v>209</v>
      </c>
      <c r="Q5694" t="s">
        <v>221</v>
      </c>
      <c r="R5694" t="s">
        <v>215</v>
      </c>
      <c r="S5694" t="s">
        <v>216</v>
      </c>
      <c r="T5694" t="s">
        <v>35</v>
      </c>
    </row>
    <row r="5695" spans="1:20">
      <c r="A5695" t="s">
        <v>218</v>
      </c>
      <c r="B5695" t="s">
        <v>209</v>
      </c>
      <c r="C5695" t="s">
        <v>302</v>
      </c>
      <c r="D5695" t="s">
        <v>303</v>
      </c>
      <c r="E5695" t="s">
        <v>212</v>
      </c>
      <c r="F5695" s="1">
        <v>38718</v>
      </c>
      <c r="G5695" t="s">
        <v>2663</v>
      </c>
      <c r="H5695">
        <v>201502</v>
      </c>
      <c r="I5695" t="s">
        <v>213</v>
      </c>
      <c r="J5695" t="s">
        <v>28</v>
      </c>
      <c r="K5695" t="s">
        <v>214</v>
      </c>
      <c r="L5695" t="s">
        <v>30</v>
      </c>
      <c r="M5695" t="s">
        <v>31</v>
      </c>
      <c r="N5695" t="s">
        <v>32</v>
      </c>
      <c r="O5695">
        <v>127.84</v>
      </c>
      <c r="P5695" t="s">
        <v>209</v>
      </c>
      <c r="Q5695" t="s">
        <v>218</v>
      </c>
      <c r="R5695" t="s">
        <v>215</v>
      </c>
      <c r="S5695" t="s">
        <v>216</v>
      </c>
      <c r="T5695" t="s">
        <v>35</v>
      </c>
    </row>
    <row r="5696" spans="1:20">
      <c r="A5696" t="s">
        <v>218</v>
      </c>
      <c r="B5696" t="s">
        <v>209</v>
      </c>
      <c r="C5696" t="s">
        <v>302</v>
      </c>
      <c r="D5696" t="s">
        <v>303</v>
      </c>
      <c r="E5696" t="s">
        <v>212</v>
      </c>
      <c r="F5696" s="1">
        <v>38718</v>
      </c>
      <c r="G5696" t="s">
        <v>2663</v>
      </c>
      <c r="H5696">
        <v>201502</v>
      </c>
      <c r="I5696" t="s">
        <v>213</v>
      </c>
      <c r="J5696" t="s">
        <v>28</v>
      </c>
      <c r="K5696" t="s">
        <v>217</v>
      </c>
      <c r="L5696" t="s">
        <v>30</v>
      </c>
      <c r="M5696" t="s">
        <v>31</v>
      </c>
      <c r="N5696" t="s">
        <v>32</v>
      </c>
      <c r="O5696">
        <v>127.83</v>
      </c>
      <c r="P5696" t="s">
        <v>209</v>
      </c>
      <c r="Q5696" t="s">
        <v>218</v>
      </c>
      <c r="R5696" t="s">
        <v>215</v>
      </c>
      <c r="S5696" t="s">
        <v>216</v>
      </c>
      <c r="T5696" t="s">
        <v>35</v>
      </c>
    </row>
    <row r="5697" spans="1:20">
      <c r="A5697" t="s">
        <v>306</v>
      </c>
      <c r="B5697" t="s">
        <v>209</v>
      </c>
      <c r="C5697" t="s">
        <v>307</v>
      </c>
      <c r="D5697" t="s">
        <v>308</v>
      </c>
      <c r="E5697" t="s">
        <v>258</v>
      </c>
      <c r="F5697" s="1">
        <v>40179</v>
      </c>
      <c r="G5697" t="s">
        <v>2663</v>
      </c>
      <c r="H5697">
        <v>201502</v>
      </c>
      <c r="I5697" t="s">
        <v>213</v>
      </c>
      <c r="J5697" t="s">
        <v>253</v>
      </c>
      <c r="K5697" t="s">
        <v>214</v>
      </c>
      <c r="L5697" t="s">
        <v>254</v>
      </c>
      <c r="M5697" t="s">
        <v>31</v>
      </c>
      <c r="N5697" t="s">
        <v>32</v>
      </c>
      <c r="O5697">
        <v>984.44</v>
      </c>
      <c r="P5697" t="s">
        <v>209</v>
      </c>
      <c r="Q5697" t="s">
        <v>306</v>
      </c>
      <c r="R5697" t="s">
        <v>215</v>
      </c>
      <c r="S5697" t="s">
        <v>216</v>
      </c>
      <c r="T5697" t="s">
        <v>35</v>
      </c>
    </row>
    <row r="5698" spans="1:20">
      <c r="A5698" t="s">
        <v>306</v>
      </c>
      <c r="B5698" t="s">
        <v>209</v>
      </c>
      <c r="C5698" t="s">
        <v>307</v>
      </c>
      <c r="D5698" t="s">
        <v>308</v>
      </c>
      <c r="E5698" t="s">
        <v>258</v>
      </c>
      <c r="F5698" s="1">
        <v>40179</v>
      </c>
      <c r="G5698" t="s">
        <v>2663</v>
      </c>
      <c r="H5698">
        <v>201502</v>
      </c>
      <c r="I5698" t="s">
        <v>213</v>
      </c>
      <c r="J5698" t="s">
        <v>253</v>
      </c>
      <c r="K5698" t="s">
        <v>217</v>
      </c>
      <c r="L5698" t="s">
        <v>254</v>
      </c>
      <c r="M5698" t="s">
        <v>31</v>
      </c>
      <c r="N5698" t="s">
        <v>32</v>
      </c>
      <c r="O5698">
        <v>183.20000000000002</v>
      </c>
      <c r="P5698" t="s">
        <v>209</v>
      </c>
      <c r="Q5698" t="s">
        <v>306</v>
      </c>
      <c r="R5698" t="s">
        <v>215</v>
      </c>
      <c r="S5698" t="s">
        <v>216</v>
      </c>
      <c r="T5698" t="s">
        <v>35</v>
      </c>
    </row>
    <row r="5699" spans="1:20">
      <c r="A5699" t="s">
        <v>259</v>
      </c>
      <c r="B5699" t="s">
        <v>209</v>
      </c>
      <c r="C5699" t="s">
        <v>2424</v>
      </c>
      <c r="D5699" t="s">
        <v>2425</v>
      </c>
      <c r="E5699" t="s">
        <v>258</v>
      </c>
      <c r="F5699" s="1">
        <v>33434</v>
      </c>
      <c r="G5699" t="s">
        <v>2663</v>
      </c>
      <c r="H5699">
        <v>201502</v>
      </c>
      <c r="I5699" t="s">
        <v>213</v>
      </c>
      <c r="J5699" t="s">
        <v>253</v>
      </c>
      <c r="K5699" t="s">
        <v>214</v>
      </c>
      <c r="L5699" t="s">
        <v>254</v>
      </c>
      <c r="M5699" t="s">
        <v>31</v>
      </c>
      <c r="N5699" t="s">
        <v>32</v>
      </c>
      <c r="O5699">
        <v>190.99</v>
      </c>
      <c r="P5699" t="s">
        <v>209</v>
      </c>
      <c r="Q5699" t="s">
        <v>259</v>
      </c>
      <c r="R5699" t="s">
        <v>215</v>
      </c>
      <c r="S5699" t="s">
        <v>216</v>
      </c>
      <c r="T5699" t="s">
        <v>35</v>
      </c>
    </row>
    <row r="5700" spans="1:20">
      <c r="A5700" t="s">
        <v>259</v>
      </c>
      <c r="B5700" t="s">
        <v>209</v>
      </c>
      <c r="C5700" t="s">
        <v>2424</v>
      </c>
      <c r="D5700" t="s">
        <v>2425</v>
      </c>
      <c r="E5700" t="s">
        <v>258</v>
      </c>
      <c r="F5700" s="1">
        <v>33434</v>
      </c>
      <c r="G5700" t="s">
        <v>2663</v>
      </c>
      <c r="H5700">
        <v>201502</v>
      </c>
      <c r="I5700" t="s">
        <v>213</v>
      </c>
      <c r="J5700" t="s">
        <v>253</v>
      </c>
      <c r="K5700" t="s">
        <v>217</v>
      </c>
      <c r="L5700" t="s">
        <v>254</v>
      </c>
      <c r="M5700" t="s">
        <v>31</v>
      </c>
      <c r="N5700" t="s">
        <v>32</v>
      </c>
      <c r="O5700">
        <v>35.54</v>
      </c>
      <c r="P5700" t="s">
        <v>209</v>
      </c>
      <c r="Q5700" t="s">
        <v>259</v>
      </c>
      <c r="R5700" t="s">
        <v>215</v>
      </c>
      <c r="S5700" t="s">
        <v>216</v>
      </c>
      <c r="T5700" t="s">
        <v>35</v>
      </c>
    </row>
    <row r="5701" spans="1:20">
      <c r="A5701" t="s">
        <v>255</v>
      </c>
      <c r="B5701" t="s">
        <v>209</v>
      </c>
      <c r="C5701" t="s">
        <v>313</v>
      </c>
      <c r="D5701" t="s">
        <v>314</v>
      </c>
      <c r="E5701" t="s">
        <v>258</v>
      </c>
      <c r="F5701" s="1">
        <v>40179</v>
      </c>
      <c r="G5701" t="s">
        <v>2663</v>
      </c>
      <c r="H5701">
        <v>201502</v>
      </c>
      <c r="I5701" t="s">
        <v>213</v>
      </c>
      <c r="J5701" t="s">
        <v>253</v>
      </c>
      <c r="K5701" t="s">
        <v>214</v>
      </c>
      <c r="L5701" t="s">
        <v>254</v>
      </c>
      <c r="M5701" t="s">
        <v>31</v>
      </c>
      <c r="N5701" t="s">
        <v>32</v>
      </c>
      <c r="O5701">
        <v>644.29</v>
      </c>
      <c r="P5701" t="s">
        <v>209</v>
      </c>
      <c r="Q5701" t="s">
        <v>255</v>
      </c>
      <c r="R5701" t="s">
        <v>215</v>
      </c>
      <c r="S5701" t="s">
        <v>216</v>
      </c>
      <c r="T5701" t="s">
        <v>35</v>
      </c>
    </row>
    <row r="5702" spans="1:20">
      <c r="A5702" t="s">
        <v>255</v>
      </c>
      <c r="B5702" t="s">
        <v>209</v>
      </c>
      <c r="C5702" t="s">
        <v>313</v>
      </c>
      <c r="D5702" t="s">
        <v>314</v>
      </c>
      <c r="E5702" t="s">
        <v>258</v>
      </c>
      <c r="F5702" s="1">
        <v>40179</v>
      </c>
      <c r="G5702" t="s">
        <v>2663</v>
      </c>
      <c r="H5702">
        <v>201502</v>
      </c>
      <c r="I5702" t="s">
        <v>213</v>
      </c>
      <c r="J5702" t="s">
        <v>253</v>
      </c>
      <c r="K5702" t="s">
        <v>217</v>
      </c>
      <c r="L5702" t="s">
        <v>254</v>
      </c>
      <c r="M5702" t="s">
        <v>31</v>
      </c>
      <c r="N5702" t="s">
        <v>32</v>
      </c>
      <c r="O5702">
        <v>119.9</v>
      </c>
      <c r="P5702" t="s">
        <v>209</v>
      </c>
      <c r="Q5702" t="s">
        <v>255</v>
      </c>
      <c r="R5702" t="s">
        <v>215</v>
      </c>
      <c r="S5702" t="s">
        <v>216</v>
      </c>
      <c r="T5702" t="s">
        <v>35</v>
      </c>
    </row>
    <row r="5703" spans="1:20">
      <c r="A5703" t="s">
        <v>259</v>
      </c>
      <c r="B5703" t="s">
        <v>209</v>
      </c>
      <c r="C5703" t="s">
        <v>315</v>
      </c>
      <c r="D5703" t="s">
        <v>316</v>
      </c>
      <c r="E5703" t="s">
        <v>258</v>
      </c>
      <c r="F5703" s="1">
        <v>40179</v>
      </c>
      <c r="G5703" t="s">
        <v>2663</v>
      </c>
      <c r="H5703">
        <v>201502</v>
      </c>
      <c r="I5703" t="s">
        <v>213</v>
      </c>
      <c r="J5703" t="s">
        <v>253</v>
      </c>
      <c r="K5703" t="s">
        <v>214</v>
      </c>
      <c r="L5703" t="s">
        <v>254</v>
      </c>
      <c r="M5703" t="s">
        <v>31</v>
      </c>
      <c r="N5703" t="s">
        <v>32</v>
      </c>
      <c r="O5703">
        <v>8228.08</v>
      </c>
      <c r="P5703" t="s">
        <v>209</v>
      </c>
      <c r="Q5703" t="s">
        <v>259</v>
      </c>
      <c r="R5703" t="s">
        <v>215</v>
      </c>
      <c r="S5703" t="s">
        <v>216</v>
      </c>
      <c r="T5703" t="s">
        <v>35</v>
      </c>
    </row>
    <row r="5704" spans="1:20">
      <c r="A5704" t="s">
        <v>259</v>
      </c>
      <c r="B5704" t="s">
        <v>209</v>
      </c>
      <c r="C5704" t="s">
        <v>315</v>
      </c>
      <c r="D5704" t="s">
        <v>316</v>
      </c>
      <c r="E5704" t="s">
        <v>258</v>
      </c>
      <c r="F5704" s="1">
        <v>40179</v>
      </c>
      <c r="G5704" t="s">
        <v>2663</v>
      </c>
      <c r="H5704">
        <v>201502</v>
      </c>
      <c r="I5704" t="s">
        <v>213</v>
      </c>
      <c r="J5704" t="s">
        <v>253</v>
      </c>
      <c r="K5704" t="s">
        <v>217</v>
      </c>
      <c r="L5704" t="s">
        <v>254</v>
      </c>
      <c r="M5704" t="s">
        <v>31</v>
      </c>
      <c r="N5704" t="s">
        <v>32</v>
      </c>
      <c r="O5704">
        <v>8228.07</v>
      </c>
      <c r="P5704" t="s">
        <v>209</v>
      </c>
      <c r="Q5704" t="s">
        <v>259</v>
      </c>
      <c r="R5704" t="s">
        <v>215</v>
      </c>
      <c r="S5704" t="s">
        <v>216</v>
      </c>
      <c r="T5704" t="s">
        <v>35</v>
      </c>
    </row>
    <row r="5705" spans="1:20">
      <c r="A5705" t="s">
        <v>306</v>
      </c>
      <c r="B5705" t="s">
        <v>209</v>
      </c>
      <c r="C5705" t="s">
        <v>317</v>
      </c>
      <c r="D5705" t="s">
        <v>318</v>
      </c>
      <c r="E5705" t="s">
        <v>258</v>
      </c>
      <c r="F5705" s="1">
        <v>40179</v>
      </c>
      <c r="G5705" t="s">
        <v>2663</v>
      </c>
      <c r="H5705">
        <v>201502</v>
      </c>
      <c r="I5705" t="s">
        <v>213</v>
      </c>
      <c r="J5705" t="s">
        <v>253</v>
      </c>
      <c r="K5705" t="s">
        <v>214</v>
      </c>
      <c r="L5705" t="s">
        <v>254</v>
      </c>
      <c r="M5705" t="s">
        <v>31</v>
      </c>
      <c r="N5705" t="s">
        <v>32</v>
      </c>
      <c r="O5705">
        <v>843.19</v>
      </c>
      <c r="P5705" t="s">
        <v>209</v>
      </c>
      <c r="Q5705" t="s">
        <v>306</v>
      </c>
      <c r="R5705" t="s">
        <v>215</v>
      </c>
      <c r="S5705" t="s">
        <v>216</v>
      </c>
      <c r="T5705" t="s">
        <v>35</v>
      </c>
    </row>
    <row r="5706" spans="1:20">
      <c r="A5706" t="s">
        <v>306</v>
      </c>
      <c r="B5706" t="s">
        <v>209</v>
      </c>
      <c r="C5706" t="s">
        <v>317</v>
      </c>
      <c r="D5706" t="s">
        <v>318</v>
      </c>
      <c r="E5706" t="s">
        <v>258</v>
      </c>
      <c r="F5706" s="1">
        <v>40179</v>
      </c>
      <c r="G5706" t="s">
        <v>2663</v>
      </c>
      <c r="H5706">
        <v>201502</v>
      </c>
      <c r="I5706" t="s">
        <v>213</v>
      </c>
      <c r="J5706" t="s">
        <v>253</v>
      </c>
      <c r="K5706" t="s">
        <v>217</v>
      </c>
      <c r="L5706" t="s">
        <v>254</v>
      </c>
      <c r="M5706" t="s">
        <v>31</v>
      </c>
      <c r="N5706" t="s">
        <v>32</v>
      </c>
      <c r="O5706">
        <v>843.17000000000007</v>
      </c>
      <c r="P5706" t="s">
        <v>209</v>
      </c>
      <c r="Q5706" t="s">
        <v>306</v>
      </c>
      <c r="R5706" t="s">
        <v>215</v>
      </c>
      <c r="S5706" t="s">
        <v>216</v>
      </c>
      <c r="T5706" t="s">
        <v>35</v>
      </c>
    </row>
    <row r="5707" spans="1:20">
      <c r="A5707" t="s">
        <v>259</v>
      </c>
      <c r="B5707" t="s">
        <v>209</v>
      </c>
      <c r="C5707" t="s">
        <v>319</v>
      </c>
      <c r="D5707" t="s">
        <v>320</v>
      </c>
      <c r="E5707" t="s">
        <v>258</v>
      </c>
      <c r="F5707" s="1">
        <v>40179</v>
      </c>
      <c r="G5707" t="s">
        <v>2663</v>
      </c>
      <c r="H5707">
        <v>201502</v>
      </c>
      <c r="I5707" t="s">
        <v>213</v>
      </c>
      <c r="J5707" t="s">
        <v>253</v>
      </c>
      <c r="K5707" t="s">
        <v>214</v>
      </c>
      <c r="L5707" t="s">
        <v>254</v>
      </c>
      <c r="M5707" t="s">
        <v>31</v>
      </c>
      <c r="N5707" t="s">
        <v>32</v>
      </c>
      <c r="O5707">
        <v>64.510000000000005</v>
      </c>
      <c r="P5707" t="s">
        <v>209</v>
      </c>
      <c r="Q5707" t="s">
        <v>259</v>
      </c>
      <c r="R5707" t="s">
        <v>215</v>
      </c>
      <c r="S5707" t="s">
        <v>216</v>
      </c>
      <c r="T5707" t="s">
        <v>35</v>
      </c>
    </row>
    <row r="5708" spans="1:20">
      <c r="A5708" t="s">
        <v>259</v>
      </c>
      <c r="B5708" t="s">
        <v>209</v>
      </c>
      <c r="C5708" t="s">
        <v>319</v>
      </c>
      <c r="D5708" t="s">
        <v>320</v>
      </c>
      <c r="E5708" t="s">
        <v>258</v>
      </c>
      <c r="F5708" s="1">
        <v>40179</v>
      </c>
      <c r="G5708" t="s">
        <v>2663</v>
      </c>
      <c r="H5708">
        <v>201502</v>
      </c>
      <c r="I5708" t="s">
        <v>213</v>
      </c>
      <c r="J5708" t="s">
        <v>253</v>
      </c>
      <c r="K5708" t="s">
        <v>217</v>
      </c>
      <c r="L5708" t="s">
        <v>254</v>
      </c>
      <c r="M5708" t="s">
        <v>31</v>
      </c>
      <c r="N5708" t="s">
        <v>32</v>
      </c>
      <c r="O5708">
        <v>12</v>
      </c>
      <c r="P5708" t="s">
        <v>209</v>
      </c>
      <c r="Q5708" t="s">
        <v>259</v>
      </c>
      <c r="R5708" t="s">
        <v>215</v>
      </c>
      <c r="S5708" t="s">
        <v>216</v>
      </c>
      <c r="T5708" t="s">
        <v>35</v>
      </c>
    </row>
    <row r="5709" spans="1:20">
      <c r="A5709" t="s">
        <v>249</v>
      </c>
      <c r="B5709" t="s">
        <v>209</v>
      </c>
      <c r="C5709" t="s">
        <v>321</v>
      </c>
      <c r="D5709" t="s">
        <v>322</v>
      </c>
      <c r="E5709" t="s">
        <v>258</v>
      </c>
      <c r="F5709" s="1">
        <v>40179</v>
      </c>
      <c r="G5709" t="s">
        <v>2663</v>
      </c>
      <c r="H5709">
        <v>201502</v>
      </c>
      <c r="I5709" t="s">
        <v>213</v>
      </c>
      <c r="J5709" t="s">
        <v>253</v>
      </c>
      <c r="K5709" t="s">
        <v>214</v>
      </c>
      <c r="L5709" t="s">
        <v>254</v>
      </c>
      <c r="M5709" t="s">
        <v>31</v>
      </c>
      <c r="N5709" t="s">
        <v>32</v>
      </c>
      <c r="O5709">
        <v>85.13</v>
      </c>
      <c r="P5709" t="s">
        <v>209</v>
      </c>
      <c r="Q5709" t="s">
        <v>249</v>
      </c>
      <c r="R5709" t="s">
        <v>215</v>
      </c>
      <c r="S5709" t="s">
        <v>216</v>
      </c>
      <c r="T5709" t="s">
        <v>35</v>
      </c>
    </row>
    <row r="5710" spans="1:20">
      <c r="A5710" t="s">
        <v>249</v>
      </c>
      <c r="B5710" t="s">
        <v>209</v>
      </c>
      <c r="C5710" t="s">
        <v>321</v>
      </c>
      <c r="D5710" t="s">
        <v>322</v>
      </c>
      <c r="E5710" t="s">
        <v>258</v>
      </c>
      <c r="F5710" s="1">
        <v>40179</v>
      </c>
      <c r="G5710" t="s">
        <v>2663</v>
      </c>
      <c r="H5710">
        <v>201502</v>
      </c>
      <c r="I5710" t="s">
        <v>213</v>
      </c>
      <c r="J5710" t="s">
        <v>253</v>
      </c>
      <c r="K5710" t="s">
        <v>217</v>
      </c>
      <c r="L5710" t="s">
        <v>254</v>
      </c>
      <c r="M5710" t="s">
        <v>31</v>
      </c>
      <c r="N5710" t="s">
        <v>32</v>
      </c>
      <c r="O5710">
        <v>85.12</v>
      </c>
      <c r="P5710" t="s">
        <v>209</v>
      </c>
      <c r="Q5710" t="s">
        <v>249</v>
      </c>
      <c r="R5710" t="s">
        <v>215</v>
      </c>
      <c r="S5710" t="s">
        <v>216</v>
      </c>
      <c r="T5710" t="s">
        <v>35</v>
      </c>
    </row>
    <row r="5711" spans="1:20">
      <c r="A5711" t="s">
        <v>255</v>
      </c>
      <c r="B5711" t="s">
        <v>209</v>
      </c>
      <c r="C5711" t="s">
        <v>2671</v>
      </c>
      <c r="D5711" t="s">
        <v>2672</v>
      </c>
      <c r="E5711" t="s">
        <v>258</v>
      </c>
      <c r="F5711" s="1">
        <v>33434</v>
      </c>
      <c r="G5711" t="s">
        <v>2663</v>
      </c>
      <c r="H5711">
        <v>201502</v>
      </c>
      <c r="I5711" t="s">
        <v>213</v>
      </c>
      <c r="J5711" t="s">
        <v>253</v>
      </c>
      <c r="K5711" t="s">
        <v>214</v>
      </c>
      <c r="L5711" t="s">
        <v>254</v>
      </c>
      <c r="M5711" t="s">
        <v>31</v>
      </c>
      <c r="N5711" t="s">
        <v>32</v>
      </c>
      <c r="O5711">
        <v>5095.1400000000003</v>
      </c>
      <c r="P5711" t="s">
        <v>209</v>
      </c>
      <c r="Q5711" t="s">
        <v>255</v>
      </c>
      <c r="R5711" t="s">
        <v>215</v>
      </c>
      <c r="S5711" t="s">
        <v>216</v>
      </c>
      <c r="T5711" t="s">
        <v>35</v>
      </c>
    </row>
    <row r="5712" spans="1:20">
      <c r="A5712" t="s">
        <v>255</v>
      </c>
      <c r="B5712" t="s">
        <v>209</v>
      </c>
      <c r="C5712" t="s">
        <v>2671</v>
      </c>
      <c r="D5712" t="s">
        <v>2672</v>
      </c>
      <c r="E5712" t="s">
        <v>258</v>
      </c>
      <c r="F5712" s="1">
        <v>33434</v>
      </c>
      <c r="G5712" t="s">
        <v>2663</v>
      </c>
      <c r="H5712">
        <v>201502</v>
      </c>
      <c r="I5712" t="s">
        <v>213</v>
      </c>
      <c r="J5712" t="s">
        <v>253</v>
      </c>
      <c r="K5712" t="s">
        <v>217</v>
      </c>
      <c r="L5712" t="s">
        <v>254</v>
      </c>
      <c r="M5712" t="s">
        <v>31</v>
      </c>
      <c r="N5712" t="s">
        <v>32</v>
      </c>
      <c r="O5712">
        <v>948.2</v>
      </c>
      <c r="P5712" t="s">
        <v>209</v>
      </c>
      <c r="Q5712" t="s">
        <v>255</v>
      </c>
      <c r="R5712" t="s">
        <v>215</v>
      </c>
      <c r="S5712" t="s">
        <v>216</v>
      </c>
      <c r="T5712" t="s">
        <v>35</v>
      </c>
    </row>
    <row r="5713" spans="1:20">
      <c r="A5713" t="s">
        <v>335</v>
      </c>
      <c r="B5713" t="s">
        <v>209</v>
      </c>
      <c r="C5713" t="s">
        <v>2673</v>
      </c>
      <c r="D5713" t="s">
        <v>2674</v>
      </c>
      <c r="E5713" t="s">
        <v>212</v>
      </c>
      <c r="F5713" s="1">
        <v>40179</v>
      </c>
      <c r="G5713" t="s">
        <v>2663</v>
      </c>
      <c r="H5713">
        <v>201502</v>
      </c>
      <c r="I5713" t="s">
        <v>213</v>
      </c>
      <c r="J5713" t="s">
        <v>28</v>
      </c>
      <c r="K5713" t="s">
        <v>214</v>
      </c>
      <c r="L5713" t="s">
        <v>30</v>
      </c>
      <c r="M5713" t="s">
        <v>31</v>
      </c>
      <c r="N5713" t="s">
        <v>32</v>
      </c>
      <c r="O5713">
        <v>802.98</v>
      </c>
      <c r="P5713" t="s">
        <v>209</v>
      </c>
      <c r="Q5713" t="s">
        <v>335</v>
      </c>
      <c r="R5713" t="s">
        <v>215</v>
      </c>
      <c r="S5713" t="s">
        <v>216</v>
      </c>
      <c r="T5713" t="s">
        <v>35</v>
      </c>
    </row>
    <row r="5714" spans="1:20">
      <c r="A5714" t="s">
        <v>335</v>
      </c>
      <c r="B5714" t="s">
        <v>209</v>
      </c>
      <c r="C5714" t="s">
        <v>2673</v>
      </c>
      <c r="D5714" t="s">
        <v>2674</v>
      </c>
      <c r="E5714" t="s">
        <v>212</v>
      </c>
      <c r="F5714" s="1">
        <v>40179</v>
      </c>
      <c r="G5714" t="s">
        <v>2663</v>
      </c>
      <c r="H5714">
        <v>201502</v>
      </c>
      <c r="I5714" t="s">
        <v>213</v>
      </c>
      <c r="J5714" t="s">
        <v>28</v>
      </c>
      <c r="K5714" t="s">
        <v>217</v>
      </c>
      <c r="L5714" t="s">
        <v>30</v>
      </c>
      <c r="M5714" t="s">
        <v>31</v>
      </c>
      <c r="N5714" t="s">
        <v>32</v>
      </c>
      <c r="O5714">
        <v>56.11</v>
      </c>
      <c r="P5714" t="s">
        <v>209</v>
      </c>
      <c r="Q5714" t="s">
        <v>335</v>
      </c>
      <c r="R5714" t="s">
        <v>215</v>
      </c>
      <c r="S5714" t="s">
        <v>216</v>
      </c>
      <c r="T5714" t="s">
        <v>35</v>
      </c>
    </row>
    <row r="5715" spans="1:20">
      <c r="A5715" t="s">
        <v>259</v>
      </c>
      <c r="B5715" t="s">
        <v>209</v>
      </c>
      <c r="C5715" t="s">
        <v>323</v>
      </c>
      <c r="D5715" t="s">
        <v>324</v>
      </c>
      <c r="E5715" t="s">
        <v>258</v>
      </c>
      <c r="F5715" s="1">
        <v>40179</v>
      </c>
      <c r="G5715" t="s">
        <v>2663</v>
      </c>
      <c r="H5715">
        <v>201502</v>
      </c>
      <c r="I5715" t="s">
        <v>213</v>
      </c>
      <c r="J5715" t="s">
        <v>253</v>
      </c>
      <c r="K5715" t="s">
        <v>214</v>
      </c>
      <c r="L5715" t="s">
        <v>254</v>
      </c>
      <c r="M5715" t="s">
        <v>31</v>
      </c>
      <c r="N5715" t="s">
        <v>32</v>
      </c>
      <c r="O5715">
        <v>5407.39</v>
      </c>
      <c r="P5715" t="s">
        <v>209</v>
      </c>
      <c r="Q5715" t="s">
        <v>259</v>
      </c>
      <c r="R5715" t="s">
        <v>215</v>
      </c>
      <c r="S5715" t="s">
        <v>216</v>
      </c>
      <c r="T5715" t="s">
        <v>35</v>
      </c>
    </row>
    <row r="5716" spans="1:20">
      <c r="A5716" t="s">
        <v>259</v>
      </c>
      <c r="B5716" t="s">
        <v>209</v>
      </c>
      <c r="C5716" t="s">
        <v>323</v>
      </c>
      <c r="D5716" t="s">
        <v>324</v>
      </c>
      <c r="E5716" t="s">
        <v>258</v>
      </c>
      <c r="F5716" s="1">
        <v>40179</v>
      </c>
      <c r="G5716" t="s">
        <v>2663</v>
      </c>
      <c r="H5716">
        <v>201502</v>
      </c>
      <c r="I5716" t="s">
        <v>213</v>
      </c>
      <c r="J5716" t="s">
        <v>253</v>
      </c>
      <c r="K5716" t="s">
        <v>217</v>
      </c>
      <c r="L5716" t="s">
        <v>254</v>
      </c>
      <c r="M5716" t="s">
        <v>31</v>
      </c>
      <c r="N5716" t="s">
        <v>32</v>
      </c>
      <c r="O5716">
        <v>1006.32</v>
      </c>
      <c r="P5716" t="s">
        <v>209</v>
      </c>
      <c r="Q5716" t="s">
        <v>259</v>
      </c>
      <c r="R5716" t="s">
        <v>215</v>
      </c>
      <c r="S5716" t="s">
        <v>216</v>
      </c>
      <c r="T5716" t="s">
        <v>35</v>
      </c>
    </row>
    <row r="5717" spans="1:20">
      <c r="A5717" t="s">
        <v>249</v>
      </c>
      <c r="B5717" t="s">
        <v>209</v>
      </c>
      <c r="C5717" t="s">
        <v>325</v>
      </c>
      <c r="D5717" t="s">
        <v>326</v>
      </c>
      <c r="E5717" t="s">
        <v>258</v>
      </c>
      <c r="F5717" s="1">
        <v>40179</v>
      </c>
      <c r="G5717" t="s">
        <v>2663</v>
      </c>
      <c r="H5717">
        <v>201502</v>
      </c>
      <c r="I5717" t="s">
        <v>213</v>
      </c>
      <c r="J5717" t="s">
        <v>253</v>
      </c>
      <c r="K5717" t="s">
        <v>214</v>
      </c>
      <c r="L5717" t="s">
        <v>254</v>
      </c>
      <c r="M5717" t="s">
        <v>31</v>
      </c>
      <c r="N5717" t="s">
        <v>32</v>
      </c>
      <c r="O5717">
        <v>1091.8600000000001</v>
      </c>
      <c r="P5717" t="s">
        <v>209</v>
      </c>
      <c r="Q5717" t="s">
        <v>249</v>
      </c>
      <c r="R5717" t="s">
        <v>215</v>
      </c>
      <c r="S5717" t="s">
        <v>216</v>
      </c>
      <c r="T5717" t="s">
        <v>35</v>
      </c>
    </row>
    <row r="5718" spans="1:20">
      <c r="A5718" t="s">
        <v>249</v>
      </c>
      <c r="B5718" t="s">
        <v>209</v>
      </c>
      <c r="C5718" t="s">
        <v>325</v>
      </c>
      <c r="D5718" t="s">
        <v>326</v>
      </c>
      <c r="E5718" t="s">
        <v>258</v>
      </c>
      <c r="F5718" s="1">
        <v>40179</v>
      </c>
      <c r="G5718" t="s">
        <v>2663</v>
      </c>
      <c r="H5718">
        <v>201502</v>
      </c>
      <c r="I5718" t="s">
        <v>213</v>
      </c>
      <c r="J5718" t="s">
        <v>253</v>
      </c>
      <c r="K5718" t="s">
        <v>217</v>
      </c>
      <c r="L5718" t="s">
        <v>254</v>
      </c>
      <c r="M5718" t="s">
        <v>31</v>
      </c>
      <c r="N5718" t="s">
        <v>32</v>
      </c>
      <c r="O5718">
        <v>253.38</v>
      </c>
      <c r="P5718" t="s">
        <v>209</v>
      </c>
      <c r="Q5718" t="s">
        <v>249</v>
      </c>
      <c r="R5718" t="s">
        <v>215</v>
      </c>
      <c r="S5718" t="s">
        <v>216</v>
      </c>
      <c r="T5718" t="s">
        <v>35</v>
      </c>
    </row>
    <row r="5719" spans="1:20">
      <c r="A5719" t="s">
        <v>255</v>
      </c>
      <c r="B5719" t="s">
        <v>209</v>
      </c>
      <c r="C5719" t="s">
        <v>327</v>
      </c>
      <c r="D5719" t="s">
        <v>328</v>
      </c>
      <c r="E5719" t="s">
        <v>258</v>
      </c>
      <c r="F5719" s="1">
        <v>40179</v>
      </c>
      <c r="G5719" t="s">
        <v>2663</v>
      </c>
      <c r="H5719">
        <v>201502</v>
      </c>
      <c r="I5719" t="s">
        <v>213</v>
      </c>
      <c r="J5719" t="s">
        <v>253</v>
      </c>
      <c r="K5719" t="s">
        <v>214</v>
      </c>
      <c r="L5719" t="s">
        <v>254</v>
      </c>
      <c r="M5719" t="s">
        <v>31</v>
      </c>
      <c r="N5719" t="s">
        <v>32</v>
      </c>
      <c r="O5719">
        <v>6065.68</v>
      </c>
      <c r="P5719" t="s">
        <v>209</v>
      </c>
      <c r="Q5719" t="s">
        <v>255</v>
      </c>
      <c r="R5719" t="s">
        <v>215</v>
      </c>
      <c r="S5719" t="s">
        <v>216</v>
      </c>
      <c r="T5719" t="s">
        <v>35</v>
      </c>
    </row>
    <row r="5720" spans="1:20">
      <c r="A5720" t="s">
        <v>259</v>
      </c>
      <c r="B5720" t="s">
        <v>209</v>
      </c>
      <c r="C5720" t="s">
        <v>329</v>
      </c>
      <c r="D5720" t="s">
        <v>330</v>
      </c>
      <c r="E5720" t="s">
        <v>258</v>
      </c>
      <c r="F5720" s="1">
        <v>40179</v>
      </c>
      <c r="G5720" t="s">
        <v>2663</v>
      </c>
      <c r="H5720">
        <v>201502</v>
      </c>
      <c r="I5720" t="s">
        <v>213</v>
      </c>
      <c r="J5720" t="s">
        <v>253</v>
      </c>
      <c r="K5720" t="s">
        <v>214</v>
      </c>
      <c r="L5720" t="s">
        <v>254</v>
      </c>
      <c r="M5720" t="s">
        <v>31</v>
      </c>
      <c r="N5720" t="s">
        <v>32</v>
      </c>
      <c r="O5720">
        <v>2888.06</v>
      </c>
      <c r="P5720" t="s">
        <v>209</v>
      </c>
      <c r="Q5720" t="s">
        <v>259</v>
      </c>
      <c r="R5720" t="s">
        <v>215</v>
      </c>
      <c r="S5720" t="s">
        <v>216</v>
      </c>
      <c r="T5720" t="s">
        <v>35</v>
      </c>
    </row>
    <row r="5721" spans="1:20">
      <c r="A5721" t="s">
        <v>259</v>
      </c>
      <c r="B5721" t="s">
        <v>209</v>
      </c>
      <c r="C5721" t="s">
        <v>329</v>
      </c>
      <c r="D5721" t="s">
        <v>330</v>
      </c>
      <c r="E5721" t="s">
        <v>258</v>
      </c>
      <c r="F5721" s="1">
        <v>40179</v>
      </c>
      <c r="G5721" t="s">
        <v>2663</v>
      </c>
      <c r="H5721">
        <v>201502</v>
      </c>
      <c r="I5721" t="s">
        <v>213</v>
      </c>
      <c r="J5721" t="s">
        <v>253</v>
      </c>
      <c r="K5721" t="s">
        <v>217</v>
      </c>
      <c r="L5721" t="s">
        <v>254</v>
      </c>
      <c r="M5721" t="s">
        <v>31</v>
      </c>
      <c r="N5721" t="s">
        <v>32</v>
      </c>
      <c r="O5721">
        <v>2888.04</v>
      </c>
      <c r="P5721" t="s">
        <v>209</v>
      </c>
      <c r="Q5721" t="s">
        <v>259</v>
      </c>
      <c r="R5721" t="s">
        <v>215</v>
      </c>
      <c r="S5721" t="s">
        <v>216</v>
      </c>
      <c r="T5721" t="s">
        <v>35</v>
      </c>
    </row>
    <row r="5722" spans="1:20">
      <c r="A5722" t="s">
        <v>306</v>
      </c>
      <c r="B5722" t="s">
        <v>209</v>
      </c>
      <c r="C5722" t="s">
        <v>331</v>
      </c>
      <c r="D5722" t="s">
        <v>332</v>
      </c>
      <c r="E5722" t="s">
        <v>258</v>
      </c>
      <c r="F5722" s="1">
        <v>40179</v>
      </c>
      <c r="G5722" t="s">
        <v>2663</v>
      </c>
      <c r="H5722">
        <v>201502</v>
      </c>
      <c r="I5722" t="s">
        <v>213</v>
      </c>
      <c r="J5722" t="s">
        <v>253</v>
      </c>
      <c r="K5722" t="s">
        <v>214</v>
      </c>
      <c r="L5722" t="s">
        <v>254</v>
      </c>
      <c r="M5722" t="s">
        <v>31</v>
      </c>
      <c r="N5722" t="s">
        <v>32</v>
      </c>
      <c r="O5722">
        <v>1268.1300000000001</v>
      </c>
      <c r="P5722" t="s">
        <v>209</v>
      </c>
      <c r="Q5722" t="s">
        <v>306</v>
      </c>
      <c r="R5722" t="s">
        <v>215</v>
      </c>
      <c r="S5722" t="s">
        <v>216</v>
      </c>
      <c r="T5722" t="s">
        <v>35</v>
      </c>
    </row>
    <row r="5723" spans="1:20">
      <c r="A5723" t="s">
        <v>306</v>
      </c>
      <c r="B5723" t="s">
        <v>209</v>
      </c>
      <c r="C5723" t="s">
        <v>331</v>
      </c>
      <c r="D5723" t="s">
        <v>332</v>
      </c>
      <c r="E5723" t="s">
        <v>258</v>
      </c>
      <c r="F5723" s="1">
        <v>40179</v>
      </c>
      <c r="G5723" t="s">
        <v>2663</v>
      </c>
      <c r="H5723">
        <v>201502</v>
      </c>
      <c r="I5723" t="s">
        <v>213</v>
      </c>
      <c r="J5723" t="s">
        <v>253</v>
      </c>
      <c r="K5723" t="s">
        <v>217</v>
      </c>
      <c r="L5723" t="s">
        <v>254</v>
      </c>
      <c r="M5723" t="s">
        <v>31</v>
      </c>
      <c r="N5723" t="s">
        <v>32</v>
      </c>
      <c r="O5723">
        <v>235.99</v>
      </c>
      <c r="P5723" t="s">
        <v>209</v>
      </c>
      <c r="Q5723" t="s">
        <v>306</v>
      </c>
      <c r="R5723" t="s">
        <v>215</v>
      </c>
      <c r="S5723" t="s">
        <v>216</v>
      </c>
      <c r="T5723" t="s">
        <v>35</v>
      </c>
    </row>
    <row r="5724" spans="1:20">
      <c r="A5724" t="s">
        <v>259</v>
      </c>
      <c r="B5724" t="s">
        <v>209</v>
      </c>
      <c r="C5724" t="s">
        <v>2675</v>
      </c>
      <c r="D5724" t="s">
        <v>2676</v>
      </c>
      <c r="E5724" t="s">
        <v>258</v>
      </c>
      <c r="F5724" s="1">
        <v>33434</v>
      </c>
      <c r="G5724" t="s">
        <v>2663</v>
      </c>
      <c r="H5724">
        <v>201502</v>
      </c>
      <c r="I5724" t="s">
        <v>213</v>
      </c>
      <c r="J5724" t="s">
        <v>253</v>
      </c>
      <c r="K5724" t="s">
        <v>214</v>
      </c>
      <c r="L5724" t="s">
        <v>254</v>
      </c>
      <c r="M5724" t="s">
        <v>31</v>
      </c>
      <c r="N5724" t="s">
        <v>32</v>
      </c>
      <c r="O5724">
        <v>55.64</v>
      </c>
      <c r="P5724" t="s">
        <v>209</v>
      </c>
      <c r="Q5724" t="s">
        <v>259</v>
      </c>
      <c r="R5724" t="s">
        <v>215</v>
      </c>
      <c r="S5724" t="s">
        <v>216</v>
      </c>
      <c r="T5724" t="s">
        <v>35</v>
      </c>
    </row>
    <row r="5725" spans="1:20">
      <c r="A5725" t="s">
        <v>259</v>
      </c>
      <c r="B5725" t="s">
        <v>209</v>
      </c>
      <c r="C5725" t="s">
        <v>2675</v>
      </c>
      <c r="D5725" t="s">
        <v>2676</v>
      </c>
      <c r="E5725" t="s">
        <v>258</v>
      </c>
      <c r="F5725" s="1">
        <v>33434</v>
      </c>
      <c r="G5725" t="s">
        <v>2663</v>
      </c>
      <c r="H5725">
        <v>201502</v>
      </c>
      <c r="I5725" t="s">
        <v>213</v>
      </c>
      <c r="J5725" t="s">
        <v>253</v>
      </c>
      <c r="K5725" t="s">
        <v>217</v>
      </c>
      <c r="L5725" t="s">
        <v>254</v>
      </c>
      <c r="M5725" t="s">
        <v>31</v>
      </c>
      <c r="N5725" t="s">
        <v>32</v>
      </c>
      <c r="O5725">
        <v>10.36</v>
      </c>
      <c r="P5725" t="s">
        <v>209</v>
      </c>
      <c r="Q5725" t="s">
        <v>259</v>
      </c>
      <c r="R5725" t="s">
        <v>215</v>
      </c>
      <c r="S5725" t="s">
        <v>216</v>
      </c>
      <c r="T5725" t="s">
        <v>35</v>
      </c>
    </row>
    <row r="5726" spans="1:20">
      <c r="A5726" t="s">
        <v>255</v>
      </c>
      <c r="B5726" t="s">
        <v>209</v>
      </c>
      <c r="C5726" t="s">
        <v>2677</v>
      </c>
      <c r="D5726" t="s">
        <v>2678</v>
      </c>
      <c r="E5726" t="s">
        <v>258</v>
      </c>
      <c r="F5726" s="1">
        <v>33434</v>
      </c>
      <c r="G5726" t="s">
        <v>2663</v>
      </c>
      <c r="H5726">
        <v>201502</v>
      </c>
      <c r="I5726" t="s">
        <v>213</v>
      </c>
      <c r="J5726" t="s">
        <v>253</v>
      </c>
      <c r="K5726" t="s">
        <v>214</v>
      </c>
      <c r="L5726" t="s">
        <v>254</v>
      </c>
      <c r="M5726" t="s">
        <v>31</v>
      </c>
      <c r="N5726" t="s">
        <v>32</v>
      </c>
      <c r="O5726">
        <v>80.100000000000009</v>
      </c>
      <c r="P5726" t="s">
        <v>209</v>
      </c>
      <c r="Q5726" t="s">
        <v>255</v>
      </c>
      <c r="R5726" t="s">
        <v>215</v>
      </c>
      <c r="S5726" t="s">
        <v>216</v>
      </c>
      <c r="T5726" t="s">
        <v>35</v>
      </c>
    </row>
    <row r="5727" spans="1:20">
      <c r="A5727" t="s">
        <v>255</v>
      </c>
      <c r="B5727" t="s">
        <v>209</v>
      </c>
      <c r="C5727" t="s">
        <v>2677</v>
      </c>
      <c r="D5727" t="s">
        <v>2678</v>
      </c>
      <c r="E5727" t="s">
        <v>258</v>
      </c>
      <c r="F5727" s="1">
        <v>33434</v>
      </c>
      <c r="G5727" t="s">
        <v>2663</v>
      </c>
      <c r="H5727">
        <v>201502</v>
      </c>
      <c r="I5727" t="s">
        <v>213</v>
      </c>
      <c r="J5727" t="s">
        <v>253</v>
      </c>
      <c r="K5727" t="s">
        <v>217</v>
      </c>
      <c r="L5727" t="s">
        <v>254</v>
      </c>
      <c r="M5727" t="s">
        <v>31</v>
      </c>
      <c r="N5727" t="s">
        <v>32</v>
      </c>
      <c r="O5727">
        <v>14.9</v>
      </c>
      <c r="P5727" t="s">
        <v>209</v>
      </c>
      <c r="Q5727" t="s">
        <v>255</v>
      </c>
      <c r="R5727" t="s">
        <v>215</v>
      </c>
      <c r="S5727" t="s">
        <v>216</v>
      </c>
      <c r="T5727" t="s">
        <v>35</v>
      </c>
    </row>
    <row r="5728" spans="1:20">
      <c r="A5728" t="s">
        <v>335</v>
      </c>
      <c r="B5728" t="s">
        <v>209</v>
      </c>
      <c r="C5728" t="s">
        <v>336</v>
      </c>
      <c r="D5728" t="s">
        <v>337</v>
      </c>
      <c r="E5728" t="s">
        <v>212</v>
      </c>
      <c r="F5728" s="1">
        <v>40179</v>
      </c>
      <c r="G5728" t="s">
        <v>2663</v>
      </c>
      <c r="H5728">
        <v>201502</v>
      </c>
      <c r="I5728" t="s">
        <v>213</v>
      </c>
      <c r="J5728" t="s">
        <v>28</v>
      </c>
      <c r="K5728" t="s">
        <v>214</v>
      </c>
      <c r="L5728" t="s">
        <v>30</v>
      </c>
      <c r="M5728" t="s">
        <v>31</v>
      </c>
      <c r="N5728" t="s">
        <v>32</v>
      </c>
      <c r="O5728">
        <v>1297.98</v>
      </c>
      <c r="P5728" t="s">
        <v>209</v>
      </c>
      <c r="Q5728" t="s">
        <v>335</v>
      </c>
      <c r="R5728" t="s">
        <v>215</v>
      </c>
      <c r="S5728" t="s">
        <v>216</v>
      </c>
      <c r="T5728" t="s">
        <v>35</v>
      </c>
    </row>
    <row r="5729" spans="1:20">
      <c r="A5729" t="s">
        <v>335</v>
      </c>
      <c r="B5729" t="s">
        <v>209</v>
      </c>
      <c r="C5729" t="s">
        <v>336</v>
      </c>
      <c r="D5729" t="s">
        <v>337</v>
      </c>
      <c r="E5729" t="s">
        <v>212</v>
      </c>
      <c r="F5729" s="1">
        <v>40179</v>
      </c>
      <c r="G5729" t="s">
        <v>2663</v>
      </c>
      <c r="H5729">
        <v>201502</v>
      </c>
      <c r="I5729" t="s">
        <v>213</v>
      </c>
      <c r="J5729" t="s">
        <v>28</v>
      </c>
      <c r="K5729" t="s">
        <v>217</v>
      </c>
      <c r="L5729" t="s">
        <v>30</v>
      </c>
      <c r="M5729" t="s">
        <v>31</v>
      </c>
      <c r="N5729" t="s">
        <v>32</v>
      </c>
      <c r="O5729">
        <v>1297.97</v>
      </c>
      <c r="P5729" t="s">
        <v>209</v>
      </c>
      <c r="Q5729" t="s">
        <v>335</v>
      </c>
      <c r="R5729" t="s">
        <v>215</v>
      </c>
      <c r="S5729" t="s">
        <v>216</v>
      </c>
      <c r="T5729" t="s">
        <v>35</v>
      </c>
    </row>
    <row r="5730" spans="1:20">
      <c r="A5730" t="s">
        <v>259</v>
      </c>
      <c r="B5730" t="s">
        <v>209</v>
      </c>
      <c r="C5730" t="s">
        <v>338</v>
      </c>
      <c r="D5730" t="s">
        <v>339</v>
      </c>
      <c r="E5730" t="s">
        <v>258</v>
      </c>
      <c r="F5730" s="1">
        <v>40179</v>
      </c>
      <c r="G5730" t="s">
        <v>2663</v>
      </c>
      <c r="H5730">
        <v>201502</v>
      </c>
      <c r="I5730" t="s">
        <v>213</v>
      </c>
      <c r="J5730" t="s">
        <v>253</v>
      </c>
      <c r="K5730" t="s">
        <v>214</v>
      </c>
      <c r="L5730" t="s">
        <v>254</v>
      </c>
      <c r="M5730" t="s">
        <v>31</v>
      </c>
      <c r="N5730" t="s">
        <v>32</v>
      </c>
      <c r="O5730">
        <v>6911.1500000000005</v>
      </c>
      <c r="P5730" t="s">
        <v>209</v>
      </c>
      <c r="Q5730" t="s">
        <v>259</v>
      </c>
      <c r="R5730" t="s">
        <v>215</v>
      </c>
      <c r="S5730" t="s">
        <v>216</v>
      </c>
      <c r="T5730" t="s">
        <v>35</v>
      </c>
    </row>
    <row r="5731" spans="1:20">
      <c r="A5731" t="s">
        <v>259</v>
      </c>
      <c r="B5731" t="s">
        <v>209</v>
      </c>
      <c r="C5731" t="s">
        <v>338</v>
      </c>
      <c r="D5731" t="s">
        <v>339</v>
      </c>
      <c r="E5731" t="s">
        <v>258</v>
      </c>
      <c r="F5731" s="1">
        <v>40179</v>
      </c>
      <c r="G5731" t="s">
        <v>2663</v>
      </c>
      <c r="H5731">
        <v>201502</v>
      </c>
      <c r="I5731" t="s">
        <v>213</v>
      </c>
      <c r="J5731" t="s">
        <v>253</v>
      </c>
      <c r="K5731" t="s">
        <v>217</v>
      </c>
      <c r="L5731" t="s">
        <v>254</v>
      </c>
      <c r="M5731" t="s">
        <v>31</v>
      </c>
      <c r="N5731" t="s">
        <v>32</v>
      </c>
      <c r="O5731">
        <v>6911.16</v>
      </c>
      <c r="P5731" t="s">
        <v>209</v>
      </c>
      <c r="Q5731" t="s">
        <v>259</v>
      </c>
      <c r="R5731" t="s">
        <v>215</v>
      </c>
      <c r="S5731" t="s">
        <v>216</v>
      </c>
      <c r="T5731" t="s">
        <v>35</v>
      </c>
    </row>
    <row r="5732" spans="1:20">
      <c r="A5732" t="s">
        <v>249</v>
      </c>
      <c r="B5732" t="s">
        <v>209</v>
      </c>
      <c r="C5732" t="s">
        <v>340</v>
      </c>
      <c r="D5732" t="s">
        <v>341</v>
      </c>
      <c r="E5732" t="s">
        <v>258</v>
      </c>
      <c r="F5732" s="1">
        <v>40179</v>
      </c>
      <c r="G5732" t="s">
        <v>2663</v>
      </c>
      <c r="H5732">
        <v>201502</v>
      </c>
      <c r="I5732" t="s">
        <v>213</v>
      </c>
      <c r="J5732" t="s">
        <v>253</v>
      </c>
      <c r="K5732" t="s">
        <v>214</v>
      </c>
      <c r="L5732" t="s">
        <v>254</v>
      </c>
      <c r="M5732" t="s">
        <v>31</v>
      </c>
      <c r="N5732" t="s">
        <v>32</v>
      </c>
      <c r="O5732">
        <v>19473</v>
      </c>
      <c r="P5732" t="s">
        <v>209</v>
      </c>
      <c r="Q5732" t="s">
        <v>249</v>
      </c>
      <c r="R5732" t="s">
        <v>215</v>
      </c>
      <c r="S5732" t="s">
        <v>216</v>
      </c>
      <c r="T5732" t="s">
        <v>35</v>
      </c>
    </row>
    <row r="5733" spans="1:20">
      <c r="A5733" t="s">
        <v>249</v>
      </c>
      <c r="B5733" t="s">
        <v>209</v>
      </c>
      <c r="C5733" t="s">
        <v>340</v>
      </c>
      <c r="D5733" t="s">
        <v>341</v>
      </c>
      <c r="E5733" t="s">
        <v>258</v>
      </c>
      <c r="F5733" s="1">
        <v>40179</v>
      </c>
      <c r="G5733" t="s">
        <v>2663</v>
      </c>
      <c r="H5733">
        <v>201502</v>
      </c>
      <c r="I5733" t="s">
        <v>213</v>
      </c>
      <c r="J5733" t="s">
        <v>253</v>
      </c>
      <c r="K5733" t="s">
        <v>217</v>
      </c>
      <c r="L5733" t="s">
        <v>254</v>
      </c>
      <c r="M5733" t="s">
        <v>31</v>
      </c>
      <c r="N5733" t="s">
        <v>32</v>
      </c>
      <c r="O5733">
        <v>19473.010000000002</v>
      </c>
      <c r="P5733" t="s">
        <v>209</v>
      </c>
      <c r="Q5733" t="s">
        <v>249</v>
      </c>
      <c r="R5733" t="s">
        <v>215</v>
      </c>
      <c r="S5733" t="s">
        <v>216</v>
      </c>
      <c r="T5733" t="s">
        <v>35</v>
      </c>
    </row>
    <row r="5734" spans="1:20">
      <c r="A5734" t="s">
        <v>255</v>
      </c>
      <c r="B5734" t="s">
        <v>209</v>
      </c>
      <c r="C5734" t="s">
        <v>342</v>
      </c>
      <c r="D5734" t="s">
        <v>343</v>
      </c>
      <c r="E5734" t="s">
        <v>258</v>
      </c>
      <c r="F5734" s="1">
        <v>40179</v>
      </c>
      <c r="G5734" t="s">
        <v>2663</v>
      </c>
      <c r="H5734">
        <v>201502</v>
      </c>
      <c r="I5734" t="s">
        <v>213</v>
      </c>
      <c r="J5734" t="s">
        <v>253</v>
      </c>
      <c r="K5734" t="s">
        <v>214</v>
      </c>
      <c r="L5734" t="s">
        <v>254</v>
      </c>
      <c r="M5734" t="s">
        <v>31</v>
      </c>
      <c r="N5734" t="s">
        <v>32</v>
      </c>
      <c r="O5734">
        <v>2143.66</v>
      </c>
      <c r="P5734" t="s">
        <v>209</v>
      </c>
      <c r="Q5734" t="s">
        <v>255</v>
      </c>
      <c r="R5734" t="s">
        <v>215</v>
      </c>
      <c r="S5734" t="s">
        <v>216</v>
      </c>
      <c r="T5734" t="s">
        <v>35</v>
      </c>
    </row>
    <row r="5735" spans="1:20">
      <c r="A5735" t="s">
        <v>255</v>
      </c>
      <c r="B5735" t="s">
        <v>209</v>
      </c>
      <c r="C5735" t="s">
        <v>342</v>
      </c>
      <c r="D5735" t="s">
        <v>343</v>
      </c>
      <c r="E5735" t="s">
        <v>258</v>
      </c>
      <c r="F5735" s="1">
        <v>40179</v>
      </c>
      <c r="G5735" t="s">
        <v>2663</v>
      </c>
      <c r="H5735">
        <v>201502</v>
      </c>
      <c r="I5735" t="s">
        <v>213</v>
      </c>
      <c r="J5735" t="s">
        <v>253</v>
      </c>
      <c r="K5735" t="s">
        <v>217</v>
      </c>
      <c r="L5735" t="s">
        <v>254</v>
      </c>
      <c r="M5735" t="s">
        <v>31</v>
      </c>
      <c r="N5735" t="s">
        <v>32</v>
      </c>
      <c r="O5735">
        <v>2143.66</v>
      </c>
      <c r="P5735" t="s">
        <v>209</v>
      </c>
      <c r="Q5735" t="s">
        <v>255</v>
      </c>
      <c r="R5735" t="s">
        <v>215</v>
      </c>
      <c r="S5735" t="s">
        <v>216</v>
      </c>
      <c r="T5735" t="s">
        <v>35</v>
      </c>
    </row>
    <row r="5736" spans="1:20">
      <c r="A5736" t="s">
        <v>259</v>
      </c>
      <c r="B5736" t="s">
        <v>209</v>
      </c>
      <c r="C5736" t="s">
        <v>344</v>
      </c>
      <c r="D5736" t="s">
        <v>345</v>
      </c>
      <c r="E5736" t="s">
        <v>258</v>
      </c>
      <c r="F5736" s="1">
        <v>40179</v>
      </c>
      <c r="G5736" t="s">
        <v>2663</v>
      </c>
      <c r="H5736">
        <v>201502</v>
      </c>
      <c r="I5736" t="s">
        <v>213</v>
      </c>
      <c r="J5736" t="s">
        <v>253</v>
      </c>
      <c r="K5736" t="s">
        <v>217</v>
      </c>
      <c r="L5736" t="s">
        <v>254</v>
      </c>
      <c r="M5736" t="s">
        <v>31</v>
      </c>
      <c r="N5736" t="s">
        <v>32</v>
      </c>
      <c r="O5736">
        <v>85229.98</v>
      </c>
      <c r="P5736" t="s">
        <v>209</v>
      </c>
      <c r="Q5736" t="s">
        <v>259</v>
      </c>
      <c r="R5736" t="s">
        <v>215</v>
      </c>
      <c r="S5736" t="s">
        <v>216</v>
      </c>
      <c r="T5736" t="s">
        <v>35</v>
      </c>
    </row>
    <row r="5737" spans="1:20">
      <c r="A5737" t="s">
        <v>306</v>
      </c>
      <c r="B5737" t="s">
        <v>209</v>
      </c>
      <c r="C5737" t="s">
        <v>346</v>
      </c>
      <c r="D5737" t="s">
        <v>347</v>
      </c>
      <c r="E5737" t="s">
        <v>258</v>
      </c>
      <c r="F5737" s="1">
        <v>40179</v>
      </c>
      <c r="G5737" t="s">
        <v>2663</v>
      </c>
      <c r="H5737">
        <v>201502</v>
      </c>
      <c r="I5737" t="s">
        <v>213</v>
      </c>
      <c r="J5737" t="s">
        <v>253</v>
      </c>
      <c r="K5737" t="s">
        <v>214</v>
      </c>
      <c r="L5737" t="s">
        <v>254</v>
      </c>
      <c r="M5737" t="s">
        <v>31</v>
      </c>
      <c r="N5737" t="s">
        <v>32</v>
      </c>
      <c r="O5737">
        <v>7929.85</v>
      </c>
      <c r="P5737" t="s">
        <v>209</v>
      </c>
      <c r="Q5737" t="s">
        <v>306</v>
      </c>
      <c r="R5737" t="s">
        <v>215</v>
      </c>
      <c r="S5737" t="s">
        <v>216</v>
      </c>
      <c r="T5737" t="s">
        <v>35</v>
      </c>
    </row>
    <row r="5738" spans="1:20">
      <c r="A5738" t="s">
        <v>306</v>
      </c>
      <c r="B5738" t="s">
        <v>209</v>
      </c>
      <c r="C5738" t="s">
        <v>346</v>
      </c>
      <c r="D5738" t="s">
        <v>347</v>
      </c>
      <c r="E5738" t="s">
        <v>258</v>
      </c>
      <c r="F5738" s="1">
        <v>40179</v>
      </c>
      <c r="G5738" t="s">
        <v>2663</v>
      </c>
      <c r="H5738">
        <v>201502</v>
      </c>
      <c r="I5738" t="s">
        <v>213</v>
      </c>
      <c r="J5738" t="s">
        <v>253</v>
      </c>
      <c r="K5738" t="s">
        <v>217</v>
      </c>
      <c r="L5738" t="s">
        <v>254</v>
      </c>
      <c r="M5738" t="s">
        <v>31</v>
      </c>
      <c r="N5738" t="s">
        <v>32</v>
      </c>
      <c r="O5738">
        <v>7929.8200000000006</v>
      </c>
      <c r="P5738" t="s">
        <v>209</v>
      </c>
      <c r="Q5738" t="s">
        <v>306</v>
      </c>
      <c r="R5738" t="s">
        <v>215</v>
      </c>
      <c r="S5738" t="s">
        <v>216</v>
      </c>
      <c r="T5738" t="s">
        <v>35</v>
      </c>
    </row>
    <row r="5739" spans="1:20">
      <c r="A5739" t="s">
        <v>255</v>
      </c>
      <c r="B5739" t="s">
        <v>209</v>
      </c>
      <c r="C5739" t="s">
        <v>350</v>
      </c>
      <c r="D5739" t="s">
        <v>351</v>
      </c>
      <c r="E5739" t="s">
        <v>258</v>
      </c>
      <c r="F5739" s="1">
        <v>33434</v>
      </c>
      <c r="G5739" t="s">
        <v>2663</v>
      </c>
      <c r="H5739">
        <v>201502</v>
      </c>
      <c r="I5739" t="s">
        <v>213</v>
      </c>
      <c r="J5739" t="s">
        <v>253</v>
      </c>
      <c r="K5739" t="s">
        <v>214</v>
      </c>
      <c r="L5739" t="s">
        <v>254</v>
      </c>
      <c r="M5739" t="s">
        <v>31</v>
      </c>
      <c r="N5739" t="s">
        <v>32</v>
      </c>
      <c r="O5739">
        <v>2237.66</v>
      </c>
      <c r="P5739" t="s">
        <v>209</v>
      </c>
      <c r="Q5739" t="s">
        <v>255</v>
      </c>
      <c r="R5739" t="s">
        <v>215</v>
      </c>
      <c r="S5739" t="s">
        <v>216</v>
      </c>
      <c r="T5739" t="s">
        <v>35</v>
      </c>
    </row>
    <row r="5740" spans="1:20">
      <c r="A5740" t="s">
        <v>255</v>
      </c>
      <c r="B5740" t="s">
        <v>209</v>
      </c>
      <c r="C5740" t="s">
        <v>350</v>
      </c>
      <c r="D5740" t="s">
        <v>351</v>
      </c>
      <c r="E5740" t="s">
        <v>258</v>
      </c>
      <c r="F5740" s="1">
        <v>33434</v>
      </c>
      <c r="G5740" t="s">
        <v>2663</v>
      </c>
      <c r="H5740">
        <v>201502</v>
      </c>
      <c r="I5740" t="s">
        <v>213</v>
      </c>
      <c r="J5740" t="s">
        <v>253</v>
      </c>
      <c r="K5740" t="s">
        <v>217</v>
      </c>
      <c r="L5740" t="s">
        <v>254</v>
      </c>
      <c r="M5740" t="s">
        <v>31</v>
      </c>
      <c r="N5740" t="s">
        <v>32</v>
      </c>
      <c r="O5740">
        <v>416.43</v>
      </c>
      <c r="P5740" t="s">
        <v>209</v>
      </c>
      <c r="Q5740" t="s">
        <v>255</v>
      </c>
      <c r="R5740" t="s">
        <v>215</v>
      </c>
      <c r="S5740" t="s">
        <v>216</v>
      </c>
      <c r="T5740" t="s">
        <v>35</v>
      </c>
    </row>
    <row r="5741" spans="1:20">
      <c r="A5741" t="s">
        <v>306</v>
      </c>
      <c r="B5741" t="s">
        <v>209</v>
      </c>
      <c r="C5741" t="s">
        <v>2679</v>
      </c>
      <c r="D5741" t="s">
        <v>2680</v>
      </c>
      <c r="E5741" t="s">
        <v>252</v>
      </c>
      <c r="F5741" s="1">
        <v>41671</v>
      </c>
      <c r="G5741" t="s">
        <v>2663</v>
      </c>
      <c r="H5741">
        <v>201502</v>
      </c>
      <c r="I5741" t="s">
        <v>213</v>
      </c>
      <c r="J5741" t="s">
        <v>253</v>
      </c>
      <c r="K5741" t="s">
        <v>217</v>
      </c>
      <c r="L5741" t="s">
        <v>254</v>
      </c>
      <c r="M5741" t="s">
        <v>31</v>
      </c>
      <c r="N5741" t="s">
        <v>32</v>
      </c>
      <c r="O5741">
        <v>4.8100000000000005</v>
      </c>
      <c r="P5741" t="s">
        <v>209</v>
      </c>
      <c r="Q5741" t="s">
        <v>306</v>
      </c>
      <c r="R5741" t="s">
        <v>215</v>
      </c>
      <c r="S5741" t="s">
        <v>216</v>
      </c>
      <c r="T5741" t="s">
        <v>35</v>
      </c>
    </row>
    <row r="5742" spans="1:20">
      <c r="A5742" t="s">
        <v>306</v>
      </c>
      <c r="B5742" t="s">
        <v>209</v>
      </c>
      <c r="C5742" t="s">
        <v>2679</v>
      </c>
      <c r="D5742" t="s">
        <v>2680</v>
      </c>
      <c r="E5742" t="s">
        <v>252</v>
      </c>
      <c r="F5742" s="1">
        <v>41671</v>
      </c>
      <c r="G5742" t="s">
        <v>2663</v>
      </c>
      <c r="H5742">
        <v>201502</v>
      </c>
      <c r="I5742" t="s">
        <v>213</v>
      </c>
      <c r="J5742" t="s">
        <v>253</v>
      </c>
      <c r="K5742" t="s">
        <v>360</v>
      </c>
      <c r="L5742" t="s">
        <v>254</v>
      </c>
      <c r="M5742" t="s">
        <v>31</v>
      </c>
      <c r="N5742" t="s">
        <v>32</v>
      </c>
      <c r="O5742">
        <v>74.03</v>
      </c>
      <c r="P5742" t="s">
        <v>209</v>
      </c>
      <c r="Q5742" t="s">
        <v>306</v>
      </c>
      <c r="R5742" t="s">
        <v>215</v>
      </c>
      <c r="S5742" t="s">
        <v>216</v>
      </c>
      <c r="T5742" t="s">
        <v>35</v>
      </c>
    </row>
    <row r="5743" spans="1:20">
      <c r="A5743" t="s">
        <v>226</v>
      </c>
      <c r="B5743" t="s">
        <v>209</v>
      </c>
      <c r="C5743" t="s">
        <v>2681</v>
      </c>
      <c r="D5743" t="s">
        <v>2682</v>
      </c>
      <c r="E5743" t="s">
        <v>212</v>
      </c>
      <c r="F5743" s="1">
        <v>37987</v>
      </c>
      <c r="G5743" t="s">
        <v>2663</v>
      </c>
      <c r="H5743">
        <v>201502</v>
      </c>
      <c r="I5743" t="s">
        <v>213</v>
      </c>
      <c r="J5743" t="s">
        <v>53</v>
      </c>
      <c r="K5743" t="s">
        <v>214</v>
      </c>
      <c r="L5743" t="s">
        <v>54</v>
      </c>
      <c r="M5743" t="s">
        <v>31</v>
      </c>
      <c r="N5743" t="s">
        <v>32</v>
      </c>
      <c r="O5743">
        <v>131.75</v>
      </c>
      <c r="P5743" t="s">
        <v>209</v>
      </c>
      <c r="Q5743" t="s">
        <v>226</v>
      </c>
      <c r="R5743" t="s">
        <v>215</v>
      </c>
      <c r="S5743" t="s">
        <v>216</v>
      </c>
      <c r="T5743" t="s">
        <v>35</v>
      </c>
    </row>
    <row r="5744" spans="1:20">
      <c r="A5744" t="s">
        <v>226</v>
      </c>
      <c r="B5744" t="s">
        <v>209</v>
      </c>
      <c r="C5744" t="s">
        <v>2681</v>
      </c>
      <c r="D5744" t="s">
        <v>2682</v>
      </c>
      <c r="E5744" t="s">
        <v>212</v>
      </c>
      <c r="F5744" s="1">
        <v>37987</v>
      </c>
      <c r="G5744" t="s">
        <v>2663</v>
      </c>
      <c r="H5744">
        <v>201502</v>
      </c>
      <c r="I5744" t="s">
        <v>213</v>
      </c>
      <c r="J5744" t="s">
        <v>53</v>
      </c>
      <c r="K5744" t="s">
        <v>217</v>
      </c>
      <c r="L5744" t="s">
        <v>54</v>
      </c>
      <c r="M5744" t="s">
        <v>31</v>
      </c>
      <c r="N5744" t="s">
        <v>32</v>
      </c>
      <c r="O5744">
        <v>24.51</v>
      </c>
      <c r="P5744" t="s">
        <v>209</v>
      </c>
      <c r="Q5744" t="s">
        <v>226</v>
      </c>
      <c r="R5744" t="s">
        <v>215</v>
      </c>
      <c r="S5744" t="s">
        <v>216</v>
      </c>
      <c r="T5744" t="s">
        <v>35</v>
      </c>
    </row>
    <row r="5745" spans="1:20">
      <c r="A5745" t="s">
        <v>221</v>
      </c>
      <c r="B5745" t="s">
        <v>209</v>
      </c>
      <c r="C5745" t="s">
        <v>368</v>
      </c>
      <c r="D5745" t="s">
        <v>369</v>
      </c>
      <c r="E5745" t="s">
        <v>212</v>
      </c>
      <c r="F5745" s="1">
        <v>18629</v>
      </c>
      <c r="G5745" t="s">
        <v>2663</v>
      </c>
      <c r="H5745">
        <v>201502</v>
      </c>
      <c r="I5745" t="s">
        <v>213</v>
      </c>
      <c r="J5745" t="s">
        <v>28</v>
      </c>
      <c r="K5745" t="s">
        <v>214</v>
      </c>
      <c r="L5745" t="s">
        <v>30</v>
      </c>
      <c r="M5745" t="s">
        <v>31</v>
      </c>
      <c r="N5745" t="s">
        <v>32</v>
      </c>
      <c r="O5745">
        <v>440.61</v>
      </c>
      <c r="P5745" t="s">
        <v>209</v>
      </c>
      <c r="Q5745" t="s">
        <v>221</v>
      </c>
      <c r="R5745" t="s">
        <v>215</v>
      </c>
      <c r="S5745" t="s">
        <v>216</v>
      </c>
      <c r="T5745" t="s">
        <v>35</v>
      </c>
    </row>
    <row r="5746" spans="1:20">
      <c r="A5746" t="s">
        <v>221</v>
      </c>
      <c r="B5746" t="s">
        <v>209</v>
      </c>
      <c r="C5746" t="s">
        <v>368</v>
      </c>
      <c r="D5746" t="s">
        <v>369</v>
      </c>
      <c r="E5746" t="s">
        <v>212</v>
      </c>
      <c r="F5746" s="1">
        <v>18629</v>
      </c>
      <c r="G5746" t="s">
        <v>2663</v>
      </c>
      <c r="H5746">
        <v>201502</v>
      </c>
      <c r="I5746" t="s">
        <v>213</v>
      </c>
      <c r="J5746" t="s">
        <v>28</v>
      </c>
      <c r="K5746" t="s">
        <v>217</v>
      </c>
      <c r="L5746" t="s">
        <v>30</v>
      </c>
      <c r="M5746" t="s">
        <v>31</v>
      </c>
      <c r="N5746" t="s">
        <v>32</v>
      </c>
      <c r="O5746">
        <v>440.59000000000003</v>
      </c>
      <c r="P5746" t="s">
        <v>209</v>
      </c>
      <c r="Q5746" t="s">
        <v>221</v>
      </c>
      <c r="R5746" t="s">
        <v>215</v>
      </c>
      <c r="S5746" t="s">
        <v>216</v>
      </c>
      <c r="T5746" t="s">
        <v>35</v>
      </c>
    </row>
    <row r="5747" spans="1:20">
      <c r="A5747" t="s">
        <v>208</v>
      </c>
      <c r="B5747" t="s">
        <v>209</v>
      </c>
      <c r="C5747" t="s">
        <v>372</v>
      </c>
      <c r="D5747" t="s">
        <v>373</v>
      </c>
      <c r="E5747" t="s">
        <v>212</v>
      </c>
      <c r="F5747" s="1">
        <v>30864</v>
      </c>
      <c r="G5747" t="s">
        <v>2663</v>
      </c>
      <c r="H5747">
        <v>201502</v>
      </c>
      <c r="I5747" t="s">
        <v>213</v>
      </c>
      <c r="J5747" t="s">
        <v>28</v>
      </c>
      <c r="K5747" t="s">
        <v>214</v>
      </c>
      <c r="L5747" t="s">
        <v>30</v>
      </c>
      <c r="M5747" t="s">
        <v>31</v>
      </c>
      <c r="N5747" t="s">
        <v>32</v>
      </c>
      <c r="O5747">
        <v>515.44000000000005</v>
      </c>
      <c r="P5747" t="s">
        <v>209</v>
      </c>
      <c r="Q5747" t="s">
        <v>208</v>
      </c>
      <c r="R5747" t="s">
        <v>215</v>
      </c>
      <c r="S5747" t="s">
        <v>216</v>
      </c>
      <c r="T5747" t="s">
        <v>35</v>
      </c>
    </row>
    <row r="5748" spans="1:20">
      <c r="A5748" t="s">
        <v>208</v>
      </c>
      <c r="B5748" t="s">
        <v>209</v>
      </c>
      <c r="C5748" t="s">
        <v>372</v>
      </c>
      <c r="D5748" t="s">
        <v>373</v>
      </c>
      <c r="E5748" t="s">
        <v>212</v>
      </c>
      <c r="F5748" s="1">
        <v>30864</v>
      </c>
      <c r="G5748" t="s">
        <v>2663</v>
      </c>
      <c r="H5748">
        <v>201502</v>
      </c>
      <c r="I5748" t="s">
        <v>213</v>
      </c>
      <c r="J5748" t="s">
        <v>28</v>
      </c>
      <c r="K5748" t="s">
        <v>217</v>
      </c>
      <c r="L5748" t="s">
        <v>30</v>
      </c>
      <c r="M5748" t="s">
        <v>31</v>
      </c>
      <c r="N5748" t="s">
        <v>32</v>
      </c>
      <c r="O5748">
        <v>20.6</v>
      </c>
      <c r="P5748" t="s">
        <v>209</v>
      </c>
      <c r="Q5748" t="s">
        <v>208</v>
      </c>
      <c r="R5748" t="s">
        <v>215</v>
      </c>
      <c r="S5748" t="s">
        <v>216</v>
      </c>
      <c r="T5748" t="s">
        <v>35</v>
      </c>
    </row>
    <row r="5749" spans="1:20">
      <c r="A5749" t="s">
        <v>236</v>
      </c>
      <c r="B5749" t="s">
        <v>209</v>
      </c>
      <c r="C5749" t="s">
        <v>379</v>
      </c>
      <c r="D5749" t="s">
        <v>380</v>
      </c>
      <c r="E5749" t="s">
        <v>212</v>
      </c>
      <c r="F5749" s="1">
        <v>33991</v>
      </c>
      <c r="G5749" t="s">
        <v>2663</v>
      </c>
      <c r="H5749">
        <v>201502</v>
      </c>
      <c r="I5749" t="s">
        <v>213</v>
      </c>
      <c r="J5749" t="s">
        <v>53</v>
      </c>
      <c r="K5749" t="s">
        <v>214</v>
      </c>
      <c r="L5749" t="s">
        <v>54</v>
      </c>
      <c r="M5749" t="s">
        <v>31</v>
      </c>
      <c r="N5749" t="s">
        <v>32</v>
      </c>
      <c r="O5749">
        <v>4659.9400000000005</v>
      </c>
      <c r="P5749" t="s">
        <v>209</v>
      </c>
      <c r="Q5749" t="s">
        <v>236</v>
      </c>
      <c r="R5749" t="s">
        <v>215</v>
      </c>
      <c r="S5749" t="s">
        <v>216</v>
      </c>
      <c r="T5749" t="s">
        <v>35</v>
      </c>
    </row>
    <row r="5750" spans="1:20">
      <c r="A5750" t="s">
        <v>236</v>
      </c>
      <c r="B5750" t="s">
        <v>209</v>
      </c>
      <c r="C5750" t="s">
        <v>379</v>
      </c>
      <c r="D5750" t="s">
        <v>380</v>
      </c>
      <c r="E5750" t="s">
        <v>212</v>
      </c>
      <c r="F5750" s="1">
        <v>33991</v>
      </c>
      <c r="G5750" t="s">
        <v>2663</v>
      </c>
      <c r="H5750">
        <v>201502</v>
      </c>
      <c r="I5750" t="s">
        <v>213</v>
      </c>
      <c r="J5750" t="s">
        <v>53</v>
      </c>
      <c r="K5750" t="s">
        <v>217</v>
      </c>
      <c r="L5750" t="s">
        <v>54</v>
      </c>
      <c r="M5750" t="s">
        <v>31</v>
      </c>
      <c r="N5750" t="s">
        <v>32</v>
      </c>
      <c r="O5750">
        <v>878.46</v>
      </c>
      <c r="P5750" t="s">
        <v>209</v>
      </c>
      <c r="Q5750" t="s">
        <v>236</v>
      </c>
      <c r="R5750" t="s">
        <v>215</v>
      </c>
      <c r="S5750" t="s">
        <v>216</v>
      </c>
      <c r="T5750" t="s">
        <v>35</v>
      </c>
    </row>
    <row r="5751" spans="1:20">
      <c r="A5751" t="s">
        <v>246</v>
      </c>
      <c r="B5751" t="s">
        <v>209</v>
      </c>
      <c r="C5751" t="s">
        <v>383</v>
      </c>
      <c r="D5751" t="s">
        <v>384</v>
      </c>
      <c r="E5751" t="s">
        <v>212</v>
      </c>
      <c r="F5751" s="1">
        <v>34050</v>
      </c>
      <c r="G5751" t="s">
        <v>2663</v>
      </c>
      <c r="H5751">
        <v>201502</v>
      </c>
      <c r="I5751" t="s">
        <v>213</v>
      </c>
      <c r="J5751" t="s">
        <v>53</v>
      </c>
      <c r="K5751" t="s">
        <v>214</v>
      </c>
      <c r="L5751" t="s">
        <v>54</v>
      </c>
      <c r="M5751" t="s">
        <v>31</v>
      </c>
      <c r="N5751" t="s">
        <v>32</v>
      </c>
      <c r="O5751">
        <v>12942.12</v>
      </c>
      <c r="P5751" t="s">
        <v>209</v>
      </c>
      <c r="Q5751" t="s">
        <v>246</v>
      </c>
      <c r="R5751" t="s">
        <v>215</v>
      </c>
      <c r="S5751" t="s">
        <v>216</v>
      </c>
      <c r="T5751" t="s">
        <v>35</v>
      </c>
    </row>
    <row r="5752" spans="1:20">
      <c r="A5752" t="s">
        <v>246</v>
      </c>
      <c r="B5752" t="s">
        <v>209</v>
      </c>
      <c r="C5752" t="s">
        <v>383</v>
      </c>
      <c r="D5752" t="s">
        <v>384</v>
      </c>
      <c r="E5752" t="s">
        <v>212</v>
      </c>
      <c r="F5752" s="1">
        <v>34050</v>
      </c>
      <c r="G5752" t="s">
        <v>2663</v>
      </c>
      <c r="H5752">
        <v>201502</v>
      </c>
      <c r="I5752" t="s">
        <v>213</v>
      </c>
      <c r="J5752" t="s">
        <v>53</v>
      </c>
      <c r="K5752" t="s">
        <v>217</v>
      </c>
      <c r="L5752" t="s">
        <v>54</v>
      </c>
      <c r="M5752" t="s">
        <v>31</v>
      </c>
      <c r="N5752" t="s">
        <v>32</v>
      </c>
      <c r="O5752">
        <v>12942.09</v>
      </c>
      <c r="P5752" t="s">
        <v>209</v>
      </c>
      <c r="Q5752" t="s">
        <v>246</v>
      </c>
      <c r="R5752" t="s">
        <v>215</v>
      </c>
      <c r="S5752" t="s">
        <v>216</v>
      </c>
      <c r="T5752" t="s">
        <v>35</v>
      </c>
    </row>
    <row r="5753" spans="1:20">
      <c r="A5753" t="s">
        <v>218</v>
      </c>
      <c r="B5753" t="s">
        <v>209</v>
      </c>
      <c r="C5753" t="s">
        <v>385</v>
      </c>
      <c r="D5753" t="s">
        <v>386</v>
      </c>
      <c r="E5753" t="s">
        <v>212</v>
      </c>
      <c r="F5753" s="1">
        <v>30682</v>
      </c>
      <c r="G5753" t="s">
        <v>2663</v>
      </c>
      <c r="H5753">
        <v>201502</v>
      </c>
      <c r="I5753" t="s">
        <v>213</v>
      </c>
      <c r="J5753" t="s">
        <v>28</v>
      </c>
      <c r="K5753" t="s">
        <v>214</v>
      </c>
      <c r="L5753" t="s">
        <v>30</v>
      </c>
      <c r="M5753" t="s">
        <v>31</v>
      </c>
      <c r="N5753" t="s">
        <v>32</v>
      </c>
      <c r="O5753">
        <v>1274.92</v>
      </c>
      <c r="P5753" t="s">
        <v>209</v>
      </c>
      <c r="Q5753" t="s">
        <v>218</v>
      </c>
      <c r="R5753" t="s">
        <v>215</v>
      </c>
      <c r="S5753" t="s">
        <v>216</v>
      </c>
      <c r="T5753" t="s">
        <v>35</v>
      </c>
    </row>
    <row r="5754" spans="1:20">
      <c r="A5754" t="s">
        <v>218</v>
      </c>
      <c r="B5754" t="s">
        <v>209</v>
      </c>
      <c r="C5754" t="s">
        <v>385</v>
      </c>
      <c r="D5754" t="s">
        <v>386</v>
      </c>
      <c r="E5754" t="s">
        <v>212</v>
      </c>
      <c r="F5754" s="1">
        <v>30682</v>
      </c>
      <c r="G5754" t="s">
        <v>2663</v>
      </c>
      <c r="H5754">
        <v>201502</v>
      </c>
      <c r="I5754" t="s">
        <v>213</v>
      </c>
      <c r="J5754" t="s">
        <v>28</v>
      </c>
      <c r="K5754" t="s">
        <v>217</v>
      </c>
      <c r="L5754" t="s">
        <v>30</v>
      </c>
      <c r="M5754" t="s">
        <v>31</v>
      </c>
      <c r="N5754" t="s">
        <v>32</v>
      </c>
      <c r="O5754">
        <v>264.72000000000003</v>
      </c>
      <c r="P5754" t="s">
        <v>209</v>
      </c>
      <c r="Q5754" t="s">
        <v>218</v>
      </c>
      <c r="R5754" t="s">
        <v>215</v>
      </c>
      <c r="S5754" t="s">
        <v>216</v>
      </c>
      <c r="T5754" t="s">
        <v>35</v>
      </c>
    </row>
    <row r="5755" spans="1:20">
      <c r="A5755" t="s">
        <v>291</v>
      </c>
      <c r="B5755" t="s">
        <v>209</v>
      </c>
      <c r="C5755" t="s">
        <v>387</v>
      </c>
      <c r="D5755" t="s">
        <v>388</v>
      </c>
      <c r="E5755" t="s">
        <v>212</v>
      </c>
      <c r="F5755" s="1">
        <v>31593</v>
      </c>
      <c r="G5755" t="s">
        <v>2663</v>
      </c>
      <c r="H5755">
        <v>201502</v>
      </c>
      <c r="I5755" t="s">
        <v>213</v>
      </c>
      <c r="J5755" t="s">
        <v>53</v>
      </c>
      <c r="K5755" t="s">
        <v>214</v>
      </c>
      <c r="L5755" t="s">
        <v>54</v>
      </c>
      <c r="M5755" t="s">
        <v>31</v>
      </c>
      <c r="N5755" t="s">
        <v>32</v>
      </c>
      <c r="O5755">
        <v>291.38</v>
      </c>
      <c r="P5755" t="s">
        <v>209</v>
      </c>
      <c r="Q5755" t="s">
        <v>291</v>
      </c>
      <c r="R5755" t="s">
        <v>215</v>
      </c>
      <c r="S5755" t="s">
        <v>216</v>
      </c>
      <c r="T5755" t="s">
        <v>35</v>
      </c>
    </row>
    <row r="5756" spans="1:20">
      <c r="A5756" t="s">
        <v>291</v>
      </c>
      <c r="B5756" t="s">
        <v>209</v>
      </c>
      <c r="C5756" t="s">
        <v>387</v>
      </c>
      <c r="D5756" t="s">
        <v>388</v>
      </c>
      <c r="E5756" t="s">
        <v>212</v>
      </c>
      <c r="F5756" s="1">
        <v>31593</v>
      </c>
      <c r="G5756" t="s">
        <v>2663</v>
      </c>
      <c r="H5756">
        <v>201502</v>
      </c>
      <c r="I5756" t="s">
        <v>213</v>
      </c>
      <c r="J5756" t="s">
        <v>53</v>
      </c>
      <c r="K5756" t="s">
        <v>217</v>
      </c>
      <c r="L5756" t="s">
        <v>54</v>
      </c>
      <c r="M5756" t="s">
        <v>31</v>
      </c>
      <c r="N5756" t="s">
        <v>32</v>
      </c>
      <c r="O5756">
        <v>192.6</v>
      </c>
      <c r="P5756" t="s">
        <v>209</v>
      </c>
      <c r="Q5756" t="s">
        <v>291</v>
      </c>
      <c r="R5756" t="s">
        <v>215</v>
      </c>
      <c r="S5756" t="s">
        <v>216</v>
      </c>
      <c r="T5756" t="s">
        <v>35</v>
      </c>
    </row>
    <row r="5757" spans="1:20">
      <c r="A5757" t="s">
        <v>208</v>
      </c>
      <c r="B5757" t="s">
        <v>209</v>
      </c>
      <c r="C5757" t="s">
        <v>389</v>
      </c>
      <c r="D5757" t="s">
        <v>390</v>
      </c>
      <c r="E5757" t="s">
        <v>212</v>
      </c>
      <c r="F5757" s="1">
        <v>30864</v>
      </c>
      <c r="G5757" t="s">
        <v>2663</v>
      </c>
      <c r="H5757">
        <v>201502</v>
      </c>
      <c r="I5757" t="s">
        <v>213</v>
      </c>
      <c r="J5757" t="s">
        <v>53</v>
      </c>
      <c r="K5757" t="s">
        <v>214</v>
      </c>
      <c r="L5757" t="s">
        <v>54</v>
      </c>
      <c r="M5757" t="s">
        <v>31</v>
      </c>
      <c r="N5757" t="s">
        <v>32</v>
      </c>
      <c r="O5757">
        <v>279.62</v>
      </c>
      <c r="P5757" t="s">
        <v>209</v>
      </c>
      <c r="Q5757" t="s">
        <v>208</v>
      </c>
      <c r="R5757" t="s">
        <v>215</v>
      </c>
      <c r="S5757" t="s">
        <v>216</v>
      </c>
      <c r="T5757" t="s">
        <v>35</v>
      </c>
    </row>
    <row r="5758" spans="1:20">
      <c r="A5758" t="s">
        <v>226</v>
      </c>
      <c r="B5758" t="s">
        <v>209</v>
      </c>
      <c r="C5758" t="s">
        <v>391</v>
      </c>
      <c r="D5758" t="s">
        <v>392</v>
      </c>
      <c r="E5758" t="s">
        <v>212</v>
      </c>
      <c r="F5758" s="1">
        <v>33991</v>
      </c>
      <c r="G5758" t="s">
        <v>2663</v>
      </c>
      <c r="H5758">
        <v>201502</v>
      </c>
      <c r="I5758" t="s">
        <v>213</v>
      </c>
      <c r="J5758" t="s">
        <v>53</v>
      </c>
      <c r="K5758" t="s">
        <v>214</v>
      </c>
      <c r="L5758" t="s">
        <v>54</v>
      </c>
      <c r="M5758" t="s">
        <v>31</v>
      </c>
      <c r="N5758" t="s">
        <v>32</v>
      </c>
      <c r="O5758">
        <v>904.99</v>
      </c>
      <c r="P5758" t="s">
        <v>209</v>
      </c>
      <c r="Q5758" t="s">
        <v>226</v>
      </c>
      <c r="R5758" t="s">
        <v>215</v>
      </c>
      <c r="S5758" t="s">
        <v>216</v>
      </c>
      <c r="T5758" t="s">
        <v>35</v>
      </c>
    </row>
    <row r="5759" spans="1:20">
      <c r="A5759" t="s">
        <v>226</v>
      </c>
      <c r="B5759" t="s">
        <v>209</v>
      </c>
      <c r="C5759" t="s">
        <v>391</v>
      </c>
      <c r="D5759" t="s">
        <v>392</v>
      </c>
      <c r="E5759" t="s">
        <v>212</v>
      </c>
      <c r="F5759" s="1">
        <v>33991</v>
      </c>
      <c r="G5759" t="s">
        <v>2663</v>
      </c>
      <c r="H5759">
        <v>201502</v>
      </c>
      <c r="I5759" t="s">
        <v>213</v>
      </c>
      <c r="J5759" t="s">
        <v>53</v>
      </c>
      <c r="K5759" t="s">
        <v>217</v>
      </c>
      <c r="L5759" t="s">
        <v>54</v>
      </c>
      <c r="M5759" t="s">
        <v>31</v>
      </c>
      <c r="N5759" t="s">
        <v>32</v>
      </c>
      <c r="O5759">
        <v>2709.15</v>
      </c>
      <c r="P5759" t="s">
        <v>209</v>
      </c>
      <c r="Q5759" t="s">
        <v>226</v>
      </c>
      <c r="R5759" t="s">
        <v>215</v>
      </c>
      <c r="S5759" t="s">
        <v>216</v>
      </c>
      <c r="T5759" t="s">
        <v>35</v>
      </c>
    </row>
    <row r="5760" spans="1:20">
      <c r="A5760" t="s">
        <v>226</v>
      </c>
      <c r="B5760" t="s">
        <v>209</v>
      </c>
      <c r="C5760" t="s">
        <v>393</v>
      </c>
      <c r="D5760" t="s">
        <v>394</v>
      </c>
      <c r="E5760" t="s">
        <v>212</v>
      </c>
      <c r="F5760" s="1">
        <v>30864</v>
      </c>
      <c r="G5760" t="s">
        <v>2663</v>
      </c>
      <c r="H5760">
        <v>201502</v>
      </c>
      <c r="I5760" t="s">
        <v>213</v>
      </c>
      <c r="J5760" t="s">
        <v>28</v>
      </c>
      <c r="K5760" t="s">
        <v>214</v>
      </c>
      <c r="L5760" t="s">
        <v>30</v>
      </c>
      <c r="M5760" t="s">
        <v>31</v>
      </c>
      <c r="N5760" t="s">
        <v>32</v>
      </c>
      <c r="O5760">
        <v>3064.13</v>
      </c>
      <c r="P5760" t="s">
        <v>209</v>
      </c>
      <c r="Q5760" t="s">
        <v>226</v>
      </c>
      <c r="R5760" t="s">
        <v>215</v>
      </c>
      <c r="S5760" t="s">
        <v>216</v>
      </c>
      <c r="T5760" t="s">
        <v>35</v>
      </c>
    </row>
    <row r="5761" spans="1:20">
      <c r="A5761" t="s">
        <v>226</v>
      </c>
      <c r="B5761" t="s">
        <v>209</v>
      </c>
      <c r="C5761" t="s">
        <v>393</v>
      </c>
      <c r="D5761" t="s">
        <v>394</v>
      </c>
      <c r="E5761" t="s">
        <v>212</v>
      </c>
      <c r="F5761" s="1">
        <v>30864</v>
      </c>
      <c r="G5761" t="s">
        <v>2663</v>
      </c>
      <c r="H5761">
        <v>201502</v>
      </c>
      <c r="I5761" t="s">
        <v>213</v>
      </c>
      <c r="J5761" t="s">
        <v>28</v>
      </c>
      <c r="K5761" t="s">
        <v>217</v>
      </c>
      <c r="L5761" t="s">
        <v>30</v>
      </c>
      <c r="M5761" t="s">
        <v>31</v>
      </c>
      <c r="N5761" t="s">
        <v>32</v>
      </c>
      <c r="O5761">
        <v>982.85</v>
      </c>
      <c r="P5761" t="s">
        <v>209</v>
      </c>
      <c r="Q5761" t="s">
        <v>226</v>
      </c>
      <c r="R5761" t="s">
        <v>215</v>
      </c>
      <c r="S5761" t="s">
        <v>216</v>
      </c>
      <c r="T5761" t="s">
        <v>35</v>
      </c>
    </row>
    <row r="5762" spans="1:20">
      <c r="A5762" t="s">
        <v>221</v>
      </c>
      <c r="B5762" t="s">
        <v>209</v>
      </c>
      <c r="C5762" t="s">
        <v>395</v>
      </c>
      <c r="D5762" t="s">
        <v>396</v>
      </c>
      <c r="E5762" t="s">
        <v>212</v>
      </c>
      <c r="F5762" s="1">
        <v>30682</v>
      </c>
      <c r="G5762" t="s">
        <v>2663</v>
      </c>
      <c r="H5762">
        <v>201502</v>
      </c>
      <c r="I5762" t="s">
        <v>213</v>
      </c>
      <c r="J5762" t="s">
        <v>28</v>
      </c>
      <c r="K5762" t="s">
        <v>214</v>
      </c>
      <c r="L5762" t="s">
        <v>30</v>
      </c>
      <c r="M5762" t="s">
        <v>31</v>
      </c>
      <c r="N5762" t="s">
        <v>32</v>
      </c>
      <c r="O5762">
        <v>48341.590000000004</v>
      </c>
      <c r="P5762" t="s">
        <v>209</v>
      </c>
      <c r="Q5762" t="s">
        <v>221</v>
      </c>
      <c r="R5762" t="s">
        <v>215</v>
      </c>
      <c r="S5762" t="s">
        <v>216</v>
      </c>
      <c r="T5762" t="s">
        <v>35</v>
      </c>
    </row>
    <row r="5763" spans="1:20">
      <c r="A5763" t="s">
        <v>221</v>
      </c>
      <c r="B5763" t="s">
        <v>209</v>
      </c>
      <c r="C5763" t="s">
        <v>397</v>
      </c>
      <c r="D5763" t="s">
        <v>398</v>
      </c>
      <c r="E5763" t="s">
        <v>363</v>
      </c>
      <c r="F5763" s="1">
        <v>41791</v>
      </c>
      <c r="G5763" t="s">
        <v>2663</v>
      </c>
      <c r="H5763">
        <v>201502</v>
      </c>
      <c r="I5763" t="s">
        <v>213</v>
      </c>
      <c r="J5763" t="s">
        <v>28</v>
      </c>
      <c r="K5763" t="s">
        <v>217</v>
      </c>
      <c r="L5763" t="s">
        <v>30</v>
      </c>
      <c r="M5763" t="s">
        <v>31</v>
      </c>
      <c r="N5763" t="s">
        <v>32</v>
      </c>
      <c r="O5763">
        <v>106.08</v>
      </c>
      <c r="P5763" t="s">
        <v>209</v>
      </c>
      <c r="Q5763" t="s">
        <v>221</v>
      </c>
      <c r="R5763" t="s">
        <v>215</v>
      </c>
      <c r="S5763" t="s">
        <v>216</v>
      </c>
      <c r="T5763" t="s">
        <v>35</v>
      </c>
    </row>
    <row r="5764" spans="1:20">
      <c r="A5764" t="s">
        <v>221</v>
      </c>
      <c r="B5764" t="s">
        <v>209</v>
      </c>
      <c r="C5764" t="s">
        <v>397</v>
      </c>
      <c r="D5764" t="s">
        <v>398</v>
      </c>
      <c r="E5764" t="s">
        <v>363</v>
      </c>
      <c r="F5764" s="1">
        <v>41791</v>
      </c>
      <c r="G5764" t="s">
        <v>2663</v>
      </c>
      <c r="H5764">
        <v>201502</v>
      </c>
      <c r="I5764" t="s">
        <v>213</v>
      </c>
      <c r="J5764" t="s">
        <v>28</v>
      </c>
      <c r="K5764" t="s">
        <v>360</v>
      </c>
      <c r="L5764" t="s">
        <v>30</v>
      </c>
      <c r="M5764" t="s">
        <v>31</v>
      </c>
      <c r="N5764" t="s">
        <v>32</v>
      </c>
      <c r="O5764">
        <v>127.62</v>
      </c>
      <c r="P5764" t="s">
        <v>209</v>
      </c>
      <c r="Q5764" t="s">
        <v>221</v>
      </c>
      <c r="R5764" t="s">
        <v>215</v>
      </c>
      <c r="S5764" t="s">
        <v>216</v>
      </c>
      <c r="T5764" t="s">
        <v>35</v>
      </c>
    </row>
    <row r="5765" spans="1:20">
      <c r="A5765" t="s">
        <v>208</v>
      </c>
      <c r="B5765" t="s">
        <v>209</v>
      </c>
      <c r="C5765" t="s">
        <v>399</v>
      </c>
      <c r="D5765" t="s">
        <v>400</v>
      </c>
      <c r="E5765" t="s">
        <v>212</v>
      </c>
      <c r="F5765" s="1">
        <v>37987</v>
      </c>
      <c r="G5765" t="s">
        <v>2663</v>
      </c>
      <c r="H5765">
        <v>201502</v>
      </c>
      <c r="I5765" t="s">
        <v>213</v>
      </c>
      <c r="J5765" t="s">
        <v>28</v>
      </c>
      <c r="K5765" t="s">
        <v>217</v>
      </c>
      <c r="L5765" t="s">
        <v>30</v>
      </c>
      <c r="M5765" t="s">
        <v>31</v>
      </c>
      <c r="N5765" t="s">
        <v>32</v>
      </c>
      <c r="O5765">
        <v>13777.58</v>
      </c>
      <c r="P5765" t="s">
        <v>209</v>
      </c>
      <c r="Q5765" t="s">
        <v>208</v>
      </c>
      <c r="R5765" t="s">
        <v>215</v>
      </c>
      <c r="S5765" t="s">
        <v>216</v>
      </c>
      <c r="T5765" t="s">
        <v>35</v>
      </c>
    </row>
    <row r="5766" spans="1:20">
      <c r="A5766" t="s">
        <v>218</v>
      </c>
      <c r="B5766" t="s">
        <v>209</v>
      </c>
      <c r="C5766" t="s">
        <v>401</v>
      </c>
      <c r="D5766" t="s">
        <v>402</v>
      </c>
      <c r="E5766" t="s">
        <v>212</v>
      </c>
      <c r="F5766" s="1">
        <v>37987</v>
      </c>
      <c r="G5766" t="s">
        <v>2663</v>
      </c>
      <c r="H5766">
        <v>201502</v>
      </c>
      <c r="I5766" t="s">
        <v>213</v>
      </c>
      <c r="J5766" t="s">
        <v>28</v>
      </c>
      <c r="K5766" t="s">
        <v>214</v>
      </c>
      <c r="L5766" t="s">
        <v>30</v>
      </c>
      <c r="M5766" t="s">
        <v>31</v>
      </c>
      <c r="N5766" t="s">
        <v>32</v>
      </c>
      <c r="O5766">
        <v>3509.28</v>
      </c>
      <c r="P5766" t="s">
        <v>209</v>
      </c>
      <c r="Q5766" t="s">
        <v>218</v>
      </c>
      <c r="R5766" t="s">
        <v>215</v>
      </c>
      <c r="S5766" t="s">
        <v>216</v>
      </c>
      <c r="T5766" t="s">
        <v>35</v>
      </c>
    </row>
    <row r="5767" spans="1:20">
      <c r="A5767" t="s">
        <v>218</v>
      </c>
      <c r="B5767" t="s">
        <v>209</v>
      </c>
      <c r="C5767" t="s">
        <v>401</v>
      </c>
      <c r="D5767" t="s">
        <v>402</v>
      </c>
      <c r="E5767" t="s">
        <v>212</v>
      </c>
      <c r="F5767" s="1">
        <v>37987</v>
      </c>
      <c r="G5767" t="s">
        <v>2663</v>
      </c>
      <c r="H5767">
        <v>201502</v>
      </c>
      <c r="I5767" t="s">
        <v>213</v>
      </c>
      <c r="J5767" t="s">
        <v>28</v>
      </c>
      <c r="K5767" t="s">
        <v>217</v>
      </c>
      <c r="L5767" t="s">
        <v>30</v>
      </c>
      <c r="M5767" t="s">
        <v>31</v>
      </c>
      <c r="N5767" t="s">
        <v>32</v>
      </c>
      <c r="O5767">
        <v>3509.28</v>
      </c>
      <c r="P5767" t="s">
        <v>209</v>
      </c>
      <c r="Q5767" t="s">
        <v>218</v>
      </c>
      <c r="R5767" t="s">
        <v>215</v>
      </c>
      <c r="S5767" t="s">
        <v>216</v>
      </c>
      <c r="T5767" t="s">
        <v>35</v>
      </c>
    </row>
    <row r="5768" spans="1:20">
      <c r="A5768" t="s">
        <v>374</v>
      </c>
      <c r="B5768" t="s">
        <v>209</v>
      </c>
      <c r="C5768" t="s">
        <v>403</v>
      </c>
      <c r="D5768" t="s">
        <v>404</v>
      </c>
      <c r="E5768" t="s">
        <v>212</v>
      </c>
      <c r="F5768" s="1">
        <v>37987</v>
      </c>
      <c r="G5768" t="s">
        <v>2663</v>
      </c>
      <c r="H5768">
        <v>201502</v>
      </c>
      <c r="I5768" t="s">
        <v>213</v>
      </c>
      <c r="J5768" t="s">
        <v>28</v>
      </c>
      <c r="K5768" t="s">
        <v>214</v>
      </c>
      <c r="L5768" t="s">
        <v>30</v>
      </c>
      <c r="M5768" t="s">
        <v>31</v>
      </c>
      <c r="N5768" t="s">
        <v>32</v>
      </c>
      <c r="O5768">
        <v>642.47</v>
      </c>
      <c r="P5768" t="s">
        <v>209</v>
      </c>
      <c r="Q5768" t="s">
        <v>374</v>
      </c>
      <c r="R5768" t="s">
        <v>215</v>
      </c>
      <c r="S5768" t="s">
        <v>216</v>
      </c>
      <c r="T5768" t="s">
        <v>35</v>
      </c>
    </row>
    <row r="5769" spans="1:20">
      <c r="A5769" t="s">
        <v>374</v>
      </c>
      <c r="B5769" t="s">
        <v>209</v>
      </c>
      <c r="C5769" t="s">
        <v>403</v>
      </c>
      <c r="D5769" t="s">
        <v>404</v>
      </c>
      <c r="E5769" t="s">
        <v>212</v>
      </c>
      <c r="F5769" s="1">
        <v>37987</v>
      </c>
      <c r="G5769" t="s">
        <v>2663</v>
      </c>
      <c r="H5769">
        <v>201502</v>
      </c>
      <c r="I5769" t="s">
        <v>213</v>
      </c>
      <c r="J5769" t="s">
        <v>28</v>
      </c>
      <c r="K5769" t="s">
        <v>217</v>
      </c>
      <c r="L5769" t="s">
        <v>30</v>
      </c>
      <c r="M5769" t="s">
        <v>31</v>
      </c>
      <c r="N5769" t="s">
        <v>32</v>
      </c>
      <c r="O5769">
        <v>119.56</v>
      </c>
      <c r="P5769" t="s">
        <v>209</v>
      </c>
      <c r="Q5769" t="s">
        <v>374</v>
      </c>
      <c r="R5769" t="s">
        <v>215</v>
      </c>
      <c r="S5769" t="s">
        <v>216</v>
      </c>
      <c r="T5769" t="s">
        <v>35</v>
      </c>
    </row>
    <row r="5770" spans="1:20">
      <c r="A5770" t="s">
        <v>221</v>
      </c>
      <c r="B5770" t="s">
        <v>209</v>
      </c>
      <c r="C5770" t="s">
        <v>405</v>
      </c>
      <c r="D5770" t="s">
        <v>406</v>
      </c>
      <c r="E5770" t="s">
        <v>212</v>
      </c>
      <c r="F5770" s="1">
        <v>37987</v>
      </c>
      <c r="G5770" t="s">
        <v>2663</v>
      </c>
      <c r="H5770">
        <v>201502</v>
      </c>
      <c r="I5770" t="s">
        <v>213</v>
      </c>
      <c r="J5770" t="s">
        <v>28</v>
      </c>
      <c r="K5770" t="s">
        <v>214</v>
      </c>
      <c r="L5770" t="s">
        <v>30</v>
      </c>
      <c r="M5770" t="s">
        <v>31</v>
      </c>
      <c r="N5770" t="s">
        <v>32</v>
      </c>
      <c r="O5770">
        <v>956.48</v>
      </c>
      <c r="P5770" t="s">
        <v>209</v>
      </c>
      <c r="Q5770" t="s">
        <v>221</v>
      </c>
      <c r="R5770" t="s">
        <v>215</v>
      </c>
      <c r="S5770" t="s">
        <v>216</v>
      </c>
      <c r="T5770" t="s">
        <v>35</v>
      </c>
    </row>
    <row r="5771" spans="1:20">
      <c r="A5771" t="s">
        <v>221</v>
      </c>
      <c r="B5771" t="s">
        <v>209</v>
      </c>
      <c r="C5771" t="s">
        <v>405</v>
      </c>
      <c r="D5771" t="s">
        <v>406</v>
      </c>
      <c r="E5771" t="s">
        <v>212</v>
      </c>
      <c r="F5771" s="1">
        <v>37987</v>
      </c>
      <c r="G5771" t="s">
        <v>2663</v>
      </c>
      <c r="H5771">
        <v>201502</v>
      </c>
      <c r="I5771" t="s">
        <v>213</v>
      </c>
      <c r="J5771" t="s">
        <v>28</v>
      </c>
      <c r="K5771" t="s">
        <v>217</v>
      </c>
      <c r="L5771" t="s">
        <v>30</v>
      </c>
      <c r="M5771" t="s">
        <v>31</v>
      </c>
      <c r="N5771" t="s">
        <v>32</v>
      </c>
      <c r="O5771">
        <v>956.47</v>
      </c>
      <c r="P5771" t="s">
        <v>209</v>
      </c>
      <c r="Q5771" t="s">
        <v>221</v>
      </c>
      <c r="R5771" t="s">
        <v>215</v>
      </c>
      <c r="S5771" t="s">
        <v>216</v>
      </c>
      <c r="T5771" t="s">
        <v>35</v>
      </c>
    </row>
    <row r="5772" spans="1:20">
      <c r="A5772" t="s">
        <v>291</v>
      </c>
      <c r="B5772" t="s">
        <v>209</v>
      </c>
      <c r="C5772" t="s">
        <v>407</v>
      </c>
      <c r="D5772" t="s">
        <v>408</v>
      </c>
      <c r="E5772" t="s">
        <v>212</v>
      </c>
      <c r="F5772" s="1">
        <v>37987</v>
      </c>
      <c r="G5772" t="s">
        <v>2663</v>
      </c>
      <c r="H5772">
        <v>201502</v>
      </c>
      <c r="I5772" t="s">
        <v>213</v>
      </c>
      <c r="J5772" t="s">
        <v>53</v>
      </c>
      <c r="K5772" t="s">
        <v>217</v>
      </c>
      <c r="L5772" t="s">
        <v>54</v>
      </c>
      <c r="M5772" t="s">
        <v>31</v>
      </c>
      <c r="N5772" t="s">
        <v>32</v>
      </c>
      <c r="O5772">
        <v>7467</v>
      </c>
      <c r="P5772" t="s">
        <v>209</v>
      </c>
      <c r="Q5772" t="s">
        <v>291</v>
      </c>
      <c r="R5772" t="s">
        <v>215</v>
      </c>
      <c r="S5772" t="s">
        <v>216</v>
      </c>
      <c r="T5772" t="s">
        <v>35</v>
      </c>
    </row>
    <row r="5773" spans="1:20">
      <c r="A5773" t="s">
        <v>208</v>
      </c>
      <c r="B5773" t="s">
        <v>209</v>
      </c>
      <c r="C5773" t="s">
        <v>409</v>
      </c>
      <c r="D5773" t="s">
        <v>410</v>
      </c>
      <c r="E5773" t="s">
        <v>212</v>
      </c>
      <c r="F5773" s="1">
        <v>37987</v>
      </c>
      <c r="G5773" t="s">
        <v>2663</v>
      </c>
      <c r="H5773">
        <v>201502</v>
      </c>
      <c r="I5773" t="s">
        <v>213</v>
      </c>
      <c r="J5773" t="s">
        <v>53</v>
      </c>
      <c r="K5773" t="s">
        <v>217</v>
      </c>
      <c r="L5773" t="s">
        <v>54</v>
      </c>
      <c r="M5773" t="s">
        <v>31</v>
      </c>
      <c r="N5773" t="s">
        <v>32</v>
      </c>
      <c r="O5773">
        <v>35304.86</v>
      </c>
      <c r="P5773" t="s">
        <v>209</v>
      </c>
      <c r="Q5773" t="s">
        <v>208</v>
      </c>
      <c r="R5773" t="s">
        <v>215</v>
      </c>
      <c r="S5773" t="s">
        <v>216</v>
      </c>
      <c r="T5773" t="s">
        <v>35</v>
      </c>
    </row>
    <row r="5774" spans="1:20">
      <c r="A5774" t="s">
        <v>226</v>
      </c>
      <c r="B5774" t="s">
        <v>209</v>
      </c>
      <c r="C5774" t="s">
        <v>411</v>
      </c>
      <c r="D5774" t="s">
        <v>412</v>
      </c>
      <c r="E5774" t="s">
        <v>212</v>
      </c>
      <c r="F5774" s="1">
        <v>37987</v>
      </c>
      <c r="G5774" t="s">
        <v>2663</v>
      </c>
      <c r="H5774">
        <v>201502</v>
      </c>
      <c r="I5774" t="s">
        <v>213</v>
      </c>
      <c r="J5774" t="s">
        <v>53</v>
      </c>
      <c r="K5774" t="s">
        <v>217</v>
      </c>
      <c r="L5774" t="s">
        <v>54</v>
      </c>
      <c r="M5774" t="s">
        <v>31</v>
      </c>
      <c r="N5774" t="s">
        <v>32</v>
      </c>
      <c r="O5774">
        <v>2980.92</v>
      </c>
      <c r="P5774" t="s">
        <v>209</v>
      </c>
      <c r="Q5774" t="s">
        <v>226</v>
      </c>
      <c r="R5774" t="s">
        <v>215</v>
      </c>
      <c r="S5774" t="s">
        <v>216</v>
      </c>
      <c r="T5774" t="s">
        <v>35</v>
      </c>
    </row>
    <row r="5775" spans="1:20">
      <c r="A5775" t="s">
        <v>226</v>
      </c>
      <c r="B5775" t="s">
        <v>209</v>
      </c>
      <c r="C5775" t="s">
        <v>415</v>
      </c>
      <c r="D5775" t="s">
        <v>416</v>
      </c>
      <c r="E5775" t="s">
        <v>212</v>
      </c>
      <c r="F5775" s="1">
        <v>37987</v>
      </c>
      <c r="G5775" t="s">
        <v>2663</v>
      </c>
      <c r="H5775">
        <v>201502</v>
      </c>
      <c r="I5775" t="s">
        <v>213</v>
      </c>
      <c r="J5775" t="s">
        <v>28</v>
      </c>
      <c r="K5775" t="s">
        <v>217</v>
      </c>
      <c r="L5775" t="s">
        <v>30</v>
      </c>
      <c r="M5775" t="s">
        <v>31</v>
      </c>
      <c r="N5775" t="s">
        <v>32</v>
      </c>
      <c r="O5775">
        <v>16161.76</v>
      </c>
      <c r="P5775" t="s">
        <v>209</v>
      </c>
      <c r="Q5775" t="s">
        <v>226</v>
      </c>
      <c r="R5775" t="s">
        <v>215</v>
      </c>
      <c r="S5775" t="s">
        <v>216</v>
      </c>
      <c r="T5775" t="s">
        <v>35</v>
      </c>
    </row>
    <row r="5776" spans="1:20">
      <c r="A5776" t="s">
        <v>221</v>
      </c>
      <c r="B5776" t="s">
        <v>209</v>
      </c>
      <c r="C5776" t="s">
        <v>417</v>
      </c>
      <c r="D5776" t="s">
        <v>418</v>
      </c>
      <c r="E5776" t="s">
        <v>212</v>
      </c>
      <c r="F5776" s="1">
        <v>18629</v>
      </c>
      <c r="G5776" t="s">
        <v>2663</v>
      </c>
      <c r="H5776">
        <v>201502</v>
      </c>
      <c r="I5776" t="s">
        <v>213</v>
      </c>
      <c r="J5776" t="s">
        <v>28</v>
      </c>
      <c r="K5776" t="s">
        <v>214</v>
      </c>
      <c r="L5776" t="s">
        <v>30</v>
      </c>
      <c r="M5776" t="s">
        <v>31</v>
      </c>
      <c r="N5776" t="s">
        <v>32</v>
      </c>
      <c r="O5776">
        <v>11681.26</v>
      </c>
      <c r="P5776" t="s">
        <v>209</v>
      </c>
      <c r="Q5776" t="s">
        <v>221</v>
      </c>
      <c r="R5776" t="s">
        <v>215</v>
      </c>
      <c r="S5776" t="s">
        <v>216</v>
      </c>
      <c r="T5776" t="s">
        <v>35</v>
      </c>
    </row>
    <row r="5777" spans="1:20">
      <c r="A5777" t="s">
        <v>221</v>
      </c>
      <c r="B5777" t="s">
        <v>209</v>
      </c>
      <c r="C5777" t="s">
        <v>417</v>
      </c>
      <c r="D5777" t="s">
        <v>418</v>
      </c>
      <c r="E5777" t="s">
        <v>212</v>
      </c>
      <c r="F5777" s="1">
        <v>18629</v>
      </c>
      <c r="G5777" t="s">
        <v>2663</v>
      </c>
      <c r="H5777">
        <v>201502</v>
      </c>
      <c r="I5777" t="s">
        <v>213</v>
      </c>
      <c r="J5777" t="s">
        <v>28</v>
      </c>
      <c r="K5777" t="s">
        <v>217</v>
      </c>
      <c r="L5777" t="s">
        <v>30</v>
      </c>
      <c r="M5777" t="s">
        <v>31</v>
      </c>
      <c r="N5777" t="s">
        <v>32</v>
      </c>
      <c r="O5777">
        <v>11681.24</v>
      </c>
      <c r="P5777" t="s">
        <v>209</v>
      </c>
      <c r="Q5777" t="s">
        <v>221</v>
      </c>
      <c r="R5777" t="s">
        <v>215</v>
      </c>
      <c r="S5777" t="s">
        <v>216</v>
      </c>
      <c r="T5777" t="s">
        <v>35</v>
      </c>
    </row>
    <row r="5778" spans="1:20">
      <c r="A5778" t="s">
        <v>236</v>
      </c>
      <c r="B5778" t="s">
        <v>209</v>
      </c>
      <c r="C5778" t="s">
        <v>419</v>
      </c>
      <c r="D5778" t="s">
        <v>420</v>
      </c>
      <c r="E5778" t="s">
        <v>212</v>
      </c>
      <c r="F5778" s="1">
        <v>37987</v>
      </c>
      <c r="G5778" t="s">
        <v>2663</v>
      </c>
      <c r="H5778">
        <v>201502</v>
      </c>
      <c r="I5778" t="s">
        <v>213</v>
      </c>
      <c r="J5778" t="s">
        <v>53</v>
      </c>
      <c r="K5778" t="s">
        <v>214</v>
      </c>
      <c r="L5778" t="s">
        <v>54</v>
      </c>
      <c r="M5778" t="s">
        <v>31</v>
      </c>
      <c r="N5778" t="s">
        <v>32</v>
      </c>
      <c r="O5778">
        <v>0</v>
      </c>
      <c r="P5778" t="s">
        <v>209</v>
      </c>
      <c r="Q5778" t="s">
        <v>236</v>
      </c>
      <c r="R5778" t="s">
        <v>215</v>
      </c>
      <c r="S5778" t="s">
        <v>216</v>
      </c>
      <c r="T5778" t="s">
        <v>35</v>
      </c>
    </row>
    <row r="5779" spans="1:20">
      <c r="A5779" t="s">
        <v>236</v>
      </c>
      <c r="B5779" t="s">
        <v>209</v>
      </c>
      <c r="C5779" t="s">
        <v>419</v>
      </c>
      <c r="D5779" t="s">
        <v>420</v>
      </c>
      <c r="E5779" t="s">
        <v>212</v>
      </c>
      <c r="F5779" s="1">
        <v>37987</v>
      </c>
      <c r="G5779" t="s">
        <v>2663</v>
      </c>
      <c r="H5779">
        <v>201502</v>
      </c>
      <c r="I5779" t="s">
        <v>213</v>
      </c>
      <c r="J5779" t="s">
        <v>53</v>
      </c>
      <c r="K5779" t="s">
        <v>217</v>
      </c>
      <c r="L5779" t="s">
        <v>54</v>
      </c>
      <c r="M5779" t="s">
        <v>31</v>
      </c>
      <c r="N5779" t="s">
        <v>32</v>
      </c>
      <c r="O5779">
        <v>3714.58</v>
      </c>
      <c r="P5779" t="s">
        <v>209</v>
      </c>
      <c r="Q5779" t="s">
        <v>236</v>
      </c>
      <c r="R5779" t="s">
        <v>215</v>
      </c>
      <c r="S5779" t="s">
        <v>216</v>
      </c>
      <c r="T5779" t="s">
        <v>35</v>
      </c>
    </row>
    <row r="5780" spans="1:20">
      <c r="A5780" t="s">
        <v>221</v>
      </c>
      <c r="B5780" t="s">
        <v>209</v>
      </c>
      <c r="C5780" t="s">
        <v>421</v>
      </c>
      <c r="D5780" t="s">
        <v>422</v>
      </c>
      <c r="E5780" t="s">
        <v>212</v>
      </c>
      <c r="F5780" s="1">
        <v>37987</v>
      </c>
      <c r="G5780" t="s">
        <v>2663</v>
      </c>
      <c r="H5780">
        <v>201502</v>
      </c>
      <c r="I5780" t="s">
        <v>213</v>
      </c>
      <c r="J5780" t="s">
        <v>28</v>
      </c>
      <c r="K5780" t="s">
        <v>214</v>
      </c>
      <c r="L5780" t="s">
        <v>30</v>
      </c>
      <c r="M5780" t="s">
        <v>31</v>
      </c>
      <c r="N5780" t="s">
        <v>32</v>
      </c>
      <c r="O5780">
        <v>5440.7</v>
      </c>
      <c r="P5780" t="s">
        <v>209</v>
      </c>
      <c r="Q5780" t="s">
        <v>221</v>
      </c>
      <c r="R5780" t="s">
        <v>215</v>
      </c>
      <c r="S5780" t="s">
        <v>216</v>
      </c>
      <c r="T5780" t="s">
        <v>35</v>
      </c>
    </row>
    <row r="5781" spans="1:20">
      <c r="A5781" t="s">
        <v>221</v>
      </c>
      <c r="B5781" t="s">
        <v>209</v>
      </c>
      <c r="C5781" t="s">
        <v>421</v>
      </c>
      <c r="D5781" t="s">
        <v>422</v>
      </c>
      <c r="E5781" t="s">
        <v>212</v>
      </c>
      <c r="F5781" s="1">
        <v>37987</v>
      </c>
      <c r="G5781" t="s">
        <v>2663</v>
      </c>
      <c r="H5781">
        <v>201502</v>
      </c>
      <c r="I5781" t="s">
        <v>213</v>
      </c>
      <c r="J5781" t="s">
        <v>28</v>
      </c>
      <c r="K5781" t="s">
        <v>217</v>
      </c>
      <c r="L5781" t="s">
        <v>30</v>
      </c>
      <c r="M5781" t="s">
        <v>31</v>
      </c>
      <c r="N5781" t="s">
        <v>32</v>
      </c>
      <c r="O5781">
        <v>5440.7</v>
      </c>
      <c r="P5781" t="s">
        <v>209</v>
      </c>
      <c r="Q5781" t="s">
        <v>221</v>
      </c>
      <c r="R5781" t="s">
        <v>215</v>
      </c>
      <c r="S5781" t="s">
        <v>216</v>
      </c>
      <c r="T5781" t="s">
        <v>35</v>
      </c>
    </row>
    <row r="5782" spans="1:20">
      <c r="A5782" t="s">
        <v>221</v>
      </c>
      <c r="B5782" t="s">
        <v>209</v>
      </c>
      <c r="C5782" t="s">
        <v>423</v>
      </c>
      <c r="D5782" t="s">
        <v>424</v>
      </c>
      <c r="E5782" t="s">
        <v>212</v>
      </c>
      <c r="F5782" s="1">
        <v>37987</v>
      </c>
      <c r="G5782" t="s">
        <v>2663</v>
      </c>
      <c r="H5782">
        <v>201502</v>
      </c>
      <c r="I5782" t="s">
        <v>213</v>
      </c>
      <c r="J5782" t="s">
        <v>28</v>
      </c>
      <c r="K5782" t="s">
        <v>217</v>
      </c>
      <c r="L5782" t="s">
        <v>30</v>
      </c>
      <c r="M5782" t="s">
        <v>31</v>
      </c>
      <c r="N5782" t="s">
        <v>32</v>
      </c>
      <c r="O5782">
        <v>153471.85</v>
      </c>
      <c r="P5782" t="s">
        <v>209</v>
      </c>
      <c r="Q5782" t="s">
        <v>221</v>
      </c>
      <c r="R5782" t="s">
        <v>215</v>
      </c>
      <c r="S5782" t="s">
        <v>216</v>
      </c>
      <c r="T5782" t="s">
        <v>35</v>
      </c>
    </row>
    <row r="5783" spans="1:20">
      <c r="A5783" t="s">
        <v>221</v>
      </c>
      <c r="B5783" t="s">
        <v>209</v>
      </c>
      <c r="C5783" t="s">
        <v>425</v>
      </c>
      <c r="D5783" t="s">
        <v>426</v>
      </c>
      <c r="E5783" t="s">
        <v>212</v>
      </c>
      <c r="F5783" s="1">
        <v>18629</v>
      </c>
      <c r="G5783" t="s">
        <v>2663</v>
      </c>
      <c r="H5783">
        <v>201502</v>
      </c>
      <c r="I5783" t="s">
        <v>213</v>
      </c>
      <c r="J5783" t="s">
        <v>28</v>
      </c>
      <c r="K5783" t="s">
        <v>214</v>
      </c>
      <c r="L5783" t="s">
        <v>30</v>
      </c>
      <c r="M5783" t="s">
        <v>31</v>
      </c>
      <c r="N5783" t="s">
        <v>32</v>
      </c>
      <c r="O5783">
        <v>358.54</v>
      </c>
      <c r="P5783" t="s">
        <v>209</v>
      </c>
      <c r="Q5783" t="s">
        <v>221</v>
      </c>
      <c r="R5783" t="s">
        <v>215</v>
      </c>
      <c r="S5783" t="s">
        <v>216</v>
      </c>
      <c r="T5783" t="s">
        <v>35</v>
      </c>
    </row>
    <row r="5784" spans="1:20">
      <c r="A5784" t="s">
        <v>221</v>
      </c>
      <c r="B5784" t="s">
        <v>209</v>
      </c>
      <c r="C5784" t="s">
        <v>425</v>
      </c>
      <c r="D5784" t="s">
        <v>426</v>
      </c>
      <c r="E5784" t="s">
        <v>212</v>
      </c>
      <c r="F5784" s="1">
        <v>18629</v>
      </c>
      <c r="G5784" t="s">
        <v>2663</v>
      </c>
      <c r="H5784">
        <v>201502</v>
      </c>
      <c r="I5784" t="s">
        <v>213</v>
      </c>
      <c r="J5784" t="s">
        <v>28</v>
      </c>
      <c r="K5784" t="s">
        <v>217</v>
      </c>
      <c r="L5784" t="s">
        <v>30</v>
      </c>
      <c r="M5784" t="s">
        <v>31</v>
      </c>
      <c r="N5784" t="s">
        <v>32</v>
      </c>
      <c r="O5784">
        <v>358.53000000000003</v>
      </c>
      <c r="P5784" t="s">
        <v>209</v>
      </c>
      <c r="Q5784" t="s">
        <v>221</v>
      </c>
      <c r="R5784" t="s">
        <v>215</v>
      </c>
      <c r="S5784" t="s">
        <v>216</v>
      </c>
      <c r="T5784" t="s">
        <v>35</v>
      </c>
    </row>
    <row r="5785" spans="1:20">
      <c r="A5785" t="s">
        <v>246</v>
      </c>
      <c r="B5785" t="s">
        <v>209</v>
      </c>
      <c r="C5785" t="s">
        <v>427</v>
      </c>
      <c r="D5785" t="s">
        <v>428</v>
      </c>
      <c r="E5785" t="s">
        <v>212</v>
      </c>
      <c r="F5785" s="1">
        <v>37987</v>
      </c>
      <c r="G5785" t="s">
        <v>2663</v>
      </c>
      <c r="H5785">
        <v>201502</v>
      </c>
      <c r="I5785" t="s">
        <v>213</v>
      </c>
      <c r="J5785" t="s">
        <v>53</v>
      </c>
      <c r="K5785" t="s">
        <v>217</v>
      </c>
      <c r="L5785" t="s">
        <v>54</v>
      </c>
      <c r="M5785" t="s">
        <v>31</v>
      </c>
      <c r="N5785" t="s">
        <v>32</v>
      </c>
      <c r="O5785">
        <v>62414.71</v>
      </c>
      <c r="P5785" t="s">
        <v>209</v>
      </c>
      <c r="Q5785" t="s">
        <v>246</v>
      </c>
      <c r="R5785" t="s">
        <v>215</v>
      </c>
      <c r="S5785" t="s">
        <v>216</v>
      </c>
      <c r="T5785" t="s">
        <v>35</v>
      </c>
    </row>
    <row r="5786" spans="1:20">
      <c r="A5786" t="s">
        <v>249</v>
      </c>
      <c r="B5786" t="s">
        <v>209</v>
      </c>
      <c r="C5786" t="s">
        <v>2683</v>
      </c>
      <c r="D5786" t="s">
        <v>2684</v>
      </c>
      <c r="E5786" t="s">
        <v>252</v>
      </c>
      <c r="F5786" s="1">
        <v>41852</v>
      </c>
      <c r="G5786" t="s">
        <v>2663</v>
      </c>
      <c r="H5786">
        <v>201502</v>
      </c>
      <c r="I5786" t="s">
        <v>213</v>
      </c>
      <c r="J5786" t="s">
        <v>253</v>
      </c>
      <c r="K5786" t="s">
        <v>214</v>
      </c>
      <c r="L5786" t="s">
        <v>254</v>
      </c>
      <c r="M5786" t="s">
        <v>31</v>
      </c>
      <c r="N5786" t="s">
        <v>32</v>
      </c>
      <c r="O5786">
        <v>43773.22</v>
      </c>
      <c r="P5786" t="s">
        <v>209</v>
      </c>
      <c r="Q5786" t="s">
        <v>249</v>
      </c>
      <c r="R5786" t="s">
        <v>215</v>
      </c>
      <c r="S5786" t="s">
        <v>216</v>
      </c>
      <c r="T5786" t="s">
        <v>35</v>
      </c>
    </row>
    <row r="5787" spans="1:20">
      <c r="A5787" t="s">
        <v>249</v>
      </c>
      <c r="B5787" t="s">
        <v>209</v>
      </c>
      <c r="C5787" t="s">
        <v>2683</v>
      </c>
      <c r="D5787" t="s">
        <v>2684</v>
      </c>
      <c r="E5787" t="s">
        <v>252</v>
      </c>
      <c r="F5787" s="1">
        <v>41852</v>
      </c>
      <c r="G5787" t="s">
        <v>2663</v>
      </c>
      <c r="H5787">
        <v>201502</v>
      </c>
      <c r="I5787" t="s">
        <v>213</v>
      </c>
      <c r="J5787" t="s">
        <v>253</v>
      </c>
      <c r="K5787" t="s">
        <v>217</v>
      </c>
      <c r="L5787" t="s">
        <v>254</v>
      </c>
      <c r="M5787" t="s">
        <v>31</v>
      </c>
      <c r="N5787" t="s">
        <v>32</v>
      </c>
      <c r="O5787">
        <v>15320.130000000001</v>
      </c>
      <c r="P5787" t="s">
        <v>209</v>
      </c>
      <c r="Q5787" t="s">
        <v>249</v>
      </c>
      <c r="R5787" t="s">
        <v>215</v>
      </c>
      <c r="S5787" t="s">
        <v>216</v>
      </c>
      <c r="T5787" t="s">
        <v>35</v>
      </c>
    </row>
    <row r="5788" spans="1:20">
      <c r="A5788" t="s">
        <v>249</v>
      </c>
      <c r="B5788" t="s">
        <v>209</v>
      </c>
      <c r="C5788" t="s">
        <v>2683</v>
      </c>
      <c r="D5788" t="s">
        <v>2684</v>
      </c>
      <c r="E5788" t="s">
        <v>252</v>
      </c>
      <c r="F5788" s="1">
        <v>41852</v>
      </c>
      <c r="G5788" t="s">
        <v>2663</v>
      </c>
      <c r="H5788">
        <v>201502</v>
      </c>
      <c r="I5788" t="s">
        <v>213</v>
      </c>
      <c r="J5788" t="s">
        <v>253</v>
      </c>
      <c r="K5788" t="s">
        <v>360</v>
      </c>
      <c r="L5788" t="s">
        <v>254</v>
      </c>
      <c r="M5788" t="s">
        <v>31</v>
      </c>
      <c r="N5788" t="s">
        <v>32</v>
      </c>
      <c r="O5788">
        <v>10943.800000000001</v>
      </c>
      <c r="P5788" t="s">
        <v>209</v>
      </c>
      <c r="Q5788" t="s">
        <v>249</v>
      </c>
      <c r="R5788" t="s">
        <v>215</v>
      </c>
      <c r="S5788" t="s">
        <v>216</v>
      </c>
      <c r="T5788" t="s">
        <v>35</v>
      </c>
    </row>
    <row r="5789" spans="1:20">
      <c r="A5789" t="s">
        <v>431</v>
      </c>
      <c r="B5789" t="s">
        <v>432</v>
      </c>
      <c r="C5789" t="s">
        <v>2685</v>
      </c>
      <c r="D5789" t="s">
        <v>2686</v>
      </c>
      <c r="E5789" t="s">
        <v>435</v>
      </c>
      <c r="F5789" s="1">
        <v>42005</v>
      </c>
      <c r="G5789" t="s">
        <v>2663</v>
      </c>
      <c r="H5789">
        <v>201502</v>
      </c>
      <c r="I5789" t="s">
        <v>27</v>
      </c>
      <c r="J5789" t="s">
        <v>28</v>
      </c>
      <c r="K5789" t="s">
        <v>436</v>
      </c>
      <c r="L5789" t="s">
        <v>30</v>
      </c>
      <c r="M5789" t="s">
        <v>31</v>
      </c>
      <c r="N5789" t="s">
        <v>32</v>
      </c>
      <c r="O5789">
        <v>41741.71</v>
      </c>
      <c r="P5789" t="s">
        <v>432</v>
      </c>
      <c r="Q5789" t="s">
        <v>431</v>
      </c>
      <c r="R5789" t="s">
        <v>437</v>
      </c>
      <c r="S5789" t="s">
        <v>34</v>
      </c>
      <c r="T5789" t="s">
        <v>35</v>
      </c>
    </row>
    <row r="5790" spans="1:20">
      <c r="A5790" t="s">
        <v>431</v>
      </c>
      <c r="B5790" t="s">
        <v>432</v>
      </c>
      <c r="C5790" t="s">
        <v>439</v>
      </c>
      <c r="D5790" t="s">
        <v>440</v>
      </c>
      <c r="E5790" t="s">
        <v>435</v>
      </c>
      <c r="F5790" s="1">
        <v>30708</v>
      </c>
      <c r="G5790" t="s">
        <v>2663</v>
      </c>
      <c r="H5790">
        <v>201502</v>
      </c>
      <c r="I5790" t="s">
        <v>27</v>
      </c>
      <c r="J5790" t="s">
        <v>53</v>
      </c>
      <c r="K5790" t="s">
        <v>436</v>
      </c>
      <c r="L5790" t="s">
        <v>54</v>
      </c>
      <c r="M5790" t="s">
        <v>31</v>
      </c>
      <c r="N5790" t="s">
        <v>32</v>
      </c>
      <c r="O5790">
        <v>2247.27</v>
      </c>
      <c r="P5790" t="s">
        <v>432</v>
      </c>
      <c r="Q5790" t="s">
        <v>431</v>
      </c>
      <c r="R5790" t="s">
        <v>437</v>
      </c>
      <c r="S5790" t="s">
        <v>34</v>
      </c>
      <c r="T5790" t="s">
        <v>35</v>
      </c>
    </row>
    <row r="5791" spans="1:20">
      <c r="A5791" t="s">
        <v>441</v>
      </c>
      <c r="B5791" t="s">
        <v>442</v>
      </c>
      <c r="C5791" t="s">
        <v>2426</v>
      </c>
      <c r="D5791" t="s">
        <v>2427</v>
      </c>
      <c r="E5791" t="s">
        <v>435</v>
      </c>
      <c r="F5791" s="1">
        <v>30708</v>
      </c>
      <c r="G5791" t="s">
        <v>2663</v>
      </c>
      <c r="H5791">
        <v>201502</v>
      </c>
      <c r="I5791" t="s">
        <v>27</v>
      </c>
      <c r="J5791" t="s">
        <v>53</v>
      </c>
      <c r="K5791" t="s">
        <v>36</v>
      </c>
      <c r="L5791" t="s">
        <v>54</v>
      </c>
      <c r="M5791" t="s">
        <v>31</v>
      </c>
      <c r="N5791" t="s">
        <v>32</v>
      </c>
      <c r="O5791">
        <v>11768.39</v>
      </c>
      <c r="P5791" t="s">
        <v>442</v>
      </c>
      <c r="Q5791" t="s">
        <v>441</v>
      </c>
      <c r="R5791" t="s">
        <v>445</v>
      </c>
      <c r="S5791" t="s">
        <v>34</v>
      </c>
      <c r="T5791" t="s">
        <v>35</v>
      </c>
    </row>
    <row r="5792" spans="1:20">
      <c r="A5792" t="s">
        <v>441</v>
      </c>
      <c r="B5792" t="s">
        <v>442</v>
      </c>
      <c r="C5792" t="s">
        <v>2428</v>
      </c>
      <c r="D5792" t="s">
        <v>2429</v>
      </c>
      <c r="E5792" t="s">
        <v>435</v>
      </c>
      <c r="F5792" s="1">
        <v>30708</v>
      </c>
      <c r="G5792" t="s">
        <v>2663</v>
      </c>
      <c r="H5792">
        <v>201502</v>
      </c>
      <c r="I5792" t="s">
        <v>27</v>
      </c>
      <c r="J5792" t="s">
        <v>28</v>
      </c>
      <c r="K5792" t="s">
        <v>36</v>
      </c>
      <c r="L5792" t="s">
        <v>30</v>
      </c>
      <c r="M5792" t="s">
        <v>31</v>
      </c>
      <c r="N5792" t="s">
        <v>32</v>
      </c>
      <c r="O5792">
        <v>-1338.1100000000001</v>
      </c>
      <c r="P5792" t="s">
        <v>442</v>
      </c>
      <c r="Q5792" t="s">
        <v>441</v>
      </c>
      <c r="R5792" t="s">
        <v>445</v>
      </c>
      <c r="S5792" t="s">
        <v>34</v>
      </c>
      <c r="T5792" t="s">
        <v>35</v>
      </c>
    </row>
    <row r="5793" spans="1:20">
      <c r="A5793" t="s">
        <v>441</v>
      </c>
      <c r="B5793" t="s">
        <v>442</v>
      </c>
      <c r="C5793" t="s">
        <v>2428</v>
      </c>
      <c r="D5793" t="s">
        <v>2429</v>
      </c>
      <c r="E5793" t="s">
        <v>435</v>
      </c>
      <c r="F5793" s="1">
        <v>30708</v>
      </c>
      <c r="G5793" t="s">
        <v>2663</v>
      </c>
      <c r="H5793">
        <v>201502</v>
      </c>
      <c r="I5793" t="s">
        <v>27</v>
      </c>
      <c r="J5793" t="s">
        <v>28</v>
      </c>
      <c r="K5793" t="s">
        <v>39</v>
      </c>
      <c r="L5793" t="s">
        <v>30</v>
      </c>
      <c r="M5793" t="s">
        <v>31</v>
      </c>
      <c r="N5793" t="s">
        <v>32</v>
      </c>
      <c r="O5793">
        <v>-1338.1200000000001</v>
      </c>
      <c r="P5793" t="s">
        <v>442</v>
      </c>
      <c r="Q5793" t="s">
        <v>441</v>
      </c>
      <c r="R5793" t="s">
        <v>445</v>
      </c>
      <c r="S5793" t="s">
        <v>34</v>
      </c>
      <c r="T5793" t="s">
        <v>35</v>
      </c>
    </row>
    <row r="5794" spans="1:20">
      <c r="A5794" t="s">
        <v>441</v>
      </c>
      <c r="B5794" t="s">
        <v>442</v>
      </c>
      <c r="C5794" t="s">
        <v>2428</v>
      </c>
      <c r="D5794" t="s">
        <v>2429</v>
      </c>
      <c r="E5794" t="s">
        <v>435</v>
      </c>
      <c r="F5794" s="1">
        <v>30708</v>
      </c>
      <c r="G5794" t="s">
        <v>2663</v>
      </c>
      <c r="H5794">
        <v>201502</v>
      </c>
      <c r="I5794" t="s">
        <v>27</v>
      </c>
      <c r="J5794" t="s">
        <v>28</v>
      </c>
      <c r="K5794" t="s">
        <v>40</v>
      </c>
      <c r="L5794" t="s">
        <v>30</v>
      </c>
      <c r="M5794" t="s">
        <v>31</v>
      </c>
      <c r="N5794" t="s">
        <v>32</v>
      </c>
      <c r="O5794">
        <v>-1338.1200000000001</v>
      </c>
      <c r="P5794" t="s">
        <v>442</v>
      </c>
      <c r="Q5794" t="s">
        <v>441</v>
      </c>
      <c r="R5794" t="s">
        <v>445</v>
      </c>
      <c r="S5794" t="s">
        <v>34</v>
      </c>
      <c r="T5794" t="s">
        <v>35</v>
      </c>
    </row>
    <row r="5795" spans="1:20">
      <c r="A5795" t="s">
        <v>441</v>
      </c>
      <c r="B5795" t="s">
        <v>442</v>
      </c>
      <c r="C5795" t="s">
        <v>443</v>
      </c>
      <c r="D5795" t="s">
        <v>444</v>
      </c>
      <c r="E5795" t="s">
        <v>435</v>
      </c>
      <c r="F5795" s="1">
        <v>41275</v>
      </c>
      <c r="G5795" t="s">
        <v>2663</v>
      </c>
      <c r="H5795">
        <v>201502</v>
      </c>
      <c r="I5795" t="s">
        <v>27</v>
      </c>
      <c r="J5795" t="s">
        <v>53</v>
      </c>
      <c r="K5795" t="s">
        <v>39</v>
      </c>
      <c r="L5795" t="s">
        <v>54</v>
      </c>
      <c r="M5795" t="s">
        <v>31</v>
      </c>
      <c r="N5795" t="s">
        <v>32</v>
      </c>
      <c r="O5795">
        <v>59394.12</v>
      </c>
      <c r="P5795" t="s">
        <v>442</v>
      </c>
      <c r="Q5795" t="s">
        <v>441</v>
      </c>
      <c r="R5795" t="s">
        <v>445</v>
      </c>
      <c r="S5795" t="s">
        <v>34</v>
      </c>
      <c r="T5795" t="s">
        <v>35</v>
      </c>
    </row>
    <row r="5796" spans="1:20">
      <c r="A5796" t="s">
        <v>441</v>
      </c>
      <c r="B5796" t="s">
        <v>442</v>
      </c>
      <c r="C5796" t="s">
        <v>446</v>
      </c>
      <c r="D5796" t="s">
        <v>447</v>
      </c>
      <c r="E5796" t="s">
        <v>435</v>
      </c>
      <c r="F5796" s="1">
        <v>41275</v>
      </c>
      <c r="G5796" t="s">
        <v>2663</v>
      </c>
      <c r="H5796">
        <v>201502</v>
      </c>
      <c r="I5796" t="s">
        <v>27</v>
      </c>
      <c r="J5796" t="s">
        <v>28</v>
      </c>
      <c r="K5796" t="s">
        <v>39</v>
      </c>
      <c r="L5796" t="s">
        <v>30</v>
      </c>
      <c r="M5796" t="s">
        <v>31</v>
      </c>
      <c r="N5796" t="s">
        <v>32</v>
      </c>
      <c r="O5796">
        <v>285161.28999999998</v>
      </c>
      <c r="P5796" t="s">
        <v>442</v>
      </c>
      <c r="Q5796" t="s">
        <v>441</v>
      </c>
      <c r="R5796" t="s">
        <v>445</v>
      </c>
      <c r="S5796" t="s">
        <v>34</v>
      </c>
      <c r="T5796" t="s">
        <v>35</v>
      </c>
    </row>
    <row r="5797" spans="1:20">
      <c r="A5797" t="s">
        <v>453</v>
      </c>
      <c r="B5797" t="s">
        <v>449</v>
      </c>
      <c r="C5797" t="s">
        <v>456</v>
      </c>
      <c r="D5797" t="s">
        <v>457</v>
      </c>
      <c r="E5797" t="s">
        <v>25</v>
      </c>
      <c r="F5797" s="1">
        <v>33603</v>
      </c>
      <c r="G5797" t="s">
        <v>2663</v>
      </c>
      <c r="H5797">
        <v>201502</v>
      </c>
      <c r="I5797" t="s">
        <v>27</v>
      </c>
      <c r="J5797" t="s">
        <v>28</v>
      </c>
      <c r="K5797" t="s">
        <v>29</v>
      </c>
      <c r="L5797" t="s">
        <v>30</v>
      </c>
      <c r="M5797" t="s">
        <v>31</v>
      </c>
      <c r="N5797" t="s">
        <v>32</v>
      </c>
      <c r="O5797">
        <v>8.52</v>
      </c>
      <c r="P5797" t="s">
        <v>449</v>
      </c>
      <c r="Q5797" t="s">
        <v>453</v>
      </c>
      <c r="R5797" t="s">
        <v>452</v>
      </c>
      <c r="S5797" t="s">
        <v>34</v>
      </c>
      <c r="T5797" t="s">
        <v>35</v>
      </c>
    </row>
    <row r="5798" spans="1:20">
      <c r="A5798" t="s">
        <v>453</v>
      </c>
      <c r="B5798" t="s">
        <v>449</v>
      </c>
      <c r="C5798" t="s">
        <v>456</v>
      </c>
      <c r="D5798" t="s">
        <v>457</v>
      </c>
      <c r="E5798" t="s">
        <v>25</v>
      </c>
      <c r="F5798" s="1">
        <v>33603</v>
      </c>
      <c r="G5798" t="s">
        <v>2663</v>
      </c>
      <c r="H5798">
        <v>201502</v>
      </c>
      <c r="I5798" t="s">
        <v>27</v>
      </c>
      <c r="J5798" t="s">
        <v>28</v>
      </c>
      <c r="K5798" t="s">
        <v>36</v>
      </c>
      <c r="L5798" t="s">
        <v>30</v>
      </c>
      <c r="M5798" t="s">
        <v>31</v>
      </c>
      <c r="N5798" t="s">
        <v>32</v>
      </c>
      <c r="O5798">
        <v>0.57000000000000006</v>
      </c>
      <c r="P5798" t="s">
        <v>449</v>
      </c>
      <c r="Q5798" t="s">
        <v>453</v>
      </c>
      <c r="R5798" t="s">
        <v>452</v>
      </c>
      <c r="S5798" t="s">
        <v>34</v>
      </c>
      <c r="T5798" t="s">
        <v>35</v>
      </c>
    </row>
    <row r="5799" spans="1:20">
      <c r="A5799" t="s">
        <v>453</v>
      </c>
      <c r="B5799" t="s">
        <v>449</v>
      </c>
      <c r="C5799" t="s">
        <v>456</v>
      </c>
      <c r="D5799" t="s">
        <v>457</v>
      </c>
      <c r="E5799" t="s">
        <v>25</v>
      </c>
      <c r="F5799" s="1">
        <v>33603</v>
      </c>
      <c r="G5799" t="s">
        <v>2663</v>
      </c>
      <c r="H5799">
        <v>201502</v>
      </c>
      <c r="I5799" t="s">
        <v>27</v>
      </c>
      <c r="J5799" t="s">
        <v>28</v>
      </c>
      <c r="K5799" t="s">
        <v>37</v>
      </c>
      <c r="L5799" t="s">
        <v>30</v>
      </c>
      <c r="M5799" t="s">
        <v>31</v>
      </c>
      <c r="N5799" t="s">
        <v>32</v>
      </c>
      <c r="O5799">
        <v>4.62</v>
      </c>
      <c r="P5799" t="s">
        <v>449</v>
      </c>
      <c r="Q5799" t="s">
        <v>453</v>
      </c>
      <c r="R5799" t="s">
        <v>452</v>
      </c>
      <c r="S5799" t="s">
        <v>34</v>
      </c>
      <c r="T5799" t="s">
        <v>35</v>
      </c>
    </row>
    <row r="5800" spans="1:20">
      <c r="A5800" t="s">
        <v>453</v>
      </c>
      <c r="B5800" t="s">
        <v>449</v>
      </c>
      <c r="C5800" t="s">
        <v>456</v>
      </c>
      <c r="D5800" t="s">
        <v>457</v>
      </c>
      <c r="E5800" t="s">
        <v>25</v>
      </c>
      <c r="F5800" s="1">
        <v>33603</v>
      </c>
      <c r="G5800" t="s">
        <v>2663</v>
      </c>
      <c r="H5800">
        <v>201502</v>
      </c>
      <c r="I5800" t="s">
        <v>27</v>
      </c>
      <c r="J5800" t="s">
        <v>28</v>
      </c>
      <c r="K5800" t="s">
        <v>38</v>
      </c>
      <c r="L5800" t="s">
        <v>30</v>
      </c>
      <c r="M5800" t="s">
        <v>31</v>
      </c>
      <c r="N5800" t="s">
        <v>32</v>
      </c>
      <c r="O5800">
        <v>0.18</v>
      </c>
      <c r="P5800" t="s">
        <v>449</v>
      </c>
      <c r="Q5800" t="s">
        <v>453</v>
      </c>
      <c r="R5800" t="s">
        <v>452</v>
      </c>
      <c r="S5800" t="s">
        <v>34</v>
      </c>
      <c r="T5800" t="s">
        <v>35</v>
      </c>
    </row>
    <row r="5801" spans="1:20">
      <c r="A5801" t="s">
        <v>453</v>
      </c>
      <c r="B5801" t="s">
        <v>449</v>
      </c>
      <c r="C5801" t="s">
        <v>456</v>
      </c>
      <c r="D5801" t="s">
        <v>457</v>
      </c>
      <c r="E5801" t="s">
        <v>25</v>
      </c>
      <c r="F5801" s="1">
        <v>33603</v>
      </c>
      <c r="G5801" t="s">
        <v>2663</v>
      </c>
      <c r="H5801">
        <v>201502</v>
      </c>
      <c r="I5801" t="s">
        <v>27</v>
      </c>
      <c r="J5801" t="s">
        <v>28</v>
      </c>
      <c r="K5801" t="s">
        <v>40</v>
      </c>
      <c r="L5801" t="s">
        <v>30</v>
      </c>
      <c r="M5801" t="s">
        <v>31</v>
      </c>
      <c r="N5801" t="s">
        <v>32</v>
      </c>
      <c r="O5801">
        <v>0.13</v>
      </c>
      <c r="P5801" t="s">
        <v>449</v>
      </c>
      <c r="Q5801" t="s">
        <v>453</v>
      </c>
      <c r="R5801" t="s">
        <v>452</v>
      </c>
      <c r="S5801" t="s">
        <v>34</v>
      </c>
      <c r="T5801" t="s">
        <v>35</v>
      </c>
    </row>
    <row r="5802" spans="1:20">
      <c r="A5802" t="s">
        <v>453</v>
      </c>
      <c r="B5802" t="s">
        <v>449</v>
      </c>
      <c r="C5802" t="s">
        <v>456</v>
      </c>
      <c r="D5802" t="s">
        <v>457</v>
      </c>
      <c r="E5802" t="s">
        <v>25</v>
      </c>
      <c r="F5802" s="1">
        <v>33603</v>
      </c>
      <c r="G5802" t="s">
        <v>2663</v>
      </c>
      <c r="H5802">
        <v>201502</v>
      </c>
      <c r="I5802" t="s">
        <v>27</v>
      </c>
      <c r="J5802" t="s">
        <v>28</v>
      </c>
      <c r="K5802" t="s">
        <v>41</v>
      </c>
      <c r="L5802" t="s">
        <v>30</v>
      </c>
      <c r="M5802" t="s">
        <v>31</v>
      </c>
      <c r="N5802" t="s">
        <v>32</v>
      </c>
      <c r="O5802">
        <v>5.29</v>
      </c>
      <c r="P5802" t="s">
        <v>449</v>
      </c>
      <c r="Q5802" t="s">
        <v>453</v>
      </c>
      <c r="R5802" t="s">
        <v>452</v>
      </c>
      <c r="S5802" t="s">
        <v>34</v>
      </c>
      <c r="T5802" t="s">
        <v>35</v>
      </c>
    </row>
    <row r="5803" spans="1:20">
      <c r="A5803" t="s">
        <v>453</v>
      </c>
      <c r="B5803" t="s">
        <v>449</v>
      </c>
      <c r="C5803" t="s">
        <v>456</v>
      </c>
      <c r="D5803" t="s">
        <v>457</v>
      </c>
      <c r="E5803" t="s">
        <v>25</v>
      </c>
      <c r="F5803" s="1">
        <v>33603</v>
      </c>
      <c r="G5803" t="s">
        <v>2663</v>
      </c>
      <c r="H5803">
        <v>201502</v>
      </c>
      <c r="I5803" t="s">
        <v>27</v>
      </c>
      <c r="J5803" t="s">
        <v>28</v>
      </c>
      <c r="K5803" t="s">
        <v>42</v>
      </c>
      <c r="L5803" t="s">
        <v>30</v>
      </c>
      <c r="M5803" t="s">
        <v>31</v>
      </c>
      <c r="N5803" t="s">
        <v>32</v>
      </c>
      <c r="O5803">
        <v>12.11</v>
      </c>
      <c r="P5803" t="s">
        <v>449</v>
      </c>
      <c r="Q5803" t="s">
        <v>453</v>
      </c>
      <c r="R5803" t="s">
        <v>452</v>
      </c>
      <c r="S5803" t="s">
        <v>34</v>
      </c>
      <c r="T5803" t="s">
        <v>35</v>
      </c>
    </row>
    <row r="5804" spans="1:20">
      <c r="A5804" t="s">
        <v>453</v>
      </c>
      <c r="B5804" t="s">
        <v>449</v>
      </c>
      <c r="C5804" t="s">
        <v>456</v>
      </c>
      <c r="D5804" t="s">
        <v>457</v>
      </c>
      <c r="E5804" t="s">
        <v>25</v>
      </c>
      <c r="F5804" s="1">
        <v>33603</v>
      </c>
      <c r="G5804" t="s">
        <v>2663</v>
      </c>
      <c r="H5804">
        <v>201502</v>
      </c>
      <c r="I5804" t="s">
        <v>27</v>
      </c>
      <c r="J5804" t="s">
        <v>28</v>
      </c>
      <c r="K5804" t="s">
        <v>43</v>
      </c>
      <c r="L5804" t="s">
        <v>30</v>
      </c>
      <c r="M5804" t="s">
        <v>31</v>
      </c>
      <c r="N5804" t="s">
        <v>32</v>
      </c>
      <c r="O5804">
        <v>223.64000000000001</v>
      </c>
      <c r="P5804" t="s">
        <v>449</v>
      </c>
      <c r="Q5804" t="s">
        <v>453</v>
      </c>
      <c r="R5804" t="s">
        <v>452</v>
      </c>
      <c r="S5804" t="s">
        <v>34</v>
      </c>
      <c r="T5804" t="s">
        <v>35</v>
      </c>
    </row>
    <row r="5805" spans="1:20">
      <c r="A5805" t="s">
        <v>453</v>
      </c>
      <c r="B5805" t="s">
        <v>449</v>
      </c>
      <c r="C5805" t="s">
        <v>456</v>
      </c>
      <c r="D5805" t="s">
        <v>457</v>
      </c>
      <c r="E5805" t="s">
        <v>25</v>
      </c>
      <c r="F5805" s="1">
        <v>33603</v>
      </c>
      <c r="G5805" t="s">
        <v>2663</v>
      </c>
      <c r="H5805">
        <v>201502</v>
      </c>
      <c r="I5805" t="s">
        <v>27</v>
      </c>
      <c r="J5805" t="s">
        <v>28</v>
      </c>
      <c r="K5805" t="s">
        <v>44</v>
      </c>
      <c r="L5805" t="s">
        <v>30</v>
      </c>
      <c r="M5805" t="s">
        <v>31</v>
      </c>
      <c r="N5805" t="s">
        <v>32</v>
      </c>
      <c r="O5805">
        <v>120.24000000000001</v>
      </c>
      <c r="P5805" t="s">
        <v>449</v>
      </c>
      <c r="Q5805" t="s">
        <v>453</v>
      </c>
      <c r="R5805" t="s">
        <v>452</v>
      </c>
      <c r="S5805" t="s">
        <v>34</v>
      </c>
      <c r="T5805" t="s">
        <v>35</v>
      </c>
    </row>
    <row r="5806" spans="1:20">
      <c r="A5806" t="s">
        <v>458</v>
      </c>
      <c r="B5806" t="s">
        <v>449</v>
      </c>
      <c r="C5806" t="s">
        <v>459</v>
      </c>
      <c r="D5806" t="s">
        <v>460</v>
      </c>
      <c r="E5806" t="s">
        <v>25</v>
      </c>
      <c r="F5806" s="1">
        <v>30864</v>
      </c>
      <c r="G5806" t="s">
        <v>2663</v>
      </c>
      <c r="H5806">
        <v>201502</v>
      </c>
      <c r="I5806" t="s">
        <v>27</v>
      </c>
      <c r="J5806" t="s">
        <v>28</v>
      </c>
      <c r="K5806" t="s">
        <v>44</v>
      </c>
      <c r="L5806" t="s">
        <v>30</v>
      </c>
      <c r="M5806" t="s">
        <v>31</v>
      </c>
      <c r="N5806" t="s">
        <v>32</v>
      </c>
      <c r="O5806">
        <v>1305.04</v>
      </c>
      <c r="P5806" t="s">
        <v>449</v>
      </c>
      <c r="Q5806" t="s">
        <v>458</v>
      </c>
      <c r="R5806" t="s">
        <v>452</v>
      </c>
      <c r="S5806" t="s">
        <v>34</v>
      </c>
      <c r="T5806" t="s">
        <v>35</v>
      </c>
    </row>
    <row r="5807" spans="1:20">
      <c r="A5807" t="s">
        <v>463</v>
      </c>
      <c r="B5807" t="s">
        <v>449</v>
      </c>
      <c r="C5807" t="s">
        <v>464</v>
      </c>
      <c r="D5807" t="s">
        <v>465</v>
      </c>
      <c r="E5807" t="s">
        <v>25</v>
      </c>
      <c r="F5807" s="1">
        <v>31766</v>
      </c>
      <c r="G5807" t="s">
        <v>2663</v>
      </c>
      <c r="H5807">
        <v>201502</v>
      </c>
      <c r="I5807" t="s">
        <v>27</v>
      </c>
      <c r="J5807" t="s">
        <v>28</v>
      </c>
      <c r="K5807" t="s">
        <v>29</v>
      </c>
      <c r="L5807" t="s">
        <v>30</v>
      </c>
      <c r="M5807" t="s">
        <v>31</v>
      </c>
      <c r="N5807" t="s">
        <v>32</v>
      </c>
      <c r="O5807">
        <v>0.05</v>
      </c>
      <c r="P5807" t="s">
        <v>449</v>
      </c>
      <c r="Q5807" t="s">
        <v>463</v>
      </c>
      <c r="R5807" t="s">
        <v>452</v>
      </c>
      <c r="S5807" t="s">
        <v>34</v>
      </c>
      <c r="T5807" t="s">
        <v>35</v>
      </c>
    </row>
    <row r="5808" spans="1:20">
      <c r="A5808" t="s">
        <v>463</v>
      </c>
      <c r="B5808" t="s">
        <v>449</v>
      </c>
      <c r="C5808" t="s">
        <v>464</v>
      </c>
      <c r="D5808" t="s">
        <v>465</v>
      </c>
      <c r="E5808" t="s">
        <v>25</v>
      </c>
      <c r="F5808" s="1">
        <v>31766</v>
      </c>
      <c r="G5808" t="s">
        <v>2663</v>
      </c>
      <c r="H5808">
        <v>201502</v>
      </c>
      <c r="I5808" t="s">
        <v>27</v>
      </c>
      <c r="J5808" t="s">
        <v>28</v>
      </c>
      <c r="K5808" t="s">
        <v>37</v>
      </c>
      <c r="L5808" t="s">
        <v>30</v>
      </c>
      <c r="M5808" t="s">
        <v>31</v>
      </c>
      <c r="N5808" t="s">
        <v>32</v>
      </c>
      <c r="O5808">
        <v>7.8100000000000005</v>
      </c>
      <c r="P5808" t="s">
        <v>449</v>
      </c>
      <c r="Q5808" t="s">
        <v>463</v>
      </c>
      <c r="R5808" t="s">
        <v>452</v>
      </c>
      <c r="S5808" t="s">
        <v>34</v>
      </c>
      <c r="T5808" t="s">
        <v>35</v>
      </c>
    </row>
    <row r="5809" spans="1:20">
      <c r="A5809" t="s">
        <v>463</v>
      </c>
      <c r="B5809" t="s">
        <v>449</v>
      </c>
      <c r="C5809" t="s">
        <v>464</v>
      </c>
      <c r="D5809" t="s">
        <v>465</v>
      </c>
      <c r="E5809" t="s">
        <v>25</v>
      </c>
      <c r="F5809" s="1">
        <v>31766</v>
      </c>
      <c r="G5809" t="s">
        <v>2663</v>
      </c>
      <c r="H5809">
        <v>201502</v>
      </c>
      <c r="I5809" t="s">
        <v>27</v>
      </c>
      <c r="J5809" t="s">
        <v>28</v>
      </c>
      <c r="K5809" t="s">
        <v>42</v>
      </c>
      <c r="L5809" t="s">
        <v>30</v>
      </c>
      <c r="M5809" t="s">
        <v>31</v>
      </c>
      <c r="N5809" t="s">
        <v>32</v>
      </c>
      <c r="O5809">
        <v>35.68</v>
      </c>
      <c r="P5809" t="s">
        <v>449</v>
      </c>
      <c r="Q5809" t="s">
        <v>463</v>
      </c>
      <c r="R5809" t="s">
        <v>452</v>
      </c>
      <c r="S5809" t="s">
        <v>34</v>
      </c>
      <c r="T5809" t="s">
        <v>35</v>
      </c>
    </row>
    <row r="5810" spans="1:20">
      <c r="A5810" t="s">
        <v>463</v>
      </c>
      <c r="B5810" t="s">
        <v>449</v>
      </c>
      <c r="C5810" t="s">
        <v>464</v>
      </c>
      <c r="D5810" t="s">
        <v>465</v>
      </c>
      <c r="E5810" t="s">
        <v>25</v>
      </c>
      <c r="F5810" s="1">
        <v>31766</v>
      </c>
      <c r="G5810" t="s">
        <v>2663</v>
      </c>
      <c r="H5810">
        <v>201502</v>
      </c>
      <c r="I5810" t="s">
        <v>27</v>
      </c>
      <c r="J5810" t="s">
        <v>28</v>
      </c>
      <c r="K5810" t="s">
        <v>44</v>
      </c>
      <c r="L5810" t="s">
        <v>30</v>
      </c>
      <c r="M5810" t="s">
        <v>31</v>
      </c>
      <c r="N5810" t="s">
        <v>32</v>
      </c>
      <c r="O5810">
        <v>551.23</v>
      </c>
      <c r="P5810" t="s">
        <v>449</v>
      </c>
      <c r="Q5810" t="s">
        <v>463</v>
      </c>
      <c r="R5810" t="s">
        <v>452</v>
      </c>
      <c r="S5810" t="s">
        <v>34</v>
      </c>
      <c r="T5810" t="s">
        <v>35</v>
      </c>
    </row>
    <row r="5811" spans="1:20">
      <c r="A5811" t="s">
        <v>466</v>
      </c>
      <c r="B5811" t="s">
        <v>449</v>
      </c>
      <c r="C5811" t="s">
        <v>467</v>
      </c>
      <c r="D5811" t="s">
        <v>468</v>
      </c>
      <c r="E5811" t="s">
        <v>25</v>
      </c>
      <c r="F5811" s="1">
        <v>30682</v>
      </c>
      <c r="G5811" t="s">
        <v>2663</v>
      </c>
      <c r="H5811">
        <v>201502</v>
      </c>
      <c r="I5811" t="s">
        <v>27</v>
      </c>
      <c r="J5811" t="s">
        <v>28</v>
      </c>
      <c r="K5811" t="s">
        <v>29</v>
      </c>
      <c r="L5811" t="s">
        <v>30</v>
      </c>
      <c r="M5811" t="s">
        <v>31</v>
      </c>
      <c r="N5811" t="s">
        <v>32</v>
      </c>
      <c r="O5811">
        <v>45.730000000000004</v>
      </c>
      <c r="P5811" t="s">
        <v>449</v>
      </c>
      <c r="Q5811" t="s">
        <v>466</v>
      </c>
      <c r="R5811" t="s">
        <v>452</v>
      </c>
      <c r="S5811" t="s">
        <v>34</v>
      </c>
      <c r="T5811" t="s">
        <v>35</v>
      </c>
    </row>
    <row r="5812" spans="1:20">
      <c r="A5812" t="s">
        <v>466</v>
      </c>
      <c r="B5812" t="s">
        <v>449</v>
      </c>
      <c r="C5812" t="s">
        <v>467</v>
      </c>
      <c r="D5812" t="s">
        <v>468</v>
      </c>
      <c r="E5812" t="s">
        <v>25</v>
      </c>
      <c r="F5812" s="1">
        <v>30682</v>
      </c>
      <c r="G5812" t="s">
        <v>2663</v>
      </c>
      <c r="H5812">
        <v>201502</v>
      </c>
      <c r="I5812" t="s">
        <v>27</v>
      </c>
      <c r="J5812" t="s">
        <v>28</v>
      </c>
      <c r="K5812" t="s">
        <v>36</v>
      </c>
      <c r="L5812" t="s">
        <v>30</v>
      </c>
      <c r="M5812" t="s">
        <v>31</v>
      </c>
      <c r="N5812" t="s">
        <v>32</v>
      </c>
      <c r="O5812">
        <v>45.730000000000004</v>
      </c>
      <c r="P5812" t="s">
        <v>449</v>
      </c>
      <c r="Q5812" t="s">
        <v>466</v>
      </c>
      <c r="R5812" t="s">
        <v>452</v>
      </c>
      <c r="S5812" t="s">
        <v>34</v>
      </c>
      <c r="T5812" t="s">
        <v>35</v>
      </c>
    </row>
    <row r="5813" spans="1:20">
      <c r="A5813" t="s">
        <v>466</v>
      </c>
      <c r="B5813" t="s">
        <v>449</v>
      </c>
      <c r="C5813" t="s">
        <v>467</v>
      </c>
      <c r="D5813" t="s">
        <v>468</v>
      </c>
      <c r="E5813" t="s">
        <v>25</v>
      </c>
      <c r="F5813" s="1">
        <v>30682</v>
      </c>
      <c r="G5813" t="s">
        <v>2663</v>
      </c>
      <c r="H5813">
        <v>201502</v>
      </c>
      <c r="I5813" t="s">
        <v>27</v>
      </c>
      <c r="J5813" t="s">
        <v>28</v>
      </c>
      <c r="K5813" t="s">
        <v>37</v>
      </c>
      <c r="L5813" t="s">
        <v>30</v>
      </c>
      <c r="M5813" t="s">
        <v>31</v>
      </c>
      <c r="N5813" t="s">
        <v>32</v>
      </c>
      <c r="O5813">
        <v>45.730000000000004</v>
      </c>
      <c r="P5813" t="s">
        <v>449</v>
      </c>
      <c r="Q5813" t="s">
        <v>466</v>
      </c>
      <c r="R5813" t="s">
        <v>452</v>
      </c>
      <c r="S5813" t="s">
        <v>34</v>
      </c>
      <c r="T5813" t="s">
        <v>35</v>
      </c>
    </row>
    <row r="5814" spans="1:20">
      <c r="A5814" t="s">
        <v>466</v>
      </c>
      <c r="B5814" t="s">
        <v>449</v>
      </c>
      <c r="C5814" t="s">
        <v>467</v>
      </c>
      <c r="D5814" t="s">
        <v>468</v>
      </c>
      <c r="E5814" t="s">
        <v>25</v>
      </c>
      <c r="F5814" s="1">
        <v>30682</v>
      </c>
      <c r="G5814" t="s">
        <v>2663</v>
      </c>
      <c r="H5814">
        <v>201502</v>
      </c>
      <c r="I5814" t="s">
        <v>27</v>
      </c>
      <c r="J5814" t="s">
        <v>28</v>
      </c>
      <c r="K5814" t="s">
        <v>38</v>
      </c>
      <c r="L5814" t="s">
        <v>30</v>
      </c>
      <c r="M5814" t="s">
        <v>31</v>
      </c>
      <c r="N5814" t="s">
        <v>32</v>
      </c>
      <c r="O5814">
        <v>45.730000000000004</v>
      </c>
      <c r="P5814" t="s">
        <v>449</v>
      </c>
      <c r="Q5814" t="s">
        <v>466</v>
      </c>
      <c r="R5814" t="s">
        <v>452</v>
      </c>
      <c r="S5814" t="s">
        <v>34</v>
      </c>
      <c r="T5814" t="s">
        <v>35</v>
      </c>
    </row>
    <row r="5815" spans="1:20">
      <c r="A5815" t="s">
        <v>466</v>
      </c>
      <c r="B5815" t="s">
        <v>449</v>
      </c>
      <c r="C5815" t="s">
        <v>467</v>
      </c>
      <c r="D5815" t="s">
        <v>468</v>
      </c>
      <c r="E5815" t="s">
        <v>25</v>
      </c>
      <c r="F5815" s="1">
        <v>30682</v>
      </c>
      <c r="G5815" t="s">
        <v>2663</v>
      </c>
      <c r="H5815">
        <v>201502</v>
      </c>
      <c r="I5815" t="s">
        <v>27</v>
      </c>
      <c r="J5815" t="s">
        <v>28</v>
      </c>
      <c r="K5815" t="s">
        <v>40</v>
      </c>
      <c r="L5815" t="s">
        <v>30</v>
      </c>
      <c r="M5815" t="s">
        <v>31</v>
      </c>
      <c r="N5815" t="s">
        <v>32</v>
      </c>
      <c r="O5815">
        <v>45.730000000000004</v>
      </c>
      <c r="P5815" t="s">
        <v>449</v>
      </c>
      <c r="Q5815" t="s">
        <v>466</v>
      </c>
      <c r="R5815" t="s">
        <v>452</v>
      </c>
      <c r="S5815" t="s">
        <v>34</v>
      </c>
      <c r="T5815" t="s">
        <v>35</v>
      </c>
    </row>
    <row r="5816" spans="1:20">
      <c r="A5816" t="s">
        <v>466</v>
      </c>
      <c r="B5816" t="s">
        <v>449</v>
      </c>
      <c r="C5816" t="s">
        <v>467</v>
      </c>
      <c r="D5816" t="s">
        <v>468</v>
      </c>
      <c r="E5816" t="s">
        <v>25</v>
      </c>
      <c r="F5816" s="1">
        <v>30682</v>
      </c>
      <c r="G5816" t="s">
        <v>2663</v>
      </c>
      <c r="H5816">
        <v>201502</v>
      </c>
      <c r="I5816" t="s">
        <v>27</v>
      </c>
      <c r="J5816" t="s">
        <v>28</v>
      </c>
      <c r="K5816" t="s">
        <v>41</v>
      </c>
      <c r="L5816" t="s">
        <v>30</v>
      </c>
      <c r="M5816" t="s">
        <v>31</v>
      </c>
      <c r="N5816" t="s">
        <v>32</v>
      </c>
      <c r="O5816">
        <v>45.730000000000004</v>
      </c>
      <c r="P5816" t="s">
        <v>449</v>
      </c>
      <c r="Q5816" t="s">
        <v>466</v>
      </c>
      <c r="R5816" t="s">
        <v>452</v>
      </c>
      <c r="S5816" t="s">
        <v>34</v>
      </c>
      <c r="T5816" t="s">
        <v>35</v>
      </c>
    </row>
    <row r="5817" spans="1:20">
      <c r="A5817" t="s">
        <v>466</v>
      </c>
      <c r="B5817" t="s">
        <v>449</v>
      </c>
      <c r="C5817" t="s">
        <v>467</v>
      </c>
      <c r="D5817" t="s">
        <v>468</v>
      </c>
      <c r="E5817" t="s">
        <v>25</v>
      </c>
      <c r="F5817" s="1">
        <v>30682</v>
      </c>
      <c r="G5817" t="s">
        <v>2663</v>
      </c>
      <c r="H5817">
        <v>201502</v>
      </c>
      <c r="I5817" t="s">
        <v>27</v>
      </c>
      <c r="J5817" t="s">
        <v>28</v>
      </c>
      <c r="K5817" t="s">
        <v>42</v>
      </c>
      <c r="L5817" t="s">
        <v>30</v>
      </c>
      <c r="M5817" t="s">
        <v>31</v>
      </c>
      <c r="N5817" t="s">
        <v>32</v>
      </c>
      <c r="O5817">
        <v>45.730000000000004</v>
      </c>
      <c r="P5817" t="s">
        <v>449</v>
      </c>
      <c r="Q5817" t="s">
        <v>466</v>
      </c>
      <c r="R5817" t="s">
        <v>452</v>
      </c>
      <c r="S5817" t="s">
        <v>34</v>
      </c>
      <c r="T5817" t="s">
        <v>35</v>
      </c>
    </row>
    <row r="5818" spans="1:20">
      <c r="A5818" t="s">
        <v>466</v>
      </c>
      <c r="B5818" t="s">
        <v>449</v>
      </c>
      <c r="C5818" t="s">
        <v>467</v>
      </c>
      <c r="D5818" t="s">
        <v>468</v>
      </c>
      <c r="E5818" t="s">
        <v>25</v>
      </c>
      <c r="F5818" s="1">
        <v>30682</v>
      </c>
      <c r="G5818" t="s">
        <v>2663</v>
      </c>
      <c r="H5818">
        <v>201502</v>
      </c>
      <c r="I5818" t="s">
        <v>27</v>
      </c>
      <c r="J5818" t="s">
        <v>28</v>
      </c>
      <c r="K5818" t="s">
        <v>43</v>
      </c>
      <c r="L5818" t="s">
        <v>30</v>
      </c>
      <c r="M5818" t="s">
        <v>31</v>
      </c>
      <c r="N5818" t="s">
        <v>32</v>
      </c>
      <c r="O5818">
        <v>45.78</v>
      </c>
      <c r="P5818" t="s">
        <v>449</v>
      </c>
      <c r="Q5818" t="s">
        <v>466</v>
      </c>
      <c r="R5818" t="s">
        <v>452</v>
      </c>
      <c r="S5818" t="s">
        <v>34</v>
      </c>
      <c r="T5818" t="s">
        <v>35</v>
      </c>
    </row>
    <row r="5819" spans="1:20">
      <c r="A5819" t="s">
        <v>466</v>
      </c>
      <c r="B5819" t="s">
        <v>449</v>
      </c>
      <c r="C5819" t="s">
        <v>467</v>
      </c>
      <c r="D5819" t="s">
        <v>468</v>
      </c>
      <c r="E5819" t="s">
        <v>25</v>
      </c>
      <c r="F5819" s="1">
        <v>30682</v>
      </c>
      <c r="G5819" t="s">
        <v>2663</v>
      </c>
      <c r="H5819">
        <v>201502</v>
      </c>
      <c r="I5819" t="s">
        <v>27</v>
      </c>
      <c r="J5819" t="s">
        <v>28</v>
      </c>
      <c r="K5819" t="s">
        <v>44</v>
      </c>
      <c r="L5819" t="s">
        <v>30</v>
      </c>
      <c r="M5819" t="s">
        <v>31</v>
      </c>
      <c r="N5819" t="s">
        <v>32</v>
      </c>
      <c r="O5819">
        <v>45.730000000000004</v>
      </c>
      <c r="P5819" t="s">
        <v>449</v>
      </c>
      <c r="Q5819" t="s">
        <v>466</v>
      </c>
      <c r="R5819" t="s">
        <v>452</v>
      </c>
      <c r="S5819" t="s">
        <v>34</v>
      </c>
      <c r="T5819" t="s">
        <v>35</v>
      </c>
    </row>
    <row r="5820" spans="1:20">
      <c r="A5820" t="s">
        <v>469</v>
      </c>
      <c r="B5820" t="s">
        <v>449</v>
      </c>
      <c r="C5820" t="s">
        <v>470</v>
      </c>
      <c r="D5820" t="s">
        <v>471</v>
      </c>
      <c r="E5820" t="s">
        <v>25</v>
      </c>
      <c r="F5820" s="1">
        <v>30987</v>
      </c>
      <c r="G5820" t="s">
        <v>2663</v>
      </c>
      <c r="H5820">
        <v>201502</v>
      </c>
      <c r="I5820" t="s">
        <v>27</v>
      </c>
      <c r="J5820" t="s">
        <v>28</v>
      </c>
      <c r="K5820" t="s">
        <v>29</v>
      </c>
      <c r="L5820" t="s">
        <v>30</v>
      </c>
      <c r="M5820" t="s">
        <v>31</v>
      </c>
      <c r="N5820" t="s">
        <v>32</v>
      </c>
      <c r="O5820">
        <v>0</v>
      </c>
      <c r="P5820" t="s">
        <v>449</v>
      </c>
      <c r="Q5820" t="s">
        <v>469</v>
      </c>
      <c r="R5820" t="s">
        <v>452</v>
      </c>
      <c r="S5820" t="s">
        <v>34</v>
      </c>
      <c r="T5820" t="s">
        <v>35</v>
      </c>
    </row>
    <row r="5821" spans="1:20">
      <c r="A5821" t="s">
        <v>469</v>
      </c>
      <c r="B5821" t="s">
        <v>449</v>
      </c>
      <c r="C5821" t="s">
        <v>470</v>
      </c>
      <c r="D5821" t="s">
        <v>471</v>
      </c>
      <c r="E5821" t="s">
        <v>25</v>
      </c>
      <c r="F5821" s="1">
        <v>30987</v>
      </c>
      <c r="G5821" t="s">
        <v>2663</v>
      </c>
      <c r="H5821">
        <v>201502</v>
      </c>
      <c r="I5821" t="s">
        <v>27</v>
      </c>
      <c r="J5821" t="s">
        <v>28</v>
      </c>
      <c r="K5821" t="s">
        <v>38</v>
      </c>
      <c r="L5821" t="s">
        <v>30</v>
      </c>
      <c r="M5821" t="s">
        <v>31</v>
      </c>
      <c r="N5821" t="s">
        <v>32</v>
      </c>
      <c r="O5821">
        <v>0</v>
      </c>
      <c r="P5821" t="s">
        <v>449</v>
      </c>
      <c r="Q5821" t="s">
        <v>469</v>
      </c>
      <c r="R5821" t="s">
        <v>452</v>
      </c>
      <c r="S5821" t="s">
        <v>34</v>
      </c>
      <c r="T5821" t="s">
        <v>35</v>
      </c>
    </row>
    <row r="5822" spans="1:20">
      <c r="A5822" t="s">
        <v>469</v>
      </c>
      <c r="B5822" t="s">
        <v>449</v>
      </c>
      <c r="C5822" t="s">
        <v>470</v>
      </c>
      <c r="D5822" t="s">
        <v>471</v>
      </c>
      <c r="E5822" t="s">
        <v>25</v>
      </c>
      <c r="F5822" s="1">
        <v>30987</v>
      </c>
      <c r="G5822" t="s">
        <v>2663</v>
      </c>
      <c r="H5822">
        <v>201502</v>
      </c>
      <c r="I5822" t="s">
        <v>27</v>
      </c>
      <c r="J5822" t="s">
        <v>28</v>
      </c>
      <c r="K5822" t="s">
        <v>41</v>
      </c>
      <c r="L5822" t="s">
        <v>30</v>
      </c>
      <c r="M5822" t="s">
        <v>31</v>
      </c>
      <c r="N5822" t="s">
        <v>32</v>
      </c>
      <c r="O5822">
        <v>15590.37</v>
      </c>
      <c r="P5822" t="s">
        <v>449</v>
      </c>
      <c r="Q5822" t="s">
        <v>469</v>
      </c>
      <c r="R5822" t="s">
        <v>452</v>
      </c>
      <c r="S5822" t="s">
        <v>34</v>
      </c>
      <c r="T5822" t="s">
        <v>35</v>
      </c>
    </row>
    <row r="5823" spans="1:20">
      <c r="A5823" t="s">
        <v>469</v>
      </c>
      <c r="B5823" t="s">
        <v>449</v>
      </c>
      <c r="C5823" t="s">
        <v>470</v>
      </c>
      <c r="D5823" t="s">
        <v>471</v>
      </c>
      <c r="E5823" t="s">
        <v>25</v>
      </c>
      <c r="F5823" s="1">
        <v>30987</v>
      </c>
      <c r="G5823" t="s">
        <v>2663</v>
      </c>
      <c r="H5823">
        <v>201502</v>
      </c>
      <c r="I5823" t="s">
        <v>27</v>
      </c>
      <c r="J5823" t="s">
        <v>28</v>
      </c>
      <c r="K5823" t="s">
        <v>42</v>
      </c>
      <c r="L5823" t="s">
        <v>30</v>
      </c>
      <c r="M5823" t="s">
        <v>31</v>
      </c>
      <c r="N5823" t="s">
        <v>32</v>
      </c>
      <c r="O5823">
        <v>0</v>
      </c>
      <c r="P5823" t="s">
        <v>449</v>
      </c>
      <c r="Q5823" t="s">
        <v>469</v>
      </c>
      <c r="R5823" t="s">
        <v>452</v>
      </c>
      <c r="S5823" t="s">
        <v>34</v>
      </c>
      <c r="T5823" t="s">
        <v>35</v>
      </c>
    </row>
    <row r="5824" spans="1:20">
      <c r="A5824" t="s">
        <v>469</v>
      </c>
      <c r="B5824" t="s">
        <v>449</v>
      </c>
      <c r="C5824" t="s">
        <v>470</v>
      </c>
      <c r="D5824" t="s">
        <v>471</v>
      </c>
      <c r="E5824" t="s">
        <v>25</v>
      </c>
      <c r="F5824" s="1">
        <v>30987</v>
      </c>
      <c r="G5824" t="s">
        <v>2663</v>
      </c>
      <c r="H5824">
        <v>201502</v>
      </c>
      <c r="I5824" t="s">
        <v>27</v>
      </c>
      <c r="J5824" t="s">
        <v>28</v>
      </c>
      <c r="K5824" t="s">
        <v>43</v>
      </c>
      <c r="L5824" t="s">
        <v>30</v>
      </c>
      <c r="M5824" t="s">
        <v>31</v>
      </c>
      <c r="N5824" t="s">
        <v>32</v>
      </c>
      <c r="O5824">
        <v>0</v>
      </c>
      <c r="P5824" t="s">
        <v>449</v>
      </c>
      <c r="Q5824" t="s">
        <v>469</v>
      </c>
      <c r="R5824" t="s">
        <v>452</v>
      </c>
      <c r="S5824" t="s">
        <v>34</v>
      </c>
      <c r="T5824" t="s">
        <v>35</v>
      </c>
    </row>
    <row r="5825" spans="1:20">
      <c r="A5825" t="s">
        <v>469</v>
      </c>
      <c r="B5825" t="s">
        <v>449</v>
      </c>
      <c r="C5825" t="s">
        <v>470</v>
      </c>
      <c r="D5825" t="s">
        <v>471</v>
      </c>
      <c r="E5825" t="s">
        <v>25</v>
      </c>
      <c r="F5825" s="1">
        <v>30987</v>
      </c>
      <c r="G5825" t="s">
        <v>2663</v>
      </c>
      <c r="H5825">
        <v>201502</v>
      </c>
      <c r="I5825" t="s">
        <v>27</v>
      </c>
      <c r="J5825" t="s">
        <v>28</v>
      </c>
      <c r="K5825" t="s">
        <v>44</v>
      </c>
      <c r="L5825" t="s">
        <v>30</v>
      </c>
      <c r="M5825" t="s">
        <v>31</v>
      </c>
      <c r="N5825" t="s">
        <v>32</v>
      </c>
      <c r="O5825">
        <v>2387.54</v>
      </c>
      <c r="P5825" t="s">
        <v>449</v>
      </c>
      <c r="Q5825" t="s">
        <v>469</v>
      </c>
      <c r="R5825" t="s">
        <v>452</v>
      </c>
      <c r="S5825" t="s">
        <v>34</v>
      </c>
      <c r="T5825" t="s">
        <v>35</v>
      </c>
    </row>
    <row r="5826" spans="1:20">
      <c r="A5826" t="s">
        <v>458</v>
      </c>
      <c r="B5826" t="s">
        <v>449</v>
      </c>
      <c r="C5826" t="s">
        <v>472</v>
      </c>
      <c r="D5826" t="s">
        <v>473</v>
      </c>
      <c r="E5826" t="s">
        <v>25</v>
      </c>
      <c r="F5826" s="1">
        <v>38261</v>
      </c>
      <c r="G5826" t="s">
        <v>2663</v>
      </c>
      <c r="H5826">
        <v>201502</v>
      </c>
      <c r="I5826" t="s">
        <v>27</v>
      </c>
      <c r="J5826" t="s">
        <v>53</v>
      </c>
      <c r="K5826" t="s">
        <v>29</v>
      </c>
      <c r="L5826" t="s">
        <v>54</v>
      </c>
      <c r="M5826" t="s">
        <v>31</v>
      </c>
      <c r="N5826" t="s">
        <v>32</v>
      </c>
      <c r="O5826">
        <v>9.6300000000000008</v>
      </c>
      <c r="P5826" t="s">
        <v>449</v>
      </c>
      <c r="Q5826" t="s">
        <v>458</v>
      </c>
      <c r="R5826" t="s">
        <v>452</v>
      </c>
      <c r="S5826" t="s">
        <v>34</v>
      </c>
      <c r="T5826" t="s">
        <v>35</v>
      </c>
    </row>
    <row r="5827" spans="1:20">
      <c r="A5827" t="s">
        <v>458</v>
      </c>
      <c r="B5827" t="s">
        <v>449</v>
      </c>
      <c r="C5827" t="s">
        <v>472</v>
      </c>
      <c r="D5827" t="s">
        <v>473</v>
      </c>
      <c r="E5827" t="s">
        <v>25</v>
      </c>
      <c r="F5827" s="1">
        <v>38261</v>
      </c>
      <c r="G5827" t="s">
        <v>2663</v>
      </c>
      <c r="H5827">
        <v>201502</v>
      </c>
      <c r="I5827" t="s">
        <v>27</v>
      </c>
      <c r="J5827" t="s">
        <v>53</v>
      </c>
      <c r="K5827" t="s">
        <v>36</v>
      </c>
      <c r="L5827" t="s">
        <v>54</v>
      </c>
      <c r="M5827" t="s">
        <v>31</v>
      </c>
      <c r="N5827" t="s">
        <v>32</v>
      </c>
      <c r="O5827">
        <v>0.64</v>
      </c>
      <c r="P5827" t="s">
        <v>449</v>
      </c>
      <c r="Q5827" t="s">
        <v>458</v>
      </c>
      <c r="R5827" t="s">
        <v>452</v>
      </c>
      <c r="S5827" t="s">
        <v>34</v>
      </c>
      <c r="T5827" t="s">
        <v>35</v>
      </c>
    </row>
    <row r="5828" spans="1:20">
      <c r="A5828" t="s">
        <v>458</v>
      </c>
      <c r="B5828" t="s">
        <v>449</v>
      </c>
      <c r="C5828" t="s">
        <v>472</v>
      </c>
      <c r="D5828" t="s">
        <v>473</v>
      </c>
      <c r="E5828" t="s">
        <v>25</v>
      </c>
      <c r="F5828" s="1">
        <v>38261</v>
      </c>
      <c r="G5828" t="s">
        <v>2663</v>
      </c>
      <c r="H5828">
        <v>201502</v>
      </c>
      <c r="I5828" t="s">
        <v>27</v>
      </c>
      <c r="J5828" t="s">
        <v>53</v>
      </c>
      <c r="K5828" t="s">
        <v>37</v>
      </c>
      <c r="L5828" t="s">
        <v>54</v>
      </c>
      <c r="M5828" t="s">
        <v>31</v>
      </c>
      <c r="N5828" t="s">
        <v>32</v>
      </c>
      <c r="O5828">
        <v>5.24</v>
      </c>
      <c r="P5828" t="s">
        <v>449</v>
      </c>
      <c r="Q5828" t="s">
        <v>458</v>
      </c>
      <c r="R5828" t="s">
        <v>452</v>
      </c>
      <c r="S5828" t="s">
        <v>34</v>
      </c>
      <c r="T5828" t="s">
        <v>35</v>
      </c>
    </row>
    <row r="5829" spans="1:20">
      <c r="A5829" t="s">
        <v>458</v>
      </c>
      <c r="B5829" t="s">
        <v>449</v>
      </c>
      <c r="C5829" t="s">
        <v>472</v>
      </c>
      <c r="D5829" t="s">
        <v>473</v>
      </c>
      <c r="E5829" t="s">
        <v>25</v>
      </c>
      <c r="F5829" s="1">
        <v>38261</v>
      </c>
      <c r="G5829" t="s">
        <v>2663</v>
      </c>
      <c r="H5829">
        <v>201502</v>
      </c>
      <c r="I5829" t="s">
        <v>27</v>
      </c>
      <c r="J5829" t="s">
        <v>53</v>
      </c>
      <c r="K5829" t="s">
        <v>38</v>
      </c>
      <c r="L5829" t="s">
        <v>54</v>
      </c>
      <c r="M5829" t="s">
        <v>31</v>
      </c>
      <c r="N5829" t="s">
        <v>32</v>
      </c>
      <c r="O5829">
        <v>0.21</v>
      </c>
      <c r="P5829" t="s">
        <v>449</v>
      </c>
      <c r="Q5829" t="s">
        <v>458</v>
      </c>
      <c r="R5829" t="s">
        <v>452</v>
      </c>
      <c r="S5829" t="s">
        <v>34</v>
      </c>
      <c r="T5829" t="s">
        <v>35</v>
      </c>
    </row>
    <row r="5830" spans="1:20">
      <c r="A5830" t="s">
        <v>458</v>
      </c>
      <c r="B5830" t="s">
        <v>449</v>
      </c>
      <c r="C5830" t="s">
        <v>472</v>
      </c>
      <c r="D5830" t="s">
        <v>473</v>
      </c>
      <c r="E5830" t="s">
        <v>25</v>
      </c>
      <c r="F5830" s="1">
        <v>38261</v>
      </c>
      <c r="G5830" t="s">
        <v>2663</v>
      </c>
      <c r="H5830">
        <v>201502</v>
      </c>
      <c r="I5830" t="s">
        <v>27</v>
      </c>
      <c r="J5830" t="s">
        <v>53</v>
      </c>
      <c r="K5830" t="s">
        <v>40</v>
      </c>
      <c r="L5830" t="s">
        <v>54</v>
      </c>
      <c r="M5830" t="s">
        <v>31</v>
      </c>
      <c r="N5830" t="s">
        <v>32</v>
      </c>
      <c r="O5830">
        <v>0.19</v>
      </c>
      <c r="P5830" t="s">
        <v>449</v>
      </c>
      <c r="Q5830" t="s">
        <v>458</v>
      </c>
      <c r="R5830" t="s">
        <v>452</v>
      </c>
      <c r="S5830" t="s">
        <v>34</v>
      </c>
      <c r="T5830" t="s">
        <v>35</v>
      </c>
    </row>
    <row r="5831" spans="1:20">
      <c r="A5831" t="s">
        <v>458</v>
      </c>
      <c r="B5831" t="s">
        <v>449</v>
      </c>
      <c r="C5831" t="s">
        <v>472</v>
      </c>
      <c r="D5831" t="s">
        <v>473</v>
      </c>
      <c r="E5831" t="s">
        <v>25</v>
      </c>
      <c r="F5831" s="1">
        <v>38261</v>
      </c>
      <c r="G5831" t="s">
        <v>2663</v>
      </c>
      <c r="H5831">
        <v>201502</v>
      </c>
      <c r="I5831" t="s">
        <v>27</v>
      </c>
      <c r="J5831" t="s">
        <v>53</v>
      </c>
      <c r="K5831" t="s">
        <v>41</v>
      </c>
      <c r="L5831" t="s">
        <v>54</v>
      </c>
      <c r="M5831" t="s">
        <v>31</v>
      </c>
      <c r="N5831" t="s">
        <v>32</v>
      </c>
      <c r="O5831">
        <v>5.99</v>
      </c>
      <c r="P5831" t="s">
        <v>449</v>
      </c>
      <c r="Q5831" t="s">
        <v>458</v>
      </c>
      <c r="R5831" t="s">
        <v>452</v>
      </c>
      <c r="S5831" t="s">
        <v>34</v>
      </c>
      <c r="T5831" t="s">
        <v>35</v>
      </c>
    </row>
    <row r="5832" spans="1:20">
      <c r="A5832" t="s">
        <v>458</v>
      </c>
      <c r="B5832" t="s">
        <v>449</v>
      </c>
      <c r="C5832" t="s">
        <v>472</v>
      </c>
      <c r="D5832" t="s">
        <v>473</v>
      </c>
      <c r="E5832" t="s">
        <v>25</v>
      </c>
      <c r="F5832" s="1">
        <v>38261</v>
      </c>
      <c r="G5832" t="s">
        <v>2663</v>
      </c>
      <c r="H5832">
        <v>201502</v>
      </c>
      <c r="I5832" t="s">
        <v>27</v>
      </c>
      <c r="J5832" t="s">
        <v>53</v>
      </c>
      <c r="K5832" t="s">
        <v>42</v>
      </c>
      <c r="L5832" t="s">
        <v>54</v>
      </c>
      <c r="M5832" t="s">
        <v>31</v>
      </c>
      <c r="N5832" t="s">
        <v>32</v>
      </c>
      <c r="O5832">
        <v>3.75</v>
      </c>
      <c r="P5832" t="s">
        <v>449</v>
      </c>
      <c r="Q5832" t="s">
        <v>458</v>
      </c>
      <c r="R5832" t="s">
        <v>452</v>
      </c>
      <c r="S5832" t="s">
        <v>34</v>
      </c>
      <c r="T5832" t="s">
        <v>35</v>
      </c>
    </row>
    <row r="5833" spans="1:20">
      <c r="A5833" t="s">
        <v>458</v>
      </c>
      <c r="B5833" t="s">
        <v>449</v>
      </c>
      <c r="C5833" t="s">
        <v>472</v>
      </c>
      <c r="D5833" t="s">
        <v>473</v>
      </c>
      <c r="E5833" t="s">
        <v>25</v>
      </c>
      <c r="F5833" s="1">
        <v>38261</v>
      </c>
      <c r="G5833" t="s">
        <v>2663</v>
      </c>
      <c r="H5833">
        <v>201502</v>
      </c>
      <c r="I5833" t="s">
        <v>27</v>
      </c>
      <c r="J5833" t="s">
        <v>53</v>
      </c>
      <c r="K5833" t="s">
        <v>43</v>
      </c>
      <c r="L5833" t="s">
        <v>54</v>
      </c>
      <c r="M5833" t="s">
        <v>31</v>
      </c>
      <c r="N5833" t="s">
        <v>32</v>
      </c>
      <c r="O5833">
        <v>75.16</v>
      </c>
      <c r="P5833" t="s">
        <v>449</v>
      </c>
      <c r="Q5833" t="s">
        <v>458</v>
      </c>
      <c r="R5833" t="s">
        <v>452</v>
      </c>
      <c r="S5833" t="s">
        <v>34</v>
      </c>
      <c r="T5833" t="s">
        <v>35</v>
      </c>
    </row>
    <row r="5834" spans="1:20">
      <c r="A5834" t="s">
        <v>458</v>
      </c>
      <c r="B5834" t="s">
        <v>449</v>
      </c>
      <c r="C5834" t="s">
        <v>472</v>
      </c>
      <c r="D5834" t="s">
        <v>473</v>
      </c>
      <c r="E5834" t="s">
        <v>25</v>
      </c>
      <c r="F5834" s="1">
        <v>38261</v>
      </c>
      <c r="G5834" t="s">
        <v>2663</v>
      </c>
      <c r="H5834">
        <v>201502</v>
      </c>
      <c r="I5834" t="s">
        <v>27</v>
      </c>
      <c r="J5834" t="s">
        <v>53</v>
      </c>
      <c r="K5834" t="s">
        <v>44</v>
      </c>
      <c r="L5834" t="s">
        <v>54</v>
      </c>
      <c r="M5834" t="s">
        <v>31</v>
      </c>
      <c r="N5834" t="s">
        <v>32</v>
      </c>
      <c r="O5834">
        <v>426.51</v>
      </c>
      <c r="P5834" t="s">
        <v>449</v>
      </c>
      <c r="Q5834" t="s">
        <v>458</v>
      </c>
      <c r="R5834" t="s">
        <v>452</v>
      </c>
      <c r="S5834" t="s">
        <v>34</v>
      </c>
      <c r="T5834" t="s">
        <v>35</v>
      </c>
    </row>
    <row r="5835" spans="1:20">
      <c r="A5835" t="s">
        <v>474</v>
      </c>
      <c r="B5835" t="s">
        <v>449</v>
      </c>
      <c r="C5835" t="s">
        <v>475</v>
      </c>
      <c r="D5835" t="s">
        <v>476</v>
      </c>
      <c r="E5835" t="s">
        <v>25</v>
      </c>
      <c r="F5835" s="1">
        <v>31593</v>
      </c>
      <c r="G5835" t="s">
        <v>2663</v>
      </c>
      <c r="H5835">
        <v>201502</v>
      </c>
      <c r="I5835" t="s">
        <v>27</v>
      </c>
      <c r="J5835" t="s">
        <v>53</v>
      </c>
      <c r="K5835" t="s">
        <v>29</v>
      </c>
      <c r="L5835" t="s">
        <v>54</v>
      </c>
      <c r="M5835" t="s">
        <v>31</v>
      </c>
      <c r="N5835" t="s">
        <v>32</v>
      </c>
      <c r="O5835">
        <v>195.42000000000002</v>
      </c>
      <c r="P5835" t="s">
        <v>449</v>
      </c>
      <c r="Q5835" t="s">
        <v>474</v>
      </c>
      <c r="R5835" t="s">
        <v>452</v>
      </c>
      <c r="S5835" t="s">
        <v>34</v>
      </c>
      <c r="T5835" t="s">
        <v>35</v>
      </c>
    </row>
    <row r="5836" spans="1:20">
      <c r="A5836" t="s">
        <v>474</v>
      </c>
      <c r="B5836" t="s">
        <v>449</v>
      </c>
      <c r="C5836" t="s">
        <v>475</v>
      </c>
      <c r="D5836" t="s">
        <v>476</v>
      </c>
      <c r="E5836" t="s">
        <v>25</v>
      </c>
      <c r="F5836" s="1">
        <v>31593</v>
      </c>
      <c r="G5836" t="s">
        <v>2663</v>
      </c>
      <c r="H5836">
        <v>201502</v>
      </c>
      <c r="I5836" t="s">
        <v>27</v>
      </c>
      <c r="J5836" t="s">
        <v>53</v>
      </c>
      <c r="K5836" t="s">
        <v>40</v>
      </c>
      <c r="L5836" t="s">
        <v>54</v>
      </c>
      <c r="M5836" t="s">
        <v>31</v>
      </c>
      <c r="N5836" t="s">
        <v>32</v>
      </c>
      <c r="O5836">
        <v>189.16</v>
      </c>
      <c r="P5836" t="s">
        <v>449</v>
      </c>
      <c r="Q5836" t="s">
        <v>474</v>
      </c>
      <c r="R5836" t="s">
        <v>452</v>
      </c>
      <c r="S5836" t="s">
        <v>34</v>
      </c>
      <c r="T5836" t="s">
        <v>35</v>
      </c>
    </row>
    <row r="5837" spans="1:20">
      <c r="A5837" t="s">
        <v>474</v>
      </c>
      <c r="B5837" t="s">
        <v>449</v>
      </c>
      <c r="C5837" t="s">
        <v>475</v>
      </c>
      <c r="D5837" t="s">
        <v>476</v>
      </c>
      <c r="E5837" t="s">
        <v>25</v>
      </c>
      <c r="F5837" s="1">
        <v>31593</v>
      </c>
      <c r="G5837" t="s">
        <v>2663</v>
      </c>
      <c r="H5837">
        <v>201502</v>
      </c>
      <c r="I5837" t="s">
        <v>27</v>
      </c>
      <c r="J5837" t="s">
        <v>53</v>
      </c>
      <c r="K5837" t="s">
        <v>44</v>
      </c>
      <c r="L5837" t="s">
        <v>54</v>
      </c>
      <c r="M5837" t="s">
        <v>31</v>
      </c>
      <c r="N5837" t="s">
        <v>32</v>
      </c>
      <c r="O5837">
        <v>2058.1999999999998</v>
      </c>
      <c r="P5837" t="s">
        <v>449</v>
      </c>
      <c r="Q5837" t="s">
        <v>474</v>
      </c>
      <c r="R5837" t="s">
        <v>452</v>
      </c>
      <c r="S5837" t="s">
        <v>34</v>
      </c>
      <c r="T5837" t="s">
        <v>35</v>
      </c>
    </row>
    <row r="5838" spans="1:20">
      <c r="A5838" t="s">
        <v>458</v>
      </c>
      <c r="B5838" t="s">
        <v>449</v>
      </c>
      <c r="C5838" t="s">
        <v>477</v>
      </c>
      <c r="D5838" t="s">
        <v>478</v>
      </c>
      <c r="E5838" t="s">
        <v>25</v>
      </c>
      <c r="F5838" s="1">
        <v>30864</v>
      </c>
      <c r="G5838" t="s">
        <v>2663</v>
      </c>
      <c r="H5838">
        <v>201502</v>
      </c>
      <c r="I5838" t="s">
        <v>27</v>
      </c>
      <c r="J5838" t="s">
        <v>53</v>
      </c>
      <c r="K5838" t="s">
        <v>44</v>
      </c>
      <c r="L5838" t="s">
        <v>54</v>
      </c>
      <c r="M5838" t="s">
        <v>31</v>
      </c>
      <c r="N5838" t="s">
        <v>32</v>
      </c>
      <c r="O5838">
        <v>3635.38</v>
      </c>
      <c r="P5838" t="s">
        <v>449</v>
      </c>
      <c r="Q5838" t="s">
        <v>458</v>
      </c>
      <c r="R5838" t="s">
        <v>452</v>
      </c>
      <c r="S5838" t="s">
        <v>34</v>
      </c>
      <c r="T5838" t="s">
        <v>35</v>
      </c>
    </row>
    <row r="5839" spans="1:20">
      <c r="A5839" t="s">
        <v>466</v>
      </c>
      <c r="B5839" t="s">
        <v>449</v>
      </c>
      <c r="C5839" t="s">
        <v>2687</v>
      </c>
      <c r="D5839" t="s">
        <v>2688</v>
      </c>
      <c r="E5839" t="s">
        <v>25</v>
      </c>
      <c r="F5839" s="1">
        <v>18629</v>
      </c>
      <c r="G5839" t="s">
        <v>2663</v>
      </c>
      <c r="H5839">
        <v>201502</v>
      </c>
      <c r="I5839" t="s">
        <v>27</v>
      </c>
      <c r="J5839" t="s">
        <v>28</v>
      </c>
      <c r="K5839" t="s">
        <v>44</v>
      </c>
      <c r="L5839" t="s">
        <v>30</v>
      </c>
      <c r="M5839" t="s">
        <v>31</v>
      </c>
      <c r="N5839" t="s">
        <v>32</v>
      </c>
      <c r="O5839">
        <v>278.86</v>
      </c>
      <c r="P5839" t="s">
        <v>449</v>
      </c>
      <c r="Q5839" t="s">
        <v>466</v>
      </c>
      <c r="R5839" t="s">
        <v>452</v>
      </c>
      <c r="S5839" t="s">
        <v>34</v>
      </c>
      <c r="T5839" t="s">
        <v>35</v>
      </c>
    </row>
    <row r="5840" spans="1:20">
      <c r="A5840" t="s">
        <v>448</v>
      </c>
      <c r="B5840" t="s">
        <v>449</v>
      </c>
      <c r="C5840" t="s">
        <v>479</v>
      </c>
      <c r="D5840" t="s">
        <v>480</v>
      </c>
      <c r="E5840" t="s">
        <v>25</v>
      </c>
      <c r="F5840" s="1">
        <v>31766</v>
      </c>
      <c r="G5840" t="s">
        <v>2663</v>
      </c>
      <c r="H5840">
        <v>201502</v>
      </c>
      <c r="I5840" t="s">
        <v>27</v>
      </c>
      <c r="J5840" t="s">
        <v>53</v>
      </c>
      <c r="K5840" t="s">
        <v>40</v>
      </c>
      <c r="L5840" t="s">
        <v>54</v>
      </c>
      <c r="M5840" t="s">
        <v>31</v>
      </c>
      <c r="N5840" t="s">
        <v>32</v>
      </c>
      <c r="O5840">
        <v>806.59</v>
      </c>
      <c r="P5840" t="s">
        <v>449</v>
      </c>
      <c r="Q5840" t="s">
        <v>448</v>
      </c>
      <c r="R5840" t="s">
        <v>452</v>
      </c>
      <c r="S5840" t="s">
        <v>34</v>
      </c>
      <c r="T5840" t="s">
        <v>35</v>
      </c>
    </row>
    <row r="5841" spans="1:20">
      <c r="A5841" t="s">
        <v>466</v>
      </c>
      <c r="B5841" t="s">
        <v>449</v>
      </c>
      <c r="C5841" t="s">
        <v>481</v>
      </c>
      <c r="D5841" t="s">
        <v>482</v>
      </c>
      <c r="E5841" t="s">
        <v>25</v>
      </c>
      <c r="F5841" s="1">
        <v>18629</v>
      </c>
      <c r="G5841" t="s">
        <v>2663</v>
      </c>
      <c r="H5841">
        <v>201502</v>
      </c>
      <c r="I5841" t="s">
        <v>27</v>
      </c>
      <c r="J5841" t="s">
        <v>28</v>
      </c>
      <c r="K5841" t="s">
        <v>44</v>
      </c>
      <c r="L5841" t="s">
        <v>30</v>
      </c>
      <c r="M5841" t="s">
        <v>31</v>
      </c>
      <c r="N5841" t="s">
        <v>32</v>
      </c>
      <c r="O5841">
        <v>957.49</v>
      </c>
      <c r="P5841" t="s">
        <v>449</v>
      </c>
      <c r="Q5841" t="s">
        <v>466</v>
      </c>
      <c r="R5841" t="s">
        <v>452</v>
      </c>
      <c r="S5841" t="s">
        <v>34</v>
      </c>
      <c r="T5841" t="s">
        <v>35</v>
      </c>
    </row>
    <row r="5842" spans="1:20">
      <c r="A5842" t="s">
        <v>485</v>
      </c>
      <c r="B5842" t="s">
        <v>449</v>
      </c>
      <c r="C5842" t="s">
        <v>486</v>
      </c>
      <c r="D5842" t="s">
        <v>487</v>
      </c>
      <c r="E5842" t="s">
        <v>25</v>
      </c>
      <c r="F5842" s="1">
        <v>31766</v>
      </c>
      <c r="G5842" t="s">
        <v>2663</v>
      </c>
      <c r="H5842">
        <v>201502</v>
      </c>
      <c r="I5842" t="s">
        <v>27</v>
      </c>
      <c r="J5842" t="s">
        <v>28</v>
      </c>
      <c r="K5842" t="s">
        <v>29</v>
      </c>
      <c r="L5842" t="s">
        <v>30</v>
      </c>
      <c r="M5842" t="s">
        <v>31</v>
      </c>
      <c r="N5842" t="s">
        <v>32</v>
      </c>
      <c r="O5842">
        <v>39.18</v>
      </c>
      <c r="P5842" t="s">
        <v>449</v>
      </c>
      <c r="Q5842" t="s">
        <v>485</v>
      </c>
      <c r="R5842" t="s">
        <v>452</v>
      </c>
      <c r="S5842" t="s">
        <v>34</v>
      </c>
      <c r="T5842" t="s">
        <v>35</v>
      </c>
    </row>
    <row r="5843" spans="1:20">
      <c r="A5843" t="s">
        <v>485</v>
      </c>
      <c r="B5843" t="s">
        <v>449</v>
      </c>
      <c r="C5843" t="s">
        <v>486</v>
      </c>
      <c r="D5843" t="s">
        <v>487</v>
      </c>
      <c r="E5843" t="s">
        <v>25</v>
      </c>
      <c r="F5843" s="1">
        <v>31766</v>
      </c>
      <c r="G5843" t="s">
        <v>2663</v>
      </c>
      <c r="H5843">
        <v>201502</v>
      </c>
      <c r="I5843" t="s">
        <v>27</v>
      </c>
      <c r="J5843" t="s">
        <v>28</v>
      </c>
      <c r="K5843" t="s">
        <v>36</v>
      </c>
      <c r="L5843" t="s">
        <v>30</v>
      </c>
      <c r="M5843" t="s">
        <v>31</v>
      </c>
      <c r="N5843" t="s">
        <v>32</v>
      </c>
      <c r="O5843">
        <v>39.200000000000003</v>
      </c>
      <c r="P5843" t="s">
        <v>449</v>
      </c>
      <c r="Q5843" t="s">
        <v>485</v>
      </c>
      <c r="R5843" t="s">
        <v>452</v>
      </c>
      <c r="S5843" t="s">
        <v>34</v>
      </c>
      <c r="T5843" t="s">
        <v>35</v>
      </c>
    </row>
    <row r="5844" spans="1:20">
      <c r="A5844" t="s">
        <v>485</v>
      </c>
      <c r="B5844" t="s">
        <v>449</v>
      </c>
      <c r="C5844" t="s">
        <v>486</v>
      </c>
      <c r="D5844" t="s">
        <v>487</v>
      </c>
      <c r="E5844" t="s">
        <v>25</v>
      </c>
      <c r="F5844" s="1">
        <v>31766</v>
      </c>
      <c r="G5844" t="s">
        <v>2663</v>
      </c>
      <c r="H5844">
        <v>201502</v>
      </c>
      <c r="I5844" t="s">
        <v>27</v>
      </c>
      <c r="J5844" t="s">
        <v>28</v>
      </c>
      <c r="K5844" t="s">
        <v>37</v>
      </c>
      <c r="L5844" t="s">
        <v>30</v>
      </c>
      <c r="M5844" t="s">
        <v>31</v>
      </c>
      <c r="N5844" t="s">
        <v>32</v>
      </c>
      <c r="O5844">
        <v>39.200000000000003</v>
      </c>
      <c r="P5844" t="s">
        <v>449</v>
      </c>
      <c r="Q5844" t="s">
        <v>485</v>
      </c>
      <c r="R5844" t="s">
        <v>452</v>
      </c>
      <c r="S5844" t="s">
        <v>34</v>
      </c>
      <c r="T5844" t="s">
        <v>35</v>
      </c>
    </row>
    <row r="5845" spans="1:20">
      <c r="A5845" t="s">
        <v>485</v>
      </c>
      <c r="B5845" t="s">
        <v>449</v>
      </c>
      <c r="C5845" t="s">
        <v>486</v>
      </c>
      <c r="D5845" t="s">
        <v>487</v>
      </c>
      <c r="E5845" t="s">
        <v>25</v>
      </c>
      <c r="F5845" s="1">
        <v>31766</v>
      </c>
      <c r="G5845" t="s">
        <v>2663</v>
      </c>
      <c r="H5845">
        <v>201502</v>
      </c>
      <c r="I5845" t="s">
        <v>27</v>
      </c>
      <c r="J5845" t="s">
        <v>28</v>
      </c>
      <c r="K5845" t="s">
        <v>42</v>
      </c>
      <c r="L5845" t="s">
        <v>30</v>
      </c>
      <c r="M5845" t="s">
        <v>31</v>
      </c>
      <c r="N5845" t="s">
        <v>32</v>
      </c>
      <c r="O5845">
        <v>39.200000000000003</v>
      </c>
      <c r="P5845" t="s">
        <v>449</v>
      </c>
      <c r="Q5845" t="s">
        <v>485</v>
      </c>
      <c r="R5845" t="s">
        <v>452</v>
      </c>
      <c r="S5845" t="s">
        <v>34</v>
      </c>
      <c r="T5845" t="s">
        <v>35</v>
      </c>
    </row>
    <row r="5846" spans="1:20">
      <c r="A5846" t="s">
        <v>485</v>
      </c>
      <c r="B5846" t="s">
        <v>449</v>
      </c>
      <c r="C5846" t="s">
        <v>486</v>
      </c>
      <c r="D5846" t="s">
        <v>487</v>
      </c>
      <c r="E5846" t="s">
        <v>25</v>
      </c>
      <c r="F5846" s="1">
        <v>31766</v>
      </c>
      <c r="G5846" t="s">
        <v>2663</v>
      </c>
      <c r="H5846">
        <v>201502</v>
      </c>
      <c r="I5846" t="s">
        <v>27</v>
      </c>
      <c r="J5846" t="s">
        <v>28</v>
      </c>
      <c r="K5846" t="s">
        <v>43</v>
      </c>
      <c r="L5846" t="s">
        <v>30</v>
      </c>
      <c r="M5846" t="s">
        <v>31</v>
      </c>
      <c r="N5846" t="s">
        <v>32</v>
      </c>
      <c r="O5846">
        <v>39.200000000000003</v>
      </c>
      <c r="P5846" t="s">
        <v>449</v>
      </c>
      <c r="Q5846" t="s">
        <v>485</v>
      </c>
      <c r="R5846" t="s">
        <v>452</v>
      </c>
      <c r="S5846" t="s">
        <v>34</v>
      </c>
      <c r="T5846" t="s">
        <v>35</v>
      </c>
    </row>
    <row r="5847" spans="1:20">
      <c r="A5847" t="s">
        <v>485</v>
      </c>
      <c r="B5847" t="s">
        <v>449</v>
      </c>
      <c r="C5847" t="s">
        <v>486</v>
      </c>
      <c r="D5847" t="s">
        <v>487</v>
      </c>
      <c r="E5847" t="s">
        <v>25</v>
      </c>
      <c r="F5847" s="1">
        <v>31766</v>
      </c>
      <c r="G5847" t="s">
        <v>2663</v>
      </c>
      <c r="H5847">
        <v>201502</v>
      </c>
      <c r="I5847" t="s">
        <v>27</v>
      </c>
      <c r="J5847" t="s">
        <v>28</v>
      </c>
      <c r="K5847" t="s">
        <v>44</v>
      </c>
      <c r="L5847" t="s">
        <v>30</v>
      </c>
      <c r="M5847" t="s">
        <v>31</v>
      </c>
      <c r="N5847" t="s">
        <v>32</v>
      </c>
      <c r="O5847">
        <v>39.200000000000003</v>
      </c>
      <c r="P5847" t="s">
        <v>449</v>
      </c>
      <c r="Q5847" t="s">
        <v>485</v>
      </c>
      <c r="R5847" t="s">
        <v>452</v>
      </c>
      <c r="S5847" t="s">
        <v>34</v>
      </c>
      <c r="T5847" t="s">
        <v>35</v>
      </c>
    </row>
    <row r="5848" spans="1:20">
      <c r="A5848" t="s">
        <v>448</v>
      </c>
      <c r="B5848" t="s">
        <v>449</v>
      </c>
      <c r="C5848" t="s">
        <v>488</v>
      </c>
      <c r="D5848" t="s">
        <v>489</v>
      </c>
      <c r="E5848" t="s">
        <v>25</v>
      </c>
      <c r="F5848" s="1">
        <v>31766</v>
      </c>
      <c r="G5848" t="s">
        <v>2663</v>
      </c>
      <c r="H5848">
        <v>201502</v>
      </c>
      <c r="I5848" t="s">
        <v>27</v>
      </c>
      <c r="J5848" t="s">
        <v>28</v>
      </c>
      <c r="K5848" t="s">
        <v>40</v>
      </c>
      <c r="L5848" t="s">
        <v>30</v>
      </c>
      <c r="M5848" t="s">
        <v>31</v>
      </c>
      <c r="N5848" t="s">
        <v>32</v>
      </c>
      <c r="O5848">
        <v>13.94</v>
      </c>
      <c r="P5848" t="s">
        <v>449</v>
      </c>
      <c r="Q5848" t="s">
        <v>448</v>
      </c>
      <c r="R5848" t="s">
        <v>452</v>
      </c>
      <c r="S5848" t="s">
        <v>34</v>
      </c>
      <c r="T5848" t="s">
        <v>35</v>
      </c>
    </row>
    <row r="5849" spans="1:20">
      <c r="A5849" t="s">
        <v>448</v>
      </c>
      <c r="B5849" t="s">
        <v>449</v>
      </c>
      <c r="C5849" t="s">
        <v>488</v>
      </c>
      <c r="D5849" t="s">
        <v>489</v>
      </c>
      <c r="E5849" t="s">
        <v>25</v>
      </c>
      <c r="F5849" s="1">
        <v>31766</v>
      </c>
      <c r="G5849" t="s">
        <v>2663</v>
      </c>
      <c r="H5849">
        <v>201502</v>
      </c>
      <c r="I5849" t="s">
        <v>27</v>
      </c>
      <c r="J5849" t="s">
        <v>28</v>
      </c>
      <c r="K5849" t="s">
        <v>41</v>
      </c>
      <c r="L5849" t="s">
        <v>30</v>
      </c>
      <c r="M5849" t="s">
        <v>31</v>
      </c>
      <c r="N5849" t="s">
        <v>32</v>
      </c>
      <c r="O5849">
        <v>14.39</v>
      </c>
      <c r="P5849" t="s">
        <v>449</v>
      </c>
      <c r="Q5849" t="s">
        <v>448</v>
      </c>
      <c r="R5849" t="s">
        <v>452</v>
      </c>
      <c r="S5849" t="s">
        <v>34</v>
      </c>
      <c r="T5849" t="s">
        <v>35</v>
      </c>
    </row>
    <row r="5850" spans="1:20">
      <c r="A5850" t="s">
        <v>448</v>
      </c>
      <c r="B5850" t="s">
        <v>449</v>
      </c>
      <c r="C5850" t="s">
        <v>488</v>
      </c>
      <c r="D5850" t="s">
        <v>489</v>
      </c>
      <c r="E5850" t="s">
        <v>25</v>
      </c>
      <c r="F5850" s="1">
        <v>31766</v>
      </c>
      <c r="G5850" t="s">
        <v>2663</v>
      </c>
      <c r="H5850">
        <v>201502</v>
      </c>
      <c r="I5850" t="s">
        <v>27</v>
      </c>
      <c r="J5850" t="s">
        <v>28</v>
      </c>
      <c r="K5850" t="s">
        <v>42</v>
      </c>
      <c r="L5850" t="s">
        <v>30</v>
      </c>
      <c r="M5850" t="s">
        <v>31</v>
      </c>
      <c r="N5850" t="s">
        <v>32</v>
      </c>
      <c r="O5850">
        <v>132.59</v>
      </c>
      <c r="P5850" t="s">
        <v>449</v>
      </c>
      <c r="Q5850" t="s">
        <v>448</v>
      </c>
      <c r="R5850" t="s">
        <v>452</v>
      </c>
      <c r="S5850" t="s">
        <v>34</v>
      </c>
      <c r="T5850" t="s">
        <v>35</v>
      </c>
    </row>
    <row r="5851" spans="1:20">
      <c r="A5851" t="s">
        <v>448</v>
      </c>
      <c r="B5851" t="s">
        <v>449</v>
      </c>
      <c r="C5851" t="s">
        <v>488</v>
      </c>
      <c r="D5851" t="s">
        <v>489</v>
      </c>
      <c r="E5851" t="s">
        <v>25</v>
      </c>
      <c r="F5851" s="1">
        <v>31766</v>
      </c>
      <c r="G5851" t="s">
        <v>2663</v>
      </c>
      <c r="H5851">
        <v>201502</v>
      </c>
      <c r="I5851" t="s">
        <v>27</v>
      </c>
      <c r="J5851" t="s">
        <v>28</v>
      </c>
      <c r="K5851" t="s">
        <v>43</v>
      </c>
      <c r="L5851" t="s">
        <v>30</v>
      </c>
      <c r="M5851" t="s">
        <v>31</v>
      </c>
      <c r="N5851" t="s">
        <v>32</v>
      </c>
      <c r="O5851">
        <v>859.6</v>
      </c>
      <c r="P5851" t="s">
        <v>449</v>
      </c>
      <c r="Q5851" t="s">
        <v>448</v>
      </c>
      <c r="R5851" t="s">
        <v>452</v>
      </c>
      <c r="S5851" t="s">
        <v>34</v>
      </c>
      <c r="T5851" t="s">
        <v>35</v>
      </c>
    </row>
    <row r="5852" spans="1:20">
      <c r="A5852" t="s">
        <v>448</v>
      </c>
      <c r="B5852" t="s">
        <v>449</v>
      </c>
      <c r="C5852" t="s">
        <v>488</v>
      </c>
      <c r="D5852" t="s">
        <v>489</v>
      </c>
      <c r="E5852" t="s">
        <v>25</v>
      </c>
      <c r="F5852" s="1">
        <v>31766</v>
      </c>
      <c r="G5852" t="s">
        <v>2663</v>
      </c>
      <c r="H5852">
        <v>201502</v>
      </c>
      <c r="I5852" t="s">
        <v>27</v>
      </c>
      <c r="J5852" t="s">
        <v>28</v>
      </c>
      <c r="K5852" t="s">
        <v>44</v>
      </c>
      <c r="L5852" t="s">
        <v>30</v>
      </c>
      <c r="M5852" t="s">
        <v>31</v>
      </c>
      <c r="N5852" t="s">
        <v>32</v>
      </c>
      <c r="O5852">
        <v>384.77</v>
      </c>
      <c r="P5852" t="s">
        <v>449</v>
      </c>
      <c r="Q5852" t="s">
        <v>448</v>
      </c>
      <c r="R5852" t="s">
        <v>452</v>
      </c>
      <c r="S5852" t="s">
        <v>34</v>
      </c>
      <c r="T5852" t="s">
        <v>35</v>
      </c>
    </row>
    <row r="5853" spans="1:20">
      <c r="A5853" t="s">
        <v>492</v>
      </c>
      <c r="B5853" t="s">
        <v>449</v>
      </c>
      <c r="C5853" t="s">
        <v>493</v>
      </c>
      <c r="D5853" t="s">
        <v>494</v>
      </c>
      <c r="E5853" t="s">
        <v>25</v>
      </c>
      <c r="F5853" s="1">
        <v>34579</v>
      </c>
      <c r="G5853" t="s">
        <v>2663</v>
      </c>
      <c r="H5853">
        <v>201502</v>
      </c>
      <c r="I5853" t="s">
        <v>27</v>
      </c>
      <c r="J5853" t="s">
        <v>53</v>
      </c>
      <c r="K5853" t="s">
        <v>44</v>
      </c>
      <c r="L5853" t="s">
        <v>54</v>
      </c>
      <c r="M5853" t="s">
        <v>31</v>
      </c>
      <c r="N5853" t="s">
        <v>32</v>
      </c>
      <c r="O5853">
        <v>935.71</v>
      </c>
      <c r="P5853" t="s">
        <v>449</v>
      </c>
      <c r="Q5853" t="s">
        <v>492</v>
      </c>
      <c r="R5853" t="s">
        <v>452</v>
      </c>
      <c r="S5853" t="s">
        <v>34</v>
      </c>
      <c r="T5853" t="s">
        <v>35</v>
      </c>
    </row>
    <row r="5854" spans="1:20">
      <c r="A5854" t="s">
        <v>453</v>
      </c>
      <c r="B5854" t="s">
        <v>449</v>
      </c>
      <c r="C5854" t="s">
        <v>495</v>
      </c>
      <c r="D5854" t="s">
        <v>496</v>
      </c>
      <c r="E5854" t="s">
        <v>25</v>
      </c>
      <c r="F5854" s="1">
        <v>30987</v>
      </c>
      <c r="G5854" t="s">
        <v>2663</v>
      </c>
      <c r="H5854">
        <v>201502</v>
      </c>
      <c r="I5854" t="s">
        <v>27</v>
      </c>
      <c r="J5854" t="s">
        <v>28</v>
      </c>
      <c r="K5854" t="s">
        <v>43</v>
      </c>
      <c r="L5854" t="s">
        <v>30</v>
      </c>
      <c r="M5854" t="s">
        <v>31</v>
      </c>
      <c r="N5854" t="s">
        <v>32</v>
      </c>
      <c r="O5854">
        <v>8317.35</v>
      </c>
      <c r="P5854" t="s">
        <v>449</v>
      </c>
      <c r="Q5854" t="s">
        <v>453</v>
      </c>
      <c r="R5854" t="s">
        <v>452</v>
      </c>
      <c r="S5854" t="s">
        <v>34</v>
      </c>
      <c r="T5854" t="s">
        <v>35</v>
      </c>
    </row>
    <row r="5855" spans="1:20">
      <c r="A5855" t="s">
        <v>453</v>
      </c>
      <c r="B5855" t="s">
        <v>449</v>
      </c>
      <c r="C5855" t="s">
        <v>495</v>
      </c>
      <c r="D5855" t="s">
        <v>496</v>
      </c>
      <c r="E5855" t="s">
        <v>25</v>
      </c>
      <c r="F5855" s="1">
        <v>30987</v>
      </c>
      <c r="G5855" t="s">
        <v>2663</v>
      </c>
      <c r="H5855">
        <v>201502</v>
      </c>
      <c r="I5855" t="s">
        <v>27</v>
      </c>
      <c r="J5855" t="s">
        <v>28</v>
      </c>
      <c r="K5855" t="s">
        <v>44</v>
      </c>
      <c r="L5855" t="s">
        <v>30</v>
      </c>
      <c r="M5855" t="s">
        <v>31</v>
      </c>
      <c r="N5855" t="s">
        <v>32</v>
      </c>
      <c r="O5855">
        <v>31133.24</v>
      </c>
      <c r="P5855" t="s">
        <v>449</v>
      </c>
      <c r="Q5855" t="s">
        <v>453</v>
      </c>
      <c r="R5855" t="s">
        <v>452</v>
      </c>
      <c r="S5855" t="s">
        <v>34</v>
      </c>
      <c r="T5855" t="s">
        <v>35</v>
      </c>
    </row>
    <row r="5856" spans="1:20">
      <c r="A5856" t="s">
        <v>503</v>
      </c>
      <c r="B5856" t="s">
        <v>449</v>
      </c>
      <c r="C5856" t="s">
        <v>504</v>
      </c>
      <c r="D5856" t="s">
        <v>505</v>
      </c>
      <c r="E5856" t="s">
        <v>25</v>
      </c>
      <c r="F5856" s="1">
        <v>31593</v>
      </c>
      <c r="G5856" t="s">
        <v>2663</v>
      </c>
      <c r="H5856">
        <v>201502</v>
      </c>
      <c r="I5856" t="s">
        <v>27</v>
      </c>
      <c r="J5856" t="s">
        <v>53</v>
      </c>
      <c r="K5856" t="s">
        <v>29</v>
      </c>
      <c r="L5856" t="s">
        <v>54</v>
      </c>
      <c r="M5856" t="s">
        <v>31</v>
      </c>
      <c r="N5856" t="s">
        <v>32</v>
      </c>
      <c r="O5856">
        <v>0</v>
      </c>
      <c r="P5856" t="s">
        <v>449</v>
      </c>
      <c r="Q5856" t="s">
        <v>503</v>
      </c>
      <c r="R5856" t="s">
        <v>452</v>
      </c>
      <c r="S5856" t="s">
        <v>34</v>
      </c>
      <c r="T5856" t="s">
        <v>35</v>
      </c>
    </row>
    <row r="5857" spans="1:20">
      <c r="A5857" t="s">
        <v>503</v>
      </c>
      <c r="B5857" t="s">
        <v>449</v>
      </c>
      <c r="C5857" t="s">
        <v>504</v>
      </c>
      <c r="D5857" t="s">
        <v>505</v>
      </c>
      <c r="E5857" t="s">
        <v>25</v>
      </c>
      <c r="F5857" s="1">
        <v>31593</v>
      </c>
      <c r="G5857" t="s">
        <v>2663</v>
      </c>
      <c r="H5857">
        <v>201502</v>
      </c>
      <c r="I5857" t="s">
        <v>27</v>
      </c>
      <c r="J5857" t="s">
        <v>53</v>
      </c>
      <c r="K5857" t="s">
        <v>36</v>
      </c>
      <c r="L5857" t="s">
        <v>54</v>
      </c>
      <c r="M5857" t="s">
        <v>31</v>
      </c>
      <c r="N5857" t="s">
        <v>32</v>
      </c>
      <c r="O5857">
        <v>0</v>
      </c>
      <c r="P5857" t="s">
        <v>449</v>
      </c>
      <c r="Q5857" t="s">
        <v>503</v>
      </c>
      <c r="R5857" t="s">
        <v>452</v>
      </c>
      <c r="S5857" t="s">
        <v>34</v>
      </c>
      <c r="T5857" t="s">
        <v>35</v>
      </c>
    </row>
    <row r="5858" spans="1:20">
      <c r="A5858" t="s">
        <v>503</v>
      </c>
      <c r="B5858" t="s">
        <v>449</v>
      </c>
      <c r="C5858" t="s">
        <v>504</v>
      </c>
      <c r="D5858" t="s">
        <v>505</v>
      </c>
      <c r="E5858" t="s">
        <v>25</v>
      </c>
      <c r="F5858" s="1">
        <v>31593</v>
      </c>
      <c r="G5858" t="s">
        <v>2663</v>
      </c>
      <c r="H5858">
        <v>201502</v>
      </c>
      <c r="I5858" t="s">
        <v>27</v>
      </c>
      <c r="J5858" t="s">
        <v>53</v>
      </c>
      <c r="K5858" t="s">
        <v>37</v>
      </c>
      <c r="L5858" t="s">
        <v>54</v>
      </c>
      <c r="M5858" t="s">
        <v>31</v>
      </c>
      <c r="N5858" t="s">
        <v>32</v>
      </c>
      <c r="O5858">
        <v>0</v>
      </c>
      <c r="P5858" t="s">
        <v>449</v>
      </c>
      <c r="Q5858" t="s">
        <v>503</v>
      </c>
      <c r="R5858" t="s">
        <v>452</v>
      </c>
      <c r="S5858" t="s">
        <v>34</v>
      </c>
      <c r="T5858" t="s">
        <v>35</v>
      </c>
    </row>
    <row r="5859" spans="1:20">
      <c r="A5859" t="s">
        <v>503</v>
      </c>
      <c r="B5859" t="s">
        <v>449</v>
      </c>
      <c r="C5859" t="s">
        <v>504</v>
      </c>
      <c r="D5859" t="s">
        <v>505</v>
      </c>
      <c r="E5859" t="s">
        <v>25</v>
      </c>
      <c r="F5859" s="1">
        <v>31593</v>
      </c>
      <c r="G5859" t="s">
        <v>2663</v>
      </c>
      <c r="H5859">
        <v>201502</v>
      </c>
      <c r="I5859" t="s">
        <v>27</v>
      </c>
      <c r="J5859" t="s">
        <v>53</v>
      </c>
      <c r="K5859" t="s">
        <v>40</v>
      </c>
      <c r="L5859" t="s">
        <v>54</v>
      </c>
      <c r="M5859" t="s">
        <v>31</v>
      </c>
      <c r="N5859" t="s">
        <v>32</v>
      </c>
      <c r="O5859">
        <v>0</v>
      </c>
      <c r="P5859" t="s">
        <v>449</v>
      </c>
      <c r="Q5859" t="s">
        <v>503</v>
      </c>
      <c r="R5859" t="s">
        <v>452</v>
      </c>
      <c r="S5859" t="s">
        <v>34</v>
      </c>
      <c r="T5859" t="s">
        <v>35</v>
      </c>
    </row>
    <row r="5860" spans="1:20">
      <c r="A5860" t="s">
        <v>503</v>
      </c>
      <c r="B5860" t="s">
        <v>449</v>
      </c>
      <c r="C5860" t="s">
        <v>504</v>
      </c>
      <c r="D5860" t="s">
        <v>505</v>
      </c>
      <c r="E5860" t="s">
        <v>25</v>
      </c>
      <c r="F5860" s="1">
        <v>31593</v>
      </c>
      <c r="G5860" t="s">
        <v>2663</v>
      </c>
      <c r="H5860">
        <v>201502</v>
      </c>
      <c r="I5860" t="s">
        <v>27</v>
      </c>
      <c r="J5860" t="s">
        <v>53</v>
      </c>
      <c r="K5860" t="s">
        <v>41</v>
      </c>
      <c r="L5860" t="s">
        <v>54</v>
      </c>
      <c r="M5860" t="s">
        <v>31</v>
      </c>
      <c r="N5860" t="s">
        <v>32</v>
      </c>
      <c r="O5860">
        <v>0</v>
      </c>
      <c r="P5860" t="s">
        <v>449</v>
      </c>
      <c r="Q5860" t="s">
        <v>503</v>
      </c>
      <c r="R5860" t="s">
        <v>452</v>
      </c>
      <c r="S5860" t="s">
        <v>34</v>
      </c>
      <c r="T5860" t="s">
        <v>35</v>
      </c>
    </row>
    <row r="5861" spans="1:20">
      <c r="A5861" t="s">
        <v>503</v>
      </c>
      <c r="B5861" t="s">
        <v>449</v>
      </c>
      <c r="C5861" t="s">
        <v>504</v>
      </c>
      <c r="D5861" t="s">
        <v>505</v>
      </c>
      <c r="E5861" t="s">
        <v>25</v>
      </c>
      <c r="F5861" s="1">
        <v>31593</v>
      </c>
      <c r="G5861" t="s">
        <v>2663</v>
      </c>
      <c r="H5861">
        <v>201502</v>
      </c>
      <c r="I5861" t="s">
        <v>27</v>
      </c>
      <c r="J5861" t="s">
        <v>53</v>
      </c>
      <c r="K5861" t="s">
        <v>42</v>
      </c>
      <c r="L5861" t="s">
        <v>54</v>
      </c>
      <c r="M5861" t="s">
        <v>31</v>
      </c>
      <c r="N5861" t="s">
        <v>32</v>
      </c>
      <c r="O5861">
        <v>0</v>
      </c>
      <c r="P5861" t="s">
        <v>449</v>
      </c>
      <c r="Q5861" t="s">
        <v>503</v>
      </c>
      <c r="R5861" t="s">
        <v>452</v>
      </c>
      <c r="S5861" t="s">
        <v>34</v>
      </c>
      <c r="T5861" t="s">
        <v>35</v>
      </c>
    </row>
    <row r="5862" spans="1:20">
      <c r="A5862" t="s">
        <v>503</v>
      </c>
      <c r="B5862" t="s">
        <v>449</v>
      </c>
      <c r="C5862" t="s">
        <v>504</v>
      </c>
      <c r="D5862" t="s">
        <v>505</v>
      </c>
      <c r="E5862" t="s">
        <v>25</v>
      </c>
      <c r="F5862" s="1">
        <v>31593</v>
      </c>
      <c r="G5862" t="s">
        <v>2663</v>
      </c>
      <c r="H5862">
        <v>201502</v>
      </c>
      <c r="I5862" t="s">
        <v>27</v>
      </c>
      <c r="J5862" t="s">
        <v>53</v>
      </c>
      <c r="K5862" t="s">
        <v>43</v>
      </c>
      <c r="L5862" t="s">
        <v>54</v>
      </c>
      <c r="M5862" t="s">
        <v>31</v>
      </c>
      <c r="N5862" t="s">
        <v>32</v>
      </c>
      <c r="O5862">
        <v>0</v>
      </c>
      <c r="P5862" t="s">
        <v>449</v>
      </c>
      <c r="Q5862" t="s">
        <v>503</v>
      </c>
      <c r="R5862" t="s">
        <v>452</v>
      </c>
      <c r="S5862" t="s">
        <v>34</v>
      </c>
      <c r="T5862" t="s">
        <v>35</v>
      </c>
    </row>
    <row r="5863" spans="1:20">
      <c r="A5863" t="s">
        <v>503</v>
      </c>
      <c r="B5863" t="s">
        <v>449</v>
      </c>
      <c r="C5863" t="s">
        <v>504</v>
      </c>
      <c r="D5863" t="s">
        <v>505</v>
      </c>
      <c r="E5863" t="s">
        <v>25</v>
      </c>
      <c r="F5863" s="1">
        <v>31593</v>
      </c>
      <c r="G5863" t="s">
        <v>2663</v>
      </c>
      <c r="H5863">
        <v>201502</v>
      </c>
      <c r="I5863" t="s">
        <v>27</v>
      </c>
      <c r="J5863" t="s">
        <v>53</v>
      </c>
      <c r="K5863" t="s">
        <v>44</v>
      </c>
      <c r="L5863" t="s">
        <v>54</v>
      </c>
      <c r="M5863" t="s">
        <v>31</v>
      </c>
      <c r="N5863" t="s">
        <v>32</v>
      </c>
      <c r="O5863">
        <v>7141.05</v>
      </c>
      <c r="P5863" t="s">
        <v>449</v>
      </c>
      <c r="Q5863" t="s">
        <v>503</v>
      </c>
      <c r="R5863" t="s">
        <v>452</v>
      </c>
      <c r="S5863" t="s">
        <v>34</v>
      </c>
      <c r="T5863" t="s">
        <v>35</v>
      </c>
    </row>
    <row r="5864" spans="1:20">
      <c r="A5864" t="s">
        <v>506</v>
      </c>
      <c r="B5864" t="s">
        <v>507</v>
      </c>
      <c r="C5864" t="s">
        <v>508</v>
      </c>
      <c r="D5864" t="s">
        <v>509</v>
      </c>
      <c r="E5864" t="s">
        <v>25</v>
      </c>
      <c r="F5864" s="1">
        <v>38261</v>
      </c>
      <c r="G5864" t="s">
        <v>2663</v>
      </c>
      <c r="H5864">
        <v>201502</v>
      </c>
      <c r="I5864" t="s">
        <v>27</v>
      </c>
      <c r="J5864" t="s">
        <v>28</v>
      </c>
      <c r="K5864" t="s">
        <v>29</v>
      </c>
      <c r="L5864" t="s">
        <v>30</v>
      </c>
      <c r="M5864" t="s">
        <v>31</v>
      </c>
      <c r="N5864" t="s">
        <v>32</v>
      </c>
      <c r="O5864">
        <v>14.17</v>
      </c>
      <c r="P5864" t="s">
        <v>507</v>
      </c>
      <c r="Q5864" t="s">
        <v>506</v>
      </c>
      <c r="R5864" t="s">
        <v>510</v>
      </c>
      <c r="S5864" t="s">
        <v>34</v>
      </c>
      <c r="T5864" t="s">
        <v>35</v>
      </c>
    </row>
    <row r="5865" spans="1:20">
      <c r="A5865" t="s">
        <v>506</v>
      </c>
      <c r="B5865" t="s">
        <v>507</v>
      </c>
      <c r="C5865" t="s">
        <v>508</v>
      </c>
      <c r="D5865" t="s">
        <v>509</v>
      </c>
      <c r="E5865" t="s">
        <v>25</v>
      </c>
      <c r="F5865" s="1">
        <v>38261</v>
      </c>
      <c r="G5865" t="s">
        <v>2663</v>
      </c>
      <c r="H5865">
        <v>201502</v>
      </c>
      <c r="I5865" t="s">
        <v>27</v>
      </c>
      <c r="J5865" t="s">
        <v>28</v>
      </c>
      <c r="K5865" t="s">
        <v>36</v>
      </c>
      <c r="L5865" t="s">
        <v>30</v>
      </c>
      <c r="M5865" t="s">
        <v>31</v>
      </c>
      <c r="N5865" t="s">
        <v>32</v>
      </c>
      <c r="O5865">
        <v>14.17</v>
      </c>
      <c r="P5865" t="s">
        <v>507</v>
      </c>
      <c r="Q5865" t="s">
        <v>506</v>
      </c>
      <c r="R5865" t="s">
        <v>510</v>
      </c>
      <c r="S5865" t="s">
        <v>34</v>
      </c>
      <c r="T5865" t="s">
        <v>35</v>
      </c>
    </row>
    <row r="5866" spans="1:20">
      <c r="A5866" t="s">
        <v>506</v>
      </c>
      <c r="B5866" t="s">
        <v>507</v>
      </c>
      <c r="C5866" t="s">
        <v>508</v>
      </c>
      <c r="D5866" t="s">
        <v>509</v>
      </c>
      <c r="E5866" t="s">
        <v>25</v>
      </c>
      <c r="F5866" s="1">
        <v>38261</v>
      </c>
      <c r="G5866" t="s">
        <v>2663</v>
      </c>
      <c r="H5866">
        <v>201502</v>
      </c>
      <c r="I5866" t="s">
        <v>27</v>
      </c>
      <c r="J5866" t="s">
        <v>28</v>
      </c>
      <c r="K5866" t="s">
        <v>37</v>
      </c>
      <c r="L5866" t="s">
        <v>30</v>
      </c>
      <c r="M5866" t="s">
        <v>31</v>
      </c>
      <c r="N5866" t="s">
        <v>32</v>
      </c>
      <c r="O5866">
        <v>14.17</v>
      </c>
      <c r="P5866" t="s">
        <v>507</v>
      </c>
      <c r="Q5866" t="s">
        <v>506</v>
      </c>
      <c r="R5866" t="s">
        <v>510</v>
      </c>
      <c r="S5866" t="s">
        <v>34</v>
      </c>
      <c r="T5866" t="s">
        <v>35</v>
      </c>
    </row>
    <row r="5867" spans="1:20">
      <c r="A5867" t="s">
        <v>506</v>
      </c>
      <c r="B5867" t="s">
        <v>507</v>
      </c>
      <c r="C5867" t="s">
        <v>508</v>
      </c>
      <c r="D5867" t="s">
        <v>509</v>
      </c>
      <c r="E5867" t="s">
        <v>25</v>
      </c>
      <c r="F5867" s="1">
        <v>38261</v>
      </c>
      <c r="G5867" t="s">
        <v>2663</v>
      </c>
      <c r="H5867">
        <v>201502</v>
      </c>
      <c r="I5867" t="s">
        <v>27</v>
      </c>
      <c r="J5867" t="s">
        <v>28</v>
      </c>
      <c r="K5867" t="s">
        <v>38</v>
      </c>
      <c r="L5867" t="s">
        <v>30</v>
      </c>
      <c r="M5867" t="s">
        <v>31</v>
      </c>
      <c r="N5867" t="s">
        <v>32</v>
      </c>
      <c r="O5867">
        <v>14.17</v>
      </c>
      <c r="P5867" t="s">
        <v>507</v>
      </c>
      <c r="Q5867" t="s">
        <v>506</v>
      </c>
      <c r="R5867" t="s">
        <v>510</v>
      </c>
      <c r="S5867" t="s">
        <v>34</v>
      </c>
      <c r="T5867" t="s">
        <v>35</v>
      </c>
    </row>
    <row r="5868" spans="1:20">
      <c r="A5868" t="s">
        <v>506</v>
      </c>
      <c r="B5868" t="s">
        <v>507</v>
      </c>
      <c r="C5868" t="s">
        <v>508</v>
      </c>
      <c r="D5868" t="s">
        <v>509</v>
      </c>
      <c r="E5868" t="s">
        <v>25</v>
      </c>
      <c r="F5868" s="1">
        <v>38261</v>
      </c>
      <c r="G5868" t="s">
        <v>2663</v>
      </c>
      <c r="H5868">
        <v>201502</v>
      </c>
      <c r="I5868" t="s">
        <v>27</v>
      </c>
      <c r="J5868" t="s">
        <v>28</v>
      </c>
      <c r="K5868" t="s">
        <v>41</v>
      </c>
      <c r="L5868" t="s">
        <v>30</v>
      </c>
      <c r="M5868" t="s">
        <v>31</v>
      </c>
      <c r="N5868" t="s">
        <v>32</v>
      </c>
      <c r="O5868">
        <v>14.17</v>
      </c>
      <c r="P5868" t="s">
        <v>507</v>
      </c>
      <c r="Q5868" t="s">
        <v>506</v>
      </c>
      <c r="R5868" t="s">
        <v>510</v>
      </c>
      <c r="S5868" t="s">
        <v>34</v>
      </c>
      <c r="T5868" t="s">
        <v>35</v>
      </c>
    </row>
    <row r="5869" spans="1:20">
      <c r="A5869" t="s">
        <v>506</v>
      </c>
      <c r="B5869" t="s">
        <v>507</v>
      </c>
      <c r="C5869" t="s">
        <v>508</v>
      </c>
      <c r="D5869" t="s">
        <v>509</v>
      </c>
      <c r="E5869" t="s">
        <v>25</v>
      </c>
      <c r="F5869" s="1">
        <v>38261</v>
      </c>
      <c r="G5869" t="s">
        <v>2663</v>
      </c>
      <c r="H5869">
        <v>201502</v>
      </c>
      <c r="I5869" t="s">
        <v>27</v>
      </c>
      <c r="J5869" t="s">
        <v>28</v>
      </c>
      <c r="K5869" t="s">
        <v>42</v>
      </c>
      <c r="L5869" t="s">
        <v>30</v>
      </c>
      <c r="M5869" t="s">
        <v>31</v>
      </c>
      <c r="N5869" t="s">
        <v>32</v>
      </c>
      <c r="O5869">
        <v>14.17</v>
      </c>
      <c r="P5869" t="s">
        <v>507</v>
      </c>
      <c r="Q5869" t="s">
        <v>506</v>
      </c>
      <c r="R5869" t="s">
        <v>510</v>
      </c>
      <c r="S5869" t="s">
        <v>34</v>
      </c>
      <c r="T5869" t="s">
        <v>35</v>
      </c>
    </row>
    <row r="5870" spans="1:20">
      <c r="A5870" t="s">
        <v>506</v>
      </c>
      <c r="B5870" t="s">
        <v>507</v>
      </c>
      <c r="C5870" t="s">
        <v>508</v>
      </c>
      <c r="D5870" t="s">
        <v>509</v>
      </c>
      <c r="E5870" t="s">
        <v>25</v>
      </c>
      <c r="F5870" s="1">
        <v>38261</v>
      </c>
      <c r="G5870" t="s">
        <v>2663</v>
      </c>
      <c r="H5870">
        <v>201502</v>
      </c>
      <c r="I5870" t="s">
        <v>27</v>
      </c>
      <c r="J5870" t="s">
        <v>28</v>
      </c>
      <c r="K5870" t="s">
        <v>43</v>
      </c>
      <c r="L5870" t="s">
        <v>30</v>
      </c>
      <c r="M5870" t="s">
        <v>31</v>
      </c>
      <c r="N5870" t="s">
        <v>32</v>
      </c>
      <c r="O5870">
        <v>14.21</v>
      </c>
      <c r="P5870" t="s">
        <v>507</v>
      </c>
      <c r="Q5870" t="s">
        <v>506</v>
      </c>
      <c r="R5870" t="s">
        <v>510</v>
      </c>
      <c r="S5870" t="s">
        <v>34</v>
      </c>
      <c r="T5870" t="s">
        <v>35</v>
      </c>
    </row>
    <row r="5871" spans="1:20">
      <c r="A5871" t="s">
        <v>506</v>
      </c>
      <c r="B5871" t="s">
        <v>507</v>
      </c>
      <c r="C5871" t="s">
        <v>508</v>
      </c>
      <c r="D5871" t="s">
        <v>509</v>
      </c>
      <c r="E5871" t="s">
        <v>25</v>
      </c>
      <c r="F5871" s="1">
        <v>38261</v>
      </c>
      <c r="G5871" t="s">
        <v>2663</v>
      </c>
      <c r="H5871">
        <v>201502</v>
      </c>
      <c r="I5871" t="s">
        <v>27</v>
      </c>
      <c r="J5871" t="s">
        <v>28</v>
      </c>
      <c r="K5871" t="s">
        <v>44</v>
      </c>
      <c r="L5871" t="s">
        <v>30</v>
      </c>
      <c r="M5871" t="s">
        <v>31</v>
      </c>
      <c r="N5871" t="s">
        <v>32</v>
      </c>
      <c r="O5871">
        <v>14.17</v>
      </c>
      <c r="P5871" t="s">
        <v>507</v>
      </c>
      <c r="Q5871" t="s">
        <v>506</v>
      </c>
      <c r="R5871" t="s">
        <v>510</v>
      </c>
      <c r="S5871" t="s">
        <v>34</v>
      </c>
      <c r="T5871" t="s">
        <v>35</v>
      </c>
    </row>
    <row r="5872" spans="1:20">
      <c r="A5872" t="s">
        <v>531</v>
      </c>
      <c r="B5872" t="s">
        <v>507</v>
      </c>
      <c r="C5872" t="s">
        <v>2689</v>
      </c>
      <c r="D5872" t="s">
        <v>2690</v>
      </c>
      <c r="E5872" t="s">
        <v>25</v>
      </c>
      <c r="F5872" s="1">
        <v>31593</v>
      </c>
      <c r="G5872" t="s">
        <v>2663</v>
      </c>
      <c r="H5872">
        <v>201502</v>
      </c>
      <c r="I5872" t="s">
        <v>27</v>
      </c>
      <c r="J5872" t="s">
        <v>53</v>
      </c>
      <c r="K5872" t="s">
        <v>29</v>
      </c>
      <c r="L5872" t="s">
        <v>54</v>
      </c>
      <c r="M5872" t="s">
        <v>31</v>
      </c>
      <c r="N5872" t="s">
        <v>32</v>
      </c>
      <c r="O5872">
        <v>217.88</v>
      </c>
      <c r="P5872" t="s">
        <v>507</v>
      </c>
      <c r="Q5872" t="s">
        <v>531</v>
      </c>
      <c r="R5872" t="s">
        <v>510</v>
      </c>
      <c r="S5872" t="s">
        <v>34</v>
      </c>
      <c r="T5872" t="s">
        <v>35</v>
      </c>
    </row>
    <row r="5873" spans="1:20">
      <c r="A5873" t="s">
        <v>531</v>
      </c>
      <c r="B5873" t="s">
        <v>507</v>
      </c>
      <c r="C5873" t="s">
        <v>2689</v>
      </c>
      <c r="D5873" t="s">
        <v>2690</v>
      </c>
      <c r="E5873" t="s">
        <v>25</v>
      </c>
      <c r="F5873" s="1">
        <v>31593</v>
      </c>
      <c r="G5873" t="s">
        <v>2663</v>
      </c>
      <c r="H5873">
        <v>201502</v>
      </c>
      <c r="I5873" t="s">
        <v>27</v>
      </c>
      <c r="J5873" t="s">
        <v>53</v>
      </c>
      <c r="K5873" t="s">
        <v>36</v>
      </c>
      <c r="L5873" t="s">
        <v>54</v>
      </c>
      <c r="M5873" t="s">
        <v>31</v>
      </c>
      <c r="N5873" t="s">
        <v>32</v>
      </c>
      <c r="O5873">
        <v>2.23</v>
      </c>
      <c r="P5873" t="s">
        <v>507</v>
      </c>
      <c r="Q5873" t="s">
        <v>531</v>
      </c>
      <c r="R5873" t="s">
        <v>510</v>
      </c>
      <c r="S5873" t="s">
        <v>34</v>
      </c>
      <c r="T5873" t="s">
        <v>35</v>
      </c>
    </row>
    <row r="5874" spans="1:20">
      <c r="A5874" t="s">
        <v>531</v>
      </c>
      <c r="B5874" t="s">
        <v>507</v>
      </c>
      <c r="C5874" t="s">
        <v>2689</v>
      </c>
      <c r="D5874" t="s">
        <v>2690</v>
      </c>
      <c r="E5874" t="s">
        <v>25</v>
      </c>
      <c r="F5874" s="1">
        <v>31593</v>
      </c>
      <c r="G5874" t="s">
        <v>2663</v>
      </c>
      <c r="H5874">
        <v>201502</v>
      </c>
      <c r="I5874" t="s">
        <v>27</v>
      </c>
      <c r="J5874" t="s">
        <v>53</v>
      </c>
      <c r="K5874" t="s">
        <v>37</v>
      </c>
      <c r="L5874" t="s">
        <v>54</v>
      </c>
      <c r="M5874" t="s">
        <v>31</v>
      </c>
      <c r="N5874" t="s">
        <v>32</v>
      </c>
      <c r="O5874">
        <v>31.54</v>
      </c>
      <c r="P5874" t="s">
        <v>507</v>
      </c>
      <c r="Q5874" t="s">
        <v>531</v>
      </c>
      <c r="R5874" t="s">
        <v>510</v>
      </c>
      <c r="S5874" t="s">
        <v>34</v>
      </c>
      <c r="T5874" t="s">
        <v>35</v>
      </c>
    </row>
    <row r="5875" spans="1:20">
      <c r="A5875" t="s">
        <v>531</v>
      </c>
      <c r="B5875" t="s">
        <v>507</v>
      </c>
      <c r="C5875" t="s">
        <v>2689</v>
      </c>
      <c r="D5875" t="s">
        <v>2690</v>
      </c>
      <c r="E5875" t="s">
        <v>25</v>
      </c>
      <c r="F5875" s="1">
        <v>31593</v>
      </c>
      <c r="G5875" t="s">
        <v>2663</v>
      </c>
      <c r="H5875">
        <v>201502</v>
      </c>
      <c r="I5875" t="s">
        <v>27</v>
      </c>
      <c r="J5875" t="s">
        <v>53</v>
      </c>
      <c r="K5875" t="s">
        <v>38</v>
      </c>
      <c r="L5875" t="s">
        <v>54</v>
      </c>
      <c r="M5875" t="s">
        <v>31</v>
      </c>
      <c r="N5875" t="s">
        <v>32</v>
      </c>
      <c r="O5875">
        <v>1.1599999999999999</v>
      </c>
      <c r="P5875" t="s">
        <v>507</v>
      </c>
      <c r="Q5875" t="s">
        <v>531</v>
      </c>
      <c r="R5875" t="s">
        <v>510</v>
      </c>
      <c r="S5875" t="s">
        <v>34</v>
      </c>
      <c r="T5875" t="s">
        <v>35</v>
      </c>
    </row>
    <row r="5876" spans="1:20">
      <c r="A5876" t="s">
        <v>531</v>
      </c>
      <c r="B5876" t="s">
        <v>507</v>
      </c>
      <c r="C5876" t="s">
        <v>2689</v>
      </c>
      <c r="D5876" t="s">
        <v>2690</v>
      </c>
      <c r="E5876" t="s">
        <v>25</v>
      </c>
      <c r="F5876" s="1">
        <v>31593</v>
      </c>
      <c r="G5876" t="s">
        <v>2663</v>
      </c>
      <c r="H5876">
        <v>201502</v>
      </c>
      <c r="I5876" t="s">
        <v>27</v>
      </c>
      <c r="J5876" t="s">
        <v>53</v>
      </c>
      <c r="K5876" t="s">
        <v>41</v>
      </c>
      <c r="L5876" t="s">
        <v>54</v>
      </c>
      <c r="M5876" t="s">
        <v>31</v>
      </c>
      <c r="N5876" t="s">
        <v>32</v>
      </c>
      <c r="O5876">
        <v>47.79</v>
      </c>
      <c r="P5876" t="s">
        <v>507</v>
      </c>
      <c r="Q5876" t="s">
        <v>531</v>
      </c>
      <c r="R5876" t="s">
        <v>510</v>
      </c>
      <c r="S5876" t="s">
        <v>34</v>
      </c>
      <c r="T5876" t="s">
        <v>35</v>
      </c>
    </row>
    <row r="5877" spans="1:20">
      <c r="A5877" t="s">
        <v>531</v>
      </c>
      <c r="B5877" t="s">
        <v>507</v>
      </c>
      <c r="C5877" t="s">
        <v>2689</v>
      </c>
      <c r="D5877" t="s">
        <v>2690</v>
      </c>
      <c r="E5877" t="s">
        <v>25</v>
      </c>
      <c r="F5877" s="1">
        <v>31593</v>
      </c>
      <c r="G5877" t="s">
        <v>2663</v>
      </c>
      <c r="H5877">
        <v>201502</v>
      </c>
      <c r="I5877" t="s">
        <v>27</v>
      </c>
      <c r="J5877" t="s">
        <v>53</v>
      </c>
      <c r="K5877" t="s">
        <v>42</v>
      </c>
      <c r="L5877" t="s">
        <v>54</v>
      </c>
      <c r="M5877" t="s">
        <v>31</v>
      </c>
      <c r="N5877" t="s">
        <v>32</v>
      </c>
      <c r="O5877">
        <v>4.2</v>
      </c>
      <c r="P5877" t="s">
        <v>507</v>
      </c>
      <c r="Q5877" t="s">
        <v>531</v>
      </c>
      <c r="R5877" t="s">
        <v>510</v>
      </c>
      <c r="S5877" t="s">
        <v>34</v>
      </c>
      <c r="T5877" t="s">
        <v>35</v>
      </c>
    </row>
    <row r="5878" spans="1:20">
      <c r="A5878" t="s">
        <v>531</v>
      </c>
      <c r="B5878" t="s">
        <v>507</v>
      </c>
      <c r="C5878" t="s">
        <v>2689</v>
      </c>
      <c r="D5878" t="s">
        <v>2690</v>
      </c>
      <c r="E5878" t="s">
        <v>25</v>
      </c>
      <c r="F5878" s="1">
        <v>31593</v>
      </c>
      <c r="G5878" t="s">
        <v>2663</v>
      </c>
      <c r="H5878">
        <v>201502</v>
      </c>
      <c r="I5878" t="s">
        <v>27</v>
      </c>
      <c r="J5878" t="s">
        <v>53</v>
      </c>
      <c r="K5878" t="s">
        <v>43</v>
      </c>
      <c r="L5878" t="s">
        <v>54</v>
      </c>
      <c r="M5878" t="s">
        <v>31</v>
      </c>
      <c r="N5878" t="s">
        <v>32</v>
      </c>
      <c r="O5878">
        <v>200.54</v>
      </c>
      <c r="P5878" t="s">
        <v>507</v>
      </c>
      <c r="Q5878" t="s">
        <v>531</v>
      </c>
      <c r="R5878" t="s">
        <v>510</v>
      </c>
      <c r="S5878" t="s">
        <v>34</v>
      </c>
      <c r="T5878" t="s">
        <v>35</v>
      </c>
    </row>
    <row r="5879" spans="1:20">
      <c r="A5879" t="s">
        <v>531</v>
      </c>
      <c r="B5879" t="s">
        <v>507</v>
      </c>
      <c r="C5879" t="s">
        <v>2689</v>
      </c>
      <c r="D5879" t="s">
        <v>2690</v>
      </c>
      <c r="E5879" t="s">
        <v>25</v>
      </c>
      <c r="F5879" s="1">
        <v>31593</v>
      </c>
      <c r="G5879" t="s">
        <v>2663</v>
      </c>
      <c r="H5879">
        <v>201502</v>
      </c>
      <c r="I5879" t="s">
        <v>27</v>
      </c>
      <c r="J5879" t="s">
        <v>53</v>
      </c>
      <c r="K5879" t="s">
        <v>44</v>
      </c>
      <c r="L5879" t="s">
        <v>54</v>
      </c>
      <c r="M5879" t="s">
        <v>31</v>
      </c>
      <c r="N5879" t="s">
        <v>32</v>
      </c>
      <c r="O5879">
        <v>387.96000000000004</v>
      </c>
      <c r="P5879" t="s">
        <v>507</v>
      </c>
      <c r="Q5879" t="s">
        <v>531</v>
      </c>
      <c r="R5879" t="s">
        <v>510</v>
      </c>
      <c r="S5879" t="s">
        <v>34</v>
      </c>
      <c r="T5879" t="s">
        <v>35</v>
      </c>
    </row>
    <row r="5880" spans="1:20">
      <c r="A5880" t="s">
        <v>511</v>
      </c>
      <c r="B5880" t="s">
        <v>507</v>
      </c>
      <c r="C5880" t="s">
        <v>512</v>
      </c>
      <c r="D5880" t="s">
        <v>513</v>
      </c>
      <c r="E5880" t="s">
        <v>25</v>
      </c>
      <c r="F5880" s="1">
        <v>31593</v>
      </c>
      <c r="G5880" t="s">
        <v>2663</v>
      </c>
      <c r="H5880">
        <v>201502</v>
      </c>
      <c r="I5880" t="s">
        <v>27</v>
      </c>
      <c r="J5880" t="s">
        <v>53</v>
      </c>
      <c r="K5880" t="s">
        <v>44</v>
      </c>
      <c r="L5880" t="s">
        <v>54</v>
      </c>
      <c r="M5880" t="s">
        <v>31</v>
      </c>
      <c r="N5880" t="s">
        <v>32</v>
      </c>
      <c r="O5880">
        <v>9530.58</v>
      </c>
      <c r="P5880" t="s">
        <v>507</v>
      </c>
      <c r="Q5880" t="s">
        <v>511</v>
      </c>
      <c r="R5880" t="s">
        <v>510</v>
      </c>
      <c r="S5880" t="s">
        <v>34</v>
      </c>
      <c r="T5880" t="s">
        <v>35</v>
      </c>
    </row>
    <row r="5881" spans="1:20">
      <c r="A5881" t="s">
        <v>514</v>
      </c>
      <c r="B5881" t="s">
        <v>507</v>
      </c>
      <c r="C5881" t="s">
        <v>515</v>
      </c>
      <c r="D5881" t="s">
        <v>516</v>
      </c>
      <c r="E5881" t="s">
        <v>25</v>
      </c>
      <c r="F5881" s="1">
        <v>30864</v>
      </c>
      <c r="G5881" t="s">
        <v>2663</v>
      </c>
      <c r="H5881">
        <v>201502</v>
      </c>
      <c r="I5881" t="s">
        <v>27</v>
      </c>
      <c r="J5881" t="s">
        <v>28</v>
      </c>
      <c r="K5881" t="s">
        <v>44</v>
      </c>
      <c r="L5881" t="s">
        <v>30</v>
      </c>
      <c r="M5881" t="s">
        <v>31</v>
      </c>
      <c r="N5881" t="s">
        <v>32</v>
      </c>
      <c r="O5881">
        <v>275.74</v>
      </c>
      <c r="P5881" t="s">
        <v>507</v>
      </c>
      <c r="Q5881" t="s">
        <v>514</v>
      </c>
      <c r="R5881" t="s">
        <v>510</v>
      </c>
      <c r="S5881" t="s">
        <v>34</v>
      </c>
      <c r="T5881" t="s">
        <v>35</v>
      </c>
    </row>
    <row r="5882" spans="1:20">
      <c r="A5882" t="s">
        <v>514</v>
      </c>
      <c r="B5882" t="s">
        <v>507</v>
      </c>
      <c r="C5882" t="s">
        <v>528</v>
      </c>
      <c r="D5882" t="s">
        <v>529</v>
      </c>
      <c r="E5882" t="s">
        <v>25</v>
      </c>
      <c r="F5882" s="1">
        <v>38261</v>
      </c>
      <c r="G5882" t="s">
        <v>2663</v>
      </c>
      <c r="H5882">
        <v>201502</v>
      </c>
      <c r="I5882" t="s">
        <v>27</v>
      </c>
      <c r="J5882" t="s">
        <v>53</v>
      </c>
      <c r="K5882" t="s">
        <v>29</v>
      </c>
      <c r="L5882" t="s">
        <v>54</v>
      </c>
      <c r="M5882" t="s">
        <v>31</v>
      </c>
      <c r="N5882" t="s">
        <v>32</v>
      </c>
      <c r="O5882">
        <v>34.86</v>
      </c>
      <c r="P5882" t="s">
        <v>507</v>
      </c>
      <c r="Q5882" t="s">
        <v>514</v>
      </c>
      <c r="R5882" t="s">
        <v>510</v>
      </c>
      <c r="S5882" t="s">
        <v>34</v>
      </c>
      <c r="T5882" t="s">
        <v>35</v>
      </c>
    </row>
    <row r="5883" spans="1:20">
      <c r="A5883" t="s">
        <v>514</v>
      </c>
      <c r="B5883" t="s">
        <v>507</v>
      </c>
      <c r="C5883" t="s">
        <v>528</v>
      </c>
      <c r="D5883" t="s">
        <v>529</v>
      </c>
      <c r="E5883" t="s">
        <v>25</v>
      </c>
      <c r="F5883" s="1">
        <v>38261</v>
      </c>
      <c r="G5883" t="s">
        <v>2663</v>
      </c>
      <c r="H5883">
        <v>201502</v>
      </c>
      <c r="I5883" t="s">
        <v>27</v>
      </c>
      <c r="J5883" t="s">
        <v>53</v>
      </c>
      <c r="K5883" t="s">
        <v>36</v>
      </c>
      <c r="L5883" t="s">
        <v>54</v>
      </c>
      <c r="M5883" t="s">
        <v>31</v>
      </c>
      <c r="N5883" t="s">
        <v>32</v>
      </c>
      <c r="O5883">
        <v>34.840000000000003</v>
      </c>
      <c r="P5883" t="s">
        <v>507</v>
      </c>
      <c r="Q5883" t="s">
        <v>514</v>
      </c>
      <c r="R5883" t="s">
        <v>510</v>
      </c>
      <c r="S5883" t="s">
        <v>34</v>
      </c>
      <c r="T5883" t="s">
        <v>35</v>
      </c>
    </row>
    <row r="5884" spans="1:20">
      <c r="A5884" t="s">
        <v>514</v>
      </c>
      <c r="B5884" t="s">
        <v>507</v>
      </c>
      <c r="C5884" t="s">
        <v>528</v>
      </c>
      <c r="D5884" t="s">
        <v>529</v>
      </c>
      <c r="E5884" t="s">
        <v>25</v>
      </c>
      <c r="F5884" s="1">
        <v>38261</v>
      </c>
      <c r="G5884" t="s">
        <v>2663</v>
      </c>
      <c r="H5884">
        <v>201502</v>
      </c>
      <c r="I5884" t="s">
        <v>27</v>
      </c>
      <c r="J5884" t="s">
        <v>53</v>
      </c>
      <c r="K5884" t="s">
        <v>37</v>
      </c>
      <c r="L5884" t="s">
        <v>54</v>
      </c>
      <c r="M5884" t="s">
        <v>31</v>
      </c>
      <c r="N5884" t="s">
        <v>32</v>
      </c>
      <c r="O5884">
        <v>34.86</v>
      </c>
      <c r="P5884" t="s">
        <v>507</v>
      </c>
      <c r="Q5884" t="s">
        <v>514</v>
      </c>
      <c r="R5884" t="s">
        <v>510</v>
      </c>
      <c r="S5884" t="s">
        <v>34</v>
      </c>
      <c r="T5884" t="s">
        <v>35</v>
      </c>
    </row>
    <row r="5885" spans="1:20">
      <c r="A5885" t="s">
        <v>514</v>
      </c>
      <c r="B5885" t="s">
        <v>507</v>
      </c>
      <c r="C5885" t="s">
        <v>528</v>
      </c>
      <c r="D5885" t="s">
        <v>529</v>
      </c>
      <c r="E5885" t="s">
        <v>25</v>
      </c>
      <c r="F5885" s="1">
        <v>38261</v>
      </c>
      <c r="G5885" t="s">
        <v>2663</v>
      </c>
      <c r="H5885">
        <v>201502</v>
      </c>
      <c r="I5885" t="s">
        <v>27</v>
      </c>
      <c r="J5885" t="s">
        <v>53</v>
      </c>
      <c r="K5885" t="s">
        <v>38</v>
      </c>
      <c r="L5885" t="s">
        <v>54</v>
      </c>
      <c r="M5885" t="s">
        <v>31</v>
      </c>
      <c r="N5885" t="s">
        <v>32</v>
      </c>
      <c r="O5885">
        <v>34.86</v>
      </c>
      <c r="P5885" t="s">
        <v>507</v>
      </c>
      <c r="Q5885" t="s">
        <v>514</v>
      </c>
      <c r="R5885" t="s">
        <v>510</v>
      </c>
      <c r="S5885" t="s">
        <v>34</v>
      </c>
      <c r="T5885" t="s">
        <v>35</v>
      </c>
    </row>
    <row r="5886" spans="1:20">
      <c r="A5886" t="s">
        <v>514</v>
      </c>
      <c r="B5886" t="s">
        <v>507</v>
      </c>
      <c r="C5886" t="s">
        <v>528</v>
      </c>
      <c r="D5886" t="s">
        <v>529</v>
      </c>
      <c r="E5886" t="s">
        <v>25</v>
      </c>
      <c r="F5886" s="1">
        <v>38261</v>
      </c>
      <c r="G5886" t="s">
        <v>2663</v>
      </c>
      <c r="H5886">
        <v>201502</v>
      </c>
      <c r="I5886" t="s">
        <v>27</v>
      </c>
      <c r="J5886" t="s">
        <v>53</v>
      </c>
      <c r="K5886" t="s">
        <v>530</v>
      </c>
      <c r="L5886" t="s">
        <v>54</v>
      </c>
      <c r="M5886" t="s">
        <v>31</v>
      </c>
      <c r="N5886" t="s">
        <v>32</v>
      </c>
      <c r="O5886">
        <v>34.86</v>
      </c>
      <c r="P5886" t="s">
        <v>507</v>
      </c>
      <c r="Q5886" t="s">
        <v>514</v>
      </c>
      <c r="R5886" t="s">
        <v>510</v>
      </c>
      <c r="S5886" t="s">
        <v>34</v>
      </c>
      <c r="T5886" t="s">
        <v>35</v>
      </c>
    </row>
    <row r="5887" spans="1:20">
      <c r="A5887" t="s">
        <v>514</v>
      </c>
      <c r="B5887" t="s">
        <v>507</v>
      </c>
      <c r="C5887" t="s">
        <v>528</v>
      </c>
      <c r="D5887" t="s">
        <v>529</v>
      </c>
      <c r="E5887" t="s">
        <v>25</v>
      </c>
      <c r="F5887" s="1">
        <v>38261</v>
      </c>
      <c r="G5887" t="s">
        <v>2663</v>
      </c>
      <c r="H5887">
        <v>201502</v>
      </c>
      <c r="I5887" t="s">
        <v>27</v>
      </c>
      <c r="J5887" t="s">
        <v>53</v>
      </c>
      <c r="K5887" t="s">
        <v>41</v>
      </c>
      <c r="L5887" t="s">
        <v>54</v>
      </c>
      <c r="M5887" t="s">
        <v>31</v>
      </c>
      <c r="N5887" t="s">
        <v>32</v>
      </c>
      <c r="O5887">
        <v>34.86</v>
      </c>
      <c r="P5887" t="s">
        <v>507</v>
      </c>
      <c r="Q5887" t="s">
        <v>514</v>
      </c>
      <c r="R5887" t="s">
        <v>510</v>
      </c>
      <c r="S5887" t="s">
        <v>34</v>
      </c>
      <c r="T5887" t="s">
        <v>35</v>
      </c>
    </row>
    <row r="5888" spans="1:20">
      <c r="A5888" t="s">
        <v>514</v>
      </c>
      <c r="B5888" t="s">
        <v>507</v>
      </c>
      <c r="C5888" t="s">
        <v>528</v>
      </c>
      <c r="D5888" t="s">
        <v>529</v>
      </c>
      <c r="E5888" t="s">
        <v>25</v>
      </c>
      <c r="F5888" s="1">
        <v>38261</v>
      </c>
      <c r="G5888" t="s">
        <v>2663</v>
      </c>
      <c r="H5888">
        <v>201502</v>
      </c>
      <c r="I5888" t="s">
        <v>27</v>
      </c>
      <c r="J5888" t="s">
        <v>53</v>
      </c>
      <c r="K5888" t="s">
        <v>43</v>
      </c>
      <c r="L5888" t="s">
        <v>54</v>
      </c>
      <c r="M5888" t="s">
        <v>31</v>
      </c>
      <c r="N5888" t="s">
        <v>32</v>
      </c>
      <c r="O5888">
        <v>34.86</v>
      </c>
      <c r="P5888" t="s">
        <v>507</v>
      </c>
      <c r="Q5888" t="s">
        <v>514</v>
      </c>
      <c r="R5888" t="s">
        <v>510</v>
      </c>
      <c r="S5888" t="s">
        <v>34</v>
      </c>
      <c r="T5888" t="s">
        <v>35</v>
      </c>
    </row>
    <row r="5889" spans="1:20">
      <c r="A5889" t="s">
        <v>514</v>
      </c>
      <c r="B5889" t="s">
        <v>507</v>
      </c>
      <c r="C5889" t="s">
        <v>528</v>
      </c>
      <c r="D5889" t="s">
        <v>529</v>
      </c>
      <c r="E5889" t="s">
        <v>25</v>
      </c>
      <c r="F5889" s="1">
        <v>38261</v>
      </c>
      <c r="G5889" t="s">
        <v>2663</v>
      </c>
      <c r="H5889">
        <v>201502</v>
      </c>
      <c r="I5889" t="s">
        <v>27</v>
      </c>
      <c r="J5889" t="s">
        <v>53</v>
      </c>
      <c r="K5889" t="s">
        <v>44</v>
      </c>
      <c r="L5889" t="s">
        <v>54</v>
      </c>
      <c r="M5889" t="s">
        <v>31</v>
      </c>
      <c r="N5889" t="s">
        <v>32</v>
      </c>
      <c r="O5889">
        <v>34.86</v>
      </c>
      <c r="P5889" t="s">
        <v>507</v>
      </c>
      <c r="Q5889" t="s">
        <v>514</v>
      </c>
      <c r="R5889" t="s">
        <v>510</v>
      </c>
      <c r="S5889" t="s">
        <v>34</v>
      </c>
      <c r="T5889" t="s">
        <v>35</v>
      </c>
    </row>
    <row r="5890" spans="1:20">
      <c r="A5890" t="s">
        <v>514</v>
      </c>
      <c r="B5890" t="s">
        <v>507</v>
      </c>
      <c r="C5890" t="s">
        <v>534</v>
      </c>
      <c r="D5890" t="s">
        <v>535</v>
      </c>
      <c r="E5890" t="s">
        <v>25</v>
      </c>
      <c r="F5890" s="1">
        <v>30864</v>
      </c>
      <c r="G5890" t="s">
        <v>2663</v>
      </c>
      <c r="H5890">
        <v>201502</v>
      </c>
      <c r="I5890" t="s">
        <v>27</v>
      </c>
      <c r="J5890" t="s">
        <v>53</v>
      </c>
      <c r="K5890" t="s">
        <v>29</v>
      </c>
      <c r="L5890" t="s">
        <v>54</v>
      </c>
      <c r="M5890" t="s">
        <v>31</v>
      </c>
      <c r="N5890" t="s">
        <v>32</v>
      </c>
      <c r="O5890">
        <v>19.36</v>
      </c>
      <c r="P5890" t="s">
        <v>507</v>
      </c>
      <c r="Q5890" t="s">
        <v>514</v>
      </c>
      <c r="R5890" t="s">
        <v>510</v>
      </c>
      <c r="S5890" t="s">
        <v>34</v>
      </c>
      <c r="T5890" t="s">
        <v>35</v>
      </c>
    </row>
    <row r="5891" spans="1:20">
      <c r="A5891" t="s">
        <v>514</v>
      </c>
      <c r="B5891" t="s">
        <v>507</v>
      </c>
      <c r="C5891" t="s">
        <v>534</v>
      </c>
      <c r="D5891" t="s">
        <v>535</v>
      </c>
      <c r="E5891" t="s">
        <v>25</v>
      </c>
      <c r="F5891" s="1">
        <v>30864</v>
      </c>
      <c r="G5891" t="s">
        <v>2663</v>
      </c>
      <c r="H5891">
        <v>201502</v>
      </c>
      <c r="I5891" t="s">
        <v>27</v>
      </c>
      <c r="J5891" t="s">
        <v>53</v>
      </c>
      <c r="K5891" t="s">
        <v>44</v>
      </c>
      <c r="L5891" t="s">
        <v>54</v>
      </c>
      <c r="M5891" t="s">
        <v>31</v>
      </c>
      <c r="N5891" t="s">
        <v>32</v>
      </c>
      <c r="O5891">
        <v>180.87</v>
      </c>
      <c r="P5891" t="s">
        <v>507</v>
      </c>
      <c r="Q5891" t="s">
        <v>514</v>
      </c>
      <c r="R5891" t="s">
        <v>510</v>
      </c>
      <c r="S5891" t="s">
        <v>34</v>
      </c>
      <c r="T5891" t="s">
        <v>35</v>
      </c>
    </row>
    <row r="5892" spans="1:20">
      <c r="A5892" t="s">
        <v>520</v>
      </c>
      <c r="B5892" t="s">
        <v>507</v>
      </c>
      <c r="C5892" t="s">
        <v>2434</v>
      </c>
      <c r="D5892" t="s">
        <v>2435</v>
      </c>
      <c r="E5892" t="s">
        <v>25</v>
      </c>
      <c r="F5892" s="1">
        <v>18629</v>
      </c>
      <c r="G5892" t="s">
        <v>2663</v>
      </c>
      <c r="H5892">
        <v>201502</v>
      </c>
      <c r="I5892" t="s">
        <v>27</v>
      </c>
      <c r="J5892" t="s">
        <v>28</v>
      </c>
      <c r="K5892" t="s">
        <v>29</v>
      </c>
      <c r="L5892" t="s">
        <v>30</v>
      </c>
      <c r="M5892" t="s">
        <v>31</v>
      </c>
      <c r="N5892" t="s">
        <v>32</v>
      </c>
      <c r="O5892">
        <v>45.35</v>
      </c>
      <c r="P5892" t="s">
        <v>507</v>
      </c>
      <c r="Q5892" t="s">
        <v>520</v>
      </c>
      <c r="R5892" t="s">
        <v>510</v>
      </c>
      <c r="S5892" t="s">
        <v>34</v>
      </c>
      <c r="T5892" t="s">
        <v>35</v>
      </c>
    </row>
    <row r="5893" spans="1:20">
      <c r="A5893" t="s">
        <v>520</v>
      </c>
      <c r="B5893" t="s">
        <v>507</v>
      </c>
      <c r="C5893" t="s">
        <v>2434</v>
      </c>
      <c r="D5893" t="s">
        <v>2435</v>
      </c>
      <c r="E5893" t="s">
        <v>25</v>
      </c>
      <c r="F5893" s="1">
        <v>18629</v>
      </c>
      <c r="G5893" t="s">
        <v>2663</v>
      </c>
      <c r="H5893">
        <v>201502</v>
      </c>
      <c r="I5893" t="s">
        <v>27</v>
      </c>
      <c r="J5893" t="s">
        <v>28</v>
      </c>
      <c r="K5893" t="s">
        <v>36</v>
      </c>
      <c r="L5893" t="s">
        <v>30</v>
      </c>
      <c r="M5893" t="s">
        <v>31</v>
      </c>
      <c r="N5893" t="s">
        <v>32</v>
      </c>
      <c r="O5893">
        <v>84.88</v>
      </c>
      <c r="P5893" t="s">
        <v>507</v>
      </c>
      <c r="Q5893" t="s">
        <v>520</v>
      </c>
      <c r="R5893" t="s">
        <v>510</v>
      </c>
      <c r="S5893" t="s">
        <v>34</v>
      </c>
      <c r="T5893" t="s">
        <v>35</v>
      </c>
    </row>
    <row r="5894" spans="1:20">
      <c r="A5894" t="s">
        <v>520</v>
      </c>
      <c r="B5894" t="s">
        <v>507</v>
      </c>
      <c r="C5894" t="s">
        <v>2434</v>
      </c>
      <c r="D5894" t="s">
        <v>2435</v>
      </c>
      <c r="E5894" t="s">
        <v>25</v>
      </c>
      <c r="F5894" s="1">
        <v>18629</v>
      </c>
      <c r="G5894" t="s">
        <v>2663</v>
      </c>
      <c r="H5894">
        <v>201502</v>
      </c>
      <c r="I5894" t="s">
        <v>27</v>
      </c>
      <c r="J5894" t="s">
        <v>28</v>
      </c>
      <c r="K5894" t="s">
        <v>37</v>
      </c>
      <c r="L5894" t="s">
        <v>30</v>
      </c>
      <c r="M5894" t="s">
        <v>31</v>
      </c>
      <c r="N5894" t="s">
        <v>32</v>
      </c>
      <c r="O5894">
        <v>45.37</v>
      </c>
      <c r="P5894" t="s">
        <v>507</v>
      </c>
      <c r="Q5894" t="s">
        <v>520</v>
      </c>
      <c r="R5894" t="s">
        <v>510</v>
      </c>
      <c r="S5894" t="s">
        <v>34</v>
      </c>
      <c r="T5894" t="s">
        <v>35</v>
      </c>
    </row>
    <row r="5895" spans="1:20">
      <c r="A5895" t="s">
        <v>520</v>
      </c>
      <c r="B5895" t="s">
        <v>507</v>
      </c>
      <c r="C5895" t="s">
        <v>2434</v>
      </c>
      <c r="D5895" t="s">
        <v>2435</v>
      </c>
      <c r="E5895" t="s">
        <v>25</v>
      </c>
      <c r="F5895" s="1">
        <v>18629</v>
      </c>
      <c r="G5895" t="s">
        <v>2663</v>
      </c>
      <c r="H5895">
        <v>201502</v>
      </c>
      <c r="I5895" t="s">
        <v>27</v>
      </c>
      <c r="J5895" t="s">
        <v>28</v>
      </c>
      <c r="K5895" t="s">
        <v>38</v>
      </c>
      <c r="L5895" t="s">
        <v>30</v>
      </c>
      <c r="M5895" t="s">
        <v>31</v>
      </c>
      <c r="N5895" t="s">
        <v>32</v>
      </c>
      <c r="O5895">
        <v>65.3</v>
      </c>
      <c r="P5895" t="s">
        <v>507</v>
      </c>
      <c r="Q5895" t="s">
        <v>520</v>
      </c>
      <c r="R5895" t="s">
        <v>510</v>
      </c>
      <c r="S5895" t="s">
        <v>34</v>
      </c>
      <c r="T5895" t="s">
        <v>35</v>
      </c>
    </row>
    <row r="5896" spans="1:20">
      <c r="A5896" t="s">
        <v>520</v>
      </c>
      <c r="B5896" t="s">
        <v>507</v>
      </c>
      <c r="C5896" t="s">
        <v>2434</v>
      </c>
      <c r="D5896" t="s">
        <v>2435</v>
      </c>
      <c r="E5896" t="s">
        <v>25</v>
      </c>
      <c r="F5896" s="1">
        <v>18629</v>
      </c>
      <c r="G5896" t="s">
        <v>2663</v>
      </c>
      <c r="H5896">
        <v>201502</v>
      </c>
      <c r="I5896" t="s">
        <v>27</v>
      </c>
      <c r="J5896" t="s">
        <v>28</v>
      </c>
      <c r="K5896" t="s">
        <v>41</v>
      </c>
      <c r="L5896" t="s">
        <v>30</v>
      </c>
      <c r="M5896" t="s">
        <v>31</v>
      </c>
      <c r="N5896" t="s">
        <v>32</v>
      </c>
      <c r="O5896">
        <v>45.37</v>
      </c>
      <c r="P5896" t="s">
        <v>507</v>
      </c>
      <c r="Q5896" t="s">
        <v>520</v>
      </c>
      <c r="R5896" t="s">
        <v>510</v>
      </c>
      <c r="S5896" t="s">
        <v>34</v>
      </c>
      <c r="T5896" t="s">
        <v>35</v>
      </c>
    </row>
    <row r="5897" spans="1:20">
      <c r="A5897" t="s">
        <v>520</v>
      </c>
      <c r="B5897" t="s">
        <v>507</v>
      </c>
      <c r="C5897" t="s">
        <v>2434</v>
      </c>
      <c r="D5897" t="s">
        <v>2435</v>
      </c>
      <c r="E5897" t="s">
        <v>25</v>
      </c>
      <c r="F5897" s="1">
        <v>18629</v>
      </c>
      <c r="G5897" t="s">
        <v>2663</v>
      </c>
      <c r="H5897">
        <v>201502</v>
      </c>
      <c r="I5897" t="s">
        <v>27</v>
      </c>
      <c r="J5897" t="s">
        <v>28</v>
      </c>
      <c r="K5897" t="s">
        <v>42</v>
      </c>
      <c r="L5897" t="s">
        <v>30</v>
      </c>
      <c r="M5897" t="s">
        <v>31</v>
      </c>
      <c r="N5897" t="s">
        <v>32</v>
      </c>
      <c r="O5897">
        <v>45.37</v>
      </c>
      <c r="P5897" t="s">
        <v>507</v>
      </c>
      <c r="Q5897" t="s">
        <v>520</v>
      </c>
      <c r="R5897" t="s">
        <v>510</v>
      </c>
      <c r="S5897" t="s">
        <v>34</v>
      </c>
      <c r="T5897" t="s">
        <v>35</v>
      </c>
    </row>
    <row r="5898" spans="1:20">
      <c r="A5898" t="s">
        <v>520</v>
      </c>
      <c r="B5898" t="s">
        <v>507</v>
      </c>
      <c r="C5898" t="s">
        <v>2434</v>
      </c>
      <c r="D5898" t="s">
        <v>2435</v>
      </c>
      <c r="E5898" t="s">
        <v>25</v>
      </c>
      <c r="F5898" s="1">
        <v>18629</v>
      </c>
      <c r="G5898" t="s">
        <v>2663</v>
      </c>
      <c r="H5898">
        <v>201502</v>
      </c>
      <c r="I5898" t="s">
        <v>27</v>
      </c>
      <c r="J5898" t="s">
        <v>28</v>
      </c>
      <c r="K5898" t="s">
        <v>43</v>
      </c>
      <c r="L5898" t="s">
        <v>30</v>
      </c>
      <c r="M5898" t="s">
        <v>31</v>
      </c>
      <c r="N5898" t="s">
        <v>32</v>
      </c>
      <c r="O5898">
        <v>45.37</v>
      </c>
      <c r="P5898" t="s">
        <v>507</v>
      </c>
      <c r="Q5898" t="s">
        <v>520</v>
      </c>
      <c r="R5898" t="s">
        <v>510</v>
      </c>
      <c r="S5898" t="s">
        <v>34</v>
      </c>
      <c r="T5898" t="s">
        <v>35</v>
      </c>
    </row>
    <row r="5899" spans="1:20">
      <c r="A5899" t="s">
        <v>520</v>
      </c>
      <c r="B5899" t="s">
        <v>507</v>
      </c>
      <c r="C5899" t="s">
        <v>2434</v>
      </c>
      <c r="D5899" t="s">
        <v>2435</v>
      </c>
      <c r="E5899" t="s">
        <v>25</v>
      </c>
      <c r="F5899" s="1">
        <v>18629</v>
      </c>
      <c r="G5899" t="s">
        <v>2663</v>
      </c>
      <c r="H5899">
        <v>201502</v>
      </c>
      <c r="I5899" t="s">
        <v>27</v>
      </c>
      <c r="J5899" t="s">
        <v>28</v>
      </c>
      <c r="K5899" t="s">
        <v>44</v>
      </c>
      <c r="L5899" t="s">
        <v>30</v>
      </c>
      <c r="M5899" t="s">
        <v>31</v>
      </c>
      <c r="N5899" t="s">
        <v>32</v>
      </c>
      <c r="O5899">
        <v>251.55</v>
      </c>
      <c r="P5899" t="s">
        <v>507</v>
      </c>
      <c r="Q5899" t="s">
        <v>520</v>
      </c>
      <c r="R5899" t="s">
        <v>510</v>
      </c>
      <c r="S5899" t="s">
        <v>34</v>
      </c>
      <c r="T5899" t="s">
        <v>35</v>
      </c>
    </row>
    <row r="5900" spans="1:20">
      <c r="A5900" t="s">
        <v>523</v>
      </c>
      <c r="B5900" t="s">
        <v>507</v>
      </c>
      <c r="C5900" t="s">
        <v>536</v>
      </c>
      <c r="D5900" t="s">
        <v>537</v>
      </c>
      <c r="E5900" t="s">
        <v>25</v>
      </c>
      <c r="F5900" s="1">
        <v>31766</v>
      </c>
      <c r="G5900" t="s">
        <v>2663</v>
      </c>
      <c r="H5900">
        <v>201502</v>
      </c>
      <c r="I5900" t="s">
        <v>27</v>
      </c>
      <c r="J5900" t="s">
        <v>53</v>
      </c>
      <c r="K5900" t="s">
        <v>44</v>
      </c>
      <c r="L5900" t="s">
        <v>54</v>
      </c>
      <c r="M5900" t="s">
        <v>31</v>
      </c>
      <c r="N5900" t="s">
        <v>32</v>
      </c>
      <c r="O5900">
        <v>2155.6799999999998</v>
      </c>
      <c r="P5900" t="s">
        <v>507</v>
      </c>
      <c r="Q5900" t="s">
        <v>523</v>
      </c>
      <c r="R5900" t="s">
        <v>510</v>
      </c>
      <c r="S5900" t="s">
        <v>34</v>
      </c>
      <c r="T5900" t="s">
        <v>35</v>
      </c>
    </row>
    <row r="5901" spans="1:20">
      <c r="A5901" t="s">
        <v>542</v>
      </c>
      <c r="B5901" t="s">
        <v>507</v>
      </c>
      <c r="C5901" t="s">
        <v>543</v>
      </c>
      <c r="D5901" t="s">
        <v>544</v>
      </c>
      <c r="E5901" t="s">
        <v>25</v>
      </c>
      <c r="F5901" s="1">
        <v>31766</v>
      </c>
      <c r="G5901" t="s">
        <v>2663</v>
      </c>
      <c r="H5901">
        <v>201502</v>
      </c>
      <c r="I5901" t="s">
        <v>27</v>
      </c>
      <c r="J5901" t="s">
        <v>28</v>
      </c>
      <c r="K5901" t="s">
        <v>29</v>
      </c>
      <c r="L5901" t="s">
        <v>30</v>
      </c>
      <c r="M5901" t="s">
        <v>31</v>
      </c>
      <c r="N5901" t="s">
        <v>32</v>
      </c>
      <c r="O5901">
        <v>25.35</v>
      </c>
      <c r="P5901" t="s">
        <v>507</v>
      </c>
      <c r="Q5901" t="s">
        <v>542</v>
      </c>
      <c r="R5901" t="s">
        <v>510</v>
      </c>
      <c r="S5901" t="s">
        <v>34</v>
      </c>
      <c r="T5901" t="s">
        <v>35</v>
      </c>
    </row>
    <row r="5902" spans="1:20">
      <c r="A5902" t="s">
        <v>542</v>
      </c>
      <c r="B5902" t="s">
        <v>507</v>
      </c>
      <c r="C5902" t="s">
        <v>543</v>
      </c>
      <c r="D5902" t="s">
        <v>544</v>
      </c>
      <c r="E5902" t="s">
        <v>25</v>
      </c>
      <c r="F5902" s="1">
        <v>31766</v>
      </c>
      <c r="G5902" t="s">
        <v>2663</v>
      </c>
      <c r="H5902">
        <v>201502</v>
      </c>
      <c r="I5902" t="s">
        <v>27</v>
      </c>
      <c r="J5902" t="s">
        <v>28</v>
      </c>
      <c r="K5902" t="s">
        <v>36</v>
      </c>
      <c r="L5902" t="s">
        <v>30</v>
      </c>
      <c r="M5902" t="s">
        <v>31</v>
      </c>
      <c r="N5902" t="s">
        <v>32</v>
      </c>
      <c r="O5902">
        <v>7.58</v>
      </c>
      <c r="P5902" t="s">
        <v>507</v>
      </c>
      <c r="Q5902" t="s">
        <v>542</v>
      </c>
      <c r="R5902" t="s">
        <v>510</v>
      </c>
      <c r="S5902" t="s">
        <v>34</v>
      </c>
      <c r="T5902" t="s">
        <v>35</v>
      </c>
    </row>
    <row r="5903" spans="1:20">
      <c r="A5903" t="s">
        <v>542</v>
      </c>
      <c r="B5903" t="s">
        <v>507</v>
      </c>
      <c r="C5903" t="s">
        <v>543</v>
      </c>
      <c r="D5903" t="s">
        <v>544</v>
      </c>
      <c r="E5903" t="s">
        <v>25</v>
      </c>
      <c r="F5903" s="1">
        <v>31766</v>
      </c>
      <c r="G5903" t="s">
        <v>2663</v>
      </c>
      <c r="H5903">
        <v>201502</v>
      </c>
      <c r="I5903" t="s">
        <v>27</v>
      </c>
      <c r="J5903" t="s">
        <v>28</v>
      </c>
      <c r="K5903" t="s">
        <v>37</v>
      </c>
      <c r="L5903" t="s">
        <v>30</v>
      </c>
      <c r="M5903" t="s">
        <v>31</v>
      </c>
      <c r="N5903" t="s">
        <v>32</v>
      </c>
      <c r="O5903">
        <v>1.6300000000000001</v>
      </c>
      <c r="P5903" t="s">
        <v>507</v>
      </c>
      <c r="Q5903" t="s">
        <v>542</v>
      </c>
      <c r="R5903" t="s">
        <v>510</v>
      </c>
      <c r="S5903" t="s">
        <v>34</v>
      </c>
      <c r="T5903" t="s">
        <v>35</v>
      </c>
    </row>
    <row r="5904" spans="1:20">
      <c r="A5904" t="s">
        <v>542</v>
      </c>
      <c r="B5904" t="s">
        <v>507</v>
      </c>
      <c r="C5904" t="s">
        <v>543</v>
      </c>
      <c r="D5904" t="s">
        <v>544</v>
      </c>
      <c r="E5904" t="s">
        <v>25</v>
      </c>
      <c r="F5904" s="1">
        <v>31766</v>
      </c>
      <c r="G5904" t="s">
        <v>2663</v>
      </c>
      <c r="H5904">
        <v>201502</v>
      </c>
      <c r="I5904" t="s">
        <v>27</v>
      </c>
      <c r="J5904" t="s">
        <v>28</v>
      </c>
      <c r="K5904" t="s">
        <v>38</v>
      </c>
      <c r="L5904" t="s">
        <v>30</v>
      </c>
      <c r="M5904" t="s">
        <v>31</v>
      </c>
      <c r="N5904" t="s">
        <v>32</v>
      </c>
      <c r="O5904">
        <v>1.97</v>
      </c>
      <c r="P5904" t="s">
        <v>507</v>
      </c>
      <c r="Q5904" t="s">
        <v>542</v>
      </c>
      <c r="R5904" t="s">
        <v>510</v>
      </c>
      <c r="S5904" t="s">
        <v>34</v>
      </c>
      <c r="T5904" t="s">
        <v>35</v>
      </c>
    </row>
    <row r="5905" spans="1:20">
      <c r="A5905" t="s">
        <v>542</v>
      </c>
      <c r="B5905" t="s">
        <v>507</v>
      </c>
      <c r="C5905" t="s">
        <v>543</v>
      </c>
      <c r="D5905" t="s">
        <v>544</v>
      </c>
      <c r="E5905" t="s">
        <v>25</v>
      </c>
      <c r="F5905" s="1">
        <v>31766</v>
      </c>
      <c r="G5905" t="s">
        <v>2663</v>
      </c>
      <c r="H5905">
        <v>201502</v>
      </c>
      <c r="I5905" t="s">
        <v>27</v>
      </c>
      <c r="J5905" t="s">
        <v>28</v>
      </c>
      <c r="K5905" t="s">
        <v>41</v>
      </c>
      <c r="L5905" t="s">
        <v>30</v>
      </c>
      <c r="M5905" t="s">
        <v>31</v>
      </c>
      <c r="N5905" t="s">
        <v>32</v>
      </c>
      <c r="O5905">
        <v>1.32</v>
      </c>
      <c r="P5905" t="s">
        <v>507</v>
      </c>
      <c r="Q5905" t="s">
        <v>542</v>
      </c>
      <c r="R5905" t="s">
        <v>510</v>
      </c>
      <c r="S5905" t="s">
        <v>34</v>
      </c>
      <c r="T5905" t="s">
        <v>35</v>
      </c>
    </row>
    <row r="5906" spans="1:20">
      <c r="A5906" t="s">
        <v>542</v>
      </c>
      <c r="B5906" t="s">
        <v>507</v>
      </c>
      <c r="C5906" t="s">
        <v>543</v>
      </c>
      <c r="D5906" t="s">
        <v>544</v>
      </c>
      <c r="E5906" t="s">
        <v>25</v>
      </c>
      <c r="F5906" s="1">
        <v>31766</v>
      </c>
      <c r="G5906" t="s">
        <v>2663</v>
      </c>
      <c r="H5906">
        <v>201502</v>
      </c>
      <c r="I5906" t="s">
        <v>27</v>
      </c>
      <c r="J5906" t="s">
        <v>28</v>
      </c>
      <c r="K5906" t="s">
        <v>42</v>
      </c>
      <c r="L5906" t="s">
        <v>30</v>
      </c>
      <c r="M5906" t="s">
        <v>31</v>
      </c>
      <c r="N5906" t="s">
        <v>32</v>
      </c>
      <c r="O5906">
        <v>1.31</v>
      </c>
      <c r="P5906" t="s">
        <v>507</v>
      </c>
      <c r="Q5906" t="s">
        <v>542</v>
      </c>
      <c r="R5906" t="s">
        <v>510</v>
      </c>
      <c r="S5906" t="s">
        <v>34</v>
      </c>
      <c r="T5906" t="s">
        <v>35</v>
      </c>
    </row>
    <row r="5907" spans="1:20">
      <c r="A5907" t="s">
        <v>542</v>
      </c>
      <c r="B5907" t="s">
        <v>507</v>
      </c>
      <c r="C5907" t="s">
        <v>543</v>
      </c>
      <c r="D5907" t="s">
        <v>544</v>
      </c>
      <c r="E5907" t="s">
        <v>25</v>
      </c>
      <c r="F5907" s="1">
        <v>31766</v>
      </c>
      <c r="G5907" t="s">
        <v>2663</v>
      </c>
      <c r="H5907">
        <v>201502</v>
      </c>
      <c r="I5907" t="s">
        <v>27</v>
      </c>
      <c r="J5907" t="s">
        <v>28</v>
      </c>
      <c r="K5907" t="s">
        <v>43</v>
      </c>
      <c r="L5907" t="s">
        <v>30</v>
      </c>
      <c r="M5907" t="s">
        <v>31</v>
      </c>
      <c r="N5907" t="s">
        <v>32</v>
      </c>
      <c r="O5907">
        <v>1.32</v>
      </c>
      <c r="P5907" t="s">
        <v>507</v>
      </c>
      <c r="Q5907" t="s">
        <v>542</v>
      </c>
      <c r="R5907" t="s">
        <v>510</v>
      </c>
      <c r="S5907" t="s">
        <v>34</v>
      </c>
      <c r="T5907" t="s">
        <v>35</v>
      </c>
    </row>
    <row r="5908" spans="1:20">
      <c r="A5908" t="s">
        <v>542</v>
      </c>
      <c r="B5908" t="s">
        <v>507</v>
      </c>
      <c r="C5908" t="s">
        <v>543</v>
      </c>
      <c r="D5908" t="s">
        <v>544</v>
      </c>
      <c r="E5908" t="s">
        <v>25</v>
      </c>
      <c r="F5908" s="1">
        <v>31766</v>
      </c>
      <c r="G5908" t="s">
        <v>2663</v>
      </c>
      <c r="H5908">
        <v>201502</v>
      </c>
      <c r="I5908" t="s">
        <v>27</v>
      </c>
      <c r="J5908" t="s">
        <v>28</v>
      </c>
      <c r="K5908" t="s">
        <v>44</v>
      </c>
      <c r="L5908" t="s">
        <v>30</v>
      </c>
      <c r="M5908" t="s">
        <v>31</v>
      </c>
      <c r="N5908" t="s">
        <v>32</v>
      </c>
      <c r="O5908">
        <v>98.95</v>
      </c>
      <c r="P5908" t="s">
        <v>507</v>
      </c>
      <c r="Q5908" t="s">
        <v>542</v>
      </c>
      <c r="R5908" t="s">
        <v>510</v>
      </c>
      <c r="S5908" t="s">
        <v>34</v>
      </c>
      <c r="T5908" t="s">
        <v>35</v>
      </c>
    </row>
    <row r="5909" spans="1:20">
      <c r="A5909" t="s">
        <v>523</v>
      </c>
      <c r="B5909" t="s">
        <v>507</v>
      </c>
      <c r="C5909" t="s">
        <v>545</v>
      </c>
      <c r="D5909" t="s">
        <v>546</v>
      </c>
      <c r="E5909" t="s">
        <v>25</v>
      </c>
      <c r="F5909" s="1">
        <v>31766</v>
      </c>
      <c r="G5909" t="s">
        <v>2663</v>
      </c>
      <c r="H5909">
        <v>201502</v>
      </c>
      <c r="I5909" t="s">
        <v>27</v>
      </c>
      <c r="J5909" t="s">
        <v>28</v>
      </c>
      <c r="K5909" t="s">
        <v>40</v>
      </c>
      <c r="L5909" t="s">
        <v>30</v>
      </c>
      <c r="M5909" t="s">
        <v>31</v>
      </c>
      <c r="N5909" t="s">
        <v>32</v>
      </c>
      <c r="O5909">
        <v>486.78000000000003</v>
      </c>
      <c r="P5909" t="s">
        <v>507</v>
      </c>
      <c r="Q5909" t="s">
        <v>523</v>
      </c>
      <c r="R5909" t="s">
        <v>510</v>
      </c>
      <c r="S5909" t="s">
        <v>34</v>
      </c>
      <c r="T5909" t="s">
        <v>35</v>
      </c>
    </row>
    <row r="5910" spans="1:20">
      <c r="A5910" t="s">
        <v>523</v>
      </c>
      <c r="B5910" t="s">
        <v>507</v>
      </c>
      <c r="C5910" t="s">
        <v>545</v>
      </c>
      <c r="D5910" t="s">
        <v>546</v>
      </c>
      <c r="E5910" t="s">
        <v>25</v>
      </c>
      <c r="F5910" s="1">
        <v>31766</v>
      </c>
      <c r="G5910" t="s">
        <v>2663</v>
      </c>
      <c r="H5910">
        <v>201502</v>
      </c>
      <c r="I5910" t="s">
        <v>27</v>
      </c>
      <c r="J5910" t="s">
        <v>28</v>
      </c>
      <c r="K5910" t="s">
        <v>44</v>
      </c>
      <c r="L5910" t="s">
        <v>30</v>
      </c>
      <c r="M5910" t="s">
        <v>31</v>
      </c>
      <c r="N5910" t="s">
        <v>32</v>
      </c>
      <c r="O5910">
        <v>841.99</v>
      </c>
      <c r="P5910" t="s">
        <v>507</v>
      </c>
      <c r="Q5910" t="s">
        <v>523</v>
      </c>
      <c r="R5910" t="s">
        <v>510</v>
      </c>
      <c r="S5910" t="s">
        <v>34</v>
      </c>
      <c r="T5910" t="s">
        <v>35</v>
      </c>
    </row>
    <row r="5911" spans="1:20">
      <c r="A5911" t="s">
        <v>552</v>
      </c>
      <c r="B5911" t="s">
        <v>507</v>
      </c>
      <c r="C5911" t="s">
        <v>553</v>
      </c>
      <c r="D5911" t="s">
        <v>554</v>
      </c>
      <c r="E5911" t="s">
        <v>25</v>
      </c>
      <c r="F5911" s="1">
        <v>30956</v>
      </c>
      <c r="G5911" t="s">
        <v>2663</v>
      </c>
      <c r="H5911">
        <v>201502</v>
      </c>
      <c r="I5911" t="s">
        <v>27</v>
      </c>
      <c r="J5911" t="s">
        <v>28</v>
      </c>
      <c r="K5911" t="s">
        <v>44</v>
      </c>
      <c r="L5911" t="s">
        <v>30</v>
      </c>
      <c r="M5911" t="s">
        <v>31</v>
      </c>
      <c r="N5911" t="s">
        <v>32</v>
      </c>
      <c r="O5911">
        <v>17651.900000000001</v>
      </c>
      <c r="P5911" t="s">
        <v>507</v>
      </c>
      <c r="Q5911" t="s">
        <v>552</v>
      </c>
      <c r="R5911" t="s">
        <v>510</v>
      </c>
      <c r="S5911" t="s">
        <v>34</v>
      </c>
      <c r="T5911" t="s">
        <v>35</v>
      </c>
    </row>
    <row r="5912" spans="1:20">
      <c r="A5912" t="s">
        <v>555</v>
      </c>
      <c r="B5912" t="s">
        <v>556</v>
      </c>
      <c r="C5912" t="s">
        <v>557</v>
      </c>
      <c r="D5912" t="s">
        <v>558</v>
      </c>
      <c r="E5912" t="s">
        <v>435</v>
      </c>
      <c r="F5912" s="1">
        <v>30708</v>
      </c>
      <c r="G5912" t="s">
        <v>2663</v>
      </c>
      <c r="H5912">
        <v>201502</v>
      </c>
      <c r="I5912" t="s">
        <v>27</v>
      </c>
      <c r="J5912" t="s">
        <v>28</v>
      </c>
      <c r="K5912" t="s">
        <v>143</v>
      </c>
      <c r="L5912" t="s">
        <v>30</v>
      </c>
      <c r="M5912" t="s">
        <v>559</v>
      </c>
      <c r="N5912" t="s">
        <v>32</v>
      </c>
      <c r="O5912">
        <v>1689.41</v>
      </c>
      <c r="P5912" t="s">
        <v>556</v>
      </c>
      <c r="Q5912" t="s">
        <v>555</v>
      </c>
      <c r="R5912" t="s">
        <v>560</v>
      </c>
      <c r="S5912" t="s">
        <v>34</v>
      </c>
      <c r="T5912" t="s">
        <v>561</v>
      </c>
    </row>
    <row r="5913" spans="1:20">
      <c r="A5913" t="s">
        <v>567</v>
      </c>
      <c r="B5913" t="s">
        <v>568</v>
      </c>
      <c r="C5913" t="s">
        <v>569</v>
      </c>
      <c r="D5913" t="s">
        <v>570</v>
      </c>
      <c r="E5913" t="s">
        <v>435</v>
      </c>
      <c r="F5913" s="1">
        <v>33511</v>
      </c>
      <c r="G5913" t="s">
        <v>2663</v>
      </c>
      <c r="H5913">
        <v>201502</v>
      </c>
      <c r="I5913" t="s">
        <v>213</v>
      </c>
      <c r="J5913" t="s">
        <v>253</v>
      </c>
      <c r="K5913" t="s">
        <v>239</v>
      </c>
      <c r="L5913" t="s">
        <v>254</v>
      </c>
      <c r="M5913" t="s">
        <v>31</v>
      </c>
      <c r="N5913" t="s">
        <v>32</v>
      </c>
      <c r="O5913">
        <v>26023.73</v>
      </c>
      <c r="P5913" t="s">
        <v>568</v>
      </c>
      <c r="Q5913" t="s">
        <v>567</v>
      </c>
      <c r="R5913" t="s">
        <v>571</v>
      </c>
      <c r="S5913" t="s">
        <v>216</v>
      </c>
      <c r="T5913" t="s">
        <v>35</v>
      </c>
    </row>
    <row r="5914" spans="1:20">
      <c r="A5914" t="s">
        <v>572</v>
      </c>
      <c r="B5914" t="s">
        <v>568</v>
      </c>
      <c r="C5914" t="s">
        <v>573</v>
      </c>
      <c r="D5914" t="s">
        <v>574</v>
      </c>
      <c r="E5914" t="s">
        <v>435</v>
      </c>
      <c r="F5914" s="1">
        <v>31746</v>
      </c>
      <c r="G5914" t="s">
        <v>2663</v>
      </c>
      <c r="H5914">
        <v>201502</v>
      </c>
      <c r="I5914" t="s">
        <v>213</v>
      </c>
      <c r="J5914" t="s">
        <v>28</v>
      </c>
      <c r="K5914" t="s">
        <v>239</v>
      </c>
      <c r="L5914" t="s">
        <v>30</v>
      </c>
      <c r="M5914" t="s">
        <v>31</v>
      </c>
      <c r="N5914" t="s">
        <v>32</v>
      </c>
      <c r="O5914">
        <v>40329.450000000004</v>
      </c>
      <c r="P5914" t="s">
        <v>568</v>
      </c>
      <c r="Q5914" t="s">
        <v>572</v>
      </c>
      <c r="R5914" t="s">
        <v>571</v>
      </c>
      <c r="S5914" t="s">
        <v>216</v>
      </c>
      <c r="T5914" t="s">
        <v>35</v>
      </c>
    </row>
    <row r="5915" spans="1:20">
      <c r="A5915" t="s">
        <v>572</v>
      </c>
      <c r="B5915" t="s">
        <v>568</v>
      </c>
      <c r="C5915" t="s">
        <v>2691</v>
      </c>
      <c r="D5915" t="s">
        <v>2692</v>
      </c>
      <c r="E5915" t="s">
        <v>435</v>
      </c>
      <c r="F5915" s="1">
        <v>42005</v>
      </c>
      <c r="G5915" t="s">
        <v>2663</v>
      </c>
      <c r="H5915">
        <v>201502</v>
      </c>
      <c r="I5915" t="s">
        <v>213</v>
      </c>
      <c r="J5915" t="s">
        <v>28</v>
      </c>
      <c r="K5915" t="s">
        <v>239</v>
      </c>
      <c r="L5915" t="s">
        <v>30</v>
      </c>
      <c r="M5915" t="s">
        <v>31</v>
      </c>
      <c r="N5915" t="s">
        <v>32</v>
      </c>
      <c r="O5915">
        <v>6430.99</v>
      </c>
      <c r="P5915" t="s">
        <v>568</v>
      </c>
      <c r="Q5915" t="s">
        <v>572</v>
      </c>
      <c r="R5915" t="s">
        <v>571</v>
      </c>
      <c r="S5915" t="s">
        <v>216</v>
      </c>
      <c r="T5915" t="s">
        <v>35</v>
      </c>
    </row>
    <row r="5916" spans="1:20">
      <c r="A5916" t="s">
        <v>2436</v>
      </c>
      <c r="B5916" t="s">
        <v>576</v>
      </c>
      <c r="C5916" t="s">
        <v>2437</v>
      </c>
      <c r="D5916" t="s">
        <v>2438</v>
      </c>
      <c r="E5916" t="s">
        <v>435</v>
      </c>
      <c r="F5916" s="1">
        <v>31746</v>
      </c>
      <c r="G5916" t="s">
        <v>2663</v>
      </c>
      <c r="H5916">
        <v>201502</v>
      </c>
      <c r="I5916" t="s">
        <v>213</v>
      </c>
      <c r="J5916" t="s">
        <v>28</v>
      </c>
      <c r="K5916" t="s">
        <v>239</v>
      </c>
      <c r="L5916" t="s">
        <v>30</v>
      </c>
      <c r="M5916" t="s">
        <v>31</v>
      </c>
      <c r="N5916" t="s">
        <v>32</v>
      </c>
      <c r="O5916">
        <v>11718</v>
      </c>
      <c r="P5916" t="s">
        <v>576</v>
      </c>
      <c r="Q5916" t="s">
        <v>2436</v>
      </c>
      <c r="R5916" t="s">
        <v>579</v>
      </c>
      <c r="S5916" t="s">
        <v>216</v>
      </c>
      <c r="T5916" t="s">
        <v>35</v>
      </c>
    </row>
    <row r="5917" spans="1:20">
      <c r="A5917" t="s">
        <v>575</v>
      </c>
      <c r="B5917" t="s">
        <v>576</v>
      </c>
      <c r="C5917" t="s">
        <v>577</v>
      </c>
      <c r="D5917" t="s">
        <v>578</v>
      </c>
      <c r="E5917" t="s">
        <v>435</v>
      </c>
      <c r="F5917" s="1">
        <v>38353</v>
      </c>
      <c r="G5917" t="s">
        <v>2663</v>
      </c>
      <c r="H5917">
        <v>201502</v>
      </c>
      <c r="I5917" t="s">
        <v>213</v>
      </c>
      <c r="J5917" t="s">
        <v>253</v>
      </c>
      <c r="K5917" t="s">
        <v>239</v>
      </c>
      <c r="L5917" t="s">
        <v>254</v>
      </c>
      <c r="M5917" t="s">
        <v>31</v>
      </c>
      <c r="N5917" t="s">
        <v>32</v>
      </c>
      <c r="O5917">
        <v>11178.69</v>
      </c>
      <c r="P5917" t="s">
        <v>576</v>
      </c>
      <c r="Q5917" t="s">
        <v>575</v>
      </c>
      <c r="R5917" t="s">
        <v>579</v>
      </c>
      <c r="S5917" t="s">
        <v>216</v>
      </c>
      <c r="T5917" t="s">
        <v>35</v>
      </c>
    </row>
    <row r="5918" spans="1:20">
      <c r="A5918" t="s">
        <v>2693</v>
      </c>
      <c r="B5918" t="s">
        <v>581</v>
      </c>
      <c r="C5918" t="s">
        <v>2694</v>
      </c>
      <c r="D5918" t="s">
        <v>2695</v>
      </c>
      <c r="E5918" t="s">
        <v>435</v>
      </c>
      <c r="F5918" s="1">
        <v>42005</v>
      </c>
      <c r="G5918" t="s">
        <v>2663</v>
      </c>
      <c r="H5918">
        <v>201502</v>
      </c>
      <c r="I5918" t="s">
        <v>213</v>
      </c>
      <c r="J5918" t="s">
        <v>253</v>
      </c>
      <c r="K5918" t="s">
        <v>239</v>
      </c>
      <c r="L5918" t="s">
        <v>254</v>
      </c>
      <c r="M5918" t="s">
        <v>31</v>
      </c>
      <c r="N5918" t="s">
        <v>32</v>
      </c>
      <c r="O5918">
        <v>4057.85</v>
      </c>
      <c r="P5918" t="s">
        <v>581</v>
      </c>
      <c r="Q5918" t="s">
        <v>2693</v>
      </c>
      <c r="R5918" t="s">
        <v>584</v>
      </c>
      <c r="S5918" t="s">
        <v>216</v>
      </c>
      <c r="T5918" t="s">
        <v>35</v>
      </c>
    </row>
    <row r="5919" spans="1:20">
      <c r="A5919" t="s">
        <v>580</v>
      </c>
      <c r="B5919" t="s">
        <v>581</v>
      </c>
      <c r="C5919" t="s">
        <v>2696</v>
      </c>
      <c r="D5919" t="s">
        <v>2697</v>
      </c>
      <c r="E5919" t="s">
        <v>435</v>
      </c>
      <c r="F5919" s="1">
        <v>42005</v>
      </c>
      <c r="G5919" t="s">
        <v>2663</v>
      </c>
      <c r="H5919">
        <v>201502</v>
      </c>
      <c r="I5919" t="s">
        <v>213</v>
      </c>
      <c r="J5919" t="s">
        <v>28</v>
      </c>
      <c r="K5919" t="s">
        <v>239</v>
      </c>
      <c r="L5919" t="s">
        <v>30</v>
      </c>
      <c r="M5919" t="s">
        <v>31</v>
      </c>
      <c r="N5919" t="s">
        <v>32</v>
      </c>
      <c r="O5919">
        <v>3240.98</v>
      </c>
      <c r="P5919" t="s">
        <v>581</v>
      </c>
      <c r="Q5919" t="s">
        <v>580</v>
      </c>
      <c r="R5919" t="s">
        <v>584</v>
      </c>
      <c r="S5919" t="s">
        <v>216</v>
      </c>
      <c r="T5919" t="s">
        <v>35</v>
      </c>
    </row>
    <row r="5920" spans="1:20">
      <c r="A5920" t="s">
        <v>2698</v>
      </c>
      <c r="B5920" t="s">
        <v>586</v>
      </c>
      <c r="C5920" t="s">
        <v>2699</v>
      </c>
      <c r="D5920" t="s">
        <v>2700</v>
      </c>
      <c r="E5920" t="s">
        <v>595</v>
      </c>
      <c r="F5920" s="1">
        <v>41640</v>
      </c>
      <c r="G5920" t="s">
        <v>2663</v>
      </c>
      <c r="H5920">
        <v>201502</v>
      </c>
      <c r="I5920" t="s">
        <v>27</v>
      </c>
      <c r="J5920" t="s">
        <v>596</v>
      </c>
      <c r="K5920" t="s">
        <v>623</v>
      </c>
      <c r="L5920" t="s">
        <v>624</v>
      </c>
      <c r="M5920" t="s">
        <v>625</v>
      </c>
      <c r="N5920" t="s">
        <v>32</v>
      </c>
      <c r="O5920">
        <v>517621.98000000004</v>
      </c>
      <c r="P5920" t="s">
        <v>586</v>
      </c>
      <c r="Q5920" t="s">
        <v>2698</v>
      </c>
      <c r="R5920" t="s">
        <v>591</v>
      </c>
      <c r="S5920" t="s">
        <v>34</v>
      </c>
      <c r="T5920" t="s">
        <v>592</v>
      </c>
    </row>
    <row r="5921" spans="1:20">
      <c r="A5921" t="s">
        <v>2698</v>
      </c>
      <c r="B5921" t="s">
        <v>586</v>
      </c>
      <c r="C5921" t="s">
        <v>2699</v>
      </c>
      <c r="D5921" t="s">
        <v>2700</v>
      </c>
      <c r="E5921" t="s">
        <v>595</v>
      </c>
      <c r="F5921" s="1">
        <v>41640</v>
      </c>
      <c r="G5921" t="s">
        <v>2663</v>
      </c>
      <c r="H5921">
        <v>201502</v>
      </c>
      <c r="I5921" t="s">
        <v>27</v>
      </c>
      <c r="J5921" t="s">
        <v>596</v>
      </c>
      <c r="K5921" t="s">
        <v>627</v>
      </c>
      <c r="L5921" t="s">
        <v>624</v>
      </c>
      <c r="M5921" t="s">
        <v>625</v>
      </c>
      <c r="N5921" t="s">
        <v>32</v>
      </c>
      <c r="O5921">
        <v>106018.33</v>
      </c>
      <c r="P5921" t="s">
        <v>586</v>
      </c>
      <c r="Q5921" t="s">
        <v>2698</v>
      </c>
      <c r="R5921" t="s">
        <v>591</v>
      </c>
      <c r="S5921" t="s">
        <v>34</v>
      </c>
      <c r="T5921" t="s">
        <v>592</v>
      </c>
    </row>
    <row r="5922" spans="1:20">
      <c r="A5922" t="s">
        <v>585</v>
      </c>
      <c r="B5922" t="s">
        <v>586</v>
      </c>
      <c r="C5922" t="s">
        <v>587</v>
      </c>
      <c r="D5922" t="s">
        <v>588</v>
      </c>
      <c r="E5922" t="s">
        <v>142</v>
      </c>
      <c r="F5922" s="1">
        <v>40940</v>
      </c>
      <c r="G5922" t="s">
        <v>2663</v>
      </c>
      <c r="H5922">
        <v>201502</v>
      </c>
      <c r="I5922" t="s">
        <v>27</v>
      </c>
      <c r="J5922" t="s">
        <v>53</v>
      </c>
      <c r="K5922" t="s">
        <v>589</v>
      </c>
      <c r="L5922" t="s">
        <v>54</v>
      </c>
      <c r="M5922" t="s">
        <v>590</v>
      </c>
      <c r="N5922" t="s">
        <v>32</v>
      </c>
      <c r="O5922">
        <v>825.88</v>
      </c>
      <c r="P5922" t="s">
        <v>586</v>
      </c>
      <c r="Q5922" t="s">
        <v>585</v>
      </c>
      <c r="R5922" t="s">
        <v>591</v>
      </c>
      <c r="S5922" t="s">
        <v>34</v>
      </c>
      <c r="T5922" t="s">
        <v>592</v>
      </c>
    </row>
    <row r="5923" spans="1:20">
      <c r="A5923" t="s">
        <v>585</v>
      </c>
      <c r="B5923" t="s">
        <v>586</v>
      </c>
      <c r="C5923" t="s">
        <v>587</v>
      </c>
      <c r="D5923" t="s">
        <v>588</v>
      </c>
      <c r="E5923" t="s">
        <v>142</v>
      </c>
      <c r="F5923" s="1">
        <v>40940</v>
      </c>
      <c r="G5923" t="s">
        <v>2663</v>
      </c>
      <c r="H5923">
        <v>201502</v>
      </c>
      <c r="I5923" t="s">
        <v>27</v>
      </c>
      <c r="J5923" t="s">
        <v>53</v>
      </c>
      <c r="K5923" t="s">
        <v>143</v>
      </c>
      <c r="L5923" t="s">
        <v>54</v>
      </c>
      <c r="M5923" t="s">
        <v>590</v>
      </c>
      <c r="N5923" t="s">
        <v>32</v>
      </c>
      <c r="O5923">
        <v>6607.08</v>
      </c>
      <c r="P5923" t="s">
        <v>586</v>
      </c>
      <c r="Q5923" t="s">
        <v>585</v>
      </c>
      <c r="R5923" t="s">
        <v>591</v>
      </c>
      <c r="S5923" t="s">
        <v>34</v>
      </c>
      <c r="T5923" t="s">
        <v>592</v>
      </c>
    </row>
    <row r="5924" spans="1:20">
      <c r="A5924" t="s">
        <v>585</v>
      </c>
      <c r="B5924" t="s">
        <v>586</v>
      </c>
      <c r="C5924" t="s">
        <v>593</v>
      </c>
      <c r="D5924" t="s">
        <v>594</v>
      </c>
      <c r="E5924" t="s">
        <v>595</v>
      </c>
      <c r="F5924" s="1">
        <v>41091</v>
      </c>
      <c r="G5924" t="s">
        <v>2663</v>
      </c>
      <c r="H5924">
        <v>201502</v>
      </c>
      <c r="I5924" t="s">
        <v>27</v>
      </c>
      <c r="J5924" t="s">
        <v>596</v>
      </c>
      <c r="K5924" t="s">
        <v>597</v>
      </c>
      <c r="L5924" t="s">
        <v>30</v>
      </c>
      <c r="M5924" t="s">
        <v>590</v>
      </c>
      <c r="N5924" t="s">
        <v>32</v>
      </c>
      <c r="O5924">
        <v>19820.22</v>
      </c>
      <c r="P5924" t="s">
        <v>586</v>
      </c>
      <c r="Q5924" t="s">
        <v>585</v>
      </c>
      <c r="R5924" t="s">
        <v>591</v>
      </c>
      <c r="S5924" t="s">
        <v>34</v>
      </c>
      <c r="T5924" t="s">
        <v>592</v>
      </c>
    </row>
    <row r="5925" spans="1:20">
      <c r="A5925" t="s">
        <v>585</v>
      </c>
      <c r="B5925" t="s">
        <v>586</v>
      </c>
      <c r="C5925" t="s">
        <v>598</v>
      </c>
      <c r="D5925" t="s">
        <v>599</v>
      </c>
      <c r="E5925" t="s">
        <v>600</v>
      </c>
      <c r="F5925" s="1">
        <v>41334</v>
      </c>
      <c r="G5925" t="s">
        <v>2663</v>
      </c>
      <c r="H5925">
        <v>201502</v>
      </c>
      <c r="I5925" t="s">
        <v>27</v>
      </c>
      <c r="J5925" t="s">
        <v>53</v>
      </c>
      <c r="K5925" t="s">
        <v>601</v>
      </c>
      <c r="L5925" t="s">
        <v>54</v>
      </c>
      <c r="M5925" t="s">
        <v>590</v>
      </c>
      <c r="N5925" t="s">
        <v>32</v>
      </c>
      <c r="O5925">
        <v>1245.3600000000001</v>
      </c>
      <c r="P5925" t="s">
        <v>586</v>
      </c>
      <c r="Q5925" t="s">
        <v>585</v>
      </c>
      <c r="R5925" t="s">
        <v>591</v>
      </c>
      <c r="S5925" t="s">
        <v>34</v>
      </c>
      <c r="T5925" t="s">
        <v>592</v>
      </c>
    </row>
    <row r="5926" spans="1:20">
      <c r="A5926" t="s">
        <v>618</v>
      </c>
      <c r="B5926" t="s">
        <v>619</v>
      </c>
      <c r="C5926" t="s">
        <v>620</v>
      </c>
      <c r="D5926" t="s">
        <v>621</v>
      </c>
      <c r="E5926" t="s">
        <v>622</v>
      </c>
      <c r="F5926" s="1">
        <v>31593</v>
      </c>
      <c r="G5926" t="s">
        <v>2663</v>
      </c>
      <c r="H5926">
        <v>201502</v>
      </c>
      <c r="I5926" t="s">
        <v>27</v>
      </c>
      <c r="J5926" t="s">
        <v>596</v>
      </c>
      <c r="K5926" t="s">
        <v>627</v>
      </c>
      <c r="L5926" t="s">
        <v>624</v>
      </c>
      <c r="M5926" t="s">
        <v>625</v>
      </c>
      <c r="N5926" t="s">
        <v>32</v>
      </c>
      <c r="O5926">
        <v>44097.94</v>
      </c>
      <c r="P5926" t="s">
        <v>619</v>
      </c>
      <c r="Q5926" t="s">
        <v>618</v>
      </c>
      <c r="R5926" t="s">
        <v>626</v>
      </c>
      <c r="S5926" t="s">
        <v>608</v>
      </c>
      <c r="T5926" t="s">
        <v>561</v>
      </c>
    </row>
    <row r="5927" spans="1:20">
      <c r="A5927" t="s">
        <v>618</v>
      </c>
      <c r="B5927" t="s">
        <v>619</v>
      </c>
      <c r="C5927" t="s">
        <v>629</v>
      </c>
      <c r="D5927" t="s">
        <v>630</v>
      </c>
      <c r="E5927" t="s">
        <v>622</v>
      </c>
      <c r="F5927" s="1">
        <v>31593</v>
      </c>
      <c r="G5927" t="s">
        <v>2663</v>
      </c>
      <c r="H5927">
        <v>201502</v>
      </c>
      <c r="I5927" t="s">
        <v>27</v>
      </c>
      <c r="J5927" t="s">
        <v>596</v>
      </c>
      <c r="K5927" t="s">
        <v>623</v>
      </c>
      <c r="L5927" t="s">
        <v>631</v>
      </c>
      <c r="M5927" t="s">
        <v>632</v>
      </c>
      <c r="N5927" t="s">
        <v>32</v>
      </c>
      <c r="O5927">
        <v>0</v>
      </c>
      <c r="P5927" t="s">
        <v>619</v>
      </c>
      <c r="Q5927" t="s">
        <v>618</v>
      </c>
      <c r="R5927" t="s">
        <v>626</v>
      </c>
      <c r="S5927" t="s">
        <v>608</v>
      </c>
      <c r="T5927" t="s">
        <v>561</v>
      </c>
    </row>
    <row r="5928" spans="1:20">
      <c r="A5928" t="s">
        <v>618</v>
      </c>
      <c r="B5928" t="s">
        <v>619</v>
      </c>
      <c r="C5928" t="s">
        <v>629</v>
      </c>
      <c r="D5928" t="s">
        <v>630</v>
      </c>
      <c r="E5928" t="s">
        <v>622</v>
      </c>
      <c r="F5928" s="1">
        <v>31593</v>
      </c>
      <c r="G5928" t="s">
        <v>2663</v>
      </c>
      <c r="H5928">
        <v>201502</v>
      </c>
      <c r="I5928" t="s">
        <v>27</v>
      </c>
      <c r="J5928" t="s">
        <v>596</v>
      </c>
      <c r="K5928" t="s">
        <v>627</v>
      </c>
      <c r="L5928" t="s">
        <v>631</v>
      </c>
      <c r="M5928" t="s">
        <v>632</v>
      </c>
      <c r="N5928" t="s">
        <v>32</v>
      </c>
      <c r="O5928">
        <v>20113.29</v>
      </c>
      <c r="P5928" t="s">
        <v>619</v>
      </c>
      <c r="Q5928" t="s">
        <v>618</v>
      </c>
      <c r="R5928" t="s">
        <v>626</v>
      </c>
      <c r="S5928" t="s">
        <v>608</v>
      </c>
      <c r="T5928" t="s">
        <v>561</v>
      </c>
    </row>
    <row r="5929" spans="1:20">
      <c r="A5929" t="s">
        <v>618</v>
      </c>
      <c r="B5929" t="s">
        <v>619</v>
      </c>
      <c r="C5929" t="s">
        <v>629</v>
      </c>
      <c r="D5929" t="s">
        <v>630</v>
      </c>
      <c r="E5929" t="s">
        <v>622</v>
      </c>
      <c r="F5929" s="1">
        <v>31593</v>
      </c>
      <c r="G5929" t="s">
        <v>2663</v>
      </c>
      <c r="H5929">
        <v>201502</v>
      </c>
      <c r="I5929" t="s">
        <v>27</v>
      </c>
      <c r="J5929" t="s">
        <v>596</v>
      </c>
      <c r="K5929" t="s">
        <v>633</v>
      </c>
      <c r="L5929" t="s">
        <v>631</v>
      </c>
      <c r="M5929" t="s">
        <v>632</v>
      </c>
      <c r="N5929" t="s">
        <v>32</v>
      </c>
      <c r="O5929">
        <v>0</v>
      </c>
      <c r="P5929" t="s">
        <v>619</v>
      </c>
      <c r="Q5929" t="s">
        <v>618</v>
      </c>
      <c r="R5929" t="s">
        <v>626</v>
      </c>
      <c r="S5929" t="s">
        <v>608</v>
      </c>
      <c r="T5929" t="s">
        <v>561</v>
      </c>
    </row>
    <row r="5930" spans="1:20">
      <c r="A5930" t="s">
        <v>618</v>
      </c>
      <c r="B5930" t="s">
        <v>619</v>
      </c>
      <c r="C5930" t="s">
        <v>639</v>
      </c>
      <c r="D5930" t="s">
        <v>640</v>
      </c>
      <c r="E5930" t="s">
        <v>622</v>
      </c>
      <c r="F5930" s="1">
        <v>37987</v>
      </c>
      <c r="G5930" t="s">
        <v>2663</v>
      </c>
      <c r="H5930">
        <v>201502</v>
      </c>
      <c r="I5930" t="s">
        <v>27</v>
      </c>
      <c r="J5930" t="s">
        <v>596</v>
      </c>
      <c r="K5930" t="s">
        <v>623</v>
      </c>
      <c r="L5930" t="s">
        <v>641</v>
      </c>
      <c r="M5930" t="s">
        <v>642</v>
      </c>
      <c r="N5930" t="s">
        <v>32</v>
      </c>
      <c r="O5930">
        <v>3781.76</v>
      </c>
      <c r="P5930" t="s">
        <v>619</v>
      </c>
      <c r="Q5930" t="s">
        <v>618</v>
      </c>
      <c r="R5930" t="s">
        <v>626</v>
      </c>
      <c r="S5930" t="s">
        <v>608</v>
      </c>
      <c r="T5930" t="s">
        <v>561</v>
      </c>
    </row>
    <row r="5931" spans="1:20">
      <c r="A5931" t="s">
        <v>618</v>
      </c>
      <c r="B5931" t="s">
        <v>619</v>
      </c>
      <c r="C5931" t="s">
        <v>639</v>
      </c>
      <c r="D5931" t="s">
        <v>640</v>
      </c>
      <c r="E5931" t="s">
        <v>622</v>
      </c>
      <c r="F5931" s="1">
        <v>37987</v>
      </c>
      <c r="G5931" t="s">
        <v>2663</v>
      </c>
      <c r="H5931">
        <v>201502</v>
      </c>
      <c r="I5931" t="s">
        <v>27</v>
      </c>
      <c r="J5931" t="s">
        <v>596</v>
      </c>
      <c r="K5931" t="s">
        <v>627</v>
      </c>
      <c r="L5931" t="s">
        <v>641</v>
      </c>
      <c r="M5931" t="s">
        <v>642</v>
      </c>
      <c r="N5931" t="s">
        <v>32</v>
      </c>
      <c r="O5931">
        <v>568.08000000000004</v>
      </c>
      <c r="P5931" t="s">
        <v>619</v>
      </c>
      <c r="Q5931" t="s">
        <v>618</v>
      </c>
      <c r="R5931" t="s">
        <v>626</v>
      </c>
      <c r="S5931" t="s">
        <v>608</v>
      </c>
      <c r="T5931" t="s">
        <v>561</v>
      </c>
    </row>
    <row r="5932" spans="1:20">
      <c r="A5932" t="s">
        <v>647</v>
      </c>
      <c r="B5932" t="s">
        <v>648</v>
      </c>
      <c r="C5932" t="s">
        <v>649</v>
      </c>
      <c r="D5932" t="s">
        <v>650</v>
      </c>
      <c r="E5932" t="s">
        <v>25</v>
      </c>
      <c r="F5932" s="1">
        <v>30682</v>
      </c>
      <c r="G5932" t="s">
        <v>2663</v>
      </c>
      <c r="H5932">
        <v>201502</v>
      </c>
      <c r="I5932" t="s">
        <v>27</v>
      </c>
      <c r="J5932" t="s">
        <v>28</v>
      </c>
      <c r="K5932" t="s">
        <v>37</v>
      </c>
      <c r="L5932" t="s">
        <v>30</v>
      </c>
      <c r="M5932" t="s">
        <v>31</v>
      </c>
      <c r="N5932" t="s">
        <v>32</v>
      </c>
      <c r="O5932">
        <v>137.72999999999999</v>
      </c>
      <c r="P5932" t="s">
        <v>648</v>
      </c>
      <c r="Q5932" t="s">
        <v>647</v>
      </c>
      <c r="R5932" t="s">
        <v>651</v>
      </c>
      <c r="S5932" t="s">
        <v>34</v>
      </c>
      <c r="T5932" t="s">
        <v>592</v>
      </c>
    </row>
    <row r="5933" spans="1:20">
      <c r="A5933" t="s">
        <v>652</v>
      </c>
      <c r="B5933" t="s">
        <v>648</v>
      </c>
      <c r="C5933" t="s">
        <v>653</v>
      </c>
      <c r="D5933" t="s">
        <v>654</v>
      </c>
      <c r="E5933" t="s">
        <v>25</v>
      </c>
      <c r="F5933" s="1">
        <v>30682</v>
      </c>
      <c r="G5933" t="s">
        <v>2663</v>
      </c>
      <c r="H5933">
        <v>201502</v>
      </c>
      <c r="I5933" t="s">
        <v>27</v>
      </c>
      <c r="J5933" t="s">
        <v>28</v>
      </c>
      <c r="K5933" t="s">
        <v>29</v>
      </c>
      <c r="L5933" t="s">
        <v>30</v>
      </c>
      <c r="M5933" t="s">
        <v>31</v>
      </c>
      <c r="N5933" t="s">
        <v>32</v>
      </c>
      <c r="O5933">
        <v>196.63</v>
      </c>
      <c r="P5933" t="s">
        <v>648</v>
      </c>
      <c r="Q5933" t="s">
        <v>652</v>
      </c>
      <c r="R5933" t="s">
        <v>651</v>
      </c>
      <c r="S5933" t="s">
        <v>34</v>
      </c>
      <c r="T5933" t="s">
        <v>592</v>
      </c>
    </row>
    <row r="5934" spans="1:20">
      <c r="A5934" t="s">
        <v>652</v>
      </c>
      <c r="B5934" t="s">
        <v>648</v>
      </c>
      <c r="C5934" t="s">
        <v>653</v>
      </c>
      <c r="D5934" t="s">
        <v>654</v>
      </c>
      <c r="E5934" t="s">
        <v>25</v>
      </c>
      <c r="F5934" s="1">
        <v>30682</v>
      </c>
      <c r="G5934" t="s">
        <v>2663</v>
      </c>
      <c r="H5934">
        <v>201502</v>
      </c>
      <c r="I5934" t="s">
        <v>27</v>
      </c>
      <c r="J5934" t="s">
        <v>28</v>
      </c>
      <c r="K5934" t="s">
        <v>36</v>
      </c>
      <c r="L5934" t="s">
        <v>30</v>
      </c>
      <c r="M5934" t="s">
        <v>31</v>
      </c>
      <c r="N5934" t="s">
        <v>32</v>
      </c>
      <c r="O5934">
        <v>25.3</v>
      </c>
      <c r="P5934" t="s">
        <v>648</v>
      </c>
      <c r="Q5934" t="s">
        <v>652</v>
      </c>
      <c r="R5934" t="s">
        <v>651</v>
      </c>
      <c r="S5934" t="s">
        <v>34</v>
      </c>
      <c r="T5934" t="s">
        <v>592</v>
      </c>
    </row>
    <row r="5935" spans="1:20">
      <c r="A5935" t="s">
        <v>652</v>
      </c>
      <c r="B5935" t="s">
        <v>648</v>
      </c>
      <c r="C5935" t="s">
        <v>653</v>
      </c>
      <c r="D5935" t="s">
        <v>654</v>
      </c>
      <c r="E5935" t="s">
        <v>25</v>
      </c>
      <c r="F5935" s="1">
        <v>30682</v>
      </c>
      <c r="G5935" t="s">
        <v>2663</v>
      </c>
      <c r="H5935">
        <v>201502</v>
      </c>
      <c r="I5935" t="s">
        <v>27</v>
      </c>
      <c r="J5935" t="s">
        <v>28</v>
      </c>
      <c r="K5935" t="s">
        <v>37</v>
      </c>
      <c r="L5935" t="s">
        <v>30</v>
      </c>
      <c r="M5935" t="s">
        <v>31</v>
      </c>
      <c r="N5935" t="s">
        <v>32</v>
      </c>
      <c r="O5935">
        <v>6.29</v>
      </c>
      <c r="P5935" t="s">
        <v>648</v>
      </c>
      <c r="Q5935" t="s">
        <v>652</v>
      </c>
      <c r="R5935" t="s">
        <v>651</v>
      </c>
      <c r="S5935" t="s">
        <v>34</v>
      </c>
      <c r="T5935" t="s">
        <v>592</v>
      </c>
    </row>
    <row r="5936" spans="1:20">
      <c r="A5936" t="s">
        <v>652</v>
      </c>
      <c r="B5936" t="s">
        <v>648</v>
      </c>
      <c r="C5936" t="s">
        <v>653</v>
      </c>
      <c r="D5936" t="s">
        <v>654</v>
      </c>
      <c r="E5936" t="s">
        <v>25</v>
      </c>
      <c r="F5936" s="1">
        <v>30682</v>
      </c>
      <c r="G5936" t="s">
        <v>2663</v>
      </c>
      <c r="H5936">
        <v>201502</v>
      </c>
      <c r="I5936" t="s">
        <v>27</v>
      </c>
      <c r="J5936" t="s">
        <v>28</v>
      </c>
      <c r="K5936" t="s">
        <v>38</v>
      </c>
      <c r="L5936" t="s">
        <v>30</v>
      </c>
      <c r="M5936" t="s">
        <v>31</v>
      </c>
      <c r="N5936" t="s">
        <v>32</v>
      </c>
      <c r="O5936">
        <v>512.59</v>
      </c>
      <c r="P5936" t="s">
        <v>648</v>
      </c>
      <c r="Q5936" t="s">
        <v>652</v>
      </c>
      <c r="R5936" t="s">
        <v>651</v>
      </c>
      <c r="S5936" t="s">
        <v>34</v>
      </c>
      <c r="T5936" t="s">
        <v>592</v>
      </c>
    </row>
    <row r="5937" spans="1:20">
      <c r="A5937" t="s">
        <v>652</v>
      </c>
      <c r="B5937" t="s">
        <v>648</v>
      </c>
      <c r="C5937" t="s">
        <v>653</v>
      </c>
      <c r="D5937" t="s">
        <v>654</v>
      </c>
      <c r="E5937" t="s">
        <v>25</v>
      </c>
      <c r="F5937" s="1">
        <v>30682</v>
      </c>
      <c r="G5937" t="s">
        <v>2663</v>
      </c>
      <c r="H5937">
        <v>201502</v>
      </c>
      <c r="I5937" t="s">
        <v>27</v>
      </c>
      <c r="J5937" t="s">
        <v>28</v>
      </c>
      <c r="K5937" t="s">
        <v>39</v>
      </c>
      <c r="L5937" t="s">
        <v>30</v>
      </c>
      <c r="M5937" t="s">
        <v>31</v>
      </c>
      <c r="N5937" t="s">
        <v>32</v>
      </c>
      <c r="O5937">
        <v>6.29</v>
      </c>
      <c r="P5937" t="s">
        <v>648</v>
      </c>
      <c r="Q5937" t="s">
        <v>652</v>
      </c>
      <c r="R5937" t="s">
        <v>651</v>
      </c>
      <c r="S5937" t="s">
        <v>34</v>
      </c>
      <c r="T5937" t="s">
        <v>592</v>
      </c>
    </row>
    <row r="5938" spans="1:20">
      <c r="A5938" t="s">
        <v>652</v>
      </c>
      <c r="B5938" t="s">
        <v>648</v>
      </c>
      <c r="C5938" t="s">
        <v>653</v>
      </c>
      <c r="D5938" t="s">
        <v>654</v>
      </c>
      <c r="E5938" t="s">
        <v>25</v>
      </c>
      <c r="F5938" s="1">
        <v>30682</v>
      </c>
      <c r="G5938" t="s">
        <v>2663</v>
      </c>
      <c r="H5938">
        <v>201502</v>
      </c>
      <c r="I5938" t="s">
        <v>27</v>
      </c>
      <c r="J5938" t="s">
        <v>28</v>
      </c>
      <c r="K5938" t="s">
        <v>40</v>
      </c>
      <c r="L5938" t="s">
        <v>30</v>
      </c>
      <c r="M5938" t="s">
        <v>31</v>
      </c>
      <c r="N5938" t="s">
        <v>32</v>
      </c>
      <c r="O5938">
        <v>6.3</v>
      </c>
      <c r="P5938" t="s">
        <v>648</v>
      </c>
      <c r="Q5938" t="s">
        <v>652</v>
      </c>
      <c r="R5938" t="s">
        <v>651</v>
      </c>
      <c r="S5938" t="s">
        <v>34</v>
      </c>
      <c r="T5938" t="s">
        <v>592</v>
      </c>
    </row>
    <row r="5939" spans="1:20">
      <c r="A5939" t="s">
        <v>652</v>
      </c>
      <c r="B5939" t="s">
        <v>648</v>
      </c>
      <c r="C5939" t="s">
        <v>653</v>
      </c>
      <c r="D5939" t="s">
        <v>654</v>
      </c>
      <c r="E5939" t="s">
        <v>25</v>
      </c>
      <c r="F5939" s="1">
        <v>30682</v>
      </c>
      <c r="G5939" t="s">
        <v>2663</v>
      </c>
      <c r="H5939">
        <v>201502</v>
      </c>
      <c r="I5939" t="s">
        <v>27</v>
      </c>
      <c r="J5939" t="s">
        <v>28</v>
      </c>
      <c r="K5939" t="s">
        <v>41</v>
      </c>
      <c r="L5939" t="s">
        <v>30</v>
      </c>
      <c r="M5939" t="s">
        <v>31</v>
      </c>
      <c r="N5939" t="s">
        <v>32</v>
      </c>
      <c r="O5939">
        <v>6.29</v>
      </c>
      <c r="P5939" t="s">
        <v>648</v>
      </c>
      <c r="Q5939" t="s">
        <v>652</v>
      </c>
      <c r="R5939" t="s">
        <v>651</v>
      </c>
      <c r="S5939" t="s">
        <v>34</v>
      </c>
      <c r="T5939" t="s">
        <v>592</v>
      </c>
    </row>
    <row r="5940" spans="1:20">
      <c r="A5940" t="s">
        <v>652</v>
      </c>
      <c r="B5940" t="s">
        <v>648</v>
      </c>
      <c r="C5940" t="s">
        <v>653</v>
      </c>
      <c r="D5940" t="s">
        <v>654</v>
      </c>
      <c r="E5940" t="s">
        <v>25</v>
      </c>
      <c r="F5940" s="1">
        <v>30682</v>
      </c>
      <c r="G5940" t="s">
        <v>2663</v>
      </c>
      <c r="H5940">
        <v>201502</v>
      </c>
      <c r="I5940" t="s">
        <v>27</v>
      </c>
      <c r="J5940" t="s">
        <v>28</v>
      </c>
      <c r="K5940" t="s">
        <v>42</v>
      </c>
      <c r="L5940" t="s">
        <v>30</v>
      </c>
      <c r="M5940" t="s">
        <v>31</v>
      </c>
      <c r="N5940" t="s">
        <v>32</v>
      </c>
      <c r="O5940">
        <v>6.29</v>
      </c>
      <c r="P5940" t="s">
        <v>648</v>
      </c>
      <c r="Q5940" t="s">
        <v>652</v>
      </c>
      <c r="R5940" t="s">
        <v>651</v>
      </c>
      <c r="S5940" t="s">
        <v>34</v>
      </c>
      <c r="T5940" t="s">
        <v>592</v>
      </c>
    </row>
    <row r="5941" spans="1:20">
      <c r="A5941" t="s">
        <v>647</v>
      </c>
      <c r="B5941" t="s">
        <v>648</v>
      </c>
      <c r="C5941" t="s">
        <v>657</v>
      </c>
      <c r="D5941" t="s">
        <v>658</v>
      </c>
      <c r="E5941" t="s">
        <v>25</v>
      </c>
      <c r="F5941" s="1">
        <v>38261</v>
      </c>
      <c r="G5941" t="s">
        <v>2663</v>
      </c>
      <c r="H5941">
        <v>201502</v>
      </c>
      <c r="I5941" t="s">
        <v>27</v>
      </c>
      <c r="J5941" t="s">
        <v>53</v>
      </c>
      <c r="K5941" t="s">
        <v>38</v>
      </c>
      <c r="L5941" t="s">
        <v>54</v>
      </c>
      <c r="M5941" t="s">
        <v>31</v>
      </c>
      <c r="N5941" t="s">
        <v>32</v>
      </c>
      <c r="O5941">
        <v>2197.63</v>
      </c>
      <c r="P5941" t="s">
        <v>648</v>
      </c>
      <c r="Q5941" t="s">
        <v>647</v>
      </c>
      <c r="R5941" t="s">
        <v>651</v>
      </c>
      <c r="S5941" t="s">
        <v>34</v>
      </c>
      <c r="T5941" t="s">
        <v>592</v>
      </c>
    </row>
    <row r="5942" spans="1:20">
      <c r="A5942" t="s">
        <v>647</v>
      </c>
      <c r="B5942" t="s">
        <v>648</v>
      </c>
      <c r="C5942" t="s">
        <v>2441</v>
      </c>
      <c r="D5942" t="s">
        <v>2442</v>
      </c>
      <c r="E5942" t="s">
        <v>25</v>
      </c>
      <c r="F5942" s="1">
        <v>30682</v>
      </c>
      <c r="G5942" t="s">
        <v>2663</v>
      </c>
      <c r="H5942">
        <v>201502</v>
      </c>
      <c r="I5942" t="s">
        <v>27</v>
      </c>
      <c r="J5942" t="s">
        <v>53</v>
      </c>
      <c r="K5942" t="s">
        <v>38</v>
      </c>
      <c r="L5942" t="s">
        <v>54</v>
      </c>
      <c r="M5942" t="s">
        <v>31</v>
      </c>
      <c r="N5942" t="s">
        <v>32</v>
      </c>
      <c r="O5942">
        <v>11443.1</v>
      </c>
      <c r="P5942" t="s">
        <v>648</v>
      </c>
      <c r="Q5942" t="s">
        <v>647</v>
      </c>
      <c r="R5942" t="s">
        <v>651</v>
      </c>
      <c r="S5942" t="s">
        <v>34</v>
      </c>
      <c r="T5942" t="s">
        <v>592</v>
      </c>
    </row>
    <row r="5943" spans="1:20">
      <c r="A5943" t="s">
        <v>662</v>
      </c>
      <c r="B5943" t="s">
        <v>648</v>
      </c>
      <c r="C5943" t="s">
        <v>663</v>
      </c>
      <c r="D5943" t="s">
        <v>664</v>
      </c>
      <c r="E5943" t="s">
        <v>25</v>
      </c>
      <c r="F5943" s="1">
        <v>34579</v>
      </c>
      <c r="G5943" t="s">
        <v>2663</v>
      </c>
      <c r="H5943">
        <v>201502</v>
      </c>
      <c r="I5943" t="s">
        <v>27</v>
      </c>
      <c r="J5943" t="s">
        <v>53</v>
      </c>
      <c r="K5943" t="s">
        <v>29</v>
      </c>
      <c r="L5943" t="s">
        <v>54</v>
      </c>
      <c r="M5943" t="s">
        <v>31</v>
      </c>
      <c r="N5943" t="s">
        <v>32</v>
      </c>
      <c r="O5943">
        <v>184.20000000000002</v>
      </c>
      <c r="P5943" t="s">
        <v>648</v>
      </c>
      <c r="Q5943" t="s">
        <v>662</v>
      </c>
      <c r="R5943" t="s">
        <v>651</v>
      </c>
      <c r="S5943" t="s">
        <v>34</v>
      </c>
      <c r="T5943" t="s">
        <v>592</v>
      </c>
    </row>
    <row r="5944" spans="1:20">
      <c r="A5944" t="s">
        <v>662</v>
      </c>
      <c r="B5944" t="s">
        <v>648</v>
      </c>
      <c r="C5944" t="s">
        <v>663</v>
      </c>
      <c r="D5944" t="s">
        <v>664</v>
      </c>
      <c r="E5944" t="s">
        <v>25</v>
      </c>
      <c r="F5944" s="1">
        <v>34579</v>
      </c>
      <c r="G5944" t="s">
        <v>2663</v>
      </c>
      <c r="H5944">
        <v>201502</v>
      </c>
      <c r="I5944" t="s">
        <v>27</v>
      </c>
      <c r="J5944" t="s">
        <v>53</v>
      </c>
      <c r="K5944" t="s">
        <v>36</v>
      </c>
      <c r="L5944" t="s">
        <v>54</v>
      </c>
      <c r="M5944" t="s">
        <v>31</v>
      </c>
      <c r="N5944" t="s">
        <v>32</v>
      </c>
      <c r="O5944">
        <v>184.20000000000002</v>
      </c>
      <c r="P5944" t="s">
        <v>648</v>
      </c>
      <c r="Q5944" t="s">
        <v>662</v>
      </c>
      <c r="R5944" t="s">
        <v>651</v>
      </c>
      <c r="S5944" t="s">
        <v>34</v>
      </c>
      <c r="T5944" t="s">
        <v>592</v>
      </c>
    </row>
    <row r="5945" spans="1:20">
      <c r="A5945" t="s">
        <v>662</v>
      </c>
      <c r="B5945" t="s">
        <v>648</v>
      </c>
      <c r="C5945" t="s">
        <v>663</v>
      </c>
      <c r="D5945" t="s">
        <v>664</v>
      </c>
      <c r="E5945" t="s">
        <v>25</v>
      </c>
      <c r="F5945" s="1">
        <v>34579</v>
      </c>
      <c r="G5945" t="s">
        <v>2663</v>
      </c>
      <c r="H5945">
        <v>201502</v>
      </c>
      <c r="I5945" t="s">
        <v>27</v>
      </c>
      <c r="J5945" t="s">
        <v>53</v>
      </c>
      <c r="K5945" t="s">
        <v>37</v>
      </c>
      <c r="L5945" t="s">
        <v>54</v>
      </c>
      <c r="M5945" t="s">
        <v>31</v>
      </c>
      <c r="N5945" t="s">
        <v>32</v>
      </c>
      <c r="O5945">
        <v>184.20000000000002</v>
      </c>
      <c r="P5945" t="s">
        <v>648</v>
      </c>
      <c r="Q5945" t="s">
        <v>662</v>
      </c>
      <c r="R5945" t="s">
        <v>651</v>
      </c>
      <c r="S5945" t="s">
        <v>34</v>
      </c>
      <c r="T5945" t="s">
        <v>592</v>
      </c>
    </row>
    <row r="5946" spans="1:20">
      <c r="A5946" t="s">
        <v>662</v>
      </c>
      <c r="B5946" t="s">
        <v>648</v>
      </c>
      <c r="C5946" t="s">
        <v>663</v>
      </c>
      <c r="D5946" t="s">
        <v>664</v>
      </c>
      <c r="E5946" t="s">
        <v>25</v>
      </c>
      <c r="F5946" s="1">
        <v>34579</v>
      </c>
      <c r="G5946" t="s">
        <v>2663</v>
      </c>
      <c r="H5946">
        <v>201502</v>
      </c>
      <c r="I5946" t="s">
        <v>27</v>
      </c>
      <c r="J5946" t="s">
        <v>53</v>
      </c>
      <c r="K5946" t="s">
        <v>38</v>
      </c>
      <c r="L5946" t="s">
        <v>54</v>
      </c>
      <c r="M5946" t="s">
        <v>31</v>
      </c>
      <c r="N5946" t="s">
        <v>32</v>
      </c>
      <c r="O5946">
        <v>184.20000000000002</v>
      </c>
      <c r="P5946" t="s">
        <v>648</v>
      </c>
      <c r="Q5946" t="s">
        <v>662</v>
      </c>
      <c r="R5946" t="s">
        <v>651</v>
      </c>
      <c r="S5946" t="s">
        <v>34</v>
      </c>
      <c r="T5946" t="s">
        <v>592</v>
      </c>
    </row>
    <row r="5947" spans="1:20">
      <c r="A5947" t="s">
        <v>662</v>
      </c>
      <c r="B5947" t="s">
        <v>648</v>
      </c>
      <c r="C5947" t="s">
        <v>663</v>
      </c>
      <c r="D5947" t="s">
        <v>664</v>
      </c>
      <c r="E5947" t="s">
        <v>25</v>
      </c>
      <c r="F5947" s="1">
        <v>34579</v>
      </c>
      <c r="G5947" t="s">
        <v>2663</v>
      </c>
      <c r="H5947">
        <v>201502</v>
      </c>
      <c r="I5947" t="s">
        <v>27</v>
      </c>
      <c r="J5947" t="s">
        <v>53</v>
      </c>
      <c r="K5947" t="s">
        <v>39</v>
      </c>
      <c r="L5947" t="s">
        <v>54</v>
      </c>
      <c r="M5947" t="s">
        <v>31</v>
      </c>
      <c r="N5947" t="s">
        <v>32</v>
      </c>
      <c r="O5947">
        <v>184.20000000000002</v>
      </c>
      <c r="P5947" t="s">
        <v>648</v>
      </c>
      <c r="Q5947" t="s">
        <v>662</v>
      </c>
      <c r="R5947" t="s">
        <v>651</v>
      </c>
      <c r="S5947" t="s">
        <v>34</v>
      </c>
      <c r="T5947" t="s">
        <v>592</v>
      </c>
    </row>
    <row r="5948" spans="1:20">
      <c r="A5948" t="s">
        <v>662</v>
      </c>
      <c r="B5948" t="s">
        <v>648</v>
      </c>
      <c r="C5948" t="s">
        <v>663</v>
      </c>
      <c r="D5948" t="s">
        <v>664</v>
      </c>
      <c r="E5948" t="s">
        <v>25</v>
      </c>
      <c r="F5948" s="1">
        <v>34579</v>
      </c>
      <c r="G5948" t="s">
        <v>2663</v>
      </c>
      <c r="H5948">
        <v>201502</v>
      </c>
      <c r="I5948" t="s">
        <v>27</v>
      </c>
      <c r="J5948" t="s">
        <v>53</v>
      </c>
      <c r="K5948" t="s">
        <v>41</v>
      </c>
      <c r="L5948" t="s">
        <v>54</v>
      </c>
      <c r="M5948" t="s">
        <v>31</v>
      </c>
      <c r="N5948" t="s">
        <v>32</v>
      </c>
      <c r="O5948">
        <v>184.20000000000002</v>
      </c>
      <c r="P5948" t="s">
        <v>648</v>
      </c>
      <c r="Q5948" t="s">
        <v>662</v>
      </c>
      <c r="R5948" t="s">
        <v>651</v>
      </c>
      <c r="S5948" t="s">
        <v>34</v>
      </c>
      <c r="T5948" t="s">
        <v>592</v>
      </c>
    </row>
    <row r="5949" spans="1:20">
      <c r="A5949" t="s">
        <v>662</v>
      </c>
      <c r="B5949" t="s">
        <v>648</v>
      </c>
      <c r="C5949" t="s">
        <v>663</v>
      </c>
      <c r="D5949" t="s">
        <v>664</v>
      </c>
      <c r="E5949" t="s">
        <v>25</v>
      </c>
      <c r="F5949" s="1">
        <v>34579</v>
      </c>
      <c r="G5949" t="s">
        <v>2663</v>
      </c>
      <c r="H5949">
        <v>201502</v>
      </c>
      <c r="I5949" t="s">
        <v>27</v>
      </c>
      <c r="J5949" t="s">
        <v>53</v>
      </c>
      <c r="K5949" t="s">
        <v>44</v>
      </c>
      <c r="L5949" t="s">
        <v>54</v>
      </c>
      <c r="M5949" t="s">
        <v>31</v>
      </c>
      <c r="N5949" t="s">
        <v>32</v>
      </c>
      <c r="O5949">
        <v>184.20000000000002</v>
      </c>
      <c r="P5949" t="s">
        <v>648</v>
      </c>
      <c r="Q5949" t="s">
        <v>662</v>
      </c>
      <c r="R5949" t="s">
        <v>651</v>
      </c>
      <c r="S5949" t="s">
        <v>34</v>
      </c>
      <c r="T5949" t="s">
        <v>592</v>
      </c>
    </row>
    <row r="5950" spans="1:20">
      <c r="A5950" t="s">
        <v>665</v>
      </c>
      <c r="B5950" t="s">
        <v>648</v>
      </c>
      <c r="C5950" t="s">
        <v>666</v>
      </c>
      <c r="D5950" t="s">
        <v>667</v>
      </c>
      <c r="E5950" t="s">
        <v>25</v>
      </c>
      <c r="F5950" s="1">
        <v>30682</v>
      </c>
      <c r="G5950" t="s">
        <v>2663</v>
      </c>
      <c r="H5950">
        <v>201502</v>
      </c>
      <c r="I5950" t="s">
        <v>27</v>
      </c>
      <c r="J5950" t="s">
        <v>28</v>
      </c>
      <c r="K5950" t="s">
        <v>29</v>
      </c>
      <c r="L5950" t="s">
        <v>30</v>
      </c>
      <c r="M5950" t="s">
        <v>31</v>
      </c>
      <c r="N5950" t="s">
        <v>32</v>
      </c>
      <c r="O5950">
        <v>750.06000000000006</v>
      </c>
      <c r="P5950" t="s">
        <v>648</v>
      </c>
      <c r="Q5950" t="s">
        <v>665</v>
      </c>
      <c r="R5950" t="s">
        <v>651</v>
      </c>
      <c r="S5950" t="s">
        <v>34</v>
      </c>
      <c r="T5950" t="s">
        <v>592</v>
      </c>
    </row>
    <row r="5951" spans="1:20">
      <c r="A5951" t="s">
        <v>673</v>
      </c>
      <c r="B5951" t="s">
        <v>648</v>
      </c>
      <c r="C5951" t="s">
        <v>674</v>
      </c>
      <c r="D5951" t="s">
        <v>675</v>
      </c>
      <c r="E5951" t="s">
        <v>25</v>
      </c>
      <c r="F5951" s="1">
        <v>30682</v>
      </c>
      <c r="G5951" t="s">
        <v>2663</v>
      </c>
      <c r="H5951">
        <v>201502</v>
      </c>
      <c r="I5951" t="s">
        <v>27</v>
      </c>
      <c r="J5951" t="s">
        <v>53</v>
      </c>
      <c r="K5951" t="s">
        <v>44</v>
      </c>
      <c r="L5951" t="s">
        <v>54</v>
      </c>
      <c r="M5951" t="s">
        <v>31</v>
      </c>
      <c r="N5951" t="s">
        <v>32</v>
      </c>
      <c r="O5951">
        <v>732.61</v>
      </c>
      <c r="P5951" t="s">
        <v>648</v>
      </c>
      <c r="Q5951" t="s">
        <v>673</v>
      </c>
      <c r="R5951" t="s">
        <v>651</v>
      </c>
      <c r="S5951" t="s">
        <v>34</v>
      </c>
      <c r="T5951" t="s">
        <v>592</v>
      </c>
    </row>
    <row r="5952" spans="1:20">
      <c r="A5952" t="s">
        <v>681</v>
      </c>
      <c r="B5952" t="s">
        <v>677</v>
      </c>
      <c r="C5952" t="s">
        <v>682</v>
      </c>
      <c r="D5952" t="s">
        <v>683</v>
      </c>
      <c r="E5952" t="s">
        <v>25</v>
      </c>
      <c r="F5952" s="1">
        <v>30682</v>
      </c>
      <c r="G5952" t="s">
        <v>2663</v>
      </c>
      <c r="H5952">
        <v>201502</v>
      </c>
      <c r="I5952" t="s">
        <v>27</v>
      </c>
      <c r="J5952" t="s">
        <v>28</v>
      </c>
      <c r="K5952" t="s">
        <v>29</v>
      </c>
      <c r="L5952" t="s">
        <v>30</v>
      </c>
      <c r="M5952" t="s">
        <v>31</v>
      </c>
      <c r="N5952" t="s">
        <v>32</v>
      </c>
      <c r="O5952">
        <v>181.9</v>
      </c>
      <c r="P5952" t="s">
        <v>677</v>
      </c>
      <c r="Q5952" t="s">
        <v>681</v>
      </c>
      <c r="R5952" t="s">
        <v>680</v>
      </c>
      <c r="S5952" t="s">
        <v>34</v>
      </c>
      <c r="T5952" t="s">
        <v>561</v>
      </c>
    </row>
    <row r="5953" spans="1:20">
      <c r="A5953" t="s">
        <v>681</v>
      </c>
      <c r="B5953" t="s">
        <v>677</v>
      </c>
      <c r="C5953" t="s">
        <v>682</v>
      </c>
      <c r="D5953" t="s">
        <v>683</v>
      </c>
      <c r="E5953" t="s">
        <v>25</v>
      </c>
      <c r="F5953" s="1">
        <v>30682</v>
      </c>
      <c r="G5953" t="s">
        <v>2663</v>
      </c>
      <c r="H5953">
        <v>201502</v>
      </c>
      <c r="I5953" t="s">
        <v>27</v>
      </c>
      <c r="J5953" t="s">
        <v>28</v>
      </c>
      <c r="K5953" t="s">
        <v>36</v>
      </c>
      <c r="L5953" t="s">
        <v>30</v>
      </c>
      <c r="M5953" t="s">
        <v>31</v>
      </c>
      <c r="N5953" t="s">
        <v>32</v>
      </c>
      <c r="O5953">
        <v>113.35000000000001</v>
      </c>
      <c r="P5953" t="s">
        <v>677</v>
      </c>
      <c r="Q5953" t="s">
        <v>681</v>
      </c>
      <c r="R5953" t="s">
        <v>680</v>
      </c>
      <c r="S5953" t="s">
        <v>34</v>
      </c>
      <c r="T5953" t="s">
        <v>561</v>
      </c>
    </row>
    <row r="5954" spans="1:20">
      <c r="A5954" t="s">
        <v>681</v>
      </c>
      <c r="B5954" t="s">
        <v>677</v>
      </c>
      <c r="C5954" t="s">
        <v>682</v>
      </c>
      <c r="D5954" t="s">
        <v>683</v>
      </c>
      <c r="E5954" t="s">
        <v>25</v>
      </c>
      <c r="F5954" s="1">
        <v>30682</v>
      </c>
      <c r="G5954" t="s">
        <v>2663</v>
      </c>
      <c r="H5954">
        <v>201502</v>
      </c>
      <c r="I5954" t="s">
        <v>27</v>
      </c>
      <c r="J5954" t="s">
        <v>28</v>
      </c>
      <c r="K5954" t="s">
        <v>37</v>
      </c>
      <c r="L5954" t="s">
        <v>30</v>
      </c>
      <c r="M5954" t="s">
        <v>31</v>
      </c>
      <c r="N5954" t="s">
        <v>32</v>
      </c>
      <c r="O5954">
        <v>23.990000000000002</v>
      </c>
      <c r="P5954" t="s">
        <v>677</v>
      </c>
      <c r="Q5954" t="s">
        <v>681</v>
      </c>
      <c r="R5954" t="s">
        <v>680</v>
      </c>
      <c r="S5954" t="s">
        <v>34</v>
      </c>
      <c r="T5954" t="s">
        <v>561</v>
      </c>
    </row>
    <row r="5955" spans="1:20">
      <c r="A5955" t="s">
        <v>681</v>
      </c>
      <c r="B5955" t="s">
        <v>677</v>
      </c>
      <c r="C5955" t="s">
        <v>682</v>
      </c>
      <c r="D5955" t="s">
        <v>683</v>
      </c>
      <c r="E5955" t="s">
        <v>25</v>
      </c>
      <c r="F5955" s="1">
        <v>30682</v>
      </c>
      <c r="G5955" t="s">
        <v>2663</v>
      </c>
      <c r="H5955">
        <v>201502</v>
      </c>
      <c r="I5955" t="s">
        <v>27</v>
      </c>
      <c r="J5955" t="s">
        <v>28</v>
      </c>
      <c r="K5955" t="s">
        <v>38</v>
      </c>
      <c r="L5955" t="s">
        <v>30</v>
      </c>
      <c r="M5955" t="s">
        <v>31</v>
      </c>
      <c r="N5955" t="s">
        <v>32</v>
      </c>
      <c r="O5955">
        <v>60.51</v>
      </c>
      <c r="P5955" t="s">
        <v>677</v>
      </c>
      <c r="Q5955" t="s">
        <v>681</v>
      </c>
      <c r="R5955" t="s">
        <v>680</v>
      </c>
      <c r="S5955" t="s">
        <v>34</v>
      </c>
      <c r="T5955" t="s">
        <v>561</v>
      </c>
    </row>
    <row r="5956" spans="1:20">
      <c r="A5956" t="s">
        <v>681</v>
      </c>
      <c r="B5956" t="s">
        <v>677</v>
      </c>
      <c r="C5956" t="s">
        <v>682</v>
      </c>
      <c r="D5956" t="s">
        <v>683</v>
      </c>
      <c r="E5956" t="s">
        <v>25</v>
      </c>
      <c r="F5956" s="1">
        <v>30682</v>
      </c>
      <c r="G5956" t="s">
        <v>2663</v>
      </c>
      <c r="H5956">
        <v>201502</v>
      </c>
      <c r="I5956" t="s">
        <v>27</v>
      </c>
      <c r="J5956" t="s">
        <v>28</v>
      </c>
      <c r="K5956" t="s">
        <v>39</v>
      </c>
      <c r="L5956" t="s">
        <v>30</v>
      </c>
      <c r="M5956" t="s">
        <v>31</v>
      </c>
      <c r="N5956" t="s">
        <v>32</v>
      </c>
      <c r="O5956">
        <v>60.42</v>
      </c>
      <c r="P5956" t="s">
        <v>677</v>
      </c>
      <c r="Q5956" t="s">
        <v>681</v>
      </c>
      <c r="R5956" t="s">
        <v>680</v>
      </c>
      <c r="S5956" t="s">
        <v>34</v>
      </c>
      <c r="T5956" t="s">
        <v>561</v>
      </c>
    </row>
    <row r="5957" spans="1:20">
      <c r="A5957" t="s">
        <v>681</v>
      </c>
      <c r="B5957" t="s">
        <v>677</v>
      </c>
      <c r="C5957" t="s">
        <v>682</v>
      </c>
      <c r="D5957" t="s">
        <v>683</v>
      </c>
      <c r="E5957" t="s">
        <v>25</v>
      </c>
      <c r="F5957" s="1">
        <v>30682</v>
      </c>
      <c r="G5957" t="s">
        <v>2663</v>
      </c>
      <c r="H5957">
        <v>201502</v>
      </c>
      <c r="I5957" t="s">
        <v>27</v>
      </c>
      <c r="J5957" t="s">
        <v>28</v>
      </c>
      <c r="K5957" t="s">
        <v>40</v>
      </c>
      <c r="L5957" t="s">
        <v>30</v>
      </c>
      <c r="M5957" t="s">
        <v>31</v>
      </c>
      <c r="N5957" t="s">
        <v>32</v>
      </c>
      <c r="O5957">
        <v>9.66</v>
      </c>
      <c r="P5957" t="s">
        <v>677</v>
      </c>
      <c r="Q5957" t="s">
        <v>681</v>
      </c>
      <c r="R5957" t="s">
        <v>680</v>
      </c>
      <c r="S5957" t="s">
        <v>34</v>
      </c>
      <c r="T5957" t="s">
        <v>561</v>
      </c>
    </row>
    <row r="5958" spans="1:20">
      <c r="A5958" t="s">
        <v>681</v>
      </c>
      <c r="B5958" t="s">
        <v>677</v>
      </c>
      <c r="C5958" t="s">
        <v>682</v>
      </c>
      <c r="D5958" t="s">
        <v>683</v>
      </c>
      <c r="E5958" t="s">
        <v>25</v>
      </c>
      <c r="F5958" s="1">
        <v>30682</v>
      </c>
      <c r="G5958" t="s">
        <v>2663</v>
      </c>
      <c r="H5958">
        <v>201502</v>
      </c>
      <c r="I5958" t="s">
        <v>27</v>
      </c>
      <c r="J5958" t="s">
        <v>28</v>
      </c>
      <c r="K5958" t="s">
        <v>41</v>
      </c>
      <c r="L5958" t="s">
        <v>30</v>
      </c>
      <c r="M5958" t="s">
        <v>31</v>
      </c>
      <c r="N5958" t="s">
        <v>32</v>
      </c>
      <c r="O5958">
        <v>15.76</v>
      </c>
      <c r="P5958" t="s">
        <v>677</v>
      </c>
      <c r="Q5958" t="s">
        <v>681</v>
      </c>
      <c r="R5958" t="s">
        <v>680</v>
      </c>
      <c r="S5958" t="s">
        <v>34</v>
      </c>
      <c r="T5958" t="s">
        <v>561</v>
      </c>
    </row>
    <row r="5959" spans="1:20">
      <c r="A5959" t="s">
        <v>681</v>
      </c>
      <c r="B5959" t="s">
        <v>677</v>
      </c>
      <c r="C5959" t="s">
        <v>682</v>
      </c>
      <c r="D5959" t="s">
        <v>683</v>
      </c>
      <c r="E5959" t="s">
        <v>25</v>
      </c>
      <c r="F5959" s="1">
        <v>30682</v>
      </c>
      <c r="G5959" t="s">
        <v>2663</v>
      </c>
      <c r="H5959">
        <v>201502</v>
      </c>
      <c r="I5959" t="s">
        <v>27</v>
      </c>
      <c r="J5959" t="s">
        <v>28</v>
      </c>
      <c r="K5959" t="s">
        <v>43</v>
      </c>
      <c r="L5959" t="s">
        <v>30</v>
      </c>
      <c r="M5959" t="s">
        <v>31</v>
      </c>
      <c r="N5959" t="s">
        <v>32</v>
      </c>
      <c r="O5959">
        <v>1.54</v>
      </c>
      <c r="P5959" t="s">
        <v>677</v>
      </c>
      <c r="Q5959" t="s">
        <v>681</v>
      </c>
      <c r="R5959" t="s">
        <v>680</v>
      </c>
      <c r="S5959" t="s">
        <v>34</v>
      </c>
      <c r="T5959" t="s">
        <v>561</v>
      </c>
    </row>
    <row r="5960" spans="1:20">
      <c r="A5960" t="s">
        <v>681</v>
      </c>
      <c r="B5960" t="s">
        <v>677</v>
      </c>
      <c r="C5960" t="s">
        <v>682</v>
      </c>
      <c r="D5960" t="s">
        <v>683</v>
      </c>
      <c r="E5960" t="s">
        <v>25</v>
      </c>
      <c r="F5960" s="1">
        <v>30682</v>
      </c>
      <c r="G5960" t="s">
        <v>2663</v>
      </c>
      <c r="H5960">
        <v>201502</v>
      </c>
      <c r="I5960" t="s">
        <v>27</v>
      </c>
      <c r="J5960" t="s">
        <v>28</v>
      </c>
      <c r="K5960" t="s">
        <v>44</v>
      </c>
      <c r="L5960" t="s">
        <v>30</v>
      </c>
      <c r="M5960" t="s">
        <v>31</v>
      </c>
      <c r="N5960" t="s">
        <v>32</v>
      </c>
      <c r="O5960">
        <v>2.0300000000000002</v>
      </c>
      <c r="P5960" t="s">
        <v>677</v>
      </c>
      <c r="Q5960" t="s">
        <v>681</v>
      </c>
      <c r="R5960" t="s">
        <v>680</v>
      </c>
      <c r="S5960" t="s">
        <v>34</v>
      </c>
      <c r="T5960" t="s">
        <v>561</v>
      </c>
    </row>
    <row r="5961" spans="1:20">
      <c r="A5961" t="s">
        <v>676</v>
      </c>
      <c r="B5961" t="s">
        <v>677</v>
      </c>
      <c r="C5961" t="s">
        <v>684</v>
      </c>
      <c r="D5961" t="s">
        <v>685</v>
      </c>
      <c r="E5961" t="s">
        <v>25</v>
      </c>
      <c r="F5961" s="1">
        <v>30682</v>
      </c>
      <c r="G5961" t="s">
        <v>2663</v>
      </c>
      <c r="H5961">
        <v>201502</v>
      </c>
      <c r="I5961" t="s">
        <v>27</v>
      </c>
      <c r="J5961" t="s">
        <v>28</v>
      </c>
      <c r="K5961" t="s">
        <v>29</v>
      </c>
      <c r="L5961" t="s">
        <v>30</v>
      </c>
      <c r="M5961" t="s">
        <v>31</v>
      </c>
      <c r="N5961" t="s">
        <v>32</v>
      </c>
      <c r="O5961">
        <v>9.32</v>
      </c>
      <c r="P5961" t="s">
        <v>677</v>
      </c>
      <c r="Q5961" t="s">
        <v>676</v>
      </c>
      <c r="R5961" t="s">
        <v>680</v>
      </c>
      <c r="S5961" t="s">
        <v>34</v>
      </c>
      <c r="T5961" t="s">
        <v>561</v>
      </c>
    </row>
    <row r="5962" spans="1:20">
      <c r="A5962" t="s">
        <v>676</v>
      </c>
      <c r="B5962" t="s">
        <v>677</v>
      </c>
      <c r="C5962" t="s">
        <v>684</v>
      </c>
      <c r="D5962" t="s">
        <v>685</v>
      </c>
      <c r="E5962" t="s">
        <v>25</v>
      </c>
      <c r="F5962" s="1">
        <v>30682</v>
      </c>
      <c r="G5962" t="s">
        <v>2663</v>
      </c>
      <c r="H5962">
        <v>201502</v>
      </c>
      <c r="I5962" t="s">
        <v>27</v>
      </c>
      <c r="J5962" t="s">
        <v>28</v>
      </c>
      <c r="K5962" t="s">
        <v>36</v>
      </c>
      <c r="L5962" t="s">
        <v>30</v>
      </c>
      <c r="M5962" t="s">
        <v>31</v>
      </c>
      <c r="N5962" t="s">
        <v>32</v>
      </c>
      <c r="O5962">
        <v>9.32</v>
      </c>
      <c r="P5962" t="s">
        <v>677</v>
      </c>
      <c r="Q5962" t="s">
        <v>676</v>
      </c>
      <c r="R5962" t="s">
        <v>680</v>
      </c>
      <c r="S5962" t="s">
        <v>34</v>
      </c>
      <c r="T5962" t="s">
        <v>561</v>
      </c>
    </row>
    <row r="5963" spans="1:20">
      <c r="A5963" t="s">
        <v>676</v>
      </c>
      <c r="B5963" t="s">
        <v>677</v>
      </c>
      <c r="C5963" t="s">
        <v>684</v>
      </c>
      <c r="D5963" t="s">
        <v>685</v>
      </c>
      <c r="E5963" t="s">
        <v>25</v>
      </c>
      <c r="F5963" s="1">
        <v>30682</v>
      </c>
      <c r="G5963" t="s">
        <v>2663</v>
      </c>
      <c r="H5963">
        <v>201502</v>
      </c>
      <c r="I5963" t="s">
        <v>27</v>
      </c>
      <c r="J5963" t="s">
        <v>28</v>
      </c>
      <c r="K5963" t="s">
        <v>37</v>
      </c>
      <c r="L5963" t="s">
        <v>30</v>
      </c>
      <c r="M5963" t="s">
        <v>31</v>
      </c>
      <c r="N5963" t="s">
        <v>32</v>
      </c>
      <c r="O5963">
        <v>9.32</v>
      </c>
      <c r="P5963" t="s">
        <v>677</v>
      </c>
      <c r="Q5963" t="s">
        <v>676</v>
      </c>
      <c r="R5963" t="s">
        <v>680</v>
      </c>
      <c r="S5963" t="s">
        <v>34</v>
      </c>
      <c r="T5963" t="s">
        <v>561</v>
      </c>
    </row>
    <row r="5964" spans="1:20">
      <c r="A5964" t="s">
        <v>676</v>
      </c>
      <c r="B5964" t="s">
        <v>677</v>
      </c>
      <c r="C5964" t="s">
        <v>684</v>
      </c>
      <c r="D5964" t="s">
        <v>685</v>
      </c>
      <c r="E5964" t="s">
        <v>25</v>
      </c>
      <c r="F5964" s="1">
        <v>30682</v>
      </c>
      <c r="G5964" t="s">
        <v>2663</v>
      </c>
      <c r="H5964">
        <v>201502</v>
      </c>
      <c r="I5964" t="s">
        <v>27</v>
      </c>
      <c r="J5964" t="s">
        <v>28</v>
      </c>
      <c r="K5964" t="s">
        <v>38</v>
      </c>
      <c r="L5964" t="s">
        <v>30</v>
      </c>
      <c r="M5964" t="s">
        <v>31</v>
      </c>
      <c r="N5964" t="s">
        <v>32</v>
      </c>
      <c r="O5964">
        <v>9.32</v>
      </c>
      <c r="P5964" t="s">
        <v>677</v>
      </c>
      <c r="Q5964" t="s">
        <v>676</v>
      </c>
      <c r="R5964" t="s">
        <v>680</v>
      </c>
      <c r="S5964" t="s">
        <v>34</v>
      </c>
      <c r="T5964" t="s">
        <v>561</v>
      </c>
    </row>
    <row r="5965" spans="1:20">
      <c r="A5965" t="s">
        <v>676</v>
      </c>
      <c r="B5965" t="s">
        <v>677</v>
      </c>
      <c r="C5965" t="s">
        <v>684</v>
      </c>
      <c r="D5965" t="s">
        <v>685</v>
      </c>
      <c r="E5965" t="s">
        <v>25</v>
      </c>
      <c r="F5965" s="1">
        <v>30682</v>
      </c>
      <c r="G5965" t="s">
        <v>2663</v>
      </c>
      <c r="H5965">
        <v>201502</v>
      </c>
      <c r="I5965" t="s">
        <v>27</v>
      </c>
      <c r="J5965" t="s">
        <v>28</v>
      </c>
      <c r="K5965" t="s">
        <v>39</v>
      </c>
      <c r="L5965" t="s">
        <v>30</v>
      </c>
      <c r="M5965" t="s">
        <v>31</v>
      </c>
      <c r="N5965" t="s">
        <v>32</v>
      </c>
      <c r="O5965">
        <v>9.32</v>
      </c>
      <c r="P5965" t="s">
        <v>677</v>
      </c>
      <c r="Q5965" t="s">
        <v>676</v>
      </c>
      <c r="R5965" t="s">
        <v>680</v>
      </c>
      <c r="S5965" t="s">
        <v>34</v>
      </c>
      <c r="T5965" t="s">
        <v>561</v>
      </c>
    </row>
    <row r="5966" spans="1:20">
      <c r="A5966" t="s">
        <v>676</v>
      </c>
      <c r="B5966" t="s">
        <v>677</v>
      </c>
      <c r="C5966" t="s">
        <v>684</v>
      </c>
      <c r="D5966" t="s">
        <v>685</v>
      </c>
      <c r="E5966" t="s">
        <v>25</v>
      </c>
      <c r="F5966" s="1">
        <v>30682</v>
      </c>
      <c r="G5966" t="s">
        <v>2663</v>
      </c>
      <c r="H5966">
        <v>201502</v>
      </c>
      <c r="I5966" t="s">
        <v>27</v>
      </c>
      <c r="J5966" t="s">
        <v>28</v>
      </c>
      <c r="K5966" t="s">
        <v>40</v>
      </c>
      <c r="L5966" t="s">
        <v>30</v>
      </c>
      <c r="M5966" t="s">
        <v>31</v>
      </c>
      <c r="N5966" t="s">
        <v>32</v>
      </c>
      <c r="O5966">
        <v>9.32</v>
      </c>
      <c r="P5966" t="s">
        <v>677</v>
      </c>
      <c r="Q5966" t="s">
        <v>676</v>
      </c>
      <c r="R5966" t="s">
        <v>680</v>
      </c>
      <c r="S5966" t="s">
        <v>34</v>
      </c>
      <c r="T5966" t="s">
        <v>561</v>
      </c>
    </row>
    <row r="5967" spans="1:20">
      <c r="A5967" t="s">
        <v>676</v>
      </c>
      <c r="B5967" t="s">
        <v>677</v>
      </c>
      <c r="C5967" t="s">
        <v>684</v>
      </c>
      <c r="D5967" t="s">
        <v>685</v>
      </c>
      <c r="E5967" t="s">
        <v>25</v>
      </c>
      <c r="F5967" s="1">
        <v>30682</v>
      </c>
      <c r="G5967" t="s">
        <v>2663</v>
      </c>
      <c r="H5967">
        <v>201502</v>
      </c>
      <c r="I5967" t="s">
        <v>27</v>
      </c>
      <c r="J5967" t="s">
        <v>28</v>
      </c>
      <c r="K5967" t="s">
        <v>41</v>
      </c>
      <c r="L5967" t="s">
        <v>30</v>
      </c>
      <c r="M5967" t="s">
        <v>31</v>
      </c>
      <c r="N5967" t="s">
        <v>32</v>
      </c>
      <c r="O5967">
        <v>9.31</v>
      </c>
      <c r="P5967" t="s">
        <v>677</v>
      </c>
      <c r="Q5967" t="s">
        <v>676</v>
      </c>
      <c r="R5967" t="s">
        <v>680</v>
      </c>
      <c r="S5967" t="s">
        <v>34</v>
      </c>
      <c r="T5967" t="s">
        <v>561</v>
      </c>
    </row>
    <row r="5968" spans="1:20">
      <c r="A5968" t="s">
        <v>676</v>
      </c>
      <c r="B5968" t="s">
        <v>677</v>
      </c>
      <c r="C5968" t="s">
        <v>684</v>
      </c>
      <c r="D5968" t="s">
        <v>685</v>
      </c>
      <c r="E5968" t="s">
        <v>25</v>
      </c>
      <c r="F5968" s="1">
        <v>30682</v>
      </c>
      <c r="G5968" t="s">
        <v>2663</v>
      </c>
      <c r="H5968">
        <v>201502</v>
      </c>
      <c r="I5968" t="s">
        <v>27</v>
      </c>
      <c r="J5968" t="s">
        <v>28</v>
      </c>
      <c r="K5968" t="s">
        <v>43</v>
      </c>
      <c r="L5968" t="s">
        <v>30</v>
      </c>
      <c r="M5968" t="s">
        <v>31</v>
      </c>
      <c r="N5968" t="s">
        <v>32</v>
      </c>
      <c r="O5968">
        <v>9.32</v>
      </c>
      <c r="P5968" t="s">
        <v>677</v>
      </c>
      <c r="Q5968" t="s">
        <v>676</v>
      </c>
      <c r="R5968" t="s">
        <v>680</v>
      </c>
      <c r="S5968" t="s">
        <v>34</v>
      </c>
      <c r="T5968" t="s">
        <v>561</v>
      </c>
    </row>
    <row r="5969" spans="1:20">
      <c r="A5969" t="s">
        <v>676</v>
      </c>
      <c r="B5969" t="s">
        <v>677</v>
      </c>
      <c r="C5969" t="s">
        <v>684</v>
      </c>
      <c r="D5969" t="s">
        <v>685</v>
      </c>
      <c r="E5969" t="s">
        <v>25</v>
      </c>
      <c r="F5969" s="1">
        <v>30682</v>
      </c>
      <c r="G5969" t="s">
        <v>2663</v>
      </c>
      <c r="H5969">
        <v>201502</v>
      </c>
      <c r="I5969" t="s">
        <v>27</v>
      </c>
      <c r="J5969" t="s">
        <v>28</v>
      </c>
      <c r="K5969" t="s">
        <v>44</v>
      </c>
      <c r="L5969" t="s">
        <v>30</v>
      </c>
      <c r="M5969" t="s">
        <v>31</v>
      </c>
      <c r="N5969" t="s">
        <v>32</v>
      </c>
      <c r="O5969">
        <v>9.32</v>
      </c>
      <c r="P5969" t="s">
        <v>677</v>
      </c>
      <c r="Q5969" t="s">
        <v>676</v>
      </c>
      <c r="R5969" t="s">
        <v>680</v>
      </c>
      <c r="S5969" t="s">
        <v>34</v>
      </c>
      <c r="T5969" t="s">
        <v>561</v>
      </c>
    </row>
    <row r="5970" spans="1:20">
      <c r="A5970" t="s">
        <v>686</v>
      </c>
      <c r="B5970" t="s">
        <v>677</v>
      </c>
      <c r="C5970" t="s">
        <v>687</v>
      </c>
      <c r="D5970" t="s">
        <v>688</v>
      </c>
      <c r="E5970" t="s">
        <v>25</v>
      </c>
      <c r="F5970" s="1">
        <v>40179</v>
      </c>
      <c r="G5970" t="s">
        <v>2663</v>
      </c>
      <c r="H5970">
        <v>201502</v>
      </c>
      <c r="I5970" t="s">
        <v>27</v>
      </c>
      <c r="J5970" t="s">
        <v>53</v>
      </c>
      <c r="K5970" t="s">
        <v>29</v>
      </c>
      <c r="L5970" t="s">
        <v>54</v>
      </c>
      <c r="M5970" t="s">
        <v>31</v>
      </c>
      <c r="N5970" t="s">
        <v>32</v>
      </c>
      <c r="O5970">
        <v>8513.36</v>
      </c>
      <c r="P5970" t="s">
        <v>677</v>
      </c>
      <c r="Q5970" t="s">
        <v>686</v>
      </c>
      <c r="R5970" t="s">
        <v>680</v>
      </c>
      <c r="S5970" t="s">
        <v>34</v>
      </c>
      <c r="T5970" t="s">
        <v>561</v>
      </c>
    </row>
    <row r="5971" spans="1:20">
      <c r="A5971" t="s">
        <v>686</v>
      </c>
      <c r="B5971" t="s">
        <v>677</v>
      </c>
      <c r="C5971" t="s">
        <v>687</v>
      </c>
      <c r="D5971" t="s">
        <v>688</v>
      </c>
      <c r="E5971" t="s">
        <v>25</v>
      </c>
      <c r="F5971" s="1">
        <v>40179</v>
      </c>
      <c r="G5971" t="s">
        <v>2663</v>
      </c>
      <c r="H5971">
        <v>201502</v>
      </c>
      <c r="I5971" t="s">
        <v>27</v>
      </c>
      <c r="J5971" t="s">
        <v>53</v>
      </c>
      <c r="K5971" t="s">
        <v>36</v>
      </c>
      <c r="L5971" t="s">
        <v>54</v>
      </c>
      <c r="M5971" t="s">
        <v>31</v>
      </c>
      <c r="N5971" t="s">
        <v>32</v>
      </c>
      <c r="O5971">
        <v>6997.64</v>
      </c>
      <c r="P5971" t="s">
        <v>677</v>
      </c>
      <c r="Q5971" t="s">
        <v>686</v>
      </c>
      <c r="R5971" t="s">
        <v>680</v>
      </c>
      <c r="S5971" t="s">
        <v>34</v>
      </c>
      <c r="T5971" t="s">
        <v>561</v>
      </c>
    </row>
    <row r="5972" spans="1:20">
      <c r="A5972" t="s">
        <v>686</v>
      </c>
      <c r="B5972" t="s">
        <v>677</v>
      </c>
      <c r="C5972" t="s">
        <v>687</v>
      </c>
      <c r="D5972" t="s">
        <v>688</v>
      </c>
      <c r="E5972" t="s">
        <v>25</v>
      </c>
      <c r="F5972" s="1">
        <v>40179</v>
      </c>
      <c r="G5972" t="s">
        <v>2663</v>
      </c>
      <c r="H5972">
        <v>201502</v>
      </c>
      <c r="I5972" t="s">
        <v>27</v>
      </c>
      <c r="J5972" t="s">
        <v>53</v>
      </c>
      <c r="K5972" t="s">
        <v>37</v>
      </c>
      <c r="L5972" t="s">
        <v>54</v>
      </c>
      <c r="M5972" t="s">
        <v>31</v>
      </c>
      <c r="N5972" t="s">
        <v>32</v>
      </c>
      <c r="O5972">
        <v>14319.44</v>
      </c>
      <c r="P5972" t="s">
        <v>677</v>
      </c>
      <c r="Q5972" t="s">
        <v>686</v>
      </c>
      <c r="R5972" t="s">
        <v>680</v>
      </c>
      <c r="S5972" t="s">
        <v>34</v>
      </c>
      <c r="T5972" t="s">
        <v>561</v>
      </c>
    </row>
    <row r="5973" spans="1:20">
      <c r="A5973" t="s">
        <v>689</v>
      </c>
      <c r="B5973" t="s">
        <v>677</v>
      </c>
      <c r="C5973" t="s">
        <v>690</v>
      </c>
      <c r="D5973" t="s">
        <v>691</v>
      </c>
      <c r="E5973" t="s">
        <v>25</v>
      </c>
      <c r="F5973" s="1">
        <v>40179</v>
      </c>
      <c r="G5973" t="s">
        <v>2663</v>
      </c>
      <c r="H5973">
        <v>201502</v>
      </c>
      <c r="I5973" t="s">
        <v>27</v>
      </c>
      <c r="J5973" t="s">
        <v>53</v>
      </c>
      <c r="K5973" t="s">
        <v>29</v>
      </c>
      <c r="L5973" t="s">
        <v>54</v>
      </c>
      <c r="M5973" t="s">
        <v>31</v>
      </c>
      <c r="N5973" t="s">
        <v>32</v>
      </c>
      <c r="O5973">
        <v>8790.57</v>
      </c>
      <c r="P5973" t="s">
        <v>677</v>
      </c>
      <c r="Q5973" t="s">
        <v>689</v>
      </c>
      <c r="R5973" t="s">
        <v>680</v>
      </c>
      <c r="S5973" t="s">
        <v>34</v>
      </c>
      <c r="T5973" t="s">
        <v>561</v>
      </c>
    </row>
    <row r="5974" spans="1:20">
      <c r="A5974" t="s">
        <v>689</v>
      </c>
      <c r="B5974" t="s">
        <v>677</v>
      </c>
      <c r="C5974" t="s">
        <v>690</v>
      </c>
      <c r="D5974" t="s">
        <v>691</v>
      </c>
      <c r="E5974" t="s">
        <v>25</v>
      </c>
      <c r="F5974" s="1">
        <v>40179</v>
      </c>
      <c r="G5974" t="s">
        <v>2663</v>
      </c>
      <c r="H5974">
        <v>201502</v>
      </c>
      <c r="I5974" t="s">
        <v>27</v>
      </c>
      <c r="J5974" t="s">
        <v>53</v>
      </c>
      <c r="K5974" t="s">
        <v>36</v>
      </c>
      <c r="L5974" t="s">
        <v>54</v>
      </c>
      <c r="M5974" t="s">
        <v>31</v>
      </c>
      <c r="N5974" t="s">
        <v>32</v>
      </c>
      <c r="O5974">
        <v>5142.76</v>
      </c>
      <c r="P5974" t="s">
        <v>677</v>
      </c>
      <c r="Q5974" t="s">
        <v>689</v>
      </c>
      <c r="R5974" t="s">
        <v>680</v>
      </c>
      <c r="S5974" t="s">
        <v>34</v>
      </c>
      <c r="T5974" t="s">
        <v>561</v>
      </c>
    </row>
    <row r="5975" spans="1:20">
      <c r="A5975" t="s">
        <v>689</v>
      </c>
      <c r="B5975" t="s">
        <v>677</v>
      </c>
      <c r="C5975" t="s">
        <v>690</v>
      </c>
      <c r="D5975" t="s">
        <v>691</v>
      </c>
      <c r="E5975" t="s">
        <v>25</v>
      </c>
      <c r="F5975" s="1">
        <v>40179</v>
      </c>
      <c r="G5975" t="s">
        <v>2663</v>
      </c>
      <c r="H5975">
        <v>201502</v>
      </c>
      <c r="I5975" t="s">
        <v>27</v>
      </c>
      <c r="J5975" t="s">
        <v>53</v>
      </c>
      <c r="K5975" t="s">
        <v>37</v>
      </c>
      <c r="L5975" t="s">
        <v>54</v>
      </c>
      <c r="M5975" t="s">
        <v>31</v>
      </c>
      <c r="N5975" t="s">
        <v>32</v>
      </c>
      <c r="O5975">
        <v>1158.1000000000001</v>
      </c>
      <c r="P5975" t="s">
        <v>677</v>
      </c>
      <c r="Q5975" t="s">
        <v>689</v>
      </c>
      <c r="R5975" t="s">
        <v>680</v>
      </c>
      <c r="S5975" t="s">
        <v>34</v>
      </c>
      <c r="T5975" t="s">
        <v>561</v>
      </c>
    </row>
    <row r="5976" spans="1:20">
      <c r="A5976" t="s">
        <v>689</v>
      </c>
      <c r="B5976" t="s">
        <v>677</v>
      </c>
      <c r="C5976" t="s">
        <v>690</v>
      </c>
      <c r="D5976" t="s">
        <v>691</v>
      </c>
      <c r="E5976" t="s">
        <v>25</v>
      </c>
      <c r="F5976" s="1">
        <v>40179</v>
      </c>
      <c r="G5976" t="s">
        <v>2663</v>
      </c>
      <c r="H5976">
        <v>201502</v>
      </c>
      <c r="I5976" t="s">
        <v>27</v>
      </c>
      <c r="J5976" t="s">
        <v>53</v>
      </c>
      <c r="K5976" t="s">
        <v>38</v>
      </c>
      <c r="L5976" t="s">
        <v>54</v>
      </c>
      <c r="M5976" t="s">
        <v>31</v>
      </c>
      <c r="N5976" t="s">
        <v>32</v>
      </c>
      <c r="O5976">
        <v>2924.63</v>
      </c>
      <c r="P5976" t="s">
        <v>677</v>
      </c>
      <c r="Q5976" t="s">
        <v>689</v>
      </c>
      <c r="R5976" t="s">
        <v>680</v>
      </c>
      <c r="S5976" t="s">
        <v>34</v>
      </c>
      <c r="T5976" t="s">
        <v>561</v>
      </c>
    </row>
    <row r="5977" spans="1:20">
      <c r="A5977" t="s">
        <v>689</v>
      </c>
      <c r="B5977" t="s">
        <v>677</v>
      </c>
      <c r="C5977" t="s">
        <v>690</v>
      </c>
      <c r="D5977" t="s">
        <v>691</v>
      </c>
      <c r="E5977" t="s">
        <v>25</v>
      </c>
      <c r="F5977" s="1">
        <v>40179</v>
      </c>
      <c r="G5977" t="s">
        <v>2663</v>
      </c>
      <c r="H5977">
        <v>201502</v>
      </c>
      <c r="I5977" t="s">
        <v>27</v>
      </c>
      <c r="J5977" t="s">
        <v>53</v>
      </c>
      <c r="K5977" t="s">
        <v>39</v>
      </c>
      <c r="L5977" t="s">
        <v>54</v>
      </c>
      <c r="M5977" t="s">
        <v>31</v>
      </c>
      <c r="N5977" t="s">
        <v>32</v>
      </c>
      <c r="O5977">
        <v>2920.42</v>
      </c>
      <c r="P5977" t="s">
        <v>677</v>
      </c>
      <c r="Q5977" t="s">
        <v>689</v>
      </c>
      <c r="R5977" t="s">
        <v>680</v>
      </c>
      <c r="S5977" t="s">
        <v>34</v>
      </c>
      <c r="T5977" t="s">
        <v>561</v>
      </c>
    </row>
    <row r="5978" spans="1:20">
      <c r="A5978" t="s">
        <v>689</v>
      </c>
      <c r="B5978" t="s">
        <v>677</v>
      </c>
      <c r="C5978" t="s">
        <v>690</v>
      </c>
      <c r="D5978" t="s">
        <v>691</v>
      </c>
      <c r="E5978" t="s">
        <v>25</v>
      </c>
      <c r="F5978" s="1">
        <v>40179</v>
      </c>
      <c r="G5978" t="s">
        <v>2663</v>
      </c>
      <c r="H5978">
        <v>201502</v>
      </c>
      <c r="I5978" t="s">
        <v>27</v>
      </c>
      <c r="J5978" t="s">
        <v>53</v>
      </c>
      <c r="K5978" t="s">
        <v>40</v>
      </c>
      <c r="L5978" t="s">
        <v>54</v>
      </c>
      <c r="M5978" t="s">
        <v>31</v>
      </c>
      <c r="N5978" t="s">
        <v>32</v>
      </c>
      <c r="O5978">
        <v>467.24</v>
      </c>
      <c r="P5978" t="s">
        <v>677</v>
      </c>
      <c r="Q5978" t="s">
        <v>689</v>
      </c>
      <c r="R5978" t="s">
        <v>680</v>
      </c>
      <c r="S5978" t="s">
        <v>34</v>
      </c>
      <c r="T5978" t="s">
        <v>561</v>
      </c>
    </row>
    <row r="5979" spans="1:20">
      <c r="A5979" t="s">
        <v>689</v>
      </c>
      <c r="B5979" t="s">
        <v>677</v>
      </c>
      <c r="C5979" t="s">
        <v>690</v>
      </c>
      <c r="D5979" t="s">
        <v>691</v>
      </c>
      <c r="E5979" t="s">
        <v>25</v>
      </c>
      <c r="F5979" s="1">
        <v>40179</v>
      </c>
      <c r="G5979" t="s">
        <v>2663</v>
      </c>
      <c r="H5979">
        <v>201502</v>
      </c>
      <c r="I5979" t="s">
        <v>27</v>
      </c>
      <c r="J5979" t="s">
        <v>53</v>
      </c>
      <c r="K5979" t="s">
        <v>41</v>
      </c>
      <c r="L5979" t="s">
        <v>54</v>
      </c>
      <c r="M5979" t="s">
        <v>31</v>
      </c>
      <c r="N5979" t="s">
        <v>32</v>
      </c>
      <c r="O5979">
        <v>761.01</v>
      </c>
      <c r="P5979" t="s">
        <v>677</v>
      </c>
      <c r="Q5979" t="s">
        <v>689</v>
      </c>
      <c r="R5979" t="s">
        <v>680</v>
      </c>
      <c r="S5979" t="s">
        <v>34</v>
      </c>
      <c r="T5979" t="s">
        <v>561</v>
      </c>
    </row>
    <row r="5980" spans="1:20">
      <c r="A5980" t="s">
        <v>689</v>
      </c>
      <c r="B5980" t="s">
        <v>677</v>
      </c>
      <c r="C5980" t="s">
        <v>690</v>
      </c>
      <c r="D5980" t="s">
        <v>691</v>
      </c>
      <c r="E5980" t="s">
        <v>25</v>
      </c>
      <c r="F5980" s="1">
        <v>40179</v>
      </c>
      <c r="G5980" t="s">
        <v>2663</v>
      </c>
      <c r="H5980">
        <v>201502</v>
      </c>
      <c r="I5980" t="s">
        <v>27</v>
      </c>
      <c r="J5980" t="s">
        <v>53</v>
      </c>
      <c r="K5980" t="s">
        <v>43</v>
      </c>
      <c r="L5980" t="s">
        <v>54</v>
      </c>
      <c r="M5980" t="s">
        <v>31</v>
      </c>
      <c r="N5980" t="s">
        <v>32</v>
      </c>
      <c r="O5980">
        <v>76.17</v>
      </c>
      <c r="P5980" t="s">
        <v>677</v>
      </c>
      <c r="Q5980" t="s">
        <v>689</v>
      </c>
      <c r="R5980" t="s">
        <v>680</v>
      </c>
      <c r="S5980" t="s">
        <v>34</v>
      </c>
      <c r="T5980" t="s">
        <v>561</v>
      </c>
    </row>
    <row r="5981" spans="1:20">
      <c r="A5981" t="s">
        <v>689</v>
      </c>
      <c r="B5981" t="s">
        <v>677</v>
      </c>
      <c r="C5981" t="s">
        <v>690</v>
      </c>
      <c r="D5981" t="s">
        <v>691</v>
      </c>
      <c r="E5981" t="s">
        <v>25</v>
      </c>
      <c r="F5981" s="1">
        <v>40179</v>
      </c>
      <c r="G5981" t="s">
        <v>2663</v>
      </c>
      <c r="H5981">
        <v>201502</v>
      </c>
      <c r="I5981" t="s">
        <v>27</v>
      </c>
      <c r="J5981" t="s">
        <v>53</v>
      </c>
      <c r="K5981" t="s">
        <v>44</v>
      </c>
      <c r="L5981" t="s">
        <v>54</v>
      </c>
      <c r="M5981" t="s">
        <v>31</v>
      </c>
      <c r="N5981" t="s">
        <v>32</v>
      </c>
      <c r="O5981">
        <v>93.09</v>
      </c>
      <c r="P5981" t="s">
        <v>677</v>
      </c>
      <c r="Q5981" t="s">
        <v>689</v>
      </c>
      <c r="R5981" t="s">
        <v>680</v>
      </c>
      <c r="S5981" t="s">
        <v>34</v>
      </c>
      <c r="T5981" t="s">
        <v>561</v>
      </c>
    </row>
    <row r="5982" spans="1:20">
      <c r="A5982" t="s">
        <v>689</v>
      </c>
      <c r="B5982" t="s">
        <v>677</v>
      </c>
      <c r="C5982" t="s">
        <v>692</v>
      </c>
      <c r="D5982" t="s">
        <v>693</v>
      </c>
      <c r="E5982" t="s">
        <v>25</v>
      </c>
      <c r="F5982" s="1">
        <v>40179</v>
      </c>
      <c r="G5982" t="s">
        <v>2663</v>
      </c>
      <c r="H5982">
        <v>201502</v>
      </c>
      <c r="I5982" t="s">
        <v>27</v>
      </c>
      <c r="J5982" t="s">
        <v>53</v>
      </c>
      <c r="K5982" t="s">
        <v>29</v>
      </c>
      <c r="L5982" t="s">
        <v>54</v>
      </c>
      <c r="M5982" t="s">
        <v>31</v>
      </c>
      <c r="N5982" t="s">
        <v>32</v>
      </c>
      <c r="O5982">
        <v>9947</v>
      </c>
      <c r="P5982" t="s">
        <v>677</v>
      </c>
      <c r="Q5982" t="s">
        <v>689</v>
      </c>
      <c r="R5982" t="s">
        <v>680</v>
      </c>
      <c r="S5982" t="s">
        <v>34</v>
      </c>
      <c r="T5982" t="s">
        <v>561</v>
      </c>
    </row>
    <row r="5983" spans="1:20">
      <c r="A5983" t="s">
        <v>689</v>
      </c>
      <c r="B5983" t="s">
        <v>677</v>
      </c>
      <c r="C5983" t="s">
        <v>692</v>
      </c>
      <c r="D5983" t="s">
        <v>693</v>
      </c>
      <c r="E5983" t="s">
        <v>25</v>
      </c>
      <c r="F5983" s="1">
        <v>40179</v>
      </c>
      <c r="G5983" t="s">
        <v>2663</v>
      </c>
      <c r="H5983">
        <v>201502</v>
      </c>
      <c r="I5983" t="s">
        <v>27</v>
      </c>
      <c r="J5983" t="s">
        <v>53</v>
      </c>
      <c r="K5983" t="s">
        <v>36</v>
      </c>
      <c r="L5983" t="s">
        <v>54</v>
      </c>
      <c r="M5983" t="s">
        <v>31</v>
      </c>
      <c r="N5983" t="s">
        <v>32</v>
      </c>
      <c r="O5983">
        <v>8202.41</v>
      </c>
      <c r="P5983" t="s">
        <v>677</v>
      </c>
      <c r="Q5983" t="s">
        <v>689</v>
      </c>
      <c r="R5983" t="s">
        <v>680</v>
      </c>
      <c r="S5983" t="s">
        <v>34</v>
      </c>
      <c r="T5983" t="s">
        <v>561</v>
      </c>
    </row>
    <row r="5984" spans="1:20">
      <c r="A5984" t="s">
        <v>689</v>
      </c>
      <c r="B5984" t="s">
        <v>677</v>
      </c>
      <c r="C5984" t="s">
        <v>692</v>
      </c>
      <c r="D5984" t="s">
        <v>693</v>
      </c>
      <c r="E5984" t="s">
        <v>25</v>
      </c>
      <c r="F5984" s="1">
        <v>40179</v>
      </c>
      <c r="G5984" t="s">
        <v>2663</v>
      </c>
      <c r="H5984">
        <v>201502</v>
      </c>
      <c r="I5984" t="s">
        <v>27</v>
      </c>
      <c r="J5984" t="s">
        <v>53</v>
      </c>
      <c r="K5984" t="s">
        <v>38</v>
      </c>
      <c r="L5984" t="s">
        <v>54</v>
      </c>
      <c r="M5984" t="s">
        <v>31</v>
      </c>
      <c r="N5984" t="s">
        <v>32</v>
      </c>
      <c r="O5984">
        <v>6374.79</v>
      </c>
      <c r="P5984" t="s">
        <v>677</v>
      </c>
      <c r="Q5984" t="s">
        <v>689</v>
      </c>
      <c r="R5984" t="s">
        <v>680</v>
      </c>
      <c r="S5984" t="s">
        <v>34</v>
      </c>
      <c r="T5984" t="s">
        <v>561</v>
      </c>
    </row>
    <row r="5985" spans="1:20">
      <c r="A5985" t="s">
        <v>689</v>
      </c>
      <c r="B5985" t="s">
        <v>677</v>
      </c>
      <c r="C5985" t="s">
        <v>692</v>
      </c>
      <c r="D5985" t="s">
        <v>693</v>
      </c>
      <c r="E5985" t="s">
        <v>25</v>
      </c>
      <c r="F5985" s="1">
        <v>40179</v>
      </c>
      <c r="G5985" t="s">
        <v>2663</v>
      </c>
      <c r="H5985">
        <v>201502</v>
      </c>
      <c r="I5985" t="s">
        <v>27</v>
      </c>
      <c r="J5985" t="s">
        <v>53</v>
      </c>
      <c r="K5985" t="s">
        <v>39</v>
      </c>
      <c r="L5985" t="s">
        <v>54</v>
      </c>
      <c r="M5985" t="s">
        <v>31</v>
      </c>
      <c r="N5985" t="s">
        <v>32</v>
      </c>
      <c r="O5985">
        <v>12918.85</v>
      </c>
      <c r="P5985" t="s">
        <v>677</v>
      </c>
      <c r="Q5985" t="s">
        <v>689</v>
      </c>
      <c r="R5985" t="s">
        <v>680</v>
      </c>
      <c r="S5985" t="s">
        <v>34</v>
      </c>
      <c r="T5985" t="s">
        <v>561</v>
      </c>
    </row>
    <row r="5986" spans="1:20">
      <c r="A5986" t="s">
        <v>694</v>
      </c>
      <c r="B5986" t="s">
        <v>677</v>
      </c>
      <c r="C5986" t="s">
        <v>695</v>
      </c>
      <c r="D5986" t="s">
        <v>696</v>
      </c>
      <c r="E5986" t="s">
        <v>25</v>
      </c>
      <c r="F5986" s="1">
        <v>40179</v>
      </c>
      <c r="G5986" t="s">
        <v>2663</v>
      </c>
      <c r="H5986">
        <v>201502</v>
      </c>
      <c r="I5986" t="s">
        <v>27</v>
      </c>
      <c r="J5986" t="s">
        <v>53</v>
      </c>
      <c r="K5986" t="s">
        <v>29</v>
      </c>
      <c r="L5986" t="s">
        <v>54</v>
      </c>
      <c r="M5986" t="s">
        <v>31</v>
      </c>
      <c r="N5986" t="s">
        <v>32</v>
      </c>
      <c r="O5986">
        <v>14969.5</v>
      </c>
      <c r="P5986" t="s">
        <v>677</v>
      </c>
      <c r="Q5986" t="s">
        <v>694</v>
      </c>
      <c r="R5986" t="s">
        <v>680</v>
      </c>
      <c r="S5986" t="s">
        <v>34</v>
      </c>
      <c r="T5986" t="s">
        <v>561</v>
      </c>
    </row>
    <row r="5987" spans="1:20">
      <c r="A5987" t="s">
        <v>694</v>
      </c>
      <c r="B5987" t="s">
        <v>677</v>
      </c>
      <c r="C5987" t="s">
        <v>697</v>
      </c>
      <c r="D5987" t="s">
        <v>698</v>
      </c>
      <c r="E5987" t="s">
        <v>25</v>
      </c>
      <c r="F5987" s="1">
        <v>40179</v>
      </c>
      <c r="G5987" t="s">
        <v>2663</v>
      </c>
      <c r="H5987">
        <v>201502</v>
      </c>
      <c r="I5987" t="s">
        <v>27</v>
      </c>
      <c r="J5987" t="s">
        <v>53</v>
      </c>
      <c r="K5987" t="s">
        <v>29</v>
      </c>
      <c r="L5987" t="s">
        <v>54</v>
      </c>
      <c r="M5987" t="s">
        <v>31</v>
      </c>
      <c r="N5987" t="s">
        <v>32</v>
      </c>
      <c r="O5987">
        <v>794</v>
      </c>
      <c r="P5987" t="s">
        <v>677</v>
      </c>
      <c r="Q5987" t="s">
        <v>694</v>
      </c>
      <c r="R5987" t="s">
        <v>680</v>
      </c>
      <c r="S5987" t="s">
        <v>34</v>
      </c>
      <c r="T5987" t="s">
        <v>561</v>
      </c>
    </row>
    <row r="5988" spans="1:20">
      <c r="A5988" t="s">
        <v>694</v>
      </c>
      <c r="B5988" t="s">
        <v>677</v>
      </c>
      <c r="C5988" t="s">
        <v>697</v>
      </c>
      <c r="D5988" t="s">
        <v>698</v>
      </c>
      <c r="E5988" t="s">
        <v>25</v>
      </c>
      <c r="F5988" s="1">
        <v>40179</v>
      </c>
      <c r="G5988" t="s">
        <v>2663</v>
      </c>
      <c r="H5988">
        <v>201502</v>
      </c>
      <c r="I5988" t="s">
        <v>27</v>
      </c>
      <c r="J5988" t="s">
        <v>53</v>
      </c>
      <c r="K5988" t="s">
        <v>36</v>
      </c>
      <c r="L5988" t="s">
        <v>54</v>
      </c>
      <c r="M5988" t="s">
        <v>31</v>
      </c>
      <c r="N5988" t="s">
        <v>32</v>
      </c>
      <c r="O5988">
        <v>99.4</v>
      </c>
      <c r="P5988" t="s">
        <v>677</v>
      </c>
      <c r="Q5988" t="s">
        <v>694</v>
      </c>
      <c r="R5988" t="s">
        <v>680</v>
      </c>
      <c r="S5988" t="s">
        <v>34</v>
      </c>
      <c r="T5988" t="s">
        <v>561</v>
      </c>
    </row>
    <row r="5989" spans="1:20">
      <c r="A5989" t="s">
        <v>694</v>
      </c>
      <c r="B5989" t="s">
        <v>677</v>
      </c>
      <c r="C5989" t="s">
        <v>697</v>
      </c>
      <c r="D5989" t="s">
        <v>698</v>
      </c>
      <c r="E5989" t="s">
        <v>25</v>
      </c>
      <c r="F5989" s="1">
        <v>40179</v>
      </c>
      <c r="G5989" t="s">
        <v>2663</v>
      </c>
      <c r="H5989">
        <v>201502</v>
      </c>
      <c r="I5989" t="s">
        <v>27</v>
      </c>
      <c r="J5989" t="s">
        <v>53</v>
      </c>
      <c r="K5989" t="s">
        <v>44</v>
      </c>
      <c r="L5989" t="s">
        <v>54</v>
      </c>
      <c r="M5989" t="s">
        <v>31</v>
      </c>
      <c r="N5989" t="s">
        <v>32</v>
      </c>
      <c r="O5989">
        <v>2788.15</v>
      </c>
      <c r="P5989" t="s">
        <v>677</v>
      </c>
      <c r="Q5989" t="s">
        <v>694</v>
      </c>
      <c r="R5989" t="s">
        <v>680</v>
      </c>
      <c r="S5989" t="s">
        <v>34</v>
      </c>
      <c r="T5989" t="s">
        <v>561</v>
      </c>
    </row>
    <row r="5990" spans="1:20">
      <c r="A5990" t="s">
        <v>694</v>
      </c>
      <c r="B5990" t="s">
        <v>677</v>
      </c>
      <c r="C5990" t="s">
        <v>699</v>
      </c>
      <c r="D5990" t="s">
        <v>700</v>
      </c>
      <c r="E5990" t="s">
        <v>25</v>
      </c>
      <c r="F5990" s="1">
        <v>40179</v>
      </c>
      <c r="G5990" t="s">
        <v>2663</v>
      </c>
      <c r="H5990">
        <v>201502</v>
      </c>
      <c r="I5990" t="s">
        <v>27</v>
      </c>
      <c r="J5990" t="s">
        <v>53</v>
      </c>
      <c r="K5990" t="s">
        <v>29</v>
      </c>
      <c r="L5990" t="s">
        <v>54</v>
      </c>
      <c r="M5990" t="s">
        <v>31</v>
      </c>
      <c r="N5990" t="s">
        <v>32</v>
      </c>
      <c r="O5990">
        <v>-3505.37</v>
      </c>
      <c r="P5990" t="s">
        <v>677</v>
      </c>
      <c r="Q5990" t="s">
        <v>694</v>
      </c>
      <c r="R5990" t="s">
        <v>680</v>
      </c>
      <c r="S5990" t="s">
        <v>34</v>
      </c>
      <c r="T5990" t="s">
        <v>561</v>
      </c>
    </row>
    <row r="5991" spans="1:20">
      <c r="A5991" t="s">
        <v>694</v>
      </c>
      <c r="B5991" t="s">
        <v>677</v>
      </c>
      <c r="C5991" t="s">
        <v>699</v>
      </c>
      <c r="D5991" t="s">
        <v>700</v>
      </c>
      <c r="E5991" t="s">
        <v>25</v>
      </c>
      <c r="F5991" s="1">
        <v>40179</v>
      </c>
      <c r="G5991" t="s">
        <v>2663</v>
      </c>
      <c r="H5991">
        <v>201502</v>
      </c>
      <c r="I5991" t="s">
        <v>27</v>
      </c>
      <c r="J5991" t="s">
        <v>53</v>
      </c>
      <c r="K5991" t="s">
        <v>36</v>
      </c>
      <c r="L5991" t="s">
        <v>54</v>
      </c>
      <c r="M5991" t="s">
        <v>31</v>
      </c>
      <c r="N5991" t="s">
        <v>32</v>
      </c>
      <c r="O5991">
        <v>-540.56000000000006</v>
      </c>
      <c r="P5991" t="s">
        <v>677</v>
      </c>
      <c r="Q5991" t="s">
        <v>694</v>
      </c>
      <c r="R5991" t="s">
        <v>680</v>
      </c>
      <c r="S5991" t="s">
        <v>34</v>
      </c>
      <c r="T5991" t="s">
        <v>561</v>
      </c>
    </row>
    <row r="5992" spans="1:20">
      <c r="A5992" t="s">
        <v>694</v>
      </c>
      <c r="B5992" t="s">
        <v>677</v>
      </c>
      <c r="C5992" t="s">
        <v>699</v>
      </c>
      <c r="D5992" t="s">
        <v>700</v>
      </c>
      <c r="E5992" t="s">
        <v>25</v>
      </c>
      <c r="F5992" s="1">
        <v>40179</v>
      </c>
      <c r="G5992" t="s">
        <v>2663</v>
      </c>
      <c r="H5992">
        <v>201502</v>
      </c>
      <c r="I5992" t="s">
        <v>27</v>
      </c>
      <c r="J5992" t="s">
        <v>53</v>
      </c>
      <c r="K5992" t="s">
        <v>37</v>
      </c>
      <c r="L5992" t="s">
        <v>54</v>
      </c>
      <c r="M5992" t="s">
        <v>31</v>
      </c>
      <c r="N5992" t="s">
        <v>32</v>
      </c>
      <c r="O5992">
        <v>-501.24</v>
      </c>
      <c r="P5992" t="s">
        <v>677</v>
      </c>
      <c r="Q5992" t="s">
        <v>694</v>
      </c>
      <c r="R5992" t="s">
        <v>680</v>
      </c>
      <c r="S5992" t="s">
        <v>34</v>
      </c>
      <c r="T5992" t="s">
        <v>561</v>
      </c>
    </row>
    <row r="5993" spans="1:20">
      <c r="A5993" t="s">
        <v>694</v>
      </c>
      <c r="B5993" t="s">
        <v>677</v>
      </c>
      <c r="C5993" t="s">
        <v>699</v>
      </c>
      <c r="D5993" t="s">
        <v>700</v>
      </c>
      <c r="E5993" t="s">
        <v>25</v>
      </c>
      <c r="F5993" s="1">
        <v>40179</v>
      </c>
      <c r="G5993" t="s">
        <v>2663</v>
      </c>
      <c r="H5993">
        <v>201502</v>
      </c>
      <c r="I5993" t="s">
        <v>27</v>
      </c>
      <c r="J5993" t="s">
        <v>53</v>
      </c>
      <c r="K5993" t="s">
        <v>38</v>
      </c>
      <c r="L5993" t="s">
        <v>54</v>
      </c>
      <c r="M5993" t="s">
        <v>31</v>
      </c>
      <c r="N5993" t="s">
        <v>32</v>
      </c>
      <c r="O5993">
        <v>-524.38</v>
      </c>
      <c r="P5993" t="s">
        <v>677</v>
      </c>
      <c r="Q5993" t="s">
        <v>694</v>
      </c>
      <c r="R5993" t="s">
        <v>680</v>
      </c>
      <c r="S5993" t="s">
        <v>34</v>
      </c>
      <c r="T5993" t="s">
        <v>561</v>
      </c>
    </row>
    <row r="5994" spans="1:20">
      <c r="A5994" t="s">
        <v>694</v>
      </c>
      <c r="B5994" t="s">
        <v>677</v>
      </c>
      <c r="C5994" t="s">
        <v>701</v>
      </c>
      <c r="D5994" t="s">
        <v>702</v>
      </c>
      <c r="E5994" t="s">
        <v>25</v>
      </c>
      <c r="F5994" s="1">
        <v>40179</v>
      </c>
      <c r="G5994" t="s">
        <v>2663</v>
      </c>
      <c r="H5994">
        <v>201502</v>
      </c>
      <c r="I5994" t="s">
        <v>27</v>
      </c>
      <c r="J5994" t="s">
        <v>53</v>
      </c>
      <c r="K5994" t="s">
        <v>29</v>
      </c>
      <c r="L5994" t="s">
        <v>54</v>
      </c>
      <c r="M5994" t="s">
        <v>31</v>
      </c>
      <c r="N5994" t="s">
        <v>32</v>
      </c>
      <c r="O5994">
        <v>5440.58</v>
      </c>
      <c r="P5994" t="s">
        <v>677</v>
      </c>
      <c r="Q5994" t="s">
        <v>694</v>
      </c>
      <c r="R5994" t="s">
        <v>680</v>
      </c>
      <c r="S5994" t="s">
        <v>34</v>
      </c>
      <c r="T5994" t="s">
        <v>561</v>
      </c>
    </row>
    <row r="5995" spans="1:20">
      <c r="A5995" t="s">
        <v>694</v>
      </c>
      <c r="B5995" t="s">
        <v>677</v>
      </c>
      <c r="C5995" t="s">
        <v>701</v>
      </c>
      <c r="D5995" t="s">
        <v>702</v>
      </c>
      <c r="E5995" t="s">
        <v>25</v>
      </c>
      <c r="F5995" s="1">
        <v>40179</v>
      </c>
      <c r="G5995" t="s">
        <v>2663</v>
      </c>
      <c r="H5995">
        <v>201502</v>
      </c>
      <c r="I5995" t="s">
        <v>27</v>
      </c>
      <c r="J5995" t="s">
        <v>53</v>
      </c>
      <c r="K5995" t="s">
        <v>36</v>
      </c>
      <c r="L5995" t="s">
        <v>54</v>
      </c>
      <c r="M5995" t="s">
        <v>31</v>
      </c>
      <c r="N5995" t="s">
        <v>32</v>
      </c>
      <c r="O5995">
        <v>5440.59</v>
      </c>
      <c r="P5995" t="s">
        <v>677</v>
      </c>
      <c r="Q5995" t="s">
        <v>694</v>
      </c>
      <c r="R5995" t="s">
        <v>680</v>
      </c>
      <c r="S5995" t="s">
        <v>34</v>
      </c>
      <c r="T5995" t="s">
        <v>561</v>
      </c>
    </row>
    <row r="5996" spans="1:20">
      <c r="A5996" t="s">
        <v>694</v>
      </c>
      <c r="B5996" t="s">
        <v>677</v>
      </c>
      <c r="C5996" t="s">
        <v>701</v>
      </c>
      <c r="D5996" t="s">
        <v>702</v>
      </c>
      <c r="E5996" t="s">
        <v>25</v>
      </c>
      <c r="F5996" s="1">
        <v>40179</v>
      </c>
      <c r="G5996" t="s">
        <v>2663</v>
      </c>
      <c r="H5996">
        <v>201502</v>
      </c>
      <c r="I5996" t="s">
        <v>27</v>
      </c>
      <c r="J5996" t="s">
        <v>53</v>
      </c>
      <c r="K5996" t="s">
        <v>38</v>
      </c>
      <c r="L5996" t="s">
        <v>54</v>
      </c>
      <c r="M5996" t="s">
        <v>31</v>
      </c>
      <c r="N5996" t="s">
        <v>32</v>
      </c>
      <c r="O5996">
        <v>5440.58</v>
      </c>
      <c r="P5996" t="s">
        <v>677</v>
      </c>
      <c r="Q5996" t="s">
        <v>694</v>
      </c>
      <c r="R5996" t="s">
        <v>680</v>
      </c>
      <c r="S5996" t="s">
        <v>34</v>
      </c>
      <c r="T5996" t="s">
        <v>561</v>
      </c>
    </row>
    <row r="5997" spans="1:20">
      <c r="A5997" t="s">
        <v>694</v>
      </c>
      <c r="B5997" t="s">
        <v>677</v>
      </c>
      <c r="C5997" t="s">
        <v>706</v>
      </c>
      <c r="D5997" t="s">
        <v>707</v>
      </c>
      <c r="E5997" t="s">
        <v>25</v>
      </c>
      <c r="F5997" s="1">
        <v>40179</v>
      </c>
      <c r="G5997" t="s">
        <v>2663</v>
      </c>
      <c r="H5997">
        <v>201502</v>
      </c>
      <c r="I5997" t="s">
        <v>27</v>
      </c>
      <c r="J5997" t="s">
        <v>28</v>
      </c>
      <c r="K5997" t="s">
        <v>29</v>
      </c>
      <c r="L5997" t="s">
        <v>30</v>
      </c>
      <c r="M5997" t="s">
        <v>31</v>
      </c>
      <c r="N5997" t="s">
        <v>32</v>
      </c>
      <c r="O5997">
        <v>8529.2999999999993</v>
      </c>
      <c r="P5997" t="s">
        <v>677</v>
      </c>
      <c r="Q5997" t="s">
        <v>694</v>
      </c>
      <c r="R5997" t="s">
        <v>680</v>
      </c>
      <c r="S5997" t="s">
        <v>34</v>
      </c>
      <c r="T5997" t="s">
        <v>561</v>
      </c>
    </row>
    <row r="5998" spans="1:20">
      <c r="A5998" t="s">
        <v>694</v>
      </c>
      <c r="B5998" t="s">
        <v>677</v>
      </c>
      <c r="C5998" t="s">
        <v>706</v>
      </c>
      <c r="D5998" t="s">
        <v>707</v>
      </c>
      <c r="E5998" t="s">
        <v>25</v>
      </c>
      <c r="F5998" s="1">
        <v>40179</v>
      </c>
      <c r="G5998" t="s">
        <v>2663</v>
      </c>
      <c r="H5998">
        <v>201502</v>
      </c>
      <c r="I5998" t="s">
        <v>27</v>
      </c>
      <c r="J5998" t="s">
        <v>28</v>
      </c>
      <c r="K5998" t="s">
        <v>36</v>
      </c>
      <c r="L5998" t="s">
        <v>30</v>
      </c>
      <c r="M5998" t="s">
        <v>31</v>
      </c>
      <c r="N5998" t="s">
        <v>32</v>
      </c>
      <c r="O5998">
        <v>19175.7</v>
      </c>
      <c r="P5998" t="s">
        <v>677</v>
      </c>
      <c r="Q5998" t="s">
        <v>694</v>
      </c>
      <c r="R5998" t="s">
        <v>680</v>
      </c>
      <c r="S5998" t="s">
        <v>34</v>
      </c>
      <c r="T5998" t="s">
        <v>561</v>
      </c>
    </row>
    <row r="5999" spans="1:20">
      <c r="A5999" t="s">
        <v>694</v>
      </c>
      <c r="B5999" t="s">
        <v>677</v>
      </c>
      <c r="C5999" t="s">
        <v>706</v>
      </c>
      <c r="D5999" t="s">
        <v>707</v>
      </c>
      <c r="E5999" t="s">
        <v>25</v>
      </c>
      <c r="F5999" s="1">
        <v>40179</v>
      </c>
      <c r="G5999" t="s">
        <v>2663</v>
      </c>
      <c r="H5999">
        <v>201502</v>
      </c>
      <c r="I5999" t="s">
        <v>27</v>
      </c>
      <c r="J5999" t="s">
        <v>28</v>
      </c>
      <c r="K5999" t="s">
        <v>37</v>
      </c>
      <c r="L5999" t="s">
        <v>30</v>
      </c>
      <c r="M5999" t="s">
        <v>31</v>
      </c>
      <c r="N5999" t="s">
        <v>32</v>
      </c>
      <c r="O5999">
        <v>337.1</v>
      </c>
      <c r="P5999" t="s">
        <v>677</v>
      </c>
      <c r="Q5999" t="s">
        <v>694</v>
      </c>
      <c r="R5999" t="s">
        <v>680</v>
      </c>
      <c r="S5999" t="s">
        <v>34</v>
      </c>
      <c r="T5999" t="s">
        <v>561</v>
      </c>
    </row>
    <row r="6000" spans="1:20">
      <c r="A6000" t="s">
        <v>694</v>
      </c>
      <c r="B6000" t="s">
        <v>677</v>
      </c>
      <c r="C6000" t="s">
        <v>706</v>
      </c>
      <c r="D6000" t="s">
        <v>707</v>
      </c>
      <c r="E6000" t="s">
        <v>25</v>
      </c>
      <c r="F6000" s="1">
        <v>40179</v>
      </c>
      <c r="G6000" t="s">
        <v>2663</v>
      </c>
      <c r="H6000">
        <v>201502</v>
      </c>
      <c r="I6000" t="s">
        <v>27</v>
      </c>
      <c r="J6000" t="s">
        <v>28</v>
      </c>
      <c r="K6000" t="s">
        <v>38</v>
      </c>
      <c r="L6000" t="s">
        <v>30</v>
      </c>
      <c r="M6000" t="s">
        <v>31</v>
      </c>
      <c r="N6000" t="s">
        <v>32</v>
      </c>
      <c r="O6000">
        <v>472.2</v>
      </c>
      <c r="P6000" t="s">
        <v>677</v>
      </c>
      <c r="Q6000" t="s">
        <v>694</v>
      </c>
      <c r="R6000" t="s">
        <v>680</v>
      </c>
      <c r="S6000" t="s">
        <v>34</v>
      </c>
      <c r="T6000" t="s">
        <v>561</v>
      </c>
    </row>
    <row r="6001" spans="1:20">
      <c r="A6001" t="s">
        <v>694</v>
      </c>
      <c r="B6001" t="s">
        <v>677</v>
      </c>
      <c r="C6001" t="s">
        <v>706</v>
      </c>
      <c r="D6001" t="s">
        <v>707</v>
      </c>
      <c r="E6001" t="s">
        <v>25</v>
      </c>
      <c r="F6001" s="1">
        <v>40179</v>
      </c>
      <c r="G6001" t="s">
        <v>2663</v>
      </c>
      <c r="H6001">
        <v>201502</v>
      </c>
      <c r="I6001" t="s">
        <v>27</v>
      </c>
      <c r="J6001" t="s">
        <v>28</v>
      </c>
      <c r="K6001" t="s">
        <v>39</v>
      </c>
      <c r="L6001" t="s">
        <v>30</v>
      </c>
      <c r="M6001" t="s">
        <v>31</v>
      </c>
      <c r="N6001" t="s">
        <v>32</v>
      </c>
      <c r="O6001">
        <v>149.34</v>
      </c>
      <c r="P6001" t="s">
        <v>677</v>
      </c>
      <c r="Q6001" t="s">
        <v>694</v>
      </c>
      <c r="R6001" t="s">
        <v>680</v>
      </c>
      <c r="S6001" t="s">
        <v>34</v>
      </c>
      <c r="T6001" t="s">
        <v>561</v>
      </c>
    </row>
    <row r="6002" spans="1:20">
      <c r="A6002" t="s">
        <v>703</v>
      </c>
      <c r="B6002" t="s">
        <v>677</v>
      </c>
      <c r="C6002" t="s">
        <v>708</v>
      </c>
      <c r="D6002" t="s">
        <v>709</v>
      </c>
      <c r="E6002" t="s">
        <v>25</v>
      </c>
      <c r="F6002" s="1">
        <v>40179</v>
      </c>
      <c r="G6002" t="s">
        <v>2663</v>
      </c>
      <c r="H6002">
        <v>201502</v>
      </c>
      <c r="I6002" t="s">
        <v>27</v>
      </c>
      <c r="J6002" t="s">
        <v>28</v>
      </c>
      <c r="K6002" t="s">
        <v>29</v>
      </c>
      <c r="L6002" t="s">
        <v>30</v>
      </c>
      <c r="M6002" t="s">
        <v>31</v>
      </c>
      <c r="N6002" t="s">
        <v>32</v>
      </c>
      <c r="O6002">
        <v>6068.84</v>
      </c>
      <c r="P6002" t="s">
        <v>677</v>
      </c>
      <c r="Q6002" t="s">
        <v>703</v>
      </c>
      <c r="R6002" t="s">
        <v>680</v>
      </c>
      <c r="S6002" t="s">
        <v>34</v>
      </c>
      <c r="T6002" t="s">
        <v>561</v>
      </c>
    </row>
    <row r="6003" spans="1:20">
      <c r="A6003" t="s">
        <v>703</v>
      </c>
      <c r="B6003" t="s">
        <v>677</v>
      </c>
      <c r="C6003" t="s">
        <v>708</v>
      </c>
      <c r="D6003" t="s">
        <v>709</v>
      </c>
      <c r="E6003" t="s">
        <v>25</v>
      </c>
      <c r="F6003" s="1">
        <v>40179</v>
      </c>
      <c r="G6003" t="s">
        <v>2663</v>
      </c>
      <c r="H6003">
        <v>201502</v>
      </c>
      <c r="I6003" t="s">
        <v>27</v>
      </c>
      <c r="J6003" t="s">
        <v>28</v>
      </c>
      <c r="K6003" t="s">
        <v>38</v>
      </c>
      <c r="L6003" t="s">
        <v>30</v>
      </c>
      <c r="M6003" t="s">
        <v>31</v>
      </c>
      <c r="N6003" t="s">
        <v>32</v>
      </c>
      <c r="O6003">
        <v>4015.4100000000003</v>
      </c>
      <c r="P6003" t="s">
        <v>677</v>
      </c>
      <c r="Q6003" t="s">
        <v>703</v>
      </c>
      <c r="R6003" t="s">
        <v>680</v>
      </c>
      <c r="S6003" t="s">
        <v>34</v>
      </c>
      <c r="T6003" t="s">
        <v>561</v>
      </c>
    </row>
    <row r="6004" spans="1:20">
      <c r="A6004" t="s">
        <v>714</v>
      </c>
      <c r="B6004" t="s">
        <v>677</v>
      </c>
      <c r="C6004" t="s">
        <v>715</v>
      </c>
      <c r="D6004" t="s">
        <v>716</v>
      </c>
      <c r="E6004" t="s">
        <v>25</v>
      </c>
      <c r="F6004" s="1">
        <v>40179</v>
      </c>
      <c r="G6004" t="s">
        <v>2663</v>
      </c>
      <c r="H6004">
        <v>201502</v>
      </c>
      <c r="I6004" t="s">
        <v>27</v>
      </c>
      <c r="J6004" t="s">
        <v>53</v>
      </c>
      <c r="K6004" t="s">
        <v>29</v>
      </c>
      <c r="L6004" t="s">
        <v>54</v>
      </c>
      <c r="M6004" t="s">
        <v>31</v>
      </c>
      <c r="N6004" t="s">
        <v>32</v>
      </c>
      <c r="O6004">
        <v>6474.6</v>
      </c>
      <c r="P6004" t="s">
        <v>677</v>
      </c>
      <c r="Q6004" t="s">
        <v>714</v>
      </c>
      <c r="R6004" t="s">
        <v>680</v>
      </c>
      <c r="S6004" t="s">
        <v>34</v>
      </c>
      <c r="T6004" t="s">
        <v>561</v>
      </c>
    </row>
    <row r="6005" spans="1:20">
      <c r="A6005" t="s">
        <v>714</v>
      </c>
      <c r="B6005" t="s">
        <v>677</v>
      </c>
      <c r="C6005" t="s">
        <v>715</v>
      </c>
      <c r="D6005" t="s">
        <v>716</v>
      </c>
      <c r="E6005" t="s">
        <v>25</v>
      </c>
      <c r="F6005" s="1">
        <v>40179</v>
      </c>
      <c r="G6005" t="s">
        <v>2663</v>
      </c>
      <c r="H6005">
        <v>201502</v>
      </c>
      <c r="I6005" t="s">
        <v>27</v>
      </c>
      <c r="J6005" t="s">
        <v>53</v>
      </c>
      <c r="K6005" t="s">
        <v>36</v>
      </c>
      <c r="L6005" t="s">
        <v>54</v>
      </c>
      <c r="M6005" t="s">
        <v>31</v>
      </c>
      <c r="N6005" t="s">
        <v>32</v>
      </c>
      <c r="O6005">
        <v>280110</v>
      </c>
      <c r="P6005" t="s">
        <v>677</v>
      </c>
      <c r="Q6005" t="s">
        <v>714</v>
      </c>
      <c r="R6005" t="s">
        <v>680</v>
      </c>
      <c r="S6005" t="s">
        <v>34</v>
      </c>
      <c r="T6005" t="s">
        <v>561</v>
      </c>
    </row>
    <row r="6006" spans="1:20">
      <c r="A6006" t="s">
        <v>714</v>
      </c>
      <c r="B6006" t="s">
        <v>677</v>
      </c>
      <c r="C6006" t="s">
        <v>715</v>
      </c>
      <c r="D6006" t="s">
        <v>716</v>
      </c>
      <c r="E6006" t="s">
        <v>25</v>
      </c>
      <c r="F6006" s="1">
        <v>40179</v>
      </c>
      <c r="G6006" t="s">
        <v>2663</v>
      </c>
      <c r="H6006">
        <v>201502</v>
      </c>
      <c r="I6006" t="s">
        <v>27</v>
      </c>
      <c r="J6006" t="s">
        <v>53</v>
      </c>
      <c r="K6006" t="s">
        <v>39</v>
      </c>
      <c r="L6006" t="s">
        <v>54</v>
      </c>
      <c r="M6006" t="s">
        <v>31</v>
      </c>
      <c r="N6006" t="s">
        <v>32</v>
      </c>
      <c r="O6006">
        <v>1341.78</v>
      </c>
      <c r="P6006" t="s">
        <v>677</v>
      </c>
      <c r="Q6006" t="s">
        <v>714</v>
      </c>
      <c r="R6006" t="s">
        <v>680</v>
      </c>
      <c r="S6006" t="s">
        <v>34</v>
      </c>
      <c r="T6006" t="s">
        <v>561</v>
      </c>
    </row>
    <row r="6007" spans="1:20">
      <c r="A6007" t="s">
        <v>714</v>
      </c>
      <c r="B6007" t="s">
        <v>677</v>
      </c>
      <c r="C6007" t="s">
        <v>715</v>
      </c>
      <c r="D6007" t="s">
        <v>716</v>
      </c>
      <c r="E6007" t="s">
        <v>25</v>
      </c>
      <c r="F6007" s="1">
        <v>40179</v>
      </c>
      <c r="G6007" t="s">
        <v>2663</v>
      </c>
      <c r="H6007">
        <v>201502</v>
      </c>
      <c r="I6007" t="s">
        <v>27</v>
      </c>
      <c r="J6007" t="s">
        <v>53</v>
      </c>
      <c r="K6007" t="s">
        <v>40</v>
      </c>
      <c r="L6007" t="s">
        <v>54</v>
      </c>
      <c r="M6007" t="s">
        <v>31</v>
      </c>
      <c r="N6007" t="s">
        <v>32</v>
      </c>
      <c r="O6007">
        <v>1453.73</v>
      </c>
      <c r="P6007" t="s">
        <v>677</v>
      </c>
      <c r="Q6007" t="s">
        <v>714</v>
      </c>
      <c r="R6007" t="s">
        <v>680</v>
      </c>
      <c r="S6007" t="s">
        <v>34</v>
      </c>
      <c r="T6007" t="s">
        <v>561</v>
      </c>
    </row>
    <row r="6008" spans="1:20">
      <c r="A6008" t="s">
        <v>694</v>
      </c>
      <c r="B6008" t="s">
        <v>677</v>
      </c>
      <c r="C6008" t="s">
        <v>717</v>
      </c>
      <c r="D6008" t="s">
        <v>718</v>
      </c>
      <c r="E6008" t="s">
        <v>25</v>
      </c>
      <c r="F6008" s="1">
        <v>40179</v>
      </c>
      <c r="G6008" t="s">
        <v>2663</v>
      </c>
      <c r="H6008">
        <v>201502</v>
      </c>
      <c r="I6008" t="s">
        <v>27</v>
      </c>
      <c r="J6008" t="s">
        <v>53</v>
      </c>
      <c r="K6008" t="s">
        <v>29</v>
      </c>
      <c r="L6008" t="s">
        <v>54</v>
      </c>
      <c r="M6008" t="s">
        <v>31</v>
      </c>
      <c r="N6008" t="s">
        <v>32</v>
      </c>
      <c r="O6008">
        <v>18047.28</v>
      </c>
      <c r="P6008" t="s">
        <v>677</v>
      </c>
      <c r="Q6008" t="s">
        <v>694</v>
      </c>
      <c r="R6008" t="s">
        <v>680</v>
      </c>
      <c r="S6008" t="s">
        <v>34</v>
      </c>
      <c r="T6008" t="s">
        <v>561</v>
      </c>
    </row>
    <row r="6009" spans="1:20">
      <c r="A6009" t="s">
        <v>694</v>
      </c>
      <c r="B6009" t="s">
        <v>677</v>
      </c>
      <c r="C6009" t="s">
        <v>717</v>
      </c>
      <c r="D6009" t="s">
        <v>718</v>
      </c>
      <c r="E6009" t="s">
        <v>25</v>
      </c>
      <c r="F6009" s="1">
        <v>40179</v>
      </c>
      <c r="G6009" t="s">
        <v>2663</v>
      </c>
      <c r="H6009">
        <v>201502</v>
      </c>
      <c r="I6009" t="s">
        <v>27</v>
      </c>
      <c r="J6009" t="s">
        <v>53</v>
      </c>
      <c r="K6009" t="s">
        <v>36</v>
      </c>
      <c r="L6009" t="s">
        <v>54</v>
      </c>
      <c r="M6009" t="s">
        <v>31</v>
      </c>
      <c r="N6009" t="s">
        <v>32</v>
      </c>
      <c r="O6009">
        <v>16135.48</v>
      </c>
      <c r="P6009" t="s">
        <v>677</v>
      </c>
      <c r="Q6009" t="s">
        <v>694</v>
      </c>
      <c r="R6009" t="s">
        <v>680</v>
      </c>
      <c r="S6009" t="s">
        <v>34</v>
      </c>
      <c r="T6009" t="s">
        <v>561</v>
      </c>
    </row>
    <row r="6010" spans="1:20">
      <c r="A6010" t="s">
        <v>694</v>
      </c>
      <c r="B6010" t="s">
        <v>677</v>
      </c>
      <c r="C6010" t="s">
        <v>717</v>
      </c>
      <c r="D6010" t="s">
        <v>718</v>
      </c>
      <c r="E6010" t="s">
        <v>25</v>
      </c>
      <c r="F6010" s="1">
        <v>40179</v>
      </c>
      <c r="G6010" t="s">
        <v>2663</v>
      </c>
      <c r="H6010">
        <v>201502</v>
      </c>
      <c r="I6010" t="s">
        <v>27</v>
      </c>
      <c r="J6010" t="s">
        <v>53</v>
      </c>
      <c r="K6010" t="s">
        <v>38</v>
      </c>
      <c r="L6010" t="s">
        <v>54</v>
      </c>
      <c r="M6010" t="s">
        <v>31</v>
      </c>
      <c r="N6010" t="s">
        <v>32</v>
      </c>
      <c r="O6010">
        <v>1205.67</v>
      </c>
      <c r="P6010" t="s">
        <v>677</v>
      </c>
      <c r="Q6010" t="s">
        <v>694</v>
      </c>
      <c r="R6010" t="s">
        <v>680</v>
      </c>
      <c r="S6010" t="s">
        <v>34</v>
      </c>
      <c r="T6010" t="s">
        <v>561</v>
      </c>
    </row>
    <row r="6011" spans="1:20">
      <c r="A6011" t="s">
        <v>703</v>
      </c>
      <c r="B6011" t="s">
        <v>677</v>
      </c>
      <c r="C6011" t="s">
        <v>719</v>
      </c>
      <c r="D6011" t="s">
        <v>720</v>
      </c>
      <c r="E6011" t="s">
        <v>25</v>
      </c>
      <c r="F6011" s="1">
        <v>40179</v>
      </c>
      <c r="G6011" t="s">
        <v>2663</v>
      </c>
      <c r="H6011">
        <v>201502</v>
      </c>
      <c r="I6011" t="s">
        <v>27</v>
      </c>
      <c r="J6011" t="s">
        <v>53</v>
      </c>
      <c r="K6011" t="s">
        <v>36</v>
      </c>
      <c r="L6011" t="s">
        <v>54</v>
      </c>
      <c r="M6011" t="s">
        <v>31</v>
      </c>
      <c r="N6011" t="s">
        <v>32</v>
      </c>
      <c r="O6011">
        <v>1414.78</v>
      </c>
      <c r="P6011" t="s">
        <v>677</v>
      </c>
      <c r="Q6011" t="s">
        <v>703</v>
      </c>
      <c r="R6011" t="s">
        <v>680</v>
      </c>
      <c r="S6011" t="s">
        <v>34</v>
      </c>
      <c r="T6011" t="s">
        <v>561</v>
      </c>
    </row>
    <row r="6012" spans="1:20">
      <c r="A6012" t="s">
        <v>703</v>
      </c>
      <c r="B6012" t="s">
        <v>677</v>
      </c>
      <c r="C6012" t="s">
        <v>719</v>
      </c>
      <c r="D6012" t="s">
        <v>720</v>
      </c>
      <c r="E6012" t="s">
        <v>25</v>
      </c>
      <c r="F6012" s="1">
        <v>40179</v>
      </c>
      <c r="G6012" t="s">
        <v>2663</v>
      </c>
      <c r="H6012">
        <v>201502</v>
      </c>
      <c r="I6012" t="s">
        <v>27</v>
      </c>
      <c r="J6012" t="s">
        <v>53</v>
      </c>
      <c r="K6012" t="s">
        <v>38</v>
      </c>
      <c r="L6012" t="s">
        <v>54</v>
      </c>
      <c r="M6012" t="s">
        <v>31</v>
      </c>
      <c r="N6012" t="s">
        <v>32</v>
      </c>
      <c r="O6012">
        <v>3907.08</v>
      </c>
      <c r="P6012" t="s">
        <v>677</v>
      </c>
      <c r="Q6012" t="s">
        <v>703</v>
      </c>
      <c r="R6012" t="s">
        <v>680</v>
      </c>
      <c r="S6012" t="s">
        <v>34</v>
      </c>
      <c r="T6012" t="s">
        <v>561</v>
      </c>
    </row>
    <row r="6013" spans="1:20">
      <c r="A6013" t="s">
        <v>703</v>
      </c>
      <c r="B6013" t="s">
        <v>677</v>
      </c>
      <c r="C6013" t="s">
        <v>719</v>
      </c>
      <c r="D6013" t="s">
        <v>720</v>
      </c>
      <c r="E6013" t="s">
        <v>25</v>
      </c>
      <c r="F6013" s="1">
        <v>40179</v>
      </c>
      <c r="G6013" t="s">
        <v>2663</v>
      </c>
      <c r="H6013">
        <v>201502</v>
      </c>
      <c r="I6013" t="s">
        <v>27</v>
      </c>
      <c r="J6013" t="s">
        <v>53</v>
      </c>
      <c r="K6013" t="s">
        <v>40</v>
      </c>
      <c r="L6013" t="s">
        <v>54</v>
      </c>
      <c r="M6013" t="s">
        <v>31</v>
      </c>
      <c r="N6013" t="s">
        <v>32</v>
      </c>
      <c r="O6013">
        <v>2566.66</v>
      </c>
      <c r="P6013" t="s">
        <v>677</v>
      </c>
      <c r="Q6013" t="s">
        <v>703</v>
      </c>
      <c r="R6013" t="s">
        <v>680</v>
      </c>
      <c r="S6013" t="s">
        <v>34</v>
      </c>
      <c r="T6013" t="s">
        <v>561</v>
      </c>
    </row>
    <row r="6014" spans="1:20">
      <c r="A6014" t="s">
        <v>725</v>
      </c>
      <c r="B6014" t="s">
        <v>677</v>
      </c>
      <c r="C6014" t="s">
        <v>726</v>
      </c>
      <c r="D6014" t="s">
        <v>727</v>
      </c>
      <c r="E6014" t="s">
        <v>25</v>
      </c>
      <c r="F6014" s="1">
        <v>40179</v>
      </c>
      <c r="G6014" t="s">
        <v>2663</v>
      </c>
      <c r="H6014">
        <v>201502</v>
      </c>
      <c r="I6014" t="s">
        <v>27</v>
      </c>
      <c r="J6014" t="s">
        <v>28</v>
      </c>
      <c r="K6014" t="s">
        <v>29</v>
      </c>
      <c r="L6014" t="s">
        <v>30</v>
      </c>
      <c r="M6014" t="s">
        <v>31</v>
      </c>
      <c r="N6014" t="s">
        <v>32</v>
      </c>
      <c r="O6014">
        <v>3705.17</v>
      </c>
      <c r="P6014" t="s">
        <v>677</v>
      </c>
      <c r="Q6014" t="s">
        <v>725</v>
      </c>
      <c r="R6014" t="s">
        <v>680</v>
      </c>
      <c r="S6014" t="s">
        <v>34</v>
      </c>
      <c r="T6014" t="s">
        <v>561</v>
      </c>
    </row>
    <row r="6015" spans="1:20">
      <c r="A6015" t="s">
        <v>725</v>
      </c>
      <c r="B6015" t="s">
        <v>677</v>
      </c>
      <c r="C6015" t="s">
        <v>726</v>
      </c>
      <c r="D6015" t="s">
        <v>727</v>
      </c>
      <c r="E6015" t="s">
        <v>25</v>
      </c>
      <c r="F6015" s="1">
        <v>40179</v>
      </c>
      <c r="G6015" t="s">
        <v>2663</v>
      </c>
      <c r="H6015">
        <v>201502</v>
      </c>
      <c r="I6015" t="s">
        <v>27</v>
      </c>
      <c r="J6015" t="s">
        <v>28</v>
      </c>
      <c r="K6015" t="s">
        <v>36</v>
      </c>
      <c r="L6015" t="s">
        <v>30</v>
      </c>
      <c r="M6015" t="s">
        <v>31</v>
      </c>
      <c r="N6015" t="s">
        <v>32</v>
      </c>
      <c r="O6015">
        <v>19817.189999999999</v>
      </c>
      <c r="P6015" t="s">
        <v>677</v>
      </c>
      <c r="Q6015" t="s">
        <v>725</v>
      </c>
      <c r="R6015" t="s">
        <v>680</v>
      </c>
      <c r="S6015" t="s">
        <v>34</v>
      </c>
      <c r="T6015" t="s">
        <v>561</v>
      </c>
    </row>
    <row r="6016" spans="1:20">
      <c r="A6016" t="s">
        <v>725</v>
      </c>
      <c r="B6016" t="s">
        <v>677</v>
      </c>
      <c r="C6016" t="s">
        <v>726</v>
      </c>
      <c r="D6016" t="s">
        <v>727</v>
      </c>
      <c r="E6016" t="s">
        <v>25</v>
      </c>
      <c r="F6016" s="1">
        <v>40179</v>
      </c>
      <c r="G6016" t="s">
        <v>2663</v>
      </c>
      <c r="H6016">
        <v>201502</v>
      </c>
      <c r="I6016" t="s">
        <v>27</v>
      </c>
      <c r="J6016" t="s">
        <v>28</v>
      </c>
      <c r="K6016" t="s">
        <v>37</v>
      </c>
      <c r="L6016" t="s">
        <v>30</v>
      </c>
      <c r="M6016" t="s">
        <v>31</v>
      </c>
      <c r="N6016" t="s">
        <v>32</v>
      </c>
      <c r="O6016">
        <v>1094.1200000000001</v>
      </c>
      <c r="P6016" t="s">
        <v>677</v>
      </c>
      <c r="Q6016" t="s">
        <v>725</v>
      </c>
      <c r="R6016" t="s">
        <v>680</v>
      </c>
      <c r="S6016" t="s">
        <v>34</v>
      </c>
      <c r="T6016" t="s">
        <v>561</v>
      </c>
    </row>
    <row r="6017" spans="1:20">
      <c r="A6017" t="s">
        <v>725</v>
      </c>
      <c r="B6017" t="s">
        <v>677</v>
      </c>
      <c r="C6017" t="s">
        <v>726</v>
      </c>
      <c r="D6017" t="s">
        <v>727</v>
      </c>
      <c r="E6017" t="s">
        <v>25</v>
      </c>
      <c r="F6017" s="1">
        <v>40179</v>
      </c>
      <c r="G6017" t="s">
        <v>2663</v>
      </c>
      <c r="H6017">
        <v>201502</v>
      </c>
      <c r="I6017" t="s">
        <v>27</v>
      </c>
      <c r="J6017" t="s">
        <v>28</v>
      </c>
      <c r="K6017" t="s">
        <v>38</v>
      </c>
      <c r="L6017" t="s">
        <v>30</v>
      </c>
      <c r="M6017" t="s">
        <v>31</v>
      </c>
      <c r="N6017" t="s">
        <v>32</v>
      </c>
      <c r="O6017">
        <v>9927.52</v>
      </c>
      <c r="P6017" t="s">
        <v>677</v>
      </c>
      <c r="Q6017" t="s">
        <v>725</v>
      </c>
      <c r="R6017" t="s">
        <v>680</v>
      </c>
      <c r="S6017" t="s">
        <v>34</v>
      </c>
      <c r="T6017" t="s">
        <v>561</v>
      </c>
    </row>
    <row r="6018" spans="1:20">
      <c r="A6018" t="s">
        <v>676</v>
      </c>
      <c r="B6018" t="s">
        <v>677</v>
      </c>
      <c r="C6018" t="s">
        <v>728</v>
      </c>
      <c r="D6018" t="s">
        <v>729</v>
      </c>
      <c r="E6018" t="s">
        <v>25</v>
      </c>
      <c r="F6018" s="1">
        <v>40179</v>
      </c>
      <c r="G6018" t="s">
        <v>2663</v>
      </c>
      <c r="H6018">
        <v>201502</v>
      </c>
      <c r="I6018" t="s">
        <v>27</v>
      </c>
      <c r="J6018" t="s">
        <v>28</v>
      </c>
      <c r="K6018" t="s">
        <v>38</v>
      </c>
      <c r="L6018" t="s">
        <v>30</v>
      </c>
      <c r="M6018" t="s">
        <v>31</v>
      </c>
      <c r="N6018" t="s">
        <v>32</v>
      </c>
      <c r="O6018">
        <v>1185.76</v>
      </c>
      <c r="P6018" t="s">
        <v>677</v>
      </c>
      <c r="Q6018" t="s">
        <v>676</v>
      </c>
      <c r="R6018" t="s">
        <v>680</v>
      </c>
      <c r="S6018" t="s">
        <v>34</v>
      </c>
      <c r="T6018" t="s">
        <v>561</v>
      </c>
    </row>
    <row r="6019" spans="1:20">
      <c r="A6019" t="s">
        <v>676</v>
      </c>
      <c r="B6019" t="s">
        <v>677</v>
      </c>
      <c r="C6019" t="s">
        <v>730</v>
      </c>
      <c r="D6019" t="s">
        <v>731</v>
      </c>
      <c r="E6019" t="s">
        <v>25</v>
      </c>
      <c r="F6019" s="1">
        <v>40179</v>
      </c>
      <c r="G6019" t="s">
        <v>2663</v>
      </c>
      <c r="H6019">
        <v>201502</v>
      </c>
      <c r="I6019" t="s">
        <v>27</v>
      </c>
      <c r="J6019" t="s">
        <v>28</v>
      </c>
      <c r="K6019" t="s">
        <v>29</v>
      </c>
      <c r="L6019" t="s">
        <v>30</v>
      </c>
      <c r="M6019" t="s">
        <v>31</v>
      </c>
      <c r="N6019" t="s">
        <v>32</v>
      </c>
      <c r="O6019">
        <v>24899.77</v>
      </c>
      <c r="P6019" t="s">
        <v>677</v>
      </c>
      <c r="Q6019" t="s">
        <v>676</v>
      </c>
      <c r="R6019" t="s">
        <v>680</v>
      </c>
      <c r="S6019" t="s">
        <v>34</v>
      </c>
      <c r="T6019" t="s">
        <v>561</v>
      </c>
    </row>
    <row r="6020" spans="1:20">
      <c r="A6020" t="s">
        <v>676</v>
      </c>
      <c r="B6020" t="s">
        <v>677</v>
      </c>
      <c r="C6020" t="s">
        <v>730</v>
      </c>
      <c r="D6020" t="s">
        <v>731</v>
      </c>
      <c r="E6020" t="s">
        <v>25</v>
      </c>
      <c r="F6020" s="1">
        <v>40179</v>
      </c>
      <c r="G6020" t="s">
        <v>2663</v>
      </c>
      <c r="H6020">
        <v>201502</v>
      </c>
      <c r="I6020" t="s">
        <v>27</v>
      </c>
      <c r="J6020" t="s">
        <v>28</v>
      </c>
      <c r="K6020" t="s">
        <v>36</v>
      </c>
      <c r="L6020" t="s">
        <v>30</v>
      </c>
      <c r="M6020" t="s">
        <v>31</v>
      </c>
      <c r="N6020" t="s">
        <v>32</v>
      </c>
      <c r="O6020">
        <v>20842.240000000002</v>
      </c>
      <c r="P6020" t="s">
        <v>677</v>
      </c>
      <c r="Q6020" t="s">
        <v>676</v>
      </c>
      <c r="R6020" t="s">
        <v>680</v>
      </c>
      <c r="S6020" t="s">
        <v>34</v>
      </c>
      <c r="T6020" t="s">
        <v>561</v>
      </c>
    </row>
    <row r="6021" spans="1:20">
      <c r="A6021" t="s">
        <v>676</v>
      </c>
      <c r="B6021" t="s">
        <v>677</v>
      </c>
      <c r="C6021" t="s">
        <v>730</v>
      </c>
      <c r="D6021" t="s">
        <v>731</v>
      </c>
      <c r="E6021" t="s">
        <v>25</v>
      </c>
      <c r="F6021" s="1">
        <v>40179</v>
      </c>
      <c r="G6021" t="s">
        <v>2663</v>
      </c>
      <c r="H6021">
        <v>201502</v>
      </c>
      <c r="I6021" t="s">
        <v>27</v>
      </c>
      <c r="J6021" t="s">
        <v>28</v>
      </c>
      <c r="K6021" t="s">
        <v>37</v>
      </c>
      <c r="L6021" t="s">
        <v>30</v>
      </c>
      <c r="M6021" t="s">
        <v>31</v>
      </c>
      <c r="N6021" t="s">
        <v>32</v>
      </c>
      <c r="O6021">
        <v>20676.900000000001</v>
      </c>
      <c r="P6021" t="s">
        <v>677</v>
      </c>
      <c r="Q6021" t="s">
        <v>676</v>
      </c>
      <c r="R6021" t="s">
        <v>680</v>
      </c>
      <c r="S6021" t="s">
        <v>34</v>
      </c>
      <c r="T6021" t="s">
        <v>561</v>
      </c>
    </row>
    <row r="6022" spans="1:20">
      <c r="A6022" t="s">
        <v>676</v>
      </c>
      <c r="B6022" t="s">
        <v>677</v>
      </c>
      <c r="C6022" t="s">
        <v>730</v>
      </c>
      <c r="D6022" t="s">
        <v>731</v>
      </c>
      <c r="E6022" t="s">
        <v>25</v>
      </c>
      <c r="F6022" s="1">
        <v>40179</v>
      </c>
      <c r="G6022" t="s">
        <v>2663</v>
      </c>
      <c r="H6022">
        <v>201502</v>
      </c>
      <c r="I6022" t="s">
        <v>27</v>
      </c>
      <c r="J6022" t="s">
        <v>28</v>
      </c>
      <c r="K6022" t="s">
        <v>38</v>
      </c>
      <c r="L6022" t="s">
        <v>30</v>
      </c>
      <c r="M6022" t="s">
        <v>31</v>
      </c>
      <c r="N6022" t="s">
        <v>32</v>
      </c>
      <c r="O6022">
        <v>17656.34</v>
      </c>
      <c r="P6022" t="s">
        <v>677</v>
      </c>
      <c r="Q6022" t="s">
        <v>676</v>
      </c>
      <c r="R6022" t="s">
        <v>680</v>
      </c>
      <c r="S6022" t="s">
        <v>34</v>
      </c>
      <c r="T6022" t="s">
        <v>561</v>
      </c>
    </row>
    <row r="6023" spans="1:20">
      <c r="A6023" t="s">
        <v>676</v>
      </c>
      <c r="B6023" t="s">
        <v>677</v>
      </c>
      <c r="C6023" t="s">
        <v>730</v>
      </c>
      <c r="D6023" t="s">
        <v>731</v>
      </c>
      <c r="E6023" t="s">
        <v>25</v>
      </c>
      <c r="F6023" s="1">
        <v>40179</v>
      </c>
      <c r="G6023" t="s">
        <v>2663</v>
      </c>
      <c r="H6023">
        <v>201502</v>
      </c>
      <c r="I6023" t="s">
        <v>27</v>
      </c>
      <c r="J6023" t="s">
        <v>28</v>
      </c>
      <c r="K6023" t="s">
        <v>39</v>
      </c>
      <c r="L6023" t="s">
        <v>30</v>
      </c>
      <c r="M6023" t="s">
        <v>31</v>
      </c>
      <c r="N6023" t="s">
        <v>32</v>
      </c>
      <c r="O6023">
        <v>21159.62</v>
      </c>
      <c r="P6023" t="s">
        <v>677</v>
      </c>
      <c r="Q6023" t="s">
        <v>676</v>
      </c>
      <c r="R6023" t="s">
        <v>680</v>
      </c>
      <c r="S6023" t="s">
        <v>34</v>
      </c>
      <c r="T6023" t="s">
        <v>561</v>
      </c>
    </row>
    <row r="6024" spans="1:20">
      <c r="A6024" t="s">
        <v>676</v>
      </c>
      <c r="B6024" t="s">
        <v>677</v>
      </c>
      <c r="C6024" t="s">
        <v>730</v>
      </c>
      <c r="D6024" t="s">
        <v>731</v>
      </c>
      <c r="E6024" t="s">
        <v>25</v>
      </c>
      <c r="F6024" s="1">
        <v>40179</v>
      </c>
      <c r="G6024" t="s">
        <v>2663</v>
      </c>
      <c r="H6024">
        <v>201502</v>
      </c>
      <c r="I6024" t="s">
        <v>27</v>
      </c>
      <c r="J6024" t="s">
        <v>28</v>
      </c>
      <c r="K6024" t="s">
        <v>41</v>
      </c>
      <c r="L6024" t="s">
        <v>30</v>
      </c>
      <c r="M6024" t="s">
        <v>31</v>
      </c>
      <c r="N6024" t="s">
        <v>32</v>
      </c>
      <c r="O6024">
        <v>13965.710000000001</v>
      </c>
      <c r="P6024" t="s">
        <v>677</v>
      </c>
      <c r="Q6024" t="s">
        <v>676</v>
      </c>
      <c r="R6024" t="s">
        <v>680</v>
      </c>
      <c r="S6024" t="s">
        <v>34</v>
      </c>
      <c r="T6024" t="s">
        <v>561</v>
      </c>
    </row>
    <row r="6025" spans="1:20">
      <c r="A6025" t="s">
        <v>676</v>
      </c>
      <c r="B6025" t="s">
        <v>677</v>
      </c>
      <c r="C6025" t="s">
        <v>730</v>
      </c>
      <c r="D6025" t="s">
        <v>731</v>
      </c>
      <c r="E6025" t="s">
        <v>25</v>
      </c>
      <c r="F6025" s="1">
        <v>40179</v>
      </c>
      <c r="G6025" t="s">
        <v>2663</v>
      </c>
      <c r="H6025">
        <v>201502</v>
      </c>
      <c r="I6025" t="s">
        <v>27</v>
      </c>
      <c r="J6025" t="s">
        <v>28</v>
      </c>
      <c r="K6025" t="s">
        <v>44</v>
      </c>
      <c r="L6025" t="s">
        <v>30</v>
      </c>
      <c r="M6025" t="s">
        <v>31</v>
      </c>
      <c r="N6025" t="s">
        <v>32</v>
      </c>
      <c r="O6025">
        <v>20686.03</v>
      </c>
      <c r="P6025" t="s">
        <v>677</v>
      </c>
      <c r="Q6025" t="s">
        <v>676</v>
      </c>
      <c r="R6025" t="s">
        <v>680</v>
      </c>
      <c r="S6025" t="s">
        <v>34</v>
      </c>
      <c r="T6025" t="s">
        <v>561</v>
      </c>
    </row>
    <row r="6026" spans="1:20">
      <c r="A6026" t="s">
        <v>676</v>
      </c>
      <c r="B6026" t="s">
        <v>677</v>
      </c>
      <c r="C6026" t="s">
        <v>732</v>
      </c>
      <c r="D6026" t="s">
        <v>733</v>
      </c>
      <c r="E6026" t="s">
        <v>25</v>
      </c>
      <c r="F6026" s="1">
        <v>40179</v>
      </c>
      <c r="G6026" t="s">
        <v>2663</v>
      </c>
      <c r="H6026">
        <v>201502</v>
      </c>
      <c r="I6026" t="s">
        <v>27</v>
      </c>
      <c r="J6026" t="s">
        <v>28</v>
      </c>
      <c r="K6026" t="s">
        <v>36</v>
      </c>
      <c r="L6026" t="s">
        <v>30</v>
      </c>
      <c r="M6026" t="s">
        <v>31</v>
      </c>
      <c r="N6026" t="s">
        <v>32</v>
      </c>
      <c r="O6026">
        <v>-5772.79</v>
      </c>
      <c r="P6026" t="s">
        <v>677</v>
      </c>
      <c r="Q6026" t="s">
        <v>676</v>
      </c>
      <c r="R6026" t="s">
        <v>680</v>
      </c>
      <c r="S6026" t="s">
        <v>34</v>
      </c>
      <c r="T6026" t="s">
        <v>561</v>
      </c>
    </row>
    <row r="6027" spans="1:20">
      <c r="A6027" t="s">
        <v>676</v>
      </c>
      <c r="B6027" t="s">
        <v>677</v>
      </c>
      <c r="C6027" t="s">
        <v>732</v>
      </c>
      <c r="D6027" t="s">
        <v>733</v>
      </c>
      <c r="E6027" t="s">
        <v>25</v>
      </c>
      <c r="F6027" s="1">
        <v>40179</v>
      </c>
      <c r="G6027" t="s">
        <v>2663</v>
      </c>
      <c r="H6027">
        <v>201502</v>
      </c>
      <c r="I6027" t="s">
        <v>27</v>
      </c>
      <c r="J6027" t="s">
        <v>28</v>
      </c>
      <c r="K6027" t="s">
        <v>38</v>
      </c>
      <c r="L6027" t="s">
        <v>30</v>
      </c>
      <c r="M6027" t="s">
        <v>31</v>
      </c>
      <c r="N6027" t="s">
        <v>32</v>
      </c>
      <c r="O6027">
        <v>-110.01</v>
      </c>
      <c r="P6027" t="s">
        <v>677</v>
      </c>
      <c r="Q6027" t="s">
        <v>676</v>
      </c>
      <c r="R6027" t="s">
        <v>680</v>
      </c>
      <c r="S6027" t="s">
        <v>34</v>
      </c>
      <c r="T6027" t="s">
        <v>561</v>
      </c>
    </row>
    <row r="6028" spans="1:20">
      <c r="A6028" t="s">
        <v>676</v>
      </c>
      <c r="B6028" t="s">
        <v>677</v>
      </c>
      <c r="C6028" t="s">
        <v>732</v>
      </c>
      <c r="D6028" t="s">
        <v>733</v>
      </c>
      <c r="E6028" t="s">
        <v>25</v>
      </c>
      <c r="F6028" s="1">
        <v>40179</v>
      </c>
      <c r="G6028" t="s">
        <v>2663</v>
      </c>
      <c r="H6028">
        <v>201502</v>
      </c>
      <c r="I6028" t="s">
        <v>27</v>
      </c>
      <c r="J6028" t="s">
        <v>28</v>
      </c>
      <c r="K6028" t="s">
        <v>39</v>
      </c>
      <c r="L6028" t="s">
        <v>30</v>
      </c>
      <c r="M6028" t="s">
        <v>31</v>
      </c>
      <c r="N6028" t="s">
        <v>32</v>
      </c>
      <c r="O6028">
        <v>-82.27</v>
      </c>
      <c r="P6028" t="s">
        <v>677</v>
      </c>
      <c r="Q6028" t="s">
        <v>676</v>
      </c>
      <c r="R6028" t="s">
        <v>680</v>
      </c>
      <c r="S6028" t="s">
        <v>34</v>
      </c>
      <c r="T6028" t="s">
        <v>561</v>
      </c>
    </row>
    <row r="6029" spans="1:20">
      <c r="A6029" t="s">
        <v>676</v>
      </c>
      <c r="B6029" t="s">
        <v>677</v>
      </c>
      <c r="C6029" t="s">
        <v>732</v>
      </c>
      <c r="D6029" t="s">
        <v>733</v>
      </c>
      <c r="E6029" t="s">
        <v>25</v>
      </c>
      <c r="F6029" s="1">
        <v>40179</v>
      </c>
      <c r="G6029" t="s">
        <v>2663</v>
      </c>
      <c r="H6029">
        <v>201502</v>
      </c>
      <c r="I6029" t="s">
        <v>27</v>
      </c>
      <c r="J6029" t="s">
        <v>28</v>
      </c>
      <c r="K6029" t="s">
        <v>41</v>
      </c>
      <c r="L6029" t="s">
        <v>30</v>
      </c>
      <c r="M6029" t="s">
        <v>31</v>
      </c>
      <c r="N6029" t="s">
        <v>32</v>
      </c>
      <c r="O6029">
        <v>-1192.77</v>
      </c>
      <c r="P6029" t="s">
        <v>677</v>
      </c>
      <c r="Q6029" t="s">
        <v>676</v>
      </c>
      <c r="R6029" t="s">
        <v>680</v>
      </c>
      <c r="S6029" t="s">
        <v>34</v>
      </c>
      <c r="T6029" t="s">
        <v>561</v>
      </c>
    </row>
    <row r="6030" spans="1:20">
      <c r="A6030" t="s">
        <v>681</v>
      </c>
      <c r="B6030" t="s">
        <v>677</v>
      </c>
      <c r="C6030" t="s">
        <v>734</v>
      </c>
      <c r="D6030" t="s">
        <v>735</v>
      </c>
      <c r="E6030" t="s">
        <v>25</v>
      </c>
      <c r="F6030" s="1">
        <v>40179</v>
      </c>
      <c r="G6030" t="s">
        <v>2663</v>
      </c>
      <c r="H6030">
        <v>201502</v>
      </c>
      <c r="I6030" t="s">
        <v>27</v>
      </c>
      <c r="J6030" t="s">
        <v>28</v>
      </c>
      <c r="K6030" t="s">
        <v>29</v>
      </c>
      <c r="L6030" t="s">
        <v>30</v>
      </c>
      <c r="M6030" t="s">
        <v>31</v>
      </c>
      <c r="N6030" t="s">
        <v>32</v>
      </c>
      <c r="O6030">
        <v>7990.75</v>
      </c>
      <c r="P6030" t="s">
        <v>677</v>
      </c>
      <c r="Q6030" t="s">
        <v>681</v>
      </c>
      <c r="R6030" t="s">
        <v>680</v>
      </c>
      <c r="S6030" t="s">
        <v>34</v>
      </c>
      <c r="T6030" t="s">
        <v>561</v>
      </c>
    </row>
    <row r="6031" spans="1:20">
      <c r="A6031" t="s">
        <v>681</v>
      </c>
      <c r="B6031" t="s">
        <v>677</v>
      </c>
      <c r="C6031" t="s">
        <v>734</v>
      </c>
      <c r="D6031" t="s">
        <v>735</v>
      </c>
      <c r="E6031" t="s">
        <v>25</v>
      </c>
      <c r="F6031" s="1">
        <v>40179</v>
      </c>
      <c r="G6031" t="s">
        <v>2663</v>
      </c>
      <c r="H6031">
        <v>201502</v>
      </c>
      <c r="I6031" t="s">
        <v>27</v>
      </c>
      <c r="J6031" t="s">
        <v>28</v>
      </c>
      <c r="K6031" t="s">
        <v>36</v>
      </c>
      <c r="L6031" t="s">
        <v>30</v>
      </c>
      <c r="M6031" t="s">
        <v>31</v>
      </c>
      <c r="N6031" t="s">
        <v>32</v>
      </c>
      <c r="O6031">
        <v>42879.11</v>
      </c>
      <c r="P6031" t="s">
        <v>677</v>
      </c>
      <c r="Q6031" t="s">
        <v>681</v>
      </c>
      <c r="R6031" t="s">
        <v>680</v>
      </c>
      <c r="S6031" t="s">
        <v>34</v>
      </c>
      <c r="T6031" t="s">
        <v>561</v>
      </c>
    </row>
    <row r="6032" spans="1:20">
      <c r="A6032" t="s">
        <v>681</v>
      </c>
      <c r="B6032" t="s">
        <v>677</v>
      </c>
      <c r="C6032" t="s">
        <v>734</v>
      </c>
      <c r="D6032" t="s">
        <v>735</v>
      </c>
      <c r="E6032" t="s">
        <v>25</v>
      </c>
      <c r="F6032" s="1">
        <v>40179</v>
      </c>
      <c r="G6032" t="s">
        <v>2663</v>
      </c>
      <c r="H6032">
        <v>201502</v>
      </c>
      <c r="I6032" t="s">
        <v>27</v>
      </c>
      <c r="J6032" t="s">
        <v>28</v>
      </c>
      <c r="K6032" t="s">
        <v>38</v>
      </c>
      <c r="L6032" t="s">
        <v>30</v>
      </c>
      <c r="M6032" t="s">
        <v>31</v>
      </c>
      <c r="N6032" t="s">
        <v>32</v>
      </c>
      <c r="O6032">
        <v>421.36</v>
      </c>
      <c r="P6032" t="s">
        <v>677</v>
      </c>
      <c r="Q6032" t="s">
        <v>681</v>
      </c>
      <c r="R6032" t="s">
        <v>680</v>
      </c>
      <c r="S6032" t="s">
        <v>34</v>
      </c>
      <c r="T6032" t="s">
        <v>561</v>
      </c>
    </row>
    <row r="6033" spans="1:20">
      <c r="A6033" t="s">
        <v>681</v>
      </c>
      <c r="B6033" t="s">
        <v>677</v>
      </c>
      <c r="C6033" t="s">
        <v>734</v>
      </c>
      <c r="D6033" t="s">
        <v>735</v>
      </c>
      <c r="E6033" t="s">
        <v>25</v>
      </c>
      <c r="F6033" s="1">
        <v>40179</v>
      </c>
      <c r="G6033" t="s">
        <v>2663</v>
      </c>
      <c r="H6033">
        <v>201502</v>
      </c>
      <c r="I6033" t="s">
        <v>27</v>
      </c>
      <c r="J6033" t="s">
        <v>28</v>
      </c>
      <c r="K6033" t="s">
        <v>40</v>
      </c>
      <c r="L6033" t="s">
        <v>30</v>
      </c>
      <c r="M6033" t="s">
        <v>31</v>
      </c>
      <c r="N6033" t="s">
        <v>32</v>
      </c>
      <c r="O6033">
        <v>1115.57</v>
      </c>
      <c r="P6033" t="s">
        <v>677</v>
      </c>
      <c r="Q6033" t="s">
        <v>681</v>
      </c>
      <c r="R6033" t="s">
        <v>680</v>
      </c>
      <c r="S6033" t="s">
        <v>34</v>
      </c>
      <c r="T6033" t="s">
        <v>561</v>
      </c>
    </row>
    <row r="6034" spans="1:20">
      <c r="A6034" t="s">
        <v>736</v>
      </c>
      <c r="B6034" t="s">
        <v>677</v>
      </c>
      <c r="C6034" t="s">
        <v>737</v>
      </c>
      <c r="D6034" t="s">
        <v>738</v>
      </c>
      <c r="E6034" t="s">
        <v>25</v>
      </c>
      <c r="F6034" s="1">
        <v>40179</v>
      </c>
      <c r="G6034" t="s">
        <v>2663</v>
      </c>
      <c r="H6034">
        <v>201502</v>
      </c>
      <c r="I6034" t="s">
        <v>27</v>
      </c>
      <c r="J6034" t="s">
        <v>28</v>
      </c>
      <c r="K6034" t="s">
        <v>29</v>
      </c>
      <c r="L6034" t="s">
        <v>30</v>
      </c>
      <c r="M6034" t="s">
        <v>31</v>
      </c>
      <c r="N6034" t="s">
        <v>32</v>
      </c>
      <c r="O6034">
        <v>30369.350000000002</v>
      </c>
      <c r="P6034" t="s">
        <v>677</v>
      </c>
      <c r="Q6034" t="s">
        <v>736</v>
      </c>
      <c r="R6034" t="s">
        <v>680</v>
      </c>
      <c r="S6034" t="s">
        <v>34</v>
      </c>
      <c r="T6034" t="s">
        <v>561</v>
      </c>
    </row>
    <row r="6035" spans="1:20">
      <c r="A6035" t="s">
        <v>736</v>
      </c>
      <c r="B6035" t="s">
        <v>677</v>
      </c>
      <c r="C6035" t="s">
        <v>737</v>
      </c>
      <c r="D6035" t="s">
        <v>738</v>
      </c>
      <c r="E6035" t="s">
        <v>25</v>
      </c>
      <c r="F6035" s="1">
        <v>40179</v>
      </c>
      <c r="G6035" t="s">
        <v>2663</v>
      </c>
      <c r="H6035">
        <v>201502</v>
      </c>
      <c r="I6035" t="s">
        <v>27</v>
      </c>
      <c r="J6035" t="s">
        <v>28</v>
      </c>
      <c r="K6035" t="s">
        <v>36</v>
      </c>
      <c r="L6035" t="s">
        <v>30</v>
      </c>
      <c r="M6035" t="s">
        <v>31</v>
      </c>
      <c r="N6035" t="s">
        <v>32</v>
      </c>
      <c r="O6035">
        <v>16067.82</v>
      </c>
      <c r="P6035" t="s">
        <v>677</v>
      </c>
      <c r="Q6035" t="s">
        <v>736</v>
      </c>
      <c r="R6035" t="s">
        <v>680</v>
      </c>
      <c r="S6035" t="s">
        <v>34</v>
      </c>
      <c r="T6035" t="s">
        <v>561</v>
      </c>
    </row>
    <row r="6036" spans="1:20">
      <c r="A6036" t="s">
        <v>736</v>
      </c>
      <c r="B6036" t="s">
        <v>677</v>
      </c>
      <c r="C6036" t="s">
        <v>737</v>
      </c>
      <c r="D6036" t="s">
        <v>738</v>
      </c>
      <c r="E6036" t="s">
        <v>25</v>
      </c>
      <c r="F6036" s="1">
        <v>40179</v>
      </c>
      <c r="G6036" t="s">
        <v>2663</v>
      </c>
      <c r="H6036">
        <v>201502</v>
      </c>
      <c r="I6036" t="s">
        <v>27</v>
      </c>
      <c r="J6036" t="s">
        <v>28</v>
      </c>
      <c r="K6036" t="s">
        <v>38</v>
      </c>
      <c r="L6036" t="s">
        <v>30</v>
      </c>
      <c r="M6036" t="s">
        <v>31</v>
      </c>
      <c r="N6036" t="s">
        <v>32</v>
      </c>
      <c r="O6036">
        <v>3998.9100000000003</v>
      </c>
      <c r="P6036" t="s">
        <v>677</v>
      </c>
      <c r="Q6036" t="s">
        <v>736</v>
      </c>
      <c r="R6036" t="s">
        <v>680</v>
      </c>
      <c r="S6036" t="s">
        <v>34</v>
      </c>
      <c r="T6036" t="s">
        <v>561</v>
      </c>
    </row>
    <row r="6037" spans="1:20">
      <c r="A6037" t="s">
        <v>736</v>
      </c>
      <c r="B6037" t="s">
        <v>677</v>
      </c>
      <c r="C6037" t="s">
        <v>739</v>
      </c>
      <c r="D6037" t="s">
        <v>740</v>
      </c>
      <c r="E6037" t="s">
        <v>25</v>
      </c>
      <c r="F6037" s="1">
        <v>40179</v>
      </c>
      <c r="G6037" t="s">
        <v>2663</v>
      </c>
      <c r="H6037">
        <v>201502</v>
      </c>
      <c r="I6037" t="s">
        <v>27</v>
      </c>
      <c r="J6037" t="s">
        <v>28</v>
      </c>
      <c r="K6037" t="s">
        <v>29</v>
      </c>
      <c r="L6037" t="s">
        <v>30</v>
      </c>
      <c r="M6037" t="s">
        <v>31</v>
      </c>
      <c r="N6037" t="s">
        <v>32</v>
      </c>
      <c r="O6037">
        <v>2122.64</v>
      </c>
      <c r="P6037" t="s">
        <v>677</v>
      </c>
      <c r="Q6037" t="s">
        <v>736</v>
      </c>
      <c r="R6037" t="s">
        <v>680</v>
      </c>
      <c r="S6037" t="s">
        <v>34</v>
      </c>
      <c r="T6037" t="s">
        <v>561</v>
      </c>
    </row>
    <row r="6038" spans="1:20">
      <c r="A6038" t="s">
        <v>736</v>
      </c>
      <c r="B6038" t="s">
        <v>677</v>
      </c>
      <c r="C6038" t="s">
        <v>739</v>
      </c>
      <c r="D6038" t="s">
        <v>740</v>
      </c>
      <c r="E6038" t="s">
        <v>25</v>
      </c>
      <c r="F6038" s="1">
        <v>40179</v>
      </c>
      <c r="G6038" t="s">
        <v>2663</v>
      </c>
      <c r="H6038">
        <v>201502</v>
      </c>
      <c r="I6038" t="s">
        <v>27</v>
      </c>
      <c r="J6038" t="s">
        <v>28</v>
      </c>
      <c r="K6038" t="s">
        <v>36</v>
      </c>
      <c r="L6038" t="s">
        <v>30</v>
      </c>
      <c r="M6038" t="s">
        <v>31</v>
      </c>
      <c r="N6038" t="s">
        <v>32</v>
      </c>
      <c r="O6038">
        <v>715.26</v>
      </c>
      <c r="P6038" t="s">
        <v>677</v>
      </c>
      <c r="Q6038" t="s">
        <v>736</v>
      </c>
      <c r="R6038" t="s">
        <v>680</v>
      </c>
      <c r="S6038" t="s">
        <v>34</v>
      </c>
      <c r="T6038" t="s">
        <v>561</v>
      </c>
    </row>
    <row r="6039" spans="1:20">
      <c r="A6039" t="s">
        <v>736</v>
      </c>
      <c r="B6039" t="s">
        <v>677</v>
      </c>
      <c r="C6039" t="s">
        <v>739</v>
      </c>
      <c r="D6039" t="s">
        <v>740</v>
      </c>
      <c r="E6039" t="s">
        <v>25</v>
      </c>
      <c r="F6039" s="1">
        <v>40179</v>
      </c>
      <c r="G6039" t="s">
        <v>2663</v>
      </c>
      <c r="H6039">
        <v>201502</v>
      </c>
      <c r="I6039" t="s">
        <v>27</v>
      </c>
      <c r="J6039" t="s">
        <v>28</v>
      </c>
      <c r="K6039" t="s">
        <v>38</v>
      </c>
      <c r="L6039" t="s">
        <v>30</v>
      </c>
      <c r="M6039" t="s">
        <v>31</v>
      </c>
      <c r="N6039" t="s">
        <v>32</v>
      </c>
      <c r="O6039">
        <v>86.24</v>
      </c>
      <c r="P6039" t="s">
        <v>677</v>
      </c>
      <c r="Q6039" t="s">
        <v>736</v>
      </c>
      <c r="R6039" t="s">
        <v>680</v>
      </c>
      <c r="S6039" t="s">
        <v>34</v>
      </c>
      <c r="T6039" t="s">
        <v>561</v>
      </c>
    </row>
    <row r="6040" spans="1:20">
      <c r="A6040" t="s">
        <v>736</v>
      </c>
      <c r="B6040" t="s">
        <v>677</v>
      </c>
      <c r="C6040" t="s">
        <v>739</v>
      </c>
      <c r="D6040" t="s">
        <v>740</v>
      </c>
      <c r="E6040" t="s">
        <v>25</v>
      </c>
      <c r="F6040" s="1">
        <v>40179</v>
      </c>
      <c r="G6040" t="s">
        <v>2663</v>
      </c>
      <c r="H6040">
        <v>201502</v>
      </c>
      <c r="I6040" t="s">
        <v>27</v>
      </c>
      <c r="J6040" t="s">
        <v>28</v>
      </c>
      <c r="K6040" t="s">
        <v>39</v>
      </c>
      <c r="L6040" t="s">
        <v>30</v>
      </c>
      <c r="M6040" t="s">
        <v>31</v>
      </c>
      <c r="N6040" t="s">
        <v>32</v>
      </c>
      <c r="O6040">
        <v>305.64</v>
      </c>
      <c r="P6040" t="s">
        <v>677</v>
      </c>
      <c r="Q6040" t="s">
        <v>736</v>
      </c>
      <c r="R6040" t="s">
        <v>680</v>
      </c>
      <c r="S6040" t="s">
        <v>34</v>
      </c>
      <c r="T6040" t="s">
        <v>561</v>
      </c>
    </row>
    <row r="6041" spans="1:20">
      <c r="A6041" t="s">
        <v>736</v>
      </c>
      <c r="B6041" t="s">
        <v>677</v>
      </c>
      <c r="C6041" t="s">
        <v>739</v>
      </c>
      <c r="D6041" t="s">
        <v>740</v>
      </c>
      <c r="E6041" t="s">
        <v>25</v>
      </c>
      <c r="F6041" s="1">
        <v>40179</v>
      </c>
      <c r="G6041" t="s">
        <v>2663</v>
      </c>
      <c r="H6041">
        <v>201502</v>
      </c>
      <c r="I6041" t="s">
        <v>27</v>
      </c>
      <c r="J6041" t="s">
        <v>28</v>
      </c>
      <c r="K6041" t="s">
        <v>41</v>
      </c>
      <c r="L6041" t="s">
        <v>30</v>
      </c>
      <c r="M6041" t="s">
        <v>31</v>
      </c>
      <c r="N6041" t="s">
        <v>32</v>
      </c>
      <c r="O6041">
        <v>8.6300000000000008</v>
      </c>
      <c r="P6041" t="s">
        <v>677</v>
      </c>
      <c r="Q6041" t="s">
        <v>736</v>
      </c>
      <c r="R6041" t="s">
        <v>680</v>
      </c>
      <c r="S6041" t="s">
        <v>34</v>
      </c>
      <c r="T6041" t="s">
        <v>561</v>
      </c>
    </row>
    <row r="6042" spans="1:20">
      <c r="A6042" t="s">
        <v>741</v>
      </c>
      <c r="B6042" t="s">
        <v>677</v>
      </c>
      <c r="C6042" t="s">
        <v>742</v>
      </c>
      <c r="D6042" t="s">
        <v>743</v>
      </c>
      <c r="E6042" t="s">
        <v>25</v>
      </c>
      <c r="F6042" s="1">
        <v>40179</v>
      </c>
      <c r="G6042" t="s">
        <v>2663</v>
      </c>
      <c r="H6042">
        <v>201502</v>
      </c>
      <c r="I6042" t="s">
        <v>27</v>
      </c>
      <c r="J6042" t="s">
        <v>28</v>
      </c>
      <c r="K6042" t="s">
        <v>29</v>
      </c>
      <c r="L6042" t="s">
        <v>30</v>
      </c>
      <c r="M6042" t="s">
        <v>31</v>
      </c>
      <c r="N6042" t="s">
        <v>32</v>
      </c>
      <c r="O6042">
        <v>6382.32</v>
      </c>
      <c r="P6042" t="s">
        <v>677</v>
      </c>
      <c r="Q6042" t="s">
        <v>741</v>
      </c>
      <c r="R6042" t="s">
        <v>680</v>
      </c>
      <c r="S6042" t="s">
        <v>34</v>
      </c>
      <c r="T6042" t="s">
        <v>561</v>
      </c>
    </row>
    <row r="6043" spans="1:20">
      <c r="A6043" t="s">
        <v>741</v>
      </c>
      <c r="B6043" t="s">
        <v>677</v>
      </c>
      <c r="C6043" t="s">
        <v>2701</v>
      </c>
      <c r="D6043" t="s">
        <v>2702</v>
      </c>
      <c r="E6043" t="s">
        <v>25</v>
      </c>
      <c r="F6043" s="1">
        <v>40179</v>
      </c>
      <c r="G6043" t="s">
        <v>2663</v>
      </c>
      <c r="H6043">
        <v>201502</v>
      </c>
      <c r="I6043" t="s">
        <v>27</v>
      </c>
      <c r="J6043" t="s">
        <v>28</v>
      </c>
      <c r="K6043" t="s">
        <v>29</v>
      </c>
      <c r="L6043" t="s">
        <v>30</v>
      </c>
      <c r="M6043" t="s">
        <v>31</v>
      </c>
      <c r="N6043" t="s">
        <v>32</v>
      </c>
      <c r="O6043">
        <v>86.84</v>
      </c>
      <c r="P6043" t="s">
        <v>677</v>
      </c>
      <c r="Q6043" t="s">
        <v>741</v>
      </c>
      <c r="R6043" t="s">
        <v>680</v>
      </c>
      <c r="S6043" t="s">
        <v>34</v>
      </c>
      <c r="T6043" t="s">
        <v>561</v>
      </c>
    </row>
    <row r="6044" spans="1:20">
      <c r="A6044" t="s">
        <v>741</v>
      </c>
      <c r="B6044" t="s">
        <v>677</v>
      </c>
      <c r="C6044" t="s">
        <v>2701</v>
      </c>
      <c r="D6044" t="s">
        <v>2702</v>
      </c>
      <c r="E6044" t="s">
        <v>25</v>
      </c>
      <c r="F6044" s="1">
        <v>40179</v>
      </c>
      <c r="G6044" t="s">
        <v>2663</v>
      </c>
      <c r="H6044">
        <v>201502</v>
      </c>
      <c r="I6044" t="s">
        <v>27</v>
      </c>
      <c r="J6044" t="s">
        <v>28</v>
      </c>
      <c r="K6044" t="s">
        <v>36</v>
      </c>
      <c r="L6044" t="s">
        <v>30</v>
      </c>
      <c r="M6044" t="s">
        <v>31</v>
      </c>
      <c r="N6044" t="s">
        <v>32</v>
      </c>
      <c r="O6044">
        <v>174.58</v>
      </c>
      <c r="P6044" t="s">
        <v>677</v>
      </c>
      <c r="Q6044" t="s">
        <v>741</v>
      </c>
      <c r="R6044" t="s">
        <v>680</v>
      </c>
      <c r="S6044" t="s">
        <v>34</v>
      </c>
      <c r="T6044" t="s">
        <v>561</v>
      </c>
    </row>
    <row r="6045" spans="1:20">
      <c r="A6045" t="s">
        <v>741</v>
      </c>
      <c r="B6045" t="s">
        <v>677</v>
      </c>
      <c r="C6045" t="s">
        <v>2701</v>
      </c>
      <c r="D6045" t="s">
        <v>2702</v>
      </c>
      <c r="E6045" t="s">
        <v>25</v>
      </c>
      <c r="F6045" s="1">
        <v>40179</v>
      </c>
      <c r="G6045" t="s">
        <v>2663</v>
      </c>
      <c r="H6045">
        <v>201502</v>
      </c>
      <c r="I6045" t="s">
        <v>27</v>
      </c>
      <c r="J6045" t="s">
        <v>28</v>
      </c>
      <c r="K6045" t="s">
        <v>38</v>
      </c>
      <c r="L6045" t="s">
        <v>30</v>
      </c>
      <c r="M6045" t="s">
        <v>31</v>
      </c>
      <c r="N6045" t="s">
        <v>32</v>
      </c>
      <c r="O6045">
        <v>103.51</v>
      </c>
      <c r="P6045" t="s">
        <v>677</v>
      </c>
      <c r="Q6045" t="s">
        <v>741</v>
      </c>
      <c r="R6045" t="s">
        <v>680</v>
      </c>
      <c r="S6045" t="s">
        <v>34</v>
      </c>
      <c r="T6045" t="s">
        <v>561</v>
      </c>
    </row>
    <row r="6046" spans="1:20">
      <c r="A6046" t="s">
        <v>741</v>
      </c>
      <c r="B6046" t="s">
        <v>677</v>
      </c>
      <c r="C6046" t="s">
        <v>2701</v>
      </c>
      <c r="D6046" t="s">
        <v>2702</v>
      </c>
      <c r="E6046" t="s">
        <v>25</v>
      </c>
      <c r="F6046" s="1">
        <v>40179</v>
      </c>
      <c r="G6046" t="s">
        <v>2663</v>
      </c>
      <c r="H6046">
        <v>201502</v>
      </c>
      <c r="I6046" t="s">
        <v>27</v>
      </c>
      <c r="J6046" t="s">
        <v>28</v>
      </c>
      <c r="K6046" t="s">
        <v>39</v>
      </c>
      <c r="L6046" t="s">
        <v>30</v>
      </c>
      <c r="M6046" t="s">
        <v>31</v>
      </c>
      <c r="N6046" t="s">
        <v>32</v>
      </c>
      <c r="O6046">
        <v>225.8</v>
      </c>
      <c r="P6046" t="s">
        <v>677</v>
      </c>
      <c r="Q6046" t="s">
        <v>741</v>
      </c>
      <c r="R6046" t="s">
        <v>680</v>
      </c>
      <c r="S6046" t="s">
        <v>34</v>
      </c>
      <c r="T6046" t="s">
        <v>561</v>
      </c>
    </row>
    <row r="6047" spans="1:20">
      <c r="A6047" t="s">
        <v>741</v>
      </c>
      <c r="B6047" t="s">
        <v>677</v>
      </c>
      <c r="C6047" t="s">
        <v>2701</v>
      </c>
      <c r="D6047" t="s">
        <v>2702</v>
      </c>
      <c r="E6047" t="s">
        <v>25</v>
      </c>
      <c r="F6047" s="1">
        <v>40179</v>
      </c>
      <c r="G6047" t="s">
        <v>2663</v>
      </c>
      <c r="H6047">
        <v>201502</v>
      </c>
      <c r="I6047" t="s">
        <v>27</v>
      </c>
      <c r="J6047" t="s">
        <v>28</v>
      </c>
      <c r="K6047" t="s">
        <v>41</v>
      </c>
      <c r="L6047" t="s">
        <v>30</v>
      </c>
      <c r="M6047" t="s">
        <v>31</v>
      </c>
      <c r="N6047" t="s">
        <v>32</v>
      </c>
      <c r="O6047">
        <v>86.84</v>
      </c>
      <c r="P6047" t="s">
        <v>677</v>
      </c>
      <c r="Q6047" t="s">
        <v>741</v>
      </c>
      <c r="R6047" t="s">
        <v>680</v>
      </c>
      <c r="S6047" t="s">
        <v>34</v>
      </c>
      <c r="T6047" t="s">
        <v>561</v>
      </c>
    </row>
    <row r="6048" spans="1:20">
      <c r="A6048" t="s">
        <v>686</v>
      </c>
      <c r="B6048" t="s">
        <v>677</v>
      </c>
      <c r="C6048" t="s">
        <v>744</v>
      </c>
      <c r="D6048" t="s">
        <v>745</v>
      </c>
      <c r="E6048" t="s">
        <v>25</v>
      </c>
      <c r="F6048" s="1">
        <v>40179</v>
      </c>
      <c r="G6048" t="s">
        <v>2663</v>
      </c>
      <c r="H6048">
        <v>201502</v>
      </c>
      <c r="I6048" t="s">
        <v>27</v>
      </c>
      <c r="J6048" t="s">
        <v>53</v>
      </c>
      <c r="K6048" t="s">
        <v>29</v>
      </c>
      <c r="L6048" t="s">
        <v>54</v>
      </c>
      <c r="M6048" t="s">
        <v>31</v>
      </c>
      <c r="N6048" t="s">
        <v>32</v>
      </c>
      <c r="O6048">
        <v>34.76</v>
      </c>
      <c r="P6048" t="s">
        <v>677</v>
      </c>
      <c r="Q6048" t="s">
        <v>686</v>
      </c>
      <c r="R6048" t="s">
        <v>680</v>
      </c>
      <c r="S6048" t="s">
        <v>34</v>
      </c>
      <c r="T6048" t="s">
        <v>561</v>
      </c>
    </row>
    <row r="6049" spans="1:20">
      <c r="A6049" t="s">
        <v>686</v>
      </c>
      <c r="B6049" t="s">
        <v>677</v>
      </c>
      <c r="C6049" t="s">
        <v>744</v>
      </c>
      <c r="D6049" t="s">
        <v>745</v>
      </c>
      <c r="E6049" t="s">
        <v>25</v>
      </c>
      <c r="F6049" s="1">
        <v>40179</v>
      </c>
      <c r="G6049" t="s">
        <v>2663</v>
      </c>
      <c r="H6049">
        <v>201502</v>
      </c>
      <c r="I6049" t="s">
        <v>27</v>
      </c>
      <c r="J6049" t="s">
        <v>53</v>
      </c>
      <c r="K6049" t="s">
        <v>36</v>
      </c>
      <c r="L6049" t="s">
        <v>54</v>
      </c>
      <c r="M6049" t="s">
        <v>31</v>
      </c>
      <c r="N6049" t="s">
        <v>32</v>
      </c>
      <c r="O6049">
        <v>0</v>
      </c>
      <c r="P6049" t="s">
        <v>677</v>
      </c>
      <c r="Q6049" t="s">
        <v>686</v>
      </c>
      <c r="R6049" t="s">
        <v>680</v>
      </c>
      <c r="S6049" t="s">
        <v>34</v>
      </c>
      <c r="T6049" t="s">
        <v>561</v>
      </c>
    </row>
    <row r="6050" spans="1:20">
      <c r="A6050" t="s">
        <v>686</v>
      </c>
      <c r="B6050" t="s">
        <v>677</v>
      </c>
      <c r="C6050" t="s">
        <v>744</v>
      </c>
      <c r="D6050" t="s">
        <v>745</v>
      </c>
      <c r="E6050" t="s">
        <v>25</v>
      </c>
      <c r="F6050" s="1">
        <v>40179</v>
      </c>
      <c r="G6050" t="s">
        <v>2663</v>
      </c>
      <c r="H6050">
        <v>201502</v>
      </c>
      <c r="I6050" t="s">
        <v>27</v>
      </c>
      <c r="J6050" t="s">
        <v>53</v>
      </c>
      <c r="K6050" t="s">
        <v>37</v>
      </c>
      <c r="L6050" t="s">
        <v>54</v>
      </c>
      <c r="M6050" t="s">
        <v>31</v>
      </c>
      <c r="N6050" t="s">
        <v>32</v>
      </c>
      <c r="O6050">
        <v>2488.7000000000003</v>
      </c>
      <c r="P6050" t="s">
        <v>677</v>
      </c>
      <c r="Q6050" t="s">
        <v>686</v>
      </c>
      <c r="R6050" t="s">
        <v>680</v>
      </c>
      <c r="S6050" t="s">
        <v>34</v>
      </c>
      <c r="T6050" t="s">
        <v>561</v>
      </c>
    </row>
    <row r="6051" spans="1:20">
      <c r="A6051" t="s">
        <v>686</v>
      </c>
      <c r="B6051" t="s">
        <v>677</v>
      </c>
      <c r="C6051" t="s">
        <v>744</v>
      </c>
      <c r="D6051" t="s">
        <v>745</v>
      </c>
      <c r="E6051" t="s">
        <v>25</v>
      </c>
      <c r="F6051" s="1">
        <v>40179</v>
      </c>
      <c r="G6051" t="s">
        <v>2663</v>
      </c>
      <c r="H6051">
        <v>201502</v>
      </c>
      <c r="I6051" t="s">
        <v>27</v>
      </c>
      <c r="J6051" t="s">
        <v>53</v>
      </c>
      <c r="K6051" t="s">
        <v>38</v>
      </c>
      <c r="L6051" t="s">
        <v>54</v>
      </c>
      <c r="M6051" t="s">
        <v>31</v>
      </c>
      <c r="N6051" t="s">
        <v>32</v>
      </c>
      <c r="O6051">
        <v>0</v>
      </c>
      <c r="P6051" t="s">
        <v>677</v>
      </c>
      <c r="Q6051" t="s">
        <v>686</v>
      </c>
      <c r="R6051" t="s">
        <v>680</v>
      </c>
      <c r="S6051" t="s">
        <v>34</v>
      </c>
      <c r="T6051" t="s">
        <v>561</v>
      </c>
    </row>
    <row r="6052" spans="1:20">
      <c r="A6052" t="s">
        <v>686</v>
      </c>
      <c r="B6052" t="s">
        <v>677</v>
      </c>
      <c r="C6052" t="s">
        <v>744</v>
      </c>
      <c r="D6052" t="s">
        <v>745</v>
      </c>
      <c r="E6052" t="s">
        <v>25</v>
      </c>
      <c r="F6052" s="1">
        <v>40179</v>
      </c>
      <c r="G6052" t="s">
        <v>2663</v>
      </c>
      <c r="H6052">
        <v>201502</v>
      </c>
      <c r="I6052" t="s">
        <v>27</v>
      </c>
      <c r="J6052" t="s">
        <v>53</v>
      </c>
      <c r="K6052" t="s">
        <v>39</v>
      </c>
      <c r="L6052" t="s">
        <v>54</v>
      </c>
      <c r="M6052" t="s">
        <v>31</v>
      </c>
      <c r="N6052" t="s">
        <v>32</v>
      </c>
      <c r="O6052">
        <v>0</v>
      </c>
      <c r="P6052" t="s">
        <v>677</v>
      </c>
      <c r="Q6052" t="s">
        <v>686</v>
      </c>
      <c r="R6052" t="s">
        <v>680</v>
      </c>
      <c r="S6052" t="s">
        <v>34</v>
      </c>
      <c r="T6052" t="s">
        <v>561</v>
      </c>
    </row>
    <row r="6053" spans="1:20">
      <c r="A6053" t="s">
        <v>686</v>
      </c>
      <c r="B6053" t="s">
        <v>677</v>
      </c>
      <c r="C6053" t="s">
        <v>744</v>
      </c>
      <c r="D6053" t="s">
        <v>745</v>
      </c>
      <c r="E6053" t="s">
        <v>25</v>
      </c>
      <c r="F6053" s="1">
        <v>40179</v>
      </c>
      <c r="G6053" t="s">
        <v>2663</v>
      </c>
      <c r="H6053">
        <v>201502</v>
      </c>
      <c r="I6053" t="s">
        <v>27</v>
      </c>
      <c r="J6053" t="s">
        <v>53</v>
      </c>
      <c r="K6053" t="s">
        <v>40</v>
      </c>
      <c r="L6053" t="s">
        <v>54</v>
      </c>
      <c r="M6053" t="s">
        <v>31</v>
      </c>
      <c r="N6053" t="s">
        <v>32</v>
      </c>
      <c r="O6053">
        <v>0</v>
      </c>
      <c r="P6053" t="s">
        <v>677</v>
      </c>
      <c r="Q6053" t="s">
        <v>686</v>
      </c>
      <c r="R6053" t="s">
        <v>680</v>
      </c>
      <c r="S6053" t="s">
        <v>34</v>
      </c>
      <c r="T6053" t="s">
        <v>561</v>
      </c>
    </row>
    <row r="6054" spans="1:20">
      <c r="A6054" t="s">
        <v>686</v>
      </c>
      <c r="B6054" t="s">
        <v>677</v>
      </c>
      <c r="C6054" t="s">
        <v>744</v>
      </c>
      <c r="D6054" t="s">
        <v>745</v>
      </c>
      <c r="E6054" t="s">
        <v>25</v>
      </c>
      <c r="F6054" s="1">
        <v>40179</v>
      </c>
      <c r="G6054" t="s">
        <v>2663</v>
      </c>
      <c r="H6054">
        <v>201502</v>
      </c>
      <c r="I6054" t="s">
        <v>27</v>
      </c>
      <c r="J6054" t="s">
        <v>53</v>
      </c>
      <c r="K6054" t="s">
        <v>41</v>
      </c>
      <c r="L6054" t="s">
        <v>54</v>
      </c>
      <c r="M6054" t="s">
        <v>31</v>
      </c>
      <c r="N6054" t="s">
        <v>32</v>
      </c>
      <c r="O6054">
        <v>0</v>
      </c>
      <c r="P6054" t="s">
        <v>677</v>
      </c>
      <c r="Q6054" t="s">
        <v>686</v>
      </c>
      <c r="R6054" t="s">
        <v>680</v>
      </c>
      <c r="S6054" t="s">
        <v>34</v>
      </c>
      <c r="T6054" t="s">
        <v>561</v>
      </c>
    </row>
    <row r="6055" spans="1:20">
      <c r="A6055" t="s">
        <v>686</v>
      </c>
      <c r="B6055" t="s">
        <v>677</v>
      </c>
      <c r="C6055" t="s">
        <v>744</v>
      </c>
      <c r="D6055" t="s">
        <v>745</v>
      </c>
      <c r="E6055" t="s">
        <v>25</v>
      </c>
      <c r="F6055" s="1">
        <v>40179</v>
      </c>
      <c r="G6055" t="s">
        <v>2663</v>
      </c>
      <c r="H6055">
        <v>201502</v>
      </c>
      <c r="I6055" t="s">
        <v>27</v>
      </c>
      <c r="J6055" t="s">
        <v>53</v>
      </c>
      <c r="K6055" t="s">
        <v>44</v>
      </c>
      <c r="L6055" t="s">
        <v>54</v>
      </c>
      <c r="M6055" t="s">
        <v>31</v>
      </c>
      <c r="N6055" t="s">
        <v>32</v>
      </c>
      <c r="O6055">
        <v>0</v>
      </c>
      <c r="P6055" t="s">
        <v>677</v>
      </c>
      <c r="Q6055" t="s">
        <v>686</v>
      </c>
      <c r="R6055" t="s">
        <v>680</v>
      </c>
      <c r="S6055" t="s">
        <v>34</v>
      </c>
      <c r="T6055" t="s">
        <v>561</v>
      </c>
    </row>
    <row r="6056" spans="1:20">
      <c r="A6056" t="s">
        <v>703</v>
      </c>
      <c r="B6056" t="s">
        <v>677</v>
      </c>
      <c r="C6056" t="s">
        <v>750</v>
      </c>
      <c r="D6056" t="s">
        <v>751</v>
      </c>
      <c r="E6056" t="s">
        <v>25</v>
      </c>
      <c r="F6056" s="1">
        <v>40179</v>
      </c>
      <c r="G6056" t="s">
        <v>2663</v>
      </c>
      <c r="H6056">
        <v>201502</v>
      </c>
      <c r="I6056" t="s">
        <v>27</v>
      </c>
      <c r="J6056" t="s">
        <v>28</v>
      </c>
      <c r="K6056" t="s">
        <v>29</v>
      </c>
      <c r="L6056" t="s">
        <v>30</v>
      </c>
      <c r="M6056" t="s">
        <v>31</v>
      </c>
      <c r="N6056" t="s">
        <v>32</v>
      </c>
      <c r="O6056">
        <v>36.24</v>
      </c>
      <c r="P6056" t="s">
        <v>677</v>
      </c>
      <c r="Q6056" t="s">
        <v>703</v>
      </c>
      <c r="R6056" t="s">
        <v>680</v>
      </c>
      <c r="S6056" t="s">
        <v>34</v>
      </c>
      <c r="T6056" t="s">
        <v>561</v>
      </c>
    </row>
    <row r="6057" spans="1:20">
      <c r="A6057" t="s">
        <v>703</v>
      </c>
      <c r="B6057" t="s">
        <v>677</v>
      </c>
      <c r="C6057" t="s">
        <v>750</v>
      </c>
      <c r="D6057" t="s">
        <v>751</v>
      </c>
      <c r="E6057" t="s">
        <v>25</v>
      </c>
      <c r="F6057" s="1">
        <v>40179</v>
      </c>
      <c r="G6057" t="s">
        <v>2663</v>
      </c>
      <c r="H6057">
        <v>201502</v>
      </c>
      <c r="I6057" t="s">
        <v>27</v>
      </c>
      <c r="J6057" t="s">
        <v>28</v>
      </c>
      <c r="K6057" t="s">
        <v>36</v>
      </c>
      <c r="L6057" t="s">
        <v>30</v>
      </c>
      <c r="M6057" t="s">
        <v>31</v>
      </c>
      <c r="N6057" t="s">
        <v>32</v>
      </c>
      <c r="O6057">
        <v>14.25</v>
      </c>
      <c r="P6057" t="s">
        <v>677</v>
      </c>
      <c r="Q6057" t="s">
        <v>703</v>
      </c>
      <c r="R6057" t="s">
        <v>680</v>
      </c>
      <c r="S6057" t="s">
        <v>34</v>
      </c>
      <c r="T6057" t="s">
        <v>561</v>
      </c>
    </row>
    <row r="6058" spans="1:20">
      <c r="A6058" t="s">
        <v>703</v>
      </c>
      <c r="B6058" t="s">
        <v>677</v>
      </c>
      <c r="C6058" t="s">
        <v>750</v>
      </c>
      <c r="D6058" t="s">
        <v>751</v>
      </c>
      <c r="E6058" t="s">
        <v>25</v>
      </c>
      <c r="F6058" s="1">
        <v>40179</v>
      </c>
      <c r="G6058" t="s">
        <v>2663</v>
      </c>
      <c r="H6058">
        <v>201502</v>
      </c>
      <c r="I6058" t="s">
        <v>27</v>
      </c>
      <c r="J6058" t="s">
        <v>28</v>
      </c>
      <c r="K6058" t="s">
        <v>37</v>
      </c>
      <c r="L6058" t="s">
        <v>30</v>
      </c>
      <c r="M6058" t="s">
        <v>31</v>
      </c>
      <c r="N6058" t="s">
        <v>32</v>
      </c>
      <c r="O6058">
        <v>37.1</v>
      </c>
      <c r="P6058" t="s">
        <v>677</v>
      </c>
      <c r="Q6058" t="s">
        <v>703</v>
      </c>
      <c r="R6058" t="s">
        <v>680</v>
      </c>
      <c r="S6058" t="s">
        <v>34</v>
      </c>
      <c r="T6058" t="s">
        <v>561</v>
      </c>
    </row>
    <row r="6059" spans="1:20">
      <c r="A6059" t="s">
        <v>703</v>
      </c>
      <c r="B6059" t="s">
        <v>677</v>
      </c>
      <c r="C6059" t="s">
        <v>750</v>
      </c>
      <c r="D6059" t="s">
        <v>751</v>
      </c>
      <c r="E6059" t="s">
        <v>25</v>
      </c>
      <c r="F6059" s="1">
        <v>40179</v>
      </c>
      <c r="G6059" t="s">
        <v>2663</v>
      </c>
      <c r="H6059">
        <v>201502</v>
      </c>
      <c r="I6059" t="s">
        <v>27</v>
      </c>
      <c r="J6059" t="s">
        <v>28</v>
      </c>
      <c r="K6059" t="s">
        <v>38</v>
      </c>
      <c r="L6059" t="s">
        <v>30</v>
      </c>
      <c r="M6059" t="s">
        <v>31</v>
      </c>
      <c r="N6059" t="s">
        <v>32</v>
      </c>
      <c r="O6059">
        <v>14.25</v>
      </c>
      <c r="P6059" t="s">
        <v>677</v>
      </c>
      <c r="Q6059" t="s">
        <v>703</v>
      </c>
      <c r="R6059" t="s">
        <v>680</v>
      </c>
      <c r="S6059" t="s">
        <v>34</v>
      </c>
      <c r="T6059" t="s">
        <v>561</v>
      </c>
    </row>
    <row r="6060" spans="1:20">
      <c r="A6060" t="s">
        <v>703</v>
      </c>
      <c r="B6060" t="s">
        <v>677</v>
      </c>
      <c r="C6060" t="s">
        <v>750</v>
      </c>
      <c r="D6060" t="s">
        <v>751</v>
      </c>
      <c r="E6060" t="s">
        <v>25</v>
      </c>
      <c r="F6060" s="1">
        <v>40179</v>
      </c>
      <c r="G6060" t="s">
        <v>2663</v>
      </c>
      <c r="H6060">
        <v>201502</v>
      </c>
      <c r="I6060" t="s">
        <v>27</v>
      </c>
      <c r="J6060" t="s">
        <v>28</v>
      </c>
      <c r="K6060" t="s">
        <v>39</v>
      </c>
      <c r="L6060" t="s">
        <v>30</v>
      </c>
      <c r="M6060" t="s">
        <v>31</v>
      </c>
      <c r="N6060" t="s">
        <v>32</v>
      </c>
      <c r="O6060">
        <v>14.25</v>
      </c>
      <c r="P6060" t="s">
        <v>677</v>
      </c>
      <c r="Q6060" t="s">
        <v>703</v>
      </c>
      <c r="R6060" t="s">
        <v>680</v>
      </c>
      <c r="S6060" t="s">
        <v>34</v>
      </c>
      <c r="T6060" t="s">
        <v>561</v>
      </c>
    </row>
    <row r="6061" spans="1:20">
      <c r="A6061" t="s">
        <v>703</v>
      </c>
      <c r="B6061" t="s">
        <v>677</v>
      </c>
      <c r="C6061" t="s">
        <v>750</v>
      </c>
      <c r="D6061" t="s">
        <v>751</v>
      </c>
      <c r="E6061" t="s">
        <v>25</v>
      </c>
      <c r="F6061" s="1">
        <v>40179</v>
      </c>
      <c r="G6061" t="s">
        <v>2663</v>
      </c>
      <c r="H6061">
        <v>201502</v>
      </c>
      <c r="I6061" t="s">
        <v>27</v>
      </c>
      <c r="J6061" t="s">
        <v>28</v>
      </c>
      <c r="K6061" t="s">
        <v>40</v>
      </c>
      <c r="L6061" t="s">
        <v>30</v>
      </c>
      <c r="M6061" t="s">
        <v>31</v>
      </c>
      <c r="N6061" t="s">
        <v>32</v>
      </c>
      <c r="O6061">
        <v>14.25</v>
      </c>
      <c r="P6061" t="s">
        <v>677</v>
      </c>
      <c r="Q6061" t="s">
        <v>703</v>
      </c>
      <c r="R6061" t="s">
        <v>680</v>
      </c>
      <c r="S6061" t="s">
        <v>34</v>
      </c>
      <c r="T6061" t="s">
        <v>561</v>
      </c>
    </row>
    <row r="6062" spans="1:20">
      <c r="A6062" t="s">
        <v>703</v>
      </c>
      <c r="B6062" t="s">
        <v>677</v>
      </c>
      <c r="C6062" t="s">
        <v>750</v>
      </c>
      <c r="D6062" t="s">
        <v>751</v>
      </c>
      <c r="E6062" t="s">
        <v>25</v>
      </c>
      <c r="F6062" s="1">
        <v>40179</v>
      </c>
      <c r="G6062" t="s">
        <v>2663</v>
      </c>
      <c r="H6062">
        <v>201502</v>
      </c>
      <c r="I6062" t="s">
        <v>27</v>
      </c>
      <c r="J6062" t="s">
        <v>28</v>
      </c>
      <c r="K6062" t="s">
        <v>41</v>
      </c>
      <c r="L6062" t="s">
        <v>30</v>
      </c>
      <c r="M6062" t="s">
        <v>31</v>
      </c>
      <c r="N6062" t="s">
        <v>32</v>
      </c>
      <c r="O6062">
        <v>14.280000000000001</v>
      </c>
      <c r="P6062" t="s">
        <v>677</v>
      </c>
      <c r="Q6062" t="s">
        <v>703</v>
      </c>
      <c r="R6062" t="s">
        <v>680</v>
      </c>
      <c r="S6062" t="s">
        <v>34</v>
      </c>
      <c r="T6062" t="s">
        <v>561</v>
      </c>
    </row>
    <row r="6063" spans="1:20">
      <c r="A6063" t="s">
        <v>703</v>
      </c>
      <c r="B6063" t="s">
        <v>677</v>
      </c>
      <c r="C6063" t="s">
        <v>750</v>
      </c>
      <c r="D6063" t="s">
        <v>751</v>
      </c>
      <c r="E6063" t="s">
        <v>25</v>
      </c>
      <c r="F6063" s="1">
        <v>40179</v>
      </c>
      <c r="G6063" t="s">
        <v>2663</v>
      </c>
      <c r="H6063">
        <v>201502</v>
      </c>
      <c r="I6063" t="s">
        <v>27</v>
      </c>
      <c r="J6063" t="s">
        <v>28</v>
      </c>
      <c r="K6063" t="s">
        <v>43</v>
      </c>
      <c r="L6063" t="s">
        <v>30</v>
      </c>
      <c r="M6063" t="s">
        <v>31</v>
      </c>
      <c r="N6063" t="s">
        <v>32</v>
      </c>
      <c r="O6063">
        <v>14.25</v>
      </c>
      <c r="P6063" t="s">
        <v>677</v>
      </c>
      <c r="Q6063" t="s">
        <v>703</v>
      </c>
      <c r="R6063" t="s">
        <v>680</v>
      </c>
      <c r="S6063" t="s">
        <v>34</v>
      </c>
      <c r="T6063" t="s">
        <v>561</v>
      </c>
    </row>
    <row r="6064" spans="1:20">
      <c r="A6064" t="s">
        <v>703</v>
      </c>
      <c r="B6064" t="s">
        <v>677</v>
      </c>
      <c r="C6064" t="s">
        <v>750</v>
      </c>
      <c r="D6064" t="s">
        <v>751</v>
      </c>
      <c r="E6064" t="s">
        <v>25</v>
      </c>
      <c r="F6064" s="1">
        <v>40179</v>
      </c>
      <c r="G6064" t="s">
        <v>2663</v>
      </c>
      <c r="H6064">
        <v>201502</v>
      </c>
      <c r="I6064" t="s">
        <v>27</v>
      </c>
      <c r="J6064" t="s">
        <v>28</v>
      </c>
      <c r="K6064" t="s">
        <v>44</v>
      </c>
      <c r="L6064" t="s">
        <v>30</v>
      </c>
      <c r="M6064" t="s">
        <v>31</v>
      </c>
      <c r="N6064" t="s">
        <v>32</v>
      </c>
      <c r="O6064">
        <v>14.25</v>
      </c>
      <c r="P6064" t="s">
        <v>677</v>
      </c>
      <c r="Q6064" t="s">
        <v>703</v>
      </c>
      <c r="R6064" t="s">
        <v>680</v>
      </c>
      <c r="S6064" t="s">
        <v>34</v>
      </c>
      <c r="T6064" t="s">
        <v>561</v>
      </c>
    </row>
    <row r="6065" spans="1:20">
      <c r="A6065" t="s">
        <v>676</v>
      </c>
      <c r="B6065" t="s">
        <v>677</v>
      </c>
      <c r="C6065" t="s">
        <v>758</v>
      </c>
      <c r="D6065" t="s">
        <v>759</v>
      </c>
      <c r="E6065" t="s">
        <v>25</v>
      </c>
      <c r="F6065" s="1">
        <v>40179</v>
      </c>
      <c r="G6065" t="s">
        <v>2663</v>
      </c>
      <c r="H6065">
        <v>201502</v>
      </c>
      <c r="I6065" t="s">
        <v>27</v>
      </c>
      <c r="J6065" t="s">
        <v>28</v>
      </c>
      <c r="K6065" t="s">
        <v>44</v>
      </c>
      <c r="L6065" t="s">
        <v>30</v>
      </c>
      <c r="M6065" t="s">
        <v>31</v>
      </c>
      <c r="N6065" t="s">
        <v>32</v>
      </c>
      <c r="O6065">
        <v>6891.1900000000005</v>
      </c>
      <c r="P6065" t="s">
        <v>677</v>
      </c>
      <c r="Q6065" t="s">
        <v>676</v>
      </c>
      <c r="R6065" t="s">
        <v>680</v>
      </c>
      <c r="S6065" t="s">
        <v>34</v>
      </c>
      <c r="T6065" t="s">
        <v>561</v>
      </c>
    </row>
    <row r="6066" spans="1:20">
      <c r="A6066" t="s">
        <v>686</v>
      </c>
      <c r="B6066" t="s">
        <v>677</v>
      </c>
      <c r="C6066" t="s">
        <v>762</v>
      </c>
      <c r="D6066" t="s">
        <v>763</v>
      </c>
      <c r="E6066" t="s">
        <v>25</v>
      </c>
      <c r="F6066" s="1">
        <v>40179</v>
      </c>
      <c r="G6066" t="s">
        <v>2663</v>
      </c>
      <c r="H6066">
        <v>201502</v>
      </c>
      <c r="I6066" t="s">
        <v>27</v>
      </c>
      <c r="J6066" t="s">
        <v>53</v>
      </c>
      <c r="K6066" t="s">
        <v>29</v>
      </c>
      <c r="L6066" t="s">
        <v>54</v>
      </c>
      <c r="M6066" t="s">
        <v>31</v>
      </c>
      <c r="N6066" t="s">
        <v>32</v>
      </c>
      <c r="O6066">
        <v>1564.99</v>
      </c>
      <c r="P6066" t="s">
        <v>677</v>
      </c>
      <c r="Q6066" t="s">
        <v>686</v>
      </c>
      <c r="R6066" t="s">
        <v>680</v>
      </c>
      <c r="S6066" t="s">
        <v>34</v>
      </c>
      <c r="T6066" t="s">
        <v>561</v>
      </c>
    </row>
    <row r="6067" spans="1:20">
      <c r="A6067" t="s">
        <v>686</v>
      </c>
      <c r="B6067" t="s">
        <v>677</v>
      </c>
      <c r="C6067" t="s">
        <v>762</v>
      </c>
      <c r="D6067" t="s">
        <v>763</v>
      </c>
      <c r="E6067" t="s">
        <v>25</v>
      </c>
      <c r="F6067" s="1">
        <v>40179</v>
      </c>
      <c r="G6067" t="s">
        <v>2663</v>
      </c>
      <c r="H6067">
        <v>201502</v>
      </c>
      <c r="I6067" t="s">
        <v>27</v>
      </c>
      <c r="J6067" t="s">
        <v>53</v>
      </c>
      <c r="K6067" t="s">
        <v>36</v>
      </c>
      <c r="L6067" t="s">
        <v>54</v>
      </c>
      <c r="M6067" t="s">
        <v>31</v>
      </c>
      <c r="N6067" t="s">
        <v>32</v>
      </c>
      <c r="O6067">
        <v>1564.99</v>
      </c>
      <c r="P6067" t="s">
        <v>677</v>
      </c>
      <c r="Q6067" t="s">
        <v>686</v>
      </c>
      <c r="R6067" t="s">
        <v>680</v>
      </c>
      <c r="S6067" t="s">
        <v>34</v>
      </c>
      <c r="T6067" t="s">
        <v>561</v>
      </c>
    </row>
    <row r="6068" spans="1:20">
      <c r="A6068" t="s">
        <v>686</v>
      </c>
      <c r="B6068" t="s">
        <v>677</v>
      </c>
      <c r="C6068" t="s">
        <v>762</v>
      </c>
      <c r="D6068" t="s">
        <v>763</v>
      </c>
      <c r="E6068" t="s">
        <v>25</v>
      </c>
      <c r="F6068" s="1">
        <v>40179</v>
      </c>
      <c r="G6068" t="s">
        <v>2663</v>
      </c>
      <c r="H6068">
        <v>201502</v>
      </c>
      <c r="I6068" t="s">
        <v>27</v>
      </c>
      <c r="J6068" t="s">
        <v>53</v>
      </c>
      <c r="K6068" t="s">
        <v>37</v>
      </c>
      <c r="L6068" t="s">
        <v>54</v>
      </c>
      <c r="M6068" t="s">
        <v>31</v>
      </c>
      <c r="N6068" t="s">
        <v>32</v>
      </c>
      <c r="O6068">
        <v>1565.02</v>
      </c>
      <c r="P6068" t="s">
        <v>677</v>
      </c>
      <c r="Q6068" t="s">
        <v>686</v>
      </c>
      <c r="R6068" t="s">
        <v>680</v>
      </c>
      <c r="S6068" t="s">
        <v>34</v>
      </c>
      <c r="T6068" t="s">
        <v>561</v>
      </c>
    </row>
    <row r="6069" spans="1:20">
      <c r="A6069" t="s">
        <v>686</v>
      </c>
      <c r="B6069" t="s">
        <v>677</v>
      </c>
      <c r="C6069" t="s">
        <v>762</v>
      </c>
      <c r="D6069" t="s">
        <v>763</v>
      </c>
      <c r="E6069" t="s">
        <v>25</v>
      </c>
      <c r="F6069" s="1">
        <v>40179</v>
      </c>
      <c r="G6069" t="s">
        <v>2663</v>
      </c>
      <c r="H6069">
        <v>201502</v>
      </c>
      <c r="I6069" t="s">
        <v>27</v>
      </c>
      <c r="J6069" t="s">
        <v>53</v>
      </c>
      <c r="K6069" t="s">
        <v>38</v>
      </c>
      <c r="L6069" t="s">
        <v>54</v>
      </c>
      <c r="M6069" t="s">
        <v>31</v>
      </c>
      <c r="N6069" t="s">
        <v>32</v>
      </c>
      <c r="O6069">
        <v>1564.99</v>
      </c>
      <c r="P6069" t="s">
        <v>677</v>
      </c>
      <c r="Q6069" t="s">
        <v>686</v>
      </c>
      <c r="R6069" t="s">
        <v>680</v>
      </c>
      <c r="S6069" t="s">
        <v>34</v>
      </c>
      <c r="T6069" t="s">
        <v>561</v>
      </c>
    </row>
    <row r="6070" spans="1:20">
      <c r="A6070" t="s">
        <v>686</v>
      </c>
      <c r="B6070" t="s">
        <v>677</v>
      </c>
      <c r="C6070" t="s">
        <v>762</v>
      </c>
      <c r="D6070" t="s">
        <v>763</v>
      </c>
      <c r="E6070" t="s">
        <v>25</v>
      </c>
      <c r="F6070" s="1">
        <v>40179</v>
      </c>
      <c r="G6070" t="s">
        <v>2663</v>
      </c>
      <c r="H6070">
        <v>201502</v>
      </c>
      <c r="I6070" t="s">
        <v>27</v>
      </c>
      <c r="J6070" t="s">
        <v>53</v>
      </c>
      <c r="K6070" t="s">
        <v>39</v>
      </c>
      <c r="L6070" t="s">
        <v>54</v>
      </c>
      <c r="M6070" t="s">
        <v>31</v>
      </c>
      <c r="N6070" t="s">
        <v>32</v>
      </c>
      <c r="O6070">
        <v>1564.99</v>
      </c>
      <c r="P6070" t="s">
        <v>677</v>
      </c>
      <c r="Q6070" t="s">
        <v>686</v>
      </c>
      <c r="R6070" t="s">
        <v>680</v>
      </c>
      <c r="S6070" t="s">
        <v>34</v>
      </c>
      <c r="T6070" t="s">
        <v>561</v>
      </c>
    </row>
    <row r="6071" spans="1:20">
      <c r="A6071" t="s">
        <v>686</v>
      </c>
      <c r="B6071" t="s">
        <v>677</v>
      </c>
      <c r="C6071" t="s">
        <v>762</v>
      </c>
      <c r="D6071" t="s">
        <v>763</v>
      </c>
      <c r="E6071" t="s">
        <v>25</v>
      </c>
      <c r="F6071" s="1">
        <v>40179</v>
      </c>
      <c r="G6071" t="s">
        <v>2663</v>
      </c>
      <c r="H6071">
        <v>201502</v>
      </c>
      <c r="I6071" t="s">
        <v>27</v>
      </c>
      <c r="J6071" t="s">
        <v>53</v>
      </c>
      <c r="K6071" t="s">
        <v>43</v>
      </c>
      <c r="L6071" t="s">
        <v>54</v>
      </c>
      <c r="M6071" t="s">
        <v>31</v>
      </c>
      <c r="N6071" t="s">
        <v>32</v>
      </c>
      <c r="O6071">
        <v>1564.99</v>
      </c>
      <c r="P6071" t="s">
        <v>677</v>
      </c>
      <c r="Q6071" t="s">
        <v>686</v>
      </c>
      <c r="R6071" t="s">
        <v>680</v>
      </c>
      <c r="S6071" t="s">
        <v>34</v>
      </c>
      <c r="T6071" t="s">
        <v>561</v>
      </c>
    </row>
    <row r="6072" spans="1:20">
      <c r="A6072" t="s">
        <v>686</v>
      </c>
      <c r="B6072" t="s">
        <v>677</v>
      </c>
      <c r="C6072" t="s">
        <v>762</v>
      </c>
      <c r="D6072" t="s">
        <v>763</v>
      </c>
      <c r="E6072" t="s">
        <v>25</v>
      </c>
      <c r="F6072" s="1">
        <v>40179</v>
      </c>
      <c r="G6072" t="s">
        <v>2663</v>
      </c>
      <c r="H6072">
        <v>201502</v>
      </c>
      <c r="I6072" t="s">
        <v>27</v>
      </c>
      <c r="J6072" t="s">
        <v>53</v>
      </c>
      <c r="K6072" t="s">
        <v>44</v>
      </c>
      <c r="L6072" t="s">
        <v>54</v>
      </c>
      <c r="M6072" t="s">
        <v>31</v>
      </c>
      <c r="N6072" t="s">
        <v>32</v>
      </c>
      <c r="O6072">
        <v>1564.99</v>
      </c>
      <c r="P6072" t="s">
        <v>677</v>
      </c>
      <c r="Q6072" t="s">
        <v>686</v>
      </c>
      <c r="R6072" t="s">
        <v>680</v>
      </c>
      <c r="S6072" t="s">
        <v>34</v>
      </c>
      <c r="T6072" t="s">
        <v>561</v>
      </c>
    </row>
    <row r="6073" spans="1:20">
      <c r="A6073" t="s">
        <v>689</v>
      </c>
      <c r="B6073" t="s">
        <v>677</v>
      </c>
      <c r="C6073" t="s">
        <v>764</v>
      </c>
      <c r="D6073" t="s">
        <v>765</v>
      </c>
      <c r="E6073" t="s">
        <v>25</v>
      </c>
      <c r="F6073" s="1">
        <v>40179</v>
      </c>
      <c r="G6073" t="s">
        <v>2663</v>
      </c>
      <c r="H6073">
        <v>201502</v>
      </c>
      <c r="I6073" t="s">
        <v>27</v>
      </c>
      <c r="J6073" t="s">
        <v>53</v>
      </c>
      <c r="K6073" t="s">
        <v>29</v>
      </c>
      <c r="L6073" t="s">
        <v>54</v>
      </c>
      <c r="M6073" t="s">
        <v>31</v>
      </c>
      <c r="N6073" t="s">
        <v>32</v>
      </c>
      <c r="O6073">
        <v>3514.4</v>
      </c>
      <c r="P6073" t="s">
        <v>677</v>
      </c>
      <c r="Q6073" t="s">
        <v>689</v>
      </c>
      <c r="R6073" t="s">
        <v>680</v>
      </c>
      <c r="S6073" t="s">
        <v>34</v>
      </c>
      <c r="T6073" t="s">
        <v>561</v>
      </c>
    </row>
    <row r="6074" spans="1:20">
      <c r="A6074" t="s">
        <v>689</v>
      </c>
      <c r="B6074" t="s">
        <v>677</v>
      </c>
      <c r="C6074" t="s">
        <v>764</v>
      </c>
      <c r="D6074" t="s">
        <v>765</v>
      </c>
      <c r="E6074" t="s">
        <v>25</v>
      </c>
      <c r="F6074" s="1">
        <v>40179</v>
      </c>
      <c r="G6074" t="s">
        <v>2663</v>
      </c>
      <c r="H6074">
        <v>201502</v>
      </c>
      <c r="I6074" t="s">
        <v>27</v>
      </c>
      <c r="J6074" t="s">
        <v>53</v>
      </c>
      <c r="K6074" t="s">
        <v>36</v>
      </c>
      <c r="L6074" t="s">
        <v>54</v>
      </c>
      <c r="M6074" t="s">
        <v>31</v>
      </c>
      <c r="N6074" t="s">
        <v>32</v>
      </c>
      <c r="O6074">
        <v>1529.74</v>
      </c>
      <c r="P6074" t="s">
        <v>677</v>
      </c>
      <c r="Q6074" t="s">
        <v>689</v>
      </c>
      <c r="R6074" t="s">
        <v>680</v>
      </c>
      <c r="S6074" t="s">
        <v>34</v>
      </c>
      <c r="T6074" t="s">
        <v>561</v>
      </c>
    </row>
    <row r="6075" spans="1:20">
      <c r="A6075" t="s">
        <v>689</v>
      </c>
      <c r="B6075" t="s">
        <v>677</v>
      </c>
      <c r="C6075" t="s">
        <v>764</v>
      </c>
      <c r="D6075" t="s">
        <v>765</v>
      </c>
      <c r="E6075" t="s">
        <v>25</v>
      </c>
      <c r="F6075" s="1">
        <v>40179</v>
      </c>
      <c r="G6075" t="s">
        <v>2663</v>
      </c>
      <c r="H6075">
        <v>201502</v>
      </c>
      <c r="I6075" t="s">
        <v>27</v>
      </c>
      <c r="J6075" t="s">
        <v>53</v>
      </c>
      <c r="K6075" t="s">
        <v>37</v>
      </c>
      <c r="L6075" t="s">
        <v>54</v>
      </c>
      <c r="M6075" t="s">
        <v>31</v>
      </c>
      <c r="N6075" t="s">
        <v>32</v>
      </c>
      <c r="O6075">
        <v>423.79</v>
      </c>
      <c r="P6075" t="s">
        <v>677</v>
      </c>
      <c r="Q6075" t="s">
        <v>689</v>
      </c>
      <c r="R6075" t="s">
        <v>680</v>
      </c>
      <c r="S6075" t="s">
        <v>34</v>
      </c>
      <c r="T6075" t="s">
        <v>561</v>
      </c>
    </row>
    <row r="6076" spans="1:20">
      <c r="A6076" t="s">
        <v>689</v>
      </c>
      <c r="B6076" t="s">
        <v>677</v>
      </c>
      <c r="C6076" t="s">
        <v>764</v>
      </c>
      <c r="D6076" t="s">
        <v>765</v>
      </c>
      <c r="E6076" t="s">
        <v>25</v>
      </c>
      <c r="F6076" s="1">
        <v>40179</v>
      </c>
      <c r="G6076" t="s">
        <v>2663</v>
      </c>
      <c r="H6076">
        <v>201502</v>
      </c>
      <c r="I6076" t="s">
        <v>27</v>
      </c>
      <c r="J6076" t="s">
        <v>53</v>
      </c>
      <c r="K6076" t="s">
        <v>38</v>
      </c>
      <c r="L6076" t="s">
        <v>54</v>
      </c>
      <c r="M6076" t="s">
        <v>31</v>
      </c>
      <c r="N6076" t="s">
        <v>32</v>
      </c>
      <c r="O6076">
        <v>378.39</v>
      </c>
      <c r="P6076" t="s">
        <v>677</v>
      </c>
      <c r="Q6076" t="s">
        <v>689</v>
      </c>
      <c r="R6076" t="s">
        <v>680</v>
      </c>
      <c r="S6076" t="s">
        <v>34</v>
      </c>
      <c r="T6076" t="s">
        <v>561</v>
      </c>
    </row>
    <row r="6077" spans="1:20">
      <c r="A6077" t="s">
        <v>689</v>
      </c>
      <c r="B6077" t="s">
        <v>677</v>
      </c>
      <c r="C6077" t="s">
        <v>764</v>
      </c>
      <c r="D6077" t="s">
        <v>765</v>
      </c>
      <c r="E6077" t="s">
        <v>25</v>
      </c>
      <c r="F6077" s="1">
        <v>40179</v>
      </c>
      <c r="G6077" t="s">
        <v>2663</v>
      </c>
      <c r="H6077">
        <v>201502</v>
      </c>
      <c r="I6077" t="s">
        <v>27</v>
      </c>
      <c r="J6077" t="s">
        <v>53</v>
      </c>
      <c r="K6077" t="s">
        <v>39</v>
      </c>
      <c r="L6077" t="s">
        <v>54</v>
      </c>
      <c r="M6077" t="s">
        <v>31</v>
      </c>
      <c r="N6077" t="s">
        <v>32</v>
      </c>
      <c r="O6077">
        <v>425.07</v>
      </c>
      <c r="P6077" t="s">
        <v>677</v>
      </c>
      <c r="Q6077" t="s">
        <v>689</v>
      </c>
      <c r="R6077" t="s">
        <v>680</v>
      </c>
      <c r="S6077" t="s">
        <v>34</v>
      </c>
      <c r="T6077" t="s">
        <v>561</v>
      </c>
    </row>
    <row r="6078" spans="1:20">
      <c r="A6078" t="s">
        <v>689</v>
      </c>
      <c r="B6078" t="s">
        <v>677</v>
      </c>
      <c r="C6078" t="s">
        <v>764</v>
      </c>
      <c r="D6078" t="s">
        <v>765</v>
      </c>
      <c r="E6078" t="s">
        <v>25</v>
      </c>
      <c r="F6078" s="1">
        <v>40179</v>
      </c>
      <c r="G6078" t="s">
        <v>2663</v>
      </c>
      <c r="H6078">
        <v>201502</v>
      </c>
      <c r="I6078" t="s">
        <v>27</v>
      </c>
      <c r="J6078" t="s">
        <v>53</v>
      </c>
      <c r="K6078" t="s">
        <v>44</v>
      </c>
      <c r="L6078" t="s">
        <v>54</v>
      </c>
      <c r="M6078" t="s">
        <v>31</v>
      </c>
      <c r="N6078" t="s">
        <v>32</v>
      </c>
      <c r="O6078">
        <v>1653.89</v>
      </c>
      <c r="P6078" t="s">
        <v>677</v>
      </c>
      <c r="Q6078" t="s">
        <v>689</v>
      </c>
      <c r="R6078" t="s">
        <v>680</v>
      </c>
      <c r="S6078" t="s">
        <v>34</v>
      </c>
      <c r="T6078" t="s">
        <v>561</v>
      </c>
    </row>
    <row r="6079" spans="1:20">
      <c r="A6079" t="s">
        <v>694</v>
      </c>
      <c r="B6079" t="s">
        <v>677</v>
      </c>
      <c r="C6079" t="s">
        <v>766</v>
      </c>
      <c r="D6079" t="s">
        <v>767</v>
      </c>
      <c r="E6079" t="s">
        <v>25</v>
      </c>
      <c r="F6079" s="1">
        <v>40179</v>
      </c>
      <c r="G6079" t="s">
        <v>2663</v>
      </c>
      <c r="H6079">
        <v>201502</v>
      </c>
      <c r="I6079" t="s">
        <v>27</v>
      </c>
      <c r="J6079" t="s">
        <v>53</v>
      </c>
      <c r="K6079" t="s">
        <v>29</v>
      </c>
      <c r="L6079" t="s">
        <v>54</v>
      </c>
      <c r="M6079" t="s">
        <v>31</v>
      </c>
      <c r="N6079" t="s">
        <v>32</v>
      </c>
      <c r="O6079">
        <v>436.28000000000003</v>
      </c>
      <c r="P6079" t="s">
        <v>677</v>
      </c>
      <c r="Q6079" t="s">
        <v>694</v>
      </c>
      <c r="R6079" t="s">
        <v>680</v>
      </c>
      <c r="S6079" t="s">
        <v>34</v>
      </c>
      <c r="T6079" t="s">
        <v>561</v>
      </c>
    </row>
    <row r="6080" spans="1:20">
      <c r="A6080" t="s">
        <v>694</v>
      </c>
      <c r="B6080" t="s">
        <v>677</v>
      </c>
      <c r="C6080" t="s">
        <v>766</v>
      </c>
      <c r="D6080" t="s">
        <v>767</v>
      </c>
      <c r="E6080" t="s">
        <v>25</v>
      </c>
      <c r="F6080" s="1">
        <v>40179</v>
      </c>
      <c r="G6080" t="s">
        <v>2663</v>
      </c>
      <c r="H6080">
        <v>201502</v>
      </c>
      <c r="I6080" t="s">
        <v>27</v>
      </c>
      <c r="J6080" t="s">
        <v>53</v>
      </c>
      <c r="K6080" t="s">
        <v>36</v>
      </c>
      <c r="L6080" t="s">
        <v>54</v>
      </c>
      <c r="M6080" t="s">
        <v>31</v>
      </c>
      <c r="N6080" t="s">
        <v>32</v>
      </c>
      <c r="O6080">
        <v>436.26</v>
      </c>
      <c r="P6080" t="s">
        <v>677</v>
      </c>
      <c r="Q6080" t="s">
        <v>694</v>
      </c>
      <c r="R6080" t="s">
        <v>680</v>
      </c>
      <c r="S6080" t="s">
        <v>34</v>
      </c>
      <c r="T6080" t="s">
        <v>561</v>
      </c>
    </row>
    <row r="6081" spans="1:20">
      <c r="A6081" t="s">
        <v>694</v>
      </c>
      <c r="B6081" t="s">
        <v>677</v>
      </c>
      <c r="C6081" t="s">
        <v>766</v>
      </c>
      <c r="D6081" t="s">
        <v>767</v>
      </c>
      <c r="E6081" t="s">
        <v>25</v>
      </c>
      <c r="F6081" s="1">
        <v>40179</v>
      </c>
      <c r="G6081" t="s">
        <v>2663</v>
      </c>
      <c r="H6081">
        <v>201502</v>
      </c>
      <c r="I6081" t="s">
        <v>27</v>
      </c>
      <c r="J6081" t="s">
        <v>53</v>
      </c>
      <c r="K6081" t="s">
        <v>38</v>
      </c>
      <c r="L6081" t="s">
        <v>54</v>
      </c>
      <c r="M6081" t="s">
        <v>31</v>
      </c>
      <c r="N6081" t="s">
        <v>32</v>
      </c>
      <c r="O6081">
        <v>436.28000000000003</v>
      </c>
      <c r="P6081" t="s">
        <v>677</v>
      </c>
      <c r="Q6081" t="s">
        <v>694</v>
      </c>
      <c r="R6081" t="s">
        <v>680</v>
      </c>
      <c r="S6081" t="s">
        <v>34</v>
      </c>
      <c r="T6081" t="s">
        <v>561</v>
      </c>
    </row>
    <row r="6082" spans="1:20">
      <c r="A6082" t="s">
        <v>694</v>
      </c>
      <c r="B6082" t="s">
        <v>677</v>
      </c>
      <c r="C6082" t="s">
        <v>768</v>
      </c>
      <c r="D6082" t="s">
        <v>769</v>
      </c>
      <c r="E6082" t="s">
        <v>25</v>
      </c>
      <c r="F6082" s="1">
        <v>40179</v>
      </c>
      <c r="G6082" t="s">
        <v>2663</v>
      </c>
      <c r="H6082">
        <v>201502</v>
      </c>
      <c r="I6082" t="s">
        <v>27</v>
      </c>
      <c r="J6082" t="s">
        <v>53</v>
      </c>
      <c r="K6082" t="s">
        <v>29</v>
      </c>
      <c r="L6082" t="s">
        <v>54</v>
      </c>
      <c r="M6082" t="s">
        <v>31</v>
      </c>
      <c r="N6082" t="s">
        <v>32</v>
      </c>
      <c r="O6082">
        <v>2026.8400000000001</v>
      </c>
      <c r="P6082" t="s">
        <v>677</v>
      </c>
      <c r="Q6082" t="s">
        <v>694</v>
      </c>
      <c r="R6082" t="s">
        <v>680</v>
      </c>
      <c r="S6082" t="s">
        <v>34</v>
      </c>
      <c r="T6082" t="s">
        <v>561</v>
      </c>
    </row>
    <row r="6083" spans="1:20">
      <c r="A6083" t="s">
        <v>694</v>
      </c>
      <c r="B6083" t="s">
        <v>677</v>
      </c>
      <c r="C6083" t="s">
        <v>768</v>
      </c>
      <c r="D6083" t="s">
        <v>769</v>
      </c>
      <c r="E6083" t="s">
        <v>25</v>
      </c>
      <c r="F6083" s="1">
        <v>40179</v>
      </c>
      <c r="G6083" t="s">
        <v>2663</v>
      </c>
      <c r="H6083">
        <v>201502</v>
      </c>
      <c r="I6083" t="s">
        <v>27</v>
      </c>
      <c r="J6083" t="s">
        <v>53</v>
      </c>
      <c r="K6083" t="s">
        <v>36</v>
      </c>
      <c r="L6083" t="s">
        <v>54</v>
      </c>
      <c r="M6083" t="s">
        <v>31</v>
      </c>
      <c r="N6083" t="s">
        <v>32</v>
      </c>
      <c r="O6083">
        <v>637.84</v>
      </c>
      <c r="P6083" t="s">
        <v>677</v>
      </c>
      <c r="Q6083" t="s">
        <v>694</v>
      </c>
      <c r="R6083" t="s">
        <v>680</v>
      </c>
      <c r="S6083" t="s">
        <v>34</v>
      </c>
      <c r="T6083" t="s">
        <v>561</v>
      </c>
    </row>
    <row r="6084" spans="1:20">
      <c r="A6084" t="s">
        <v>694</v>
      </c>
      <c r="B6084" t="s">
        <v>677</v>
      </c>
      <c r="C6084" t="s">
        <v>768</v>
      </c>
      <c r="D6084" t="s">
        <v>769</v>
      </c>
      <c r="E6084" t="s">
        <v>25</v>
      </c>
      <c r="F6084" s="1">
        <v>40179</v>
      </c>
      <c r="G6084" t="s">
        <v>2663</v>
      </c>
      <c r="H6084">
        <v>201502</v>
      </c>
      <c r="I6084" t="s">
        <v>27</v>
      </c>
      <c r="J6084" t="s">
        <v>53</v>
      </c>
      <c r="K6084" t="s">
        <v>37</v>
      </c>
      <c r="L6084" t="s">
        <v>54</v>
      </c>
      <c r="M6084" t="s">
        <v>31</v>
      </c>
      <c r="N6084" t="s">
        <v>32</v>
      </c>
      <c r="O6084">
        <v>27.150000000000002</v>
      </c>
      <c r="P6084" t="s">
        <v>677</v>
      </c>
      <c r="Q6084" t="s">
        <v>694</v>
      </c>
      <c r="R6084" t="s">
        <v>680</v>
      </c>
      <c r="S6084" t="s">
        <v>34</v>
      </c>
      <c r="T6084" t="s">
        <v>561</v>
      </c>
    </row>
    <row r="6085" spans="1:20">
      <c r="A6085" t="s">
        <v>694</v>
      </c>
      <c r="B6085" t="s">
        <v>677</v>
      </c>
      <c r="C6085" t="s">
        <v>768</v>
      </c>
      <c r="D6085" t="s">
        <v>769</v>
      </c>
      <c r="E6085" t="s">
        <v>25</v>
      </c>
      <c r="F6085" s="1">
        <v>40179</v>
      </c>
      <c r="G6085" t="s">
        <v>2663</v>
      </c>
      <c r="H6085">
        <v>201502</v>
      </c>
      <c r="I6085" t="s">
        <v>27</v>
      </c>
      <c r="J6085" t="s">
        <v>53</v>
      </c>
      <c r="K6085" t="s">
        <v>38</v>
      </c>
      <c r="L6085" t="s">
        <v>54</v>
      </c>
      <c r="M6085" t="s">
        <v>31</v>
      </c>
      <c r="N6085" t="s">
        <v>32</v>
      </c>
      <c r="O6085">
        <v>910.84</v>
      </c>
      <c r="P6085" t="s">
        <v>677</v>
      </c>
      <c r="Q6085" t="s">
        <v>694</v>
      </c>
      <c r="R6085" t="s">
        <v>680</v>
      </c>
      <c r="S6085" t="s">
        <v>34</v>
      </c>
      <c r="T6085" t="s">
        <v>561</v>
      </c>
    </row>
    <row r="6086" spans="1:20">
      <c r="A6086" t="s">
        <v>694</v>
      </c>
      <c r="B6086" t="s">
        <v>677</v>
      </c>
      <c r="C6086" t="s">
        <v>770</v>
      </c>
      <c r="D6086" t="s">
        <v>771</v>
      </c>
      <c r="E6086" t="s">
        <v>25</v>
      </c>
      <c r="F6086" s="1">
        <v>40179</v>
      </c>
      <c r="G6086" t="s">
        <v>2663</v>
      </c>
      <c r="H6086">
        <v>201502</v>
      </c>
      <c r="I6086" t="s">
        <v>27</v>
      </c>
      <c r="J6086" t="s">
        <v>53</v>
      </c>
      <c r="K6086" t="s">
        <v>29</v>
      </c>
      <c r="L6086" t="s">
        <v>54</v>
      </c>
      <c r="M6086" t="s">
        <v>31</v>
      </c>
      <c r="N6086" t="s">
        <v>32</v>
      </c>
      <c r="O6086">
        <v>2679.26</v>
      </c>
      <c r="P6086" t="s">
        <v>677</v>
      </c>
      <c r="Q6086" t="s">
        <v>694</v>
      </c>
      <c r="R6086" t="s">
        <v>680</v>
      </c>
      <c r="S6086" t="s">
        <v>34</v>
      </c>
      <c r="T6086" t="s">
        <v>561</v>
      </c>
    </row>
    <row r="6087" spans="1:20">
      <c r="A6087" t="s">
        <v>694</v>
      </c>
      <c r="B6087" t="s">
        <v>677</v>
      </c>
      <c r="C6087" t="s">
        <v>770</v>
      </c>
      <c r="D6087" t="s">
        <v>771</v>
      </c>
      <c r="E6087" t="s">
        <v>25</v>
      </c>
      <c r="F6087" s="1">
        <v>40179</v>
      </c>
      <c r="G6087" t="s">
        <v>2663</v>
      </c>
      <c r="H6087">
        <v>201502</v>
      </c>
      <c r="I6087" t="s">
        <v>27</v>
      </c>
      <c r="J6087" t="s">
        <v>53</v>
      </c>
      <c r="K6087" t="s">
        <v>36</v>
      </c>
      <c r="L6087" t="s">
        <v>54</v>
      </c>
      <c r="M6087" t="s">
        <v>31</v>
      </c>
      <c r="N6087" t="s">
        <v>32</v>
      </c>
      <c r="O6087">
        <v>44.89</v>
      </c>
      <c r="P6087" t="s">
        <v>677</v>
      </c>
      <c r="Q6087" t="s">
        <v>694</v>
      </c>
      <c r="R6087" t="s">
        <v>680</v>
      </c>
      <c r="S6087" t="s">
        <v>34</v>
      </c>
      <c r="T6087" t="s">
        <v>561</v>
      </c>
    </row>
    <row r="6088" spans="1:20">
      <c r="A6088" t="s">
        <v>694</v>
      </c>
      <c r="B6088" t="s">
        <v>677</v>
      </c>
      <c r="C6088" t="s">
        <v>770</v>
      </c>
      <c r="D6088" t="s">
        <v>771</v>
      </c>
      <c r="E6088" t="s">
        <v>25</v>
      </c>
      <c r="F6088" s="1">
        <v>40179</v>
      </c>
      <c r="G6088" t="s">
        <v>2663</v>
      </c>
      <c r="H6088">
        <v>201502</v>
      </c>
      <c r="I6088" t="s">
        <v>27</v>
      </c>
      <c r="J6088" t="s">
        <v>53</v>
      </c>
      <c r="K6088" t="s">
        <v>37</v>
      </c>
      <c r="L6088" t="s">
        <v>54</v>
      </c>
      <c r="M6088" t="s">
        <v>31</v>
      </c>
      <c r="N6088" t="s">
        <v>32</v>
      </c>
      <c r="O6088">
        <v>0</v>
      </c>
      <c r="P6088" t="s">
        <v>677</v>
      </c>
      <c r="Q6088" t="s">
        <v>694</v>
      </c>
      <c r="R6088" t="s">
        <v>680</v>
      </c>
      <c r="S6088" t="s">
        <v>34</v>
      </c>
      <c r="T6088" t="s">
        <v>561</v>
      </c>
    </row>
    <row r="6089" spans="1:20">
      <c r="A6089" t="s">
        <v>694</v>
      </c>
      <c r="B6089" t="s">
        <v>677</v>
      </c>
      <c r="C6089" t="s">
        <v>770</v>
      </c>
      <c r="D6089" t="s">
        <v>771</v>
      </c>
      <c r="E6089" t="s">
        <v>25</v>
      </c>
      <c r="F6089" s="1">
        <v>40179</v>
      </c>
      <c r="G6089" t="s">
        <v>2663</v>
      </c>
      <c r="H6089">
        <v>201502</v>
      </c>
      <c r="I6089" t="s">
        <v>27</v>
      </c>
      <c r="J6089" t="s">
        <v>53</v>
      </c>
      <c r="K6089" t="s">
        <v>38</v>
      </c>
      <c r="L6089" t="s">
        <v>54</v>
      </c>
      <c r="M6089" t="s">
        <v>31</v>
      </c>
      <c r="N6089" t="s">
        <v>32</v>
      </c>
      <c r="O6089">
        <v>51.39</v>
      </c>
      <c r="P6089" t="s">
        <v>677</v>
      </c>
      <c r="Q6089" t="s">
        <v>694</v>
      </c>
      <c r="R6089" t="s">
        <v>680</v>
      </c>
      <c r="S6089" t="s">
        <v>34</v>
      </c>
      <c r="T6089" t="s">
        <v>561</v>
      </c>
    </row>
    <row r="6090" spans="1:20">
      <c r="A6090" t="s">
        <v>694</v>
      </c>
      <c r="B6090" t="s">
        <v>677</v>
      </c>
      <c r="C6090" t="s">
        <v>770</v>
      </c>
      <c r="D6090" t="s">
        <v>771</v>
      </c>
      <c r="E6090" t="s">
        <v>25</v>
      </c>
      <c r="F6090" s="1">
        <v>40179</v>
      </c>
      <c r="G6090" t="s">
        <v>2663</v>
      </c>
      <c r="H6090">
        <v>201502</v>
      </c>
      <c r="I6090" t="s">
        <v>27</v>
      </c>
      <c r="J6090" t="s">
        <v>53</v>
      </c>
      <c r="K6090" t="s">
        <v>39</v>
      </c>
      <c r="L6090" t="s">
        <v>54</v>
      </c>
      <c r="M6090" t="s">
        <v>31</v>
      </c>
      <c r="N6090" t="s">
        <v>32</v>
      </c>
      <c r="O6090">
        <v>0</v>
      </c>
      <c r="P6090" t="s">
        <v>677</v>
      </c>
      <c r="Q6090" t="s">
        <v>694</v>
      </c>
      <c r="R6090" t="s">
        <v>680</v>
      </c>
      <c r="S6090" t="s">
        <v>34</v>
      </c>
      <c r="T6090" t="s">
        <v>561</v>
      </c>
    </row>
    <row r="6091" spans="1:20">
      <c r="A6091" t="s">
        <v>694</v>
      </c>
      <c r="B6091" t="s">
        <v>677</v>
      </c>
      <c r="C6091" t="s">
        <v>770</v>
      </c>
      <c r="D6091" t="s">
        <v>771</v>
      </c>
      <c r="E6091" t="s">
        <v>25</v>
      </c>
      <c r="F6091" s="1">
        <v>40179</v>
      </c>
      <c r="G6091" t="s">
        <v>2663</v>
      </c>
      <c r="H6091">
        <v>201502</v>
      </c>
      <c r="I6091" t="s">
        <v>27</v>
      </c>
      <c r="J6091" t="s">
        <v>53</v>
      </c>
      <c r="K6091" t="s">
        <v>40</v>
      </c>
      <c r="L6091" t="s">
        <v>54</v>
      </c>
      <c r="M6091" t="s">
        <v>31</v>
      </c>
      <c r="N6091" t="s">
        <v>32</v>
      </c>
      <c r="O6091">
        <v>0</v>
      </c>
      <c r="P6091" t="s">
        <v>677</v>
      </c>
      <c r="Q6091" t="s">
        <v>694</v>
      </c>
      <c r="R6091" t="s">
        <v>680</v>
      </c>
      <c r="S6091" t="s">
        <v>34</v>
      </c>
      <c r="T6091" t="s">
        <v>561</v>
      </c>
    </row>
    <row r="6092" spans="1:20">
      <c r="A6092" t="s">
        <v>694</v>
      </c>
      <c r="B6092" t="s">
        <v>677</v>
      </c>
      <c r="C6092" t="s">
        <v>770</v>
      </c>
      <c r="D6092" t="s">
        <v>771</v>
      </c>
      <c r="E6092" t="s">
        <v>25</v>
      </c>
      <c r="F6092" s="1">
        <v>40179</v>
      </c>
      <c r="G6092" t="s">
        <v>2663</v>
      </c>
      <c r="H6092">
        <v>201502</v>
      </c>
      <c r="I6092" t="s">
        <v>27</v>
      </c>
      <c r="J6092" t="s">
        <v>53</v>
      </c>
      <c r="K6092" t="s">
        <v>41</v>
      </c>
      <c r="L6092" t="s">
        <v>54</v>
      </c>
      <c r="M6092" t="s">
        <v>31</v>
      </c>
      <c r="N6092" t="s">
        <v>32</v>
      </c>
      <c r="O6092">
        <v>0.03</v>
      </c>
      <c r="P6092" t="s">
        <v>677</v>
      </c>
      <c r="Q6092" t="s">
        <v>694</v>
      </c>
      <c r="R6092" t="s">
        <v>680</v>
      </c>
      <c r="S6092" t="s">
        <v>34</v>
      </c>
      <c r="T6092" t="s">
        <v>561</v>
      </c>
    </row>
    <row r="6093" spans="1:20">
      <c r="A6093" t="s">
        <v>694</v>
      </c>
      <c r="B6093" t="s">
        <v>677</v>
      </c>
      <c r="C6093" t="s">
        <v>770</v>
      </c>
      <c r="D6093" t="s">
        <v>771</v>
      </c>
      <c r="E6093" t="s">
        <v>25</v>
      </c>
      <c r="F6093" s="1">
        <v>40179</v>
      </c>
      <c r="G6093" t="s">
        <v>2663</v>
      </c>
      <c r="H6093">
        <v>201502</v>
      </c>
      <c r="I6093" t="s">
        <v>27</v>
      </c>
      <c r="J6093" t="s">
        <v>53</v>
      </c>
      <c r="K6093" t="s">
        <v>43</v>
      </c>
      <c r="L6093" t="s">
        <v>54</v>
      </c>
      <c r="M6093" t="s">
        <v>31</v>
      </c>
      <c r="N6093" t="s">
        <v>32</v>
      </c>
      <c r="O6093">
        <v>0</v>
      </c>
      <c r="P6093" t="s">
        <v>677</v>
      </c>
      <c r="Q6093" t="s">
        <v>694</v>
      </c>
      <c r="R6093" t="s">
        <v>680</v>
      </c>
      <c r="S6093" t="s">
        <v>34</v>
      </c>
      <c r="T6093" t="s">
        <v>561</v>
      </c>
    </row>
    <row r="6094" spans="1:20">
      <c r="A6094" t="s">
        <v>694</v>
      </c>
      <c r="B6094" t="s">
        <v>677</v>
      </c>
      <c r="C6094" t="s">
        <v>770</v>
      </c>
      <c r="D6094" t="s">
        <v>771</v>
      </c>
      <c r="E6094" t="s">
        <v>25</v>
      </c>
      <c r="F6094" s="1">
        <v>40179</v>
      </c>
      <c r="G6094" t="s">
        <v>2663</v>
      </c>
      <c r="H6094">
        <v>201502</v>
      </c>
      <c r="I6094" t="s">
        <v>27</v>
      </c>
      <c r="J6094" t="s">
        <v>53</v>
      </c>
      <c r="K6094" t="s">
        <v>44</v>
      </c>
      <c r="L6094" t="s">
        <v>54</v>
      </c>
      <c r="M6094" t="s">
        <v>31</v>
      </c>
      <c r="N6094" t="s">
        <v>32</v>
      </c>
      <c r="O6094">
        <v>0</v>
      </c>
      <c r="P6094" t="s">
        <v>677</v>
      </c>
      <c r="Q6094" t="s">
        <v>694</v>
      </c>
      <c r="R6094" t="s">
        <v>680</v>
      </c>
      <c r="S6094" t="s">
        <v>34</v>
      </c>
      <c r="T6094" t="s">
        <v>561</v>
      </c>
    </row>
    <row r="6095" spans="1:20">
      <c r="A6095" t="s">
        <v>694</v>
      </c>
      <c r="B6095" t="s">
        <v>677</v>
      </c>
      <c r="C6095" t="s">
        <v>774</v>
      </c>
      <c r="D6095" t="s">
        <v>775</v>
      </c>
      <c r="E6095" t="s">
        <v>25</v>
      </c>
      <c r="F6095" s="1">
        <v>40179</v>
      </c>
      <c r="G6095" t="s">
        <v>2663</v>
      </c>
      <c r="H6095">
        <v>201502</v>
      </c>
      <c r="I6095" t="s">
        <v>27</v>
      </c>
      <c r="J6095" t="s">
        <v>53</v>
      </c>
      <c r="K6095" t="s">
        <v>29</v>
      </c>
      <c r="L6095" t="s">
        <v>54</v>
      </c>
      <c r="M6095" t="s">
        <v>31</v>
      </c>
      <c r="N6095" t="s">
        <v>32</v>
      </c>
      <c r="O6095">
        <v>144.34</v>
      </c>
      <c r="P6095" t="s">
        <v>677</v>
      </c>
      <c r="Q6095" t="s">
        <v>694</v>
      </c>
      <c r="R6095" t="s">
        <v>680</v>
      </c>
      <c r="S6095" t="s">
        <v>34</v>
      </c>
      <c r="T6095" t="s">
        <v>561</v>
      </c>
    </row>
    <row r="6096" spans="1:20">
      <c r="A6096" t="s">
        <v>694</v>
      </c>
      <c r="B6096" t="s">
        <v>677</v>
      </c>
      <c r="C6096" t="s">
        <v>774</v>
      </c>
      <c r="D6096" t="s">
        <v>775</v>
      </c>
      <c r="E6096" t="s">
        <v>25</v>
      </c>
      <c r="F6096" s="1">
        <v>40179</v>
      </c>
      <c r="G6096" t="s">
        <v>2663</v>
      </c>
      <c r="H6096">
        <v>201502</v>
      </c>
      <c r="I6096" t="s">
        <v>27</v>
      </c>
      <c r="J6096" t="s">
        <v>53</v>
      </c>
      <c r="K6096" t="s">
        <v>36</v>
      </c>
      <c r="L6096" t="s">
        <v>54</v>
      </c>
      <c r="M6096" t="s">
        <v>31</v>
      </c>
      <c r="N6096" t="s">
        <v>32</v>
      </c>
      <c r="O6096">
        <v>344.48</v>
      </c>
      <c r="P6096" t="s">
        <v>677</v>
      </c>
      <c r="Q6096" t="s">
        <v>694</v>
      </c>
      <c r="R6096" t="s">
        <v>680</v>
      </c>
      <c r="S6096" t="s">
        <v>34</v>
      </c>
      <c r="T6096" t="s">
        <v>561</v>
      </c>
    </row>
    <row r="6097" spans="1:20">
      <c r="A6097" t="s">
        <v>694</v>
      </c>
      <c r="B6097" t="s">
        <v>677</v>
      </c>
      <c r="C6097" t="s">
        <v>778</v>
      </c>
      <c r="D6097" t="s">
        <v>779</v>
      </c>
      <c r="E6097" t="s">
        <v>25</v>
      </c>
      <c r="F6097" s="1">
        <v>40179</v>
      </c>
      <c r="G6097" t="s">
        <v>2663</v>
      </c>
      <c r="H6097">
        <v>201502</v>
      </c>
      <c r="I6097" t="s">
        <v>27</v>
      </c>
      <c r="J6097" t="s">
        <v>28</v>
      </c>
      <c r="K6097" t="s">
        <v>36</v>
      </c>
      <c r="L6097" t="s">
        <v>30</v>
      </c>
      <c r="M6097" t="s">
        <v>31</v>
      </c>
      <c r="N6097" t="s">
        <v>32</v>
      </c>
      <c r="O6097">
        <v>16730.400000000001</v>
      </c>
      <c r="P6097" t="s">
        <v>677</v>
      </c>
      <c r="Q6097" t="s">
        <v>694</v>
      </c>
      <c r="R6097" t="s">
        <v>680</v>
      </c>
      <c r="S6097" t="s">
        <v>34</v>
      </c>
      <c r="T6097" t="s">
        <v>561</v>
      </c>
    </row>
    <row r="6098" spans="1:20">
      <c r="A6098" t="s">
        <v>703</v>
      </c>
      <c r="B6098" t="s">
        <v>677</v>
      </c>
      <c r="C6098" t="s">
        <v>780</v>
      </c>
      <c r="D6098" t="s">
        <v>781</v>
      </c>
      <c r="E6098" t="s">
        <v>25</v>
      </c>
      <c r="F6098" s="1">
        <v>40179</v>
      </c>
      <c r="G6098" t="s">
        <v>2663</v>
      </c>
      <c r="H6098">
        <v>201502</v>
      </c>
      <c r="I6098" t="s">
        <v>27</v>
      </c>
      <c r="J6098" t="s">
        <v>28</v>
      </c>
      <c r="K6098" t="s">
        <v>29</v>
      </c>
      <c r="L6098" t="s">
        <v>30</v>
      </c>
      <c r="M6098" t="s">
        <v>31</v>
      </c>
      <c r="N6098" t="s">
        <v>32</v>
      </c>
      <c r="O6098">
        <v>0</v>
      </c>
      <c r="P6098" t="s">
        <v>677</v>
      </c>
      <c r="Q6098" t="s">
        <v>703</v>
      </c>
      <c r="R6098" t="s">
        <v>680</v>
      </c>
      <c r="S6098" t="s">
        <v>34</v>
      </c>
      <c r="T6098" t="s">
        <v>561</v>
      </c>
    </row>
    <row r="6099" spans="1:20">
      <c r="A6099" t="s">
        <v>703</v>
      </c>
      <c r="B6099" t="s">
        <v>677</v>
      </c>
      <c r="C6099" t="s">
        <v>780</v>
      </c>
      <c r="D6099" t="s">
        <v>781</v>
      </c>
      <c r="E6099" t="s">
        <v>25</v>
      </c>
      <c r="F6099" s="1">
        <v>40179</v>
      </c>
      <c r="G6099" t="s">
        <v>2663</v>
      </c>
      <c r="H6099">
        <v>201502</v>
      </c>
      <c r="I6099" t="s">
        <v>27</v>
      </c>
      <c r="J6099" t="s">
        <v>28</v>
      </c>
      <c r="K6099" t="s">
        <v>36</v>
      </c>
      <c r="L6099" t="s">
        <v>30</v>
      </c>
      <c r="M6099" t="s">
        <v>31</v>
      </c>
      <c r="N6099" t="s">
        <v>32</v>
      </c>
      <c r="O6099">
        <v>0</v>
      </c>
      <c r="P6099" t="s">
        <v>677</v>
      </c>
      <c r="Q6099" t="s">
        <v>703</v>
      </c>
      <c r="R6099" t="s">
        <v>680</v>
      </c>
      <c r="S6099" t="s">
        <v>34</v>
      </c>
      <c r="T6099" t="s">
        <v>561</v>
      </c>
    </row>
    <row r="6100" spans="1:20">
      <c r="A6100" t="s">
        <v>703</v>
      </c>
      <c r="B6100" t="s">
        <v>677</v>
      </c>
      <c r="C6100" t="s">
        <v>780</v>
      </c>
      <c r="D6100" t="s">
        <v>781</v>
      </c>
      <c r="E6100" t="s">
        <v>25</v>
      </c>
      <c r="F6100" s="1">
        <v>40179</v>
      </c>
      <c r="G6100" t="s">
        <v>2663</v>
      </c>
      <c r="H6100">
        <v>201502</v>
      </c>
      <c r="I6100" t="s">
        <v>27</v>
      </c>
      <c r="J6100" t="s">
        <v>28</v>
      </c>
      <c r="K6100" t="s">
        <v>37</v>
      </c>
      <c r="L6100" t="s">
        <v>30</v>
      </c>
      <c r="M6100" t="s">
        <v>31</v>
      </c>
      <c r="N6100" t="s">
        <v>32</v>
      </c>
      <c r="O6100">
        <v>0</v>
      </c>
      <c r="P6100" t="s">
        <v>677</v>
      </c>
      <c r="Q6100" t="s">
        <v>703</v>
      </c>
      <c r="R6100" t="s">
        <v>680</v>
      </c>
      <c r="S6100" t="s">
        <v>34</v>
      </c>
      <c r="T6100" t="s">
        <v>561</v>
      </c>
    </row>
    <row r="6101" spans="1:20">
      <c r="A6101" t="s">
        <v>703</v>
      </c>
      <c r="B6101" t="s">
        <v>677</v>
      </c>
      <c r="C6101" t="s">
        <v>780</v>
      </c>
      <c r="D6101" t="s">
        <v>781</v>
      </c>
      <c r="E6101" t="s">
        <v>25</v>
      </c>
      <c r="F6101" s="1">
        <v>40179</v>
      </c>
      <c r="G6101" t="s">
        <v>2663</v>
      </c>
      <c r="H6101">
        <v>201502</v>
      </c>
      <c r="I6101" t="s">
        <v>27</v>
      </c>
      <c r="J6101" t="s">
        <v>28</v>
      </c>
      <c r="K6101" t="s">
        <v>38</v>
      </c>
      <c r="L6101" t="s">
        <v>30</v>
      </c>
      <c r="M6101" t="s">
        <v>31</v>
      </c>
      <c r="N6101" t="s">
        <v>32</v>
      </c>
      <c r="O6101">
        <v>0</v>
      </c>
      <c r="P6101" t="s">
        <v>677</v>
      </c>
      <c r="Q6101" t="s">
        <v>703</v>
      </c>
      <c r="R6101" t="s">
        <v>680</v>
      </c>
      <c r="S6101" t="s">
        <v>34</v>
      </c>
      <c r="T6101" t="s">
        <v>561</v>
      </c>
    </row>
    <row r="6102" spans="1:20">
      <c r="A6102" t="s">
        <v>703</v>
      </c>
      <c r="B6102" t="s">
        <v>677</v>
      </c>
      <c r="C6102" t="s">
        <v>780</v>
      </c>
      <c r="D6102" t="s">
        <v>781</v>
      </c>
      <c r="E6102" t="s">
        <v>25</v>
      </c>
      <c r="F6102" s="1">
        <v>40179</v>
      </c>
      <c r="G6102" t="s">
        <v>2663</v>
      </c>
      <c r="H6102">
        <v>201502</v>
      </c>
      <c r="I6102" t="s">
        <v>27</v>
      </c>
      <c r="J6102" t="s">
        <v>28</v>
      </c>
      <c r="K6102" t="s">
        <v>39</v>
      </c>
      <c r="L6102" t="s">
        <v>30</v>
      </c>
      <c r="M6102" t="s">
        <v>31</v>
      </c>
      <c r="N6102" t="s">
        <v>32</v>
      </c>
      <c r="O6102">
        <v>0</v>
      </c>
      <c r="P6102" t="s">
        <v>677</v>
      </c>
      <c r="Q6102" t="s">
        <v>703</v>
      </c>
      <c r="R6102" t="s">
        <v>680</v>
      </c>
      <c r="S6102" t="s">
        <v>34</v>
      </c>
      <c r="T6102" t="s">
        <v>561</v>
      </c>
    </row>
    <row r="6103" spans="1:20">
      <c r="A6103" t="s">
        <v>703</v>
      </c>
      <c r="B6103" t="s">
        <v>677</v>
      </c>
      <c r="C6103" t="s">
        <v>780</v>
      </c>
      <c r="D6103" t="s">
        <v>781</v>
      </c>
      <c r="E6103" t="s">
        <v>25</v>
      </c>
      <c r="F6103" s="1">
        <v>40179</v>
      </c>
      <c r="G6103" t="s">
        <v>2663</v>
      </c>
      <c r="H6103">
        <v>201502</v>
      </c>
      <c r="I6103" t="s">
        <v>27</v>
      </c>
      <c r="J6103" t="s">
        <v>28</v>
      </c>
      <c r="K6103" t="s">
        <v>41</v>
      </c>
      <c r="L6103" t="s">
        <v>30</v>
      </c>
      <c r="M6103" t="s">
        <v>31</v>
      </c>
      <c r="N6103" t="s">
        <v>32</v>
      </c>
      <c r="O6103">
        <v>0</v>
      </c>
      <c r="P6103" t="s">
        <v>677</v>
      </c>
      <c r="Q6103" t="s">
        <v>703</v>
      </c>
      <c r="R6103" t="s">
        <v>680</v>
      </c>
      <c r="S6103" t="s">
        <v>34</v>
      </c>
      <c r="T6103" t="s">
        <v>561</v>
      </c>
    </row>
    <row r="6104" spans="1:20">
      <c r="A6104" t="s">
        <v>703</v>
      </c>
      <c r="B6104" t="s">
        <v>677</v>
      </c>
      <c r="C6104" t="s">
        <v>780</v>
      </c>
      <c r="D6104" t="s">
        <v>781</v>
      </c>
      <c r="E6104" t="s">
        <v>25</v>
      </c>
      <c r="F6104" s="1">
        <v>40179</v>
      </c>
      <c r="G6104" t="s">
        <v>2663</v>
      </c>
      <c r="H6104">
        <v>201502</v>
      </c>
      <c r="I6104" t="s">
        <v>27</v>
      </c>
      <c r="J6104" t="s">
        <v>28</v>
      </c>
      <c r="K6104" t="s">
        <v>44</v>
      </c>
      <c r="L6104" t="s">
        <v>30</v>
      </c>
      <c r="M6104" t="s">
        <v>31</v>
      </c>
      <c r="N6104" t="s">
        <v>32</v>
      </c>
      <c r="O6104">
        <v>3474.07</v>
      </c>
      <c r="P6104" t="s">
        <v>677</v>
      </c>
      <c r="Q6104" t="s">
        <v>703</v>
      </c>
      <c r="R6104" t="s">
        <v>680</v>
      </c>
      <c r="S6104" t="s">
        <v>34</v>
      </c>
      <c r="T6104" t="s">
        <v>561</v>
      </c>
    </row>
    <row r="6105" spans="1:20">
      <c r="A6105" t="s">
        <v>714</v>
      </c>
      <c r="B6105" t="s">
        <v>677</v>
      </c>
      <c r="C6105" t="s">
        <v>786</v>
      </c>
      <c r="D6105" t="s">
        <v>787</v>
      </c>
      <c r="E6105" t="s">
        <v>25</v>
      </c>
      <c r="F6105" s="1">
        <v>40179</v>
      </c>
      <c r="G6105" t="s">
        <v>2663</v>
      </c>
      <c r="H6105">
        <v>201502</v>
      </c>
      <c r="I6105" t="s">
        <v>27</v>
      </c>
      <c r="J6105" t="s">
        <v>53</v>
      </c>
      <c r="K6105" t="s">
        <v>29</v>
      </c>
      <c r="L6105" t="s">
        <v>54</v>
      </c>
      <c r="M6105" t="s">
        <v>31</v>
      </c>
      <c r="N6105" t="s">
        <v>32</v>
      </c>
      <c r="O6105">
        <v>9788.69</v>
      </c>
      <c r="P6105" t="s">
        <v>677</v>
      </c>
      <c r="Q6105" t="s">
        <v>714</v>
      </c>
      <c r="R6105" t="s">
        <v>680</v>
      </c>
      <c r="S6105" t="s">
        <v>34</v>
      </c>
      <c r="T6105" t="s">
        <v>561</v>
      </c>
    </row>
    <row r="6106" spans="1:20">
      <c r="A6106" t="s">
        <v>714</v>
      </c>
      <c r="B6106" t="s">
        <v>677</v>
      </c>
      <c r="C6106" t="s">
        <v>786</v>
      </c>
      <c r="D6106" t="s">
        <v>787</v>
      </c>
      <c r="E6106" t="s">
        <v>25</v>
      </c>
      <c r="F6106" s="1">
        <v>40179</v>
      </c>
      <c r="G6106" t="s">
        <v>2663</v>
      </c>
      <c r="H6106">
        <v>201502</v>
      </c>
      <c r="I6106" t="s">
        <v>27</v>
      </c>
      <c r="J6106" t="s">
        <v>53</v>
      </c>
      <c r="K6106" t="s">
        <v>36</v>
      </c>
      <c r="L6106" t="s">
        <v>54</v>
      </c>
      <c r="M6106" t="s">
        <v>31</v>
      </c>
      <c r="N6106" t="s">
        <v>32</v>
      </c>
      <c r="O6106">
        <v>2461.7800000000002</v>
      </c>
      <c r="P6106" t="s">
        <v>677</v>
      </c>
      <c r="Q6106" t="s">
        <v>714</v>
      </c>
      <c r="R6106" t="s">
        <v>680</v>
      </c>
      <c r="S6106" t="s">
        <v>34</v>
      </c>
      <c r="T6106" t="s">
        <v>561</v>
      </c>
    </row>
    <row r="6107" spans="1:20">
      <c r="A6107" t="s">
        <v>694</v>
      </c>
      <c r="B6107" t="s">
        <v>677</v>
      </c>
      <c r="C6107" t="s">
        <v>788</v>
      </c>
      <c r="D6107" t="s">
        <v>789</v>
      </c>
      <c r="E6107" t="s">
        <v>25</v>
      </c>
      <c r="F6107" s="1">
        <v>40179</v>
      </c>
      <c r="G6107" t="s">
        <v>2663</v>
      </c>
      <c r="H6107">
        <v>201502</v>
      </c>
      <c r="I6107" t="s">
        <v>27</v>
      </c>
      <c r="J6107" t="s">
        <v>53</v>
      </c>
      <c r="K6107" t="s">
        <v>29</v>
      </c>
      <c r="L6107" t="s">
        <v>54</v>
      </c>
      <c r="M6107" t="s">
        <v>31</v>
      </c>
      <c r="N6107" t="s">
        <v>32</v>
      </c>
      <c r="O6107">
        <v>-1407.49</v>
      </c>
      <c r="P6107" t="s">
        <v>677</v>
      </c>
      <c r="Q6107" t="s">
        <v>694</v>
      </c>
      <c r="R6107" t="s">
        <v>680</v>
      </c>
      <c r="S6107" t="s">
        <v>34</v>
      </c>
      <c r="T6107" t="s">
        <v>561</v>
      </c>
    </row>
    <row r="6108" spans="1:20">
      <c r="A6108" t="s">
        <v>694</v>
      </c>
      <c r="B6108" t="s">
        <v>677</v>
      </c>
      <c r="C6108" t="s">
        <v>788</v>
      </c>
      <c r="D6108" t="s">
        <v>789</v>
      </c>
      <c r="E6108" t="s">
        <v>25</v>
      </c>
      <c r="F6108" s="1">
        <v>40179</v>
      </c>
      <c r="G6108" t="s">
        <v>2663</v>
      </c>
      <c r="H6108">
        <v>201502</v>
      </c>
      <c r="I6108" t="s">
        <v>27</v>
      </c>
      <c r="J6108" t="s">
        <v>53</v>
      </c>
      <c r="K6108" t="s">
        <v>36</v>
      </c>
      <c r="L6108" t="s">
        <v>54</v>
      </c>
      <c r="M6108" t="s">
        <v>31</v>
      </c>
      <c r="N6108" t="s">
        <v>32</v>
      </c>
      <c r="O6108">
        <v>-1254.51</v>
      </c>
      <c r="P6108" t="s">
        <v>677</v>
      </c>
      <c r="Q6108" t="s">
        <v>694</v>
      </c>
      <c r="R6108" t="s">
        <v>680</v>
      </c>
      <c r="S6108" t="s">
        <v>34</v>
      </c>
      <c r="T6108" t="s">
        <v>561</v>
      </c>
    </row>
    <row r="6109" spans="1:20">
      <c r="A6109" t="s">
        <v>694</v>
      </c>
      <c r="B6109" t="s">
        <v>677</v>
      </c>
      <c r="C6109" t="s">
        <v>788</v>
      </c>
      <c r="D6109" t="s">
        <v>789</v>
      </c>
      <c r="E6109" t="s">
        <v>25</v>
      </c>
      <c r="F6109" s="1">
        <v>40179</v>
      </c>
      <c r="G6109" t="s">
        <v>2663</v>
      </c>
      <c r="H6109">
        <v>201502</v>
      </c>
      <c r="I6109" t="s">
        <v>27</v>
      </c>
      <c r="J6109" t="s">
        <v>53</v>
      </c>
      <c r="K6109" t="s">
        <v>38</v>
      </c>
      <c r="L6109" t="s">
        <v>54</v>
      </c>
      <c r="M6109" t="s">
        <v>31</v>
      </c>
      <c r="N6109" t="s">
        <v>32</v>
      </c>
      <c r="O6109">
        <v>-1942.03</v>
      </c>
      <c r="P6109" t="s">
        <v>677</v>
      </c>
      <c r="Q6109" t="s">
        <v>694</v>
      </c>
      <c r="R6109" t="s">
        <v>680</v>
      </c>
      <c r="S6109" t="s">
        <v>34</v>
      </c>
      <c r="T6109" t="s">
        <v>561</v>
      </c>
    </row>
    <row r="6110" spans="1:20">
      <c r="A6110" t="s">
        <v>694</v>
      </c>
      <c r="B6110" t="s">
        <v>677</v>
      </c>
      <c r="C6110" t="s">
        <v>788</v>
      </c>
      <c r="D6110" t="s">
        <v>789</v>
      </c>
      <c r="E6110" t="s">
        <v>25</v>
      </c>
      <c r="F6110" s="1">
        <v>40179</v>
      </c>
      <c r="G6110" t="s">
        <v>2663</v>
      </c>
      <c r="H6110">
        <v>201502</v>
      </c>
      <c r="I6110" t="s">
        <v>27</v>
      </c>
      <c r="J6110" t="s">
        <v>53</v>
      </c>
      <c r="K6110" t="s">
        <v>41</v>
      </c>
      <c r="L6110" t="s">
        <v>54</v>
      </c>
      <c r="M6110" t="s">
        <v>31</v>
      </c>
      <c r="N6110" t="s">
        <v>32</v>
      </c>
      <c r="O6110">
        <v>-33.119999999999997</v>
      </c>
      <c r="P6110" t="s">
        <v>677</v>
      </c>
      <c r="Q6110" t="s">
        <v>694</v>
      </c>
      <c r="R6110" t="s">
        <v>680</v>
      </c>
      <c r="S6110" t="s">
        <v>34</v>
      </c>
      <c r="T6110" t="s">
        <v>561</v>
      </c>
    </row>
    <row r="6111" spans="1:20">
      <c r="A6111" t="s">
        <v>703</v>
      </c>
      <c r="B6111" t="s">
        <v>677</v>
      </c>
      <c r="C6111" t="s">
        <v>790</v>
      </c>
      <c r="D6111" t="s">
        <v>791</v>
      </c>
      <c r="E6111" t="s">
        <v>25</v>
      </c>
      <c r="F6111" s="1">
        <v>40179</v>
      </c>
      <c r="G6111" t="s">
        <v>2663</v>
      </c>
      <c r="H6111">
        <v>201502</v>
      </c>
      <c r="I6111" t="s">
        <v>27</v>
      </c>
      <c r="J6111" t="s">
        <v>53</v>
      </c>
      <c r="K6111" t="s">
        <v>29</v>
      </c>
      <c r="L6111" t="s">
        <v>54</v>
      </c>
      <c r="M6111" t="s">
        <v>31</v>
      </c>
      <c r="N6111" t="s">
        <v>32</v>
      </c>
      <c r="O6111">
        <v>1048.82</v>
      </c>
      <c r="P6111" t="s">
        <v>677</v>
      </c>
      <c r="Q6111" t="s">
        <v>703</v>
      </c>
      <c r="R6111" t="s">
        <v>680</v>
      </c>
      <c r="S6111" t="s">
        <v>34</v>
      </c>
      <c r="T6111" t="s">
        <v>561</v>
      </c>
    </row>
    <row r="6112" spans="1:20">
      <c r="A6112" t="s">
        <v>703</v>
      </c>
      <c r="B6112" t="s">
        <v>677</v>
      </c>
      <c r="C6112" t="s">
        <v>790</v>
      </c>
      <c r="D6112" t="s">
        <v>791</v>
      </c>
      <c r="E6112" t="s">
        <v>25</v>
      </c>
      <c r="F6112" s="1">
        <v>40179</v>
      </c>
      <c r="G6112" t="s">
        <v>2663</v>
      </c>
      <c r="H6112">
        <v>201502</v>
      </c>
      <c r="I6112" t="s">
        <v>27</v>
      </c>
      <c r="J6112" t="s">
        <v>53</v>
      </c>
      <c r="K6112" t="s">
        <v>36</v>
      </c>
      <c r="L6112" t="s">
        <v>54</v>
      </c>
      <c r="M6112" t="s">
        <v>31</v>
      </c>
      <c r="N6112" t="s">
        <v>32</v>
      </c>
      <c r="O6112">
        <v>2573.67</v>
      </c>
      <c r="P6112" t="s">
        <v>677</v>
      </c>
      <c r="Q6112" t="s">
        <v>703</v>
      </c>
      <c r="R6112" t="s">
        <v>680</v>
      </c>
      <c r="S6112" t="s">
        <v>34</v>
      </c>
      <c r="T6112" t="s">
        <v>561</v>
      </c>
    </row>
    <row r="6113" spans="1:20">
      <c r="A6113" t="s">
        <v>703</v>
      </c>
      <c r="B6113" t="s">
        <v>677</v>
      </c>
      <c r="C6113" t="s">
        <v>790</v>
      </c>
      <c r="D6113" t="s">
        <v>791</v>
      </c>
      <c r="E6113" t="s">
        <v>25</v>
      </c>
      <c r="F6113" s="1">
        <v>40179</v>
      </c>
      <c r="G6113" t="s">
        <v>2663</v>
      </c>
      <c r="H6113">
        <v>201502</v>
      </c>
      <c r="I6113" t="s">
        <v>27</v>
      </c>
      <c r="J6113" t="s">
        <v>53</v>
      </c>
      <c r="K6113" t="s">
        <v>37</v>
      </c>
      <c r="L6113" t="s">
        <v>54</v>
      </c>
      <c r="M6113" t="s">
        <v>31</v>
      </c>
      <c r="N6113" t="s">
        <v>32</v>
      </c>
      <c r="O6113">
        <v>1182.93</v>
      </c>
      <c r="P6113" t="s">
        <v>677</v>
      </c>
      <c r="Q6113" t="s">
        <v>703</v>
      </c>
      <c r="R6113" t="s">
        <v>680</v>
      </c>
      <c r="S6113" t="s">
        <v>34</v>
      </c>
      <c r="T6113" t="s">
        <v>561</v>
      </c>
    </row>
    <row r="6114" spans="1:20">
      <c r="A6114" t="s">
        <v>703</v>
      </c>
      <c r="B6114" t="s">
        <v>677</v>
      </c>
      <c r="C6114" t="s">
        <v>790</v>
      </c>
      <c r="D6114" t="s">
        <v>791</v>
      </c>
      <c r="E6114" t="s">
        <v>25</v>
      </c>
      <c r="F6114" s="1">
        <v>40179</v>
      </c>
      <c r="G6114" t="s">
        <v>2663</v>
      </c>
      <c r="H6114">
        <v>201502</v>
      </c>
      <c r="I6114" t="s">
        <v>27</v>
      </c>
      <c r="J6114" t="s">
        <v>53</v>
      </c>
      <c r="K6114" t="s">
        <v>38</v>
      </c>
      <c r="L6114" t="s">
        <v>54</v>
      </c>
      <c r="M6114" t="s">
        <v>31</v>
      </c>
      <c r="N6114" t="s">
        <v>32</v>
      </c>
      <c r="O6114">
        <v>1239.8700000000001</v>
      </c>
      <c r="P6114" t="s">
        <v>677</v>
      </c>
      <c r="Q6114" t="s">
        <v>703</v>
      </c>
      <c r="R6114" t="s">
        <v>680</v>
      </c>
      <c r="S6114" t="s">
        <v>34</v>
      </c>
      <c r="T6114" t="s">
        <v>561</v>
      </c>
    </row>
    <row r="6115" spans="1:20">
      <c r="A6115" t="s">
        <v>703</v>
      </c>
      <c r="B6115" t="s">
        <v>677</v>
      </c>
      <c r="C6115" t="s">
        <v>790</v>
      </c>
      <c r="D6115" t="s">
        <v>791</v>
      </c>
      <c r="E6115" t="s">
        <v>25</v>
      </c>
      <c r="F6115" s="1">
        <v>40179</v>
      </c>
      <c r="G6115" t="s">
        <v>2663</v>
      </c>
      <c r="H6115">
        <v>201502</v>
      </c>
      <c r="I6115" t="s">
        <v>27</v>
      </c>
      <c r="J6115" t="s">
        <v>53</v>
      </c>
      <c r="K6115" t="s">
        <v>39</v>
      </c>
      <c r="L6115" t="s">
        <v>54</v>
      </c>
      <c r="M6115" t="s">
        <v>31</v>
      </c>
      <c r="N6115" t="s">
        <v>32</v>
      </c>
      <c r="O6115">
        <v>1551.77</v>
      </c>
      <c r="P6115" t="s">
        <v>677</v>
      </c>
      <c r="Q6115" t="s">
        <v>703</v>
      </c>
      <c r="R6115" t="s">
        <v>680</v>
      </c>
      <c r="S6115" t="s">
        <v>34</v>
      </c>
      <c r="T6115" t="s">
        <v>561</v>
      </c>
    </row>
    <row r="6116" spans="1:20">
      <c r="A6116" t="s">
        <v>703</v>
      </c>
      <c r="B6116" t="s">
        <v>677</v>
      </c>
      <c r="C6116" t="s">
        <v>790</v>
      </c>
      <c r="D6116" t="s">
        <v>791</v>
      </c>
      <c r="E6116" t="s">
        <v>25</v>
      </c>
      <c r="F6116" s="1">
        <v>40179</v>
      </c>
      <c r="G6116" t="s">
        <v>2663</v>
      </c>
      <c r="H6116">
        <v>201502</v>
      </c>
      <c r="I6116" t="s">
        <v>27</v>
      </c>
      <c r="J6116" t="s">
        <v>53</v>
      </c>
      <c r="K6116" t="s">
        <v>41</v>
      </c>
      <c r="L6116" t="s">
        <v>54</v>
      </c>
      <c r="M6116" t="s">
        <v>31</v>
      </c>
      <c r="N6116" t="s">
        <v>32</v>
      </c>
      <c r="O6116">
        <v>153.63</v>
      </c>
      <c r="P6116" t="s">
        <v>677</v>
      </c>
      <c r="Q6116" t="s">
        <v>703</v>
      </c>
      <c r="R6116" t="s">
        <v>680</v>
      </c>
      <c r="S6116" t="s">
        <v>34</v>
      </c>
      <c r="T6116" t="s">
        <v>561</v>
      </c>
    </row>
    <row r="6117" spans="1:20">
      <c r="A6117" t="s">
        <v>703</v>
      </c>
      <c r="B6117" t="s">
        <v>677</v>
      </c>
      <c r="C6117" t="s">
        <v>798</v>
      </c>
      <c r="D6117" t="s">
        <v>799</v>
      </c>
      <c r="E6117" t="s">
        <v>25</v>
      </c>
      <c r="F6117" s="1">
        <v>40179</v>
      </c>
      <c r="G6117" t="s">
        <v>2663</v>
      </c>
      <c r="H6117">
        <v>201502</v>
      </c>
      <c r="I6117" t="s">
        <v>27</v>
      </c>
      <c r="J6117" t="s">
        <v>28</v>
      </c>
      <c r="K6117" t="s">
        <v>29</v>
      </c>
      <c r="L6117" t="s">
        <v>30</v>
      </c>
      <c r="M6117" t="s">
        <v>31</v>
      </c>
      <c r="N6117" t="s">
        <v>32</v>
      </c>
      <c r="O6117">
        <v>28.71</v>
      </c>
      <c r="P6117" t="s">
        <v>677</v>
      </c>
      <c r="Q6117" t="s">
        <v>703</v>
      </c>
      <c r="R6117" t="s">
        <v>680</v>
      </c>
      <c r="S6117" t="s">
        <v>34</v>
      </c>
      <c r="T6117" t="s">
        <v>561</v>
      </c>
    </row>
    <row r="6118" spans="1:20">
      <c r="A6118" t="s">
        <v>703</v>
      </c>
      <c r="B6118" t="s">
        <v>677</v>
      </c>
      <c r="C6118" t="s">
        <v>798</v>
      </c>
      <c r="D6118" t="s">
        <v>799</v>
      </c>
      <c r="E6118" t="s">
        <v>25</v>
      </c>
      <c r="F6118" s="1">
        <v>40179</v>
      </c>
      <c r="G6118" t="s">
        <v>2663</v>
      </c>
      <c r="H6118">
        <v>201502</v>
      </c>
      <c r="I6118" t="s">
        <v>27</v>
      </c>
      <c r="J6118" t="s">
        <v>28</v>
      </c>
      <c r="K6118" t="s">
        <v>36</v>
      </c>
      <c r="L6118" t="s">
        <v>30</v>
      </c>
      <c r="M6118" t="s">
        <v>31</v>
      </c>
      <c r="N6118" t="s">
        <v>32</v>
      </c>
      <c r="O6118">
        <v>5.5600000000000005</v>
      </c>
      <c r="P6118" t="s">
        <v>677</v>
      </c>
      <c r="Q6118" t="s">
        <v>703</v>
      </c>
      <c r="R6118" t="s">
        <v>680</v>
      </c>
      <c r="S6118" t="s">
        <v>34</v>
      </c>
      <c r="T6118" t="s">
        <v>561</v>
      </c>
    </row>
    <row r="6119" spans="1:20">
      <c r="A6119" t="s">
        <v>703</v>
      </c>
      <c r="B6119" t="s">
        <v>677</v>
      </c>
      <c r="C6119" t="s">
        <v>798</v>
      </c>
      <c r="D6119" t="s">
        <v>799</v>
      </c>
      <c r="E6119" t="s">
        <v>25</v>
      </c>
      <c r="F6119" s="1">
        <v>40179</v>
      </c>
      <c r="G6119" t="s">
        <v>2663</v>
      </c>
      <c r="H6119">
        <v>201502</v>
      </c>
      <c r="I6119" t="s">
        <v>27</v>
      </c>
      <c r="J6119" t="s">
        <v>28</v>
      </c>
      <c r="K6119" t="s">
        <v>37</v>
      </c>
      <c r="L6119" t="s">
        <v>30</v>
      </c>
      <c r="M6119" t="s">
        <v>31</v>
      </c>
      <c r="N6119" t="s">
        <v>32</v>
      </c>
      <c r="O6119">
        <v>4.8500000000000005</v>
      </c>
      <c r="P6119" t="s">
        <v>677</v>
      </c>
      <c r="Q6119" t="s">
        <v>703</v>
      </c>
      <c r="R6119" t="s">
        <v>680</v>
      </c>
      <c r="S6119" t="s">
        <v>34</v>
      </c>
      <c r="T6119" t="s">
        <v>561</v>
      </c>
    </row>
    <row r="6120" spans="1:20">
      <c r="A6120" t="s">
        <v>703</v>
      </c>
      <c r="B6120" t="s">
        <v>677</v>
      </c>
      <c r="C6120" t="s">
        <v>798</v>
      </c>
      <c r="D6120" t="s">
        <v>799</v>
      </c>
      <c r="E6120" t="s">
        <v>25</v>
      </c>
      <c r="F6120" s="1">
        <v>40179</v>
      </c>
      <c r="G6120" t="s">
        <v>2663</v>
      </c>
      <c r="H6120">
        <v>201502</v>
      </c>
      <c r="I6120" t="s">
        <v>27</v>
      </c>
      <c r="J6120" t="s">
        <v>28</v>
      </c>
      <c r="K6120" t="s">
        <v>38</v>
      </c>
      <c r="L6120" t="s">
        <v>30</v>
      </c>
      <c r="M6120" t="s">
        <v>31</v>
      </c>
      <c r="N6120" t="s">
        <v>32</v>
      </c>
      <c r="O6120">
        <v>14.83</v>
      </c>
      <c r="P6120" t="s">
        <v>677</v>
      </c>
      <c r="Q6120" t="s">
        <v>703</v>
      </c>
      <c r="R6120" t="s">
        <v>680</v>
      </c>
      <c r="S6120" t="s">
        <v>34</v>
      </c>
      <c r="T6120" t="s">
        <v>561</v>
      </c>
    </row>
    <row r="6121" spans="1:20">
      <c r="A6121" t="s">
        <v>703</v>
      </c>
      <c r="B6121" t="s">
        <v>677</v>
      </c>
      <c r="C6121" t="s">
        <v>798</v>
      </c>
      <c r="D6121" t="s">
        <v>799</v>
      </c>
      <c r="E6121" t="s">
        <v>25</v>
      </c>
      <c r="F6121" s="1">
        <v>40179</v>
      </c>
      <c r="G6121" t="s">
        <v>2663</v>
      </c>
      <c r="H6121">
        <v>201502</v>
      </c>
      <c r="I6121" t="s">
        <v>27</v>
      </c>
      <c r="J6121" t="s">
        <v>28</v>
      </c>
      <c r="K6121" t="s">
        <v>39</v>
      </c>
      <c r="L6121" t="s">
        <v>30</v>
      </c>
      <c r="M6121" t="s">
        <v>31</v>
      </c>
      <c r="N6121" t="s">
        <v>32</v>
      </c>
      <c r="O6121">
        <v>2.65</v>
      </c>
      <c r="P6121" t="s">
        <v>677</v>
      </c>
      <c r="Q6121" t="s">
        <v>703</v>
      </c>
      <c r="R6121" t="s">
        <v>680</v>
      </c>
      <c r="S6121" t="s">
        <v>34</v>
      </c>
      <c r="T6121" t="s">
        <v>561</v>
      </c>
    </row>
    <row r="6122" spans="1:20">
      <c r="A6122" t="s">
        <v>703</v>
      </c>
      <c r="B6122" t="s">
        <v>677</v>
      </c>
      <c r="C6122" t="s">
        <v>798</v>
      </c>
      <c r="D6122" t="s">
        <v>799</v>
      </c>
      <c r="E6122" t="s">
        <v>25</v>
      </c>
      <c r="F6122" s="1">
        <v>40179</v>
      </c>
      <c r="G6122" t="s">
        <v>2663</v>
      </c>
      <c r="H6122">
        <v>201502</v>
      </c>
      <c r="I6122" t="s">
        <v>27</v>
      </c>
      <c r="J6122" t="s">
        <v>28</v>
      </c>
      <c r="K6122" t="s">
        <v>40</v>
      </c>
      <c r="L6122" t="s">
        <v>30</v>
      </c>
      <c r="M6122" t="s">
        <v>31</v>
      </c>
      <c r="N6122" t="s">
        <v>32</v>
      </c>
      <c r="O6122">
        <v>2.94</v>
      </c>
      <c r="P6122" t="s">
        <v>677</v>
      </c>
      <c r="Q6122" t="s">
        <v>703</v>
      </c>
      <c r="R6122" t="s">
        <v>680</v>
      </c>
      <c r="S6122" t="s">
        <v>34</v>
      </c>
      <c r="T6122" t="s">
        <v>561</v>
      </c>
    </row>
    <row r="6123" spans="1:20">
      <c r="A6123" t="s">
        <v>703</v>
      </c>
      <c r="B6123" t="s">
        <v>677</v>
      </c>
      <c r="C6123" t="s">
        <v>798</v>
      </c>
      <c r="D6123" t="s">
        <v>799</v>
      </c>
      <c r="E6123" t="s">
        <v>25</v>
      </c>
      <c r="F6123" s="1">
        <v>40179</v>
      </c>
      <c r="G6123" t="s">
        <v>2663</v>
      </c>
      <c r="H6123">
        <v>201502</v>
      </c>
      <c r="I6123" t="s">
        <v>27</v>
      </c>
      <c r="J6123" t="s">
        <v>28</v>
      </c>
      <c r="K6123" t="s">
        <v>41</v>
      </c>
      <c r="L6123" t="s">
        <v>30</v>
      </c>
      <c r="M6123" t="s">
        <v>31</v>
      </c>
      <c r="N6123" t="s">
        <v>32</v>
      </c>
      <c r="O6123">
        <v>8.08</v>
      </c>
      <c r="P6123" t="s">
        <v>677</v>
      </c>
      <c r="Q6123" t="s">
        <v>703</v>
      </c>
      <c r="R6123" t="s">
        <v>680</v>
      </c>
      <c r="S6123" t="s">
        <v>34</v>
      </c>
      <c r="T6123" t="s">
        <v>561</v>
      </c>
    </row>
    <row r="6124" spans="1:20">
      <c r="A6124" t="s">
        <v>703</v>
      </c>
      <c r="B6124" t="s">
        <v>677</v>
      </c>
      <c r="C6124" t="s">
        <v>798</v>
      </c>
      <c r="D6124" t="s">
        <v>799</v>
      </c>
      <c r="E6124" t="s">
        <v>25</v>
      </c>
      <c r="F6124" s="1">
        <v>40179</v>
      </c>
      <c r="G6124" t="s">
        <v>2663</v>
      </c>
      <c r="H6124">
        <v>201502</v>
      </c>
      <c r="I6124" t="s">
        <v>27</v>
      </c>
      <c r="J6124" t="s">
        <v>28</v>
      </c>
      <c r="K6124" t="s">
        <v>44</v>
      </c>
      <c r="L6124" t="s">
        <v>30</v>
      </c>
      <c r="M6124" t="s">
        <v>31</v>
      </c>
      <c r="N6124" t="s">
        <v>32</v>
      </c>
      <c r="O6124">
        <v>0.63</v>
      </c>
      <c r="P6124" t="s">
        <v>677</v>
      </c>
      <c r="Q6124" t="s">
        <v>703</v>
      </c>
      <c r="R6124" t="s">
        <v>680</v>
      </c>
      <c r="S6124" t="s">
        <v>34</v>
      </c>
      <c r="T6124" t="s">
        <v>561</v>
      </c>
    </row>
    <row r="6125" spans="1:20">
      <c r="A6125" t="s">
        <v>725</v>
      </c>
      <c r="B6125" t="s">
        <v>677</v>
      </c>
      <c r="C6125" t="s">
        <v>800</v>
      </c>
      <c r="D6125" t="s">
        <v>801</v>
      </c>
      <c r="E6125" t="s">
        <v>25</v>
      </c>
      <c r="F6125" s="1">
        <v>40179</v>
      </c>
      <c r="G6125" t="s">
        <v>2663</v>
      </c>
      <c r="H6125">
        <v>201502</v>
      </c>
      <c r="I6125" t="s">
        <v>27</v>
      </c>
      <c r="J6125" t="s">
        <v>28</v>
      </c>
      <c r="K6125" t="s">
        <v>29</v>
      </c>
      <c r="L6125" t="s">
        <v>30</v>
      </c>
      <c r="M6125" t="s">
        <v>31</v>
      </c>
      <c r="N6125" t="s">
        <v>32</v>
      </c>
      <c r="O6125">
        <v>-5341.87</v>
      </c>
      <c r="P6125" t="s">
        <v>677</v>
      </c>
      <c r="Q6125" t="s">
        <v>725</v>
      </c>
      <c r="R6125" t="s">
        <v>680</v>
      </c>
      <c r="S6125" t="s">
        <v>34</v>
      </c>
      <c r="T6125" t="s">
        <v>561</v>
      </c>
    </row>
    <row r="6126" spans="1:20">
      <c r="A6126" t="s">
        <v>725</v>
      </c>
      <c r="B6126" t="s">
        <v>677</v>
      </c>
      <c r="C6126" t="s">
        <v>800</v>
      </c>
      <c r="D6126" t="s">
        <v>801</v>
      </c>
      <c r="E6126" t="s">
        <v>25</v>
      </c>
      <c r="F6126" s="1">
        <v>40179</v>
      </c>
      <c r="G6126" t="s">
        <v>2663</v>
      </c>
      <c r="H6126">
        <v>201502</v>
      </c>
      <c r="I6126" t="s">
        <v>27</v>
      </c>
      <c r="J6126" t="s">
        <v>28</v>
      </c>
      <c r="K6126" t="s">
        <v>36</v>
      </c>
      <c r="L6126" t="s">
        <v>30</v>
      </c>
      <c r="M6126" t="s">
        <v>31</v>
      </c>
      <c r="N6126" t="s">
        <v>32</v>
      </c>
      <c r="O6126">
        <v>-5341.88</v>
      </c>
      <c r="P6126" t="s">
        <v>677</v>
      </c>
      <c r="Q6126" t="s">
        <v>725</v>
      </c>
      <c r="R6126" t="s">
        <v>680</v>
      </c>
      <c r="S6126" t="s">
        <v>34</v>
      </c>
      <c r="T6126" t="s">
        <v>561</v>
      </c>
    </row>
    <row r="6127" spans="1:20">
      <c r="A6127" t="s">
        <v>676</v>
      </c>
      <c r="B6127" t="s">
        <v>677</v>
      </c>
      <c r="C6127" t="s">
        <v>802</v>
      </c>
      <c r="D6127" t="s">
        <v>803</v>
      </c>
      <c r="E6127" t="s">
        <v>25</v>
      </c>
      <c r="F6127" s="1">
        <v>40179</v>
      </c>
      <c r="G6127" t="s">
        <v>2663</v>
      </c>
      <c r="H6127">
        <v>201502</v>
      </c>
      <c r="I6127" t="s">
        <v>27</v>
      </c>
      <c r="J6127" t="s">
        <v>28</v>
      </c>
      <c r="K6127" t="s">
        <v>29</v>
      </c>
      <c r="L6127" t="s">
        <v>30</v>
      </c>
      <c r="M6127" t="s">
        <v>31</v>
      </c>
      <c r="N6127" t="s">
        <v>32</v>
      </c>
      <c r="O6127">
        <v>631.1</v>
      </c>
      <c r="P6127" t="s">
        <v>677</v>
      </c>
      <c r="Q6127" t="s">
        <v>676</v>
      </c>
      <c r="R6127" t="s">
        <v>680</v>
      </c>
      <c r="S6127" t="s">
        <v>34</v>
      </c>
      <c r="T6127" t="s">
        <v>561</v>
      </c>
    </row>
    <row r="6128" spans="1:20">
      <c r="A6128" t="s">
        <v>676</v>
      </c>
      <c r="B6128" t="s">
        <v>677</v>
      </c>
      <c r="C6128" t="s">
        <v>802</v>
      </c>
      <c r="D6128" t="s">
        <v>803</v>
      </c>
      <c r="E6128" t="s">
        <v>25</v>
      </c>
      <c r="F6128" s="1">
        <v>40179</v>
      </c>
      <c r="G6128" t="s">
        <v>2663</v>
      </c>
      <c r="H6128">
        <v>201502</v>
      </c>
      <c r="I6128" t="s">
        <v>27</v>
      </c>
      <c r="J6128" t="s">
        <v>28</v>
      </c>
      <c r="K6128" t="s">
        <v>36</v>
      </c>
      <c r="L6128" t="s">
        <v>30</v>
      </c>
      <c r="M6128" t="s">
        <v>31</v>
      </c>
      <c r="N6128" t="s">
        <v>32</v>
      </c>
      <c r="O6128">
        <v>631.1</v>
      </c>
      <c r="P6128" t="s">
        <v>677</v>
      </c>
      <c r="Q6128" t="s">
        <v>676</v>
      </c>
      <c r="R6128" t="s">
        <v>680</v>
      </c>
      <c r="S6128" t="s">
        <v>34</v>
      </c>
      <c r="T6128" t="s">
        <v>561</v>
      </c>
    </row>
    <row r="6129" spans="1:20">
      <c r="A6129" t="s">
        <v>676</v>
      </c>
      <c r="B6129" t="s">
        <v>677</v>
      </c>
      <c r="C6129" t="s">
        <v>802</v>
      </c>
      <c r="D6129" t="s">
        <v>803</v>
      </c>
      <c r="E6129" t="s">
        <v>25</v>
      </c>
      <c r="F6129" s="1">
        <v>40179</v>
      </c>
      <c r="G6129" t="s">
        <v>2663</v>
      </c>
      <c r="H6129">
        <v>201502</v>
      </c>
      <c r="I6129" t="s">
        <v>27</v>
      </c>
      <c r="J6129" t="s">
        <v>28</v>
      </c>
      <c r="K6129" t="s">
        <v>37</v>
      </c>
      <c r="L6129" t="s">
        <v>30</v>
      </c>
      <c r="M6129" t="s">
        <v>31</v>
      </c>
      <c r="N6129" t="s">
        <v>32</v>
      </c>
      <c r="O6129">
        <v>631.1</v>
      </c>
      <c r="P6129" t="s">
        <v>677</v>
      </c>
      <c r="Q6129" t="s">
        <v>676</v>
      </c>
      <c r="R6129" t="s">
        <v>680</v>
      </c>
      <c r="S6129" t="s">
        <v>34</v>
      </c>
      <c r="T6129" t="s">
        <v>561</v>
      </c>
    </row>
    <row r="6130" spans="1:20">
      <c r="A6130" t="s">
        <v>676</v>
      </c>
      <c r="B6130" t="s">
        <v>677</v>
      </c>
      <c r="C6130" t="s">
        <v>802</v>
      </c>
      <c r="D6130" t="s">
        <v>803</v>
      </c>
      <c r="E6130" t="s">
        <v>25</v>
      </c>
      <c r="F6130" s="1">
        <v>40179</v>
      </c>
      <c r="G6130" t="s">
        <v>2663</v>
      </c>
      <c r="H6130">
        <v>201502</v>
      </c>
      <c r="I6130" t="s">
        <v>27</v>
      </c>
      <c r="J6130" t="s">
        <v>28</v>
      </c>
      <c r="K6130" t="s">
        <v>38</v>
      </c>
      <c r="L6130" t="s">
        <v>30</v>
      </c>
      <c r="M6130" t="s">
        <v>31</v>
      </c>
      <c r="N6130" t="s">
        <v>32</v>
      </c>
      <c r="O6130">
        <v>630.91999999999996</v>
      </c>
      <c r="P6130" t="s">
        <v>677</v>
      </c>
      <c r="Q6130" t="s">
        <v>676</v>
      </c>
      <c r="R6130" t="s">
        <v>680</v>
      </c>
      <c r="S6130" t="s">
        <v>34</v>
      </c>
      <c r="T6130" t="s">
        <v>561</v>
      </c>
    </row>
    <row r="6131" spans="1:20">
      <c r="A6131" t="s">
        <v>676</v>
      </c>
      <c r="B6131" t="s">
        <v>677</v>
      </c>
      <c r="C6131" t="s">
        <v>802</v>
      </c>
      <c r="D6131" t="s">
        <v>803</v>
      </c>
      <c r="E6131" t="s">
        <v>25</v>
      </c>
      <c r="F6131" s="1">
        <v>40179</v>
      </c>
      <c r="G6131" t="s">
        <v>2663</v>
      </c>
      <c r="H6131">
        <v>201502</v>
      </c>
      <c r="I6131" t="s">
        <v>27</v>
      </c>
      <c r="J6131" t="s">
        <v>28</v>
      </c>
      <c r="K6131" t="s">
        <v>39</v>
      </c>
      <c r="L6131" t="s">
        <v>30</v>
      </c>
      <c r="M6131" t="s">
        <v>31</v>
      </c>
      <c r="N6131" t="s">
        <v>32</v>
      </c>
      <c r="O6131">
        <v>631.1</v>
      </c>
      <c r="P6131" t="s">
        <v>677</v>
      </c>
      <c r="Q6131" t="s">
        <v>676</v>
      </c>
      <c r="R6131" t="s">
        <v>680</v>
      </c>
      <c r="S6131" t="s">
        <v>34</v>
      </c>
      <c r="T6131" t="s">
        <v>561</v>
      </c>
    </row>
    <row r="6132" spans="1:20">
      <c r="A6132" t="s">
        <v>676</v>
      </c>
      <c r="B6132" t="s">
        <v>677</v>
      </c>
      <c r="C6132" t="s">
        <v>802</v>
      </c>
      <c r="D6132" t="s">
        <v>803</v>
      </c>
      <c r="E6132" t="s">
        <v>25</v>
      </c>
      <c r="F6132" s="1">
        <v>40179</v>
      </c>
      <c r="G6132" t="s">
        <v>2663</v>
      </c>
      <c r="H6132">
        <v>201502</v>
      </c>
      <c r="I6132" t="s">
        <v>27</v>
      </c>
      <c r="J6132" t="s">
        <v>28</v>
      </c>
      <c r="K6132" t="s">
        <v>40</v>
      </c>
      <c r="L6132" t="s">
        <v>30</v>
      </c>
      <c r="M6132" t="s">
        <v>31</v>
      </c>
      <c r="N6132" t="s">
        <v>32</v>
      </c>
      <c r="O6132">
        <v>631.1</v>
      </c>
      <c r="P6132" t="s">
        <v>677</v>
      </c>
      <c r="Q6132" t="s">
        <v>676</v>
      </c>
      <c r="R6132" t="s">
        <v>680</v>
      </c>
      <c r="S6132" t="s">
        <v>34</v>
      </c>
      <c r="T6132" t="s">
        <v>561</v>
      </c>
    </row>
    <row r="6133" spans="1:20">
      <c r="A6133" t="s">
        <v>676</v>
      </c>
      <c r="B6133" t="s">
        <v>677</v>
      </c>
      <c r="C6133" t="s">
        <v>802</v>
      </c>
      <c r="D6133" t="s">
        <v>803</v>
      </c>
      <c r="E6133" t="s">
        <v>25</v>
      </c>
      <c r="F6133" s="1">
        <v>40179</v>
      </c>
      <c r="G6133" t="s">
        <v>2663</v>
      </c>
      <c r="H6133">
        <v>201502</v>
      </c>
      <c r="I6133" t="s">
        <v>27</v>
      </c>
      <c r="J6133" t="s">
        <v>28</v>
      </c>
      <c r="K6133" t="s">
        <v>41</v>
      </c>
      <c r="L6133" t="s">
        <v>30</v>
      </c>
      <c r="M6133" t="s">
        <v>31</v>
      </c>
      <c r="N6133" t="s">
        <v>32</v>
      </c>
      <c r="O6133">
        <v>631.1</v>
      </c>
      <c r="P6133" t="s">
        <v>677</v>
      </c>
      <c r="Q6133" t="s">
        <v>676</v>
      </c>
      <c r="R6133" t="s">
        <v>680</v>
      </c>
      <c r="S6133" t="s">
        <v>34</v>
      </c>
      <c r="T6133" t="s">
        <v>561</v>
      </c>
    </row>
    <row r="6134" spans="1:20">
      <c r="A6134" t="s">
        <v>676</v>
      </c>
      <c r="B6134" t="s">
        <v>677</v>
      </c>
      <c r="C6134" t="s">
        <v>802</v>
      </c>
      <c r="D6134" t="s">
        <v>803</v>
      </c>
      <c r="E6134" t="s">
        <v>25</v>
      </c>
      <c r="F6134" s="1">
        <v>40179</v>
      </c>
      <c r="G6134" t="s">
        <v>2663</v>
      </c>
      <c r="H6134">
        <v>201502</v>
      </c>
      <c r="I6134" t="s">
        <v>27</v>
      </c>
      <c r="J6134" t="s">
        <v>28</v>
      </c>
      <c r="K6134" t="s">
        <v>43</v>
      </c>
      <c r="L6134" t="s">
        <v>30</v>
      </c>
      <c r="M6134" t="s">
        <v>31</v>
      </c>
      <c r="N6134" t="s">
        <v>32</v>
      </c>
      <c r="O6134">
        <v>631.1</v>
      </c>
      <c r="P6134" t="s">
        <v>677</v>
      </c>
      <c r="Q6134" t="s">
        <v>676</v>
      </c>
      <c r="R6134" t="s">
        <v>680</v>
      </c>
      <c r="S6134" t="s">
        <v>34</v>
      </c>
      <c r="T6134" t="s">
        <v>561</v>
      </c>
    </row>
    <row r="6135" spans="1:20">
      <c r="A6135" t="s">
        <v>676</v>
      </c>
      <c r="B6135" t="s">
        <v>677</v>
      </c>
      <c r="C6135" t="s">
        <v>802</v>
      </c>
      <c r="D6135" t="s">
        <v>803</v>
      </c>
      <c r="E6135" t="s">
        <v>25</v>
      </c>
      <c r="F6135" s="1">
        <v>40179</v>
      </c>
      <c r="G6135" t="s">
        <v>2663</v>
      </c>
      <c r="H6135">
        <v>201502</v>
      </c>
      <c r="I6135" t="s">
        <v>27</v>
      </c>
      <c r="J6135" t="s">
        <v>28</v>
      </c>
      <c r="K6135" t="s">
        <v>44</v>
      </c>
      <c r="L6135" t="s">
        <v>30</v>
      </c>
      <c r="M6135" t="s">
        <v>31</v>
      </c>
      <c r="N6135" t="s">
        <v>32</v>
      </c>
      <c r="O6135">
        <v>631.1</v>
      </c>
      <c r="P6135" t="s">
        <v>677</v>
      </c>
      <c r="Q6135" t="s">
        <v>676</v>
      </c>
      <c r="R6135" t="s">
        <v>680</v>
      </c>
      <c r="S6135" t="s">
        <v>34</v>
      </c>
      <c r="T6135" t="s">
        <v>561</v>
      </c>
    </row>
    <row r="6136" spans="1:20">
      <c r="A6136" t="s">
        <v>676</v>
      </c>
      <c r="B6136" t="s">
        <v>677</v>
      </c>
      <c r="C6136" t="s">
        <v>804</v>
      </c>
      <c r="D6136" t="s">
        <v>805</v>
      </c>
      <c r="E6136" t="s">
        <v>25</v>
      </c>
      <c r="F6136" s="1">
        <v>40179</v>
      </c>
      <c r="G6136" t="s">
        <v>2663</v>
      </c>
      <c r="H6136">
        <v>201502</v>
      </c>
      <c r="I6136" t="s">
        <v>27</v>
      </c>
      <c r="J6136" t="s">
        <v>28</v>
      </c>
      <c r="K6136" t="s">
        <v>29</v>
      </c>
      <c r="L6136" t="s">
        <v>30</v>
      </c>
      <c r="M6136" t="s">
        <v>31</v>
      </c>
      <c r="N6136" t="s">
        <v>32</v>
      </c>
      <c r="O6136">
        <v>57393.04</v>
      </c>
      <c r="P6136" t="s">
        <v>677</v>
      </c>
      <c r="Q6136" t="s">
        <v>676</v>
      </c>
      <c r="R6136" t="s">
        <v>680</v>
      </c>
      <c r="S6136" t="s">
        <v>34</v>
      </c>
      <c r="T6136" t="s">
        <v>561</v>
      </c>
    </row>
    <row r="6137" spans="1:20">
      <c r="A6137" t="s">
        <v>676</v>
      </c>
      <c r="B6137" t="s">
        <v>677</v>
      </c>
      <c r="C6137" t="s">
        <v>806</v>
      </c>
      <c r="D6137" t="s">
        <v>807</v>
      </c>
      <c r="E6137" t="s">
        <v>25</v>
      </c>
      <c r="F6137" s="1">
        <v>40179</v>
      </c>
      <c r="G6137" t="s">
        <v>2663</v>
      </c>
      <c r="H6137">
        <v>201502</v>
      </c>
      <c r="I6137" t="s">
        <v>27</v>
      </c>
      <c r="J6137" t="s">
        <v>28</v>
      </c>
      <c r="K6137" t="s">
        <v>29</v>
      </c>
      <c r="L6137" t="s">
        <v>30</v>
      </c>
      <c r="M6137" t="s">
        <v>31</v>
      </c>
      <c r="N6137" t="s">
        <v>32</v>
      </c>
      <c r="O6137">
        <v>381.87</v>
      </c>
      <c r="P6137" t="s">
        <v>677</v>
      </c>
      <c r="Q6137" t="s">
        <v>676</v>
      </c>
      <c r="R6137" t="s">
        <v>680</v>
      </c>
      <c r="S6137" t="s">
        <v>34</v>
      </c>
      <c r="T6137" t="s">
        <v>561</v>
      </c>
    </row>
    <row r="6138" spans="1:20">
      <c r="A6138" t="s">
        <v>676</v>
      </c>
      <c r="B6138" t="s">
        <v>677</v>
      </c>
      <c r="C6138" t="s">
        <v>806</v>
      </c>
      <c r="D6138" t="s">
        <v>807</v>
      </c>
      <c r="E6138" t="s">
        <v>25</v>
      </c>
      <c r="F6138" s="1">
        <v>40179</v>
      </c>
      <c r="G6138" t="s">
        <v>2663</v>
      </c>
      <c r="H6138">
        <v>201502</v>
      </c>
      <c r="I6138" t="s">
        <v>27</v>
      </c>
      <c r="J6138" t="s">
        <v>28</v>
      </c>
      <c r="K6138" t="s">
        <v>36</v>
      </c>
      <c r="L6138" t="s">
        <v>30</v>
      </c>
      <c r="M6138" t="s">
        <v>31</v>
      </c>
      <c r="N6138" t="s">
        <v>32</v>
      </c>
      <c r="O6138">
        <v>381.87</v>
      </c>
      <c r="P6138" t="s">
        <v>677</v>
      </c>
      <c r="Q6138" t="s">
        <v>676</v>
      </c>
      <c r="R6138" t="s">
        <v>680</v>
      </c>
      <c r="S6138" t="s">
        <v>34</v>
      </c>
      <c r="T6138" t="s">
        <v>561</v>
      </c>
    </row>
    <row r="6139" spans="1:20">
      <c r="A6139" t="s">
        <v>681</v>
      </c>
      <c r="B6139" t="s">
        <v>677</v>
      </c>
      <c r="C6139" t="s">
        <v>808</v>
      </c>
      <c r="D6139" t="s">
        <v>809</v>
      </c>
      <c r="E6139" t="s">
        <v>25</v>
      </c>
      <c r="F6139" s="1">
        <v>40179</v>
      </c>
      <c r="G6139" t="s">
        <v>2663</v>
      </c>
      <c r="H6139">
        <v>201502</v>
      </c>
      <c r="I6139" t="s">
        <v>27</v>
      </c>
      <c r="J6139" t="s">
        <v>28</v>
      </c>
      <c r="K6139" t="s">
        <v>29</v>
      </c>
      <c r="L6139" t="s">
        <v>30</v>
      </c>
      <c r="M6139" t="s">
        <v>31</v>
      </c>
      <c r="N6139" t="s">
        <v>32</v>
      </c>
      <c r="O6139">
        <v>6092.24</v>
      </c>
      <c r="P6139" t="s">
        <v>677</v>
      </c>
      <c r="Q6139" t="s">
        <v>681</v>
      </c>
      <c r="R6139" t="s">
        <v>680</v>
      </c>
      <c r="S6139" t="s">
        <v>34</v>
      </c>
      <c r="T6139" t="s">
        <v>561</v>
      </c>
    </row>
    <row r="6140" spans="1:20">
      <c r="A6140" t="s">
        <v>681</v>
      </c>
      <c r="B6140" t="s">
        <v>677</v>
      </c>
      <c r="C6140" t="s">
        <v>808</v>
      </c>
      <c r="D6140" t="s">
        <v>809</v>
      </c>
      <c r="E6140" t="s">
        <v>25</v>
      </c>
      <c r="F6140" s="1">
        <v>40179</v>
      </c>
      <c r="G6140" t="s">
        <v>2663</v>
      </c>
      <c r="H6140">
        <v>201502</v>
      </c>
      <c r="I6140" t="s">
        <v>27</v>
      </c>
      <c r="J6140" t="s">
        <v>28</v>
      </c>
      <c r="K6140" t="s">
        <v>36</v>
      </c>
      <c r="L6140" t="s">
        <v>30</v>
      </c>
      <c r="M6140" t="s">
        <v>31</v>
      </c>
      <c r="N6140" t="s">
        <v>32</v>
      </c>
      <c r="O6140">
        <v>2613.7000000000003</v>
      </c>
      <c r="P6140" t="s">
        <v>677</v>
      </c>
      <c r="Q6140" t="s">
        <v>681</v>
      </c>
      <c r="R6140" t="s">
        <v>680</v>
      </c>
      <c r="S6140" t="s">
        <v>34</v>
      </c>
      <c r="T6140" t="s">
        <v>561</v>
      </c>
    </row>
    <row r="6141" spans="1:20">
      <c r="A6141" t="s">
        <v>741</v>
      </c>
      <c r="B6141" t="s">
        <v>677</v>
      </c>
      <c r="C6141" t="s">
        <v>814</v>
      </c>
      <c r="D6141" t="s">
        <v>815</v>
      </c>
      <c r="E6141" t="s">
        <v>25</v>
      </c>
      <c r="F6141" s="1">
        <v>40179</v>
      </c>
      <c r="G6141" t="s">
        <v>2663</v>
      </c>
      <c r="H6141">
        <v>201502</v>
      </c>
      <c r="I6141" t="s">
        <v>27</v>
      </c>
      <c r="J6141" t="s">
        <v>28</v>
      </c>
      <c r="K6141" t="s">
        <v>29</v>
      </c>
      <c r="L6141" t="s">
        <v>30</v>
      </c>
      <c r="M6141" t="s">
        <v>31</v>
      </c>
      <c r="N6141" t="s">
        <v>32</v>
      </c>
      <c r="O6141">
        <v>8387.4500000000007</v>
      </c>
      <c r="P6141" t="s">
        <v>677</v>
      </c>
      <c r="Q6141" t="s">
        <v>741</v>
      </c>
      <c r="R6141" t="s">
        <v>680</v>
      </c>
      <c r="S6141" t="s">
        <v>34</v>
      </c>
      <c r="T6141" t="s">
        <v>561</v>
      </c>
    </row>
    <row r="6142" spans="1:20">
      <c r="A6142" t="s">
        <v>741</v>
      </c>
      <c r="B6142" t="s">
        <v>677</v>
      </c>
      <c r="C6142" t="s">
        <v>814</v>
      </c>
      <c r="D6142" t="s">
        <v>815</v>
      </c>
      <c r="E6142" t="s">
        <v>25</v>
      </c>
      <c r="F6142" s="1">
        <v>40179</v>
      </c>
      <c r="G6142" t="s">
        <v>2663</v>
      </c>
      <c r="H6142">
        <v>201502</v>
      </c>
      <c r="I6142" t="s">
        <v>27</v>
      </c>
      <c r="J6142" t="s">
        <v>28</v>
      </c>
      <c r="K6142" t="s">
        <v>36</v>
      </c>
      <c r="L6142" t="s">
        <v>30</v>
      </c>
      <c r="M6142" t="s">
        <v>31</v>
      </c>
      <c r="N6142" t="s">
        <v>32</v>
      </c>
      <c r="O6142">
        <v>2900.68</v>
      </c>
      <c r="P6142" t="s">
        <v>677</v>
      </c>
      <c r="Q6142" t="s">
        <v>741</v>
      </c>
      <c r="R6142" t="s">
        <v>680</v>
      </c>
      <c r="S6142" t="s">
        <v>34</v>
      </c>
      <c r="T6142" t="s">
        <v>561</v>
      </c>
    </row>
    <row r="6143" spans="1:20">
      <c r="A6143" t="s">
        <v>741</v>
      </c>
      <c r="B6143" t="s">
        <v>677</v>
      </c>
      <c r="C6143" t="s">
        <v>814</v>
      </c>
      <c r="D6143" t="s">
        <v>815</v>
      </c>
      <c r="E6143" t="s">
        <v>25</v>
      </c>
      <c r="F6143" s="1">
        <v>40179</v>
      </c>
      <c r="G6143" t="s">
        <v>2663</v>
      </c>
      <c r="H6143">
        <v>201502</v>
      </c>
      <c r="I6143" t="s">
        <v>27</v>
      </c>
      <c r="J6143" t="s">
        <v>28</v>
      </c>
      <c r="K6143" t="s">
        <v>37</v>
      </c>
      <c r="L6143" t="s">
        <v>30</v>
      </c>
      <c r="M6143" t="s">
        <v>31</v>
      </c>
      <c r="N6143" t="s">
        <v>32</v>
      </c>
      <c r="O6143">
        <v>61.4</v>
      </c>
      <c r="P6143" t="s">
        <v>677</v>
      </c>
      <c r="Q6143" t="s">
        <v>741</v>
      </c>
      <c r="R6143" t="s">
        <v>680</v>
      </c>
      <c r="S6143" t="s">
        <v>34</v>
      </c>
      <c r="T6143" t="s">
        <v>561</v>
      </c>
    </row>
    <row r="6144" spans="1:20">
      <c r="A6144" t="s">
        <v>741</v>
      </c>
      <c r="B6144" t="s">
        <v>677</v>
      </c>
      <c r="C6144" t="s">
        <v>814</v>
      </c>
      <c r="D6144" t="s">
        <v>815</v>
      </c>
      <c r="E6144" t="s">
        <v>25</v>
      </c>
      <c r="F6144" s="1">
        <v>40179</v>
      </c>
      <c r="G6144" t="s">
        <v>2663</v>
      </c>
      <c r="H6144">
        <v>201502</v>
      </c>
      <c r="I6144" t="s">
        <v>27</v>
      </c>
      <c r="J6144" t="s">
        <v>28</v>
      </c>
      <c r="K6144" t="s">
        <v>38</v>
      </c>
      <c r="L6144" t="s">
        <v>30</v>
      </c>
      <c r="M6144" t="s">
        <v>31</v>
      </c>
      <c r="N6144" t="s">
        <v>32</v>
      </c>
      <c r="O6144">
        <v>154.9</v>
      </c>
      <c r="P6144" t="s">
        <v>677</v>
      </c>
      <c r="Q6144" t="s">
        <v>741</v>
      </c>
      <c r="R6144" t="s">
        <v>680</v>
      </c>
      <c r="S6144" t="s">
        <v>34</v>
      </c>
      <c r="T6144" t="s">
        <v>561</v>
      </c>
    </row>
    <row r="6145" spans="1:20">
      <c r="A6145" t="s">
        <v>741</v>
      </c>
      <c r="B6145" t="s">
        <v>677</v>
      </c>
      <c r="C6145" t="s">
        <v>814</v>
      </c>
      <c r="D6145" t="s">
        <v>815</v>
      </c>
      <c r="E6145" t="s">
        <v>25</v>
      </c>
      <c r="F6145" s="1">
        <v>40179</v>
      </c>
      <c r="G6145" t="s">
        <v>2663</v>
      </c>
      <c r="H6145">
        <v>201502</v>
      </c>
      <c r="I6145" t="s">
        <v>27</v>
      </c>
      <c r="J6145" t="s">
        <v>28</v>
      </c>
      <c r="K6145" t="s">
        <v>39</v>
      </c>
      <c r="L6145" t="s">
        <v>30</v>
      </c>
      <c r="M6145" t="s">
        <v>31</v>
      </c>
      <c r="N6145" t="s">
        <v>32</v>
      </c>
      <c r="O6145">
        <v>154.66</v>
      </c>
      <c r="P6145" t="s">
        <v>677</v>
      </c>
      <c r="Q6145" t="s">
        <v>741</v>
      </c>
      <c r="R6145" t="s">
        <v>680</v>
      </c>
      <c r="S6145" t="s">
        <v>34</v>
      </c>
      <c r="T6145" t="s">
        <v>561</v>
      </c>
    </row>
    <row r="6146" spans="1:20">
      <c r="A6146" t="s">
        <v>741</v>
      </c>
      <c r="B6146" t="s">
        <v>677</v>
      </c>
      <c r="C6146" t="s">
        <v>814</v>
      </c>
      <c r="D6146" t="s">
        <v>815</v>
      </c>
      <c r="E6146" t="s">
        <v>25</v>
      </c>
      <c r="F6146" s="1">
        <v>40179</v>
      </c>
      <c r="G6146" t="s">
        <v>2663</v>
      </c>
      <c r="H6146">
        <v>201502</v>
      </c>
      <c r="I6146" t="s">
        <v>27</v>
      </c>
      <c r="J6146" t="s">
        <v>28</v>
      </c>
      <c r="K6146" t="s">
        <v>40</v>
      </c>
      <c r="L6146" t="s">
        <v>30</v>
      </c>
      <c r="M6146" t="s">
        <v>31</v>
      </c>
      <c r="N6146" t="s">
        <v>32</v>
      </c>
      <c r="O6146">
        <v>24.72</v>
      </c>
      <c r="P6146" t="s">
        <v>677</v>
      </c>
      <c r="Q6146" t="s">
        <v>741</v>
      </c>
      <c r="R6146" t="s">
        <v>680</v>
      </c>
      <c r="S6146" t="s">
        <v>34</v>
      </c>
      <c r="T6146" t="s">
        <v>561</v>
      </c>
    </row>
    <row r="6147" spans="1:20">
      <c r="A6147" t="s">
        <v>741</v>
      </c>
      <c r="B6147" t="s">
        <v>677</v>
      </c>
      <c r="C6147" t="s">
        <v>814</v>
      </c>
      <c r="D6147" t="s">
        <v>815</v>
      </c>
      <c r="E6147" t="s">
        <v>25</v>
      </c>
      <c r="F6147" s="1">
        <v>40179</v>
      </c>
      <c r="G6147" t="s">
        <v>2663</v>
      </c>
      <c r="H6147">
        <v>201502</v>
      </c>
      <c r="I6147" t="s">
        <v>27</v>
      </c>
      <c r="J6147" t="s">
        <v>28</v>
      </c>
      <c r="K6147" t="s">
        <v>41</v>
      </c>
      <c r="L6147" t="s">
        <v>30</v>
      </c>
      <c r="M6147" t="s">
        <v>31</v>
      </c>
      <c r="N6147" t="s">
        <v>32</v>
      </c>
      <c r="O6147">
        <v>40.36</v>
      </c>
      <c r="P6147" t="s">
        <v>677</v>
      </c>
      <c r="Q6147" t="s">
        <v>741</v>
      </c>
      <c r="R6147" t="s">
        <v>680</v>
      </c>
      <c r="S6147" t="s">
        <v>34</v>
      </c>
      <c r="T6147" t="s">
        <v>561</v>
      </c>
    </row>
    <row r="6148" spans="1:20">
      <c r="A6148" t="s">
        <v>741</v>
      </c>
      <c r="B6148" t="s">
        <v>677</v>
      </c>
      <c r="C6148" t="s">
        <v>814</v>
      </c>
      <c r="D6148" t="s">
        <v>815</v>
      </c>
      <c r="E6148" t="s">
        <v>25</v>
      </c>
      <c r="F6148" s="1">
        <v>40179</v>
      </c>
      <c r="G6148" t="s">
        <v>2663</v>
      </c>
      <c r="H6148">
        <v>201502</v>
      </c>
      <c r="I6148" t="s">
        <v>27</v>
      </c>
      <c r="J6148" t="s">
        <v>28</v>
      </c>
      <c r="K6148" t="s">
        <v>43</v>
      </c>
      <c r="L6148" t="s">
        <v>30</v>
      </c>
      <c r="M6148" t="s">
        <v>31</v>
      </c>
      <c r="N6148" t="s">
        <v>32</v>
      </c>
      <c r="O6148">
        <v>3.96</v>
      </c>
      <c r="P6148" t="s">
        <v>677</v>
      </c>
      <c r="Q6148" t="s">
        <v>741</v>
      </c>
      <c r="R6148" t="s">
        <v>680</v>
      </c>
      <c r="S6148" t="s">
        <v>34</v>
      </c>
      <c r="T6148" t="s">
        <v>561</v>
      </c>
    </row>
    <row r="6149" spans="1:20">
      <c r="A6149" t="s">
        <v>741</v>
      </c>
      <c r="B6149" t="s">
        <v>677</v>
      </c>
      <c r="C6149" t="s">
        <v>814</v>
      </c>
      <c r="D6149" t="s">
        <v>815</v>
      </c>
      <c r="E6149" t="s">
        <v>25</v>
      </c>
      <c r="F6149" s="1">
        <v>40179</v>
      </c>
      <c r="G6149" t="s">
        <v>2663</v>
      </c>
      <c r="H6149">
        <v>201502</v>
      </c>
      <c r="I6149" t="s">
        <v>27</v>
      </c>
      <c r="J6149" t="s">
        <v>28</v>
      </c>
      <c r="K6149" t="s">
        <v>44</v>
      </c>
      <c r="L6149" t="s">
        <v>30</v>
      </c>
      <c r="M6149" t="s">
        <v>31</v>
      </c>
      <c r="N6149" t="s">
        <v>32</v>
      </c>
      <c r="O6149">
        <v>5.21</v>
      </c>
      <c r="P6149" t="s">
        <v>677</v>
      </c>
      <c r="Q6149" t="s">
        <v>741</v>
      </c>
      <c r="R6149" t="s">
        <v>680</v>
      </c>
      <c r="S6149" t="s">
        <v>34</v>
      </c>
      <c r="T6149" t="s">
        <v>561</v>
      </c>
    </row>
    <row r="6150" spans="1:20">
      <c r="A6150" t="s">
        <v>741</v>
      </c>
      <c r="B6150" t="s">
        <v>677</v>
      </c>
      <c r="C6150" t="s">
        <v>816</v>
      </c>
      <c r="D6150" t="s">
        <v>817</v>
      </c>
      <c r="E6150" t="s">
        <v>25</v>
      </c>
      <c r="F6150" s="1">
        <v>40179</v>
      </c>
      <c r="G6150" t="s">
        <v>2663</v>
      </c>
      <c r="H6150">
        <v>201502</v>
      </c>
      <c r="I6150" t="s">
        <v>27</v>
      </c>
      <c r="J6150" t="s">
        <v>28</v>
      </c>
      <c r="K6150" t="s">
        <v>2451</v>
      </c>
      <c r="L6150" t="s">
        <v>30</v>
      </c>
      <c r="M6150" t="s">
        <v>31</v>
      </c>
      <c r="N6150" t="s">
        <v>32</v>
      </c>
      <c r="O6150">
        <v>883.27</v>
      </c>
      <c r="P6150" t="s">
        <v>677</v>
      </c>
      <c r="Q6150" t="s">
        <v>741</v>
      </c>
      <c r="R6150" t="s">
        <v>680</v>
      </c>
      <c r="S6150" t="s">
        <v>34</v>
      </c>
      <c r="T6150" t="s">
        <v>561</v>
      </c>
    </row>
    <row r="6151" spans="1:20">
      <c r="A6151" t="s">
        <v>741</v>
      </c>
      <c r="B6151" t="s">
        <v>677</v>
      </c>
      <c r="C6151" t="s">
        <v>816</v>
      </c>
      <c r="D6151" t="s">
        <v>817</v>
      </c>
      <c r="E6151" t="s">
        <v>25</v>
      </c>
      <c r="F6151" s="1">
        <v>40179</v>
      </c>
      <c r="G6151" t="s">
        <v>2663</v>
      </c>
      <c r="H6151">
        <v>201502</v>
      </c>
      <c r="I6151" t="s">
        <v>27</v>
      </c>
      <c r="J6151" t="s">
        <v>28</v>
      </c>
      <c r="K6151" t="s">
        <v>36</v>
      </c>
      <c r="L6151" t="s">
        <v>30</v>
      </c>
      <c r="M6151" t="s">
        <v>31</v>
      </c>
      <c r="N6151" t="s">
        <v>32</v>
      </c>
      <c r="O6151">
        <v>516.9</v>
      </c>
      <c r="P6151" t="s">
        <v>677</v>
      </c>
      <c r="Q6151" t="s">
        <v>741</v>
      </c>
      <c r="R6151" t="s">
        <v>680</v>
      </c>
      <c r="S6151" t="s">
        <v>34</v>
      </c>
      <c r="T6151" t="s">
        <v>561</v>
      </c>
    </row>
    <row r="6152" spans="1:20">
      <c r="A6152" t="s">
        <v>741</v>
      </c>
      <c r="B6152" t="s">
        <v>677</v>
      </c>
      <c r="C6152" t="s">
        <v>816</v>
      </c>
      <c r="D6152" t="s">
        <v>817</v>
      </c>
      <c r="E6152" t="s">
        <v>25</v>
      </c>
      <c r="F6152" s="1">
        <v>40179</v>
      </c>
      <c r="G6152" t="s">
        <v>2663</v>
      </c>
      <c r="H6152">
        <v>201502</v>
      </c>
      <c r="I6152" t="s">
        <v>27</v>
      </c>
      <c r="J6152" t="s">
        <v>28</v>
      </c>
      <c r="K6152" t="s">
        <v>37</v>
      </c>
      <c r="L6152" t="s">
        <v>30</v>
      </c>
      <c r="M6152" t="s">
        <v>31</v>
      </c>
      <c r="N6152" t="s">
        <v>32</v>
      </c>
      <c r="O6152">
        <v>116.47</v>
      </c>
      <c r="P6152" t="s">
        <v>677</v>
      </c>
      <c r="Q6152" t="s">
        <v>741</v>
      </c>
      <c r="R6152" t="s">
        <v>680</v>
      </c>
      <c r="S6152" t="s">
        <v>34</v>
      </c>
      <c r="T6152" t="s">
        <v>561</v>
      </c>
    </row>
    <row r="6153" spans="1:20">
      <c r="A6153" t="s">
        <v>741</v>
      </c>
      <c r="B6153" t="s">
        <v>677</v>
      </c>
      <c r="C6153" t="s">
        <v>816</v>
      </c>
      <c r="D6153" t="s">
        <v>817</v>
      </c>
      <c r="E6153" t="s">
        <v>25</v>
      </c>
      <c r="F6153" s="1">
        <v>40179</v>
      </c>
      <c r="G6153" t="s">
        <v>2663</v>
      </c>
      <c r="H6153">
        <v>201502</v>
      </c>
      <c r="I6153" t="s">
        <v>27</v>
      </c>
      <c r="J6153" t="s">
        <v>28</v>
      </c>
      <c r="K6153" t="s">
        <v>38</v>
      </c>
      <c r="L6153" t="s">
        <v>30</v>
      </c>
      <c r="M6153" t="s">
        <v>31</v>
      </c>
      <c r="N6153" t="s">
        <v>32</v>
      </c>
      <c r="O6153">
        <v>293.83</v>
      </c>
      <c r="P6153" t="s">
        <v>677</v>
      </c>
      <c r="Q6153" t="s">
        <v>741</v>
      </c>
      <c r="R6153" t="s">
        <v>680</v>
      </c>
      <c r="S6153" t="s">
        <v>34</v>
      </c>
      <c r="T6153" t="s">
        <v>561</v>
      </c>
    </row>
    <row r="6154" spans="1:20">
      <c r="A6154" t="s">
        <v>741</v>
      </c>
      <c r="B6154" t="s">
        <v>677</v>
      </c>
      <c r="C6154" t="s">
        <v>816</v>
      </c>
      <c r="D6154" t="s">
        <v>817</v>
      </c>
      <c r="E6154" t="s">
        <v>25</v>
      </c>
      <c r="F6154" s="1">
        <v>40179</v>
      </c>
      <c r="G6154" t="s">
        <v>2663</v>
      </c>
      <c r="H6154">
        <v>201502</v>
      </c>
      <c r="I6154" t="s">
        <v>27</v>
      </c>
      <c r="J6154" t="s">
        <v>28</v>
      </c>
      <c r="K6154" t="s">
        <v>39</v>
      </c>
      <c r="L6154" t="s">
        <v>30</v>
      </c>
      <c r="M6154" t="s">
        <v>31</v>
      </c>
      <c r="N6154" t="s">
        <v>32</v>
      </c>
      <c r="O6154">
        <v>293.58</v>
      </c>
      <c r="P6154" t="s">
        <v>677</v>
      </c>
      <c r="Q6154" t="s">
        <v>741</v>
      </c>
      <c r="R6154" t="s">
        <v>680</v>
      </c>
      <c r="S6154" t="s">
        <v>34</v>
      </c>
      <c r="T6154" t="s">
        <v>561</v>
      </c>
    </row>
    <row r="6155" spans="1:20">
      <c r="A6155" t="s">
        <v>741</v>
      </c>
      <c r="B6155" t="s">
        <v>677</v>
      </c>
      <c r="C6155" t="s">
        <v>816</v>
      </c>
      <c r="D6155" t="s">
        <v>817</v>
      </c>
      <c r="E6155" t="s">
        <v>25</v>
      </c>
      <c r="F6155" s="1">
        <v>40179</v>
      </c>
      <c r="G6155" t="s">
        <v>2663</v>
      </c>
      <c r="H6155">
        <v>201502</v>
      </c>
      <c r="I6155" t="s">
        <v>27</v>
      </c>
      <c r="J6155" t="s">
        <v>28</v>
      </c>
      <c r="K6155" t="s">
        <v>40</v>
      </c>
      <c r="L6155" t="s">
        <v>30</v>
      </c>
      <c r="M6155" t="s">
        <v>31</v>
      </c>
      <c r="N6155" t="s">
        <v>32</v>
      </c>
      <c r="O6155">
        <v>46.97</v>
      </c>
      <c r="P6155" t="s">
        <v>677</v>
      </c>
      <c r="Q6155" t="s">
        <v>741</v>
      </c>
      <c r="R6155" t="s">
        <v>680</v>
      </c>
      <c r="S6155" t="s">
        <v>34</v>
      </c>
      <c r="T6155" t="s">
        <v>561</v>
      </c>
    </row>
    <row r="6156" spans="1:20">
      <c r="A6156" t="s">
        <v>741</v>
      </c>
      <c r="B6156" t="s">
        <v>677</v>
      </c>
      <c r="C6156" t="s">
        <v>816</v>
      </c>
      <c r="D6156" t="s">
        <v>817</v>
      </c>
      <c r="E6156" t="s">
        <v>25</v>
      </c>
      <c r="F6156" s="1">
        <v>40179</v>
      </c>
      <c r="G6156" t="s">
        <v>2663</v>
      </c>
      <c r="H6156">
        <v>201502</v>
      </c>
      <c r="I6156" t="s">
        <v>27</v>
      </c>
      <c r="J6156" t="s">
        <v>28</v>
      </c>
      <c r="K6156" t="s">
        <v>41</v>
      </c>
      <c r="L6156" t="s">
        <v>30</v>
      </c>
      <c r="M6156" t="s">
        <v>31</v>
      </c>
      <c r="N6156" t="s">
        <v>32</v>
      </c>
      <c r="O6156">
        <v>76.489999999999995</v>
      </c>
      <c r="P6156" t="s">
        <v>677</v>
      </c>
      <c r="Q6156" t="s">
        <v>741</v>
      </c>
      <c r="R6156" t="s">
        <v>680</v>
      </c>
      <c r="S6156" t="s">
        <v>34</v>
      </c>
      <c r="T6156" t="s">
        <v>561</v>
      </c>
    </row>
    <row r="6157" spans="1:20">
      <c r="A6157" t="s">
        <v>741</v>
      </c>
      <c r="B6157" t="s">
        <v>677</v>
      </c>
      <c r="C6157" t="s">
        <v>816</v>
      </c>
      <c r="D6157" t="s">
        <v>817</v>
      </c>
      <c r="E6157" t="s">
        <v>25</v>
      </c>
      <c r="F6157" s="1">
        <v>40179</v>
      </c>
      <c r="G6157" t="s">
        <v>2663</v>
      </c>
      <c r="H6157">
        <v>201502</v>
      </c>
      <c r="I6157" t="s">
        <v>27</v>
      </c>
      <c r="J6157" t="s">
        <v>28</v>
      </c>
      <c r="K6157" t="s">
        <v>43</v>
      </c>
      <c r="L6157" t="s">
        <v>30</v>
      </c>
      <c r="M6157" t="s">
        <v>31</v>
      </c>
      <c r="N6157" t="s">
        <v>32</v>
      </c>
      <c r="O6157">
        <v>7.29</v>
      </c>
      <c r="P6157" t="s">
        <v>677</v>
      </c>
      <c r="Q6157" t="s">
        <v>741</v>
      </c>
      <c r="R6157" t="s">
        <v>680</v>
      </c>
      <c r="S6157" t="s">
        <v>34</v>
      </c>
      <c r="T6157" t="s">
        <v>561</v>
      </c>
    </row>
    <row r="6158" spans="1:20">
      <c r="A6158" t="s">
        <v>741</v>
      </c>
      <c r="B6158" t="s">
        <v>677</v>
      </c>
      <c r="C6158" t="s">
        <v>816</v>
      </c>
      <c r="D6158" t="s">
        <v>817</v>
      </c>
      <c r="E6158" t="s">
        <v>25</v>
      </c>
      <c r="F6158" s="1">
        <v>40179</v>
      </c>
      <c r="G6158" t="s">
        <v>2663</v>
      </c>
      <c r="H6158">
        <v>201502</v>
      </c>
      <c r="I6158" t="s">
        <v>27</v>
      </c>
      <c r="J6158" t="s">
        <v>28</v>
      </c>
      <c r="K6158" t="s">
        <v>44</v>
      </c>
      <c r="L6158" t="s">
        <v>30</v>
      </c>
      <c r="M6158" t="s">
        <v>31</v>
      </c>
      <c r="N6158" t="s">
        <v>32</v>
      </c>
      <c r="O6158">
        <v>197.98000000000002</v>
      </c>
      <c r="P6158" t="s">
        <v>677</v>
      </c>
      <c r="Q6158" t="s">
        <v>741</v>
      </c>
      <c r="R6158" t="s">
        <v>680</v>
      </c>
      <c r="S6158" t="s">
        <v>34</v>
      </c>
      <c r="T6158" t="s">
        <v>561</v>
      </c>
    </row>
    <row r="6159" spans="1:20">
      <c r="A6159" t="s">
        <v>741</v>
      </c>
      <c r="B6159" t="s">
        <v>677</v>
      </c>
      <c r="C6159" t="s">
        <v>2452</v>
      </c>
      <c r="D6159" t="s">
        <v>2453</v>
      </c>
      <c r="E6159" t="s">
        <v>25</v>
      </c>
      <c r="F6159" s="1">
        <v>40179</v>
      </c>
      <c r="G6159" t="s">
        <v>2663</v>
      </c>
      <c r="H6159">
        <v>201502</v>
      </c>
      <c r="I6159" t="s">
        <v>27</v>
      </c>
      <c r="J6159" t="s">
        <v>28</v>
      </c>
      <c r="K6159" t="s">
        <v>29</v>
      </c>
      <c r="L6159" t="s">
        <v>30</v>
      </c>
      <c r="M6159" t="s">
        <v>31</v>
      </c>
      <c r="N6159" t="s">
        <v>32</v>
      </c>
      <c r="O6159">
        <v>168.09</v>
      </c>
      <c r="P6159" t="s">
        <v>677</v>
      </c>
      <c r="Q6159" t="s">
        <v>741</v>
      </c>
      <c r="R6159" t="s">
        <v>680</v>
      </c>
      <c r="S6159" t="s">
        <v>34</v>
      </c>
      <c r="T6159" t="s">
        <v>561</v>
      </c>
    </row>
    <row r="6160" spans="1:20">
      <c r="A6160" t="s">
        <v>741</v>
      </c>
      <c r="B6160" t="s">
        <v>677</v>
      </c>
      <c r="C6160" t="s">
        <v>2452</v>
      </c>
      <c r="D6160" t="s">
        <v>2453</v>
      </c>
      <c r="E6160" t="s">
        <v>25</v>
      </c>
      <c r="F6160" s="1">
        <v>40179</v>
      </c>
      <c r="G6160" t="s">
        <v>2663</v>
      </c>
      <c r="H6160">
        <v>201502</v>
      </c>
      <c r="I6160" t="s">
        <v>27</v>
      </c>
      <c r="J6160" t="s">
        <v>28</v>
      </c>
      <c r="K6160" t="s">
        <v>36</v>
      </c>
      <c r="L6160" t="s">
        <v>30</v>
      </c>
      <c r="M6160" t="s">
        <v>31</v>
      </c>
      <c r="N6160" t="s">
        <v>32</v>
      </c>
      <c r="O6160">
        <v>168.09</v>
      </c>
      <c r="P6160" t="s">
        <v>677</v>
      </c>
      <c r="Q6160" t="s">
        <v>741</v>
      </c>
      <c r="R6160" t="s">
        <v>680</v>
      </c>
      <c r="S6160" t="s">
        <v>34</v>
      </c>
      <c r="T6160" t="s">
        <v>561</v>
      </c>
    </row>
    <row r="6161" spans="1:20">
      <c r="A6161" t="s">
        <v>741</v>
      </c>
      <c r="B6161" t="s">
        <v>677</v>
      </c>
      <c r="C6161" t="s">
        <v>2452</v>
      </c>
      <c r="D6161" t="s">
        <v>2453</v>
      </c>
      <c r="E6161" t="s">
        <v>25</v>
      </c>
      <c r="F6161" s="1">
        <v>40179</v>
      </c>
      <c r="G6161" t="s">
        <v>2663</v>
      </c>
      <c r="H6161">
        <v>201502</v>
      </c>
      <c r="I6161" t="s">
        <v>27</v>
      </c>
      <c r="J6161" t="s">
        <v>28</v>
      </c>
      <c r="K6161" t="s">
        <v>37</v>
      </c>
      <c r="L6161" t="s">
        <v>30</v>
      </c>
      <c r="M6161" t="s">
        <v>31</v>
      </c>
      <c r="N6161" t="s">
        <v>32</v>
      </c>
      <c r="O6161">
        <v>168.09</v>
      </c>
      <c r="P6161" t="s">
        <v>677</v>
      </c>
      <c r="Q6161" t="s">
        <v>741</v>
      </c>
      <c r="R6161" t="s">
        <v>680</v>
      </c>
      <c r="S6161" t="s">
        <v>34</v>
      </c>
      <c r="T6161" t="s">
        <v>561</v>
      </c>
    </row>
    <row r="6162" spans="1:20">
      <c r="A6162" t="s">
        <v>741</v>
      </c>
      <c r="B6162" t="s">
        <v>677</v>
      </c>
      <c r="C6162" t="s">
        <v>2452</v>
      </c>
      <c r="D6162" t="s">
        <v>2453</v>
      </c>
      <c r="E6162" t="s">
        <v>25</v>
      </c>
      <c r="F6162" s="1">
        <v>40179</v>
      </c>
      <c r="G6162" t="s">
        <v>2663</v>
      </c>
      <c r="H6162">
        <v>201502</v>
      </c>
      <c r="I6162" t="s">
        <v>27</v>
      </c>
      <c r="J6162" t="s">
        <v>28</v>
      </c>
      <c r="K6162" t="s">
        <v>38</v>
      </c>
      <c r="L6162" t="s">
        <v>30</v>
      </c>
      <c r="M6162" t="s">
        <v>31</v>
      </c>
      <c r="N6162" t="s">
        <v>32</v>
      </c>
      <c r="O6162">
        <v>168.09</v>
      </c>
      <c r="P6162" t="s">
        <v>677</v>
      </c>
      <c r="Q6162" t="s">
        <v>741</v>
      </c>
      <c r="R6162" t="s">
        <v>680</v>
      </c>
      <c r="S6162" t="s">
        <v>34</v>
      </c>
      <c r="T6162" t="s">
        <v>561</v>
      </c>
    </row>
    <row r="6163" spans="1:20">
      <c r="A6163" t="s">
        <v>741</v>
      </c>
      <c r="B6163" t="s">
        <v>677</v>
      </c>
      <c r="C6163" t="s">
        <v>2452</v>
      </c>
      <c r="D6163" t="s">
        <v>2453</v>
      </c>
      <c r="E6163" t="s">
        <v>25</v>
      </c>
      <c r="F6163" s="1">
        <v>40179</v>
      </c>
      <c r="G6163" t="s">
        <v>2663</v>
      </c>
      <c r="H6163">
        <v>201502</v>
      </c>
      <c r="I6163" t="s">
        <v>27</v>
      </c>
      <c r="J6163" t="s">
        <v>28</v>
      </c>
      <c r="K6163" t="s">
        <v>39</v>
      </c>
      <c r="L6163" t="s">
        <v>30</v>
      </c>
      <c r="M6163" t="s">
        <v>31</v>
      </c>
      <c r="N6163" t="s">
        <v>32</v>
      </c>
      <c r="O6163">
        <v>168.09</v>
      </c>
      <c r="P6163" t="s">
        <v>677</v>
      </c>
      <c r="Q6163" t="s">
        <v>741</v>
      </c>
      <c r="R6163" t="s">
        <v>680</v>
      </c>
      <c r="S6163" t="s">
        <v>34</v>
      </c>
      <c r="T6163" t="s">
        <v>561</v>
      </c>
    </row>
    <row r="6164" spans="1:20">
      <c r="A6164" t="s">
        <v>741</v>
      </c>
      <c r="B6164" t="s">
        <v>677</v>
      </c>
      <c r="C6164" t="s">
        <v>2452</v>
      </c>
      <c r="D6164" t="s">
        <v>2453</v>
      </c>
      <c r="E6164" t="s">
        <v>25</v>
      </c>
      <c r="F6164" s="1">
        <v>40179</v>
      </c>
      <c r="G6164" t="s">
        <v>2663</v>
      </c>
      <c r="H6164">
        <v>201502</v>
      </c>
      <c r="I6164" t="s">
        <v>27</v>
      </c>
      <c r="J6164" t="s">
        <v>28</v>
      </c>
      <c r="K6164" t="s">
        <v>40</v>
      </c>
      <c r="L6164" t="s">
        <v>30</v>
      </c>
      <c r="M6164" t="s">
        <v>31</v>
      </c>
      <c r="N6164" t="s">
        <v>32</v>
      </c>
      <c r="O6164">
        <v>168.09</v>
      </c>
      <c r="P6164" t="s">
        <v>677</v>
      </c>
      <c r="Q6164" t="s">
        <v>741</v>
      </c>
      <c r="R6164" t="s">
        <v>680</v>
      </c>
      <c r="S6164" t="s">
        <v>34</v>
      </c>
      <c r="T6164" t="s">
        <v>561</v>
      </c>
    </row>
    <row r="6165" spans="1:20">
      <c r="A6165" t="s">
        <v>741</v>
      </c>
      <c r="B6165" t="s">
        <v>677</v>
      </c>
      <c r="C6165" t="s">
        <v>2452</v>
      </c>
      <c r="D6165" t="s">
        <v>2453</v>
      </c>
      <c r="E6165" t="s">
        <v>25</v>
      </c>
      <c r="F6165" s="1">
        <v>40179</v>
      </c>
      <c r="G6165" t="s">
        <v>2663</v>
      </c>
      <c r="H6165">
        <v>201502</v>
      </c>
      <c r="I6165" t="s">
        <v>27</v>
      </c>
      <c r="J6165" t="s">
        <v>28</v>
      </c>
      <c r="K6165" t="s">
        <v>41</v>
      </c>
      <c r="L6165" t="s">
        <v>30</v>
      </c>
      <c r="M6165" t="s">
        <v>31</v>
      </c>
      <c r="N6165" t="s">
        <v>32</v>
      </c>
      <c r="O6165">
        <v>168.09</v>
      </c>
      <c r="P6165" t="s">
        <v>677</v>
      </c>
      <c r="Q6165" t="s">
        <v>741</v>
      </c>
      <c r="R6165" t="s">
        <v>680</v>
      </c>
      <c r="S6165" t="s">
        <v>34</v>
      </c>
      <c r="T6165" t="s">
        <v>561</v>
      </c>
    </row>
    <row r="6166" spans="1:20">
      <c r="A6166" t="s">
        <v>741</v>
      </c>
      <c r="B6166" t="s">
        <v>677</v>
      </c>
      <c r="C6166" t="s">
        <v>2452</v>
      </c>
      <c r="D6166" t="s">
        <v>2453</v>
      </c>
      <c r="E6166" t="s">
        <v>25</v>
      </c>
      <c r="F6166" s="1">
        <v>40179</v>
      </c>
      <c r="G6166" t="s">
        <v>2663</v>
      </c>
      <c r="H6166">
        <v>201502</v>
      </c>
      <c r="I6166" t="s">
        <v>27</v>
      </c>
      <c r="J6166" t="s">
        <v>28</v>
      </c>
      <c r="K6166" t="s">
        <v>43</v>
      </c>
      <c r="L6166" t="s">
        <v>30</v>
      </c>
      <c r="M6166" t="s">
        <v>31</v>
      </c>
      <c r="N6166" t="s">
        <v>32</v>
      </c>
      <c r="O6166">
        <v>168.14000000000001</v>
      </c>
      <c r="P6166" t="s">
        <v>677</v>
      </c>
      <c r="Q6166" t="s">
        <v>741</v>
      </c>
      <c r="R6166" t="s">
        <v>680</v>
      </c>
      <c r="S6166" t="s">
        <v>34</v>
      </c>
      <c r="T6166" t="s">
        <v>561</v>
      </c>
    </row>
    <row r="6167" spans="1:20">
      <c r="A6167" t="s">
        <v>741</v>
      </c>
      <c r="B6167" t="s">
        <v>677</v>
      </c>
      <c r="C6167" t="s">
        <v>2452</v>
      </c>
      <c r="D6167" t="s">
        <v>2453</v>
      </c>
      <c r="E6167" t="s">
        <v>25</v>
      </c>
      <c r="F6167" s="1">
        <v>40179</v>
      </c>
      <c r="G6167" t="s">
        <v>2663</v>
      </c>
      <c r="H6167">
        <v>201502</v>
      </c>
      <c r="I6167" t="s">
        <v>27</v>
      </c>
      <c r="J6167" t="s">
        <v>28</v>
      </c>
      <c r="K6167" t="s">
        <v>44</v>
      </c>
      <c r="L6167" t="s">
        <v>30</v>
      </c>
      <c r="M6167" t="s">
        <v>31</v>
      </c>
      <c r="N6167" t="s">
        <v>32</v>
      </c>
      <c r="O6167">
        <v>168.09</v>
      </c>
      <c r="P6167" t="s">
        <v>677</v>
      </c>
      <c r="Q6167" t="s">
        <v>741</v>
      </c>
      <c r="R6167" t="s">
        <v>680</v>
      </c>
      <c r="S6167" t="s">
        <v>34</v>
      </c>
      <c r="T6167" t="s">
        <v>561</v>
      </c>
    </row>
    <row r="6168" spans="1:20">
      <c r="A6168" t="s">
        <v>676</v>
      </c>
      <c r="B6168" t="s">
        <v>677</v>
      </c>
      <c r="C6168" t="s">
        <v>2454</v>
      </c>
      <c r="D6168" t="s">
        <v>2455</v>
      </c>
      <c r="E6168" t="s">
        <v>25</v>
      </c>
      <c r="F6168" s="1">
        <v>41273</v>
      </c>
      <c r="G6168" t="s">
        <v>2663</v>
      </c>
      <c r="H6168">
        <v>201502</v>
      </c>
      <c r="I6168" t="s">
        <v>27</v>
      </c>
      <c r="J6168" t="s">
        <v>28</v>
      </c>
      <c r="K6168" t="s">
        <v>29</v>
      </c>
      <c r="L6168" t="s">
        <v>30</v>
      </c>
      <c r="M6168" t="s">
        <v>31</v>
      </c>
      <c r="N6168" t="s">
        <v>32</v>
      </c>
      <c r="O6168">
        <v>566.71</v>
      </c>
      <c r="P6168" t="s">
        <v>677</v>
      </c>
      <c r="Q6168" t="s">
        <v>676</v>
      </c>
      <c r="R6168" t="s">
        <v>680</v>
      </c>
      <c r="S6168" t="s">
        <v>34</v>
      </c>
      <c r="T6168" t="s">
        <v>561</v>
      </c>
    </row>
    <row r="6169" spans="1:20">
      <c r="A6169" t="s">
        <v>676</v>
      </c>
      <c r="B6169" t="s">
        <v>677</v>
      </c>
      <c r="C6169" t="s">
        <v>2454</v>
      </c>
      <c r="D6169" t="s">
        <v>2455</v>
      </c>
      <c r="E6169" t="s">
        <v>25</v>
      </c>
      <c r="F6169" s="1">
        <v>41273</v>
      </c>
      <c r="G6169" t="s">
        <v>2663</v>
      </c>
      <c r="H6169">
        <v>201502</v>
      </c>
      <c r="I6169" t="s">
        <v>27</v>
      </c>
      <c r="J6169" t="s">
        <v>28</v>
      </c>
      <c r="K6169" t="s">
        <v>36</v>
      </c>
      <c r="L6169" t="s">
        <v>30</v>
      </c>
      <c r="M6169" t="s">
        <v>31</v>
      </c>
      <c r="N6169" t="s">
        <v>32</v>
      </c>
      <c r="O6169">
        <v>331.66</v>
      </c>
      <c r="P6169" t="s">
        <v>677</v>
      </c>
      <c r="Q6169" t="s">
        <v>676</v>
      </c>
      <c r="R6169" t="s">
        <v>680</v>
      </c>
      <c r="S6169" t="s">
        <v>34</v>
      </c>
      <c r="T6169" t="s">
        <v>561</v>
      </c>
    </row>
    <row r="6170" spans="1:20">
      <c r="A6170" t="s">
        <v>676</v>
      </c>
      <c r="B6170" t="s">
        <v>677</v>
      </c>
      <c r="C6170" t="s">
        <v>2454</v>
      </c>
      <c r="D6170" t="s">
        <v>2455</v>
      </c>
      <c r="E6170" t="s">
        <v>25</v>
      </c>
      <c r="F6170" s="1">
        <v>41273</v>
      </c>
      <c r="G6170" t="s">
        <v>2663</v>
      </c>
      <c r="H6170">
        <v>201502</v>
      </c>
      <c r="I6170" t="s">
        <v>27</v>
      </c>
      <c r="J6170" t="s">
        <v>28</v>
      </c>
      <c r="K6170" t="s">
        <v>37</v>
      </c>
      <c r="L6170" t="s">
        <v>30</v>
      </c>
      <c r="M6170" t="s">
        <v>31</v>
      </c>
      <c r="N6170" t="s">
        <v>32</v>
      </c>
      <c r="O6170">
        <v>74.739999999999995</v>
      </c>
      <c r="P6170" t="s">
        <v>677</v>
      </c>
      <c r="Q6170" t="s">
        <v>676</v>
      </c>
      <c r="R6170" t="s">
        <v>680</v>
      </c>
      <c r="S6170" t="s">
        <v>34</v>
      </c>
      <c r="T6170" t="s">
        <v>561</v>
      </c>
    </row>
    <row r="6171" spans="1:20">
      <c r="A6171" t="s">
        <v>676</v>
      </c>
      <c r="B6171" t="s">
        <v>677</v>
      </c>
      <c r="C6171" t="s">
        <v>2454</v>
      </c>
      <c r="D6171" t="s">
        <v>2455</v>
      </c>
      <c r="E6171" t="s">
        <v>25</v>
      </c>
      <c r="F6171" s="1">
        <v>41273</v>
      </c>
      <c r="G6171" t="s">
        <v>2663</v>
      </c>
      <c r="H6171">
        <v>201502</v>
      </c>
      <c r="I6171" t="s">
        <v>27</v>
      </c>
      <c r="J6171" t="s">
        <v>28</v>
      </c>
      <c r="K6171" t="s">
        <v>38</v>
      </c>
      <c r="L6171" t="s">
        <v>30</v>
      </c>
      <c r="M6171" t="s">
        <v>31</v>
      </c>
      <c r="N6171" t="s">
        <v>32</v>
      </c>
      <c r="O6171">
        <v>188.52</v>
      </c>
      <c r="P6171" t="s">
        <v>677</v>
      </c>
      <c r="Q6171" t="s">
        <v>676</v>
      </c>
      <c r="R6171" t="s">
        <v>680</v>
      </c>
      <c r="S6171" t="s">
        <v>34</v>
      </c>
      <c r="T6171" t="s">
        <v>561</v>
      </c>
    </row>
    <row r="6172" spans="1:20">
      <c r="A6172" t="s">
        <v>676</v>
      </c>
      <c r="B6172" t="s">
        <v>677</v>
      </c>
      <c r="C6172" t="s">
        <v>2454</v>
      </c>
      <c r="D6172" t="s">
        <v>2455</v>
      </c>
      <c r="E6172" t="s">
        <v>25</v>
      </c>
      <c r="F6172" s="1">
        <v>41273</v>
      </c>
      <c r="G6172" t="s">
        <v>2663</v>
      </c>
      <c r="H6172">
        <v>201502</v>
      </c>
      <c r="I6172" t="s">
        <v>27</v>
      </c>
      <c r="J6172" t="s">
        <v>28</v>
      </c>
      <c r="K6172" t="s">
        <v>39</v>
      </c>
      <c r="L6172" t="s">
        <v>30</v>
      </c>
      <c r="M6172" t="s">
        <v>31</v>
      </c>
      <c r="N6172" t="s">
        <v>32</v>
      </c>
      <c r="O6172">
        <v>188.22</v>
      </c>
      <c r="P6172" t="s">
        <v>677</v>
      </c>
      <c r="Q6172" t="s">
        <v>676</v>
      </c>
      <c r="R6172" t="s">
        <v>680</v>
      </c>
      <c r="S6172" t="s">
        <v>34</v>
      </c>
      <c r="T6172" t="s">
        <v>561</v>
      </c>
    </row>
    <row r="6173" spans="1:20">
      <c r="A6173" t="s">
        <v>676</v>
      </c>
      <c r="B6173" t="s">
        <v>677</v>
      </c>
      <c r="C6173" t="s">
        <v>2454</v>
      </c>
      <c r="D6173" t="s">
        <v>2455</v>
      </c>
      <c r="E6173" t="s">
        <v>25</v>
      </c>
      <c r="F6173" s="1">
        <v>41273</v>
      </c>
      <c r="G6173" t="s">
        <v>2663</v>
      </c>
      <c r="H6173">
        <v>201502</v>
      </c>
      <c r="I6173" t="s">
        <v>27</v>
      </c>
      <c r="J6173" t="s">
        <v>28</v>
      </c>
      <c r="K6173" t="s">
        <v>40</v>
      </c>
      <c r="L6173" t="s">
        <v>30</v>
      </c>
      <c r="M6173" t="s">
        <v>31</v>
      </c>
      <c r="N6173" t="s">
        <v>32</v>
      </c>
      <c r="O6173">
        <v>30.1</v>
      </c>
      <c r="P6173" t="s">
        <v>677</v>
      </c>
      <c r="Q6173" t="s">
        <v>676</v>
      </c>
      <c r="R6173" t="s">
        <v>680</v>
      </c>
      <c r="S6173" t="s">
        <v>34</v>
      </c>
      <c r="T6173" t="s">
        <v>561</v>
      </c>
    </row>
    <row r="6174" spans="1:20">
      <c r="A6174" t="s">
        <v>676</v>
      </c>
      <c r="B6174" t="s">
        <v>677</v>
      </c>
      <c r="C6174" t="s">
        <v>2454</v>
      </c>
      <c r="D6174" t="s">
        <v>2455</v>
      </c>
      <c r="E6174" t="s">
        <v>25</v>
      </c>
      <c r="F6174" s="1">
        <v>41273</v>
      </c>
      <c r="G6174" t="s">
        <v>2663</v>
      </c>
      <c r="H6174">
        <v>201502</v>
      </c>
      <c r="I6174" t="s">
        <v>27</v>
      </c>
      <c r="J6174" t="s">
        <v>28</v>
      </c>
      <c r="K6174" t="s">
        <v>41</v>
      </c>
      <c r="L6174" t="s">
        <v>30</v>
      </c>
      <c r="M6174" t="s">
        <v>31</v>
      </c>
      <c r="N6174" t="s">
        <v>32</v>
      </c>
      <c r="O6174">
        <v>49.11</v>
      </c>
      <c r="P6174" t="s">
        <v>677</v>
      </c>
      <c r="Q6174" t="s">
        <v>676</v>
      </c>
      <c r="R6174" t="s">
        <v>680</v>
      </c>
      <c r="S6174" t="s">
        <v>34</v>
      </c>
      <c r="T6174" t="s">
        <v>561</v>
      </c>
    </row>
    <row r="6175" spans="1:20">
      <c r="A6175" t="s">
        <v>676</v>
      </c>
      <c r="B6175" t="s">
        <v>677</v>
      </c>
      <c r="C6175" t="s">
        <v>2454</v>
      </c>
      <c r="D6175" t="s">
        <v>2455</v>
      </c>
      <c r="E6175" t="s">
        <v>25</v>
      </c>
      <c r="F6175" s="1">
        <v>41273</v>
      </c>
      <c r="G6175" t="s">
        <v>2663</v>
      </c>
      <c r="H6175">
        <v>201502</v>
      </c>
      <c r="I6175" t="s">
        <v>27</v>
      </c>
      <c r="J6175" t="s">
        <v>28</v>
      </c>
      <c r="K6175" t="s">
        <v>43</v>
      </c>
      <c r="L6175" t="s">
        <v>30</v>
      </c>
      <c r="M6175" t="s">
        <v>31</v>
      </c>
      <c r="N6175" t="s">
        <v>32</v>
      </c>
      <c r="O6175">
        <v>4.78</v>
      </c>
      <c r="P6175" t="s">
        <v>677</v>
      </c>
      <c r="Q6175" t="s">
        <v>676</v>
      </c>
      <c r="R6175" t="s">
        <v>680</v>
      </c>
      <c r="S6175" t="s">
        <v>34</v>
      </c>
      <c r="T6175" t="s">
        <v>561</v>
      </c>
    </row>
    <row r="6176" spans="1:20">
      <c r="A6176" t="s">
        <v>676</v>
      </c>
      <c r="B6176" t="s">
        <v>677</v>
      </c>
      <c r="C6176" t="s">
        <v>2454</v>
      </c>
      <c r="D6176" t="s">
        <v>2455</v>
      </c>
      <c r="E6176" t="s">
        <v>25</v>
      </c>
      <c r="F6176" s="1">
        <v>41273</v>
      </c>
      <c r="G6176" t="s">
        <v>2663</v>
      </c>
      <c r="H6176">
        <v>201502</v>
      </c>
      <c r="I6176" t="s">
        <v>27</v>
      </c>
      <c r="J6176" t="s">
        <v>28</v>
      </c>
      <c r="K6176" t="s">
        <v>44</v>
      </c>
      <c r="L6176" t="s">
        <v>30</v>
      </c>
      <c r="M6176" t="s">
        <v>31</v>
      </c>
      <c r="N6176" t="s">
        <v>32</v>
      </c>
      <c r="O6176">
        <v>6.33</v>
      </c>
      <c r="P6176" t="s">
        <v>677</v>
      </c>
      <c r="Q6176" t="s">
        <v>676</v>
      </c>
      <c r="R6176" t="s">
        <v>680</v>
      </c>
      <c r="S6176" t="s">
        <v>34</v>
      </c>
      <c r="T6176" t="s">
        <v>561</v>
      </c>
    </row>
    <row r="6177" spans="1:20">
      <c r="A6177" t="s">
        <v>741</v>
      </c>
      <c r="B6177" t="s">
        <v>677</v>
      </c>
      <c r="C6177" t="s">
        <v>824</v>
      </c>
      <c r="D6177" t="s">
        <v>825</v>
      </c>
      <c r="E6177" t="s">
        <v>25</v>
      </c>
      <c r="F6177" s="1">
        <v>41334</v>
      </c>
      <c r="G6177" t="s">
        <v>2663</v>
      </c>
      <c r="H6177">
        <v>201502</v>
      </c>
      <c r="I6177" t="s">
        <v>27</v>
      </c>
      <c r="J6177" t="s">
        <v>28</v>
      </c>
      <c r="K6177" t="s">
        <v>29</v>
      </c>
      <c r="L6177" t="s">
        <v>30</v>
      </c>
      <c r="M6177" t="s">
        <v>31</v>
      </c>
      <c r="N6177" t="s">
        <v>32</v>
      </c>
      <c r="O6177">
        <v>-2656.09</v>
      </c>
      <c r="P6177" t="s">
        <v>677</v>
      </c>
      <c r="Q6177" t="s">
        <v>741</v>
      </c>
      <c r="R6177" t="s">
        <v>680</v>
      </c>
      <c r="S6177" t="s">
        <v>34</v>
      </c>
      <c r="T6177" t="s">
        <v>561</v>
      </c>
    </row>
    <row r="6178" spans="1:20">
      <c r="A6178" t="s">
        <v>741</v>
      </c>
      <c r="B6178" t="s">
        <v>677</v>
      </c>
      <c r="C6178" t="s">
        <v>824</v>
      </c>
      <c r="D6178" t="s">
        <v>825</v>
      </c>
      <c r="E6178" t="s">
        <v>25</v>
      </c>
      <c r="F6178" s="1">
        <v>41334</v>
      </c>
      <c r="G6178" t="s">
        <v>2663</v>
      </c>
      <c r="H6178">
        <v>201502</v>
      </c>
      <c r="I6178" t="s">
        <v>27</v>
      </c>
      <c r="J6178" t="s">
        <v>28</v>
      </c>
      <c r="K6178" t="s">
        <v>36</v>
      </c>
      <c r="L6178" t="s">
        <v>30</v>
      </c>
      <c r="M6178" t="s">
        <v>31</v>
      </c>
      <c r="N6178" t="s">
        <v>32</v>
      </c>
      <c r="O6178">
        <v>-3910.65</v>
      </c>
      <c r="P6178" t="s">
        <v>677</v>
      </c>
      <c r="Q6178" t="s">
        <v>741</v>
      </c>
      <c r="R6178" t="s">
        <v>680</v>
      </c>
      <c r="S6178" t="s">
        <v>34</v>
      </c>
      <c r="T6178" t="s">
        <v>561</v>
      </c>
    </row>
    <row r="6179" spans="1:20">
      <c r="A6179" t="s">
        <v>741</v>
      </c>
      <c r="B6179" t="s">
        <v>677</v>
      </c>
      <c r="C6179" t="s">
        <v>824</v>
      </c>
      <c r="D6179" t="s">
        <v>825</v>
      </c>
      <c r="E6179" t="s">
        <v>25</v>
      </c>
      <c r="F6179" s="1">
        <v>41334</v>
      </c>
      <c r="G6179" t="s">
        <v>2663</v>
      </c>
      <c r="H6179">
        <v>201502</v>
      </c>
      <c r="I6179" t="s">
        <v>27</v>
      </c>
      <c r="J6179" t="s">
        <v>28</v>
      </c>
      <c r="K6179" t="s">
        <v>37</v>
      </c>
      <c r="L6179" t="s">
        <v>30</v>
      </c>
      <c r="M6179" t="s">
        <v>31</v>
      </c>
      <c r="N6179" t="s">
        <v>32</v>
      </c>
      <c r="O6179">
        <v>-350.32</v>
      </c>
      <c r="P6179" t="s">
        <v>677</v>
      </c>
      <c r="Q6179" t="s">
        <v>741</v>
      </c>
      <c r="R6179" t="s">
        <v>680</v>
      </c>
      <c r="S6179" t="s">
        <v>34</v>
      </c>
      <c r="T6179" t="s">
        <v>561</v>
      </c>
    </row>
    <row r="6180" spans="1:20">
      <c r="A6180" t="s">
        <v>741</v>
      </c>
      <c r="B6180" t="s">
        <v>677</v>
      </c>
      <c r="C6180" t="s">
        <v>824</v>
      </c>
      <c r="D6180" t="s">
        <v>825</v>
      </c>
      <c r="E6180" t="s">
        <v>25</v>
      </c>
      <c r="F6180" s="1">
        <v>41334</v>
      </c>
      <c r="G6180" t="s">
        <v>2663</v>
      </c>
      <c r="H6180">
        <v>201502</v>
      </c>
      <c r="I6180" t="s">
        <v>27</v>
      </c>
      <c r="J6180" t="s">
        <v>28</v>
      </c>
      <c r="K6180" t="s">
        <v>38</v>
      </c>
      <c r="L6180" t="s">
        <v>30</v>
      </c>
      <c r="M6180" t="s">
        <v>31</v>
      </c>
      <c r="N6180" t="s">
        <v>32</v>
      </c>
      <c r="O6180">
        <v>-883.57</v>
      </c>
      <c r="P6180" t="s">
        <v>677</v>
      </c>
      <c r="Q6180" t="s">
        <v>741</v>
      </c>
      <c r="R6180" t="s">
        <v>680</v>
      </c>
      <c r="S6180" t="s">
        <v>34</v>
      </c>
      <c r="T6180" t="s">
        <v>561</v>
      </c>
    </row>
    <row r="6181" spans="1:20">
      <c r="A6181" t="s">
        <v>741</v>
      </c>
      <c r="B6181" t="s">
        <v>677</v>
      </c>
      <c r="C6181" t="s">
        <v>824</v>
      </c>
      <c r="D6181" t="s">
        <v>825</v>
      </c>
      <c r="E6181" t="s">
        <v>25</v>
      </c>
      <c r="F6181" s="1">
        <v>41334</v>
      </c>
      <c r="G6181" t="s">
        <v>2663</v>
      </c>
      <c r="H6181">
        <v>201502</v>
      </c>
      <c r="I6181" t="s">
        <v>27</v>
      </c>
      <c r="J6181" t="s">
        <v>28</v>
      </c>
      <c r="K6181" t="s">
        <v>39</v>
      </c>
      <c r="L6181" t="s">
        <v>30</v>
      </c>
      <c r="M6181" t="s">
        <v>31</v>
      </c>
      <c r="N6181" t="s">
        <v>32</v>
      </c>
      <c r="O6181">
        <v>-882.2</v>
      </c>
      <c r="P6181" t="s">
        <v>677</v>
      </c>
      <c r="Q6181" t="s">
        <v>741</v>
      </c>
      <c r="R6181" t="s">
        <v>680</v>
      </c>
      <c r="S6181" t="s">
        <v>34</v>
      </c>
      <c r="T6181" t="s">
        <v>561</v>
      </c>
    </row>
    <row r="6182" spans="1:20">
      <c r="A6182" t="s">
        <v>741</v>
      </c>
      <c r="B6182" t="s">
        <v>677</v>
      </c>
      <c r="C6182" t="s">
        <v>824</v>
      </c>
      <c r="D6182" t="s">
        <v>825</v>
      </c>
      <c r="E6182" t="s">
        <v>25</v>
      </c>
      <c r="F6182" s="1">
        <v>41334</v>
      </c>
      <c r="G6182" t="s">
        <v>2663</v>
      </c>
      <c r="H6182">
        <v>201502</v>
      </c>
      <c r="I6182" t="s">
        <v>27</v>
      </c>
      <c r="J6182" t="s">
        <v>28</v>
      </c>
      <c r="K6182" t="s">
        <v>40</v>
      </c>
      <c r="L6182" t="s">
        <v>30</v>
      </c>
      <c r="M6182" t="s">
        <v>31</v>
      </c>
      <c r="N6182" t="s">
        <v>32</v>
      </c>
      <c r="O6182">
        <v>-141.07</v>
      </c>
      <c r="P6182" t="s">
        <v>677</v>
      </c>
      <c r="Q6182" t="s">
        <v>741</v>
      </c>
      <c r="R6182" t="s">
        <v>680</v>
      </c>
      <c r="S6182" t="s">
        <v>34</v>
      </c>
      <c r="T6182" t="s">
        <v>561</v>
      </c>
    </row>
    <row r="6183" spans="1:20">
      <c r="A6183" t="s">
        <v>741</v>
      </c>
      <c r="B6183" t="s">
        <v>677</v>
      </c>
      <c r="C6183" t="s">
        <v>824</v>
      </c>
      <c r="D6183" t="s">
        <v>825</v>
      </c>
      <c r="E6183" t="s">
        <v>25</v>
      </c>
      <c r="F6183" s="1">
        <v>41334</v>
      </c>
      <c r="G6183" t="s">
        <v>2663</v>
      </c>
      <c r="H6183">
        <v>201502</v>
      </c>
      <c r="I6183" t="s">
        <v>27</v>
      </c>
      <c r="J6183" t="s">
        <v>28</v>
      </c>
      <c r="K6183" t="s">
        <v>41</v>
      </c>
      <c r="L6183" t="s">
        <v>30</v>
      </c>
      <c r="M6183" t="s">
        <v>31</v>
      </c>
      <c r="N6183" t="s">
        <v>32</v>
      </c>
      <c r="O6183">
        <v>-230.17000000000002</v>
      </c>
      <c r="P6183" t="s">
        <v>677</v>
      </c>
      <c r="Q6183" t="s">
        <v>741</v>
      </c>
      <c r="R6183" t="s">
        <v>680</v>
      </c>
      <c r="S6183" t="s">
        <v>34</v>
      </c>
      <c r="T6183" t="s">
        <v>561</v>
      </c>
    </row>
    <row r="6184" spans="1:20">
      <c r="A6184" t="s">
        <v>741</v>
      </c>
      <c r="B6184" t="s">
        <v>677</v>
      </c>
      <c r="C6184" t="s">
        <v>824</v>
      </c>
      <c r="D6184" t="s">
        <v>825</v>
      </c>
      <c r="E6184" t="s">
        <v>25</v>
      </c>
      <c r="F6184" s="1">
        <v>41334</v>
      </c>
      <c r="G6184" t="s">
        <v>2663</v>
      </c>
      <c r="H6184">
        <v>201502</v>
      </c>
      <c r="I6184" t="s">
        <v>27</v>
      </c>
      <c r="J6184" t="s">
        <v>28</v>
      </c>
      <c r="K6184" t="s">
        <v>43</v>
      </c>
      <c r="L6184" t="s">
        <v>30</v>
      </c>
      <c r="M6184" t="s">
        <v>31</v>
      </c>
      <c r="N6184" t="s">
        <v>32</v>
      </c>
      <c r="O6184">
        <v>-22.29</v>
      </c>
      <c r="P6184" t="s">
        <v>677</v>
      </c>
      <c r="Q6184" t="s">
        <v>741</v>
      </c>
      <c r="R6184" t="s">
        <v>680</v>
      </c>
      <c r="S6184" t="s">
        <v>34</v>
      </c>
      <c r="T6184" t="s">
        <v>561</v>
      </c>
    </row>
    <row r="6185" spans="1:20">
      <c r="A6185" t="s">
        <v>741</v>
      </c>
      <c r="B6185" t="s">
        <v>677</v>
      </c>
      <c r="C6185" t="s">
        <v>824</v>
      </c>
      <c r="D6185" t="s">
        <v>825</v>
      </c>
      <c r="E6185" t="s">
        <v>25</v>
      </c>
      <c r="F6185" s="1">
        <v>41334</v>
      </c>
      <c r="G6185" t="s">
        <v>2663</v>
      </c>
      <c r="H6185">
        <v>201502</v>
      </c>
      <c r="I6185" t="s">
        <v>27</v>
      </c>
      <c r="J6185" t="s">
        <v>28</v>
      </c>
      <c r="K6185" t="s">
        <v>44</v>
      </c>
      <c r="L6185" t="s">
        <v>30</v>
      </c>
      <c r="M6185" t="s">
        <v>31</v>
      </c>
      <c r="N6185" t="s">
        <v>32</v>
      </c>
      <c r="O6185">
        <v>-29.69</v>
      </c>
      <c r="P6185" t="s">
        <v>677</v>
      </c>
      <c r="Q6185" t="s">
        <v>741</v>
      </c>
      <c r="R6185" t="s">
        <v>680</v>
      </c>
      <c r="S6185" t="s">
        <v>34</v>
      </c>
      <c r="T6185" t="s">
        <v>561</v>
      </c>
    </row>
    <row r="6186" spans="1:20">
      <c r="A6186" t="s">
        <v>826</v>
      </c>
      <c r="B6186" t="s">
        <v>827</v>
      </c>
      <c r="C6186" t="s">
        <v>828</v>
      </c>
      <c r="D6186" t="s">
        <v>829</v>
      </c>
      <c r="E6186" t="s">
        <v>25</v>
      </c>
      <c r="F6186" s="1">
        <v>30682</v>
      </c>
      <c r="G6186" t="s">
        <v>2663</v>
      </c>
      <c r="H6186">
        <v>201502</v>
      </c>
      <c r="I6186" t="s">
        <v>27</v>
      </c>
      <c r="J6186" t="s">
        <v>28</v>
      </c>
      <c r="K6186" t="s">
        <v>29</v>
      </c>
      <c r="L6186" t="s">
        <v>30</v>
      </c>
      <c r="M6186" t="s">
        <v>31</v>
      </c>
      <c r="N6186" t="s">
        <v>32</v>
      </c>
      <c r="O6186">
        <v>18.830000000000002</v>
      </c>
      <c r="P6186" t="s">
        <v>827</v>
      </c>
      <c r="Q6186" t="s">
        <v>826</v>
      </c>
      <c r="R6186" t="s">
        <v>830</v>
      </c>
      <c r="S6186" t="s">
        <v>34</v>
      </c>
      <c r="T6186" t="s">
        <v>35</v>
      </c>
    </row>
    <row r="6187" spans="1:20">
      <c r="A6187" t="s">
        <v>826</v>
      </c>
      <c r="B6187" t="s">
        <v>827</v>
      </c>
      <c r="C6187" t="s">
        <v>828</v>
      </c>
      <c r="D6187" t="s">
        <v>829</v>
      </c>
      <c r="E6187" t="s">
        <v>25</v>
      </c>
      <c r="F6187" s="1">
        <v>30682</v>
      </c>
      <c r="G6187" t="s">
        <v>2663</v>
      </c>
      <c r="H6187">
        <v>201502</v>
      </c>
      <c r="I6187" t="s">
        <v>27</v>
      </c>
      <c r="J6187" t="s">
        <v>28</v>
      </c>
      <c r="K6187" t="s">
        <v>36</v>
      </c>
      <c r="L6187" t="s">
        <v>30</v>
      </c>
      <c r="M6187" t="s">
        <v>31</v>
      </c>
      <c r="N6187" t="s">
        <v>32</v>
      </c>
      <c r="O6187">
        <v>6.7700000000000005</v>
      </c>
      <c r="P6187" t="s">
        <v>827</v>
      </c>
      <c r="Q6187" t="s">
        <v>826</v>
      </c>
      <c r="R6187" t="s">
        <v>830</v>
      </c>
      <c r="S6187" t="s">
        <v>34</v>
      </c>
      <c r="T6187" t="s">
        <v>35</v>
      </c>
    </row>
    <row r="6188" spans="1:20">
      <c r="A6188" t="s">
        <v>826</v>
      </c>
      <c r="B6188" t="s">
        <v>827</v>
      </c>
      <c r="C6188" t="s">
        <v>828</v>
      </c>
      <c r="D6188" t="s">
        <v>829</v>
      </c>
      <c r="E6188" t="s">
        <v>25</v>
      </c>
      <c r="F6188" s="1">
        <v>30682</v>
      </c>
      <c r="G6188" t="s">
        <v>2663</v>
      </c>
      <c r="H6188">
        <v>201502</v>
      </c>
      <c r="I6188" t="s">
        <v>27</v>
      </c>
      <c r="J6188" t="s">
        <v>28</v>
      </c>
      <c r="K6188" t="s">
        <v>37</v>
      </c>
      <c r="L6188" t="s">
        <v>30</v>
      </c>
      <c r="M6188" t="s">
        <v>31</v>
      </c>
      <c r="N6188" t="s">
        <v>32</v>
      </c>
      <c r="O6188">
        <v>3.8000000000000003</v>
      </c>
      <c r="P6188" t="s">
        <v>827</v>
      </c>
      <c r="Q6188" t="s">
        <v>826</v>
      </c>
      <c r="R6188" t="s">
        <v>830</v>
      </c>
      <c r="S6188" t="s">
        <v>34</v>
      </c>
      <c r="T6188" t="s">
        <v>35</v>
      </c>
    </row>
    <row r="6189" spans="1:20">
      <c r="A6189" t="s">
        <v>826</v>
      </c>
      <c r="B6189" t="s">
        <v>827</v>
      </c>
      <c r="C6189" t="s">
        <v>828</v>
      </c>
      <c r="D6189" t="s">
        <v>829</v>
      </c>
      <c r="E6189" t="s">
        <v>25</v>
      </c>
      <c r="F6189" s="1">
        <v>30682</v>
      </c>
      <c r="G6189" t="s">
        <v>2663</v>
      </c>
      <c r="H6189">
        <v>201502</v>
      </c>
      <c r="I6189" t="s">
        <v>27</v>
      </c>
      <c r="J6189" t="s">
        <v>28</v>
      </c>
      <c r="K6189" t="s">
        <v>38</v>
      </c>
      <c r="L6189" t="s">
        <v>30</v>
      </c>
      <c r="M6189" t="s">
        <v>31</v>
      </c>
      <c r="N6189" t="s">
        <v>32</v>
      </c>
      <c r="O6189">
        <v>17.37</v>
      </c>
      <c r="P6189" t="s">
        <v>827</v>
      </c>
      <c r="Q6189" t="s">
        <v>826</v>
      </c>
      <c r="R6189" t="s">
        <v>830</v>
      </c>
      <c r="S6189" t="s">
        <v>34</v>
      </c>
      <c r="T6189" t="s">
        <v>35</v>
      </c>
    </row>
    <row r="6190" spans="1:20">
      <c r="A6190" t="s">
        <v>826</v>
      </c>
      <c r="B6190" t="s">
        <v>827</v>
      </c>
      <c r="C6190" t="s">
        <v>828</v>
      </c>
      <c r="D6190" t="s">
        <v>829</v>
      </c>
      <c r="E6190" t="s">
        <v>25</v>
      </c>
      <c r="F6190" s="1">
        <v>30682</v>
      </c>
      <c r="G6190" t="s">
        <v>2663</v>
      </c>
      <c r="H6190">
        <v>201502</v>
      </c>
      <c r="I6190" t="s">
        <v>27</v>
      </c>
      <c r="J6190" t="s">
        <v>28</v>
      </c>
      <c r="K6190" t="s">
        <v>39</v>
      </c>
      <c r="L6190" t="s">
        <v>30</v>
      </c>
      <c r="M6190" t="s">
        <v>31</v>
      </c>
      <c r="N6190" t="s">
        <v>32</v>
      </c>
      <c r="O6190">
        <v>7.0000000000000007E-2</v>
      </c>
      <c r="P6190" t="s">
        <v>827</v>
      </c>
      <c r="Q6190" t="s">
        <v>826</v>
      </c>
      <c r="R6190" t="s">
        <v>830</v>
      </c>
      <c r="S6190" t="s">
        <v>34</v>
      </c>
      <c r="T6190" t="s">
        <v>35</v>
      </c>
    </row>
    <row r="6191" spans="1:20">
      <c r="A6191" t="s">
        <v>826</v>
      </c>
      <c r="B6191" t="s">
        <v>827</v>
      </c>
      <c r="C6191" t="s">
        <v>828</v>
      </c>
      <c r="D6191" t="s">
        <v>829</v>
      </c>
      <c r="E6191" t="s">
        <v>25</v>
      </c>
      <c r="F6191" s="1">
        <v>30682</v>
      </c>
      <c r="G6191" t="s">
        <v>2663</v>
      </c>
      <c r="H6191">
        <v>201502</v>
      </c>
      <c r="I6191" t="s">
        <v>27</v>
      </c>
      <c r="J6191" t="s">
        <v>28</v>
      </c>
      <c r="K6191" t="s">
        <v>40</v>
      </c>
      <c r="L6191" t="s">
        <v>30</v>
      </c>
      <c r="M6191" t="s">
        <v>31</v>
      </c>
      <c r="N6191" t="s">
        <v>32</v>
      </c>
      <c r="O6191">
        <v>0.12</v>
      </c>
      <c r="P6191" t="s">
        <v>827</v>
      </c>
      <c r="Q6191" t="s">
        <v>826</v>
      </c>
      <c r="R6191" t="s">
        <v>830</v>
      </c>
      <c r="S6191" t="s">
        <v>34</v>
      </c>
      <c r="T6191" t="s">
        <v>35</v>
      </c>
    </row>
    <row r="6192" spans="1:20">
      <c r="A6192" t="s">
        <v>826</v>
      </c>
      <c r="B6192" t="s">
        <v>827</v>
      </c>
      <c r="C6192" t="s">
        <v>828</v>
      </c>
      <c r="D6192" t="s">
        <v>829</v>
      </c>
      <c r="E6192" t="s">
        <v>25</v>
      </c>
      <c r="F6192" s="1">
        <v>30682</v>
      </c>
      <c r="G6192" t="s">
        <v>2663</v>
      </c>
      <c r="H6192">
        <v>201502</v>
      </c>
      <c r="I6192" t="s">
        <v>27</v>
      </c>
      <c r="J6192" t="s">
        <v>28</v>
      </c>
      <c r="K6192" t="s">
        <v>41</v>
      </c>
      <c r="L6192" t="s">
        <v>30</v>
      </c>
      <c r="M6192" t="s">
        <v>31</v>
      </c>
      <c r="N6192" t="s">
        <v>32</v>
      </c>
      <c r="O6192">
        <v>0.03</v>
      </c>
      <c r="P6192" t="s">
        <v>827</v>
      </c>
      <c r="Q6192" t="s">
        <v>826</v>
      </c>
      <c r="R6192" t="s">
        <v>830</v>
      </c>
      <c r="S6192" t="s">
        <v>34</v>
      </c>
      <c r="T6192" t="s">
        <v>35</v>
      </c>
    </row>
    <row r="6193" spans="1:20">
      <c r="A6193" t="s">
        <v>826</v>
      </c>
      <c r="B6193" t="s">
        <v>827</v>
      </c>
      <c r="C6193" t="s">
        <v>828</v>
      </c>
      <c r="D6193" t="s">
        <v>829</v>
      </c>
      <c r="E6193" t="s">
        <v>25</v>
      </c>
      <c r="F6193" s="1">
        <v>30682</v>
      </c>
      <c r="G6193" t="s">
        <v>2663</v>
      </c>
      <c r="H6193">
        <v>201502</v>
      </c>
      <c r="I6193" t="s">
        <v>27</v>
      </c>
      <c r="J6193" t="s">
        <v>28</v>
      </c>
      <c r="K6193" t="s">
        <v>44</v>
      </c>
      <c r="L6193" t="s">
        <v>30</v>
      </c>
      <c r="M6193" t="s">
        <v>31</v>
      </c>
      <c r="N6193" t="s">
        <v>32</v>
      </c>
      <c r="O6193">
        <v>0.35000000000000003</v>
      </c>
      <c r="P6193" t="s">
        <v>827</v>
      </c>
      <c r="Q6193" t="s">
        <v>826</v>
      </c>
      <c r="R6193" t="s">
        <v>830</v>
      </c>
      <c r="S6193" t="s">
        <v>34</v>
      </c>
      <c r="T6193" t="s">
        <v>35</v>
      </c>
    </row>
    <row r="6194" spans="1:20">
      <c r="A6194" t="s">
        <v>831</v>
      </c>
      <c r="B6194" t="s">
        <v>827</v>
      </c>
      <c r="C6194" t="s">
        <v>832</v>
      </c>
      <c r="D6194" t="s">
        <v>833</v>
      </c>
      <c r="E6194" t="s">
        <v>25</v>
      </c>
      <c r="F6194" s="1">
        <v>30682</v>
      </c>
      <c r="G6194" t="s">
        <v>2663</v>
      </c>
      <c r="H6194">
        <v>201502</v>
      </c>
      <c r="I6194" t="s">
        <v>27</v>
      </c>
      <c r="J6194" t="s">
        <v>28</v>
      </c>
      <c r="K6194" t="s">
        <v>29</v>
      </c>
      <c r="L6194" t="s">
        <v>30</v>
      </c>
      <c r="M6194" t="s">
        <v>31</v>
      </c>
      <c r="N6194" t="s">
        <v>32</v>
      </c>
      <c r="O6194">
        <v>93.83</v>
      </c>
      <c r="P6194" t="s">
        <v>827</v>
      </c>
      <c r="Q6194" t="s">
        <v>831</v>
      </c>
      <c r="R6194" t="s">
        <v>830</v>
      </c>
      <c r="S6194" t="s">
        <v>34</v>
      </c>
      <c r="T6194" t="s">
        <v>35</v>
      </c>
    </row>
    <row r="6195" spans="1:20">
      <c r="A6195" t="s">
        <v>831</v>
      </c>
      <c r="B6195" t="s">
        <v>827</v>
      </c>
      <c r="C6195" t="s">
        <v>832</v>
      </c>
      <c r="D6195" t="s">
        <v>833</v>
      </c>
      <c r="E6195" t="s">
        <v>25</v>
      </c>
      <c r="F6195" s="1">
        <v>30682</v>
      </c>
      <c r="G6195" t="s">
        <v>2663</v>
      </c>
      <c r="H6195">
        <v>201502</v>
      </c>
      <c r="I6195" t="s">
        <v>27</v>
      </c>
      <c r="J6195" t="s">
        <v>28</v>
      </c>
      <c r="K6195" t="s">
        <v>36</v>
      </c>
      <c r="L6195" t="s">
        <v>30</v>
      </c>
      <c r="M6195" t="s">
        <v>31</v>
      </c>
      <c r="N6195" t="s">
        <v>32</v>
      </c>
      <c r="O6195">
        <v>93.83</v>
      </c>
      <c r="P6195" t="s">
        <v>827</v>
      </c>
      <c r="Q6195" t="s">
        <v>831</v>
      </c>
      <c r="R6195" t="s">
        <v>830</v>
      </c>
      <c r="S6195" t="s">
        <v>34</v>
      </c>
      <c r="T6195" t="s">
        <v>35</v>
      </c>
    </row>
    <row r="6196" spans="1:20">
      <c r="A6196" t="s">
        <v>831</v>
      </c>
      <c r="B6196" t="s">
        <v>827</v>
      </c>
      <c r="C6196" t="s">
        <v>832</v>
      </c>
      <c r="D6196" t="s">
        <v>833</v>
      </c>
      <c r="E6196" t="s">
        <v>25</v>
      </c>
      <c r="F6196" s="1">
        <v>30682</v>
      </c>
      <c r="G6196" t="s">
        <v>2663</v>
      </c>
      <c r="H6196">
        <v>201502</v>
      </c>
      <c r="I6196" t="s">
        <v>27</v>
      </c>
      <c r="J6196" t="s">
        <v>28</v>
      </c>
      <c r="K6196" t="s">
        <v>38</v>
      </c>
      <c r="L6196" t="s">
        <v>30</v>
      </c>
      <c r="M6196" t="s">
        <v>31</v>
      </c>
      <c r="N6196" t="s">
        <v>32</v>
      </c>
      <c r="O6196">
        <v>93.83</v>
      </c>
      <c r="P6196" t="s">
        <v>827</v>
      </c>
      <c r="Q6196" t="s">
        <v>831</v>
      </c>
      <c r="R6196" t="s">
        <v>830</v>
      </c>
      <c r="S6196" t="s">
        <v>34</v>
      </c>
      <c r="T6196" t="s">
        <v>35</v>
      </c>
    </row>
    <row r="6197" spans="1:20">
      <c r="A6197" t="s">
        <v>831</v>
      </c>
      <c r="B6197" t="s">
        <v>827</v>
      </c>
      <c r="C6197" t="s">
        <v>832</v>
      </c>
      <c r="D6197" t="s">
        <v>833</v>
      </c>
      <c r="E6197" t="s">
        <v>25</v>
      </c>
      <c r="F6197" s="1">
        <v>30682</v>
      </c>
      <c r="G6197" t="s">
        <v>2663</v>
      </c>
      <c r="H6197">
        <v>201502</v>
      </c>
      <c r="I6197" t="s">
        <v>27</v>
      </c>
      <c r="J6197" t="s">
        <v>28</v>
      </c>
      <c r="K6197" t="s">
        <v>39</v>
      </c>
      <c r="L6197" t="s">
        <v>30</v>
      </c>
      <c r="M6197" t="s">
        <v>31</v>
      </c>
      <c r="N6197" t="s">
        <v>32</v>
      </c>
      <c r="O6197">
        <v>93.81</v>
      </c>
      <c r="P6197" t="s">
        <v>827</v>
      </c>
      <c r="Q6197" t="s">
        <v>831</v>
      </c>
      <c r="R6197" t="s">
        <v>830</v>
      </c>
      <c r="S6197" t="s">
        <v>34</v>
      </c>
      <c r="T6197" t="s">
        <v>35</v>
      </c>
    </row>
    <row r="6198" spans="1:20">
      <c r="A6198" t="s">
        <v>831</v>
      </c>
      <c r="B6198" t="s">
        <v>827</v>
      </c>
      <c r="C6198" t="s">
        <v>832</v>
      </c>
      <c r="D6198" t="s">
        <v>833</v>
      </c>
      <c r="E6198" t="s">
        <v>25</v>
      </c>
      <c r="F6198" s="1">
        <v>30682</v>
      </c>
      <c r="G6198" t="s">
        <v>2663</v>
      </c>
      <c r="H6198">
        <v>201502</v>
      </c>
      <c r="I6198" t="s">
        <v>27</v>
      </c>
      <c r="J6198" t="s">
        <v>28</v>
      </c>
      <c r="K6198" t="s">
        <v>40</v>
      </c>
      <c r="L6198" t="s">
        <v>30</v>
      </c>
      <c r="M6198" t="s">
        <v>31</v>
      </c>
      <c r="N6198" t="s">
        <v>32</v>
      </c>
      <c r="O6198">
        <v>93.86</v>
      </c>
      <c r="P6198" t="s">
        <v>827</v>
      </c>
      <c r="Q6198" t="s">
        <v>831</v>
      </c>
      <c r="R6198" t="s">
        <v>830</v>
      </c>
      <c r="S6198" t="s">
        <v>34</v>
      </c>
      <c r="T6198" t="s">
        <v>35</v>
      </c>
    </row>
    <row r="6199" spans="1:20">
      <c r="A6199" t="s">
        <v>2458</v>
      </c>
      <c r="B6199" t="s">
        <v>827</v>
      </c>
      <c r="C6199" t="s">
        <v>2459</v>
      </c>
      <c r="D6199" t="s">
        <v>2460</v>
      </c>
      <c r="E6199" t="s">
        <v>25</v>
      </c>
      <c r="F6199" s="1">
        <v>31766</v>
      </c>
      <c r="G6199" t="s">
        <v>2663</v>
      </c>
      <c r="H6199">
        <v>201502</v>
      </c>
      <c r="I6199" t="s">
        <v>27</v>
      </c>
      <c r="J6199" t="s">
        <v>53</v>
      </c>
      <c r="K6199" t="s">
        <v>29</v>
      </c>
      <c r="L6199" t="s">
        <v>54</v>
      </c>
      <c r="M6199" t="s">
        <v>31</v>
      </c>
      <c r="N6199" t="s">
        <v>32</v>
      </c>
      <c r="O6199">
        <v>195.79</v>
      </c>
      <c r="P6199" t="s">
        <v>827</v>
      </c>
      <c r="Q6199" t="s">
        <v>2458</v>
      </c>
      <c r="R6199" t="s">
        <v>830</v>
      </c>
      <c r="S6199" t="s">
        <v>34</v>
      </c>
      <c r="T6199" t="s">
        <v>35</v>
      </c>
    </row>
    <row r="6200" spans="1:20">
      <c r="A6200" t="s">
        <v>2458</v>
      </c>
      <c r="B6200" t="s">
        <v>827</v>
      </c>
      <c r="C6200" t="s">
        <v>2459</v>
      </c>
      <c r="D6200" t="s">
        <v>2460</v>
      </c>
      <c r="E6200" t="s">
        <v>25</v>
      </c>
      <c r="F6200" s="1">
        <v>31766</v>
      </c>
      <c r="G6200" t="s">
        <v>2663</v>
      </c>
      <c r="H6200">
        <v>201502</v>
      </c>
      <c r="I6200" t="s">
        <v>27</v>
      </c>
      <c r="J6200" t="s">
        <v>53</v>
      </c>
      <c r="K6200" t="s">
        <v>36</v>
      </c>
      <c r="L6200" t="s">
        <v>54</v>
      </c>
      <c r="M6200" t="s">
        <v>31</v>
      </c>
      <c r="N6200" t="s">
        <v>32</v>
      </c>
      <c r="O6200">
        <v>8.73</v>
      </c>
      <c r="P6200" t="s">
        <v>827</v>
      </c>
      <c r="Q6200" t="s">
        <v>2458</v>
      </c>
      <c r="R6200" t="s">
        <v>830</v>
      </c>
      <c r="S6200" t="s">
        <v>34</v>
      </c>
      <c r="T6200" t="s">
        <v>35</v>
      </c>
    </row>
    <row r="6201" spans="1:20">
      <c r="A6201" t="s">
        <v>2458</v>
      </c>
      <c r="B6201" t="s">
        <v>827</v>
      </c>
      <c r="C6201" t="s">
        <v>2459</v>
      </c>
      <c r="D6201" t="s">
        <v>2460</v>
      </c>
      <c r="E6201" t="s">
        <v>25</v>
      </c>
      <c r="F6201" s="1">
        <v>31766</v>
      </c>
      <c r="G6201" t="s">
        <v>2663</v>
      </c>
      <c r="H6201">
        <v>201502</v>
      </c>
      <c r="I6201" t="s">
        <v>27</v>
      </c>
      <c r="J6201" t="s">
        <v>53</v>
      </c>
      <c r="K6201" t="s">
        <v>38</v>
      </c>
      <c r="L6201" t="s">
        <v>54</v>
      </c>
      <c r="M6201" t="s">
        <v>31</v>
      </c>
      <c r="N6201" t="s">
        <v>32</v>
      </c>
      <c r="O6201">
        <v>8.74</v>
      </c>
      <c r="P6201" t="s">
        <v>827</v>
      </c>
      <c r="Q6201" t="s">
        <v>2458</v>
      </c>
      <c r="R6201" t="s">
        <v>830</v>
      </c>
      <c r="S6201" t="s">
        <v>34</v>
      </c>
      <c r="T6201" t="s">
        <v>35</v>
      </c>
    </row>
    <row r="6202" spans="1:20">
      <c r="A6202" t="s">
        <v>2458</v>
      </c>
      <c r="B6202" t="s">
        <v>827</v>
      </c>
      <c r="C6202" t="s">
        <v>2459</v>
      </c>
      <c r="D6202" t="s">
        <v>2460</v>
      </c>
      <c r="E6202" t="s">
        <v>25</v>
      </c>
      <c r="F6202" s="1">
        <v>31766</v>
      </c>
      <c r="G6202" t="s">
        <v>2663</v>
      </c>
      <c r="H6202">
        <v>201502</v>
      </c>
      <c r="I6202" t="s">
        <v>27</v>
      </c>
      <c r="J6202" t="s">
        <v>53</v>
      </c>
      <c r="K6202" t="s">
        <v>39</v>
      </c>
      <c r="L6202" t="s">
        <v>54</v>
      </c>
      <c r="M6202" t="s">
        <v>31</v>
      </c>
      <c r="N6202" t="s">
        <v>32</v>
      </c>
      <c r="O6202">
        <v>24.52</v>
      </c>
      <c r="P6202" t="s">
        <v>827</v>
      </c>
      <c r="Q6202" t="s">
        <v>2458</v>
      </c>
      <c r="R6202" t="s">
        <v>830</v>
      </c>
      <c r="S6202" t="s">
        <v>34</v>
      </c>
      <c r="T6202" t="s">
        <v>35</v>
      </c>
    </row>
    <row r="6203" spans="1:20">
      <c r="A6203" t="s">
        <v>826</v>
      </c>
      <c r="B6203" t="s">
        <v>827</v>
      </c>
      <c r="C6203" t="s">
        <v>840</v>
      </c>
      <c r="D6203" t="s">
        <v>841</v>
      </c>
      <c r="E6203" t="s">
        <v>25</v>
      </c>
      <c r="F6203" s="1">
        <v>31766</v>
      </c>
      <c r="G6203" t="s">
        <v>2663</v>
      </c>
      <c r="H6203">
        <v>201502</v>
      </c>
      <c r="I6203" t="s">
        <v>27</v>
      </c>
      <c r="J6203" t="s">
        <v>53</v>
      </c>
      <c r="K6203" t="s">
        <v>29</v>
      </c>
      <c r="L6203" t="s">
        <v>54</v>
      </c>
      <c r="M6203" t="s">
        <v>31</v>
      </c>
      <c r="N6203" t="s">
        <v>32</v>
      </c>
      <c r="O6203">
        <v>33.93</v>
      </c>
      <c r="P6203" t="s">
        <v>827</v>
      </c>
      <c r="Q6203" t="s">
        <v>826</v>
      </c>
      <c r="R6203" t="s">
        <v>830</v>
      </c>
      <c r="S6203" t="s">
        <v>34</v>
      </c>
      <c r="T6203" t="s">
        <v>35</v>
      </c>
    </row>
    <row r="6204" spans="1:20">
      <c r="A6204" t="s">
        <v>826</v>
      </c>
      <c r="B6204" t="s">
        <v>827</v>
      </c>
      <c r="C6204" t="s">
        <v>840</v>
      </c>
      <c r="D6204" t="s">
        <v>841</v>
      </c>
      <c r="E6204" t="s">
        <v>25</v>
      </c>
      <c r="F6204" s="1">
        <v>31766</v>
      </c>
      <c r="G6204" t="s">
        <v>2663</v>
      </c>
      <c r="H6204">
        <v>201502</v>
      </c>
      <c r="I6204" t="s">
        <v>27</v>
      </c>
      <c r="J6204" t="s">
        <v>53</v>
      </c>
      <c r="K6204" t="s">
        <v>36</v>
      </c>
      <c r="L6204" t="s">
        <v>54</v>
      </c>
      <c r="M6204" t="s">
        <v>31</v>
      </c>
      <c r="N6204" t="s">
        <v>32</v>
      </c>
      <c r="O6204">
        <v>6.1000000000000005</v>
      </c>
      <c r="P6204" t="s">
        <v>827</v>
      </c>
      <c r="Q6204" t="s">
        <v>826</v>
      </c>
      <c r="R6204" t="s">
        <v>830</v>
      </c>
      <c r="S6204" t="s">
        <v>34</v>
      </c>
      <c r="T6204" t="s">
        <v>35</v>
      </c>
    </row>
    <row r="6205" spans="1:20">
      <c r="A6205" t="s">
        <v>826</v>
      </c>
      <c r="B6205" t="s">
        <v>827</v>
      </c>
      <c r="C6205" t="s">
        <v>840</v>
      </c>
      <c r="D6205" t="s">
        <v>841</v>
      </c>
      <c r="E6205" t="s">
        <v>25</v>
      </c>
      <c r="F6205" s="1">
        <v>31766</v>
      </c>
      <c r="G6205" t="s">
        <v>2663</v>
      </c>
      <c r="H6205">
        <v>201502</v>
      </c>
      <c r="I6205" t="s">
        <v>27</v>
      </c>
      <c r="J6205" t="s">
        <v>53</v>
      </c>
      <c r="K6205" t="s">
        <v>38</v>
      </c>
      <c r="L6205" t="s">
        <v>54</v>
      </c>
      <c r="M6205" t="s">
        <v>31</v>
      </c>
      <c r="N6205" t="s">
        <v>32</v>
      </c>
      <c r="O6205">
        <v>1.8900000000000001</v>
      </c>
      <c r="P6205" t="s">
        <v>827</v>
      </c>
      <c r="Q6205" t="s">
        <v>826</v>
      </c>
      <c r="R6205" t="s">
        <v>830</v>
      </c>
      <c r="S6205" t="s">
        <v>34</v>
      </c>
      <c r="T6205" t="s">
        <v>35</v>
      </c>
    </row>
    <row r="6206" spans="1:20">
      <c r="A6206" t="s">
        <v>826</v>
      </c>
      <c r="B6206" t="s">
        <v>827</v>
      </c>
      <c r="C6206" t="s">
        <v>840</v>
      </c>
      <c r="D6206" t="s">
        <v>841</v>
      </c>
      <c r="E6206" t="s">
        <v>25</v>
      </c>
      <c r="F6206" s="1">
        <v>31766</v>
      </c>
      <c r="G6206" t="s">
        <v>2663</v>
      </c>
      <c r="H6206">
        <v>201502</v>
      </c>
      <c r="I6206" t="s">
        <v>27</v>
      </c>
      <c r="J6206" t="s">
        <v>53</v>
      </c>
      <c r="K6206" t="s">
        <v>39</v>
      </c>
      <c r="L6206" t="s">
        <v>54</v>
      </c>
      <c r="M6206" t="s">
        <v>31</v>
      </c>
      <c r="N6206" t="s">
        <v>32</v>
      </c>
      <c r="O6206">
        <v>5.42</v>
      </c>
      <c r="P6206" t="s">
        <v>827</v>
      </c>
      <c r="Q6206" t="s">
        <v>826</v>
      </c>
      <c r="R6206" t="s">
        <v>830</v>
      </c>
      <c r="S6206" t="s">
        <v>34</v>
      </c>
      <c r="T6206" t="s">
        <v>35</v>
      </c>
    </row>
    <row r="6207" spans="1:20">
      <c r="A6207" t="s">
        <v>842</v>
      </c>
      <c r="B6207" t="s">
        <v>827</v>
      </c>
      <c r="C6207" t="s">
        <v>843</v>
      </c>
      <c r="D6207" t="s">
        <v>844</v>
      </c>
      <c r="E6207" t="s">
        <v>25</v>
      </c>
      <c r="F6207" s="1">
        <v>31766</v>
      </c>
      <c r="G6207" t="s">
        <v>2663</v>
      </c>
      <c r="H6207">
        <v>201502</v>
      </c>
      <c r="I6207" t="s">
        <v>27</v>
      </c>
      <c r="J6207" t="s">
        <v>53</v>
      </c>
      <c r="K6207" t="s">
        <v>29</v>
      </c>
      <c r="L6207" t="s">
        <v>54</v>
      </c>
      <c r="M6207" t="s">
        <v>31</v>
      </c>
      <c r="N6207" t="s">
        <v>32</v>
      </c>
      <c r="O6207">
        <v>2.3199999999999998</v>
      </c>
      <c r="P6207" t="s">
        <v>827</v>
      </c>
      <c r="Q6207" t="s">
        <v>842</v>
      </c>
      <c r="R6207" t="s">
        <v>830</v>
      </c>
      <c r="S6207" t="s">
        <v>34</v>
      </c>
      <c r="T6207" t="s">
        <v>35</v>
      </c>
    </row>
    <row r="6208" spans="1:20">
      <c r="A6208" t="s">
        <v>842</v>
      </c>
      <c r="B6208" t="s">
        <v>827</v>
      </c>
      <c r="C6208" t="s">
        <v>843</v>
      </c>
      <c r="D6208" t="s">
        <v>844</v>
      </c>
      <c r="E6208" t="s">
        <v>25</v>
      </c>
      <c r="F6208" s="1">
        <v>31766</v>
      </c>
      <c r="G6208" t="s">
        <v>2663</v>
      </c>
      <c r="H6208">
        <v>201502</v>
      </c>
      <c r="I6208" t="s">
        <v>27</v>
      </c>
      <c r="J6208" t="s">
        <v>53</v>
      </c>
      <c r="K6208" t="s">
        <v>36</v>
      </c>
      <c r="L6208" t="s">
        <v>54</v>
      </c>
      <c r="M6208" t="s">
        <v>31</v>
      </c>
      <c r="N6208" t="s">
        <v>32</v>
      </c>
      <c r="O6208">
        <v>25.650000000000002</v>
      </c>
      <c r="P6208" t="s">
        <v>827</v>
      </c>
      <c r="Q6208" t="s">
        <v>842</v>
      </c>
      <c r="R6208" t="s">
        <v>830</v>
      </c>
      <c r="S6208" t="s">
        <v>34</v>
      </c>
      <c r="T6208" t="s">
        <v>35</v>
      </c>
    </row>
    <row r="6209" spans="1:20">
      <c r="A6209" t="s">
        <v>842</v>
      </c>
      <c r="B6209" t="s">
        <v>827</v>
      </c>
      <c r="C6209" t="s">
        <v>843</v>
      </c>
      <c r="D6209" t="s">
        <v>844</v>
      </c>
      <c r="E6209" t="s">
        <v>25</v>
      </c>
      <c r="F6209" s="1">
        <v>31766</v>
      </c>
      <c r="G6209" t="s">
        <v>2663</v>
      </c>
      <c r="H6209">
        <v>201502</v>
      </c>
      <c r="I6209" t="s">
        <v>27</v>
      </c>
      <c r="J6209" t="s">
        <v>53</v>
      </c>
      <c r="K6209" t="s">
        <v>37</v>
      </c>
      <c r="L6209" t="s">
        <v>54</v>
      </c>
      <c r="M6209" t="s">
        <v>31</v>
      </c>
      <c r="N6209" t="s">
        <v>32</v>
      </c>
      <c r="O6209">
        <v>0.36</v>
      </c>
      <c r="P6209" t="s">
        <v>827</v>
      </c>
      <c r="Q6209" t="s">
        <v>842</v>
      </c>
      <c r="R6209" t="s">
        <v>830</v>
      </c>
      <c r="S6209" t="s">
        <v>34</v>
      </c>
      <c r="T6209" t="s">
        <v>35</v>
      </c>
    </row>
    <row r="6210" spans="1:20">
      <c r="A6210" t="s">
        <v>842</v>
      </c>
      <c r="B6210" t="s">
        <v>827</v>
      </c>
      <c r="C6210" t="s">
        <v>843</v>
      </c>
      <c r="D6210" t="s">
        <v>844</v>
      </c>
      <c r="E6210" t="s">
        <v>25</v>
      </c>
      <c r="F6210" s="1">
        <v>31766</v>
      </c>
      <c r="G6210" t="s">
        <v>2663</v>
      </c>
      <c r="H6210">
        <v>201502</v>
      </c>
      <c r="I6210" t="s">
        <v>27</v>
      </c>
      <c r="J6210" t="s">
        <v>53</v>
      </c>
      <c r="K6210" t="s">
        <v>38</v>
      </c>
      <c r="L6210" t="s">
        <v>54</v>
      </c>
      <c r="M6210" t="s">
        <v>31</v>
      </c>
      <c r="N6210" t="s">
        <v>32</v>
      </c>
      <c r="O6210">
        <v>1.68</v>
      </c>
      <c r="P6210" t="s">
        <v>827</v>
      </c>
      <c r="Q6210" t="s">
        <v>842</v>
      </c>
      <c r="R6210" t="s">
        <v>830</v>
      </c>
      <c r="S6210" t="s">
        <v>34</v>
      </c>
      <c r="T6210" t="s">
        <v>35</v>
      </c>
    </row>
    <row r="6211" spans="1:20">
      <c r="A6211" t="s">
        <v>842</v>
      </c>
      <c r="B6211" t="s">
        <v>827</v>
      </c>
      <c r="C6211" t="s">
        <v>843</v>
      </c>
      <c r="D6211" t="s">
        <v>844</v>
      </c>
      <c r="E6211" t="s">
        <v>25</v>
      </c>
      <c r="F6211" s="1">
        <v>31766</v>
      </c>
      <c r="G6211" t="s">
        <v>2663</v>
      </c>
      <c r="H6211">
        <v>201502</v>
      </c>
      <c r="I6211" t="s">
        <v>27</v>
      </c>
      <c r="J6211" t="s">
        <v>53</v>
      </c>
      <c r="K6211" t="s">
        <v>39</v>
      </c>
      <c r="L6211" t="s">
        <v>54</v>
      </c>
      <c r="M6211" t="s">
        <v>31</v>
      </c>
      <c r="N6211" t="s">
        <v>32</v>
      </c>
      <c r="O6211">
        <v>0.01</v>
      </c>
      <c r="P6211" t="s">
        <v>827</v>
      </c>
      <c r="Q6211" t="s">
        <v>842</v>
      </c>
      <c r="R6211" t="s">
        <v>830</v>
      </c>
      <c r="S6211" t="s">
        <v>34</v>
      </c>
      <c r="T6211" t="s">
        <v>35</v>
      </c>
    </row>
    <row r="6212" spans="1:20">
      <c r="A6212" t="s">
        <v>842</v>
      </c>
      <c r="B6212" t="s">
        <v>827</v>
      </c>
      <c r="C6212" t="s">
        <v>843</v>
      </c>
      <c r="D6212" t="s">
        <v>844</v>
      </c>
      <c r="E6212" t="s">
        <v>25</v>
      </c>
      <c r="F6212" s="1">
        <v>31766</v>
      </c>
      <c r="G6212" t="s">
        <v>2663</v>
      </c>
      <c r="H6212">
        <v>201502</v>
      </c>
      <c r="I6212" t="s">
        <v>27</v>
      </c>
      <c r="J6212" t="s">
        <v>53</v>
      </c>
      <c r="K6212" t="s">
        <v>40</v>
      </c>
      <c r="L6212" t="s">
        <v>54</v>
      </c>
      <c r="M6212" t="s">
        <v>31</v>
      </c>
      <c r="N6212" t="s">
        <v>32</v>
      </c>
      <c r="O6212">
        <v>0.01</v>
      </c>
      <c r="P6212" t="s">
        <v>827</v>
      </c>
      <c r="Q6212" t="s">
        <v>842</v>
      </c>
      <c r="R6212" t="s">
        <v>830</v>
      </c>
      <c r="S6212" t="s">
        <v>34</v>
      </c>
      <c r="T6212" t="s">
        <v>35</v>
      </c>
    </row>
    <row r="6213" spans="1:20">
      <c r="A6213" t="s">
        <v>842</v>
      </c>
      <c r="B6213" t="s">
        <v>827</v>
      </c>
      <c r="C6213" t="s">
        <v>843</v>
      </c>
      <c r="D6213" t="s">
        <v>844</v>
      </c>
      <c r="E6213" t="s">
        <v>25</v>
      </c>
      <c r="F6213" s="1">
        <v>31766</v>
      </c>
      <c r="G6213" t="s">
        <v>2663</v>
      </c>
      <c r="H6213">
        <v>201502</v>
      </c>
      <c r="I6213" t="s">
        <v>27</v>
      </c>
      <c r="J6213" t="s">
        <v>53</v>
      </c>
      <c r="K6213" t="s">
        <v>41</v>
      </c>
      <c r="L6213" t="s">
        <v>54</v>
      </c>
      <c r="M6213" t="s">
        <v>31</v>
      </c>
      <c r="N6213" t="s">
        <v>32</v>
      </c>
      <c r="O6213">
        <v>0.02</v>
      </c>
      <c r="P6213" t="s">
        <v>827</v>
      </c>
      <c r="Q6213" t="s">
        <v>842</v>
      </c>
      <c r="R6213" t="s">
        <v>830</v>
      </c>
      <c r="S6213" t="s">
        <v>34</v>
      </c>
      <c r="T6213" t="s">
        <v>35</v>
      </c>
    </row>
    <row r="6214" spans="1:20">
      <c r="A6214" t="s">
        <v>842</v>
      </c>
      <c r="B6214" t="s">
        <v>827</v>
      </c>
      <c r="C6214" t="s">
        <v>843</v>
      </c>
      <c r="D6214" t="s">
        <v>844</v>
      </c>
      <c r="E6214" t="s">
        <v>25</v>
      </c>
      <c r="F6214" s="1">
        <v>31766</v>
      </c>
      <c r="G6214" t="s">
        <v>2663</v>
      </c>
      <c r="H6214">
        <v>201502</v>
      </c>
      <c r="I6214" t="s">
        <v>27</v>
      </c>
      <c r="J6214" t="s">
        <v>53</v>
      </c>
      <c r="K6214" t="s">
        <v>44</v>
      </c>
      <c r="L6214" t="s">
        <v>54</v>
      </c>
      <c r="M6214" t="s">
        <v>31</v>
      </c>
      <c r="N6214" t="s">
        <v>32</v>
      </c>
      <c r="O6214">
        <v>0.03</v>
      </c>
      <c r="P6214" t="s">
        <v>827</v>
      </c>
      <c r="Q6214" t="s">
        <v>842</v>
      </c>
      <c r="R6214" t="s">
        <v>830</v>
      </c>
      <c r="S6214" t="s">
        <v>34</v>
      </c>
      <c r="T6214" t="s">
        <v>35</v>
      </c>
    </row>
    <row r="6215" spans="1:20">
      <c r="A6215" t="s">
        <v>842</v>
      </c>
      <c r="B6215" t="s">
        <v>827</v>
      </c>
      <c r="C6215" t="s">
        <v>845</v>
      </c>
      <c r="D6215" t="s">
        <v>846</v>
      </c>
      <c r="E6215" t="s">
        <v>25</v>
      </c>
      <c r="F6215" s="1">
        <v>30682</v>
      </c>
      <c r="G6215" t="s">
        <v>2663</v>
      </c>
      <c r="H6215">
        <v>201502</v>
      </c>
      <c r="I6215" t="s">
        <v>27</v>
      </c>
      <c r="J6215" t="s">
        <v>28</v>
      </c>
      <c r="K6215" t="s">
        <v>29</v>
      </c>
      <c r="L6215" t="s">
        <v>30</v>
      </c>
      <c r="M6215" t="s">
        <v>31</v>
      </c>
      <c r="N6215" t="s">
        <v>32</v>
      </c>
      <c r="O6215">
        <v>224.45000000000002</v>
      </c>
      <c r="P6215" t="s">
        <v>827</v>
      </c>
      <c r="Q6215" t="s">
        <v>842</v>
      </c>
      <c r="R6215" t="s">
        <v>830</v>
      </c>
      <c r="S6215" t="s">
        <v>34</v>
      </c>
      <c r="T6215" t="s">
        <v>35</v>
      </c>
    </row>
    <row r="6216" spans="1:20">
      <c r="A6216" t="s">
        <v>842</v>
      </c>
      <c r="B6216" t="s">
        <v>827</v>
      </c>
      <c r="C6216" t="s">
        <v>845</v>
      </c>
      <c r="D6216" t="s">
        <v>846</v>
      </c>
      <c r="E6216" t="s">
        <v>25</v>
      </c>
      <c r="F6216" s="1">
        <v>30682</v>
      </c>
      <c r="G6216" t="s">
        <v>2663</v>
      </c>
      <c r="H6216">
        <v>201502</v>
      </c>
      <c r="I6216" t="s">
        <v>27</v>
      </c>
      <c r="J6216" t="s">
        <v>28</v>
      </c>
      <c r="K6216" t="s">
        <v>36</v>
      </c>
      <c r="L6216" t="s">
        <v>30</v>
      </c>
      <c r="M6216" t="s">
        <v>31</v>
      </c>
      <c r="N6216" t="s">
        <v>32</v>
      </c>
      <c r="O6216">
        <v>42.58</v>
      </c>
      <c r="P6216" t="s">
        <v>827</v>
      </c>
      <c r="Q6216" t="s">
        <v>842</v>
      </c>
      <c r="R6216" t="s">
        <v>830</v>
      </c>
      <c r="S6216" t="s">
        <v>34</v>
      </c>
      <c r="T6216" t="s">
        <v>35</v>
      </c>
    </row>
    <row r="6217" spans="1:20">
      <c r="A6217" t="s">
        <v>842</v>
      </c>
      <c r="B6217" t="s">
        <v>827</v>
      </c>
      <c r="C6217" t="s">
        <v>845</v>
      </c>
      <c r="D6217" t="s">
        <v>846</v>
      </c>
      <c r="E6217" t="s">
        <v>25</v>
      </c>
      <c r="F6217" s="1">
        <v>30682</v>
      </c>
      <c r="G6217" t="s">
        <v>2663</v>
      </c>
      <c r="H6217">
        <v>201502</v>
      </c>
      <c r="I6217" t="s">
        <v>27</v>
      </c>
      <c r="J6217" t="s">
        <v>28</v>
      </c>
      <c r="K6217" t="s">
        <v>38</v>
      </c>
      <c r="L6217" t="s">
        <v>30</v>
      </c>
      <c r="M6217" t="s">
        <v>31</v>
      </c>
      <c r="N6217" t="s">
        <v>32</v>
      </c>
      <c r="O6217">
        <v>5.89</v>
      </c>
      <c r="P6217" t="s">
        <v>827</v>
      </c>
      <c r="Q6217" t="s">
        <v>842</v>
      </c>
      <c r="R6217" t="s">
        <v>830</v>
      </c>
      <c r="S6217" t="s">
        <v>34</v>
      </c>
      <c r="T6217" t="s">
        <v>35</v>
      </c>
    </row>
    <row r="6218" spans="1:20">
      <c r="A6218" t="s">
        <v>850</v>
      </c>
      <c r="B6218" t="s">
        <v>827</v>
      </c>
      <c r="C6218" t="s">
        <v>851</v>
      </c>
      <c r="D6218" t="s">
        <v>852</v>
      </c>
      <c r="E6218" t="s">
        <v>25</v>
      </c>
      <c r="F6218" s="1">
        <v>30682</v>
      </c>
      <c r="G6218" t="s">
        <v>2663</v>
      </c>
      <c r="H6218">
        <v>201502</v>
      </c>
      <c r="I6218" t="s">
        <v>27</v>
      </c>
      <c r="J6218" t="s">
        <v>28</v>
      </c>
      <c r="K6218" t="s">
        <v>29</v>
      </c>
      <c r="L6218" t="s">
        <v>30</v>
      </c>
      <c r="M6218" t="s">
        <v>31</v>
      </c>
      <c r="N6218" t="s">
        <v>32</v>
      </c>
      <c r="O6218">
        <v>1724.9</v>
      </c>
      <c r="P6218" t="s">
        <v>827</v>
      </c>
      <c r="Q6218" t="s">
        <v>850</v>
      </c>
      <c r="R6218" t="s">
        <v>830</v>
      </c>
      <c r="S6218" t="s">
        <v>34</v>
      </c>
      <c r="T6218" t="s">
        <v>35</v>
      </c>
    </row>
    <row r="6219" spans="1:20">
      <c r="A6219" t="s">
        <v>850</v>
      </c>
      <c r="B6219" t="s">
        <v>827</v>
      </c>
      <c r="C6219" t="s">
        <v>851</v>
      </c>
      <c r="D6219" t="s">
        <v>852</v>
      </c>
      <c r="E6219" t="s">
        <v>25</v>
      </c>
      <c r="F6219" s="1">
        <v>30682</v>
      </c>
      <c r="G6219" t="s">
        <v>2663</v>
      </c>
      <c r="H6219">
        <v>201502</v>
      </c>
      <c r="I6219" t="s">
        <v>27</v>
      </c>
      <c r="J6219" t="s">
        <v>28</v>
      </c>
      <c r="K6219" t="s">
        <v>36</v>
      </c>
      <c r="L6219" t="s">
        <v>30</v>
      </c>
      <c r="M6219" t="s">
        <v>31</v>
      </c>
      <c r="N6219" t="s">
        <v>32</v>
      </c>
      <c r="O6219">
        <v>1724.8400000000001</v>
      </c>
      <c r="P6219" t="s">
        <v>827</v>
      </c>
      <c r="Q6219" t="s">
        <v>850</v>
      </c>
      <c r="R6219" t="s">
        <v>830</v>
      </c>
      <c r="S6219" t="s">
        <v>34</v>
      </c>
      <c r="T6219" t="s">
        <v>35</v>
      </c>
    </row>
    <row r="6220" spans="1:20">
      <c r="A6220" t="s">
        <v>850</v>
      </c>
      <c r="B6220" t="s">
        <v>827</v>
      </c>
      <c r="C6220" t="s">
        <v>851</v>
      </c>
      <c r="D6220" t="s">
        <v>852</v>
      </c>
      <c r="E6220" t="s">
        <v>25</v>
      </c>
      <c r="F6220" s="1">
        <v>30682</v>
      </c>
      <c r="G6220" t="s">
        <v>2663</v>
      </c>
      <c r="H6220">
        <v>201502</v>
      </c>
      <c r="I6220" t="s">
        <v>27</v>
      </c>
      <c r="J6220" t="s">
        <v>28</v>
      </c>
      <c r="K6220" t="s">
        <v>37</v>
      </c>
      <c r="L6220" t="s">
        <v>30</v>
      </c>
      <c r="M6220" t="s">
        <v>31</v>
      </c>
      <c r="N6220" t="s">
        <v>32</v>
      </c>
      <c r="O6220">
        <v>1724.9</v>
      </c>
      <c r="P6220" t="s">
        <v>827</v>
      </c>
      <c r="Q6220" t="s">
        <v>850</v>
      </c>
      <c r="R6220" t="s">
        <v>830</v>
      </c>
      <c r="S6220" t="s">
        <v>34</v>
      </c>
      <c r="T6220" t="s">
        <v>35</v>
      </c>
    </row>
    <row r="6221" spans="1:20">
      <c r="A6221" t="s">
        <v>850</v>
      </c>
      <c r="B6221" t="s">
        <v>827</v>
      </c>
      <c r="C6221" t="s">
        <v>851</v>
      </c>
      <c r="D6221" t="s">
        <v>852</v>
      </c>
      <c r="E6221" t="s">
        <v>25</v>
      </c>
      <c r="F6221" s="1">
        <v>30682</v>
      </c>
      <c r="G6221" t="s">
        <v>2663</v>
      </c>
      <c r="H6221">
        <v>201502</v>
      </c>
      <c r="I6221" t="s">
        <v>27</v>
      </c>
      <c r="J6221" t="s">
        <v>28</v>
      </c>
      <c r="K6221" t="s">
        <v>38</v>
      </c>
      <c r="L6221" t="s">
        <v>30</v>
      </c>
      <c r="M6221" t="s">
        <v>31</v>
      </c>
      <c r="N6221" t="s">
        <v>32</v>
      </c>
      <c r="O6221">
        <v>1724.9</v>
      </c>
      <c r="P6221" t="s">
        <v>827</v>
      </c>
      <c r="Q6221" t="s">
        <v>850</v>
      </c>
      <c r="R6221" t="s">
        <v>830</v>
      </c>
      <c r="S6221" t="s">
        <v>34</v>
      </c>
      <c r="T6221" t="s">
        <v>35</v>
      </c>
    </row>
    <row r="6222" spans="1:20">
      <c r="A6222" t="s">
        <v>850</v>
      </c>
      <c r="B6222" t="s">
        <v>827</v>
      </c>
      <c r="C6222" t="s">
        <v>851</v>
      </c>
      <c r="D6222" t="s">
        <v>852</v>
      </c>
      <c r="E6222" t="s">
        <v>25</v>
      </c>
      <c r="F6222" s="1">
        <v>30682</v>
      </c>
      <c r="G6222" t="s">
        <v>2663</v>
      </c>
      <c r="H6222">
        <v>201502</v>
      </c>
      <c r="I6222" t="s">
        <v>27</v>
      </c>
      <c r="J6222" t="s">
        <v>28</v>
      </c>
      <c r="K6222" t="s">
        <v>39</v>
      </c>
      <c r="L6222" t="s">
        <v>30</v>
      </c>
      <c r="M6222" t="s">
        <v>31</v>
      </c>
      <c r="N6222" t="s">
        <v>32</v>
      </c>
      <c r="O6222">
        <v>1724.9</v>
      </c>
      <c r="P6222" t="s">
        <v>827</v>
      </c>
      <c r="Q6222" t="s">
        <v>850</v>
      </c>
      <c r="R6222" t="s">
        <v>830</v>
      </c>
      <c r="S6222" t="s">
        <v>34</v>
      </c>
      <c r="T6222" t="s">
        <v>35</v>
      </c>
    </row>
    <row r="6223" spans="1:20">
      <c r="A6223" t="s">
        <v>850</v>
      </c>
      <c r="B6223" t="s">
        <v>827</v>
      </c>
      <c r="C6223" t="s">
        <v>851</v>
      </c>
      <c r="D6223" t="s">
        <v>852</v>
      </c>
      <c r="E6223" t="s">
        <v>25</v>
      </c>
      <c r="F6223" s="1">
        <v>30682</v>
      </c>
      <c r="G6223" t="s">
        <v>2663</v>
      </c>
      <c r="H6223">
        <v>201502</v>
      </c>
      <c r="I6223" t="s">
        <v>27</v>
      </c>
      <c r="J6223" t="s">
        <v>28</v>
      </c>
      <c r="K6223" t="s">
        <v>41</v>
      </c>
      <c r="L6223" t="s">
        <v>30</v>
      </c>
      <c r="M6223" t="s">
        <v>31</v>
      </c>
      <c r="N6223" t="s">
        <v>32</v>
      </c>
      <c r="O6223">
        <v>1724.9</v>
      </c>
      <c r="P6223" t="s">
        <v>827</v>
      </c>
      <c r="Q6223" t="s">
        <v>850</v>
      </c>
      <c r="R6223" t="s">
        <v>830</v>
      </c>
      <c r="S6223" t="s">
        <v>34</v>
      </c>
      <c r="T6223" t="s">
        <v>35</v>
      </c>
    </row>
    <row r="6224" spans="1:20">
      <c r="A6224" t="s">
        <v>850</v>
      </c>
      <c r="B6224" t="s">
        <v>827</v>
      </c>
      <c r="C6224" t="s">
        <v>851</v>
      </c>
      <c r="D6224" t="s">
        <v>852</v>
      </c>
      <c r="E6224" t="s">
        <v>25</v>
      </c>
      <c r="F6224" s="1">
        <v>30682</v>
      </c>
      <c r="G6224" t="s">
        <v>2663</v>
      </c>
      <c r="H6224">
        <v>201502</v>
      </c>
      <c r="I6224" t="s">
        <v>27</v>
      </c>
      <c r="J6224" t="s">
        <v>28</v>
      </c>
      <c r="K6224" t="s">
        <v>44</v>
      </c>
      <c r="L6224" t="s">
        <v>30</v>
      </c>
      <c r="M6224" t="s">
        <v>31</v>
      </c>
      <c r="N6224" t="s">
        <v>32</v>
      </c>
      <c r="O6224">
        <v>1724.9</v>
      </c>
      <c r="P6224" t="s">
        <v>827</v>
      </c>
      <c r="Q6224" t="s">
        <v>850</v>
      </c>
      <c r="R6224" t="s">
        <v>830</v>
      </c>
      <c r="S6224" t="s">
        <v>34</v>
      </c>
      <c r="T6224" t="s">
        <v>35</v>
      </c>
    </row>
    <row r="6225" spans="1:20">
      <c r="A6225" t="s">
        <v>850</v>
      </c>
      <c r="B6225" t="s">
        <v>827</v>
      </c>
      <c r="C6225" t="s">
        <v>853</v>
      </c>
      <c r="D6225" t="s">
        <v>854</v>
      </c>
      <c r="E6225" t="s">
        <v>25</v>
      </c>
      <c r="F6225" s="1">
        <v>38261</v>
      </c>
      <c r="G6225" t="s">
        <v>2663</v>
      </c>
      <c r="H6225">
        <v>201502</v>
      </c>
      <c r="I6225" t="s">
        <v>27</v>
      </c>
      <c r="J6225" t="s">
        <v>28</v>
      </c>
      <c r="K6225" t="s">
        <v>29</v>
      </c>
      <c r="L6225" t="s">
        <v>30</v>
      </c>
      <c r="M6225" t="s">
        <v>31</v>
      </c>
      <c r="N6225" t="s">
        <v>32</v>
      </c>
      <c r="O6225">
        <v>71004.259999999995</v>
      </c>
      <c r="P6225" t="s">
        <v>827</v>
      </c>
      <c r="Q6225" t="s">
        <v>850</v>
      </c>
      <c r="R6225" t="s">
        <v>830</v>
      </c>
      <c r="S6225" t="s">
        <v>34</v>
      </c>
      <c r="T6225" t="s">
        <v>35</v>
      </c>
    </row>
    <row r="6226" spans="1:20">
      <c r="A6226" t="s">
        <v>850</v>
      </c>
      <c r="B6226" t="s">
        <v>827</v>
      </c>
      <c r="C6226" t="s">
        <v>853</v>
      </c>
      <c r="D6226" t="s">
        <v>854</v>
      </c>
      <c r="E6226" t="s">
        <v>25</v>
      </c>
      <c r="F6226" s="1">
        <v>38261</v>
      </c>
      <c r="G6226" t="s">
        <v>2663</v>
      </c>
      <c r="H6226">
        <v>201502</v>
      </c>
      <c r="I6226" t="s">
        <v>27</v>
      </c>
      <c r="J6226" t="s">
        <v>28</v>
      </c>
      <c r="K6226" t="s">
        <v>36</v>
      </c>
      <c r="L6226" t="s">
        <v>30</v>
      </c>
      <c r="M6226" t="s">
        <v>31</v>
      </c>
      <c r="N6226" t="s">
        <v>32</v>
      </c>
      <c r="O6226">
        <v>4146.21</v>
      </c>
      <c r="P6226" t="s">
        <v>827</v>
      </c>
      <c r="Q6226" t="s">
        <v>850</v>
      </c>
      <c r="R6226" t="s">
        <v>830</v>
      </c>
      <c r="S6226" t="s">
        <v>34</v>
      </c>
      <c r="T6226" t="s">
        <v>35</v>
      </c>
    </row>
    <row r="6227" spans="1:20">
      <c r="A6227" t="s">
        <v>850</v>
      </c>
      <c r="B6227" t="s">
        <v>827</v>
      </c>
      <c r="C6227" t="s">
        <v>853</v>
      </c>
      <c r="D6227" t="s">
        <v>854</v>
      </c>
      <c r="E6227" t="s">
        <v>25</v>
      </c>
      <c r="F6227" s="1">
        <v>38261</v>
      </c>
      <c r="G6227" t="s">
        <v>2663</v>
      </c>
      <c r="H6227">
        <v>201502</v>
      </c>
      <c r="I6227" t="s">
        <v>27</v>
      </c>
      <c r="J6227" t="s">
        <v>28</v>
      </c>
      <c r="K6227" t="s">
        <v>37</v>
      </c>
      <c r="L6227" t="s">
        <v>30</v>
      </c>
      <c r="M6227" t="s">
        <v>31</v>
      </c>
      <c r="N6227" t="s">
        <v>32</v>
      </c>
      <c r="O6227">
        <v>7142.9800000000005</v>
      </c>
      <c r="P6227" t="s">
        <v>827</v>
      </c>
      <c r="Q6227" t="s">
        <v>850</v>
      </c>
      <c r="R6227" t="s">
        <v>830</v>
      </c>
      <c r="S6227" t="s">
        <v>34</v>
      </c>
      <c r="T6227" t="s">
        <v>35</v>
      </c>
    </row>
    <row r="6228" spans="1:20">
      <c r="A6228" t="s">
        <v>850</v>
      </c>
      <c r="B6228" t="s">
        <v>827</v>
      </c>
      <c r="C6228" t="s">
        <v>853</v>
      </c>
      <c r="D6228" t="s">
        <v>854</v>
      </c>
      <c r="E6228" t="s">
        <v>25</v>
      </c>
      <c r="F6228" s="1">
        <v>38261</v>
      </c>
      <c r="G6228" t="s">
        <v>2663</v>
      </c>
      <c r="H6228">
        <v>201502</v>
      </c>
      <c r="I6228" t="s">
        <v>27</v>
      </c>
      <c r="J6228" t="s">
        <v>28</v>
      </c>
      <c r="K6228" t="s">
        <v>38</v>
      </c>
      <c r="L6228" t="s">
        <v>30</v>
      </c>
      <c r="M6228" t="s">
        <v>31</v>
      </c>
      <c r="N6228" t="s">
        <v>32</v>
      </c>
      <c r="O6228">
        <v>20533.63</v>
      </c>
      <c r="P6228" t="s">
        <v>827</v>
      </c>
      <c r="Q6228" t="s">
        <v>850</v>
      </c>
      <c r="R6228" t="s">
        <v>830</v>
      </c>
      <c r="S6228" t="s">
        <v>34</v>
      </c>
      <c r="T6228" t="s">
        <v>35</v>
      </c>
    </row>
    <row r="6229" spans="1:20">
      <c r="A6229" t="s">
        <v>850</v>
      </c>
      <c r="B6229" t="s">
        <v>827</v>
      </c>
      <c r="C6229" t="s">
        <v>853</v>
      </c>
      <c r="D6229" t="s">
        <v>854</v>
      </c>
      <c r="E6229" t="s">
        <v>25</v>
      </c>
      <c r="F6229" s="1">
        <v>38261</v>
      </c>
      <c r="G6229" t="s">
        <v>2663</v>
      </c>
      <c r="H6229">
        <v>201502</v>
      </c>
      <c r="I6229" t="s">
        <v>27</v>
      </c>
      <c r="J6229" t="s">
        <v>28</v>
      </c>
      <c r="K6229" t="s">
        <v>41</v>
      </c>
      <c r="L6229" t="s">
        <v>30</v>
      </c>
      <c r="M6229" t="s">
        <v>31</v>
      </c>
      <c r="N6229" t="s">
        <v>32</v>
      </c>
      <c r="O6229">
        <v>868.69</v>
      </c>
      <c r="P6229" t="s">
        <v>827</v>
      </c>
      <c r="Q6229" t="s">
        <v>850</v>
      </c>
      <c r="R6229" t="s">
        <v>830</v>
      </c>
      <c r="S6229" t="s">
        <v>34</v>
      </c>
      <c r="T6229" t="s">
        <v>35</v>
      </c>
    </row>
    <row r="6230" spans="1:20">
      <c r="A6230" t="s">
        <v>850</v>
      </c>
      <c r="B6230" t="s">
        <v>827</v>
      </c>
      <c r="C6230" t="s">
        <v>853</v>
      </c>
      <c r="D6230" t="s">
        <v>854</v>
      </c>
      <c r="E6230" t="s">
        <v>25</v>
      </c>
      <c r="F6230" s="1">
        <v>38261</v>
      </c>
      <c r="G6230" t="s">
        <v>2663</v>
      </c>
      <c r="H6230">
        <v>201502</v>
      </c>
      <c r="I6230" t="s">
        <v>27</v>
      </c>
      <c r="J6230" t="s">
        <v>28</v>
      </c>
      <c r="K6230" t="s">
        <v>44</v>
      </c>
      <c r="L6230" t="s">
        <v>30</v>
      </c>
      <c r="M6230" t="s">
        <v>31</v>
      </c>
      <c r="N6230" t="s">
        <v>32</v>
      </c>
      <c r="O6230">
        <v>619.22</v>
      </c>
      <c r="P6230" t="s">
        <v>827</v>
      </c>
      <c r="Q6230" t="s">
        <v>850</v>
      </c>
      <c r="R6230" t="s">
        <v>830</v>
      </c>
      <c r="S6230" t="s">
        <v>34</v>
      </c>
      <c r="T6230" t="s">
        <v>35</v>
      </c>
    </row>
    <row r="6231" spans="1:20">
      <c r="A6231" t="s">
        <v>855</v>
      </c>
      <c r="B6231" t="s">
        <v>827</v>
      </c>
      <c r="C6231" t="s">
        <v>856</v>
      </c>
      <c r="D6231" t="s">
        <v>857</v>
      </c>
      <c r="E6231" t="s">
        <v>25</v>
      </c>
      <c r="F6231" s="1">
        <v>30682</v>
      </c>
      <c r="G6231" t="s">
        <v>2663</v>
      </c>
      <c r="H6231">
        <v>201502</v>
      </c>
      <c r="I6231" t="s">
        <v>27</v>
      </c>
      <c r="J6231" t="s">
        <v>53</v>
      </c>
      <c r="K6231" t="s">
        <v>29</v>
      </c>
      <c r="L6231" t="s">
        <v>54</v>
      </c>
      <c r="M6231" t="s">
        <v>31</v>
      </c>
      <c r="N6231" t="s">
        <v>32</v>
      </c>
      <c r="O6231">
        <v>8559.34</v>
      </c>
      <c r="P6231" t="s">
        <v>827</v>
      </c>
      <c r="Q6231" t="s">
        <v>855</v>
      </c>
      <c r="R6231" t="s">
        <v>830</v>
      </c>
      <c r="S6231" t="s">
        <v>34</v>
      </c>
      <c r="T6231" t="s">
        <v>35</v>
      </c>
    </row>
    <row r="6232" spans="1:20">
      <c r="A6232" t="s">
        <v>855</v>
      </c>
      <c r="B6232" t="s">
        <v>827</v>
      </c>
      <c r="C6232" t="s">
        <v>856</v>
      </c>
      <c r="D6232" t="s">
        <v>857</v>
      </c>
      <c r="E6232" t="s">
        <v>25</v>
      </c>
      <c r="F6232" s="1">
        <v>30682</v>
      </c>
      <c r="G6232" t="s">
        <v>2663</v>
      </c>
      <c r="H6232">
        <v>201502</v>
      </c>
      <c r="I6232" t="s">
        <v>27</v>
      </c>
      <c r="J6232" t="s">
        <v>53</v>
      </c>
      <c r="K6232" t="s">
        <v>36</v>
      </c>
      <c r="L6232" t="s">
        <v>54</v>
      </c>
      <c r="M6232" t="s">
        <v>31</v>
      </c>
      <c r="N6232" t="s">
        <v>32</v>
      </c>
      <c r="O6232">
        <v>1325.8600000000001</v>
      </c>
      <c r="P6232" t="s">
        <v>827</v>
      </c>
      <c r="Q6232" t="s">
        <v>855</v>
      </c>
      <c r="R6232" t="s">
        <v>830</v>
      </c>
      <c r="S6232" t="s">
        <v>34</v>
      </c>
      <c r="T6232" t="s">
        <v>35</v>
      </c>
    </row>
    <row r="6233" spans="1:20">
      <c r="A6233" t="s">
        <v>855</v>
      </c>
      <c r="B6233" t="s">
        <v>827</v>
      </c>
      <c r="C6233" t="s">
        <v>856</v>
      </c>
      <c r="D6233" t="s">
        <v>857</v>
      </c>
      <c r="E6233" t="s">
        <v>25</v>
      </c>
      <c r="F6233" s="1">
        <v>30682</v>
      </c>
      <c r="G6233" t="s">
        <v>2663</v>
      </c>
      <c r="H6233">
        <v>201502</v>
      </c>
      <c r="I6233" t="s">
        <v>27</v>
      </c>
      <c r="J6233" t="s">
        <v>53</v>
      </c>
      <c r="K6233" t="s">
        <v>37</v>
      </c>
      <c r="L6233" t="s">
        <v>54</v>
      </c>
      <c r="M6233" t="s">
        <v>31</v>
      </c>
      <c r="N6233" t="s">
        <v>32</v>
      </c>
      <c r="O6233">
        <v>17990.43</v>
      </c>
      <c r="P6233" t="s">
        <v>827</v>
      </c>
      <c r="Q6233" t="s">
        <v>855</v>
      </c>
      <c r="R6233" t="s">
        <v>830</v>
      </c>
      <c r="S6233" t="s">
        <v>34</v>
      </c>
      <c r="T6233" t="s">
        <v>35</v>
      </c>
    </row>
    <row r="6234" spans="1:20">
      <c r="A6234" t="s">
        <v>855</v>
      </c>
      <c r="B6234" t="s">
        <v>827</v>
      </c>
      <c r="C6234" t="s">
        <v>856</v>
      </c>
      <c r="D6234" t="s">
        <v>857</v>
      </c>
      <c r="E6234" t="s">
        <v>25</v>
      </c>
      <c r="F6234" s="1">
        <v>30682</v>
      </c>
      <c r="G6234" t="s">
        <v>2663</v>
      </c>
      <c r="H6234">
        <v>201502</v>
      </c>
      <c r="I6234" t="s">
        <v>27</v>
      </c>
      <c r="J6234" t="s">
        <v>53</v>
      </c>
      <c r="K6234" t="s">
        <v>38</v>
      </c>
      <c r="L6234" t="s">
        <v>54</v>
      </c>
      <c r="M6234" t="s">
        <v>31</v>
      </c>
      <c r="N6234" t="s">
        <v>32</v>
      </c>
      <c r="O6234">
        <v>898.21</v>
      </c>
      <c r="P6234" t="s">
        <v>827</v>
      </c>
      <c r="Q6234" t="s">
        <v>855</v>
      </c>
      <c r="R6234" t="s">
        <v>830</v>
      </c>
      <c r="S6234" t="s">
        <v>34</v>
      </c>
      <c r="T6234" t="s">
        <v>35</v>
      </c>
    </row>
    <row r="6235" spans="1:20">
      <c r="A6235" t="s">
        <v>855</v>
      </c>
      <c r="B6235" t="s">
        <v>827</v>
      </c>
      <c r="C6235" t="s">
        <v>856</v>
      </c>
      <c r="D6235" t="s">
        <v>857</v>
      </c>
      <c r="E6235" t="s">
        <v>25</v>
      </c>
      <c r="F6235" s="1">
        <v>30682</v>
      </c>
      <c r="G6235" t="s">
        <v>2663</v>
      </c>
      <c r="H6235">
        <v>201502</v>
      </c>
      <c r="I6235" t="s">
        <v>27</v>
      </c>
      <c r="J6235" t="s">
        <v>53</v>
      </c>
      <c r="K6235" t="s">
        <v>41</v>
      </c>
      <c r="L6235" t="s">
        <v>54</v>
      </c>
      <c r="M6235" t="s">
        <v>31</v>
      </c>
      <c r="N6235" t="s">
        <v>32</v>
      </c>
      <c r="O6235">
        <v>14591.65</v>
      </c>
      <c r="P6235" t="s">
        <v>827</v>
      </c>
      <c r="Q6235" t="s">
        <v>855</v>
      </c>
      <c r="R6235" t="s">
        <v>830</v>
      </c>
      <c r="S6235" t="s">
        <v>34</v>
      </c>
      <c r="T6235" t="s">
        <v>35</v>
      </c>
    </row>
    <row r="6236" spans="1:20">
      <c r="A6236" t="s">
        <v>826</v>
      </c>
      <c r="B6236" t="s">
        <v>827</v>
      </c>
      <c r="C6236" t="s">
        <v>2703</v>
      </c>
      <c r="D6236" t="s">
        <v>2704</v>
      </c>
      <c r="E6236" t="s">
        <v>142</v>
      </c>
      <c r="F6236" s="1">
        <v>41036</v>
      </c>
      <c r="G6236" t="s">
        <v>2663</v>
      </c>
      <c r="H6236">
        <v>201502</v>
      </c>
      <c r="I6236" t="s">
        <v>27</v>
      </c>
      <c r="J6236" t="s">
        <v>53</v>
      </c>
      <c r="K6236" t="s">
        <v>29</v>
      </c>
      <c r="L6236" t="s">
        <v>54</v>
      </c>
      <c r="M6236" t="s">
        <v>31</v>
      </c>
      <c r="N6236" t="s">
        <v>48</v>
      </c>
      <c r="O6236">
        <v>61213.53</v>
      </c>
      <c r="P6236" t="s">
        <v>827</v>
      </c>
      <c r="Q6236" t="s">
        <v>826</v>
      </c>
      <c r="R6236" t="s">
        <v>830</v>
      </c>
      <c r="S6236" t="s">
        <v>34</v>
      </c>
      <c r="T6236" t="s">
        <v>35</v>
      </c>
    </row>
    <row r="6237" spans="1:20">
      <c r="A6237" t="s">
        <v>826</v>
      </c>
      <c r="B6237" t="s">
        <v>827</v>
      </c>
      <c r="C6237" t="s">
        <v>2703</v>
      </c>
      <c r="D6237" t="s">
        <v>2704</v>
      </c>
      <c r="E6237" t="s">
        <v>142</v>
      </c>
      <c r="F6237" s="1">
        <v>41036</v>
      </c>
      <c r="G6237" t="s">
        <v>2663</v>
      </c>
      <c r="H6237">
        <v>201502</v>
      </c>
      <c r="I6237" t="s">
        <v>27</v>
      </c>
      <c r="J6237" t="s">
        <v>53</v>
      </c>
      <c r="K6237" t="s">
        <v>29</v>
      </c>
      <c r="L6237" t="s">
        <v>54</v>
      </c>
      <c r="M6237" t="s">
        <v>31</v>
      </c>
      <c r="N6237" t="s">
        <v>49</v>
      </c>
      <c r="O6237">
        <v>-292209.83</v>
      </c>
      <c r="P6237" t="s">
        <v>827</v>
      </c>
      <c r="Q6237" t="s">
        <v>826</v>
      </c>
      <c r="R6237" t="s">
        <v>830</v>
      </c>
      <c r="S6237" t="s">
        <v>34</v>
      </c>
      <c r="T6237" t="s">
        <v>35</v>
      </c>
    </row>
    <row r="6238" spans="1:20">
      <c r="A6238" t="s">
        <v>826</v>
      </c>
      <c r="B6238" t="s">
        <v>827</v>
      </c>
      <c r="C6238" t="s">
        <v>2703</v>
      </c>
      <c r="D6238" t="s">
        <v>2704</v>
      </c>
      <c r="E6238" t="s">
        <v>142</v>
      </c>
      <c r="F6238" s="1">
        <v>41036</v>
      </c>
      <c r="G6238" t="s">
        <v>2663</v>
      </c>
      <c r="H6238">
        <v>201502</v>
      </c>
      <c r="I6238" t="s">
        <v>27</v>
      </c>
      <c r="J6238" t="s">
        <v>53</v>
      </c>
      <c r="K6238" t="s">
        <v>36</v>
      </c>
      <c r="L6238" t="s">
        <v>54</v>
      </c>
      <c r="M6238" t="s">
        <v>31</v>
      </c>
      <c r="N6238" t="s">
        <v>48</v>
      </c>
      <c r="O6238">
        <v>5106.6099999999997</v>
      </c>
      <c r="P6238" t="s">
        <v>827</v>
      </c>
      <c r="Q6238" t="s">
        <v>826</v>
      </c>
      <c r="R6238" t="s">
        <v>830</v>
      </c>
      <c r="S6238" t="s">
        <v>34</v>
      </c>
      <c r="T6238" t="s">
        <v>35</v>
      </c>
    </row>
    <row r="6239" spans="1:20">
      <c r="A6239" t="s">
        <v>826</v>
      </c>
      <c r="B6239" t="s">
        <v>827</v>
      </c>
      <c r="C6239" t="s">
        <v>2703</v>
      </c>
      <c r="D6239" t="s">
        <v>2704</v>
      </c>
      <c r="E6239" t="s">
        <v>142</v>
      </c>
      <c r="F6239" s="1">
        <v>41036</v>
      </c>
      <c r="G6239" t="s">
        <v>2663</v>
      </c>
      <c r="H6239">
        <v>201502</v>
      </c>
      <c r="I6239" t="s">
        <v>27</v>
      </c>
      <c r="J6239" t="s">
        <v>53</v>
      </c>
      <c r="K6239" t="s">
        <v>37</v>
      </c>
      <c r="L6239" t="s">
        <v>54</v>
      </c>
      <c r="M6239" t="s">
        <v>31</v>
      </c>
      <c r="N6239" t="s">
        <v>48</v>
      </c>
      <c r="O6239">
        <v>110384.07</v>
      </c>
      <c r="P6239" t="s">
        <v>827</v>
      </c>
      <c r="Q6239" t="s">
        <v>826</v>
      </c>
      <c r="R6239" t="s">
        <v>830</v>
      </c>
      <c r="S6239" t="s">
        <v>34</v>
      </c>
      <c r="T6239" t="s">
        <v>35</v>
      </c>
    </row>
    <row r="6240" spans="1:20">
      <c r="A6240" t="s">
        <v>826</v>
      </c>
      <c r="B6240" t="s">
        <v>827</v>
      </c>
      <c r="C6240" t="s">
        <v>2703</v>
      </c>
      <c r="D6240" t="s">
        <v>2704</v>
      </c>
      <c r="E6240" t="s">
        <v>142</v>
      </c>
      <c r="F6240" s="1">
        <v>41036</v>
      </c>
      <c r="G6240" t="s">
        <v>2663</v>
      </c>
      <c r="H6240">
        <v>201502</v>
      </c>
      <c r="I6240" t="s">
        <v>27</v>
      </c>
      <c r="J6240" t="s">
        <v>53</v>
      </c>
      <c r="K6240" t="s">
        <v>38</v>
      </c>
      <c r="L6240" t="s">
        <v>54</v>
      </c>
      <c r="M6240" t="s">
        <v>31</v>
      </c>
      <c r="N6240" t="s">
        <v>48</v>
      </c>
      <c r="O6240">
        <v>184919.59</v>
      </c>
      <c r="P6240" t="s">
        <v>827</v>
      </c>
      <c r="Q6240" t="s">
        <v>826</v>
      </c>
      <c r="R6240" t="s">
        <v>830</v>
      </c>
      <c r="S6240" t="s">
        <v>34</v>
      </c>
      <c r="T6240" t="s">
        <v>35</v>
      </c>
    </row>
    <row r="6241" spans="1:20">
      <c r="A6241" t="s">
        <v>826</v>
      </c>
      <c r="B6241" t="s">
        <v>827</v>
      </c>
      <c r="C6241" t="s">
        <v>2703</v>
      </c>
      <c r="D6241" t="s">
        <v>2704</v>
      </c>
      <c r="E6241" t="s">
        <v>142</v>
      </c>
      <c r="F6241" s="1">
        <v>41036</v>
      </c>
      <c r="G6241" t="s">
        <v>2663</v>
      </c>
      <c r="H6241">
        <v>201502</v>
      </c>
      <c r="I6241" t="s">
        <v>27</v>
      </c>
      <c r="J6241" t="s">
        <v>53</v>
      </c>
      <c r="K6241" t="s">
        <v>40</v>
      </c>
      <c r="L6241" t="s">
        <v>54</v>
      </c>
      <c r="M6241" t="s">
        <v>31</v>
      </c>
      <c r="N6241" t="s">
        <v>48</v>
      </c>
      <c r="O6241">
        <v>4041.6</v>
      </c>
      <c r="P6241" t="s">
        <v>827</v>
      </c>
      <c r="Q6241" t="s">
        <v>826</v>
      </c>
      <c r="R6241" t="s">
        <v>830</v>
      </c>
      <c r="S6241" t="s">
        <v>34</v>
      </c>
      <c r="T6241" t="s">
        <v>35</v>
      </c>
    </row>
    <row r="6242" spans="1:20">
      <c r="A6242" t="s">
        <v>826</v>
      </c>
      <c r="B6242" t="s">
        <v>827</v>
      </c>
      <c r="C6242" t="s">
        <v>2703</v>
      </c>
      <c r="D6242" t="s">
        <v>2704</v>
      </c>
      <c r="E6242" t="s">
        <v>142</v>
      </c>
      <c r="F6242" s="1">
        <v>41036</v>
      </c>
      <c r="G6242" t="s">
        <v>2663</v>
      </c>
      <c r="H6242">
        <v>201502</v>
      </c>
      <c r="I6242" t="s">
        <v>27</v>
      </c>
      <c r="J6242" t="s">
        <v>53</v>
      </c>
      <c r="K6242" t="s">
        <v>40</v>
      </c>
      <c r="L6242" t="s">
        <v>54</v>
      </c>
      <c r="M6242" t="s">
        <v>31</v>
      </c>
      <c r="N6242" t="s">
        <v>49</v>
      </c>
      <c r="O6242">
        <v>-73455.570000000007</v>
      </c>
      <c r="P6242" t="s">
        <v>827</v>
      </c>
      <c r="Q6242" t="s">
        <v>826</v>
      </c>
      <c r="R6242" t="s">
        <v>830</v>
      </c>
      <c r="S6242" t="s">
        <v>34</v>
      </c>
      <c r="T6242" t="s">
        <v>35</v>
      </c>
    </row>
    <row r="6243" spans="1:20">
      <c r="A6243" t="s">
        <v>858</v>
      </c>
      <c r="B6243" t="s">
        <v>859</v>
      </c>
      <c r="C6243" t="s">
        <v>2705</v>
      </c>
      <c r="D6243" t="s">
        <v>2706</v>
      </c>
      <c r="E6243" t="s">
        <v>595</v>
      </c>
      <c r="F6243" s="1">
        <v>41852</v>
      </c>
      <c r="G6243" t="s">
        <v>2663</v>
      </c>
      <c r="H6243">
        <v>201502</v>
      </c>
      <c r="I6243" t="s">
        <v>27</v>
      </c>
      <c r="J6243" t="s">
        <v>596</v>
      </c>
      <c r="K6243" t="s">
        <v>623</v>
      </c>
      <c r="L6243" t="s">
        <v>631</v>
      </c>
      <c r="M6243" t="s">
        <v>632</v>
      </c>
      <c r="N6243" t="s">
        <v>32</v>
      </c>
      <c r="O6243">
        <v>7682.72</v>
      </c>
      <c r="P6243" t="s">
        <v>859</v>
      </c>
      <c r="Q6243" t="s">
        <v>858</v>
      </c>
      <c r="R6243" t="s">
        <v>862</v>
      </c>
      <c r="S6243" t="s">
        <v>608</v>
      </c>
      <c r="T6243" t="s">
        <v>561</v>
      </c>
    </row>
    <row r="6244" spans="1:20">
      <c r="A6244" t="s">
        <v>858</v>
      </c>
      <c r="B6244" t="s">
        <v>859</v>
      </c>
      <c r="C6244" t="s">
        <v>2705</v>
      </c>
      <c r="D6244" t="s">
        <v>2706</v>
      </c>
      <c r="E6244" t="s">
        <v>595</v>
      </c>
      <c r="F6244" s="1">
        <v>41852</v>
      </c>
      <c r="G6244" t="s">
        <v>2663</v>
      </c>
      <c r="H6244">
        <v>201502</v>
      </c>
      <c r="I6244" t="s">
        <v>27</v>
      </c>
      <c r="J6244" t="s">
        <v>596</v>
      </c>
      <c r="K6244" t="s">
        <v>627</v>
      </c>
      <c r="L6244" t="s">
        <v>631</v>
      </c>
      <c r="M6244" t="s">
        <v>632</v>
      </c>
      <c r="N6244" t="s">
        <v>32</v>
      </c>
      <c r="O6244">
        <v>3705.88</v>
      </c>
      <c r="P6244" t="s">
        <v>859</v>
      </c>
      <c r="Q6244" t="s">
        <v>858</v>
      </c>
      <c r="R6244" t="s">
        <v>862</v>
      </c>
      <c r="S6244" t="s">
        <v>608</v>
      </c>
      <c r="T6244" t="s">
        <v>561</v>
      </c>
    </row>
    <row r="6245" spans="1:20">
      <c r="A6245" t="s">
        <v>858</v>
      </c>
      <c r="B6245" t="s">
        <v>859</v>
      </c>
      <c r="C6245" t="s">
        <v>872</v>
      </c>
      <c r="D6245" t="s">
        <v>873</v>
      </c>
      <c r="E6245" t="s">
        <v>595</v>
      </c>
      <c r="F6245" s="1">
        <v>41579</v>
      </c>
      <c r="G6245" t="s">
        <v>2663</v>
      </c>
      <c r="H6245">
        <v>201502</v>
      </c>
      <c r="I6245" t="s">
        <v>27</v>
      </c>
      <c r="J6245" t="s">
        <v>596</v>
      </c>
      <c r="K6245" t="s">
        <v>623</v>
      </c>
      <c r="L6245" t="s">
        <v>874</v>
      </c>
      <c r="M6245" t="s">
        <v>875</v>
      </c>
      <c r="N6245" t="s">
        <v>32</v>
      </c>
      <c r="O6245">
        <v>148.9</v>
      </c>
      <c r="P6245" t="s">
        <v>859</v>
      </c>
      <c r="Q6245" t="s">
        <v>858</v>
      </c>
      <c r="R6245" t="s">
        <v>862</v>
      </c>
      <c r="S6245" t="s">
        <v>608</v>
      </c>
      <c r="T6245" t="s">
        <v>561</v>
      </c>
    </row>
    <row r="6246" spans="1:20">
      <c r="A6246" t="s">
        <v>858</v>
      </c>
      <c r="B6246" t="s">
        <v>859</v>
      </c>
      <c r="C6246" t="s">
        <v>872</v>
      </c>
      <c r="D6246" t="s">
        <v>873</v>
      </c>
      <c r="E6246" t="s">
        <v>595</v>
      </c>
      <c r="F6246" s="1">
        <v>41579</v>
      </c>
      <c r="G6246" t="s">
        <v>2663</v>
      </c>
      <c r="H6246">
        <v>201502</v>
      </c>
      <c r="I6246" t="s">
        <v>27</v>
      </c>
      <c r="J6246" t="s">
        <v>596</v>
      </c>
      <c r="K6246" t="s">
        <v>627</v>
      </c>
      <c r="L6246" t="s">
        <v>874</v>
      </c>
      <c r="M6246" t="s">
        <v>875</v>
      </c>
      <c r="N6246" t="s">
        <v>32</v>
      </c>
      <c r="O6246">
        <v>51.1</v>
      </c>
      <c r="P6246" t="s">
        <v>859</v>
      </c>
      <c r="Q6246" t="s">
        <v>858</v>
      </c>
      <c r="R6246" t="s">
        <v>862</v>
      </c>
      <c r="S6246" t="s">
        <v>608</v>
      </c>
      <c r="T6246" t="s">
        <v>561</v>
      </c>
    </row>
    <row r="6247" spans="1:20">
      <c r="A6247" t="s">
        <v>876</v>
      </c>
      <c r="B6247" t="s">
        <v>877</v>
      </c>
      <c r="C6247" t="s">
        <v>878</v>
      </c>
      <c r="D6247" t="s">
        <v>879</v>
      </c>
      <c r="E6247" t="s">
        <v>25</v>
      </c>
      <c r="F6247" s="1">
        <v>40087</v>
      </c>
      <c r="G6247" t="s">
        <v>2663</v>
      </c>
      <c r="H6247">
        <v>201502</v>
      </c>
      <c r="I6247" t="s">
        <v>27</v>
      </c>
      <c r="J6247" t="s">
        <v>28</v>
      </c>
      <c r="K6247" t="s">
        <v>37</v>
      </c>
      <c r="L6247" t="s">
        <v>30</v>
      </c>
      <c r="M6247" t="s">
        <v>31</v>
      </c>
      <c r="N6247" t="s">
        <v>32</v>
      </c>
      <c r="O6247">
        <v>21257.95</v>
      </c>
      <c r="P6247" t="s">
        <v>877</v>
      </c>
      <c r="Q6247" t="s">
        <v>876</v>
      </c>
      <c r="R6247" t="s">
        <v>880</v>
      </c>
      <c r="S6247" t="s">
        <v>34</v>
      </c>
      <c r="T6247" t="s">
        <v>561</v>
      </c>
    </row>
    <row r="6248" spans="1:20">
      <c r="A6248" t="s">
        <v>884</v>
      </c>
      <c r="B6248" t="s">
        <v>877</v>
      </c>
      <c r="C6248" t="s">
        <v>885</v>
      </c>
      <c r="D6248" t="s">
        <v>886</v>
      </c>
      <c r="E6248" t="s">
        <v>25</v>
      </c>
      <c r="F6248" s="1">
        <v>18911</v>
      </c>
      <c r="G6248" t="s">
        <v>2663</v>
      </c>
      <c r="H6248">
        <v>201502</v>
      </c>
      <c r="I6248" t="s">
        <v>27</v>
      </c>
      <c r="J6248" t="s">
        <v>28</v>
      </c>
      <c r="K6248" t="s">
        <v>37</v>
      </c>
      <c r="L6248" t="s">
        <v>30</v>
      </c>
      <c r="M6248" t="s">
        <v>31</v>
      </c>
      <c r="N6248" t="s">
        <v>32</v>
      </c>
      <c r="O6248">
        <v>6881.64</v>
      </c>
      <c r="P6248" t="s">
        <v>877</v>
      </c>
      <c r="Q6248" t="s">
        <v>884</v>
      </c>
      <c r="R6248" t="s">
        <v>880</v>
      </c>
      <c r="S6248" t="s">
        <v>34</v>
      </c>
      <c r="T6248" t="s">
        <v>561</v>
      </c>
    </row>
    <row r="6249" spans="1:20">
      <c r="A6249" t="s">
        <v>884</v>
      </c>
      <c r="B6249" t="s">
        <v>877</v>
      </c>
      <c r="C6249" t="s">
        <v>885</v>
      </c>
      <c r="D6249" t="s">
        <v>886</v>
      </c>
      <c r="E6249" t="s">
        <v>25</v>
      </c>
      <c r="F6249" s="1">
        <v>18911</v>
      </c>
      <c r="G6249" t="s">
        <v>2663</v>
      </c>
      <c r="H6249">
        <v>201502</v>
      </c>
      <c r="I6249" t="s">
        <v>27</v>
      </c>
      <c r="J6249" t="s">
        <v>28</v>
      </c>
      <c r="K6249" t="s">
        <v>38</v>
      </c>
      <c r="L6249" t="s">
        <v>30</v>
      </c>
      <c r="M6249" t="s">
        <v>31</v>
      </c>
      <c r="N6249" t="s">
        <v>32</v>
      </c>
      <c r="O6249">
        <v>17888.670000000002</v>
      </c>
      <c r="P6249" t="s">
        <v>877</v>
      </c>
      <c r="Q6249" t="s">
        <v>884</v>
      </c>
      <c r="R6249" t="s">
        <v>880</v>
      </c>
      <c r="S6249" t="s">
        <v>34</v>
      </c>
      <c r="T6249" t="s">
        <v>561</v>
      </c>
    </row>
    <row r="6250" spans="1:20">
      <c r="A6250" t="s">
        <v>884</v>
      </c>
      <c r="B6250" t="s">
        <v>877</v>
      </c>
      <c r="C6250" t="s">
        <v>885</v>
      </c>
      <c r="D6250" t="s">
        <v>886</v>
      </c>
      <c r="E6250" t="s">
        <v>25</v>
      </c>
      <c r="F6250" s="1">
        <v>18911</v>
      </c>
      <c r="G6250" t="s">
        <v>2663</v>
      </c>
      <c r="H6250">
        <v>201502</v>
      </c>
      <c r="I6250" t="s">
        <v>27</v>
      </c>
      <c r="J6250" t="s">
        <v>28</v>
      </c>
      <c r="K6250" t="s">
        <v>41</v>
      </c>
      <c r="L6250" t="s">
        <v>30</v>
      </c>
      <c r="M6250" t="s">
        <v>31</v>
      </c>
      <c r="N6250" t="s">
        <v>32</v>
      </c>
      <c r="O6250">
        <v>78716.02</v>
      </c>
      <c r="P6250" t="s">
        <v>877</v>
      </c>
      <c r="Q6250" t="s">
        <v>884</v>
      </c>
      <c r="R6250" t="s">
        <v>880</v>
      </c>
      <c r="S6250" t="s">
        <v>34</v>
      </c>
      <c r="T6250" t="s">
        <v>561</v>
      </c>
    </row>
    <row r="6251" spans="1:20">
      <c r="A6251" t="s">
        <v>889</v>
      </c>
      <c r="B6251" t="s">
        <v>890</v>
      </c>
      <c r="C6251" t="s">
        <v>891</v>
      </c>
      <c r="D6251" t="s">
        <v>892</v>
      </c>
      <c r="E6251" t="s">
        <v>25</v>
      </c>
      <c r="F6251" s="1">
        <v>32993</v>
      </c>
      <c r="G6251" t="s">
        <v>2663</v>
      </c>
      <c r="H6251">
        <v>201502</v>
      </c>
      <c r="I6251" t="s">
        <v>27</v>
      </c>
      <c r="J6251" t="s">
        <v>53</v>
      </c>
      <c r="K6251" t="s">
        <v>36</v>
      </c>
      <c r="L6251" t="s">
        <v>54</v>
      </c>
      <c r="M6251" t="s">
        <v>31</v>
      </c>
      <c r="N6251" t="s">
        <v>32</v>
      </c>
      <c r="O6251">
        <v>1296.9000000000001</v>
      </c>
      <c r="P6251" t="s">
        <v>890</v>
      </c>
      <c r="Q6251" t="s">
        <v>889</v>
      </c>
      <c r="R6251" t="s">
        <v>893</v>
      </c>
      <c r="S6251" t="s">
        <v>34</v>
      </c>
      <c r="T6251" t="s">
        <v>561</v>
      </c>
    </row>
    <row r="6252" spans="1:20">
      <c r="A6252" t="s">
        <v>894</v>
      </c>
      <c r="B6252" t="s">
        <v>890</v>
      </c>
      <c r="C6252" t="s">
        <v>895</v>
      </c>
      <c r="D6252" t="s">
        <v>896</v>
      </c>
      <c r="E6252" t="s">
        <v>25</v>
      </c>
      <c r="F6252" s="1">
        <v>37987</v>
      </c>
      <c r="G6252" t="s">
        <v>2663</v>
      </c>
      <c r="H6252">
        <v>201502</v>
      </c>
      <c r="I6252" t="s">
        <v>27</v>
      </c>
      <c r="J6252" t="s">
        <v>28</v>
      </c>
      <c r="K6252" t="s">
        <v>29</v>
      </c>
      <c r="L6252" t="s">
        <v>30</v>
      </c>
      <c r="M6252" t="s">
        <v>31</v>
      </c>
      <c r="N6252" t="s">
        <v>32</v>
      </c>
      <c r="O6252">
        <v>6290.68</v>
      </c>
      <c r="P6252" t="s">
        <v>890</v>
      </c>
      <c r="Q6252" t="s">
        <v>894</v>
      </c>
      <c r="R6252" t="s">
        <v>893</v>
      </c>
      <c r="S6252" t="s">
        <v>34</v>
      </c>
      <c r="T6252" t="s">
        <v>561</v>
      </c>
    </row>
    <row r="6253" spans="1:20">
      <c r="A6253" t="s">
        <v>894</v>
      </c>
      <c r="B6253" t="s">
        <v>890</v>
      </c>
      <c r="C6253" t="s">
        <v>895</v>
      </c>
      <c r="D6253" t="s">
        <v>896</v>
      </c>
      <c r="E6253" t="s">
        <v>25</v>
      </c>
      <c r="F6253" s="1">
        <v>37987</v>
      </c>
      <c r="G6253" t="s">
        <v>2663</v>
      </c>
      <c r="H6253">
        <v>201502</v>
      </c>
      <c r="I6253" t="s">
        <v>27</v>
      </c>
      <c r="J6253" t="s">
        <v>28</v>
      </c>
      <c r="K6253" t="s">
        <v>36</v>
      </c>
      <c r="L6253" t="s">
        <v>30</v>
      </c>
      <c r="M6253" t="s">
        <v>31</v>
      </c>
      <c r="N6253" t="s">
        <v>32</v>
      </c>
      <c r="O6253">
        <v>2921.87</v>
      </c>
      <c r="P6253" t="s">
        <v>890</v>
      </c>
      <c r="Q6253" t="s">
        <v>894</v>
      </c>
      <c r="R6253" t="s">
        <v>893</v>
      </c>
      <c r="S6253" t="s">
        <v>34</v>
      </c>
      <c r="T6253" t="s">
        <v>561</v>
      </c>
    </row>
    <row r="6254" spans="1:20">
      <c r="A6254" t="s">
        <v>894</v>
      </c>
      <c r="B6254" t="s">
        <v>890</v>
      </c>
      <c r="C6254" t="s">
        <v>895</v>
      </c>
      <c r="D6254" t="s">
        <v>896</v>
      </c>
      <c r="E6254" t="s">
        <v>25</v>
      </c>
      <c r="F6254" s="1">
        <v>37987</v>
      </c>
      <c r="G6254" t="s">
        <v>2663</v>
      </c>
      <c r="H6254">
        <v>201502</v>
      </c>
      <c r="I6254" t="s">
        <v>27</v>
      </c>
      <c r="J6254" t="s">
        <v>28</v>
      </c>
      <c r="K6254" t="s">
        <v>38</v>
      </c>
      <c r="L6254" t="s">
        <v>30</v>
      </c>
      <c r="M6254" t="s">
        <v>31</v>
      </c>
      <c r="N6254" t="s">
        <v>32</v>
      </c>
      <c r="O6254">
        <v>0</v>
      </c>
      <c r="P6254" t="s">
        <v>890</v>
      </c>
      <c r="Q6254" t="s">
        <v>894</v>
      </c>
      <c r="R6254" t="s">
        <v>893</v>
      </c>
      <c r="S6254" t="s">
        <v>34</v>
      </c>
      <c r="T6254" t="s">
        <v>561</v>
      </c>
    </row>
    <row r="6255" spans="1:20">
      <c r="A6255" t="s">
        <v>894</v>
      </c>
      <c r="B6255" t="s">
        <v>890</v>
      </c>
      <c r="C6255" t="s">
        <v>895</v>
      </c>
      <c r="D6255" t="s">
        <v>896</v>
      </c>
      <c r="E6255" t="s">
        <v>25</v>
      </c>
      <c r="F6255" s="1">
        <v>37987</v>
      </c>
      <c r="G6255" t="s">
        <v>2663</v>
      </c>
      <c r="H6255">
        <v>201502</v>
      </c>
      <c r="I6255" t="s">
        <v>27</v>
      </c>
      <c r="J6255" t="s">
        <v>28</v>
      </c>
      <c r="K6255" t="s">
        <v>39</v>
      </c>
      <c r="L6255" t="s">
        <v>30</v>
      </c>
      <c r="M6255" t="s">
        <v>31</v>
      </c>
      <c r="N6255" t="s">
        <v>32</v>
      </c>
      <c r="O6255">
        <v>2478.98</v>
      </c>
      <c r="P6255" t="s">
        <v>890</v>
      </c>
      <c r="Q6255" t="s">
        <v>894</v>
      </c>
      <c r="R6255" t="s">
        <v>893</v>
      </c>
      <c r="S6255" t="s">
        <v>34</v>
      </c>
      <c r="T6255" t="s">
        <v>561</v>
      </c>
    </row>
    <row r="6256" spans="1:20">
      <c r="A6256" t="s">
        <v>894</v>
      </c>
      <c r="B6256" t="s">
        <v>890</v>
      </c>
      <c r="C6256" t="s">
        <v>895</v>
      </c>
      <c r="D6256" t="s">
        <v>896</v>
      </c>
      <c r="E6256" t="s">
        <v>25</v>
      </c>
      <c r="F6256" s="1">
        <v>37987</v>
      </c>
      <c r="G6256" t="s">
        <v>2663</v>
      </c>
      <c r="H6256">
        <v>201502</v>
      </c>
      <c r="I6256" t="s">
        <v>27</v>
      </c>
      <c r="J6256" t="s">
        <v>28</v>
      </c>
      <c r="K6256" t="s">
        <v>40</v>
      </c>
      <c r="L6256" t="s">
        <v>30</v>
      </c>
      <c r="M6256" t="s">
        <v>31</v>
      </c>
      <c r="N6256" t="s">
        <v>32</v>
      </c>
      <c r="O6256">
        <v>0</v>
      </c>
      <c r="P6256" t="s">
        <v>890</v>
      </c>
      <c r="Q6256" t="s">
        <v>894</v>
      </c>
      <c r="R6256" t="s">
        <v>893</v>
      </c>
      <c r="S6256" t="s">
        <v>34</v>
      </c>
      <c r="T6256" t="s">
        <v>561</v>
      </c>
    </row>
    <row r="6257" spans="1:20">
      <c r="A6257" t="s">
        <v>894</v>
      </c>
      <c r="B6257" t="s">
        <v>890</v>
      </c>
      <c r="C6257" t="s">
        <v>895</v>
      </c>
      <c r="D6257" t="s">
        <v>896</v>
      </c>
      <c r="E6257" t="s">
        <v>25</v>
      </c>
      <c r="F6257" s="1">
        <v>37987</v>
      </c>
      <c r="G6257" t="s">
        <v>2663</v>
      </c>
      <c r="H6257">
        <v>201502</v>
      </c>
      <c r="I6257" t="s">
        <v>27</v>
      </c>
      <c r="J6257" t="s">
        <v>28</v>
      </c>
      <c r="K6257" t="s">
        <v>44</v>
      </c>
      <c r="L6257" t="s">
        <v>30</v>
      </c>
      <c r="M6257" t="s">
        <v>31</v>
      </c>
      <c r="N6257" t="s">
        <v>32</v>
      </c>
      <c r="O6257">
        <v>0.01</v>
      </c>
      <c r="P6257" t="s">
        <v>890</v>
      </c>
      <c r="Q6257" t="s">
        <v>894</v>
      </c>
      <c r="R6257" t="s">
        <v>893</v>
      </c>
      <c r="S6257" t="s">
        <v>34</v>
      </c>
      <c r="T6257" t="s">
        <v>561</v>
      </c>
    </row>
    <row r="6258" spans="1:20">
      <c r="A6258" t="s">
        <v>900</v>
      </c>
      <c r="B6258" t="s">
        <v>890</v>
      </c>
      <c r="C6258" t="s">
        <v>901</v>
      </c>
      <c r="D6258" t="s">
        <v>902</v>
      </c>
      <c r="E6258" t="s">
        <v>25</v>
      </c>
      <c r="F6258" s="1">
        <v>32993</v>
      </c>
      <c r="G6258" t="s">
        <v>2663</v>
      </c>
      <c r="H6258">
        <v>201502</v>
      </c>
      <c r="I6258" t="s">
        <v>27</v>
      </c>
      <c r="J6258" t="s">
        <v>28</v>
      </c>
      <c r="K6258" t="s">
        <v>29</v>
      </c>
      <c r="L6258" t="s">
        <v>30</v>
      </c>
      <c r="M6258" t="s">
        <v>31</v>
      </c>
      <c r="N6258" t="s">
        <v>32</v>
      </c>
      <c r="O6258">
        <v>383.58</v>
      </c>
      <c r="P6258" t="s">
        <v>890</v>
      </c>
      <c r="Q6258" t="s">
        <v>900</v>
      </c>
      <c r="R6258" t="s">
        <v>893</v>
      </c>
      <c r="S6258" t="s">
        <v>34</v>
      </c>
      <c r="T6258" t="s">
        <v>561</v>
      </c>
    </row>
    <row r="6259" spans="1:20">
      <c r="A6259" t="s">
        <v>900</v>
      </c>
      <c r="B6259" t="s">
        <v>890</v>
      </c>
      <c r="C6259" t="s">
        <v>901</v>
      </c>
      <c r="D6259" t="s">
        <v>902</v>
      </c>
      <c r="E6259" t="s">
        <v>25</v>
      </c>
      <c r="F6259" s="1">
        <v>32993</v>
      </c>
      <c r="G6259" t="s">
        <v>2663</v>
      </c>
      <c r="H6259">
        <v>201502</v>
      </c>
      <c r="I6259" t="s">
        <v>27</v>
      </c>
      <c r="J6259" t="s">
        <v>28</v>
      </c>
      <c r="K6259" t="s">
        <v>36</v>
      </c>
      <c r="L6259" t="s">
        <v>30</v>
      </c>
      <c r="M6259" t="s">
        <v>31</v>
      </c>
      <c r="N6259" t="s">
        <v>32</v>
      </c>
      <c r="O6259">
        <v>383.58</v>
      </c>
      <c r="P6259" t="s">
        <v>890</v>
      </c>
      <c r="Q6259" t="s">
        <v>900</v>
      </c>
      <c r="R6259" t="s">
        <v>893</v>
      </c>
      <c r="S6259" t="s">
        <v>34</v>
      </c>
      <c r="T6259" t="s">
        <v>561</v>
      </c>
    </row>
    <row r="6260" spans="1:20">
      <c r="A6260" t="s">
        <v>900</v>
      </c>
      <c r="B6260" t="s">
        <v>890</v>
      </c>
      <c r="C6260" t="s">
        <v>901</v>
      </c>
      <c r="D6260" t="s">
        <v>902</v>
      </c>
      <c r="E6260" t="s">
        <v>25</v>
      </c>
      <c r="F6260" s="1">
        <v>32993</v>
      </c>
      <c r="G6260" t="s">
        <v>2663</v>
      </c>
      <c r="H6260">
        <v>201502</v>
      </c>
      <c r="I6260" t="s">
        <v>27</v>
      </c>
      <c r="J6260" t="s">
        <v>28</v>
      </c>
      <c r="K6260" t="s">
        <v>39</v>
      </c>
      <c r="L6260" t="s">
        <v>30</v>
      </c>
      <c r="M6260" t="s">
        <v>31</v>
      </c>
      <c r="N6260" t="s">
        <v>32</v>
      </c>
      <c r="O6260">
        <v>383.58</v>
      </c>
      <c r="P6260" t="s">
        <v>890</v>
      </c>
      <c r="Q6260" t="s">
        <v>900</v>
      </c>
      <c r="R6260" t="s">
        <v>893</v>
      </c>
      <c r="S6260" t="s">
        <v>34</v>
      </c>
      <c r="T6260" t="s">
        <v>561</v>
      </c>
    </row>
    <row r="6261" spans="1:20">
      <c r="A6261" t="s">
        <v>900</v>
      </c>
      <c r="B6261" t="s">
        <v>890</v>
      </c>
      <c r="C6261" t="s">
        <v>901</v>
      </c>
      <c r="D6261" t="s">
        <v>902</v>
      </c>
      <c r="E6261" t="s">
        <v>25</v>
      </c>
      <c r="F6261" s="1">
        <v>32993</v>
      </c>
      <c r="G6261" t="s">
        <v>2663</v>
      </c>
      <c r="H6261">
        <v>201502</v>
      </c>
      <c r="I6261" t="s">
        <v>27</v>
      </c>
      <c r="J6261" t="s">
        <v>28</v>
      </c>
      <c r="K6261" t="s">
        <v>44</v>
      </c>
      <c r="L6261" t="s">
        <v>30</v>
      </c>
      <c r="M6261" t="s">
        <v>31</v>
      </c>
      <c r="N6261" t="s">
        <v>32</v>
      </c>
      <c r="O6261">
        <v>383.57</v>
      </c>
      <c r="P6261" t="s">
        <v>890</v>
      </c>
      <c r="Q6261" t="s">
        <v>900</v>
      </c>
      <c r="R6261" t="s">
        <v>893</v>
      </c>
      <c r="S6261" t="s">
        <v>34</v>
      </c>
      <c r="T6261" t="s">
        <v>561</v>
      </c>
    </row>
    <row r="6262" spans="1:20">
      <c r="A6262" t="s">
        <v>903</v>
      </c>
      <c r="B6262" t="s">
        <v>890</v>
      </c>
      <c r="C6262" t="s">
        <v>904</v>
      </c>
      <c r="D6262" t="s">
        <v>905</v>
      </c>
      <c r="E6262" t="s">
        <v>25</v>
      </c>
      <c r="F6262" s="1">
        <v>32993</v>
      </c>
      <c r="G6262" t="s">
        <v>2663</v>
      </c>
      <c r="H6262">
        <v>201502</v>
      </c>
      <c r="I6262" t="s">
        <v>27</v>
      </c>
      <c r="J6262" t="s">
        <v>28</v>
      </c>
      <c r="K6262" t="s">
        <v>29</v>
      </c>
      <c r="L6262" t="s">
        <v>30</v>
      </c>
      <c r="M6262" t="s">
        <v>31</v>
      </c>
      <c r="N6262" t="s">
        <v>32</v>
      </c>
      <c r="O6262">
        <v>348.97</v>
      </c>
      <c r="P6262" t="s">
        <v>890</v>
      </c>
      <c r="Q6262" t="s">
        <v>903</v>
      </c>
      <c r="R6262" t="s">
        <v>893</v>
      </c>
      <c r="S6262" t="s">
        <v>34</v>
      </c>
      <c r="T6262" t="s">
        <v>561</v>
      </c>
    </row>
    <row r="6263" spans="1:20">
      <c r="A6263" t="s">
        <v>903</v>
      </c>
      <c r="B6263" t="s">
        <v>890</v>
      </c>
      <c r="C6263" t="s">
        <v>904</v>
      </c>
      <c r="D6263" t="s">
        <v>905</v>
      </c>
      <c r="E6263" t="s">
        <v>25</v>
      </c>
      <c r="F6263" s="1">
        <v>32993</v>
      </c>
      <c r="G6263" t="s">
        <v>2663</v>
      </c>
      <c r="H6263">
        <v>201502</v>
      </c>
      <c r="I6263" t="s">
        <v>27</v>
      </c>
      <c r="J6263" t="s">
        <v>28</v>
      </c>
      <c r="K6263" t="s">
        <v>36</v>
      </c>
      <c r="L6263" t="s">
        <v>30</v>
      </c>
      <c r="M6263" t="s">
        <v>31</v>
      </c>
      <c r="N6263" t="s">
        <v>32</v>
      </c>
      <c r="O6263">
        <v>348.97</v>
      </c>
      <c r="P6263" t="s">
        <v>890</v>
      </c>
      <c r="Q6263" t="s">
        <v>903</v>
      </c>
      <c r="R6263" t="s">
        <v>893</v>
      </c>
      <c r="S6263" t="s">
        <v>34</v>
      </c>
      <c r="T6263" t="s">
        <v>561</v>
      </c>
    </row>
    <row r="6264" spans="1:20">
      <c r="A6264" t="s">
        <v>903</v>
      </c>
      <c r="B6264" t="s">
        <v>890</v>
      </c>
      <c r="C6264" t="s">
        <v>904</v>
      </c>
      <c r="D6264" t="s">
        <v>905</v>
      </c>
      <c r="E6264" t="s">
        <v>25</v>
      </c>
      <c r="F6264" s="1">
        <v>32993</v>
      </c>
      <c r="G6264" t="s">
        <v>2663</v>
      </c>
      <c r="H6264">
        <v>201502</v>
      </c>
      <c r="I6264" t="s">
        <v>27</v>
      </c>
      <c r="J6264" t="s">
        <v>28</v>
      </c>
      <c r="K6264" t="s">
        <v>37</v>
      </c>
      <c r="L6264" t="s">
        <v>30</v>
      </c>
      <c r="M6264" t="s">
        <v>31</v>
      </c>
      <c r="N6264" t="s">
        <v>32</v>
      </c>
      <c r="O6264">
        <v>348.97</v>
      </c>
      <c r="P6264" t="s">
        <v>890</v>
      </c>
      <c r="Q6264" t="s">
        <v>903</v>
      </c>
      <c r="R6264" t="s">
        <v>893</v>
      </c>
      <c r="S6264" t="s">
        <v>34</v>
      </c>
      <c r="T6264" t="s">
        <v>561</v>
      </c>
    </row>
    <row r="6265" spans="1:20">
      <c r="A6265" t="s">
        <v>903</v>
      </c>
      <c r="B6265" t="s">
        <v>890</v>
      </c>
      <c r="C6265" t="s">
        <v>904</v>
      </c>
      <c r="D6265" t="s">
        <v>905</v>
      </c>
      <c r="E6265" t="s">
        <v>25</v>
      </c>
      <c r="F6265" s="1">
        <v>32993</v>
      </c>
      <c r="G6265" t="s">
        <v>2663</v>
      </c>
      <c r="H6265">
        <v>201502</v>
      </c>
      <c r="I6265" t="s">
        <v>27</v>
      </c>
      <c r="J6265" t="s">
        <v>28</v>
      </c>
      <c r="K6265" t="s">
        <v>38</v>
      </c>
      <c r="L6265" t="s">
        <v>30</v>
      </c>
      <c r="M6265" t="s">
        <v>31</v>
      </c>
      <c r="N6265" t="s">
        <v>32</v>
      </c>
      <c r="O6265">
        <v>349</v>
      </c>
      <c r="P6265" t="s">
        <v>890</v>
      </c>
      <c r="Q6265" t="s">
        <v>903</v>
      </c>
      <c r="R6265" t="s">
        <v>893</v>
      </c>
      <c r="S6265" t="s">
        <v>34</v>
      </c>
      <c r="T6265" t="s">
        <v>561</v>
      </c>
    </row>
    <row r="6266" spans="1:20">
      <c r="A6266" t="s">
        <v>903</v>
      </c>
      <c r="B6266" t="s">
        <v>890</v>
      </c>
      <c r="C6266" t="s">
        <v>904</v>
      </c>
      <c r="D6266" t="s">
        <v>905</v>
      </c>
      <c r="E6266" t="s">
        <v>25</v>
      </c>
      <c r="F6266" s="1">
        <v>32993</v>
      </c>
      <c r="G6266" t="s">
        <v>2663</v>
      </c>
      <c r="H6266">
        <v>201502</v>
      </c>
      <c r="I6266" t="s">
        <v>27</v>
      </c>
      <c r="J6266" t="s">
        <v>28</v>
      </c>
      <c r="K6266" t="s">
        <v>39</v>
      </c>
      <c r="L6266" t="s">
        <v>30</v>
      </c>
      <c r="M6266" t="s">
        <v>31</v>
      </c>
      <c r="N6266" t="s">
        <v>32</v>
      </c>
      <c r="O6266">
        <v>348.97</v>
      </c>
      <c r="P6266" t="s">
        <v>890</v>
      </c>
      <c r="Q6266" t="s">
        <v>903</v>
      </c>
      <c r="R6266" t="s">
        <v>893</v>
      </c>
      <c r="S6266" t="s">
        <v>34</v>
      </c>
      <c r="T6266" t="s">
        <v>561</v>
      </c>
    </row>
    <row r="6267" spans="1:20">
      <c r="A6267" t="s">
        <v>903</v>
      </c>
      <c r="B6267" t="s">
        <v>890</v>
      </c>
      <c r="C6267" t="s">
        <v>904</v>
      </c>
      <c r="D6267" t="s">
        <v>905</v>
      </c>
      <c r="E6267" t="s">
        <v>25</v>
      </c>
      <c r="F6267" s="1">
        <v>32993</v>
      </c>
      <c r="G6267" t="s">
        <v>2663</v>
      </c>
      <c r="H6267">
        <v>201502</v>
      </c>
      <c r="I6267" t="s">
        <v>27</v>
      </c>
      <c r="J6267" t="s">
        <v>28</v>
      </c>
      <c r="K6267" t="s">
        <v>40</v>
      </c>
      <c r="L6267" t="s">
        <v>30</v>
      </c>
      <c r="M6267" t="s">
        <v>31</v>
      </c>
      <c r="N6267" t="s">
        <v>32</v>
      </c>
      <c r="O6267">
        <v>348.97</v>
      </c>
      <c r="P6267" t="s">
        <v>890</v>
      </c>
      <c r="Q6267" t="s">
        <v>903</v>
      </c>
      <c r="R6267" t="s">
        <v>893</v>
      </c>
      <c r="S6267" t="s">
        <v>34</v>
      </c>
      <c r="T6267" t="s">
        <v>561</v>
      </c>
    </row>
    <row r="6268" spans="1:20">
      <c r="A6268" t="s">
        <v>903</v>
      </c>
      <c r="B6268" t="s">
        <v>890</v>
      </c>
      <c r="C6268" t="s">
        <v>904</v>
      </c>
      <c r="D6268" t="s">
        <v>905</v>
      </c>
      <c r="E6268" t="s">
        <v>25</v>
      </c>
      <c r="F6268" s="1">
        <v>32993</v>
      </c>
      <c r="G6268" t="s">
        <v>2663</v>
      </c>
      <c r="H6268">
        <v>201502</v>
      </c>
      <c r="I6268" t="s">
        <v>27</v>
      </c>
      <c r="J6268" t="s">
        <v>28</v>
      </c>
      <c r="K6268" t="s">
        <v>41</v>
      </c>
      <c r="L6268" t="s">
        <v>30</v>
      </c>
      <c r="M6268" t="s">
        <v>31</v>
      </c>
      <c r="N6268" t="s">
        <v>32</v>
      </c>
      <c r="O6268">
        <v>348.98</v>
      </c>
      <c r="P6268" t="s">
        <v>890</v>
      </c>
      <c r="Q6268" t="s">
        <v>903</v>
      </c>
      <c r="R6268" t="s">
        <v>893</v>
      </c>
      <c r="S6268" t="s">
        <v>34</v>
      </c>
      <c r="T6268" t="s">
        <v>561</v>
      </c>
    </row>
    <row r="6269" spans="1:20">
      <c r="A6269" t="s">
        <v>903</v>
      </c>
      <c r="B6269" t="s">
        <v>890</v>
      </c>
      <c r="C6269" t="s">
        <v>904</v>
      </c>
      <c r="D6269" t="s">
        <v>905</v>
      </c>
      <c r="E6269" t="s">
        <v>25</v>
      </c>
      <c r="F6269" s="1">
        <v>32993</v>
      </c>
      <c r="G6269" t="s">
        <v>2663</v>
      </c>
      <c r="H6269">
        <v>201502</v>
      </c>
      <c r="I6269" t="s">
        <v>27</v>
      </c>
      <c r="J6269" t="s">
        <v>28</v>
      </c>
      <c r="K6269" t="s">
        <v>44</v>
      </c>
      <c r="L6269" t="s">
        <v>30</v>
      </c>
      <c r="M6269" t="s">
        <v>31</v>
      </c>
      <c r="N6269" t="s">
        <v>32</v>
      </c>
      <c r="O6269">
        <v>348.97</v>
      </c>
      <c r="P6269" t="s">
        <v>890</v>
      </c>
      <c r="Q6269" t="s">
        <v>903</v>
      </c>
      <c r="R6269" t="s">
        <v>893</v>
      </c>
      <c r="S6269" t="s">
        <v>34</v>
      </c>
      <c r="T6269" t="s">
        <v>561</v>
      </c>
    </row>
    <row r="6270" spans="1:20">
      <c r="A6270" t="s">
        <v>911</v>
      </c>
      <c r="B6270" t="s">
        <v>890</v>
      </c>
      <c r="C6270" t="s">
        <v>912</v>
      </c>
      <c r="D6270" t="s">
        <v>913</v>
      </c>
      <c r="E6270" t="s">
        <v>25</v>
      </c>
      <c r="F6270" s="1">
        <v>32993</v>
      </c>
      <c r="G6270" t="s">
        <v>2663</v>
      </c>
      <c r="H6270">
        <v>201502</v>
      </c>
      <c r="I6270" t="s">
        <v>27</v>
      </c>
      <c r="J6270" t="s">
        <v>53</v>
      </c>
      <c r="K6270" t="s">
        <v>29</v>
      </c>
      <c r="L6270" t="s">
        <v>54</v>
      </c>
      <c r="M6270" t="s">
        <v>31</v>
      </c>
      <c r="N6270" t="s">
        <v>32</v>
      </c>
      <c r="O6270">
        <v>2526.09</v>
      </c>
      <c r="P6270" t="s">
        <v>890</v>
      </c>
      <c r="Q6270" t="s">
        <v>911</v>
      </c>
      <c r="R6270" t="s">
        <v>893</v>
      </c>
      <c r="S6270" t="s">
        <v>34</v>
      </c>
      <c r="T6270" t="s">
        <v>561</v>
      </c>
    </row>
    <row r="6271" spans="1:20">
      <c r="A6271" t="s">
        <v>911</v>
      </c>
      <c r="B6271" t="s">
        <v>890</v>
      </c>
      <c r="C6271" t="s">
        <v>912</v>
      </c>
      <c r="D6271" t="s">
        <v>913</v>
      </c>
      <c r="E6271" t="s">
        <v>25</v>
      </c>
      <c r="F6271" s="1">
        <v>32993</v>
      </c>
      <c r="G6271" t="s">
        <v>2663</v>
      </c>
      <c r="H6271">
        <v>201502</v>
      </c>
      <c r="I6271" t="s">
        <v>27</v>
      </c>
      <c r="J6271" t="s">
        <v>53</v>
      </c>
      <c r="K6271" t="s">
        <v>36</v>
      </c>
      <c r="L6271" t="s">
        <v>54</v>
      </c>
      <c r="M6271" t="s">
        <v>31</v>
      </c>
      <c r="N6271" t="s">
        <v>32</v>
      </c>
      <c r="O6271">
        <v>1003.4</v>
      </c>
      <c r="P6271" t="s">
        <v>890</v>
      </c>
      <c r="Q6271" t="s">
        <v>911</v>
      </c>
      <c r="R6271" t="s">
        <v>893</v>
      </c>
      <c r="S6271" t="s">
        <v>34</v>
      </c>
      <c r="T6271" t="s">
        <v>561</v>
      </c>
    </row>
    <row r="6272" spans="1:20">
      <c r="A6272" t="s">
        <v>897</v>
      </c>
      <c r="B6272" t="s">
        <v>890</v>
      </c>
      <c r="C6272" t="s">
        <v>914</v>
      </c>
      <c r="D6272" t="s">
        <v>915</v>
      </c>
      <c r="E6272" t="s">
        <v>25</v>
      </c>
      <c r="F6272" s="1">
        <v>32993</v>
      </c>
      <c r="G6272" t="s">
        <v>2663</v>
      </c>
      <c r="H6272">
        <v>201502</v>
      </c>
      <c r="I6272" t="s">
        <v>27</v>
      </c>
      <c r="J6272" t="s">
        <v>53</v>
      </c>
      <c r="K6272" t="s">
        <v>29</v>
      </c>
      <c r="L6272" t="s">
        <v>54</v>
      </c>
      <c r="M6272" t="s">
        <v>31</v>
      </c>
      <c r="N6272" t="s">
        <v>32</v>
      </c>
      <c r="O6272">
        <v>787.86</v>
      </c>
      <c r="P6272" t="s">
        <v>890</v>
      </c>
      <c r="Q6272" t="s">
        <v>897</v>
      </c>
      <c r="R6272" t="s">
        <v>893</v>
      </c>
      <c r="S6272" t="s">
        <v>34</v>
      </c>
      <c r="T6272" t="s">
        <v>561</v>
      </c>
    </row>
    <row r="6273" spans="1:20">
      <c r="A6273" t="s">
        <v>900</v>
      </c>
      <c r="B6273" t="s">
        <v>890</v>
      </c>
      <c r="C6273" t="s">
        <v>2469</v>
      </c>
      <c r="D6273" t="s">
        <v>2470</v>
      </c>
      <c r="E6273" t="s">
        <v>25</v>
      </c>
      <c r="F6273" s="1">
        <v>18629</v>
      </c>
      <c r="G6273" t="s">
        <v>2663</v>
      </c>
      <c r="H6273">
        <v>201502</v>
      </c>
      <c r="I6273" t="s">
        <v>27</v>
      </c>
      <c r="J6273" t="s">
        <v>28</v>
      </c>
      <c r="K6273" t="s">
        <v>29</v>
      </c>
      <c r="L6273" t="s">
        <v>30</v>
      </c>
      <c r="M6273" t="s">
        <v>31</v>
      </c>
      <c r="N6273" t="s">
        <v>32</v>
      </c>
      <c r="O6273">
        <v>1096.42</v>
      </c>
      <c r="P6273" t="s">
        <v>890</v>
      </c>
      <c r="Q6273" t="s">
        <v>900</v>
      </c>
      <c r="R6273" t="s">
        <v>893</v>
      </c>
      <c r="S6273" t="s">
        <v>34</v>
      </c>
      <c r="T6273" t="s">
        <v>561</v>
      </c>
    </row>
    <row r="6274" spans="1:20">
      <c r="A6274" t="s">
        <v>900</v>
      </c>
      <c r="B6274" t="s">
        <v>890</v>
      </c>
      <c r="C6274" t="s">
        <v>2469</v>
      </c>
      <c r="D6274" t="s">
        <v>2470</v>
      </c>
      <c r="E6274" t="s">
        <v>25</v>
      </c>
      <c r="F6274" s="1">
        <v>18629</v>
      </c>
      <c r="G6274" t="s">
        <v>2663</v>
      </c>
      <c r="H6274">
        <v>201502</v>
      </c>
      <c r="I6274" t="s">
        <v>27</v>
      </c>
      <c r="J6274" t="s">
        <v>28</v>
      </c>
      <c r="K6274" t="s">
        <v>36</v>
      </c>
      <c r="L6274" t="s">
        <v>30</v>
      </c>
      <c r="M6274" t="s">
        <v>31</v>
      </c>
      <c r="N6274" t="s">
        <v>32</v>
      </c>
      <c r="O6274">
        <v>223.34</v>
      </c>
      <c r="P6274" t="s">
        <v>890</v>
      </c>
      <c r="Q6274" t="s">
        <v>900</v>
      </c>
      <c r="R6274" t="s">
        <v>893</v>
      </c>
      <c r="S6274" t="s">
        <v>34</v>
      </c>
      <c r="T6274" t="s">
        <v>561</v>
      </c>
    </row>
    <row r="6275" spans="1:20">
      <c r="A6275" t="s">
        <v>906</v>
      </c>
      <c r="B6275" t="s">
        <v>890</v>
      </c>
      <c r="C6275" t="s">
        <v>916</v>
      </c>
      <c r="D6275" t="s">
        <v>917</v>
      </c>
      <c r="E6275" t="s">
        <v>25</v>
      </c>
      <c r="F6275" s="1">
        <v>32993</v>
      </c>
      <c r="G6275" t="s">
        <v>2663</v>
      </c>
      <c r="H6275">
        <v>201502</v>
      </c>
      <c r="I6275" t="s">
        <v>27</v>
      </c>
      <c r="J6275" t="s">
        <v>53</v>
      </c>
      <c r="K6275" t="s">
        <v>36</v>
      </c>
      <c r="L6275" t="s">
        <v>54</v>
      </c>
      <c r="M6275" t="s">
        <v>31</v>
      </c>
      <c r="N6275" t="s">
        <v>32</v>
      </c>
      <c r="O6275">
        <v>570.48</v>
      </c>
      <c r="P6275" t="s">
        <v>890</v>
      </c>
      <c r="Q6275" t="s">
        <v>906</v>
      </c>
      <c r="R6275" t="s">
        <v>893</v>
      </c>
      <c r="S6275" t="s">
        <v>34</v>
      </c>
      <c r="T6275" t="s">
        <v>561</v>
      </c>
    </row>
    <row r="6276" spans="1:20">
      <c r="A6276" t="s">
        <v>906</v>
      </c>
      <c r="B6276" t="s">
        <v>890</v>
      </c>
      <c r="C6276" t="s">
        <v>921</v>
      </c>
      <c r="D6276" t="s">
        <v>922</v>
      </c>
      <c r="E6276" t="s">
        <v>25</v>
      </c>
      <c r="F6276" s="1">
        <v>32993</v>
      </c>
      <c r="G6276" t="s">
        <v>2663</v>
      </c>
      <c r="H6276">
        <v>201502</v>
      </c>
      <c r="I6276" t="s">
        <v>27</v>
      </c>
      <c r="J6276" t="s">
        <v>28</v>
      </c>
      <c r="K6276" t="s">
        <v>29</v>
      </c>
      <c r="L6276" t="s">
        <v>30</v>
      </c>
      <c r="M6276" t="s">
        <v>31</v>
      </c>
      <c r="N6276" t="s">
        <v>32</v>
      </c>
      <c r="O6276">
        <v>355.56</v>
      </c>
      <c r="P6276" t="s">
        <v>890</v>
      </c>
      <c r="Q6276" t="s">
        <v>906</v>
      </c>
      <c r="R6276" t="s">
        <v>893</v>
      </c>
      <c r="S6276" t="s">
        <v>34</v>
      </c>
      <c r="T6276" t="s">
        <v>561</v>
      </c>
    </row>
    <row r="6277" spans="1:20">
      <c r="A6277" t="s">
        <v>906</v>
      </c>
      <c r="B6277" t="s">
        <v>890</v>
      </c>
      <c r="C6277" t="s">
        <v>921</v>
      </c>
      <c r="D6277" t="s">
        <v>922</v>
      </c>
      <c r="E6277" t="s">
        <v>25</v>
      </c>
      <c r="F6277" s="1">
        <v>32993</v>
      </c>
      <c r="G6277" t="s">
        <v>2663</v>
      </c>
      <c r="H6277">
        <v>201502</v>
      </c>
      <c r="I6277" t="s">
        <v>27</v>
      </c>
      <c r="J6277" t="s">
        <v>28</v>
      </c>
      <c r="K6277" t="s">
        <v>36</v>
      </c>
      <c r="L6277" t="s">
        <v>30</v>
      </c>
      <c r="M6277" t="s">
        <v>31</v>
      </c>
      <c r="N6277" t="s">
        <v>32</v>
      </c>
      <c r="O6277">
        <v>661.96</v>
      </c>
      <c r="P6277" t="s">
        <v>890</v>
      </c>
      <c r="Q6277" t="s">
        <v>906</v>
      </c>
      <c r="R6277" t="s">
        <v>893</v>
      </c>
      <c r="S6277" t="s">
        <v>34</v>
      </c>
      <c r="T6277" t="s">
        <v>561</v>
      </c>
    </row>
    <row r="6278" spans="1:20">
      <c r="A6278" t="s">
        <v>906</v>
      </c>
      <c r="B6278" t="s">
        <v>890</v>
      </c>
      <c r="C6278" t="s">
        <v>921</v>
      </c>
      <c r="D6278" t="s">
        <v>922</v>
      </c>
      <c r="E6278" t="s">
        <v>25</v>
      </c>
      <c r="F6278" s="1">
        <v>32993</v>
      </c>
      <c r="G6278" t="s">
        <v>2663</v>
      </c>
      <c r="H6278">
        <v>201502</v>
      </c>
      <c r="I6278" t="s">
        <v>27</v>
      </c>
      <c r="J6278" t="s">
        <v>28</v>
      </c>
      <c r="K6278" t="s">
        <v>37</v>
      </c>
      <c r="L6278" t="s">
        <v>30</v>
      </c>
      <c r="M6278" t="s">
        <v>31</v>
      </c>
      <c r="N6278" t="s">
        <v>32</v>
      </c>
      <c r="O6278">
        <v>57.47</v>
      </c>
      <c r="P6278" t="s">
        <v>890</v>
      </c>
      <c r="Q6278" t="s">
        <v>906</v>
      </c>
      <c r="R6278" t="s">
        <v>893</v>
      </c>
      <c r="S6278" t="s">
        <v>34</v>
      </c>
      <c r="T6278" t="s">
        <v>561</v>
      </c>
    </row>
    <row r="6279" spans="1:20">
      <c r="A6279" t="s">
        <v>906</v>
      </c>
      <c r="B6279" t="s">
        <v>890</v>
      </c>
      <c r="C6279" t="s">
        <v>921</v>
      </c>
      <c r="D6279" t="s">
        <v>922</v>
      </c>
      <c r="E6279" t="s">
        <v>25</v>
      </c>
      <c r="F6279" s="1">
        <v>32993</v>
      </c>
      <c r="G6279" t="s">
        <v>2663</v>
      </c>
      <c r="H6279">
        <v>201502</v>
      </c>
      <c r="I6279" t="s">
        <v>27</v>
      </c>
      <c r="J6279" t="s">
        <v>28</v>
      </c>
      <c r="K6279" t="s">
        <v>38</v>
      </c>
      <c r="L6279" t="s">
        <v>30</v>
      </c>
      <c r="M6279" t="s">
        <v>31</v>
      </c>
      <c r="N6279" t="s">
        <v>32</v>
      </c>
      <c r="O6279">
        <v>69.73</v>
      </c>
      <c r="P6279" t="s">
        <v>890</v>
      </c>
      <c r="Q6279" t="s">
        <v>906</v>
      </c>
      <c r="R6279" t="s">
        <v>893</v>
      </c>
      <c r="S6279" t="s">
        <v>34</v>
      </c>
      <c r="T6279" t="s">
        <v>561</v>
      </c>
    </row>
    <row r="6280" spans="1:20">
      <c r="A6280" t="s">
        <v>906</v>
      </c>
      <c r="B6280" t="s">
        <v>890</v>
      </c>
      <c r="C6280" t="s">
        <v>921</v>
      </c>
      <c r="D6280" t="s">
        <v>922</v>
      </c>
      <c r="E6280" t="s">
        <v>25</v>
      </c>
      <c r="F6280" s="1">
        <v>32993</v>
      </c>
      <c r="G6280" t="s">
        <v>2663</v>
      </c>
      <c r="H6280">
        <v>201502</v>
      </c>
      <c r="I6280" t="s">
        <v>27</v>
      </c>
      <c r="J6280" t="s">
        <v>28</v>
      </c>
      <c r="K6280" t="s">
        <v>39</v>
      </c>
      <c r="L6280" t="s">
        <v>30</v>
      </c>
      <c r="M6280" t="s">
        <v>31</v>
      </c>
      <c r="N6280" t="s">
        <v>32</v>
      </c>
      <c r="O6280">
        <v>57.47</v>
      </c>
      <c r="P6280" t="s">
        <v>890</v>
      </c>
      <c r="Q6280" t="s">
        <v>906</v>
      </c>
      <c r="R6280" t="s">
        <v>893</v>
      </c>
      <c r="S6280" t="s">
        <v>34</v>
      </c>
      <c r="T6280" t="s">
        <v>561</v>
      </c>
    </row>
    <row r="6281" spans="1:20">
      <c r="A6281" t="s">
        <v>906</v>
      </c>
      <c r="B6281" t="s">
        <v>890</v>
      </c>
      <c r="C6281" t="s">
        <v>921</v>
      </c>
      <c r="D6281" t="s">
        <v>922</v>
      </c>
      <c r="E6281" t="s">
        <v>25</v>
      </c>
      <c r="F6281" s="1">
        <v>32993</v>
      </c>
      <c r="G6281" t="s">
        <v>2663</v>
      </c>
      <c r="H6281">
        <v>201502</v>
      </c>
      <c r="I6281" t="s">
        <v>27</v>
      </c>
      <c r="J6281" t="s">
        <v>28</v>
      </c>
      <c r="K6281" t="s">
        <v>40</v>
      </c>
      <c r="L6281" t="s">
        <v>30</v>
      </c>
      <c r="M6281" t="s">
        <v>31</v>
      </c>
      <c r="N6281" t="s">
        <v>32</v>
      </c>
      <c r="O6281">
        <v>62.14</v>
      </c>
      <c r="P6281" t="s">
        <v>890</v>
      </c>
      <c r="Q6281" t="s">
        <v>906</v>
      </c>
      <c r="R6281" t="s">
        <v>893</v>
      </c>
      <c r="S6281" t="s">
        <v>34</v>
      </c>
      <c r="T6281" t="s">
        <v>561</v>
      </c>
    </row>
    <row r="6282" spans="1:20">
      <c r="A6282" t="s">
        <v>923</v>
      </c>
      <c r="B6282" t="s">
        <v>890</v>
      </c>
      <c r="C6282" t="s">
        <v>924</v>
      </c>
      <c r="D6282" t="s">
        <v>925</v>
      </c>
      <c r="E6282" t="s">
        <v>25</v>
      </c>
      <c r="F6282" s="1">
        <v>34579</v>
      </c>
      <c r="G6282" t="s">
        <v>2663</v>
      </c>
      <c r="H6282">
        <v>201502</v>
      </c>
      <c r="I6282" t="s">
        <v>27</v>
      </c>
      <c r="J6282" t="s">
        <v>53</v>
      </c>
      <c r="K6282" t="s">
        <v>40</v>
      </c>
      <c r="L6282" t="s">
        <v>54</v>
      </c>
      <c r="M6282" t="s">
        <v>31</v>
      </c>
      <c r="N6282" t="s">
        <v>32</v>
      </c>
      <c r="O6282">
        <v>9595.93</v>
      </c>
      <c r="P6282" t="s">
        <v>890</v>
      </c>
      <c r="Q6282" t="s">
        <v>923</v>
      </c>
      <c r="R6282" t="s">
        <v>893</v>
      </c>
      <c r="S6282" t="s">
        <v>34</v>
      </c>
      <c r="T6282" t="s">
        <v>561</v>
      </c>
    </row>
    <row r="6283" spans="1:20">
      <c r="A6283" t="s">
        <v>926</v>
      </c>
      <c r="B6283" t="s">
        <v>890</v>
      </c>
      <c r="C6283" t="s">
        <v>927</v>
      </c>
      <c r="D6283" t="s">
        <v>928</v>
      </c>
      <c r="E6283" t="s">
        <v>25</v>
      </c>
      <c r="F6283" s="1">
        <v>32993</v>
      </c>
      <c r="G6283" t="s">
        <v>2663</v>
      </c>
      <c r="H6283">
        <v>201502</v>
      </c>
      <c r="I6283" t="s">
        <v>27</v>
      </c>
      <c r="J6283" t="s">
        <v>28</v>
      </c>
      <c r="K6283" t="s">
        <v>29</v>
      </c>
      <c r="L6283" t="s">
        <v>30</v>
      </c>
      <c r="M6283" t="s">
        <v>31</v>
      </c>
      <c r="N6283" t="s">
        <v>32</v>
      </c>
      <c r="O6283">
        <v>9962.6</v>
      </c>
      <c r="P6283" t="s">
        <v>890</v>
      </c>
      <c r="Q6283" t="s">
        <v>926</v>
      </c>
      <c r="R6283" t="s">
        <v>893</v>
      </c>
      <c r="S6283" t="s">
        <v>34</v>
      </c>
      <c r="T6283" t="s">
        <v>561</v>
      </c>
    </row>
    <row r="6284" spans="1:20">
      <c r="A6284" t="s">
        <v>926</v>
      </c>
      <c r="B6284" t="s">
        <v>890</v>
      </c>
      <c r="C6284" t="s">
        <v>927</v>
      </c>
      <c r="D6284" t="s">
        <v>928</v>
      </c>
      <c r="E6284" t="s">
        <v>25</v>
      </c>
      <c r="F6284" s="1">
        <v>32993</v>
      </c>
      <c r="G6284" t="s">
        <v>2663</v>
      </c>
      <c r="H6284">
        <v>201502</v>
      </c>
      <c r="I6284" t="s">
        <v>27</v>
      </c>
      <c r="J6284" t="s">
        <v>28</v>
      </c>
      <c r="K6284" t="s">
        <v>36</v>
      </c>
      <c r="L6284" t="s">
        <v>30</v>
      </c>
      <c r="M6284" t="s">
        <v>31</v>
      </c>
      <c r="N6284" t="s">
        <v>32</v>
      </c>
      <c r="O6284">
        <v>8230.880000000001</v>
      </c>
      <c r="P6284" t="s">
        <v>890</v>
      </c>
      <c r="Q6284" t="s">
        <v>926</v>
      </c>
      <c r="R6284" t="s">
        <v>893</v>
      </c>
      <c r="S6284" t="s">
        <v>34</v>
      </c>
      <c r="T6284" t="s">
        <v>561</v>
      </c>
    </row>
    <row r="6285" spans="1:20">
      <c r="A6285" t="s">
        <v>935</v>
      </c>
      <c r="B6285" t="s">
        <v>936</v>
      </c>
      <c r="C6285" t="s">
        <v>2473</v>
      </c>
      <c r="D6285" t="s">
        <v>2474</v>
      </c>
      <c r="E6285" t="s">
        <v>25</v>
      </c>
      <c r="F6285" s="1">
        <v>41699</v>
      </c>
      <c r="G6285" t="s">
        <v>2663</v>
      </c>
      <c r="H6285">
        <v>201502</v>
      </c>
      <c r="I6285" t="s">
        <v>27</v>
      </c>
      <c r="J6285" t="s">
        <v>28</v>
      </c>
      <c r="K6285" t="s">
        <v>29</v>
      </c>
      <c r="L6285" t="s">
        <v>30</v>
      </c>
      <c r="M6285" t="s">
        <v>31</v>
      </c>
      <c r="N6285" t="s">
        <v>32</v>
      </c>
      <c r="O6285">
        <v>3269.61</v>
      </c>
      <c r="P6285" t="s">
        <v>936</v>
      </c>
      <c r="Q6285" t="s">
        <v>935</v>
      </c>
      <c r="R6285" t="s">
        <v>939</v>
      </c>
      <c r="S6285" t="s">
        <v>34</v>
      </c>
      <c r="T6285" t="s">
        <v>561</v>
      </c>
    </row>
    <row r="6286" spans="1:20">
      <c r="A6286" t="s">
        <v>935</v>
      </c>
      <c r="B6286" t="s">
        <v>936</v>
      </c>
      <c r="C6286" t="s">
        <v>2473</v>
      </c>
      <c r="D6286" t="s">
        <v>2474</v>
      </c>
      <c r="E6286" t="s">
        <v>25</v>
      </c>
      <c r="F6286" s="1">
        <v>41699</v>
      </c>
      <c r="G6286" t="s">
        <v>2663</v>
      </c>
      <c r="H6286">
        <v>201502</v>
      </c>
      <c r="I6286" t="s">
        <v>27</v>
      </c>
      <c r="J6286" t="s">
        <v>28</v>
      </c>
      <c r="K6286" t="s">
        <v>36</v>
      </c>
      <c r="L6286" t="s">
        <v>30</v>
      </c>
      <c r="M6286" t="s">
        <v>31</v>
      </c>
      <c r="N6286" t="s">
        <v>32</v>
      </c>
      <c r="O6286">
        <v>6370.8</v>
      </c>
      <c r="P6286" t="s">
        <v>936</v>
      </c>
      <c r="Q6286" t="s">
        <v>935</v>
      </c>
      <c r="R6286" t="s">
        <v>939</v>
      </c>
      <c r="S6286" t="s">
        <v>34</v>
      </c>
      <c r="T6286" t="s">
        <v>561</v>
      </c>
    </row>
    <row r="6287" spans="1:20">
      <c r="A6287" t="s">
        <v>935</v>
      </c>
      <c r="B6287" t="s">
        <v>936</v>
      </c>
      <c r="C6287" t="s">
        <v>2475</v>
      </c>
      <c r="D6287" t="s">
        <v>2476</v>
      </c>
      <c r="E6287" t="s">
        <v>25</v>
      </c>
      <c r="F6287" s="1">
        <v>41699</v>
      </c>
      <c r="G6287" t="s">
        <v>2663</v>
      </c>
      <c r="H6287">
        <v>201502</v>
      </c>
      <c r="I6287" t="s">
        <v>27</v>
      </c>
      <c r="J6287" t="s">
        <v>28</v>
      </c>
      <c r="K6287" t="s">
        <v>29</v>
      </c>
      <c r="L6287" t="s">
        <v>30</v>
      </c>
      <c r="M6287" t="s">
        <v>31</v>
      </c>
      <c r="N6287" t="s">
        <v>32</v>
      </c>
      <c r="O6287">
        <v>25036.36</v>
      </c>
      <c r="P6287" t="s">
        <v>936</v>
      </c>
      <c r="Q6287" t="s">
        <v>935</v>
      </c>
      <c r="R6287" t="s">
        <v>939</v>
      </c>
      <c r="S6287" t="s">
        <v>34</v>
      </c>
      <c r="T6287" t="s">
        <v>561</v>
      </c>
    </row>
    <row r="6288" spans="1:20">
      <c r="A6288" t="s">
        <v>935</v>
      </c>
      <c r="B6288" t="s">
        <v>936</v>
      </c>
      <c r="C6288" t="s">
        <v>2475</v>
      </c>
      <c r="D6288" t="s">
        <v>2476</v>
      </c>
      <c r="E6288" t="s">
        <v>25</v>
      </c>
      <c r="F6288" s="1">
        <v>41699</v>
      </c>
      <c r="G6288" t="s">
        <v>2663</v>
      </c>
      <c r="H6288">
        <v>201502</v>
      </c>
      <c r="I6288" t="s">
        <v>27</v>
      </c>
      <c r="J6288" t="s">
        <v>28</v>
      </c>
      <c r="K6288" t="s">
        <v>36</v>
      </c>
      <c r="L6288" t="s">
        <v>30</v>
      </c>
      <c r="M6288" t="s">
        <v>31</v>
      </c>
      <c r="N6288" t="s">
        <v>32</v>
      </c>
      <c r="O6288">
        <v>25346.84</v>
      </c>
      <c r="P6288" t="s">
        <v>936</v>
      </c>
      <c r="Q6288" t="s">
        <v>935</v>
      </c>
      <c r="R6288" t="s">
        <v>939</v>
      </c>
      <c r="S6288" t="s">
        <v>34</v>
      </c>
      <c r="T6288" t="s">
        <v>561</v>
      </c>
    </row>
    <row r="6289" spans="1:20">
      <c r="A6289" t="s">
        <v>935</v>
      </c>
      <c r="B6289" t="s">
        <v>936</v>
      </c>
      <c r="C6289" t="s">
        <v>2475</v>
      </c>
      <c r="D6289" t="s">
        <v>2476</v>
      </c>
      <c r="E6289" t="s">
        <v>25</v>
      </c>
      <c r="F6289" s="1">
        <v>41699</v>
      </c>
      <c r="G6289" t="s">
        <v>2663</v>
      </c>
      <c r="H6289">
        <v>201502</v>
      </c>
      <c r="I6289" t="s">
        <v>27</v>
      </c>
      <c r="J6289" t="s">
        <v>28</v>
      </c>
      <c r="K6289" t="s">
        <v>37</v>
      </c>
      <c r="L6289" t="s">
        <v>30</v>
      </c>
      <c r="M6289" t="s">
        <v>31</v>
      </c>
      <c r="N6289" t="s">
        <v>32</v>
      </c>
      <c r="O6289">
        <v>706.25</v>
      </c>
      <c r="P6289" t="s">
        <v>936</v>
      </c>
      <c r="Q6289" t="s">
        <v>935</v>
      </c>
      <c r="R6289" t="s">
        <v>939</v>
      </c>
      <c r="S6289" t="s">
        <v>34</v>
      </c>
      <c r="T6289" t="s">
        <v>561</v>
      </c>
    </row>
    <row r="6290" spans="1:20">
      <c r="A6290" t="s">
        <v>935</v>
      </c>
      <c r="B6290" t="s">
        <v>936</v>
      </c>
      <c r="C6290" t="s">
        <v>2475</v>
      </c>
      <c r="D6290" t="s">
        <v>2476</v>
      </c>
      <c r="E6290" t="s">
        <v>25</v>
      </c>
      <c r="F6290" s="1">
        <v>41699</v>
      </c>
      <c r="G6290" t="s">
        <v>2663</v>
      </c>
      <c r="H6290">
        <v>201502</v>
      </c>
      <c r="I6290" t="s">
        <v>27</v>
      </c>
      <c r="J6290" t="s">
        <v>28</v>
      </c>
      <c r="K6290" t="s">
        <v>38</v>
      </c>
      <c r="L6290" t="s">
        <v>30</v>
      </c>
      <c r="M6290" t="s">
        <v>31</v>
      </c>
      <c r="N6290" t="s">
        <v>32</v>
      </c>
      <c r="O6290">
        <v>1572.63</v>
      </c>
      <c r="P6290" t="s">
        <v>936</v>
      </c>
      <c r="Q6290" t="s">
        <v>935</v>
      </c>
      <c r="R6290" t="s">
        <v>939</v>
      </c>
      <c r="S6290" t="s">
        <v>34</v>
      </c>
      <c r="T6290" t="s">
        <v>561</v>
      </c>
    </row>
    <row r="6291" spans="1:20">
      <c r="A6291" t="s">
        <v>935</v>
      </c>
      <c r="B6291" t="s">
        <v>936</v>
      </c>
      <c r="C6291" t="s">
        <v>2475</v>
      </c>
      <c r="D6291" t="s">
        <v>2476</v>
      </c>
      <c r="E6291" t="s">
        <v>25</v>
      </c>
      <c r="F6291" s="1">
        <v>41699</v>
      </c>
      <c r="G6291" t="s">
        <v>2663</v>
      </c>
      <c r="H6291">
        <v>201502</v>
      </c>
      <c r="I6291" t="s">
        <v>27</v>
      </c>
      <c r="J6291" t="s">
        <v>28</v>
      </c>
      <c r="K6291" t="s">
        <v>39</v>
      </c>
      <c r="L6291" t="s">
        <v>30</v>
      </c>
      <c r="M6291" t="s">
        <v>31</v>
      </c>
      <c r="N6291" t="s">
        <v>32</v>
      </c>
      <c r="O6291">
        <v>1146.08</v>
      </c>
      <c r="P6291" t="s">
        <v>936</v>
      </c>
      <c r="Q6291" t="s">
        <v>935</v>
      </c>
      <c r="R6291" t="s">
        <v>939</v>
      </c>
      <c r="S6291" t="s">
        <v>34</v>
      </c>
      <c r="T6291" t="s">
        <v>561</v>
      </c>
    </row>
    <row r="6292" spans="1:20">
      <c r="A6292" t="s">
        <v>935</v>
      </c>
      <c r="B6292" t="s">
        <v>936</v>
      </c>
      <c r="C6292" t="s">
        <v>2475</v>
      </c>
      <c r="D6292" t="s">
        <v>2476</v>
      </c>
      <c r="E6292" t="s">
        <v>25</v>
      </c>
      <c r="F6292" s="1">
        <v>41699</v>
      </c>
      <c r="G6292" t="s">
        <v>2663</v>
      </c>
      <c r="H6292">
        <v>201502</v>
      </c>
      <c r="I6292" t="s">
        <v>27</v>
      </c>
      <c r="J6292" t="s">
        <v>28</v>
      </c>
      <c r="K6292" t="s">
        <v>40</v>
      </c>
      <c r="L6292" t="s">
        <v>30</v>
      </c>
      <c r="M6292" t="s">
        <v>31</v>
      </c>
      <c r="N6292" t="s">
        <v>32</v>
      </c>
      <c r="O6292">
        <v>610.4</v>
      </c>
      <c r="P6292" t="s">
        <v>936</v>
      </c>
      <c r="Q6292" t="s">
        <v>935</v>
      </c>
      <c r="R6292" t="s">
        <v>939</v>
      </c>
      <c r="S6292" t="s">
        <v>34</v>
      </c>
      <c r="T6292" t="s">
        <v>561</v>
      </c>
    </row>
    <row r="6293" spans="1:20">
      <c r="A6293" t="s">
        <v>935</v>
      </c>
      <c r="B6293" t="s">
        <v>936</v>
      </c>
      <c r="C6293" t="s">
        <v>2475</v>
      </c>
      <c r="D6293" t="s">
        <v>2476</v>
      </c>
      <c r="E6293" t="s">
        <v>25</v>
      </c>
      <c r="F6293" s="1">
        <v>41699</v>
      </c>
      <c r="G6293" t="s">
        <v>2663</v>
      </c>
      <c r="H6293">
        <v>201502</v>
      </c>
      <c r="I6293" t="s">
        <v>27</v>
      </c>
      <c r="J6293" t="s">
        <v>28</v>
      </c>
      <c r="K6293" t="s">
        <v>44</v>
      </c>
      <c r="L6293" t="s">
        <v>30</v>
      </c>
      <c r="M6293" t="s">
        <v>31</v>
      </c>
      <c r="N6293" t="s">
        <v>32</v>
      </c>
      <c r="O6293">
        <v>352.55</v>
      </c>
      <c r="P6293" t="s">
        <v>936</v>
      </c>
      <c r="Q6293" t="s">
        <v>935</v>
      </c>
      <c r="R6293" t="s">
        <v>939</v>
      </c>
      <c r="S6293" t="s">
        <v>34</v>
      </c>
      <c r="T6293" t="s">
        <v>561</v>
      </c>
    </row>
    <row r="6294" spans="1:20">
      <c r="A6294" t="s">
        <v>935</v>
      </c>
      <c r="B6294" t="s">
        <v>936</v>
      </c>
      <c r="C6294" t="s">
        <v>937</v>
      </c>
      <c r="D6294" t="s">
        <v>938</v>
      </c>
      <c r="E6294" t="s">
        <v>25</v>
      </c>
      <c r="F6294" s="1">
        <v>41699</v>
      </c>
      <c r="G6294" t="s">
        <v>2663</v>
      </c>
      <c r="H6294">
        <v>201502</v>
      </c>
      <c r="I6294" t="s">
        <v>27</v>
      </c>
      <c r="J6294" t="s">
        <v>28</v>
      </c>
      <c r="K6294" t="s">
        <v>29</v>
      </c>
      <c r="L6294" t="s">
        <v>30</v>
      </c>
      <c r="M6294" t="s">
        <v>31</v>
      </c>
      <c r="N6294" t="s">
        <v>32</v>
      </c>
      <c r="O6294">
        <v>38.64</v>
      </c>
      <c r="P6294" t="s">
        <v>936</v>
      </c>
      <c r="Q6294" t="s">
        <v>935</v>
      </c>
      <c r="R6294" t="s">
        <v>939</v>
      </c>
      <c r="S6294" t="s">
        <v>34</v>
      </c>
      <c r="T6294" t="s">
        <v>561</v>
      </c>
    </row>
    <row r="6295" spans="1:20">
      <c r="A6295" t="s">
        <v>935</v>
      </c>
      <c r="B6295" t="s">
        <v>936</v>
      </c>
      <c r="C6295" t="s">
        <v>937</v>
      </c>
      <c r="D6295" t="s">
        <v>938</v>
      </c>
      <c r="E6295" t="s">
        <v>25</v>
      </c>
      <c r="F6295" s="1">
        <v>41699</v>
      </c>
      <c r="G6295" t="s">
        <v>2663</v>
      </c>
      <c r="H6295">
        <v>201502</v>
      </c>
      <c r="I6295" t="s">
        <v>27</v>
      </c>
      <c r="J6295" t="s">
        <v>28</v>
      </c>
      <c r="K6295" t="s">
        <v>36</v>
      </c>
      <c r="L6295" t="s">
        <v>30</v>
      </c>
      <c r="M6295" t="s">
        <v>31</v>
      </c>
      <c r="N6295" t="s">
        <v>32</v>
      </c>
      <c r="O6295">
        <v>475.85</v>
      </c>
      <c r="P6295" t="s">
        <v>936</v>
      </c>
      <c r="Q6295" t="s">
        <v>935</v>
      </c>
      <c r="R6295" t="s">
        <v>939</v>
      </c>
      <c r="S6295" t="s">
        <v>34</v>
      </c>
      <c r="T6295" t="s">
        <v>561</v>
      </c>
    </row>
    <row r="6296" spans="1:20">
      <c r="A6296" t="s">
        <v>935</v>
      </c>
      <c r="B6296" t="s">
        <v>936</v>
      </c>
      <c r="C6296" t="s">
        <v>937</v>
      </c>
      <c r="D6296" t="s">
        <v>938</v>
      </c>
      <c r="E6296" t="s">
        <v>25</v>
      </c>
      <c r="F6296" s="1">
        <v>41699</v>
      </c>
      <c r="G6296" t="s">
        <v>2663</v>
      </c>
      <c r="H6296">
        <v>201502</v>
      </c>
      <c r="I6296" t="s">
        <v>27</v>
      </c>
      <c r="J6296" t="s">
        <v>28</v>
      </c>
      <c r="K6296" t="s">
        <v>39</v>
      </c>
      <c r="L6296" t="s">
        <v>30</v>
      </c>
      <c r="M6296" t="s">
        <v>31</v>
      </c>
      <c r="N6296" t="s">
        <v>32</v>
      </c>
      <c r="O6296">
        <v>131.57</v>
      </c>
      <c r="P6296" t="s">
        <v>936</v>
      </c>
      <c r="Q6296" t="s">
        <v>935</v>
      </c>
      <c r="R6296" t="s">
        <v>939</v>
      </c>
      <c r="S6296" t="s">
        <v>34</v>
      </c>
      <c r="T6296" t="s">
        <v>561</v>
      </c>
    </row>
    <row r="6297" spans="1:20">
      <c r="A6297" t="s">
        <v>935</v>
      </c>
      <c r="B6297" t="s">
        <v>936</v>
      </c>
      <c r="C6297" t="s">
        <v>940</v>
      </c>
      <c r="D6297" t="s">
        <v>941</v>
      </c>
      <c r="E6297" t="s">
        <v>142</v>
      </c>
      <c r="F6297" s="1">
        <v>41080</v>
      </c>
      <c r="G6297" t="s">
        <v>2663</v>
      </c>
      <c r="H6297">
        <v>201502</v>
      </c>
      <c r="I6297" t="s">
        <v>27</v>
      </c>
      <c r="J6297" t="s">
        <v>28</v>
      </c>
      <c r="K6297" t="s">
        <v>29</v>
      </c>
      <c r="L6297" t="s">
        <v>30</v>
      </c>
      <c r="M6297" t="s">
        <v>31</v>
      </c>
      <c r="N6297" t="s">
        <v>32</v>
      </c>
      <c r="O6297">
        <v>1586.5</v>
      </c>
      <c r="P6297" t="s">
        <v>936</v>
      </c>
      <c r="Q6297" t="s">
        <v>935</v>
      </c>
      <c r="R6297" t="s">
        <v>939</v>
      </c>
      <c r="S6297" t="s">
        <v>34</v>
      </c>
      <c r="T6297" t="s">
        <v>561</v>
      </c>
    </row>
    <row r="6298" spans="1:20">
      <c r="A6298" t="s">
        <v>935</v>
      </c>
      <c r="B6298" t="s">
        <v>936</v>
      </c>
      <c r="C6298" t="s">
        <v>940</v>
      </c>
      <c r="D6298" t="s">
        <v>941</v>
      </c>
      <c r="E6298" t="s">
        <v>142</v>
      </c>
      <c r="F6298" s="1">
        <v>41080</v>
      </c>
      <c r="G6298" t="s">
        <v>2663</v>
      </c>
      <c r="H6298">
        <v>201502</v>
      </c>
      <c r="I6298" t="s">
        <v>27</v>
      </c>
      <c r="J6298" t="s">
        <v>28</v>
      </c>
      <c r="K6298" t="s">
        <v>36</v>
      </c>
      <c r="L6298" t="s">
        <v>30</v>
      </c>
      <c r="M6298" t="s">
        <v>31</v>
      </c>
      <c r="N6298" t="s">
        <v>32</v>
      </c>
      <c r="O6298">
        <v>1454.3</v>
      </c>
      <c r="P6298" t="s">
        <v>936</v>
      </c>
      <c r="Q6298" t="s">
        <v>935</v>
      </c>
      <c r="R6298" t="s">
        <v>939</v>
      </c>
      <c r="S6298" t="s">
        <v>34</v>
      </c>
      <c r="T6298" t="s">
        <v>561</v>
      </c>
    </row>
    <row r="6299" spans="1:20">
      <c r="A6299" t="s">
        <v>935</v>
      </c>
      <c r="B6299" t="s">
        <v>936</v>
      </c>
      <c r="C6299" t="s">
        <v>940</v>
      </c>
      <c r="D6299" t="s">
        <v>941</v>
      </c>
      <c r="E6299" t="s">
        <v>142</v>
      </c>
      <c r="F6299" s="1">
        <v>41080</v>
      </c>
      <c r="G6299" t="s">
        <v>2663</v>
      </c>
      <c r="H6299">
        <v>201502</v>
      </c>
      <c r="I6299" t="s">
        <v>27</v>
      </c>
      <c r="J6299" t="s">
        <v>28</v>
      </c>
      <c r="K6299" t="s">
        <v>39</v>
      </c>
      <c r="L6299" t="s">
        <v>30</v>
      </c>
      <c r="M6299" t="s">
        <v>31</v>
      </c>
      <c r="N6299" t="s">
        <v>32</v>
      </c>
      <c r="O6299">
        <v>396.63</v>
      </c>
      <c r="P6299" t="s">
        <v>936</v>
      </c>
      <c r="Q6299" t="s">
        <v>935</v>
      </c>
      <c r="R6299" t="s">
        <v>939</v>
      </c>
      <c r="S6299" t="s">
        <v>34</v>
      </c>
      <c r="T6299" t="s">
        <v>561</v>
      </c>
    </row>
    <row r="6300" spans="1:20">
      <c r="A6300" t="s">
        <v>935</v>
      </c>
      <c r="B6300" t="s">
        <v>936</v>
      </c>
      <c r="C6300" t="s">
        <v>942</v>
      </c>
      <c r="D6300" t="s">
        <v>943</v>
      </c>
      <c r="E6300" t="s">
        <v>25</v>
      </c>
      <c r="F6300" s="1">
        <v>41852</v>
      </c>
      <c r="G6300" t="s">
        <v>2663</v>
      </c>
      <c r="H6300">
        <v>201502</v>
      </c>
      <c r="I6300" t="s">
        <v>27</v>
      </c>
      <c r="J6300" t="s">
        <v>53</v>
      </c>
      <c r="K6300" t="s">
        <v>29</v>
      </c>
      <c r="L6300" t="s">
        <v>54</v>
      </c>
      <c r="M6300" t="s">
        <v>31</v>
      </c>
      <c r="N6300" t="s">
        <v>32</v>
      </c>
      <c r="O6300">
        <v>42030.39</v>
      </c>
      <c r="P6300" t="s">
        <v>936</v>
      </c>
      <c r="Q6300" t="s">
        <v>935</v>
      </c>
      <c r="R6300" t="s">
        <v>939</v>
      </c>
      <c r="S6300" t="s">
        <v>34</v>
      </c>
      <c r="T6300" t="s">
        <v>561</v>
      </c>
    </row>
    <row r="6301" spans="1:20">
      <c r="A6301" t="s">
        <v>935</v>
      </c>
      <c r="B6301" t="s">
        <v>936</v>
      </c>
      <c r="C6301" t="s">
        <v>944</v>
      </c>
      <c r="D6301" t="s">
        <v>945</v>
      </c>
      <c r="E6301" t="s">
        <v>25</v>
      </c>
      <c r="F6301" s="1">
        <v>41852</v>
      </c>
      <c r="G6301" t="s">
        <v>2663</v>
      </c>
      <c r="H6301">
        <v>201502</v>
      </c>
      <c r="I6301" t="s">
        <v>27</v>
      </c>
      <c r="J6301" t="s">
        <v>53</v>
      </c>
      <c r="K6301" t="s">
        <v>29</v>
      </c>
      <c r="L6301" t="s">
        <v>54</v>
      </c>
      <c r="M6301" t="s">
        <v>31</v>
      </c>
      <c r="N6301" t="s">
        <v>32</v>
      </c>
      <c r="O6301">
        <v>1947.75</v>
      </c>
      <c r="P6301" t="s">
        <v>936</v>
      </c>
      <c r="Q6301" t="s">
        <v>935</v>
      </c>
      <c r="R6301" t="s">
        <v>939</v>
      </c>
      <c r="S6301" t="s">
        <v>34</v>
      </c>
      <c r="T6301" t="s">
        <v>561</v>
      </c>
    </row>
    <row r="6302" spans="1:20">
      <c r="A6302" t="s">
        <v>935</v>
      </c>
      <c r="B6302" t="s">
        <v>936</v>
      </c>
      <c r="C6302" t="s">
        <v>944</v>
      </c>
      <c r="D6302" t="s">
        <v>945</v>
      </c>
      <c r="E6302" t="s">
        <v>25</v>
      </c>
      <c r="F6302" s="1">
        <v>41852</v>
      </c>
      <c r="G6302" t="s">
        <v>2663</v>
      </c>
      <c r="H6302">
        <v>201502</v>
      </c>
      <c r="I6302" t="s">
        <v>27</v>
      </c>
      <c r="J6302" t="s">
        <v>53</v>
      </c>
      <c r="K6302" t="s">
        <v>36</v>
      </c>
      <c r="L6302" t="s">
        <v>54</v>
      </c>
      <c r="M6302" t="s">
        <v>31</v>
      </c>
      <c r="N6302" t="s">
        <v>32</v>
      </c>
      <c r="O6302">
        <v>1947.75</v>
      </c>
      <c r="P6302" t="s">
        <v>936</v>
      </c>
      <c r="Q6302" t="s">
        <v>935</v>
      </c>
      <c r="R6302" t="s">
        <v>939</v>
      </c>
      <c r="S6302" t="s">
        <v>34</v>
      </c>
      <c r="T6302" t="s">
        <v>561</v>
      </c>
    </row>
    <row r="6303" spans="1:20">
      <c r="A6303" t="s">
        <v>935</v>
      </c>
      <c r="B6303" t="s">
        <v>936</v>
      </c>
      <c r="C6303" t="s">
        <v>944</v>
      </c>
      <c r="D6303" t="s">
        <v>945</v>
      </c>
      <c r="E6303" t="s">
        <v>25</v>
      </c>
      <c r="F6303" s="1">
        <v>41852</v>
      </c>
      <c r="G6303" t="s">
        <v>2663</v>
      </c>
      <c r="H6303">
        <v>201502</v>
      </c>
      <c r="I6303" t="s">
        <v>27</v>
      </c>
      <c r="J6303" t="s">
        <v>53</v>
      </c>
      <c r="K6303" t="s">
        <v>39</v>
      </c>
      <c r="L6303" t="s">
        <v>54</v>
      </c>
      <c r="M6303" t="s">
        <v>31</v>
      </c>
      <c r="N6303" t="s">
        <v>32</v>
      </c>
      <c r="O6303">
        <v>1947.75</v>
      </c>
      <c r="P6303" t="s">
        <v>936</v>
      </c>
      <c r="Q6303" t="s">
        <v>935</v>
      </c>
      <c r="R6303" t="s">
        <v>939</v>
      </c>
      <c r="S6303" t="s">
        <v>34</v>
      </c>
      <c r="T6303" t="s">
        <v>561</v>
      </c>
    </row>
    <row r="6304" spans="1:20">
      <c r="A6304" t="s">
        <v>935</v>
      </c>
      <c r="B6304" t="s">
        <v>936</v>
      </c>
      <c r="C6304" t="s">
        <v>946</v>
      </c>
      <c r="D6304" t="s">
        <v>947</v>
      </c>
      <c r="E6304" t="s">
        <v>142</v>
      </c>
      <c r="F6304" s="1">
        <v>41176</v>
      </c>
      <c r="G6304" t="s">
        <v>2663</v>
      </c>
      <c r="H6304">
        <v>201502</v>
      </c>
      <c r="I6304" t="s">
        <v>27</v>
      </c>
      <c r="J6304" t="s">
        <v>53</v>
      </c>
      <c r="K6304" t="s">
        <v>29</v>
      </c>
      <c r="L6304" t="s">
        <v>54</v>
      </c>
      <c r="M6304" t="s">
        <v>31</v>
      </c>
      <c r="N6304" t="s">
        <v>32</v>
      </c>
      <c r="O6304">
        <v>282.47000000000003</v>
      </c>
      <c r="P6304" t="s">
        <v>936</v>
      </c>
      <c r="Q6304" t="s">
        <v>935</v>
      </c>
      <c r="R6304" t="s">
        <v>939</v>
      </c>
      <c r="S6304" t="s">
        <v>34</v>
      </c>
      <c r="T6304" t="s">
        <v>561</v>
      </c>
    </row>
    <row r="6305" spans="1:20">
      <c r="A6305" t="s">
        <v>935</v>
      </c>
      <c r="B6305" t="s">
        <v>936</v>
      </c>
      <c r="C6305" t="s">
        <v>946</v>
      </c>
      <c r="D6305" t="s">
        <v>947</v>
      </c>
      <c r="E6305" t="s">
        <v>142</v>
      </c>
      <c r="F6305" s="1">
        <v>41176</v>
      </c>
      <c r="G6305" t="s">
        <v>2663</v>
      </c>
      <c r="H6305">
        <v>201502</v>
      </c>
      <c r="I6305" t="s">
        <v>27</v>
      </c>
      <c r="J6305" t="s">
        <v>53</v>
      </c>
      <c r="K6305" t="s">
        <v>36</v>
      </c>
      <c r="L6305" t="s">
        <v>54</v>
      </c>
      <c r="M6305" t="s">
        <v>31</v>
      </c>
      <c r="N6305" t="s">
        <v>32</v>
      </c>
      <c r="O6305">
        <v>132.37</v>
      </c>
      <c r="P6305" t="s">
        <v>936</v>
      </c>
      <c r="Q6305" t="s">
        <v>935</v>
      </c>
      <c r="R6305" t="s">
        <v>939</v>
      </c>
      <c r="S6305" t="s">
        <v>34</v>
      </c>
      <c r="T6305" t="s">
        <v>561</v>
      </c>
    </row>
    <row r="6306" spans="1:20">
      <c r="A6306" t="s">
        <v>935</v>
      </c>
      <c r="B6306" t="s">
        <v>936</v>
      </c>
      <c r="C6306" t="s">
        <v>948</v>
      </c>
      <c r="D6306" t="s">
        <v>949</v>
      </c>
      <c r="E6306" t="s">
        <v>142</v>
      </c>
      <c r="F6306" s="1">
        <v>41176</v>
      </c>
      <c r="G6306" t="s">
        <v>2663</v>
      </c>
      <c r="H6306">
        <v>201502</v>
      </c>
      <c r="I6306" t="s">
        <v>27</v>
      </c>
      <c r="J6306" t="s">
        <v>53</v>
      </c>
      <c r="K6306" t="s">
        <v>29</v>
      </c>
      <c r="L6306" t="s">
        <v>54</v>
      </c>
      <c r="M6306" t="s">
        <v>31</v>
      </c>
      <c r="N6306" t="s">
        <v>32</v>
      </c>
      <c r="O6306">
        <v>63009.01</v>
      </c>
      <c r="P6306" t="s">
        <v>936</v>
      </c>
      <c r="Q6306" t="s">
        <v>935</v>
      </c>
      <c r="R6306" t="s">
        <v>939</v>
      </c>
      <c r="S6306" t="s">
        <v>34</v>
      </c>
      <c r="T6306" t="s">
        <v>561</v>
      </c>
    </row>
    <row r="6307" spans="1:20">
      <c r="A6307" t="s">
        <v>935</v>
      </c>
      <c r="B6307" t="s">
        <v>936</v>
      </c>
      <c r="C6307" t="s">
        <v>948</v>
      </c>
      <c r="D6307" t="s">
        <v>949</v>
      </c>
      <c r="E6307" t="s">
        <v>142</v>
      </c>
      <c r="F6307" s="1">
        <v>41176</v>
      </c>
      <c r="G6307" t="s">
        <v>2663</v>
      </c>
      <c r="H6307">
        <v>201502</v>
      </c>
      <c r="I6307" t="s">
        <v>27</v>
      </c>
      <c r="J6307" t="s">
        <v>53</v>
      </c>
      <c r="K6307" t="s">
        <v>36</v>
      </c>
      <c r="L6307" t="s">
        <v>54</v>
      </c>
      <c r="M6307" t="s">
        <v>31</v>
      </c>
      <c r="N6307" t="s">
        <v>32</v>
      </c>
      <c r="O6307">
        <v>25203.62</v>
      </c>
      <c r="P6307" t="s">
        <v>936</v>
      </c>
      <c r="Q6307" t="s">
        <v>935</v>
      </c>
      <c r="R6307" t="s">
        <v>939</v>
      </c>
      <c r="S6307" t="s">
        <v>34</v>
      </c>
      <c r="T6307" t="s">
        <v>561</v>
      </c>
    </row>
    <row r="6308" spans="1:20">
      <c r="A6308" t="s">
        <v>935</v>
      </c>
      <c r="B6308" t="s">
        <v>936</v>
      </c>
      <c r="C6308" t="s">
        <v>948</v>
      </c>
      <c r="D6308" t="s">
        <v>949</v>
      </c>
      <c r="E6308" t="s">
        <v>142</v>
      </c>
      <c r="F6308" s="1">
        <v>41176</v>
      </c>
      <c r="G6308" t="s">
        <v>2663</v>
      </c>
      <c r="H6308">
        <v>201502</v>
      </c>
      <c r="I6308" t="s">
        <v>27</v>
      </c>
      <c r="J6308" t="s">
        <v>53</v>
      </c>
      <c r="K6308" t="s">
        <v>39</v>
      </c>
      <c r="L6308" t="s">
        <v>54</v>
      </c>
      <c r="M6308" t="s">
        <v>31</v>
      </c>
      <c r="N6308" t="s">
        <v>32</v>
      </c>
      <c r="O6308">
        <v>12601.69</v>
      </c>
      <c r="P6308" t="s">
        <v>936</v>
      </c>
      <c r="Q6308" t="s">
        <v>935</v>
      </c>
      <c r="R6308" t="s">
        <v>939</v>
      </c>
      <c r="S6308" t="s">
        <v>34</v>
      </c>
      <c r="T6308" t="s">
        <v>561</v>
      </c>
    </row>
    <row r="6309" spans="1:20">
      <c r="A6309" t="s">
        <v>935</v>
      </c>
      <c r="B6309" t="s">
        <v>936</v>
      </c>
      <c r="C6309" t="s">
        <v>2477</v>
      </c>
      <c r="D6309" t="s">
        <v>2478</v>
      </c>
      <c r="E6309" t="s">
        <v>142</v>
      </c>
      <c r="F6309" s="1">
        <v>41426</v>
      </c>
      <c r="G6309" t="s">
        <v>2663</v>
      </c>
      <c r="H6309">
        <v>201502</v>
      </c>
      <c r="I6309" t="s">
        <v>27</v>
      </c>
      <c r="J6309" t="s">
        <v>28</v>
      </c>
      <c r="K6309" t="s">
        <v>29</v>
      </c>
      <c r="L6309" t="s">
        <v>30</v>
      </c>
      <c r="M6309" t="s">
        <v>31</v>
      </c>
      <c r="N6309" t="s">
        <v>32</v>
      </c>
      <c r="O6309">
        <v>-4512.84</v>
      </c>
      <c r="P6309" t="s">
        <v>936</v>
      </c>
      <c r="Q6309" t="s">
        <v>935</v>
      </c>
      <c r="R6309" t="s">
        <v>939</v>
      </c>
      <c r="S6309" t="s">
        <v>34</v>
      </c>
      <c r="T6309" t="s">
        <v>561</v>
      </c>
    </row>
    <row r="6310" spans="1:20">
      <c r="A6310" t="s">
        <v>935</v>
      </c>
      <c r="B6310" t="s">
        <v>936</v>
      </c>
      <c r="C6310" t="s">
        <v>2477</v>
      </c>
      <c r="D6310" t="s">
        <v>2478</v>
      </c>
      <c r="E6310" t="s">
        <v>142</v>
      </c>
      <c r="F6310" s="1">
        <v>41426</v>
      </c>
      <c r="G6310" t="s">
        <v>2663</v>
      </c>
      <c r="H6310">
        <v>201502</v>
      </c>
      <c r="I6310" t="s">
        <v>27</v>
      </c>
      <c r="J6310" t="s">
        <v>28</v>
      </c>
      <c r="K6310" t="s">
        <v>36</v>
      </c>
      <c r="L6310" t="s">
        <v>30</v>
      </c>
      <c r="M6310" t="s">
        <v>31</v>
      </c>
      <c r="N6310" t="s">
        <v>32</v>
      </c>
      <c r="O6310">
        <v>-1934.07</v>
      </c>
      <c r="P6310" t="s">
        <v>936</v>
      </c>
      <c r="Q6310" t="s">
        <v>935</v>
      </c>
      <c r="R6310" t="s">
        <v>939</v>
      </c>
      <c r="S6310" t="s">
        <v>34</v>
      </c>
      <c r="T6310" t="s">
        <v>561</v>
      </c>
    </row>
    <row r="6311" spans="1:20">
      <c r="A6311" t="s">
        <v>935</v>
      </c>
      <c r="B6311" t="s">
        <v>936</v>
      </c>
      <c r="C6311" t="s">
        <v>2477</v>
      </c>
      <c r="D6311" t="s">
        <v>2478</v>
      </c>
      <c r="E6311" t="s">
        <v>142</v>
      </c>
      <c r="F6311" s="1">
        <v>41426</v>
      </c>
      <c r="G6311" t="s">
        <v>2663</v>
      </c>
      <c r="H6311">
        <v>201502</v>
      </c>
      <c r="I6311" t="s">
        <v>27</v>
      </c>
      <c r="J6311" t="s">
        <v>28</v>
      </c>
      <c r="K6311" t="s">
        <v>39</v>
      </c>
      <c r="L6311" t="s">
        <v>30</v>
      </c>
      <c r="M6311" t="s">
        <v>31</v>
      </c>
      <c r="N6311" t="s">
        <v>32</v>
      </c>
      <c r="O6311">
        <v>-1366.76</v>
      </c>
      <c r="P6311" t="s">
        <v>936</v>
      </c>
      <c r="Q6311" t="s">
        <v>935</v>
      </c>
      <c r="R6311" t="s">
        <v>939</v>
      </c>
      <c r="S6311" t="s">
        <v>34</v>
      </c>
      <c r="T6311" t="s">
        <v>561</v>
      </c>
    </row>
    <row r="6312" spans="1:20">
      <c r="A6312" t="s">
        <v>935</v>
      </c>
      <c r="B6312" t="s">
        <v>936</v>
      </c>
      <c r="C6312" t="s">
        <v>950</v>
      </c>
      <c r="D6312" t="s">
        <v>951</v>
      </c>
      <c r="E6312" t="s">
        <v>142</v>
      </c>
      <c r="F6312" s="1">
        <v>41426</v>
      </c>
      <c r="G6312" t="s">
        <v>2663</v>
      </c>
      <c r="H6312">
        <v>201502</v>
      </c>
      <c r="I6312" t="s">
        <v>27</v>
      </c>
      <c r="J6312" t="s">
        <v>28</v>
      </c>
      <c r="K6312" t="s">
        <v>29</v>
      </c>
      <c r="L6312" t="s">
        <v>30</v>
      </c>
      <c r="M6312" t="s">
        <v>31</v>
      </c>
      <c r="N6312" t="s">
        <v>32</v>
      </c>
      <c r="O6312">
        <v>12108.24</v>
      </c>
      <c r="P6312" t="s">
        <v>936</v>
      </c>
      <c r="Q6312" t="s">
        <v>935</v>
      </c>
      <c r="R6312" t="s">
        <v>939</v>
      </c>
      <c r="S6312" t="s">
        <v>34</v>
      </c>
      <c r="T6312" t="s">
        <v>561</v>
      </c>
    </row>
    <row r="6313" spans="1:20">
      <c r="A6313" t="s">
        <v>935</v>
      </c>
      <c r="B6313" t="s">
        <v>936</v>
      </c>
      <c r="C6313" t="s">
        <v>950</v>
      </c>
      <c r="D6313" t="s">
        <v>951</v>
      </c>
      <c r="E6313" t="s">
        <v>142</v>
      </c>
      <c r="F6313" s="1">
        <v>41426</v>
      </c>
      <c r="G6313" t="s">
        <v>2663</v>
      </c>
      <c r="H6313">
        <v>201502</v>
      </c>
      <c r="I6313" t="s">
        <v>27</v>
      </c>
      <c r="J6313" t="s">
        <v>28</v>
      </c>
      <c r="K6313" t="s">
        <v>36</v>
      </c>
      <c r="L6313" t="s">
        <v>30</v>
      </c>
      <c r="M6313" t="s">
        <v>31</v>
      </c>
      <c r="N6313" t="s">
        <v>32</v>
      </c>
      <c r="O6313">
        <v>4843.3100000000004</v>
      </c>
      <c r="P6313" t="s">
        <v>936</v>
      </c>
      <c r="Q6313" t="s">
        <v>935</v>
      </c>
      <c r="R6313" t="s">
        <v>939</v>
      </c>
      <c r="S6313" t="s">
        <v>34</v>
      </c>
      <c r="T6313" t="s">
        <v>561</v>
      </c>
    </row>
    <row r="6314" spans="1:20">
      <c r="A6314" t="s">
        <v>935</v>
      </c>
      <c r="B6314" t="s">
        <v>936</v>
      </c>
      <c r="C6314" t="s">
        <v>950</v>
      </c>
      <c r="D6314" t="s">
        <v>951</v>
      </c>
      <c r="E6314" t="s">
        <v>142</v>
      </c>
      <c r="F6314" s="1">
        <v>41426</v>
      </c>
      <c r="G6314" t="s">
        <v>2663</v>
      </c>
      <c r="H6314">
        <v>201502</v>
      </c>
      <c r="I6314" t="s">
        <v>27</v>
      </c>
      <c r="J6314" t="s">
        <v>28</v>
      </c>
      <c r="K6314" t="s">
        <v>39</v>
      </c>
      <c r="L6314" t="s">
        <v>30</v>
      </c>
      <c r="M6314" t="s">
        <v>31</v>
      </c>
      <c r="N6314" t="s">
        <v>32</v>
      </c>
      <c r="O6314">
        <v>3208.67</v>
      </c>
      <c r="P6314" t="s">
        <v>936</v>
      </c>
      <c r="Q6314" t="s">
        <v>935</v>
      </c>
      <c r="R6314" t="s">
        <v>939</v>
      </c>
      <c r="S6314" t="s">
        <v>34</v>
      </c>
      <c r="T6314" t="s">
        <v>561</v>
      </c>
    </row>
    <row r="6315" spans="1:20">
      <c r="A6315" t="s">
        <v>935</v>
      </c>
      <c r="B6315" t="s">
        <v>936</v>
      </c>
      <c r="C6315" t="s">
        <v>952</v>
      </c>
      <c r="D6315" t="s">
        <v>953</v>
      </c>
      <c r="E6315" t="s">
        <v>25</v>
      </c>
      <c r="F6315" s="1">
        <v>41456</v>
      </c>
      <c r="G6315" t="s">
        <v>2663</v>
      </c>
      <c r="H6315">
        <v>201502</v>
      </c>
      <c r="I6315" t="s">
        <v>27</v>
      </c>
      <c r="J6315" t="s">
        <v>28</v>
      </c>
      <c r="K6315" t="s">
        <v>29</v>
      </c>
      <c r="L6315" t="s">
        <v>30</v>
      </c>
      <c r="M6315" t="s">
        <v>31</v>
      </c>
      <c r="N6315" t="s">
        <v>32</v>
      </c>
      <c r="O6315">
        <v>-7230.1</v>
      </c>
      <c r="P6315" t="s">
        <v>936</v>
      </c>
      <c r="Q6315" t="s">
        <v>935</v>
      </c>
      <c r="R6315" t="s">
        <v>939</v>
      </c>
      <c r="S6315" t="s">
        <v>34</v>
      </c>
      <c r="T6315" t="s">
        <v>561</v>
      </c>
    </row>
    <row r="6316" spans="1:20">
      <c r="A6316" t="s">
        <v>935</v>
      </c>
      <c r="B6316" t="s">
        <v>936</v>
      </c>
      <c r="C6316" t="s">
        <v>952</v>
      </c>
      <c r="D6316" t="s">
        <v>953</v>
      </c>
      <c r="E6316" t="s">
        <v>25</v>
      </c>
      <c r="F6316" s="1">
        <v>41456</v>
      </c>
      <c r="G6316" t="s">
        <v>2663</v>
      </c>
      <c r="H6316">
        <v>201502</v>
      </c>
      <c r="I6316" t="s">
        <v>27</v>
      </c>
      <c r="J6316" t="s">
        <v>28</v>
      </c>
      <c r="K6316" t="s">
        <v>36</v>
      </c>
      <c r="L6316" t="s">
        <v>30</v>
      </c>
      <c r="M6316" t="s">
        <v>31</v>
      </c>
      <c r="N6316" t="s">
        <v>32</v>
      </c>
      <c r="O6316">
        <v>-3098.55</v>
      </c>
      <c r="P6316" t="s">
        <v>936</v>
      </c>
      <c r="Q6316" t="s">
        <v>935</v>
      </c>
      <c r="R6316" t="s">
        <v>939</v>
      </c>
      <c r="S6316" t="s">
        <v>34</v>
      </c>
      <c r="T6316" t="s">
        <v>561</v>
      </c>
    </row>
    <row r="6317" spans="1:20">
      <c r="A6317" t="s">
        <v>935</v>
      </c>
      <c r="B6317" t="s">
        <v>936</v>
      </c>
      <c r="C6317" t="s">
        <v>952</v>
      </c>
      <c r="D6317" t="s">
        <v>953</v>
      </c>
      <c r="E6317" t="s">
        <v>25</v>
      </c>
      <c r="F6317" s="1">
        <v>41456</v>
      </c>
      <c r="G6317" t="s">
        <v>2663</v>
      </c>
      <c r="H6317">
        <v>201502</v>
      </c>
      <c r="I6317" t="s">
        <v>27</v>
      </c>
      <c r="J6317" t="s">
        <v>28</v>
      </c>
      <c r="K6317" t="s">
        <v>38</v>
      </c>
      <c r="L6317" t="s">
        <v>30</v>
      </c>
      <c r="M6317" t="s">
        <v>31</v>
      </c>
      <c r="N6317" t="s">
        <v>32</v>
      </c>
      <c r="O6317">
        <v>-2685.98</v>
      </c>
      <c r="P6317" t="s">
        <v>936</v>
      </c>
      <c r="Q6317" t="s">
        <v>935</v>
      </c>
      <c r="R6317" t="s">
        <v>939</v>
      </c>
      <c r="S6317" t="s">
        <v>34</v>
      </c>
      <c r="T6317" t="s">
        <v>561</v>
      </c>
    </row>
    <row r="6318" spans="1:20">
      <c r="A6318" t="s">
        <v>935</v>
      </c>
      <c r="B6318" t="s">
        <v>936</v>
      </c>
      <c r="C6318" t="s">
        <v>952</v>
      </c>
      <c r="D6318" t="s">
        <v>953</v>
      </c>
      <c r="E6318" t="s">
        <v>25</v>
      </c>
      <c r="F6318" s="1">
        <v>41456</v>
      </c>
      <c r="G6318" t="s">
        <v>2663</v>
      </c>
      <c r="H6318">
        <v>201502</v>
      </c>
      <c r="I6318" t="s">
        <v>27</v>
      </c>
      <c r="J6318" t="s">
        <v>28</v>
      </c>
      <c r="K6318" t="s">
        <v>39</v>
      </c>
      <c r="L6318" t="s">
        <v>30</v>
      </c>
      <c r="M6318" t="s">
        <v>31</v>
      </c>
      <c r="N6318" t="s">
        <v>32</v>
      </c>
      <c r="O6318">
        <v>-2779.23</v>
      </c>
      <c r="P6318" t="s">
        <v>936</v>
      </c>
      <c r="Q6318" t="s">
        <v>935</v>
      </c>
      <c r="R6318" t="s">
        <v>939</v>
      </c>
      <c r="S6318" t="s">
        <v>34</v>
      </c>
      <c r="T6318" t="s">
        <v>561</v>
      </c>
    </row>
    <row r="6319" spans="1:20">
      <c r="A6319" t="s">
        <v>935</v>
      </c>
      <c r="B6319" t="s">
        <v>936</v>
      </c>
      <c r="C6319" t="s">
        <v>952</v>
      </c>
      <c r="D6319" t="s">
        <v>953</v>
      </c>
      <c r="E6319" t="s">
        <v>25</v>
      </c>
      <c r="F6319" s="1">
        <v>41456</v>
      </c>
      <c r="G6319" t="s">
        <v>2663</v>
      </c>
      <c r="H6319">
        <v>201502</v>
      </c>
      <c r="I6319" t="s">
        <v>27</v>
      </c>
      <c r="J6319" t="s">
        <v>28</v>
      </c>
      <c r="K6319" t="s">
        <v>40</v>
      </c>
      <c r="L6319" t="s">
        <v>30</v>
      </c>
      <c r="M6319" t="s">
        <v>31</v>
      </c>
      <c r="N6319" t="s">
        <v>32</v>
      </c>
      <c r="O6319">
        <v>-2707.8</v>
      </c>
      <c r="P6319" t="s">
        <v>936</v>
      </c>
      <c r="Q6319" t="s">
        <v>935</v>
      </c>
      <c r="R6319" t="s">
        <v>939</v>
      </c>
      <c r="S6319" t="s">
        <v>34</v>
      </c>
      <c r="T6319" t="s">
        <v>561</v>
      </c>
    </row>
    <row r="6320" spans="1:20">
      <c r="A6320" t="s">
        <v>935</v>
      </c>
      <c r="B6320" t="s">
        <v>936</v>
      </c>
      <c r="C6320" t="s">
        <v>952</v>
      </c>
      <c r="D6320" t="s">
        <v>953</v>
      </c>
      <c r="E6320" t="s">
        <v>25</v>
      </c>
      <c r="F6320" s="1">
        <v>41456</v>
      </c>
      <c r="G6320" t="s">
        <v>2663</v>
      </c>
      <c r="H6320">
        <v>201502</v>
      </c>
      <c r="I6320" t="s">
        <v>27</v>
      </c>
      <c r="J6320" t="s">
        <v>28</v>
      </c>
      <c r="K6320" t="s">
        <v>41</v>
      </c>
      <c r="L6320" t="s">
        <v>30</v>
      </c>
      <c r="M6320" t="s">
        <v>31</v>
      </c>
      <c r="N6320" t="s">
        <v>32</v>
      </c>
      <c r="O6320">
        <v>-2415.5500000000002</v>
      </c>
      <c r="P6320" t="s">
        <v>936</v>
      </c>
      <c r="Q6320" t="s">
        <v>935</v>
      </c>
      <c r="R6320" t="s">
        <v>939</v>
      </c>
      <c r="S6320" t="s">
        <v>34</v>
      </c>
      <c r="T6320" t="s">
        <v>561</v>
      </c>
    </row>
    <row r="6321" spans="1:20">
      <c r="A6321" t="s">
        <v>935</v>
      </c>
      <c r="B6321" t="s">
        <v>936</v>
      </c>
      <c r="C6321" t="s">
        <v>954</v>
      </c>
      <c r="D6321" t="s">
        <v>955</v>
      </c>
      <c r="E6321" t="s">
        <v>25</v>
      </c>
      <c r="F6321" s="1">
        <v>41456</v>
      </c>
      <c r="G6321" t="s">
        <v>2663</v>
      </c>
      <c r="H6321">
        <v>201502</v>
      </c>
      <c r="I6321" t="s">
        <v>27</v>
      </c>
      <c r="J6321" t="s">
        <v>28</v>
      </c>
      <c r="K6321" t="s">
        <v>36</v>
      </c>
      <c r="L6321" t="s">
        <v>30</v>
      </c>
      <c r="M6321" t="s">
        <v>31</v>
      </c>
      <c r="N6321" t="s">
        <v>32</v>
      </c>
      <c r="O6321">
        <v>44236.480000000003</v>
      </c>
      <c r="P6321" t="s">
        <v>936</v>
      </c>
      <c r="Q6321" t="s">
        <v>935</v>
      </c>
      <c r="R6321" t="s">
        <v>939</v>
      </c>
      <c r="S6321" t="s">
        <v>34</v>
      </c>
      <c r="T6321" t="s">
        <v>561</v>
      </c>
    </row>
    <row r="6322" spans="1:20">
      <c r="A6322" t="s">
        <v>935</v>
      </c>
      <c r="B6322" t="s">
        <v>936</v>
      </c>
      <c r="C6322" t="s">
        <v>954</v>
      </c>
      <c r="D6322" t="s">
        <v>955</v>
      </c>
      <c r="E6322" t="s">
        <v>25</v>
      </c>
      <c r="F6322" s="1">
        <v>41456</v>
      </c>
      <c r="G6322" t="s">
        <v>2663</v>
      </c>
      <c r="H6322">
        <v>201502</v>
      </c>
      <c r="I6322" t="s">
        <v>27</v>
      </c>
      <c r="J6322" t="s">
        <v>28</v>
      </c>
      <c r="K6322" t="s">
        <v>40</v>
      </c>
      <c r="L6322" t="s">
        <v>30</v>
      </c>
      <c r="M6322" t="s">
        <v>31</v>
      </c>
      <c r="N6322" t="s">
        <v>32</v>
      </c>
      <c r="O6322">
        <v>25068.15</v>
      </c>
      <c r="P6322" t="s">
        <v>936</v>
      </c>
      <c r="Q6322" t="s">
        <v>935</v>
      </c>
      <c r="R6322" t="s">
        <v>939</v>
      </c>
      <c r="S6322" t="s">
        <v>34</v>
      </c>
      <c r="T6322" t="s">
        <v>561</v>
      </c>
    </row>
    <row r="6323" spans="1:20">
      <c r="A6323" t="s">
        <v>935</v>
      </c>
      <c r="B6323" t="s">
        <v>936</v>
      </c>
      <c r="C6323" t="s">
        <v>956</v>
      </c>
      <c r="D6323" t="s">
        <v>957</v>
      </c>
      <c r="E6323" t="s">
        <v>25</v>
      </c>
      <c r="F6323" s="1">
        <v>41456</v>
      </c>
      <c r="G6323" t="s">
        <v>2663</v>
      </c>
      <c r="H6323">
        <v>201502</v>
      </c>
      <c r="I6323" t="s">
        <v>27</v>
      </c>
      <c r="J6323" t="s">
        <v>28</v>
      </c>
      <c r="K6323" t="s">
        <v>29</v>
      </c>
      <c r="L6323" t="s">
        <v>30</v>
      </c>
      <c r="M6323" t="s">
        <v>31</v>
      </c>
      <c r="N6323" t="s">
        <v>32</v>
      </c>
      <c r="O6323">
        <v>53463.770000000004</v>
      </c>
      <c r="P6323" t="s">
        <v>936</v>
      </c>
      <c r="Q6323" t="s">
        <v>935</v>
      </c>
      <c r="R6323" t="s">
        <v>939</v>
      </c>
      <c r="S6323" t="s">
        <v>34</v>
      </c>
      <c r="T6323" t="s">
        <v>561</v>
      </c>
    </row>
    <row r="6324" spans="1:20">
      <c r="A6324" t="s">
        <v>935</v>
      </c>
      <c r="B6324" t="s">
        <v>936</v>
      </c>
      <c r="C6324" t="s">
        <v>956</v>
      </c>
      <c r="D6324" t="s">
        <v>957</v>
      </c>
      <c r="E6324" t="s">
        <v>25</v>
      </c>
      <c r="F6324" s="1">
        <v>41456</v>
      </c>
      <c r="G6324" t="s">
        <v>2663</v>
      </c>
      <c r="H6324">
        <v>201502</v>
      </c>
      <c r="I6324" t="s">
        <v>27</v>
      </c>
      <c r="J6324" t="s">
        <v>28</v>
      </c>
      <c r="K6324" t="s">
        <v>36</v>
      </c>
      <c r="L6324" t="s">
        <v>30</v>
      </c>
      <c r="M6324" t="s">
        <v>31</v>
      </c>
      <c r="N6324" t="s">
        <v>32</v>
      </c>
      <c r="O6324">
        <v>40286.910000000003</v>
      </c>
      <c r="P6324" t="s">
        <v>936</v>
      </c>
      <c r="Q6324" t="s">
        <v>935</v>
      </c>
      <c r="R6324" t="s">
        <v>939</v>
      </c>
      <c r="S6324" t="s">
        <v>34</v>
      </c>
      <c r="T6324" t="s">
        <v>561</v>
      </c>
    </row>
    <row r="6325" spans="1:20">
      <c r="A6325" t="s">
        <v>935</v>
      </c>
      <c r="B6325" t="s">
        <v>936</v>
      </c>
      <c r="C6325" t="s">
        <v>956</v>
      </c>
      <c r="D6325" t="s">
        <v>957</v>
      </c>
      <c r="E6325" t="s">
        <v>25</v>
      </c>
      <c r="F6325" s="1">
        <v>41456</v>
      </c>
      <c r="G6325" t="s">
        <v>2663</v>
      </c>
      <c r="H6325">
        <v>201502</v>
      </c>
      <c r="I6325" t="s">
        <v>27</v>
      </c>
      <c r="J6325" t="s">
        <v>28</v>
      </c>
      <c r="K6325" t="s">
        <v>37</v>
      </c>
      <c r="L6325" t="s">
        <v>30</v>
      </c>
      <c r="M6325" t="s">
        <v>31</v>
      </c>
      <c r="N6325" t="s">
        <v>32</v>
      </c>
      <c r="O6325">
        <v>38630.270000000004</v>
      </c>
      <c r="P6325" t="s">
        <v>936</v>
      </c>
      <c r="Q6325" t="s">
        <v>935</v>
      </c>
      <c r="R6325" t="s">
        <v>939</v>
      </c>
      <c r="S6325" t="s">
        <v>34</v>
      </c>
      <c r="T6325" t="s">
        <v>561</v>
      </c>
    </row>
    <row r="6326" spans="1:20">
      <c r="A6326" t="s">
        <v>935</v>
      </c>
      <c r="B6326" t="s">
        <v>936</v>
      </c>
      <c r="C6326" t="s">
        <v>958</v>
      </c>
      <c r="D6326" t="s">
        <v>959</v>
      </c>
      <c r="E6326" t="s">
        <v>142</v>
      </c>
      <c r="F6326" s="1">
        <v>41176</v>
      </c>
      <c r="G6326" t="s">
        <v>2663</v>
      </c>
      <c r="H6326">
        <v>201502</v>
      </c>
      <c r="I6326" t="s">
        <v>27</v>
      </c>
      <c r="J6326" t="s">
        <v>28</v>
      </c>
      <c r="K6326" t="s">
        <v>29</v>
      </c>
      <c r="L6326" t="s">
        <v>30</v>
      </c>
      <c r="M6326" t="s">
        <v>31</v>
      </c>
      <c r="N6326" t="s">
        <v>32</v>
      </c>
      <c r="O6326">
        <v>109989.71</v>
      </c>
      <c r="P6326" t="s">
        <v>936</v>
      </c>
      <c r="Q6326" t="s">
        <v>935</v>
      </c>
      <c r="R6326" t="s">
        <v>939</v>
      </c>
      <c r="S6326" t="s">
        <v>34</v>
      </c>
      <c r="T6326" t="s">
        <v>561</v>
      </c>
    </row>
    <row r="6327" spans="1:20">
      <c r="A6327" t="s">
        <v>935</v>
      </c>
      <c r="B6327" t="s">
        <v>936</v>
      </c>
      <c r="C6327" t="s">
        <v>958</v>
      </c>
      <c r="D6327" t="s">
        <v>959</v>
      </c>
      <c r="E6327" t="s">
        <v>142</v>
      </c>
      <c r="F6327" s="1">
        <v>41176</v>
      </c>
      <c r="G6327" t="s">
        <v>2663</v>
      </c>
      <c r="H6327">
        <v>201502</v>
      </c>
      <c r="I6327" t="s">
        <v>27</v>
      </c>
      <c r="J6327" t="s">
        <v>28</v>
      </c>
      <c r="K6327" t="s">
        <v>36</v>
      </c>
      <c r="L6327" t="s">
        <v>30</v>
      </c>
      <c r="M6327" t="s">
        <v>31</v>
      </c>
      <c r="N6327" t="s">
        <v>32</v>
      </c>
      <c r="O6327">
        <v>41246.21</v>
      </c>
      <c r="P6327" t="s">
        <v>936</v>
      </c>
      <c r="Q6327" t="s">
        <v>935</v>
      </c>
      <c r="R6327" t="s">
        <v>939</v>
      </c>
      <c r="S6327" t="s">
        <v>34</v>
      </c>
      <c r="T6327" t="s">
        <v>561</v>
      </c>
    </row>
    <row r="6328" spans="1:20">
      <c r="A6328" t="s">
        <v>935</v>
      </c>
      <c r="B6328" t="s">
        <v>936</v>
      </c>
      <c r="C6328" t="s">
        <v>958</v>
      </c>
      <c r="D6328" t="s">
        <v>959</v>
      </c>
      <c r="E6328" t="s">
        <v>142</v>
      </c>
      <c r="F6328" s="1">
        <v>41176</v>
      </c>
      <c r="G6328" t="s">
        <v>2663</v>
      </c>
      <c r="H6328">
        <v>201502</v>
      </c>
      <c r="I6328" t="s">
        <v>27</v>
      </c>
      <c r="J6328" t="s">
        <v>28</v>
      </c>
      <c r="K6328" t="s">
        <v>39</v>
      </c>
      <c r="L6328" t="s">
        <v>30</v>
      </c>
      <c r="M6328" t="s">
        <v>31</v>
      </c>
      <c r="N6328" t="s">
        <v>32</v>
      </c>
      <c r="O6328">
        <v>38496.69</v>
      </c>
      <c r="P6328" t="s">
        <v>936</v>
      </c>
      <c r="Q6328" t="s">
        <v>935</v>
      </c>
      <c r="R6328" t="s">
        <v>939</v>
      </c>
      <c r="S6328" t="s">
        <v>34</v>
      </c>
      <c r="T6328" t="s">
        <v>561</v>
      </c>
    </row>
    <row r="6329" spans="1:20">
      <c r="A6329" t="s">
        <v>935</v>
      </c>
      <c r="B6329" t="s">
        <v>936</v>
      </c>
      <c r="C6329" t="s">
        <v>2707</v>
      </c>
      <c r="D6329" t="s">
        <v>2708</v>
      </c>
      <c r="E6329" t="s">
        <v>25</v>
      </c>
      <c r="F6329" s="1">
        <v>41852</v>
      </c>
      <c r="G6329" t="s">
        <v>2663</v>
      </c>
      <c r="H6329">
        <v>201502</v>
      </c>
      <c r="I6329" t="s">
        <v>27</v>
      </c>
      <c r="J6329" t="s">
        <v>28</v>
      </c>
      <c r="K6329" t="s">
        <v>29</v>
      </c>
      <c r="L6329" t="s">
        <v>30</v>
      </c>
      <c r="M6329" t="s">
        <v>31</v>
      </c>
      <c r="N6329" t="s">
        <v>32</v>
      </c>
      <c r="O6329">
        <v>10881.04</v>
      </c>
      <c r="P6329" t="s">
        <v>936</v>
      </c>
      <c r="Q6329" t="s">
        <v>935</v>
      </c>
      <c r="R6329" t="s">
        <v>939</v>
      </c>
      <c r="S6329" t="s">
        <v>34</v>
      </c>
      <c r="T6329" t="s">
        <v>561</v>
      </c>
    </row>
    <row r="6330" spans="1:20">
      <c r="A6330" t="s">
        <v>935</v>
      </c>
      <c r="B6330" t="s">
        <v>936</v>
      </c>
      <c r="C6330" t="s">
        <v>2707</v>
      </c>
      <c r="D6330" t="s">
        <v>2708</v>
      </c>
      <c r="E6330" t="s">
        <v>25</v>
      </c>
      <c r="F6330" s="1">
        <v>41852</v>
      </c>
      <c r="G6330" t="s">
        <v>2663</v>
      </c>
      <c r="H6330">
        <v>201502</v>
      </c>
      <c r="I6330" t="s">
        <v>27</v>
      </c>
      <c r="J6330" t="s">
        <v>28</v>
      </c>
      <c r="K6330" t="s">
        <v>36</v>
      </c>
      <c r="L6330" t="s">
        <v>30</v>
      </c>
      <c r="M6330" t="s">
        <v>31</v>
      </c>
      <c r="N6330" t="s">
        <v>32</v>
      </c>
      <c r="O6330">
        <v>6528.59</v>
      </c>
      <c r="P6330" t="s">
        <v>936</v>
      </c>
      <c r="Q6330" t="s">
        <v>935</v>
      </c>
      <c r="R6330" t="s">
        <v>939</v>
      </c>
      <c r="S6330" t="s">
        <v>34</v>
      </c>
      <c r="T6330" t="s">
        <v>561</v>
      </c>
    </row>
    <row r="6331" spans="1:20">
      <c r="A6331" t="s">
        <v>935</v>
      </c>
      <c r="B6331" t="s">
        <v>936</v>
      </c>
      <c r="C6331" t="s">
        <v>2707</v>
      </c>
      <c r="D6331" t="s">
        <v>2708</v>
      </c>
      <c r="E6331" t="s">
        <v>25</v>
      </c>
      <c r="F6331" s="1">
        <v>41852</v>
      </c>
      <c r="G6331" t="s">
        <v>2663</v>
      </c>
      <c r="H6331">
        <v>201502</v>
      </c>
      <c r="I6331" t="s">
        <v>27</v>
      </c>
      <c r="J6331" t="s">
        <v>28</v>
      </c>
      <c r="K6331" t="s">
        <v>39</v>
      </c>
      <c r="L6331" t="s">
        <v>30</v>
      </c>
      <c r="M6331" t="s">
        <v>31</v>
      </c>
      <c r="N6331" t="s">
        <v>32</v>
      </c>
      <c r="O6331">
        <v>2176.19</v>
      </c>
      <c r="P6331" t="s">
        <v>936</v>
      </c>
      <c r="Q6331" t="s">
        <v>935</v>
      </c>
      <c r="R6331" t="s">
        <v>939</v>
      </c>
      <c r="S6331" t="s">
        <v>34</v>
      </c>
      <c r="T6331" t="s">
        <v>561</v>
      </c>
    </row>
    <row r="6332" spans="1:20">
      <c r="A6332" t="s">
        <v>935</v>
      </c>
      <c r="B6332" t="s">
        <v>936</v>
      </c>
      <c r="C6332" t="s">
        <v>965</v>
      </c>
      <c r="D6332" t="s">
        <v>966</v>
      </c>
      <c r="E6332" t="s">
        <v>25</v>
      </c>
      <c r="F6332" s="1">
        <v>41913</v>
      </c>
      <c r="G6332" t="s">
        <v>2663</v>
      </c>
      <c r="H6332">
        <v>201502</v>
      </c>
      <c r="I6332" t="s">
        <v>27</v>
      </c>
      <c r="J6332" t="s">
        <v>53</v>
      </c>
      <c r="K6332" t="s">
        <v>29</v>
      </c>
      <c r="L6332" t="s">
        <v>54</v>
      </c>
      <c r="M6332" t="s">
        <v>31</v>
      </c>
      <c r="N6332" t="s">
        <v>32</v>
      </c>
      <c r="O6332">
        <v>2018.8500000000001</v>
      </c>
      <c r="P6332" t="s">
        <v>936</v>
      </c>
      <c r="Q6332" t="s">
        <v>935</v>
      </c>
      <c r="R6332" t="s">
        <v>939</v>
      </c>
      <c r="S6332" t="s">
        <v>34</v>
      </c>
      <c r="T6332" t="s">
        <v>561</v>
      </c>
    </row>
    <row r="6333" spans="1:20">
      <c r="A6333" t="s">
        <v>935</v>
      </c>
      <c r="B6333" t="s">
        <v>936</v>
      </c>
      <c r="C6333" t="s">
        <v>965</v>
      </c>
      <c r="D6333" t="s">
        <v>966</v>
      </c>
      <c r="E6333" t="s">
        <v>25</v>
      </c>
      <c r="F6333" s="1">
        <v>41913</v>
      </c>
      <c r="G6333" t="s">
        <v>2663</v>
      </c>
      <c r="H6333">
        <v>201502</v>
      </c>
      <c r="I6333" t="s">
        <v>27</v>
      </c>
      <c r="J6333" t="s">
        <v>53</v>
      </c>
      <c r="K6333" t="s">
        <v>36</v>
      </c>
      <c r="L6333" t="s">
        <v>54</v>
      </c>
      <c r="M6333" t="s">
        <v>31</v>
      </c>
      <c r="N6333" t="s">
        <v>32</v>
      </c>
      <c r="O6333">
        <v>693.83</v>
      </c>
      <c r="P6333" t="s">
        <v>936</v>
      </c>
      <c r="Q6333" t="s">
        <v>935</v>
      </c>
      <c r="R6333" t="s">
        <v>939</v>
      </c>
      <c r="S6333" t="s">
        <v>34</v>
      </c>
      <c r="T6333" t="s">
        <v>561</v>
      </c>
    </row>
    <row r="6334" spans="1:20">
      <c r="A6334" t="s">
        <v>935</v>
      </c>
      <c r="B6334" t="s">
        <v>936</v>
      </c>
      <c r="C6334" t="s">
        <v>965</v>
      </c>
      <c r="D6334" t="s">
        <v>966</v>
      </c>
      <c r="E6334" t="s">
        <v>25</v>
      </c>
      <c r="F6334" s="1">
        <v>41913</v>
      </c>
      <c r="G6334" t="s">
        <v>2663</v>
      </c>
      <c r="H6334">
        <v>201502</v>
      </c>
      <c r="I6334" t="s">
        <v>27</v>
      </c>
      <c r="J6334" t="s">
        <v>53</v>
      </c>
      <c r="K6334" t="s">
        <v>39</v>
      </c>
      <c r="L6334" t="s">
        <v>54</v>
      </c>
      <c r="M6334" t="s">
        <v>31</v>
      </c>
      <c r="N6334" t="s">
        <v>32</v>
      </c>
      <c r="O6334">
        <v>201.70000000000002</v>
      </c>
      <c r="P6334" t="s">
        <v>936</v>
      </c>
      <c r="Q6334" t="s">
        <v>935</v>
      </c>
      <c r="R6334" t="s">
        <v>939</v>
      </c>
      <c r="S6334" t="s">
        <v>34</v>
      </c>
      <c r="T6334" t="s">
        <v>561</v>
      </c>
    </row>
    <row r="6335" spans="1:20">
      <c r="A6335" t="s">
        <v>935</v>
      </c>
      <c r="B6335" t="s">
        <v>936</v>
      </c>
      <c r="C6335" t="s">
        <v>967</v>
      </c>
      <c r="D6335" t="s">
        <v>968</v>
      </c>
      <c r="E6335" t="s">
        <v>25</v>
      </c>
      <c r="F6335" s="1">
        <v>41852</v>
      </c>
      <c r="G6335" t="s">
        <v>2663</v>
      </c>
      <c r="H6335">
        <v>201502</v>
      </c>
      <c r="I6335" t="s">
        <v>27</v>
      </c>
      <c r="J6335" t="s">
        <v>28</v>
      </c>
      <c r="K6335" t="s">
        <v>29</v>
      </c>
      <c r="L6335" t="s">
        <v>30</v>
      </c>
      <c r="M6335" t="s">
        <v>31</v>
      </c>
      <c r="N6335" t="s">
        <v>32</v>
      </c>
      <c r="O6335">
        <v>5551.71</v>
      </c>
      <c r="P6335" t="s">
        <v>936</v>
      </c>
      <c r="Q6335" t="s">
        <v>935</v>
      </c>
      <c r="R6335" t="s">
        <v>939</v>
      </c>
      <c r="S6335" t="s">
        <v>34</v>
      </c>
      <c r="T6335" t="s">
        <v>561</v>
      </c>
    </row>
    <row r="6336" spans="1:20">
      <c r="A6336" t="s">
        <v>935</v>
      </c>
      <c r="B6336" t="s">
        <v>936</v>
      </c>
      <c r="C6336" t="s">
        <v>967</v>
      </c>
      <c r="D6336" t="s">
        <v>968</v>
      </c>
      <c r="E6336" t="s">
        <v>25</v>
      </c>
      <c r="F6336" s="1">
        <v>41852</v>
      </c>
      <c r="G6336" t="s">
        <v>2663</v>
      </c>
      <c r="H6336">
        <v>201502</v>
      </c>
      <c r="I6336" t="s">
        <v>27</v>
      </c>
      <c r="J6336" t="s">
        <v>28</v>
      </c>
      <c r="K6336" t="s">
        <v>36</v>
      </c>
      <c r="L6336" t="s">
        <v>30</v>
      </c>
      <c r="M6336" t="s">
        <v>31</v>
      </c>
      <c r="N6336" t="s">
        <v>32</v>
      </c>
      <c r="O6336">
        <v>3701.55</v>
      </c>
      <c r="P6336" t="s">
        <v>936</v>
      </c>
      <c r="Q6336" t="s">
        <v>935</v>
      </c>
      <c r="R6336" t="s">
        <v>939</v>
      </c>
      <c r="S6336" t="s">
        <v>34</v>
      </c>
      <c r="T6336" t="s">
        <v>561</v>
      </c>
    </row>
    <row r="6337" spans="1:20">
      <c r="A6337" t="s">
        <v>935</v>
      </c>
      <c r="B6337" t="s">
        <v>936</v>
      </c>
      <c r="C6337" t="s">
        <v>967</v>
      </c>
      <c r="D6337" t="s">
        <v>968</v>
      </c>
      <c r="E6337" t="s">
        <v>25</v>
      </c>
      <c r="F6337" s="1">
        <v>41852</v>
      </c>
      <c r="G6337" t="s">
        <v>2663</v>
      </c>
      <c r="H6337">
        <v>201502</v>
      </c>
      <c r="I6337" t="s">
        <v>27</v>
      </c>
      <c r="J6337" t="s">
        <v>28</v>
      </c>
      <c r="K6337" t="s">
        <v>39</v>
      </c>
      <c r="L6337" t="s">
        <v>30</v>
      </c>
      <c r="M6337" t="s">
        <v>31</v>
      </c>
      <c r="N6337" t="s">
        <v>32</v>
      </c>
      <c r="O6337">
        <v>1701.66</v>
      </c>
      <c r="P6337" t="s">
        <v>936</v>
      </c>
      <c r="Q6337" t="s">
        <v>935</v>
      </c>
      <c r="R6337" t="s">
        <v>939</v>
      </c>
      <c r="S6337" t="s">
        <v>34</v>
      </c>
      <c r="T6337" t="s">
        <v>561</v>
      </c>
    </row>
    <row r="6338" spans="1:20">
      <c r="A6338" t="s">
        <v>935</v>
      </c>
      <c r="B6338" t="s">
        <v>936</v>
      </c>
      <c r="C6338" t="s">
        <v>969</v>
      </c>
      <c r="D6338" t="s">
        <v>970</v>
      </c>
      <c r="E6338" t="s">
        <v>25</v>
      </c>
      <c r="F6338" s="1">
        <v>41852</v>
      </c>
      <c r="G6338" t="s">
        <v>2663</v>
      </c>
      <c r="H6338">
        <v>201502</v>
      </c>
      <c r="I6338" t="s">
        <v>27</v>
      </c>
      <c r="J6338" t="s">
        <v>28</v>
      </c>
      <c r="K6338" t="s">
        <v>29</v>
      </c>
      <c r="L6338" t="s">
        <v>30</v>
      </c>
      <c r="M6338" t="s">
        <v>31</v>
      </c>
      <c r="N6338" t="s">
        <v>32</v>
      </c>
      <c r="O6338">
        <v>1184.3900000000001</v>
      </c>
      <c r="P6338" t="s">
        <v>936</v>
      </c>
      <c r="Q6338" t="s">
        <v>935</v>
      </c>
      <c r="R6338" t="s">
        <v>939</v>
      </c>
      <c r="S6338" t="s">
        <v>34</v>
      </c>
      <c r="T6338" t="s">
        <v>561</v>
      </c>
    </row>
    <row r="6339" spans="1:20">
      <c r="A6339" t="s">
        <v>935</v>
      </c>
      <c r="B6339" t="s">
        <v>936</v>
      </c>
      <c r="C6339" t="s">
        <v>969</v>
      </c>
      <c r="D6339" t="s">
        <v>970</v>
      </c>
      <c r="E6339" t="s">
        <v>25</v>
      </c>
      <c r="F6339" s="1">
        <v>41852</v>
      </c>
      <c r="G6339" t="s">
        <v>2663</v>
      </c>
      <c r="H6339">
        <v>201502</v>
      </c>
      <c r="I6339" t="s">
        <v>27</v>
      </c>
      <c r="J6339" t="s">
        <v>28</v>
      </c>
      <c r="K6339" t="s">
        <v>36</v>
      </c>
      <c r="L6339" t="s">
        <v>30</v>
      </c>
      <c r="M6339" t="s">
        <v>31</v>
      </c>
      <c r="N6339" t="s">
        <v>32</v>
      </c>
      <c r="O6339">
        <v>814.26</v>
      </c>
      <c r="P6339" t="s">
        <v>936</v>
      </c>
      <c r="Q6339" t="s">
        <v>935</v>
      </c>
      <c r="R6339" t="s">
        <v>939</v>
      </c>
      <c r="S6339" t="s">
        <v>34</v>
      </c>
      <c r="T6339" t="s">
        <v>561</v>
      </c>
    </row>
    <row r="6340" spans="1:20">
      <c r="A6340" t="s">
        <v>935</v>
      </c>
      <c r="B6340" t="s">
        <v>936</v>
      </c>
      <c r="C6340" t="s">
        <v>969</v>
      </c>
      <c r="D6340" t="s">
        <v>970</v>
      </c>
      <c r="E6340" t="s">
        <v>25</v>
      </c>
      <c r="F6340" s="1">
        <v>41852</v>
      </c>
      <c r="G6340" t="s">
        <v>2663</v>
      </c>
      <c r="H6340">
        <v>201502</v>
      </c>
      <c r="I6340" t="s">
        <v>27</v>
      </c>
      <c r="J6340" t="s">
        <v>28</v>
      </c>
      <c r="K6340" t="s">
        <v>39</v>
      </c>
      <c r="L6340" t="s">
        <v>30</v>
      </c>
      <c r="M6340" t="s">
        <v>31</v>
      </c>
      <c r="N6340" t="s">
        <v>32</v>
      </c>
      <c r="O6340">
        <v>334.59000000000003</v>
      </c>
      <c r="P6340" t="s">
        <v>936</v>
      </c>
      <c r="Q6340" t="s">
        <v>935</v>
      </c>
      <c r="R6340" t="s">
        <v>939</v>
      </c>
      <c r="S6340" t="s">
        <v>34</v>
      </c>
      <c r="T6340" t="s">
        <v>561</v>
      </c>
    </row>
    <row r="6341" spans="1:20">
      <c r="A6341" t="s">
        <v>935</v>
      </c>
      <c r="B6341" t="s">
        <v>936</v>
      </c>
      <c r="C6341" t="s">
        <v>973</v>
      </c>
      <c r="D6341" t="s">
        <v>974</v>
      </c>
      <c r="E6341" t="s">
        <v>25</v>
      </c>
      <c r="F6341" s="1">
        <v>41518</v>
      </c>
      <c r="G6341" t="s">
        <v>2663</v>
      </c>
      <c r="H6341">
        <v>201502</v>
      </c>
      <c r="I6341" t="s">
        <v>27</v>
      </c>
      <c r="J6341" t="s">
        <v>28</v>
      </c>
      <c r="K6341" t="s">
        <v>29</v>
      </c>
      <c r="L6341" t="s">
        <v>30</v>
      </c>
      <c r="M6341" t="s">
        <v>31</v>
      </c>
      <c r="N6341" t="s">
        <v>32</v>
      </c>
      <c r="O6341">
        <v>529.49</v>
      </c>
      <c r="P6341" t="s">
        <v>936</v>
      </c>
      <c r="Q6341" t="s">
        <v>935</v>
      </c>
      <c r="R6341" t="s">
        <v>939</v>
      </c>
      <c r="S6341" t="s">
        <v>34</v>
      </c>
      <c r="T6341" t="s">
        <v>561</v>
      </c>
    </row>
    <row r="6342" spans="1:20">
      <c r="A6342" t="s">
        <v>935</v>
      </c>
      <c r="B6342" t="s">
        <v>936</v>
      </c>
      <c r="C6342" t="s">
        <v>973</v>
      </c>
      <c r="D6342" t="s">
        <v>974</v>
      </c>
      <c r="E6342" t="s">
        <v>25</v>
      </c>
      <c r="F6342" s="1">
        <v>41518</v>
      </c>
      <c r="G6342" t="s">
        <v>2663</v>
      </c>
      <c r="H6342">
        <v>201502</v>
      </c>
      <c r="I6342" t="s">
        <v>27</v>
      </c>
      <c r="J6342" t="s">
        <v>28</v>
      </c>
      <c r="K6342" t="s">
        <v>36</v>
      </c>
      <c r="L6342" t="s">
        <v>30</v>
      </c>
      <c r="M6342" t="s">
        <v>31</v>
      </c>
      <c r="N6342" t="s">
        <v>32</v>
      </c>
      <c r="O6342">
        <v>529.49</v>
      </c>
      <c r="P6342" t="s">
        <v>936</v>
      </c>
      <c r="Q6342" t="s">
        <v>935</v>
      </c>
      <c r="R6342" t="s">
        <v>939</v>
      </c>
      <c r="S6342" t="s">
        <v>34</v>
      </c>
      <c r="T6342" t="s">
        <v>561</v>
      </c>
    </row>
    <row r="6343" spans="1:20">
      <c r="A6343" t="s">
        <v>935</v>
      </c>
      <c r="B6343" t="s">
        <v>936</v>
      </c>
      <c r="C6343" t="s">
        <v>973</v>
      </c>
      <c r="D6343" t="s">
        <v>974</v>
      </c>
      <c r="E6343" t="s">
        <v>25</v>
      </c>
      <c r="F6343" s="1">
        <v>41518</v>
      </c>
      <c r="G6343" t="s">
        <v>2663</v>
      </c>
      <c r="H6343">
        <v>201502</v>
      </c>
      <c r="I6343" t="s">
        <v>27</v>
      </c>
      <c r="J6343" t="s">
        <v>28</v>
      </c>
      <c r="K6343" t="s">
        <v>38</v>
      </c>
      <c r="L6343" t="s">
        <v>30</v>
      </c>
      <c r="M6343" t="s">
        <v>31</v>
      </c>
      <c r="N6343" t="s">
        <v>32</v>
      </c>
      <c r="O6343">
        <v>529.49</v>
      </c>
      <c r="P6343" t="s">
        <v>936</v>
      </c>
      <c r="Q6343" t="s">
        <v>935</v>
      </c>
      <c r="R6343" t="s">
        <v>939</v>
      </c>
      <c r="S6343" t="s">
        <v>34</v>
      </c>
      <c r="T6343" t="s">
        <v>561</v>
      </c>
    </row>
    <row r="6344" spans="1:20">
      <c r="A6344" t="s">
        <v>935</v>
      </c>
      <c r="B6344" t="s">
        <v>936</v>
      </c>
      <c r="C6344" t="s">
        <v>973</v>
      </c>
      <c r="D6344" t="s">
        <v>974</v>
      </c>
      <c r="E6344" t="s">
        <v>25</v>
      </c>
      <c r="F6344" s="1">
        <v>41518</v>
      </c>
      <c r="G6344" t="s">
        <v>2663</v>
      </c>
      <c r="H6344">
        <v>201502</v>
      </c>
      <c r="I6344" t="s">
        <v>27</v>
      </c>
      <c r="J6344" t="s">
        <v>28</v>
      </c>
      <c r="K6344" t="s">
        <v>39</v>
      </c>
      <c r="L6344" t="s">
        <v>30</v>
      </c>
      <c r="M6344" t="s">
        <v>31</v>
      </c>
      <c r="N6344" t="s">
        <v>32</v>
      </c>
      <c r="O6344">
        <v>529.49</v>
      </c>
      <c r="P6344" t="s">
        <v>936</v>
      </c>
      <c r="Q6344" t="s">
        <v>935</v>
      </c>
      <c r="R6344" t="s">
        <v>939</v>
      </c>
      <c r="S6344" t="s">
        <v>34</v>
      </c>
      <c r="T6344" t="s">
        <v>561</v>
      </c>
    </row>
    <row r="6345" spans="1:20">
      <c r="A6345" t="s">
        <v>935</v>
      </c>
      <c r="B6345" t="s">
        <v>936</v>
      </c>
      <c r="C6345" t="s">
        <v>973</v>
      </c>
      <c r="D6345" t="s">
        <v>974</v>
      </c>
      <c r="E6345" t="s">
        <v>25</v>
      </c>
      <c r="F6345" s="1">
        <v>41518</v>
      </c>
      <c r="G6345" t="s">
        <v>2663</v>
      </c>
      <c r="H6345">
        <v>201502</v>
      </c>
      <c r="I6345" t="s">
        <v>27</v>
      </c>
      <c r="J6345" t="s">
        <v>28</v>
      </c>
      <c r="K6345" t="s">
        <v>40</v>
      </c>
      <c r="L6345" t="s">
        <v>30</v>
      </c>
      <c r="M6345" t="s">
        <v>31</v>
      </c>
      <c r="N6345" t="s">
        <v>32</v>
      </c>
      <c r="O6345">
        <v>529.49</v>
      </c>
      <c r="P6345" t="s">
        <v>936</v>
      </c>
      <c r="Q6345" t="s">
        <v>935</v>
      </c>
      <c r="R6345" t="s">
        <v>939</v>
      </c>
      <c r="S6345" t="s">
        <v>34</v>
      </c>
      <c r="T6345" t="s">
        <v>561</v>
      </c>
    </row>
    <row r="6346" spans="1:20">
      <c r="A6346" t="s">
        <v>935</v>
      </c>
      <c r="B6346" t="s">
        <v>936</v>
      </c>
      <c r="C6346" t="s">
        <v>973</v>
      </c>
      <c r="D6346" t="s">
        <v>974</v>
      </c>
      <c r="E6346" t="s">
        <v>25</v>
      </c>
      <c r="F6346" s="1">
        <v>41518</v>
      </c>
      <c r="G6346" t="s">
        <v>2663</v>
      </c>
      <c r="H6346">
        <v>201502</v>
      </c>
      <c r="I6346" t="s">
        <v>27</v>
      </c>
      <c r="J6346" t="s">
        <v>28</v>
      </c>
      <c r="K6346" t="s">
        <v>41</v>
      </c>
      <c r="L6346" t="s">
        <v>30</v>
      </c>
      <c r="M6346" t="s">
        <v>31</v>
      </c>
      <c r="N6346" t="s">
        <v>32</v>
      </c>
      <c r="O6346">
        <v>529.49</v>
      </c>
      <c r="P6346" t="s">
        <v>936</v>
      </c>
      <c r="Q6346" t="s">
        <v>935</v>
      </c>
      <c r="R6346" t="s">
        <v>939</v>
      </c>
      <c r="S6346" t="s">
        <v>34</v>
      </c>
      <c r="T6346" t="s">
        <v>561</v>
      </c>
    </row>
    <row r="6347" spans="1:20">
      <c r="A6347" t="s">
        <v>935</v>
      </c>
      <c r="B6347" t="s">
        <v>936</v>
      </c>
      <c r="C6347" t="s">
        <v>975</v>
      </c>
      <c r="D6347" t="s">
        <v>976</v>
      </c>
      <c r="E6347" t="s">
        <v>25</v>
      </c>
      <c r="F6347" s="1">
        <v>41518</v>
      </c>
      <c r="G6347" t="s">
        <v>2663</v>
      </c>
      <c r="H6347">
        <v>201502</v>
      </c>
      <c r="I6347" t="s">
        <v>27</v>
      </c>
      <c r="J6347" t="s">
        <v>53</v>
      </c>
      <c r="K6347" t="s">
        <v>29</v>
      </c>
      <c r="L6347" t="s">
        <v>54</v>
      </c>
      <c r="M6347" t="s">
        <v>31</v>
      </c>
      <c r="N6347" t="s">
        <v>32</v>
      </c>
      <c r="O6347">
        <v>504.61</v>
      </c>
      <c r="P6347" t="s">
        <v>936</v>
      </c>
      <c r="Q6347" t="s">
        <v>935</v>
      </c>
      <c r="R6347" t="s">
        <v>939</v>
      </c>
      <c r="S6347" t="s">
        <v>34</v>
      </c>
      <c r="T6347" t="s">
        <v>561</v>
      </c>
    </row>
    <row r="6348" spans="1:20">
      <c r="A6348" t="s">
        <v>935</v>
      </c>
      <c r="B6348" t="s">
        <v>936</v>
      </c>
      <c r="C6348" t="s">
        <v>975</v>
      </c>
      <c r="D6348" t="s">
        <v>976</v>
      </c>
      <c r="E6348" t="s">
        <v>25</v>
      </c>
      <c r="F6348" s="1">
        <v>41518</v>
      </c>
      <c r="G6348" t="s">
        <v>2663</v>
      </c>
      <c r="H6348">
        <v>201502</v>
      </c>
      <c r="I6348" t="s">
        <v>27</v>
      </c>
      <c r="J6348" t="s">
        <v>53</v>
      </c>
      <c r="K6348" t="s">
        <v>36</v>
      </c>
      <c r="L6348" t="s">
        <v>54</v>
      </c>
      <c r="M6348" t="s">
        <v>31</v>
      </c>
      <c r="N6348" t="s">
        <v>32</v>
      </c>
      <c r="O6348">
        <v>69.010000000000005</v>
      </c>
      <c r="P6348" t="s">
        <v>936</v>
      </c>
      <c r="Q6348" t="s">
        <v>935</v>
      </c>
      <c r="R6348" t="s">
        <v>939</v>
      </c>
      <c r="S6348" t="s">
        <v>34</v>
      </c>
      <c r="T6348" t="s">
        <v>561</v>
      </c>
    </row>
    <row r="6349" spans="1:20">
      <c r="A6349" t="s">
        <v>935</v>
      </c>
      <c r="B6349" t="s">
        <v>936</v>
      </c>
      <c r="C6349" t="s">
        <v>975</v>
      </c>
      <c r="D6349" t="s">
        <v>976</v>
      </c>
      <c r="E6349" t="s">
        <v>25</v>
      </c>
      <c r="F6349" s="1">
        <v>41518</v>
      </c>
      <c r="G6349" t="s">
        <v>2663</v>
      </c>
      <c r="H6349">
        <v>201502</v>
      </c>
      <c r="I6349" t="s">
        <v>27</v>
      </c>
      <c r="J6349" t="s">
        <v>53</v>
      </c>
      <c r="K6349" t="s">
        <v>37</v>
      </c>
      <c r="L6349" t="s">
        <v>54</v>
      </c>
      <c r="M6349" t="s">
        <v>31</v>
      </c>
      <c r="N6349" t="s">
        <v>32</v>
      </c>
      <c r="O6349">
        <v>0</v>
      </c>
      <c r="P6349" t="s">
        <v>936</v>
      </c>
      <c r="Q6349" t="s">
        <v>935</v>
      </c>
      <c r="R6349" t="s">
        <v>939</v>
      </c>
      <c r="S6349" t="s">
        <v>34</v>
      </c>
      <c r="T6349" t="s">
        <v>561</v>
      </c>
    </row>
    <row r="6350" spans="1:20">
      <c r="A6350" t="s">
        <v>935</v>
      </c>
      <c r="B6350" t="s">
        <v>936</v>
      </c>
      <c r="C6350" t="s">
        <v>975</v>
      </c>
      <c r="D6350" t="s">
        <v>976</v>
      </c>
      <c r="E6350" t="s">
        <v>25</v>
      </c>
      <c r="F6350" s="1">
        <v>41518</v>
      </c>
      <c r="G6350" t="s">
        <v>2663</v>
      </c>
      <c r="H6350">
        <v>201502</v>
      </c>
      <c r="I6350" t="s">
        <v>27</v>
      </c>
      <c r="J6350" t="s">
        <v>53</v>
      </c>
      <c r="K6350" t="s">
        <v>38</v>
      </c>
      <c r="L6350" t="s">
        <v>54</v>
      </c>
      <c r="M6350" t="s">
        <v>31</v>
      </c>
      <c r="N6350" t="s">
        <v>32</v>
      </c>
      <c r="O6350">
        <v>0</v>
      </c>
      <c r="P6350" t="s">
        <v>936</v>
      </c>
      <c r="Q6350" t="s">
        <v>935</v>
      </c>
      <c r="R6350" t="s">
        <v>939</v>
      </c>
      <c r="S6350" t="s">
        <v>34</v>
      </c>
      <c r="T6350" t="s">
        <v>561</v>
      </c>
    </row>
    <row r="6351" spans="1:20">
      <c r="A6351" t="s">
        <v>935</v>
      </c>
      <c r="B6351" t="s">
        <v>936</v>
      </c>
      <c r="C6351" t="s">
        <v>975</v>
      </c>
      <c r="D6351" t="s">
        <v>976</v>
      </c>
      <c r="E6351" t="s">
        <v>25</v>
      </c>
      <c r="F6351" s="1">
        <v>41518</v>
      </c>
      <c r="G6351" t="s">
        <v>2663</v>
      </c>
      <c r="H6351">
        <v>201502</v>
      </c>
      <c r="I6351" t="s">
        <v>27</v>
      </c>
      <c r="J6351" t="s">
        <v>53</v>
      </c>
      <c r="K6351" t="s">
        <v>39</v>
      </c>
      <c r="L6351" t="s">
        <v>54</v>
      </c>
      <c r="M6351" t="s">
        <v>31</v>
      </c>
      <c r="N6351" t="s">
        <v>32</v>
      </c>
      <c r="O6351">
        <v>92.18</v>
      </c>
      <c r="P6351" t="s">
        <v>936</v>
      </c>
      <c r="Q6351" t="s">
        <v>935</v>
      </c>
      <c r="R6351" t="s">
        <v>939</v>
      </c>
      <c r="S6351" t="s">
        <v>34</v>
      </c>
      <c r="T6351" t="s">
        <v>561</v>
      </c>
    </row>
    <row r="6352" spans="1:20">
      <c r="A6352" t="s">
        <v>935</v>
      </c>
      <c r="B6352" t="s">
        <v>936</v>
      </c>
      <c r="C6352" t="s">
        <v>975</v>
      </c>
      <c r="D6352" t="s">
        <v>976</v>
      </c>
      <c r="E6352" t="s">
        <v>25</v>
      </c>
      <c r="F6352" s="1">
        <v>41518</v>
      </c>
      <c r="G6352" t="s">
        <v>2663</v>
      </c>
      <c r="H6352">
        <v>201502</v>
      </c>
      <c r="I6352" t="s">
        <v>27</v>
      </c>
      <c r="J6352" t="s">
        <v>53</v>
      </c>
      <c r="K6352" t="s">
        <v>41</v>
      </c>
      <c r="L6352" t="s">
        <v>54</v>
      </c>
      <c r="M6352" t="s">
        <v>31</v>
      </c>
      <c r="N6352" t="s">
        <v>32</v>
      </c>
      <c r="O6352">
        <v>0</v>
      </c>
      <c r="P6352" t="s">
        <v>936</v>
      </c>
      <c r="Q6352" t="s">
        <v>935</v>
      </c>
      <c r="R6352" t="s">
        <v>939</v>
      </c>
      <c r="S6352" t="s">
        <v>34</v>
      </c>
      <c r="T6352" t="s">
        <v>561</v>
      </c>
    </row>
    <row r="6353" spans="1:20">
      <c r="A6353" t="s">
        <v>935</v>
      </c>
      <c r="B6353" t="s">
        <v>936</v>
      </c>
      <c r="C6353" t="s">
        <v>977</v>
      </c>
      <c r="D6353" t="s">
        <v>978</v>
      </c>
      <c r="E6353" t="s">
        <v>25</v>
      </c>
      <c r="F6353" s="1">
        <v>41913</v>
      </c>
      <c r="G6353" t="s">
        <v>2663</v>
      </c>
      <c r="H6353">
        <v>201502</v>
      </c>
      <c r="I6353" t="s">
        <v>27</v>
      </c>
      <c r="J6353" t="s">
        <v>53</v>
      </c>
      <c r="K6353" t="s">
        <v>29</v>
      </c>
      <c r="L6353" t="s">
        <v>54</v>
      </c>
      <c r="M6353" t="s">
        <v>31</v>
      </c>
      <c r="N6353" t="s">
        <v>32</v>
      </c>
      <c r="O6353">
        <v>14651.720000000001</v>
      </c>
      <c r="P6353" t="s">
        <v>936</v>
      </c>
      <c r="Q6353" t="s">
        <v>935</v>
      </c>
      <c r="R6353" t="s">
        <v>939</v>
      </c>
      <c r="S6353" t="s">
        <v>34</v>
      </c>
      <c r="T6353" t="s">
        <v>561</v>
      </c>
    </row>
    <row r="6354" spans="1:20">
      <c r="A6354" t="s">
        <v>2709</v>
      </c>
      <c r="B6354" t="s">
        <v>936</v>
      </c>
      <c r="C6354" t="s">
        <v>2710</v>
      </c>
      <c r="D6354" t="s">
        <v>2711</v>
      </c>
      <c r="E6354" t="s">
        <v>25</v>
      </c>
      <c r="F6354" s="1">
        <v>37987</v>
      </c>
      <c r="G6354" t="s">
        <v>2663</v>
      </c>
      <c r="H6354">
        <v>201502</v>
      </c>
      <c r="I6354" t="s">
        <v>27</v>
      </c>
      <c r="J6354" t="s">
        <v>28</v>
      </c>
      <c r="K6354" t="s">
        <v>29</v>
      </c>
      <c r="L6354" t="s">
        <v>30</v>
      </c>
      <c r="M6354" t="s">
        <v>31</v>
      </c>
      <c r="N6354" t="s">
        <v>32</v>
      </c>
      <c r="O6354">
        <v>358.45</v>
      </c>
      <c r="P6354" t="s">
        <v>936</v>
      </c>
      <c r="Q6354" t="s">
        <v>2709</v>
      </c>
      <c r="R6354" t="s">
        <v>939</v>
      </c>
      <c r="S6354" t="s">
        <v>34</v>
      </c>
      <c r="T6354" t="s">
        <v>561</v>
      </c>
    </row>
    <row r="6355" spans="1:20">
      <c r="A6355" t="s">
        <v>2709</v>
      </c>
      <c r="B6355" t="s">
        <v>936</v>
      </c>
      <c r="C6355" t="s">
        <v>2710</v>
      </c>
      <c r="D6355" t="s">
        <v>2711</v>
      </c>
      <c r="E6355" t="s">
        <v>25</v>
      </c>
      <c r="F6355" s="1">
        <v>37987</v>
      </c>
      <c r="G6355" t="s">
        <v>2663</v>
      </c>
      <c r="H6355">
        <v>201502</v>
      </c>
      <c r="I6355" t="s">
        <v>27</v>
      </c>
      <c r="J6355" t="s">
        <v>28</v>
      </c>
      <c r="K6355" t="s">
        <v>36</v>
      </c>
      <c r="L6355" t="s">
        <v>30</v>
      </c>
      <c r="M6355" t="s">
        <v>31</v>
      </c>
      <c r="N6355" t="s">
        <v>32</v>
      </c>
      <c r="O6355">
        <v>168.21</v>
      </c>
      <c r="P6355" t="s">
        <v>936</v>
      </c>
      <c r="Q6355" t="s">
        <v>2709</v>
      </c>
      <c r="R6355" t="s">
        <v>939</v>
      </c>
      <c r="S6355" t="s">
        <v>34</v>
      </c>
      <c r="T6355" t="s">
        <v>561</v>
      </c>
    </row>
    <row r="6356" spans="1:20">
      <c r="A6356" t="s">
        <v>2709</v>
      </c>
      <c r="B6356" t="s">
        <v>936</v>
      </c>
      <c r="C6356" t="s">
        <v>2710</v>
      </c>
      <c r="D6356" t="s">
        <v>2711</v>
      </c>
      <c r="E6356" t="s">
        <v>25</v>
      </c>
      <c r="F6356" s="1">
        <v>37987</v>
      </c>
      <c r="G6356" t="s">
        <v>2663</v>
      </c>
      <c r="H6356">
        <v>201502</v>
      </c>
      <c r="I6356" t="s">
        <v>27</v>
      </c>
      <c r="J6356" t="s">
        <v>28</v>
      </c>
      <c r="K6356" t="s">
        <v>37</v>
      </c>
      <c r="L6356" t="s">
        <v>30</v>
      </c>
      <c r="M6356" t="s">
        <v>31</v>
      </c>
      <c r="N6356" t="s">
        <v>32</v>
      </c>
      <c r="O6356">
        <v>5.5200000000000005</v>
      </c>
      <c r="P6356" t="s">
        <v>936</v>
      </c>
      <c r="Q6356" t="s">
        <v>2709</v>
      </c>
      <c r="R6356" t="s">
        <v>939</v>
      </c>
      <c r="S6356" t="s">
        <v>34</v>
      </c>
      <c r="T6356" t="s">
        <v>561</v>
      </c>
    </row>
    <row r="6357" spans="1:20">
      <c r="A6357" t="s">
        <v>2709</v>
      </c>
      <c r="B6357" t="s">
        <v>936</v>
      </c>
      <c r="C6357" t="s">
        <v>2710</v>
      </c>
      <c r="D6357" t="s">
        <v>2711</v>
      </c>
      <c r="E6357" t="s">
        <v>25</v>
      </c>
      <c r="F6357" s="1">
        <v>37987</v>
      </c>
      <c r="G6357" t="s">
        <v>2663</v>
      </c>
      <c r="H6357">
        <v>201502</v>
      </c>
      <c r="I6357" t="s">
        <v>27</v>
      </c>
      <c r="J6357" t="s">
        <v>28</v>
      </c>
      <c r="K6357" t="s">
        <v>38</v>
      </c>
      <c r="L6357" t="s">
        <v>30</v>
      </c>
      <c r="M6357" t="s">
        <v>31</v>
      </c>
      <c r="N6357" t="s">
        <v>32</v>
      </c>
      <c r="O6357">
        <v>12.83</v>
      </c>
      <c r="P6357" t="s">
        <v>936</v>
      </c>
      <c r="Q6357" t="s">
        <v>2709</v>
      </c>
      <c r="R6357" t="s">
        <v>939</v>
      </c>
      <c r="S6357" t="s">
        <v>34</v>
      </c>
      <c r="T6357" t="s">
        <v>561</v>
      </c>
    </row>
    <row r="6358" spans="1:20">
      <c r="A6358" t="s">
        <v>2709</v>
      </c>
      <c r="B6358" t="s">
        <v>936</v>
      </c>
      <c r="C6358" t="s">
        <v>2710</v>
      </c>
      <c r="D6358" t="s">
        <v>2711</v>
      </c>
      <c r="E6358" t="s">
        <v>25</v>
      </c>
      <c r="F6358" s="1">
        <v>37987</v>
      </c>
      <c r="G6358" t="s">
        <v>2663</v>
      </c>
      <c r="H6358">
        <v>201502</v>
      </c>
      <c r="I6358" t="s">
        <v>27</v>
      </c>
      <c r="J6358" t="s">
        <v>28</v>
      </c>
      <c r="K6358" t="s">
        <v>39</v>
      </c>
      <c r="L6358" t="s">
        <v>30</v>
      </c>
      <c r="M6358" t="s">
        <v>31</v>
      </c>
      <c r="N6358" t="s">
        <v>32</v>
      </c>
      <c r="O6358">
        <v>4.18</v>
      </c>
      <c r="P6358" t="s">
        <v>936</v>
      </c>
      <c r="Q6358" t="s">
        <v>2709</v>
      </c>
      <c r="R6358" t="s">
        <v>939</v>
      </c>
      <c r="S6358" t="s">
        <v>34</v>
      </c>
      <c r="T6358" t="s">
        <v>561</v>
      </c>
    </row>
    <row r="6359" spans="1:20">
      <c r="A6359" t="s">
        <v>2709</v>
      </c>
      <c r="B6359" t="s">
        <v>936</v>
      </c>
      <c r="C6359" t="s">
        <v>2710</v>
      </c>
      <c r="D6359" t="s">
        <v>2711</v>
      </c>
      <c r="E6359" t="s">
        <v>25</v>
      </c>
      <c r="F6359" s="1">
        <v>37987</v>
      </c>
      <c r="G6359" t="s">
        <v>2663</v>
      </c>
      <c r="H6359">
        <v>201502</v>
      </c>
      <c r="I6359" t="s">
        <v>27</v>
      </c>
      <c r="J6359" t="s">
        <v>28</v>
      </c>
      <c r="K6359" t="s">
        <v>40</v>
      </c>
      <c r="L6359" t="s">
        <v>30</v>
      </c>
      <c r="M6359" t="s">
        <v>31</v>
      </c>
      <c r="N6359" t="s">
        <v>32</v>
      </c>
      <c r="O6359">
        <v>5.8</v>
      </c>
      <c r="P6359" t="s">
        <v>936</v>
      </c>
      <c r="Q6359" t="s">
        <v>2709</v>
      </c>
      <c r="R6359" t="s">
        <v>939</v>
      </c>
      <c r="S6359" t="s">
        <v>34</v>
      </c>
      <c r="T6359" t="s">
        <v>561</v>
      </c>
    </row>
    <row r="6360" spans="1:20">
      <c r="A6360" t="s">
        <v>2709</v>
      </c>
      <c r="B6360" t="s">
        <v>936</v>
      </c>
      <c r="C6360" t="s">
        <v>2710</v>
      </c>
      <c r="D6360" t="s">
        <v>2711</v>
      </c>
      <c r="E6360" t="s">
        <v>25</v>
      </c>
      <c r="F6360" s="1">
        <v>37987</v>
      </c>
      <c r="G6360" t="s">
        <v>2663</v>
      </c>
      <c r="H6360">
        <v>201502</v>
      </c>
      <c r="I6360" t="s">
        <v>27</v>
      </c>
      <c r="J6360" t="s">
        <v>28</v>
      </c>
      <c r="K6360" t="s">
        <v>41</v>
      </c>
      <c r="L6360" t="s">
        <v>30</v>
      </c>
      <c r="M6360" t="s">
        <v>31</v>
      </c>
      <c r="N6360" t="s">
        <v>32</v>
      </c>
      <c r="O6360">
        <v>1.78</v>
      </c>
      <c r="P6360" t="s">
        <v>936</v>
      </c>
      <c r="Q6360" t="s">
        <v>2709</v>
      </c>
      <c r="R6360" t="s">
        <v>939</v>
      </c>
      <c r="S6360" t="s">
        <v>34</v>
      </c>
      <c r="T6360" t="s">
        <v>561</v>
      </c>
    </row>
    <row r="6361" spans="1:20">
      <c r="A6361" t="s">
        <v>2709</v>
      </c>
      <c r="B6361" t="s">
        <v>936</v>
      </c>
      <c r="C6361" t="s">
        <v>2710</v>
      </c>
      <c r="D6361" t="s">
        <v>2711</v>
      </c>
      <c r="E6361" t="s">
        <v>25</v>
      </c>
      <c r="F6361" s="1">
        <v>37987</v>
      </c>
      <c r="G6361" t="s">
        <v>2663</v>
      </c>
      <c r="H6361">
        <v>201502</v>
      </c>
      <c r="I6361" t="s">
        <v>27</v>
      </c>
      <c r="J6361" t="s">
        <v>28</v>
      </c>
      <c r="K6361" t="s">
        <v>44</v>
      </c>
      <c r="L6361" t="s">
        <v>30</v>
      </c>
      <c r="M6361" t="s">
        <v>31</v>
      </c>
      <c r="N6361" t="s">
        <v>32</v>
      </c>
      <c r="O6361">
        <v>0.96</v>
      </c>
      <c r="P6361" t="s">
        <v>936</v>
      </c>
      <c r="Q6361" t="s">
        <v>2709</v>
      </c>
      <c r="R6361" t="s">
        <v>939</v>
      </c>
      <c r="S6361" t="s">
        <v>34</v>
      </c>
      <c r="T6361" t="s">
        <v>561</v>
      </c>
    </row>
    <row r="6362" spans="1:20">
      <c r="A6362" t="s">
        <v>993</v>
      </c>
      <c r="B6362" t="s">
        <v>936</v>
      </c>
      <c r="C6362" t="s">
        <v>994</v>
      </c>
      <c r="D6362" t="s">
        <v>995</v>
      </c>
      <c r="E6362" t="s">
        <v>25</v>
      </c>
      <c r="F6362" s="1">
        <v>37987</v>
      </c>
      <c r="G6362" t="s">
        <v>2663</v>
      </c>
      <c r="H6362">
        <v>201502</v>
      </c>
      <c r="I6362" t="s">
        <v>27</v>
      </c>
      <c r="J6362" t="s">
        <v>28</v>
      </c>
      <c r="K6362" t="s">
        <v>29</v>
      </c>
      <c r="L6362" t="s">
        <v>30</v>
      </c>
      <c r="M6362" t="s">
        <v>31</v>
      </c>
      <c r="N6362" t="s">
        <v>32</v>
      </c>
      <c r="O6362">
        <v>11543.92</v>
      </c>
      <c r="P6362" t="s">
        <v>936</v>
      </c>
      <c r="Q6362" t="s">
        <v>993</v>
      </c>
      <c r="R6362" t="s">
        <v>939</v>
      </c>
      <c r="S6362" t="s">
        <v>34</v>
      </c>
      <c r="T6362" t="s">
        <v>561</v>
      </c>
    </row>
    <row r="6363" spans="1:20">
      <c r="A6363" t="s">
        <v>993</v>
      </c>
      <c r="B6363" t="s">
        <v>936</v>
      </c>
      <c r="C6363" t="s">
        <v>994</v>
      </c>
      <c r="D6363" t="s">
        <v>995</v>
      </c>
      <c r="E6363" t="s">
        <v>25</v>
      </c>
      <c r="F6363" s="1">
        <v>37987</v>
      </c>
      <c r="G6363" t="s">
        <v>2663</v>
      </c>
      <c r="H6363">
        <v>201502</v>
      </c>
      <c r="I6363" t="s">
        <v>27</v>
      </c>
      <c r="J6363" t="s">
        <v>28</v>
      </c>
      <c r="K6363" t="s">
        <v>36</v>
      </c>
      <c r="L6363" t="s">
        <v>30</v>
      </c>
      <c r="M6363" t="s">
        <v>31</v>
      </c>
      <c r="N6363" t="s">
        <v>32</v>
      </c>
      <c r="O6363">
        <v>9703.8700000000008</v>
      </c>
      <c r="P6363" t="s">
        <v>936</v>
      </c>
      <c r="Q6363" t="s">
        <v>993</v>
      </c>
      <c r="R6363" t="s">
        <v>939</v>
      </c>
      <c r="S6363" t="s">
        <v>34</v>
      </c>
      <c r="T6363" t="s">
        <v>561</v>
      </c>
    </row>
    <row r="6364" spans="1:20">
      <c r="A6364" t="s">
        <v>996</v>
      </c>
      <c r="B6364" t="s">
        <v>936</v>
      </c>
      <c r="C6364" t="s">
        <v>997</v>
      </c>
      <c r="D6364" t="s">
        <v>998</v>
      </c>
      <c r="E6364" t="s">
        <v>25</v>
      </c>
      <c r="F6364" s="1">
        <v>37987</v>
      </c>
      <c r="G6364" t="s">
        <v>2663</v>
      </c>
      <c r="H6364">
        <v>201502</v>
      </c>
      <c r="I6364" t="s">
        <v>27</v>
      </c>
      <c r="J6364" t="s">
        <v>53</v>
      </c>
      <c r="K6364" t="s">
        <v>29</v>
      </c>
      <c r="L6364" t="s">
        <v>54</v>
      </c>
      <c r="M6364" t="s">
        <v>31</v>
      </c>
      <c r="N6364" t="s">
        <v>32</v>
      </c>
      <c r="O6364">
        <v>1575.72</v>
      </c>
      <c r="P6364" t="s">
        <v>936</v>
      </c>
      <c r="Q6364" t="s">
        <v>996</v>
      </c>
      <c r="R6364" t="s">
        <v>939</v>
      </c>
      <c r="S6364" t="s">
        <v>34</v>
      </c>
      <c r="T6364" t="s">
        <v>561</v>
      </c>
    </row>
    <row r="6365" spans="1:20">
      <c r="A6365" t="s">
        <v>982</v>
      </c>
      <c r="B6365" t="s">
        <v>936</v>
      </c>
      <c r="C6365" t="s">
        <v>1001</v>
      </c>
      <c r="D6365" t="s">
        <v>1002</v>
      </c>
      <c r="E6365" t="s">
        <v>25</v>
      </c>
      <c r="F6365" s="1">
        <v>37987</v>
      </c>
      <c r="G6365" t="s">
        <v>2663</v>
      </c>
      <c r="H6365">
        <v>201502</v>
      </c>
      <c r="I6365" t="s">
        <v>27</v>
      </c>
      <c r="J6365" t="s">
        <v>28</v>
      </c>
      <c r="K6365" t="s">
        <v>29</v>
      </c>
      <c r="L6365" t="s">
        <v>30</v>
      </c>
      <c r="M6365" t="s">
        <v>31</v>
      </c>
      <c r="N6365" t="s">
        <v>32</v>
      </c>
      <c r="O6365">
        <v>6711.81</v>
      </c>
      <c r="P6365" t="s">
        <v>936</v>
      </c>
      <c r="Q6365" t="s">
        <v>982</v>
      </c>
      <c r="R6365" t="s">
        <v>939</v>
      </c>
      <c r="S6365" t="s">
        <v>34</v>
      </c>
      <c r="T6365" t="s">
        <v>561</v>
      </c>
    </row>
    <row r="6366" spans="1:20">
      <c r="A6366" t="s">
        <v>935</v>
      </c>
      <c r="B6366" t="s">
        <v>936</v>
      </c>
      <c r="C6366" t="s">
        <v>1003</v>
      </c>
      <c r="D6366" t="s">
        <v>1004</v>
      </c>
      <c r="E6366" t="s">
        <v>25</v>
      </c>
      <c r="F6366" s="1">
        <v>41852</v>
      </c>
      <c r="G6366" t="s">
        <v>2663</v>
      </c>
      <c r="H6366">
        <v>201502</v>
      </c>
      <c r="I6366" t="s">
        <v>27</v>
      </c>
      <c r="J6366" t="s">
        <v>28</v>
      </c>
      <c r="K6366" t="s">
        <v>29</v>
      </c>
      <c r="L6366" t="s">
        <v>30</v>
      </c>
      <c r="M6366" t="s">
        <v>31</v>
      </c>
      <c r="N6366" t="s">
        <v>32</v>
      </c>
      <c r="O6366">
        <v>71512.08</v>
      </c>
      <c r="P6366" t="s">
        <v>936</v>
      </c>
      <c r="Q6366" t="s">
        <v>935</v>
      </c>
      <c r="R6366" t="s">
        <v>939</v>
      </c>
      <c r="S6366" t="s">
        <v>34</v>
      </c>
      <c r="T6366" t="s">
        <v>561</v>
      </c>
    </row>
    <row r="6367" spans="1:20">
      <c r="A6367" t="s">
        <v>1011</v>
      </c>
      <c r="B6367" t="s">
        <v>936</v>
      </c>
      <c r="C6367" t="s">
        <v>1014</v>
      </c>
      <c r="D6367" t="s">
        <v>1015</v>
      </c>
      <c r="E6367" t="s">
        <v>25</v>
      </c>
      <c r="F6367" s="1">
        <v>40513</v>
      </c>
      <c r="G6367" t="s">
        <v>2663</v>
      </c>
      <c r="H6367">
        <v>201502</v>
      </c>
      <c r="I6367" t="s">
        <v>27</v>
      </c>
      <c r="J6367" t="s">
        <v>28</v>
      </c>
      <c r="K6367" t="s">
        <v>29</v>
      </c>
      <c r="L6367" t="s">
        <v>30</v>
      </c>
      <c r="M6367" t="s">
        <v>31</v>
      </c>
      <c r="N6367" t="s">
        <v>32</v>
      </c>
      <c r="O6367">
        <v>9184.1200000000008</v>
      </c>
      <c r="P6367" t="s">
        <v>936</v>
      </c>
      <c r="Q6367" t="s">
        <v>1011</v>
      </c>
      <c r="R6367" t="s">
        <v>939</v>
      </c>
      <c r="S6367" t="s">
        <v>34</v>
      </c>
      <c r="T6367" t="s">
        <v>561</v>
      </c>
    </row>
    <row r="6368" spans="1:20">
      <c r="A6368" t="s">
        <v>1011</v>
      </c>
      <c r="B6368" t="s">
        <v>936</v>
      </c>
      <c r="C6368" t="s">
        <v>1014</v>
      </c>
      <c r="D6368" t="s">
        <v>1015</v>
      </c>
      <c r="E6368" t="s">
        <v>25</v>
      </c>
      <c r="F6368" s="1">
        <v>40513</v>
      </c>
      <c r="G6368" t="s">
        <v>2663</v>
      </c>
      <c r="H6368">
        <v>201502</v>
      </c>
      <c r="I6368" t="s">
        <v>27</v>
      </c>
      <c r="J6368" t="s">
        <v>28</v>
      </c>
      <c r="K6368" t="s">
        <v>36</v>
      </c>
      <c r="L6368" t="s">
        <v>30</v>
      </c>
      <c r="M6368" t="s">
        <v>31</v>
      </c>
      <c r="N6368" t="s">
        <v>32</v>
      </c>
      <c r="O6368">
        <v>4497.21</v>
      </c>
      <c r="P6368" t="s">
        <v>936</v>
      </c>
      <c r="Q6368" t="s">
        <v>1011</v>
      </c>
      <c r="R6368" t="s">
        <v>939</v>
      </c>
      <c r="S6368" t="s">
        <v>34</v>
      </c>
      <c r="T6368" t="s">
        <v>561</v>
      </c>
    </row>
    <row r="6369" spans="1:20">
      <c r="A6369" t="s">
        <v>1011</v>
      </c>
      <c r="B6369" t="s">
        <v>936</v>
      </c>
      <c r="C6369" t="s">
        <v>1014</v>
      </c>
      <c r="D6369" t="s">
        <v>1015</v>
      </c>
      <c r="E6369" t="s">
        <v>25</v>
      </c>
      <c r="F6369" s="1">
        <v>40513</v>
      </c>
      <c r="G6369" t="s">
        <v>2663</v>
      </c>
      <c r="H6369">
        <v>201502</v>
      </c>
      <c r="I6369" t="s">
        <v>27</v>
      </c>
      <c r="J6369" t="s">
        <v>28</v>
      </c>
      <c r="K6369" t="s">
        <v>37</v>
      </c>
      <c r="L6369" t="s">
        <v>30</v>
      </c>
      <c r="M6369" t="s">
        <v>31</v>
      </c>
      <c r="N6369" t="s">
        <v>32</v>
      </c>
      <c r="O6369">
        <v>79.430000000000007</v>
      </c>
      <c r="P6369" t="s">
        <v>936</v>
      </c>
      <c r="Q6369" t="s">
        <v>1011</v>
      </c>
      <c r="R6369" t="s">
        <v>939</v>
      </c>
      <c r="S6369" t="s">
        <v>34</v>
      </c>
      <c r="T6369" t="s">
        <v>561</v>
      </c>
    </row>
    <row r="6370" spans="1:20">
      <c r="A6370" t="s">
        <v>1011</v>
      </c>
      <c r="B6370" t="s">
        <v>936</v>
      </c>
      <c r="C6370" t="s">
        <v>1014</v>
      </c>
      <c r="D6370" t="s">
        <v>1015</v>
      </c>
      <c r="E6370" t="s">
        <v>25</v>
      </c>
      <c r="F6370" s="1">
        <v>40513</v>
      </c>
      <c r="G6370" t="s">
        <v>2663</v>
      </c>
      <c r="H6370">
        <v>201502</v>
      </c>
      <c r="I6370" t="s">
        <v>27</v>
      </c>
      <c r="J6370" t="s">
        <v>28</v>
      </c>
      <c r="K6370" t="s">
        <v>38</v>
      </c>
      <c r="L6370" t="s">
        <v>30</v>
      </c>
      <c r="M6370" t="s">
        <v>31</v>
      </c>
      <c r="N6370" t="s">
        <v>32</v>
      </c>
      <c r="O6370">
        <v>607.37</v>
      </c>
      <c r="P6370" t="s">
        <v>936</v>
      </c>
      <c r="Q6370" t="s">
        <v>1011</v>
      </c>
      <c r="R6370" t="s">
        <v>939</v>
      </c>
      <c r="S6370" t="s">
        <v>34</v>
      </c>
      <c r="T6370" t="s">
        <v>561</v>
      </c>
    </row>
    <row r="6371" spans="1:20">
      <c r="A6371" t="s">
        <v>1011</v>
      </c>
      <c r="B6371" t="s">
        <v>936</v>
      </c>
      <c r="C6371" t="s">
        <v>1014</v>
      </c>
      <c r="D6371" t="s">
        <v>1015</v>
      </c>
      <c r="E6371" t="s">
        <v>25</v>
      </c>
      <c r="F6371" s="1">
        <v>40513</v>
      </c>
      <c r="G6371" t="s">
        <v>2663</v>
      </c>
      <c r="H6371">
        <v>201502</v>
      </c>
      <c r="I6371" t="s">
        <v>27</v>
      </c>
      <c r="J6371" t="s">
        <v>28</v>
      </c>
      <c r="K6371" t="s">
        <v>39</v>
      </c>
      <c r="L6371" t="s">
        <v>30</v>
      </c>
      <c r="M6371" t="s">
        <v>31</v>
      </c>
      <c r="N6371" t="s">
        <v>32</v>
      </c>
      <c r="O6371">
        <v>338.24</v>
      </c>
      <c r="P6371" t="s">
        <v>936</v>
      </c>
      <c r="Q6371" t="s">
        <v>1011</v>
      </c>
      <c r="R6371" t="s">
        <v>939</v>
      </c>
      <c r="S6371" t="s">
        <v>34</v>
      </c>
      <c r="T6371" t="s">
        <v>561</v>
      </c>
    </row>
    <row r="6372" spans="1:20">
      <c r="A6372" t="s">
        <v>1018</v>
      </c>
      <c r="B6372" t="s">
        <v>1019</v>
      </c>
      <c r="C6372" t="s">
        <v>1020</v>
      </c>
      <c r="D6372" t="s">
        <v>1021</v>
      </c>
      <c r="E6372" t="s">
        <v>25</v>
      </c>
      <c r="F6372" s="1">
        <v>40756</v>
      </c>
      <c r="G6372" t="s">
        <v>2663</v>
      </c>
      <c r="H6372">
        <v>201502</v>
      </c>
      <c r="I6372" t="s">
        <v>27</v>
      </c>
      <c r="J6372" t="s">
        <v>28</v>
      </c>
      <c r="K6372" t="s">
        <v>29</v>
      </c>
      <c r="L6372" t="s">
        <v>30</v>
      </c>
      <c r="M6372" t="s">
        <v>31</v>
      </c>
      <c r="N6372" t="s">
        <v>32</v>
      </c>
      <c r="O6372">
        <v>601.16</v>
      </c>
      <c r="P6372" t="s">
        <v>1019</v>
      </c>
      <c r="Q6372" t="s">
        <v>1018</v>
      </c>
      <c r="R6372" t="s">
        <v>1022</v>
      </c>
      <c r="S6372" t="s">
        <v>34</v>
      </c>
      <c r="T6372" t="s">
        <v>35</v>
      </c>
    </row>
    <row r="6373" spans="1:20">
      <c r="A6373" t="s">
        <v>1018</v>
      </c>
      <c r="B6373" t="s">
        <v>1019</v>
      </c>
      <c r="C6373" t="s">
        <v>1020</v>
      </c>
      <c r="D6373" t="s">
        <v>1021</v>
      </c>
      <c r="E6373" t="s">
        <v>25</v>
      </c>
      <c r="F6373" s="1">
        <v>40756</v>
      </c>
      <c r="G6373" t="s">
        <v>2663</v>
      </c>
      <c r="H6373">
        <v>201502</v>
      </c>
      <c r="I6373" t="s">
        <v>27</v>
      </c>
      <c r="J6373" t="s">
        <v>28</v>
      </c>
      <c r="K6373" t="s">
        <v>36</v>
      </c>
      <c r="L6373" t="s">
        <v>30</v>
      </c>
      <c r="M6373" t="s">
        <v>31</v>
      </c>
      <c r="N6373" t="s">
        <v>32</v>
      </c>
      <c r="O6373">
        <v>257.64</v>
      </c>
      <c r="P6373" t="s">
        <v>1019</v>
      </c>
      <c r="Q6373" t="s">
        <v>1018</v>
      </c>
      <c r="R6373" t="s">
        <v>1022</v>
      </c>
      <c r="S6373" t="s">
        <v>34</v>
      </c>
      <c r="T6373" t="s">
        <v>35</v>
      </c>
    </row>
    <row r="6374" spans="1:20">
      <c r="A6374" t="s">
        <v>2712</v>
      </c>
      <c r="B6374" t="s">
        <v>1024</v>
      </c>
      <c r="C6374" t="s">
        <v>2713</v>
      </c>
      <c r="D6374" t="s">
        <v>2714</v>
      </c>
      <c r="E6374" t="s">
        <v>595</v>
      </c>
      <c r="F6374" s="1">
        <v>41699</v>
      </c>
      <c r="G6374" t="s">
        <v>2663</v>
      </c>
      <c r="H6374">
        <v>201502</v>
      </c>
      <c r="I6374" t="s">
        <v>27</v>
      </c>
      <c r="J6374" t="s">
        <v>596</v>
      </c>
      <c r="K6374" t="s">
        <v>623</v>
      </c>
      <c r="L6374" t="s">
        <v>631</v>
      </c>
      <c r="M6374" t="s">
        <v>632</v>
      </c>
      <c r="N6374" t="s">
        <v>32</v>
      </c>
      <c r="O6374">
        <v>0</v>
      </c>
      <c r="P6374" t="s">
        <v>1024</v>
      </c>
      <c r="Q6374" t="s">
        <v>2712</v>
      </c>
      <c r="R6374" t="s">
        <v>1027</v>
      </c>
      <c r="S6374" t="s">
        <v>608</v>
      </c>
      <c r="T6374" t="s">
        <v>35</v>
      </c>
    </row>
    <row r="6375" spans="1:20">
      <c r="A6375" t="s">
        <v>2712</v>
      </c>
      <c r="B6375" t="s">
        <v>1024</v>
      </c>
      <c r="C6375" t="s">
        <v>2713</v>
      </c>
      <c r="D6375" t="s">
        <v>2714</v>
      </c>
      <c r="E6375" t="s">
        <v>595</v>
      </c>
      <c r="F6375" s="1">
        <v>41699</v>
      </c>
      <c r="G6375" t="s">
        <v>2663</v>
      </c>
      <c r="H6375">
        <v>201502</v>
      </c>
      <c r="I6375" t="s">
        <v>27</v>
      </c>
      <c r="J6375" t="s">
        <v>596</v>
      </c>
      <c r="K6375" t="s">
        <v>627</v>
      </c>
      <c r="L6375" t="s">
        <v>631</v>
      </c>
      <c r="M6375" t="s">
        <v>632</v>
      </c>
      <c r="N6375" t="s">
        <v>32</v>
      </c>
      <c r="O6375">
        <v>0</v>
      </c>
      <c r="P6375" t="s">
        <v>1024</v>
      </c>
      <c r="Q6375" t="s">
        <v>2712</v>
      </c>
      <c r="R6375" t="s">
        <v>1027</v>
      </c>
      <c r="S6375" t="s">
        <v>608</v>
      </c>
      <c r="T6375" t="s">
        <v>35</v>
      </c>
    </row>
    <row r="6376" spans="1:20">
      <c r="A6376" t="s">
        <v>1037</v>
      </c>
      <c r="B6376" t="s">
        <v>1038</v>
      </c>
      <c r="C6376" t="s">
        <v>1039</v>
      </c>
      <c r="D6376" t="s">
        <v>1040</v>
      </c>
      <c r="E6376" t="s">
        <v>25</v>
      </c>
      <c r="F6376" s="1">
        <v>41609</v>
      </c>
      <c r="G6376" t="s">
        <v>2663</v>
      </c>
      <c r="H6376">
        <v>201502</v>
      </c>
      <c r="I6376" t="s">
        <v>27</v>
      </c>
      <c r="J6376" t="s">
        <v>53</v>
      </c>
      <c r="K6376" t="s">
        <v>436</v>
      </c>
      <c r="L6376" t="s">
        <v>54</v>
      </c>
      <c r="M6376" t="s">
        <v>31</v>
      </c>
      <c r="N6376" t="s">
        <v>32</v>
      </c>
      <c r="O6376">
        <v>5376.5</v>
      </c>
      <c r="P6376" t="s">
        <v>1038</v>
      </c>
      <c r="Q6376" t="s">
        <v>1037</v>
      </c>
      <c r="R6376" t="s">
        <v>1041</v>
      </c>
      <c r="S6376" t="s">
        <v>34</v>
      </c>
      <c r="T6376" t="s">
        <v>561</v>
      </c>
    </row>
    <row r="6377" spans="1:20">
      <c r="A6377" t="s">
        <v>1037</v>
      </c>
      <c r="B6377" t="s">
        <v>1038</v>
      </c>
      <c r="C6377" t="s">
        <v>1042</v>
      </c>
      <c r="D6377" t="s">
        <v>1043</v>
      </c>
      <c r="E6377" t="s">
        <v>25</v>
      </c>
      <c r="F6377" s="1">
        <v>41609</v>
      </c>
      <c r="G6377" t="s">
        <v>2663</v>
      </c>
      <c r="H6377">
        <v>201502</v>
      </c>
      <c r="I6377" t="s">
        <v>27</v>
      </c>
      <c r="J6377" t="s">
        <v>53</v>
      </c>
      <c r="K6377" t="s">
        <v>436</v>
      </c>
      <c r="L6377" t="s">
        <v>54</v>
      </c>
      <c r="M6377" t="s">
        <v>31</v>
      </c>
      <c r="N6377" t="s">
        <v>32</v>
      </c>
      <c r="O6377">
        <v>1179.68</v>
      </c>
      <c r="P6377" t="s">
        <v>1038</v>
      </c>
      <c r="Q6377" t="s">
        <v>1037</v>
      </c>
      <c r="R6377" t="s">
        <v>1041</v>
      </c>
      <c r="S6377" t="s">
        <v>34</v>
      </c>
      <c r="T6377" t="s">
        <v>561</v>
      </c>
    </row>
    <row r="6378" spans="1:20">
      <c r="A6378" t="s">
        <v>1037</v>
      </c>
      <c r="B6378" t="s">
        <v>1038</v>
      </c>
      <c r="C6378" t="s">
        <v>1044</v>
      </c>
      <c r="D6378" t="s">
        <v>1045</v>
      </c>
      <c r="E6378" t="s">
        <v>25</v>
      </c>
      <c r="F6378" s="1">
        <v>41609</v>
      </c>
      <c r="G6378" t="s">
        <v>2663</v>
      </c>
      <c r="H6378">
        <v>201502</v>
      </c>
      <c r="I6378" t="s">
        <v>27</v>
      </c>
      <c r="J6378" t="s">
        <v>28</v>
      </c>
      <c r="K6378" t="s">
        <v>436</v>
      </c>
      <c r="L6378" t="s">
        <v>30</v>
      </c>
      <c r="M6378" t="s">
        <v>31</v>
      </c>
      <c r="N6378" t="s">
        <v>32</v>
      </c>
      <c r="O6378">
        <v>1901.4</v>
      </c>
      <c r="P6378" t="s">
        <v>1038</v>
      </c>
      <c r="Q6378" t="s">
        <v>1037</v>
      </c>
      <c r="R6378" t="s">
        <v>1041</v>
      </c>
      <c r="S6378" t="s">
        <v>34</v>
      </c>
      <c r="T6378" t="s">
        <v>561</v>
      </c>
    </row>
    <row r="6379" spans="1:20">
      <c r="A6379" t="s">
        <v>1037</v>
      </c>
      <c r="B6379" t="s">
        <v>1038</v>
      </c>
      <c r="C6379" t="s">
        <v>1048</v>
      </c>
      <c r="D6379" t="s">
        <v>1049</v>
      </c>
      <c r="E6379" t="s">
        <v>25</v>
      </c>
      <c r="F6379" s="1">
        <v>41609</v>
      </c>
      <c r="G6379" t="s">
        <v>2663</v>
      </c>
      <c r="H6379">
        <v>201502</v>
      </c>
      <c r="I6379" t="s">
        <v>27</v>
      </c>
      <c r="J6379" t="s">
        <v>53</v>
      </c>
      <c r="K6379" t="s">
        <v>436</v>
      </c>
      <c r="L6379" t="s">
        <v>54</v>
      </c>
      <c r="M6379" t="s">
        <v>31</v>
      </c>
      <c r="N6379" t="s">
        <v>32</v>
      </c>
      <c r="O6379">
        <v>1834.08</v>
      </c>
      <c r="P6379" t="s">
        <v>1038</v>
      </c>
      <c r="Q6379" t="s">
        <v>1037</v>
      </c>
      <c r="R6379" t="s">
        <v>1041</v>
      </c>
      <c r="S6379" t="s">
        <v>34</v>
      </c>
      <c r="T6379" t="s">
        <v>561</v>
      </c>
    </row>
    <row r="6380" spans="1:20">
      <c r="A6380" t="s">
        <v>1037</v>
      </c>
      <c r="B6380" t="s">
        <v>1038</v>
      </c>
      <c r="C6380" t="s">
        <v>1050</v>
      </c>
      <c r="D6380" t="s">
        <v>1051</v>
      </c>
      <c r="E6380" t="s">
        <v>25</v>
      </c>
      <c r="F6380" s="1">
        <v>41609</v>
      </c>
      <c r="G6380" t="s">
        <v>2663</v>
      </c>
      <c r="H6380">
        <v>201502</v>
      </c>
      <c r="I6380" t="s">
        <v>27</v>
      </c>
      <c r="J6380" t="s">
        <v>53</v>
      </c>
      <c r="K6380" t="s">
        <v>436</v>
      </c>
      <c r="L6380" t="s">
        <v>54</v>
      </c>
      <c r="M6380" t="s">
        <v>31</v>
      </c>
      <c r="N6380" t="s">
        <v>32</v>
      </c>
      <c r="O6380">
        <v>5417.7300000000005</v>
      </c>
      <c r="P6380" t="s">
        <v>1038</v>
      </c>
      <c r="Q6380" t="s">
        <v>1037</v>
      </c>
      <c r="R6380" t="s">
        <v>1041</v>
      </c>
      <c r="S6380" t="s">
        <v>34</v>
      </c>
      <c r="T6380" t="s">
        <v>561</v>
      </c>
    </row>
    <row r="6381" spans="1:20">
      <c r="A6381" t="s">
        <v>1037</v>
      </c>
      <c r="B6381" t="s">
        <v>1038</v>
      </c>
      <c r="C6381" t="s">
        <v>1052</v>
      </c>
      <c r="D6381" t="s">
        <v>1053</v>
      </c>
      <c r="E6381" t="s">
        <v>25</v>
      </c>
      <c r="F6381" s="1">
        <v>41609</v>
      </c>
      <c r="G6381" t="s">
        <v>2663</v>
      </c>
      <c r="H6381">
        <v>201502</v>
      </c>
      <c r="I6381" t="s">
        <v>27</v>
      </c>
      <c r="J6381" t="s">
        <v>28</v>
      </c>
      <c r="K6381" t="s">
        <v>436</v>
      </c>
      <c r="L6381" t="s">
        <v>30</v>
      </c>
      <c r="M6381" t="s">
        <v>31</v>
      </c>
      <c r="N6381" t="s">
        <v>32</v>
      </c>
      <c r="O6381">
        <v>1348.21</v>
      </c>
      <c r="P6381" t="s">
        <v>1038</v>
      </c>
      <c r="Q6381" t="s">
        <v>1037</v>
      </c>
      <c r="R6381" t="s">
        <v>1041</v>
      </c>
      <c r="S6381" t="s">
        <v>34</v>
      </c>
      <c r="T6381" t="s">
        <v>561</v>
      </c>
    </row>
    <row r="6382" spans="1:20">
      <c r="A6382" t="s">
        <v>2487</v>
      </c>
      <c r="B6382" t="s">
        <v>2488</v>
      </c>
      <c r="C6382" t="s">
        <v>2489</v>
      </c>
      <c r="D6382" t="s">
        <v>2490</v>
      </c>
      <c r="E6382" t="s">
        <v>1193</v>
      </c>
      <c r="F6382" s="1">
        <v>41791</v>
      </c>
      <c r="G6382" t="s">
        <v>2663</v>
      </c>
      <c r="H6382">
        <v>201502</v>
      </c>
      <c r="I6382" t="s">
        <v>27</v>
      </c>
      <c r="J6382" t="s">
        <v>596</v>
      </c>
      <c r="K6382" t="s">
        <v>2328</v>
      </c>
      <c r="L6382" t="s">
        <v>1116</v>
      </c>
      <c r="M6382" t="s">
        <v>31</v>
      </c>
      <c r="N6382" t="s">
        <v>48</v>
      </c>
      <c r="O6382">
        <v>5177.4400000000005</v>
      </c>
      <c r="P6382" t="s">
        <v>2488</v>
      </c>
      <c r="Q6382" t="s">
        <v>2487</v>
      </c>
      <c r="R6382" t="s">
        <v>2491</v>
      </c>
      <c r="S6382" t="s">
        <v>34</v>
      </c>
      <c r="T6382" t="s">
        <v>1263</v>
      </c>
    </row>
    <row r="6383" spans="1:20">
      <c r="A6383" t="s">
        <v>2487</v>
      </c>
      <c r="B6383" t="s">
        <v>2488</v>
      </c>
      <c r="C6383" t="s">
        <v>2489</v>
      </c>
      <c r="D6383" t="s">
        <v>2490</v>
      </c>
      <c r="E6383" t="s">
        <v>1193</v>
      </c>
      <c r="F6383" s="1">
        <v>41791</v>
      </c>
      <c r="G6383" t="s">
        <v>2663</v>
      </c>
      <c r="H6383">
        <v>201502</v>
      </c>
      <c r="I6383" t="s">
        <v>27</v>
      </c>
      <c r="J6383" t="s">
        <v>596</v>
      </c>
      <c r="K6383" t="s">
        <v>2328</v>
      </c>
      <c r="L6383" t="s">
        <v>1116</v>
      </c>
      <c r="M6383" t="s">
        <v>31</v>
      </c>
      <c r="N6383" t="s">
        <v>49</v>
      </c>
      <c r="O6383">
        <v>-5177.4400000000005</v>
      </c>
      <c r="P6383" t="s">
        <v>2488</v>
      </c>
      <c r="Q6383" t="s">
        <v>2487</v>
      </c>
      <c r="R6383" t="s">
        <v>2491</v>
      </c>
      <c r="S6383" t="s">
        <v>34</v>
      </c>
      <c r="T6383" t="s">
        <v>1263</v>
      </c>
    </row>
    <row r="6384" spans="1:20">
      <c r="A6384" t="s">
        <v>1060</v>
      </c>
      <c r="B6384" t="s">
        <v>1061</v>
      </c>
      <c r="C6384" t="s">
        <v>1062</v>
      </c>
      <c r="D6384" t="s">
        <v>1063</v>
      </c>
      <c r="E6384" t="s">
        <v>622</v>
      </c>
      <c r="F6384" s="1">
        <v>37987</v>
      </c>
      <c r="G6384" t="s">
        <v>2663</v>
      </c>
      <c r="H6384">
        <v>201502</v>
      </c>
      <c r="I6384" t="s">
        <v>27</v>
      </c>
      <c r="J6384" t="s">
        <v>596</v>
      </c>
      <c r="K6384" t="s">
        <v>1064</v>
      </c>
      <c r="L6384" t="s">
        <v>1065</v>
      </c>
      <c r="M6384" t="s">
        <v>1066</v>
      </c>
      <c r="N6384" t="s">
        <v>32</v>
      </c>
      <c r="O6384">
        <v>14.11</v>
      </c>
      <c r="P6384" t="s">
        <v>1061</v>
      </c>
      <c r="Q6384" t="s">
        <v>1060</v>
      </c>
      <c r="R6384" t="s">
        <v>1067</v>
      </c>
      <c r="S6384" t="s">
        <v>608</v>
      </c>
      <c r="T6384" t="s">
        <v>561</v>
      </c>
    </row>
    <row r="6385" spans="1:20">
      <c r="A6385" t="s">
        <v>1060</v>
      </c>
      <c r="B6385" t="s">
        <v>1061</v>
      </c>
      <c r="C6385" t="s">
        <v>1062</v>
      </c>
      <c r="D6385" t="s">
        <v>1063</v>
      </c>
      <c r="E6385" t="s">
        <v>622</v>
      </c>
      <c r="F6385" s="1">
        <v>37987</v>
      </c>
      <c r="G6385" t="s">
        <v>2663</v>
      </c>
      <c r="H6385">
        <v>201502</v>
      </c>
      <c r="I6385" t="s">
        <v>27</v>
      </c>
      <c r="J6385" t="s">
        <v>596</v>
      </c>
      <c r="K6385" t="s">
        <v>597</v>
      </c>
      <c r="L6385" t="s">
        <v>1065</v>
      </c>
      <c r="M6385" t="s">
        <v>1066</v>
      </c>
      <c r="N6385" t="s">
        <v>32</v>
      </c>
      <c r="O6385">
        <v>24975.91</v>
      </c>
      <c r="P6385" t="s">
        <v>1061</v>
      </c>
      <c r="Q6385" t="s">
        <v>1060</v>
      </c>
      <c r="R6385" t="s">
        <v>1067</v>
      </c>
      <c r="S6385" t="s">
        <v>608</v>
      </c>
      <c r="T6385" t="s">
        <v>561</v>
      </c>
    </row>
    <row r="6386" spans="1:20">
      <c r="A6386" t="s">
        <v>1060</v>
      </c>
      <c r="B6386" t="s">
        <v>1061</v>
      </c>
      <c r="C6386" t="s">
        <v>1062</v>
      </c>
      <c r="D6386" t="s">
        <v>1063</v>
      </c>
      <c r="E6386" t="s">
        <v>622</v>
      </c>
      <c r="F6386" s="1">
        <v>37987</v>
      </c>
      <c r="G6386" t="s">
        <v>2663</v>
      </c>
      <c r="H6386">
        <v>201502</v>
      </c>
      <c r="I6386" t="s">
        <v>27</v>
      </c>
      <c r="J6386" t="s">
        <v>596</v>
      </c>
      <c r="K6386" t="s">
        <v>1068</v>
      </c>
      <c r="L6386" t="s">
        <v>1065</v>
      </c>
      <c r="M6386" t="s">
        <v>1066</v>
      </c>
      <c r="N6386" t="s">
        <v>32</v>
      </c>
      <c r="O6386">
        <v>117.4</v>
      </c>
      <c r="P6386" t="s">
        <v>1061</v>
      </c>
      <c r="Q6386" t="s">
        <v>1060</v>
      </c>
      <c r="R6386" t="s">
        <v>1067</v>
      </c>
      <c r="S6386" t="s">
        <v>608</v>
      </c>
      <c r="T6386" t="s">
        <v>561</v>
      </c>
    </row>
    <row r="6387" spans="1:20">
      <c r="A6387" t="s">
        <v>1060</v>
      </c>
      <c r="B6387" t="s">
        <v>1061</v>
      </c>
      <c r="C6387" t="s">
        <v>1062</v>
      </c>
      <c r="D6387" t="s">
        <v>1063</v>
      </c>
      <c r="E6387" t="s">
        <v>622</v>
      </c>
      <c r="F6387" s="1">
        <v>37987</v>
      </c>
      <c r="G6387" t="s">
        <v>2663</v>
      </c>
      <c r="H6387">
        <v>201502</v>
      </c>
      <c r="I6387" t="s">
        <v>27</v>
      </c>
      <c r="J6387" t="s">
        <v>596</v>
      </c>
      <c r="K6387" t="s">
        <v>601</v>
      </c>
      <c r="L6387" t="s">
        <v>1065</v>
      </c>
      <c r="M6387" t="s">
        <v>1066</v>
      </c>
      <c r="N6387" t="s">
        <v>32</v>
      </c>
      <c r="O6387">
        <v>5105.17</v>
      </c>
      <c r="P6387" t="s">
        <v>1061</v>
      </c>
      <c r="Q6387" t="s">
        <v>1060</v>
      </c>
      <c r="R6387" t="s">
        <v>1067</v>
      </c>
      <c r="S6387" t="s">
        <v>608</v>
      </c>
      <c r="T6387" t="s">
        <v>561</v>
      </c>
    </row>
    <row r="6388" spans="1:20">
      <c r="A6388" t="s">
        <v>1076</v>
      </c>
      <c r="B6388" t="s">
        <v>1077</v>
      </c>
      <c r="C6388" t="s">
        <v>1078</v>
      </c>
      <c r="D6388" t="s">
        <v>1079</v>
      </c>
      <c r="E6388" t="s">
        <v>595</v>
      </c>
      <c r="F6388" s="1">
        <v>40114</v>
      </c>
      <c r="G6388" t="s">
        <v>2663</v>
      </c>
      <c r="H6388">
        <v>201502</v>
      </c>
      <c r="I6388" t="s">
        <v>27</v>
      </c>
      <c r="J6388" t="s">
        <v>596</v>
      </c>
      <c r="K6388" t="s">
        <v>597</v>
      </c>
      <c r="L6388" t="s">
        <v>30</v>
      </c>
      <c r="M6388" t="s">
        <v>1080</v>
      </c>
      <c r="N6388" t="s">
        <v>32</v>
      </c>
      <c r="O6388">
        <v>4147.4400000000005</v>
      </c>
      <c r="P6388" t="s">
        <v>1077</v>
      </c>
      <c r="Q6388" t="s">
        <v>1076</v>
      </c>
      <c r="R6388" t="s">
        <v>1081</v>
      </c>
      <c r="S6388" t="s">
        <v>608</v>
      </c>
      <c r="T6388" t="s">
        <v>592</v>
      </c>
    </row>
    <row r="6389" spans="1:20">
      <c r="A6389" t="s">
        <v>1076</v>
      </c>
      <c r="B6389" t="s">
        <v>1077</v>
      </c>
      <c r="C6389" t="s">
        <v>2715</v>
      </c>
      <c r="D6389" t="s">
        <v>2716</v>
      </c>
      <c r="E6389" t="s">
        <v>600</v>
      </c>
      <c r="F6389" s="1">
        <v>40114</v>
      </c>
      <c r="G6389" t="s">
        <v>2663</v>
      </c>
      <c r="H6389">
        <v>201502</v>
      </c>
      <c r="I6389" t="s">
        <v>27</v>
      </c>
      <c r="J6389" t="s">
        <v>28</v>
      </c>
      <c r="K6389" t="s">
        <v>601</v>
      </c>
      <c r="L6389" t="s">
        <v>30</v>
      </c>
      <c r="M6389" t="s">
        <v>1080</v>
      </c>
      <c r="N6389" t="s">
        <v>32</v>
      </c>
      <c r="O6389">
        <v>1293.17</v>
      </c>
      <c r="P6389" t="s">
        <v>1077</v>
      </c>
      <c r="Q6389" t="s">
        <v>1076</v>
      </c>
      <c r="R6389" t="s">
        <v>1081</v>
      </c>
      <c r="S6389" t="s">
        <v>608</v>
      </c>
      <c r="T6389" t="s">
        <v>592</v>
      </c>
    </row>
    <row r="6390" spans="1:20">
      <c r="A6390" t="s">
        <v>1082</v>
      </c>
      <c r="B6390" t="s">
        <v>1083</v>
      </c>
      <c r="C6390" t="s">
        <v>2717</v>
      </c>
      <c r="D6390" t="s">
        <v>2718</v>
      </c>
      <c r="E6390" t="s">
        <v>1193</v>
      </c>
      <c r="F6390" s="1">
        <v>41730</v>
      </c>
      <c r="G6390" t="s">
        <v>2663</v>
      </c>
      <c r="H6390">
        <v>201502</v>
      </c>
      <c r="I6390" t="s">
        <v>27</v>
      </c>
      <c r="J6390" t="s">
        <v>28</v>
      </c>
      <c r="K6390" t="s">
        <v>601</v>
      </c>
      <c r="L6390" t="s">
        <v>30</v>
      </c>
      <c r="M6390" t="s">
        <v>1086</v>
      </c>
      <c r="N6390" t="s">
        <v>32</v>
      </c>
      <c r="O6390">
        <v>12413.380000000001</v>
      </c>
      <c r="P6390" t="s">
        <v>1083</v>
      </c>
      <c r="Q6390" t="s">
        <v>1082</v>
      </c>
      <c r="R6390" t="s">
        <v>1087</v>
      </c>
      <c r="S6390" t="s">
        <v>608</v>
      </c>
      <c r="T6390" t="s">
        <v>561</v>
      </c>
    </row>
    <row r="6391" spans="1:20">
      <c r="A6391" t="s">
        <v>1082</v>
      </c>
      <c r="B6391" t="s">
        <v>1083</v>
      </c>
      <c r="C6391" t="s">
        <v>2719</v>
      </c>
      <c r="D6391" t="s">
        <v>2720</v>
      </c>
      <c r="E6391" t="s">
        <v>1193</v>
      </c>
      <c r="F6391" s="1">
        <v>41730</v>
      </c>
      <c r="G6391" t="s">
        <v>2663</v>
      </c>
      <c r="H6391">
        <v>201502</v>
      </c>
      <c r="I6391" t="s">
        <v>27</v>
      </c>
      <c r="J6391" t="s">
        <v>28</v>
      </c>
      <c r="K6391" t="s">
        <v>601</v>
      </c>
      <c r="L6391" t="s">
        <v>30</v>
      </c>
      <c r="M6391" t="s">
        <v>1090</v>
      </c>
      <c r="N6391" t="s">
        <v>32</v>
      </c>
      <c r="O6391">
        <v>8826.18</v>
      </c>
      <c r="P6391" t="s">
        <v>1083</v>
      </c>
      <c r="Q6391" t="s">
        <v>1082</v>
      </c>
      <c r="R6391" t="s">
        <v>1087</v>
      </c>
      <c r="S6391" t="s">
        <v>608</v>
      </c>
      <c r="T6391" t="s">
        <v>561</v>
      </c>
    </row>
    <row r="6392" spans="1:20">
      <c r="A6392" t="s">
        <v>1096</v>
      </c>
      <c r="B6392" t="s">
        <v>1097</v>
      </c>
      <c r="C6392" t="s">
        <v>2721</v>
      </c>
      <c r="D6392" t="s">
        <v>2722</v>
      </c>
      <c r="E6392" t="s">
        <v>2723</v>
      </c>
      <c r="F6392" s="1">
        <v>41579</v>
      </c>
      <c r="G6392" t="s">
        <v>2663</v>
      </c>
      <c r="H6392">
        <v>201502</v>
      </c>
      <c r="I6392" t="s">
        <v>27</v>
      </c>
      <c r="J6392" t="s">
        <v>28</v>
      </c>
      <c r="K6392" t="s">
        <v>143</v>
      </c>
      <c r="L6392" t="s">
        <v>30</v>
      </c>
      <c r="M6392" t="s">
        <v>2724</v>
      </c>
      <c r="N6392" t="s">
        <v>32</v>
      </c>
      <c r="O6392">
        <v>55137.1</v>
      </c>
      <c r="P6392" t="s">
        <v>1097</v>
      </c>
      <c r="Q6392" t="s">
        <v>1096</v>
      </c>
      <c r="R6392" t="s">
        <v>1101</v>
      </c>
      <c r="S6392" t="s">
        <v>34</v>
      </c>
      <c r="T6392" t="s">
        <v>561</v>
      </c>
    </row>
    <row r="6393" spans="1:20">
      <c r="A6393" t="s">
        <v>1102</v>
      </c>
      <c r="B6393" t="s">
        <v>1103</v>
      </c>
      <c r="C6393" t="s">
        <v>2725</v>
      </c>
      <c r="D6393" t="s">
        <v>2726</v>
      </c>
      <c r="E6393" t="s">
        <v>595</v>
      </c>
      <c r="F6393" s="1">
        <v>41609</v>
      </c>
      <c r="G6393" t="s">
        <v>2663</v>
      </c>
      <c r="H6393">
        <v>201502</v>
      </c>
      <c r="I6393" t="s">
        <v>27</v>
      </c>
      <c r="J6393" t="s">
        <v>596</v>
      </c>
      <c r="K6393" t="s">
        <v>623</v>
      </c>
      <c r="L6393" t="s">
        <v>631</v>
      </c>
      <c r="M6393" t="s">
        <v>632</v>
      </c>
      <c r="N6393" t="s">
        <v>32</v>
      </c>
      <c r="O6393">
        <v>1839.89</v>
      </c>
      <c r="P6393" t="s">
        <v>1103</v>
      </c>
      <c r="Q6393" t="s">
        <v>1102</v>
      </c>
      <c r="R6393" t="s">
        <v>1106</v>
      </c>
      <c r="S6393" t="s">
        <v>608</v>
      </c>
      <c r="T6393" t="s">
        <v>561</v>
      </c>
    </row>
    <row r="6394" spans="1:20">
      <c r="A6394" t="s">
        <v>1102</v>
      </c>
      <c r="B6394" t="s">
        <v>1103</v>
      </c>
      <c r="C6394" t="s">
        <v>2725</v>
      </c>
      <c r="D6394" t="s">
        <v>2726</v>
      </c>
      <c r="E6394" t="s">
        <v>595</v>
      </c>
      <c r="F6394" s="1">
        <v>41609</v>
      </c>
      <c r="G6394" t="s">
        <v>2663</v>
      </c>
      <c r="H6394">
        <v>201502</v>
      </c>
      <c r="I6394" t="s">
        <v>27</v>
      </c>
      <c r="J6394" t="s">
        <v>596</v>
      </c>
      <c r="K6394" t="s">
        <v>627</v>
      </c>
      <c r="L6394" t="s">
        <v>631</v>
      </c>
      <c r="M6394" t="s">
        <v>632</v>
      </c>
      <c r="N6394" t="s">
        <v>32</v>
      </c>
      <c r="O6394">
        <v>1453.81</v>
      </c>
      <c r="P6394" t="s">
        <v>1103</v>
      </c>
      <c r="Q6394" t="s">
        <v>1102</v>
      </c>
      <c r="R6394" t="s">
        <v>1106</v>
      </c>
      <c r="S6394" t="s">
        <v>608</v>
      </c>
      <c r="T6394" t="s">
        <v>561</v>
      </c>
    </row>
    <row r="6395" spans="1:20">
      <c r="A6395" t="s">
        <v>1102</v>
      </c>
      <c r="B6395" t="s">
        <v>1103</v>
      </c>
      <c r="C6395" t="s">
        <v>2727</v>
      </c>
      <c r="D6395" t="s">
        <v>2728</v>
      </c>
      <c r="E6395" t="s">
        <v>595</v>
      </c>
      <c r="F6395" s="1">
        <v>40966</v>
      </c>
      <c r="G6395" t="s">
        <v>2663</v>
      </c>
      <c r="H6395">
        <v>201502</v>
      </c>
      <c r="I6395" t="s">
        <v>27</v>
      </c>
      <c r="J6395" t="s">
        <v>596</v>
      </c>
      <c r="K6395" t="s">
        <v>623</v>
      </c>
      <c r="L6395" t="s">
        <v>631</v>
      </c>
      <c r="M6395" t="s">
        <v>632</v>
      </c>
      <c r="N6395" t="s">
        <v>32</v>
      </c>
      <c r="O6395">
        <v>10799.59</v>
      </c>
      <c r="P6395" t="s">
        <v>1103</v>
      </c>
      <c r="Q6395" t="s">
        <v>1102</v>
      </c>
      <c r="R6395" t="s">
        <v>1106</v>
      </c>
      <c r="S6395" t="s">
        <v>608</v>
      </c>
      <c r="T6395" t="s">
        <v>561</v>
      </c>
    </row>
    <row r="6396" spans="1:20">
      <c r="A6396" t="s">
        <v>1102</v>
      </c>
      <c r="B6396" t="s">
        <v>1103</v>
      </c>
      <c r="C6396" t="s">
        <v>2727</v>
      </c>
      <c r="D6396" t="s">
        <v>2728</v>
      </c>
      <c r="E6396" t="s">
        <v>595</v>
      </c>
      <c r="F6396" s="1">
        <v>40966</v>
      </c>
      <c r="G6396" t="s">
        <v>2663</v>
      </c>
      <c r="H6396">
        <v>201502</v>
      </c>
      <c r="I6396" t="s">
        <v>27</v>
      </c>
      <c r="J6396" t="s">
        <v>596</v>
      </c>
      <c r="K6396" t="s">
        <v>627</v>
      </c>
      <c r="L6396" t="s">
        <v>631</v>
      </c>
      <c r="M6396" t="s">
        <v>632</v>
      </c>
      <c r="N6396" t="s">
        <v>32</v>
      </c>
      <c r="O6396">
        <v>9137.92</v>
      </c>
      <c r="P6396" t="s">
        <v>1103</v>
      </c>
      <c r="Q6396" t="s">
        <v>1102</v>
      </c>
      <c r="R6396" t="s">
        <v>1106</v>
      </c>
      <c r="S6396" t="s">
        <v>608</v>
      </c>
      <c r="T6396" t="s">
        <v>561</v>
      </c>
    </row>
    <row r="6397" spans="1:20">
      <c r="A6397" t="s">
        <v>2729</v>
      </c>
      <c r="B6397" t="s">
        <v>2730</v>
      </c>
      <c r="C6397" t="s">
        <v>2731</v>
      </c>
      <c r="D6397" t="s">
        <v>2732</v>
      </c>
      <c r="E6397" t="s">
        <v>595</v>
      </c>
      <c r="F6397" s="1">
        <v>41246</v>
      </c>
      <c r="G6397" t="s">
        <v>2663</v>
      </c>
      <c r="H6397">
        <v>201502</v>
      </c>
      <c r="I6397" t="s">
        <v>27</v>
      </c>
      <c r="J6397" t="s">
        <v>596</v>
      </c>
      <c r="K6397" t="s">
        <v>1064</v>
      </c>
      <c r="L6397" t="s">
        <v>54</v>
      </c>
      <c r="M6397" t="s">
        <v>1100</v>
      </c>
      <c r="N6397" t="s">
        <v>32</v>
      </c>
      <c r="O6397">
        <v>87053.77</v>
      </c>
      <c r="P6397" t="s">
        <v>2730</v>
      </c>
      <c r="Q6397" t="s">
        <v>2729</v>
      </c>
      <c r="R6397" t="s">
        <v>2733</v>
      </c>
      <c r="S6397" t="s">
        <v>34</v>
      </c>
      <c r="T6397" t="s">
        <v>561</v>
      </c>
    </row>
    <row r="6398" spans="1:20">
      <c r="A6398" t="s">
        <v>2729</v>
      </c>
      <c r="B6398" t="s">
        <v>2730</v>
      </c>
      <c r="C6398" t="s">
        <v>2734</v>
      </c>
      <c r="D6398" t="s">
        <v>2735</v>
      </c>
      <c r="E6398" t="s">
        <v>2723</v>
      </c>
      <c r="F6398" s="1">
        <v>41821</v>
      </c>
      <c r="G6398" t="s">
        <v>2663</v>
      </c>
      <c r="H6398">
        <v>201502</v>
      </c>
      <c r="I6398" t="s">
        <v>27</v>
      </c>
      <c r="J6398" t="s">
        <v>28</v>
      </c>
      <c r="K6398" t="s">
        <v>589</v>
      </c>
      <c r="L6398" t="s">
        <v>30</v>
      </c>
      <c r="M6398" t="s">
        <v>2133</v>
      </c>
      <c r="N6398" t="s">
        <v>32</v>
      </c>
      <c r="O6398">
        <v>11160.6</v>
      </c>
      <c r="P6398" t="s">
        <v>2730</v>
      </c>
      <c r="Q6398" t="s">
        <v>2729</v>
      </c>
      <c r="R6398" t="s">
        <v>2733</v>
      </c>
      <c r="S6398" t="s">
        <v>34</v>
      </c>
      <c r="T6398" t="s">
        <v>561</v>
      </c>
    </row>
    <row r="6399" spans="1:20">
      <c r="A6399" t="s">
        <v>1107</v>
      </c>
      <c r="B6399" t="s">
        <v>1108</v>
      </c>
      <c r="C6399" t="s">
        <v>1109</v>
      </c>
      <c r="D6399" t="s">
        <v>1110</v>
      </c>
      <c r="E6399" t="s">
        <v>25</v>
      </c>
      <c r="F6399" s="1">
        <v>41244</v>
      </c>
      <c r="G6399" t="s">
        <v>2663</v>
      </c>
      <c r="H6399">
        <v>201502</v>
      </c>
      <c r="I6399" t="s">
        <v>27</v>
      </c>
      <c r="J6399" t="s">
        <v>28</v>
      </c>
      <c r="K6399" t="s">
        <v>29</v>
      </c>
      <c r="L6399" t="s">
        <v>30</v>
      </c>
      <c r="M6399" t="s">
        <v>31</v>
      </c>
      <c r="N6399" t="s">
        <v>32</v>
      </c>
      <c r="O6399">
        <v>304.5</v>
      </c>
      <c r="P6399" t="s">
        <v>1108</v>
      </c>
      <c r="Q6399" t="s">
        <v>1107</v>
      </c>
      <c r="R6399" t="s">
        <v>1111</v>
      </c>
      <c r="S6399" t="s">
        <v>34</v>
      </c>
      <c r="T6399" t="s">
        <v>561</v>
      </c>
    </row>
    <row r="6400" spans="1:20">
      <c r="A6400" t="s">
        <v>1107</v>
      </c>
      <c r="B6400" t="s">
        <v>1108</v>
      </c>
      <c r="C6400" t="s">
        <v>1109</v>
      </c>
      <c r="D6400" t="s">
        <v>1110</v>
      </c>
      <c r="E6400" t="s">
        <v>25</v>
      </c>
      <c r="F6400" s="1">
        <v>41244</v>
      </c>
      <c r="G6400" t="s">
        <v>2663</v>
      </c>
      <c r="H6400">
        <v>201502</v>
      </c>
      <c r="I6400" t="s">
        <v>27</v>
      </c>
      <c r="J6400" t="s">
        <v>28</v>
      </c>
      <c r="K6400" t="s">
        <v>36</v>
      </c>
      <c r="L6400" t="s">
        <v>30</v>
      </c>
      <c r="M6400" t="s">
        <v>31</v>
      </c>
      <c r="N6400" t="s">
        <v>32</v>
      </c>
      <c r="O6400">
        <v>193.86</v>
      </c>
      <c r="P6400" t="s">
        <v>1108</v>
      </c>
      <c r="Q6400" t="s">
        <v>1107</v>
      </c>
      <c r="R6400" t="s">
        <v>1111</v>
      </c>
      <c r="S6400" t="s">
        <v>34</v>
      </c>
      <c r="T6400" t="s">
        <v>561</v>
      </c>
    </row>
    <row r="6401" spans="1:20">
      <c r="A6401" t="s">
        <v>1107</v>
      </c>
      <c r="B6401" t="s">
        <v>1108</v>
      </c>
      <c r="C6401" t="s">
        <v>1109</v>
      </c>
      <c r="D6401" t="s">
        <v>1110</v>
      </c>
      <c r="E6401" t="s">
        <v>25</v>
      </c>
      <c r="F6401" s="1">
        <v>41244</v>
      </c>
      <c r="G6401" t="s">
        <v>2663</v>
      </c>
      <c r="H6401">
        <v>201502</v>
      </c>
      <c r="I6401" t="s">
        <v>27</v>
      </c>
      <c r="J6401" t="s">
        <v>28</v>
      </c>
      <c r="K6401" t="s">
        <v>39</v>
      </c>
      <c r="L6401" t="s">
        <v>30</v>
      </c>
      <c r="M6401" t="s">
        <v>31</v>
      </c>
      <c r="N6401" t="s">
        <v>32</v>
      </c>
      <c r="O6401">
        <v>757.9</v>
      </c>
      <c r="P6401" t="s">
        <v>1108</v>
      </c>
      <c r="Q6401" t="s">
        <v>1107</v>
      </c>
      <c r="R6401" t="s">
        <v>1111</v>
      </c>
      <c r="S6401" t="s">
        <v>34</v>
      </c>
      <c r="T6401" t="s">
        <v>561</v>
      </c>
    </row>
    <row r="6402" spans="1:20">
      <c r="A6402" t="s">
        <v>1112</v>
      </c>
      <c r="B6402" t="s">
        <v>1113</v>
      </c>
      <c r="C6402" t="s">
        <v>1120</v>
      </c>
      <c r="D6402" t="s">
        <v>1121</v>
      </c>
      <c r="E6402" t="s">
        <v>600</v>
      </c>
      <c r="F6402" s="1">
        <v>41699</v>
      </c>
      <c r="G6402" t="s">
        <v>2663</v>
      </c>
      <c r="H6402">
        <v>201502</v>
      </c>
      <c r="I6402" t="s">
        <v>213</v>
      </c>
      <c r="J6402" t="s">
        <v>1122</v>
      </c>
      <c r="K6402" t="s">
        <v>1123</v>
      </c>
      <c r="L6402" t="s">
        <v>1124</v>
      </c>
      <c r="M6402" t="s">
        <v>31</v>
      </c>
      <c r="N6402" t="s">
        <v>32</v>
      </c>
      <c r="O6402">
        <v>912.44</v>
      </c>
      <c r="P6402" t="s">
        <v>1113</v>
      </c>
      <c r="Q6402" t="s">
        <v>1112</v>
      </c>
      <c r="R6402" t="s">
        <v>1118</v>
      </c>
      <c r="S6402" t="s">
        <v>1119</v>
      </c>
      <c r="T6402" t="s">
        <v>561</v>
      </c>
    </row>
    <row r="6403" spans="1:20">
      <c r="A6403" t="s">
        <v>1112</v>
      </c>
      <c r="B6403" t="s">
        <v>1113</v>
      </c>
      <c r="C6403" t="s">
        <v>1136</v>
      </c>
      <c r="D6403" t="s">
        <v>1137</v>
      </c>
      <c r="E6403" t="s">
        <v>600</v>
      </c>
      <c r="F6403" s="1">
        <v>41671</v>
      </c>
      <c r="G6403" t="s">
        <v>2663</v>
      </c>
      <c r="H6403">
        <v>201502</v>
      </c>
      <c r="I6403" t="s">
        <v>1131</v>
      </c>
      <c r="J6403" t="s">
        <v>1122</v>
      </c>
      <c r="K6403" t="s">
        <v>1135</v>
      </c>
      <c r="L6403" t="s">
        <v>1124</v>
      </c>
      <c r="M6403" t="s">
        <v>31</v>
      </c>
      <c r="N6403" t="s">
        <v>32</v>
      </c>
      <c r="O6403">
        <v>115.85000000000001</v>
      </c>
      <c r="P6403" t="s">
        <v>1113</v>
      </c>
      <c r="Q6403" t="s">
        <v>1112</v>
      </c>
      <c r="R6403" t="s">
        <v>1118</v>
      </c>
      <c r="S6403" t="s">
        <v>1119</v>
      </c>
      <c r="T6403" t="s">
        <v>561</v>
      </c>
    </row>
    <row r="6404" spans="1:20">
      <c r="A6404" t="s">
        <v>2736</v>
      </c>
      <c r="B6404" t="s">
        <v>2737</v>
      </c>
      <c r="C6404" t="s">
        <v>2738</v>
      </c>
      <c r="D6404" t="s">
        <v>2739</v>
      </c>
      <c r="E6404" t="s">
        <v>142</v>
      </c>
      <c r="F6404" s="1">
        <v>41456</v>
      </c>
      <c r="G6404" t="s">
        <v>2663</v>
      </c>
      <c r="H6404">
        <v>201502</v>
      </c>
      <c r="I6404" t="s">
        <v>27</v>
      </c>
      <c r="J6404" t="s">
        <v>28</v>
      </c>
      <c r="K6404" t="s">
        <v>143</v>
      </c>
      <c r="L6404" t="s">
        <v>30</v>
      </c>
      <c r="M6404" t="s">
        <v>1074</v>
      </c>
      <c r="N6404" t="s">
        <v>32</v>
      </c>
      <c r="O6404">
        <v>322213.27</v>
      </c>
      <c r="P6404" t="s">
        <v>2737</v>
      </c>
      <c r="Q6404" t="s">
        <v>2736</v>
      </c>
      <c r="R6404" t="s">
        <v>2740</v>
      </c>
      <c r="S6404" t="s">
        <v>34</v>
      </c>
      <c r="T6404" t="s">
        <v>561</v>
      </c>
    </row>
    <row r="6405" spans="1:20">
      <c r="A6405" t="s">
        <v>2736</v>
      </c>
      <c r="B6405" t="s">
        <v>2737</v>
      </c>
      <c r="C6405" t="s">
        <v>2741</v>
      </c>
      <c r="D6405" t="s">
        <v>2742</v>
      </c>
      <c r="E6405" t="s">
        <v>600</v>
      </c>
      <c r="F6405" s="1">
        <v>41456</v>
      </c>
      <c r="G6405" t="s">
        <v>2663</v>
      </c>
      <c r="H6405">
        <v>201502</v>
      </c>
      <c r="I6405" t="s">
        <v>27</v>
      </c>
      <c r="J6405" t="s">
        <v>596</v>
      </c>
      <c r="K6405" t="s">
        <v>601</v>
      </c>
      <c r="L6405" t="s">
        <v>1116</v>
      </c>
      <c r="M6405" t="s">
        <v>2743</v>
      </c>
      <c r="N6405" t="s">
        <v>32</v>
      </c>
      <c r="O6405">
        <v>13605.800000000001</v>
      </c>
      <c r="P6405" t="s">
        <v>2737</v>
      </c>
      <c r="Q6405" t="s">
        <v>2736</v>
      </c>
      <c r="R6405" t="s">
        <v>2740</v>
      </c>
      <c r="S6405" t="s">
        <v>34</v>
      </c>
      <c r="T6405" t="s">
        <v>561</v>
      </c>
    </row>
    <row r="6406" spans="1:20">
      <c r="A6406" t="s">
        <v>2502</v>
      </c>
      <c r="B6406" t="s">
        <v>2503</v>
      </c>
      <c r="C6406" t="s">
        <v>2744</v>
      </c>
      <c r="D6406" t="s">
        <v>2745</v>
      </c>
      <c r="E6406" t="s">
        <v>142</v>
      </c>
      <c r="F6406" s="1">
        <v>40553</v>
      </c>
      <c r="G6406" t="s">
        <v>2663</v>
      </c>
      <c r="H6406">
        <v>201502</v>
      </c>
      <c r="I6406" t="s">
        <v>27</v>
      </c>
      <c r="J6406" t="s">
        <v>28</v>
      </c>
      <c r="K6406" t="s">
        <v>589</v>
      </c>
      <c r="L6406" t="s">
        <v>30</v>
      </c>
      <c r="M6406" t="s">
        <v>2506</v>
      </c>
      <c r="N6406" t="s">
        <v>32</v>
      </c>
      <c r="O6406">
        <v>0</v>
      </c>
      <c r="P6406" t="s">
        <v>2503</v>
      </c>
      <c r="Q6406" t="s">
        <v>2502</v>
      </c>
      <c r="R6406" t="s">
        <v>2507</v>
      </c>
      <c r="S6406" t="s">
        <v>34</v>
      </c>
      <c r="T6406" t="s">
        <v>561</v>
      </c>
    </row>
    <row r="6407" spans="1:20">
      <c r="A6407" t="s">
        <v>2502</v>
      </c>
      <c r="B6407" t="s">
        <v>2503</v>
      </c>
      <c r="C6407" t="s">
        <v>2744</v>
      </c>
      <c r="D6407" t="s">
        <v>2745</v>
      </c>
      <c r="E6407" t="s">
        <v>142</v>
      </c>
      <c r="F6407" s="1">
        <v>40553</v>
      </c>
      <c r="G6407" t="s">
        <v>2663</v>
      </c>
      <c r="H6407">
        <v>201502</v>
      </c>
      <c r="I6407" t="s">
        <v>27</v>
      </c>
      <c r="J6407" t="s">
        <v>28</v>
      </c>
      <c r="K6407" t="s">
        <v>143</v>
      </c>
      <c r="L6407" t="s">
        <v>30</v>
      </c>
      <c r="M6407" t="s">
        <v>2506</v>
      </c>
      <c r="N6407" t="s">
        <v>32</v>
      </c>
      <c r="O6407">
        <v>-0.01</v>
      </c>
      <c r="P6407" t="s">
        <v>2503</v>
      </c>
      <c r="Q6407" t="s">
        <v>2502</v>
      </c>
      <c r="R6407" t="s">
        <v>2507</v>
      </c>
      <c r="S6407" t="s">
        <v>34</v>
      </c>
      <c r="T6407" t="s">
        <v>561</v>
      </c>
    </row>
    <row r="6408" spans="1:20">
      <c r="A6408" t="s">
        <v>1138</v>
      </c>
      <c r="B6408" t="s">
        <v>1139</v>
      </c>
      <c r="C6408" t="s">
        <v>1140</v>
      </c>
      <c r="D6408" t="s">
        <v>1141</v>
      </c>
      <c r="E6408" t="s">
        <v>600</v>
      </c>
      <c r="F6408" s="1">
        <v>41081</v>
      </c>
      <c r="G6408" t="s">
        <v>2663</v>
      </c>
      <c r="H6408">
        <v>201502</v>
      </c>
      <c r="I6408" t="s">
        <v>27</v>
      </c>
      <c r="J6408" t="s">
        <v>53</v>
      </c>
      <c r="K6408" t="s">
        <v>601</v>
      </c>
      <c r="L6408" t="s">
        <v>54</v>
      </c>
      <c r="M6408" t="s">
        <v>1142</v>
      </c>
      <c r="N6408" t="s">
        <v>32</v>
      </c>
      <c r="O6408">
        <v>1993.71</v>
      </c>
      <c r="P6408" t="s">
        <v>1139</v>
      </c>
      <c r="Q6408" t="s">
        <v>1138</v>
      </c>
      <c r="R6408" t="s">
        <v>1143</v>
      </c>
      <c r="S6408" t="s">
        <v>34</v>
      </c>
      <c r="T6408" t="s">
        <v>561</v>
      </c>
    </row>
    <row r="6409" spans="1:20">
      <c r="A6409" t="s">
        <v>1138</v>
      </c>
      <c r="B6409" t="s">
        <v>1139</v>
      </c>
      <c r="C6409" t="s">
        <v>1144</v>
      </c>
      <c r="D6409" t="s">
        <v>1145</v>
      </c>
      <c r="E6409" t="s">
        <v>595</v>
      </c>
      <c r="F6409" s="1">
        <v>41081</v>
      </c>
      <c r="G6409" t="s">
        <v>2663</v>
      </c>
      <c r="H6409">
        <v>201502</v>
      </c>
      <c r="I6409" t="s">
        <v>27</v>
      </c>
      <c r="J6409" t="s">
        <v>596</v>
      </c>
      <c r="K6409" t="s">
        <v>597</v>
      </c>
      <c r="L6409" t="s">
        <v>54</v>
      </c>
      <c r="M6409" t="s">
        <v>1142</v>
      </c>
      <c r="N6409" t="s">
        <v>32</v>
      </c>
      <c r="O6409">
        <v>1924.99</v>
      </c>
      <c r="P6409" t="s">
        <v>1139</v>
      </c>
      <c r="Q6409" t="s">
        <v>1138</v>
      </c>
      <c r="R6409" t="s">
        <v>1143</v>
      </c>
      <c r="S6409" t="s">
        <v>34</v>
      </c>
      <c r="T6409" t="s">
        <v>561</v>
      </c>
    </row>
    <row r="6410" spans="1:20">
      <c r="A6410" t="s">
        <v>1138</v>
      </c>
      <c r="B6410" t="s">
        <v>1139</v>
      </c>
      <c r="C6410" t="s">
        <v>1146</v>
      </c>
      <c r="D6410" t="s">
        <v>1147</v>
      </c>
      <c r="E6410" t="s">
        <v>142</v>
      </c>
      <c r="F6410" s="1">
        <v>41081</v>
      </c>
      <c r="G6410" t="s">
        <v>2663</v>
      </c>
      <c r="H6410">
        <v>201502</v>
      </c>
      <c r="I6410" t="s">
        <v>27</v>
      </c>
      <c r="J6410" t="s">
        <v>596</v>
      </c>
      <c r="K6410" t="s">
        <v>143</v>
      </c>
      <c r="L6410" t="s">
        <v>54</v>
      </c>
      <c r="M6410" t="s">
        <v>1142</v>
      </c>
      <c r="N6410" t="s">
        <v>32</v>
      </c>
      <c r="O6410">
        <v>247.79</v>
      </c>
      <c r="P6410" t="s">
        <v>1139</v>
      </c>
      <c r="Q6410" t="s">
        <v>1138</v>
      </c>
      <c r="R6410" t="s">
        <v>1143</v>
      </c>
      <c r="S6410" t="s">
        <v>34</v>
      </c>
      <c r="T6410" t="s">
        <v>561</v>
      </c>
    </row>
    <row r="6411" spans="1:20">
      <c r="A6411" t="s">
        <v>1138</v>
      </c>
      <c r="B6411" t="s">
        <v>1139</v>
      </c>
      <c r="C6411" t="s">
        <v>1148</v>
      </c>
      <c r="D6411" t="s">
        <v>1149</v>
      </c>
      <c r="E6411" t="s">
        <v>600</v>
      </c>
      <c r="F6411" s="1">
        <v>41456</v>
      </c>
      <c r="G6411" t="s">
        <v>2663</v>
      </c>
      <c r="H6411">
        <v>201502</v>
      </c>
      <c r="I6411" t="s">
        <v>27</v>
      </c>
      <c r="J6411" t="s">
        <v>28</v>
      </c>
      <c r="K6411" t="s">
        <v>601</v>
      </c>
      <c r="L6411" t="s">
        <v>30</v>
      </c>
      <c r="M6411" t="s">
        <v>1150</v>
      </c>
      <c r="N6411" t="s">
        <v>32</v>
      </c>
      <c r="O6411">
        <v>96.990000000000009</v>
      </c>
      <c r="P6411" t="s">
        <v>1139</v>
      </c>
      <c r="Q6411" t="s">
        <v>1138</v>
      </c>
      <c r="R6411" t="s">
        <v>1143</v>
      </c>
      <c r="S6411" t="s">
        <v>34</v>
      </c>
      <c r="T6411" t="s">
        <v>561</v>
      </c>
    </row>
    <row r="6412" spans="1:20">
      <c r="A6412" t="s">
        <v>2746</v>
      </c>
      <c r="B6412" t="s">
        <v>2747</v>
      </c>
      <c r="C6412" t="s">
        <v>2748</v>
      </c>
      <c r="D6412" t="s">
        <v>2749</v>
      </c>
      <c r="E6412" t="s">
        <v>142</v>
      </c>
      <c r="F6412" s="1">
        <v>41244</v>
      </c>
      <c r="G6412" t="s">
        <v>2663</v>
      </c>
      <c r="H6412">
        <v>201502</v>
      </c>
      <c r="I6412" t="s">
        <v>27</v>
      </c>
      <c r="J6412" t="s">
        <v>53</v>
      </c>
      <c r="K6412" t="s">
        <v>143</v>
      </c>
      <c r="L6412" t="s">
        <v>54</v>
      </c>
      <c r="M6412" t="s">
        <v>2750</v>
      </c>
      <c r="N6412" t="s">
        <v>32</v>
      </c>
      <c r="O6412">
        <v>15126.03</v>
      </c>
      <c r="P6412" t="s">
        <v>2747</v>
      </c>
      <c r="Q6412" t="s">
        <v>2746</v>
      </c>
      <c r="R6412" t="s">
        <v>2751</v>
      </c>
      <c r="S6412" t="s">
        <v>608</v>
      </c>
      <c r="T6412" t="s">
        <v>561</v>
      </c>
    </row>
    <row r="6413" spans="1:20">
      <c r="A6413" t="s">
        <v>1172</v>
      </c>
      <c r="B6413" t="s">
        <v>1152</v>
      </c>
      <c r="C6413" t="s">
        <v>1184</v>
      </c>
      <c r="D6413" t="s">
        <v>1185</v>
      </c>
      <c r="E6413" t="s">
        <v>595</v>
      </c>
      <c r="F6413" s="1">
        <v>41609</v>
      </c>
      <c r="G6413" t="s">
        <v>2663</v>
      </c>
      <c r="H6413">
        <v>201502</v>
      </c>
      <c r="I6413" t="s">
        <v>27</v>
      </c>
      <c r="J6413" t="s">
        <v>596</v>
      </c>
      <c r="K6413" t="s">
        <v>1155</v>
      </c>
      <c r="L6413" t="s">
        <v>624</v>
      </c>
      <c r="M6413" t="s">
        <v>625</v>
      </c>
      <c r="N6413" t="s">
        <v>32</v>
      </c>
      <c r="O6413">
        <v>17367.64</v>
      </c>
      <c r="P6413" t="s">
        <v>1152</v>
      </c>
      <c r="Q6413" t="s">
        <v>1172</v>
      </c>
      <c r="R6413" t="s">
        <v>1158</v>
      </c>
      <c r="S6413" t="s">
        <v>608</v>
      </c>
      <c r="T6413" t="s">
        <v>35</v>
      </c>
    </row>
    <row r="6414" spans="1:20">
      <c r="A6414" t="s">
        <v>2752</v>
      </c>
      <c r="B6414" t="s">
        <v>2753</v>
      </c>
      <c r="C6414" t="s">
        <v>2754</v>
      </c>
      <c r="D6414" t="s">
        <v>2755</v>
      </c>
      <c r="E6414" t="s">
        <v>1073</v>
      </c>
      <c r="F6414" s="1">
        <v>41883</v>
      </c>
      <c r="G6414" t="s">
        <v>2663</v>
      </c>
      <c r="H6414">
        <v>201502</v>
      </c>
      <c r="I6414" t="s">
        <v>27</v>
      </c>
      <c r="J6414" t="s">
        <v>596</v>
      </c>
      <c r="K6414" t="s">
        <v>1064</v>
      </c>
      <c r="L6414" t="s">
        <v>30</v>
      </c>
      <c r="M6414" t="s">
        <v>2756</v>
      </c>
      <c r="N6414" t="s">
        <v>32</v>
      </c>
      <c r="O6414">
        <v>28870.28</v>
      </c>
      <c r="P6414" t="s">
        <v>2753</v>
      </c>
      <c r="Q6414" t="s">
        <v>2752</v>
      </c>
      <c r="R6414" t="s">
        <v>2757</v>
      </c>
      <c r="S6414" t="s">
        <v>34</v>
      </c>
      <c r="T6414" t="s">
        <v>561</v>
      </c>
    </row>
    <row r="6415" spans="1:20">
      <c r="A6415" t="s">
        <v>1205</v>
      </c>
      <c r="B6415" t="s">
        <v>1198</v>
      </c>
      <c r="C6415" t="s">
        <v>1206</v>
      </c>
      <c r="D6415" t="s">
        <v>1207</v>
      </c>
      <c r="E6415" t="s">
        <v>142</v>
      </c>
      <c r="F6415" s="1">
        <v>41609</v>
      </c>
      <c r="G6415" t="s">
        <v>2663</v>
      </c>
      <c r="H6415">
        <v>201502</v>
      </c>
      <c r="I6415" t="s">
        <v>27</v>
      </c>
      <c r="J6415" t="s">
        <v>53</v>
      </c>
      <c r="K6415" t="s">
        <v>29</v>
      </c>
      <c r="L6415" t="s">
        <v>54</v>
      </c>
      <c r="M6415" t="s">
        <v>31</v>
      </c>
      <c r="N6415" t="s">
        <v>32</v>
      </c>
      <c r="O6415">
        <v>7.33</v>
      </c>
      <c r="P6415" t="s">
        <v>1198</v>
      </c>
      <c r="Q6415" t="s">
        <v>1205</v>
      </c>
      <c r="R6415" t="s">
        <v>1201</v>
      </c>
      <c r="S6415" t="s">
        <v>34</v>
      </c>
      <c r="T6415" t="s">
        <v>561</v>
      </c>
    </row>
    <row r="6416" spans="1:20">
      <c r="A6416" t="s">
        <v>1205</v>
      </c>
      <c r="B6416" t="s">
        <v>1198</v>
      </c>
      <c r="C6416" t="s">
        <v>1206</v>
      </c>
      <c r="D6416" t="s">
        <v>1207</v>
      </c>
      <c r="E6416" t="s">
        <v>142</v>
      </c>
      <c r="F6416" s="1">
        <v>41609</v>
      </c>
      <c r="G6416" t="s">
        <v>2663</v>
      </c>
      <c r="H6416">
        <v>201502</v>
      </c>
      <c r="I6416" t="s">
        <v>27</v>
      </c>
      <c r="J6416" t="s">
        <v>53</v>
      </c>
      <c r="K6416" t="s">
        <v>36</v>
      </c>
      <c r="L6416" t="s">
        <v>54</v>
      </c>
      <c r="M6416" t="s">
        <v>31</v>
      </c>
      <c r="N6416" t="s">
        <v>32</v>
      </c>
      <c r="O6416">
        <v>1.71</v>
      </c>
      <c r="P6416" t="s">
        <v>1198</v>
      </c>
      <c r="Q6416" t="s">
        <v>1205</v>
      </c>
      <c r="R6416" t="s">
        <v>1201</v>
      </c>
      <c r="S6416" t="s">
        <v>34</v>
      </c>
      <c r="T6416" t="s">
        <v>561</v>
      </c>
    </row>
    <row r="6417" spans="1:20">
      <c r="A6417" t="s">
        <v>1205</v>
      </c>
      <c r="B6417" t="s">
        <v>1198</v>
      </c>
      <c r="C6417" t="s">
        <v>1206</v>
      </c>
      <c r="D6417" t="s">
        <v>1207</v>
      </c>
      <c r="E6417" t="s">
        <v>142</v>
      </c>
      <c r="F6417" s="1">
        <v>41609</v>
      </c>
      <c r="G6417" t="s">
        <v>2663</v>
      </c>
      <c r="H6417">
        <v>201502</v>
      </c>
      <c r="I6417" t="s">
        <v>27</v>
      </c>
      <c r="J6417" t="s">
        <v>53</v>
      </c>
      <c r="K6417" t="s">
        <v>37</v>
      </c>
      <c r="L6417" t="s">
        <v>54</v>
      </c>
      <c r="M6417" t="s">
        <v>31</v>
      </c>
      <c r="N6417" t="s">
        <v>32</v>
      </c>
      <c r="O6417">
        <v>2.17</v>
      </c>
      <c r="P6417" t="s">
        <v>1198</v>
      </c>
      <c r="Q6417" t="s">
        <v>1205</v>
      </c>
      <c r="R6417" t="s">
        <v>1201</v>
      </c>
      <c r="S6417" t="s">
        <v>34</v>
      </c>
      <c r="T6417" t="s">
        <v>561</v>
      </c>
    </row>
    <row r="6418" spans="1:20">
      <c r="A6418" t="s">
        <v>1205</v>
      </c>
      <c r="B6418" t="s">
        <v>1198</v>
      </c>
      <c r="C6418" t="s">
        <v>1206</v>
      </c>
      <c r="D6418" t="s">
        <v>1207</v>
      </c>
      <c r="E6418" t="s">
        <v>142</v>
      </c>
      <c r="F6418" s="1">
        <v>41609</v>
      </c>
      <c r="G6418" t="s">
        <v>2663</v>
      </c>
      <c r="H6418">
        <v>201502</v>
      </c>
      <c r="I6418" t="s">
        <v>27</v>
      </c>
      <c r="J6418" t="s">
        <v>53</v>
      </c>
      <c r="K6418" t="s">
        <v>38</v>
      </c>
      <c r="L6418" t="s">
        <v>54</v>
      </c>
      <c r="M6418" t="s">
        <v>31</v>
      </c>
      <c r="N6418" t="s">
        <v>32</v>
      </c>
      <c r="O6418">
        <v>63.64</v>
      </c>
      <c r="P6418" t="s">
        <v>1198</v>
      </c>
      <c r="Q6418" t="s">
        <v>1205</v>
      </c>
      <c r="R6418" t="s">
        <v>1201</v>
      </c>
      <c r="S6418" t="s">
        <v>34</v>
      </c>
      <c r="T6418" t="s">
        <v>561</v>
      </c>
    </row>
    <row r="6419" spans="1:20">
      <c r="A6419" t="s">
        <v>1205</v>
      </c>
      <c r="B6419" t="s">
        <v>1198</v>
      </c>
      <c r="C6419" t="s">
        <v>1206</v>
      </c>
      <c r="D6419" t="s">
        <v>1207</v>
      </c>
      <c r="E6419" t="s">
        <v>142</v>
      </c>
      <c r="F6419" s="1">
        <v>41609</v>
      </c>
      <c r="G6419" t="s">
        <v>2663</v>
      </c>
      <c r="H6419">
        <v>201502</v>
      </c>
      <c r="I6419" t="s">
        <v>27</v>
      </c>
      <c r="J6419" t="s">
        <v>53</v>
      </c>
      <c r="K6419" t="s">
        <v>39</v>
      </c>
      <c r="L6419" t="s">
        <v>54</v>
      </c>
      <c r="M6419" t="s">
        <v>31</v>
      </c>
      <c r="N6419" t="s">
        <v>32</v>
      </c>
      <c r="O6419">
        <v>0.04</v>
      </c>
      <c r="P6419" t="s">
        <v>1198</v>
      </c>
      <c r="Q6419" t="s">
        <v>1205</v>
      </c>
      <c r="R6419" t="s">
        <v>1201</v>
      </c>
      <c r="S6419" t="s">
        <v>34</v>
      </c>
      <c r="T6419" t="s">
        <v>561</v>
      </c>
    </row>
    <row r="6420" spans="1:20">
      <c r="A6420" t="s">
        <v>1213</v>
      </c>
      <c r="B6420" t="s">
        <v>1214</v>
      </c>
      <c r="C6420" t="s">
        <v>2758</v>
      </c>
      <c r="D6420" t="s">
        <v>2759</v>
      </c>
      <c r="E6420" t="s">
        <v>142</v>
      </c>
      <c r="F6420" s="1">
        <v>41426</v>
      </c>
      <c r="G6420" t="s">
        <v>2663</v>
      </c>
      <c r="H6420">
        <v>201502</v>
      </c>
      <c r="I6420" t="s">
        <v>27</v>
      </c>
      <c r="J6420" t="s">
        <v>28</v>
      </c>
      <c r="K6420" t="s">
        <v>143</v>
      </c>
      <c r="L6420" t="s">
        <v>30</v>
      </c>
      <c r="M6420" t="s">
        <v>1074</v>
      </c>
      <c r="N6420" t="s">
        <v>32</v>
      </c>
      <c r="O6420">
        <v>242257.83000000002</v>
      </c>
      <c r="P6420" t="s">
        <v>1214</v>
      </c>
      <c r="Q6420" t="s">
        <v>1213</v>
      </c>
      <c r="R6420" t="s">
        <v>1218</v>
      </c>
      <c r="S6420" t="s">
        <v>608</v>
      </c>
      <c r="T6420" t="s">
        <v>561</v>
      </c>
    </row>
    <row r="6421" spans="1:20">
      <c r="A6421" t="s">
        <v>1237</v>
      </c>
      <c r="B6421" t="s">
        <v>1230</v>
      </c>
      <c r="C6421" t="s">
        <v>1238</v>
      </c>
      <c r="D6421" t="s">
        <v>1239</v>
      </c>
      <c r="E6421" t="s">
        <v>25</v>
      </c>
      <c r="F6421" s="1">
        <v>41275</v>
      </c>
      <c r="G6421" t="s">
        <v>2663</v>
      </c>
      <c r="H6421">
        <v>201502</v>
      </c>
      <c r="I6421" t="s">
        <v>27</v>
      </c>
      <c r="J6421" t="s">
        <v>28</v>
      </c>
      <c r="K6421" t="s">
        <v>29</v>
      </c>
      <c r="L6421" t="s">
        <v>30</v>
      </c>
      <c r="M6421" t="s">
        <v>31</v>
      </c>
      <c r="N6421" t="s">
        <v>32</v>
      </c>
      <c r="O6421">
        <v>16797.95</v>
      </c>
      <c r="P6421" t="s">
        <v>1230</v>
      </c>
      <c r="Q6421" t="s">
        <v>1237</v>
      </c>
      <c r="R6421" t="s">
        <v>1233</v>
      </c>
      <c r="S6421" t="s">
        <v>34</v>
      </c>
      <c r="T6421" t="s">
        <v>561</v>
      </c>
    </row>
    <row r="6422" spans="1:20">
      <c r="A6422" t="s">
        <v>1237</v>
      </c>
      <c r="B6422" t="s">
        <v>1230</v>
      </c>
      <c r="C6422" t="s">
        <v>1238</v>
      </c>
      <c r="D6422" t="s">
        <v>1239</v>
      </c>
      <c r="E6422" t="s">
        <v>25</v>
      </c>
      <c r="F6422" s="1">
        <v>41275</v>
      </c>
      <c r="G6422" t="s">
        <v>2663</v>
      </c>
      <c r="H6422">
        <v>201502</v>
      </c>
      <c r="I6422" t="s">
        <v>27</v>
      </c>
      <c r="J6422" t="s">
        <v>28</v>
      </c>
      <c r="K6422" t="s">
        <v>36</v>
      </c>
      <c r="L6422" t="s">
        <v>30</v>
      </c>
      <c r="M6422" t="s">
        <v>31</v>
      </c>
      <c r="N6422" t="s">
        <v>32</v>
      </c>
      <c r="O6422">
        <v>72280.87</v>
      </c>
      <c r="P6422" t="s">
        <v>1230</v>
      </c>
      <c r="Q6422" t="s">
        <v>1237</v>
      </c>
      <c r="R6422" t="s">
        <v>1233</v>
      </c>
      <c r="S6422" t="s">
        <v>34</v>
      </c>
      <c r="T6422" t="s">
        <v>561</v>
      </c>
    </row>
    <row r="6423" spans="1:20">
      <c r="A6423" t="s">
        <v>1237</v>
      </c>
      <c r="B6423" t="s">
        <v>1230</v>
      </c>
      <c r="C6423" t="s">
        <v>1238</v>
      </c>
      <c r="D6423" t="s">
        <v>1239</v>
      </c>
      <c r="E6423" t="s">
        <v>25</v>
      </c>
      <c r="F6423" s="1">
        <v>41275</v>
      </c>
      <c r="G6423" t="s">
        <v>2663</v>
      </c>
      <c r="H6423">
        <v>201502</v>
      </c>
      <c r="I6423" t="s">
        <v>27</v>
      </c>
      <c r="J6423" t="s">
        <v>28</v>
      </c>
      <c r="K6423" t="s">
        <v>37</v>
      </c>
      <c r="L6423" t="s">
        <v>30</v>
      </c>
      <c r="M6423" t="s">
        <v>31</v>
      </c>
      <c r="N6423" t="s">
        <v>32</v>
      </c>
      <c r="O6423">
        <v>0</v>
      </c>
      <c r="P6423" t="s">
        <v>1230</v>
      </c>
      <c r="Q6423" t="s">
        <v>1237</v>
      </c>
      <c r="R6423" t="s">
        <v>1233</v>
      </c>
      <c r="S6423" t="s">
        <v>34</v>
      </c>
      <c r="T6423" t="s">
        <v>561</v>
      </c>
    </row>
    <row r="6424" spans="1:20">
      <c r="A6424" t="s">
        <v>1237</v>
      </c>
      <c r="B6424" t="s">
        <v>1230</v>
      </c>
      <c r="C6424" t="s">
        <v>1238</v>
      </c>
      <c r="D6424" t="s">
        <v>1239</v>
      </c>
      <c r="E6424" t="s">
        <v>25</v>
      </c>
      <c r="F6424" s="1">
        <v>41275</v>
      </c>
      <c r="G6424" t="s">
        <v>2663</v>
      </c>
      <c r="H6424">
        <v>201502</v>
      </c>
      <c r="I6424" t="s">
        <v>27</v>
      </c>
      <c r="J6424" t="s">
        <v>28</v>
      </c>
      <c r="K6424" t="s">
        <v>38</v>
      </c>
      <c r="L6424" t="s">
        <v>30</v>
      </c>
      <c r="M6424" t="s">
        <v>31</v>
      </c>
      <c r="N6424" t="s">
        <v>32</v>
      </c>
      <c r="O6424">
        <v>0</v>
      </c>
      <c r="P6424" t="s">
        <v>1230</v>
      </c>
      <c r="Q6424" t="s">
        <v>1237</v>
      </c>
      <c r="R6424" t="s">
        <v>1233</v>
      </c>
      <c r="S6424" t="s">
        <v>34</v>
      </c>
      <c r="T6424" t="s">
        <v>561</v>
      </c>
    </row>
    <row r="6425" spans="1:20">
      <c r="A6425" t="s">
        <v>1237</v>
      </c>
      <c r="B6425" t="s">
        <v>1230</v>
      </c>
      <c r="C6425" t="s">
        <v>1238</v>
      </c>
      <c r="D6425" t="s">
        <v>1239</v>
      </c>
      <c r="E6425" t="s">
        <v>25</v>
      </c>
      <c r="F6425" s="1">
        <v>41275</v>
      </c>
      <c r="G6425" t="s">
        <v>2663</v>
      </c>
      <c r="H6425">
        <v>201502</v>
      </c>
      <c r="I6425" t="s">
        <v>27</v>
      </c>
      <c r="J6425" t="s">
        <v>28</v>
      </c>
      <c r="K6425" t="s">
        <v>39</v>
      </c>
      <c r="L6425" t="s">
        <v>30</v>
      </c>
      <c r="M6425" t="s">
        <v>31</v>
      </c>
      <c r="N6425" t="s">
        <v>32</v>
      </c>
      <c r="O6425">
        <v>0</v>
      </c>
      <c r="P6425" t="s">
        <v>1230</v>
      </c>
      <c r="Q6425" t="s">
        <v>1237</v>
      </c>
      <c r="R6425" t="s">
        <v>1233</v>
      </c>
      <c r="S6425" t="s">
        <v>34</v>
      </c>
      <c r="T6425" t="s">
        <v>561</v>
      </c>
    </row>
    <row r="6426" spans="1:20">
      <c r="A6426" t="s">
        <v>1237</v>
      </c>
      <c r="B6426" t="s">
        <v>1230</v>
      </c>
      <c r="C6426" t="s">
        <v>1238</v>
      </c>
      <c r="D6426" t="s">
        <v>1239</v>
      </c>
      <c r="E6426" t="s">
        <v>25</v>
      </c>
      <c r="F6426" s="1">
        <v>41275</v>
      </c>
      <c r="G6426" t="s">
        <v>2663</v>
      </c>
      <c r="H6426">
        <v>201502</v>
      </c>
      <c r="I6426" t="s">
        <v>27</v>
      </c>
      <c r="J6426" t="s">
        <v>28</v>
      </c>
      <c r="K6426" t="s">
        <v>40</v>
      </c>
      <c r="L6426" t="s">
        <v>30</v>
      </c>
      <c r="M6426" t="s">
        <v>31</v>
      </c>
      <c r="N6426" t="s">
        <v>32</v>
      </c>
      <c r="O6426">
        <v>0</v>
      </c>
      <c r="P6426" t="s">
        <v>1230</v>
      </c>
      <c r="Q6426" t="s">
        <v>1237</v>
      </c>
      <c r="R6426" t="s">
        <v>1233</v>
      </c>
      <c r="S6426" t="s">
        <v>34</v>
      </c>
      <c r="T6426" t="s">
        <v>561</v>
      </c>
    </row>
    <row r="6427" spans="1:20">
      <c r="A6427" t="s">
        <v>1237</v>
      </c>
      <c r="B6427" t="s">
        <v>1230</v>
      </c>
      <c r="C6427" t="s">
        <v>1238</v>
      </c>
      <c r="D6427" t="s">
        <v>1239</v>
      </c>
      <c r="E6427" t="s">
        <v>25</v>
      </c>
      <c r="F6427" s="1">
        <v>41275</v>
      </c>
      <c r="G6427" t="s">
        <v>2663</v>
      </c>
      <c r="H6427">
        <v>201502</v>
      </c>
      <c r="I6427" t="s">
        <v>27</v>
      </c>
      <c r="J6427" t="s">
        <v>28</v>
      </c>
      <c r="K6427" t="s">
        <v>41</v>
      </c>
      <c r="L6427" t="s">
        <v>30</v>
      </c>
      <c r="M6427" t="s">
        <v>31</v>
      </c>
      <c r="N6427" t="s">
        <v>32</v>
      </c>
      <c r="O6427">
        <v>0</v>
      </c>
      <c r="P6427" t="s">
        <v>1230</v>
      </c>
      <c r="Q6427" t="s">
        <v>1237</v>
      </c>
      <c r="R6427" t="s">
        <v>1233</v>
      </c>
      <c r="S6427" t="s">
        <v>34</v>
      </c>
      <c r="T6427" t="s">
        <v>561</v>
      </c>
    </row>
    <row r="6428" spans="1:20">
      <c r="A6428" t="s">
        <v>1237</v>
      </c>
      <c r="B6428" t="s">
        <v>1230</v>
      </c>
      <c r="C6428" t="s">
        <v>1238</v>
      </c>
      <c r="D6428" t="s">
        <v>1239</v>
      </c>
      <c r="E6428" t="s">
        <v>25</v>
      </c>
      <c r="F6428" s="1">
        <v>41275</v>
      </c>
      <c r="G6428" t="s">
        <v>2663</v>
      </c>
      <c r="H6428">
        <v>201502</v>
      </c>
      <c r="I6428" t="s">
        <v>27</v>
      </c>
      <c r="J6428" t="s">
        <v>28</v>
      </c>
      <c r="K6428" t="s">
        <v>44</v>
      </c>
      <c r="L6428" t="s">
        <v>30</v>
      </c>
      <c r="M6428" t="s">
        <v>31</v>
      </c>
      <c r="N6428" t="s">
        <v>32</v>
      </c>
      <c r="O6428">
        <v>0</v>
      </c>
      <c r="P6428" t="s">
        <v>1230</v>
      </c>
      <c r="Q6428" t="s">
        <v>1237</v>
      </c>
      <c r="R6428" t="s">
        <v>1233</v>
      </c>
      <c r="S6428" t="s">
        <v>34</v>
      </c>
      <c r="T6428" t="s">
        <v>561</v>
      </c>
    </row>
    <row r="6429" spans="1:20">
      <c r="A6429" t="s">
        <v>1240</v>
      </c>
      <c r="B6429" t="s">
        <v>1230</v>
      </c>
      <c r="C6429" t="s">
        <v>1241</v>
      </c>
      <c r="D6429" t="s">
        <v>1242</v>
      </c>
      <c r="E6429" t="s">
        <v>25</v>
      </c>
      <c r="F6429" s="1">
        <v>41040</v>
      </c>
      <c r="G6429" t="s">
        <v>2663</v>
      </c>
      <c r="H6429">
        <v>201502</v>
      </c>
      <c r="I6429" t="s">
        <v>27</v>
      </c>
      <c r="J6429" t="s">
        <v>28</v>
      </c>
      <c r="K6429" t="s">
        <v>29</v>
      </c>
      <c r="L6429" t="s">
        <v>30</v>
      </c>
      <c r="M6429" t="s">
        <v>31</v>
      </c>
      <c r="N6429" t="s">
        <v>32</v>
      </c>
      <c r="O6429">
        <v>49799.26</v>
      </c>
      <c r="P6429" t="s">
        <v>1230</v>
      </c>
      <c r="Q6429" t="s">
        <v>1240</v>
      </c>
      <c r="R6429" t="s">
        <v>1233</v>
      </c>
      <c r="S6429" t="s">
        <v>34</v>
      </c>
      <c r="T6429" t="s">
        <v>561</v>
      </c>
    </row>
    <row r="6430" spans="1:20">
      <c r="A6430" t="s">
        <v>1240</v>
      </c>
      <c r="B6430" t="s">
        <v>1230</v>
      </c>
      <c r="C6430" t="s">
        <v>1241</v>
      </c>
      <c r="D6430" t="s">
        <v>1242</v>
      </c>
      <c r="E6430" t="s">
        <v>25</v>
      </c>
      <c r="F6430" s="1">
        <v>41040</v>
      </c>
      <c r="G6430" t="s">
        <v>2663</v>
      </c>
      <c r="H6430">
        <v>201502</v>
      </c>
      <c r="I6430" t="s">
        <v>27</v>
      </c>
      <c r="J6430" t="s">
        <v>28</v>
      </c>
      <c r="K6430" t="s">
        <v>36</v>
      </c>
      <c r="L6430" t="s">
        <v>30</v>
      </c>
      <c r="M6430" t="s">
        <v>31</v>
      </c>
      <c r="N6430" t="s">
        <v>32</v>
      </c>
      <c r="O6430">
        <v>15655.61</v>
      </c>
      <c r="P6430" t="s">
        <v>1230</v>
      </c>
      <c r="Q6430" t="s">
        <v>1240</v>
      </c>
      <c r="R6430" t="s">
        <v>1233</v>
      </c>
      <c r="S6430" t="s">
        <v>34</v>
      </c>
      <c r="T6430" t="s">
        <v>561</v>
      </c>
    </row>
    <row r="6431" spans="1:20">
      <c r="A6431" t="s">
        <v>1240</v>
      </c>
      <c r="B6431" t="s">
        <v>1230</v>
      </c>
      <c r="C6431" t="s">
        <v>1241</v>
      </c>
      <c r="D6431" t="s">
        <v>1242</v>
      </c>
      <c r="E6431" t="s">
        <v>25</v>
      </c>
      <c r="F6431" s="1">
        <v>41040</v>
      </c>
      <c r="G6431" t="s">
        <v>2663</v>
      </c>
      <c r="H6431">
        <v>201502</v>
      </c>
      <c r="I6431" t="s">
        <v>27</v>
      </c>
      <c r="J6431" t="s">
        <v>28</v>
      </c>
      <c r="K6431" t="s">
        <v>37</v>
      </c>
      <c r="L6431" t="s">
        <v>30</v>
      </c>
      <c r="M6431" t="s">
        <v>31</v>
      </c>
      <c r="N6431" t="s">
        <v>32</v>
      </c>
      <c r="O6431">
        <v>188.86</v>
      </c>
      <c r="P6431" t="s">
        <v>1230</v>
      </c>
      <c r="Q6431" t="s">
        <v>1240</v>
      </c>
      <c r="R6431" t="s">
        <v>1233</v>
      </c>
      <c r="S6431" t="s">
        <v>34</v>
      </c>
      <c r="T6431" t="s">
        <v>561</v>
      </c>
    </row>
    <row r="6432" spans="1:20">
      <c r="A6432" t="s">
        <v>1240</v>
      </c>
      <c r="B6432" t="s">
        <v>1230</v>
      </c>
      <c r="C6432" t="s">
        <v>1241</v>
      </c>
      <c r="D6432" t="s">
        <v>1242</v>
      </c>
      <c r="E6432" t="s">
        <v>25</v>
      </c>
      <c r="F6432" s="1">
        <v>41040</v>
      </c>
      <c r="G6432" t="s">
        <v>2663</v>
      </c>
      <c r="H6432">
        <v>201502</v>
      </c>
      <c r="I6432" t="s">
        <v>27</v>
      </c>
      <c r="J6432" t="s">
        <v>28</v>
      </c>
      <c r="K6432" t="s">
        <v>38</v>
      </c>
      <c r="L6432" t="s">
        <v>30</v>
      </c>
      <c r="M6432" t="s">
        <v>31</v>
      </c>
      <c r="N6432" t="s">
        <v>32</v>
      </c>
      <c r="O6432">
        <v>16799.580000000002</v>
      </c>
      <c r="P6432" t="s">
        <v>1230</v>
      </c>
      <c r="Q6432" t="s">
        <v>1240</v>
      </c>
      <c r="R6432" t="s">
        <v>1233</v>
      </c>
      <c r="S6432" t="s">
        <v>34</v>
      </c>
      <c r="T6432" t="s">
        <v>561</v>
      </c>
    </row>
    <row r="6433" spans="1:20">
      <c r="A6433" t="s">
        <v>1240</v>
      </c>
      <c r="B6433" t="s">
        <v>1230</v>
      </c>
      <c r="C6433" t="s">
        <v>1241</v>
      </c>
      <c r="D6433" t="s">
        <v>1242</v>
      </c>
      <c r="E6433" t="s">
        <v>25</v>
      </c>
      <c r="F6433" s="1">
        <v>41040</v>
      </c>
      <c r="G6433" t="s">
        <v>2663</v>
      </c>
      <c r="H6433">
        <v>201502</v>
      </c>
      <c r="I6433" t="s">
        <v>27</v>
      </c>
      <c r="J6433" t="s">
        <v>28</v>
      </c>
      <c r="K6433" t="s">
        <v>39</v>
      </c>
      <c r="L6433" t="s">
        <v>30</v>
      </c>
      <c r="M6433" t="s">
        <v>31</v>
      </c>
      <c r="N6433" t="s">
        <v>32</v>
      </c>
      <c r="O6433">
        <v>691.16</v>
      </c>
      <c r="P6433" t="s">
        <v>1230</v>
      </c>
      <c r="Q6433" t="s">
        <v>1240</v>
      </c>
      <c r="R6433" t="s">
        <v>1233</v>
      </c>
      <c r="S6433" t="s">
        <v>34</v>
      </c>
      <c r="T6433" t="s">
        <v>561</v>
      </c>
    </row>
    <row r="6434" spans="1:20">
      <c r="A6434" t="s">
        <v>1240</v>
      </c>
      <c r="B6434" t="s">
        <v>1230</v>
      </c>
      <c r="C6434" t="s">
        <v>1241</v>
      </c>
      <c r="D6434" t="s">
        <v>1242</v>
      </c>
      <c r="E6434" t="s">
        <v>25</v>
      </c>
      <c r="F6434" s="1">
        <v>41040</v>
      </c>
      <c r="G6434" t="s">
        <v>2663</v>
      </c>
      <c r="H6434">
        <v>201502</v>
      </c>
      <c r="I6434" t="s">
        <v>27</v>
      </c>
      <c r="J6434" t="s">
        <v>28</v>
      </c>
      <c r="K6434" t="s">
        <v>40</v>
      </c>
      <c r="L6434" t="s">
        <v>30</v>
      </c>
      <c r="M6434" t="s">
        <v>31</v>
      </c>
      <c r="N6434" t="s">
        <v>32</v>
      </c>
      <c r="O6434">
        <v>200.72</v>
      </c>
      <c r="P6434" t="s">
        <v>1230</v>
      </c>
      <c r="Q6434" t="s">
        <v>1240</v>
      </c>
      <c r="R6434" t="s">
        <v>1233</v>
      </c>
      <c r="S6434" t="s">
        <v>34</v>
      </c>
      <c r="T6434" t="s">
        <v>561</v>
      </c>
    </row>
    <row r="6435" spans="1:20">
      <c r="A6435" t="s">
        <v>1240</v>
      </c>
      <c r="B6435" t="s">
        <v>1230</v>
      </c>
      <c r="C6435" t="s">
        <v>1241</v>
      </c>
      <c r="D6435" t="s">
        <v>1242</v>
      </c>
      <c r="E6435" t="s">
        <v>25</v>
      </c>
      <c r="F6435" s="1">
        <v>41040</v>
      </c>
      <c r="G6435" t="s">
        <v>2663</v>
      </c>
      <c r="H6435">
        <v>201502</v>
      </c>
      <c r="I6435" t="s">
        <v>27</v>
      </c>
      <c r="J6435" t="s">
        <v>28</v>
      </c>
      <c r="K6435" t="s">
        <v>41</v>
      </c>
      <c r="L6435" t="s">
        <v>30</v>
      </c>
      <c r="M6435" t="s">
        <v>31</v>
      </c>
      <c r="N6435" t="s">
        <v>32</v>
      </c>
      <c r="O6435">
        <v>0</v>
      </c>
      <c r="P6435" t="s">
        <v>1230</v>
      </c>
      <c r="Q6435" t="s">
        <v>1240</v>
      </c>
      <c r="R6435" t="s">
        <v>1233</v>
      </c>
      <c r="S6435" t="s">
        <v>34</v>
      </c>
      <c r="T6435" t="s">
        <v>561</v>
      </c>
    </row>
    <row r="6436" spans="1:20">
      <c r="A6436" t="s">
        <v>1240</v>
      </c>
      <c r="B6436" t="s">
        <v>1230</v>
      </c>
      <c r="C6436" t="s">
        <v>1241</v>
      </c>
      <c r="D6436" t="s">
        <v>1242</v>
      </c>
      <c r="E6436" t="s">
        <v>25</v>
      </c>
      <c r="F6436" s="1">
        <v>41040</v>
      </c>
      <c r="G6436" t="s">
        <v>2663</v>
      </c>
      <c r="H6436">
        <v>201502</v>
      </c>
      <c r="I6436" t="s">
        <v>27</v>
      </c>
      <c r="J6436" t="s">
        <v>28</v>
      </c>
      <c r="K6436" t="s">
        <v>44</v>
      </c>
      <c r="L6436" t="s">
        <v>30</v>
      </c>
      <c r="M6436" t="s">
        <v>31</v>
      </c>
      <c r="N6436" t="s">
        <v>32</v>
      </c>
      <c r="O6436">
        <v>0.01</v>
      </c>
      <c r="P6436" t="s">
        <v>1230</v>
      </c>
      <c r="Q6436" t="s">
        <v>1240</v>
      </c>
      <c r="R6436" t="s">
        <v>1233</v>
      </c>
      <c r="S6436" t="s">
        <v>34</v>
      </c>
      <c r="T6436" t="s">
        <v>561</v>
      </c>
    </row>
    <row r="6437" spans="1:20">
      <c r="A6437" t="s">
        <v>1243</v>
      </c>
      <c r="B6437" t="s">
        <v>1244</v>
      </c>
      <c r="C6437" t="s">
        <v>1245</v>
      </c>
      <c r="D6437" t="s">
        <v>1246</v>
      </c>
      <c r="E6437" t="s">
        <v>595</v>
      </c>
      <c r="F6437" s="1">
        <v>41051</v>
      </c>
      <c r="G6437" t="s">
        <v>2663</v>
      </c>
      <c r="H6437">
        <v>201502</v>
      </c>
      <c r="I6437" t="s">
        <v>27</v>
      </c>
      <c r="J6437" t="s">
        <v>596</v>
      </c>
      <c r="K6437" t="s">
        <v>1064</v>
      </c>
      <c r="L6437" t="s">
        <v>30</v>
      </c>
      <c r="M6437" t="s">
        <v>1247</v>
      </c>
      <c r="N6437" t="s">
        <v>32</v>
      </c>
      <c r="O6437">
        <v>0.25</v>
      </c>
      <c r="P6437" t="s">
        <v>1244</v>
      </c>
      <c r="Q6437" t="s">
        <v>1243</v>
      </c>
      <c r="R6437" t="s">
        <v>1248</v>
      </c>
      <c r="S6437" t="s">
        <v>608</v>
      </c>
      <c r="T6437" t="s">
        <v>561</v>
      </c>
    </row>
    <row r="6438" spans="1:20">
      <c r="A6438" t="s">
        <v>1243</v>
      </c>
      <c r="B6438" t="s">
        <v>1244</v>
      </c>
      <c r="C6438" t="s">
        <v>1245</v>
      </c>
      <c r="D6438" t="s">
        <v>1246</v>
      </c>
      <c r="E6438" t="s">
        <v>595</v>
      </c>
      <c r="F6438" s="1">
        <v>41051</v>
      </c>
      <c r="G6438" t="s">
        <v>2663</v>
      </c>
      <c r="H6438">
        <v>201502</v>
      </c>
      <c r="I6438" t="s">
        <v>27</v>
      </c>
      <c r="J6438" t="s">
        <v>596</v>
      </c>
      <c r="K6438" t="s">
        <v>597</v>
      </c>
      <c r="L6438" t="s">
        <v>30</v>
      </c>
      <c r="M6438" t="s">
        <v>1247</v>
      </c>
      <c r="N6438" t="s">
        <v>32</v>
      </c>
      <c r="O6438">
        <v>1.34</v>
      </c>
      <c r="P6438" t="s">
        <v>1244</v>
      </c>
      <c r="Q6438" t="s">
        <v>1243</v>
      </c>
      <c r="R6438" t="s">
        <v>1248</v>
      </c>
      <c r="S6438" t="s">
        <v>608</v>
      </c>
      <c r="T6438" t="s">
        <v>561</v>
      </c>
    </row>
    <row r="6439" spans="1:20">
      <c r="A6439" t="s">
        <v>1243</v>
      </c>
      <c r="B6439" t="s">
        <v>1244</v>
      </c>
      <c r="C6439" t="s">
        <v>2760</v>
      </c>
      <c r="D6439" t="s">
        <v>2761</v>
      </c>
      <c r="E6439" t="s">
        <v>600</v>
      </c>
      <c r="F6439" s="1">
        <v>41051</v>
      </c>
      <c r="G6439" t="s">
        <v>2663</v>
      </c>
      <c r="H6439">
        <v>201502</v>
      </c>
      <c r="I6439" t="s">
        <v>27</v>
      </c>
      <c r="J6439" t="s">
        <v>28</v>
      </c>
      <c r="K6439" t="s">
        <v>601</v>
      </c>
      <c r="L6439" t="s">
        <v>30</v>
      </c>
      <c r="M6439" t="s">
        <v>1247</v>
      </c>
      <c r="N6439" t="s">
        <v>32</v>
      </c>
      <c r="O6439">
        <v>104.88</v>
      </c>
      <c r="P6439" t="s">
        <v>1244</v>
      </c>
      <c r="Q6439" t="s">
        <v>1243</v>
      </c>
      <c r="R6439" t="s">
        <v>1248</v>
      </c>
      <c r="S6439" t="s">
        <v>608</v>
      </c>
      <c r="T6439" t="s">
        <v>561</v>
      </c>
    </row>
    <row r="6440" spans="1:20">
      <c r="A6440" t="s">
        <v>1269</v>
      </c>
      <c r="B6440" t="s">
        <v>1259</v>
      </c>
      <c r="C6440" t="s">
        <v>1270</v>
      </c>
      <c r="D6440" t="s">
        <v>1271</v>
      </c>
      <c r="E6440" t="s">
        <v>142</v>
      </c>
      <c r="F6440" s="1">
        <v>41640</v>
      </c>
      <c r="G6440" t="s">
        <v>2663</v>
      </c>
      <c r="H6440">
        <v>201502</v>
      </c>
      <c r="I6440" t="s">
        <v>27</v>
      </c>
      <c r="J6440" t="s">
        <v>28</v>
      </c>
      <c r="K6440" t="s">
        <v>29</v>
      </c>
      <c r="L6440" t="s">
        <v>30</v>
      </c>
      <c r="M6440" t="s">
        <v>31</v>
      </c>
      <c r="N6440" t="s">
        <v>32</v>
      </c>
      <c r="O6440">
        <v>40.22</v>
      </c>
      <c r="P6440" t="s">
        <v>1259</v>
      </c>
      <c r="Q6440" t="s">
        <v>1269</v>
      </c>
      <c r="R6440" t="s">
        <v>1262</v>
      </c>
      <c r="S6440" t="s">
        <v>34</v>
      </c>
      <c r="T6440" t="s">
        <v>561</v>
      </c>
    </row>
    <row r="6441" spans="1:20">
      <c r="A6441" t="s">
        <v>1269</v>
      </c>
      <c r="B6441" t="s">
        <v>1259</v>
      </c>
      <c r="C6441" t="s">
        <v>1270</v>
      </c>
      <c r="D6441" t="s">
        <v>1271</v>
      </c>
      <c r="E6441" t="s">
        <v>142</v>
      </c>
      <c r="F6441" s="1">
        <v>41640</v>
      </c>
      <c r="G6441" t="s">
        <v>2663</v>
      </c>
      <c r="H6441">
        <v>201502</v>
      </c>
      <c r="I6441" t="s">
        <v>27</v>
      </c>
      <c r="J6441" t="s">
        <v>28</v>
      </c>
      <c r="K6441" t="s">
        <v>36</v>
      </c>
      <c r="L6441" t="s">
        <v>30</v>
      </c>
      <c r="M6441" t="s">
        <v>31</v>
      </c>
      <c r="N6441" t="s">
        <v>32</v>
      </c>
      <c r="O6441">
        <v>29.86</v>
      </c>
      <c r="P6441" t="s">
        <v>1259</v>
      </c>
      <c r="Q6441" t="s">
        <v>1269</v>
      </c>
      <c r="R6441" t="s">
        <v>1262</v>
      </c>
      <c r="S6441" t="s">
        <v>34</v>
      </c>
      <c r="T6441" t="s">
        <v>561</v>
      </c>
    </row>
    <row r="6442" spans="1:20">
      <c r="A6442" t="s">
        <v>1269</v>
      </c>
      <c r="B6442" t="s">
        <v>1259</v>
      </c>
      <c r="C6442" t="s">
        <v>1270</v>
      </c>
      <c r="D6442" t="s">
        <v>1271</v>
      </c>
      <c r="E6442" t="s">
        <v>142</v>
      </c>
      <c r="F6442" s="1">
        <v>41640</v>
      </c>
      <c r="G6442" t="s">
        <v>2663</v>
      </c>
      <c r="H6442">
        <v>201502</v>
      </c>
      <c r="I6442" t="s">
        <v>27</v>
      </c>
      <c r="J6442" t="s">
        <v>28</v>
      </c>
      <c r="K6442" t="s">
        <v>37</v>
      </c>
      <c r="L6442" t="s">
        <v>30</v>
      </c>
      <c r="M6442" t="s">
        <v>31</v>
      </c>
      <c r="N6442" t="s">
        <v>32</v>
      </c>
      <c r="O6442">
        <v>55.32</v>
      </c>
      <c r="P6442" t="s">
        <v>1259</v>
      </c>
      <c r="Q6442" t="s">
        <v>1269</v>
      </c>
      <c r="R6442" t="s">
        <v>1262</v>
      </c>
      <c r="S6442" t="s">
        <v>34</v>
      </c>
      <c r="T6442" t="s">
        <v>561</v>
      </c>
    </row>
    <row r="6443" spans="1:20">
      <c r="A6443" t="s">
        <v>1269</v>
      </c>
      <c r="B6443" t="s">
        <v>1259</v>
      </c>
      <c r="C6443" t="s">
        <v>1270</v>
      </c>
      <c r="D6443" t="s">
        <v>1271</v>
      </c>
      <c r="E6443" t="s">
        <v>142</v>
      </c>
      <c r="F6443" s="1">
        <v>41640</v>
      </c>
      <c r="G6443" t="s">
        <v>2663</v>
      </c>
      <c r="H6443">
        <v>201502</v>
      </c>
      <c r="I6443" t="s">
        <v>27</v>
      </c>
      <c r="J6443" t="s">
        <v>28</v>
      </c>
      <c r="K6443" t="s">
        <v>38</v>
      </c>
      <c r="L6443" t="s">
        <v>30</v>
      </c>
      <c r="M6443" t="s">
        <v>31</v>
      </c>
      <c r="N6443" t="s">
        <v>32</v>
      </c>
      <c r="O6443">
        <v>74.66</v>
      </c>
      <c r="P6443" t="s">
        <v>1259</v>
      </c>
      <c r="Q6443" t="s">
        <v>1269</v>
      </c>
      <c r="R6443" t="s">
        <v>1262</v>
      </c>
      <c r="S6443" t="s">
        <v>34</v>
      </c>
      <c r="T6443" t="s">
        <v>561</v>
      </c>
    </row>
    <row r="6444" spans="1:20">
      <c r="A6444" t="s">
        <v>1269</v>
      </c>
      <c r="B6444" t="s">
        <v>1259</v>
      </c>
      <c r="C6444" t="s">
        <v>1270</v>
      </c>
      <c r="D6444" t="s">
        <v>1271</v>
      </c>
      <c r="E6444" t="s">
        <v>142</v>
      </c>
      <c r="F6444" s="1">
        <v>41640</v>
      </c>
      <c r="G6444" t="s">
        <v>2663</v>
      </c>
      <c r="H6444">
        <v>201502</v>
      </c>
      <c r="I6444" t="s">
        <v>27</v>
      </c>
      <c r="J6444" t="s">
        <v>28</v>
      </c>
      <c r="K6444" t="s">
        <v>39</v>
      </c>
      <c r="L6444" t="s">
        <v>30</v>
      </c>
      <c r="M6444" t="s">
        <v>31</v>
      </c>
      <c r="N6444" t="s">
        <v>32</v>
      </c>
      <c r="O6444">
        <v>0.11</v>
      </c>
      <c r="P6444" t="s">
        <v>1259</v>
      </c>
      <c r="Q6444" t="s">
        <v>1269</v>
      </c>
      <c r="R6444" t="s">
        <v>1262</v>
      </c>
      <c r="S6444" t="s">
        <v>34</v>
      </c>
      <c r="T6444" t="s">
        <v>561</v>
      </c>
    </row>
    <row r="6445" spans="1:20">
      <c r="A6445" t="s">
        <v>1275</v>
      </c>
      <c r="B6445" t="s">
        <v>1259</v>
      </c>
      <c r="C6445" t="s">
        <v>1276</v>
      </c>
      <c r="D6445" t="s">
        <v>1277</v>
      </c>
      <c r="E6445" t="s">
        <v>142</v>
      </c>
      <c r="F6445" s="1">
        <v>41791</v>
      </c>
      <c r="G6445" t="s">
        <v>2663</v>
      </c>
      <c r="H6445">
        <v>201502</v>
      </c>
      <c r="I6445" t="s">
        <v>27</v>
      </c>
      <c r="J6445" t="s">
        <v>28</v>
      </c>
      <c r="K6445" t="s">
        <v>29</v>
      </c>
      <c r="L6445" t="s">
        <v>30</v>
      </c>
      <c r="M6445" t="s">
        <v>31</v>
      </c>
      <c r="N6445" t="s">
        <v>32</v>
      </c>
      <c r="O6445">
        <v>117813.27</v>
      </c>
      <c r="P6445" t="s">
        <v>1259</v>
      </c>
      <c r="Q6445" t="s">
        <v>1275</v>
      </c>
      <c r="R6445" t="s">
        <v>1262</v>
      </c>
      <c r="S6445" t="s">
        <v>34</v>
      </c>
      <c r="T6445" t="s">
        <v>561</v>
      </c>
    </row>
    <row r="6446" spans="1:20">
      <c r="A6446" t="s">
        <v>1275</v>
      </c>
      <c r="B6446" t="s">
        <v>1259</v>
      </c>
      <c r="C6446" t="s">
        <v>1276</v>
      </c>
      <c r="D6446" t="s">
        <v>1277</v>
      </c>
      <c r="E6446" t="s">
        <v>142</v>
      </c>
      <c r="F6446" s="1">
        <v>41791</v>
      </c>
      <c r="G6446" t="s">
        <v>2663</v>
      </c>
      <c r="H6446">
        <v>201502</v>
      </c>
      <c r="I6446" t="s">
        <v>27</v>
      </c>
      <c r="J6446" t="s">
        <v>28</v>
      </c>
      <c r="K6446" t="s">
        <v>36</v>
      </c>
      <c r="L6446" t="s">
        <v>30</v>
      </c>
      <c r="M6446" t="s">
        <v>31</v>
      </c>
      <c r="N6446" t="s">
        <v>32</v>
      </c>
      <c r="O6446">
        <v>227558.21</v>
      </c>
      <c r="P6446" t="s">
        <v>1259</v>
      </c>
      <c r="Q6446" t="s">
        <v>1275</v>
      </c>
      <c r="R6446" t="s">
        <v>1262</v>
      </c>
      <c r="S6446" t="s">
        <v>34</v>
      </c>
      <c r="T6446" t="s">
        <v>561</v>
      </c>
    </row>
    <row r="6447" spans="1:20">
      <c r="A6447" t="s">
        <v>1278</v>
      </c>
      <c r="B6447" t="s">
        <v>1259</v>
      </c>
      <c r="C6447" t="s">
        <v>1279</v>
      </c>
      <c r="D6447" t="s">
        <v>1280</v>
      </c>
      <c r="E6447" t="s">
        <v>142</v>
      </c>
      <c r="F6447" s="1">
        <v>41334</v>
      </c>
      <c r="G6447" t="s">
        <v>2663</v>
      </c>
      <c r="H6447">
        <v>201502</v>
      </c>
      <c r="I6447" t="s">
        <v>27</v>
      </c>
      <c r="J6447" t="s">
        <v>28</v>
      </c>
      <c r="K6447" t="s">
        <v>29</v>
      </c>
      <c r="L6447" t="s">
        <v>30</v>
      </c>
      <c r="M6447" t="s">
        <v>31</v>
      </c>
      <c r="N6447" t="s">
        <v>32</v>
      </c>
      <c r="O6447">
        <v>781.67000000000007</v>
      </c>
      <c r="P6447" t="s">
        <v>1259</v>
      </c>
      <c r="Q6447" t="s">
        <v>1278</v>
      </c>
      <c r="R6447" t="s">
        <v>1262</v>
      </c>
      <c r="S6447" t="s">
        <v>34</v>
      </c>
      <c r="T6447" t="s">
        <v>561</v>
      </c>
    </row>
    <row r="6448" spans="1:20">
      <c r="A6448" t="s">
        <v>1278</v>
      </c>
      <c r="B6448" t="s">
        <v>1259</v>
      </c>
      <c r="C6448" t="s">
        <v>1279</v>
      </c>
      <c r="D6448" t="s">
        <v>1280</v>
      </c>
      <c r="E6448" t="s">
        <v>142</v>
      </c>
      <c r="F6448" s="1">
        <v>41334</v>
      </c>
      <c r="G6448" t="s">
        <v>2663</v>
      </c>
      <c r="H6448">
        <v>201502</v>
      </c>
      <c r="I6448" t="s">
        <v>27</v>
      </c>
      <c r="J6448" t="s">
        <v>28</v>
      </c>
      <c r="K6448" t="s">
        <v>36</v>
      </c>
      <c r="L6448" t="s">
        <v>30</v>
      </c>
      <c r="M6448" t="s">
        <v>31</v>
      </c>
      <c r="N6448" t="s">
        <v>32</v>
      </c>
      <c r="O6448">
        <v>121.62</v>
      </c>
      <c r="P6448" t="s">
        <v>1259</v>
      </c>
      <c r="Q6448" t="s">
        <v>1278</v>
      </c>
      <c r="R6448" t="s">
        <v>1262</v>
      </c>
      <c r="S6448" t="s">
        <v>34</v>
      </c>
      <c r="T6448" t="s">
        <v>561</v>
      </c>
    </row>
    <row r="6449" spans="1:20">
      <c r="A6449" t="s">
        <v>1278</v>
      </c>
      <c r="B6449" t="s">
        <v>1259</v>
      </c>
      <c r="C6449" t="s">
        <v>1279</v>
      </c>
      <c r="D6449" t="s">
        <v>1280</v>
      </c>
      <c r="E6449" t="s">
        <v>142</v>
      </c>
      <c r="F6449" s="1">
        <v>41334</v>
      </c>
      <c r="G6449" t="s">
        <v>2663</v>
      </c>
      <c r="H6449">
        <v>201502</v>
      </c>
      <c r="I6449" t="s">
        <v>27</v>
      </c>
      <c r="J6449" t="s">
        <v>28</v>
      </c>
      <c r="K6449" t="s">
        <v>37</v>
      </c>
      <c r="L6449" t="s">
        <v>30</v>
      </c>
      <c r="M6449" t="s">
        <v>31</v>
      </c>
      <c r="N6449" t="s">
        <v>32</v>
      </c>
      <c r="O6449">
        <v>243.45000000000002</v>
      </c>
      <c r="P6449" t="s">
        <v>1259</v>
      </c>
      <c r="Q6449" t="s">
        <v>1278</v>
      </c>
      <c r="R6449" t="s">
        <v>1262</v>
      </c>
      <c r="S6449" t="s">
        <v>34</v>
      </c>
      <c r="T6449" t="s">
        <v>561</v>
      </c>
    </row>
    <row r="6450" spans="1:20">
      <c r="A6450" t="s">
        <v>1278</v>
      </c>
      <c r="B6450" t="s">
        <v>1259</v>
      </c>
      <c r="C6450" t="s">
        <v>1279</v>
      </c>
      <c r="D6450" t="s">
        <v>1280</v>
      </c>
      <c r="E6450" t="s">
        <v>142</v>
      </c>
      <c r="F6450" s="1">
        <v>41334</v>
      </c>
      <c r="G6450" t="s">
        <v>2663</v>
      </c>
      <c r="H6450">
        <v>201502</v>
      </c>
      <c r="I6450" t="s">
        <v>27</v>
      </c>
      <c r="J6450" t="s">
        <v>28</v>
      </c>
      <c r="K6450" t="s">
        <v>38</v>
      </c>
      <c r="L6450" t="s">
        <v>30</v>
      </c>
      <c r="M6450" t="s">
        <v>31</v>
      </c>
      <c r="N6450" t="s">
        <v>32</v>
      </c>
      <c r="O6450">
        <v>10119.39</v>
      </c>
      <c r="P6450" t="s">
        <v>1259</v>
      </c>
      <c r="Q6450" t="s">
        <v>1278</v>
      </c>
      <c r="R6450" t="s">
        <v>1262</v>
      </c>
      <c r="S6450" t="s">
        <v>34</v>
      </c>
      <c r="T6450" t="s">
        <v>561</v>
      </c>
    </row>
    <row r="6451" spans="1:20">
      <c r="A6451" t="s">
        <v>1278</v>
      </c>
      <c r="B6451" t="s">
        <v>1259</v>
      </c>
      <c r="C6451" t="s">
        <v>1279</v>
      </c>
      <c r="D6451" t="s">
        <v>1280</v>
      </c>
      <c r="E6451" t="s">
        <v>142</v>
      </c>
      <c r="F6451" s="1">
        <v>41334</v>
      </c>
      <c r="G6451" t="s">
        <v>2663</v>
      </c>
      <c r="H6451">
        <v>201502</v>
      </c>
      <c r="I6451" t="s">
        <v>27</v>
      </c>
      <c r="J6451" t="s">
        <v>28</v>
      </c>
      <c r="K6451" t="s">
        <v>41</v>
      </c>
      <c r="L6451" t="s">
        <v>30</v>
      </c>
      <c r="M6451" t="s">
        <v>31</v>
      </c>
      <c r="N6451" t="s">
        <v>32</v>
      </c>
      <c r="O6451">
        <v>4.6399999999999997</v>
      </c>
      <c r="P6451" t="s">
        <v>1259</v>
      </c>
      <c r="Q6451" t="s">
        <v>1278</v>
      </c>
      <c r="R6451" t="s">
        <v>1262</v>
      </c>
      <c r="S6451" t="s">
        <v>34</v>
      </c>
      <c r="T6451" t="s">
        <v>561</v>
      </c>
    </row>
    <row r="6452" spans="1:20">
      <c r="A6452" t="s">
        <v>1281</v>
      </c>
      <c r="B6452" t="s">
        <v>1282</v>
      </c>
      <c r="C6452" t="s">
        <v>1283</v>
      </c>
      <c r="D6452" t="s">
        <v>1284</v>
      </c>
      <c r="E6452" t="s">
        <v>142</v>
      </c>
      <c r="F6452" s="1">
        <v>41609</v>
      </c>
      <c r="G6452" t="s">
        <v>2663</v>
      </c>
      <c r="H6452">
        <v>201502</v>
      </c>
      <c r="I6452" t="s">
        <v>27</v>
      </c>
      <c r="J6452" t="s">
        <v>53</v>
      </c>
      <c r="K6452" t="s">
        <v>29</v>
      </c>
      <c r="L6452" t="s">
        <v>54</v>
      </c>
      <c r="M6452" t="s">
        <v>31</v>
      </c>
      <c r="N6452" t="s">
        <v>32</v>
      </c>
      <c r="O6452">
        <v>112.25</v>
      </c>
      <c r="P6452" t="s">
        <v>1282</v>
      </c>
      <c r="Q6452" t="s">
        <v>1281</v>
      </c>
      <c r="R6452" t="s">
        <v>1285</v>
      </c>
      <c r="S6452" t="s">
        <v>34</v>
      </c>
      <c r="T6452" t="s">
        <v>561</v>
      </c>
    </row>
    <row r="6453" spans="1:20">
      <c r="A6453" t="s">
        <v>1281</v>
      </c>
      <c r="B6453" t="s">
        <v>1282</v>
      </c>
      <c r="C6453" t="s">
        <v>1283</v>
      </c>
      <c r="D6453" t="s">
        <v>1284</v>
      </c>
      <c r="E6453" t="s">
        <v>142</v>
      </c>
      <c r="F6453" s="1">
        <v>41609</v>
      </c>
      <c r="G6453" t="s">
        <v>2663</v>
      </c>
      <c r="H6453">
        <v>201502</v>
      </c>
      <c r="I6453" t="s">
        <v>27</v>
      </c>
      <c r="J6453" t="s">
        <v>53</v>
      </c>
      <c r="K6453" t="s">
        <v>36</v>
      </c>
      <c r="L6453" t="s">
        <v>54</v>
      </c>
      <c r="M6453" t="s">
        <v>31</v>
      </c>
      <c r="N6453" t="s">
        <v>32</v>
      </c>
      <c r="O6453">
        <v>13.73</v>
      </c>
      <c r="P6453" t="s">
        <v>1282</v>
      </c>
      <c r="Q6453" t="s">
        <v>1281</v>
      </c>
      <c r="R6453" t="s">
        <v>1285</v>
      </c>
      <c r="S6453" t="s">
        <v>34</v>
      </c>
      <c r="T6453" t="s">
        <v>561</v>
      </c>
    </row>
    <row r="6454" spans="1:20">
      <c r="A6454" t="s">
        <v>1281</v>
      </c>
      <c r="B6454" t="s">
        <v>1282</v>
      </c>
      <c r="C6454" t="s">
        <v>1283</v>
      </c>
      <c r="D6454" t="s">
        <v>1284</v>
      </c>
      <c r="E6454" t="s">
        <v>142</v>
      </c>
      <c r="F6454" s="1">
        <v>41609</v>
      </c>
      <c r="G6454" t="s">
        <v>2663</v>
      </c>
      <c r="H6454">
        <v>201502</v>
      </c>
      <c r="I6454" t="s">
        <v>27</v>
      </c>
      <c r="J6454" t="s">
        <v>53</v>
      </c>
      <c r="K6454" t="s">
        <v>37</v>
      </c>
      <c r="L6454" t="s">
        <v>54</v>
      </c>
      <c r="M6454" t="s">
        <v>31</v>
      </c>
      <c r="N6454" t="s">
        <v>32</v>
      </c>
      <c r="O6454">
        <v>75.400000000000006</v>
      </c>
      <c r="P6454" t="s">
        <v>1282</v>
      </c>
      <c r="Q6454" t="s">
        <v>1281</v>
      </c>
      <c r="R6454" t="s">
        <v>1285</v>
      </c>
      <c r="S6454" t="s">
        <v>34</v>
      </c>
      <c r="T6454" t="s">
        <v>561</v>
      </c>
    </row>
    <row r="6455" spans="1:20">
      <c r="A6455" t="s">
        <v>1281</v>
      </c>
      <c r="B6455" t="s">
        <v>1282</v>
      </c>
      <c r="C6455" t="s">
        <v>1283</v>
      </c>
      <c r="D6455" t="s">
        <v>1284</v>
      </c>
      <c r="E6455" t="s">
        <v>142</v>
      </c>
      <c r="F6455" s="1">
        <v>41609</v>
      </c>
      <c r="G6455" t="s">
        <v>2663</v>
      </c>
      <c r="H6455">
        <v>201502</v>
      </c>
      <c r="I6455" t="s">
        <v>27</v>
      </c>
      <c r="J6455" t="s">
        <v>53</v>
      </c>
      <c r="K6455" t="s">
        <v>38</v>
      </c>
      <c r="L6455" t="s">
        <v>54</v>
      </c>
      <c r="M6455" t="s">
        <v>31</v>
      </c>
      <c r="N6455" t="s">
        <v>32</v>
      </c>
      <c r="O6455">
        <v>277.51</v>
      </c>
      <c r="P6455" t="s">
        <v>1282</v>
      </c>
      <c r="Q6455" t="s">
        <v>1281</v>
      </c>
      <c r="R6455" t="s">
        <v>1285</v>
      </c>
      <c r="S6455" t="s">
        <v>34</v>
      </c>
      <c r="T6455" t="s">
        <v>561</v>
      </c>
    </row>
    <row r="6456" spans="1:20">
      <c r="A6456" t="s">
        <v>1281</v>
      </c>
      <c r="B6456" t="s">
        <v>1282</v>
      </c>
      <c r="C6456" t="s">
        <v>1283</v>
      </c>
      <c r="D6456" t="s">
        <v>1284</v>
      </c>
      <c r="E6456" t="s">
        <v>142</v>
      </c>
      <c r="F6456" s="1">
        <v>41609</v>
      </c>
      <c r="G6456" t="s">
        <v>2663</v>
      </c>
      <c r="H6456">
        <v>201502</v>
      </c>
      <c r="I6456" t="s">
        <v>27</v>
      </c>
      <c r="J6456" t="s">
        <v>53</v>
      </c>
      <c r="K6456" t="s">
        <v>39</v>
      </c>
      <c r="L6456" t="s">
        <v>54</v>
      </c>
      <c r="M6456" t="s">
        <v>31</v>
      </c>
      <c r="N6456" t="s">
        <v>32</v>
      </c>
      <c r="O6456">
        <v>2.73</v>
      </c>
      <c r="P6456" t="s">
        <v>1282</v>
      </c>
      <c r="Q6456" t="s">
        <v>1281</v>
      </c>
      <c r="R6456" t="s">
        <v>1285</v>
      </c>
      <c r="S6456" t="s">
        <v>34</v>
      </c>
      <c r="T6456" t="s">
        <v>561</v>
      </c>
    </row>
    <row r="6457" spans="1:20">
      <c r="A6457" t="s">
        <v>1281</v>
      </c>
      <c r="B6457" t="s">
        <v>1282</v>
      </c>
      <c r="C6457" t="s">
        <v>1283</v>
      </c>
      <c r="D6457" t="s">
        <v>1284</v>
      </c>
      <c r="E6457" t="s">
        <v>142</v>
      </c>
      <c r="F6457" s="1">
        <v>41609</v>
      </c>
      <c r="G6457" t="s">
        <v>2663</v>
      </c>
      <c r="H6457">
        <v>201502</v>
      </c>
      <c r="I6457" t="s">
        <v>27</v>
      </c>
      <c r="J6457" t="s">
        <v>53</v>
      </c>
      <c r="K6457" t="s">
        <v>41</v>
      </c>
      <c r="L6457" t="s">
        <v>54</v>
      </c>
      <c r="M6457" t="s">
        <v>31</v>
      </c>
      <c r="N6457" t="s">
        <v>32</v>
      </c>
      <c r="O6457">
        <v>2.87</v>
      </c>
      <c r="P6457" t="s">
        <v>1282</v>
      </c>
      <c r="Q6457" t="s">
        <v>1281</v>
      </c>
      <c r="R6457" t="s">
        <v>1285</v>
      </c>
      <c r="S6457" t="s">
        <v>34</v>
      </c>
      <c r="T6457" t="s">
        <v>561</v>
      </c>
    </row>
    <row r="6458" spans="1:20">
      <c r="A6458" t="s">
        <v>2762</v>
      </c>
      <c r="B6458" t="s">
        <v>1287</v>
      </c>
      <c r="C6458" t="s">
        <v>2763</v>
      </c>
      <c r="D6458" t="s">
        <v>2764</v>
      </c>
      <c r="E6458" t="s">
        <v>600</v>
      </c>
      <c r="F6458" s="1">
        <v>40360</v>
      </c>
      <c r="G6458" t="s">
        <v>2663</v>
      </c>
      <c r="H6458">
        <v>201502</v>
      </c>
      <c r="I6458" t="s">
        <v>27</v>
      </c>
      <c r="J6458" t="s">
        <v>28</v>
      </c>
      <c r="K6458" t="s">
        <v>1123</v>
      </c>
      <c r="L6458" t="s">
        <v>30</v>
      </c>
      <c r="M6458" t="s">
        <v>31</v>
      </c>
      <c r="N6458" t="s">
        <v>32</v>
      </c>
      <c r="O6458">
        <v>-221.38</v>
      </c>
      <c r="P6458" t="s">
        <v>1287</v>
      </c>
      <c r="Q6458" t="s">
        <v>2762</v>
      </c>
      <c r="R6458" t="s">
        <v>1290</v>
      </c>
      <c r="S6458" t="s">
        <v>34</v>
      </c>
      <c r="T6458" t="s">
        <v>592</v>
      </c>
    </row>
    <row r="6459" spans="1:20">
      <c r="A6459" t="s">
        <v>1286</v>
      </c>
      <c r="B6459" t="s">
        <v>1287</v>
      </c>
      <c r="C6459" t="s">
        <v>2765</v>
      </c>
      <c r="D6459" t="s">
        <v>2766</v>
      </c>
      <c r="E6459" t="s">
        <v>600</v>
      </c>
      <c r="F6459" s="1">
        <v>40815</v>
      </c>
      <c r="G6459" t="s">
        <v>2663</v>
      </c>
      <c r="H6459">
        <v>201502</v>
      </c>
      <c r="I6459" t="s">
        <v>27</v>
      </c>
      <c r="J6459" t="s">
        <v>28</v>
      </c>
      <c r="K6459" t="s">
        <v>1123</v>
      </c>
      <c r="L6459" t="s">
        <v>30</v>
      </c>
      <c r="M6459" t="s">
        <v>31</v>
      </c>
      <c r="N6459" t="s">
        <v>32</v>
      </c>
      <c r="O6459">
        <v>-34.11</v>
      </c>
      <c r="P6459" t="s">
        <v>1287</v>
      </c>
      <c r="Q6459" t="s">
        <v>1286</v>
      </c>
      <c r="R6459" t="s">
        <v>1290</v>
      </c>
      <c r="S6459" t="s">
        <v>34</v>
      </c>
      <c r="T6459" t="s">
        <v>1291</v>
      </c>
    </row>
    <row r="6460" spans="1:20">
      <c r="A6460" t="s">
        <v>1297</v>
      </c>
      <c r="B6460" t="s">
        <v>1287</v>
      </c>
      <c r="C6460" t="s">
        <v>2767</v>
      </c>
      <c r="D6460" t="s">
        <v>2768</v>
      </c>
      <c r="E6460" t="s">
        <v>600</v>
      </c>
      <c r="F6460" s="1">
        <v>40815</v>
      </c>
      <c r="G6460" t="s">
        <v>2663</v>
      </c>
      <c r="H6460">
        <v>201502</v>
      </c>
      <c r="I6460" t="s">
        <v>27</v>
      </c>
      <c r="J6460" t="s">
        <v>28</v>
      </c>
      <c r="K6460" t="s">
        <v>1123</v>
      </c>
      <c r="L6460" t="s">
        <v>30</v>
      </c>
      <c r="M6460" t="s">
        <v>31</v>
      </c>
      <c r="N6460" t="s">
        <v>32</v>
      </c>
      <c r="O6460">
        <v>-103.94</v>
      </c>
      <c r="P6460" t="s">
        <v>1287</v>
      </c>
      <c r="Q6460" t="s">
        <v>1297</v>
      </c>
      <c r="R6460" t="s">
        <v>1290</v>
      </c>
      <c r="S6460" t="s">
        <v>34</v>
      </c>
      <c r="T6460" t="s">
        <v>592</v>
      </c>
    </row>
    <row r="6461" spans="1:20">
      <c r="A6461" t="s">
        <v>1297</v>
      </c>
      <c r="B6461" t="s">
        <v>1287</v>
      </c>
      <c r="C6461" t="s">
        <v>2769</v>
      </c>
      <c r="D6461" t="s">
        <v>2770</v>
      </c>
      <c r="E6461" t="s">
        <v>600</v>
      </c>
      <c r="F6461" s="1">
        <v>41275</v>
      </c>
      <c r="G6461" t="s">
        <v>2663</v>
      </c>
      <c r="H6461">
        <v>201502</v>
      </c>
      <c r="I6461" t="s">
        <v>27</v>
      </c>
      <c r="J6461" t="s">
        <v>28</v>
      </c>
      <c r="K6461" t="s">
        <v>1805</v>
      </c>
      <c r="L6461" t="s">
        <v>30</v>
      </c>
      <c r="M6461" t="s">
        <v>31</v>
      </c>
      <c r="N6461" t="s">
        <v>32</v>
      </c>
      <c r="O6461">
        <v>-44.71</v>
      </c>
      <c r="P6461" t="s">
        <v>1287</v>
      </c>
      <c r="Q6461" t="s">
        <v>1297</v>
      </c>
      <c r="R6461" t="s">
        <v>1290</v>
      </c>
      <c r="S6461" t="s">
        <v>34</v>
      </c>
      <c r="T6461" t="s">
        <v>592</v>
      </c>
    </row>
    <row r="6462" spans="1:20">
      <c r="A6462" t="s">
        <v>1286</v>
      </c>
      <c r="B6462" t="s">
        <v>1287</v>
      </c>
      <c r="C6462" t="s">
        <v>2771</v>
      </c>
      <c r="D6462" t="s">
        <v>2772</v>
      </c>
      <c r="E6462" t="s">
        <v>600</v>
      </c>
      <c r="F6462" s="1">
        <v>41044</v>
      </c>
      <c r="G6462" t="s">
        <v>2663</v>
      </c>
      <c r="H6462">
        <v>201502</v>
      </c>
      <c r="I6462" t="s">
        <v>27</v>
      </c>
      <c r="J6462" t="s">
        <v>28</v>
      </c>
      <c r="K6462" t="s">
        <v>1123</v>
      </c>
      <c r="L6462" t="s">
        <v>30</v>
      </c>
      <c r="M6462" t="s">
        <v>31</v>
      </c>
      <c r="N6462" t="s">
        <v>32</v>
      </c>
      <c r="O6462">
        <v>-40.83</v>
      </c>
      <c r="P6462" t="s">
        <v>1287</v>
      </c>
      <c r="Q6462" t="s">
        <v>1286</v>
      </c>
      <c r="R6462" t="s">
        <v>1290</v>
      </c>
      <c r="S6462" t="s">
        <v>34</v>
      </c>
      <c r="T6462" t="s">
        <v>1291</v>
      </c>
    </row>
    <row r="6463" spans="1:20">
      <c r="A6463" t="s">
        <v>1286</v>
      </c>
      <c r="B6463" t="s">
        <v>1287</v>
      </c>
      <c r="C6463" t="s">
        <v>1288</v>
      </c>
      <c r="D6463" t="s">
        <v>1289</v>
      </c>
      <c r="E6463" t="s">
        <v>600</v>
      </c>
      <c r="F6463" s="1">
        <v>41044</v>
      </c>
      <c r="G6463" t="s">
        <v>2663</v>
      </c>
      <c r="H6463">
        <v>201502</v>
      </c>
      <c r="I6463" t="s">
        <v>27</v>
      </c>
      <c r="J6463" t="s">
        <v>28</v>
      </c>
      <c r="K6463" t="s">
        <v>1123</v>
      </c>
      <c r="L6463" t="s">
        <v>30</v>
      </c>
      <c r="M6463" t="s">
        <v>31</v>
      </c>
      <c r="N6463" t="s">
        <v>32</v>
      </c>
      <c r="O6463">
        <v>-27985.62</v>
      </c>
      <c r="P6463" t="s">
        <v>1287</v>
      </c>
      <c r="Q6463" t="s">
        <v>1286</v>
      </c>
      <c r="R6463" t="s">
        <v>1290</v>
      </c>
      <c r="S6463" t="s">
        <v>34</v>
      </c>
      <c r="T6463" t="s">
        <v>1291</v>
      </c>
    </row>
    <row r="6464" spans="1:20">
      <c r="A6464" t="s">
        <v>1286</v>
      </c>
      <c r="B6464" t="s">
        <v>1287</v>
      </c>
      <c r="C6464" t="s">
        <v>2773</v>
      </c>
      <c r="D6464" t="s">
        <v>2774</v>
      </c>
      <c r="E6464" t="s">
        <v>600</v>
      </c>
      <c r="F6464" s="1">
        <v>40940</v>
      </c>
      <c r="G6464" t="s">
        <v>2663</v>
      </c>
      <c r="H6464">
        <v>201502</v>
      </c>
      <c r="I6464" t="s">
        <v>27</v>
      </c>
      <c r="J6464" t="s">
        <v>28</v>
      </c>
      <c r="K6464" t="s">
        <v>1123</v>
      </c>
      <c r="L6464" t="s">
        <v>30</v>
      </c>
      <c r="M6464" t="s">
        <v>31</v>
      </c>
      <c r="N6464" t="s">
        <v>32</v>
      </c>
      <c r="O6464">
        <v>-28329.4</v>
      </c>
      <c r="P6464" t="s">
        <v>1287</v>
      </c>
      <c r="Q6464" t="s">
        <v>1286</v>
      </c>
      <c r="R6464" t="s">
        <v>1290</v>
      </c>
      <c r="S6464" t="s">
        <v>34</v>
      </c>
      <c r="T6464" t="s">
        <v>1291</v>
      </c>
    </row>
    <row r="6465" spans="1:20">
      <c r="A6465" t="s">
        <v>1286</v>
      </c>
      <c r="B6465" t="s">
        <v>1287</v>
      </c>
      <c r="C6465" t="s">
        <v>1292</v>
      </c>
      <c r="D6465" t="s">
        <v>1293</v>
      </c>
      <c r="E6465" t="s">
        <v>600</v>
      </c>
      <c r="F6465" s="1">
        <v>41044</v>
      </c>
      <c r="G6465" t="s">
        <v>2663</v>
      </c>
      <c r="H6465">
        <v>201502</v>
      </c>
      <c r="I6465" t="s">
        <v>27</v>
      </c>
      <c r="J6465" t="s">
        <v>28</v>
      </c>
      <c r="K6465" t="s">
        <v>1123</v>
      </c>
      <c r="L6465" t="s">
        <v>30</v>
      </c>
      <c r="M6465" t="s">
        <v>31</v>
      </c>
      <c r="N6465" t="s">
        <v>32</v>
      </c>
      <c r="O6465">
        <v>-11820.6</v>
      </c>
      <c r="P6465" t="s">
        <v>1287</v>
      </c>
      <c r="Q6465" t="s">
        <v>1286</v>
      </c>
      <c r="R6465" t="s">
        <v>1290</v>
      </c>
      <c r="S6465" t="s">
        <v>34</v>
      </c>
      <c r="T6465" t="s">
        <v>1291</v>
      </c>
    </row>
    <row r="6466" spans="1:20">
      <c r="A6466" t="s">
        <v>2762</v>
      </c>
      <c r="B6466" t="s">
        <v>1287</v>
      </c>
      <c r="C6466" t="s">
        <v>2775</v>
      </c>
      <c r="D6466" t="s">
        <v>2776</v>
      </c>
      <c r="E6466" t="s">
        <v>600</v>
      </c>
      <c r="F6466" s="1">
        <v>40910</v>
      </c>
      <c r="G6466" t="s">
        <v>2663</v>
      </c>
      <c r="H6466">
        <v>201502</v>
      </c>
      <c r="I6466" t="s">
        <v>27</v>
      </c>
      <c r="J6466" t="s">
        <v>28</v>
      </c>
      <c r="K6466" t="s">
        <v>1132</v>
      </c>
      <c r="L6466" t="s">
        <v>30</v>
      </c>
      <c r="M6466" t="s">
        <v>31</v>
      </c>
      <c r="N6466" t="s">
        <v>32</v>
      </c>
      <c r="O6466">
        <v>-568.30000000000007</v>
      </c>
      <c r="P6466" t="s">
        <v>1287</v>
      </c>
      <c r="Q6466" t="s">
        <v>2762</v>
      </c>
      <c r="R6466" t="s">
        <v>1290</v>
      </c>
      <c r="S6466" t="s">
        <v>34</v>
      </c>
      <c r="T6466" t="s">
        <v>592</v>
      </c>
    </row>
    <row r="6467" spans="1:20">
      <c r="A6467" t="s">
        <v>2777</v>
      </c>
      <c r="B6467" t="s">
        <v>1287</v>
      </c>
      <c r="C6467" t="s">
        <v>2778</v>
      </c>
      <c r="D6467" t="s">
        <v>2779</v>
      </c>
      <c r="E6467" t="s">
        <v>600</v>
      </c>
      <c r="F6467" s="1">
        <v>41456</v>
      </c>
      <c r="G6467" t="s">
        <v>2663</v>
      </c>
      <c r="H6467">
        <v>201502</v>
      </c>
      <c r="I6467" t="s">
        <v>27</v>
      </c>
      <c r="J6467" t="s">
        <v>28</v>
      </c>
      <c r="K6467" t="s">
        <v>1132</v>
      </c>
      <c r="L6467" t="s">
        <v>30</v>
      </c>
      <c r="M6467" t="s">
        <v>31</v>
      </c>
      <c r="N6467" t="s">
        <v>32</v>
      </c>
      <c r="O6467">
        <v>-64402.01</v>
      </c>
      <c r="P6467" t="s">
        <v>1287</v>
      </c>
      <c r="Q6467" t="s">
        <v>2777</v>
      </c>
      <c r="R6467" t="s">
        <v>1290</v>
      </c>
      <c r="S6467" t="s">
        <v>34</v>
      </c>
      <c r="T6467" t="s">
        <v>592</v>
      </c>
    </row>
    <row r="6468" spans="1:20">
      <c r="A6468" t="s">
        <v>2777</v>
      </c>
      <c r="B6468" t="s">
        <v>1287</v>
      </c>
      <c r="C6468" t="s">
        <v>2778</v>
      </c>
      <c r="D6468" t="s">
        <v>2779</v>
      </c>
      <c r="E6468" t="s">
        <v>600</v>
      </c>
      <c r="F6468" s="1">
        <v>41456</v>
      </c>
      <c r="G6468" t="s">
        <v>2663</v>
      </c>
      <c r="H6468">
        <v>201502</v>
      </c>
      <c r="I6468" t="s">
        <v>27</v>
      </c>
      <c r="J6468" t="s">
        <v>28</v>
      </c>
      <c r="K6468" t="s">
        <v>601</v>
      </c>
      <c r="L6468" t="s">
        <v>30</v>
      </c>
      <c r="M6468" t="s">
        <v>2780</v>
      </c>
      <c r="N6468" t="s">
        <v>32</v>
      </c>
      <c r="O6468">
        <v>-114650.91</v>
      </c>
      <c r="P6468" t="s">
        <v>1287</v>
      </c>
      <c r="Q6468" t="s">
        <v>2777</v>
      </c>
      <c r="R6468" t="s">
        <v>1290</v>
      </c>
      <c r="S6468" t="s">
        <v>34</v>
      </c>
      <c r="T6468" t="s">
        <v>592</v>
      </c>
    </row>
    <row r="6469" spans="1:20">
      <c r="A6469" t="s">
        <v>1294</v>
      </c>
      <c r="B6469" t="s">
        <v>1287</v>
      </c>
      <c r="C6469" t="s">
        <v>1295</v>
      </c>
      <c r="D6469" t="s">
        <v>1296</v>
      </c>
      <c r="E6469" t="s">
        <v>142</v>
      </c>
      <c r="F6469" s="1">
        <v>41456</v>
      </c>
      <c r="G6469" t="s">
        <v>2663</v>
      </c>
      <c r="H6469">
        <v>201502</v>
      </c>
      <c r="I6469" t="s">
        <v>27</v>
      </c>
      <c r="J6469" t="s">
        <v>28</v>
      </c>
      <c r="K6469" t="s">
        <v>29</v>
      </c>
      <c r="L6469" t="s">
        <v>30</v>
      </c>
      <c r="M6469" t="s">
        <v>31</v>
      </c>
      <c r="N6469" t="s">
        <v>32</v>
      </c>
      <c r="O6469">
        <v>-1793.5</v>
      </c>
      <c r="P6469" t="s">
        <v>1287</v>
      </c>
      <c r="Q6469" t="s">
        <v>1294</v>
      </c>
      <c r="R6469" t="s">
        <v>1290</v>
      </c>
      <c r="S6469" t="s">
        <v>34</v>
      </c>
      <c r="T6469" t="s">
        <v>592</v>
      </c>
    </row>
    <row r="6470" spans="1:20">
      <c r="A6470" t="s">
        <v>1294</v>
      </c>
      <c r="B6470" t="s">
        <v>1287</v>
      </c>
      <c r="C6470" t="s">
        <v>1295</v>
      </c>
      <c r="D6470" t="s">
        <v>1296</v>
      </c>
      <c r="E6470" t="s">
        <v>142</v>
      </c>
      <c r="F6470" s="1">
        <v>41456</v>
      </c>
      <c r="G6470" t="s">
        <v>2663</v>
      </c>
      <c r="H6470">
        <v>201502</v>
      </c>
      <c r="I6470" t="s">
        <v>27</v>
      </c>
      <c r="J6470" t="s">
        <v>28</v>
      </c>
      <c r="K6470" t="s">
        <v>36</v>
      </c>
      <c r="L6470" t="s">
        <v>30</v>
      </c>
      <c r="M6470" t="s">
        <v>31</v>
      </c>
      <c r="N6470" t="s">
        <v>32</v>
      </c>
      <c r="O6470">
        <v>-148.25</v>
      </c>
      <c r="P6470" t="s">
        <v>1287</v>
      </c>
      <c r="Q6470" t="s">
        <v>1294</v>
      </c>
      <c r="R6470" t="s">
        <v>1290</v>
      </c>
      <c r="S6470" t="s">
        <v>34</v>
      </c>
      <c r="T6470" t="s">
        <v>592</v>
      </c>
    </row>
    <row r="6471" spans="1:20">
      <c r="A6471" t="s">
        <v>1294</v>
      </c>
      <c r="B6471" t="s">
        <v>1287</v>
      </c>
      <c r="C6471" t="s">
        <v>1295</v>
      </c>
      <c r="D6471" t="s">
        <v>1296</v>
      </c>
      <c r="E6471" t="s">
        <v>142</v>
      </c>
      <c r="F6471" s="1">
        <v>41456</v>
      </c>
      <c r="G6471" t="s">
        <v>2663</v>
      </c>
      <c r="H6471">
        <v>201502</v>
      </c>
      <c r="I6471" t="s">
        <v>27</v>
      </c>
      <c r="J6471" t="s">
        <v>28</v>
      </c>
      <c r="K6471" t="s">
        <v>40</v>
      </c>
      <c r="L6471" t="s">
        <v>30</v>
      </c>
      <c r="M6471" t="s">
        <v>31</v>
      </c>
      <c r="N6471" t="s">
        <v>32</v>
      </c>
      <c r="O6471">
        <v>-47.410000000000004</v>
      </c>
      <c r="P6471" t="s">
        <v>1287</v>
      </c>
      <c r="Q6471" t="s">
        <v>1294</v>
      </c>
      <c r="R6471" t="s">
        <v>1290</v>
      </c>
      <c r="S6471" t="s">
        <v>34</v>
      </c>
      <c r="T6471" t="s">
        <v>592</v>
      </c>
    </row>
    <row r="6472" spans="1:20">
      <c r="A6472" t="s">
        <v>2777</v>
      </c>
      <c r="B6472" t="s">
        <v>1287</v>
      </c>
      <c r="C6472" t="s">
        <v>2781</v>
      </c>
      <c r="D6472" t="s">
        <v>2782</v>
      </c>
      <c r="E6472" t="s">
        <v>142</v>
      </c>
      <c r="F6472" s="1">
        <v>40777</v>
      </c>
      <c r="G6472" t="s">
        <v>2663</v>
      </c>
      <c r="H6472">
        <v>201502</v>
      </c>
      <c r="I6472" t="s">
        <v>27</v>
      </c>
      <c r="J6472" t="s">
        <v>28</v>
      </c>
      <c r="K6472" t="s">
        <v>29</v>
      </c>
      <c r="L6472" t="s">
        <v>30</v>
      </c>
      <c r="M6472" t="s">
        <v>31</v>
      </c>
      <c r="N6472" t="s">
        <v>32</v>
      </c>
      <c r="O6472">
        <v>-4.42</v>
      </c>
      <c r="P6472" t="s">
        <v>1287</v>
      </c>
      <c r="Q6472" t="s">
        <v>2777</v>
      </c>
      <c r="R6472" t="s">
        <v>1290</v>
      </c>
      <c r="S6472" t="s">
        <v>34</v>
      </c>
      <c r="T6472" t="s">
        <v>592</v>
      </c>
    </row>
    <row r="6473" spans="1:20">
      <c r="A6473" t="s">
        <v>2777</v>
      </c>
      <c r="B6473" t="s">
        <v>1287</v>
      </c>
      <c r="C6473" t="s">
        <v>2781</v>
      </c>
      <c r="D6473" t="s">
        <v>2782</v>
      </c>
      <c r="E6473" t="s">
        <v>142</v>
      </c>
      <c r="F6473" s="1">
        <v>40777</v>
      </c>
      <c r="G6473" t="s">
        <v>2663</v>
      </c>
      <c r="H6473">
        <v>201502</v>
      </c>
      <c r="I6473" t="s">
        <v>27</v>
      </c>
      <c r="J6473" t="s">
        <v>28</v>
      </c>
      <c r="K6473" t="s">
        <v>36</v>
      </c>
      <c r="L6473" t="s">
        <v>30</v>
      </c>
      <c r="M6473" t="s">
        <v>31</v>
      </c>
      <c r="N6473" t="s">
        <v>32</v>
      </c>
      <c r="O6473">
        <v>-2.95</v>
      </c>
      <c r="P6473" t="s">
        <v>1287</v>
      </c>
      <c r="Q6473" t="s">
        <v>2777</v>
      </c>
      <c r="R6473" t="s">
        <v>1290</v>
      </c>
      <c r="S6473" t="s">
        <v>34</v>
      </c>
      <c r="T6473" t="s">
        <v>592</v>
      </c>
    </row>
    <row r="6474" spans="1:20">
      <c r="A6474" t="s">
        <v>1294</v>
      </c>
      <c r="B6474" t="s">
        <v>1287</v>
      </c>
      <c r="C6474" t="s">
        <v>2783</v>
      </c>
      <c r="D6474" t="s">
        <v>2784</v>
      </c>
      <c r="E6474" t="s">
        <v>142</v>
      </c>
      <c r="F6474" s="1">
        <v>40805</v>
      </c>
      <c r="G6474" t="s">
        <v>2663</v>
      </c>
      <c r="H6474">
        <v>201502</v>
      </c>
      <c r="I6474" t="s">
        <v>27</v>
      </c>
      <c r="J6474" t="s">
        <v>28</v>
      </c>
      <c r="K6474" t="s">
        <v>37</v>
      </c>
      <c r="L6474" t="s">
        <v>30</v>
      </c>
      <c r="M6474" t="s">
        <v>31</v>
      </c>
      <c r="N6474" t="s">
        <v>32</v>
      </c>
      <c r="O6474">
        <v>-2.81</v>
      </c>
      <c r="P6474" t="s">
        <v>1287</v>
      </c>
      <c r="Q6474" t="s">
        <v>1294</v>
      </c>
      <c r="R6474" t="s">
        <v>1290</v>
      </c>
      <c r="S6474" t="s">
        <v>34</v>
      </c>
      <c r="T6474" t="s">
        <v>592</v>
      </c>
    </row>
    <row r="6475" spans="1:20">
      <c r="A6475" t="s">
        <v>1294</v>
      </c>
      <c r="B6475" t="s">
        <v>1287</v>
      </c>
      <c r="C6475" t="s">
        <v>2783</v>
      </c>
      <c r="D6475" t="s">
        <v>2784</v>
      </c>
      <c r="E6475" t="s">
        <v>142</v>
      </c>
      <c r="F6475" s="1">
        <v>40805</v>
      </c>
      <c r="G6475" t="s">
        <v>2663</v>
      </c>
      <c r="H6475">
        <v>201502</v>
      </c>
      <c r="I6475" t="s">
        <v>27</v>
      </c>
      <c r="J6475" t="s">
        <v>28</v>
      </c>
      <c r="K6475" t="s">
        <v>38</v>
      </c>
      <c r="L6475" t="s">
        <v>30</v>
      </c>
      <c r="M6475" t="s">
        <v>31</v>
      </c>
      <c r="N6475" t="s">
        <v>32</v>
      </c>
      <c r="O6475">
        <v>-93.77</v>
      </c>
      <c r="P6475" t="s">
        <v>1287</v>
      </c>
      <c r="Q6475" t="s">
        <v>1294</v>
      </c>
      <c r="R6475" t="s">
        <v>1290</v>
      </c>
      <c r="S6475" t="s">
        <v>34</v>
      </c>
      <c r="T6475" t="s">
        <v>592</v>
      </c>
    </row>
    <row r="6476" spans="1:20">
      <c r="A6476" t="s">
        <v>1294</v>
      </c>
      <c r="B6476" t="s">
        <v>1287</v>
      </c>
      <c r="C6476" t="s">
        <v>2783</v>
      </c>
      <c r="D6476" t="s">
        <v>2784</v>
      </c>
      <c r="E6476" t="s">
        <v>142</v>
      </c>
      <c r="F6476" s="1">
        <v>40805</v>
      </c>
      <c r="G6476" t="s">
        <v>2663</v>
      </c>
      <c r="H6476">
        <v>201502</v>
      </c>
      <c r="I6476" t="s">
        <v>27</v>
      </c>
      <c r="J6476" t="s">
        <v>28</v>
      </c>
      <c r="K6476" t="s">
        <v>39</v>
      </c>
      <c r="L6476" t="s">
        <v>30</v>
      </c>
      <c r="M6476" t="s">
        <v>31</v>
      </c>
      <c r="N6476" t="s">
        <v>32</v>
      </c>
      <c r="O6476">
        <v>-692.49</v>
      </c>
      <c r="P6476" t="s">
        <v>1287</v>
      </c>
      <c r="Q6476" t="s">
        <v>1294</v>
      </c>
      <c r="R6476" t="s">
        <v>1290</v>
      </c>
      <c r="S6476" t="s">
        <v>34</v>
      </c>
      <c r="T6476" t="s">
        <v>592</v>
      </c>
    </row>
    <row r="6477" spans="1:20">
      <c r="A6477" t="s">
        <v>2777</v>
      </c>
      <c r="B6477" t="s">
        <v>1287</v>
      </c>
      <c r="C6477" t="s">
        <v>2785</v>
      </c>
      <c r="D6477" t="s">
        <v>2786</v>
      </c>
      <c r="E6477" t="s">
        <v>142</v>
      </c>
      <c r="F6477" s="1">
        <v>41059</v>
      </c>
      <c r="G6477" t="s">
        <v>2663</v>
      </c>
      <c r="H6477">
        <v>201502</v>
      </c>
      <c r="I6477" t="s">
        <v>27</v>
      </c>
      <c r="J6477" t="s">
        <v>28</v>
      </c>
      <c r="K6477" t="s">
        <v>29</v>
      </c>
      <c r="L6477" t="s">
        <v>30</v>
      </c>
      <c r="M6477" t="s">
        <v>31</v>
      </c>
      <c r="N6477" t="s">
        <v>32</v>
      </c>
      <c r="O6477">
        <v>-17.740000000000002</v>
      </c>
      <c r="P6477" t="s">
        <v>1287</v>
      </c>
      <c r="Q6477" t="s">
        <v>2777</v>
      </c>
      <c r="R6477" t="s">
        <v>1290</v>
      </c>
      <c r="S6477" t="s">
        <v>34</v>
      </c>
      <c r="T6477" t="s">
        <v>592</v>
      </c>
    </row>
    <row r="6478" spans="1:20">
      <c r="A6478" t="s">
        <v>2777</v>
      </c>
      <c r="B6478" t="s">
        <v>1287</v>
      </c>
      <c r="C6478" t="s">
        <v>2785</v>
      </c>
      <c r="D6478" t="s">
        <v>2786</v>
      </c>
      <c r="E6478" t="s">
        <v>142</v>
      </c>
      <c r="F6478" s="1">
        <v>41059</v>
      </c>
      <c r="G6478" t="s">
        <v>2663</v>
      </c>
      <c r="H6478">
        <v>201502</v>
      </c>
      <c r="I6478" t="s">
        <v>27</v>
      </c>
      <c r="J6478" t="s">
        <v>28</v>
      </c>
      <c r="K6478" t="s">
        <v>36</v>
      </c>
      <c r="L6478" t="s">
        <v>30</v>
      </c>
      <c r="M6478" t="s">
        <v>31</v>
      </c>
      <c r="N6478" t="s">
        <v>32</v>
      </c>
      <c r="O6478">
        <v>-4.33</v>
      </c>
      <c r="P6478" t="s">
        <v>1287</v>
      </c>
      <c r="Q6478" t="s">
        <v>2777</v>
      </c>
      <c r="R6478" t="s">
        <v>1290</v>
      </c>
      <c r="S6478" t="s">
        <v>34</v>
      </c>
      <c r="T6478" t="s">
        <v>592</v>
      </c>
    </row>
    <row r="6479" spans="1:20">
      <c r="A6479" t="s">
        <v>2777</v>
      </c>
      <c r="B6479" t="s">
        <v>1287</v>
      </c>
      <c r="C6479" t="s">
        <v>2785</v>
      </c>
      <c r="D6479" t="s">
        <v>2786</v>
      </c>
      <c r="E6479" t="s">
        <v>142</v>
      </c>
      <c r="F6479" s="1">
        <v>41059</v>
      </c>
      <c r="G6479" t="s">
        <v>2663</v>
      </c>
      <c r="H6479">
        <v>201502</v>
      </c>
      <c r="I6479" t="s">
        <v>27</v>
      </c>
      <c r="J6479" t="s">
        <v>28</v>
      </c>
      <c r="K6479" t="s">
        <v>37</v>
      </c>
      <c r="L6479" t="s">
        <v>30</v>
      </c>
      <c r="M6479" t="s">
        <v>31</v>
      </c>
      <c r="N6479" t="s">
        <v>32</v>
      </c>
      <c r="O6479">
        <v>-3.48</v>
      </c>
      <c r="P6479" t="s">
        <v>1287</v>
      </c>
      <c r="Q6479" t="s">
        <v>2777</v>
      </c>
      <c r="R6479" t="s">
        <v>1290</v>
      </c>
      <c r="S6479" t="s">
        <v>34</v>
      </c>
      <c r="T6479" t="s">
        <v>592</v>
      </c>
    </row>
    <row r="6480" spans="1:20">
      <c r="A6480" t="s">
        <v>2777</v>
      </c>
      <c r="B6480" t="s">
        <v>1287</v>
      </c>
      <c r="C6480" t="s">
        <v>2785</v>
      </c>
      <c r="D6480" t="s">
        <v>2786</v>
      </c>
      <c r="E6480" t="s">
        <v>142</v>
      </c>
      <c r="F6480" s="1">
        <v>41059</v>
      </c>
      <c r="G6480" t="s">
        <v>2663</v>
      </c>
      <c r="H6480">
        <v>201502</v>
      </c>
      <c r="I6480" t="s">
        <v>27</v>
      </c>
      <c r="J6480" t="s">
        <v>28</v>
      </c>
      <c r="K6480" t="s">
        <v>38</v>
      </c>
      <c r="L6480" t="s">
        <v>30</v>
      </c>
      <c r="M6480" t="s">
        <v>31</v>
      </c>
      <c r="N6480" t="s">
        <v>32</v>
      </c>
      <c r="O6480">
        <v>-16.420000000000002</v>
      </c>
      <c r="P6480" t="s">
        <v>1287</v>
      </c>
      <c r="Q6480" t="s">
        <v>2777</v>
      </c>
      <c r="R6480" t="s">
        <v>1290</v>
      </c>
      <c r="S6480" t="s">
        <v>34</v>
      </c>
      <c r="T6480" t="s">
        <v>592</v>
      </c>
    </row>
    <row r="6481" spans="1:20">
      <c r="A6481" t="s">
        <v>2777</v>
      </c>
      <c r="B6481" t="s">
        <v>1287</v>
      </c>
      <c r="C6481" t="s">
        <v>2785</v>
      </c>
      <c r="D6481" t="s">
        <v>2786</v>
      </c>
      <c r="E6481" t="s">
        <v>142</v>
      </c>
      <c r="F6481" s="1">
        <v>41059</v>
      </c>
      <c r="G6481" t="s">
        <v>2663</v>
      </c>
      <c r="H6481">
        <v>201502</v>
      </c>
      <c r="I6481" t="s">
        <v>27</v>
      </c>
      <c r="J6481" t="s">
        <v>28</v>
      </c>
      <c r="K6481" t="s">
        <v>39</v>
      </c>
      <c r="L6481" t="s">
        <v>30</v>
      </c>
      <c r="M6481" t="s">
        <v>31</v>
      </c>
      <c r="N6481" t="s">
        <v>32</v>
      </c>
      <c r="O6481">
        <v>-2.72</v>
      </c>
      <c r="P6481" t="s">
        <v>1287</v>
      </c>
      <c r="Q6481" t="s">
        <v>2777</v>
      </c>
      <c r="R6481" t="s">
        <v>1290</v>
      </c>
      <c r="S6481" t="s">
        <v>34</v>
      </c>
      <c r="T6481" t="s">
        <v>592</v>
      </c>
    </row>
    <row r="6482" spans="1:20">
      <c r="A6482" t="s">
        <v>2777</v>
      </c>
      <c r="B6482" t="s">
        <v>1287</v>
      </c>
      <c r="C6482" t="s">
        <v>2785</v>
      </c>
      <c r="D6482" t="s">
        <v>2786</v>
      </c>
      <c r="E6482" t="s">
        <v>142</v>
      </c>
      <c r="F6482" s="1">
        <v>41059</v>
      </c>
      <c r="G6482" t="s">
        <v>2663</v>
      </c>
      <c r="H6482">
        <v>201502</v>
      </c>
      <c r="I6482" t="s">
        <v>27</v>
      </c>
      <c r="J6482" t="s">
        <v>28</v>
      </c>
      <c r="K6482" t="s">
        <v>41</v>
      </c>
      <c r="L6482" t="s">
        <v>30</v>
      </c>
      <c r="M6482" t="s">
        <v>31</v>
      </c>
      <c r="N6482" t="s">
        <v>32</v>
      </c>
      <c r="O6482">
        <v>-1.1599999999999999</v>
      </c>
      <c r="P6482" t="s">
        <v>1287</v>
      </c>
      <c r="Q6482" t="s">
        <v>2777</v>
      </c>
      <c r="R6482" t="s">
        <v>1290</v>
      </c>
      <c r="S6482" t="s">
        <v>34</v>
      </c>
      <c r="T6482" t="s">
        <v>592</v>
      </c>
    </row>
    <row r="6483" spans="1:20">
      <c r="A6483" t="s">
        <v>1297</v>
      </c>
      <c r="B6483" t="s">
        <v>1287</v>
      </c>
      <c r="C6483" t="s">
        <v>1298</v>
      </c>
      <c r="D6483" t="s">
        <v>1299</v>
      </c>
      <c r="E6483" t="s">
        <v>600</v>
      </c>
      <c r="F6483" s="1">
        <v>41365</v>
      </c>
      <c r="G6483" t="s">
        <v>2663</v>
      </c>
      <c r="H6483">
        <v>201502</v>
      </c>
      <c r="I6483" t="s">
        <v>27</v>
      </c>
      <c r="J6483" t="s">
        <v>28</v>
      </c>
      <c r="K6483" t="s">
        <v>1123</v>
      </c>
      <c r="L6483" t="s">
        <v>30</v>
      </c>
      <c r="M6483" t="s">
        <v>31</v>
      </c>
      <c r="N6483" t="s">
        <v>32</v>
      </c>
      <c r="O6483">
        <v>-2620.34</v>
      </c>
      <c r="P6483" t="s">
        <v>1287</v>
      </c>
      <c r="Q6483" t="s">
        <v>1297</v>
      </c>
      <c r="R6483" t="s">
        <v>1290</v>
      </c>
      <c r="S6483" t="s">
        <v>34</v>
      </c>
      <c r="T6483" t="s">
        <v>592</v>
      </c>
    </row>
    <row r="6484" spans="1:20">
      <c r="A6484" t="s">
        <v>1294</v>
      </c>
      <c r="B6484" t="s">
        <v>1287</v>
      </c>
      <c r="C6484" t="s">
        <v>2787</v>
      </c>
      <c r="D6484" t="s">
        <v>2788</v>
      </c>
      <c r="E6484" t="s">
        <v>600</v>
      </c>
      <c r="F6484" s="1">
        <v>40787</v>
      </c>
      <c r="G6484" t="s">
        <v>2663</v>
      </c>
      <c r="H6484">
        <v>201502</v>
      </c>
      <c r="I6484" t="s">
        <v>27</v>
      </c>
      <c r="J6484" t="s">
        <v>28</v>
      </c>
      <c r="K6484" t="s">
        <v>601</v>
      </c>
      <c r="L6484" t="s">
        <v>30</v>
      </c>
      <c r="M6484" t="s">
        <v>1304</v>
      </c>
      <c r="N6484" t="s">
        <v>32</v>
      </c>
      <c r="O6484">
        <v>-2394.92</v>
      </c>
      <c r="P6484" t="s">
        <v>1287</v>
      </c>
      <c r="Q6484" t="s">
        <v>1294</v>
      </c>
      <c r="R6484" t="s">
        <v>1290</v>
      </c>
      <c r="S6484" t="s">
        <v>34</v>
      </c>
      <c r="T6484" t="s">
        <v>592</v>
      </c>
    </row>
    <row r="6485" spans="1:20">
      <c r="A6485" t="s">
        <v>1286</v>
      </c>
      <c r="B6485" t="s">
        <v>1287</v>
      </c>
      <c r="C6485" t="s">
        <v>2789</v>
      </c>
      <c r="D6485" t="s">
        <v>2790</v>
      </c>
      <c r="E6485" t="s">
        <v>600</v>
      </c>
      <c r="F6485" s="1">
        <v>40897</v>
      </c>
      <c r="G6485" t="s">
        <v>2663</v>
      </c>
      <c r="H6485">
        <v>201502</v>
      </c>
      <c r="I6485" t="s">
        <v>27</v>
      </c>
      <c r="J6485" t="s">
        <v>28</v>
      </c>
      <c r="K6485" t="s">
        <v>1123</v>
      </c>
      <c r="L6485" t="s">
        <v>30</v>
      </c>
      <c r="M6485" t="s">
        <v>31</v>
      </c>
      <c r="N6485" t="s">
        <v>32</v>
      </c>
      <c r="O6485">
        <v>-30337.71</v>
      </c>
      <c r="P6485" t="s">
        <v>1287</v>
      </c>
      <c r="Q6485" t="s">
        <v>1286</v>
      </c>
      <c r="R6485" t="s">
        <v>1290</v>
      </c>
      <c r="S6485" t="s">
        <v>34</v>
      </c>
      <c r="T6485" t="s">
        <v>1291</v>
      </c>
    </row>
    <row r="6486" spans="1:20">
      <c r="A6486" t="s">
        <v>1286</v>
      </c>
      <c r="B6486" t="s">
        <v>1287</v>
      </c>
      <c r="C6486" t="s">
        <v>1300</v>
      </c>
      <c r="D6486" t="s">
        <v>1301</v>
      </c>
      <c r="E6486" t="s">
        <v>600</v>
      </c>
      <c r="F6486" s="1">
        <v>40631</v>
      </c>
      <c r="G6486" t="s">
        <v>2663</v>
      </c>
      <c r="H6486">
        <v>201502</v>
      </c>
      <c r="I6486" t="s">
        <v>27</v>
      </c>
      <c r="J6486" t="s">
        <v>28</v>
      </c>
      <c r="K6486" t="s">
        <v>1132</v>
      </c>
      <c r="L6486" t="s">
        <v>30</v>
      </c>
      <c r="M6486" t="s">
        <v>31</v>
      </c>
      <c r="N6486" t="s">
        <v>32</v>
      </c>
      <c r="O6486">
        <v>-21301.83</v>
      </c>
      <c r="P6486" t="s">
        <v>1287</v>
      </c>
      <c r="Q6486" t="s">
        <v>1286</v>
      </c>
      <c r="R6486" t="s">
        <v>1290</v>
      </c>
      <c r="S6486" t="s">
        <v>34</v>
      </c>
      <c r="T6486" t="s">
        <v>1291</v>
      </c>
    </row>
    <row r="6487" spans="1:20">
      <c r="A6487" t="s">
        <v>2777</v>
      </c>
      <c r="B6487" t="s">
        <v>1287</v>
      </c>
      <c r="C6487" t="s">
        <v>2791</v>
      </c>
      <c r="D6487" t="s">
        <v>2792</v>
      </c>
      <c r="E6487" t="s">
        <v>600</v>
      </c>
      <c r="F6487" s="1">
        <v>41009</v>
      </c>
      <c r="G6487" t="s">
        <v>2663</v>
      </c>
      <c r="H6487">
        <v>201502</v>
      </c>
      <c r="I6487" t="s">
        <v>27</v>
      </c>
      <c r="J6487" t="s">
        <v>28</v>
      </c>
      <c r="K6487" t="s">
        <v>601</v>
      </c>
      <c r="L6487" t="s">
        <v>30</v>
      </c>
      <c r="M6487" t="s">
        <v>2780</v>
      </c>
      <c r="N6487" t="s">
        <v>32</v>
      </c>
      <c r="O6487">
        <v>-15.85</v>
      </c>
      <c r="P6487" t="s">
        <v>1287</v>
      </c>
      <c r="Q6487" t="s">
        <v>2777</v>
      </c>
      <c r="R6487" t="s">
        <v>1290</v>
      </c>
      <c r="S6487" t="s">
        <v>34</v>
      </c>
      <c r="T6487" t="s">
        <v>592</v>
      </c>
    </row>
    <row r="6488" spans="1:20">
      <c r="A6488" t="s">
        <v>2777</v>
      </c>
      <c r="B6488" t="s">
        <v>1287</v>
      </c>
      <c r="C6488" t="s">
        <v>2793</v>
      </c>
      <c r="D6488" t="s">
        <v>2794</v>
      </c>
      <c r="E6488" t="s">
        <v>600</v>
      </c>
      <c r="F6488" s="1">
        <v>40269</v>
      </c>
      <c r="G6488" t="s">
        <v>2663</v>
      </c>
      <c r="H6488">
        <v>201502</v>
      </c>
      <c r="I6488" t="s">
        <v>27</v>
      </c>
      <c r="J6488" t="s">
        <v>28</v>
      </c>
      <c r="K6488" t="s">
        <v>601</v>
      </c>
      <c r="L6488" t="s">
        <v>30</v>
      </c>
      <c r="M6488" t="s">
        <v>2780</v>
      </c>
      <c r="N6488" t="s">
        <v>32</v>
      </c>
      <c r="O6488">
        <v>2343.1799999999998</v>
      </c>
      <c r="P6488" t="s">
        <v>1287</v>
      </c>
      <c r="Q6488" t="s">
        <v>2777</v>
      </c>
      <c r="R6488" t="s">
        <v>1290</v>
      </c>
      <c r="S6488" t="s">
        <v>34</v>
      </c>
      <c r="T6488" t="s">
        <v>592</v>
      </c>
    </row>
    <row r="6489" spans="1:20">
      <c r="A6489" t="s">
        <v>1286</v>
      </c>
      <c r="B6489" t="s">
        <v>1287</v>
      </c>
      <c r="C6489" t="s">
        <v>1302</v>
      </c>
      <c r="D6489" t="s">
        <v>1303</v>
      </c>
      <c r="E6489" t="s">
        <v>600</v>
      </c>
      <c r="F6489" s="1">
        <v>41487</v>
      </c>
      <c r="G6489" t="s">
        <v>2663</v>
      </c>
      <c r="H6489">
        <v>201502</v>
      </c>
      <c r="I6489" t="s">
        <v>27</v>
      </c>
      <c r="J6489" t="s">
        <v>28</v>
      </c>
      <c r="K6489" t="s">
        <v>1123</v>
      </c>
      <c r="L6489" t="s">
        <v>30</v>
      </c>
      <c r="M6489" t="s">
        <v>1304</v>
      </c>
      <c r="N6489" t="s">
        <v>32</v>
      </c>
      <c r="O6489">
        <v>-3801.02</v>
      </c>
      <c r="P6489" t="s">
        <v>1287</v>
      </c>
      <c r="Q6489" t="s">
        <v>1286</v>
      </c>
      <c r="R6489" t="s">
        <v>1290</v>
      </c>
      <c r="S6489" t="s">
        <v>34</v>
      </c>
      <c r="T6489" t="s">
        <v>1291</v>
      </c>
    </row>
    <row r="6490" spans="1:20">
      <c r="A6490" t="s">
        <v>1305</v>
      </c>
      <c r="B6490" t="s">
        <v>1306</v>
      </c>
      <c r="C6490" t="s">
        <v>1307</v>
      </c>
      <c r="D6490" t="s">
        <v>1308</v>
      </c>
      <c r="E6490" t="s">
        <v>25</v>
      </c>
      <c r="F6490" s="1">
        <v>40422</v>
      </c>
      <c r="G6490" t="s">
        <v>2663</v>
      </c>
      <c r="H6490">
        <v>201502</v>
      </c>
      <c r="I6490" t="s">
        <v>27</v>
      </c>
      <c r="J6490" t="s">
        <v>53</v>
      </c>
      <c r="K6490" t="s">
        <v>29</v>
      </c>
      <c r="L6490" t="s">
        <v>54</v>
      </c>
      <c r="M6490" t="s">
        <v>31</v>
      </c>
      <c r="N6490" t="s">
        <v>32</v>
      </c>
      <c r="O6490">
        <v>10949.23</v>
      </c>
      <c r="P6490" t="s">
        <v>1306</v>
      </c>
      <c r="Q6490" t="s">
        <v>1305</v>
      </c>
      <c r="R6490" t="s">
        <v>1309</v>
      </c>
      <c r="S6490" t="s">
        <v>34</v>
      </c>
      <c r="T6490" t="s">
        <v>561</v>
      </c>
    </row>
    <row r="6491" spans="1:20">
      <c r="A6491" t="s">
        <v>1305</v>
      </c>
      <c r="B6491" t="s">
        <v>1306</v>
      </c>
      <c r="C6491" t="s">
        <v>1307</v>
      </c>
      <c r="D6491" t="s">
        <v>1308</v>
      </c>
      <c r="E6491" t="s">
        <v>25</v>
      </c>
      <c r="F6491" s="1">
        <v>40422</v>
      </c>
      <c r="G6491" t="s">
        <v>2663</v>
      </c>
      <c r="H6491">
        <v>201502</v>
      </c>
      <c r="I6491" t="s">
        <v>27</v>
      </c>
      <c r="J6491" t="s">
        <v>53</v>
      </c>
      <c r="K6491" t="s">
        <v>36</v>
      </c>
      <c r="L6491" t="s">
        <v>54</v>
      </c>
      <c r="M6491" t="s">
        <v>31</v>
      </c>
      <c r="N6491" t="s">
        <v>32</v>
      </c>
      <c r="O6491">
        <v>16427.09</v>
      </c>
      <c r="P6491" t="s">
        <v>1306</v>
      </c>
      <c r="Q6491" t="s">
        <v>1305</v>
      </c>
      <c r="R6491" t="s">
        <v>1309</v>
      </c>
      <c r="S6491" t="s">
        <v>34</v>
      </c>
      <c r="T6491" t="s">
        <v>561</v>
      </c>
    </row>
    <row r="6492" spans="1:20">
      <c r="A6492" t="s">
        <v>1305</v>
      </c>
      <c r="B6492" t="s">
        <v>1306</v>
      </c>
      <c r="C6492" t="s">
        <v>1307</v>
      </c>
      <c r="D6492" t="s">
        <v>1308</v>
      </c>
      <c r="E6492" t="s">
        <v>25</v>
      </c>
      <c r="F6492" s="1">
        <v>40422</v>
      </c>
      <c r="G6492" t="s">
        <v>2663</v>
      </c>
      <c r="H6492">
        <v>201502</v>
      </c>
      <c r="I6492" t="s">
        <v>27</v>
      </c>
      <c r="J6492" t="s">
        <v>53</v>
      </c>
      <c r="K6492" t="s">
        <v>38</v>
      </c>
      <c r="L6492" t="s">
        <v>54</v>
      </c>
      <c r="M6492" t="s">
        <v>31</v>
      </c>
      <c r="N6492" t="s">
        <v>32</v>
      </c>
      <c r="O6492">
        <v>2111.11</v>
      </c>
      <c r="P6492" t="s">
        <v>1306</v>
      </c>
      <c r="Q6492" t="s">
        <v>1305</v>
      </c>
      <c r="R6492" t="s">
        <v>1309</v>
      </c>
      <c r="S6492" t="s">
        <v>34</v>
      </c>
      <c r="T6492" t="s">
        <v>561</v>
      </c>
    </row>
    <row r="6493" spans="1:20">
      <c r="A6493" t="s">
        <v>1305</v>
      </c>
      <c r="B6493" t="s">
        <v>1306</v>
      </c>
      <c r="C6493" t="s">
        <v>1307</v>
      </c>
      <c r="D6493" t="s">
        <v>1308</v>
      </c>
      <c r="E6493" t="s">
        <v>25</v>
      </c>
      <c r="F6493" s="1">
        <v>40422</v>
      </c>
      <c r="G6493" t="s">
        <v>2663</v>
      </c>
      <c r="H6493">
        <v>201502</v>
      </c>
      <c r="I6493" t="s">
        <v>27</v>
      </c>
      <c r="J6493" t="s">
        <v>53</v>
      </c>
      <c r="K6493" t="s">
        <v>40</v>
      </c>
      <c r="L6493" t="s">
        <v>54</v>
      </c>
      <c r="M6493" t="s">
        <v>31</v>
      </c>
      <c r="N6493" t="s">
        <v>32</v>
      </c>
      <c r="O6493">
        <v>1945.17</v>
      </c>
      <c r="P6493" t="s">
        <v>1306</v>
      </c>
      <c r="Q6493" t="s">
        <v>1305</v>
      </c>
      <c r="R6493" t="s">
        <v>1309</v>
      </c>
      <c r="S6493" t="s">
        <v>34</v>
      </c>
      <c r="T6493" t="s">
        <v>561</v>
      </c>
    </row>
    <row r="6494" spans="1:20">
      <c r="A6494" t="s">
        <v>1305</v>
      </c>
      <c r="B6494" t="s">
        <v>1306</v>
      </c>
      <c r="C6494" t="s">
        <v>1310</v>
      </c>
      <c r="D6494" t="s">
        <v>1311</v>
      </c>
      <c r="E6494" t="s">
        <v>25</v>
      </c>
      <c r="F6494" s="1">
        <v>40422</v>
      </c>
      <c r="G6494" t="s">
        <v>2663</v>
      </c>
      <c r="H6494">
        <v>201502</v>
      </c>
      <c r="I6494" t="s">
        <v>27</v>
      </c>
      <c r="J6494" t="s">
        <v>28</v>
      </c>
      <c r="K6494" t="s">
        <v>29</v>
      </c>
      <c r="L6494" t="s">
        <v>30</v>
      </c>
      <c r="M6494" t="s">
        <v>31</v>
      </c>
      <c r="N6494" t="s">
        <v>32</v>
      </c>
      <c r="O6494">
        <v>27566.04</v>
      </c>
      <c r="P6494" t="s">
        <v>1306</v>
      </c>
      <c r="Q6494" t="s">
        <v>1305</v>
      </c>
      <c r="R6494" t="s">
        <v>1309</v>
      </c>
      <c r="S6494" t="s">
        <v>34</v>
      </c>
      <c r="T6494" t="s">
        <v>561</v>
      </c>
    </row>
    <row r="6495" spans="1:20">
      <c r="A6495" t="s">
        <v>1305</v>
      </c>
      <c r="B6495" t="s">
        <v>1306</v>
      </c>
      <c r="C6495" t="s">
        <v>1310</v>
      </c>
      <c r="D6495" t="s">
        <v>1311</v>
      </c>
      <c r="E6495" t="s">
        <v>25</v>
      </c>
      <c r="F6495" s="1">
        <v>40422</v>
      </c>
      <c r="G6495" t="s">
        <v>2663</v>
      </c>
      <c r="H6495">
        <v>201502</v>
      </c>
      <c r="I6495" t="s">
        <v>27</v>
      </c>
      <c r="J6495" t="s">
        <v>28</v>
      </c>
      <c r="K6495" t="s">
        <v>36</v>
      </c>
      <c r="L6495" t="s">
        <v>30</v>
      </c>
      <c r="M6495" t="s">
        <v>31</v>
      </c>
      <c r="N6495" t="s">
        <v>32</v>
      </c>
      <c r="O6495">
        <v>132387.49</v>
      </c>
      <c r="P6495" t="s">
        <v>1306</v>
      </c>
      <c r="Q6495" t="s">
        <v>1305</v>
      </c>
      <c r="R6495" t="s">
        <v>1309</v>
      </c>
      <c r="S6495" t="s">
        <v>34</v>
      </c>
      <c r="T6495" t="s">
        <v>561</v>
      </c>
    </row>
    <row r="6496" spans="1:20">
      <c r="A6496" t="s">
        <v>1305</v>
      </c>
      <c r="B6496" t="s">
        <v>1306</v>
      </c>
      <c r="C6496" t="s">
        <v>1310</v>
      </c>
      <c r="D6496" t="s">
        <v>1311</v>
      </c>
      <c r="E6496" t="s">
        <v>25</v>
      </c>
      <c r="F6496" s="1">
        <v>40422</v>
      </c>
      <c r="G6496" t="s">
        <v>2663</v>
      </c>
      <c r="H6496">
        <v>201502</v>
      </c>
      <c r="I6496" t="s">
        <v>27</v>
      </c>
      <c r="J6496" t="s">
        <v>28</v>
      </c>
      <c r="K6496" t="s">
        <v>37</v>
      </c>
      <c r="L6496" t="s">
        <v>30</v>
      </c>
      <c r="M6496" t="s">
        <v>31</v>
      </c>
      <c r="N6496" t="s">
        <v>32</v>
      </c>
      <c r="O6496">
        <v>513.09</v>
      </c>
      <c r="P6496" t="s">
        <v>1306</v>
      </c>
      <c r="Q6496" t="s">
        <v>1305</v>
      </c>
      <c r="R6496" t="s">
        <v>1309</v>
      </c>
      <c r="S6496" t="s">
        <v>34</v>
      </c>
      <c r="T6496" t="s">
        <v>561</v>
      </c>
    </row>
    <row r="6497" spans="1:20">
      <c r="A6497" t="s">
        <v>1305</v>
      </c>
      <c r="B6497" t="s">
        <v>1306</v>
      </c>
      <c r="C6497" t="s">
        <v>1310</v>
      </c>
      <c r="D6497" t="s">
        <v>1311</v>
      </c>
      <c r="E6497" t="s">
        <v>25</v>
      </c>
      <c r="F6497" s="1">
        <v>40422</v>
      </c>
      <c r="G6497" t="s">
        <v>2663</v>
      </c>
      <c r="H6497">
        <v>201502</v>
      </c>
      <c r="I6497" t="s">
        <v>27</v>
      </c>
      <c r="J6497" t="s">
        <v>28</v>
      </c>
      <c r="K6497" t="s">
        <v>38</v>
      </c>
      <c r="L6497" t="s">
        <v>30</v>
      </c>
      <c r="M6497" t="s">
        <v>31</v>
      </c>
      <c r="N6497" t="s">
        <v>32</v>
      </c>
      <c r="O6497">
        <v>13269.16</v>
      </c>
      <c r="P6497" t="s">
        <v>1306</v>
      </c>
      <c r="Q6497" t="s">
        <v>1305</v>
      </c>
      <c r="R6497" t="s">
        <v>1309</v>
      </c>
      <c r="S6497" t="s">
        <v>34</v>
      </c>
      <c r="T6497" t="s">
        <v>561</v>
      </c>
    </row>
    <row r="6498" spans="1:20">
      <c r="A6498" t="s">
        <v>1305</v>
      </c>
      <c r="B6498" t="s">
        <v>1306</v>
      </c>
      <c r="C6498" t="s">
        <v>1310</v>
      </c>
      <c r="D6498" t="s">
        <v>1311</v>
      </c>
      <c r="E6498" t="s">
        <v>25</v>
      </c>
      <c r="F6498" s="1">
        <v>40422</v>
      </c>
      <c r="G6498" t="s">
        <v>2663</v>
      </c>
      <c r="H6498">
        <v>201502</v>
      </c>
      <c r="I6498" t="s">
        <v>27</v>
      </c>
      <c r="J6498" t="s">
        <v>28</v>
      </c>
      <c r="K6498" t="s">
        <v>39</v>
      </c>
      <c r="L6498" t="s">
        <v>30</v>
      </c>
      <c r="M6498" t="s">
        <v>31</v>
      </c>
      <c r="N6498" t="s">
        <v>32</v>
      </c>
      <c r="O6498">
        <v>1353</v>
      </c>
      <c r="P6498" t="s">
        <v>1306</v>
      </c>
      <c r="Q6498" t="s">
        <v>1305</v>
      </c>
      <c r="R6498" t="s">
        <v>1309</v>
      </c>
      <c r="S6498" t="s">
        <v>34</v>
      </c>
      <c r="T6498" t="s">
        <v>561</v>
      </c>
    </row>
    <row r="6499" spans="1:20">
      <c r="A6499" t="s">
        <v>1305</v>
      </c>
      <c r="B6499" t="s">
        <v>1306</v>
      </c>
      <c r="C6499" t="s">
        <v>1310</v>
      </c>
      <c r="D6499" t="s">
        <v>1311</v>
      </c>
      <c r="E6499" t="s">
        <v>25</v>
      </c>
      <c r="F6499" s="1">
        <v>40422</v>
      </c>
      <c r="G6499" t="s">
        <v>2663</v>
      </c>
      <c r="H6499">
        <v>201502</v>
      </c>
      <c r="I6499" t="s">
        <v>27</v>
      </c>
      <c r="J6499" t="s">
        <v>28</v>
      </c>
      <c r="K6499" t="s">
        <v>40</v>
      </c>
      <c r="L6499" t="s">
        <v>30</v>
      </c>
      <c r="M6499" t="s">
        <v>31</v>
      </c>
      <c r="N6499" t="s">
        <v>32</v>
      </c>
      <c r="O6499">
        <v>5336.01</v>
      </c>
      <c r="P6499" t="s">
        <v>1306</v>
      </c>
      <c r="Q6499" t="s">
        <v>1305</v>
      </c>
      <c r="R6499" t="s">
        <v>1309</v>
      </c>
      <c r="S6499" t="s">
        <v>34</v>
      </c>
      <c r="T6499" t="s">
        <v>561</v>
      </c>
    </row>
    <row r="6500" spans="1:20">
      <c r="A6500" t="s">
        <v>1305</v>
      </c>
      <c r="B6500" t="s">
        <v>1306</v>
      </c>
      <c r="C6500" t="s">
        <v>1310</v>
      </c>
      <c r="D6500" t="s">
        <v>1311</v>
      </c>
      <c r="E6500" t="s">
        <v>25</v>
      </c>
      <c r="F6500" s="1">
        <v>40422</v>
      </c>
      <c r="G6500" t="s">
        <v>2663</v>
      </c>
      <c r="H6500">
        <v>201502</v>
      </c>
      <c r="I6500" t="s">
        <v>27</v>
      </c>
      <c r="J6500" t="s">
        <v>28</v>
      </c>
      <c r="K6500" t="s">
        <v>41</v>
      </c>
      <c r="L6500" t="s">
        <v>30</v>
      </c>
      <c r="M6500" t="s">
        <v>31</v>
      </c>
      <c r="N6500" t="s">
        <v>32</v>
      </c>
      <c r="O6500">
        <v>36878.43</v>
      </c>
      <c r="P6500" t="s">
        <v>1306</v>
      </c>
      <c r="Q6500" t="s">
        <v>1305</v>
      </c>
      <c r="R6500" t="s">
        <v>1309</v>
      </c>
      <c r="S6500" t="s">
        <v>34</v>
      </c>
      <c r="T6500" t="s">
        <v>561</v>
      </c>
    </row>
    <row r="6501" spans="1:20">
      <c r="A6501" t="s">
        <v>1312</v>
      </c>
      <c r="B6501" t="s">
        <v>1313</v>
      </c>
      <c r="C6501" t="s">
        <v>1314</v>
      </c>
      <c r="D6501" t="s">
        <v>1315</v>
      </c>
      <c r="E6501" t="s">
        <v>142</v>
      </c>
      <c r="F6501" s="1">
        <v>40695</v>
      </c>
      <c r="G6501" t="s">
        <v>2663</v>
      </c>
      <c r="H6501">
        <v>201502</v>
      </c>
      <c r="I6501" t="s">
        <v>27</v>
      </c>
      <c r="J6501" t="s">
        <v>53</v>
      </c>
      <c r="K6501" t="s">
        <v>589</v>
      </c>
      <c r="L6501" t="s">
        <v>54</v>
      </c>
      <c r="M6501" t="s">
        <v>1316</v>
      </c>
      <c r="N6501" t="s">
        <v>32</v>
      </c>
      <c r="O6501">
        <v>10198.34</v>
      </c>
      <c r="P6501" t="s">
        <v>1313</v>
      </c>
      <c r="Q6501" t="s">
        <v>1312</v>
      </c>
      <c r="R6501" t="s">
        <v>1317</v>
      </c>
      <c r="S6501" t="s">
        <v>34</v>
      </c>
      <c r="T6501" t="s">
        <v>561</v>
      </c>
    </row>
    <row r="6502" spans="1:20">
      <c r="A6502" t="s">
        <v>1312</v>
      </c>
      <c r="B6502" t="s">
        <v>1313</v>
      </c>
      <c r="C6502" t="s">
        <v>1314</v>
      </c>
      <c r="D6502" t="s">
        <v>1315</v>
      </c>
      <c r="E6502" t="s">
        <v>142</v>
      </c>
      <c r="F6502" s="1">
        <v>40695</v>
      </c>
      <c r="G6502" t="s">
        <v>2663</v>
      </c>
      <c r="H6502">
        <v>201502</v>
      </c>
      <c r="I6502" t="s">
        <v>27</v>
      </c>
      <c r="J6502" t="s">
        <v>53</v>
      </c>
      <c r="K6502" t="s">
        <v>143</v>
      </c>
      <c r="L6502" t="s">
        <v>54</v>
      </c>
      <c r="M6502" t="s">
        <v>1316</v>
      </c>
      <c r="N6502" t="s">
        <v>32</v>
      </c>
      <c r="O6502">
        <v>30595.05</v>
      </c>
      <c r="P6502" t="s">
        <v>1313</v>
      </c>
      <c r="Q6502" t="s">
        <v>1312</v>
      </c>
      <c r="R6502" t="s">
        <v>1317</v>
      </c>
      <c r="S6502" t="s">
        <v>34</v>
      </c>
      <c r="T6502" t="s">
        <v>561</v>
      </c>
    </row>
    <row r="6503" spans="1:20">
      <c r="A6503" t="s">
        <v>2795</v>
      </c>
      <c r="B6503" t="s">
        <v>2796</v>
      </c>
      <c r="C6503" t="s">
        <v>2797</v>
      </c>
      <c r="D6503" t="s">
        <v>2798</v>
      </c>
      <c r="E6503" t="s">
        <v>595</v>
      </c>
      <c r="F6503" s="1">
        <v>41275</v>
      </c>
      <c r="G6503" t="s">
        <v>2663</v>
      </c>
      <c r="H6503">
        <v>201502</v>
      </c>
      <c r="I6503" t="s">
        <v>27</v>
      </c>
      <c r="J6503" t="s">
        <v>596</v>
      </c>
      <c r="K6503" t="s">
        <v>2799</v>
      </c>
      <c r="L6503" t="s">
        <v>30</v>
      </c>
      <c r="M6503" t="s">
        <v>2131</v>
      </c>
      <c r="N6503" t="s">
        <v>32</v>
      </c>
      <c r="O6503">
        <v>30145.57</v>
      </c>
      <c r="P6503" t="s">
        <v>2796</v>
      </c>
      <c r="Q6503" t="s">
        <v>2795</v>
      </c>
      <c r="R6503" t="s">
        <v>2800</v>
      </c>
      <c r="S6503" t="s">
        <v>608</v>
      </c>
      <c r="T6503" t="s">
        <v>592</v>
      </c>
    </row>
    <row r="6504" spans="1:20">
      <c r="A6504" t="s">
        <v>1335</v>
      </c>
      <c r="B6504" t="s">
        <v>1336</v>
      </c>
      <c r="C6504" t="s">
        <v>1337</v>
      </c>
      <c r="D6504" t="s">
        <v>1338</v>
      </c>
      <c r="E6504" t="s">
        <v>595</v>
      </c>
      <c r="F6504" s="1">
        <v>41061</v>
      </c>
      <c r="G6504" t="s">
        <v>2663</v>
      </c>
      <c r="H6504">
        <v>201502</v>
      </c>
      <c r="I6504" t="s">
        <v>27</v>
      </c>
      <c r="J6504" t="s">
        <v>596</v>
      </c>
      <c r="K6504" t="s">
        <v>1064</v>
      </c>
      <c r="L6504" t="s">
        <v>30</v>
      </c>
      <c r="M6504" t="s">
        <v>1339</v>
      </c>
      <c r="N6504" t="s">
        <v>32</v>
      </c>
      <c r="O6504">
        <v>370.90000000000003</v>
      </c>
      <c r="P6504" t="s">
        <v>1336</v>
      </c>
      <c r="Q6504" t="s">
        <v>1335</v>
      </c>
      <c r="R6504" t="s">
        <v>1340</v>
      </c>
      <c r="S6504" t="s">
        <v>34</v>
      </c>
      <c r="T6504" t="s">
        <v>561</v>
      </c>
    </row>
    <row r="6505" spans="1:20">
      <c r="A6505" t="s">
        <v>1335</v>
      </c>
      <c r="B6505" t="s">
        <v>1336</v>
      </c>
      <c r="C6505" t="s">
        <v>1337</v>
      </c>
      <c r="D6505" t="s">
        <v>1338</v>
      </c>
      <c r="E6505" t="s">
        <v>595</v>
      </c>
      <c r="F6505" s="1">
        <v>41061</v>
      </c>
      <c r="G6505" t="s">
        <v>2663</v>
      </c>
      <c r="H6505">
        <v>201502</v>
      </c>
      <c r="I6505" t="s">
        <v>27</v>
      </c>
      <c r="J6505" t="s">
        <v>596</v>
      </c>
      <c r="K6505" t="s">
        <v>597</v>
      </c>
      <c r="L6505" t="s">
        <v>30</v>
      </c>
      <c r="M6505" t="s">
        <v>1339</v>
      </c>
      <c r="N6505" t="s">
        <v>32</v>
      </c>
      <c r="O6505">
        <v>1579.56</v>
      </c>
      <c r="P6505" t="s">
        <v>1336</v>
      </c>
      <c r="Q6505" t="s">
        <v>1335</v>
      </c>
      <c r="R6505" t="s">
        <v>1340</v>
      </c>
      <c r="S6505" t="s">
        <v>34</v>
      </c>
      <c r="T6505" t="s">
        <v>561</v>
      </c>
    </row>
    <row r="6506" spans="1:20">
      <c r="A6506" t="s">
        <v>1335</v>
      </c>
      <c r="B6506" t="s">
        <v>1336</v>
      </c>
      <c r="C6506" t="s">
        <v>1344</v>
      </c>
      <c r="D6506" t="s">
        <v>1345</v>
      </c>
      <c r="E6506" t="s">
        <v>600</v>
      </c>
      <c r="F6506" s="1">
        <v>41061</v>
      </c>
      <c r="G6506" t="s">
        <v>2663</v>
      </c>
      <c r="H6506">
        <v>201502</v>
      </c>
      <c r="I6506" t="s">
        <v>27</v>
      </c>
      <c r="J6506" t="s">
        <v>596</v>
      </c>
      <c r="K6506" t="s">
        <v>601</v>
      </c>
      <c r="L6506" t="s">
        <v>1116</v>
      </c>
      <c r="M6506" t="s">
        <v>1346</v>
      </c>
      <c r="N6506" t="s">
        <v>32</v>
      </c>
      <c r="O6506">
        <v>1176.8500000000001</v>
      </c>
      <c r="P6506" t="s">
        <v>1336</v>
      </c>
      <c r="Q6506" t="s">
        <v>1335</v>
      </c>
      <c r="R6506" t="s">
        <v>1340</v>
      </c>
      <c r="S6506" t="s">
        <v>34</v>
      </c>
      <c r="T6506" t="s">
        <v>561</v>
      </c>
    </row>
    <row r="6507" spans="1:20">
      <c r="A6507" t="s">
        <v>1347</v>
      </c>
      <c r="B6507" t="s">
        <v>1348</v>
      </c>
      <c r="C6507" t="s">
        <v>1349</v>
      </c>
      <c r="D6507" t="s">
        <v>1350</v>
      </c>
      <c r="E6507" t="s">
        <v>595</v>
      </c>
      <c r="F6507" s="1">
        <v>41487</v>
      </c>
      <c r="G6507" t="s">
        <v>2663</v>
      </c>
      <c r="H6507">
        <v>201502</v>
      </c>
      <c r="I6507" t="s">
        <v>27</v>
      </c>
      <c r="J6507" t="s">
        <v>596</v>
      </c>
      <c r="K6507" t="s">
        <v>623</v>
      </c>
      <c r="L6507" t="s">
        <v>631</v>
      </c>
      <c r="M6507" t="s">
        <v>632</v>
      </c>
      <c r="N6507" t="s">
        <v>32</v>
      </c>
      <c r="O6507">
        <v>385.52</v>
      </c>
      <c r="P6507" t="s">
        <v>1348</v>
      </c>
      <c r="Q6507" t="s">
        <v>1347</v>
      </c>
      <c r="R6507" t="s">
        <v>1351</v>
      </c>
      <c r="S6507" t="s">
        <v>608</v>
      </c>
      <c r="T6507" t="s">
        <v>592</v>
      </c>
    </row>
    <row r="6508" spans="1:20">
      <c r="A6508" t="s">
        <v>1347</v>
      </c>
      <c r="B6508" t="s">
        <v>1348</v>
      </c>
      <c r="C6508" t="s">
        <v>1349</v>
      </c>
      <c r="D6508" t="s">
        <v>1350</v>
      </c>
      <c r="E6508" t="s">
        <v>595</v>
      </c>
      <c r="F6508" s="1">
        <v>41487</v>
      </c>
      <c r="G6508" t="s">
        <v>2663</v>
      </c>
      <c r="H6508">
        <v>201502</v>
      </c>
      <c r="I6508" t="s">
        <v>27</v>
      </c>
      <c r="J6508" t="s">
        <v>596</v>
      </c>
      <c r="K6508" t="s">
        <v>627</v>
      </c>
      <c r="L6508" t="s">
        <v>631</v>
      </c>
      <c r="M6508" t="s">
        <v>632</v>
      </c>
      <c r="N6508" t="s">
        <v>32</v>
      </c>
      <c r="O6508">
        <v>96.38</v>
      </c>
      <c r="P6508" t="s">
        <v>1348</v>
      </c>
      <c r="Q6508" t="s">
        <v>1347</v>
      </c>
      <c r="R6508" t="s">
        <v>1351</v>
      </c>
      <c r="S6508" t="s">
        <v>608</v>
      </c>
      <c r="T6508" t="s">
        <v>592</v>
      </c>
    </row>
    <row r="6509" spans="1:20">
      <c r="A6509" t="s">
        <v>1352</v>
      </c>
      <c r="B6509" t="s">
        <v>1353</v>
      </c>
      <c r="C6509" t="s">
        <v>1354</v>
      </c>
      <c r="D6509" t="s">
        <v>1355</v>
      </c>
      <c r="E6509" t="s">
        <v>142</v>
      </c>
      <c r="F6509" s="1">
        <v>41275</v>
      </c>
      <c r="G6509" t="s">
        <v>2663</v>
      </c>
      <c r="H6509">
        <v>201502</v>
      </c>
      <c r="I6509" t="s">
        <v>27</v>
      </c>
      <c r="J6509" t="s">
        <v>53</v>
      </c>
      <c r="K6509" t="s">
        <v>29</v>
      </c>
      <c r="L6509" t="s">
        <v>54</v>
      </c>
      <c r="M6509" t="s">
        <v>31</v>
      </c>
      <c r="N6509" t="s">
        <v>32</v>
      </c>
      <c r="O6509">
        <v>182.43</v>
      </c>
      <c r="P6509" t="s">
        <v>1353</v>
      </c>
      <c r="Q6509" t="s">
        <v>1352</v>
      </c>
      <c r="R6509" t="s">
        <v>1356</v>
      </c>
      <c r="S6509" t="s">
        <v>34</v>
      </c>
      <c r="T6509" t="s">
        <v>592</v>
      </c>
    </row>
    <row r="6510" spans="1:20">
      <c r="A6510" t="s">
        <v>1352</v>
      </c>
      <c r="B6510" t="s">
        <v>1353</v>
      </c>
      <c r="C6510" t="s">
        <v>1354</v>
      </c>
      <c r="D6510" t="s">
        <v>1355</v>
      </c>
      <c r="E6510" t="s">
        <v>142</v>
      </c>
      <c r="F6510" s="1">
        <v>41275</v>
      </c>
      <c r="G6510" t="s">
        <v>2663</v>
      </c>
      <c r="H6510">
        <v>201502</v>
      </c>
      <c r="I6510" t="s">
        <v>27</v>
      </c>
      <c r="J6510" t="s">
        <v>53</v>
      </c>
      <c r="K6510" t="s">
        <v>36</v>
      </c>
      <c r="L6510" t="s">
        <v>54</v>
      </c>
      <c r="M6510" t="s">
        <v>31</v>
      </c>
      <c r="N6510" t="s">
        <v>32</v>
      </c>
      <c r="O6510">
        <v>312.45</v>
      </c>
      <c r="P6510" t="s">
        <v>1353</v>
      </c>
      <c r="Q6510" t="s">
        <v>1352</v>
      </c>
      <c r="R6510" t="s">
        <v>1356</v>
      </c>
      <c r="S6510" t="s">
        <v>34</v>
      </c>
      <c r="T6510" t="s">
        <v>592</v>
      </c>
    </row>
    <row r="6511" spans="1:20">
      <c r="A6511" t="s">
        <v>1352</v>
      </c>
      <c r="B6511" t="s">
        <v>1353</v>
      </c>
      <c r="C6511" t="s">
        <v>1354</v>
      </c>
      <c r="D6511" t="s">
        <v>1355</v>
      </c>
      <c r="E6511" t="s">
        <v>142</v>
      </c>
      <c r="F6511" s="1">
        <v>41275</v>
      </c>
      <c r="G6511" t="s">
        <v>2663</v>
      </c>
      <c r="H6511">
        <v>201502</v>
      </c>
      <c r="I6511" t="s">
        <v>27</v>
      </c>
      <c r="J6511" t="s">
        <v>53</v>
      </c>
      <c r="K6511" t="s">
        <v>37</v>
      </c>
      <c r="L6511" t="s">
        <v>54</v>
      </c>
      <c r="M6511" t="s">
        <v>31</v>
      </c>
      <c r="N6511" t="s">
        <v>32</v>
      </c>
      <c r="O6511">
        <v>1.79</v>
      </c>
      <c r="P6511" t="s">
        <v>1353</v>
      </c>
      <c r="Q6511" t="s">
        <v>1352</v>
      </c>
      <c r="R6511" t="s">
        <v>1356</v>
      </c>
      <c r="S6511" t="s">
        <v>34</v>
      </c>
      <c r="T6511" t="s">
        <v>592</v>
      </c>
    </row>
    <row r="6512" spans="1:20">
      <c r="A6512" t="s">
        <v>1352</v>
      </c>
      <c r="B6512" t="s">
        <v>1353</v>
      </c>
      <c r="C6512" t="s">
        <v>1354</v>
      </c>
      <c r="D6512" t="s">
        <v>1355</v>
      </c>
      <c r="E6512" t="s">
        <v>142</v>
      </c>
      <c r="F6512" s="1">
        <v>41275</v>
      </c>
      <c r="G6512" t="s">
        <v>2663</v>
      </c>
      <c r="H6512">
        <v>201502</v>
      </c>
      <c r="I6512" t="s">
        <v>27</v>
      </c>
      <c r="J6512" t="s">
        <v>53</v>
      </c>
      <c r="K6512" t="s">
        <v>38</v>
      </c>
      <c r="L6512" t="s">
        <v>54</v>
      </c>
      <c r="M6512" t="s">
        <v>31</v>
      </c>
      <c r="N6512" t="s">
        <v>32</v>
      </c>
      <c r="O6512">
        <v>8.1</v>
      </c>
      <c r="P6512" t="s">
        <v>1353</v>
      </c>
      <c r="Q6512" t="s">
        <v>1352</v>
      </c>
      <c r="R6512" t="s">
        <v>1356</v>
      </c>
      <c r="S6512" t="s">
        <v>34</v>
      </c>
      <c r="T6512" t="s">
        <v>592</v>
      </c>
    </row>
    <row r="6513" spans="1:20">
      <c r="A6513" t="s">
        <v>1352</v>
      </c>
      <c r="B6513" t="s">
        <v>1353</v>
      </c>
      <c r="C6513" t="s">
        <v>1354</v>
      </c>
      <c r="D6513" t="s">
        <v>1355</v>
      </c>
      <c r="E6513" t="s">
        <v>142</v>
      </c>
      <c r="F6513" s="1">
        <v>41275</v>
      </c>
      <c r="G6513" t="s">
        <v>2663</v>
      </c>
      <c r="H6513">
        <v>201502</v>
      </c>
      <c r="I6513" t="s">
        <v>27</v>
      </c>
      <c r="J6513" t="s">
        <v>53</v>
      </c>
      <c r="K6513" t="s">
        <v>39</v>
      </c>
      <c r="L6513" t="s">
        <v>54</v>
      </c>
      <c r="M6513" t="s">
        <v>31</v>
      </c>
      <c r="N6513" t="s">
        <v>32</v>
      </c>
      <c r="O6513">
        <v>23.98</v>
      </c>
      <c r="P6513" t="s">
        <v>1353</v>
      </c>
      <c r="Q6513" t="s">
        <v>1352</v>
      </c>
      <c r="R6513" t="s">
        <v>1356</v>
      </c>
      <c r="S6513" t="s">
        <v>34</v>
      </c>
      <c r="T6513" t="s">
        <v>592</v>
      </c>
    </row>
    <row r="6514" spans="1:20">
      <c r="A6514" t="s">
        <v>1352</v>
      </c>
      <c r="B6514" t="s">
        <v>1353</v>
      </c>
      <c r="C6514" t="s">
        <v>1354</v>
      </c>
      <c r="D6514" t="s">
        <v>1355</v>
      </c>
      <c r="E6514" t="s">
        <v>142</v>
      </c>
      <c r="F6514" s="1">
        <v>41275</v>
      </c>
      <c r="G6514" t="s">
        <v>2663</v>
      </c>
      <c r="H6514">
        <v>201502</v>
      </c>
      <c r="I6514" t="s">
        <v>27</v>
      </c>
      <c r="J6514" t="s">
        <v>53</v>
      </c>
      <c r="K6514" t="s">
        <v>40</v>
      </c>
      <c r="L6514" t="s">
        <v>54</v>
      </c>
      <c r="M6514" t="s">
        <v>31</v>
      </c>
      <c r="N6514" t="s">
        <v>32</v>
      </c>
      <c r="O6514">
        <v>2.83</v>
      </c>
      <c r="P6514" t="s">
        <v>1353</v>
      </c>
      <c r="Q6514" t="s">
        <v>1352</v>
      </c>
      <c r="R6514" t="s">
        <v>1356</v>
      </c>
      <c r="S6514" t="s">
        <v>34</v>
      </c>
      <c r="T6514" t="s">
        <v>592</v>
      </c>
    </row>
    <row r="6515" spans="1:20">
      <c r="A6515" t="s">
        <v>1352</v>
      </c>
      <c r="B6515" t="s">
        <v>1353</v>
      </c>
      <c r="C6515" t="s">
        <v>1354</v>
      </c>
      <c r="D6515" t="s">
        <v>1355</v>
      </c>
      <c r="E6515" t="s">
        <v>142</v>
      </c>
      <c r="F6515" s="1">
        <v>41275</v>
      </c>
      <c r="G6515" t="s">
        <v>2663</v>
      </c>
      <c r="H6515">
        <v>201502</v>
      </c>
      <c r="I6515" t="s">
        <v>27</v>
      </c>
      <c r="J6515" t="s">
        <v>53</v>
      </c>
      <c r="K6515" t="s">
        <v>41</v>
      </c>
      <c r="L6515" t="s">
        <v>54</v>
      </c>
      <c r="M6515" t="s">
        <v>31</v>
      </c>
      <c r="N6515" t="s">
        <v>32</v>
      </c>
      <c r="O6515">
        <v>0.72</v>
      </c>
      <c r="P6515" t="s">
        <v>1353</v>
      </c>
      <c r="Q6515" t="s">
        <v>1352</v>
      </c>
      <c r="R6515" t="s">
        <v>1356</v>
      </c>
      <c r="S6515" t="s">
        <v>34</v>
      </c>
      <c r="T6515" t="s">
        <v>592</v>
      </c>
    </row>
    <row r="6516" spans="1:20">
      <c r="A6516" t="s">
        <v>1352</v>
      </c>
      <c r="B6516" t="s">
        <v>1353</v>
      </c>
      <c r="C6516" t="s">
        <v>1354</v>
      </c>
      <c r="D6516" t="s">
        <v>1355</v>
      </c>
      <c r="E6516" t="s">
        <v>142</v>
      </c>
      <c r="F6516" s="1">
        <v>41275</v>
      </c>
      <c r="G6516" t="s">
        <v>2663</v>
      </c>
      <c r="H6516">
        <v>201502</v>
      </c>
      <c r="I6516" t="s">
        <v>27</v>
      </c>
      <c r="J6516" t="s">
        <v>53</v>
      </c>
      <c r="K6516" t="s">
        <v>44</v>
      </c>
      <c r="L6516" t="s">
        <v>54</v>
      </c>
      <c r="M6516" t="s">
        <v>31</v>
      </c>
      <c r="N6516" t="s">
        <v>32</v>
      </c>
      <c r="O6516">
        <v>0.08</v>
      </c>
      <c r="P6516" t="s">
        <v>1353</v>
      </c>
      <c r="Q6516" t="s">
        <v>1352</v>
      </c>
      <c r="R6516" t="s">
        <v>1356</v>
      </c>
      <c r="S6516" t="s">
        <v>34</v>
      </c>
      <c r="T6516" t="s">
        <v>592</v>
      </c>
    </row>
    <row r="6517" spans="1:20">
      <c r="A6517" t="s">
        <v>1357</v>
      </c>
      <c r="B6517" t="s">
        <v>1358</v>
      </c>
      <c r="C6517" t="s">
        <v>1359</v>
      </c>
      <c r="D6517" t="s">
        <v>1360</v>
      </c>
      <c r="E6517" t="s">
        <v>595</v>
      </c>
      <c r="F6517" s="1">
        <v>41061</v>
      </c>
      <c r="G6517" t="s">
        <v>2663</v>
      </c>
      <c r="H6517">
        <v>201502</v>
      </c>
      <c r="I6517" t="s">
        <v>27</v>
      </c>
      <c r="J6517" t="s">
        <v>596</v>
      </c>
      <c r="K6517" t="s">
        <v>1064</v>
      </c>
      <c r="L6517" t="s">
        <v>54</v>
      </c>
      <c r="M6517" t="s">
        <v>1361</v>
      </c>
      <c r="N6517" t="s">
        <v>32</v>
      </c>
      <c r="O6517">
        <v>2850.9900000000002</v>
      </c>
      <c r="P6517" t="s">
        <v>1358</v>
      </c>
      <c r="Q6517" t="s">
        <v>1357</v>
      </c>
      <c r="R6517" t="s">
        <v>1362</v>
      </c>
      <c r="S6517" t="s">
        <v>608</v>
      </c>
      <c r="T6517" t="s">
        <v>592</v>
      </c>
    </row>
    <row r="6518" spans="1:20">
      <c r="A6518" t="s">
        <v>1357</v>
      </c>
      <c r="B6518" t="s">
        <v>1358</v>
      </c>
      <c r="C6518" t="s">
        <v>1359</v>
      </c>
      <c r="D6518" t="s">
        <v>1360</v>
      </c>
      <c r="E6518" t="s">
        <v>595</v>
      </c>
      <c r="F6518" s="1">
        <v>41061</v>
      </c>
      <c r="G6518" t="s">
        <v>2663</v>
      </c>
      <c r="H6518">
        <v>201502</v>
      </c>
      <c r="I6518" t="s">
        <v>27</v>
      </c>
      <c r="J6518" t="s">
        <v>596</v>
      </c>
      <c r="K6518" t="s">
        <v>597</v>
      </c>
      <c r="L6518" t="s">
        <v>54</v>
      </c>
      <c r="M6518" t="s">
        <v>1361</v>
      </c>
      <c r="N6518" t="s">
        <v>32</v>
      </c>
      <c r="O6518">
        <v>32786.5</v>
      </c>
      <c r="P6518" t="s">
        <v>1358</v>
      </c>
      <c r="Q6518" t="s">
        <v>1357</v>
      </c>
      <c r="R6518" t="s">
        <v>1362</v>
      </c>
      <c r="S6518" t="s">
        <v>608</v>
      </c>
      <c r="T6518" t="s">
        <v>592</v>
      </c>
    </row>
    <row r="6519" spans="1:20">
      <c r="A6519" t="s">
        <v>1368</v>
      </c>
      <c r="B6519" t="s">
        <v>1364</v>
      </c>
      <c r="C6519" t="s">
        <v>1369</v>
      </c>
      <c r="D6519" t="s">
        <v>1370</v>
      </c>
      <c r="E6519" t="s">
        <v>600</v>
      </c>
      <c r="F6519" s="1">
        <v>41395</v>
      </c>
      <c r="G6519" t="s">
        <v>2663</v>
      </c>
      <c r="H6519">
        <v>201502</v>
      </c>
      <c r="I6519" t="s">
        <v>27</v>
      </c>
      <c r="J6519" t="s">
        <v>1371</v>
      </c>
      <c r="K6519" t="s">
        <v>601</v>
      </c>
      <c r="L6519" t="s">
        <v>438</v>
      </c>
      <c r="M6519" t="s">
        <v>1372</v>
      </c>
      <c r="N6519" t="s">
        <v>32</v>
      </c>
      <c r="O6519">
        <v>-8091.9400000000005</v>
      </c>
      <c r="P6519" t="s">
        <v>1364</v>
      </c>
      <c r="Q6519" t="s">
        <v>1368</v>
      </c>
      <c r="R6519" t="s">
        <v>1367</v>
      </c>
      <c r="S6519" t="s">
        <v>34</v>
      </c>
      <c r="T6519" t="s">
        <v>561</v>
      </c>
    </row>
    <row r="6520" spans="1:20">
      <c r="A6520" t="s">
        <v>1368</v>
      </c>
      <c r="B6520" t="s">
        <v>1364</v>
      </c>
      <c r="C6520" t="s">
        <v>1373</v>
      </c>
      <c r="D6520" t="s">
        <v>1374</v>
      </c>
      <c r="E6520" t="s">
        <v>595</v>
      </c>
      <c r="F6520" s="1">
        <v>41487</v>
      </c>
      <c r="G6520" t="s">
        <v>2663</v>
      </c>
      <c r="H6520">
        <v>201502</v>
      </c>
      <c r="I6520" t="s">
        <v>27</v>
      </c>
      <c r="J6520" t="s">
        <v>596</v>
      </c>
      <c r="K6520" t="s">
        <v>597</v>
      </c>
      <c r="L6520" t="s">
        <v>438</v>
      </c>
      <c r="M6520" t="s">
        <v>1372</v>
      </c>
      <c r="N6520" t="s">
        <v>32</v>
      </c>
      <c r="O6520">
        <v>117.73</v>
      </c>
      <c r="P6520" t="s">
        <v>1364</v>
      </c>
      <c r="Q6520" t="s">
        <v>1368</v>
      </c>
      <c r="R6520" t="s">
        <v>1367</v>
      </c>
      <c r="S6520" t="s">
        <v>34</v>
      </c>
      <c r="T6520" t="s">
        <v>561</v>
      </c>
    </row>
    <row r="6521" spans="1:20">
      <c r="A6521" t="s">
        <v>1368</v>
      </c>
      <c r="B6521" t="s">
        <v>1364</v>
      </c>
      <c r="C6521" t="s">
        <v>1375</v>
      </c>
      <c r="D6521" t="s">
        <v>1376</v>
      </c>
      <c r="E6521" t="s">
        <v>142</v>
      </c>
      <c r="F6521" s="1">
        <v>41334</v>
      </c>
      <c r="G6521" t="s">
        <v>2663</v>
      </c>
      <c r="H6521">
        <v>201502</v>
      </c>
      <c r="I6521" t="s">
        <v>27</v>
      </c>
      <c r="J6521" t="s">
        <v>1371</v>
      </c>
      <c r="K6521" t="s">
        <v>143</v>
      </c>
      <c r="L6521" t="s">
        <v>438</v>
      </c>
      <c r="M6521" t="s">
        <v>1372</v>
      </c>
      <c r="N6521" t="s">
        <v>32</v>
      </c>
      <c r="O6521">
        <v>1795.65</v>
      </c>
      <c r="P6521" t="s">
        <v>1364</v>
      </c>
      <c r="Q6521" t="s">
        <v>1368</v>
      </c>
      <c r="R6521" t="s">
        <v>1367</v>
      </c>
      <c r="S6521" t="s">
        <v>34</v>
      </c>
      <c r="T6521" t="s">
        <v>561</v>
      </c>
    </row>
    <row r="6522" spans="1:20">
      <c r="A6522" t="s">
        <v>1409</v>
      </c>
      <c r="B6522" t="s">
        <v>1410</v>
      </c>
      <c r="C6522" t="s">
        <v>1411</v>
      </c>
      <c r="D6522" t="s">
        <v>1412</v>
      </c>
      <c r="E6522" t="s">
        <v>258</v>
      </c>
      <c r="F6522" s="1">
        <v>41091</v>
      </c>
      <c r="G6522" t="s">
        <v>2663</v>
      </c>
      <c r="H6522">
        <v>201502</v>
      </c>
      <c r="I6522" t="s">
        <v>213</v>
      </c>
      <c r="J6522" t="s">
        <v>253</v>
      </c>
      <c r="K6522" t="s">
        <v>214</v>
      </c>
      <c r="L6522" t="s">
        <v>254</v>
      </c>
      <c r="M6522" t="s">
        <v>31</v>
      </c>
      <c r="N6522" t="s">
        <v>32</v>
      </c>
      <c r="O6522">
        <v>1980.14</v>
      </c>
      <c r="P6522" t="s">
        <v>1410</v>
      </c>
      <c r="Q6522" t="s">
        <v>1409</v>
      </c>
      <c r="R6522" t="s">
        <v>1413</v>
      </c>
      <c r="S6522" t="s">
        <v>216</v>
      </c>
      <c r="T6522" t="s">
        <v>561</v>
      </c>
    </row>
    <row r="6523" spans="1:20">
      <c r="A6523" t="s">
        <v>1414</v>
      </c>
      <c r="B6523" t="s">
        <v>1410</v>
      </c>
      <c r="C6523" t="s">
        <v>1415</v>
      </c>
      <c r="D6523" t="s">
        <v>1416</v>
      </c>
      <c r="E6523" t="s">
        <v>258</v>
      </c>
      <c r="F6523" s="1">
        <v>41275</v>
      </c>
      <c r="G6523" t="s">
        <v>2663</v>
      </c>
      <c r="H6523">
        <v>201502</v>
      </c>
      <c r="I6523" t="s">
        <v>213</v>
      </c>
      <c r="J6523" t="s">
        <v>253</v>
      </c>
      <c r="K6523" t="s">
        <v>214</v>
      </c>
      <c r="L6523" t="s">
        <v>254</v>
      </c>
      <c r="M6523" t="s">
        <v>31</v>
      </c>
      <c r="N6523" t="s">
        <v>32</v>
      </c>
      <c r="O6523">
        <v>17858.38</v>
      </c>
      <c r="P6523" t="s">
        <v>1410</v>
      </c>
      <c r="Q6523" t="s">
        <v>1414</v>
      </c>
      <c r="R6523" t="s">
        <v>1413</v>
      </c>
      <c r="S6523" t="s">
        <v>216</v>
      </c>
      <c r="T6523" t="s">
        <v>561</v>
      </c>
    </row>
    <row r="6524" spans="1:20">
      <c r="A6524" t="s">
        <v>1417</v>
      </c>
      <c r="B6524" t="s">
        <v>1410</v>
      </c>
      <c r="C6524" t="s">
        <v>1418</v>
      </c>
      <c r="D6524" t="s">
        <v>1419</v>
      </c>
      <c r="E6524" t="s">
        <v>258</v>
      </c>
      <c r="F6524" s="1">
        <v>41275</v>
      </c>
      <c r="G6524" t="s">
        <v>2663</v>
      </c>
      <c r="H6524">
        <v>201502</v>
      </c>
      <c r="I6524" t="s">
        <v>213</v>
      </c>
      <c r="J6524" t="s">
        <v>253</v>
      </c>
      <c r="K6524" t="s">
        <v>214</v>
      </c>
      <c r="L6524" t="s">
        <v>254</v>
      </c>
      <c r="M6524" t="s">
        <v>31</v>
      </c>
      <c r="N6524" t="s">
        <v>32</v>
      </c>
      <c r="O6524">
        <v>28823.58</v>
      </c>
      <c r="P6524" t="s">
        <v>1410</v>
      </c>
      <c r="Q6524" t="s">
        <v>1417</v>
      </c>
      <c r="R6524" t="s">
        <v>1413</v>
      </c>
      <c r="S6524" t="s">
        <v>216</v>
      </c>
      <c r="T6524" t="s">
        <v>561</v>
      </c>
    </row>
    <row r="6525" spans="1:20">
      <c r="A6525" t="s">
        <v>2521</v>
      </c>
      <c r="B6525" t="s">
        <v>1410</v>
      </c>
      <c r="C6525" t="s">
        <v>2522</v>
      </c>
      <c r="D6525" t="s">
        <v>2523</v>
      </c>
      <c r="E6525" t="s">
        <v>258</v>
      </c>
      <c r="F6525" s="1">
        <v>37746</v>
      </c>
      <c r="G6525" t="s">
        <v>2663</v>
      </c>
      <c r="H6525">
        <v>201502</v>
      </c>
      <c r="I6525" t="s">
        <v>213</v>
      </c>
      <c r="J6525" t="s">
        <v>253</v>
      </c>
      <c r="K6525" t="s">
        <v>214</v>
      </c>
      <c r="L6525" t="s">
        <v>254</v>
      </c>
      <c r="M6525" t="s">
        <v>31</v>
      </c>
      <c r="N6525" t="s">
        <v>32</v>
      </c>
      <c r="O6525">
        <v>9.9700000000000006</v>
      </c>
      <c r="P6525" t="s">
        <v>1410</v>
      </c>
      <c r="Q6525" t="s">
        <v>2521</v>
      </c>
      <c r="R6525" t="s">
        <v>1413</v>
      </c>
      <c r="S6525" t="s">
        <v>216</v>
      </c>
      <c r="T6525" t="s">
        <v>561</v>
      </c>
    </row>
    <row r="6526" spans="1:20">
      <c r="A6526" t="s">
        <v>2801</v>
      </c>
      <c r="B6526" t="s">
        <v>1421</v>
      </c>
      <c r="C6526" t="s">
        <v>2802</v>
      </c>
      <c r="D6526" t="s">
        <v>2803</v>
      </c>
      <c r="E6526" t="s">
        <v>252</v>
      </c>
      <c r="F6526" s="1">
        <v>40763</v>
      </c>
      <c r="G6526" t="s">
        <v>2663</v>
      </c>
      <c r="H6526">
        <v>201502</v>
      </c>
      <c r="I6526" t="s">
        <v>213</v>
      </c>
      <c r="J6526" t="s">
        <v>253</v>
      </c>
      <c r="K6526" t="s">
        <v>1407</v>
      </c>
      <c r="L6526" t="s">
        <v>254</v>
      </c>
      <c r="M6526" t="s">
        <v>2804</v>
      </c>
      <c r="N6526" t="s">
        <v>32</v>
      </c>
      <c r="O6526">
        <v>9.86</v>
      </c>
      <c r="P6526" t="s">
        <v>1421</v>
      </c>
      <c r="Q6526" t="s">
        <v>2801</v>
      </c>
      <c r="R6526" t="s">
        <v>1424</v>
      </c>
      <c r="S6526" t="s">
        <v>216</v>
      </c>
      <c r="T6526" t="s">
        <v>561</v>
      </c>
    </row>
    <row r="6527" spans="1:20">
      <c r="A6527" t="s">
        <v>2801</v>
      </c>
      <c r="B6527" t="s">
        <v>1421</v>
      </c>
      <c r="C6527" t="s">
        <v>2802</v>
      </c>
      <c r="D6527" t="s">
        <v>2803</v>
      </c>
      <c r="E6527" t="s">
        <v>252</v>
      </c>
      <c r="F6527" s="1">
        <v>40763</v>
      </c>
      <c r="G6527" t="s">
        <v>2663</v>
      </c>
      <c r="H6527">
        <v>201502</v>
      </c>
      <c r="I6527" t="s">
        <v>213</v>
      </c>
      <c r="J6527" t="s">
        <v>253</v>
      </c>
      <c r="K6527" t="s">
        <v>214</v>
      </c>
      <c r="L6527" t="s">
        <v>254</v>
      </c>
      <c r="M6527" t="s">
        <v>2804</v>
      </c>
      <c r="N6527" t="s">
        <v>32</v>
      </c>
      <c r="O6527">
        <v>73.900000000000006</v>
      </c>
      <c r="P6527" t="s">
        <v>1421</v>
      </c>
      <c r="Q6527" t="s">
        <v>2801</v>
      </c>
      <c r="R6527" t="s">
        <v>1424</v>
      </c>
      <c r="S6527" t="s">
        <v>216</v>
      </c>
      <c r="T6527" t="s">
        <v>561</v>
      </c>
    </row>
    <row r="6528" spans="1:20">
      <c r="A6528" t="s">
        <v>2801</v>
      </c>
      <c r="B6528" t="s">
        <v>1421</v>
      </c>
      <c r="C6528" t="s">
        <v>2802</v>
      </c>
      <c r="D6528" t="s">
        <v>2803</v>
      </c>
      <c r="E6528" t="s">
        <v>252</v>
      </c>
      <c r="F6528" s="1">
        <v>40763</v>
      </c>
      <c r="G6528" t="s">
        <v>2663</v>
      </c>
      <c r="H6528">
        <v>201502</v>
      </c>
      <c r="I6528" t="s">
        <v>213</v>
      </c>
      <c r="J6528" t="s">
        <v>253</v>
      </c>
      <c r="K6528" t="s">
        <v>366</v>
      </c>
      <c r="L6528" t="s">
        <v>254</v>
      </c>
      <c r="M6528" t="s">
        <v>2804</v>
      </c>
      <c r="N6528" t="s">
        <v>32</v>
      </c>
      <c r="O6528">
        <v>73.900000000000006</v>
      </c>
      <c r="P6528" t="s">
        <v>1421</v>
      </c>
      <c r="Q6528" t="s">
        <v>2801</v>
      </c>
      <c r="R6528" t="s">
        <v>1424</v>
      </c>
      <c r="S6528" t="s">
        <v>216</v>
      </c>
      <c r="T6528" t="s">
        <v>561</v>
      </c>
    </row>
    <row r="6529" spans="1:20">
      <c r="A6529" t="s">
        <v>2801</v>
      </c>
      <c r="B6529" t="s">
        <v>1421</v>
      </c>
      <c r="C6529" t="s">
        <v>2805</v>
      </c>
      <c r="D6529" t="s">
        <v>2806</v>
      </c>
      <c r="E6529" t="s">
        <v>252</v>
      </c>
      <c r="F6529" s="1">
        <v>41760</v>
      </c>
      <c r="G6529" t="s">
        <v>2663</v>
      </c>
      <c r="H6529">
        <v>201502</v>
      </c>
      <c r="I6529" t="s">
        <v>213</v>
      </c>
      <c r="J6529" t="s">
        <v>253</v>
      </c>
      <c r="K6529" t="s">
        <v>366</v>
      </c>
      <c r="L6529" t="s">
        <v>254</v>
      </c>
      <c r="M6529" t="s">
        <v>2807</v>
      </c>
      <c r="N6529" t="s">
        <v>32</v>
      </c>
      <c r="O6529">
        <v>1358.7</v>
      </c>
      <c r="P6529" t="s">
        <v>1421</v>
      </c>
      <c r="Q6529" t="s">
        <v>2801</v>
      </c>
      <c r="R6529" t="s">
        <v>1424</v>
      </c>
      <c r="S6529" t="s">
        <v>216</v>
      </c>
      <c r="T6529" t="s">
        <v>561</v>
      </c>
    </row>
    <row r="6530" spans="1:20">
      <c r="A6530" t="s">
        <v>1457</v>
      </c>
      <c r="B6530" t="s">
        <v>1453</v>
      </c>
      <c r="C6530" t="s">
        <v>1458</v>
      </c>
      <c r="D6530" t="s">
        <v>1459</v>
      </c>
      <c r="E6530" t="s">
        <v>258</v>
      </c>
      <c r="F6530" s="1">
        <v>37746</v>
      </c>
      <c r="G6530" t="s">
        <v>2663</v>
      </c>
      <c r="H6530">
        <v>201502</v>
      </c>
      <c r="I6530" t="s">
        <v>213</v>
      </c>
      <c r="J6530" t="s">
        <v>253</v>
      </c>
      <c r="K6530" t="s">
        <v>214</v>
      </c>
      <c r="L6530" t="s">
        <v>254</v>
      </c>
      <c r="M6530" t="s">
        <v>31</v>
      </c>
      <c r="N6530" t="s">
        <v>32</v>
      </c>
      <c r="O6530">
        <v>380.8</v>
      </c>
      <c r="P6530" t="s">
        <v>1453</v>
      </c>
      <c r="Q6530" t="s">
        <v>1457</v>
      </c>
      <c r="R6530" t="s">
        <v>1456</v>
      </c>
      <c r="S6530" t="s">
        <v>216</v>
      </c>
      <c r="T6530" t="s">
        <v>35</v>
      </c>
    </row>
    <row r="6531" spans="1:20">
      <c r="A6531" t="s">
        <v>1460</v>
      </c>
      <c r="B6531" t="s">
        <v>1453</v>
      </c>
      <c r="C6531" t="s">
        <v>1461</v>
      </c>
      <c r="D6531" t="s">
        <v>1462</v>
      </c>
      <c r="E6531" t="s">
        <v>258</v>
      </c>
      <c r="F6531" s="1">
        <v>37746</v>
      </c>
      <c r="G6531" t="s">
        <v>2663</v>
      </c>
      <c r="H6531">
        <v>201502</v>
      </c>
      <c r="I6531" t="s">
        <v>213</v>
      </c>
      <c r="J6531" t="s">
        <v>253</v>
      </c>
      <c r="K6531" t="s">
        <v>214</v>
      </c>
      <c r="L6531" t="s">
        <v>254</v>
      </c>
      <c r="M6531" t="s">
        <v>31</v>
      </c>
      <c r="N6531" t="s">
        <v>32</v>
      </c>
      <c r="O6531">
        <v>8381.5400000000009</v>
      </c>
      <c r="P6531" t="s">
        <v>1453</v>
      </c>
      <c r="Q6531" t="s">
        <v>1460</v>
      </c>
      <c r="R6531" t="s">
        <v>1456</v>
      </c>
      <c r="S6531" t="s">
        <v>216</v>
      </c>
      <c r="T6531" t="s">
        <v>35</v>
      </c>
    </row>
    <row r="6532" spans="1:20">
      <c r="A6532" t="s">
        <v>1460</v>
      </c>
      <c r="B6532" t="s">
        <v>1453</v>
      </c>
      <c r="C6532" t="s">
        <v>1461</v>
      </c>
      <c r="D6532" t="s">
        <v>1462</v>
      </c>
      <c r="E6532" t="s">
        <v>258</v>
      </c>
      <c r="F6532" s="1">
        <v>37746</v>
      </c>
      <c r="G6532" t="s">
        <v>2663</v>
      </c>
      <c r="H6532">
        <v>201502</v>
      </c>
      <c r="I6532" t="s">
        <v>213</v>
      </c>
      <c r="J6532" t="s">
        <v>253</v>
      </c>
      <c r="K6532" t="s">
        <v>217</v>
      </c>
      <c r="L6532" t="s">
        <v>254</v>
      </c>
      <c r="M6532" t="s">
        <v>31</v>
      </c>
      <c r="N6532" t="s">
        <v>32</v>
      </c>
      <c r="O6532">
        <v>8381.58</v>
      </c>
      <c r="P6532" t="s">
        <v>1453</v>
      </c>
      <c r="Q6532" t="s">
        <v>1460</v>
      </c>
      <c r="R6532" t="s">
        <v>1456</v>
      </c>
      <c r="S6532" t="s">
        <v>216</v>
      </c>
      <c r="T6532" t="s">
        <v>35</v>
      </c>
    </row>
    <row r="6533" spans="1:20">
      <c r="A6533" t="s">
        <v>1486</v>
      </c>
      <c r="B6533" t="s">
        <v>1453</v>
      </c>
      <c r="C6533" t="s">
        <v>2524</v>
      </c>
      <c r="D6533" t="s">
        <v>2525</v>
      </c>
      <c r="E6533" t="s">
        <v>258</v>
      </c>
      <c r="F6533" s="1">
        <v>37746</v>
      </c>
      <c r="G6533" t="s">
        <v>2663</v>
      </c>
      <c r="H6533">
        <v>201502</v>
      </c>
      <c r="I6533" t="s">
        <v>213</v>
      </c>
      <c r="J6533" t="s">
        <v>253</v>
      </c>
      <c r="K6533" t="s">
        <v>214</v>
      </c>
      <c r="L6533" t="s">
        <v>254</v>
      </c>
      <c r="M6533" t="s">
        <v>31</v>
      </c>
      <c r="N6533" t="s">
        <v>32</v>
      </c>
      <c r="O6533">
        <v>24.37</v>
      </c>
      <c r="P6533" t="s">
        <v>1453</v>
      </c>
      <c r="Q6533" t="s">
        <v>1486</v>
      </c>
      <c r="R6533" t="s">
        <v>1456</v>
      </c>
      <c r="S6533" t="s">
        <v>216</v>
      </c>
      <c r="T6533" t="s">
        <v>35</v>
      </c>
    </row>
    <row r="6534" spans="1:20">
      <c r="A6534" t="s">
        <v>1463</v>
      </c>
      <c r="B6534" t="s">
        <v>1453</v>
      </c>
      <c r="C6534" t="s">
        <v>1464</v>
      </c>
      <c r="D6534" t="s">
        <v>1465</v>
      </c>
      <c r="E6534" t="s">
        <v>212</v>
      </c>
      <c r="F6534" s="1">
        <v>18629</v>
      </c>
      <c r="G6534" t="s">
        <v>2663</v>
      </c>
      <c r="H6534">
        <v>201502</v>
      </c>
      <c r="I6534" t="s">
        <v>213</v>
      </c>
      <c r="J6534" t="s">
        <v>28</v>
      </c>
      <c r="K6534" t="s">
        <v>214</v>
      </c>
      <c r="L6534" t="s">
        <v>30</v>
      </c>
      <c r="M6534" t="s">
        <v>31</v>
      </c>
      <c r="N6534" t="s">
        <v>32</v>
      </c>
      <c r="O6534">
        <v>15026.2</v>
      </c>
      <c r="P6534" t="s">
        <v>1453</v>
      </c>
      <c r="Q6534" t="s">
        <v>1463</v>
      </c>
      <c r="R6534" t="s">
        <v>1456</v>
      </c>
      <c r="S6534" t="s">
        <v>216</v>
      </c>
      <c r="T6534" t="s">
        <v>35</v>
      </c>
    </row>
    <row r="6535" spans="1:20">
      <c r="A6535" t="s">
        <v>1466</v>
      </c>
      <c r="B6535" t="s">
        <v>1453</v>
      </c>
      <c r="C6535" t="s">
        <v>1467</v>
      </c>
      <c r="D6535" t="s">
        <v>1468</v>
      </c>
      <c r="E6535" t="s">
        <v>212</v>
      </c>
      <c r="F6535" s="1">
        <v>33992</v>
      </c>
      <c r="G6535" t="s">
        <v>2663</v>
      </c>
      <c r="H6535">
        <v>201502</v>
      </c>
      <c r="I6535" t="s">
        <v>213</v>
      </c>
      <c r="J6535" t="s">
        <v>53</v>
      </c>
      <c r="K6535" t="s">
        <v>214</v>
      </c>
      <c r="L6535" t="s">
        <v>54</v>
      </c>
      <c r="M6535" t="s">
        <v>31</v>
      </c>
      <c r="N6535" t="s">
        <v>32</v>
      </c>
      <c r="O6535">
        <v>11359.79</v>
      </c>
      <c r="P6535" t="s">
        <v>1453</v>
      </c>
      <c r="Q6535" t="s">
        <v>1466</v>
      </c>
      <c r="R6535" t="s">
        <v>1456</v>
      </c>
      <c r="S6535" t="s">
        <v>216</v>
      </c>
      <c r="T6535" t="s">
        <v>35</v>
      </c>
    </row>
    <row r="6536" spans="1:20">
      <c r="A6536" t="s">
        <v>1479</v>
      </c>
      <c r="B6536" t="s">
        <v>1453</v>
      </c>
      <c r="C6536" t="s">
        <v>1480</v>
      </c>
      <c r="D6536" t="s">
        <v>1481</v>
      </c>
      <c r="E6536" t="s">
        <v>258</v>
      </c>
      <c r="F6536" s="1">
        <v>40360</v>
      </c>
      <c r="G6536" t="s">
        <v>2663</v>
      </c>
      <c r="H6536">
        <v>201502</v>
      </c>
      <c r="I6536" t="s">
        <v>213</v>
      </c>
      <c r="J6536" t="s">
        <v>253</v>
      </c>
      <c r="K6536" t="s">
        <v>217</v>
      </c>
      <c r="L6536" t="s">
        <v>254</v>
      </c>
      <c r="M6536" t="s">
        <v>31</v>
      </c>
      <c r="N6536" t="s">
        <v>32</v>
      </c>
      <c r="O6536">
        <v>4205.79</v>
      </c>
      <c r="P6536" t="s">
        <v>1453</v>
      </c>
      <c r="Q6536" t="s">
        <v>1479</v>
      </c>
      <c r="R6536" t="s">
        <v>1456</v>
      </c>
      <c r="S6536" t="s">
        <v>216</v>
      </c>
      <c r="T6536" t="s">
        <v>35</v>
      </c>
    </row>
    <row r="6537" spans="1:20">
      <c r="A6537" t="s">
        <v>1469</v>
      </c>
      <c r="B6537" t="s">
        <v>1453</v>
      </c>
      <c r="C6537" t="s">
        <v>1482</v>
      </c>
      <c r="D6537" t="s">
        <v>1483</v>
      </c>
      <c r="E6537" t="s">
        <v>212</v>
      </c>
      <c r="F6537" s="1">
        <v>33992</v>
      </c>
      <c r="G6537" t="s">
        <v>2663</v>
      </c>
      <c r="H6537">
        <v>201502</v>
      </c>
      <c r="I6537" t="s">
        <v>213</v>
      </c>
      <c r="J6537" t="s">
        <v>53</v>
      </c>
      <c r="K6537" t="s">
        <v>214</v>
      </c>
      <c r="L6537" t="s">
        <v>54</v>
      </c>
      <c r="M6537" t="s">
        <v>31</v>
      </c>
      <c r="N6537" t="s">
        <v>32</v>
      </c>
      <c r="O6537">
        <v>2644.17</v>
      </c>
      <c r="P6537" t="s">
        <v>1453</v>
      </c>
      <c r="Q6537" t="s">
        <v>1469</v>
      </c>
      <c r="R6537" t="s">
        <v>1456</v>
      </c>
      <c r="S6537" t="s">
        <v>216</v>
      </c>
      <c r="T6537" t="s">
        <v>35</v>
      </c>
    </row>
    <row r="6538" spans="1:20">
      <c r="A6538" t="s">
        <v>1460</v>
      </c>
      <c r="B6538" t="s">
        <v>1453</v>
      </c>
      <c r="C6538" t="s">
        <v>1484</v>
      </c>
      <c r="D6538" t="s">
        <v>1485</v>
      </c>
      <c r="E6538" t="s">
        <v>258</v>
      </c>
      <c r="F6538" s="1">
        <v>40360</v>
      </c>
      <c r="G6538" t="s">
        <v>2663</v>
      </c>
      <c r="H6538">
        <v>201502</v>
      </c>
      <c r="I6538" t="s">
        <v>213</v>
      </c>
      <c r="J6538" t="s">
        <v>253</v>
      </c>
      <c r="K6538" t="s">
        <v>214</v>
      </c>
      <c r="L6538" t="s">
        <v>254</v>
      </c>
      <c r="M6538" t="s">
        <v>31</v>
      </c>
      <c r="N6538" t="s">
        <v>32</v>
      </c>
      <c r="O6538">
        <v>13821.550000000001</v>
      </c>
      <c r="P6538" t="s">
        <v>1453</v>
      </c>
      <c r="Q6538" t="s">
        <v>1460</v>
      </c>
      <c r="R6538" t="s">
        <v>1456</v>
      </c>
      <c r="S6538" t="s">
        <v>216</v>
      </c>
      <c r="T6538" t="s">
        <v>35</v>
      </c>
    </row>
    <row r="6539" spans="1:20">
      <c r="A6539" t="s">
        <v>1460</v>
      </c>
      <c r="B6539" t="s">
        <v>1453</v>
      </c>
      <c r="C6539" t="s">
        <v>1484</v>
      </c>
      <c r="D6539" t="s">
        <v>1485</v>
      </c>
      <c r="E6539" t="s">
        <v>258</v>
      </c>
      <c r="F6539" s="1">
        <v>40360</v>
      </c>
      <c r="G6539" t="s">
        <v>2663</v>
      </c>
      <c r="H6539">
        <v>201502</v>
      </c>
      <c r="I6539" t="s">
        <v>213</v>
      </c>
      <c r="J6539" t="s">
        <v>253</v>
      </c>
      <c r="K6539" t="s">
        <v>217</v>
      </c>
      <c r="L6539" t="s">
        <v>254</v>
      </c>
      <c r="M6539" t="s">
        <v>31</v>
      </c>
      <c r="N6539" t="s">
        <v>32</v>
      </c>
      <c r="O6539">
        <v>13821.54</v>
      </c>
      <c r="P6539" t="s">
        <v>1453</v>
      </c>
      <c r="Q6539" t="s">
        <v>1460</v>
      </c>
      <c r="R6539" t="s">
        <v>1456</v>
      </c>
      <c r="S6539" t="s">
        <v>216</v>
      </c>
      <c r="T6539" t="s">
        <v>35</v>
      </c>
    </row>
    <row r="6540" spans="1:20">
      <c r="A6540" t="s">
        <v>1486</v>
      </c>
      <c r="B6540" t="s">
        <v>1453</v>
      </c>
      <c r="C6540" t="s">
        <v>1487</v>
      </c>
      <c r="D6540" t="s">
        <v>1488</v>
      </c>
      <c r="E6540" t="s">
        <v>258</v>
      </c>
      <c r="F6540" s="1">
        <v>40360</v>
      </c>
      <c r="G6540" t="s">
        <v>2663</v>
      </c>
      <c r="H6540">
        <v>201502</v>
      </c>
      <c r="I6540" t="s">
        <v>213</v>
      </c>
      <c r="J6540" t="s">
        <v>253</v>
      </c>
      <c r="K6540" t="s">
        <v>217</v>
      </c>
      <c r="L6540" t="s">
        <v>254</v>
      </c>
      <c r="M6540" t="s">
        <v>31</v>
      </c>
      <c r="N6540" t="s">
        <v>32</v>
      </c>
      <c r="O6540">
        <v>3840.94</v>
      </c>
      <c r="P6540" t="s">
        <v>1453</v>
      </c>
      <c r="Q6540" t="s">
        <v>1486</v>
      </c>
      <c r="R6540" t="s">
        <v>1456</v>
      </c>
      <c r="S6540" t="s">
        <v>216</v>
      </c>
      <c r="T6540" t="s">
        <v>35</v>
      </c>
    </row>
    <row r="6541" spans="1:20">
      <c r="A6541" t="s">
        <v>1452</v>
      </c>
      <c r="B6541" t="s">
        <v>1453</v>
      </c>
      <c r="C6541" t="s">
        <v>1492</v>
      </c>
      <c r="D6541" t="s">
        <v>1493</v>
      </c>
      <c r="E6541" t="s">
        <v>212</v>
      </c>
      <c r="F6541" s="1">
        <v>33992</v>
      </c>
      <c r="G6541" t="s">
        <v>2663</v>
      </c>
      <c r="H6541">
        <v>201502</v>
      </c>
      <c r="I6541" t="s">
        <v>213</v>
      </c>
      <c r="J6541" t="s">
        <v>28</v>
      </c>
      <c r="K6541" t="s">
        <v>214</v>
      </c>
      <c r="L6541" t="s">
        <v>30</v>
      </c>
      <c r="M6541" t="s">
        <v>31</v>
      </c>
      <c r="N6541" t="s">
        <v>32</v>
      </c>
      <c r="O6541">
        <v>84.16</v>
      </c>
      <c r="P6541" t="s">
        <v>1453</v>
      </c>
      <c r="Q6541" t="s">
        <v>1452</v>
      </c>
      <c r="R6541" t="s">
        <v>1456</v>
      </c>
      <c r="S6541" t="s">
        <v>216</v>
      </c>
      <c r="T6541" t="s">
        <v>35</v>
      </c>
    </row>
    <row r="6542" spans="1:20">
      <c r="A6542" t="s">
        <v>1452</v>
      </c>
      <c r="B6542" t="s">
        <v>1453</v>
      </c>
      <c r="C6542" t="s">
        <v>1492</v>
      </c>
      <c r="D6542" t="s">
        <v>1493</v>
      </c>
      <c r="E6542" t="s">
        <v>212</v>
      </c>
      <c r="F6542" s="1">
        <v>33992</v>
      </c>
      <c r="G6542" t="s">
        <v>2663</v>
      </c>
      <c r="H6542">
        <v>201502</v>
      </c>
      <c r="I6542" t="s">
        <v>213</v>
      </c>
      <c r="J6542" t="s">
        <v>28</v>
      </c>
      <c r="K6542" t="s">
        <v>217</v>
      </c>
      <c r="L6542" t="s">
        <v>30</v>
      </c>
      <c r="M6542" t="s">
        <v>31</v>
      </c>
      <c r="N6542" t="s">
        <v>32</v>
      </c>
      <c r="O6542">
        <v>84.16</v>
      </c>
      <c r="P6542" t="s">
        <v>1453</v>
      </c>
      <c r="Q6542" t="s">
        <v>1452</v>
      </c>
      <c r="R6542" t="s">
        <v>1456</v>
      </c>
      <c r="S6542" t="s">
        <v>216</v>
      </c>
      <c r="T6542" t="s">
        <v>35</v>
      </c>
    </row>
    <row r="6543" spans="1:20">
      <c r="A6543" t="s">
        <v>1494</v>
      </c>
      <c r="B6543" t="s">
        <v>1453</v>
      </c>
      <c r="C6543" t="s">
        <v>1495</v>
      </c>
      <c r="D6543" t="s">
        <v>1496</v>
      </c>
      <c r="E6543" t="s">
        <v>212</v>
      </c>
      <c r="F6543" s="1">
        <v>34572</v>
      </c>
      <c r="G6543" t="s">
        <v>2663</v>
      </c>
      <c r="H6543">
        <v>201502</v>
      </c>
      <c r="I6543" t="s">
        <v>213</v>
      </c>
      <c r="J6543" t="s">
        <v>28</v>
      </c>
      <c r="K6543" t="s">
        <v>214</v>
      </c>
      <c r="L6543" t="s">
        <v>30</v>
      </c>
      <c r="M6543" t="s">
        <v>31</v>
      </c>
      <c r="N6543" t="s">
        <v>32</v>
      </c>
      <c r="O6543">
        <v>168.32</v>
      </c>
      <c r="P6543" t="s">
        <v>1453</v>
      </c>
      <c r="Q6543" t="s">
        <v>1494</v>
      </c>
      <c r="R6543" t="s">
        <v>1456</v>
      </c>
      <c r="S6543" t="s">
        <v>216</v>
      </c>
      <c r="T6543" t="s">
        <v>35</v>
      </c>
    </row>
    <row r="6544" spans="1:20">
      <c r="A6544" t="s">
        <v>1452</v>
      </c>
      <c r="B6544" t="s">
        <v>1453</v>
      </c>
      <c r="C6544" t="s">
        <v>1497</v>
      </c>
      <c r="D6544" t="s">
        <v>1498</v>
      </c>
      <c r="E6544" t="s">
        <v>212</v>
      </c>
      <c r="F6544" s="1">
        <v>38869</v>
      </c>
      <c r="G6544" t="s">
        <v>2663</v>
      </c>
      <c r="H6544">
        <v>201502</v>
      </c>
      <c r="I6544" t="s">
        <v>213</v>
      </c>
      <c r="J6544" t="s">
        <v>28</v>
      </c>
      <c r="K6544" t="s">
        <v>214</v>
      </c>
      <c r="L6544" t="s">
        <v>30</v>
      </c>
      <c r="M6544" t="s">
        <v>31</v>
      </c>
      <c r="N6544" t="s">
        <v>32</v>
      </c>
      <c r="O6544">
        <v>168.32</v>
      </c>
      <c r="P6544" t="s">
        <v>1453</v>
      </c>
      <c r="Q6544" t="s">
        <v>1452</v>
      </c>
      <c r="R6544" t="s">
        <v>1456</v>
      </c>
      <c r="S6544" t="s">
        <v>216</v>
      </c>
      <c r="T6544" t="s">
        <v>35</v>
      </c>
    </row>
    <row r="6545" spans="1:20">
      <c r="A6545" t="s">
        <v>1503</v>
      </c>
      <c r="B6545" t="s">
        <v>1504</v>
      </c>
      <c r="C6545" t="s">
        <v>1511</v>
      </c>
      <c r="D6545" t="s">
        <v>1512</v>
      </c>
      <c r="E6545" t="s">
        <v>212</v>
      </c>
      <c r="F6545" s="1">
        <v>35947</v>
      </c>
      <c r="G6545" t="s">
        <v>2663</v>
      </c>
      <c r="H6545">
        <v>201502</v>
      </c>
      <c r="I6545" t="s">
        <v>213</v>
      </c>
      <c r="J6545" t="s">
        <v>28</v>
      </c>
      <c r="K6545" t="s">
        <v>214</v>
      </c>
      <c r="L6545" t="s">
        <v>30</v>
      </c>
      <c r="M6545" t="s">
        <v>31</v>
      </c>
      <c r="N6545" t="s">
        <v>32</v>
      </c>
      <c r="O6545">
        <v>247.23000000000002</v>
      </c>
      <c r="P6545" t="s">
        <v>1504</v>
      </c>
      <c r="Q6545" t="s">
        <v>1503</v>
      </c>
      <c r="R6545" t="s">
        <v>1507</v>
      </c>
      <c r="S6545" t="s">
        <v>216</v>
      </c>
      <c r="T6545" t="s">
        <v>35</v>
      </c>
    </row>
    <row r="6546" spans="1:20">
      <c r="A6546" t="s">
        <v>1528</v>
      </c>
      <c r="B6546" t="s">
        <v>1524</v>
      </c>
      <c r="C6546" t="s">
        <v>1529</v>
      </c>
      <c r="D6546" t="s">
        <v>1530</v>
      </c>
      <c r="E6546" t="s">
        <v>212</v>
      </c>
      <c r="F6546" s="1">
        <v>37987</v>
      </c>
      <c r="G6546" t="s">
        <v>2663</v>
      </c>
      <c r="H6546">
        <v>201502</v>
      </c>
      <c r="I6546" t="s">
        <v>213</v>
      </c>
      <c r="J6546" t="s">
        <v>53</v>
      </c>
      <c r="K6546" t="s">
        <v>217</v>
      </c>
      <c r="L6546" t="s">
        <v>54</v>
      </c>
      <c r="M6546" t="s">
        <v>31</v>
      </c>
      <c r="N6546" t="s">
        <v>32</v>
      </c>
      <c r="O6546">
        <v>1864.15</v>
      </c>
      <c r="P6546" t="s">
        <v>1524</v>
      </c>
      <c r="Q6546" t="s">
        <v>1528</v>
      </c>
      <c r="R6546" t="s">
        <v>1527</v>
      </c>
      <c r="S6546" t="s">
        <v>216</v>
      </c>
      <c r="T6546" t="s">
        <v>561</v>
      </c>
    </row>
    <row r="6547" spans="1:20">
      <c r="A6547" t="s">
        <v>1531</v>
      </c>
      <c r="B6547" t="s">
        <v>1524</v>
      </c>
      <c r="C6547" t="s">
        <v>1532</v>
      </c>
      <c r="D6547" t="s">
        <v>1533</v>
      </c>
      <c r="E6547" t="s">
        <v>212</v>
      </c>
      <c r="F6547" s="1">
        <v>37987</v>
      </c>
      <c r="G6547" t="s">
        <v>2663</v>
      </c>
      <c r="H6547">
        <v>201502</v>
      </c>
      <c r="I6547" t="s">
        <v>213</v>
      </c>
      <c r="J6547" t="s">
        <v>28</v>
      </c>
      <c r="K6547" t="s">
        <v>214</v>
      </c>
      <c r="L6547" t="s">
        <v>30</v>
      </c>
      <c r="M6547" t="s">
        <v>31</v>
      </c>
      <c r="N6547" t="s">
        <v>32</v>
      </c>
      <c r="O6547">
        <v>1743.72</v>
      </c>
      <c r="P6547" t="s">
        <v>1524</v>
      </c>
      <c r="Q6547" t="s">
        <v>1531</v>
      </c>
      <c r="R6547" t="s">
        <v>1527</v>
      </c>
      <c r="S6547" t="s">
        <v>216</v>
      </c>
      <c r="T6547" t="s">
        <v>561</v>
      </c>
    </row>
    <row r="6548" spans="1:20">
      <c r="A6548" t="s">
        <v>1531</v>
      </c>
      <c r="B6548" t="s">
        <v>1524</v>
      </c>
      <c r="C6548" t="s">
        <v>1532</v>
      </c>
      <c r="D6548" t="s">
        <v>1533</v>
      </c>
      <c r="E6548" t="s">
        <v>212</v>
      </c>
      <c r="F6548" s="1">
        <v>37987</v>
      </c>
      <c r="G6548" t="s">
        <v>2663</v>
      </c>
      <c r="H6548">
        <v>201502</v>
      </c>
      <c r="I6548" t="s">
        <v>213</v>
      </c>
      <c r="J6548" t="s">
        <v>28</v>
      </c>
      <c r="K6548" t="s">
        <v>217</v>
      </c>
      <c r="L6548" t="s">
        <v>30</v>
      </c>
      <c r="M6548" t="s">
        <v>31</v>
      </c>
      <c r="N6548" t="s">
        <v>32</v>
      </c>
      <c r="O6548">
        <v>1743.71</v>
      </c>
      <c r="P6548" t="s">
        <v>1524</v>
      </c>
      <c r="Q6548" t="s">
        <v>1531</v>
      </c>
      <c r="R6548" t="s">
        <v>1527</v>
      </c>
      <c r="S6548" t="s">
        <v>216</v>
      </c>
      <c r="T6548" t="s">
        <v>561</v>
      </c>
    </row>
    <row r="6549" spans="1:20">
      <c r="A6549" t="s">
        <v>1534</v>
      </c>
      <c r="B6549" t="s">
        <v>1524</v>
      </c>
      <c r="C6549" t="s">
        <v>1535</v>
      </c>
      <c r="D6549" t="s">
        <v>1536</v>
      </c>
      <c r="E6549" t="s">
        <v>212</v>
      </c>
      <c r="F6549" s="1">
        <v>37987</v>
      </c>
      <c r="G6549" t="s">
        <v>2663</v>
      </c>
      <c r="H6549">
        <v>201502</v>
      </c>
      <c r="I6549" t="s">
        <v>213</v>
      </c>
      <c r="J6549" t="s">
        <v>28</v>
      </c>
      <c r="K6549" t="s">
        <v>214</v>
      </c>
      <c r="L6549" t="s">
        <v>30</v>
      </c>
      <c r="M6549" t="s">
        <v>31</v>
      </c>
      <c r="N6549" t="s">
        <v>32</v>
      </c>
      <c r="O6549">
        <v>160.33000000000001</v>
      </c>
      <c r="P6549" t="s">
        <v>1524</v>
      </c>
      <c r="Q6549" t="s">
        <v>1534</v>
      </c>
      <c r="R6549" t="s">
        <v>1527</v>
      </c>
      <c r="S6549" t="s">
        <v>216</v>
      </c>
      <c r="T6549" t="s">
        <v>561</v>
      </c>
    </row>
    <row r="6550" spans="1:20">
      <c r="A6550" t="s">
        <v>1534</v>
      </c>
      <c r="B6550" t="s">
        <v>1524</v>
      </c>
      <c r="C6550" t="s">
        <v>1535</v>
      </c>
      <c r="D6550" t="s">
        <v>1536</v>
      </c>
      <c r="E6550" t="s">
        <v>212</v>
      </c>
      <c r="F6550" s="1">
        <v>37987</v>
      </c>
      <c r="G6550" t="s">
        <v>2663</v>
      </c>
      <c r="H6550">
        <v>201502</v>
      </c>
      <c r="I6550" t="s">
        <v>213</v>
      </c>
      <c r="J6550" t="s">
        <v>28</v>
      </c>
      <c r="K6550" t="s">
        <v>217</v>
      </c>
      <c r="L6550" t="s">
        <v>30</v>
      </c>
      <c r="M6550" t="s">
        <v>31</v>
      </c>
      <c r="N6550" t="s">
        <v>32</v>
      </c>
      <c r="O6550">
        <v>160.31</v>
      </c>
      <c r="P6550" t="s">
        <v>1524</v>
      </c>
      <c r="Q6550" t="s">
        <v>1534</v>
      </c>
      <c r="R6550" t="s">
        <v>1527</v>
      </c>
      <c r="S6550" t="s">
        <v>216</v>
      </c>
      <c r="T6550" t="s">
        <v>561</v>
      </c>
    </row>
    <row r="6551" spans="1:20">
      <c r="A6551" t="s">
        <v>1539</v>
      </c>
      <c r="B6551" t="s">
        <v>1524</v>
      </c>
      <c r="C6551" t="s">
        <v>1540</v>
      </c>
      <c r="D6551" t="s">
        <v>1541</v>
      </c>
      <c r="E6551" t="s">
        <v>212</v>
      </c>
      <c r="F6551" s="1">
        <v>37987</v>
      </c>
      <c r="G6551" t="s">
        <v>2663</v>
      </c>
      <c r="H6551">
        <v>201502</v>
      </c>
      <c r="I6551" t="s">
        <v>213</v>
      </c>
      <c r="J6551" t="s">
        <v>53</v>
      </c>
      <c r="K6551" t="s">
        <v>214</v>
      </c>
      <c r="L6551" t="s">
        <v>54</v>
      </c>
      <c r="M6551" t="s">
        <v>31</v>
      </c>
      <c r="N6551" t="s">
        <v>32</v>
      </c>
      <c r="O6551">
        <v>474.89</v>
      </c>
      <c r="P6551" t="s">
        <v>1524</v>
      </c>
      <c r="Q6551" t="s">
        <v>1539</v>
      </c>
      <c r="R6551" t="s">
        <v>1527</v>
      </c>
      <c r="S6551" t="s">
        <v>216</v>
      </c>
      <c r="T6551" t="s">
        <v>561</v>
      </c>
    </row>
    <row r="6552" spans="1:20">
      <c r="A6552" t="s">
        <v>1539</v>
      </c>
      <c r="B6552" t="s">
        <v>1524</v>
      </c>
      <c r="C6552" t="s">
        <v>1540</v>
      </c>
      <c r="D6552" t="s">
        <v>1541</v>
      </c>
      <c r="E6552" t="s">
        <v>212</v>
      </c>
      <c r="F6552" s="1">
        <v>37987</v>
      </c>
      <c r="G6552" t="s">
        <v>2663</v>
      </c>
      <c r="H6552">
        <v>201502</v>
      </c>
      <c r="I6552" t="s">
        <v>213</v>
      </c>
      <c r="J6552" t="s">
        <v>53</v>
      </c>
      <c r="K6552" t="s">
        <v>217</v>
      </c>
      <c r="L6552" t="s">
        <v>54</v>
      </c>
      <c r="M6552" t="s">
        <v>31</v>
      </c>
      <c r="N6552" t="s">
        <v>32</v>
      </c>
      <c r="O6552">
        <v>474.89</v>
      </c>
      <c r="P6552" t="s">
        <v>1524</v>
      </c>
      <c r="Q6552" t="s">
        <v>1539</v>
      </c>
      <c r="R6552" t="s">
        <v>1527</v>
      </c>
      <c r="S6552" t="s">
        <v>216</v>
      </c>
      <c r="T6552" t="s">
        <v>561</v>
      </c>
    </row>
    <row r="6553" spans="1:20">
      <c r="A6553" t="s">
        <v>1531</v>
      </c>
      <c r="B6553" t="s">
        <v>1524</v>
      </c>
      <c r="C6553" t="s">
        <v>1542</v>
      </c>
      <c r="D6553" t="s">
        <v>1543</v>
      </c>
      <c r="E6553" t="s">
        <v>212</v>
      </c>
      <c r="F6553" s="1">
        <v>37987</v>
      </c>
      <c r="G6553" t="s">
        <v>2663</v>
      </c>
      <c r="H6553">
        <v>201502</v>
      </c>
      <c r="I6553" t="s">
        <v>213</v>
      </c>
      <c r="J6553" t="s">
        <v>53</v>
      </c>
      <c r="K6553" t="s">
        <v>214</v>
      </c>
      <c r="L6553" t="s">
        <v>54</v>
      </c>
      <c r="M6553" t="s">
        <v>31</v>
      </c>
      <c r="N6553" t="s">
        <v>32</v>
      </c>
      <c r="O6553">
        <v>2358.3200000000002</v>
      </c>
      <c r="P6553" t="s">
        <v>1524</v>
      </c>
      <c r="Q6553" t="s">
        <v>1531</v>
      </c>
      <c r="R6553" t="s">
        <v>1527</v>
      </c>
      <c r="S6553" t="s">
        <v>216</v>
      </c>
      <c r="T6553" t="s">
        <v>561</v>
      </c>
    </row>
    <row r="6554" spans="1:20">
      <c r="A6554" t="s">
        <v>1531</v>
      </c>
      <c r="B6554" t="s">
        <v>1524</v>
      </c>
      <c r="C6554" t="s">
        <v>1542</v>
      </c>
      <c r="D6554" t="s">
        <v>1543</v>
      </c>
      <c r="E6554" t="s">
        <v>212</v>
      </c>
      <c r="F6554" s="1">
        <v>37987</v>
      </c>
      <c r="G6554" t="s">
        <v>2663</v>
      </c>
      <c r="H6554">
        <v>201502</v>
      </c>
      <c r="I6554" t="s">
        <v>213</v>
      </c>
      <c r="J6554" t="s">
        <v>53</v>
      </c>
      <c r="K6554" t="s">
        <v>217</v>
      </c>
      <c r="L6554" t="s">
        <v>54</v>
      </c>
      <c r="M6554" t="s">
        <v>31</v>
      </c>
      <c r="N6554" t="s">
        <v>32</v>
      </c>
      <c r="O6554">
        <v>2358.29</v>
      </c>
      <c r="P6554" t="s">
        <v>1524</v>
      </c>
      <c r="Q6554" t="s">
        <v>1531</v>
      </c>
      <c r="R6554" t="s">
        <v>1527</v>
      </c>
      <c r="S6554" t="s">
        <v>216</v>
      </c>
      <c r="T6554" t="s">
        <v>561</v>
      </c>
    </row>
    <row r="6555" spans="1:20">
      <c r="A6555" t="s">
        <v>1544</v>
      </c>
      <c r="B6555" t="s">
        <v>1524</v>
      </c>
      <c r="C6555" t="s">
        <v>1545</v>
      </c>
      <c r="D6555" t="s">
        <v>1546</v>
      </c>
      <c r="E6555" t="s">
        <v>212</v>
      </c>
      <c r="F6555" s="1">
        <v>37987</v>
      </c>
      <c r="G6555" t="s">
        <v>2663</v>
      </c>
      <c r="H6555">
        <v>201502</v>
      </c>
      <c r="I6555" t="s">
        <v>213</v>
      </c>
      <c r="J6555" t="s">
        <v>53</v>
      </c>
      <c r="K6555" t="s">
        <v>214</v>
      </c>
      <c r="L6555" t="s">
        <v>54</v>
      </c>
      <c r="M6555" t="s">
        <v>31</v>
      </c>
      <c r="N6555" t="s">
        <v>32</v>
      </c>
      <c r="O6555">
        <v>1178.54</v>
      </c>
      <c r="P6555" t="s">
        <v>1524</v>
      </c>
      <c r="Q6555" t="s">
        <v>1544</v>
      </c>
      <c r="R6555" t="s">
        <v>1527</v>
      </c>
      <c r="S6555" t="s">
        <v>216</v>
      </c>
      <c r="T6555" t="s">
        <v>561</v>
      </c>
    </row>
    <row r="6556" spans="1:20">
      <c r="A6556" t="s">
        <v>1544</v>
      </c>
      <c r="B6556" t="s">
        <v>1524</v>
      </c>
      <c r="C6556" t="s">
        <v>1545</v>
      </c>
      <c r="D6556" t="s">
        <v>1546</v>
      </c>
      <c r="E6556" t="s">
        <v>212</v>
      </c>
      <c r="F6556" s="1">
        <v>37987</v>
      </c>
      <c r="G6556" t="s">
        <v>2663</v>
      </c>
      <c r="H6556">
        <v>201502</v>
      </c>
      <c r="I6556" t="s">
        <v>213</v>
      </c>
      <c r="J6556" t="s">
        <v>53</v>
      </c>
      <c r="K6556" t="s">
        <v>217</v>
      </c>
      <c r="L6556" t="s">
        <v>54</v>
      </c>
      <c r="M6556" t="s">
        <v>31</v>
      </c>
      <c r="N6556" t="s">
        <v>32</v>
      </c>
      <c r="O6556">
        <v>1178.55</v>
      </c>
      <c r="P6556" t="s">
        <v>1524</v>
      </c>
      <c r="Q6556" t="s">
        <v>1544</v>
      </c>
      <c r="R6556" t="s">
        <v>1527</v>
      </c>
      <c r="S6556" t="s">
        <v>216</v>
      </c>
      <c r="T6556" t="s">
        <v>561</v>
      </c>
    </row>
    <row r="6557" spans="1:20">
      <c r="A6557" t="s">
        <v>1544</v>
      </c>
      <c r="B6557" t="s">
        <v>1524</v>
      </c>
      <c r="C6557" t="s">
        <v>1547</v>
      </c>
      <c r="D6557" t="s">
        <v>1548</v>
      </c>
      <c r="E6557" t="s">
        <v>212</v>
      </c>
      <c r="F6557" s="1">
        <v>37987</v>
      </c>
      <c r="G6557" t="s">
        <v>2663</v>
      </c>
      <c r="H6557">
        <v>201502</v>
      </c>
      <c r="I6557" t="s">
        <v>213</v>
      </c>
      <c r="J6557" t="s">
        <v>28</v>
      </c>
      <c r="K6557" t="s">
        <v>217</v>
      </c>
      <c r="L6557" t="s">
        <v>30</v>
      </c>
      <c r="M6557" t="s">
        <v>31</v>
      </c>
      <c r="N6557" t="s">
        <v>32</v>
      </c>
      <c r="O6557">
        <v>319.81</v>
      </c>
      <c r="P6557" t="s">
        <v>1524</v>
      </c>
      <c r="Q6557" t="s">
        <v>1544</v>
      </c>
      <c r="R6557" t="s">
        <v>1527</v>
      </c>
      <c r="S6557" t="s">
        <v>216</v>
      </c>
      <c r="T6557" t="s">
        <v>561</v>
      </c>
    </row>
    <row r="6558" spans="1:20">
      <c r="A6558" t="s">
        <v>1523</v>
      </c>
      <c r="B6558" t="s">
        <v>1524</v>
      </c>
      <c r="C6558" t="s">
        <v>1549</v>
      </c>
      <c r="D6558" t="s">
        <v>1550</v>
      </c>
      <c r="E6558" t="s">
        <v>212</v>
      </c>
      <c r="F6558" s="1">
        <v>18629</v>
      </c>
      <c r="G6558" t="s">
        <v>2663</v>
      </c>
      <c r="H6558">
        <v>201502</v>
      </c>
      <c r="I6558" t="s">
        <v>213</v>
      </c>
      <c r="J6558" t="s">
        <v>28</v>
      </c>
      <c r="K6558" t="s">
        <v>214</v>
      </c>
      <c r="L6558" t="s">
        <v>30</v>
      </c>
      <c r="M6558" t="s">
        <v>31</v>
      </c>
      <c r="N6558" t="s">
        <v>32</v>
      </c>
      <c r="O6558">
        <v>339.88</v>
      </c>
      <c r="P6558" t="s">
        <v>1524</v>
      </c>
      <c r="Q6558" t="s">
        <v>1523</v>
      </c>
      <c r="R6558" t="s">
        <v>1527</v>
      </c>
      <c r="S6558" t="s">
        <v>216</v>
      </c>
      <c r="T6558" t="s">
        <v>561</v>
      </c>
    </row>
    <row r="6559" spans="1:20">
      <c r="A6559" t="s">
        <v>1523</v>
      </c>
      <c r="B6559" t="s">
        <v>1524</v>
      </c>
      <c r="C6559" t="s">
        <v>1549</v>
      </c>
      <c r="D6559" t="s">
        <v>1550</v>
      </c>
      <c r="E6559" t="s">
        <v>212</v>
      </c>
      <c r="F6559" s="1">
        <v>18629</v>
      </c>
      <c r="G6559" t="s">
        <v>2663</v>
      </c>
      <c r="H6559">
        <v>201502</v>
      </c>
      <c r="I6559" t="s">
        <v>213</v>
      </c>
      <c r="J6559" t="s">
        <v>28</v>
      </c>
      <c r="K6559" t="s">
        <v>217</v>
      </c>
      <c r="L6559" t="s">
        <v>30</v>
      </c>
      <c r="M6559" t="s">
        <v>31</v>
      </c>
      <c r="N6559" t="s">
        <v>32</v>
      </c>
      <c r="O6559">
        <v>339.90000000000003</v>
      </c>
      <c r="P6559" t="s">
        <v>1524</v>
      </c>
      <c r="Q6559" t="s">
        <v>1523</v>
      </c>
      <c r="R6559" t="s">
        <v>1527</v>
      </c>
      <c r="S6559" t="s">
        <v>216</v>
      </c>
      <c r="T6559" t="s">
        <v>561</v>
      </c>
    </row>
    <row r="6560" spans="1:20">
      <c r="A6560" t="s">
        <v>1551</v>
      </c>
      <c r="B6560" t="s">
        <v>1524</v>
      </c>
      <c r="C6560" t="s">
        <v>1552</v>
      </c>
      <c r="D6560" t="s">
        <v>1553</v>
      </c>
      <c r="E6560" t="s">
        <v>212</v>
      </c>
      <c r="F6560" s="1">
        <v>37987</v>
      </c>
      <c r="G6560" t="s">
        <v>2663</v>
      </c>
      <c r="H6560">
        <v>201502</v>
      </c>
      <c r="I6560" t="s">
        <v>213</v>
      </c>
      <c r="J6560" t="s">
        <v>53</v>
      </c>
      <c r="K6560" t="s">
        <v>214</v>
      </c>
      <c r="L6560" t="s">
        <v>54</v>
      </c>
      <c r="M6560" t="s">
        <v>31</v>
      </c>
      <c r="N6560" t="s">
        <v>32</v>
      </c>
      <c r="O6560">
        <v>284.12</v>
      </c>
      <c r="P6560" t="s">
        <v>1524</v>
      </c>
      <c r="Q6560" t="s">
        <v>1551</v>
      </c>
      <c r="R6560" t="s">
        <v>1527</v>
      </c>
      <c r="S6560" t="s">
        <v>216</v>
      </c>
      <c r="T6560" t="s">
        <v>561</v>
      </c>
    </row>
    <row r="6561" spans="1:20">
      <c r="A6561" t="s">
        <v>1551</v>
      </c>
      <c r="B6561" t="s">
        <v>1524</v>
      </c>
      <c r="C6561" t="s">
        <v>1552</v>
      </c>
      <c r="D6561" t="s">
        <v>1553</v>
      </c>
      <c r="E6561" t="s">
        <v>212</v>
      </c>
      <c r="F6561" s="1">
        <v>37987</v>
      </c>
      <c r="G6561" t="s">
        <v>2663</v>
      </c>
      <c r="H6561">
        <v>201502</v>
      </c>
      <c r="I6561" t="s">
        <v>213</v>
      </c>
      <c r="J6561" t="s">
        <v>53</v>
      </c>
      <c r="K6561" t="s">
        <v>217</v>
      </c>
      <c r="L6561" t="s">
        <v>54</v>
      </c>
      <c r="M6561" t="s">
        <v>31</v>
      </c>
      <c r="N6561" t="s">
        <v>32</v>
      </c>
      <c r="O6561">
        <v>284.12</v>
      </c>
      <c r="P6561" t="s">
        <v>1524</v>
      </c>
      <c r="Q6561" t="s">
        <v>1551</v>
      </c>
      <c r="R6561" t="s">
        <v>1527</v>
      </c>
      <c r="S6561" t="s">
        <v>216</v>
      </c>
      <c r="T6561" t="s">
        <v>561</v>
      </c>
    </row>
    <row r="6562" spans="1:20">
      <c r="A6562" t="s">
        <v>1523</v>
      </c>
      <c r="B6562" t="s">
        <v>1524</v>
      </c>
      <c r="C6562" t="s">
        <v>1554</v>
      </c>
      <c r="D6562" t="s">
        <v>1555</v>
      </c>
      <c r="E6562" t="s">
        <v>212</v>
      </c>
      <c r="F6562" s="1">
        <v>37987</v>
      </c>
      <c r="G6562" t="s">
        <v>2663</v>
      </c>
      <c r="H6562">
        <v>201502</v>
      </c>
      <c r="I6562" t="s">
        <v>213</v>
      </c>
      <c r="J6562" t="s">
        <v>28</v>
      </c>
      <c r="K6562" t="s">
        <v>214</v>
      </c>
      <c r="L6562" t="s">
        <v>30</v>
      </c>
      <c r="M6562" t="s">
        <v>31</v>
      </c>
      <c r="N6562" t="s">
        <v>32</v>
      </c>
      <c r="O6562">
        <v>14715.54</v>
      </c>
      <c r="P6562" t="s">
        <v>1524</v>
      </c>
      <c r="Q6562" t="s">
        <v>1523</v>
      </c>
      <c r="R6562" t="s">
        <v>1527</v>
      </c>
      <c r="S6562" t="s">
        <v>216</v>
      </c>
      <c r="T6562" t="s">
        <v>561</v>
      </c>
    </row>
    <row r="6563" spans="1:20">
      <c r="A6563" t="s">
        <v>1523</v>
      </c>
      <c r="B6563" t="s">
        <v>1524</v>
      </c>
      <c r="C6563" t="s">
        <v>1554</v>
      </c>
      <c r="D6563" t="s">
        <v>1555</v>
      </c>
      <c r="E6563" t="s">
        <v>212</v>
      </c>
      <c r="F6563" s="1">
        <v>37987</v>
      </c>
      <c r="G6563" t="s">
        <v>2663</v>
      </c>
      <c r="H6563">
        <v>201502</v>
      </c>
      <c r="I6563" t="s">
        <v>213</v>
      </c>
      <c r="J6563" t="s">
        <v>28</v>
      </c>
      <c r="K6563" t="s">
        <v>217</v>
      </c>
      <c r="L6563" t="s">
        <v>30</v>
      </c>
      <c r="M6563" t="s">
        <v>31</v>
      </c>
      <c r="N6563" t="s">
        <v>32</v>
      </c>
      <c r="O6563">
        <v>14715.5</v>
      </c>
      <c r="P6563" t="s">
        <v>1524</v>
      </c>
      <c r="Q6563" t="s">
        <v>1523</v>
      </c>
      <c r="R6563" t="s">
        <v>1527</v>
      </c>
      <c r="S6563" t="s">
        <v>216</v>
      </c>
      <c r="T6563" t="s">
        <v>561</v>
      </c>
    </row>
    <row r="6564" spans="1:20">
      <c r="A6564" t="s">
        <v>1562</v>
      </c>
      <c r="B6564" t="s">
        <v>1524</v>
      </c>
      <c r="C6564" t="s">
        <v>1563</v>
      </c>
      <c r="D6564" t="s">
        <v>1564</v>
      </c>
      <c r="E6564" t="s">
        <v>258</v>
      </c>
      <c r="F6564" s="1">
        <v>40360</v>
      </c>
      <c r="G6564" t="s">
        <v>2663</v>
      </c>
      <c r="H6564">
        <v>201502</v>
      </c>
      <c r="I6564" t="s">
        <v>213</v>
      </c>
      <c r="J6564" t="s">
        <v>253</v>
      </c>
      <c r="K6564" t="s">
        <v>214</v>
      </c>
      <c r="L6564" t="s">
        <v>254</v>
      </c>
      <c r="M6564" t="s">
        <v>31</v>
      </c>
      <c r="N6564" t="s">
        <v>32</v>
      </c>
      <c r="O6564">
        <v>37.450000000000003</v>
      </c>
      <c r="P6564" t="s">
        <v>1524</v>
      </c>
      <c r="Q6564" t="s">
        <v>1562</v>
      </c>
      <c r="R6564" t="s">
        <v>1527</v>
      </c>
      <c r="S6564" t="s">
        <v>216</v>
      </c>
      <c r="T6564" t="s">
        <v>561</v>
      </c>
    </row>
    <row r="6565" spans="1:20">
      <c r="A6565" t="s">
        <v>1562</v>
      </c>
      <c r="B6565" t="s">
        <v>1524</v>
      </c>
      <c r="C6565" t="s">
        <v>1563</v>
      </c>
      <c r="D6565" t="s">
        <v>1564</v>
      </c>
      <c r="E6565" t="s">
        <v>258</v>
      </c>
      <c r="F6565" s="1">
        <v>40360</v>
      </c>
      <c r="G6565" t="s">
        <v>2663</v>
      </c>
      <c r="H6565">
        <v>201502</v>
      </c>
      <c r="I6565" t="s">
        <v>213</v>
      </c>
      <c r="J6565" t="s">
        <v>253</v>
      </c>
      <c r="K6565" t="s">
        <v>217</v>
      </c>
      <c r="L6565" t="s">
        <v>254</v>
      </c>
      <c r="M6565" t="s">
        <v>31</v>
      </c>
      <c r="N6565" t="s">
        <v>32</v>
      </c>
      <c r="O6565">
        <v>8.84</v>
      </c>
      <c r="P6565" t="s">
        <v>1524</v>
      </c>
      <c r="Q6565" t="s">
        <v>1562</v>
      </c>
      <c r="R6565" t="s">
        <v>1527</v>
      </c>
      <c r="S6565" t="s">
        <v>216</v>
      </c>
      <c r="T6565" t="s">
        <v>561</v>
      </c>
    </row>
    <row r="6566" spans="1:20">
      <c r="A6566" t="s">
        <v>1544</v>
      </c>
      <c r="B6566" t="s">
        <v>1524</v>
      </c>
      <c r="C6566" t="s">
        <v>1568</v>
      </c>
      <c r="D6566" t="s">
        <v>1569</v>
      </c>
      <c r="E6566" t="s">
        <v>212</v>
      </c>
      <c r="F6566" s="1">
        <v>37987</v>
      </c>
      <c r="G6566" t="s">
        <v>2663</v>
      </c>
      <c r="H6566">
        <v>201502</v>
      </c>
      <c r="I6566" t="s">
        <v>213</v>
      </c>
      <c r="J6566" t="s">
        <v>53</v>
      </c>
      <c r="K6566" t="s">
        <v>214</v>
      </c>
      <c r="L6566" t="s">
        <v>54</v>
      </c>
      <c r="M6566" t="s">
        <v>31</v>
      </c>
      <c r="N6566" t="s">
        <v>32</v>
      </c>
      <c r="O6566">
        <v>2993.7000000000003</v>
      </c>
      <c r="P6566" t="s">
        <v>1524</v>
      </c>
      <c r="Q6566" t="s">
        <v>1544</v>
      </c>
      <c r="R6566" t="s">
        <v>1527</v>
      </c>
      <c r="S6566" t="s">
        <v>216</v>
      </c>
      <c r="T6566" t="s">
        <v>561</v>
      </c>
    </row>
    <row r="6567" spans="1:20">
      <c r="A6567" t="s">
        <v>1544</v>
      </c>
      <c r="B6567" t="s">
        <v>1524</v>
      </c>
      <c r="C6567" t="s">
        <v>1568</v>
      </c>
      <c r="D6567" t="s">
        <v>1569</v>
      </c>
      <c r="E6567" t="s">
        <v>212</v>
      </c>
      <c r="F6567" s="1">
        <v>37987</v>
      </c>
      <c r="G6567" t="s">
        <v>2663</v>
      </c>
      <c r="H6567">
        <v>201502</v>
      </c>
      <c r="I6567" t="s">
        <v>213</v>
      </c>
      <c r="J6567" t="s">
        <v>53</v>
      </c>
      <c r="K6567" t="s">
        <v>217</v>
      </c>
      <c r="L6567" t="s">
        <v>54</v>
      </c>
      <c r="M6567" t="s">
        <v>31</v>
      </c>
      <c r="N6567" t="s">
        <v>32</v>
      </c>
      <c r="O6567">
        <v>2993.68</v>
      </c>
      <c r="P6567" t="s">
        <v>1524</v>
      </c>
      <c r="Q6567" t="s">
        <v>1544</v>
      </c>
      <c r="R6567" t="s">
        <v>1527</v>
      </c>
      <c r="S6567" t="s">
        <v>216</v>
      </c>
      <c r="T6567" t="s">
        <v>561</v>
      </c>
    </row>
    <row r="6568" spans="1:20">
      <c r="A6568" t="s">
        <v>1528</v>
      </c>
      <c r="B6568" t="s">
        <v>1524</v>
      </c>
      <c r="C6568" t="s">
        <v>1570</v>
      </c>
      <c r="D6568" t="s">
        <v>1571</v>
      </c>
      <c r="E6568" t="s">
        <v>212</v>
      </c>
      <c r="F6568" s="1">
        <v>33992</v>
      </c>
      <c r="G6568" t="s">
        <v>2663</v>
      </c>
      <c r="H6568">
        <v>201502</v>
      </c>
      <c r="I6568" t="s">
        <v>213</v>
      </c>
      <c r="J6568" t="s">
        <v>53</v>
      </c>
      <c r="K6568" t="s">
        <v>214</v>
      </c>
      <c r="L6568" t="s">
        <v>54</v>
      </c>
      <c r="M6568" t="s">
        <v>31</v>
      </c>
      <c r="N6568" t="s">
        <v>32</v>
      </c>
      <c r="O6568">
        <v>-461.6</v>
      </c>
      <c r="P6568" t="s">
        <v>1524</v>
      </c>
      <c r="Q6568" t="s">
        <v>1528</v>
      </c>
      <c r="R6568" t="s">
        <v>1527</v>
      </c>
      <c r="S6568" t="s">
        <v>216</v>
      </c>
      <c r="T6568" t="s">
        <v>561</v>
      </c>
    </row>
    <row r="6569" spans="1:20">
      <c r="A6569" t="s">
        <v>1528</v>
      </c>
      <c r="B6569" t="s">
        <v>1524</v>
      </c>
      <c r="C6569" t="s">
        <v>1570</v>
      </c>
      <c r="D6569" t="s">
        <v>1571</v>
      </c>
      <c r="E6569" t="s">
        <v>212</v>
      </c>
      <c r="F6569" s="1">
        <v>33992</v>
      </c>
      <c r="G6569" t="s">
        <v>2663</v>
      </c>
      <c r="H6569">
        <v>201502</v>
      </c>
      <c r="I6569" t="s">
        <v>213</v>
      </c>
      <c r="J6569" t="s">
        <v>53</v>
      </c>
      <c r="K6569" t="s">
        <v>217</v>
      </c>
      <c r="L6569" t="s">
        <v>54</v>
      </c>
      <c r="M6569" t="s">
        <v>31</v>
      </c>
      <c r="N6569" t="s">
        <v>32</v>
      </c>
      <c r="O6569">
        <v>-360.59000000000003</v>
      </c>
      <c r="P6569" t="s">
        <v>1524</v>
      </c>
      <c r="Q6569" t="s">
        <v>1528</v>
      </c>
      <c r="R6569" t="s">
        <v>1527</v>
      </c>
      <c r="S6569" t="s">
        <v>216</v>
      </c>
      <c r="T6569" t="s">
        <v>561</v>
      </c>
    </row>
    <row r="6570" spans="1:20">
      <c r="A6570" t="s">
        <v>1531</v>
      </c>
      <c r="B6570" t="s">
        <v>1524</v>
      </c>
      <c r="C6570" t="s">
        <v>1572</v>
      </c>
      <c r="D6570" t="s">
        <v>1573</v>
      </c>
      <c r="E6570" t="s">
        <v>212</v>
      </c>
      <c r="F6570" s="1">
        <v>33992</v>
      </c>
      <c r="G6570" t="s">
        <v>2663</v>
      </c>
      <c r="H6570">
        <v>201502</v>
      </c>
      <c r="I6570" t="s">
        <v>213</v>
      </c>
      <c r="J6570" t="s">
        <v>28</v>
      </c>
      <c r="K6570" t="s">
        <v>214</v>
      </c>
      <c r="L6570" t="s">
        <v>30</v>
      </c>
      <c r="M6570" t="s">
        <v>31</v>
      </c>
      <c r="N6570" t="s">
        <v>32</v>
      </c>
      <c r="O6570">
        <v>759.04</v>
      </c>
      <c r="P6570" t="s">
        <v>1524</v>
      </c>
      <c r="Q6570" t="s">
        <v>1531</v>
      </c>
      <c r="R6570" t="s">
        <v>1527</v>
      </c>
      <c r="S6570" t="s">
        <v>216</v>
      </c>
      <c r="T6570" t="s">
        <v>561</v>
      </c>
    </row>
    <row r="6571" spans="1:20">
      <c r="A6571" t="s">
        <v>1531</v>
      </c>
      <c r="B6571" t="s">
        <v>1524</v>
      </c>
      <c r="C6571" t="s">
        <v>1572</v>
      </c>
      <c r="D6571" t="s">
        <v>1573</v>
      </c>
      <c r="E6571" t="s">
        <v>212</v>
      </c>
      <c r="F6571" s="1">
        <v>33992</v>
      </c>
      <c r="G6571" t="s">
        <v>2663</v>
      </c>
      <c r="H6571">
        <v>201502</v>
      </c>
      <c r="I6571" t="s">
        <v>213</v>
      </c>
      <c r="J6571" t="s">
        <v>28</v>
      </c>
      <c r="K6571" t="s">
        <v>217</v>
      </c>
      <c r="L6571" t="s">
        <v>30</v>
      </c>
      <c r="M6571" t="s">
        <v>31</v>
      </c>
      <c r="N6571" t="s">
        <v>32</v>
      </c>
      <c r="O6571">
        <v>759.02</v>
      </c>
      <c r="P6571" t="s">
        <v>1524</v>
      </c>
      <c r="Q6571" t="s">
        <v>1531</v>
      </c>
      <c r="R6571" t="s">
        <v>1527</v>
      </c>
      <c r="S6571" t="s">
        <v>216</v>
      </c>
      <c r="T6571" t="s">
        <v>561</v>
      </c>
    </row>
    <row r="6572" spans="1:20">
      <c r="A6572" t="s">
        <v>1534</v>
      </c>
      <c r="B6572" t="s">
        <v>1524</v>
      </c>
      <c r="C6572" t="s">
        <v>1574</v>
      </c>
      <c r="D6572" t="s">
        <v>1575</v>
      </c>
      <c r="E6572" t="s">
        <v>212</v>
      </c>
      <c r="F6572" s="1">
        <v>33992</v>
      </c>
      <c r="G6572" t="s">
        <v>2663</v>
      </c>
      <c r="H6572">
        <v>201502</v>
      </c>
      <c r="I6572" t="s">
        <v>213</v>
      </c>
      <c r="J6572" t="s">
        <v>28</v>
      </c>
      <c r="K6572" t="s">
        <v>214</v>
      </c>
      <c r="L6572" t="s">
        <v>30</v>
      </c>
      <c r="M6572" t="s">
        <v>31</v>
      </c>
      <c r="N6572" t="s">
        <v>32</v>
      </c>
      <c r="O6572">
        <v>-682.51</v>
      </c>
      <c r="P6572" t="s">
        <v>1524</v>
      </c>
      <c r="Q6572" t="s">
        <v>1534</v>
      </c>
      <c r="R6572" t="s">
        <v>1527</v>
      </c>
      <c r="S6572" t="s">
        <v>216</v>
      </c>
      <c r="T6572" t="s">
        <v>561</v>
      </c>
    </row>
    <row r="6573" spans="1:20">
      <c r="A6573" t="s">
        <v>1534</v>
      </c>
      <c r="B6573" t="s">
        <v>1524</v>
      </c>
      <c r="C6573" t="s">
        <v>1574</v>
      </c>
      <c r="D6573" t="s">
        <v>1575</v>
      </c>
      <c r="E6573" t="s">
        <v>212</v>
      </c>
      <c r="F6573" s="1">
        <v>33992</v>
      </c>
      <c r="G6573" t="s">
        <v>2663</v>
      </c>
      <c r="H6573">
        <v>201502</v>
      </c>
      <c r="I6573" t="s">
        <v>213</v>
      </c>
      <c r="J6573" t="s">
        <v>28</v>
      </c>
      <c r="K6573" t="s">
        <v>217</v>
      </c>
      <c r="L6573" t="s">
        <v>30</v>
      </c>
      <c r="M6573" t="s">
        <v>31</v>
      </c>
      <c r="N6573" t="s">
        <v>32</v>
      </c>
      <c r="O6573">
        <v>-682.55000000000007</v>
      </c>
      <c r="P6573" t="s">
        <v>1524</v>
      </c>
      <c r="Q6573" t="s">
        <v>1534</v>
      </c>
      <c r="R6573" t="s">
        <v>1527</v>
      </c>
      <c r="S6573" t="s">
        <v>216</v>
      </c>
      <c r="T6573" t="s">
        <v>561</v>
      </c>
    </row>
    <row r="6574" spans="1:20">
      <c r="A6574" t="s">
        <v>1531</v>
      </c>
      <c r="B6574" t="s">
        <v>1524</v>
      </c>
      <c r="C6574" t="s">
        <v>1578</v>
      </c>
      <c r="D6574" t="s">
        <v>1579</v>
      </c>
      <c r="E6574" t="s">
        <v>212</v>
      </c>
      <c r="F6574" s="1">
        <v>33992</v>
      </c>
      <c r="G6574" t="s">
        <v>2663</v>
      </c>
      <c r="H6574">
        <v>201502</v>
      </c>
      <c r="I6574" t="s">
        <v>213</v>
      </c>
      <c r="J6574" t="s">
        <v>53</v>
      </c>
      <c r="K6574" t="s">
        <v>214</v>
      </c>
      <c r="L6574" t="s">
        <v>54</v>
      </c>
      <c r="M6574" t="s">
        <v>31</v>
      </c>
      <c r="N6574" t="s">
        <v>32</v>
      </c>
      <c r="O6574">
        <v>600.41</v>
      </c>
      <c r="P6574" t="s">
        <v>1524</v>
      </c>
      <c r="Q6574" t="s">
        <v>1531</v>
      </c>
      <c r="R6574" t="s">
        <v>1527</v>
      </c>
      <c r="S6574" t="s">
        <v>216</v>
      </c>
      <c r="T6574" t="s">
        <v>561</v>
      </c>
    </row>
    <row r="6575" spans="1:20">
      <c r="A6575" t="s">
        <v>1531</v>
      </c>
      <c r="B6575" t="s">
        <v>1524</v>
      </c>
      <c r="C6575" t="s">
        <v>1578</v>
      </c>
      <c r="D6575" t="s">
        <v>1579</v>
      </c>
      <c r="E6575" t="s">
        <v>212</v>
      </c>
      <c r="F6575" s="1">
        <v>33992</v>
      </c>
      <c r="G6575" t="s">
        <v>2663</v>
      </c>
      <c r="H6575">
        <v>201502</v>
      </c>
      <c r="I6575" t="s">
        <v>213</v>
      </c>
      <c r="J6575" t="s">
        <v>53</v>
      </c>
      <c r="K6575" t="s">
        <v>217</v>
      </c>
      <c r="L6575" t="s">
        <v>54</v>
      </c>
      <c r="M6575" t="s">
        <v>31</v>
      </c>
      <c r="N6575" t="s">
        <v>32</v>
      </c>
      <c r="O6575">
        <v>600.4</v>
      </c>
      <c r="P6575" t="s">
        <v>1524</v>
      </c>
      <c r="Q6575" t="s">
        <v>1531</v>
      </c>
      <c r="R6575" t="s">
        <v>1527</v>
      </c>
      <c r="S6575" t="s">
        <v>216</v>
      </c>
      <c r="T6575" t="s">
        <v>561</v>
      </c>
    </row>
    <row r="6576" spans="1:20">
      <c r="A6576" t="s">
        <v>1544</v>
      </c>
      <c r="B6576" t="s">
        <v>1524</v>
      </c>
      <c r="C6576" t="s">
        <v>1580</v>
      </c>
      <c r="D6576" t="s">
        <v>1581</v>
      </c>
      <c r="E6576" t="s">
        <v>212</v>
      </c>
      <c r="F6576" s="1">
        <v>37987</v>
      </c>
      <c r="G6576" t="s">
        <v>2663</v>
      </c>
      <c r="H6576">
        <v>201502</v>
      </c>
      <c r="I6576" t="s">
        <v>213</v>
      </c>
      <c r="J6576" t="s">
        <v>28</v>
      </c>
      <c r="K6576" t="s">
        <v>214</v>
      </c>
      <c r="L6576" t="s">
        <v>30</v>
      </c>
      <c r="M6576" t="s">
        <v>31</v>
      </c>
      <c r="N6576" t="s">
        <v>32</v>
      </c>
      <c r="O6576">
        <v>4470.9800000000005</v>
      </c>
      <c r="P6576" t="s">
        <v>1524</v>
      </c>
      <c r="Q6576" t="s">
        <v>1544</v>
      </c>
      <c r="R6576" t="s">
        <v>1527</v>
      </c>
      <c r="S6576" t="s">
        <v>216</v>
      </c>
      <c r="T6576" t="s">
        <v>561</v>
      </c>
    </row>
    <row r="6577" spans="1:20">
      <c r="A6577" t="s">
        <v>1544</v>
      </c>
      <c r="B6577" t="s">
        <v>1524</v>
      </c>
      <c r="C6577" t="s">
        <v>1580</v>
      </c>
      <c r="D6577" t="s">
        <v>1581</v>
      </c>
      <c r="E6577" t="s">
        <v>212</v>
      </c>
      <c r="F6577" s="1">
        <v>37987</v>
      </c>
      <c r="G6577" t="s">
        <v>2663</v>
      </c>
      <c r="H6577">
        <v>201502</v>
      </c>
      <c r="I6577" t="s">
        <v>213</v>
      </c>
      <c r="J6577" t="s">
        <v>28</v>
      </c>
      <c r="K6577" t="s">
        <v>217</v>
      </c>
      <c r="L6577" t="s">
        <v>30</v>
      </c>
      <c r="M6577" t="s">
        <v>31</v>
      </c>
      <c r="N6577" t="s">
        <v>32</v>
      </c>
      <c r="O6577">
        <v>4470.99</v>
      </c>
      <c r="P6577" t="s">
        <v>1524</v>
      </c>
      <c r="Q6577" t="s">
        <v>1544</v>
      </c>
      <c r="R6577" t="s">
        <v>1527</v>
      </c>
      <c r="S6577" t="s">
        <v>216</v>
      </c>
      <c r="T6577" t="s">
        <v>561</v>
      </c>
    </row>
    <row r="6578" spans="1:20">
      <c r="A6578" t="s">
        <v>1523</v>
      </c>
      <c r="B6578" t="s">
        <v>1524</v>
      </c>
      <c r="C6578" t="s">
        <v>1582</v>
      </c>
      <c r="D6578" t="s">
        <v>1583</v>
      </c>
      <c r="E6578" t="s">
        <v>212</v>
      </c>
      <c r="F6578" s="1">
        <v>18629</v>
      </c>
      <c r="G6578" t="s">
        <v>2663</v>
      </c>
      <c r="H6578">
        <v>201502</v>
      </c>
      <c r="I6578" t="s">
        <v>213</v>
      </c>
      <c r="J6578" t="s">
        <v>28</v>
      </c>
      <c r="K6578" t="s">
        <v>214</v>
      </c>
      <c r="L6578" t="s">
        <v>30</v>
      </c>
      <c r="M6578" t="s">
        <v>31</v>
      </c>
      <c r="N6578" t="s">
        <v>32</v>
      </c>
      <c r="O6578">
        <v>25671.690000000002</v>
      </c>
      <c r="P6578" t="s">
        <v>1524</v>
      </c>
      <c r="Q6578" t="s">
        <v>1523</v>
      </c>
      <c r="R6578" t="s">
        <v>1527</v>
      </c>
      <c r="S6578" t="s">
        <v>216</v>
      </c>
      <c r="T6578" t="s">
        <v>561</v>
      </c>
    </row>
    <row r="6579" spans="1:20">
      <c r="A6579" t="s">
        <v>1523</v>
      </c>
      <c r="B6579" t="s">
        <v>1524</v>
      </c>
      <c r="C6579" t="s">
        <v>1582</v>
      </c>
      <c r="D6579" t="s">
        <v>1583</v>
      </c>
      <c r="E6579" t="s">
        <v>212</v>
      </c>
      <c r="F6579" s="1">
        <v>18629</v>
      </c>
      <c r="G6579" t="s">
        <v>2663</v>
      </c>
      <c r="H6579">
        <v>201502</v>
      </c>
      <c r="I6579" t="s">
        <v>213</v>
      </c>
      <c r="J6579" t="s">
        <v>28</v>
      </c>
      <c r="K6579" t="s">
        <v>217</v>
      </c>
      <c r="L6579" t="s">
        <v>30</v>
      </c>
      <c r="M6579" t="s">
        <v>31</v>
      </c>
      <c r="N6579" t="s">
        <v>32</v>
      </c>
      <c r="O6579">
        <v>14643.14</v>
      </c>
      <c r="P6579" t="s">
        <v>1524</v>
      </c>
      <c r="Q6579" t="s">
        <v>1523</v>
      </c>
      <c r="R6579" t="s">
        <v>1527</v>
      </c>
      <c r="S6579" t="s">
        <v>216</v>
      </c>
      <c r="T6579" t="s">
        <v>561</v>
      </c>
    </row>
    <row r="6580" spans="1:20">
      <c r="A6580" t="s">
        <v>1551</v>
      </c>
      <c r="B6580" t="s">
        <v>1524</v>
      </c>
      <c r="C6580" t="s">
        <v>1584</v>
      </c>
      <c r="D6580" t="s">
        <v>1585</v>
      </c>
      <c r="E6580" t="s">
        <v>212</v>
      </c>
      <c r="F6580" s="1">
        <v>34117</v>
      </c>
      <c r="G6580" t="s">
        <v>2663</v>
      </c>
      <c r="H6580">
        <v>201502</v>
      </c>
      <c r="I6580" t="s">
        <v>213</v>
      </c>
      <c r="J6580" t="s">
        <v>53</v>
      </c>
      <c r="K6580" t="s">
        <v>214</v>
      </c>
      <c r="L6580" t="s">
        <v>54</v>
      </c>
      <c r="M6580" t="s">
        <v>31</v>
      </c>
      <c r="N6580" t="s">
        <v>32</v>
      </c>
      <c r="O6580">
        <v>4.18</v>
      </c>
      <c r="P6580" t="s">
        <v>1524</v>
      </c>
      <c r="Q6580" t="s">
        <v>1551</v>
      </c>
      <c r="R6580" t="s">
        <v>1527</v>
      </c>
      <c r="S6580" t="s">
        <v>216</v>
      </c>
      <c r="T6580" t="s">
        <v>561</v>
      </c>
    </row>
    <row r="6581" spans="1:20">
      <c r="A6581" t="s">
        <v>1551</v>
      </c>
      <c r="B6581" t="s">
        <v>1524</v>
      </c>
      <c r="C6581" t="s">
        <v>1584</v>
      </c>
      <c r="D6581" t="s">
        <v>1585</v>
      </c>
      <c r="E6581" t="s">
        <v>212</v>
      </c>
      <c r="F6581" s="1">
        <v>34117</v>
      </c>
      <c r="G6581" t="s">
        <v>2663</v>
      </c>
      <c r="H6581">
        <v>201502</v>
      </c>
      <c r="I6581" t="s">
        <v>213</v>
      </c>
      <c r="J6581" t="s">
        <v>53</v>
      </c>
      <c r="K6581" t="s">
        <v>217</v>
      </c>
      <c r="L6581" t="s">
        <v>54</v>
      </c>
      <c r="M6581" t="s">
        <v>31</v>
      </c>
      <c r="N6581" t="s">
        <v>32</v>
      </c>
      <c r="O6581">
        <v>4.17</v>
      </c>
      <c r="P6581" t="s">
        <v>1524</v>
      </c>
      <c r="Q6581" t="s">
        <v>1551</v>
      </c>
      <c r="R6581" t="s">
        <v>1527</v>
      </c>
      <c r="S6581" t="s">
        <v>216</v>
      </c>
      <c r="T6581" t="s">
        <v>561</v>
      </c>
    </row>
    <row r="6582" spans="1:20">
      <c r="A6582" t="s">
        <v>1523</v>
      </c>
      <c r="B6582" t="s">
        <v>1524</v>
      </c>
      <c r="C6582" t="s">
        <v>1588</v>
      </c>
      <c r="D6582" t="s">
        <v>1589</v>
      </c>
      <c r="E6582" t="s">
        <v>212</v>
      </c>
      <c r="F6582" s="1">
        <v>33992</v>
      </c>
      <c r="G6582" t="s">
        <v>2663</v>
      </c>
      <c r="H6582">
        <v>201502</v>
      </c>
      <c r="I6582" t="s">
        <v>213</v>
      </c>
      <c r="J6582" t="s">
        <v>28</v>
      </c>
      <c r="K6582" t="s">
        <v>214</v>
      </c>
      <c r="L6582" t="s">
        <v>30</v>
      </c>
      <c r="M6582" t="s">
        <v>31</v>
      </c>
      <c r="N6582" t="s">
        <v>32</v>
      </c>
      <c r="O6582">
        <v>12268.25</v>
      </c>
      <c r="P6582" t="s">
        <v>1524</v>
      </c>
      <c r="Q6582" t="s">
        <v>1523</v>
      </c>
      <c r="R6582" t="s">
        <v>1527</v>
      </c>
      <c r="S6582" t="s">
        <v>216</v>
      </c>
      <c r="T6582" t="s">
        <v>561</v>
      </c>
    </row>
    <row r="6583" spans="1:20">
      <c r="A6583" t="s">
        <v>1562</v>
      </c>
      <c r="B6583" t="s">
        <v>1524</v>
      </c>
      <c r="C6583" t="s">
        <v>1590</v>
      </c>
      <c r="D6583" t="s">
        <v>1591</v>
      </c>
      <c r="E6583" t="s">
        <v>258</v>
      </c>
      <c r="F6583" s="1">
        <v>40179</v>
      </c>
      <c r="G6583" t="s">
        <v>2663</v>
      </c>
      <c r="H6583">
        <v>201502</v>
      </c>
      <c r="I6583" t="s">
        <v>213</v>
      </c>
      <c r="J6583" t="s">
        <v>253</v>
      </c>
      <c r="K6583" t="s">
        <v>214</v>
      </c>
      <c r="L6583" t="s">
        <v>254</v>
      </c>
      <c r="M6583" t="s">
        <v>31</v>
      </c>
      <c r="N6583" t="s">
        <v>32</v>
      </c>
      <c r="O6583">
        <v>4464.3</v>
      </c>
      <c r="P6583" t="s">
        <v>1524</v>
      </c>
      <c r="Q6583" t="s">
        <v>1562</v>
      </c>
      <c r="R6583" t="s">
        <v>1527</v>
      </c>
      <c r="S6583" t="s">
        <v>216</v>
      </c>
      <c r="T6583" t="s">
        <v>561</v>
      </c>
    </row>
    <row r="6584" spans="1:20">
      <c r="A6584" t="s">
        <v>1562</v>
      </c>
      <c r="B6584" t="s">
        <v>1524</v>
      </c>
      <c r="C6584" t="s">
        <v>1590</v>
      </c>
      <c r="D6584" t="s">
        <v>1591</v>
      </c>
      <c r="E6584" t="s">
        <v>258</v>
      </c>
      <c r="F6584" s="1">
        <v>40179</v>
      </c>
      <c r="G6584" t="s">
        <v>2663</v>
      </c>
      <c r="H6584">
        <v>201502</v>
      </c>
      <c r="I6584" t="s">
        <v>213</v>
      </c>
      <c r="J6584" t="s">
        <v>253</v>
      </c>
      <c r="K6584" t="s">
        <v>217</v>
      </c>
      <c r="L6584" t="s">
        <v>254</v>
      </c>
      <c r="M6584" t="s">
        <v>31</v>
      </c>
      <c r="N6584" t="s">
        <v>32</v>
      </c>
      <c r="O6584">
        <v>1053.31</v>
      </c>
      <c r="P6584" t="s">
        <v>1524</v>
      </c>
      <c r="Q6584" t="s">
        <v>1562</v>
      </c>
      <c r="R6584" t="s">
        <v>1527</v>
      </c>
      <c r="S6584" t="s">
        <v>216</v>
      </c>
      <c r="T6584" t="s">
        <v>561</v>
      </c>
    </row>
    <row r="6585" spans="1:20">
      <c r="A6585" t="s">
        <v>1556</v>
      </c>
      <c r="B6585" t="s">
        <v>1524</v>
      </c>
      <c r="C6585" t="s">
        <v>1592</v>
      </c>
      <c r="D6585" t="s">
        <v>1593</v>
      </c>
      <c r="E6585" t="s">
        <v>258</v>
      </c>
      <c r="F6585" s="1">
        <v>40179</v>
      </c>
      <c r="G6585" t="s">
        <v>2663</v>
      </c>
      <c r="H6585">
        <v>201502</v>
      </c>
      <c r="I6585" t="s">
        <v>213</v>
      </c>
      <c r="J6585" t="s">
        <v>253</v>
      </c>
      <c r="K6585" t="s">
        <v>214</v>
      </c>
      <c r="L6585" t="s">
        <v>254</v>
      </c>
      <c r="M6585" t="s">
        <v>31</v>
      </c>
      <c r="N6585" t="s">
        <v>32</v>
      </c>
      <c r="O6585">
        <v>744.03</v>
      </c>
      <c r="P6585" t="s">
        <v>1524</v>
      </c>
      <c r="Q6585" t="s">
        <v>1556</v>
      </c>
      <c r="R6585" t="s">
        <v>1527</v>
      </c>
      <c r="S6585" t="s">
        <v>216</v>
      </c>
      <c r="T6585" t="s">
        <v>561</v>
      </c>
    </row>
    <row r="6586" spans="1:20">
      <c r="A6586" t="s">
        <v>1556</v>
      </c>
      <c r="B6586" t="s">
        <v>1524</v>
      </c>
      <c r="C6586" t="s">
        <v>1592</v>
      </c>
      <c r="D6586" t="s">
        <v>1593</v>
      </c>
      <c r="E6586" t="s">
        <v>258</v>
      </c>
      <c r="F6586" s="1">
        <v>40179</v>
      </c>
      <c r="G6586" t="s">
        <v>2663</v>
      </c>
      <c r="H6586">
        <v>201502</v>
      </c>
      <c r="I6586" t="s">
        <v>213</v>
      </c>
      <c r="J6586" t="s">
        <v>253</v>
      </c>
      <c r="K6586" t="s">
        <v>217</v>
      </c>
      <c r="L6586" t="s">
        <v>254</v>
      </c>
      <c r="M6586" t="s">
        <v>31</v>
      </c>
      <c r="N6586" t="s">
        <v>32</v>
      </c>
      <c r="O6586">
        <v>89.570000000000007</v>
      </c>
      <c r="P6586" t="s">
        <v>1524</v>
      </c>
      <c r="Q6586" t="s">
        <v>1556</v>
      </c>
      <c r="R6586" t="s">
        <v>1527</v>
      </c>
      <c r="S6586" t="s">
        <v>216</v>
      </c>
      <c r="T6586" t="s">
        <v>561</v>
      </c>
    </row>
    <row r="6587" spans="1:20">
      <c r="A6587" t="s">
        <v>1562</v>
      </c>
      <c r="B6587" t="s">
        <v>1524</v>
      </c>
      <c r="C6587" t="s">
        <v>1596</v>
      </c>
      <c r="D6587" t="s">
        <v>1597</v>
      </c>
      <c r="E6587" t="s">
        <v>258</v>
      </c>
      <c r="F6587" s="1">
        <v>40179</v>
      </c>
      <c r="G6587" t="s">
        <v>2663</v>
      </c>
      <c r="H6587">
        <v>201502</v>
      </c>
      <c r="I6587" t="s">
        <v>213</v>
      </c>
      <c r="J6587" t="s">
        <v>253</v>
      </c>
      <c r="K6587" t="s">
        <v>214</v>
      </c>
      <c r="L6587" t="s">
        <v>254</v>
      </c>
      <c r="M6587" t="s">
        <v>31</v>
      </c>
      <c r="N6587" t="s">
        <v>32</v>
      </c>
      <c r="O6587">
        <v>3852.19</v>
      </c>
      <c r="P6587" t="s">
        <v>1524</v>
      </c>
      <c r="Q6587" t="s">
        <v>1562</v>
      </c>
      <c r="R6587" t="s">
        <v>1527</v>
      </c>
      <c r="S6587" t="s">
        <v>216</v>
      </c>
      <c r="T6587" t="s">
        <v>561</v>
      </c>
    </row>
    <row r="6588" spans="1:20">
      <c r="A6588" t="s">
        <v>1562</v>
      </c>
      <c r="B6588" t="s">
        <v>1524</v>
      </c>
      <c r="C6588" t="s">
        <v>1596</v>
      </c>
      <c r="D6588" t="s">
        <v>1597</v>
      </c>
      <c r="E6588" t="s">
        <v>258</v>
      </c>
      <c r="F6588" s="1">
        <v>40179</v>
      </c>
      <c r="G6588" t="s">
        <v>2663</v>
      </c>
      <c r="H6588">
        <v>201502</v>
      </c>
      <c r="I6588" t="s">
        <v>213</v>
      </c>
      <c r="J6588" t="s">
        <v>253</v>
      </c>
      <c r="K6588" t="s">
        <v>217</v>
      </c>
      <c r="L6588" t="s">
        <v>254</v>
      </c>
      <c r="M6588" t="s">
        <v>31</v>
      </c>
      <c r="N6588" t="s">
        <v>32</v>
      </c>
      <c r="O6588">
        <v>3852.2000000000003</v>
      </c>
      <c r="P6588" t="s">
        <v>1524</v>
      </c>
      <c r="Q6588" t="s">
        <v>1562</v>
      </c>
      <c r="R6588" t="s">
        <v>1527</v>
      </c>
      <c r="S6588" t="s">
        <v>216</v>
      </c>
      <c r="T6588" t="s">
        <v>561</v>
      </c>
    </row>
    <row r="6589" spans="1:20">
      <c r="A6589" t="s">
        <v>1565</v>
      </c>
      <c r="B6589" t="s">
        <v>1524</v>
      </c>
      <c r="C6589" t="s">
        <v>1598</v>
      </c>
      <c r="D6589" t="s">
        <v>1599</v>
      </c>
      <c r="E6589" t="s">
        <v>258</v>
      </c>
      <c r="F6589" s="1">
        <v>40179</v>
      </c>
      <c r="G6589" t="s">
        <v>2663</v>
      </c>
      <c r="H6589">
        <v>201502</v>
      </c>
      <c r="I6589" t="s">
        <v>213</v>
      </c>
      <c r="J6589" t="s">
        <v>253</v>
      </c>
      <c r="K6589" t="s">
        <v>214</v>
      </c>
      <c r="L6589" t="s">
        <v>254</v>
      </c>
      <c r="M6589" t="s">
        <v>31</v>
      </c>
      <c r="N6589" t="s">
        <v>32</v>
      </c>
      <c r="O6589">
        <v>25.48</v>
      </c>
      <c r="P6589" t="s">
        <v>1524</v>
      </c>
      <c r="Q6589" t="s">
        <v>1565</v>
      </c>
      <c r="R6589" t="s">
        <v>1527</v>
      </c>
      <c r="S6589" t="s">
        <v>216</v>
      </c>
      <c r="T6589" t="s">
        <v>561</v>
      </c>
    </row>
    <row r="6590" spans="1:20">
      <c r="A6590" t="s">
        <v>1565</v>
      </c>
      <c r="B6590" t="s">
        <v>1524</v>
      </c>
      <c r="C6590" t="s">
        <v>1598</v>
      </c>
      <c r="D6590" t="s">
        <v>1599</v>
      </c>
      <c r="E6590" t="s">
        <v>258</v>
      </c>
      <c r="F6590" s="1">
        <v>40179</v>
      </c>
      <c r="G6590" t="s">
        <v>2663</v>
      </c>
      <c r="H6590">
        <v>201502</v>
      </c>
      <c r="I6590" t="s">
        <v>213</v>
      </c>
      <c r="J6590" t="s">
        <v>253</v>
      </c>
      <c r="K6590" t="s">
        <v>217</v>
      </c>
      <c r="L6590" t="s">
        <v>254</v>
      </c>
      <c r="M6590" t="s">
        <v>31</v>
      </c>
      <c r="N6590" t="s">
        <v>32</v>
      </c>
      <c r="O6590">
        <v>25.47</v>
      </c>
      <c r="P6590" t="s">
        <v>1524</v>
      </c>
      <c r="Q6590" t="s">
        <v>1565</v>
      </c>
      <c r="R6590" t="s">
        <v>1527</v>
      </c>
      <c r="S6590" t="s">
        <v>216</v>
      </c>
      <c r="T6590" t="s">
        <v>561</v>
      </c>
    </row>
    <row r="6591" spans="1:20">
      <c r="A6591" t="s">
        <v>1600</v>
      </c>
      <c r="B6591" t="s">
        <v>1524</v>
      </c>
      <c r="C6591" t="s">
        <v>1601</v>
      </c>
      <c r="D6591" t="s">
        <v>1602</v>
      </c>
      <c r="E6591" t="s">
        <v>212</v>
      </c>
      <c r="F6591" s="1">
        <v>40179</v>
      </c>
      <c r="G6591" t="s">
        <v>2663</v>
      </c>
      <c r="H6591">
        <v>201502</v>
      </c>
      <c r="I6591" t="s">
        <v>213</v>
      </c>
      <c r="J6591" t="s">
        <v>28</v>
      </c>
      <c r="K6591" t="s">
        <v>214</v>
      </c>
      <c r="L6591" t="s">
        <v>30</v>
      </c>
      <c r="M6591" t="s">
        <v>31</v>
      </c>
      <c r="N6591" t="s">
        <v>32</v>
      </c>
      <c r="O6591">
        <v>174.82</v>
      </c>
      <c r="P6591" t="s">
        <v>1524</v>
      </c>
      <c r="Q6591" t="s">
        <v>1600</v>
      </c>
      <c r="R6591" t="s">
        <v>1527</v>
      </c>
      <c r="S6591" t="s">
        <v>216</v>
      </c>
      <c r="T6591" t="s">
        <v>561</v>
      </c>
    </row>
    <row r="6592" spans="1:20">
      <c r="A6592" t="s">
        <v>1562</v>
      </c>
      <c r="B6592" t="s">
        <v>1524</v>
      </c>
      <c r="C6592" t="s">
        <v>2808</v>
      </c>
      <c r="D6592" t="s">
        <v>2809</v>
      </c>
      <c r="E6592" t="s">
        <v>258</v>
      </c>
      <c r="F6592" s="1">
        <v>34006</v>
      </c>
      <c r="G6592" t="s">
        <v>2663</v>
      </c>
      <c r="H6592">
        <v>201502</v>
      </c>
      <c r="I6592" t="s">
        <v>213</v>
      </c>
      <c r="J6592" t="s">
        <v>253</v>
      </c>
      <c r="K6592" t="s">
        <v>214</v>
      </c>
      <c r="L6592" t="s">
        <v>254</v>
      </c>
      <c r="M6592" t="s">
        <v>31</v>
      </c>
      <c r="N6592" t="s">
        <v>32</v>
      </c>
      <c r="O6592">
        <v>1762.48</v>
      </c>
      <c r="P6592" t="s">
        <v>1524</v>
      </c>
      <c r="Q6592" t="s">
        <v>1562</v>
      </c>
      <c r="R6592" t="s">
        <v>1527</v>
      </c>
      <c r="S6592" t="s">
        <v>216</v>
      </c>
      <c r="T6592" t="s">
        <v>561</v>
      </c>
    </row>
    <row r="6593" spans="1:20">
      <c r="A6593" t="s">
        <v>1562</v>
      </c>
      <c r="B6593" t="s">
        <v>1524</v>
      </c>
      <c r="C6593" t="s">
        <v>2808</v>
      </c>
      <c r="D6593" t="s">
        <v>2809</v>
      </c>
      <c r="E6593" t="s">
        <v>258</v>
      </c>
      <c r="F6593" s="1">
        <v>34006</v>
      </c>
      <c r="G6593" t="s">
        <v>2663</v>
      </c>
      <c r="H6593">
        <v>201502</v>
      </c>
      <c r="I6593" t="s">
        <v>213</v>
      </c>
      <c r="J6593" t="s">
        <v>253</v>
      </c>
      <c r="K6593" t="s">
        <v>217</v>
      </c>
      <c r="L6593" t="s">
        <v>254</v>
      </c>
      <c r="M6593" t="s">
        <v>31</v>
      </c>
      <c r="N6593" t="s">
        <v>32</v>
      </c>
      <c r="O6593">
        <v>415.84000000000003</v>
      </c>
      <c r="P6593" t="s">
        <v>1524</v>
      </c>
      <c r="Q6593" t="s">
        <v>1562</v>
      </c>
      <c r="R6593" t="s">
        <v>1527</v>
      </c>
      <c r="S6593" t="s">
        <v>216</v>
      </c>
      <c r="T6593" t="s">
        <v>561</v>
      </c>
    </row>
    <row r="6594" spans="1:20">
      <c r="A6594" t="s">
        <v>1539</v>
      </c>
      <c r="B6594" t="s">
        <v>1524</v>
      </c>
      <c r="C6594" t="s">
        <v>1603</v>
      </c>
      <c r="D6594" t="s">
        <v>1604</v>
      </c>
      <c r="E6594" t="s">
        <v>212</v>
      </c>
      <c r="F6594" s="1">
        <v>31766</v>
      </c>
      <c r="G6594" t="s">
        <v>2663</v>
      </c>
      <c r="H6594">
        <v>201502</v>
      </c>
      <c r="I6594" t="s">
        <v>213</v>
      </c>
      <c r="J6594" t="s">
        <v>53</v>
      </c>
      <c r="K6594" t="s">
        <v>214</v>
      </c>
      <c r="L6594" t="s">
        <v>54</v>
      </c>
      <c r="M6594" t="s">
        <v>31</v>
      </c>
      <c r="N6594" t="s">
        <v>32</v>
      </c>
      <c r="O6594">
        <v>183.18</v>
      </c>
      <c r="P6594" t="s">
        <v>1524</v>
      </c>
      <c r="Q6594" t="s">
        <v>1539</v>
      </c>
      <c r="R6594" t="s">
        <v>1527</v>
      </c>
      <c r="S6594" t="s">
        <v>216</v>
      </c>
      <c r="T6594" t="s">
        <v>561</v>
      </c>
    </row>
    <row r="6595" spans="1:20">
      <c r="A6595" t="s">
        <v>1539</v>
      </c>
      <c r="B6595" t="s">
        <v>1524</v>
      </c>
      <c r="C6595" t="s">
        <v>1603</v>
      </c>
      <c r="D6595" t="s">
        <v>1604</v>
      </c>
      <c r="E6595" t="s">
        <v>212</v>
      </c>
      <c r="F6595" s="1">
        <v>31766</v>
      </c>
      <c r="G6595" t="s">
        <v>2663</v>
      </c>
      <c r="H6595">
        <v>201502</v>
      </c>
      <c r="I6595" t="s">
        <v>213</v>
      </c>
      <c r="J6595" t="s">
        <v>53</v>
      </c>
      <c r="K6595" t="s">
        <v>217</v>
      </c>
      <c r="L6595" t="s">
        <v>54</v>
      </c>
      <c r="M6595" t="s">
        <v>31</v>
      </c>
      <c r="N6595" t="s">
        <v>32</v>
      </c>
      <c r="O6595">
        <v>183.18</v>
      </c>
      <c r="P6595" t="s">
        <v>1524</v>
      </c>
      <c r="Q6595" t="s">
        <v>1539</v>
      </c>
      <c r="R6595" t="s">
        <v>1527</v>
      </c>
      <c r="S6595" t="s">
        <v>216</v>
      </c>
      <c r="T6595" t="s">
        <v>561</v>
      </c>
    </row>
    <row r="6596" spans="1:20">
      <c r="A6596" t="s">
        <v>1528</v>
      </c>
      <c r="B6596" t="s">
        <v>1524</v>
      </c>
      <c r="C6596" t="s">
        <v>1605</v>
      </c>
      <c r="D6596" t="s">
        <v>1606</v>
      </c>
      <c r="E6596" t="s">
        <v>212</v>
      </c>
      <c r="F6596" s="1">
        <v>31593</v>
      </c>
      <c r="G6596" t="s">
        <v>2663</v>
      </c>
      <c r="H6596">
        <v>201502</v>
      </c>
      <c r="I6596" t="s">
        <v>213</v>
      </c>
      <c r="J6596" t="s">
        <v>53</v>
      </c>
      <c r="K6596" t="s">
        <v>214</v>
      </c>
      <c r="L6596" t="s">
        <v>54</v>
      </c>
      <c r="M6596" t="s">
        <v>31</v>
      </c>
      <c r="N6596" t="s">
        <v>32</v>
      </c>
      <c r="O6596">
        <v>4360.5</v>
      </c>
      <c r="P6596" t="s">
        <v>1524</v>
      </c>
      <c r="Q6596" t="s">
        <v>1528</v>
      </c>
      <c r="R6596" t="s">
        <v>1527</v>
      </c>
      <c r="S6596" t="s">
        <v>216</v>
      </c>
      <c r="T6596" t="s">
        <v>561</v>
      </c>
    </row>
    <row r="6597" spans="1:20">
      <c r="A6597" t="s">
        <v>1528</v>
      </c>
      <c r="B6597" t="s">
        <v>1524</v>
      </c>
      <c r="C6597" t="s">
        <v>1605</v>
      </c>
      <c r="D6597" t="s">
        <v>1606</v>
      </c>
      <c r="E6597" t="s">
        <v>212</v>
      </c>
      <c r="F6597" s="1">
        <v>31593</v>
      </c>
      <c r="G6597" t="s">
        <v>2663</v>
      </c>
      <c r="H6597">
        <v>201502</v>
      </c>
      <c r="I6597" t="s">
        <v>213</v>
      </c>
      <c r="J6597" t="s">
        <v>53</v>
      </c>
      <c r="K6597" t="s">
        <v>217</v>
      </c>
      <c r="L6597" t="s">
        <v>54</v>
      </c>
      <c r="M6597" t="s">
        <v>31</v>
      </c>
      <c r="N6597" t="s">
        <v>32</v>
      </c>
      <c r="O6597">
        <v>1306.26</v>
      </c>
      <c r="P6597" t="s">
        <v>1524</v>
      </c>
      <c r="Q6597" t="s">
        <v>1528</v>
      </c>
      <c r="R6597" t="s">
        <v>1527</v>
      </c>
      <c r="S6597" t="s">
        <v>216</v>
      </c>
      <c r="T6597" t="s">
        <v>561</v>
      </c>
    </row>
    <row r="6598" spans="1:20">
      <c r="A6598" t="s">
        <v>1531</v>
      </c>
      <c r="B6598" t="s">
        <v>1524</v>
      </c>
      <c r="C6598" t="s">
        <v>1607</v>
      </c>
      <c r="D6598" t="s">
        <v>1608</v>
      </c>
      <c r="E6598" t="s">
        <v>212</v>
      </c>
      <c r="F6598" s="1">
        <v>30864</v>
      </c>
      <c r="G6598" t="s">
        <v>2663</v>
      </c>
      <c r="H6598">
        <v>201502</v>
      </c>
      <c r="I6598" t="s">
        <v>213</v>
      </c>
      <c r="J6598" t="s">
        <v>28</v>
      </c>
      <c r="K6598" t="s">
        <v>214</v>
      </c>
      <c r="L6598" t="s">
        <v>30</v>
      </c>
      <c r="M6598" t="s">
        <v>31</v>
      </c>
      <c r="N6598" t="s">
        <v>32</v>
      </c>
      <c r="O6598">
        <v>871.83</v>
      </c>
      <c r="P6598" t="s">
        <v>1524</v>
      </c>
      <c r="Q6598" t="s">
        <v>1531</v>
      </c>
      <c r="R6598" t="s">
        <v>1527</v>
      </c>
      <c r="S6598" t="s">
        <v>216</v>
      </c>
      <c r="T6598" t="s">
        <v>561</v>
      </c>
    </row>
    <row r="6599" spans="1:20">
      <c r="A6599" t="s">
        <v>1531</v>
      </c>
      <c r="B6599" t="s">
        <v>1524</v>
      </c>
      <c r="C6599" t="s">
        <v>1607</v>
      </c>
      <c r="D6599" t="s">
        <v>1608</v>
      </c>
      <c r="E6599" t="s">
        <v>212</v>
      </c>
      <c r="F6599" s="1">
        <v>30864</v>
      </c>
      <c r="G6599" t="s">
        <v>2663</v>
      </c>
      <c r="H6599">
        <v>201502</v>
      </c>
      <c r="I6599" t="s">
        <v>213</v>
      </c>
      <c r="J6599" t="s">
        <v>28</v>
      </c>
      <c r="K6599" t="s">
        <v>217</v>
      </c>
      <c r="L6599" t="s">
        <v>30</v>
      </c>
      <c r="M6599" t="s">
        <v>31</v>
      </c>
      <c r="N6599" t="s">
        <v>32</v>
      </c>
      <c r="O6599">
        <v>871.79</v>
      </c>
      <c r="P6599" t="s">
        <v>1524</v>
      </c>
      <c r="Q6599" t="s">
        <v>1531</v>
      </c>
      <c r="R6599" t="s">
        <v>1527</v>
      </c>
      <c r="S6599" t="s">
        <v>216</v>
      </c>
      <c r="T6599" t="s">
        <v>561</v>
      </c>
    </row>
    <row r="6600" spans="1:20">
      <c r="A6600" t="s">
        <v>1534</v>
      </c>
      <c r="B6600" t="s">
        <v>1524</v>
      </c>
      <c r="C6600" t="s">
        <v>1609</v>
      </c>
      <c r="D6600" t="s">
        <v>1610</v>
      </c>
      <c r="E6600" t="s">
        <v>212</v>
      </c>
      <c r="F6600" s="1">
        <v>30682</v>
      </c>
      <c r="G6600" t="s">
        <v>2663</v>
      </c>
      <c r="H6600">
        <v>201502</v>
      </c>
      <c r="I6600" t="s">
        <v>213</v>
      </c>
      <c r="J6600" t="s">
        <v>28</v>
      </c>
      <c r="K6600" t="s">
        <v>214</v>
      </c>
      <c r="L6600" t="s">
        <v>30</v>
      </c>
      <c r="M6600" t="s">
        <v>31</v>
      </c>
      <c r="N6600" t="s">
        <v>32</v>
      </c>
      <c r="O6600">
        <v>513.73</v>
      </c>
      <c r="P6600" t="s">
        <v>1524</v>
      </c>
      <c r="Q6600" t="s">
        <v>1534</v>
      </c>
      <c r="R6600" t="s">
        <v>1527</v>
      </c>
      <c r="S6600" t="s">
        <v>216</v>
      </c>
      <c r="T6600" t="s">
        <v>561</v>
      </c>
    </row>
    <row r="6601" spans="1:20">
      <c r="A6601" t="s">
        <v>1534</v>
      </c>
      <c r="B6601" t="s">
        <v>1524</v>
      </c>
      <c r="C6601" t="s">
        <v>1609</v>
      </c>
      <c r="D6601" t="s">
        <v>1610</v>
      </c>
      <c r="E6601" t="s">
        <v>212</v>
      </c>
      <c r="F6601" s="1">
        <v>30682</v>
      </c>
      <c r="G6601" t="s">
        <v>2663</v>
      </c>
      <c r="H6601">
        <v>201502</v>
      </c>
      <c r="I6601" t="s">
        <v>213</v>
      </c>
      <c r="J6601" t="s">
        <v>28</v>
      </c>
      <c r="K6601" t="s">
        <v>217</v>
      </c>
      <c r="L6601" t="s">
        <v>30</v>
      </c>
      <c r="M6601" t="s">
        <v>31</v>
      </c>
      <c r="N6601" t="s">
        <v>32</v>
      </c>
      <c r="O6601">
        <v>62.53</v>
      </c>
      <c r="P6601" t="s">
        <v>1524</v>
      </c>
      <c r="Q6601" t="s">
        <v>1534</v>
      </c>
      <c r="R6601" t="s">
        <v>1527</v>
      </c>
      <c r="S6601" t="s">
        <v>216</v>
      </c>
      <c r="T6601" t="s">
        <v>561</v>
      </c>
    </row>
    <row r="6602" spans="1:20">
      <c r="A6602" t="s">
        <v>1531</v>
      </c>
      <c r="B6602" t="s">
        <v>1524</v>
      </c>
      <c r="C6602" t="s">
        <v>1613</v>
      </c>
      <c r="D6602" t="s">
        <v>1614</v>
      </c>
      <c r="E6602" t="s">
        <v>212</v>
      </c>
      <c r="F6602" s="1">
        <v>31766</v>
      </c>
      <c r="G6602" t="s">
        <v>2663</v>
      </c>
      <c r="H6602">
        <v>201502</v>
      </c>
      <c r="I6602" t="s">
        <v>213</v>
      </c>
      <c r="J6602" t="s">
        <v>53</v>
      </c>
      <c r="K6602" t="s">
        <v>214</v>
      </c>
      <c r="L6602" t="s">
        <v>54</v>
      </c>
      <c r="M6602" t="s">
        <v>31</v>
      </c>
      <c r="N6602" t="s">
        <v>32</v>
      </c>
      <c r="O6602">
        <v>36.700000000000003</v>
      </c>
      <c r="P6602" t="s">
        <v>1524</v>
      </c>
      <c r="Q6602" t="s">
        <v>1531</v>
      </c>
      <c r="R6602" t="s">
        <v>1527</v>
      </c>
      <c r="S6602" t="s">
        <v>216</v>
      </c>
      <c r="T6602" t="s">
        <v>561</v>
      </c>
    </row>
    <row r="6603" spans="1:20">
      <c r="A6603" t="s">
        <v>1531</v>
      </c>
      <c r="B6603" t="s">
        <v>1524</v>
      </c>
      <c r="C6603" t="s">
        <v>1613</v>
      </c>
      <c r="D6603" t="s">
        <v>1614</v>
      </c>
      <c r="E6603" t="s">
        <v>212</v>
      </c>
      <c r="F6603" s="1">
        <v>31766</v>
      </c>
      <c r="G6603" t="s">
        <v>2663</v>
      </c>
      <c r="H6603">
        <v>201502</v>
      </c>
      <c r="I6603" t="s">
        <v>213</v>
      </c>
      <c r="J6603" t="s">
        <v>53</v>
      </c>
      <c r="K6603" t="s">
        <v>217</v>
      </c>
      <c r="L6603" t="s">
        <v>54</v>
      </c>
      <c r="M6603" t="s">
        <v>31</v>
      </c>
      <c r="N6603" t="s">
        <v>32</v>
      </c>
      <c r="O6603">
        <v>36.69</v>
      </c>
      <c r="P6603" t="s">
        <v>1524</v>
      </c>
      <c r="Q6603" t="s">
        <v>1531</v>
      </c>
      <c r="R6603" t="s">
        <v>1527</v>
      </c>
      <c r="S6603" t="s">
        <v>216</v>
      </c>
      <c r="T6603" t="s">
        <v>561</v>
      </c>
    </row>
    <row r="6604" spans="1:20">
      <c r="A6604" t="s">
        <v>1544</v>
      </c>
      <c r="B6604" t="s">
        <v>1524</v>
      </c>
      <c r="C6604" t="s">
        <v>1615</v>
      </c>
      <c r="D6604" t="s">
        <v>1616</v>
      </c>
      <c r="E6604" t="s">
        <v>212</v>
      </c>
      <c r="F6604" s="1">
        <v>33991</v>
      </c>
      <c r="G6604" t="s">
        <v>2663</v>
      </c>
      <c r="H6604">
        <v>201502</v>
      </c>
      <c r="I6604" t="s">
        <v>213</v>
      </c>
      <c r="J6604" t="s">
        <v>53</v>
      </c>
      <c r="K6604" t="s">
        <v>214</v>
      </c>
      <c r="L6604" t="s">
        <v>54</v>
      </c>
      <c r="M6604" t="s">
        <v>31</v>
      </c>
      <c r="N6604" t="s">
        <v>32</v>
      </c>
      <c r="O6604">
        <v>775.24</v>
      </c>
      <c r="P6604" t="s">
        <v>1524</v>
      </c>
      <c r="Q6604" t="s">
        <v>1544</v>
      </c>
      <c r="R6604" t="s">
        <v>1527</v>
      </c>
      <c r="S6604" t="s">
        <v>216</v>
      </c>
      <c r="T6604" t="s">
        <v>561</v>
      </c>
    </row>
    <row r="6605" spans="1:20">
      <c r="A6605" t="s">
        <v>1544</v>
      </c>
      <c r="B6605" t="s">
        <v>1524</v>
      </c>
      <c r="C6605" t="s">
        <v>1615</v>
      </c>
      <c r="D6605" t="s">
        <v>1616</v>
      </c>
      <c r="E6605" t="s">
        <v>212</v>
      </c>
      <c r="F6605" s="1">
        <v>33991</v>
      </c>
      <c r="G6605" t="s">
        <v>2663</v>
      </c>
      <c r="H6605">
        <v>201502</v>
      </c>
      <c r="I6605" t="s">
        <v>213</v>
      </c>
      <c r="J6605" t="s">
        <v>53</v>
      </c>
      <c r="K6605" t="s">
        <v>217</v>
      </c>
      <c r="L6605" t="s">
        <v>54</v>
      </c>
      <c r="M6605" t="s">
        <v>31</v>
      </c>
      <c r="N6605" t="s">
        <v>32</v>
      </c>
      <c r="O6605">
        <v>182.91</v>
      </c>
      <c r="P6605" t="s">
        <v>1524</v>
      </c>
      <c r="Q6605" t="s">
        <v>1544</v>
      </c>
      <c r="R6605" t="s">
        <v>1527</v>
      </c>
      <c r="S6605" t="s">
        <v>216</v>
      </c>
      <c r="T6605" t="s">
        <v>561</v>
      </c>
    </row>
    <row r="6606" spans="1:20">
      <c r="A6606" t="s">
        <v>1544</v>
      </c>
      <c r="B6606" t="s">
        <v>1524</v>
      </c>
      <c r="C6606" t="s">
        <v>1617</v>
      </c>
      <c r="D6606" t="s">
        <v>1618</v>
      </c>
      <c r="E6606" t="s">
        <v>212</v>
      </c>
      <c r="F6606" s="1">
        <v>30864</v>
      </c>
      <c r="G6606" t="s">
        <v>2663</v>
      </c>
      <c r="H6606">
        <v>201502</v>
      </c>
      <c r="I6606" t="s">
        <v>213</v>
      </c>
      <c r="J6606" t="s">
        <v>28</v>
      </c>
      <c r="K6606" t="s">
        <v>214</v>
      </c>
      <c r="L6606" t="s">
        <v>30</v>
      </c>
      <c r="M6606" t="s">
        <v>31</v>
      </c>
      <c r="N6606" t="s">
        <v>32</v>
      </c>
      <c r="O6606">
        <v>4329.2300000000005</v>
      </c>
      <c r="P6606" t="s">
        <v>1524</v>
      </c>
      <c r="Q6606" t="s">
        <v>1544</v>
      </c>
      <c r="R6606" t="s">
        <v>1527</v>
      </c>
      <c r="S6606" t="s">
        <v>216</v>
      </c>
      <c r="T6606" t="s">
        <v>561</v>
      </c>
    </row>
    <row r="6607" spans="1:20">
      <c r="A6607" t="s">
        <v>1523</v>
      </c>
      <c r="B6607" t="s">
        <v>1524</v>
      </c>
      <c r="C6607" t="s">
        <v>1623</v>
      </c>
      <c r="D6607" t="s">
        <v>1624</v>
      </c>
      <c r="E6607" t="s">
        <v>212</v>
      </c>
      <c r="F6607" s="1">
        <v>30682</v>
      </c>
      <c r="G6607" t="s">
        <v>2663</v>
      </c>
      <c r="H6607">
        <v>201502</v>
      </c>
      <c r="I6607" t="s">
        <v>213</v>
      </c>
      <c r="J6607" t="s">
        <v>28</v>
      </c>
      <c r="K6607" t="s">
        <v>214</v>
      </c>
      <c r="L6607" t="s">
        <v>30</v>
      </c>
      <c r="M6607" t="s">
        <v>31</v>
      </c>
      <c r="N6607" t="s">
        <v>32</v>
      </c>
      <c r="O6607">
        <v>31070.510000000002</v>
      </c>
      <c r="P6607" t="s">
        <v>1524</v>
      </c>
      <c r="Q6607" t="s">
        <v>1523</v>
      </c>
      <c r="R6607" t="s">
        <v>1527</v>
      </c>
      <c r="S6607" t="s">
        <v>216</v>
      </c>
      <c r="T6607" t="s">
        <v>561</v>
      </c>
    </row>
    <row r="6608" spans="1:20">
      <c r="A6608" t="s">
        <v>1523</v>
      </c>
      <c r="B6608" t="s">
        <v>1524</v>
      </c>
      <c r="C6608" t="s">
        <v>1623</v>
      </c>
      <c r="D6608" t="s">
        <v>1624</v>
      </c>
      <c r="E6608" t="s">
        <v>212</v>
      </c>
      <c r="F6608" s="1">
        <v>30682</v>
      </c>
      <c r="G6608" t="s">
        <v>2663</v>
      </c>
      <c r="H6608">
        <v>201502</v>
      </c>
      <c r="I6608" t="s">
        <v>213</v>
      </c>
      <c r="J6608" t="s">
        <v>28</v>
      </c>
      <c r="K6608" t="s">
        <v>217</v>
      </c>
      <c r="L6608" t="s">
        <v>30</v>
      </c>
      <c r="M6608" t="s">
        <v>31</v>
      </c>
      <c r="N6608" t="s">
        <v>32</v>
      </c>
      <c r="O6608">
        <v>0</v>
      </c>
      <c r="P6608" t="s">
        <v>1524</v>
      </c>
      <c r="Q6608" t="s">
        <v>1523</v>
      </c>
      <c r="R6608" t="s">
        <v>1527</v>
      </c>
      <c r="S6608" t="s">
        <v>216</v>
      </c>
      <c r="T6608" t="s">
        <v>561</v>
      </c>
    </row>
    <row r="6609" spans="1:20">
      <c r="A6609" t="s">
        <v>1562</v>
      </c>
      <c r="B6609" t="s">
        <v>1524</v>
      </c>
      <c r="C6609" t="s">
        <v>1625</v>
      </c>
      <c r="D6609" t="s">
        <v>1626</v>
      </c>
      <c r="E6609" t="s">
        <v>258</v>
      </c>
      <c r="F6609" s="1">
        <v>40179</v>
      </c>
      <c r="G6609" t="s">
        <v>2663</v>
      </c>
      <c r="H6609">
        <v>201502</v>
      </c>
      <c r="I6609" t="s">
        <v>213</v>
      </c>
      <c r="J6609" t="s">
        <v>253</v>
      </c>
      <c r="K6609" t="s">
        <v>214</v>
      </c>
      <c r="L6609" t="s">
        <v>254</v>
      </c>
      <c r="M6609" t="s">
        <v>31</v>
      </c>
      <c r="N6609" t="s">
        <v>32</v>
      </c>
      <c r="O6609">
        <v>7953.9400000000005</v>
      </c>
      <c r="P6609" t="s">
        <v>1524</v>
      </c>
      <c r="Q6609" t="s">
        <v>1562</v>
      </c>
      <c r="R6609" t="s">
        <v>1527</v>
      </c>
      <c r="S6609" t="s">
        <v>216</v>
      </c>
      <c r="T6609" t="s">
        <v>561</v>
      </c>
    </row>
    <row r="6610" spans="1:20">
      <c r="A6610" t="s">
        <v>1562</v>
      </c>
      <c r="B6610" t="s">
        <v>1524</v>
      </c>
      <c r="C6610" t="s">
        <v>1625</v>
      </c>
      <c r="D6610" t="s">
        <v>1626</v>
      </c>
      <c r="E6610" t="s">
        <v>258</v>
      </c>
      <c r="F6610" s="1">
        <v>40179</v>
      </c>
      <c r="G6610" t="s">
        <v>2663</v>
      </c>
      <c r="H6610">
        <v>201502</v>
      </c>
      <c r="I6610" t="s">
        <v>213</v>
      </c>
      <c r="J6610" t="s">
        <v>253</v>
      </c>
      <c r="K6610" t="s">
        <v>217</v>
      </c>
      <c r="L6610" t="s">
        <v>254</v>
      </c>
      <c r="M6610" t="s">
        <v>31</v>
      </c>
      <c r="N6610" t="s">
        <v>32</v>
      </c>
      <c r="O6610">
        <v>7953.9800000000005</v>
      </c>
      <c r="P6610" t="s">
        <v>1524</v>
      </c>
      <c r="Q6610" t="s">
        <v>1562</v>
      </c>
      <c r="R6610" t="s">
        <v>1527</v>
      </c>
      <c r="S6610" t="s">
        <v>216</v>
      </c>
      <c r="T6610" t="s">
        <v>561</v>
      </c>
    </row>
    <row r="6611" spans="1:20">
      <c r="A6611" t="s">
        <v>1556</v>
      </c>
      <c r="B6611" t="s">
        <v>1524</v>
      </c>
      <c r="C6611" t="s">
        <v>1627</v>
      </c>
      <c r="D6611" t="s">
        <v>1628</v>
      </c>
      <c r="E6611" t="s">
        <v>258</v>
      </c>
      <c r="F6611" s="1">
        <v>40179</v>
      </c>
      <c r="G6611" t="s">
        <v>2663</v>
      </c>
      <c r="H6611">
        <v>201502</v>
      </c>
      <c r="I6611" t="s">
        <v>213</v>
      </c>
      <c r="J6611" t="s">
        <v>253</v>
      </c>
      <c r="K6611" t="s">
        <v>214</v>
      </c>
      <c r="L6611" t="s">
        <v>254</v>
      </c>
      <c r="M6611" t="s">
        <v>31</v>
      </c>
      <c r="N6611" t="s">
        <v>32</v>
      </c>
      <c r="O6611">
        <v>3596.73</v>
      </c>
      <c r="P6611" t="s">
        <v>1524</v>
      </c>
      <c r="Q6611" t="s">
        <v>1556</v>
      </c>
      <c r="R6611" t="s">
        <v>1527</v>
      </c>
      <c r="S6611" t="s">
        <v>216</v>
      </c>
      <c r="T6611" t="s">
        <v>561</v>
      </c>
    </row>
    <row r="6612" spans="1:20">
      <c r="A6612" t="s">
        <v>1556</v>
      </c>
      <c r="B6612" t="s">
        <v>1524</v>
      </c>
      <c r="C6612" t="s">
        <v>1627</v>
      </c>
      <c r="D6612" t="s">
        <v>1628</v>
      </c>
      <c r="E6612" t="s">
        <v>258</v>
      </c>
      <c r="F6612" s="1">
        <v>40179</v>
      </c>
      <c r="G6612" t="s">
        <v>2663</v>
      </c>
      <c r="H6612">
        <v>201502</v>
      </c>
      <c r="I6612" t="s">
        <v>213</v>
      </c>
      <c r="J6612" t="s">
        <v>253</v>
      </c>
      <c r="K6612" t="s">
        <v>217</v>
      </c>
      <c r="L6612" t="s">
        <v>254</v>
      </c>
      <c r="M6612" t="s">
        <v>31</v>
      </c>
      <c r="N6612" t="s">
        <v>32</v>
      </c>
      <c r="O6612">
        <v>3596.73</v>
      </c>
      <c r="P6612" t="s">
        <v>1524</v>
      </c>
      <c r="Q6612" t="s">
        <v>1556</v>
      </c>
      <c r="R6612" t="s">
        <v>1527</v>
      </c>
      <c r="S6612" t="s">
        <v>216</v>
      </c>
      <c r="T6612" t="s">
        <v>561</v>
      </c>
    </row>
    <row r="6613" spans="1:20">
      <c r="A6613" t="s">
        <v>1559</v>
      </c>
      <c r="B6613" t="s">
        <v>1524</v>
      </c>
      <c r="C6613" t="s">
        <v>1629</v>
      </c>
      <c r="D6613" t="s">
        <v>1630</v>
      </c>
      <c r="E6613" t="s">
        <v>258</v>
      </c>
      <c r="F6613" s="1">
        <v>40179</v>
      </c>
      <c r="G6613" t="s">
        <v>2663</v>
      </c>
      <c r="H6613">
        <v>201502</v>
      </c>
      <c r="I6613" t="s">
        <v>213</v>
      </c>
      <c r="J6613" t="s">
        <v>253</v>
      </c>
      <c r="K6613" t="s">
        <v>214</v>
      </c>
      <c r="L6613" t="s">
        <v>254</v>
      </c>
      <c r="M6613" t="s">
        <v>31</v>
      </c>
      <c r="N6613" t="s">
        <v>32</v>
      </c>
      <c r="O6613">
        <v>496.01</v>
      </c>
      <c r="P6613" t="s">
        <v>1524</v>
      </c>
      <c r="Q6613" t="s">
        <v>1559</v>
      </c>
      <c r="R6613" t="s">
        <v>1527</v>
      </c>
      <c r="S6613" t="s">
        <v>216</v>
      </c>
      <c r="T6613" t="s">
        <v>561</v>
      </c>
    </row>
    <row r="6614" spans="1:20">
      <c r="A6614" t="s">
        <v>1559</v>
      </c>
      <c r="B6614" t="s">
        <v>1524</v>
      </c>
      <c r="C6614" t="s">
        <v>1629</v>
      </c>
      <c r="D6614" t="s">
        <v>1630</v>
      </c>
      <c r="E6614" t="s">
        <v>258</v>
      </c>
      <c r="F6614" s="1">
        <v>40179</v>
      </c>
      <c r="G6614" t="s">
        <v>2663</v>
      </c>
      <c r="H6614">
        <v>201502</v>
      </c>
      <c r="I6614" t="s">
        <v>213</v>
      </c>
      <c r="J6614" t="s">
        <v>253</v>
      </c>
      <c r="K6614" t="s">
        <v>217</v>
      </c>
      <c r="L6614" t="s">
        <v>254</v>
      </c>
      <c r="M6614" t="s">
        <v>31</v>
      </c>
      <c r="N6614" t="s">
        <v>32</v>
      </c>
      <c r="O6614">
        <v>496.03000000000003</v>
      </c>
      <c r="P6614" t="s">
        <v>1524</v>
      </c>
      <c r="Q6614" t="s">
        <v>1559</v>
      </c>
      <c r="R6614" t="s">
        <v>1527</v>
      </c>
      <c r="S6614" t="s">
        <v>216</v>
      </c>
      <c r="T6614" t="s">
        <v>561</v>
      </c>
    </row>
    <row r="6615" spans="1:20">
      <c r="A6615" t="s">
        <v>1562</v>
      </c>
      <c r="B6615" t="s">
        <v>1524</v>
      </c>
      <c r="C6615" t="s">
        <v>1631</v>
      </c>
      <c r="D6615" t="s">
        <v>1632</v>
      </c>
      <c r="E6615" t="s">
        <v>258</v>
      </c>
      <c r="F6615" s="1">
        <v>40179</v>
      </c>
      <c r="G6615" t="s">
        <v>2663</v>
      </c>
      <c r="H6615">
        <v>201502</v>
      </c>
      <c r="I6615" t="s">
        <v>213</v>
      </c>
      <c r="J6615" t="s">
        <v>253</v>
      </c>
      <c r="K6615" t="s">
        <v>214</v>
      </c>
      <c r="L6615" t="s">
        <v>254</v>
      </c>
      <c r="M6615" t="s">
        <v>31</v>
      </c>
      <c r="N6615" t="s">
        <v>32</v>
      </c>
      <c r="O6615">
        <v>31174.21</v>
      </c>
      <c r="P6615" t="s">
        <v>1524</v>
      </c>
      <c r="Q6615" t="s">
        <v>1562</v>
      </c>
      <c r="R6615" t="s">
        <v>1527</v>
      </c>
      <c r="S6615" t="s">
        <v>216</v>
      </c>
      <c r="T6615" t="s">
        <v>561</v>
      </c>
    </row>
    <row r="6616" spans="1:20">
      <c r="A6616" t="s">
        <v>1562</v>
      </c>
      <c r="B6616" t="s">
        <v>1524</v>
      </c>
      <c r="C6616" t="s">
        <v>1631</v>
      </c>
      <c r="D6616" t="s">
        <v>1632</v>
      </c>
      <c r="E6616" t="s">
        <v>258</v>
      </c>
      <c r="F6616" s="1">
        <v>40179</v>
      </c>
      <c r="G6616" t="s">
        <v>2663</v>
      </c>
      <c r="H6616">
        <v>201502</v>
      </c>
      <c r="I6616" t="s">
        <v>213</v>
      </c>
      <c r="J6616" t="s">
        <v>253</v>
      </c>
      <c r="K6616" t="s">
        <v>217</v>
      </c>
      <c r="L6616" t="s">
        <v>254</v>
      </c>
      <c r="M6616" t="s">
        <v>31</v>
      </c>
      <c r="N6616" t="s">
        <v>32</v>
      </c>
      <c r="O6616">
        <v>31174.190000000002</v>
      </c>
      <c r="P6616" t="s">
        <v>1524</v>
      </c>
      <c r="Q6616" t="s">
        <v>1562</v>
      </c>
      <c r="R6616" t="s">
        <v>1527</v>
      </c>
      <c r="S6616" t="s">
        <v>216</v>
      </c>
      <c r="T6616" t="s">
        <v>561</v>
      </c>
    </row>
    <row r="6617" spans="1:20">
      <c r="A6617" t="s">
        <v>1565</v>
      </c>
      <c r="B6617" t="s">
        <v>1524</v>
      </c>
      <c r="C6617" t="s">
        <v>1633</v>
      </c>
      <c r="D6617" t="s">
        <v>1634</v>
      </c>
      <c r="E6617" t="s">
        <v>258</v>
      </c>
      <c r="F6617" s="1">
        <v>40179</v>
      </c>
      <c r="G6617" t="s">
        <v>2663</v>
      </c>
      <c r="H6617">
        <v>201502</v>
      </c>
      <c r="I6617" t="s">
        <v>213</v>
      </c>
      <c r="J6617" t="s">
        <v>253</v>
      </c>
      <c r="K6617" t="s">
        <v>214</v>
      </c>
      <c r="L6617" t="s">
        <v>254</v>
      </c>
      <c r="M6617" t="s">
        <v>31</v>
      </c>
      <c r="N6617" t="s">
        <v>32</v>
      </c>
      <c r="O6617">
        <v>3082.39</v>
      </c>
      <c r="P6617" t="s">
        <v>1524</v>
      </c>
      <c r="Q6617" t="s">
        <v>1565</v>
      </c>
      <c r="R6617" t="s">
        <v>1527</v>
      </c>
      <c r="S6617" t="s">
        <v>216</v>
      </c>
      <c r="T6617" t="s">
        <v>561</v>
      </c>
    </row>
    <row r="6618" spans="1:20">
      <c r="A6618" t="s">
        <v>1565</v>
      </c>
      <c r="B6618" t="s">
        <v>1524</v>
      </c>
      <c r="C6618" t="s">
        <v>1633</v>
      </c>
      <c r="D6618" t="s">
        <v>1634</v>
      </c>
      <c r="E6618" t="s">
        <v>258</v>
      </c>
      <c r="F6618" s="1">
        <v>40179</v>
      </c>
      <c r="G6618" t="s">
        <v>2663</v>
      </c>
      <c r="H6618">
        <v>201502</v>
      </c>
      <c r="I6618" t="s">
        <v>213</v>
      </c>
      <c r="J6618" t="s">
        <v>253</v>
      </c>
      <c r="K6618" t="s">
        <v>217</v>
      </c>
      <c r="L6618" t="s">
        <v>254</v>
      </c>
      <c r="M6618" t="s">
        <v>31</v>
      </c>
      <c r="N6618" t="s">
        <v>32</v>
      </c>
      <c r="O6618">
        <v>3082.41</v>
      </c>
      <c r="P6618" t="s">
        <v>1524</v>
      </c>
      <c r="Q6618" t="s">
        <v>1565</v>
      </c>
      <c r="R6618" t="s">
        <v>1527</v>
      </c>
      <c r="S6618" t="s">
        <v>216</v>
      </c>
      <c r="T6618" t="s">
        <v>561</v>
      </c>
    </row>
    <row r="6619" spans="1:20">
      <c r="A6619" t="s">
        <v>1635</v>
      </c>
      <c r="B6619" t="s">
        <v>1524</v>
      </c>
      <c r="C6619" t="s">
        <v>1636</v>
      </c>
      <c r="D6619" t="s">
        <v>1637</v>
      </c>
      <c r="E6619" t="s">
        <v>212</v>
      </c>
      <c r="F6619" s="1">
        <v>41913</v>
      </c>
      <c r="G6619" t="s">
        <v>2663</v>
      </c>
      <c r="H6619">
        <v>201502</v>
      </c>
      <c r="I6619" t="s">
        <v>213</v>
      </c>
      <c r="J6619" t="s">
        <v>53</v>
      </c>
      <c r="K6619" t="s">
        <v>217</v>
      </c>
      <c r="L6619" t="s">
        <v>54</v>
      </c>
      <c r="M6619" t="s">
        <v>31</v>
      </c>
      <c r="N6619" t="s">
        <v>32</v>
      </c>
      <c r="O6619">
        <v>53782.46</v>
      </c>
      <c r="P6619" t="s">
        <v>1524</v>
      </c>
      <c r="Q6619" t="s">
        <v>1635</v>
      </c>
      <c r="R6619" t="s">
        <v>1527</v>
      </c>
      <c r="S6619" t="s">
        <v>216</v>
      </c>
      <c r="T6619" t="s">
        <v>561</v>
      </c>
    </row>
    <row r="6620" spans="1:20">
      <c r="A6620" t="s">
        <v>1635</v>
      </c>
      <c r="B6620" t="s">
        <v>1524</v>
      </c>
      <c r="C6620" t="s">
        <v>1636</v>
      </c>
      <c r="D6620" t="s">
        <v>1637</v>
      </c>
      <c r="E6620" t="s">
        <v>212</v>
      </c>
      <c r="F6620" s="1">
        <v>41913</v>
      </c>
      <c r="G6620" t="s">
        <v>2663</v>
      </c>
      <c r="H6620">
        <v>201502</v>
      </c>
      <c r="I6620" t="s">
        <v>213</v>
      </c>
      <c r="J6620" t="s">
        <v>53</v>
      </c>
      <c r="K6620" t="s">
        <v>239</v>
      </c>
      <c r="L6620" t="s">
        <v>54</v>
      </c>
      <c r="M6620" t="s">
        <v>31</v>
      </c>
      <c r="N6620" t="s">
        <v>32</v>
      </c>
      <c r="O6620">
        <v>11110.4</v>
      </c>
      <c r="P6620" t="s">
        <v>1524</v>
      </c>
      <c r="Q6620" t="s">
        <v>1635</v>
      </c>
      <c r="R6620" t="s">
        <v>1527</v>
      </c>
      <c r="S6620" t="s">
        <v>216</v>
      </c>
      <c r="T6620" t="s">
        <v>561</v>
      </c>
    </row>
    <row r="6621" spans="1:20">
      <c r="A6621" t="s">
        <v>1635</v>
      </c>
      <c r="B6621" t="s">
        <v>1524</v>
      </c>
      <c r="C6621" t="s">
        <v>1638</v>
      </c>
      <c r="D6621" t="s">
        <v>1639</v>
      </c>
      <c r="E6621" t="s">
        <v>363</v>
      </c>
      <c r="F6621" s="1">
        <v>41883</v>
      </c>
      <c r="G6621" t="s">
        <v>2663</v>
      </c>
      <c r="H6621">
        <v>201502</v>
      </c>
      <c r="I6621" t="s">
        <v>213</v>
      </c>
      <c r="J6621" t="s">
        <v>53</v>
      </c>
      <c r="K6621" t="s">
        <v>217</v>
      </c>
      <c r="L6621" t="s">
        <v>54</v>
      </c>
      <c r="M6621" t="s">
        <v>31</v>
      </c>
      <c r="N6621" t="s">
        <v>32</v>
      </c>
      <c r="O6621">
        <v>-10258.07</v>
      </c>
      <c r="P6621" t="s">
        <v>1524</v>
      </c>
      <c r="Q6621" t="s">
        <v>1635</v>
      </c>
      <c r="R6621" t="s">
        <v>1527</v>
      </c>
      <c r="S6621" t="s">
        <v>216</v>
      </c>
      <c r="T6621" t="s">
        <v>561</v>
      </c>
    </row>
    <row r="6622" spans="1:20">
      <c r="A6622" t="s">
        <v>1562</v>
      </c>
      <c r="B6622" t="s">
        <v>1524</v>
      </c>
      <c r="C6622" t="s">
        <v>1640</v>
      </c>
      <c r="D6622" t="s">
        <v>1641</v>
      </c>
      <c r="E6622" t="s">
        <v>258</v>
      </c>
      <c r="F6622" s="1">
        <v>41913</v>
      </c>
      <c r="G6622" t="s">
        <v>2663</v>
      </c>
      <c r="H6622">
        <v>201502</v>
      </c>
      <c r="I6622" t="s">
        <v>213</v>
      </c>
      <c r="J6622" t="s">
        <v>253</v>
      </c>
      <c r="K6622" t="s">
        <v>239</v>
      </c>
      <c r="L6622" t="s">
        <v>254</v>
      </c>
      <c r="M6622" t="s">
        <v>31</v>
      </c>
      <c r="N6622" t="s">
        <v>32</v>
      </c>
      <c r="O6622">
        <v>14141.64</v>
      </c>
      <c r="P6622" t="s">
        <v>1524</v>
      </c>
      <c r="Q6622" t="s">
        <v>1562</v>
      </c>
      <c r="R6622" t="s">
        <v>1527</v>
      </c>
      <c r="S6622" t="s">
        <v>216</v>
      </c>
      <c r="T6622" t="s">
        <v>561</v>
      </c>
    </row>
    <row r="6623" spans="1:20">
      <c r="A6623" t="s">
        <v>1559</v>
      </c>
      <c r="B6623" t="s">
        <v>1524</v>
      </c>
      <c r="C6623" t="s">
        <v>1642</v>
      </c>
      <c r="D6623" t="s">
        <v>1643</v>
      </c>
      <c r="E6623" t="s">
        <v>252</v>
      </c>
      <c r="F6623" s="1">
        <v>41730</v>
      </c>
      <c r="G6623" t="s">
        <v>2663</v>
      </c>
      <c r="H6623">
        <v>201502</v>
      </c>
      <c r="I6623" t="s">
        <v>213</v>
      </c>
      <c r="J6623" t="s">
        <v>253</v>
      </c>
      <c r="K6623" t="s">
        <v>214</v>
      </c>
      <c r="L6623" t="s">
        <v>254</v>
      </c>
      <c r="M6623" t="s">
        <v>31</v>
      </c>
      <c r="N6623" t="s">
        <v>32</v>
      </c>
      <c r="O6623">
        <v>157.66</v>
      </c>
      <c r="P6623" t="s">
        <v>1524</v>
      </c>
      <c r="Q6623" t="s">
        <v>1559</v>
      </c>
      <c r="R6623" t="s">
        <v>1527</v>
      </c>
      <c r="S6623" t="s">
        <v>216</v>
      </c>
      <c r="T6623" t="s">
        <v>561</v>
      </c>
    </row>
    <row r="6624" spans="1:20">
      <c r="A6624" t="s">
        <v>1644</v>
      </c>
      <c r="B6624" t="s">
        <v>1645</v>
      </c>
      <c r="C6624" t="s">
        <v>1646</v>
      </c>
      <c r="D6624" t="s">
        <v>1647</v>
      </c>
      <c r="E6624" t="s">
        <v>258</v>
      </c>
      <c r="F6624" s="1">
        <v>41275</v>
      </c>
      <c r="G6624" t="s">
        <v>2663</v>
      </c>
      <c r="H6624">
        <v>201502</v>
      </c>
      <c r="I6624" t="s">
        <v>213</v>
      </c>
      <c r="J6624" t="s">
        <v>253</v>
      </c>
      <c r="K6624" t="s">
        <v>214</v>
      </c>
      <c r="L6624" t="s">
        <v>254</v>
      </c>
      <c r="M6624" t="s">
        <v>31</v>
      </c>
      <c r="N6624" t="s">
        <v>32</v>
      </c>
      <c r="O6624">
        <v>1173.3399999999999</v>
      </c>
      <c r="P6624" t="s">
        <v>1645</v>
      </c>
      <c r="Q6624" t="s">
        <v>1644</v>
      </c>
      <c r="R6624" t="s">
        <v>1648</v>
      </c>
      <c r="S6624" t="s">
        <v>216</v>
      </c>
      <c r="T6624" t="s">
        <v>35</v>
      </c>
    </row>
    <row r="6625" spans="1:20">
      <c r="A6625" t="s">
        <v>1644</v>
      </c>
      <c r="B6625" t="s">
        <v>1645</v>
      </c>
      <c r="C6625" t="s">
        <v>1649</v>
      </c>
      <c r="D6625" t="s">
        <v>1650</v>
      </c>
      <c r="E6625" t="s">
        <v>258</v>
      </c>
      <c r="F6625" s="1">
        <v>41275</v>
      </c>
      <c r="G6625" t="s">
        <v>2663</v>
      </c>
      <c r="H6625">
        <v>201502</v>
      </c>
      <c r="I6625" t="s">
        <v>213</v>
      </c>
      <c r="J6625" t="s">
        <v>253</v>
      </c>
      <c r="K6625" t="s">
        <v>214</v>
      </c>
      <c r="L6625" t="s">
        <v>254</v>
      </c>
      <c r="M6625" t="s">
        <v>31</v>
      </c>
      <c r="N6625" t="s">
        <v>32</v>
      </c>
      <c r="O6625">
        <v>407.90000000000003</v>
      </c>
      <c r="P6625" t="s">
        <v>1645</v>
      </c>
      <c r="Q6625" t="s">
        <v>1644</v>
      </c>
      <c r="R6625" t="s">
        <v>1648</v>
      </c>
      <c r="S6625" t="s">
        <v>216</v>
      </c>
      <c r="T6625" t="s">
        <v>35</v>
      </c>
    </row>
    <row r="6626" spans="1:20">
      <c r="A6626" t="s">
        <v>1644</v>
      </c>
      <c r="B6626" t="s">
        <v>1645</v>
      </c>
      <c r="C6626" t="s">
        <v>1649</v>
      </c>
      <c r="D6626" t="s">
        <v>1650</v>
      </c>
      <c r="E6626" t="s">
        <v>258</v>
      </c>
      <c r="F6626" s="1">
        <v>41275</v>
      </c>
      <c r="G6626" t="s">
        <v>2663</v>
      </c>
      <c r="H6626">
        <v>201502</v>
      </c>
      <c r="I6626" t="s">
        <v>213</v>
      </c>
      <c r="J6626" t="s">
        <v>253</v>
      </c>
      <c r="K6626" t="s">
        <v>217</v>
      </c>
      <c r="L6626" t="s">
        <v>254</v>
      </c>
      <c r="M6626" t="s">
        <v>31</v>
      </c>
      <c r="N6626" t="s">
        <v>32</v>
      </c>
      <c r="O6626">
        <v>407.89</v>
      </c>
      <c r="P6626" t="s">
        <v>1645</v>
      </c>
      <c r="Q6626" t="s">
        <v>1644</v>
      </c>
      <c r="R6626" t="s">
        <v>1648</v>
      </c>
      <c r="S6626" t="s">
        <v>216</v>
      </c>
      <c r="T6626" t="s">
        <v>35</v>
      </c>
    </row>
    <row r="6627" spans="1:20">
      <c r="A6627" t="s">
        <v>1644</v>
      </c>
      <c r="B6627" t="s">
        <v>1645</v>
      </c>
      <c r="C6627" t="s">
        <v>1651</v>
      </c>
      <c r="D6627" t="s">
        <v>1652</v>
      </c>
      <c r="E6627" t="s">
        <v>258</v>
      </c>
      <c r="F6627" s="1">
        <v>41275</v>
      </c>
      <c r="G6627" t="s">
        <v>2663</v>
      </c>
      <c r="H6627">
        <v>201502</v>
      </c>
      <c r="I6627" t="s">
        <v>213</v>
      </c>
      <c r="J6627" t="s">
        <v>253</v>
      </c>
      <c r="K6627" t="s">
        <v>214</v>
      </c>
      <c r="L6627" t="s">
        <v>254</v>
      </c>
      <c r="M6627" t="s">
        <v>31</v>
      </c>
      <c r="N6627" t="s">
        <v>32</v>
      </c>
      <c r="O6627">
        <v>14454.7</v>
      </c>
      <c r="P6627" t="s">
        <v>1645</v>
      </c>
      <c r="Q6627" t="s">
        <v>1644</v>
      </c>
      <c r="R6627" t="s">
        <v>1648</v>
      </c>
      <c r="S6627" t="s">
        <v>216</v>
      </c>
      <c r="T6627" t="s">
        <v>35</v>
      </c>
    </row>
    <row r="6628" spans="1:20">
      <c r="A6628" t="s">
        <v>1644</v>
      </c>
      <c r="B6628" t="s">
        <v>1645</v>
      </c>
      <c r="C6628" t="s">
        <v>1653</v>
      </c>
      <c r="D6628" t="s">
        <v>1654</v>
      </c>
      <c r="E6628" t="s">
        <v>258</v>
      </c>
      <c r="F6628" s="1">
        <v>41275</v>
      </c>
      <c r="G6628" t="s">
        <v>2663</v>
      </c>
      <c r="H6628">
        <v>201502</v>
      </c>
      <c r="I6628" t="s">
        <v>213</v>
      </c>
      <c r="J6628" t="s">
        <v>253</v>
      </c>
      <c r="K6628" t="s">
        <v>214</v>
      </c>
      <c r="L6628" t="s">
        <v>254</v>
      </c>
      <c r="M6628" t="s">
        <v>31</v>
      </c>
      <c r="N6628" t="s">
        <v>32</v>
      </c>
      <c r="O6628">
        <v>1573.88</v>
      </c>
      <c r="P6628" t="s">
        <v>1645</v>
      </c>
      <c r="Q6628" t="s">
        <v>1644</v>
      </c>
      <c r="R6628" t="s">
        <v>1648</v>
      </c>
      <c r="S6628" t="s">
        <v>216</v>
      </c>
      <c r="T6628" t="s">
        <v>35</v>
      </c>
    </row>
    <row r="6629" spans="1:20">
      <c r="A6629" t="s">
        <v>1658</v>
      </c>
      <c r="B6629" t="s">
        <v>1659</v>
      </c>
      <c r="C6629" t="s">
        <v>1669</v>
      </c>
      <c r="D6629" t="s">
        <v>1670</v>
      </c>
      <c r="E6629" t="s">
        <v>212</v>
      </c>
      <c r="F6629" s="1">
        <v>41852</v>
      </c>
      <c r="G6629" t="s">
        <v>2663</v>
      </c>
      <c r="H6629">
        <v>201502</v>
      </c>
      <c r="I6629" t="s">
        <v>213</v>
      </c>
      <c r="J6629" t="s">
        <v>53</v>
      </c>
      <c r="K6629" t="s">
        <v>214</v>
      </c>
      <c r="L6629" t="s">
        <v>54</v>
      </c>
      <c r="M6629" t="s">
        <v>31</v>
      </c>
      <c r="N6629" t="s">
        <v>32</v>
      </c>
      <c r="O6629">
        <v>65.38</v>
      </c>
      <c r="P6629" t="s">
        <v>1659</v>
      </c>
      <c r="Q6629" t="s">
        <v>1658</v>
      </c>
      <c r="R6629" t="s">
        <v>1662</v>
      </c>
      <c r="S6629" t="s">
        <v>216</v>
      </c>
      <c r="T6629" t="s">
        <v>35</v>
      </c>
    </row>
    <row r="6630" spans="1:20">
      <c r="A6630" t="s">
        <v>1658</v>
      </c>
      <c r="B6630" t="s">
        <v>1659</v>
      </c>
      <c r="C6630" t="s">
        <v>1669</v>
      </c>
      <c r="D6630" t="s">
        <v>1670</v>
      </c>
      <c r="E6630" t="s">
        <v>212</v>
      </c>
      <c r="F6630" s="1">
        <v>41852</v>
      </c>
      <c r="G6630" t="s">
        <v>2663</v>
      </c>
      <c r="H6630">
        <v>201502</v>
      </c>
      <c r="I6630" t="s">
        <v>213</v>
      </c>
      <c r="J6630" t="s">
        <v>53</v>
      </c>
      <c r="K6630" t="s">
        <v>217</v>
      </c>
      <c r="L6630" t="s">
        <v>54</v>
      </c>
      <c r="M6630" t="s">
        <v>31</v>
      </c>
      <c r="N6630" t="s">
        <v>32</v>
      </c>
      <c r="O6630">
        <v>370.67</v>
      </c>
      <c r="P6630" t="s">
        <v>1659</v>
      </c>
      <c r="Q6630" t="s">
        <v>1658</v>
      </c>
      <c r="R6630" t="s">
        <v>1662</v>
      </c>
      <c r="S6630" t="s">
        <v>216</v>
      </c>
      <c r="T6630" t="s">
        <v>35</v>
      </c>
    </row>
    <row r="6631" spans="1:20">
      <c r="A6631" t="s">
        <v>1663</v>
      </c>
      <c r="B6631" t="s">
        <v>1659</v>
      </c>
      <c r="C6631" t="s">
        <v>1671</v>
      </c>
      <c r="D6631" t="s">
        <v>1672</v>
      </c>
      <c r="E6631" t="s">
        <v>258</v>
      </c>
      <c r="F6631" s="1">
        <v>41852</v>
      </c>
      <c r="G6631" t="s">
        <v>2663</v>
      </c>
      <c r="H6631">
        <v>201502</v>
      </c>
      <c r="I6631" t="s">
        <v>213</v>
      </c>
      <c r="J6631" t="s">
        <v>253</v>
      </c>
      <c r="K6631" t="s">
        <v>214</v>
      </c>
      <c r="L6631" t="s">
        <v>254</v>
      </c>
      <c r="M6631" t="s">
        <v>31</v>
      </c>
      <c r="N6631" t="s">
        <v>32</v>
      </c>
      <c r="O6631">
        <v>2313.89</v>
      </c>
      <c r="P6631" t="s">
        <v>1659</v>
      </c>
      <c r="Q6631" t="s">
        <v>1663</v>
      </c>
      <c r="R6631" t="s">
        <v>1662</v>
      </c>
      <c r="S6631" t="s">
        <v>216</v>
      </c>
      <c r="T6631" t="s">
        <v>35</v>
      </c>
    </row>
    <row r="6632" spans="1:20">
      <c r="A6632" t="s">
        <v>1663</v>
      </c>
      <c r="B6632" t="s">
        <v>1659</v>
      </c>
      <c r="C6632" t="s">
        <v>1671</v>
      </c>
      <c r="D6632" t="s">
        <v>1672</v>
      </c>
      <c r="E6632" t="s">
        <v>258</v>
      </c>
      <c r="F6632" s="1">
        <v>41852</v>
      </c>
      <c r="G6632" t="s">
        <v>2663</v>
      </c>
      <c r="H6632">
        <v>201502</v>
      </c>
      <c r="I6632" t="s">
        <v>213</v>
      </c>
      <c r="J6632" t="s">
        <v>253</v>
      </c>
      <c r="K6632" t="s">
        <v>217</v>
      </c>
      <c r="L6632" t="s">
        <v>254</v>
      </c>
      <c r="M6632" t="s">
        <v>31</v>
      </c>
      <c r="N6632" t="s">
        <v>32</v>
      </c>
      <c r="O6632">
        <v>13112.03</v>
      </c>
      <c r="P6632" t="s">
        <v>1659</v>
      </c>
      <c r="Q6632" t="s">
        <v>1663</v>
      </c>
      <c r="R6632" t="s">
        <v>1662</v>
      </c>
      <c r="S6632" t="s">
        <v>216</v>
      </c>
      <c r="T6632" t="s">
        <v>35</v>
      </c>
    </row>
    <row r="6633" spans="1:20">
      <c r="A6633" t="s">
        <v>1666</v>
      </c>
      <c r="B6633" t="s">
        <v>1659</v>
      </c>
      <c r="C6633" t="s">
        <v>1673</v>
      </c>
      <c r="D6633" t="s">
        <v>1674</v>
      </c>
      <c r="E6633" t="s">
        <v>212</v>
      </c>
      <c r="F6633" s="1">
        <v>41852</v>
      </c>
      <c r="G6633" t="s">
        <v>2663</v>
      </c>
      <c r="H6633">
        <v>201502</v>
      </c>
      <c r="I6633" t="s">
        <v>213</v>
      </c>
      <c r="J6633" t="s">
        <v>28</v>
      </c>
      <c r="K6633" t="s">
        <v>214</v>
      </c>
      <c r="L6633" t="s">
        <v>30</v>
      </c>
      <c r="M6633" t="s">
        <v>31</v>
      </c>
      <c r="N6633" t="s">
        <v>32</v>
      </c>
      <c r="O6633">
        <v>22876.43</v>
      </c>
      <c r="P6633" t="s">
        <v>1659</v>
      </c>
      <c r="Q6633" t="s">
        <v>1666</v>
      </c>
      <c r="R6633" t="s">
        <v>1662</v>
      </c>
      <c r="S6633" t="s">
        <v>216</v>
      </c>
      <c r="T6633" t="s">
        <v>35</v>
      </c>
    </row>
    <row r="6634" spans="1:20">
      <c r="A6634" t="s">
        <v>1666</v>
      </c>
      <c r="B6634" t="s">
        <v>1659</v>
      </c>
      <c r="C6634" t="s">
        <v>1673</v>
      </c>
      <c r="D6634" t="s">
        <v>1674</v>
      </c>
      <c r="E6634" t="s">
        <v>212</v>
      </c>
      <c r="F6634" s="1">
        <v>41852</v>
      </c>
      <c r="G6634" t="s">
        <v>2663</v>
      </c>
      <c r="H6634">
        <v>201502</v>
      </c>
      <c r="I6634" t="s">
        <v>213</v>
      </c>
      <c r="J6634" t="s">
        <v>28</v>
      </c>
      <c r="K6634" t="s">
        <v>217</v>
      </c>
      <c r="L6634" t="s">
        <v>30</v>
      </c>
      <c r="M6634" t="s">
        <v>31</v>
      </c>
      <c r="N6634" t="s">
        <v>32</v>
      </c>
      <c r="O6634">
        <v>22876.37</v>
      </c>
      <c r="P6634" t="s">
        <v>1659</v>
      </c>
      <c r="Q6634" t="s">
        <v>1666</v>
      </c>
      <c r="R6634" t="s">
        <v>1662</v>
      </c>
      <c r="S6634" t="s">
        <v>216</v>
      </c>
      <c r="T6634" t="s">
        <v>35</v>
      </c>
    </row>
    <row r="6635" spans="1:20">
      <c r="A6635" t="s">
        <v>1682</v>
      </c>
      <c r="B6635" t="s">
        <v>1676</v>
      </c>
      <c r="C6635" t="s">
        <v>1683</v>
      </c>
      <c r="D6635" t="s">
        <v>1684</v>
      </c>
      <c r="E6635" t="s">
        <v>212</v>
      </c>
      <c r="F6635" s="1">
        <v>41944</v>
      </c>
      <c r="G6635" t="s">
        <v>2663</v>
      </c>
      <c r="H6635">
        <v>201502</v>
      </c>
      <c r="I6635" t="s">
        <v>213</v>
      </c>
      <c r="J6635" t="s">
        <v>53</v>
      </c>
      <c r="K6635" t="s">
        <v>214</v>
      </c>
      <c r="L6635" t="s">
        <v>54</v>
      </c>
      <c r="M6635" t="s">
        <v>31</v>
      </c>
      <c r="N6635" t="s">
        <v>32</v>
      </c>
      <c r="O6635">
        <v>21862.100000000002</v>
      </c>
      <c r="P6635" t="s">
        <v>1676</v>
      </c>
      <c r="Q6635" t="s">
        <v>1682</v>
      </c>
      <c r="R6635" t="s">
        <v>1679</v>
      </c>
      <c r="S6635" t="s">
        <v>216</v>
      </c>
      <c r="T6635" t="s">
        <v>561</v>
      </c>
    </row>
    <row r="6636" spans="1:20">
      <c r="A6636" t="s">
        <v>1685</v>
      </c>
      <c r="B6636" t="s">
        <v>1676</v>
      </c>
      <c r="C6636" t="s">
        <v>1688</v>
      </c>
      <c r="D6636" t="s">
        <v>1689</v>
      </c>
      <c r="E6636" t="s">
        <v>212</v>
      </c>
      <c r="F6636" s="1">
        <v>41944</v>
      </c>
      <c r="G6636" t="s">
        <v>2663</v>
      </c>
      <c r="H6636">
        <v>201502</v>
      </c>
      <c r="I6636" t="s">
        <v>213</v>
      </c>
      <c r="J6636" t="s">
        <v>53</v>
      </c>
      <c r="K6636" t="s">
        <v>217</v>
      </c>
      <c r="L6636" t="s">
        <v>54</v>
      </c>
      <c r="M6636" t="s">
        <v>31</v>
      </c>
      <c r="N6636" t="s">
        <v>32</v>
      </c>
      <c r="O6636">
        <v>12099.52</v>
      </c>
      <c r="P6636" t="s">
        <v>1676</v>
      </c>
      <c r="Q6636" t="s">
        <v>1685</v>
      </c>
      <c r="R6636" t="s">
        <v>1679</v>
      </c>
      <c r="S6636" t="s">
        <v>216</v>
      </c>
      <c r="T6636" t="s">
        <v>561</v>
      </c>
    </row>
    <row r="6637" spans="1:20">
      <c r="A6637" t="s">
        <v>1690</v>
      </c>
      <c r="B6637" t="s">
        <v>1676</v>
      </c>
      <c r="C6637" t="s">
        <v>1695</v>
      </c>
      <c r="D6637" t="s">
        <v>1696</v>
      </c>
      <c r="E6637" t="s">
        <v>212</v>
      </c>
      <c r="F6637" s="1">
        <v>41609</v>
      </c>
      <c r="G6637" t="s">
        <v>2663</v>
      </c>
      <c r="H6637">
        <v>201502</v>
      </c>
      <c r="I6637" t="s">
        <v>213</v>
      </c>
      <c r="J6637" t="s">
        <v>53</v>
      </c>
      <c r="K6637" t="s">
        <v>217</v>
      </c>
      <c r="L6637" t="s">
        <v>54</v>
      </c>
      <c r="M6637" t="s">
        <v>31</v>
      </c>
      <c r="N6637" t="s">
        <v>32</v>
      </c>
      <c r="O6637">
        <v>2508.73</v>
      </c>
      <c r="P6637" t="s">
        <v>1676</v>
      </c>
      <c r="Q6637" t="s">
        <v>1690</v>
      </c>
      <c r="R6637" t="s">
        <v>1679</v>
      </c>
      <c r="S6637" t="s">
        <v>216</v>
      </c>
      <c r="T6637" t="s">
        <v>561</v>
      </c>
    </row>
    <row r="6638" spans="1:20">
      <c r="A6638" t="s">
        <v>1690</v>
      </c>
      <c r="B6638" t="s">
        <v>1676</v>
      </c>
      <c r="C6638" t="s">
        <v>1697</v>
      </c>
      <c r="D6638" t="s">
        <v>1698</v>
      </c>
      <c r="E6638" t="s">
        <v>212</v>
      </c>
      <c r="F6638" s="1">
        <v>41609</v>
      </c>
      <c r="G6638" t="s">
        <v>2663</v>
      </c>
      <c r="H6638">
        <v>201502</v>
      </c>
      <c r="I6638" t="s">
        <v>213</v>
      </c>
      <c r="J6638" t="s">
        <v>53</v>
      </c>
      <c r="K6638" t="s">
        <v>217</v>
      </c>
      <c r="L6638" t="s">
        <v>54</v>
      </c>
      <c r="M6638" t="s">
        <v>31</v>
      </c>
      <c r="N6638" t="s">
        <v>32</v>
      </c>
      <c r="O6638">
        <v>3600.34</v>
      </c>
      <c r="P6638" t="s">
        <v>1676</v>
      </c>
      <c r="Q6638" t="s">
        <v>1690</v>
      </c>
      <c r="R6638" t="s">
        <v>1679</v>
      </c>
      <c r="S6638" t="s">
        <v>216</v>
      </c>
      <c r="T6638" t="s">
        <v>561</v>
      </c>
    </row>
    <row r="6639" spans="1:20">
      <c r="A6639" t="s">
        <v>1682</v>
      </c>
      <c r="B6639" t="s">
        <v>1676</v>
      </c>
      <c r="C6639" t="s">
        <v>1699</v>
      </c>
      <c r="D6639" t="s">
        <v>1700</v>
      </c>
      <c r="E6639" t="s">
        <v>212</v>
      </c>
      <c r="F6639" s="1">
        <v>41609</v>
      </c>
      <c r="G6639" t="s">
        <v>2663</v>
      </c>
      <c r="H6639">
        <v>201502</v>
      </c>
      <c r="I6639" t="s">
        <v>213</v>
      </c>
      <c r="J6639" t="s">
        <v>53</v>
      </c>
      <c r="K6639" t="s">
        <v>214</v>
      </c>
      <c r="L6639" t="s">
        <v>54</v>
      </c>
      <c r="M6639" t="s">
        <v>31</v>
      </c>
      <c r="N6639" t="s">
        <v>32</v>
      </c>
      <c r="O6639">
        <v>3356.79</v>
      </c>
      <c r="P6639" t="s">
        <v>1676</v>
      </c>
      <c r="Q6639" t="s">
        <v>1682</v>
      </c>
      <c r="R6639" t="s">
        <v>1679</v>
      </c>
      <c r="S6639" t="s">
        <v>216</v>
      </c>
      <c r="T6639" t="s">
        <v>561</v>
      </c>
    </row>
    <row r="6640" spans="1:20">
      <c r="A6640" t="s">
        <v>1701</v>
      </c>
      <c r="B6640" t="s">
        <v>1676</v>
      </c>
      <c r="C6640" t="s">
        <v>1702</v>
      </c>
      <c r="D6640" t="s">
        <v>1703</v>
      </c>
      <c r="E6640" t="s">
        <v>258</v>
      </c>
      <c r="F6640" s="1">
        <v>41609</v>
      </c>
      <c r="G6640" t="s">
        <v>2663</v>
      </c>
      <c r="H6640">
        <v>201502</v>
      </c>
      <c r="I6640" t="s">
        <v>213</v>
      </c>
      <c r="J6640" t="s">
        <v>253</v>
      </c>
      <c r="K6640" t="s">
        <v>214</v>
      </c>
      <c r="L6640" t="s">
        <v>254</v>
      </c>
      <c r="M6640" t="s">
        <v>31</v>
      </c>
      <c r="N6640" t="s">
        <v>32</v>
      </c>
      <c r="O6640">
        <v>1233.4000000000001</v>
      </c>
      <c r="P6640" t="s">
        <v>1676</v>
      </c>
      <c r="Q6640" t="s">
        <v>1701</v>
      </c>
      <c r="R6640" t="s">
        <v>1679</v>
      </c>
      <c r="S6640" t="s">
        <v>216</v>
      </c>
      <c r="T6640" t="s">
        <v>561</v>
      </c>
    </row>
    <row r="6641" spans="1:20">
      <c r="A6641" t="s">
        <v>1701</v>
      </c>
      <c r="B6641" t="s">
        <v>1676</v>
      </c>
      <c r="C6641" t="s">
        <v>1706</v>
      </c>
      <c r="D6641" t="s">
        <v>1707</v>
      </c>
      <c r="E6641" t="s">
        <v>258</v>
      </c>
      <c r="F6641" s="1">
        <v>41609</v>
      </c>
      <c r="G6641" t="s">
        <v>2663</v>
      </c>
      <c r="H6641">
        <v>201502</v>
      </c>
      <c r="I6641" t="s">
        <v>213</v>
      </c>
      <c r="J6641" t="s">
        <v>253</v>
      </c>
      <c r="K6641" t="s">
        <v>214</v>
      </c>
      <c r="L6641" t="s">
        <v>254</v>
      </c>
      <c r="M6641" t="s">
        <v>31</v>
      </c>
      <c r="N6641" t="s">
        <v>32</v>
      </c>
      <c r="O6641">
        <v>-643.20000000000005</v>
      </c>
      <c r="P6641" t="s">
        <v>1676</v>
      </c>
      <c r="Q6641" t="s">
        <v>1701</v>
      </c>
      <c r="R6641" t="s">
        <v>1679</v>
      </c>
      <c r="S6641" t="s">
        <v>216</v>
      </c>
      <c r="T6641" t="s">
        <v>561</v>
      </c>
    </row>
    <row r="6642" spans="1:20">
      <c r="A6642" t="s">
        <v>1710</v>
      </c>
      <c r="B6642" t="s">
        <v>1676</v>
      </c>
      <c r="C6642" t="s">
        <v>1711</v>
      </c>
      <c r="D6642" t="s">
        <v>1712</v>
      </c>
      <c r="E6642" t="s">
        <v>258</v>
      </c>
      <c r="F6642" s="1">
        <v>41944</v>
      </c>
      <c r="G6642" t="s">
        <v>2663</v>
      </c>
      <c r="H6642">
        <v>201502</v>
      </c>
      <c r="I6642" t="s">
        <v>213</v>
      </c>
      <c r="J6642" t="s">
        <v>253</v>
      </c>
      <c r="K6642" t="s">
        <v>214</v>
      </c>
      <c r="L6642" t="s">
        <v>254</v>
      </c>
      <c r="M6642" t="s">
        <v>31</v>
      </c>
      <c r="N6642" t="s">
        <v>32</v>
      </c>
      <c r="O6642">
        <v>311596</v>
      </c>
      <c r="P6642" t="s">
        <v>1676</v>
      </c>
      <c r="Q6642" t="s">
        <v>1710</v>
      </c>
      <c r="R6642" t="s">
        <v>1679</v>
      </c>
      <c r="S6642" t="s">
        <v>216</v>
      </c>
      <c r="T6642" t="s">
        <v>561</v>
      </c>
    </row>
    <row r="6643" spans="1:20">
      <c r="A6643" t="s">
        <v>1718</v>
      </c>
      <c r="B6643" t="s">
        <v>1676</v>
      </c>
      <c r="C6643" t="s">
        <v>2546</v>
      </c>
      <c r="D6643" t="s">
        <v>2547</v>
      </c>
      <c r="E6643" t="s">
        <v>258</v>
      </c>
      <c r="F6643" s="1">
        <v>41944</v>
      </c>
      <c r="G6643" t="s">
        <v>2663</v>
      </c>
      <c r="H6643">
        <v>201502</v>
      </c>
      <c r="I6643" t="s">
        <v>213</v>
      </c>
      <c r="J6643" t="s">
        <v>253</v>
      </c>
      <c r="K6643" t="s">
        <v>217</v>
      </c>
      <c r="L6643" t="s">
        <v>254</v>
      </c>
      <c r="M6643" t="s">
        <v>31</v>
      </c>
      <c r="N6643" t="s">
        <v>32</v>
      </c>
      <c r="O6643">
        <v>13116.43</v>
      </c>
      <c r="P6643" t="s">
        <v>1676</v>
      </c>
      <c r="Q6643" t="s">
        <v>1718</v>
      </c>
      <c r="R6643" t="s">
        <v>1679</v>
      </c>
      <c r="S6643" t="s">
        <v>216</v>
      </c>
      <c r="T6643" t="s">
        <v>561</v>
      </c>
    </row>
    <row r="6644" spans="1:20">
      <c r="A6644" t="s">
        <v>1713</v>
      </c>
      <c r="B6644" t="s">
        <v>1676</v>
      </c>
      <c r="C6644" t="s">
        <v>2548</v>
      </c>
      <c r="D6644" t="s">
        <v>2549</v>
      </c>
      <c r="E6644" t="s">
        <v>258</v>
      </c>
      <c r="F6644" s="1">
        <v>41609</v>
      </c>
      <c r="G6644" t="s">
        <v>2663</v>
      </c>
      <c r="H6644">
        <v>201502</v>
      </c>
      <c r="I6644" t="s">
        <v>213</v>
      </c>
      <c r="J6644" t="s">
        <v>253</v>
      </c>
      <c r="K6644" t="s">
        <v>217</v>
      </c>
      <c r="L6644" t="s">
        <v>254</v>
      </c>
      <c r="M6644" t="s">
        <v>31</v>
      </c>
      <c r="N6644" t="s">
        <v>32</v>
      </c>
      <c r="O6644">
        <v>381.31</v>
      </c>
      <c r="P6644" t="s">
        <v>1676</v>
      </c>
      <c r="Q6644" t="s">
        <v>1713</v>
      </c>
      <c r="R6644" t="s">
        <v>1679</v>
      </c>
      <c r="S6644" t="s">
        <v>216</v>
      </c>
      <c r="T6644" t="s">
        <v>561</v>
      </c>
    </row>
    <row r="6645" spans="1:20">
      <c r="A6645" t="s">
        <v>1713</v>
      </c>
      <c r="B6645" t="s">
        <v>1676</v>
      </c>
      <c r="C6645" t="s">
        <v>2810</v>
      </c>
      <c r="D6645" t="s">
        <v>2811</v>
      </c>
      <c r="E6645" t="s">
        <v>258</v>
      </c>
      <c r="F6645" s="1">
        <v>41609</v>
      </c>
      <c r="G6645" t="s">
        <v>2663</v>
      </c>
      <c r="H6645">
        <v>201502</v>
      </c>
      <c r="I6645" t="s">
        <v>213</v>
      </c>
      <c r="J6645" t="s">
        <v>253</v>
      </c>
      <c r="K6645" t="s">
        <v>217</v>
      </c>
      <c r="L6645" t="s">
        <v>254</v>
      </c>
      <c r="M6645" t="s">
        <v>31</v>
      </c>
      <c r="N6645" t="s">
        <v>32</v>
      </c>
      <c r="O6645">
        <v>182.99</v>
      </c>
      <c r="P6645" t="s">
        <v>1676</v>
      </c>
      <c r="Q6645" t="s">
        <v>1713</v>
      </c>
      <c r="R6645" t="s">
        <v>1679</v>
      </c>
      <c r="S6645" t="s">
        <v>216</v>
      </c>
      <c r="T6645" t="s">
        <v>561</v>
      </c>
    </row>
    <row r="6646" spans="1:20">
      <c r="A6646" t="s">
        <v>1713</v>
      </c>
      <c r="B6646" t="s">
        <v>1676</v>
      </c>
      <c r="C6646" t="s">
        <v>1714</v>
      </c>
      <c r="D6646" t="s">
        <v>1715</v>
      </c>
      <c r="E6646" t="s">
        <v>258</v>
      </c>
      <c r="F6646" s="1">
        <v>41609</v>
      </c>
      <c r="G6646" t="s">
        <v>2663</v>
      </c>
      <c r="H6646">
        <v>201502</v>
      </c>
      <c r="I6646" t="s">
        <v>213</v>
      </c>
      <c r="J6646" t="s">
        <v>253</v>
      </c>
      <c r="K6646" t="s">
        <v>217</v>
      </c>
      <c r="L6646" t="s">
        <v>254</v>
      </c>
      <c r="M6646" t="s">
        <v>31</v>
      </c>
      <c r="N6646" t="s">
        <v>32</v>
      </c>
      <c r="O6646">
        <v>-347.72</v>
      </c>
      <c r="P6646" t="s">
        <v>1676</v>
      </c>
      <c r="Q6646" t="s">
        <v>1713</v>
      </c>
      <c r="R6646" t="s">
        <v>1679</v>
      </c>
      <c r="S6646" t="s">
        <v>216</v>
      </c>
      <c r="T6646" t="s">
        <v>561</v>
      </c>
    </row>
    <row r="6647" spans="1:20">
      <c r="A6647" t="s">
        <v>1713</v>
      </c>
      <c r="B6647" t="s">
        <v>1676</v>
      </c>
      <c r="C6647" t="s">
        <v>2812</v>
      </c>
      <c r="D6647" t="s">
        <v>2813</v>
      </c>
      <c r="E6647" t="s">
        <v>258</v>
      </c>
      <c r="F6647" s="1">
        <v>41609</v>
      </c>
      <c r="G6647" t="s">
        <v>2663</v>
      </c>
      <c r="H6647">
        <v>201502</v>
      </c>
      <c r="I6647" t="s">
        <v>213</v>
      </c>
      <c r="J6647" t="s">
        <v>253</v>
      </c>
      <c r="K6647" t="s">
        <v>217</v>
      </c>
      <c r="L6647" t="s">
        <v>254</v>
      </c>
      <c r="M6647" t="s">
        <v>31</v>
      </c>
      <c r="N6647" t="s">
        <v>32</v>
      </c>
      <c r="O6647">
        <v>7886.6500000000005</v>
      </c>
      <c r="P6647" t="s">
        <v>1676</v>
      </c>
      <c r="Q6647" t="s">
        <v>1713</v>
      </c>
      <c r="R6647" t="s">
        <v>1679</v>
      </c>
      <c r="S6647" t="s">
        <v>216</v>
      </c>
      <c r="T6647" t="s">
        <v>561</v>
      </c>
    </row>
    <row r="6648" spans="1:20">
      <c r="A6648" t="s">
        <v>1718</v>
      </c>
      <c r="B6648" t="s">
        <v>1676</v>
      </c>
      <c r="C6648" t="s">
        <v>2550</v>
      </c>
      <c r="D6648" t="s">
        <v>2551</v>
      </c>
      <c r="E6648" t="s">
        <v>258</v>
      </c>
      <c r="F6648" s="1">
        <v>41944</v>
      </c>
      <c r="G6648" t="s">
        <v>2663</v>
      </c>
      <c r="H6648">
        <v>201502</v>
      </c>
      <c r="I6648" t="s">
        <v>213</v>
      </c>
      <c r="J6648" t="s">
        <v>253</v>
      </c>
      <c r="K6648" t="s">
        <v>217</v>
      </c>
      <c r="L6648" t="s">
        <v>254</v>
      </c>
      <c r="M6648" t="s">
        <v>31</v>
      </c>
      <c r="N6648" t="s">
        <v>32</v>
      </c>
      <c r="O6648">
        <v>171157.62</v>
      </c>
      <c r="P6648" t="s">
        <v>1676</v>
      </c>
      <c r="Q6648" t="s">
        <v>1718</v>
      </c>
      <c r="R6648" t="s">
        <v>1679</v>
      </c>
      <c r="S6648" t="s">
        <v>216</v>
      </c>
      <c r="T6648" t="s">
        <v>561</v>
      </c>
    </row>
    <row r="6649" spans="1:20">
      <c r="A6649" t="s">
        <v>1710</v>
      </c>
      <c r="B6649" t="s">
        <v>1676</v>
      </c>
      <c r="C6649" t="s">
        <v>1721</v>
      </c>
      <c r="D6649" t="s">
        <v>1722</v>
      </c>
      <c r="E6649" t="s">
        <v>258</v>
      </c>
      <c r="F6649" s="1">
        <v>41609</v>
      </c>
      <c r="G6649" t="s">
        <v>2663</v>
      </c>
      <c r="H6649">
        <v>201502</v>
      </c>
      <c r="I6649" t="s">
        <v>213</v>
      </c>
      <c r="J6649" t="s">
        <v>253</v>
      </c>
      <c r="K6649" t="s">
        <v>214</v>
      </c>
      <c r="L6649" t="s">
        <v>254</v>
      </c>
      <c r="M6649" t="s">
        <v>31</v>
      </c>
      <c r="N6649" t="s">
        <v>32</v>
      </c>
      <c r="O6649">
        <v>0</v>
      </c>
      <c r="P6649" t="s">
        <v>1676</v>
      </c>
      <c r="Q6649" t="s">
        <v>1710</v>
      </c>
      <c r="R6649" t="s">
        <v>1679</v>
      </c>
      <c r="S6649" t="s">
        <v>216</v>
      </c>
      <c r="T6649" t="s">
        <v>561</v>
      </c>
    </row>
    <row r="6650" spans="1:20">
      <c r="A6650" t="s">
        <v>1710</v>
      </c>
      <c r="B6650" t="s">
        <v>1676</v>
      </c>
      <c r="C6650" t="s">
        <v>1721</v>
      </c>
      <c r="D6650" t="s">
        <v>1722</v>
      </c>
      <c r="E6650" t="s">
        <v>258</v>
      </c>
      <c r="F6650" s="1">
        <v>41609</v>
      </c>
      <c r="G6650" t="s">
        <v>2663</v>
      </c>
      <c r="H6650">
        <v>201502</v>
      </c>
      <c r="I6650" t="s">
        <v>213</v>
      </c>
      <c r="J6650" t="s">
        <v>253</v>
      </c>
      <c r="K6650" t="s">
        <v>217</v>
      </c>
      <c r="L6650" t="s">
        <v>254</v>
      </c>
      <c r="M6650" t="s">
        <v>31</v>
      </c>
      <c r="N6650" t="s">
        <v>32</v>
      </c>
      <c r="O6650">
        <v>96174.94</v>
      </c>
      <c r="P6650" t="s">
        <v>1676</v>
      </c>
      <c r="Q6650" t="s">
        <v>1710</v>
      </c>
      <c r="R6650" t="s">
        <v>1679</v>
      </c>
      <c r="S6650" t="s">
        <v>216</v>
      </c>
      <c r="T6650" t="s">
        <v>561</v>
      </c>
    </row>
    <row r="6651" spans="1:20">
      <c r="A6651" t="s">
        <v>1726</v>
      </c>
      <c r="B6651" t="s">
        <v>1676</v>
      </c>
      <c r="C6651" t="s">
        <v>1729</v>
      </c>
      <c r="D6651" t="s">
        <v>1730</v>
      </c>
      <c r="E6651" t="s">
        <v>212</v>
      </c>
      <c r="F6651" s="1">
        <v>41609</v>
      </c>
      <c r="G6651" t="s">
        <v>2663</v>
      </c>
      <c r="H6651">
        <v>201502</v>
      </c>
      <c r="I6651" t="s">
        <v>213</v>
      </c>
      <c r="J6651" t="s">
        <v>28</v>
      </c>
      <c r="K6651" t="s">
        <v>214</v>
      </c>
      <c r="L6651" t="s">
        <v>30</v>
      </c>
      <c r="M6651" t="s">
        <v>31</v>
      </c>
      <c r="N6651" t="s">
        <v>32</v>
      </c>
      <c r="O6651">
        <v>2459.64</v>
      </c>
      <c r="P6651" t="s">
        <v>1676</v>
      </c>
      <c r="Q6651" t="s">
        <v>1726</v>
      </c>
      <c r="R6651" t="s">
        <v>1679</v>
      </c>
      <c r="S6651" t="s">
        <v>216</v>
      </c>
      <c r="T6651" t="s">
        <v>561</v>
      </c>
    </row>
    <row r="6652" spans="1:20">
      <c r="A6652" t="s">
        <v>1723</v>
      </c>
      <c r="B6652" t="s">
        <v>1676</v>
      </c>
      <c r="C6652" t="s">
        <v>1731</v>
      </c>
      <c r="D6652" t="s">
        <v>1732</v>
      </c>
      <c r="E6652" t="s">
        <v>212</v>
      </c>
      <c r="F6652" s="1">
        <v>41944</v>
      </c>
      <c r="G6652" t="s">
        <v>2663</v>
      </c>
      <c r="H6652">
        <v>201502</v>
      </c>
      <c r="I6652" t="s">
        <v>213</v>
      </c>
      <c r="J6652" t="s">
        <v>28</v>
      </c>
      <c r="K6652" t="s">
        <v>214</v>
      </c>
      <c r="L6652" t="s">
        <v>30</v>
      </c>
      <c r="M6652" t="s">
        <v>31</v>
      </c>
      <c r="N6652" t="s">
        <v>32</v>
      </c>
      <c r="O6652">
        <v>58116.49</v>
      </c>
      <c r="P6652" t="s">
        <v>1676</v>
      </c>
      <c r="Q6652" t="s">
        <v>1723</v>
      </c>
      <c r="R6652" t="s">
        <v>1679</v>
      </c>
      <c r="S6652" t="s">
        <v>216</v>
      </c>
      <c r="T6652" t="s">
        <v>561</v>
      </c>
    </row>
    <row r="6653" spans="1:20">
      <c r="A6653" t="s">
        <v>1723</v>
      </c>
      <c r="B6653" t="s">
        <v>1676</v>
      </c>
      <c r="C6653" t="s">
        <v>1733</v>
      </c>
      <c r="D6653" t="s">
        <v>1734</v>
      </c>
      <c r="E6653" t="s">
        <v>212</v>
      </c>
      <c r="F6653" s="1">
        <v>41944</v>
      </c>
      <c r="G6653" t="s">
        <v>2663</v>
      </c>
      <c r="H6653">
        <v>201502</v>
      </c>
      <c r="I6653" t="s">
        <v>213</v>
      </c>
      <c r="J6653" t="s">
        <v>28</v>
      </c>
      <c r="K6653" t="s">
        <v>239</v>
      </c>
      <c r="L6653" t="s">
        <v>30</v>
      </c>
      <c r="M6653" t="s">
        <v>31</v>
      </c>
      <c r="N6653" t="s">
        <v>32</v>
      </c>
      <c r="O6653">
        <v>69131.38</v>
      </c>
      <c r="P6653" t="s">
        <v>1676</v>
      </c>
      <c r="Q6653" t="s">
        <v>1723</v>
      </c>
      <c r="R6653" t="s">
        <v>1679</v>
      </c>
      <c r="S6653" t="s">
        <v>216</v>
      </c>
      <c r="T6653" t="s">
        <v>561</v>
      </c>
    </row>
    <row r="6654" spans="1:20">
      <c r="A6654" t="s">
        <v>1735</v>
      </c>
      <c r="B6654" t="s">
        <v>1676</v>
      </c>
      <c r="C6654" t="s">
        <v>1738</v>
      </c>
      <c r="D6654" t="s">
        <v>1739</v>
      </c>
      <c r="E6654" t="s">
        <v>212</v>
      </c>
      <c r="F6654" s="1">
        <v>41944</v>
      </c>
      <c r="G6654" t="s">
        <v>2663</v>
      </c>
      <c r="H6654">
        <v>201502</v>
      </c>
      <c r="I6654" t="s">
        <v>213</v>
      </c>
      <c r="J6654" t="s">
        <v>28</v>
      </c>
      <c r="K6654" t="s">
        <v>239</v>
      </c>
      <c r="L6654" t="s">
        <v>30</v>
      </c>
      <c r="M6654" t="s">
        <v>31</v>
      </c>
      <c r="N6654" t="s">
        <v>32</v>
      </c>
      <c r="O6654">
        <v>59499.99</v>
      </c>
      <c r="P6654" t="s">
        <v>1676</v>
      </c>
      <c r="Q6654" t="s">
        <v>1735</v>
      </c>
      <c r="R6654" t="s">
        <v>1679</v>
      </c>
      <c r="S6654" t="s">
        <v>216</v>
      </c>
      <c r="T6654" t="s">
        <v>561</v>
      </c>
    </row>
    <row r="6655" spans="1:20">
      <c r="A6655" t="s">
        <v>1740</v>
      </c>
      <c r="B6655" t="s">
        <v>1676</v>
      </c>
      <c r="C6655" t="s">
        <v>2552</v>
      </c>
      <c r="D6655" t="s">
        <v>2553</v>
      </c>
      <c r="E6655" t="s">
        <v>212</v>
      </c>
      <c r="F6655" s="1">
        <v>41609</v>
      </c>
      <c r="G6655" t="s">
        <v>2663</v>
      </c>
      <c r="H6655">
        <v>201502</v>
      </c>
      <c r="I6655" t="s">
        <v>213</v>
      </c>
      <c r="J6655" t="s">
        <v>28</v>
      </c>
      <c r="K6655" t="s">
        <v>217</v>
      </c>
      <c r="L6655" t="s">
        <v>30</v>
      </c>
      <c r="M6655" t="s">
        <v>31</v>
      </c>
      <c r="N6655" t="s">
        <v>32</v>
      </c>
      <c r="O6655">
        <v>340.63</v>
      </c>
      <c r="P6655" t="s">
        <v>1676</v>
      </c>
      <c r="Q6655" t="s">
        <v>1740</v>
      </c>
      <c r="R6655" t="s">
        <v>1679</v>
      </c>
      <c r="S6655" t="s">
        <v>216</v>
      </c>
      <c r="T6655" t="s">
        <v>561</v>
      </c>
    </row>
    <row r="6656" spans="1:20">
      <c r="A6656" t="s">
        <v>1740</v>
      </c>
      <c r="B6656" t="s">
        <v>1676</v>
      </c>
      <c r="C6656" t="s">
        <v>1741</v>
      </c>
      <c r="D6656" t="s">
        <v>1742</v>
      </c>
      <c r="E6656" t="s">
        <v>212</v>
      </c>
      <c r="F6656" s="1">
        <v>41609</v>
      </c>
      <c r="G6656" t="s">
        <v>2663</v>
      </c>
      <c r="H6656">
        <v>201502</v>
      </c>
      <c r="I6656" t="s">
        <v>213</v>
      </c>
      <c r="J6656" t="s">
        <v>28</v>
      </c>
      <c r="K6656" t="s">
        <v>217</v>
      </c>
      <c r="L6656" t="s">
        <v>30</v>
      </c>
      <c r="M6656" t="s">
        <v>31</v>
      </c>
      <c r="N6656" t="s">
        <v>32</v>
      </c>
      <c r="O6656">
        <v>8338.51</v>
      </c>
      <c r="P6656" t="s">
        <v>1676</v>
      </c>
      <c r="Q6656" t="s">
        <v>1740</v>
      </c>
      <c r="R6656" t="s">
        <v>1679</v>
      </c>
      <c r="S6656" t="s">
        <v>216</v>
      </c>
      <c r="T6656" t="s">
        <v>561</v>
      </c>
    </row>
    <row r="6657" spans="1:20">
      <c r="A6657" t="s">
        <v>1740</v>
      </c>
      <c r="B6657" t="s">
        <v>1676</v>
      </c>
      <c r="C6657" t="s">
        <v>1743</v>
      </c>
      <c r="D6657" t="s">
        <v>1744</v>
      </c>
      <c r="E6657" t="s">
        <v>212</v>
      </c>
      <c r="F6657" s="1">
        <v>41609</v>
      </c>
      <c r="G6657" t="s">
        <v>2663</v>
      </c>
      <c r="H6657">
        <v>201502</v>
      </c>
      <c r="I6657" t="s">
        <v>213</v>
      </c>
      <c r="J6657" t="s">
        <v>28</v>
      </c>
      <c r="K6657" t="s">
        <v>217</v>
      </c>
      <c r="L6657" t="s">
        <v>30</v>
      </c>
      <c r="M6657" t="s">
        <v>31</v>
      </c>
      <c r="N6657" t="s">
        <v>32</v>
      </c>
      <c r="O6657">
        <v>9295.48</v>
      </c>
      <c r="P6657" t="s">
        <v>1676</v>
      </c>
      <c r="Q6657" t="s">
        <v>1740</v>
      </c>
      <c r="R6657" t="s">
        <v>1679</v>
      </c>
      <c r="S6657" t="s">
        <v>216</v>
      </c>
      <c r="T6657" t="s">
        <v>561</v>
      </c>
    </row>
    <row r="6658" spans="1:20">
      <c r="A6658" t="s">
        <v>1751</v>
      </c>
      <c r="B6658" t="s">
        <v>1676</v>
      </c>
      <c r="C6658" t="s">
        <v>1752</v>
      </c>
      <c r="D6658" t="s">
        <v>1753</v>
      </c>
      <c r="E6658" t="s">
        <v>212</v>
      </c>
      <c r="F6658" s="1">
        <v>40664</v>
      </c>
      <c r="G6658" t="s">
        <v>2663</v>
      </c>
      <c r="H6658">
        <v>201502</v>
      </c>
      <c r="I6658" t="s">
        <v>213</v>
      </c>
      <c r="J6658" t="s">
        <v>53</v>
      </c>
      <c r="K6658" t="s">
        <v>214</v>
      </c>
      <c r="L6658" t="s">
        <v>54</v>
      </c>
      <c r="M6658" t="s">
        <v>31</v>
      </c>
      <c r="N6658" t="s">
        <v>32</v>
      </c>
      <c r="O6658">
        <v>2099.02</v>
      </c>
      <c r="P6658" t="s">
        <v>1676</v>
      </c>
      <c r="Q6658" t="s">
        <v>1751</v>
      </c>
      <c r="R6658" t="s">
        <v>1679</v>
      </c>
      <c r="S6658" t="s">
        <v>216</v>
      </c>
      <c r="T6658" t="s">
        <v>561</v>
      </c>
    </row>
    <row r="6659" spans="1:20">
      <c r="A6659" t="s">
        <v>1751</v>
      </c>
      <c r="B6659" t="s">
        <v>1676</v>
      </c>
      <c r="C6659" t="s">
        <v>1752</v>
      </c>
      <c r="D6659" t="s">
        <v>1753</v>
      </c>
      <c r="E6659" t="s">
        <v>212</v>
      </c>
      <c r="F6659" s="1">
        <v>40664</v>
      </c>
      <c r="G6659" t="s">
        <v>2663</v>
      </c>
      <c r="H6659">
        <v>201502</v>
      </c>
      <c r="I6659" t="s">
        <v>213</v>
      </c>
      <c r="J6659" t="s">
        <v>53</v>
      </c>
      <c r="K6659" t="s">
        <v>217</v>
      </c>
      <c r="L6659" t="s">
        <v>54</v>
      </c>
      <c r="M6659" t="s">
        <v>31</v>
      </c>
      <c r="N6659" t="s">
        <v>32</v>
      </c>
      <c r="O6659">
        <v>2099.0700000000002</v>
      </c>
      <c r="P6659" t="s">
        <v>1676</v>
      </c>
      <c r="Q6659" t="s">
        <v>1751</v>
      </c>
      <c r="R6659" t="s">
        <v>1679</v>
      </c>
      <c r="S6659" t="s">
        <v>216</v>
      </c>
      <c r="T6659" t="s">
        <v>561</v>
      </c>
    </row>
    <row r="6660" spans="1:20">
      <c r="A6660" t="s">
        <v>1751</v>
      </c>
      <c r="B6660" t="s">
        <v>1676</v>
      </c>
      <c r="C6660" t="s">
        <v>1754</v>
      </c>
      <c r="D6660" t="s">
        <v>1755</v>
      </c>
      <c r="E6660" t="s">
        <v>258</v>
      </c>
      <c r="F6660" s="1">
        <v>40664</v>
      </c>
      <c r="G6660" t="s">
        <v>2663</v>
      </c>
      <c r="H6660">
        <v>201502</v>
      </c>
      <c r="I6660" t="s">
        <v>213</v>
      </c>
      <c r="J6660" t="s">
        <v>253</v>
      </c>
      <c r="K6660" t="s">
        <v>217</v>
      </c>
      <c r="L6660" t="s">
        <v>254</v>
      </c>
      <c r="M6660" t="s">
        <v>31</v>
      </c>
      <c r="N6660" t="s">
        <v>32</v>
      </c>
      <c r="O6660">
        <v>2119.9900000000002</v>
      </c>
      <c r="P6660" t="s">
        <v>1676</v>
      </c>
      <c r="Q6660" t="s">
        <v>1751</v>
      </c>
      <c r="R6660" t="s">
        <v>1679</v>
      </c>
      <c r="S6660" t="s">
        <v>216</v>
      </c>
      <c r="T6660" t="s">
        <v>561</v>
      </c>
    </row>
    <row r="6661" spans="1:20">
      <c r="A6661" t="s">
        <v>1751</v>
      </c>
      <c r="B6661" t="s">
        <v>1676</v>
      </c>
      <c r="C6661" t="s">
        <v>1756</v>
      </c>
      <c r="D6661" t="s">
        <v>1757</v>
      </c>
      <c r="E6661" t="s">
        <v>212</v>
      </c>
      <c r="F6661" s="1">
        <v>40664</v>
      </c>
      <c r="G6661" t="s">
        <v>2663</v>
      </c>
      <c r="H6661">
        <v>201502</v>
      </c>
      <c r="I6661" t="s">
        <v>213</v>
      </c>
      <c r="J6661" t="s">
        <v>28</v>
      </c>
      <c r="K6661" t="s">
        <v>214</v>
      </c>
      <c r="L6661" t="s">
        <v>30</v>
      </c>
      <c r="M6661" t="s">
        <v>31</v>
      </c>
      <c r="N6661" t="s">
        <v>32</v>
      </c>
      <c r="O6661">
        <v>333.39</v>
      </c>
      <c r="P6661" t="s">
        <v>1676</v>
      </c>
      <c r="Q6661" t="s">
        <v>1751</v>
      </c>
      <c r="R6661" t="s">
        <v>1679</v>
      </c>
      <c r="S6661" t="s">
        <v>216</v>
      </c>
      <c r="T6661" t="s">
        <v>561</v>
      </c>
    </row>
    <row r="6662" spans="1:20">
      <c r="A6662" t="s">
        <v>1751</v>
      </c>
      <c r="B6662" t="s">
        <v>1676</v>
      </c>
      <c r="C6662" t="s">
        <v>1756</v>
      </c>
      <c r="D6662" t="s">
        <v>1757</v>
      </c>
      <c r="E6662" t="s">
        <v>212</v>
      </c>
      <c r="F6662" s="1">
        <v>40664</v>
      </c>
      <c r="G6662" t="s">
        <v>2663</v>
      </c>
      <c r="H6662">
        <v>201502</v>
      </c>
      <c r="I6662" t="s">
        <v>213</v>
      </c>
      <c r="J6662" t="s">
        <v>28</v>
      </c>
      <c r="K6662" t="s">
        <v>217</v>
      </c>
      <c r="L6662" t="s">
        <v>30</v>
      </c>
      <c r="M6662" t="s">
        <v>31</v>
      </c>
      <c r="N6662" t="s">
        <v>32</v>
      </c>
      <c r="O6662">
        <v>333.40000000000003</v>
      </c>
      <c r="P6662" t="s">
        <v>1676</v>
      </c>
      <c r="Q6662" t="s">
        <v>1751</v>
      </c>
      <c r="R6662" t="s">
        <v>1679</v>
      </c>
      <c r="S6662" t="s">
        <v>216</v>
      </c>
      <c r="T6662" t="s">
        <v>561</v>
      </c>
    </row>
    <row r="6663" spans="1:20">
      <c r="A6663" t="s">
        <v>1758</v>
      </c>
      <c r="B6663" t="s">
        <v>1759</v>
      </c>
      <c r="C6663" t="s">
        <v>1760</v>
      </c>
      <c r="D6663" t="s">
        <v>1761</v>
      </c>
      <c r="E6663" t="s">
        <v>212</v>
      </c>
      <c r="F6663" s="1">
        <v>41579</v>
      </c>
      <c r="G6663" t="s">
        <v>2663</v>
      </c>
      <c r="H6663">
        <v>201502</v>
      </c>
      <c r="I6663" t="s">
        <v>213</v>
      </c>
      <c r="J6663" t="s">
        <v>53</v>
      </c>
      <c r="K6663" t="s">
        <v>217</v>
      </c>
      <c r="L6663" t="s">
        <v>54</v>
      </c>
      <c r="M6663" t="s">
        <v>31</v>
      </c>
      <c r="N6663" t="s">
        <v>32</v>
      </c>
      <c r="O6663">
        <v>536.62</v>
      </c>
      <c r="P6663" t="s">
        <v>1759</v>
      </c>
      <c r="Q6663" t="s">
        <v>1758</v>
      </c>
      <c r="R6663" t="s">
        <v>1762</v>
      </c>
      <c r="S6663" t="s">
        <v>216</v>
      </c>
      <c r="T6663" t="s">
        <v>561</v>
      </c>
    </row>
    <row r="6664" spans="1:20">
      <c r="A6664" t="s">
        <v>1758</v>
      </c>
      <c r="B6664" t="s">
        <v>1759</v>
      </c>
      <c r="C6664" t="s">
        <v>1760</v>
      </c>
      <c r="D6664" t="s">
        <v>1761</v>
      </c>
      <c r="E6664" t="s">
        <v>212</v>
      </c>
      <c r="F6664" s="1">
        <v>41579</v>
      </c>
      <c r="G6664" t="s">
        <v>2663</v>
      </c>
      <c r="H6664">
        <v>201502</v>
      </c>
      <c r="I6664" t="s">
        <v>213</v>
      </c>
      <c r="J6664" t="s">
        <v>53</v>
      </c>
      <c r="K6664" t="s">
        <v>239</v>
      </c>
      <c r="L6664" t="s">
        <v>54</v>
      </c>
      <c r="M6664" t="s">
        <v>31</v>
      </c>
      <c r="N6664" t="s">
        <v>32</v>
      </c>
      <c r="O6664">
        <v>488.47</v>
      </c>
      <c r="P6664" t="s">
        <v>1759</v>
      </c>
      <c r="Q6664" t="s">
        <v>1758</v>
      </c>
      <c r="R6664" t="s">
        <v>1762</v>
      </c>
      <c r="S6664" t="s">
        <v>216</v>
      </c>
      <c r="T6664" t="s">
        <v>561</v>
      </c>
    </row>
    <row r="6665" spans="1:20">
      <c r="A6665" t="s">
        <v>1758</v>
      </c>
      <c r="B6665" t="s">
        <v>1759</v>
      </c>
      <c r="C6665" t="s">
        <v>1763</v>
      </c>
      <c r="D6665" t="s">
        <v>1764</v>
      </c>
      <c r="E6665" t="s">
        <v>212</v>
      </c>
      <c r="F6665" s="1">
        <v>41579</v>
      </c>
      <c r="G6665" t="s">
        <v>2663</v>
      </c>
      <c r="H6665">
        <v>201502</v>
      </c>
      <c r="I6665" t="s">
        <v>213</v>
      </c>
      <c r="J6665" t="s">
        <v>53</v>
      </c>
      <c r="K6665" t="s">
        <v>239</v>
      </c>
      <c r="L6665" t="s">
        <v>54</v>
      </c>
      <c r="M6665" t="s">
        <v>31</v>
      </c>
      <c r="N6665" t="s">
        <v>32</v>
      </c>
      <c r="O6665">
        <v>811.66</v>
      </c>
      <c r="P6665" t="s">
        <v>1759</v>
      </c>
      <c r="Q6665" t="s">
        <v>1758</v>
      </c>
      <c r="R6665" t="s">
        <v>1762</v>
      </c>
      <c r="S6665" t="s">
        <v>216</v>
      </c>
      <c r="T6665" t="s">
        <v>561</v>
      </c>
    </row>
    <row r="6666" spans="1:20">
      <c r="A6666" t="s">
        <v>1765</v>
      </c>
      <c r="B6666" t="s">
        <v>1759</v>
      </c>
      <c r="C6666" t="s">
        <v>1768</v>
      </c>
      <c r="D6666" t="s">
        <v>1769</v>
      </c>
      <c r="E6666" t="s">
        <v>212</v>
      </c>
      <c r="F6666" s="1">
        <v>41579</v>
      </c>
      <c r="G6666" t="s">
        <v>2663</v>
      </c>
      <c r="H6666">
        <v>201502</v>
      </c>
      <c r="I6666" t="s">
        <v>213</v>
      </c>
      <c r="J6666" t="s">
        <v>28</v>
      </c>
      <c r="K6666" t="s">
        <v>239</v>
      </c>
      <c r="L6666" t="s">
        <v>30</v>
      </c>
      <c r="M6666" t="s">
        <v>31</v>
      </c>
      <c r="N6666" t="s">
        <v>32</v>
      </c>
      <c r="O6666">
        <v>341.21</v>
      </c>
      <c r="P6666" t="s">
        <v>1759</v>
      </c>
      <c r="Q6666" t="s">
        <v>1765</v>
      </c>
      <c r="R6666" t="s">
        <v>1762</v>
      </c>
      <c r="S6666" t="s">
        <v>216</v>
      </c>
      <c r="T6666" t="s">
        <v>561</v>
      </c>
    </row>
    <row r="6667" spans="1:20">
      <c r="A6667" t="s">
        <v>1758</v>
      </c>
      <c r="B6667" t="s">
        <v>1759</v>
      </c>
      <c r="C6667" t="s">
        <v>1770</v>
      </c>
      <c r="D6667" t="s">
        <v>1771</v>
      </c>
      <c r="E6667" t="s">
        <v>212</v>
      </c>
      <c r="F6667" s="1">
        <v>41579</v>
      </c>
      <c r="G6667" t="s">
        <v>2663</v>
      </c>
      <c r="H6667">
        <v>201502</v>
      </c>
      <c r="I6667" t="s">
        <v>213</v>
      </c>
      <c r="J6667" t="s">
        <v>53</v>
      </c>
      <c r="K6667" t="s">
        <v>239</v>
      </c>
      <c r="L6667" t="s">
        <v>54</v>
      </c>
      <c r="M6667" t="s">
        <v>31</v>
      </c>
      <c r="N6667" t="s">
        <v>32</v>
      </c>
      <c r="O6667">
        <v>805.84</v>
      </c>
      <c r="P6667" t="s">
        <v>1759</v>
      </c>
      <c r="Q6667" t="s">
        <v>1758</v>
      </c>
      <c r="R6667" t="s">
        <v>1762</v>
      </c>
      <c r="S6667" t="s">
        <v>216</v>
      </c>
      <c r="T6667" t="s">
        <v>561</v>
      </c>
    </row>
    <row r="6668" spans="1:20">
      <c r="A6668" t="s">
        <v>1758</v>
      </c>
      <c r="B6668" t="s">
        <v>1759</v>
      </c>
      <c r="C6668" t="s">
        <v>1772</v>
      </c>
      <c r="D6668" t="s">
        <v>1773</v>
      </c>
      <c r="E6668" t="s">
        <v>212</v>
      </c>
      <c r="F6668" s="1">
        <v>41579</v>
      </c>
      <c r="G6668" t="s">
        <v>2663</v>
      </c>
      <c r="H6668">
        <v>201502</v>
      </c>
      <c r="I6668" t="s">
        <v>213</v>
      </c>
      <c r="J6668" t="s">
        <v>53</v>
      </c>
      <c r="K6668" t="s">
        <v>239</v>
      </c>
      <c r="L6668" t="s">
        <v>54</v>
      </c>
      <c r="M6668" t="s">
        <v>31</v>
      </c>
      <c r="N6668" t="s">
        <v>32</v>
      </c>
      <c r="O6668">
        <v>79.3</v>
      </c>
      <c r="P6668" t="s">
        <v>1759</v>
      </c>
      <c r="Q6668" t="s">
        <v>1758</v>
      </c>
      <c r="R6668" t="s">
        <v>1762</v>
      </c>
      <c r="S6668" t="s">
        <v>216</v>
      </c>
      <c r="T6668" t="s">
        <v>561</v>
      </c>
    </row>
    <row r="6669" spans="1:20">
      <c r="A6669" t="s">
        <v>1765</v>
      </c>
      <c r="B6669" t="s">
        <v>1759</v>
      </c>
      <c r="C6669" t="s">
        <v>1776</v>
      </c>
      <c r="D6669" t="s">
        <v>1777</v>
      </c>
      <c r="E6669" t="s">
        <v>212</v>
      </c>
      <c r="F6669" s="1">
        <v>41579</v>
      </c>
      <c r="G6669" t="s">
        <v>2663</v>
      </c>
      <c r="H6669">
        <v>201502</v>
      </c>
      <c r="I6669" t="s">
        <v>213</v>
      </c>
      <c r="J6669" t="s">
        <v>28</v>
      </c>
      <c r="K6669" t="s">
        <v>217</v>
      </c>
      <c r="L6669" t="s">
        <v>30</v>
      </c>
      <c r="M6669" t="s">
        <v>31</v>
      </c>
      <c r="N6669" t="s">
        <v>32</v>
      </c>
      <c r="O6669">
        <v>2800.87</v>
      </c>
      <c r="P6669" t="s">
        <v>1759</v>
      </c>
      <c r="Q6669" t="s">
        <v>1765</v>
      </c>
      <c r="R6669" t="s">
        <v>1762</v>
      </c>
      <c r="S6669" t="s">
        <v>216</v>
      </c>
      <c r="T6669" t="s">
        <v>561</v>
      </c>
    </row>
    <row r="6670" spans="1:20">
      <c r="A6670" t="s">
        <v>1765</v>
      </c>
      <c r="B6670" t="s">
        <v>1759</v>
      </c>
      <c r="C6670" t="s">
        <v>1776</v>
      </c>
      <c r="D6670" t="s">
        <v>1777</v>
      </c>
      <c r="E6670" t="s">
        <v>212</v>
      </c>
      <c r="F6670" s="1">
        <v>41579</v>
      </c>
      <c r="G6670" t="s">
        <v>2663</v>
      </c>
      <c r="H6670">
        <v>201502</v>
      </c>
      <c r="I6670" t="s">
        <v>213</v>
      </c>
      <c r="J6670" t="s">
        <v>28</v>
      </c>
      <c r="K6670" t="s">
        <v>239</v>
      </c>
      <c r="L6670" t="s">
        <v>30</v>
      </c>
      <c r="M6670" t="s">
        <v>31</v>
      </c>
      <c r="N6670" t="s">
        <v>32</v>
      </c>
      <c r="O6670">
        <v>3234.39</v>
      </c>
      <c r="P6670" t="s">
        <v>1759</v>
      </c>
      <c r="Q6670" t="s">
        <v>1765</v>
      </c>
      <c r="R6670" t="s">
        <v>1762</v>
      </c>
      <c r="S6670" t="s">
        <v>216</v>
      </c>
      <c r="T6670" t="s">
        <v>561</v>
      </c>
    </row>
    <row r="6671" spans="1:20">
      <c r="A6671" t="s">
        <v>1765</v>
      </c>
      <c r="B6671" t="s">
        <v>1759</v>
      </c>
      <c r="C6671" t="s">
        <v>2814</v>
      </c>
      <c r="D6671" t="s">
        <v>2815</v>
      </c>
      <c r="E6671" t="s">
        <v>212</v>
      </c>
      <c r="F6671" s="1">
        <v>41579</v>
      </c>
      <c r="G6671" t="s">
        <v>2663</v>
      </c>
      <c r="H6671">
        <v>201502</v>
      </c>
      <c r="I6671" t="s">
        <v>213</v>
      </c>
      <c r="J6671" t="s">
        <v>28</v>
      </c>
      <c r="K6671" t="s">
        <v>239</v>
      </c>
      <c r="L6671" t="s">
        <v>30</v>
      </c>
      <c r="M6671" t="s">
        <v>31</v>
      </c>
      <c r="N6671" t="s">
        <v>32</v>
      </c>
      <c r="O6671">
        <v>335.91</v>
      </c>
      <c r="P6671" t="s">
        <v>1759</v>
      </c>
      <c r="Q6671" t="s">
        <v>1765</v>
      </c>
      <c r="R6671" t="s">
        <v>1762</v>
      </c>
      <c r="S6671" t="s">
        <v>216</v>
      </c>
      <c r="T6671" t="s">
        <v>561</v>
      </c>
    </row>
    <row r="6672" spans="1:20">
      <c r="A6672" t="s">
        <v>1782</v>
      </c>
      <c r="B6672" t="s">
        <v>1759</v>
      </c>
      <c r="C6672" t="s">
        <v>1783</v>
      </c>
      <c r="D6672" t="s">
        <v>1784</v>
      </c>
      <c r="E6672" t="s">
        <v>258</v>
      </c>
      <c r="F6672" s="1">
        <v>41579</v>
      </c>
      <c r="G6672" t="s">
        <v>2663</v>
      </c>
      <c r="H6672">
        <v>201502</v>
      </c>
      <c r="I6672" t="s">
        <v>213</v>
      </c>
      <c r="J6672" t="s">
        <v>253</v>
      </c>
      <c r="K6672" t="s">
        <v>239</v>
      </c>
      <c r="L6672" t="s">
        <v>254</v>
      </c>
      <c r="M6672" t="s">
        <v>31</v>
      </c>
      <c r="N6672" t="s">
        <v>32</v>
      </c>
      <c r="O6672">
        <v>28293.13</v>
      </c>
      <c r="P6672" t="s">
        <v>1759</v>
      </c>
      <c r="Q6672" t="s">
        <v>1782</v>
      </c>
      <c r="R6672" t="s">
        <v>1762</v>
      </c>
      <c r="S6672" t="s">
        <v>216</v>
      </c>
      <c r="T6672" t="s">
        <v>561</v>
      </c>
    </row>
    <row r="6673" spans="1:20">
      <c r="A6673" t="s">
        <v>1782</v>
      </c>
      <c r="B6673" t="s">
        <v>1759</v>
      </c>
      <c r="C6673" t="s">
        <v>1785</v>
      </c>
      <c r="D6673" t="s">
        <v>1786</v>
      </c>
      <c r="E6673" t="s">
        <v>258</v>
      </c>
      <c r="F6673" s="1">
        <v>41579</v>
      </c>
      <c r="G6673" t="s">
        <v>2663</v>
      </c>
      <c r="H6673">
        <v>201502</v>
      </c>
      <c r="I6673" t="s">
        <v>213</v>
      </c>
      <c r="J6673" t="s">
        <v>253</v>
      </c>
      <c r="K6673" t="s">
        <v>239</v>
      </c>
      <c r="L6673" t="s">
        <v>254</v>
      </c>
      <c r="M6673" t="s">
        <v>31</v>
      </c>
      <c r="N6673" t="s">
        <v>32</v>
      </c>
      <c r="O6673">
        <v>502.48</v>
      </c>
      <c r="P6673" t="s">
        <v>1759</v>
      </c>
      <c r="Q6673" t="s">
        <v>1782</v>
      </c>
      <c r="R6673" t="s">
        <v>1762</v>
      </c>
      <c r="S6673" t="s">
        <v>216</v>
      </c>
      <c r="T6673" t="s">
        <v>561</v>
      </c>
    </row>
    <row r="6674" spans="1:20">
      <c r="A6674" t="s">
        <v>1782</v>
      </c>
      <c r="B6674" t="s">
        <v>1759</v>
      </c>
      <c r="C6674" t="s">
        <v>1787</v>
      </c>
      <c r="D6674" t="s">
        <v>1788</v>
      </c>
      <c r="E6674" t="s">
        <v>258</v>
      </c>
      <c r="F6674" s="1">
        <v>41579</v>
      </c>
      <c r="G6674" t="s">
        <v>2663</v>
      </c>
      <c r="H6674">
        <v>201502</v>
      </c>
      <c r="I6674" t="s">
        <v>213</v>
      </c>
      <c r="J6674" t="s">
        <v>253</v>
      </c>
      <c r="K6674" t="s">
        <v>239</v>
      </c>
      <c r="L6674" t="s">
        <v>254</v>
      </c>
      <c r="M6674" t="s">
        <v>31</v>
      </c>
      <c r="N6674" t="s">
        <v>32</v>
      </c>
      <c r="O6674">
        <v>1308.71</v>
      </c>
      <c r="P6674" t="s">
        <v>1759</v>
      </c>
      <c r="Q6674" t="s">
        <v>1782</v>
      </c>
      <c r="R6674" t="s">
        <v>1762</v>
      </c>
      <c r="S6674" t="s">
        <v>216</v>
      </c>
      <c r="T6674" t="s">
        <v>561</v>
      </c>
    </row>
    <row r="6675" spans="1:20">
      <c r="A6675" t="s">
        <v>1782</v>
      </c>
      <c r="B6675" t="s">
        <v>1759</v>
      </c>
      <c r="C6675" t="s">
        <v>1791</v>
      </c>
      <c r="D6675" t="s">
        <v>1792</v>
      </c>
      <c r="E6675" t="s">
        <v>258</v>
      </c>
      <c r="F6675" s="1">
        <v>41579</v>
      </c>
      <c r="G6675" t="s">
        <v>2663</v>
      </c>
      <c r="H6675">
        <v>201502</v>
      </c>
      <c r="I6675" t="s">
        <v>213</v>
      </c>
      <c r="J6675" t="s">
        <v>253</v>
      </c>
      <c r="K6675" t="s">
        <v>239</v>
      </c>
      <c r="L6675" t="s">
        <v>254</v>
      </c>
      <c r="M6675" t="s">
        <v>31</v>
      </c>
      <c r="N6675" t="s">
        <v>32</v>
      </c>
      <c r="O6675">
        <v>93.23</v>
      </c>
      <c r="P6675" t="s">
        <v>1759</v>
      </c>
      <c r="Q6675" t="s">
        <v>1782</v>
      </c>
      <c r="R6675" t="s">
        <v>1762</v>
      </c>
      <c r="S6675" t="s">
        <v>216</v>
      </c>
      <c r="T6675" t="s">
        <v>561</v>
      </c>
    </row>
    <row r="6676" spans="1:20">
      <c r="A6676" t="s">
        <v>1802</v>
      </c>
      <c r="B6676" t="s">
        <v>1794</v>
      </c>
      <c r="C6676" t="s">
        <v>1806</v>
      </c>
      <c r="D6676" t="s">
        <v>1807</v>
      </c>
      <c r="E6676" t="s">
        <v>600</v>
      </c>
      <c r="F6676" s="1">
        <v>41791</v>
      </c>
      <c r="G6676" t="s">
        <v>2663</v>
      </c>
      <c r="H6676">
        <v>201502</v>
      </c>
      <c r="I6676" t="s">
        <v>213</v>
      </c>
      <c r="J6676" t="s">
        <v>1122</v>
      </c>
      <c r="K6676" t="s">
        <v>1805</v>
      </c>
      <c r="L6676" t="s">
        <v>1124</v>
      </c>
      <c r="M6676" t="s">
        <v>31</v>
      </c>
      <c r="N6676" t="s">
        <v>32</v>
      </c>
      <c r="O6676">
        <v>1689.28</v>
      </c>
      <c r="P6676" t="s">
        <v>1794</v>
      </c>
      <c r="Q6676" t="s">
        <v>1802</v>
      </c>
      <c r="R6676" t="s">
        <v>1799</v>
      </c>
      <c r="S6676" t="s">
        <v>216</v>
      </c>
      <c r="T6676" t="s">
        <v>35</v>
      </c>
    </row>
    <row r="6677" spans="1:20">
      <c r="A6677" t="s">
        <v>1815</v>
      </c>
      <c r="B6677" t="s">
        <v>1816</v>
      </c>
      <c r="C6677" t="s">
        <v>1817</v>
      </c>
      <c r="D6677" t="s">
        <v>1818</v>
      </c>
      <c r="E6677" t="s">
        <v>363</v>
      </c>
      <c r="F6677" s="1">
        <v>41306</v>
      </c>
      <c r="G6677" t="s">
        <v>2663</v>
      </c>
      <c r="H6677">
        <v>201502</v>
      </c>
      <c r="I6677" t="s">
        <v>213</v>
      </c>
      <c r="J6677" t="s">
        <v>53</v>
      </c>
      <c r="K6677" t="s">
        <v>1407</v>
      </c>
      <c r="L6677" t="s">
        <v>54</v>
      </c>
      <c r="M6677" t="s">
        <v>1819</v>
      </c>
      <c r="N6677" t="s">
        <v>32</v>
      </c>
      <c r="O6677">
        <v>3115.4700000000003</v>
      </c>
      <c r="P6677" t="s">
        <v>1816</v>
      </c>
      <c r="Q6677" t="s">
        <v>1815</v>
      </c>
      <c r="R6677" t="s">
        <v>1820</v>
      </c>
      <c r="S6677" t="s">
        <v>216</v>
      </c>
      <c r="T6677" t="s">
        <v>592</v>
      </c>
    </row>
    <row r="6678" spans="1:20">
      <c r="A6678" t="s">
        <v>1815</v>
      </c>
      <c r="B6678" t="s">
        <v>1816</v>
      </c>
      <c r="C6678" t="s">
        <v>1817</v>
      </c>
      <c r="D6678" t="s">
        <v>1818</v>
      </c>
      <c r="E6678" t="s">
        <v>363</v>
      </c>
      <c r="F6678" s="1">
        <v>41306</v>
      </c>
      <c r="G6678" t="s">
        <v>2663</v>
      </c>
      <c r="H6678">
        <v>201502</v>
      </c>
      <c r="I6678" t="s">
        <v>213</v>
      </c>
      <c r="J6678" t="s">
        <v>53</v>
      </c>
      <c r="K6678" t="s">
        <v>1797</v>
      </c>
      <c r="L6678" t="s">
        <v>54</v>
      </c>
      <c r="M6678" t="s">
        <v>1819</v>
      </c>
      <c r="N6678" t="s">
        <v>32</v>
      </c>
      <c r="O6678">
        <v>1107.73</v>
      </c>
      <c r="P6678" t="s">
        <v>1816</v>
      </c>
      <c r="Q6678" t="s">
        <v>1815</v>
      </c>
      <c r="R6678" t="s">
        <v>1820</v>
      </c>
      <c r="S6678" t="s">
        <v>216</v>
      </c>
      <c r="T6678" t="s">
        <v>592</v>
      </c>
    </row>
    <row r="6679" spans="1:20">
      <c r="A6679" t="s">
        <v>1815</v>
      </c>
      <c r="B6679" t="s">
        <v>1816</v>
      </c>
      <c r="C6679" t="s">
        <v>2816</v>
      </c>
      <c r="D6679" t="s">
        <v>2817</v>
      </c>
      <c r="E6679" t="s">
        <v>363</v>
      </c>
      <c r="F6679" s="1">
        <v>40777</v>
      </c>
      <c r="G6679" t="s">
        <v>2663</v>
      </c>
      <c r="H6679">
        <v>201502</v>
      </c>
      <c r="I6679" t="s">
        <v>213</v>
      </c>
      <c r="J6679" t="s">
        <v>53</v>
      </c>
      <c r="K6679" t="s">
        <v>214</v>
      </c>
      <c r="L6679" t="s">
        <v>54</v>
      </c>
      <c r="M6679" t="s">
        <v>1819</v>
      </c>
      <c r="N6679" t="s">
        <v>32</v>
      </c>
      <c r="O6679">
        <v>3670720.55</v>
      </c>
      <c r="P6679" t="s">
        <v>1816</v>
      </c>
      <c r="Q6679" t="s">
        <v>1815</v>
      </c>
      <c r="R6679" t="s">
        <v>1820</v>
      </c>
      <c r="S6679" t="s">
        <v>216</v>
      </c>
      <c r="T6679" t="s">
        <v>592</v>
      </c>
    </row>
    <row r="6680" spans="1:20">
      <c r="A6680" t="s">
        <v>1815</v>
      </c>
      <c r="B6680" t="s">
        <v>1816</v>
      </c>
      <c r="C6680" t="s">
        <v>2816</v>
      </c>
      <c r="D6680" t="s">
        <v>2817</v>
      </c>
      <c r="E6680" t="s">
        <v>363</v>
      </c>
      <c r="F6680" s="1">
        <v>40777</v>
      </c>
      <c r="G6680" t="s">
        <v>2663</v>
      </c>
      <c r="H6680">
        <v>201502</v>
      </c>
      <c r="I6680" t="s">
        <v>213</v>
      </c>
      <c r="J6680" t="s">
        <v>53</v>
      </c>
      <c r="K6680" t="s">
        <v>217</v>
      </c>
      <c r="L6680" t="s">
        <v>54</v>
      </c>
      <c r="M6680" t="s">
        <v>1819</v>
      </c>
      <c r="N6680" t="s">
        <v>32</v>
      </c>
      <c r="O6680">
        <v>4164.6499999999996</v>
      </c>
      <c r="P6680" t="s">
        <v>1816</v>
      </c>
      <c r="Q6680" t="s">
        <v>1815</v>
      </c>
      <c r="R6680" t="s">
        <v>1820</v>
      </c>
      <c r="S6680" t="s">
        <v>216</v>
      </c>
      <c r="T6680" t="s">
        <v>592</v>
      </c>
    </row>
    <row r="6681" spans="1:20">
      <c r="A6681" t="s">
        <v>1815</v>
      </c>
      <c r="B6681" t="s">
        <v>1816</v>
      </c>
      <c r="C6681" t="s">
        <v>2818</v>
      </c>
      <c r="D6681" t="s">
        <v>2819</v>
      </c>
      <c r="E6681" t="s">
        <v>363</v>
      </c>
      <c r="F6681" s="1">
        <v>41334</v>
      </c>
      <c r="G6681" t="s">
        <v>2663</v>
      </c>
      <c r="H6681">
        <v>201502</v>
      </c>
      <c r="I6681" t="s">
        <v>213</v>
      </c>
      <c r="J6681" t="s">
        <v>53</v>
      </c>
      <c r="K6681" t="s">
        <v>214</v>
      </c>
      <c r="L6681" t="s">
        <v>54</v>
      </c>
      <c r="M6681" t="s">
        <v>31</v>
      </c>
      <c r="N6681" t="s">
        <v>32</v>
      </c>
      <c r="O6681">
        <v>2335481.1800000002</v>
      </c>
      <c r="P6681" t="s">
        <v>1816</v>
      </c>
      <c r="Q6681" t="s">
        <v>1815</v>
      </c>
      <c r="R6681" t="s">
        <v>1820</v>
      </c>
      <c r="S6681" t="s">
        <v>216</v>
      </c>
      <c r="T6681" t="s">
        <v>592</v>
      </c>
    </row>
    <row r="6682" spans="1:20">
      <c r="A6682" t="s">
        <v>2560</v>
      </c>
      <c r="B6682" t="s">
        <v>2561</v>
      </c>
      <c r="C6682" t="s">
        <v>2562</v>
      </c>
      <c r="D6682" t="s">
        <v>2563</v>
      </c>
      <c r="E6682" t="s">
        <v>1850</v>
      </c>
      <c r="F6682" s="1">
        <v>41852</v>
      </c>
      <c r="G6682" t="s">
        <v>2663</v>
      </c>
      <c r="H6682">
        <v>201502</v>
      </c>
      <c r="I6682" t="s">
        <v>27</v>
      </c>
      <c r="J6682" t="s">
        <v>596</v>
      </c>
      <c r="K6682" t="s">
        <v>1900</v>
      </c>
      <c r="L6682" t="s">
        <v>2564</v>
      </c>
      <c r="M6682" t="s">
        <v>2565</v>
      </c>
      <c r="N6682" t="s">
        <v>32</v>
      </c>
      <c r="O6682">
        <v>7766.5</v>
      </c>
      <c r="P6682" t="s">
        <v>2561</v>
      </c>
      <c r="Q6682" t="s">
        <v>2560</v>
      </c>
      <c r="R6682" t="s">
        <v>2566</v>
      </c>
      <c r="S6682" t="s">
        <v>1847</v>
      </c>
      <c r="T6682" t="s">
        <v>561</v>
      </c>
    </row>
    <row r="6683" spans="1:20">
      <c r="A6683" t="s">
        <v>1823</v>
      </c>
      <c r="B6683" t="s">
        <v>1824</v>
      </c>
      <c r="C6683" t="s">
        <v>1825</v>
      </c>
      <c r="D6683" t="s">
        <v>1826</v>
      </c>
      <c r="E6683" t="s">
        <v>1827</v>
      </c>
      <c r="F6683" s="1">
        <v>30682</v>
      </c>
      <c r="G6683" t="s">
        <v>2663</v>
      </c>
      <c r="H6683">
        <v>201502</v>
      </c>
      <c r="I6683" t="s">
        <v>27</v>
      </c>
      <c r="J6683" t="s">
        <v>596</v>
      </c>
      <c r="K6683" t="s">
        <v>1828</v>
      </c>
      <c r="L6683" t="s">
        <v>1829</v>
      </c>
      <c r="M6683" t="s">
        <v>1830</v>
      </c>
      <c r="N6683" t="s">
        <v>32</v>
      </c>
      <c r="O6683">
        <v>880.13</v>
      </c>
      <c r="P6683" t="s">
        <v>1824</v>
      </c>
      <c r="Q6683" t="s">
        <v>1823</v>
      </c>
      <c r="R6683" t="s">
        <v>1831</v>
      </c>
      <c r="S6683" t="s">
        <v>1832</v>
      </c>
      <c r="T6683" t="s">
        <v>561</v>
      </c>
    </row>
    <row r="6684" spans="1:20">
      <c r="A6684" t="s">
        <v>1823</v>
      </c>
      <c r="B6684" t="s">
        <v>1824</v>
      </c>
      <c r="C6684" t="s">
        <v>1825</v>
      </c>
      <c r="D6684" t="s">
        <v>1826</v>
      </c>
      <c r="E6684" t="s">
        <v>1827</v>
      </c>
      <c r="F6684" s="1">
        <v>30682</v>
      </c>
      <c r="G6684" t="s">
        <v>2663</v>
      </c>
      <c r="H6684">
        <v>201502</v>
      </c>
      <c r="I6684" t="s">
        <v>27</v>
      </c>
      <c r="J6684" t="s">
        <v>596</v>
      </c>
      <c r="K6684" t="s">
        <v>1833</v>
      </c>
      <c r="L6684" t="s">
        <v>1829</v>
      </c>
      <c r="M6684" t="s">
        <v>1830</v>
      </c>
      <c r="N6684" t="s">
        <v>32</v>
      </c>
      <c r="O6684">
        <v>1882.68</v>
      </c>
      <c r="P6684" t="s">
        <v>1824</v>
      </c>
      <c r="Q6684" t="s">
        <v>1823</v>
      </c>
      <c r="R6684" t="s">
        <v>1831</v>
      </c>
      <c r="S6684" t="s">
        <v>1832</v>
      </c>
      <c r="T6684" t="s">
        <v>561</v>
      </c>
    </row>
    <row r="6685" spans="1:20">
      <c r="A6685" t="s">
        <v>1823</v>
      </c>
      <c r="B6685" t="s">
        <v>1824</v>
      </c>
      <c r="C6685" t="s">
        <v>1825</v>
      </c>
      <c r="D6685" t="s">
        <v>1826</v>
      </c>
      <c r="E6685" t="s">
        <v>1827</v>
      </c>
      <c r="F6685" s="1">
        <v>30682</v>
      </c>
      <c r="G6685" t="s">
        <v>2663</v>
      </c>
      <c r="H6685">
        <v>201502</v>
      </c>
      <c r="I6685" t="s">
        <v>27</v>
      </c>
      <c r="J6685" t="s">
        <v>596</v>
      </c>
      <c r="K6685" t="s">
        <v>1834</v>
      </c>
      <c r="L6685" t="s">
        <v>1829</v>
      </c>
      <c r="M6685" t="s">
        <v>1830</v>
      </c>
      <c r="N6685" t="s">
        <v>32</v>
      </c>
      <c r="O6685">
        <v>5091.1900000000005</v>
      </c>
      <c r="P6685" t="s">
        <v>1824</v>
      </c>
      <c r="Q6685" t="s">
        <v>1823</v>
      </c>
      <c r="R6685" t="s">
        <v>1831</v>
      </c>
      <c r="S6685" t="s">
        <v>1832</v>
      </c>
      <c r="T6685" t="s">
        <v>561</v>
      </c>
    </row>
    <row r="6686" spans="1:20">
      <c r="A6686" t="s">
        <v>1823</v>
      </c>
      <c r="B6686" t="s">
        <v>1824</v>
      </c>
      <c r="C6686" t="s">
        <v>1825</v>
      </c>
      <c r="D6686" t="s">
        <v>1826</v>
      </c>
      <c r="E6686" t="s">
        <v>1827</v>
      </c>
      <c r="F6686" s="1">
        <v>30682</v>
      </c>
      <c r="G6686" t="s">
        <v>2663</v>
      </c>
      <c r="H6686">
        <v>201502</v>
      </c>
      <c r="I6686" t="s">
        <v>27</v>
      </c>
      <c r="J6686" t="s">
        <v>596</v>
      </c>
      <c r="K6686" t="s">
        <v>1835</v>
      </c>
      <c r="L6686" t="s">
        <v>1829</v>
      </c>
      <c r="M6686" t="s">
        <v>1830</v>
      </c>
      <c r="N6686" t="s">
        <v>32</v>
      </c>
      <c r="O6686">
        <v>2.09</v>
      </c>
      <c r="P6686" t="s">
        <v>1824</v>
      </c>
      <c r="Q6686" t="s">
        <v>1823</v>
      </c>
      <c r="R6686" t="s">
        <v>1831</v>
      </c>
      <c r="S6686" t="s">
        <v>1832</v>
      </c>
      <c r="T6686" t="s">
        <v>561</v>
      </c>
    </row>
    <row r="6687" spans="1:20">
      <c r="A6687" t="s">
        <v>1823</v>
      </c>
      <c r="B6687" t="s">
        <v>1824</v>
      </c>
      <c r="C6687" t="s">
        <v>1825</v>
      </c>
      <c r="D6687" t="s">
        <v>1826</v>
      </c>
      <c r="E6687" t="s">
        <v>1827</v>
      </c>
      <c r="F6687" s="1">
        <v>30682</v>
      </c>
      <c r="G6687" t="s">
        <v>2663</v>
      </c>
      <c r="H6687">
        <v>201502</v>
      </c>
      <c r="I6687" t="s">
        <v>27</v>
      </c>
      <c r="J6687" t="s">
        <v>596</v>
      </c>
      <c r="K6687" t="s">
        <v>1836</v>
      </c>
      <c r="L6687" t="s">
        <v>1829</v>
      </c>
      <c r="M6687" t="s">
        <v>1830</v>
      </c>
      <c r="N6687" t="s">
        <v>32</v>
      </c>
      <c r="O6687">
        <v>984.48</v>
      </c>
      <c r="P6687" t="s">
        <v>1824</v>
      </c>
      <c r="Q6687" t="s">
        <v>1823</v>
      </c>
      <c r="R6687" t="s">
        <v>1831</v>
      </c>
      <c r="S6687" t="s">
        <v>1832</v>
      </c>
      <c r="T6687" t="s">
        <v>561</v>
      </c>
    </row>
    <row r="6688" spans="1:20">
      <c r="A6688" t="s">
        <v>1823</v>
      </c>
      <c r="B6688" t="s">
        <v>1824</v>
      </c>
      <c r="C6688" t="s">
        <v>1825</v>
      </c>
      <c r="D6688" t="s">
        <v>1826</v>
      </c>
      <c r="E6688" t="s">
        <v>1827</v>
      </c>
      <c r="F6688" s="1">
        <v>30682</v>
      </c>
      <c r="G6688" t="s">
        <v>2663</v>
      </c>
      <c r="H6688">
        <v>201502</v>
      </c>
      <c r="I6688" t="s">
        <v>27</v>
      </c>
      <c r="J6688" t="s">
        <v>596</v>
      </c>
      <c r="K6688" t="s">
        <v>1837</v>
      </c>
      <c r="L6688" t="s">
        <v>1829</v>
      </c>
      <c r="M6688" t="s">
        <v>1830</v>
      </c>
      <c r="N6688" t="s">
        <v>32</v>
      </c>
      <c r="O6688">
        <v>9.33</v>
      </c>
      <c r="P6688" t="s">
        <v>1824</v>
      </c>
      <c r="Q6688" t="s">
        <v>1823</v>
      </c>
      <c r="R6688" t="s">
        <v>1831</v>
      </c>
      <c r="S6688" t="s">
        <v>1832</v>
      </c>
      <c r="T6688" t="s">
        <v>561</v>
      </c>
    </row>
    <row r="6689" spans="1:20">
      <c r="A6689" t="s">
        <v>1823</v>
      </c>
      <c r="B6689" t="s">
        <v>1824</v>
      </c>
      <c r="C6689" t="s">
        <v>1838</v>
      </c>
      <c r="D6689" t="s">
        <v>1839</v>
      </c>
      <c r="E6689" t="s">
        <v>1827</v>
      </c>
      <c r="F6689" s="1">
        <v>31464</v>
      </c>
      <c r="G6689" t="s">
        <v>2663</v>
      </c>
      <c r="H6689">
        <v>201502</v>
      </c>
      <c r="I6689" t="s">
        <v>27</v>
      </c>
      <c r="J6689" t="s">
        <v>596</v>
      </c>
      <c r="K6689" t="s">
        <v>1828</v>
      </c>
      <c r="L6689" t="s">
        <v>1840</v>
      </c>
      <c r="M6689" t="s">
        <v>1841</v>
      </c>
      <c r="N6689" t="s">
        <v>32</v>
      </c>
      <c r="O6689">
        <v>1663.94</v>
      </c>
      <c r="P6689" t="s">
        <v>1824</v>
      </c>
      <c r="Q6689" t="s">
        <v>1823</v>
      </c>
      <c r="R6689" t="s">
        <v>1831</v>
      </c>
      <c r="S6689" t="s">
        <v>1832</v>
      </c>
      <c r="T6689" t="s">
        <v>561</v>
      </c>
    </row>
    <row r="6690" spans="1:20">
      <c r="A6690" t="s">
        <v>1823</v>
      </c>
      <c r="B6690" t="s">
        <v>1824</v>
      </c>
      <c r="C6690" t="s">
        <v>1838</v>
      </c>
      <c r="D6690" t="s">
        <v>1839</v>
      </c>
      <c r="E6690" t="s">
        <v>1827</v>
      </c>
      <c r="F6690" s="1">
        <v>31464</v>
      </c>
      <c r="G6690" t="s">
        <v>2663</v>
      </c>
      <c r="H6690">
        <v>201502</v>
      </c>
      <c r="I6690" t="s">
        <v>27</v>
      </c>
      <c r="J6690" t="s">
        <v>596</v>
      </c>
      <c r="K6690" t="s">
        <v>1833</v>
      </c>
      <c r="L6690" t="s">
        <v>1840</v>
      </c>
      <c r="M6690" t="s">
        <v>1841</v>
      </c>
      <c r="N6690" t="s">
        <v>32</v>
      </c>
      <c r="O6690">
        <v>3612.19</v>
      </c>
      <c r="P6690" t="s">
        <v>1824</v>
      </c>
      <c r="Q6690" t="s">
        <v>1823</v>
      </c>
      <c r="R6690" t="s">
        <v>1831</v>
      </c>
      <c r="S6690" t="s">
        <v>1832</v>
      </c>
      <c r="T6690" t="s">
        <v>561</v>
      </c>
    </row>
    <row r="6691" spans="1:20">
      <c r="A6691" t="s">
        <v>1823</v>
      </c>
      <c r="B6691" t="s">
        <v>1824</v>
      </c>
      <c r="C6691" t="s">
        <v>1838</v>
      </c>
      <c r="D6691" t="s">
        <v>1839</v>
      </c>
      <c r="E6691" t="s">
        <v>1827</v>
      </c>
      <c r="F6691" s="1">
        <v>31464</v>
      </c>
      <c r="G6691" t="s">
        <v>2663</v>
      </c>
      <c r="H6691">
        <v>201502</v>
      </c>
      <c r="I6691" t="s">
        <v>27</v>
      </c>
      <c r="J6691" t="s">
        <v>596</v>
      </c>
      <c r="K6691" t="s">
        <v>1834</v>
      </c>
      <c r="L6691" t="s">
        <v>1840</v>
      </c>
      <c r="M6691" t="s">
        <v>1841</v>
      </c>
      <c r="N6691" t="s">
        <v>32</v>
      </c>
      <c r="O6691">
        <v>345.85</v>
      </c>
      <c r="P6691" t="s">
        <v>1824</v>
      </c>
      <c r="Q6691" t="s">
        <v>1823</v>
      </c>
      <c r="R6691" t="s">
        <v>1831</v>
      </c>
      <c r="S6691" t="s">
        <v>1832</v>
      </c>
      <c r="T6691" t="s">
        <v>561</v>
      </c>
    </row>
    <row r="6692" spans="1:20">
      <c r="A6692" t="s">
        <v>1823</v>
      </c>
      <c r="B6692" t="s">
        <v>1824</v>
      </c>
      <c r="C6692" t="s">
        <v>1838</v>
      </c>
      <c r="D6692" t="s">
        <v>1839</v>
      </c>
      <c r="E6692" t="s">
        <v>1827</v>
      </c>
      <c r="F6692" s="1">
        <v>31464</v>
      </c>
      <c r="G6692" t="s">
        <v>2663</v>
      </c>
      <c r="H6692">
        <v>201502</v>
      </c>
      <c r="I6692" t="s">
        <v>27</v>
      </c>
      <c r="J6692" t="s">
        <v>596</v>
      </c>
      <c r="K6692" t="s">
        <v>1836</v>
      </c>
      <c r="L6692" t="s">
        <v>1840</v>
      </c>
      <c r="M6692" t="s">
        <v>1841</v>
      </c>
      <c r="N6692" t="s">
        <v>32</v>
      </c>
      <c r="O6692">
        <v>336.36</v>
      </c>
      <c r="P6692" t="s">
        <v>1824</v>
      </c>
      <c r="Q6692" t="s">
        <v>1823</v>
      </c>
      <c r="R6692" t="s">
        <v>1831</v>
      </c>
      <c r="S6692" t="s">
        <v>1832</v>
      </c>
      <c r="T6692" t="s">
        <v>561</v>
      </c>
    </row>
    <row r="6693" spans="1:20">
      <c r="A6693" t="s">
        <v>1823</v>
      </c>
      <c r="B6693" t="s">
        <v>1824</v>
      </c>
      <c r="C6693" t="s">
        <v>1838</v>
      </c>
      <c r="D6693" t="s">
        <v>1839</v>
      </c>
      <c r="E6693" t="s">
        <v>1827</v>
      </c>
      <c r="F6693" s="1">
        <v>31464</v>
      </c>
      <c r="G6693" t="s">
        <v>2663</v>
      </c>
      <c r="H6693">
        <v>201502</v>
      </c>
      <c r="I6693" t="s">
        <v>27</v>
      </c>
      <c r="J6693" t="s">
        <v>596</v>
      </c>
      <c r="K6693" t="s">
        <v>1837</v>
      </c>
      <c r="L6693" t="s">
        <v>1840</v>
      </c>
      <c r="M6693" t="s">
        <v>1841</v>
      </c>
      <c r="N6693" t="s">
        <v>32</v>
      </c>
      <c r="O6693">
        <v>24.76</v>
      </c>
      <c r="P6693" t="s">
        <v>1824</v>
      </c>
      <c r="Q6693" t="s">
        <v>1823</v>
      </c>
      <c r="R6693" t="s">
        <v>1831</v>
      </c>
      <c r="S6693" t="s">
        <v>1832</v>
      </c>
      <c r="T6693" t="s">
        <v>561</v>
      </c>
    </row>
    <row r="6694" spans="1:20">
      <c r="A6694" t="s">
        <v>1842</v>
      </c>
      <c r="B6694" t="s">
        <v>1843</v>
      </c>
      <c r="C6694" t="s">
        <v>1844</v>
      </c>
      <c r="D6694" t="s">
        <v>1845</v>
      </c>
      <c r="E6694" t="s">
        <v>595</v>
      </c>
      <c r="F6694" s="1">
        <v>41791</v>
      </c>
      <c r="G6694" t="s">
        <v>2663</v>
      </c>
      <c r="H6694">
        <v>201502</v>
      </c>
      <c r="I6694" t="s">
        <v>27</v>
      </c>
      <c r="J6694" t="s">
        <v>596</v>
      </c>
      <c r="K6694" t="s">
        <v>623</v>
      </c>
      <c r="L6694" t="s">
        <v>631</v>
      </c>
      <c r="M6694" t="s">
        <v>632</v>
      </c>
      <c r="N6694" t="s">
        <v>32</v>
      </c>
      <c r="O6694">
        <v>280.56</v>
      </c>
      <c r="P6694" t="s">
        <v>1843</v>
      </c>
      <c r="Q6694" t="s">
        <v>1842</v>
      </c>
      <c r="R6694" t="s">
        <v>1846</v>
      </c>
      <c r="S6694" t="s">
        <v>1847</v>
      </c>
      <c r="T6694" t="s">
        <v>592</v>
      </c>
    </row>
    <row r="6695" spans="1:20">
      <c r="A6695" t="s">
        <v>1842</v>
      </c>
      <c r="B6695" t="s">
        <v>1843</v>
      </c>
      <c r="C6695" t="s">
        <v>1844</v>
      </c>
      <c r="D6695" t="s">
        <v>1845</v>
      </c>
      <c r="E6695" t="s">
        <v>595</v>
      </c>
      <c r="F6695" s="1">
        <v>41791</v>
      </c>
      <c r="G6695" t="s">
        <v>2663</v>
      </c>
      <c r="H6695">
        <v>201502</v>
      </c>
      <c r="I6695" t="s">
        <v>27</v>
      </c>
      <c r="J6695" t="s">
        <v>596</v>
      </c>
      <c r="K6695" t="s">
        <v>627</v>
      </c>
      <c r="L6695" t="s">
        <v>631</v>
      </c>
      <c r="M6695" t="s">
        <v>632</v>
      </c>
      <c r="N6695" t="s">
        <v>32</v>
      </c>
      <c r="O6695">
        <v>187.04</v>
      </c>
      <c r="P6695" t="s">
        <v>1843</v>
      </c>
      <c r="Q6695" t="s">
        <v>1842</v>
      </c>
      <c r="R6695" t="s">
        <v>1846</v>
      </c>
      <c r="S6695" t="s">
        <v>1847</v>
      </c>
      <c r="T6695" t="s">
        <v>592</v>
      </c>
    </row>
    <row r="6696" spans="1:20">
      <c r="A6696" t="s">
        <v>1842</v>
      </c>
      <c r="B6696" t="s">
        <v>1843</v>
      </c>
      <c r="C6696" t="s">
        <v>2567</v>
      </c>
      <c r="D6696" t="s">
        <v>2568</v>
      </c>
      <c r="E6696" t="s">
        <v>1850</v>
      </c>
      <c r="F6696" s="1">
        <v>40179</v>
      </c>
      <c r="G6696" t="s">
        <v>2663</v>
      </c>
      <c r="H6696">
        <v>201502</v>
      </c>
      <c r="I6696" t="s">
        <v>27</v>
      </c>
      <c r="J6696" t="s">
        <v>596</v>
      </c>
      <c r="K6696" t="s">
        <v>1856</v>
      </c>
      <c r="L6696" t="s">
        <v>2569</v>
      </c>
      <c r="M6696" t="s">
        <v>2570</v>
      </c>
      <c r="N6696" t="s">
        <v>32</v>
      </c>
      <c r="O6696">
        <v>-10964.59</v>
      </c>
      <c r="P6696" t="s">
        <v>1843</v>
      </c>
      <c r="Q6696" t="s">
        <v>1842</v>
      </c>
      <c r="R6696" t="s">
        <v>1846</v>
      </c>
      <c r="S6696" t="s">
        <v>1847</v>
      </c>
      <c r="T6696" t="s">
        <v>592</v>
      </c>
    </row>
    <row r="6697" spans="1:20">
      <c r="A6697" t="s">
        <v>1842</v>
      </c>
      <c r="B6697" t="s">
        <v>1843</v>
      </c>
      <c r="C6697" t="s">
        <v>1848</v>
      </c>
      <c r="D6697" t="s">
        <v>1849</v>
      </c>
      <c r="E6697" t="s">
        <v>1850</v>
      </c>
      <c r="F6697" s="1">
        <v>41022</v>
      </c>
      <c r="G6697" t="s">
        <v>2663</v>
      </c>
      <c r="H6697">
        <v>201502</v>
      </c>
      <c r="I6697" t="s">
        <v>27</v>
      </c>
      <c r="J6697" t="s">
        <v>596</v>
      </c>
      <c r="K6697" t="s">
        <v>1851</v>
      </c>
      <c r="L6697" t="s">
        <v>1852</v>
      </c>
      <c r="M6697" t="s">
        <v>1853</v>
      </c>
      <c r="N6697" t="s">
        <v>32</v>
      </c>
      <c r="O6697">
        <v>2700.12</v>
      </c>
      <c r="P6697" t="s">
        <v>1843</v>
      </c>
      <c r="Q6697" t="s">
        <v>1842</v>
      </c>
      <c r="R6697" t="s">
        <v>1846</v>
      </c>
      <c r="S6697" t="s">
        <v>1847</v>
      </c>
      <c r="T6697" t="s">
        <v>592</v>
      </c>
    </row>
    <row r="6698" spans="1:20">
      <c r="A6698" t="s">
        <v>1842</v>
      </c>
      <c r="B6698" t="s">
        <v>1843</v>
      </c>
      <c r="C6698" t="s">
        <v>1854</v>
      </c>
      <c r="D6698" t="s">
        <v>1855</v>
      </c>
      <c r="E6698" t="s">
        <v>1850</v>
      </c>
      <c r="F6698" s="1">
        <v>41122</v>
      </c>
      <c r="G6698" t="s">
        <v>2663</v>
      </c>
      <c r="H6698">
        <v>201502</v>
      </c>
      <c r="I6698" t="s">
        <v>27</v>
      </c>
      <c r="J6698" t="s">
        <v>596</v>
      </c>
      <c r="K6698" t="s">
        <v>1856</v>
      </c>
      <c r="L6698" t="s">
        <v>1852</v>
      </c>
      <c r="M6698" t="s">
        <v>1853</v>
      </c>
      <c r="N6698" t="s">
        <v>32</v>
      </c>
      <c r="O6698">
        <v>2205.0300000000002</v>
      </c>
      <c r="P6698" t="s">
        <v>1843</v>
      </c>
      <c r="Q6698" t="s">
        <v>1842</v>
      </c>
      <c r="R6698" t="s">
        <v>1846</v>
      </c>
      <c r="S6698" t="s">
        <v>1847</v>
      </c>
      <c r="T6698" t="s">
        <v>592</v>
      </c>
    </row>
    <row r="6699" spans="1:20">
      <c r="A6699" t="s">
        <v>1870</v>
      </c>
      <c r="B6699" t="s">
        <v>1871</v>
      </c>
      <c r="C6699" t="s">
        <v>1888</v>
      </c>
      <c r="D6699" t="s">
        <v>1889</v>
      </c>
      <c r="E6699" t="s">
        <v>1850</v>
      </c>
      <c r="F6699" s="1">
        <v>41883</v>
      </c>
      <c r="G6699" t="s">
        <v>2663</v>
      </c>
      <c r="H6699">
        <v>201502</v>
      </c>
      <c r="I6699" t="s">
        <v>27</v>
      </c>
      <c r="J6699" t="s">
        <v>596</v>
      </c>
      <c r="K6699" t="s">
        <v>1856</v>
      </c>
      <c r="L6699" t="s">
        <v>1890</v>
      </c>
      <c r="M6699" t="s">
        <v>1891</v>
      </c>
      <c r="N6699" t="s">
        <v>32</v>
      </c>
      <c r="O6699">
        <v>1936.7</v>
      </c>
      <c r="P6699" t="s">
        <v>1871</v>
      </c>
      <c r="Q6699" t="s">
        <v>1870</v>
      </c>
      <c r="R6699" t="s">
        <v>1876</v>
      </c>
      <c r="S6699" t="s">
        <v>1847</v>
      </c>
      <c r="T6699" t="s">
        <v>561</v>
      </c>
    </row>
    <row r="6700" spans="1:20">
      <c r="A6700" t="s">
        <v>1870</v>
      </c>
      <c r="B6700" t="s">
        <v>1871</v>
      </c>
      <c r="C6700" t="s">
        <v>1892</v>
      </c>
      <c r="D6700" t="s">
        <v>1893</v>
      </c>
      <c r="E6700" t="s">
        <v>1850</v>
      </c>
      <c r="F6700" s="1">
        <v>40603</v>
      </c>
      <c r="G6700" t="s">
        <v>2663</v>
      </c>
      <c r="H6700">
        <v>201502</v>
      </c>
      <c r="I6700" t="s">
        <v>27</v>
      </c>
      <c r="J6700" t="s">
        <v>596</v>
      </c>
      <c r="K6700" t="s">
        <v>1856</v>
      </c>
      <c r="L6700" t="s">
        <v>1894</v>
      </c>
      <c r="M6700" t="s">
        <v>1895</v>
      </c>
      <c r="N6700" t="s">
        <v>32</v>
      </c>
      <c r="O6700">
        <v>9973.08</v>
      </c>
      <c r="P6700" t="s">
        <v>1871</v>
      </c>
      <c r="Q6700" t="s">
        <v>1870</v>
      </c>
      <c r="R6700" t="s">
        <v>1876</v>
      </c>
      <c r="S6700" t="s">
        <v>1847</v>
      </c>
      <c r="T6700" t="s">
        <v>561</v>
      </c>
    </row>
    <row r="6701" spans="1:20">
      <c r="A6701" t="s">
        <v>1905</v>
      </c>
      <c r="B6701" t="s">
        <v>1897</v>
      </c>
      <c r="C6701" t="s">
        <v>1909</v>
      </c>
      <c r="D6701" t="s">
        <v>1910</v>
      </c>
      <c r="E6701" t="s">
        <v>1827</v>
      </c>
      <c r="F6701" s="1">
        <v>37561</v>
      </c>
      <c r="G6701" t="s">
        <v>2663</v>
      </c>
      <c r="H6701">
        <v>201502</v>
      </c>
      <c r="I6701" t="s">
        <v>27</v>
      </c>
      <c r="J6701" t="s">
        <v>596</v>
      </c>
      <c r="K6701" t="s">
        <v>1911</v>
      </c>
      <c r="L6701" t="s">
        <v>1901</v>
      </c>
      <c r="M6701" t="s">
        <v>1902</v>
      </c>
      <c r="N6701" t="s">
        <v>32</v>
      </c>
      <c r="O6701">
        <v>2.99</v>
      </c>
      <c r="P6701" t="s">
        <v>1897</v>
      </c>
      <c r="Q6701" t="s">
        <v>1905</v>
      </c>
      <c r="R6701" t="s">
        <v>1903</v>
      </c>
      <c r="S6701" t="s">
        <v>1904</v>
      </c>
      <c r="T6701" t="s">
        <v>561</v>
      </c>
    </row>
    <row r="6702" spans="1:20">
      <c r="A6702" t="s">
        <v>1905</v>
      </c>
      <c r="B6702" t="s">
        <v>1897</v>
      </c>
      <c r="C6702" t="s">
        <v>1909</v>
      </c>
      <c r="D6702" t="s">
        <v>1910</v>
      </c>
      <c r="E6702" t="s">
        <v>1827</v>
      </c>
      <c r="F6702" s="1">
        <v>37561</v>
      </c>
      <c r="G6702" t="s">
        <v>2663</v>
      </c>
      <c r="H6702">
        <v>201502</v>
      </c>
      <c r="I6702" t="s">
        <v>27</v>
      </c>
      <c r="J6702" t="s">
        <v>596</v>
      </c>
      <c r="K6702" t="s">
        <v>1908</v>
      </c>
      <c r="L6702" t="s">
        <v>1901</v>
      </c>
      <c r="M6702" t="s">
        <v>1902</v>
      </c>
      <c r="N6702" t="s">
        <v>32</v>
      </c>
      <c r="O6702">
        <v>7.28</v>
      </c>
      <c r="P6702" t="s">
        <v>1897</v>
      </c>
      <c r="Q6702" t="s">
        <v>1905</v>
      </c>
      <c r="R6702" t="s">
        <v>1903</v>
      </c>
      <c r="S6702" t="s">
        <v>1904</v>
      </c>
      <c r="T6702" t="s">
        <v>561</v>
      </c>
    </row>
    <row r="6703" spans="1:20">
      <c r="A6703" t="s">
        <v>1905</v>
      </c>
      <c r="B6703" t="s">
        <v>1897</v>
      </c>
      <c r="C6703" t="s">
        <v>1909</v>
      </c>
      <c r="D6703" t="s">
        <v>1910</v>
      </c>
      <c r="E6703" t="s">
        <v>1827</v>
      </c>
      <c r="F6703" s="1">
        <v>37561</v>
      </c>
      <c r="G6703" t="s">
        <v>2663</v>
      </c>
      <c r="H6703">
        <v>201502</v>
      </c>
      <c r="I6703" t="s">
        <v>27</v>
      </c>
      <c r="J6703" t="s">
        <v>596</v>
      </c>
      <c r="K6703" t="s">
        <v>1912</v>
      </c>
      <c r="L6703" t="s">
        <v>1901</v>
      </c>
      <c r="M6703" t="s">
        <v>1902</v>
      </c>
      <c r="N6703" t="s">
        <v>32</v>
      </c>
      <c r="O6703">
        <v>455.66</v>
      </c>
      <c r="P6703" t="s">
        <v>1897</v>
      </c>
      <c r="Q6703" t="s">
        <v>1905</v>
      </c>
      <c r="R6703" t="s">
        <v>1903</v>
      </c>
      <c r="S6703" t="s">
        <v>1904</v>
      </c>
      <c r="T6703" t="s">
        <v>561</v>
      </c>
    </row>
    <row r="6704" spans="1:20">
      <c r="A6704" t="s">
        <v>1905</v>
      </c>
      <c r="B6704" t="s">
        <v>1897</v>
      </c>
      <c r="C6704" t="s">
        <v>1909</v>
      </c>
      <c r="D6704" t="s">
        <v>1910</v>
      </c>
      <c r="E6704" t="s">
        <v>1827</v>
      </c>
      <c r="F6704" s="1">
        <v>37561</v>
      </c>
      <c r="G6704" t="s">
        <v>2663</v>
      </c>
      <c r="H6704">
        <v>201502</v>
      </c>
      <c r="I6704" t="s">
        <v>27</v>
      </c>
      <c r="J6704" t="s">
        <v>596</v>
      </c>
      <c r="K6704" t="s">
        <v>1900</v>
      </c>
      <c r="L6704" t="s">
        <v>1901</v>
      </c>
      <c r="M6704" t="s">
        <v>1902</v>
      </c>
      <c r="N6704" t="s">
        <v>32</v>
      </c>
      <c r="O6704">
        <v>0.77</v>
      </c>
      <c r="P6704" t="s">
        <v>1897</v>
      </c>
      <c r="Q6704" t="s">
        <v>1905</v>
      </c>
      <c r="R6704" t="s">
        <v>1903</v>
      </c>
      <c r="S6704" t="s">
        <v>1904</v>
      </c>
      <c r="T6704" t="s">
        <v>561</v>
      </c>
    </row>
    <row r="6705" spans="1:20">
      <c r="A6705" t="s">
        <v>1905</v>
      </c>
      <c r="B6705" t="s">
        <v>1897</v>
      </c>
      <c r="C6705" t="s">
        <v>1909</v>
      </c>
      <c r="D6705" t="s">
        <v>1910</v>
      </c>
      <c r="E6705" t="s">
        <v>1827</v>
      </c>
      <c r="F6705" s="1">
        <v>37561</v>
      </c>
      <c r="G6705" t="s">
        <v>2663</v>
      </c>
      <c r="H6705">
        <v>201502</v>
      </c>
      <c r="I6705" t="s">
        <v>27</v>
      </c>
      <c r="J6705" t="s">
        <v>596</v>
      </c>
      <c r="K6705" t="s">
        <v>1913</v>
      </c>
      <c r="L6705" t="s">
        <v>1901</v>
      </c>
      <c r="M6705" t="s">
        <v>1902</v>
      </c>
      <c r="N6705" t="s">
        <v>32</v>
      </c>
      <c r="O6705">
        <v>3.66</v>
      </c>
      <c r="P6705" t="s">
        <v>1897</v>
      </c>
      <c r="Q6705" t="s">
        <v>1905</v>
      </c>
      <c r="R6705" t="s">
        <v>1903</v>
      </c>
      <c r="S6705" t="s">
        <v>1904</v>
      </c>
      <c r="T6705" t="s">
        <v>561</v>
      </c>
    </row>
    <row r="6706" spans="1:20">
      <c r="A6706" t="s">
        <v>1914</v>
      </c>
      <c r="B6706" t="s">
        <v>1897</v>
      </c>
      <c r="C6706" t="s">
        <v>1922</v>
      </c>
      <c r="D6706" t="s">
        <v>1923</v>
      </c>
      <c r="E6706" t="s">
        <v>1850</v>
      </c>
      <c r="F6706" s="1">
        <v>41609</v>
      </c>
      <c r="G6706" t="s">
        <v>2663</v>
      </c>
      <c r="H6706">
        <v>201502</v>
      </c>
      <c r="I6706" t="s">
        <v>27</v>
      </c>
      <c r="J6706" t="s">
        <v>596</v>
      </c>
      <c r="K6706" t="s">
        <v>1835</v>
      </c>
      <c r="L6706" t="s">
        <v>1918</v>
      </c>
      <c r="M6706" t="s">
        <v>1919</v>
      </c>
      <c r="N6706" t="s">
        <v>32</v>
      </c>
      <c r="O6706">
        <v>34.79</v>
      </c>
      <c r="P6706" t="s">
        <v>1897</v>
      </c>
      <c r="Q6706" t="s">
        <v>1914</v>
      </c>
      <c r="R6706" t="s">
        <v>1903</v>
      </c>
      <c r="S6706" t="s">
        <v>1904</v>
      </c>
      <c r="T6706" t="s">
        <v>561</v>
      </c>
    </row>
    <row r="6707" spans="1:20">
      <c r="A6707" t="s">
        <v>1942</v>
      </c>
      <c r="B6707" t="s">
        <v>1943</v>
      </c>
      <c r="C6707" t="s">
        <v>1944</v>
      </c>
      <c r="D6707" t="s">
        <v>1945</v>
      </c>
      <c r="E6707" t="s">
        <v>1850</v>
      </c>
      <c r="F6707" s="1">
        <v>41456</v>
      </c>
      <c r="G6707" t="s">
        <v>2663</v>
      </c>
      <c r="H6707">
        <v>201502</v>
      </c>
      <c r="I6707" t="s">
        <v>27</v>
      </c>
      <c r="J6707" t="s">
        <v>596</v>
      </c>
      <c r="K6707" t="s">
        <v>1833</v>
      </c>
      <c r="L6707" t="s">
        <v>1918</v>
      </c>
      <c r="M6707" t="s">
        <v>1919</v>
      </c>
      <c r="N6707" t="s">
        <v>32</v>
      </c>
      <c r="O6707">
        <v>2547.0500000000002</v>
      </c>
      <c r="P6707" t="s">
        <v>1943</v>
      </c>
      <c r="Q6707" t="s">
        <v>1942</v>
      </c>
      <c r="R6707" t="s">
        <v>1946</v>
      </c>
      <c r="S6707" t="s">
        <v>1832</v>
      </c>
      <c r="T6707" t="s">
        <v>592</v>
      </c>
    </row>
    <row r="6708" spans="1:20">
      <c r="A6708" t="s">
        <v>1954</v>
      </c>
      <c r="B6708" t="s">
        <v>1948</v>
      </c>
      <c r="C6708" t="s">
        <v>1955</v>
      </c>
      <c r="D6708" t="s">
        <v>1956</v>
      </c>
      <c r="E6708" t="s">
        <v>600</v>
      </c>
      <c r="F6708" s="1">
        <v>41023</v>
      </c>
      <c r="G6708" t="s">
        <v>2663</v>
      </c>
      <c r="H6708">
        <v>201502</v>
      </c>
      <c r="I6708" t="s">
        <v>1131</v>
      </c>
      <c r="J6708" t="s">
        <v>1122</v>
      </c>
      <c r="K6708" t="s">
        <v>1123</v>
      </c>
      <c r="L6708" t="s">
        <v>1124</v>
      </c>
      <c r="M6708" t="s">
        <v>31</v>
      </c>
      <c r="N6708" t="s">
        <v>32</v>
      </c>
      <c r="O6708">
        <v>15470.82</v>
      </c>
      <c r="P6708" t="s">
        <v>1948</v>
      </c>
      <c r="Q6708" t="s">
        <v>1954</v>
      </c>
      <c r="R6708" t="s">
        <v>1952</v>
      </c>
      <c r="S6708" t="s">
        <v>1953</v>
      </c>
      <c r="T6708" t="s">
        <v>35</v>
      </c>
    </row>
    <row r="6709" spans="1:20">
      <c r="A6709" t="s">
        <v>1954</v>
      </c>
      <c r="B6709" t="s">
        <v>1948</v>
      </c>
      <c r="C6709" t="s">
        <v>1955</v>
      </c>
      <c r="D6709" t="s">
        <v>1956</v>
      </c>
      <c r="E6709" t="s">
        <v>600</v>
      </c>
      <c r="F6709" s="1">
        <v>41023</v>
      </c>
      <c r="G6709" t="s">
        <v>2663</v>
      </c>
      <c r="H6709">
        <v>201502</v>
      </c>
      <c r="I6709" t="s">
        <v>1131</v>
      </c>
      <c r="J6709" t="s">
        <v>1122</v>
      </c>
      <c r="K6709" t="s">
        <v>1132</v>
      </c>
      <c r="L6709" t="s">
        <v>1124</v>
      </c>
      <c r="M6709" t="s">
        <v>31</v>
      </c>
      <c r="N6709" t="s">
        <v>32</v>
      </c>
      <c r="O6709">
        <v>5708.71</v>
      </c>
      <c r="P6709" t="s">
        <v>1948</v>
      </c>
      <c r="Q6709" t="s">
        <v>1954</v>
      </c>
      <c r="R6709" t="s">
        <v>1952</v>
      </c>
      <c r="S6709" t="s">
        <v>1953</v>
      </c>
      <c r="T6709" t="s">
        <v>35</v>
      </c>
    </row>
    <row r="6710" spans="1:20">
      <c r="A6710" t="s">
        <v>1954</v>
      </c>
      <c r="B6710" t="s">
        <v>1948</v>
      </c>
      <c r="C6710" t="s">
        <v>1963</v>
      </c>
      <c r="D6710" t="s">
        <v>1964</v>
      </c>
      <c r="E6710" t="s">
        <v>1965</v>
      </c>
      <c r="F6710" s="1">
        <v>40906</v>
      </c>
      <c r="G6710" t="s">
        <v>2663</v>
      </c>
      <c r="H6710">
        <v>201502</v>
      </c>
      <c r="I6710" t="s">
        <v>1131</v>
      </c>
      <c r="J6710" t="s">
        <v>1122</v>
      </c>
      <c r="K6710" t="s">
        <v>1132</v>
      </c>
      <c r="L6710" t="s">
        <v>1124</v>
      </c>
      <c r="M6710" t="s">
        <v>31</v>
      </c>
      <c r="N6710" t="s">
        <v>32</v>
      </c>
      <c r="O6710">
        <v>3567.53</v>
      </c>
      <c r="P6710" t="s">
        <v>1948</v>
      </c>
      <c r="Q6710" t="s">
        <v>1954</v>
      </c>
      <c r="R6710" t="s">
        <v>1952</v>
      </c>
      <c r="S6710" t="s">
        <v>1953</v>
      </c>
      <c r="T6710" t="s">
        <v>35</v>
      </c>
    </row>
    <row r="6711" spans="1:20">
      <c r="A6711" t="s">
        <v>1960</v>
      </c>
      <c r="B6711" t="s">
        <v>1948</v>
      </c>
      <c r="C6711" t="s">
        <v>1966</v>
      </c>
      <c r="D6711" t="s">
        <v>1967</v>
      </c>
      <c r="E6711" t="s">
        <v>1965</v>
      </c>
      <c r="F6711" s="1">
        <v>39829</v>
      </c>
      <c r="G6711" t="s">
        <v>2663</v>
      </c>
      <c r="H6711">
        <v>201502</v>
      </c>
      <c r="I6711" t="s">
        <v>1131</v>
      </c>
      <c r="J6711" t="s">
        <v>1122</v>
      </c>
      <c r="K6711" t="s">
        <v>1123</v>
      </c>
      <c r="L6711" t="s">
        <v>1124</v>
      </c>
      <c r="M6711" t="s">
        <v>31</v>
      </c>
      <c r="N6711" t="s">
        <v>32</v>
      </c>
      <c r="O6711">
        <v>26565.48</v>
      </c>
      <c r="P6711" t="s">
        <v>1948</v>
      </c>
      <c r="Q6711" t="s">
        <v>1960</v>
      </c>
      <c r="R6711" t="s">
        <v>1952</v>
      </c>
      <c r="S6711" t="s">
        <v>1953</v>
      </c>
      <c r="T6711" t="s">
        <v>35</v>
      </c>
    </row>
    <row r="6712" spans="1:20">
      <c r="A6712" t="s">
        <v>1954</v>
      </c>
      <c r="B6712" t="s">
        <v>1948</v>
      </c>
      <c r="C6712" t="s">
        <v>1970</v>
      </c>
      <c r="D6712" t="s">
        <v>1971</v>
      </c>
      <c r="E6712" t="s">
        <v>1965</v>
      </c>
      <c r="F6712" s="1">
        <v>39829</v>
      </c>
      <c r="G6712" t="s">
        <v>2663</v>
      </c>
      <c r="H6712">
        <v>201502</v>
      </c>
      <c r="I6712" t="s">
        <v>1131</v>
      </c>
      <c r="J6712" t="s">
        <v>1122</v>
      </c>
      <c r="K6712" t="s">
        <v>1810</v>
      </c>
      <c r="L6712" t="s">
        <v>1124</v>
      </c>
      <c r="M6712" t="s">
        <v>31</v>
      </c>
      <c r="N6712" t="s">
        <v>32</v>
      </c>
      <c r="O6712">
        <v>31377.8</v>
      </c>
      <c r="P6712" t="s">
        <v>1948</v>
      </c>
      <c r="Q6712" t="s">
        <v>1954</v>
      </c>
      <c r="R6712" t="s">
        <v>1952</v>
      </c>
      <c r="S6712" t="s">
        <v>1953</v>
      </c>
      <c r="T6712" t="s">
        <v>35</v>
      </c>
    </row>
    <row r="6713" spans="1:20">
      <c r="A6713" t="s">
        <v>1972</v>
      </c>
      <c r="B6713" t="s">
        <v>1948</v>
      </c>
      <c r="C6713" t="s">
        <v>2820</v>
      </c>
      <c r="D6713" t="s">
        <v>2821</v>
      </c>
      <c r="E6713" t="s">
        <v>600</v>
      </c>
      <c r="F6713" s="1">
        <v>41640</v>
      </c>
      <c r="G6713" t="s">
        <v>2663</v>
      </c>
      <c r="H6713">
        <v>201502</v>
      </c>
      <c r="I6713" t="s">
        <v>1131</v>
      </c>
      <c r="J6713" t="s">
        <v>1122</v>
      </c>
      <c r="K6713" t="s">
        <v>601</v>
      </c>
      <c r="L6713" t="s">
        <v>1124</v>
      </c>
      <c r="M6713" t="s">
        <v>2006</v>
      </c>
      <c r="N6713" t="s">
        <v>32</v>
      </c>
      <c r="O6713">
        <v>79950.83</v>
      </c>
      <c r="P6713" t="s">
        <v>1948</v>
      </c>
      <c r="Q6713" t="s">
        <v>1972</v>
      </c>
      <c r="R6713" t="s">
        <v>1952</v>
      </c>
      <c r="S6713" t="s">
        <v>1953</v>
      </c>
      <c r="T6713" t="s">
        <v>35</v>
      </c>
    </row>
    <row r="6714" spans="1:20">
      <c r="A6714" t="s">
        <v>1972</v>
      </c>
      <c r="B6714" t="s">
        <v>1948</v>
      </c>
      <c r="C6714" t="s">
        <v>1973</v>
      </c>
      <c r="D6714" t="s">
        <v>1974</v>
      </c>
      <c r="E6714" t="s">
        <v>600</v>
      </c>
      <c r="F6714" s="1">
        <v>41640</v>
      </c>
      <c r="G6714" t="s">
        <v>2663</v>
      </c>
      <c r="H6714">
        <v>201502</v>
      </c>
      <c r="I6714" t="s">
        <v>27</v>
      </c>
      <c r="J6714" t="s">
        <v>596</v>
      </c>
      <c r="K6714" t="s">
        <v>601</v>
      </c>
      <c r="L6714" t="s">
        <v>1116</v>
      </c>
      <c r="M6714" t="s">
        <v>1975</v>
      </c>
      <c r="N6714" t="s">
        <v>32</v>
      </c>
      <c r="O6714">
        <v>200.4</v>
      </c>
      <c r="P6714" t="s">
        <v>1948</v>
      </c>
      <c r="Q6714" t="s">
        <v>1972</v>
      </c>
      <c r="R6714" t="s">
        <v>1952</v>
      </c>
      <c r="S6714" t="s">
        <v>1953</v>
      </c>
      <c r="T6714" t="s">
        <v>35</v>
      </c>
    </row>
    <row r="6715" spans="1:20">
      <c r="A6715" t="s">
        <v>1972</v>
      </c>
      <c r="B6715" t="s">
        <v>1948</v>
      </c>
      <c r="C6715" t="s">
        <v>2573</v>
      </c>
      <c r="D6715" t="s">
        <v>2574</v>
      </c>
      <c r="E6715" t="s">
        <v>1193</v>
      </c>
      <c r="F6715" s="1">
        <v>41640</v>
      </c>
      <c r="G6715" t="s">
        <v>2663</v>
      </c>
      <c r="H6715">
        <v>201502</v>
      </c>
      <c r="I6715" t="s">
        <v>27</v>
      </c>
      <c r="J6715" t="s">
        <v>1371</v>
      </c>
      <c r="K6715" t="s">
        <v>601</v>
      </c>
      <c r="L6715" t="s">
        <v>438</v>
      </c>
      <c r="M6715" t="s">
        <v>1372</v>
      </c>
      <c r="N6715" t="s">
        <v>32</v>
      </c>
      <c r="O6715">
        <v>19986.98</v>
      </c>
      <c r="P6715" t="s">
        <v>1948</v>
      </c>
      <c r="Q6715" t="s">
        <v>1972</v>
      </c>
      <c r="R6715" t="s">
        <v>1952</v>
      </c>
      <c r="S6715" t="s">
        <v>1953</v>
      </c>
      <c r="T6715" t="s">
        <v>35</v>
      </c>
    </row>
    <row r="6716" spans="1:20">
      <c r="A6716" t="s">
        <v>1979</v>
      </c>
      <c r="B6716" t="s">
        <v>1948</v>
      </c>
      <c r="C6716" t="s">
        <v>1980</v>
      </c>
      <c r="D6716" t="s">
        <v>1981</v>
      </c>
      <c r="E6716" t="s">
        <v>1965</v>
      </c>
      <c r="F6716" s="1">
        <v>40210</v>
      </c>
      <c r="G6716" t="s">
        <v>2663</v>
      </c>
      <c r="H6716">
        <v>201502</v>
      </c>
      <c r="I6716" t="s">
        <v>1131</v>
      </c>
      <c r="J6716" t="s">
        <v>1122</v>
      </c>
      <c r="K6716" t="s">
        <v>1132</v>
      </c>
      <c r="L6716" t="s">
        <v>1124</v>
      </c>
      <c r="M6716" t="s">
        <v>31</v>
      </c>
      <c r="N6716" t="s">
        <v>32</v>
      </c>
      <c r="O6716">
        <v>10451.300000000001</v>
      </c>
      <c r="P6716" t="s">
        <v>1948</v>
      </c>
      <c r="Q6716" t="s">
        <v>1979</v>
      </c>
      <c r="R6716" t="s">
        <v>1952</v>
      </c>
      <c r="S6716" t="s">
        <v>1953</v>
      </c>
      <c r="T6716" t="s">
        <v>35</v>
      </c>
    </row>
    <row r="6717" spans="1:20">
      <c r="A6717" t="s">
        <v>1979</v>
      </c>
      <c r="B6717" t="s">
        <v>1948</v>
      </c>
      <c r="C6717" t="s">
        <v>1982</v>
      </c>
      <c r="D6717" t="s">
        <v>1983</v>
      </c>
      <c r="E6717" t="s">
        <v>1965</v>
      </c>
      <c r="F6717" s="1">
        <v>39829</v>
      </c>
      <c r="G6717" t="s">
        <v>2663</v>
      </c>
      <c r="H6717">
        <v>201502</v>
      </c>
      <c r="I6717" t="s">
        <v>1131</v>
      </c>
      <c r="J6717" t="s">
        <v>1122</v>
      </c>
      <c r="K6717" t="s">
        <v>1984</v>
      </c>
      <c r="L6717" t="s">
        <v>1124</v>
      </c>
      <c r="M6717" t="s">
        <v>31</v>
      </c>
      <c r="N6717" t="s">
        <v>32</v>
      </c>
      <c r="O6717">
        <v>54006.200000000004</v>
      </c>
      <c r="P6717" t="s">
        <v>1948</v>
      </c>
      <c r="Q6717" t="s">
        <v>1979</v>
      </c>
      <c r="R6717" t="s">
        <v>1952</v>
      </c>
      <c r="S6717" t="s">
        <v>1953</v>
      </c>
      <c r="T6717" t="s">
        <v>35</v>
      </c>
    </row>
    <row r="6718" spans="1:20">
      <c r="A6718" t="s">
        <v>1979</v>
      </c>
      <c r="B6718" t="s">
        <v>1948</v>
      </c>
      <c r="C6718" t="s">
        <v>1985</v>
      </c>
      <c r="D6718" t="s">
        <v>1986</v>
      </c>
      <c r="E6718" t="s">
        <v>1965</v>
      </c>
      <c r="F6718" s="1">
        <v>39829</v>
      </c>
      <c r="G6718" t="s">
        <v>2663</v>
      </c>
      <c r="H6718">
        <v>201502</v>
      </c>
      <c r="I6718" t="s">
        <v>1131</v>
      </c>
      <c r="J6718" t="s">
        <v>1122</v>
      </c>
      <c r="K6718" t="s">
        <v>1123</v>
      </c>
      <c r="L6718" t="s">
        <v>1124</v>
      </c>
      <c r="M6718" t="s">
        <v>31</v>
      </c>
      <c r="N6718" t="s">
        <v>32</v>
      </c>
      <c r="O6718">
        <v>5403.85</v>
      </c>
      <c r="P6718" t="s">
        <v>1948</v>
      </c>
      <c r="Q6718" t="s">
        <v>1979</v>
      </c>
      <c r="R6718" t="s">
        <v>1952</v>
      </c>
      <c r="S6718" t="s">
        <v>1953</v>
      </c>
      <c r="T6718" t="s">
        <v>35</v>
      </c>
    </row>
    <row r="6719" spans="1:20">
      <c r="A6719" t="s">
        <v>1979</v>
      </c>
      <c r="B6719" t="s">
        <v>1948</v>
      </c>
      <c r="C6719" t="s">
        <v>1987</v>
      </c>
      <c r="D6719" t="s">
        <v>1988</v>
      </c>
      <c r="E6719" t="s">
        <v>1965</v>
      </c>
      <c r="F6719" s="1">
        <v>39829</v>
      </c>
      <c r="G6719" t="s">
        <v>2663</v>
      </c>
      <c r="H6719">
        <v>201502</v>
      </c>
      <c r="I6719" t="s">
        <v>1131</v>
      </c>
      <c r="J6719" t="s">
        <v>1122</v>
      </c>
      <c r="K6719" t="s">
        <v>1984</v>
      </c>
      <c r="L6719" t="s">
        <v>1124</v>
      </c>
      <c r="M6719" t="s">
        <v>31</v>
      </c>
      <c r="N6719" t="s">
        <v>32</v>
      </c>
      <c r="O6719">
        <v>166.69</v>
      </c>
      <c r="P6719" t="s">
        <v>1948</v>
      </c>
      <c r="Q6719" t="s">
        <v>1979</v>
      </c>
      <c r="R6719" t="s">
        <v>1952</v>
      </c>
      <c r="S6719" t="s">
        <v>1953</v>
      </c>
      <c r="T6719" t="s">
        <v>35</v>
      </c>
    </row>
    <row r="6720" spans="1:20">
      <c r="A6720" t="s">
        <v>1947</v>
      </c>
      <c r="B6720" t="s">
        <v>1948</v>
      </c>
      <c r="C6720" t="s">
        <v>1989</v>
      </c>
      <c r="D6720" t="s">
        <v>1990</v>
      </c>
      <c r="E6720" t="s">
        <v>600</v>
      </c>
      <c r="F6720" s="1">
        <v>40973</v>
      </c>
      <c r="G6720" t="s">
        <v>2663</v>
      </c>
      <c r="H6720">
        <v>201502</v>
      </c>
      <c r="I6720" t="s">
        <v>1131</v>
      </c>
      <c r="J6720" t="s">
        <v>1122</v>
      </c>
      <c r="K6720" t="s">
        <v>1132</v>
      </c>
      <c r="L6720" t="s">
        <v>1124</v>
      </c>
      <c r="M6720" t="s">
        <v>31</v>
      </c>
      <c r="N6720" t="s">
        <v>32</v>
      </c>
      <c r="O6720">
        <v>5381.46</v>
      </c>
      <c r="P6720" t="s">
        <v>1948</v>
      </c>
      <c r="Q6720" t="s">
        <v>1947</v>
      </c>
      <c r="R6720" t="s">
        <v>1952</v>
      </c>
      <c r="S6720" t="s">
        <v>1953</v>
      </c>
      <c r="T6720" t="s">
        <v>35</v>
      </c>
    </row>
    <row r="6721" spans="1:20">
      <c r="A6721" t="s">
        <v>1972</v>
      </c>
      <c r="B6721" t="s">
        <v>1948</v>
      </c>
      <c r="C6721" t="s">
        <v>1991</v>
      </c>
      <c r="D6721" t="s">
        <v>1992</v>
      </c>
      <c r="E6721" t="s">
        <v>600</v>
      </c>
      <c r="F6721" s="1">
        <v>41640</v>
      </c>
      <c r="G6721" t="s">
        <v>2663</v>
      </c>
      <c r="H6721">
        <v>201502</v>
      </c>
      <c r="I6721" t="s">
        <v>27</v>
      </c>
      <c r="J6721" t="s">
        <v>596</v>
      </c>
      <c r="K6721" t="s">
        <v>601</v>
      </c>
      <c r="L6721" t="s">
        <v>1116</v>
      </c>
      <c r="M6721" t="s">
        <v>1993</v>
      </c>
      <c r="N6721" t="s">
        <v>32</v>
      </c>
      <c r="O6721">
        <v>368.78000000000003</v>
      </c>
      <c r="P6721" t="s">
        <v>1948</v>
      </c>
      <c r="Q6721" t="s">
        <v>1972</v>
      </c>
      <c r="R6721" t="s">
        <v>1952</v>
      </c>
      <c r="S6721" t="s">
        <v>1953</v>
      </c>
      <c r="T6721" t="s">
        <v>35</v>
      </c>
    </row>
    <row r="6722" spans="1:20">
      <c r="A6722" t="s">
        <v>1972</v>
      </c>
      <c r="B6722" t="s">
        <v>1948</v>
      </c>
      <c r="C6722" t="s">
        <v>1994</v>
      </c>
      <c r="D6722" t="s">
        <v>1995</v>
      </c>
      <c r="E6722" t="s">
        <v>1193</v>
      </c>
      <c r="F6722" s="1">
        <v>41671</v>
      </c>
      <c r="G6722" t="s">
        <v>2663</v>
      </c>
      <c r="H6722">
        <v>201502</v>
      </c>
      <c r="I6722" t="s">
        <v>27</v>
      </c>
      <c r="J6722" t="s">
        <v>28</v>
      </c>
      <c r="K6722" t="s">
        <v>601</v>
      </c>
      <c r="L6722" t="s">
        <v>30</v>
      </c>
      <c r="M6722" t="s">
        <v>1996</v>
      </c>
      <c r="N6722" t="s">
        <v>32</v>
      </c>
      <c r="O6722">
        <v>522.37</v>
      </c>
      <c r="P6722" t="s">
        <v>1948</v>
      </c>
      <c r="Q6722" t="s">
        <v>1972</v>
      </c>
      <c r="R6722" t="s">
        <v>1952</v>
      </c>
      <c r="S6722" t="s">
        <v>1953</v>
      </c>
      <c r="T6722" t="s">
        <v>35</v>
      </c>
    </row>
    <row r="6723" spans="1:20">
      <c r="A6723" t="s">
        <v>1972</v>
      </c>
      <c r="B6723" t="s">
        <v>1948</v>
      </c>
      <c r="C6723" t="s">
        <v>2000</v>
      </c>
      <c r="D6723" t="s">
        <v>2001</v>
      </c>
      <c r="E6723" t="s">
        <v>600</v>
      </c>
      <c r="F6723" s="1">
        <v>41640</v>
      </c>
      <c r="G6723" t="s">
        <v>2663</v>
      </c>
      <c r="H6723">
        <v>201502</v>
      </c>
      <c r="I6723" t="s">
        <v>1131</v>
      </c>
      <c r="J6723" t="s">
        <v>28</v>
      </c>
      <c r="K6723" t="s">
        <v>601</v>
      </c>
      <c r="L6723" t="s">
        <v>30</v>
      </c>
      <c r="M6723" t="s">
        <v>1951</v>
      </c>
      <c r="N6723" t="s">
        <v>48</v>
      </c>
      <c r="O6723">
        <v>49008.66</v>
      </c>
      <c r="P6723" t="s">
        <v>1948</v>
      </c>
      <c r="Q6723" t="s">
        <v>1972</v>
      </c>
      <c r="R6723" t="s">
        <v>1952</v>
      </c>
      <c r="S6723" t="s">
        <v>1953</v>
      </c>
      <c r="T6723" t="s">
        <v>35</v>
      </c>
    </row>
    <row r="6724" spans="1:20">
      <c r="A6724" t="s">
        <v>1972</v>
      </c>
      <c r="B6724" t="s">
        <v>1948</v>
      </c>
      <c r="C6724" t="s">
        <v>2000</v>
      </c>
      <c r="D6724" t="s">
        <v>2001</v>
      </c>
      <c r="E6724" t="s">
        <v>600</v>
      </c>
      <c r="F6724" s="1">
        <v>41640</v>
      </c>
      <c r="G6724" t="s">
        <v>2663</v>
      </c>
      <c r="H6724">
        <v>201502</v>
      </c>
      <c r="I6724" t="s">
        <v>1131</v>
      </c>
      <c r="J6724" t="s">
        <v>28</v>
      </c>
      <c r="K6724" t="s">
        <v>601</v>
      </c>
      <c r="L6724" t="s">
        <v>30</v>
      </c>
      <c r="M6724" t="s">
        <v>1951</v>
      </c>
      <c r="N6724" t="s">
        <v>49</v>
      </c>
      <c r="O6724">
        <v>-49008.66</v>
      </c>
      <c r="P6724" t="s">
        <v>1948</v>
      </c>
      <c r="Q6724" t="s">
        <v>1972</v>
      </c>
      <c r="R6724" t="s">
        <v>1952</v>
      </c>
      <c r="S6724" t="s">
        <v>1953</v>
      </c>
      <c r="T6724" t="s">
        <v>35</v>
      </c>
    </row>
    <row r="6725" spans="1:20">
      <c r="A6725" t="s">
        <v>1957</v>
      </c>
      <c r="B6725" t="s">
        <v>1948</v>
      </c>
      <c r="C6725" t="s">
        <v>2002</v>
      </c>
      <c r="D6725" t="s">
        <v>2003</v>
      </c>
      <c r="E6725" t="s">
        <v>600</v>
      </c>
      <c r="F6725" s="1">
        <v>41821</v>
      </c>
      <c r="G6725" t="s">
        <v>2663</v>
      </c>
      <c r="H6725">
        <v>201502</v>
      </c>
      <c r="I6725" t="s">
        <v>1131</v>
      </c>
      <c r="J6725" t="s">
        <v>1122</v>
      </c>
      <c r="K6725" t="s">
        <v>1123</v>
      </c>
      <c r="L6725" t="s">
        <v>1124</v>
      </c>
      <c r="M6725" t="s">
        <v>31</v>
      </c>
      <c r="N6725" t="s">
        <v>32</v>
      </c>
      <c r="O6725">
        <v>1123.22</v>
      </c>
      <c r="P6725" t="s">
        <v>1948</v>
      </c>
      <c r="Q6725" t="s">
        <v>1957</v>
      </c>
      <c r="R6725" t="s">
        <v>1952</v>
      </c>
      <c r="S6725" t="s">
        <v>1953</v>
      </c>
      <c r="T6725" t="s">
        <v>35</v>
      </c>
    </row>
    <row r="6726" spans="1:20">
      <c r="A6726" t="s">
        <v>1947</v>
      </c>
      <c r="B6726" t="s">
        <v>1948</v>
      </c>
      <c r="C6726" t="s">
        <v>2004</v>
      </c>
      <c r="D6726" t="s">
        <v>2005</v>
      </c>
      <c r="E6726" t="s">
        <v>600</v>
      </c>
      <c r="F6726" s="1">
        <v>41365</v>
      </c>
      <c r="G6726" t="s">
        <v>2663</v>
      </c>
      <c r="H6726">
        <v>201502</v>
      </c>
      <c r="I6726" t="s">
        <v>1131</v>
      </c>
      <c r="J6726" t="s">
        <v>1122</v>
      </c>
      <c r="K6726" t="s">
        <v>601</v>
      </c>
      <c r="L6726" t="s">
        <v>1124</v>
      </c>
      <c r="M6726" t="s">
        <v>2006</v>
      </c>
      <c r="N6726" t="s">
        <v>32</v>
      </c>
      <c r="O6726">
        <v>1715.63</v>
      </c>
      <c r="P6726" t="s">
        <v>1948</v>
      </c>
      <c r="Q6726" t="s">
        <v>1947</v>
      </c>
      <c r="R6726" t="s">
        <v>1952</v>
      </c>
      <c r="S6726" t="s">
        <v>1953</v>
      </c>
      <c r="T6726" t="s">
        <v>35</v>
      </c>
    </row>
    <row r="6727" spans="1:20">
      <c r="A6727" t="s">
        <v>1947</v>
      </c>
      <c r="B6727" t="s">
        <v>1948</v>
      </c>
      <c r="C6727" t="s">
        <v>2011</v>
      </c>
      <c r="D6727" t="s">
        <v>2012</v>
      </c>
      <c r="E6727" t="s">
        <v>600</v>
      </c>
      <c r="F6727" s="1">
        <v>39678</v>
      </c>
      <c r="G6727" t="s">
        <v>2663</v>
      </c>
      <c r="H6727">
        <v>201502</v>
      </c>
      <c r="I6727" t="s">
        <v>1131</v>
      </c>
      <c r="J6727" t="s">
        <v>1122</v>
      </c>
      <c r="K6727" t="s">
        <v>1123</v>
      </c>
      <c r="L6727" t="s">
        <v>1124</v>
      </c>
      <c r="M6727" t="s">
        <v>31</v>
      </c>
      <c r="N6727" t="s">
        <v>32</v>
      </c>
      <c r="O6727">
        <v>2982.21</v>
      </c>
      <c r="P6727" t="s">
        <v>1948</v>
      </c>
      <c r="Q6727" t="s">
        <v>1947</v>
      </c>
      <c r="R6727" t="s">
        <v>1952</v>
      </c>
      <c r="S6727" t="s">
        <v>1953</v>
      </c>
      <c r="T6727" t="s">
        <v>35</v>
      </c>
    </row>
    <row r="6728" spans="1:20">
      <c r="A6728" t="s">
        <v>1947</v>
      </c>
      <c r="B6728" t="s">
        <v>1948</v>
      </c>
      <c r="C6728" t="s">
        <v>2011</v>
      </c>
      <c r="D6728" t="s">
        <v>2012</v>
      </c>
      <c r="E6728" t="s">
        <v>600</v>
      </c>
      <c r="F6728" s="1">
        <v>39678</v>
      </c>
      <c r="G6728" t="s">
        <v>2663</v>
      </c>
      <c r="H6728">
        <v>201502</v>
      </c>
      <c r="I6728" t="s">
        <v>1131</v>
      </c>
      <c r="J6728" t="s">
        <v>1122</v>
      </c>
      <c r="K6728" t="s">
        <v>1132</v>
      </c>
      <c r="L6728" t="s">
        <v>1124</v>
      </c>
      <c r="M6728" t="s">
        <v>31</v>
      </c>
      <c r="N6728" t="s">
        <v>32</v>
      </c>
      <c r="O6728">
        <v>406.67</v>
      </c>
      <c r="P6728" t="s">
        <v>1948</v>
      </c>
      <c r="Q6728" t="s">
        <v>1947</v>
      </c>
      <c r="R6728" t="s">
        <v>1952</v>
      </c>
      <c r="S6728" t="s">
        <v>1953</v>
      </c>
      <c r="T6728" t="s">
        <v>35</v>
      </c>
    </row>
    <row r="6729" spans="1:20">
      <c r="A6729" t="s">
        <v>1972</v>
      </c>
      <c r="B6729" t="s">
        <v>1948</v>
      </c>
      <c r="C6729" t="s">
        <v>2013</v>
      </c>
      <c r="D6729" t="s">
        <v>2014</v>
      </c>
      <c r="E6729" t="s">
        <v>1965</v>
      </c>
      <c r="F6729" s="1">
        <v>40050</v>
      </c>
      <c r="G6729" t="s">
        <v>2663</v>
      </c>
      <c r="H6729">
        <v>201502</v>
      </c>
      <c r="I6729" t="s">
        <v>1131</v>
      </c>
      <c r="J6729" t="s">
        <v>1122</v>
      </c>
      <c r="K6729" t="s">
        <v>1132</v>
      </c>
      <c r="L6729" t="s">
        <v>1124</v>
      </c>
      <c r="M6729" t="s">
        <v>31</v>
      </c>
      <c r="N6729" t="s">
        <v>32</v>
      </c>
      <c r="O6729">
        <v>4798.96</v>
      </c>
      <c r="P6729" t="s">
        <v>1948</v>
      </c>
      <c r="Q6729" t="s">
        <v>1972</v>
      </c>
      <c r="R6729" t="s">
        <v>1952</v>
      </c>
      <c r="S6729" t="s">
        <v>1953</v>
      </c>
      <c r="T6729" t="s">
        <v>35</v>
      </c>
    </row>
    <row r="6730" spans="1:20">
      <c r="A6730" t="s">
        <v>1957</v>
      </c>
      <c r="B6730" t="s">
        <v>1948</v>
      </c>
      <c r="C6730" t="s">
        <v>2017</v>
      </c>
      <c r="D6730" t="s">
        <v>2018</v>
      </c>
      <c r="E6730" t="s">
        <v>1965</v>
      </c>
      <c r="F6730" s="1">
        <v>40940</v>
      </c>
      <c r="G6730" t="s">
        <v>2663</v>
      </c>
      <c r="H6730">
        <v>201502</v>
      </c>
      <c r="I6730" t="s">
        <v>1131</v>
      </c>
      <c r="J6730" t="s">
        <v>1122</v>
      </c>
      <c r="K6730" t="s">
        <v>1123</v>
      </c>
      <c r="L6730" t="s">
        <v>1124</v>
      </c>
      <c r="M6730" t="s">
        <v>31</v>
      </c>
      <c r="N6730" t="s">
        <v>32</v>
      </c>
      <c r="O6730">
        <v>46600.32</v>
      </c>
      <c r="P6730" t="s">
        <v>1948</v>
      </c>
      <c r="Q6730" t="s">
        <v>1957</v>
      </c>
      <c r="R6730" t="s">
        <v>1952</v>
      </c>
      <c r="S6730" t="s">
        <v>1953</v>
      </c>
      <c r="T6730" t="s">
        <v>35</v>
      </c>
    </row>
    <row r="6731" spans="1:20">
      <c r="A6731" t="s">
        <v>1954</v>
      </c>
      <c r="B6731" t="s">
        <v>1948</v>
      </c>
      <c r="C6731" t="s">
        <v>2822</v>
      </c>
      <c r="D6731" t="s">
        <v>2823</v>
      </c>
      <c r="E6731" t="s">
        <v>600</v>
      </c>
      <c r="F6731" s="1">
        <v>40101</v>
      </c>
      <c r="G6731" t="s">
        <v>2663</v>
      </c>
      <c r="H6731">
        <v>201502</v>
      </c>
      <c r="I6731" t="s">
        <v>1131</v>
      </c>
      <c r="J6731" t="s">
        <v>1122</v>
      </c>
      <c r="K6731" t="s">
        <v>1123</v>
      </c>
      <c r="L6731" t="s">
        <v>1124</v>
      </c>
      <c r="M6731" t="s">
        <v>31</v>
      </c>
      <c r="N6731" t="s">
        <v>286</v>
      </c>
      <c r="O6731">
        <v>3470.94</v>
      </c>
      <c r="P6731" t="s">
        <v>1948</v>
      </c>
      <c r="Q6731" t="s">
        <v>1954</v>
      </c>
      <c r="R6731" t="s">
        <v>1952</v>
      </c>
      <c r="S6731" t="s">
        <v>1953</v>
      </c>
      <c r="T6731" t="s">
        <v>35</v>
      </c>
    </row>
    <row r="6732" spans="1:20">
      <c r="A6732" t="s">
        <v>1954</v>
      </c>
      <c r="B6732" t="s">
        <v>1948</v>
      </c>
      <c r="C6732" t="s">
        <v>2822</v>
      </c>
      <c r="D6732" t="s">
        <v>2823</v>
      </c>
      <c r="E6732" t="s">
        <v>600</v>
      </c>
      <c r="F6732" s="1">
        <v>40101</v>
      </c>
      <c r="G6732" t="s">
        <v>2663</v>
      </c>
      <c r="H6732">
        <v>201502</v>
      </c>
      <c r="I6732" t="s">
        <v>1131</v>
      </c>
      <c r="J6732" t="s">
        <v>1122</v>
      </c>
      <c r="K6732" t="s">
        <v>1123</v>
      </c>
      <c r="L6732" t="s">
        <v>1124</v>
      </c>
      <c r="M6732" t="s">
        <v>2006</v>
      </c>
      <c r="N6732" t="s">
        <v>288</v>
      </c>
      <c r="O6732">
        <v>-3470.94</v>
      </c>
      <c r="P6732" t="s">
        <v>1948</v>
      </c>
      <c r="Q6732" t="s">
        <v>1954</v>
      </c>
      <c r="R6732" t="s">
        <v>1952</v>
      </c>
      <c r="S6732" t="s">
        <v>1953</v>
      </c>
      <c r="T6732" t="s">
        <v>35</v>
      </c>
    </row>
    <row r="6733" spans="1:20">
      <c r="A6733" t="s">
        <v>1957</v>
      </c>
      <c r="B6733" t="s">
        <v>1948</v>
      </c>
      <c r="C6733" t="s">
        <v>2021</v>
      </c>
      <c r="D6733" t="s">
        <v>2022</v>
      </c>
      <c r="E6733" t="s">
        <v>600</v>
      </c>
      <c r="F6733" s="1">
        <v>41852</v>
      </c>
      <c r="G6733" t="s">
        <v>2663</v>
      </c>
      <c r="H6733">
        <v>201502</v>
      </c>
      <c r="I6733" t="s">
        <v>1131</v>
      </c>
      <c r="J6733" t="s">
        <v>1122</v>
      </c>
      <c r="K6733" t="s">
        <v>1123</v>
      </c>
      <c r="L6733" t="s">
        <v>1124</v>
      </c>
      <c r="M6733" t="s">
        <v>31</v>
      </c>
      <c r="N6733" t="s">
        <v>32</v>
      </c>
      <c r="O6733">
        <v>737.65</v>
      </c>
      <c r="P6733" t="s">
        <v>1948</v>
      </c>
      <c r="Q6733" t="s">
        <v>1957</v>
      </c>
      <c r="R6733" t="s">
        <v>1952</v>
      </c>
      <c r="S6733" t="s">
        <v>1953</v>
      </c>
      <c r="T6733" t="s">
        <v>35</v>
      </c>
    </row>
    <row r="6734" spans="1:20">
      <c r="A6734" t="s">
        <v>1979</v>
      </c>
      <c r="B6734" t="s">
        <v>1948</v>
      </c>
      <c r="C6734" t="s">
        <v>2023</v>
      </c>
      <c r="D6734" t="s">
        <v>2024</v>
      </c>
      <c r="E6734" t="s">
        <v>600</v>
      </c>
      <c r="F6734" s="1">
        <v>41518</v>
      </c>
      <c r="G6734" t="s">
        <v>2663</v>
      </c>
      <c r="H6734">
        <v>201502</v>
      </c>
      <c r="I6734" t="s">
        <v>1131</v>
      </c>
      <c r="J6734" t="s">
        <v>1122</v>
      </c>
      <c r="K6734" t="s">
        <v>1123</v>
      </c>
      <c r="L6734" t="s">
        <v>1124</v>
      </c>
      <c r="M6734" t="s">
        <v>31</v>
      </c>
      <c r="N6734" t="s">
        <v>32</v>
      </c>
      <c r="O6734">
        <v>36125.47</v>
      </c>
      <c r="P6734" t="s">
        <v>1948</v>
      </c>
      <c r="Q6734" t="s">
        <v>1979</v>
      </c>
      <c r="R6734" t="s">
        <v>1952</v>
      </c>
      <c r="S6734" t="s">
        <v>1953</v>
      </c>
      <c r="T6734" t="s">
        <v>35</v>
      </c>
    </row>
    <row r="6735" spans="1:20">
      <c r="A6735" t="s">
        <v>1979</v>
      </c>
      <c r="B6735" t="s">
        <v>1948</v>
      </c>
      <c r="C6735" t="s">
        <v>2025</v>
      </c>
      <c r="D6735" t="s">
        <v>2026</v>
      </c>
      <c r="E6735" t="s">
        <v>600</v>
      </c>
      <c r="F6735" s="1">
        <v>40935</v>
      </c>
      <c r="G6735" t="s">
        <v>2663</v>
      </c>
      <c r="H6735">
        <v>201502</v>
      </c>
      <c r="I6735" t="s">
        <v>1131</v>
      </c>
      <c r="J6735" t="s">
        <v>1122</v>
      </c>
      <c r="K6735" t="s">
        <v>1123</v>
      </c>
      <c r="L6735" t="s">
        <v>1124</v>
      </c>
      <c r="M6735" t="s">
        <v>31</v>
      </c>
      <c r="N6735" t="s">
        <v>32</v>
      </c>
      <c r="O6735">
        <v>2951.14</v>
      </c>
      <c r="P6735" t="s">
        <v>1948</v>
      </c>
      <c r="Q6735" t="s">
        <v>1979</v>
      </c>
      <c r="R6735" t="s">
        <v>1952</v>
      </c>
      <c r="S6735" t="s">
        <v>1953</v>
      </c>
      <c r="T6735" t="s">
        <v>35</v>
      </c>
    </row>
    <row r="6736" spans="1:20">
      <c r="A6736" t="s">
        <v>1979</v>
      </c>
      <c r="B6736" t="s">
        <v>1948</v>
      </c>
      <c r="C6736" t="s">
        <v>2025</v>
      </c>
      <c r="D6736" t="s">
        <v>2026</v>
      </c>
      <c r="E6736" t="s">
        <v>600</v>
      </c>
      <c r="F6736" s="1">
        <v>40935</v>
      </c>
      <c r="G6736" t="s">
        <v>2663</v>
      </c>
      <c r="H6736">
        <v>201502</v>
      </c>
      <c r="I6736" t="s">
        <v>1131</v>
      </c>
      <c r="J6736" t="s">
        <v>1122</v>
      </c>
      <c r="K6736" t="s">
        <v>1132</v>
      </c>
      <c r="L6736" t="s">
        <v>1124</v>
      </c>
      <c r="M6736" t="s">
        <v>31</v>
      </c>
      <c r="N6736" t="s">
        <v>32</v>
      </c>
      <c r="O6736">
        <v>376.91</v>
      </c>
      <c r="P6736" t="s">
        <v>1948</v>
      </c>
      <c r="Q6736" t="s">
        <v>1979</v>
      </c>
      <c r="R6736" t="s">
        <v>1952</v>
      </c>
      <c r="S6736" t="s">
        <v>1953</v>
      </c>
      <c r="T6736" t="s">
        <v>35</v>
      </c>
    </row>
    <row r="6737" spans="1:20">
      <c r="A6737" t="s">
        <v>2027</v>
      </c>
      <c r="B6737" t="s">
        <v>2028</v>
      </c>
      <c r="C6737" t="s">
        <v>2029</v>
      </c>
      <c r="D6737" t="s">
        <v>2030</v>
      </c>
      <c r="E6737" t="s">
        <v>1965</v>
      </c>
      <c r="F6737" s="1">
        <v>40940</v>
      </c>
      <c r="G6737" t="s">
        <v>2663</v>
      </c>
      <c r="H6737">
        <v>201502</v>
      </c>
      <c r="I6737" t="s">
        <v>1131</v>
      </c>
      <c r="J6737" t="s">
        <v>1122</v>
      </c>
      <c r="K6737" t="s">
        <v>1123</v>
      </c>
      <c r="L6737" t="s">
        <v>1124</v>
      </c>
      <c r="M6737" t="s">
        <v>31</v>
      </c>
      <c r="N6737" t="s">
        <v>32</v>
      </c>
      <c r="O6737">
        <v>18394.79</v>
      </c>
      <c r="P6737" t="s">
        <v>2028</v>
      </c>
      <c r="Q6737" t="s">
        <v>2027</v>
      </c>
      <c r="R6737" t="s">
        <v>2031</v>
      </c>
      <c r="S6737" t="s">
        <v>1953</v>
      </c>
      <c r="T6737" t="s">
        <v>561</v>
      </c>
    </row>
    <row r="6738" spans="1:20">
      <c r="A6738" t="s">
        <v>2032</v>
      </c>
      <c r="B6738" t="s">
        <v>2028</v>
      </c>
      <c r="C6738" t="s">
        <v>2033</v>
      </c>
      <c r="D6738" t="s">
        <v>2034</v>
      </c>
      <c r="E6738" t="s">
        <v>1965</v>
      </c>
      <c r="F6738" s="1">
        <v>39829</v>
      </c>
      <c r="G6738" t="s">
        <v>2663</v>
      </c>
      <c r="H6738">
        <v>201502</v>
      </c>
      <c r="I6738" t="s">
        <v>1131</v>
      </c>
      <c r="J6738" t="s">
        <v>1122</v>
      </c>
      <c r="K6738" t="s">
        <v>1123</v>
      </c>
      <c r="L6738" t="s">
        <v>1124</v>
      </c>
      <c r="M6738" t="s">
        <v>31</v>
      </c>
      <c r="N6738" t="s">
        <v>32</v>
      </c>
      <c r="O6738">
        <v>73415.8</v>
      </c>
      <c r="P6738" t="s">
        <v>2028</v>
      </c>
      <c r="Q6738" t="s">
        <v>2032</v>
      </c>
      <c r="R6738" t="s">
        <v>2031</v>
      </c>
      <c r="S6738" t="s">
        <v>1953</v>
      </c>
      <c r="T6738" t="s">
        <v>561</v>
      </c>
    </row>
    <row r="6739" spans="1:20">
      <c r="A6739" t="s">
        <v>2035</v>
      </c>
      <c r="B6739" t="s">
        <v>2028</v>
      </c>
      <c r="C6739" t="s">
        <v>2036</v>
      </c>
      <c r="D6739" t="s">
        <v>2037</v>
      </c>
      <c r="E6739" t="s">
        <v>1965</v>
      </c>
      <c r="F6739" s="1">
        <v>40906</v>
      </c>
      <c r="G6739" t="s">
        <v>2663</v>
      </c>
      <c r="H6739">
        <v>201502</v>
      </c>
      <c r="I6739" t="s">
        <v>1131</v>
      </c>
      <c r="J6739" t="s">
        <v>1122</v>
      </c>
      <c r="K6739" t="s">
        <v>1132</v>
      </c>
      <c r="L6739" t="s">
        <v>1124</v>
      </c>
      <c r="M6739" t="s">
        <v>31</v>
      </c>
      <c r="N6739" t="s">
        <v>32</v>
      </c>
      <c r="O6739">
        <v>14044.85</v>
      </c>
      <c r="P6739" t="s">
        <v>2028</v>
      </c>
      <c r="Q6739" t="s">
        <v>2035</v>
      </c>
      <c r="R6739" t="s">
        <v>2031</v>
      </c>
      <c r="S6739" t="s">
        <v>1953</v>
      </c>
      <c r="T6739" t="s">
        <v>561</v>
      </c>
    </row>
    <row r="6740" spans="1:20">
      <c r="A6740" t="s">
        <v>2035</v>
      </c>
      <c r="B6740" t="s">
        <v>2028</v>
      </c>
      <c r="C6740" t="s">
        <v>2038</v>
      </c>
      <c r="D6740" t="s">
        <v>2039</v>
      </c>
      <c r="E6740" t="s">
        <v>1965</v>
      </c>
      <c r="F6740" s="1">
        <v>39829</v>
      </c>
      <c r="G6740" t="s">
        <v>2663</v>
      </c>
      <c r="H6740">
        <v>201502</v>
      </c>
      <c r="I6740" t="s">
        <v>1131</v>
      </c>
      <c r="J6740" t="s">
        <v>1122</v>
      </c>
      <c r="K6740" t="s">
        <v>1810</v>
      </c>
      <c r="L6740" t="s">
        <v>1124</v>
      </c>
      <c r="M6740" t="s">
        <v>31</v>
      </c>
      <c r="N6740" t="s">
        <v>32</v>
      </c>
      <c r="O6740">
        <v>20760.850000000002</v>
      </c>
      <c r="P6740" t="s">
        <v>2028</v>
      </c>
      <c r="Q6740" t="s">
        <v>2035</v>
      </c>
      <c r="R6740" t="s">
        <v>2031</v>
      </c>
      <c r="S6740" t="s">
        <v>1953</v>
      </c>
      <c r="T6740" t="s">
        <v>561</v>
      </c>
    </row>
    <row r="6741" spans="1:20">
      <c r="A6741" t="s">
        <v>2040</v>
      </c>
      <c r="B6741" t="s">
        <v>2028</v>
      </c>
      <c r="C6741" t="s">
        <v>2041</v>
      </c>
      <c r="D6741" t="s">
        <v>2042</v>
      </c>
      <c r="E6741" t="s">
        <v>1965</v>
      </c>
      <c r="F6741" s="1">
        <v>39934</v>
      </c>
      <c r="G6741" t="s">
        <v>2663</v>
      </c>
      <c r="H6741">
        <v>201502</v>
      </c>
      <c r="I6741" t="s">
        <v>1131</v>
      </c>
      <c r="J6741" t="s">
        <v>1122</v>
      </c>
      <c r="K6741" t="s">
        <v>1132</v>
      </c>
      <c r="L6741" t="s">
        <v>1124</v>
      </c>
      <c r="M6741" t="s">
        <v>31</v>
      </c>
      <c r="N6741" t="s">
        <v>32</v>
      </c>
      <c r="O6741">
        <v>1356.92</v>
      </c>
      <c r="P6741" t="s">
        <v>2028</v>
      </c>
      <c r="Q6741" t="s">
        <v>2040</v>
      </c>
      <c r="R6741" t="s">
        <v>2031</v>
      </c>
      <c r="S6741" t="s">
        <v>1953</v>
      </c>
      <c r="T6741" t="s">
        <v>561</v>
      </c>
    </row>
    <row r="6742" spans="1:20">
      <c r="A6742" t="s">
        <v>2048</v>
      </c>
      <c r="B6742" t="s">
        <v>2028</v>
      </c>
      <c r="C6742" t="s">
        <v>2049</v>
      </c>
      <c r="D6742" t="s">
        <v>2050</v>
      </c>
      <c r="E6742" t="s">
        <v>1965</v>
      </c>
      <c r="F6742" s="1">
        <v>39829</v>
      </c>
      <c r="G6742" t="s">
        <v>2663</v>
      </c>
      <c r="H6742">
        <v>201502</v>
      </c>
      <c r="I6742" t="s">
        <v>1131</v>
      </c>
      <c r="J6742" t="s">
        <v>1122</v>
      </c>
      <c r="K6742" t="s">
        <v>1132</v>
      </c>
      <c r="L6742" t="s">
        <v>1124</v>
      </c>
      <c r="M6742" t="s">
        <v>31</v>
      </c>
      <c r="N6742" t="s">
        <v>32</v>
      </c>
      <c r="O6742">
        <v>1221.3800000000001</v>
      </c>
      <c r="P6742" t="s">
        <v>2028</v>
      </c>
      <c r="Q6742" t="s">
        <v>2048</v>
      </c>
      <c r="R6742" t="s">
        <v>2031</v>
      </c>
      <c r="S6742" t="s">
        <v>1953</v>
      </c>
      <c r="T6742" t="s">
        <v>561</v>
      </c>
    </row>
    <row r="6743" spans="1:20">
      <c r="A6743" t="s">
        <v>2048</v>
      </c>
      <c r="B6743" t="s">
        <v>2028</v>
      </c>
      <c r="C6743" t="s">
        <v>2051</v>
      </c>
      <c r="D6743" t="s">
        <v>2052</v>
      </c>
      <c r="E6743" t="s">
        <v>1965</v>
      </c>
      <c r="F6743" s="1">
        <v>39829</v>
      </c>
      <c r="G6743" t="s">
        <v>2663</v>
      </c>
      <c r="H6743">
        <v>201502</v>
      </c>
      <c r="I6743" t="s">
        <v>1131</v>
      </c>
      <c r="J6743" t="s">
        <v>1122</v>
      </c>
      <c r="K6743" t="s">
        <v>1984</v>
      </c>
      <c r="L6743" t="s">
        <v>1124</v>
      </c>
      <c r="M6743" t="s">
        <v>31</v>
      </c>
      <c r="N6743" t="s">
        <v>32</v>
      </c>
      <c r="O6743">
        <v>28818.91</v>
      </c>
      <c r="P6743" t="s">
        <v>2028</v>
      </c>
      <c r="Q6743" t="s">
        <v>2048</v>
      </c>
      <c r="R6743" t="s">
        <v>2031</v>
      </c>
      <c r="S6743" t="s">
        <v>1953</v>
      </c>
      <c r="T6743" t="s">
        <v>561</v>
      </c>
    </row>
    <row r="6744" spans="1:20">
      <c r="A6744" t="s">
        <v>2048</v>
      </c>
      <c r="B6744" t="s">
        <v>2028</v>
      </c>
      <c r="C6744" t="s">
        <v>2053</v>
      </c>
      <c r="D6744" t="s">
        <v>2054</v>
      </c>
      <c r="E6744" t="s">
        <v>1965</v>
      </c>
      <c r="F6744" s="1">
        <v>39829</v>
      </c>
      <c r="G6744" t="s">
        <v>2663</v>
      </c>
      <c r="H6744">
        <v>201502</v>
      </c>
      <c r="I6744" t="s">
        <v>1131</v>
      </c>
      <c r="J6744" t="s">
        <v>1122</v>
      </c>
      <c r="K6744" t="s">
        <v>1123</v>
      </c>
      <c r="L6744" t="s">
        <v>1124</v>
      </c>
      <c r="M6744" t="s">
        <v>31</v>
      </c>
      <c r="N6744" t="s">
        <v>32</v>
      </c>
      <c r="O6744">
        <v>2333.36</v>
      </c>
      <c r="P6744" t="s">
        <v>2028</v>
      </c>
      <c r="Q6744" t="s">
        <v>2048</v>
      </c>
      <c r="R6744" t="s">
        <v>2031</v>
      </c>
      <c r="S6744" t="s">
        <v>1953</v>
      </c>
      <c r="T6744" t="s">
        <v>561</v>
      </c>
    </row>
    <row r="6745" spans="1:20">
      <c r="A6745" t="s">
        <v>2048</v>
      </c>
      <c r="B6745" t="s">
        <v>2028</v>
      </c>
      <c r="C6745" t="s">
        <v>2055</v>
      </c>
      <c r="D6745" t="s">
        <v>2056</v>
      </c>
      <c r="E6745" t="s">
        <v>1965</v>
      </c>
      <c r="F6745" s="1">
        <v>39829</v>
      </c>
      <c r="G6745" t="s">
        <v>2663</v>
      </c>
      <c r="H6745">
        <v>201502</v>
      </c>
      <c r="I6745" t="s">
        <v>1131</v>
      </c>
      <c r="J6745" t="s">
        <v>1122</v>
      </c>
      <c r="K6745" t="s">
        <v>1984</v>
      </c>
      <c r="L6745" t="s">
        <v>1124</v>
      </c>
      <c r="M6745" t="s">
        <v>31</v>
      </c>
      <c r="N6745" t="s">
        <v>32</v>
      </c>
      <c r="O6745">
        <v>34.520000000000003</v>
      </c>
      <c r="P6745" t="s">
        <v>2028</v>
      </c>
      <c r="Q6745" t="s">
        <v>2048</v>
      </c>
      <c r="R6745" t="s">
        <v>2031</v>
      </c>
      <c r="S6745" t="s">
        <v>1953</v>
      </c>
      <c r="T6745" t="s">
        <v>561</v>
      </c>
    </row>
    <row r="6746" spans="1:20">
      <c r="A6746" t="s">
        <v>2057</v>
      </c>
      <c r="B6746" t="s">
        <v>2028</v>
      </c>
      <c r="C6746" t="s">
        <v>2058</v>
      </c>
      <c r="D6746" t="s">
        <v>2059</v>
      </c>
      <c r="E6746" t="s">
        <v>1965</v>
      </c>
      <c r="F6746" s="1">
        <v>39995</v>
      </c>
      <c r="G6746" t="s">
        <v>2663</v>
      </c>
      <c r="H6746">
        <v>201502</v>
      </c>
      <c r="I6746" t="s">
        <v>1131</v>
      </c>
      <c r="J6746" t="s">
        <v>1122</v>
      </c>
      <c r="K6746" t="s">
        <v>1123</v>
      </c>
      <c r="L6746" t="s">
        <v>1124</v>
      </c>
      <c r="M6746" t="s">
        <v>31</v>
      </c>
      <c r="N6746" t="s">
        <v>32</v>
      </c>
      <c r="O6746">
        <v>189.62</v>
      </c>
      <c r="P6746" t="s">
        <v>2028</v>
      </c>
      <c r="Q6746" t="s">
        <v>2057</v>
      </c>
      <c r="R6746" t="s">
        <v>2031</v>
      </c>
      <c r="S6746" t="s">
        <v>1953</v>
      </c>
      <c r="T6746" t="s">
        <v>561</v>
      </c>
    </row>
    <row r="6747" spans="1:20">
      <c r="A6747" t="s">
        <v>2060</v>
      </c>
      <c r="B6747" t="s">
        <v>2028</v>
      </c>
      <c r="C6747" t="s">
        <v>2061</v>
      </c>
      <c r="D6747" t="s">
        <v>2062</v>
      </c>
      <c r="E6747" t="s">
        <v>600</v>
      </c>
      <c r="F6747" s="1">
        <v>40752</v>
      </c>
      <c r="G6747" t="s">
        <v>2663</v>
      </c>
      <c r="H6747">
        <v>201502</v>
      </c>
      <c r="I6747" t="s">
        <v>27</v>
      </c>
      <c r="J6747" t="s">
        <v>596</v>
      </c>
      <c r="K6747" t="s">
        <v>601</v>
      </c>
      <c r="L6747" t="s">
        <v>438</v>
      </c>
      <c r="M6747" t="s">
        <v>1372</v>
      </c>
      <c r="N6747" t="s">
        <v>32</v>
      </c>
      <c r="O6747">
        <v>1294.8</v>
      </c>
      <c r="P6747" t="s">
        <v>2028</v>
      </c>
      <c r="Q6747" t="s">
        <v>2060</v>
      </c>
      <c r="R6747" t="s">
        <v>2031</v>
      </c>
      <c r="S6747" t="s">
        <v>1953</v>
      </c>
      <c r="T6747" t="s">
        <v>561</v>
      </c>
    </row>
    <row r="6748" spans="1:20">
      <c r="A6748" t="s">
        <v>2063</v>
      </c>
      <c r="B6748" t="s">
        <v>2028</v>
      </c>
      <c r="C6748" t="s">
        <v>2824</v>
      </c>
      <c r="D6748" t="s">
        <v>2825</v>
      </c>
      <c r="E6748" t="s">
        <v>1965</v>
      </c>
      <c r="F6748" s="1">
        <v>41214</v>
      </c>
      <c r="G6748" t="s">
        <v>2663</v>
      </c>
      <c r="H6748">
        <v>201502</v>
      </c>
      <c r="I6748" t="s">
        <v>1131</v>
      </c>
      <c r="J6748" t="s">
        <v>53</v>
      </c>
      <c r="K6748" t="s">
        <v>601</v>
      </c>
      <c r="L6748" t="s">
        <v>54</v>
      </c>
      <c r="M6748" t="s">
        <v>2826</v>
      </c>
      <c r="N6748" t="s">
        <v>32</v>
      </c>
      <c r="O6748">
        <v>-343.41</v>
      </c>
      <c r="P6748" t="s">
        <v>2028</v>
      </c>
      <c r="Q6748" t="s">
        <v>2063</v>
      </c>
      <c r="R6748" t="s">
        <v>2031</v>
      </c>
      <c r="S6748" t="s">
        <v>1953</v>
      </c>
      <c r="T6748" t="s">
        <v>561</v>
      </c>
    </row>
    <row r="6749" spans="1:20">
      <c r="A6749" t="s">
        <v>2063</v>
      </c>
      <c r="B6749" t="s">
        <v>2028</v>
      </c>
      <c r="C6749" t="s">
        <v>2827</v>
      </c>
      <c r="D6749" t="s">
        <v>2828</v>
      </c>
      <c r="E6749" t="s">
        <v>1965</v>
      </c>
      <c r="F6749" s="1">
        <v>41214</v>
      </c>
      <c r="G6749" t="s">
        <v>2663</v>
      </c>
      <c r="H6749">
        <v>201502</v>
      </c>
      <c r="I6749" t="s">
        <v>1131</v>
      </c>
      <c r="J6749" t="s">
        <v>1122</v>
      </c>
      <c r="K6749" t="s">
        <v>601</v>
      </c>
      <c r="L6749" t="s">
        <v>1124</v>
      </c>
      <c r="M6749" t="s">
        <v>2829</v>
      </c>
      <c r="N6749" t="s">
        <v>32</v>
      </c>
      <c r="O6749">
        <v>-651.23</v>
      </c>
      <c r="P6749" t="s">
        <v>2028</v>
      </c>
      <c r="Q6749" t="s">
        <v>2063</v>
      </c>
      <c r="R6749" t="s">
        <v>2031</v>
      </c>
      <c r="S6749" t="s">
        <v>1953</v>
      </c>
      <c r="T6749" t="s">
        <v>561</v>
      </c>
    </row>
    <row r="6750" spans="1:20">
      <c r="A6750" t="s">
        <v>2063</v>
      </c>
      <c r="B6750" t="s">
        <v>2028</v>
      </c>
      <c r="C6750" t="s">
        <v>2064</v>
      </c>
      <c r="D6750" t="s">
        <v>2065</v>
      </c>
      <c r="E6750" t="s">
        <v>600</v>
      </c>
      <c r="F6750" s="1">
        <v>40210</v>
      </c>
      <c r="G6750" t="s">
        <v>2663</v>
      </c>
      <c r="H6750">
        <v>201502</v>
      </c>
      <c r="I6750" t="s">
        <v>1131</v>
      </c>
      <c r="J6750" t="s">
        <v>1122</v>
      </c>
      <c r="K6750" t="s">
        <v>601</v>
      </c>
      <c r="L6750" t="s">
        <v>1124</v>
      </c>
      <c r="M6750" t="s">
        <v>2066</v>
      </c>
      <c r="N6750" t="s">
        <v>32</v>
      </c>
      <c r="O6750">
        <v>2832.5</v>
      </c>
      <c r="P6750" t="s">
        <v>2028</v>
      </c>
      <c r="Q6750" t="s">
        <v>2063</v>
      </c>
      <c r="R6750" t="s">
        <v>2031</v>
      </c>
      <c r="S6750" t="s">
        <v>1953</v>
      </c>
      <c r="T6750" t="s">
        <v>561</v>
      </c>
    </row>
    <row r="6751" spans="1:20">
      <c r="A6751" t="s">
        <v>2063</v>
      </c>
      <c r="B6751" t="s">
        <v>2028</v>
      </c>
      <c r="C6751" t="s">
        <v>2830</v>
      </c>
      <c r="D6751" t="s">
        <v>2831</v>
      </c>
      <c r="E6751" t="s">
        <v>1965</v>
      </c>
      <c r="F6751" s="1">
        <v>41214</v>
      </c>
      <c r="G6751" t="s">
        <v>2663</v>
      </c>
      <c r="H6751">
        <v>201502</v>
      </c>
      <c r="I6751" t="s">
        <v>1131</v>
      </c>
      <c r="J6751" t="s">
        <v>596</v>
      </c>
      <c r="K6751" t="s">
        <v>601</v>
      </c>
      <c r="L6751" t="s">
        <v>1116</v>
      </c>
      <c r="M6751" t="s">
        <v>2832</v>
      </c>
      <c r="N6751" t="s">
        <v>32</v>
      </c>
      <c r="O6751">
        <v>-6850.1900000000005</v>
      </c>
      <c r="P6751" t="s">
        <v>2028</v>
      </c>
      <c r="Q6751" t="s">
        <v>2063</v>
      </c>
      <c r="R6751" t="s">
        <v>2031</v>
      </c>
      <c r="S6751" t="s">
        <v>1953</v>
      </c>
      <c r="T6751" t="s">
        <v>561</v>
      </c>
    </row>
    <row r="6752" spans="1:20">
      <c r="A6752" t="s">
        <v>2060</v>
      </c>
      <c r="B6752" t="s">
        <v>2028</v>
      </c>
      <c r="C6752" t="s">
        <v>2833</v>
      </c>
      <c r="D6752" t="s">
        <v>2834</v>
      </c>
      <c r="E6752" t="s">
        <v>600</v>
      </c>
      <c r="F6752" s="1">
        <v>40441</v>
      </c>
      <c r="G6752" t="s">
        <v>2663</v>
      </c>
      <c r="H6752">
        <v>201502</v>
      </c>
      <c r="I6752" t="s">
        <v>1131</v>
      </c>
      <c r="J6752" t="s">
        <v>1122</v>
      </c>
      <c r="K6752" t="s">
        <v>1135</v>
      </c>
      <c r="L6752" t="s">
        <v>1124</v>
      </c>
      <c r="M6752" t="s">
        <v>31</v>
      </c>
      <c r="N6752" t="s">
        <v>32</v>
      </c>
      <c r="O6752">
        <v>73950.23</v>
      </c>
      <c r="P6752" t="s">
        <v>2028</v>
      </c>
      <c r="Q6752" t="s">
        <v>2060</v>
      </c>
      <c r="R6752" t="s">
        <v>2031</v>
      </c>
      <c r="S6752" t="s">
        <v>1953</v>
      </c>
      <c r="T6752" t="s">
        <v>561</v>
      </c>
    </row>
    <row r="6753" spans="1:20">
      <c r="A6753" t="s">
        <v>2060</v>
      </c>
      <c r="B6753" t="s">
        <v>2028</v>
      </c>
      <c r="C6753" t="s">
        <v>2833</v>
      </c>
      <c r="D6753" t="s">
        <v>2834</v>
      </c>
      <c r="E6753" t="s">
        <v>600</v>
      </c>
      <c r="F6753" s="1">
        <v>40441</v>
      </c>
      <c r="G6753" t="s">
        <v>2663</v>
      </c>
      <c r="H6753">
        <v>201502</v>
      </c>
      <c r="I6753" t="s">
        <v>1131</v>
      </c>
      <c r="J6753" t="s">
        <v>1122</v>
      </c>
      <c r="K6753" t="s">
        <v>601</v>
      </c>
      <c r="L6753" t="s">
        <v>1124</v>
      </c>
      <c r="M6753" t="s">
        <v>2006</v>
      </c>
      <c r="N6753" t="s">
        <v>32</v>
      </c>
      <c r="O6753">
        <v>98831.2</v>
      </c>
      <c r="P6753" t="s">
        <v>2028</v>
      </c>
      <c r="Q6753" t="s">
        <v>2060</v>
      </c>
      <c r="R6753" t="s">
        <v>2031</v>
      </c>
      <c r="S6753" t="s">
        <v>1953</v>
      </c>
      <c r="T6753" t="s">
        <v>561</v>
      </c>
    </row>
    <row r="6754" spans="1:20">
      <c r="A6754" t="s">
        <v>2027</v>
      </c>
      <c r="B6754" t="s">
        <v>2028</v>
      </c>
      <c r="C6754" t="s">
        <v>2067</v>
      </c>
      <c r="D6754" t="s">
        <v>2068</v>
      </c>
      <c r="E6754" t="s">
        <v>1965</v>
      </c>
      <c r="F6754" s="1">
        <v>40179</v>
      </c>
      <c r="G6754" t="s">
        <v>2663</v>
      </c>
      <c r="H6754">
        <v>201502</v>
      </c>
      <c r="I6754" t="s">
        <v>1131</v>
      </c>
      <c r="J6754" t="s">
        <v>1122</v>
      </c>
      <c r="K6754" t="s">
        <v>1123</v>
      </c>
      <c r="L6754" t="s">
        <v>1124</v>
      </c>
      <c r="M6754" t="s">
        <v>31</v>
      </c>
      <c r="N6754" t="s">
        <v>32</v>
      </c>
      <c r="O6754">
        <v>36.17</v>
      </c>
      <c r="P6754" t="s">
        <v>2028</v>
      </c>
      <c r="Q6754" t="s">
        <v>2027</v>
      </c>
      <c r="R6754" t="s">
        <v>2031</v>
      </c>
      <c r="S6754" t="s">
        <v>1953</v>
      </c>
      <c r="T6754" t="s">
        <v>561</v>
      </c>
    </row>
    <row r="6755" spans="1:20">
      <c r="A6755" t="s">
        <v>2060</v>
      </c>
      <c r="B6755" t="s">
        <v>2028</v>
      </c>
      <c r="C6755" t="s">
        <v>2579</v>
      </c>
      <c r="D6755" t="s">
        <v>2580</v>
      </c>
      <c r="E6755" t="s">
        <v>600</v>
      </c>
      <c r="F6755" s="1">
        <v>40689</v>
      </c>
      <c r="G6755" t="s">
        <v>2663</v>
      </c>
      <c r="H6755">
        <v>201502</v>
      </c>
      <c r="I6755" t="s">
        <v>1131</v>
      </c>
      <c r="J6755" t="s">
        <v>1122</v>
      </c>
      <c r="K6755" t="s">
        <v>1135</v>
      </c>
      <c r="L6755" t="s">
        <v>1124</v>
      </c>
      <c r="M6755" t="s">
        <v>31</v>
      </c>
      <c r="N6755" t="s">
        <v>32</v>
      </c>
      <c r="O6755">
        <v>324.22000000000003</v>
      </c>
      <c r="P6755" t="s">
        <v>2028</v>
      </c>
      <c r="Q6755" t="s">
        <v>2060</v>
      </c>
      <c r="R6755" t="s">
        <v>2031</v>
      </c>
      <c r="S6755" t="s">
        <v>1953</v>
      </c>
      <c r="T6755" t="s">
        <v>561</v>
      </c>
    </row>
    <row r="6756" spans="1:20">
      <c r="A6756" t="s">
        <v>2060</v>
      </c>
      <c r="B6756" t="s">
        <v>2028</v>
      </c>
      <c r="C6756" t="s">
        <v>2579</v>
      </c>
      <c r="D6756" t="s">
        <v>2580</v>
      </c>
      <c r="E6756" t="s">
        <v>600</v>
      </c>
      <c r="F6756" s="1">
        <v>40689</v>
      </c>
      <c r="G6756" t="s">
        <v>2663</v>
      </c>
      <c r="H6756">
        <v>201502</v>
      </c>
      <c r="I6756" t="s">
        <v>1131</v>
      </c>
      <c r="J6756" t="s">
        <v>1122</v>
      </c>
      <c r="K6756" t="s">
        <v>601</v>
      </c>
      <c r="L6756" t="s">
        <v>1124</v>
      </c>
      <c r="M6756" t="s">
        <v>2006</v>
      </c>
      <c r="N6756" t="s">
        <v>32</v>
      </c>
      <c r="O6756">
        <v>1237.07</v>
      </c>
      <c r="P6756" t="s">
        <v>2028</v>
      </c>
      <c r="Q6756" t="s">
        <v>2060</v>
      </c>
      <c r="R6756" t="s">
        <v>2031</v>
      </c>
      <c r="S6756" t="s">
        <v>1953</v>
      </c>
      <c r="T6756" t="s">
        <v>561</v>
      </c>
    </row>
    <row r="6757" spans="1:20">
      <c r="A6757" t="s">
        <v>2069</v>
      </c>
      <c r="B6757" t="s">
        <v>2028</v>
      </c>
      <c r="C6757" t="s">
        <v>2070</v>
      </c>
      <c r="D6757" t="s">
        <v>2071</v>
      </c>
      <c r="E6757" t="s">
        <v>1965</v>
      </c>
      <c r="F6757" s="1">
        <v>40906</v>
      </c>
      <c r="G6757" t="s">
        <v>2663</v>
      </c>
      <c r="H6757">
        <v>201502</v>
      </c>
      <c r="I6757" t="s">
        <v>1131</v>
      </c>
      <c r="J6757" t="s">
        <v>1122</v>
      </c>
      <c r="K6757" t="s">
        <v>1123</v>
      </c>
      <c r="L6757" t="s">
        <v>1124</v>
      </c>
      <c r="M6757" t="s">
        <v>31</v>
      </c>
      <c r="N6757" t="s">
        <v>32</v>
      </c>
      <c r="O6757">
        <v>48053.65</v>
      </c>
      <c r="P6757" t="s">
        <v>2028</v>
      </c>
      <c r="Q6757" t="s">
        <v>2069</v>
      </c>
      <c r="R6757" t="s">
        <v>2031</v>
      </c>
      <c r="S6757" t="s">
        <v>1953</v>
      </c>
      <c r="T6757" t="s">
        <v>561</v>
      </c>
    </row>
    <row r="6758" spans="1:20">
      <c r="A6758" t="s">
        <v>2027</v>
      </c>
      <c r="B6758" t="s">
        <v>2028</v>
      </c>
      <c r="C6758" t="s">
        <v>2072</v>
      </c>
      <c r="D6758" t="s">
        <v>2073</v>
      </c>
      <c r="E6758" t="s">
        <v>600</v>
      </c>
      <c r="F6758" s="1">
        <v>41334</v>
      </c>
      <c r="G6758" t="s">
        <v>2663</v>
      </c>
      <c r="H6758">
        <v>201502</v>
      </c>
      <c r="I6758" t="s">
        <v>1131</v>
      </c>
      <c r="J6758" t="s">
        <v>1122</v>
      </c>
      <c r="K6758" t="s">
        <v>1123</v>
      </c>
      <c r="L6758" t="s">
        <v>1124</v>
      </c>
      <c r="M6758" t="s">
        <v>31</v>
      </c>
      <c r="N6758" t="s">
        <v>32</v>
      </c>
      <c r="O6758">
        <v>7776.9000000000005</v>
      </c>
      <c r="P6758" t="s">
        <v>2028</v>
      </c>
      <c r="Q6758" t="s">
        <v>2027</v>
      </c>
      <c r="R6758" t="s">
        <v>2031</v>
      </c>
      <c r="S6758" t="s">
        <v>1953</v>
      </c>
      <c r="T6758" t="s">
        <v>561</v>
      </c>
    </row>
    <row r="6759" spans="1:20">
      <c r="A6759" t="s">
        <v>2027</v>
      </c>
      <c r="B6759" t="s">
        <v>2028</v>
      </c>
      <c r="C6759" t="s">
        <v>2074</v>
      </c>
      <c r="D6759" t="s">
        <v>2075</v>
      </c>
      <c r="E6759" t="s">
        <v>600</v>
      </c>
      <c r="F6759" s="1">
        <v>41791</v>
      </c>
      <c r="G6759" t="s">
        <v>2663</v>
      </c>
      <c r="H6759">
        <v>201502</v>
      </c>
      <c r="I6759" t="s">
        <v>27</v>
      </c>
      <c r="J6759" t="s">
        <v>596</v>
      </c>
      <c r="K6759" t="s">
        <v>1123</v>
      </c>
      <c r="L6759" t="s">
        <v>1116</v>
      </c>
      <c r="M6759" t="s">
        <v>31</v>
      </c>
      <c r="N6759" t="s">
        <v>32</v>
      </c>
      <c r="O6759">
        <v>1658.01</v>
      </c>
      <c r="P6759" t="s">
        <v>2028</v>
      </c>
      <c r="Q6759" t="s">
        <v>2027</v>
      </c>
      <c r="R6759" t="s">
        <v>2031</v>
      </c>
      <c r="S6759" t="s">
        <v>1953</v>
      </c>
      <c r="T6759" t="s">
        <v>561</v>
      </c>
    </row>
    <row r="6760" spans="1:20">
      <c r="A6760" t="s">
        <v>2027</v>
      </c>
      <c r="B6760" t="s">
        <v>2028</v>
      </c>
      <c r="C6760" t="s">
        <v>2074</v>
      </c>
      <c r="D6760" t="s">
        <v>2075</v>
      </c>
      <c r="E6760" t="s">
        <v>600</v>
      </c>
      <c r="F6760" s="1">
        <v>41791</v>
      </c>
      <c r="G6760" t="s">
        <v>2663</v>
      </c>
      <c r="H6760">
        <v>201502</v>
      </c>
      <c r="I6760" t="s">
        <v>27</v>
      </c>
      <c r="J6760" t="s">
        <v>596</v>
      </c>
      <c r="K6760" t="s">
        <v>1135</v>
      </c>
      <c r="L6760" t="s">
        <v>1116</v>
      </c>
      <c r="M6760" t="s">
        <v>31</v>
      </c>
      <c r="N6760" t="s">
        <v>32</v>
      </c>
      <c r="O6760">
        <v>235.61</v>
      </c>
      <c r="P6760" t="s">
        <v>2028</v>
      </c>
      <c r="Q6760" t="s">
        <v>2027</v>
      </c>
      <c r="R6760" t="s">
        <v>2031</v>
      </c>
      <c r="S6760" t="s">
        <v>1953</v>
      </c>
      <c r="T6760" t="s">
        <v>561</v>
      </c>
    </row>
    <row r="6761" spans="1:20">
      <c r="A6761" t="s">
        <v>2078</v>
      </c>
      <c r="B6761" t="s">
        <v>2079</v>
      </c>
      <c r="C6761" t="s">
        <v>2080</v>
      </c>
      <c r="D6761" t="s">
        <v>2081</v>
      </c>
      <c r="E6761" t="s">
        <v>1850</v>
      </c>
      <c r="F6761" s="1">
        <v>41883</v>
      </c>
      <c r="G6761" t="s">
        <v>2663</v>
      </c>
      <c r="H6761">
        <v>201502</v>
      </c>
      <c r="I6761" t="s">
        <v>27</v>
      </c>
      <c r="J6761" t="s">
        <v>596</v>
      </c>
      <c r="K6761" t="s">
        <v>1856</v>
      </c>
      <c r="L6761" t="s">
        <v>2082</v>
      </c>
      <c r="M6761" t="s">
        <v>2083</v>
      </c>
      <c r="N6761" t="s">
        <v>32</v>
      </c>
      <c r="O6761">
        <v>4106.0600000000004</v>
      </c>
      <c r="P6761" t="s">
        <v>2079</v>
      </c>
      <c r="Q6761" t="s">
        <v>2078</v>
      </c>
      <c r="R6761" t="s">
        <v>2084</v>
      </c>
      <c r="S6761" t="s">
        <v>1119</v>
      </c>
      <c r="T6761" t="s">
        <v>561</v>
      </c>
    </row>
    <row r="6762" spans="1:20">
      <c r="A6762" t="s">
        <v>2835</v>
      </c>
      <c r="B6762" t="s">
        <v>2079</v>
      </c>
      <c r="C6762" t="s">
        <v>2836</v>
      </c>
      <c r="D6762" t="s">
        <v>2837</v>
      </c>
      <c r="E6762" t="s">
        <v>600</v>
      </c>
      <c r="F6762" s="1">
        <v>39406</v>
      </c>
      <c r="G6762" t="s">
        <v>2663</v>
      </c>
      <c r="H6762">
        <v>201502</v>
      </c>
      <c r="I6762" t="s">
        <v>1131</v>
      </c>
      <c r="J6762" t="s">
        <v>1122</v>
      </c>
      <c r="K6762" t="s">
        <v>1132</v>
      </c>
      <c r="L6762" t="s">
        <v>1124</v>
      </c>
      <c r="M6762" t="s">
        <v>31</v>
      </c>
      <c r="N6762" t="s">
        <v>288</v>
      </c>
      <c r="O6762">
        <v>-1079664.96</v>
      </c>
      <c r="P6762" t="s">
        <v>2079</v>
      </c>
      <c r="Q6762" t="s">
        <v>2835</v>
      </c>
      <c r="R6762" t="s">
        <v>2084</v>
      </c>
      <c r="S6762" t="s">
        <v>1119</v>
      </c>
      <c r="T6762" t="s">
        <v>561</v>
      </c>
    </row>
    <row r="6763" spans="1:20">
      <c r="A6763" t="s">
        <v>2078</v>
      </c>
      <c r="B6763" t="s">
        <v>2079</v>
      </c>
      <c r="C6763" t="s">
        <v>2838</v>
      </c>
      <c r="D6763" t="s">
        <v>2839</v>
      </c>
      <c r="E6763" t="s">
        <v>600</v>
      </c>
      <c r="F6763" s="1">
        <v>41913</v>
      </c>
      <c r="G6763" t="s">
        <v>2663</v>
      </c>
      <c r="H6763">
        <v>201502</v>
      </c>
      <c r="I6763" t="s">
        <v>1131</v>
      </c>
      <c r="J6763" t="s">
        <v>1122</v>
      </c>
      <c r="K6763" t="s">
        <v>601</v>
      </c>
      <c r="L6763" t="s">
        <v>1124</v>
      </c>
      <c r="M6763" t="s">
        <v>2840</v>
      </c>
      <c r="N6763" t="s">
        <v>32</v>
      </c>
      <c r="O6763">
        <v>49950.55</v>
      </c>
      <c r="P6763" t="s">
        <v>2079</v>
      </c>
      <c r="Q6763" t="s">
        <v>2078</v>
      </c>
      <c r="R6763" t="s">
        <v>2084</v>
      </c>
      <c r="S6763" t="s">
        <v>1119</v>
      </c>
      <c r="T6763" t="s">
        <v>561</v>
      </c>
    </row>
    <row r="6764" spans="1:20">
      <c r="A6764" t="s">
        <v>2078</v>
      </c>
      <c r="B6764" t="s">
        <v>2079</v>
      </c>
      <c r="C6764" t="s">
        <v>2581</v>
      </c>
      <c r="D6764" t="s">
        <v>2582</v>
      </c>
      <c r="E6764" t="s">
        <v>1850</v>
      </c>
      <c r="F6764" s="1">
        <v>41883</v>
      </c>
      <c r="G6764" t="s">
        <v>2663</v>
      </c>
      <c r="H6764">
        <v>201502</v>
      </c>
      <c r="I6764" t="s">
        <v>27</v>
      </c>
      <c r="J6764" t="s">
        <v>596</v>
      </c>
      <c r="K6764" t="s">
        <v>1856</v>
      </c>
      <c r="L6764" t="s">
        <v>1894</v>
      </c>
      <c r="M6764" t="s">
        <v>1895</v>
      </c>
      <c r="N6764" t="s">
        <v>32</v>
      </c>
      <c r="O6764">
        <v>3408.66</v>
      </c>
      <c r="P6764" t="s">
        <v>2079</v>
      </c>
      <c r="Q6764" t="s">
        <v>2078</v>
      </c>
      <c r="R6764" t="s">
        <v>2084</v>
      </c>
      <c r="S6764" t="s">
        <v>1119</v>
      </c>
      <c r="T6764" t="s">
        <v>561</v>
      </c>
    </row>
    <row r="6765" spans="1:20">
      <c r="A6765" t="s">
        <v>2105</v>
      </c>
      <c r="B6765" t="s">
        <v>2106</v>
      </c>
      <c r="C6765" t="s">
        <v>2107</v>
      </c>
      <c r="D6765" t="s">
        <v>2108</v>
      </c>
      <c r="E6765" t="s">
        <v>600</v>
      </c>
      <c r="F6765" s="1">
        <v>40026</v>
      </c>
      <c r="G6765" t="s">
        <v>2663</v>
      </c>
      <c r="H6765">
        <v>201502</v>
      </c>
      <c r="I6765" t="s">
        <v>27</v>
      </c>
      <c r="J6765" t="s">
        <v>596</v>
      </c>
      <c r="K6765" t="s">
        <v>1132</v>
      </c>
      <c r="L6765" t="s">
        <v>1116</v>
      </c>
      <c r="M6765" t="s">
        <v>31</v>
      </c>
      <c r="N6765" t="s">
        <v>32</v>
      </c>
      <c r="O6765">
        <v>1212.5899999999999</v>
      </c>
      <c r="P6765" t="s">
        <v>2106</v>
      </c>
      <c r="Q6765" t="s">
        <v>2105</v>
      </c>
      <c r="R6765" t="s">
        <v>2109</v>
      </c>
      <c r="S6765" t="s">
        <v>1119</v>
      </c>
      <c r="T6765" t="s">
        <v>592</v>
      </c>
    </row>
    <row r="6766" spans="1:20">
      <c r="A6766" t="s">
        <v>2105</v>
      </c>
      <c r="B6766" t="s">
        <v>2106</v>
      </c>
      <c r="C6766" t="s">
        <v>2107</v>
      </c>
      <c r="D6766" t="s">
        <v>2108</v>
      </c>
      <c r="E6766" t="s">
        <v>600</v>
      </c>
      <c r="F6766" s="1">
        <v>40026</v>
      </c>
      <c r="G6766" t="s">
        <v>2663</v>
      </c>
      <c r="H6766">
        <v>201502</v>
      </c>
      <c r="I6766" t="s">
        <v>27</v>
      </c>
      <c r="J6766" t="s">
        <v>596</v>
      </c>
      <c r="K6766" t="s">
        <v>601</v>
      </c>
      <c r="L6766" t="s">
        <v>1116</v>
      </c>
      <c r="M6766" t="s">
        <v>2110</v>
      </c>
      <c r="N6766" t="s">
        <v>32</v>
      </c>
      <c r="O6766">
        <v>3118.9900000000002</v>
      </c>
      <c r="P6766" t="s">
        <v>2106</v>
      </c>
      <c r="Q6766" t="s">
        <v>2105</v>
      </c>
      <c r="R6766" t="s">
        <v>2109</v>
      </c>
      <c r="S6766" t="s">
        <v>1119</v>
      </c>
      <c r="T6766" t="s">
        <v>592</v>
      </c>
    </row>
    <row r="6767" spans="1:20">
      <c r="A6767" t="s">
        <v>2105</v>
      </c>
      <c r="B6767" t="s">
        <v>2106</v>
      </c>
      <c r="C6767" t="s">
        <v>2107</v>
      </c>
      <c r="D6767" t="s">
        <v>2108</v>
      </c>
      <c r="E6767" t="s">
        <v>600</v>
      </c>
      <c r="F6767" s="1">
        <v>40026</v>
      </c>
      <c r="G6767" t="s">
        <v>2663</v>
      </c>
      <c r="H6767">
        <v>201502</v>
      </c>
      <c r="I6767" t="s">
        <v>27</v>
      </c>
      <c r="J6767" t="s">
        <v>596</v>
      </c>
      <c r="K6767" t="s">
        <v>601</v>
      </c>
      <c r="L6767" t="s">
        <v>1116</v>
      </c>
      <c r="M6767" t="s">
        <v>2111</v>
      </c>
      <c r="N6767" t="s">
        <v>32</v>
      </c>
      <c r="O6767">
        <v>779.75</v>
      </c>
      <c r="P6767" t="s">
        <v>2106</v>
      </c>
      <c r="Q6767" t="s">
        <v>2105</v>
      </c>
      <c r="R6767" t="s">
        <v>2109</v>
      </c>
      <c r="S6767" t="s">
        <v>1119</v>
      </c>
      <c r="T6767" t="s">
        <v>592</v>
      </c>
    </row>
    <row r="6768" spans="1:20">
      <c r="A6768" t="s">
        <v>2105</v>
      </c>
      <c r="B6768" t="s">
        <v>2106</v>
      </c>
      <c r="C6768" t="s">
        <v>2107</v>
      </c>
      <c r="D6768" t="s">
        <v>2108</v>
      </c>
      <c r="E6768" t="s">
        <v>600</v>
      </c>
      <c r="F6768" s="1">
        <v>40026</v>
      </c>
      <c r="G6768" t="s">
        <v>2663</v>
      </c>
      <c r="H6768">
        <v>201502</v>
      </c>
      <c r="I6768" t="s">
        <v>27</v>
      </c>
      <c r="J6768" t="s">
        <v>596</v>
      </c>
      <c r="K6768" t="s">
        <v>601</v>
      </c>
      <c r="L6768" t="s">
        <v>1116</v>
      </c>
      <c r="M6768" t="s">
        <v>2112</v>
      </c>
      <c r="N6768" t="s">
        <v>32</v>
      </c>
      <c r="O6768">
        <v>779.75</v>
      </c>
      <c r="P6768" t="s">
        <v>2106</v>
      </c>
      <c r="Q6768" t="s">
        <v>2105</v>
      </c>
      <c r="R6768" t="s">
        <v>2109</v>
      </c>
      <c r="S6768" t="s">
        <v>1119</v>
      </c>
      <c r="T6768" t="s">
        <v>592</v>
      </c>
    </row>
    <row r="6769" spans="1:20">
      <c r="A6769" t="s">
        <v>2105</v>
      </c>
      <c r="B6769" t="s">
        <v>2106</v>
      </c>
      <c r="C6769" t="s">
        <v>2107</v>
      </c>
      <c r="D6769" t="s">
        <v>2108</v>
      </c>
      <c r="E6769" t="s">
        <v>600</v>
      </c>
      <c r="F6769" s="1">
        <v>40026</v>
      </c>
      <c r="G6769" t="s">
        <v>2663</v>
      </c>
      <c r="H6769">
        <v>201502</v>
      </c>
      <c r="I6769" t="s">
        <v>27</v>
      </c>
      <c r="J6769" t="s">
        <v>596</v>
      </c>
      <c r="K6769" t="s">
        <v>601</v>
      </c>
      <c r="L6769" t="s">
        <v>1116</v>
      </c>
      <c r="M6769" t="s">
        <v>2113</v>
      </c>
      <c r="N6769" t="s">
        <v>32</v>
      </c>
      <c r="O6769">
        <v>3898.75</v>
      </c>
      <c r="P6769" t="s">
        <v>2106</v>
      </c>
      <c r="Q6769" t="s">
        <v>2105</v>
      </c>
      <c r="R6769" t="s">
        <v>2109</v>
      </c>
      <c r="S6769" t="s">
        <v>1119</v>
      </c>
      <c r="T6769" t="s">
        <v>592</v>
      </c>
    </row>
    <row r="6770" spans="1:20">
      <c r="A6770" t="s">
        <v>2105</v>
      </c>
      <c r="B6770" t="s">
        <v>2106</v>
      </c>
      <c r="C6770" t="s">
        <v>2107</v>
      </c>
      <c r="D6770" t="s">
        <v>2108</v>
      </c>
      <c r="E6770" t="s">
        <v>600</v>
      </c>
      <c r="F6770" s="1">
        <v>40026</v>
      </c>
      <c r="G6770" t="s">
        <v>2663</v>
      </c>
      <c r="H6770">
        <v>201502</v>
      </c>
      <c r="I6770" t="s">
        <v>27</v>
      </c>
      <c r="J6770" t="s">
        <v>596</v>
      </c>
      <c r="K6770" t="s">
        <v>601</v>
      </c>
      <c r="L6770" t="s">
        <v>1116</v>
      </c>
      <c r="M6770" t="s">
        <v>2114</v>
      </c>
      <c r="N6770" t="s">
        <v>32</v>
      </c>
      <c r="O6770">
        <v>2339.2600000000002</v>
      </c>
      <c r="P6770" t="s">
        <v>2106</v>
      </c>
      <c r="Q6770" t="s">
        <v>2105</v>
      </c>
      <c r="R6770" t="s">
        <v>2109</v>
      </c>
      <c r="S6770" t="s">
        <v>1119</v>
      </c>
      <c r="T6770" t="s">
        <v>592</v>
      </c>
    </row>
    <row r="6771" spans="1:20">
      <c r="A6771" t="s">
        <v>2105</v>
      </c>
      <c r="B6771" t="s">
        <v>2106</v>
      </c>
      <c r="C6771" t="s">
        <v>2107</v>
      </c>
      <c r="D6771" t="s">
        <v>2108</v>
      </c>
      <c r="E6771" t="s">
        <v>600</v>
      </c>
      <c r="F6771" s="1">
        <v>40026</v>
      </c>
      <c r="G6771" t="s">
        <v>2663</v>
      </c>
      <c r="H6771">
        <v>201502</v>
      </c>
      <c r="I6771" t="s">
        <v>27</v>
      </c>
      <c r="J6771" t="s">
        <v>596</v>
      </c>
      <c r="K6771" t="s">
        <v>601</v>
      </c>
      <c r="L6771" t="s">
        <v>1116</v>
      </c>
      <c r="M6771" t="s">
        <v>2115</v>
      </c>
      <c r="N6771" t="s">
        <v>32</v>
      </c>
      <c r="O6771">
        <v>4678.49</v>
      </c>
      <c r="P6771" t="s">
        <v>2106</v>
      </c>
      <c r="Q6771" t="s">
        <v>2105</v>
      </c>
      <c r="R6771" t="s">
        <v>2109</v>
      </c>
      <c r="S6771" t="s">
        <v>1119</v>
      </c>
      <c r="T6771" t="s">
        <v>592</v>
      </c>
    </row>
    <row r="6772" spans="1:20">
      <c r="A6772" t="s">
        <v>2841</v>
      </c>
      <c r="B6772" t="s">
        <v>2117</v>
      </c>
      <c r="C6772" t="s">
        <v>2842</v>
      </c>
      <c r="D6772" t="s">
        <v>2843</v>
      </c>
      <c r="E6772" t="s">
        <v>600</v>
      </c>
      <c r="F6772" s="1">
        <v>40991</v>
      </c>
      <c r="G6772" t="s">
        <v>2663</v>
      </c>
      <c r="H6772">
        <v>201502</v>
      </c>
      <c r="I6772" t="s">
        <v>1131</v>
      </c>
      <c r="J6772" t="s">
        <v>1122</v>
      </c>
      <c r="K6772" t="s">
        <v>1123</v>
      </c>
      <c r="L6772" t="s">
        <v>1124</v>
      </c>
      <c r="M6772" t="s">
        <v>31</v>
      </c>
      <c r="N6772" t="s">
        <v>32</v>
      </c>
      <c r="O6772">
        <v>52276579.670000002</v>
      </c>
      <c r="P6772" t="s">
        <v>2117</v>
      </c>
      <c r="Q6772" t="s">
        <v>2841</v>
      </c>
      <c r="R6772" t="s">
        <v>2120</v>
      </c>
      <c r="S6772" t="s">
        <v>1953</v>
      </c>
      <c r="T6772" t="s">
        <v>592</v>
      </c>
    </row>
    <row r="6773" spans="1:20">
      <c r="A6773" t="s">
        <v>2841</v>
      </c>
      <c r="B6773" t="s">
        <v>2117</v>
      </c>
      <c r="C6773" t="s">
        <v>2842</v>
      </c>
      <c r="D6773" t="s">
        <v>2843</v>
      </c>
      <c r="E6773" t="s">
        <v>600</v>
      </c>
      <c r="F6773" s="1">
        <v>40991</v>
      </c>
      <c r="G6773" t="s">
        <v>2663</v>
      </c>
      <c r="H6773">
        <v>201502</v>
      </c>
      <c r="I6773" t="s">
        <v>1131</v>
      </c>
      <c r="J6773" t="s">
        <v>1122</v>
      </c>
      <c r="K6773" t="s">
        <v>1135</v>
      </c>
      <c r="L6773" t="s">
        <v>1124</v>
      </c>
      <c r="M6773" t="s">
        <v>31</v>
      </c>
      <c r="N6773" t="s">
        <v>32</v>
      </c>
      <c r="O6773">
        <v>5158243.43</v>
      </c>
      <c r="P6773" t="s">
        <v>2117</v>
      </c>
      <c r="Q6773" t="s">
        <v>2841</v>
      </c>
      <c r="R6773" t="s">
        <v>2120</v>
      </c>
      <c r="S6773" t="s">
        <v>1953</v>
      </c>
      <c r="T6773" t="s">
        <v>592</v>
      </c>
    </row>
    <row r="6774" spans="1:20">
      <c r="A6774" t="s">
        <v>2844</v>
      </c>
      <c r="B6774" t="s">
        <v>2117</v>
      </c>
      <c r="C6774" t="s">
        <v>2845</v>
      </c>
      <c r="D6774" t="s">
        <v>2846</v>
      </c>
      <c r="E6774" t="s">
        <v>600</v>
      </c>
      <c r="F6774" s="1">
        <v>41061</v>
      </c>
      <c r="G6774" t="s">
        <v>2663</v>
      </c>
      <c r="H6774">
        <v>201502</v>
      </c>
      <c r="I6774" t="s">
        <v>1131</v>
      </c>
      <c r="J6774" t="s">
        <v>1122</v>
      </c>
      <c r="K6774" t="s">
        <v>1135</v>
      </c>
      <c r="L6774" t="s">
        <v>1124</v>
      </c>
      <c r="M6774" t="s">
        <v>31</v>
      </c>
      <c r="N6774" t="s">
        <v>286</v>
      </c>
      <c r="O6774">
        <v>1079664.96</v>
      </c>
      <c r="P6774" t="s">
        <v>2117</v>
      </c>
      <c r="Q6774" t="s">
        <v>2844</v>
      </c>
      <c r="R6774" t="s">
        <v>2120</v>
      </c>
      <c r="S6774" t="s">
        <v>1953</v>
      </c>
      <c r="T6774" t="s">
        <v>592</v>
      </c>
    </row>
    <row r="6775" spans="1:20">
      <c r="A6775" t="s">
        <v>2844</v>
      </c>
      <c r="B6775" t="s">
        <v>2117</v>
      </c>
      <c r="C6775" t="s">
        <v>2847</v>
      </c>
      <c r="D6775" t="s">
        <v>2848</v>
      </c>
      <c r="E6775" t="s">
        <v>600</v>
      </c>
      <c r="F6775" s="1">
        <v>41061</v>
      </c>
      <c r="G6775" t="s">
        <v>2663</v>
      </c>
      <c r="H6775">
        <v>201502</v>
      </c>
      <c r="I6775" t="s">
        <v>1131</v>
      </c>
      <c r="J6775" t="s">
        <v>1122</v>
      </c>
      <c r="K6775" t="s">
        <v>1123</v>
      </c>
      <c r="L6775" t="s">
        <v>1124</v>
      </c>
      <c r="M6775" t="s">
        <v>31</v>
      </c>
      <c r="N6775" t="s">
        <v>32</v>
      </c>
      <c r="O6775">
        <v>24618439.469999999</v>
      </c>
      <c r="P6775" t="s">
        <v>2117</v>
      </c>
      <c r="Q6775" t="s">
        <v>2844</v>
      </c>
      <c r="R6775" t="s">
        <v>2120</v>
      </c>
      <c r="S6775" t="s">
        <v>1953</v>
      </c>
      <c r="T6775" t="s">
        <v>592</v>
      </c>
    </row>
    <row r="6776" spans="1:20">
      <c r="A6776" t="s">
        <v>2844</v>
      </c>
      <c r="B6776" t="s">
        <v>2117</v>
      </c>
      <c r="C6776" t="s">
        <v>2847</v>
      </c>
      <c r="D6776" t="s">
        <v>2848</v>
      </c>
      <c r="E6776" t="s">
        <v>600</v>
      </c>
      <c r="F6776" s="1">
        <v>41061</v>
      </c>
      <c r="G6776" t="s">
        <v>2663</v>
      </c>
      <c r="H6776">
        <v>201502</v>
      </c>
      <c r="I6776" t="s">
        <v>1131</v>
      </c>
      <c r="J6776" t="s">
        <v>1122</v>
      </c>
      <c r="K6776" t="s">
        <v>1135</v>
      </c>
      <c r="L6776" t="s">
        <v>1124</v>
      </c>
      <c r="M6776" t="s">
        <v>31</v>
      </c>
      <c r="N6776" t="s">
        <v>32</v>
      </c>
      <c r="O6776">
        <v>2854363.9699999997</v>
      </c>
      <c r="P6776" t="s">
        <v>2117</v>
      </c>
      <c r="Q6776" t="s">
        <v>2844</v>
      </c>
      <c r="R6776" t="s">
        <v>2120</v>
      </c>
      <c r="S6776" t="s">
        <v>1953</v>
      </c>
      <c r="T6776" t="s">
        <v>592</v>
      </c>
    </row>
    <row r="6777" spans="1:20">
      <c r="A6777" t="s">
        <v>2116</v>
      </c>
      <c r="B6777" t="s">
        <v>2117</v>
      </c>
      <c r="C6777" t="s">
        <v>2118</v>
      </c>
      <c r="D6777" t="s">
        <v>2119</v>
      </c>
      <c r="E6777" t="s">
        <v>600</v>
      </c>
      <c r="F6777" s="1">
        <v>41671</v>
      </c>
      <c r="G6777" t="s">
        <v>2663</v>
      </c>
      <c r="H6777">
        <v>201502</v>
      </c>
      <c r="I6777" t="s">
        <v>213</v>
      </c>
      <c r="J6777" t="s">
        <v>1122</v>
      </c>
      <c r="K6777" t="s">
        <v>1123</v>
      </c>
      <c r="L6777" t="s">
        <v>1124</v>
      </c>
      <c r="M6777" t="s">
        <v>31</v>
      </c>
      <c r="N6777" t="s">
        <v>32</v>
      </c>
      <c r="O6777">
        <v>651.11</v>
      </c>
      <c r="P6777" t="s">
        <v>2117</v>
      </c>
      <c r="Q6777" t="s">
        <v>2116</v>
      </c>
      <c r="R6777" t="s">
        <v>2120</v>
      </c>
      <c r="S6777" t="s">
        <v>1953</v>
      </c>
      <c r="T6777" t="s">
        <v>592</v>
      </c>
    </row>
    <row r="6778" spans="1:20">
      <c r="A6778" t="s">
        <v>2147</v>
      </c>
      <c r="B6778" t="s">
        <v>2148</v>
      </c>
      <c r="C6778" t="s">
        <v>2149</v>
      </c>
      <c r="D6778" t="s">
        <v>2150</v>
      </c>
      <c r="E6778" t="s">
        <v>600</v>
      </c>
      <c r="F6778" s="1">
        <v>41244</v>
      </c>
      <c r="G6778" t="s">
        <v>2663</v>
      </c>
      <c r="H6778">
        <v>201502</v>
      </c>
      <c r="I6778" t="s">
        <v>1131</v>
      </c>
      <c r="J6778" t="s">
        <v>1122</v>
      </c>
      <c r="K6778" t="s">
        <v>1123</v>
      </c>
      <c r="L6778" t="s">
        <v>1124</v>
      </c>
      <c r="M6778" t="s">
        <v>31</v>
      </c>
      <c r="N6778" t="s">
        <v>32</v>
      </c>
      <c r="O6778">
        <v>736.66</v>
      </c>
      <c r="P6778" t="s">
        <v>2148</v>
      </c>
      <c r="Q6778" t="s">
        <v>2147</v>
      </c>
      <c r="R6778" t="s">
        <v>2151</v>
      </c>
      <c r="S6778" t="s">
        <v>1953</v>
      </c>
      <c r="T6778" t="s">
        <v>592</v>
      </c>
    </row>
    <row r="6779" spans="1:20">
      <c r="A6779" t="s">
        <v>2147</v>
      </c>
      <c r="B6779" t="s">
        <v>2148</v>
      </c>
      <c r="C6779" t="s">
        <v>2149</v>
      </c>
      <c r="D6779" t="s">
        <v>2150</v>
      </c>
      <c r="E6779" t="s">
        <v>600</v>
      </c>
      <c r="F6779" s="1">
        <v>41244</v>
      </c>
      <c r="G6779" t="s">
        <v>2663</v>
      </c>
      <c r="H6779">
        <v>201502</v>
      </c>
      <c r="I6779" t="s">
        <v>1131</v>
      </c>
      <c r="J6779" t="s">
        <v>1122</v>
      </c>
      <c r="K6779" t="s">
        <v>1135</v>
      </c>
      <c r="L6779" t="s">
        <v>1124</v>
      </c>
      <c r="M6779" t="s">
        <v>31</v>
      </c>
      <c r="N6779" t="s">
        <v>32</v>
      </c>
      <c r="O6779">
        <v>245.56</v>
      </c>
      <c r="P6779" t="s">
        <v>2148</v>
      </c>
      <c r="Q6779" t="s">
        <v>2147</v>
      </c>
      <c r="R6779" t="s">
        <v>2151</v>
      </c>
      <c r="S6779" t="s">
        <v>1953</v>
      </c>
      <c r="T6779" t="s">
        <v>592</v>
      </c>
    </row>
    <row r="6780" spans="1:20">
      <c r="A6780" t="s">
        <v>2152</v>
      </c>
      <c r="B6780" t="s">
        <v>2153</v>
      </c>
      <c r="C6780" t="s">
        <v>2154</v>
      </c>
      <c r="D6780" t="s">
        <v>2155</v>
      </c>
      <c r="E6780" t="s">
        <v>600</v>
      </c>
      <c r="F6780" s="1">
        <v>41671</v>
      </c>
      <c r="G6780" t="s">
        <v>2663</v>
      </c>
      <c r="H6780">
        <v>201502</v>
      </c>
      <c r="I6780" t="s">
        <v>213</v>
      </c>
      <c r="J6780" t="s">
        <v>1122</v>
      </c>
      <c r="K6780" t="s">
        <v>1123</v>
      </c>
      <c r="L6780" t="s">
        <v>1124</v>
      </c>
      <c r="M6780" t="s">
        <v>31</v>
      </c>
      <c r="N6780" t="s">
        <v>48</v>
      </c>
      <c r="O6780">
        <v>92565.34</v>
      </c>
      <c r="P6780" t="s">
        <v>2153</v>
      </c>
      <c r="Q6780" t="s">
        <v>2152</v>
      </c>
      <c r="R6780" t="s">
        <v>2156</v>
      </c>
      <c r="S6780" t="s">
        <v>1953</v>
      </c>
      <c r="T6780" t="s">
        <v>592</v>
      </c>
    </row>
    <row r="6781" spans="1:20">
      <c r="A6781" t="s">
        <v>2152</v>
      </c>
      <c r="B6781" t="s">
        <v>2153</v>
      </c>
      <c r="C6781" t="s">
        <v>2154</v>
      </c>
      <c r="D6781" t="s">
        <v>2155</v>
      </c>
      <c r="E6781" t="s">
        <v>600</v>
      </c>
      <c r="F6781" s="1">
        <v>41671</v>
      </c>
      <c r="G6781" t="s">
        <v>2663</v>
      </c>
      <c r="H6781">
        <v>201502</v>
      </c>
      <c r="I6781" t="s">
        <v>213</v>
      </c>
      <c r="J6781" t="s">
        <v>1122</v>
      </c>
      <c r="K6781" t="s">
        <v>1123</v>
      </c>
      <c r="L6781" t="s">
        <v>1124</v>
      </c>
      <c r="M6781" t="s">
        <v>31</v>
      </c>
      <c r="N6781" t="s">
        <v>49</v>
      </c>
      <c r="O6781">
        <v>-112842.11</v>
      </c>
      <c r="P6781" t="s">
        <v>2153</v>
      </c>
      <c r="Q6781" t="s">
        <v>2152</v>
      </c>
      <c r="R6781" t="s">
        <v>2156</v>
      </c>
      <c r="S6781" t="s">
        <v>1953</v>
      </c>
      <c r="T6781" t="s">
        <v>592</v>
      </c>
    </row>
    <row r="6782" spans="1:20">
      <c r="A6782" t="s">
        <v>2152</v>
      </c>
      <c r="B6782" t="s">
        <v>2153</v>
      </c>
      <c r="C6782" t="s">
        <v>2154</v>
      </c>
      <c r="D6782" t="s">
        <v>2155</v>
      </c>
      <c r="E6782" t="s">
        <v>600</v>
      </c>
      <c r="F6782" s="1">
        <v>41671</v>
      </c>
      <c r="G6782" t="s">
        <v>2663</v>
      </c>
      <c r="H6782">
        <v>201502</v>
      </c>
      <c r="I6782" t="s">
        <v>213</v>
      </c>
      <c r="J6782" t="s">
        <v>1122</v>
      </c>
      <c r="K6782" t="s">
        <v>1132</v>
      </c>
      <c r="L6782" t="s">
        <v>1124</v>
      </c>
      <c r="M6782" t="s">
        <v>31</v>
      </c>
      <c r="N6782" t="s">
        <v>49</v>
      </c>
      <c r="O6782">
        <v>-149171.79</v>
      </c>
      <c r="P6782" t="s">
        <v>2153</v>
      </c>
      <c r="Q6782" t="s">
        <v>2152</v>
      </c>
      <c r="R6782" t="s">
        <v>2156</v>
      </c>
      <c r="S6782" t="s">
        <v>1953</v>
      </c>
      <c r="T6782" t="s">
        <v>592</v>
      </c>
    </row>
    <row r="6783" spans="1:20">
      <c r="A6783" t="s">
        <v>2152</v>
      </c>
      <c r="B6783" t="s">
        <v>2153</v>
      </c>
      <c r="C6783" t="s">
        <v>2154</v>
      </c>
      <c r="D6783" t="s">
        <v>2155</v>
      </c>
      <c r="E6783" t="s">
        <v>600</v>
      </c>
      <c r="F6783" s="1">
        <v>41671</v>
      </c>
      <c r="G6783" t="s">
        <v>2663</v>
      </c>
      <c r="H6783">
        <v>201502</v>
      </c>
      <c r="I6783" t="s">
        <v>213</v>
      </c>
      <c r="J6783" t="s">
        <v>1122</v>
      </c>
      <c r="K6783" t="s">
        <v>1135</v>
      </c>
      <c r="L6783" t="s">
        <v>1124</v>
      </c>
      <c r="M6783" t="s">
        <v>31</v>
      </c>
      <c r="N6783" t="s">
        <v>48</v>
      </c>
      <c r="O6783">
        <v>169448.56</v>
      </c>
      <c r="P6783" t="s">
        <v>2153</v>
      </c>
      <c r="Q6783" t="s">
        <v>2152</v>
      </c>
      <c r="R6783" t="s">
        <v>2156</v>
      </c>
      <c r="S6783" t="s">
        <v>1953</v>
      </c>
      <c r="T6783" t="s">
        <v>592</v>
      </c>
    </row>
    <row r="6784" spans="1:20">
      <c r="A6784" t="s">
        <v>2168</v>
      </c>
      <c r="B6784" t="s">
        <v>2169</v>
      </c>
      <c r="C6784" t="s">
        <v>2174</v>
      </c>
      <c r="D6784" t="s">
        <v>2175</v>
      </c>
      <c r="E6784" t="s">
        <v>600</v>
      </c>
      <c r="F6784" s="1">
        <v>41730</v>
      </c>
      <c r="G6784" t="s">
        <v>2663</v>
      </c>
      <c r="H6784">
        <v>201502</v>
      </c>
      <c r="I6784" t="s">
        <v>27</v>
      </c>
      <c r="J6784" t="s">
        <v>596</v>
      </c>
      <c r="K6784" t="s">
        <v>2172</v>
      </c>
      <c r="L6784" t="s">
        <v>1116</v>
      </c>
      <c r="M6784" t="s">
        <v>31</v>
      </c>
      <c r="N6784" t="s">
        <v>32</v>
      </c>
      <c r="O6784">
        <v>336.76</v>
      </c>
      <c r="P6784" t="s">
        <v>2169</v>
      </c>
      <c r="Q6784" t="s">
        <v>2168</v>
      </c>
      <c r="R6784" t="s">
        <v>2173</v>
      </c>
      <c r="S6784" t="s">
        <v>1847</v>
      </c>
      <c r="T6784" t="s">
        <v>35</v>
      </c>
    </row>
    <row r="6785" spans="1:20">
      <c r="A6785" t="s">
        <v>2176</v>
      </c>
      <c r="B6785" t="s">
        <v>2169</v>
      </c>
      <c r="C6785" t="s">
        <v>2177</v>
      </c>
      <c r="D6785" t="s">
        <v>2178</v>
      </c>
      <c r="E6785" t="s">
        <v>600</v>
      </c>
      <c r="F6785" s="1">
        <v>41730</v>
      </c>
      <c r="G6785" t="s">
        <v>2663</v>
      </c>
      <c r="H6785">
        <v>201502</v>
      </c>
      <c r="I6785" t="s">
        <v>27</v>
      </c>
      <c r="J6785" t="s">
        <v>596</v>
      </c>
      <c r="K6785" t="s">
        <v>2172</v>
      </c>
      <c r="L6785" t="s">
        <v>1116</v>
      </c>
      <c r="M6785" t="s">
        <v>31</v>
      </c>
      <c r="N6785" t="s">
        <v>32</v>
      </c>
      <c r="O6785">
        <v>1469.77</v>
      </c>
      <c r="P6785" t="s">
        <v>2169</v>
      </c>
      <c r="Q6785" t="s">
        <v>2176</v>
      </c>
      <c r="R6785" t="s">
        <v>2173</v>
      </c>
      <c r="S6785" t="s">
        <v>1847</v>
      </c>
      <c r="T6785" t="s">
        <v>35</v>
      </c>
    </row>
    <row r="6786" spans="1:20">
      <c r="A6786" t="s">
        <v>2168</v>
      </c>
      <c r="B6786" t="s">
        <v>2169</v>
      </c>
      <c r="C6786" t="s">
        <v>2179</v>
      </c>
      <c r="D6786" t="s">
        <v>2180</v>
      </c>
      <c r="E6786" t="s">
        <v>600</v>
      </c>
      <c r="F6786" s="1">
        <v>41730</v>
      </c>
      <c r="G6786" t="s">
        <v>2663</v>
      </c>
      <c r="H6786">
        <v>201502</v>
      </c>
      <c r="I6786" t="s">
        <v>27</v>
      </c>
      <c r="J6786" t="s">
        <v>596</v>
      </c>
      <c r="K6786" t="s">
        <v>2172</v>
      </c>
      <c r="L6786" t="s">
        <v>1116</v>
      </c>
      <c r="M6786" t="s">
        <v>31</v>
      </c>
      <c r="N6786" t="s">
        <v>32</v>
      </c>
      <c r="O6786">
        <v>336.76</v>
      </c>
      <c r="P6786" t="s">
        <v>2169</v>
      </c>
      <c r="Q6786" t="s">
        <v>2168</v>
      </c>
      <c r="R6786" t="s">
        <v>2173</v>
      </c>
      <c r="S6786" t="s">
        <v>1847</v>
      </c>
      <c r="T6786" t="s">
        <v>35</v>
      </c>
    </row>
    <row r="6787" spans="1:20">
      <c r="A6787" t="s">
        <v>2168</v>
      </c>
      <c r="B6787" t="s">
        <v>2169</v>
      </c>
      <c r="C6787" t="s">
        <v>2208</v>
      </c>
      <c r="D6787" t="s">
        <v>2209</v>
      </c>
      <c r="E6787" t="s">
        <v>1850</v>
      </c>
      <c r="F6787" s="1">
        <v>41395</v>
      </c>
      <c r="G6787" t="s">
        <v>2663</v>
      </c>
      <c r="H6787">
        <v>201502</v>
      </c>
      <c r="I6787" t="s">
        <v>27</v>
      </c>
      <c r="J6787" t="s">
        <v>596</v>
      </c>
      <c r="K6787" t="s">
        <v>1867</v>
      </c>
      <c r="L6787" t="s">
        <v>2082</v>
      </c>
      <c r="M6787" t="s">
        <v>2083</v>
      </c>
      <c r="N6787" t="s">
        <v>32</v>
      </c>
      <c r="O6787">
        <v>1534.1100000000001</v>
      </c>
      <c r="P6787" t="s">
        <v>2169</v>
      </c>
      <c r="Q6787" t="s">
        <v>2168</v>
      </c>
      <c r="R6787" t="s">
        <v>2173</v>
      </c>
      <c r="S6787" t="s">
        <v>1847</v>
      </c>
      <c r="T6787" t="s">
        <v>35</v>
      </c>
    </row>
    <row r="6788" spans="1:20">
      <c r="A6788" t="s">
        <v>2212</v>
      </c>
      <c r="B6788" t="s">
        <v>2213</v>
      </c>
      <c r="C6788" t="s">
        <v>2214</v>
      </c>
      <c r="D6788" t="s">
        <v>2215</v>
      </c>
      <c r="E6788" t="s">
        <v>1827</v>
      </c>
      <c r="F6788" s="1">
        <v>41974</v>
      </c>
      <c r="G6788" t="s">
        <v>2663</v>
      </c>
      <c r="H6788">
        <v>201502</v>
      </c>
      <c r="I6788" t="s">
        <v>27</v>
      </c>
      <c r="J6788" t="s">
        <v>596</v>
      </c>
      <c r="K6788" t="s">
        <v>2166</v>
      </c>
      <c r="L6788" t="s">
        <v>2216</v>
      </c>
      <c r="M6788" t="s">
        <v>2217</v>
      </c>
      <c r="N6788" t="s">
        <v>32</v>
      </c>
      <c r="O6788">
        <v>50.24</v>
      </c>
      <c r="P6788" t="s">
        <v>2213</v>
      </c>
      <c r="Q6788" t="s">
        <v>2212</v>
      </c>
      <c r="R6788" t="s">
        <v>2218</v>
      </c>
      <c r="S6788" t="s">
        <v>1847</v>
      </c>
      <c r="T6788" t="s">
        <v>35</v>
      </c>
    </row>
    <row r="6789" spans="1:20">
      <c r="A6789" t="s">
        <v>2212</v>
      </c>
      <c r="B6789" t="s">
        <v>2213</v>
      </c>
      <c r="C6789" t="s">
        <v>2219</v>
      </c>
      <c r="D6789" t="s">
        <v>2220</v>
      </c>
      <c r="E6789" t="s">
        <v>1827</v>
      </c>
      <c r="F6789" s="1">
        <v>41974</v>
      </c>
      <c r="G6789" t="s">
        <v>2663</v>
      </c>
      <c r="H6789">
        <v>201502</v>
      </c>
      <c r="I6789" t="s">
        <v>27</v>
      </c>
      <c r="J6789" t="s">
        <v>596</v>
      </c>
      <c r="K6789" t="s">
        <v>2166</v>
      </c>
      <c r="L6789" t="s">
        <v>2216</v>
      </c>
      <c r="M6789" t="s">
        <v>2217</v>
      </c>
      <c r="N6789" t="s">
        <v>32</v>
      </c>
      <c r="O6789">
        <v>147.38</v>
      </c>
      <c r="P6789" t="s">
        <v>2213</v>
      </c>
      <c r="Q6789" t="s">
        <v>2212</v>
      </c>
      <c r="R6789" t="s">
        <v>2218</v>
      </c>
      <c r="S6789" t="s">
        <v>1847</v>
      </c>
      <c r="T6789" t="s">
        <v>35</v>
      </c>
    </row>
    <row r="6790" spans="1:20">
      <c r="A6790" t="s">
        <v>2212</v>
      </c>
      <c r="B6790" t="s">
        <v>2213</v>
      </c>
      <c r="C6790" t="s">
        <v>2228</v>
      </c>
      <c r="D6790" t="s">
        <v>2229</v>
      </c>
      <c r="E6790" t="s">
        <v>1850</v>
      </c>
      <c r="F6790" s="1">
        <v>41061</v>
      </c>
      <c r="G6790" t="s">
        <v>2663</v>
      </c>
      <c r="H6790">
        <v>201502</v>
      </c>
      <c r="I6790" t="s">
        <v>27</v>
      </c>
      <c r="J6790" t="s">
        <v>596</v>
      </c>
      <c r="K6790" t="s">
        <v>2223</v>
      </c>
      <c r="L6790" t="s">
        <v>2216</v>
      </c>
      <c r="M6790" t="s">
        <v>2217</v>
      </c>
      <c r="N6790" t="s">
        <v>32</v>
      </c>
      <c r="O6790">
        <v>275.60000000000002</v>
      </c>
      <c r="P6790" t="s">
        <v>2213</v>
      </c>
      <c r="Q6790" t="s">
        <v>2212</v>
      </c>
      <c r="R6790" t="s">
        <v>2218</v>
      </c>
      <c r="S6790" t="s">
        <v>1847</v>
      </c>
      <c r="T6790" t="s">
        <v>35</v>
      </c>
    </row>
    <row r="6791" spans="1:20">
      <c r="A6791" t="s">
        <v>2232</v>
      </c>
      <c r="B6791" t="s">
        <v>2233</v>
      </c>
      <c r="C6791" t="s">
        <v>2849</v>
      </c>
      <c r="D6791" t="s">
        <v>2850</v>
      </c>
      <c r="E6791" t="s">
        <v>600</v>
      </c>
      <c r="F6791" s="1">
        <v>41579</v>
      </c>
      <c r="G6791" t="s">
        <v>2663</v>
      </c>
      <c r="H6791">
        <v>201502</v>
      </c>
      <c r="I6791" t="s">
        <v>213</v>
      </c>
      <c r="J6791" t="s">
        <v>28</v>
      </c>
      <c r="K6791" t="s">
        <v>2172</v>
      </c>
      <c r="L6791" t="s">
        <v>30</v>
      </c>
      <c r="M6791" t="s">
        <v>31</v>
      </c>
      <c r="N6791" t="s">
        <v>32</v>
      </c>
      <c r="O6791">
        <v>36803.279999999999</v>
      </c>
      <c r="P6791" t="s">
        <v>2233</v>
      </c>
      <c r="Q6791" t="s">
        <v>2232</v>
      </c>
      <c r="R6791" t="s">
        <v>2236</v>
      </c>
      <c r="S6791" t="s">
        <v>2237</v>
      </c>
      <c r="T6791" t="s">
        <v>561</v>
      </c>
    </row>
    <row r="6792" spans="1:20">
      <c r="A6792" t="s">
        <v>2232</v>
      </c>
      <c r="B6792" t="s">
        <v>2233</v>
      </c>
      <c r="C6792" t="s">
        <v>2594</v>
      </c>
      <c r="D6792" t="s">
        <v>2595</v>
      </c>
      <c r="E6792" t="s">
        <v>600</v>
      </c>
      <c r="F6792" s="1">
        <v>41730</v>
      </c>
      <c r="G6792" t="s">
        <v>2663</v>
      </c>
      <c r="H6792">
        <v>201502</v>
      </c>
      <c r="I6792" t="s">
        <v>27</v>
      </c>
      <c r="J6792" t="s">
        <v>596</v>
      </c>
      <c r="K6792" t="s">
        <v>2172</v>
      </c>
      <c r="L6792" t="s">
        <v>1116</v>
      </c>
      <c r="M6792" t="s">
        <v>31</v>
      </c>
      <c r="N6792" t="s">
        <v>32</v>
      </c>
      <c r="O6792">
        <v>212.04</v>
      </c>
      <c r="P6792" t="s">
        <v>2233</v>
      </c>
      <c r="Q6792" t="s">
        <v>2232</v>
      </c>
      <c r="R6792" t="s">
        <v>2236</v>
      </c>
      <c r="S6792" t="s">
        <v>2237</v>
      </c>
      <c r="T6792" t="s">
        <v>561</v>
      </c>
    </row>
    <row r="6793" spans="1:20">
      <c r="A6793" t="s">
        <v>2232</v>
      </c>
      <c r="B6793" t="s">
        <v>2233</v>
      </c>
      <c r="C6793" t="s">
        <v>2245</v>
      </c>
      <c r="D6793" t="s">
        <v>2246</v>
      </c>
      <c r="E6793" t="s">
        <v>600</v>
      </c>
      <c r="F6793" s="1">
        <v>41426</v>
      </c>
      <c r="G6793" t="s">
        <v>2663</v>
      </c>
      <c r="H6793">
        <v>201502</v>
      </c>
      <c r="I6793" t="s">
        <v>213</v>
      </c>
      <c r="J6793" t="s">
        <v>596</v>
      </c>
      <c r="K6793" t="s">
        <v>2247</v>
      </c>
      <c r="L6793" t="s">
        <v>1116</v>
      </c>
      <c r="M6793" t="s">
        <v>31</v>
      </c>
      <c r="N6793" t="s">
        <v>32</v>
      </c>
      <c r="O6793">
        <v>3.79</v>
      </c>
      <c r="P6793" t="s">
        <v>2233</v>
      </c>
      <c r="Q6793" t="s">
        <v>2232</v>
      </c>
      <c r="R6793" t="s">
        <v>2236</v>
      </c>
      <c r="S6793" t="s">
        <v>2237</v>
      </c>
      <c r="T6793" t="s">
        <v>561</v>
      </c>
    </row>
    <row r="6794" spans="1:20">
      <c r="A6794" t="s">
        <v>2232</v>
      </c>
      <c r="B6794" t="s">
        <v>2233</v>
      </c>
      <c r="C6794" t="s">
        <v>2851</v>
      </c>
      <c r="D6794" t="s">
        <v>2852</v>
      </c>
      <c r="E6794" t="s">
        <v>600</v>
      </c>
      <c r="F6794" s="1">
        <v>41730</v>
      </c>
      <c r="G6794" t="s">
        <v>2663</v>
      </c>
      <c r="H6794">
        <v>201502</v>
      </c>
      <c r="I6794" t="s">
        <v>27</v>
      </c>
      <c r="J6794" t="s">
        <v>596</v>
      </c>
      <c r="K6794" t="s">
        <v>2247</v>
      </c>
      <c r="L6794" t="s">
        <v>1116</v>
      </c>
      <c r="M6794" t="s">
        <v>31</v>
      </c>
      <c r="N6794" t="s">
        <v>32</v>
      </c>
      <c r="O6794">
        <v>61086.950000000004</v>
      </c>
      <c r="P6794" t="s">
        <v>2233</v>
      </c>
      <c r="Q6794" t="s">
        <v>2232</v>
      </c>
      <c r="R6794" t="s">
        <v>2236</v>
      </c>
      <c r="S6794" t="s">
        <v>2237</v>
      </c>
      <c r="T6794" t="s">
        <v>561</v>
      </c>
    </row>
    <row r="6795" spans="1:20">
      <c r="A6795" t="s">
        <v>2232</v>
      </c>
      <c r="B6795" t="s">
        <v>2233</v>
      </c>
      <c r="C6795" t="s">
        <v>2853</v>
      </c>
      <c r="D6795" t="s">
        <v>2854</v>
      </c>
      <c r="E6795" t="s">
        <v>600</v>
      </c>
      <c r="F6795" s="1">
        <v>41640</v>
      </c>
      <c r="G6795" t="s">
        <v>2663</v>
      </c>
      <c r="H6795">
        <v>201502</v>
      </c>
      <c r="I6795" t="s">
        <v>27</v>
      </c>
      <c r="J6795" t="s">
        <v>28</v>
      </c>
      <c r="K6795" t="s">
        <v>2250</v>
      </c>
      <c r="L6795" t="s">
        <v>30</v>
      </c>
      <c r="M6795" t="s">
        <v>31</v>
      </c>
      <c r="N6795" t="s">
        <v>32</v>
      </c>
      <c r="O6795">
        <v>127580.40000000001</v>
      </c>
      <c r="P6795" t="s">
        <v>2233</v>
      </c>
      <c r="Q6795" t="s">
        <v>2232</v>
      </c>
      <c r="R6795" t="s">
        <v>2236</v>
      </c>
      <c r="S6795" t="s">
        <v>2237</v>
      </c>
      <c r="T6795" t="s">
        <v>561</v>
      </c>
    </row>
    <row r="6796" spans="1:20">
      <c r="A6796" t="s">
        <v>2232</v>
      </c>
      <c r="B6796" t="s">
        <v>2233</v>
      </c>
      <c r="C6796" t="s">
        <v>2855</v>
      </c>
      <c r="D6796" t="s">
        <v>2856</v>
      </c>
      <c r="E6796" t="s">
        <v>600</v>
      </c>
      <c r="F6796" s="1">
        <v>41699</v>
      </c>
      <c r="G6796" t="s">
        <v>2663</v>
      </c>
      <c r="H6796">
        <v>201502</v>
      </c>
      <c r="I6796" t="s">
        <v>27</v>
      </c>
      <c r="J6796" t="s">
        <v>28</v>
      </c>
      <c r="K6796" t="s">
        <v>1837</v>
      </c>
      <c r="L6796" t="s">
        <v>30</v>
      </c>
      <c r="M6796" t="s">
        <v>31</v>
      </c>
      <c r="N6796" t="s">
        <v>32</v>
      </c>
      <c r="O6796">
        <v>82288.25</v>
      </c>
      <c r="P6796" t="s">
        <v>2233</v>
      </c>
      <c r="Q6796" t="s">
        <v>2232</v>
      </c>
      <c r="R6796" t="s">
        <v>2236</v>
      </c>
      <c r="S6796" t="s">
        <v>2237</v>
      </c>
      <c r="T6796" t="s">
        <v>561</v>
      </c>
    </row>
    <row r="6797" spans="1:20">
      <c r="A6797" t="s">
        <v>2232</v>
      </c>
      <c r="B6797" t="s">
        <v>2233</v>
      </c>
      <c r="C6797" t="s">
        <v>2857</v>
      </c>
      <c r="D6797" t="s">
        <v>2858</v>
      </c>
      <c r="E6797" t="s">
        <v>600</v>
      </c>
      <c r="F6797" s="1">
        <v>41579</v>
      </c>
      <c r="G6797" t="s">
        <v>2663</v>
      </c>
      <c r="H6797">
        <v>201502</v>
      </c>
      <c r="I6797" t="s">
        <v>213</v>
      </c>
      <c r="J6797" t="s">
        <v>53</v>
      </c>
      <c r="K6797" t="s">
        <v>2172</v>
      </c>
      <c r="L6797" t="s">
        <v>54</v>
      </c>
      <c r="M6797" t="s">
        <v>31</v>
      </c>
      <c r="N6797" t="s">
        <v>32</v>
      </c>
      <c r="O6797">
        <v>33195.75</v>
      </c>
      <c r="P6797" t="s">
        <v>2233</v>
      </c>
      <c r="Q6797" t="s">
        <v>2232</v>
      </c>
      <c r="R6797" t="s">
        <v>2236</v>
      </c>
      <c r="S6797" t="s">
        <v>2237</v>
      </c>
      <c r="T6797" t="s">
        <v>561</v>
      </c>
    </row>
    <row r="6798" spans="1:20">
      <c r="A6798" t="s">
        <v>2232</v>
      </c>
      <c r="B6798" t="s">
        <v>2233</v>
      </c>
      <c r="C6798" t="s">
        <v>2859</v>
      </c>
      <c r="D6798" t="s">
        <v>2860</v>
      </c>
      <c r="E6798" t="s">
        <v>600</v>
      </c>
      <c r="F6798" s="1">
        <v>41579</v>
      </c>
      <c r="G6798" t="s">
        <v>2663</v>
      </c>
      <c r="H6798">
        <v>201502</v>
      </c>
      <c r="I6798" t="s">
        <v>27</v>
      </c>
      <c r="J6798" t="s">
        <v>53</v>
      </c>
      <c r="K6798" t="s">
        <v>2172</v>
      </c>
      <c r="L6798" t="s">
        <v>54</v>
      </c>
      <c r="M6798" t="s">
        <v>31</v>
      </c>
      <c r="N6798" t="s">
        <v>48</v>
      </c>
      <c r="O6798">
        <v>37592.93</v>
      </c>
      <c r="P6798" t="s">
        <v>2233</v>
      </c>
      <c r="Q6798" t="s">
        <v>2232</v>
      </c>
      <c r="R6798" t="s">
        <v>2236</v>
      </c>
      <c r="S6798" t="s">
        <v>2237</v>
      </c>
      <c r="T6798" t="s">
        <v>561</v>
      </c>
    </row>
    <row r="6799" spans="1:20">
      <c r="A6799" t="s">
        <v>2232</v>
      </c>
      <c r="B6799" t="s">
        <v>2233</v>
      </c>
      <c r="C6799" t="s">
        <v>2859</v>
      </c>
      <c r="D6799" t="s">
        <v>2860</v>
      </c>
      <c r="E6799" t="s">
        <v>600</v>
      </c>
      <c r="F6799" s="1">
        <v>41579</v>
      </c>
      <c r="G6799" t="s">
        <v>2663</v>
      </c>
      <c r="H6799">
        <v>201502</v>
      </c>
      <c r="I6799" t="s">
        <v>27</v>
      </c>
      <c r="J6799" t="s">
        <v>53</v>
      </c>
      <c r="K6799" t="s">
        <v>2172</v>
      </c>
      <c r="L6799" t="s">
        <v>54</v>
      </c>
      <c r="M6799" t="s">
        <v>31</v>
      </c>
      <c r="N6799" t="s">
        <v>49</v>
      </c>
      <c r="O6799">
        <v>-37592.93</v>
      </c>
      <c r="P6799" t="s">
        <v>2233</v>
      </c>
      <c r="Q6799" t="s">
        <v>2232</v>
      </c>
      <c r="R6799" t="s">
        <v>2236</v>
      </c>
      <c r="S6799" t="s">
        <v>2237</v>
      </c>
      <c r="T6799" t="s">
        <v>561</v>
      </c>
    </row>
    <row r="6800" spans="1:20">
      <c r="A6800" t="s">
        <v>2232</v>
      </c>
      <c r="B6800" t="s">
        <v>2233</v>
      </c>
      <c r="C6800" t="s">
        <v>2606</v>
      </c>
      <c r="D6800" t="s">
        <v>2607</v>
      </c>
      <c r="E6800" t="s">
        <v>600</v>
      </c>
      <c r="F6800" s="1">
        <v>41640</v>
      </c>
      <c r="G6800" t="s">
        <v>2663</v>
      </c>
      <c r="H6800">
        <v>201502</v>
      </c>
      <c r="I6800" t="s">
        <v>1131</v>
      </c>
      <c r="J6800" t="s">
        <v>28</v>
      </c>
      <c r="K6800" t="s">
        <v>2172</v>
      </c>
      <c r="L6800" t="s">
        <v>30</v>
      </c>
      <c r="M6800" t="s">
        <v>31</v>
      </c>
      <c r="N6800" t="s">
        <v>32</v>
      </c>
      <c r="O6800">
        <v>218.82</v>
      </c>
      <c r="P6800" t="s">
        <v>2233</v>
      </c>
      <c r="Q6800" t="s">
        <v>2232</v>
      </c>
      <c r="R6800" t="s">
        <v>2236</v>
      </c>
      <c r="S6800" t="s">
        <v>2237</v>
      </c>
      <c r="T6800" t="s">
        <v>561</v>
      </c>
    </row>
    <row r="6801" spans="1:20">
      <c r="A6801" t="s">
        <v>2290</v>
      </c>
      <c r="B6801" t="s">
        <v>2291</v>
      </c>
      <c r="C6801" t="s">
        <v>2861</v>
      </c>
      <c r="D6801" t="s">
        <v>2862</v>
      </c>
      <c r="E6801" t="s">
        <v>600</v>
      </c>
      <c r="F6801" s="1">
        <v>40910</v>
      </c>
      <c r="G6801" t="s">
        <v>2663</v>
      </c>
      <c r="H6801">
        <v>201502</v>
      </c>
      <c r="I6801" t="s">
        <v>27</v>
      </c>
      <c r="J6801" t="s">
        <v>28</v>
      </c>
      <c r="K6801" t="s">
        <v>2294</v>
      </c>
      <c r="L6801" t="s">
        <v>30</v>
      </c>
      <c r="M6801" t="s">
        <v>2863</v>
      </c>
      <c r="N6801" t="s">
        <v>48</v>
      </c>
      <c r="O6801">
        <v>359319.03999999998</v>
      </c>
      <c r="P6801" t="s">
        <v>2291</v>
      </c>
      <c r="Q6801" t="s">
        <v>2290</v>
      </c>
      <c r="R6801" t="s">
        <v>2296</v>
      </c>
      <c r="S6801" t="s">
        <v>1119</v>
      </c>
      <c r="T6801" t="s">
        <v>561</v>
      </c>
    </row>
    <row r="6802" spans="1:20">
      <c r="A6802" t="s">
        <v>2290</v>
      </c>
      <c r="B6802" t="s">
        <v>2291</v>
      </c>
      <c r="C6802" t="s">
        <v>2861</v>
      </c>
      <c r="D6802" t="s">
        <v>2862</v>
      </c>
      <c r="E6802" t="s">
        <v>600</v>
      </c>
      <c r="F6802" s="1">
        <v>40910</v>
      </c>
      <c r="G6802" t="s">
        <v>2663</v>
      </c>
      <c r="H6802">
        <v>201502</v>
      </c>
      <c r="I6802" t="s">
        <v>27</v>
      </c>
      <c r="J6802" t="s">
        <v>28</v>
      </c>
      <c r="K6802" t="s">
        <v>2294</v>
      </c>
      <c r="L6802" t="s">
        <v>30</v>
      </c>
      <c r="M6802" t="s">
        <v>2863</v>
      </c>
      <c r="N6802" t="s">
        <v>49</v>
      </c>
      <c r="O6802">
        <v>-359319.03999999998</v>
      </c>
      <c r="P6802" t="s">
        <v>2291</v>
      </c>
      <c r="Q6802" t="s">
        <v>2290</v>
      </c>
      <c r="R6802" t="s">
        <v>2296</v>
      </c>
      <c r="S6802" t="s">
        <v>1119</v>
      </c>
      <c r="T6802" t="s">
        <v>561</v>
      </c>
    </row>
    <row r="6803" spans="1:20">
      <c r="A6803" t="s">
        <v>2290</v>
      </c>
      <c r="B6803" t="s">
        <v>2291</v>
      </c>
      <c r="C6803" t="s">
        <v>2864</v>
      </c>
      <c r="D6803" t="s">
        <v>2865</v>
      </c>
      <c r="E6803" t="s">
        <v>600</v>
      </c>
      <c r="F6803" s="1">
        <v>41306</v>
      </c>
      <c r="G6803" t="s">
        <v>2663</v>
      </c>
      <c r="H6803">
        <v>201502</v>
      </c>
      <c r="I6803" t="s">
        <v>1131</v>
      </c>
      <c r="J6803" t="s">
        <v>53</v>
      </c>
      <c r="K6803" t="s">
        <v>2294</v>
      </c>
      <c r="L6803" t="s">
        <v>54</v>
      </c>
      <c r="M6803" t="s">
        <v>2866</v>
      </c>
      <c r="N6803" t="s">
        <v>32</v>
      </c>
      <c r="O6803">
        <v>-94.92</v>
      </c>
      <c r="P6803" t="s">
        <v>2291</v>
      </c>
      <c r="Q6803" t="s">
        <v>2290</v>
      </c>
      <c r="R6803" t="s">
        <v>2296</v>
      </c>
      <c r="S6803" t="s">
        <v>1119</v>
      </c>
      <c r="T6803" t="s">
        <v>561</v>
      </c>
    </row>
    <row r="6804" spans="1:20">
      <c r="A6804" t="s">
        <v>2290</v>
      </c>
      <c r="B6804" t="s">
        <v>2291</v>
      </c>
      <c r="C6804" t="s">
        <v>2864</v>
      </c>
      <c r="D6804" t="s">
        <v>2865</v>
      </c>
      <c r="E6804" t="s">
        <v>600</v>
      </c>
      <c r="F6804" s="1">
        <v>41306</v>
      </c>
      <c r="G6804" t="s">
        <v>2663</v>
      </c>
      <c r="H6804">
        <v>201502</v>
      </c>
      <c r="I6804" t="s">
        <v>1131</v>
      </c>
      <c r="J6804" t="s">
        <v>53</v>
      </c>
      <c r="K6804" t="s">
        <v>2294</v>
      </c>
      <c r="L6804" t="s">
        <v>1124</v>
      </c>
      <c r="M6804" t="s">
        <v>2866</v>
      </c>
      <c r="N6804" t="s">
        <v>32</v>
      </c>
      <c r="O6804">
        <v>0</v>
      </c>
      <c r="P6804" t="s">
        <v>2291</v>
      </c>
      <c r="Q6804" t="s">
        <v>2290</v>
      </c>
      <c r="R6804" t="s">
        <v>2296</v>
      </c>
      <c r="S6804" t="s">
        <v>1119</v>
      </c>
      <c r="T6804" t="s">
        <v>561</v>
      </c>
    </row>
    <row r="6805" spans="1:20">
      <c r="A6805" t="s">
        <v>2290</v>
      </c>
      <c r="B6805" t="s">
        <v>2291</v>
      </c>
      <c r="C6805" t="s">
        <v>2867</v>
      </c>
      <c r="D6805" t="s">
        <v>2868</v>
      </c>
      <c r="E6805" t="s">
        <v>600</v>
      </c>
      <c r="F6805" s="1">
        <v>41974</v>
      </c>
      <c r="G6805" t="s">
        <v>2663</v>
      </c>
      <c r="H6805">
        <v>201502</v>
      </c>
      <c r="I6805" t="s">
        <v>1131</v>
      </c>
      <c r="J6805" t="s">
        <v>1122</v>
      </c>
      <c r="K6805" t="s">
        <v>2294</v>
      </c>
      <c r="L6805" t="s">
        <v>1124</v>
      </c>
      <c r="M6805" t="s">
        <v>2295</v>
      </c>
      <c r="N6805" t="s">
        <v>32</v>
      </c>
      <c r="O6805">
        <v>2461.13</v>
      </c>
      <c r="P6805" t="s">
        <v>2291</v>
      </c>
      <c r="Q6805" t="s">
        <v>2290</v>
      </c>
      <c r="R6805" t="s">
        <v>2296</v>
      </c>
      <c r="S6805" t="s">
        <v>1119</v>
      </c>
      <c r="T6805" t="s">
        <v>561</v>
      </c>
    </row>
    <row r="6806" spans="1:20">
      <c r="A6806" t="s">
        <v>2290</v>
      </c>
      <c r="B6806" t="s">
        <v>2291</v>
      </c>
      <c r="C6806" t="s">
        <v>2869</v>
      </c>
      <c r="D6806" t="s">
        <v>2870</v>
      </c>
      <c r="E6806" t="s">
        <v>600</v>
      </c>
      <c r="F6806" s="1">
        <v>41883</v>
      </c>
      <c r="G6806" t="s">
        <v>2663</v>
      </c>
      <c r="H6806">
        <v>201502</v>
      </c>
      <c r="I6806" t="s">
        <v>1131</v>
      </c>
      <c r="J6806" t="s">
        <v>1122</v>
      </c>
      <c r="K6806" t="s">
        <v>2294</v>
      </c>
      <c r="L6806" t="s">
        <v>1124</v>
      </c>
      <c r="M6806" t="s">
        <v>2295</v>
      </c>
      <c r="N6806" t="s">
        <v>32</v>
      </c>
      <c r="O6806">
        <v>17607.89</v>
      </c>
      <c r="P6806" t="s">
        <v>2291</v>
      </c>
      <c r="Q6806" t="s">
        <v>2290</v>
      </c>
      <c r="R6806" t="s">
        <v>2296</v>
      </c>
      <c r="S6806" t="s">
        <v>1119</v>
      </c>
      <c r="T6806" t="s">
        <v>561</v>
      </c>
    </row>
    <row r="6807" spans="1:20">
      <c r="A6807" t="s">
        <v>2290</v>
      </c>
      <c r="B6807" t="s">
        <v>2291</v>
      </c>
      <c r="C6807" t="s">
        <v>2871</v>
      </c>
      <c r="D6807" t="s">
        <v>2872</v>
      </c>
      <c r="E6807" t="s">
        <v>600</v>
      </c>
      <c r="F6807" s="1">
        <v>41699</v>
      </c>
      <c r="G6807" t="s">
        <v>2663</v>
      </c>
      <c r="H6807">
        <v>201502</v>
      </c>
      <c r="I6807" t="s">
        <v>1131</v>
      </c>
      <c r="J6807" t="s">
        <v>1122</v>
      </c>
      <c r="K6807" t="s">
        <v>2873</v>
      </c>
      <c r="L6807" t="s">
        <v>1124</v>
      </c>
      <c r="M6807" t="s">
        <v>2874</v>
      </c>
      <c r="N6807" t="s">
        <v>32</v>
      </c>
      <c r="O6807">
        <v>317375.88</v>
      </c>
      <c r="P6807" t="s">
        <v>2291</v>
      </c>
      <c r="Q6807" t="s">
        <v>2290</v>
      </c>
      <c r="R6807" t="s">
        <v>2296</v>
      </c>
      <c r="S6807" t="s">
        <v>1119</v>
      </c>
      <c r="T6807" t="s">
        <v>561</v>
      </c>
    </row>
    <row r="6808" spans="1:20">
      <c r="A6808" t="s">
        <v>2290</v>
      </c>
      <c r="B6808" t="s">
        <v>2291</v>
      </c>
      <c r="C6808" t="s">
        <v>2871</v>
      </c>
      <c r="D6808" t="s">
        <v>2872</v>
      </c>
      <c r="E6808" t="s">
        <v>600</v>
      </c>
      <c r="F6808" s="1">
        <v>41699</v>
      </c>
      <c r="G6808" t="s">
        <v>2663</v>
      </c>
      <c r="H6808">
        <v>201502</v>
      </c>
      <c r="I6808" t="s">
        <v>1131</v>
      </c>
      <c r="J6808" t="s">
        <v>1122</v>
      </c>
      <c r="K6808" t="s">
        <v>2873</v>
      </c>
      <c r="L6808" t="s">
        <v>1124</v>
      </c>
      <c r="M6808" t="s">
        <v>2875</v>
      </c>
      <c r="N6808" t="s">
        <v>32</v>
      </c>
      <c r="O6808">
        <v>382008.66000000003</v>
      </c>
      <c r="P6808" t="s">
        <v>2291</v>
      </c>
      <c r="Q6808" t="s">
        <v>2290</v>
      </c>
      <c r="R6808" t="s">
        <v>2296</v>
      </c>
      <c r="S6808" t="s">
        <v>1119</v>
      </c>
      <c r="T6808" t="s">
        <v>561</v>
      </c>
    </row>
    <row r="6809" spans="1:20">
      <c r="A6809" t="s">
        <v>2290</v>
      </c>
      <c r="B6809" t="s">
        <v>2291</v>
      </c>
      <c r="C6809" t="s">
        <v>2315</v>
      </c>
      <c r="D6809" t="s">
        <v>2316</v>
      </c>
      <c r="E6809" t="s">
        <v>600</v>
      </c>
      <c r="F6809" s="1">
        <v>41176</v>
      </c>
      <c r="G6809" t="s">
        <v>2663</v>
      </c>
      <c r="H6809">
        <v>201502</v>
      </c>
      <c r="I6809" t="s">
        <v>27</v>
      </c>
      <c r="J6809" t="s">
        <v>53</v>
      </c>
      <c r="K6809" t="s">
        <v>2294</v>
      </c>
      <c r="L6809" t="s">
        <v>54</v>
      </c>
      <c r="M6809" t="s">
        <v>2317</v>
      </c>
      <c r="N6809" t="s">
        <v>32</v>
      </c>
      <c r="O6809">
        <v>843.47</v>
      </c>
      <c r="P6809" t="s">
        <v>2291</v>
      </c>
      <c r="Q6809" t="s">
        <v>2290</v>
      </c>
      <c r="R6809" t="s">
        <v>2296</v>
      </c>
      <c r="S6809" t="s">
        <v>1119</v>
      </c>
      <c r="T6809" t="s">
        <v>561</v>
      </c>
    </row>
    <row r="6810" spans="1:20">
      <c r="A6810" t="s">
        <v>2318</v>
      </c>
      <c r="B6810" t="s">
        <v>2319</v>
      </c>
      <c r="C6810" t="s">
        <v>2876</v>
      </c>
      <c r="D6810" t="s">
        <v>2877</v>
      </c>
      <c r="E6810" t="s">
        <v>1965</v>
      </c>
      <c r="F6810" s="1">
        <v>42005</v>
      </c>
      <c r="G6810" t="s">
        <v>2663</v>
      </c>
      <c r="H6810">
        <v>201502</v>
      </c>
      <c r="I6810" t="s">
        <v>1131</v>
      </c>
      <c r="J6810" t="s">
        <v>1122</v>
      </c>
      <c r="K6810" t="s">
        <v>2302</v>
      </c>
      <c r="L6810" t="s">
        <v>1124</v>
      </c>
      <c r="M6810" t="s">
        <v>31</v>
      </c>
      <c r="N6810" t="s">
        <v>32</v>
      </c>
      <c r="O6810">
        <v>13569.33</v>
      </c>
      <c r="P6810" t="s">
        <v>2319</v>
      </c>
      <c r="Q6810" t="s">
        <v>2318</v>
      </c>
      <c r="R6810" t="s">
        <v>2323</v>
      </c>
      <c r="S6810" t="s">
        <v>1119</v>
      </c>
      <c r="T6810" t="s">
        <v>561</v>
      </c>
    </row>
    <row r="6811" spans="1:20">
      <c r="A6811" t="s">
        <v>2324</v>
      </c>
      <c r="B6811" t="s">
        <v>2325</v>
      </c>
      <c r="C6811" t="s">
        <v>2326</v>
      </c>
      <c r="D6811" t="s">
        <v>2327</v>
      </c>
      <c r="E6811" t="s">
        <v>1965</v>
      </c>
      <c r="F6811" s="1">
        <v>36321</v>
      </c>
      <c r="G6811" t="s">
        <v>2663</v>
      </c>
      <c r="H6811">
        <v>201502</v>
      </c>
      <c r="I6811" t="s">
        <v>1131</v>
      </c>
      <c r="J6811" t="s">
        <v>596</v>
      </c>
      <c r="K6811" t="s">
        <v>2328</v>
      </c>
      <c r="L6811" t="s">
        <v>1116</v>
      </c>
      <c r="M6811" t="s">
        <v>31</v>
      </c>
      <c r="N6811" t="s">
        <v>32</v>
      </c>
      <c r="O6811">
        <v>9049.91</v>
      </c>
      <c r="P6811" t="s">
        <v>2325</v>
      </c>
      <c r="Q6811" t="s">
        <v>2324</v>
      </c>
      <c r="R6811" t="s">
        <v>2329</v>
      </c>
      <c r="S6811" t="s">
        <v>1119</v>
      </c>
      <c r="T6811" t="s">
        <v>561</v>
      </c>
    </row>
    <row r="6812" spans="1:20">
      <c r="A6812" t="s">
        <v>2330</v>
      </c>
      <c r="B6812" t="s">
        <v>2331</v>
      </c>
      <c r="C6812" t="s">
        <v>2332</v>
      </c>
      <c r="D6812" t="s">
        <v>2333</v>
      </c>
      <c r="E6812" t="s">
        <v>1965</v>
      </c>
      <c r="F6812" s="1">
        <v>34317</v>
      </c>
      <c r="G6812" t="s">
        <v>2663</v>
      </c>
      <c r="H6812">
        <v>201502</v>
      </c>
      <c r="I6812" t="s">
        <v>1131</v>
      </c>
      <c r="J6812" t="s">
        <v>1122</v>
      </c>
      <c r="K6812" t="s">
        <v>2334</v>
      </c>
      <c r="L6812" t="s">
        <v>1124</v>
      </c>
      <c r="M6812" t="s">
        <v>31</v>
      </c>
      <c r="N6812" t="s">
        <v>32</v>
      </c>
      <c r="O6812">
        <v>54199.950000000004</v>
      </c>
      <c r="P6812" t="s">
        <v>2331</v>
      </c>
      <c r="Q6812" t="s">
        <v>2330</v>
      </c>
      <c r="R6812" t="s">
        <v>2335</v>
      </c>
      <c r="S6812" t="s">
        <v>1119</v>
      </c>
      <c r="T6812" t="s">
        <v>2313</v>
      </c>
    </row>
    <row r="6813" spans="1:20">
      <c r="A6813" t="s">
        <v>2339</v>
      </c>
      <c r="B6813" t="s">
        <v>2331</v>
      </c>
      <c r="C6813" t="s">
        <v>2340</v>
      </c>
      <c r="D6813" t="s">
        <v>2341</v>
      </c>
      <c r="E6813" t="s">
        <v>1965</v>
      </c>
      <c r="F6813" s="1">
        <v>34305</v>
      </c>
      <c r="G6813" t="s">
        <v>2663</v>
      </c>
      <c r="H6813">
        <v>201502</v>
      </c>
      <c r="I6813" t="s">
        <v>213</v>
      </c>
      <c r="J6813" t="s">
        <v>1122</v>
      </c>
      <c r="K6813" t="s">
        <v>2334</v>
      </c>
      <c r="L6813" t="s">
        <v>1124</v>
      </c>
      <c r="M6813" t="s">
        <v>31</v>
      </c>
      <c r="N6813" t="s">
        <v>32</v>
      </c>
      <c r="O6813">
        <v>3898.04</v>
      </c>
      <c r="P6813" t="s">
        <v>2331</v>
      </c>
      <c r="Q6813" t="s">
        <v>2339</v>
      </c>
      <c r="R6813" t="s">
        <v>2335</v>
      </c>
      <c r="S6813" t="s">
        <v>1119</v>
      </c>
      <c r="T6813" t="s">
        <v>2313</v>
      </c>
    </row>
    <row r="6814" spans="1:20">
      <c r="A6814" t="s">
        <v>2626</v>
      </c>
      <c r="B6814" t="s">
        <v>2343</v>
      </c>
      <c r="C6814" t="s">
        <v>2878</v>
      </c>
      <c r="D6814" t="s">
        <v>2879</v>
      </c>
      <c r="E6814" t="s">
        <v>600</v>
      </c>
      <c r="F6814" s="1">
        <v>40982</v>
      </c>
      <c r="G6814" t="s">
        <v>2663</v>
      </c>
      <c r="H6814">
        <v>201502</v>
      </c>
      <c r="I6814" t="s">
        <v>27</v>
      </c>
      <c r="J6814" t="s">
        <v>596</v>
      </c>
      <c r="K6814" t="s">
        <v>1123</v>
      </c>
      <c r="L6814" t="s">
        <v>1116</v>
      </c>
      <c r="M6814" t="s">
        <v>31</v>
      </c>
      <c r="N6814" t="s">
        <v>32</v>
      </c>
      <c r="O6814">
        <v>234276.47</v>
      </c>
      <c r="P6814" t="s">
        <v>2343</v>
      </c>
      <c r="Q6814" t="s">
        <v>2626</v>
      </c>
      <c r="R6814" t="s">
        <v>2346</v>
      </c>
      <c r="S6814" t="s">
        <v>1119</v>
      </c>
      <c r="T6814" t="s">
        <v>2347</v>
      </c>
    </row>
    <row r="6815" spans="1:20">
      <c r="A6815" t="s">
        <v>2626</v>
      </c>
      <c r="B6815" t="s">
        <v>2343</v>
      </c>
      <c r="C6815" t="s">
        <v>2878</v>
      </c>
      <c r="D6815" t="s">
        <v>2879</v>
      </c>
      <c r="E6815" t="s">
        <v>600</v>
      </c>
      <c r="F6815" s="1">
        <v>40982</v>
      </c>
      <c r="G6815" t="s">
        <v>2663</v>
      </c>
      <c r="H6815">
        <v>201502</v>
      </c>
      <c r="I6815" t="s">
        <v>27</v>
      </c>
      <c r="J6815" t="s">
        <v>596</v>
      </c>
      <c r="K6815" t="s">
        <v>1135</v>
      </c>
      <c r="L6815" t="s">
        <v>1116</v>
      </c>
      <c r="M6815" t="s">
        <v>31</v>
      </c>
      <c r="N6815" t="s">
        <v>32</v>
      </c>
      <c r="O6815">
        <v>26030.720000000001</v>
      </c>
      <c r="P6815" t="s">
        <v>2343</v>
      </c>
      <c r="Q6815" t="s">
        <v>2626</v>
      </c>
      <c r="R6815" t="s">
        <v>2346</v>
      </c>
      <c r="S6815" t="s">
        <v>1119</v>
      </c>
      <c r="T6815" t="s">
        <v>2347</v>
      </c>
    </row>
    <row r="6816" spans="1:20">
      <c r="A6816" t="s">
        <v>2359</v>
      </c>
      <c r="B6816" t="s">
        <v>2360</v>
      </c>
      <c r="C6816" t="s">
        <v>2361</v>
      </c>
      <c r="D6816" t="s">
        <v>2362</v>
      </c>
      <c r="E6816" t="s">
        <v>600</v>
      </c>
      <c r="F6816" s="1">
        <v>40603</v>
      </c>
      <c r="G6816" t="s">
        <v>2663</v>
      </c>
      <c r="H6816">
        <v>201502</v>
      </c>
      <c r="I6816" t="s">
        <v>1131</v>
      </c>
      <c r="J6816" t="s">
        <v>596</v>
      </c>
      <c r="K6816" t="s">
        <v>2294</v>
      </c>
      <c r="L6816" t="s">
        <v>1116</v>
      </c>
      <c r="M6816" t="s">
        <v>2363</v>
      </c>
      <c r="N6816" t="s">
        <v>32</v>
      </c>
      <c r="O6816">
        <v>40.85</v>
      </c>
      <c r="P6816" t="s">
        <v>2360</v>
      </c>
      <c r="Q6816" t="s">
        <v>2359</v>
      </c>
      <c r="R6816" t="s">
        <v>2364</v>
      </c>
      <c r="S6816" t="s">
        <v>1119</v>
      </c>
      <c r="T6816" t="s">
        <v>592</v>
      </c>
    </row>
    <row r="6817" spans="1:20">
      <c r="A6817" t="s">
        <v>2650</v>
      </c>
      <c r="B6817" t="s">
        <v>2651</v>
      </c>
      <c r="C6817" t="s">
        <v>2880</v>
      </c>
      <c r="D6817" t="s">
        <v>2881</v>
      </c>
      <c r="E6817" t="s">
        <v>600</v>
      </c>
      <c r="F6817" s="1">
        <v>41306</v>
      </c>
      <c r="G6817" t="s">
        <v>2663</v>
      </c>
      <c r="H6817">
        <v>201502</v>
      </c>
      <c r="I6817" t="s">
        <v>1131</v>
      </c>
      <c r="J6817" t="s">
        <v>1122</v>
      </c>
      <c r="K6817" t="s">
        <v>601</v>
      </c>
      <c r="L6817" t="s">
        <v>1124</v>
      </c>
      <c r="M6817" t="s">
        <v>2882</v>
      </c>
      <c r="N6817" t="s">
        <v>32</v>
      </c>
      <c r="O6817">
        <v>651.25</v>
      </c>
      <c r="P6817" t="s">
        <v>2651</v>
      </c>
      <c r="Q6817" t="s">
        <v>2650</v>
      </c>
      <c r="R6817" t="s">
        <v>2654</v>
      </c>
      <c r="S6817" t="s">
        <v>1119</v>
      </c>
      <c r="T6817" t="s">
        <v>592</v>
      </c>
    </row>
    <row r="6818" spans="1:20">
      <c r="A6818" t="s">
        <v>2370</v>
      </c>
      <c r="B6818" t="s">
        <v>2371</v>
      </c>
      <c r="C6818" t="s">
        <v>2883</v>
      </c>
      <c r="D6818" t="s">
        <v>2884</v>
      </c>
      <c r="E6818" t="s">
        <v>600</v>
      </c>
      <c r="F6818" s="1">
        <v>41579</v>
      </c>
      <c r="G6818" t="s">
        <v>2663</v>
      </c>
      <c r="H6818">
        <v>201502</v>
      </c>
      <c r="I6818" t="s">
        <v>213</v>
      </c>
      <c r="J6818" t="s">
        <v>28</v>
      </c>
      <c r="K6818" t="s">
        <v>2172</v>
      </c>
      <c r="L6818" t="s">
        <v>30</v>
      </c>
      <c r="M6818" t="s">
        <v>31</v>
      </c>
      <c r="N6818" t="s">
        <v>32</v>
      </c>
      <c r="O6818">
        <v>12545.64</v>
      </c>
      <c r="P6818" t="s">
        <v>2371</v>
      </c>
      <c r="Q6818" t="s">
        <v>2370</v>
      </c>
      <c r="R6818" t="s">
        <v>2374</v>
      </c>
      <c r="S6818" t="s">
        <v>2237</v>
      </c>
      <c r="T6818" t="s">
        <v>592</v>
      </c>
    </row>
    <row r="6819" spans="1:20">
      <c r="A6819" t="s">
        <v>2370</v>
      </c>
      <c r="B6819" t="s">
        <v>2371</v>
      </c>
      <c r="C6819" t="s">
        <v>2372</v>
      </c>
      <c r="D6819" t="s">
        <v>2373</v>
      </c>
      <c r="E6819" t="s">
        <v>600</v>
      </c>
      <c r="F6819" s="1">
        <v>41640</v>
      </c>
      <c r="G6819" t="s">
        <v>2663</v>
      </c>
      <c r="H6819">
        <v>201502</v>
      </c>
      <c r="I6819" t="s">
        <v>27</v>
      </c>
      <c r="J6819" t="s">
        <v>28</v>
      </c>
      <c r="K6819" t="s">
        <v>2172</v>
      </c>
      <c r="L6819" t="s">
        <v>30</v>
      </c>
      <c r="M6819" t="s">
        <v>31</v>
      </c>
      <c r="N6819" t="s">
        <v>32</v>
      </c>
      <c r="O6819">
        <v>1207.42</v>
      </c>
      <c r="P6819" t="s">
        <v>2371</v>
      </c>
      <c r="Q6819" t="s">
        <v>2370</v>
      </c>
      <c r="R6819" t="s">
        <v>2374</v>
      </c>
      <c r="S6819" t="s">
        <v>2237</v>
      </c>
      <c r="T6819" t="s">
        <v>592</v>
      </c>
    </row>
    <row r="6820" spans="1:20">
      <c r="A6820" t="s">
        <v>2370</v>
      </c>
      <c r="B6820" t="s">
        <v>2371</v>
      </c>
      <c r="C6820" t="s">
        <v>2885</v>
      </c>
      <c r="D6820" t="s">
        <v>2886</v>
      </c>
      <c r="E6820" t="s">
        <v>600</v>
      </c>
      <c r="F6820" s="1">
        <v>41579</v>
      </c>
      <c r="G6820" t="s">
        <v>2663</v>
      </c>
      <c r="H6820">
        <v>201502</v>
      </c>
      <c r="I6820" t="s">
        <v>213</v>
      </c>
      <c r="J6820" t="s">
        <v>53</v>
      </c>
      <c r="K6820" t="s">
        <v>2172</v>
      </c>
      <c r="L6820" t="s">
        <v>54</v>
      </c>
      <c r="M6820" t="s">
        <v>31</v>
      </c>
      <c r="N6820" t="s">
        <v>32</v>
      </c>
      <c r="O6820">
        <v>12949.18</v>
      </c>
      <c r="P6820" t="s">
        <v>2371</v>
      </c>
      <c r="Q6820" t="s">
        <v>2370</v>
      </c>
      <c r="R6820" t="s">
        <v>2374</v>
      </c>
      <c r="S6820" t="s">
        <v>2237</v>
      </c>
      <c r="T6820" t="s">
        <v>592</v>
      </c>
    </row>
    <row r="6821" spans="1:20">
      <c r="A6821" t="s">
        <v>2370</v>
      </c>
      <c r="B6821" t="s">
        <v>2371</v>
      </c>
      <c r="C6821" t="s">
        <v>2655</v>
      </c>
      <c r="D6821" t="s">
        <v>2656</v>
      </c>
      <c r="E6821" t="s">
        <v>600</v>
      </c>
      <c r="F6821" s="1">
        <v>41640</v>
      </c>
      <c r="G6821" t="s">
        <v>2663</v>
      </c>
      <c r="H6821">
        <v>201502</v>
      </c>
      <c r="I6821" t="s">
        <v>1131</v>
      </c>
      <c r="J6821" t="s">
        <v>28</v>
      </c>
      <c r="K6821" t="s">
        <v>2172</v>
      </c>
      <c r="L6821" t="s">
        <v>30</v>
      </c>
      <c r="M6821" t="s">
        <v>31</v>
      </c>
      <c r="N6821" t="s">
        <v>32</v>
      </c>
      <c r="O6821">
        <v>1207.4100000000001</v>
      </c>
      <c r="P6821" t="s">
        <v>2371</v>
      </c>
      <c r="Q6821" t="s">
        <v>2370</v>
      </c>
      <c r="R6821" t="s">
        <v>2374</v>
      </c>
      <c r="S6821" t="s">
        <v>2237</v>
      </c>
      <c r="T6821" t="s">
        <v>592</v>
      </c>
    </row>
    <row r="6822" spans="1:20">
      <c r="A6822" t="s">
        <v>2375</v>
      </c>
      <c r="B6822" t="s">
        <v>2376</v>
      </c>
      <c r="C6822" t="s">
        <v>2377</v>
      </c>
      <c r="D6822" t="s">
        <v>2378</v>
      </c>
      <c r="E6822" t="s">
        <v>600</v>
      </c>
      <c r="F6822" s="1">
        <v>41487</v>
      </c>
      <c r="G6822" t="s">
        <v>2663</v>
      </c>
      <c r="H6822">
        <v>201502</v>
      </c>
      <c r="I6822" t="s">
        <v>1131</v>
      </c>
      <c r="J6822" t="s">
        <v>1122</v>
      </c>
      <c r="K6822" t="s">
        <v>1123</v>
      </c>
      <c r="L6822" t="s">
        <v>1124</v>
      </c>
      <c r="M6822" t="s">
        <v>31</v>
      </c>
      <c r="N6822" t="s">
        <v>48</v>
      </c>
      <c r="O6822">
        <v>608506.27</v>
      </c>
      <c r="P6822" t="s">
        <v>2376</v>
      </c>
      <c r="Q6822" t="s">
        <v>2375</v>
      </c>
      <c r="R6822" t="s">
        <v>2379</v>
      </c>
      <c r="S6822" t="s">
        <v>1953</v>
      </c>
      <c r="T6822" t="s">
        <v>592</v>
      </c>
    </row>
    <row r="6823" spans="1:20">
      <c r="A6823" t="s">
        <v>2375</v>
      </c>
      <c r="B6823" t="s">
        <v>2376</v>
      </c>
      <c r="C6823" t="s">
        <v>2377</v>
      </c>
      <c r="D6823" t="s">
        <v>2378</v>
      </c>
      <c r="E6823" t="s">
        <v>600</v>
      </c>
      <c r="F6823" s="1">
        <v>41487</v>
      </c>
      <c r="G6823" t="s">
        <v>2663</v>
      </c>
      <c r="H6823">
        <v>201502</v>
      </c>
      <c r="I6823" t="s">
        <v>1131</v>
      </c>
      <c r="J6823" t="s">
        <v>1122</v>
      </c>
      <c r="K6823" t="s">
        <v>1123</v>
      </c>
      <c r="L6823" t="s">
        <v>1124</v>
      </c>
      <c r="M6823" t="s">
        <v>31</v>
      </c>
      <c r="N6823" t="s">
        <v>49</v>
      </c>
      <c r="O6823">
        <v>-608506.27</v>
      </c>
      <c r="P6823" t="s">
        <v>2376</v>
      </c>
      <c r="Q6823" t="s">
        <v>2375</v>
      </c>
      <c r="R6823" t="s">
        <v>2379</v>
      </c>
      <c r="S6823" t="s">
        <v>1953</v>
      </c>
      <c r="T6823" t="s">
        <v>592</v>
      </c>
    </row>
    <row r="6824" spans="1:20">
      <c r="A6824" t="s">
        <v>2380</v>
      </c>
      <c r="B6824" t="s">
        <v>2381</v>
      </c>
      <c r="C6824" t="s">
        <v>2382</v>
      </c>
      <c r="D6824" t="s">
        <v>2383</v>
      </c>
      <c r="E6824" t="s">
        <v>1827</v>
      </c>
      <c r="F6824" s="1">
        <v>35925</v>
      </c>
      <c r="G6824" t="s">
        <v>2663</v>
      </c>
      <c r="H6824">
        <v>201502</v>
      </c>
      <c r="I6824" t="s">
        <v>213</v>
      </c>
      <c r="J6824" t="s">
        <v>596</v>
      </c>
      <c r="K6824" t="s">
        <v>2384</v>
      </c>
      <c r="L6824" t="s">
        <v>2385</v>
      </c>
      <c r="M6824" t="s">
        <v>2386</v>
      </c>
      <c r="N6824" t="s">
        <v>32</v>
      </c>
      <c r="O6824">
        <v>146.44</v>
      </c>
      <c r="P6824" t="s">
        <v>2381</v>
      </c>
      <c r="Q6824" t="s">
        <v>2380</v>
      </c>
      <c r="R6824" t="s">
        <v>2387</v>
      </c>
      <c r="S6824" t="s">
        <v>2388</v>
      </c>
      <c r="T6824" t="s">
        <v>561</v>
      </c>
    </row>
    <row r="6825" spans="1:20">
      <c r="A6825" t="s">
        <v>2380</v>
      </c>
      <c r="B6825" t="s">
        <v>2381</v>
      </c>
      <c r="C6825" t="s">
        <v>2382</v>
      </c>
      <c r="D6825" t="s">
        <v>2383</v>
      </c>
      <c r="E6825" t="s">
        <v>1827</v>
      </c>
      <c r="F6825" s="1">
        <v>35925</v>
      </c>
      <c r="G6825" t="s">
        <v>2663</v>
      </c>
      <c r="H6825">
        <v>201502</v>
      </c>
      <c r="I6825" t="s">
        <v>213</v>
      </c>
      <c r="J6825" t="s">
        <v>596</v>
      </c>
      <c r="K6825" t="s">
        <v>1064</v>
      </c>
      <c r="L6825" t="s">
        <v>2385</v>
      </c>
      <c r="M6825" t="s">
        <v>2386</v>
      </c>
      <c r="N6825" t="s">
        <v>32</v>
      </c>
      <c r="O6825">
        <v>146.44</v>
      </c>
      <c r="P6825" t="s">
        <v>2381</v>
      </c>
      <c r="Q6825" t="s">
        <v>2380</v>
      </c>
      <c r="R6825" t="s">
        <v>2387</v>
      </c>
      <c r="S6825" t="s">
        <v>2388</v>
      </c>
      <c r="T6825" t="s">
        <v>561</v>
      </c>
    </row>
    <row r="6826" spans="1:20">
      <c r="A6826" t="s">
        <v>2380</v>
      </c>
      <c r="B6826" t="s">
        <v>2381</v>
      </c>
      <c r="C6826" t="s">
        <v>2382</v>
      </c>
      <c r="D6826" t="s">
        <v>2383</v>
      </c>
      <c r="E6826" t="s">
        <v>1827</v>
      </c>
      <c r="F6826" s="1">
        <v>35925</v>
      </c>
      <c r="G6826" t="s">
        <v>2663</v>
      </c>
      <c r="H6826">
        <v>201502</v>
      </c>
      <c r="I6826" t="s">
        <v>213</v>
      </c>
      <c r="J6826" t="s">
        <v>596</v>
      </c>
      <c r="K6826" t="s">
        <v>1068</v>
      </c>
      <c r="L6826" t="s">
        <v>2385</v>
      </c>
      <c r="M6826" t="s">
        <v>2386</v>
      </c>
      <c r="N6826" t="s">
        <v>32</v>
      </c>
      <c r="O6826">
        <v>146.44</v>
      </c>
      <c r="P6826" t="s">
        <v>2381</v>
      </c>
      <c r="Q6826" t="s">
        <v>2380</v>
      </c>
      <c r="R6826" t="s">
        <v>2387</v>
      </c>
      <c r="S6826" t="s">
        <v>2388</v>
      </c>
      <c r="T6826" t="s">
        <v>561</v>
      </c>
    </row>
    <row r="6827" spans="1:20">
      <c r="A6827" t="s">
        <v>2380</v>
      </c>
      <c r="B6827" t="s">
        <v>2381</v>
      </c>
      <c r="C6827" t="s">
        <v>2382</v>
      </c>
      <c r="D6827" t="s">
        <v>2383</v>
      </c>
      <c r="E6827" t="s">
        <v>1827</v>
      </c>
      <c r="F6827" s="1">
        <v>35925</v>
      </c>
      <c r="G6827" t="s">
        <v>2663</v>
      </c>
      <c r="H6827">
        <v>201502</v>
      </c>
      <c r="I6827" t="s">
        <v>213</v>
      </c>
      <c r="J6827" t="s">
        <v>596</v>
      </c>
      <c r="K6827" t="s">
        <v>623</v>
      </c>
      <c r="L6827" t="s">
        <v>2385</v>
      </c>
      <c r="M6827" t="s">
        <v>2386</v>
      </c>
      <c r="N6827" t="s">
        <v>32</v>
      </c>
      <c r="O6827">
        <v>146.44</v>
      </c>
      <c r="P6827" t="s">
        <v>2381</v>
      </c>
      <c r="Q6827" t="s">
        <v>2380</v>
      </c>
      <c r="R6827" t="s">
        <v>2387</v>
      </c>
      <c r="S6827" t="s">
        <v>2388</v>
      </c>
      <c r="T6827" t="s">
        <v>561</v>
      </c>
    </row>
    <row r="6828" spans="1:20">
      <c r="A6828" t="s">
        <v>2380</v>
      </c>
      <c r="B6828" t="s">
        <v>2381</v>
      </c>
      <c r="C6828" t="s">
        <v>2382</v>
      </c>
      <c r="D6828" t="s">
        <v>2383</v>
      </c>
      <c r="E6828" t="s">
        <v>1827</v>
      </c>
      <c r="F6828" s="1">
        <v>35925</v>
      </c>
      <c r="G6828" t="s">
        <v>2663</v>
      </c>
      <c r="H6828">
        <v>201502</v>
      </c>
      <c r="I6828" t="s">
        <v>213</v>
      </c>
      <c r="J6828" t="s">
        <v>596</v>
      </c>
      <c r="K6828" t="s">
        <v>633</v>
      </c>
      <c r="L6828" t="s">
        <v>2385</v>
      </c>
      <c r="M6828" t="s">
        <v>2386</v>
      </c>
      <c r="N6828" t="s">
        <v>32</v>
      </c>
      <c r="O6828">
        <v>146.44</v>
      </c>
      <c r="P6828" t="s">
        <v>2381</v>
      </c>
      <c r="Q6828" t="s">
        <v>2380</v>
      </c>
      <c r="R6828" t="s">
        <v>2387</v>
      </c>
      <c r="S6828" t="s">
        <v>2388</v>
      </c>
      <c r="T6828" t="s">
        <v>561</v>
      </c>
    </row>
    <row r="6829" spans="1:20">
      <c r="A6829" t="s">
        <v>2389</v>
      </c>
      <c r="B6829" t="s">
        <v>2381</v>
      </c>
      <c r="C6829" t="s">
        <v>2390</v>
      </c>
      <c r="D6829" t="s">
        <v>2391</v>
      </c>
      <c r="E6829" t="s">
        <v>2392</v>
      </c>
      <c r="F6829" s="1">
        <v>39814</v>
      </c>
      <c r="G6829" t="s">
        <v>2663</v>
      </c>
      <c r="H6829">
        <v>201502</v>
      </c>
      <c r="I6829" t="s">
        <v>213</v>
      </c>
      <c r="J6829" t="s">
        <v>253</v>
      </c>
      <c r="K6829" t="s">
        <v>2393</v>
      </c>
      <c r="L6829" t="s">
        <v>2385</v>
      </c>
      <c r="M6829" t="s">
        <v>2386</v>
      </c>
      <c r="N6829" t="s">
        <v>32</v>
      </c>
      <c r="O6829">
        <v>15.64</v>
      </c>
      <c r="P6829" t="s">
        <v>2381</v>
      </c>
      <c r="Q6829" t="s">
        <v>2389</v>
      </c>
      <c r="R6829" t="s">
        <v>2387</v>
      </c>
      <c r="S6829" t="s">
        <v>2388</v>
      </c>
      <c r="T6829" t="s">
        <v>561</v>
      </c>
    </row>
    <row r="6830" spans="1:20">
      <c r="A6830" t="s">
        <v>2389</v>
      </c>
      <c r="B6830" t="s">
        <v>2381</v>
      </c>
      <c r="C6830" t="s">
        <v>2390</v>
      </c>
      <c r="D6830" t="s">
        <v>2391</v>
      </c>
      <c r="E6830" t="s">
        <v>2392</v>
      </c>
      <c r="F6830" s="1">
        <v>39814</v>
      </c>
      <c r="G6830" t="s">
        <v>2663</v>
      </c>
      <c r="H6830">
        <v>201502</v>
      </c>
      <c r="I6830" t="s">
        <v>213</v>
      </c>
      <c r="J6830" t="s">
        <v>253</v>
      </c>
      <c r="K6830" t="s">
        <v>1064</v>
      </c>
      <c r="L6830" t="s">
        <v>2385</v>
      </c>
      <c r="M6830" t="s">
        <v>2386</v>
      </c>
      <c r="N6830" t="s">
        <v>32</v>
      </c>
      <c r="O6830">
        <v>15.64</v>
      </c>
      <c r="P6830" t="s">
        <v>2381</v>
      </c>
      <c r="Q6830" t="s">
        <v>2389</v>
      </c>
      <c r="R6830" t="s">
        <v>2387</v>
      </c>
      <c r="S6830" t="s">
        <v>2388</v>
      </c>
      <c r="T6830" t="s">
        <v>561</v>
      </c>
    </row>
    <row r="6831" spans="1:20">
      <c r="A6831" t="s">
        <v>2389</v>
      </c>
      <c r="B6831" t="s">
        <v>2381</v>
      </c>
      <c r="C6831" t="s">
        <v>2390</v>
      </c>
      <c r="D6831" t="s">
        <v>2391</v>
      </c>
      <c r="E6831" t="s">
        <v>2392</v>
      </c>
      <c r="F6831" s="1">
        <v>39814</v>
      </c>
      <c r="G6831" t="s">
        <v>2663</v>
      </c>
      <c r="H6831">
        <v>201502</v>
      </c>
      <c r="I6831" t="s">
        <v>213</v>
      </c>
      <c r="J6831" t="s">
        <v>253</v>
      </c>
      <c r="K6831" t="s">
        <v>1068</v>
      </c>
      <c r="L6831" t="s">
        <v>2385</v>
      </c>
      <c r="M6831" t="s">
        <v>2386</v>
      </c>
      <c r="N6831" t="s">
        <v>32</v>
      </c>
      <c r="O6831">
        <v>15.64</v>
      </c>
      <c r="P6831" t="s">
        <v>2381</v>
      </c>
      <c r="Q6831" t="s">
        <v>2389</v>
      </c>
      <c r="R6831" t="s">
        <v>2387</v>
      </c>
      <c r="S6831" t="s">
        <v>2388</v>
      </c>
      <c r="T6831" t="s">
        <v>561</v>
      </c>
    </row>
    <row r="6832" spans="1:20">
      <c r="A6832" t="s">
        <v>2389</v>
      </c>
      <c r="B6832" t="s">
        <v>2381</v>
      </c>
      <c r="C6832" t="s">
        <v>2390</v>
      </c>
      <c r="D6832" t="s">
        <v>2391</v>
      </c>
      <c r="E6832" t="s">
        <v>2392</v>
      </c>
      <c r="F6832" s="1">
        <v>39814</v>
      </c>
      <c r="G6832" t="s">
        <v>2663</v>
      </c>
      <c r="H6832">
        <v>201502</v>
      </c>
      <c r="I6832" t="s">
        <v>213</v>
      </c>
      <c r="J6832" t="s">
        <v>253</v>
      </c>
      <c r="K6832" t="s">
        <v>623</v>
      </c>
      <c r="L6832" t="s">
        <v>2385</v>
      </c>
      <c r="M6832" t="s">
        <v>2386</v>
      </c>
      <c r="N6832" t="s">
        <v>32</v>
      </c>
      <c r="O6832">
        <v>15.64</v>
      </c>
      <c r="P6832" t="s">
        <v>2381</v>
      </c>
      <c r="Q6832" t="s">
        <v>2389</v>
      </c>
      <c r="R6832" t="s">
        <v>2387</v>
      </c>
      <c r="S6832" t="s">
        <v>2388</v>
      </c>
      <c r="T6832" t="s">
        <v>561</v>
      </c>
    </row>
    <row r="6833" spans="1:20">
      <c r="A6833" t="s">
        <v>2389</v>
      </c>
      <c r="B6833" t="s">
        <v>2381</v>
      </c>
      <c r="C6833" t="s">
        <v>2390</v>
      </c>
      <c r="D6833" t="s">
        <v>2391</v>
      </c>
      <c r="E6833" t="s">
        <v>2392</v>
      </c>
      <c r="F6833" s="1">
        <v>39814</v>
      </c>
      <c r="G6833" t="s">
        <v>2663</v>
      </c>
      <c r="H6833">
        <v>201502</v>
      </c>
      <c r="I6833" t="s">
        <v>213</v>
      </c>
      <c r="J6833" t="s">
        <v>253</v>
      </c>
      <c r="K6833" t="s">
        <v>633</v>
      </c>
      <c r="L6833" t="s">
        <v>2385</v>
      </c>
      <c r="M6833" t="s">
        <v>2386</v>
      </c>
      <c r="N6833" t="s">
        <v>32</v>
      </c>
      <c r="O6833">
        <v>15.65</v>
      </c>
      <c r="P6833" t="s">
        <v>2381</v>
      </c>
      <c r="Q6833" t="s">
        <v>2389</v>
      </c>
      <c r="R6833" t="s">
        <v>2387</v>
      </c>
      <c r="S6833" t="s">
        <v>2388</v>
      </c>
      <c r="T6833" t="s">
        <v>561</v>
      </c>
    </row>
    <row r="6834" spans="1:20">
      <c r="A6834" t="s">
        <v>2887</v>
      </c>
      <c r="B6834" t="s">
        <v>2888</v>
      </c>
      <c r="C6834" t="s">
        <v>2889</v>
      </c>
      <c r="D6834" t="s">
        <v>2890</v>
      </c>
      <c r="E6834" t="s">
        <v>142</v>
      </c>
      <c r="F6834" s="1">
        <v>18629</v>
      </c>
      <c r="G6834" t="s">
        <v>2663</v>
      </c>
      <c r="H6834">
        <v>201502</v>
      </c>
      <c r="I6834" t="s">
        <v>213</v>
      </c>
      <c r="J6834" t="s">
        <v>253</v>
      </c>
      <c r="K6834" t="s">
        <v>601</v>
      </c>
      <c r="L6834" t="s">
        <v>254</v>
      </c>
      <c r="M6834" t="s">
        <v>2891</v>
      </c>
      <c r="N6834" t="s">
        <v>286</v>
      </c>
      <c r="O6834">
        <v>1123.74</v>
      </c>
      <c r="P6834" t="s">
        <v>2888</v>
      </c>
      <c r="Q6834" t="s">
        <v>2887</v>
      </c>
      <c r="R6834" t="s">
        <v>2892</v>
      </c>
      <c r="S6834" t="s">
        <v>2893</v>
      </c>
      <c r="T6834" t="s">
        <v>561</v>
      </c>
    </row>
    <row r="6835" spans="1:20">
      <c r="A6835" t="s">
        <v>2887</v>
      </c>
      <c r="B6835" t="s">
        <v>2888</v>
      </c>
      <c r="C6835" t="s">
        <v>2889</v>
      </c>
      <c r="D6835" t="s">
        <v>2890</v>
      </c>
      <c r="E6835" t="s">
        <v>142</v>
      </c>
      <c r="F6835" s="1">
        <v>18629</v>
      </c>
      <c r="G6835" t="s">
        <v>2663</v>
      </c>
      <c r="H6835">
        <v>201502</v>
      </c>
      <c r="I6835" t="s">
        <v>213</v>
      </c>
      <c r="J6835" t="s">
        <v>253</v>
      </c>
      <c r="K6835" t="s">
        <v>601</v>
      </c>
      <c r="L6835" t="s">
        <v>254</v>
      </c>
      <c r="M6835" t="s">
        <v>2894</v>
      </c>
      <c r="N6835" t="s">
        <v>288</v>
      </c>
      <c r="O6835">
        <v>-1123.74</v>
      </c>
      <c r="P6835" t="s">
        <v>2888</v>
      </c>
      <c r="Q6835" t="s">
        <v>2887</v>
      </c>
      <c r="R6835" t="s">
        <v>2892</v>
      </c>
      <c r="S6835" t="s">
        <v>2893</v>
      </c>
      <c r="T6835" t="s">
        <v>561</v>
      </c>
    </row>
    <row r="6836" spans="1:20">
      <c r="A6836" t="s">
        <v>21</v>
      </c>
      <c r="B6836" t="s">
        <v>22</v>
      </c>
      <c r="C6836" t="s">
        <v>23</v>
      </c>
      <c r="D6836" t="s">
        <v>24</v>
      </c>
      <c r="E6836" t="s">
        <v>25</v>
      </c>
      <c r="F6836" s="1">
        <v>38261</v>
      </c>
      <c r="G6836" t="s">
        <v>2895</v>
      </c>
      <c r="H6836">
        <v>201503</v>
      </c>
      <c r="I6836" t="s">
        <v>27</v>
      </c>
      <c r="J6836" t="s">
        <v>28</v>
      </c>
      <c r="K6836" t="s">
        <v>29</v>
      </c>
      <c r="L6836" t="s">
        <v>30</v>
      </c>
      <c r="M6836" t="s">
        <v>31</v>
      </c>
      <c r="N6836" t="s">
        <v>32</v>
      </c>
      <c r="O6836">
        <v>409.04</v>
      </c>
      <c r="P6836" t="s">
        <v>22</v>
      </c>
      <c r="Q6836" t="s">
        <v>21</v>
      </c>
      <c r="R6836" t="s">
        <v>33</v>
      </c>
      <c r="S6836" t="s">
        <v>34</v>
      </c>
      <c r="T6836" t="s">
        <v>35</v>
      </c>
    </row>
    <row r="6837" spans="1:20">
      <c r="A6837" t="s">
        <v>21</v>
      </c>
      <c r="B6837" t="s">
        <v>22</v>
      </c>
      <c r="C6837" t="s">
        <v>23</v>
      </c>
      <c r="D6837" t="s">
        <v>24</v>
      </c>
      <c r="E6837" t="s">
        <v>25</v>
      </c>
      <c r="F6837" s="1">
        <v>38261</v>
      </c>
      <c r="G6837" t="s">
        <v>2895</v>
      </c>
      <c r="H6837">
        <v>201503</v>
      </c>
      <c r="I6837" t="s">
        <v>27</v>
      </c>
      <c r="J6837" t="s">
        <v>28</v>
      </c>
      <c r="K6837" t="s">
        <v>36</v>
      </c>
      <c r="L6837" t="s">
        <v>30</v>
      </c>
      <c r="M6837" t="s">
        <v>31</v>
      </c>
      <c r="N6837" t="s">
        <v>32</v>
      </c>
      <c r="O6837">
        <v>1362.98</v>
      </c>
      <c r="P6837" t="s">
        <v>22</v>
      </c>
      <c r="Q6837" t="s">
        <v>21</v>
      </c>
      <c r="R6837" t="s">
        <v>33</v>
      </c>
      <c r="S6837" t="s">
        <v>34</v>
      </c>
      <c r="T6837" t="s">
        <v>35</v>
      </c>
    </row>
    <row r="6838" spans="1:20">
      <c r="A6838" t="s">
        <v>21</v>
      </c>
      <c r="B6838" t="s">
        <v>22</v>
      </c>
      <c r="C6838" t="s">
        <v>23</v>
      </c>
      <c r="D6838" t="s">
        <v>24</v>
      </c>
      <c r="E6838" t="s">
        <v>25</v>
      </c>
      <c r="F6838" s="1">
        <v>38261</v>
      </c>
      <c r="G6838" t="s">
        <v>2895</v>
      </c>
      <c r="H6838">
        <v>201503</v>
      </c>
      <c r="I6838" t="s">
        <v>27</v>
      </c>
      <c r="J6838" t="s">
        <v>28</v>
      </c>
      <c r="K6838" t="s">
        <v>37</v>
      </c>
      <c r="L6838" t="s">
        <v>30</v>
      </c>
      <c r="M6838" t="s">
        <v>31</v>
      </c>
      <c r="N6838" t="s">
        <v>32</v>
      </c>
      <c r="O6838">
        <v>6405.4400000000005</v>
      </c>
      <c r="P6838" t="s">
        <v>22</v>
      </c>
      <c r="Q6838" t="s">
        <v>21</v>
      </c>
      <c r="R6838" t="s">
        <v>33</v>
      </c>
      <c r="S6838" t="s">
        <v>34</v>
      </c>
      <c r="T6838" t="s">
        <v>35</v>
      </c>
    </row>
    <row r="6839" spans="1:20">
      <c r="A6839" t="s">
        <v>21</v>
      </c>
      <c r="B6839" t="s">
        <v>22</v>
      </c>
      <c r="C6839" t="s">
        <v>23</v>
      </c>
      <c r="D6839" t="s">
        <v>24</v>
      </c>
      <c r="E6839" t="s">
        <v>25</v>
      </c>
      <c r="F6839" s="1">
        <v>38261</v>
      </c>
      <c r="G6839" t="s">
        <v>2895</v>
      </c>
      <c r="H6839">
        <v>201503</v>
      </c>
      <c r="I6839" t="s">
        <v>27</v>
      </c>
      <c r="J6839" t="s">
        <v>28</v>
      </c>
      <c r="K6839" t="s">
        <v>38</v>
      </c>
      <c r="L6839" t="s">
        <v>30</v>
      </c>
      <c r="M6839" t="s">
        <v>31</v>
      </c>
      <c r="N6839" t="s">
        <v>32</v>
      </c>
      <c r="O6839">
        <v>8697.58</v>
      </c>
      <c r="P6839" t="s">
        <v>22</v>
      </c>
      <c r="Q6839" t="s">
        <v>21</v>
      </c>
      <c r="R6839" t="s">
        <v>33</v>
      </c>
      <c r="S6839" t="s">
        <v>34</v>
      </c>
      <c r="T6839" t="s">
        <v>35</v>
      </c>
    </row>
    <row r="6840" spans="1:20">
      <c r="A6840" t="s">
        <v>21</v>
      </c>
      <c r="B6840" t="s">
        <v>22</v>
      </c>
      <c r="C6840" t="s">
        <v>23</v>
      </c>
      <c r="D6840" t="s">
        <v>24</v>
      </c>
      <c r="E6840" t="s">
        <v>25</v>
      </c>
      <c r="F6840" s="1">
        <v>38261</v>
      </c>
      <c r="G6840" t="s">
        <v>2895</v>
      </c>
      <c r="H6840">
        <v>201503</v>
      </c>
      <c r="I6840" t="s">
        <v>27</v>
      </c>
      <c r="J6840" t="s">
        <v>28</v>
      </c>
      <c r="K6840" t="s">
        <v>39</v>
      </c>
      <c r="L6840" t="s">
        <v>30</v>
      </c>
      <c r="M6840" t="s">
        <v>31</v>
      </c>
      <c r="N6840" t="s">
        <v>32</v>
      </c>
      <c r="O6840">
        <v>407.68</v>
      </c>
      <c r="P6840" t="s">
        <v>22</v>
      </c>
      <c r="Q6840" t="s">
        <v>21</v>
      </c>
      <c r="R6840" t="s">
        <v>33</v>
      </c>
      <c r="S6840" t="s">
        <v>34</v>
      </c>
      <c r="T6840" t="s">
        <v>35</v>
      </c>
    </row>
    <row r="6841" spans="1:20">
      <c r="A6841" t="s">
        <v>21</v>
      </c>
      <c r="B6841" t="s">
        <v>22</v>
      </c>
      <c r="C6841" t="s">
        <v>23</v>
      </c>
      <c r="D6841" t="s">
        <v>24</v>
      </c>
      <c r="E6841" t="s">
        <v>25</v>
      </c>
      <c r="F6841" s="1">
        <v>38261</v>
      </c>
      <c r="G6841" t="s">
        <v>2895</v>
      </c>
      <c r="H6841">
        <v>201503</v>
      </c>
      <c r="I6841" t="s">
        <v>27</v>
      </c>
      <c r="J6841" t="s">
        <v>28</v>
      </c>
      <c r="K6841" t="s">
        <v>40</v>
      </c>
      <c r="L6841" t="s">
        <v>30</v>
      </c>
      <c r="M6841" t="s">
        <v>31</v>
      </c>
      <c r="N6841" t="s">
        <v>32</v>
      </c>
      <c r="O6841">
        <v>407.68</v>
      </c>
      <c r="P6841" t="s">
        <v>22</v>
      </c>
      <c r="Q6841" t="s">
        <v>21</v>
      </c>
      <c r="R6841" t="s">
        <v>33</v>
      </c>
      <c r="S6841" t="s">
        <v>34</v>
      </c>
      <c r="T6841" t="s">
        <v>35</v>
      </c>
    </row>
    <row r="6842" spans="1:20">
      <c r="A6842" t="s">
        <v>21</v>
      </c>
      <c r="B6842" t="s">
        <v>22</v>
      </c>
      <c r="C6842" t="s">
        <v>23</v>
      </c>
      <c r="D6842" t="s">
        <v>24</v>
      </c>
      <c r="E6842" t="s">
        <v>25</v>
      </c>
      <c r="F6842" s="1">
        <v>38261</v>
      </c>
      <c r="G6842" t="s">
        <v>2895</v>
      </c>
      <c r="H6842">
        <v>201503</v>
      </c>
      <c r="I6842" t="s">
        <v>27</v>
      </c>
      <c r="J6842" t="s">
        <v>28</v>
      </c>
      <c r="K6842" t="s">
        <v>41</v>
      </c>
      <c r="L6842" t="s">
        <v>30</v>
      </c>
      <c r="M6842" t="s">
        <v>31</v>
      </c>
      <c r="N6842" t="s">
        <v>32</v>
      </c>
      <c r="O6842">
        <v>3291.54</v>
      </c>
      <c r="P6842" t="s">
        <v>22</v>
      </c>
      <c r="Q6842" t="s">
        <v>21</v>
      </c>
      <c r="R6842" t="s">
        <v>33</v>
      </c>
      <c r="S6842" t="s">
        <v>34</v>
      </c>
      <c r="T6842" t="s">
        <v>35</v>
      </c>
    </row>
    <row r="6843" spans="1:20">
      <c r="A6843" t="s">
        <v>21</v>
      </c>
      <c r="B6843" t="s">
        <v>22</v>
      </c>
      <c r="C6843" t="s">
        <v>23</v>
      </c>
      <c r="D6843" t="s">
        <v>24</v>
      </c>
      <c r="E6843" t="s">
        <v>25</v>
      </c>
      <c r="F6843" s="1">
        <v>38261</v>
      </c>
      <c r="G6843" t="s">
        <v>2895</v>
      </c>
      <c r="H6843">
        <v>201503</v>
      </c>
      <c r="I6843" t="s">
        <v>27</v>
      </c>
      <c r="J6843" t="s">
        <v>28</v>
      </c>
      <c r="K6843" t="s">
        <v>42</v>
      </c>
      <c r="L6843" t="s">
        <v>30</v>
      </c>
      <c r="M6843" t="s">
        <v>31</v>
      </c>
      <c r="N6843" t="s">
        <v>32</v>
      </c>
      <c r="O6843">
        <v>467.94</v>
      </c>
      <c r="P6843" t="s">
        <v>22</v>
      </c>
      <c r="Q6843" t="s">
        <v>21</v>
      </c>
      <c r="R6843" t="s">
        <v>33</v>
      </c>
      <c r="S6843" t="s">
        <v>34</v>
      </c>
      <c r="T6843" t="s">
        <v>35</v>
      </c>
    </row>
    <row r="6844" spans="1:20">
      <c r="A6844" t="s">
        <v>21</v>
      </c>
      <c r="B6844" t="s">
        <v>22</v>
      </c>
      <c r="C6844" t="s">
        <v>23</v>
      </c>
      <c r="D6844" t="s">
        <v>24</v>
      </c>
      <c r="E6844" t="s">
        <v>25</v>
      </c>
      <c r="F6844" s="1">
        <v>38261</v>
      </c>
      <c r="G6844" t="s">
        <v>2895</v>
      </c>
      <c r="H6844">
        <v>201503</v>
      </c>
      <c r="I6844" t="s">
        <v>27</v>
      </c>
      <c r="J6844" t="s">
        <v>28</v>
      </c>
      <c r="K6844" t="s">
        <v>43</v>
      </c>
      <c r="L6844" t="s">
        <v>30</v>
      </c>
      <c r="M6844" t="s">
        <v>31</v>
      </c>
      <c r="N6844" t="s">
        <v>32</v>
      </c>
      <c r="O6844">
        <v>407.68</v>
      </c>
      <c r="P6844" t="s">
        <v>22</v>
      </c>
      <c r="Q6844" t="s">
        <v>21</v>
      </c>
      <c r="R6844" t="s">
        <v>33</v>
      </c>
      <c r="S6844" t="s">
        <v>34</v>
      </c>
      <c r="T6844" t="s">
        <v>35</v>
      </c>
    </row>
    <row r="6845" spans="1:20">
      <c r="A6845" t="s">
        <v>21</v>
      </c>
      <c r="B6845" t="s">
        <v>22</v>
      </c>
      <c r="C6845" t="s">
        <v>23</v>
      </c>
      <c r="D6845" t="s">
        <v>24</v>
      </c>
      <c r="E6845" t="s">
        <v>25</v>
      </c>
      <c r="F6845" s="1">
        <v>38261</v>
      </c>
      <c r="G6845" t="s">
        <v>2895</v>
      </c>
      <c r="H6845">
        <v>201503</v>
      </c>
      <c r="I6845" t="s">
        <v>27</v>
      </c>
      <c r="J6845" t="s">
        <v>28</v>
      </c>
      <c r="K6845" t="s">
        <v>44</v>
      </c>
      <c r="L6845" t="s">
        <v>30</v>
      </c>
      <c r="M6845" t="s">
        <v>31</v>
      </c>
      <c r="N6845" t="s">
        <v>32</v>
      </c>
      <c r="O6845">
        <v>407.64</v>
      </c>
      <c r="P6845" t="s">
        <v>22</v>
      </c>
      <c r="Q6845" t="s">
        <v>21</v>
      </c>
      <c r="R6845" t="s">
        <v>33</v>
      </c>
      <c r="S6845" t="s">
        <v>34</v>
      </c>
      <c r="T6845" t="s">
        <v>35</v>
      </c>
    </row>
    <row r="6846" spans="1:20">
      <c r="A6846" t="s">
        <v>45</v>
      </c>
      <c r="B6846" t="s">
        <v>22</v>
      </c>
      <c r="C6846" t="s">
        <v>46</v>
      </c>
      <c r="D6846" t="s">
        <v>47</v>
      </c>
      <c r="E6846" t="s">
        <v>25</v>
      </c>
      <c r="F6846" s="1">
        <v>38261</v>
      </c>
      <c r="G6846" t="s">
        <v>2895</v>
      </c>
      <c r="H6846">
        <v>201503</v>
      </c>
      <c r="I6846" t="s">
        <v>27</v>
      </c>
      <c r="J6846" t="s">
        <v>28</v>
      </c>
      <c r="K6846" t="s">
        <v>29</v>
      </c>
      <c r="L6846" t="s">
        <v>30</v>
      </c>
      <c r="M6846" t="s">
        <v>31</v>
      </c>
      <c r="N6846" t="s">
        <v>32</v>
      </c>
      <c r="O6846">
        <v>13303.41</v>
      </c>
      <c r="P6846" t="s">
        <v>22</v>
      </c>
      <c r="Q6846" t="s">
        <v>45</v>
      </c>
      <c r="R6846" t="s">
        <v>33</v>
      </c>
      <c r="S6846" t="s">
        <v>34</v>
      </c>
      <c r="T6846" t="s">
        <v>35</v>
      </c>
    </row>
    <row r="6847" spans="1:20">
      <c r="A6847" t="s">
        <v>61</v>
      </c>
      <c r="B6847" t="s">
        <v>22</v>
      </c>
      <c r="C6847" t="s">
        <v>2664</v>
      </c>
      <c r="D6847" t="s">
        <v>2665</v>
      </c>
      <c r="E6847" t="s">
        <v>25</v>
      </c>
      <c r="F6847" s="1">
        <v>38261</v>
      </c>
      <c r="G6847" t="s">
        <v>2895</v>
      </c>
      <c r="H6847">
        <v>201503</v>
      </c>
      <c r="I6847" t="s">
        <v>27</v>
      </c>
      <c r="J6847" t="s">
        <v>28</v>
      </c>
      <c r="K6847" t="s">
        <v>29</v>
      </c>
      <c r="L6847" t="s">
        <v>30</v>
      </c>
      <c r="M6847" t="s">
        <v>31</v>
      </c>
      <c r="N6847" t="s">
        <v>32</v>
      </c>
      <c r="O6847">
        <v>28.42</v>
      </c>
      <c r="P6847" t="s">
        <v>22</v>
      </c>
      <c r="Q6847" t="s">
        <v>61</v>
      </c>
      <c r="R6847" t="s">
        <v>33</v>
      </c>
      <c r="S6847" t="s">
        <v>34</v>
      </c>
      <c r="T6847" t="s">
        <v>35</v>
      </c>
    </row>
    <row r="6848" spans="1:20">
      <c r="A6848" t="s">
        <v>61</v>
      </c>
      <c r="B6848" t="s">
        <v>22</v>
      </c>
      <c r="C6848" t="s">
        <v>2664</v>
      </c>
      <c r="D6848" t="s">
        <v>2665</v>
      </c>
      <c r="E6848" t="s">
        <v>25</v>
      </c>
      <c r="F6848" s="1">
        <v>38261</v>
      </c>
      <c r="G6848" t="s">
        <v>2895</v>
      </c>
      <c r="H6848">
        <v>201503</v>
      </c>
      <c r="I6848" t="s">
        <v>27</v>
      </c>
      <c r="J6848" t="s">
        <v>28</v>
      </c>
      <c r="K6848" t="s">
        <v>36</v>
      </c>
      <c r="L6848" t="s">
        <v>30</v>
      </c>
      <c r="M6848" t="s">
        <v>31</v>
      </c>
      <c r="N6848" t="s">
        <v>32</v>
      </c>
      <c r="O6848">
        <v>128.61000000000001</v>
      </c>
      <c r="P6848" t="s">
        <v>22</v>
      </c>
      <c r="Q6848" t="s">
        <v>61</v>
      </c>
      <c r="R6848" t="s">
        <v>33</v>
      </c>
      <c r="S6848" t="s">
        <v>34</v>
      </c>
      <c r="T6848" t="s">
        <v>35</v>
      </c>
    </row>
    <row r="6849" spans="1:20">
      <c r="A6849" t="s">
        <v>61</v>
      </c>
      <c r="B6849" t="s">
        <v>22</v>
      </c>
      <c r="C6849" t="s">
        <v>2664</v>
      </c>
      <c r="D6849" t="s">
        <v>2665</v>
      </c>
      <c r="E6849" t="s">
        <v>25</v>
      </c>
      <c r="F6849" s="1">
        <v>38261</v>
      </c>
      <c r="G6849" t="s">
        <v>2895</v>
      </c>
      <c r="H6849">
        <v>201503</v>
      </c>
      <c r="I6849" t="s">
        <v>27</v>
      </c>
      <c r="J6849" t="s">
        <v>28</v>
      </c>
      <c r="K6849" t="s">
        <v>37</v>
      </c>
      <c r="L6849" t="s">
        <v>30</v>
      </c>
      <c r="M6849" t="s">
        <v>31</v>
      </c>
      <c r="N6849" t="s">
        <v>32</v>
      </c>
      <c r="O6849">
        <v>29.63</v>
      </c>
      <c r="P6849" t="s">
        <v>22</v>
      </c>
      <c r="Q6849" t="s">
        <v>61</v>
      </c>
      <c r="R6849" t="s">
        <v>33</v>
      </c>
      <c r="S6849" t="s">
        <v>34</v>
      </c>
      <c r="T6849" t="s">
        <v>35</v>
      </c>
    </row>
    <row r="6850" spans="1:20">
      <c r="A6850" t="s">
        <v>61</v>
      </c>
      <c r="B6850" t="s">
        <v>22</v>
      </c>
      <c r="C6850" t="s">
        <v>2664</v>
      </c>
      <c r="D6850" t="s">
        <v>2665</v>
      </c>
      <c r="E6850" t="s">
        <v>25</v>
      </c>
      <c r="F6850" s="1">
        <v>38261</v>
      </c>
      <c r="G6850" t="s">
        <v>2895</v>
      </c>
      <c r="H6850">
        <v>201503</v>
      </c>
      <c r="I6850" t="s">
        <v>27</v>
      </c>
      <c r="J6850" t="s">
        <v>28</v>
      </c>
      <c r="K6850" t="s">
        <v>38</v>
      </c>
      <c r="L6850" t="s">
        <v>30</v>
      </c>
      <c r="M6850" t="s">
        <v>31</v>
      </c>
      <c r="N6850" t="s">
        <v>32</v>
      </c>
      <c r="O6850">
        <v>81.489999999999995</v>
      </c>
      <c r="P6850" t="s">
        <v>22</v>
      </c>
      <c r="Q6850" t="s">
        <v>61</v>
      </c>
      <c r="R6850" t="s">
        <v>33</v>
      </c>
      <c r="S6850" t="s">
        <v>34</v>
      </c>
      <c r="T6850" t="s">
        <v>35</v>
      </c>
    </row>
    <row r="6851" spans="1:20">
      <c r="A6851" t="s">
        <v>61</v>
      </c>
      <c r="B6851" t="s">
        <v>22</v>
      </c>
      <c r="C6851" t="s">
        <v>2664</v>
      </c>
      <c r="D6851" t="s">
        <v>2665</v>
      </c>
      <c r="E6851" t="s">
        <v>25</v>
      </c>
      <c r="F6851" s="1">
        <v>38261</v>
      </c>
      <c r="G6851" t="s">
        <v>2895</v>
      </c>
      <c r="H6851">
        <v>201503</v>
      </c>
      <c r="I6851" t="s">
        <v>27</v>
      </c>
      <c r="J6851" t="s">
        <v>28</v>
      </c>
      <c r="K6851" t="s">
        <v>39</v>
      </c>
      <c r="L6851" t="s">
        <v>30</v>
      </c>
      <c r="M6851" t="s">
        <v>31</v>
      </c>
      <c r="N6851" t="s">
        <v>32</v>
      </c>
      <c r="O6851">
        <v>0.93</v>
      </c>
      <c r="P6851" t="s">
        <v>22</v>
      </c>
      <c r="Q6851" t="s">
        <v>61</v>
      </c>
      <c r="R6851" t="s">
        <v>33</v>
      </c>
      <c r="S6851" t="s">
        <v>34</v>
      </c>
      <c r="T6851" t="s">
        <v>35</v>
      </c>
    </row>
    <row r="6852" spans="1:20">
      <c r="A6852" t="s">
        <v>61</v>
      </c>
      <c r="B6852" t="s">
        <v>22</v>
      </c>
      <c r="C6852" t="s">
        <v>2664</v>
      </c>
      <c r="D6852" t="s">
        <v>2665</v>
      </c>
      <c r="E6852" t="s">
        <v>25</v>
      </c>
      <c r="F6852" s="1">
        <v>38261</v>
      </c>
      <c r="G6852" t="s">
        <v>2895</v>
      </c>
      <c r="H6852">
        <v>201503</v>
      </c>
      <c r="I6852" t="s">
        <v>27</v>
      </c>
      <c r="J6852" t="s">
        <v>28</v>
      </c>
      <c r="K6852" t="s">
        <v>40</v>
      </c>
      <c r="L6852" t="s">
        <v>30</v>
      </c>
      <c r="M6852" t="s">
        <v>31</v>
      </c>
      <c r="N6852" t="s">
        <v>32</v>
      </c>
      <c r="O6852">
        <v>3.36</v>
      </c>
      <c r="P6852" t="s">
        <v>22</v>
      </c>
      <c r="Q6852" t="s">
        <v>61</v>
      </c>
      <c r="R6852" t="s">
        <v>33</v>
      </c>
      <c r="S6852" t="s">
        <v>34</v>
      </c>
      <c r="T6852" t="s">
        <v>35</v>
      </c>
    </row>
    <row r="6853" spans="1:20">
      <c r="A6853" t="s">
        <v>61</v>
      </c>
      <c r="B6853" t="s">
        <v>22</v>
      </c>
      <c r="C6853" t="s">
        <v>2664</v>
      </c>
      <c r="D6853" t="s">
        <v>2665</v>
      </c>
      <c r="E6853" t="s">
        <v>25</v>
      </c>
      <c r="F6853" s="1">
        <v>38261</v>
      </c>
      <c r="G6853" t="s">
        <v>2895</v>
      </c>
      <c r="H6853">
        <v>201503</v>
      </c>
      <c r="I6853" t="s">
        <v>27</v>
      </c>
      <c r="J6853" t="s">
        <v>28</v>
      </c>
      <c r="K6853" t="s">
        <v>41</v>
      </c>
      <c r="L6853" t="s">
        <v>30</v>
      </c>
      <c r="M6853" t="s">
        <v>31</v>
      </c>
      <c r="N6853" t="s">
        <v>32</v>
      </c>
      <c r="O6853">
        <v>196.63</v>
      </c>
      <c r="P6853" t="s">
        <v>22</v>
      </c>
      <c r="Q6853" t="s">
        <v>61</v>
      </c>
      <c r="R6853" t="s">
        <v>33</v>
      </c>
      <c r="S6853" t="s">
        <v>34</v>
      </c>
      <c r="T6853" t="s">
        <v>35</v>
      </c>
    </row>
    <row r="6854" spans="1:20">
      <c r="A6854" t="s">
        <v>61</v>
      </c>
      <c r="B6854" t="s">
        <v>22</v>
      </c>
      <c r="C6854" t="s">
        <v>2664</v>
      </c>
      <c r="D6854" t="s">
        <v>2665</v>
      </c>
      <c r="E6854" t="s">
        <v>25</v>
      </c>
      <c r="F6854" s="1">
        <v>38261</v>
      </c>
      <c r="G6854" t="s">
        <v>2895</v>
      </c>
      <c r="H6854">
        <v>201503</v>
      </c>
      <c r="I6854" t="s">
        <v>27</v>
      </c>
      <c r="J6854" t="s">
        <v>28</v>
      </c>
      <c r="K6854" t="s">
        <v>42</v>
      </c>
      <c r="L6854" t="s">
        <v>30</v>
      </c>
      <c r="M6854" t="s">
        <v>31</v>
      </c>
      <c r="N6854" t="s">
        <v>32</v>
      </c>
      <c r="O6854">
        <v>0.25</v>
      </c>
      <c r="P6854" t="s">
        <v>22</v>
      </c>
      <c r="Q6854" t="s">
        <v>61</v>
      </c>
      <c r="R6854" t="s">
        <v>33</v>
      </c>
      <c r="S6854" t="s">
        <v>34</v>
      </c>
      <c r="T6854" t="s">
        <v>35</v>
      </c>
    </row>
    <row r="6855" spans="1:20">
      <c r="A6855" t="s">
        <v>61</v>
      </c>
      <c r="B6855" t="s">
        <v>22</v>
      </c>
      <c r="C6855" t="s">
        <v>2664</v>
      </c>
      <c r="D6855" t="s">
        <v>2665</v>
      </c>
      <c r="E6855" t="s">
        <v>25</v>
      </c>
      <c r="F6855" s="1">
        <v>38261</v>
      </c>
      <c r="G6855" t="s">
        <v>2895</v>
      </c>
      <c r="H6855">
        <v>201503</v>
      </c>
      <c r="I6855" t="s">
        <v>27</v>
      </c>
      <c r="J6855" t="s">
        <v>28</v>
      </c>
      <c r="K6855" t="s">
        <v>43</v>
      </c>
      <c r="L6855" t="s">
        <v>30</v>
      </c>
      <c r="M6855" t="s">
        <v>31</v>
      </c>
      <c r="N6855" t="s">
        <v>32</v>
      </c>
      <c r="O6855">
        <v>0.99</v>
      </c>
      <c r="P6855" t="s">
        <v>22</v>
      </c>
      <c r="Q6855" t="s">
        <v>61</v>
      </c>
      <c r="R6855" t="s">
        <v>33</v>
      </c>
      <c r="S6855" t="s">
        <v>34</v>
      </c>
      <c r="T6855" t="s">
        <v>35</v>
      </c>
    </row>
    <row r="6856" spans="1:20">
      <c r="A6856" t="s">
        <v>61</v>
      </c>
      <c r="B6856" t="s">
        <v>22</v>
      </c>
      <c r="C6856" t="s">
        <v>2664</v>
      </c>
      <c r="D6856" t="s">
        <v>2665</v>
      </c>
      <c r="E6856" t="s">
        <v>25</v>
      </c>
      <c r="F6856" s="1">
        <v>38261</v>
      </c>
      <c r="G6856" t="s">
        <v>2895</v>
      </c>
      <c r="H6856">
        <v>201503</v>
      </c>
      <c r="I6856" t="s">
        <v>27</v>
      </c>
      <c r="J6856" t="s">
        <v>28</v>
      </c>
      <c r="K6856" t="s">
        <v>44</v>
      </c>
      <c r="L6856" t="s">
        <v>30</v>
      </c>
      <c r="M6856" t="s">
        <v>31</v>
      </c>
      <c r="N6856" t="s">
        <v>32</v>
      </c>
      <c r="O6856">
        <v>1.36</v>
      </c>
      <c r="P6856" t="s">
        <v>22</v>
      </c>
      <c r="Q6856" t="s">
        <v>61</v>
      </c>
      <c r="R6856" t="s">
        <v>33</v>
      </c>
      <c r="S6856" t="s">
        <v>34</v>
      </c>
      <c r="T6856" t="s">
        <v>35</v>
      </c>
    </row>
    <row r="6857" spans="1:20">
      <c r="A6857" t="s">
        <v>50</v>
      </c>
      <c r="B6857" t="s">
        <v>22</v>
      </c>
      <c r="C6857" t="s">
        <v>51</v>
      </c>
      <c r="D6857" t="s">
        <v>52</v>
      </c>
      <c r="E6857" t="s">
        <v>25</v>
      </c>
      <c r="F6857" s="1">
        <v>34050</v>
      </c>
      <c r="G6857" t="s">
        <v>2895</v>
      </c>
      <c r="H6857">
        <v>201503</v>
      </c>
      <c r="I6857" t="s">
        <v>27</v>
      </c>
      <c r="J6857" t="s">
        <v>53</v>
      </c>
      <c r="K6857" t="s">
        <v>29</v>
      </c>
      <c r="L6857" t="s">
        <v>54</v>
      </c>
      <c r="M6857" t="s">
        <v>31</v>
      </c>
      <c r="N6857" t="s">
        <v>32</v>
      </c>
      <c r="O6857">
        <v>8757.83</v>
      </c>
      <c r="P6857" t="s">
        <v>22</v>
      </c>
      <c r="Q6857" t="s">
        <v>50</v>
      </c>
      <c r="R6857" t="s">
        <v>33</v>
      </c>
      <c r="S6857" t="s">
        <v>34</v>
      </c>
      <c r="T6857" t="s">
        <v>35</v>
      </c>
    </row>
    <row r="6858" spans="1:20">
      <c r="A6858" t="s">
        <v>50</v>
      </c>
      <c r="B6858" t="s">
        <v>22</v>
      </c>
      <c r="C6858" t="s">
        <v>51</v>
      </c>
      <c r="D6858" t="s">
        <v>52</v>
      </c>
      <c r="E6858" t="s">
        <v>25</v>
      </c>
      <c r="F6858" s="1">
        <v>34050</v>
      </c>
      <c r="G6858" t="s">
        <v>2895</v>
      </c>
      <c r="H6858">
        <v>201503</v>
      </c>
      <c r="I6858" t="s">
        <v>27</v>
      </c>
      <c r="J6858" t="s">
        <v>53</v>
      </c>
      <c r="K6858" t="s">
        <v>36</v>
      </c>
      <c r="L6858" t="s">
        <v>54</v>
      </c>
      <c r="M6858" t="s">
        <v>31</v>
      </c>
      <c r="N6858" t="s">
        <v>32</v>
      </c>
      <c r="O6858">
        <v>7788.9400000000005</v>
      </c>
      <c r="P6858" t="s">
        <v>22</v>
      </c>
      <c r="Q6858" t="s">
        <v>50</v>
      </c>
      <c r="R6858" t="s">
        <v>33</v>
      </c>
      <c r="S6858" t="s">
        <v>34</v>
      </c>
      <c r="T6858" t="s">
        <v>35</v>
      </c>
    </row>
    <row r="6859" spans="1:20">
      <c r="A6859" t="s">
        <v>50</v>
      </c>
      <c r="B6859" t="s">
        <v>22</v>
      </c>
      <c r="C6859" t="s">
        <v>51</v>
      </c>
      <c r="D6859" t="s">
        <v>52</v>
      </c>
      <c r="E6859" t="s">
        <v>25</v>
      </c>
      <c r="F6859" s="1">
        <v>34050</v>
      </c>
      <c r="G6859" t="s">
        <v>2895</v>
      </c>
      <c r="H6859">
        <v>201503</v>
      </c>
      <c r="I6859" t="s">
        <v>27</v>
      </c>
      <c r="J6859" t="s">
        <v>53</v>
      </c>
      <c r="K6859" t="s">
        <v>37</v>
      </c>
      <c r="L6859" t="s">
        <v>54</v>
      </c>
      <c r="M6859" t="s">
        <v>31</v>
      </c>
      <c r="N6859" t="s">
        <v>32</v>
      </c>
      <c r="O6859">
        <v>8032.96</v>
      </c>
      <c r="P6859" t="s">
        <v>22</v>
      </c>
      <c r="Q6859" t="s">
        <v>50</v>
      </c>
      <c r="R6859" t="s">
        <v>33</v>
      </c>
      <c r="S6859" t="s">
        <v>34</v>
      </c>
      <c r="T6859" t="s">
        <v>35</v>
      </c>
    </row>
    <row r="6860" spans="1:20">
      <c r="A6860" t="s">
        <v>50</v>
      </c>
      <c r="B6860" t="s">
        <v>22</v>
      </c>
      <c r="C6860" t="s">
        <v>51</v>
      </c>
      <c r="D6860" t="s">
        <v>52</v>
      </c>
      <c r="E6860" t="s">
        <v>25</v>
      </c>
      <c r="F6860" s="1">
        <v>34050</v>
      </c>
      <c r="G6860" t="s">
        <v>2895</v>
      </c>
      <c r="H6860">
        <v>201503</v>
      </c>
      <c r="I6860" t="s">
        <v>27</v>
      </c>
      <c r="J6860" t="s">
        <v>53</v>
      </c>
      <c r="K6860" t="s">
        <v>38</v>
      </c>
      <c r="L6860" t="s">
        <v>54</v>
      </c>
      <c r="M6860" t="s">
        <v>31</v>
      </c>
      <c r="N6860" t="s">
        <v>32</v>
      </c>
      <c r="O6860">
        <v>348.90000000000003</v>
      </c>
      <c r="P6860" t="s">
        <v>22</v>
      </c>
      <c r="Q6860" t="s">
        <v>50</v>
      </c>
      <c r="R6860" t="s">
        <v>33</v>
      </c>
      <c r="S6860" t="s">
        <v>34</v>
      </c>
      <c r="T6860" t="s">
        <v>35</v>
      </c>
    </row>
    <row r="6861" spans="1:20">
      <c r="A6861" t="s">
        <v>50</v>
      </c>
      <c r="B6861" t="s">
        <v>22</v>
      </c>
      <c r="C6861" t="s">
        <v>51</v>
      </c>
      <c r="D6861" t="s">
        <v>52</v>
      </c>
      <c r="E6861" t="s">
        <v>25</v>
      </c>
      <c r="F6861" s="1">
        <v>34050</v>
      </c>
      <c r="G6861" t="s">
        <v>2895</v>
      </c>
      <c r="H6861">
        <v>201503</v>
      </c>
      <c r="I6861" t="s">
        <v>27</v>
      </c>
      <c r="J6861" t="s">
        <v>53</v>
      </c>
      <c r="K6861" t="s">
        <v>41</v>
      </c>
      <c r="L6861" t="s">
        <v>54</v>
      </c>
      <c r="M6861" t="s">
        <v>31</v>
      </c>
      <c r="N6861" t="s">
        <v>32</v>
      </c>
      <c r="O6861">
        <v>982.93000000000006</v>
      </c>
      <c r="P6861" t="s">
        <v>22</v>
      </c>
      <c r="Q6861" t="s">
        <v>50</v>
      </c>
      <c r="R6861" t="s">
        <v>33</v>
      </c>
      <c r="S6861" t="s">
        <v>34</v>
      </c>
      <c r="T6861" t="s">
        <v>35</v>
      </c>
    </row>
    <row r="6862" spans="1:20">
      <c r="A6862" t="s">
        <v>55</v>
      </c>
      <c r="B6862" t="s">
        <v>22</v>
      </c>
      <c r="C6862" t="s">
        <v>56</v>
      </c>
      <c r="D6862" t="s">
        <v>57</v>
      </c>
      <c r="E6862" t="s">
        <v>25</v>
      </c>
      <c r="F6862" s="1">
        <v>38261</v>
      </c>
      <c r="G6862" t="s">
        <v>2895</v>
      </c>
      <c r="H6862">
        <v>201503</v>
      </c>
      <c r="I6862" t="s">
        <v>27</v>
      </c>
      <c r="J6862" t="s">
        <v>53</v>
      </c>
      <c r="K6862" t="s">
        <v>29</v>
      </c>
      <c r="L6862" t="s">
        <v>54</v>
      </c>
      <c r="M6862" t="s">
        <v>31</v>
      </c>
      <c r="N6862" t="s">
        <v>32</v>
      </c>
      <c r="O6862">
        <v>68.989999999999995</v>
      </c>
      <c r="P6862" t="s">
        <v>22</v>
      </c>
      <c r="Q6862" t="s">
        <v>55</v>
      </c>
      <c r="R6862" t="s">
        <v>33</v>
      </c>
      <c r="S6862" t="s">
        <v>34</v>
      </c>
      <c r="T6862" t="s">
        <v>35</v>
      </c>
    </row>
    <row r="6863" spans="1:20">
      <c r="A6863" t="s">
        <v>55</v>
      </c>
      <c r="B6863" t="s">
        <v>22</v>
      </c>
      <c r="C6863" t="s">
        <v>56</v>
      </c>
      <c r="D6863" t="s">
        <v>57</v>
      </c>
      <c r="E6863" t="s">
        <v>25</v>
      </c>
      <c r="F6863" s="1">
        <v>38261</v>
      </c>
      <c r="G6863" t="s">
        <v>2895</v>
      </c>
      <c r="H6863">
        <v>201503</v>
      </c>
      <c r="I6863" t="s">
        <v>27</v>
      </c>
      <c r="J6863" t="s">
        <v>53</v>
      </c>
      <c r="K6863" t="s">
        <v>36</v>
      </c>
      <c r="L6863" t="s">
        <v>54</v>
      </c>
      <c r="M6863" t="s">
        <v>31</v>
      </c>
      <c r="N6863" t="s">
        <v>32</v>
      </c>
      <c r="O6863">
        <v>50.120000000000005</v>
      </c>
      <c r="P6863" t="s">
        <v>22</v>
      </c>
      <c r="Q6863" t="s">
        <v>55</v>
      </c>
      <c r="R6863" t="s">
        <v>33</v>
      </c>
      <c r="S6863" t="s">
        <v>34</v>
      </c>
      <c r="T6863" t="s">
        <v>35</v>
      </c>
    </row>
    <row r="6864" spans="1:20">
      <c r="A6864" t="s">
        <v>55</v>
      </c>
      <c r="B6864" t="s">
        <v>22</v>
      </c>
      <c r="C6864" t="s">
        <v>56</v>
      </c>
      <c r="D6864" t="s">
        <v>57</v>
      </c>
      <c r="E6864" t="s">
        <v>25</v>
      </c>
      <c r="F6864" s="1">
        <v>38261</v>
      </c>
      <c r="G6864" t="s">
        <v>2895</v>
      </c>
      <c r="H6864">
        <v>201503</v>
      </c>
      <c r="I6864" t="s">
        <v>27</v>
      </c>
      <c r="J6864" t="s">
        <v>53</v>
      </c>
      <c r="K6864" t="s">
        <v>38</v>
      </c>
      <c r="L6864" t="s">
        <v>54</v>
      </c>
      <c r="M6864" t="s">
        <v>31</v>
      </c>
      <c r="N6864" t="s">
        <v>32</v>
      </c>
      <c r="O6864">
        <v>60.09</v>
      </c>
      <c r="P6864" t="s">
        <v>22</v>
      </c>
      <c r="Q6864" t="s">
        <v>55</v>
      </c>
      <c r="R6864" t="s">
        <v>33</v>
      </c>
      <c r="S6864" t="s">
        <v>34</v>
      </c>
      <c r="T6864" t="s">
        <v>35</v>
      </c>
    </row>
    <row r="6865" spans="1:20">
      <c r="A6865" t="s">
        <v>55</v>
      </c>
      <c r="B6865" t="s">
        <v>22</v>
      </c>
      <c r="C6865" t="s">
        <v>56</v>
      </c>
      <c r="D6865" t="s">
        <v>57</v>
      </c>
      <c r="E6865" t="s">
        <v>25</v>
      </c>
      <c r="F6865" s="1">
        <v>38261</v>
      </c>
      <c r="G6865" t="s">
        <v>2895</v>
      </c>
      <c r="H6865">
        <v>201503</v>
      </c>
      <c r="I6865" t="s">
        <v>27</v>
      </c>
      <c r="J6865" t="s">
        <v>53</v>
      </c>
      <c r="K6865" t="s">
        <v>40</v>
      </c>
      <c r="L6865" t="s">
        <v>54</v>
      </c>
      <c r="M6865" t="s">
        <v>31</v>
      </c>
      <c r="N6865" t="s">
        <v>32</v>
      </c>
      <c r="O6865">
        <v>17.010000000000002</v>
      </c>
      <c r="P6865" t="s">
        <v>22</v>
      </c>
      <c r="Q6865" t="s">
        <v>55</v>
      </c>
      <c r="R6865" t="s">
        <v>33</v>
      </c>
      <c r="S6865" t="s">
        <v>34</v>
      </c>
      <c r="T6865" t="s">
        <v>35</v>
      </c>
    </row>
    <row r="6866" spans="1:20">
      <c r="A6866" t="s">
        <v>58</v>
      </c>
      <c r="B6866" t="s">
        <v>22</v>
      </c>
      <c r="C6866" t="s">
        <v>59</v>
      </c>
      <c r="D6866" t="s">
        <v>60</v>
      </c>
      <c r="E6866" t="s">
        <v>25</v>
      </c>
      <c r="F6866" s="1">
        <v>34050</v>
      </c>
      <c r="G6866" t="s">
        <v>2895</v>
      </c>
      <c r="H6866">
        <v>201503</v>
      </c>
      <c r="I6866" t="s">
        <v>27</v>
      </c>
      <c r="J6866" t="s">
        <v>28</v>
      </c>
      <c r="K6866" t="s">
        <v>29</v>
      </c>
      <c r="L6866" t="s">
        <v>30</v>
      </c>
      <c r="M6866" t="s">
        <v>31</v>
      </c>
      <c r="N6866" t="s">
        <v>32</v>
      </c>
      <c r="O6866">
        <v>-503.92</v>
      </c>
      <c r="P6866" t="s">
        <v>22</v>
      </c>
      <c r="Q6866" t="s">
        <v>58</v>
      </c>
      <c r="R6866" t="s">
        <v>33</v>
      </c>
      <c r="S6866" t="s">
        <v>34</v>
      </c>
      <c r="T6866" t="s">
        <v>35</v>
      </c>
    </row>
    <row r="6867" spans="1:20">
      <c r="A6867" t="s">
        <v>58</v>
      </c>
      <c r="B6867" t="s">
        <v>22</v>
      </c>
      <c r="C6867" t="s">
        <v>59</v>
      </c>
      <c r="D6867" t="s">
        <v>60</v>
      </c>
      <c r="E6867" t="s">
        <v>25</v>
      </c>
      <c r="F6867" s="1">
        <v>34050</v>
      </c>
      <c r="G6867" t="s">
        <v>2895</v>
      </c>
      <c r="H6867">
        <v>201503</v>
      </c>
      <c r="I6867" t="s">
        <v>27</v>
      </c>
      <c r="J6867" t="s">
        <v>28</v>
      </c>
      <c r="K6867" t="s">
        <v>36</v>
      </c>
      <c r="L6867" t="s">
        <v>30</v>
      </c>
      <c r="M6867" t="s">
        <v>31</v>
      </c>
      <c r="N6867" t="s">
        <v>32</v>
      </c>
      <c r="O6867">
        <v>-53.27</v>
      </c>
      <c r="P6867" t="s">
        <v>22</v>
      </c>
      <c r="Q6867" t="s">
        <v>58</v>
      </c>
      <c r="R6867" t="s">
        <v>33</v>
      </c>
      <c r="S6867" t="s">
        <v>34</v>
      </c>
      <c r="T6867" t="s">
        <v>35</v>
      </c>
    </row>
    <row r="6868" spans="1:20">
      <c r="A6868" t="s">
        <v>58</v>
      </c>
      <c r="B6868" t="s">
        <v>22</v>
      </c>
      <c r="C6868" t="s">
        <v>59</v>
      </c>
      <c r="D6868" t="s">
        <v>60</v>
      </c>
      <c r="E6868" t="s">
        <v>25</v>
      </c>
      <c r="F6868" s="1">
        <v>34050</v>
      </c>
      <c r="G6868" t="s">
        <v>2895</v>
      </c>
      <c r="H6868">
        <v>201503</v>
      </c>
      <c r="I6868" t="s">
        <v>27</v>
      </c>
      <c r="J6868" t="s">
        <v>28</v>
      </c>
      <c r="K6868" t="s">
        <v>37</v>
      </c>
      <c r="L6868" t="s">
        <v>30</v>
      </c>
      <c r="M6868" t="s">
        <v>31</v>
      </c>
      <c r="N6868" t="s">
        <v>32</v>
      </c>
      <c r="O6868">
        <v>-13.77</v>
      </c>
      <c r="P6868" t="s">
        <v>22</v>
      </c>
      <c r="Q6868" t="s">
        <v>58</v>
      </c>
      <c r="R6868" t="s">
        <v>33</v>
      </c>
      <c r="S6868" t="s">
        <v>34</v>
      </c>
      <c r="T6868" t="s">
        <v>35</v>
      </c>
    </row>
    <row r="6869" spans="1:20">
      <c r="A6869" t="s">
        <v>58</v>
      </c>
      <c r="B6869" t="s">
        <v>22</v>
      </c>
      <c r="C6869" t="s">
        <v>59</v>
      </c>
      <c r="D6869" t="s">
        <v>60</v>
      </c>
      <c r="E6869" t="s">
        <v>25</v>
      </c>
      <c r="F6869" s="1">
        <v>34050</v>
      </c>
      <c r="G6869" t="s">
        <v>2895</v>
      </c>
      <c r="H6869">
        <v>201503</v>
      </c>
      <c r="I6869" t="s">
        <v>27</v>
      </c>
      <c r="J6869" t="s">
        <v>28</v>
      </c>
      <c r="K6869" t="s">
        <v>38</v>
      </c>
      <c r="L6869" t="s">
        <v>30</v>
      </c>
      <c r="M6869" t="s">
        <v>31</v>
      </c>
      <c r="N6869" t="s">
        <v>32</v>
      </c>
      <c r="O6869">
        <v>-2107.6</v>
      </c>
      <c r="P6869" t="s">
        <v>22</v>
      </c>
      <c r="Q6869" t="s">
        <v>58</v>
      </c>
      <c r="R6869" t="s">
        <v>33</v>
      </c>
      <c r="S6869" t="s">
        <v>34</v>
      </c>
      <c r="T6869" t="s">
        <v>35</v>
      </c>
    </row>
    <row r="6870" spans="1:20">
      <c r="A6870" t="s">
        <v>58</v>
      </c>
      <c r="B6870" t="s">
        <v>22</v>
      </c>
      <c r="C6870" t="s">
        <v>59</v>
      </c>
      <c r="D6870" t="s">
        <v>60</v>
      </c>
      <c r="E6870" t="s">
        <v>25</v>
      </c>
      <c r="F6870" s="1">
        <v>34050</v>
      </c>
      <c r="G6870" t="s">
        <v>2895</v>
      </c>
      <c r="H6870">
        <v>201503</v>
      </c>
      <c r="I6870" t="s">
        <v>27</v>
      </c>
      <c r="J6870" t="s">
        <v>28</v>
      </c>
      <c r="K6870" t="s">
        <v>39</v>
      </c>
      <c r="L6870" t="s">
        <v>30</v>
      </c>
      <c r="M6870" t="s">
        <v>31</v>
      </c>
      <c r="N6870" t="s">
        <v>32</v>
      </c>
      <c r="O6870">
        <v>-390.48</v>
      </c>
      <c r="P6870" t="s">
        <v>22</v>
      </c>
      <c r="Q6870" t="s">
        <v>58</v>
      </c>
      <c r="R6870" t="s">
        <v>33</v>
      </c>
      <c r="S6870" t="s">
        <v>34</v>
      </c>
      <c r="T6870" t="s">
        <v>35</v>
      </c>
    </row>
    <row r="6871" spans="1:20">
      <c r="A6871" t="s">
        <v>58</v>
      </c>
      <c r="B6871" t="s">
        <v>22</v>
      </c>
      <c r="C6871" t="s">
        <v>59</v>
      </c>
      <c r="D6871" t="s">
        <v>60</v>
      </c>
      <c r="E6871" t="s">
        <v>25</v>
      </c>
      <c r="F6871" s="1">
        <v>34050</v>
      </c>
      <c r="G6871" t="s">
        <v>2895</v>
      </c>
      <c r="H6871">
        <v>201503</v>
      </c>
      <c r="I6871" t="s">
        <v>27</v>
      </c>
      <c r="J6871" t="s">
        <v>28</v>
      </c>
      <c r="K6871" t="s">
        <v>41</v>
      </c>
      <c r="L6871" t="s">
        <v>30</v>
      </c>
      <c r="M6871" t="s">
        <v>31</v>
      </c>
      <c r="N6871" t="s">
        <v>32</v>
      </c>
      <c r="O6871">
        <v>-43.45</v>
      </c>
      <c r="P6871" t="s">
        <v>22</v>
      </c>
      <c r="Q6871" t="s">
        <v>58</v>
      </c>
      <c r="R6871" t="s">
        <v>33</v>
      </c>
      <c r="S6871" t="s">
        <v>34</v>
      </c>
      <c r="T6871" t="s">
        <v>35</v>
      </c>
    </row>
    <row r="6872" spans="1:20">
      <c r="A6872" t="s">
        <v>55</v>
      </c>
      <c r="B6872" t="s">
        <v>22</v>
      </c>
      <c r="C6872" t="s">
        <v>64</v>
      </c>
      <c r="D6872" t="s">
        <v>65</v>
      </c>
      <c r="E6872" t="s">
        <v>25</v>
      </c>
      <c r="F6872" s="1">
        <v>34050</v>
      </c>
      <c r="G6872" t="s">
        <v>2895</v>
      </c>
      <c r="H6872">
        <v>201503</v>
      </c>
      <c r="I6872" t="s">
        <v>27</v>
      </c>
      <c r="J6872" t="s">
        <v>53</v>
      </c>
      <c r="K6872" t="s">
        <v>29</v>
      </c>
      <c r="L6872" t="s">
        <v>54</v>
      </c>
      <c r="M6872" t="s">
        <v>31</v>
      </c>
      <c r="N6872" t="s">
        <v>32</v>
      </c>
      <c r="O6872">
        <v>278.04000000000002</v>
      </c>
      <c r="P6872" t="s">
        <v>22</v>
      </c>
      <c r="Q6872" t="s">
        <v>55</v>
      </c>
      <c r="R6872" t="s">
        <v>33</v>
      </c>
      <c r="S6872" t="s">
        <v>34</v>
      </c>
      <c r="T6872" t="s">
        <v>35</v>
      </c>
    </row>
    <row r="6873" spans="1:20">
      <c r="A6873" t="s">
        <v>55</v>
      </c>
      <c r="B6873" t="s">
        <v>22</v>
      </c>
      <c r="C6873" t="s">
        <v>64</v>
      </c>
      <c r="D6873" t="s">
        <v>65</v>
      </c>
      <c r="E6873" t="s">
        <v>25</v>
      </c>
      <c r="F6873" s="1">
        <v>34050</v>
      </c>
      <c r="G6873" t="s">
        <v>2895</v>
      </c>
      <c r="H6873">
        <v>201503</v>
      </c>
      <c r="I6873" t="s">
        <v>27</v>
      </c>
      <c r="J6873" t="s">
        <v>53</v>
      </c>
      <c r="K6873" t="s">
        <v>36</v>
      </c>
      <c r="L6873" t="s">
        <v>54</v>
      </c>
      <c r="M6873" t="s">
        <v>31</v>
      </c>
      <c r="N6873" t="s">
        <v>32</v>
      </c>
      <c r="O6873">
        <v>278.04000000000002</v>
      </c>
      <c r="P6873" t="s">
        <v>22</v>
      </c>
      <c r="Q6873" t="s">
        <v>55</v>
      </c>
      <c r="R6873" t="s">
        <v>33</v>
      </c>
      <c r="S6873" t="s">
        <v>34</v>
      </c>
      <c r="T6873" t="s">
        <v>35</v>
      </c>
    </row>
    <row r="6874" spans="1:20">
      <c r="A6874" t="s">
        <v>55</v>
      </c>
      <c r="B6874" t="s">
        <v>22</v>
      </c>
      <c r="C6874" t="s">
        <v>64</v>
      </c>
      <c r="D6874" t="s">
        <v>65</v>
      </c>
      <c r="E6874" t="s">
        <v>25</v>
      </c>
      <c r="F6874" s="1">
        <v>34050</v>
      </c>
      <c r="G6874" t="s">
        <v>2895</v>
      </c>
      <c r="H6874">
        <v>201503</v>
      </c>
      <c r="I6874" t="s">
        <v>27</v>
      </c>
      <c r="J6874" t="s">
        <v>53</v>
      </c>
      <c r="K6874" t="s">
        <v>37</v>
      </c>
      <c r="L6874" t="s">
        <v>54</v>
      </c>
      <c r="M6874" t="s">
        <v>31</v>
      </c>
      <c r="N6874" t="s">
        <v>32</v>
      </c>
      <c r="O6874">
        <v>278.04000000000002</v>
      </c>
      <c r="P6874" t="s">
        <v>22</v>
      </c>
      <c r="Q6874" t="s">
        <v>55</v>
      </c>
      <c r="R6874" t="s">
        <v>33</v>
      </c>
      <c r="S6874" t="s">
        <v>34</v>
      </c>
      <c r="T6874" t="s">
        <v>35</v>
      </c>
    </row>
    <row r="6875" spans="1:20">
      <c r="A6875" t="s">
        <v>55</v>
      </c>
      <c r="B6875" t="s">
        <v>22</v>
      </c>
      <c r="C6875" t="s">
        <v>64</v>
      </c>
      <c r="D6875" t="s">
        <v>65</v>
      </c>
      <c r="E6875" t="s">
        <v>25</v>
      </c>
      <c r="F6875" s="1">
        <v>34050</v>
      </c>
      <c r="G6875" t="s">
        <v>2895</v>
      </c>
      <c r="H6875">
        <v>201503</v>
      </c>
      <c r="I6875" t="s">
        <v>27</v>
      </c>
      <c r="J6875" t="s">
        <v>53</v>
      </c>
      <c r="K6875" t="s">
        <v>38</v>
      </c>
      <c r="L6875" t="s">
        <v>54</v>
      </c>
      <c r="M6875" t="s">
        <v>31</v>
      </c>
      <c r="N6875" t="s">
        <v>32</v>
      </c>
      <c r="O6875">
        <v>278.08</v>
      </c>
      <c r="P6875" t="s">
        <v>22</v>
      </c>
      <c r="Q6875" t="s">
        <v>55</v>
      </c>
      <c r="R6875" t="s">
        <v>33</v>
      </c>
      <c r="S6875" t="s">
        <v>34</v>
      </c>
      <c r="T6875" t="s">
        <v>35</v>
      </c>
    </row>
    <row r="6876" spans="1:20">
      <c r="A6876" t="s">
        <v>55</v>
      </c>
      <c r="B6876" t="s">
        <v>22</v>
      </c>
      <c r="C6876" t="s">
        <v>64</v>
      </c>
      <c r="D6876" t="s">
        <v>65</v>
      </c>
      <c r="E6876" t="s">
        <v>25</v>
      </c>
      <c r="F6876" s="1">
        <v>34050</v>
      </c>
      <c r="G6876" t="s">
        <v>2895</v>
      </c>
      <c r="H6876">
        <v>201503</v>
      </c>
      <c r="I6876" t="s">
        <v>27</v>
      </c>
      <c r="J6876" t="s">
        <v>53</v>
      </c>
      <c r="K6876" t="s">
        <v>41</v>
      </c>
      <c r="L6876" t="s">
        <v>54</v>
      </c>
      <c r="M6876" t="s">
        <v>31</v>
      </c>
      <c r="N6876" t="s">
        <v>32</v>
      </c>
      <c r="O6876">
        <v>278.04000000000002</v>
      </c>
      <c r="P6876" t="s">
        <v>22</v>
      </c>
      <c r="Q6876" t="s">
        <v>55</v>
      </c>
      <c r="R6876" t="s">
        <v>33</v>
      </c>
      <c r="S6876" t="s">
        <v>34</v>
      </c>
      <c r="T6876" t="s">
        <v>35</v>
      </c>
    </row>
    <row r="6877" spans="1:20">
      <c r="A6877" t="s">
        <v>61</v>
      </c>
      <c r="B6877" t="s">
        <v>22</v>
      </c>
      <c r="C6877" t="s">
        <v>68</v>
      </c>
      <c r="D6877" t="s">
        <v>69</v>
      </c>
      <c r="E6877" t="s">
        <v>25</v>
      </c>
      <c r="F6877" s="1">
        <v>38261</v>
      </c>
      <c r="G6877" t="s">
        <v>2895</v>
      </c>
      <c r="H6877">
        <v>201503</v>
      </c>
      <c r="I6877" t="s">
        <v>27</v>
      </c>
      <c r="J6877" t="s">
        <v>28</v>
      </c>
      <c r="K6877" t="s">
        <v>29</v>
      </c>
      <c r="L6877" t="s">
        <v>30</v>
      </c>
      <c r="M6877" t="s">
        <v>31</v>
      </c>
      <c r="N6877" t="s">
        <v>32</v>
      </c>
      <c r="O6877">
        <v>73.489999999999995</v>
      </c>
      <c r="P6877" t="s">
        <v>22</v>
      </c>
      <c r="Q6877" t="s">
        <v>61</v>
      </c>
      <c r="R6877" t="s">
        <v>33</v>
      </c>
      <c r="S6877" t="s">
        <v>34</v>
      </c>
      <c r="T6877" t="s">
        <v>35</v>
      </c>
    </row>
    <row r="6878" spans="1:20">
      <c r="A6878" t="s">
        <v>61</v>
      </c>
      <c r="B6878" t="s">
        <v>22</v>
      </c>
      <c r="C6878" t="s">
        <v>68</v>
      </c>
      <c r="D6878" t="s">
        <v>69</v>
      </c>
      <c r="E6878" t="s">
        <v>25</v>
      </c>
      <c r="F6878" s="1">
        <v>38261</v>
      </c>
      <c r="G6878" t="s">
        <v>2895</v>
      </c>
      <c r="H6878">
        <v>201503</v>
      </c>
      <c r="I6878" t="s">
        <v>27</v>
      </c>
      <c r="J6878" t="s">
        <v>28</v>
      </c>
      <c r="K6878" t="s">
        <v>36</v>
      </c>
      <c r="L6878" t="s">
        <v>30</v>
      </c>
      <c r="M6878" t="s">
        <v>31</v>
      </c>
      <c r="N6878" t="s">
        <v>32</v>
      </c>
      <c r="O6878">
        <v>42.85</v>
      </c>
      <c r="P6878" t="s">
        <v>22</v>
      </c>
      <c r="Q6878" t="s">
        <v>61</v>
      </c>
      <c r="R6878" t="s">
        <v>33</v>
      </c>
      <c r="S6878" t="s">
        <v>34</v>
      </c>
      <c r="T6878" t="s">
        <v>35</v>
      </c>
    </row>
    <row r="6879" spans="1:20">
      <c r="A6879" t="s">
        <v>61</v>
      </c>
      <c r="B6879" t="s">
        <v>22</v>
      </c>
      <c r="C6879" t="s">
        <v>68</v>
      </c>
      <c r="D6879" t="s">
        <v>69</v>
      </c>
      <c r="E6879" t="s">
        <v>25</v>
      </c>
      <c r="F6879" s="1">
        <v>38261</v>
      </c>
      <c r="G6879" t="s">
        <v>2895</v>
      </c>
      <c r="H6879">
        <v>201503</v>
      </c>
      <c r="I6879" t="s">
        <v>27</v>
      </c>
      <c r="J6879" t="s">
        <v>28</v>
      </c>
      <c r="K6879" t="s">
        <v>37</v>
      </c>
      <c r="L6879" t="s">
        <v>30</v>
      </c>
      <c r="M6879" t="s">
        <v>31</v>
      </c>
      <c r="N6879" t="s">
        <v>32</v>
      </c>
      <c r="O6879">
        <v>93.34</v>
      </c>
      <c r="P6879" t="s">
        <v>22</v>
      </c>
      <c r="Q6879" t="s">
        <v>61</v>
      </c>
      <c r="R6879" t="s">
        <v>33</v>
      </c>
      <c r="S6879" t="s">
        <v>34</v>
      </c>
      <c r="T6879" t="s">
        <v>35</v>
      </c>
    </row>
    <row r="6880" spans="1:20">
      <c r="A6880" t="s">
        <v>61</v>
      </c>
      <c r="B6880" t="s">
        <v>22</v>
      </c>
      <c r="C6880" t="s">
        <v>68</v>
      </c>
      <c r="D6880" t="s">
        <v>69</v>
      </c>
      <c r="E6880" t="s">
        <v>25</v>
      </c>
      <c r="F6880" s="1">
        <v>38261</v>
      </c>
      <c r="G6880" t="s">
        <v>2895</v>
      </c>
      <c r="H6880">
        <v>201503</v>
      </c>
      <c r="I6880" t="s">
        <v>27</v>
      </c>
      <c r="J6880" t="s">
        <v>28</v>
      </c>
      <c r="K6880" t="s">
        <v>38</v>
      </c>
      <c r="L6880" t="s">
        <v>30</v>
      </c>
      <c r="M6880" t="s">
        <v>31</v>
      </c>
      <c r="N6880" t="s">
        <v>32</v>
      </c>
      <c r="O6880">
        <v>216.43</v>
      </c>
      <c r="P6880" t="s">
        <v>22</v>
      </c>
      <c r="Q6880" t="s">
        <v>61</v>
      </c>
      <c r="R6880" t="s">
        <v>33</v>
      </c>
      <c r="S6880" t="s">
        <v>34</v>
      </c>
      <c r="T6880" t="s">
        <v>35</v>
      </c>
    </row>
    <row r="6881" spans="1:20">
      <c r="A6881" t="s">
        <v>61</v>
      </c>
      <c r="B6881" t="s">
        <v>22</v>
      </c>
      <c r="C6881" t="s">
        <v>68</v>
      </c>
      <c r="D6881" t="s">
        <v>69</v>
      </c>
      <c r="E6881" t="s">
        <v>25</v>
      </c>
      <c r="F6881" s="1">
        <v>38261</v>
      </c>
      <c r="G6881" t="s">
        <v>2895</v>
      </c>
      <c r="H6881">
        <v>201503</v>
      </c>
      <c r="I6881" t="s">
        <v>27</v>
      </c>
      <c r="J6881" t="s">
        <v>28</v>
      </c>
      <c r="K6881" t="s">
        <v>39</v>
      </c>
      <c r="L6881" t="s">
        <v>30</v>
      </c>
      <c r="M6881" t="s">
        <v>31</v>
      </c>
      <c r="N6881" t="s">
        <v>32</v>
      </c>
      <c r="O6881">
        <v>50.51</v>
      </c>
      <c r="P6881" t="s">
        <v>22</v>
      </c>
      <c r="Q6881" t="s">
        <v>61</v>
      </c>
      <c r="R6881" t="s">
        <v>33</v>
      </c>
      <c r="S6881" t="s">
        <v>34</v>
      </c>
      <c r="T6881" t="s">
        <v>35</v>
      </c>
    </row>
    <row r="6882" spans="1:20">
      <c r="A6882" t="s">
        <v>61</v>
      </c>
      <c r="B6882" t="s">
        <v>22</v>
      </c>
      <c r="C6882" t="s">
        <v>68</v>
      </c>
      <c r="D6882" t="s">
        <v>69</v>
      </c>
      <c r="E6882" t="s">
        <v>25</v>
      </c>
      <c r="F6882" s="1">
        <v>38261</v>
      </c>
      <c r="G6882" t="s">
        <v>2895</v>
      </c>
      <c r="H6882">
        <v>201503</v>
      </c>
      <c r="I6882" t="s">
        <v>27</v>
      </c>
      <c r="J6882" t="s">
        <v>28</v>
      </c>
      <c r="K6882" t="s">
        <v>40</v>
      </c>
      <c r="L6882" t="s">
        <v>30</v>
      </c>
      <c r="M6882" t="s">
        <v>31</v>
      </c>
      <c r="N6882" t="s">
        <v>32</v>
      </c>
      <c r="O6882">
        <v>8.68</v>
      </c>
      <c r="P6882" t="s">
        <v>22</v>
      </c>
      <c r="Q6882" t="s">
        <v>61</v>
      </c>
      <c r="R6882" t="s">
        <v>33</v>
      </c>
      <c r="S6882" t="s">
        <v>34</v>
      </c>
      <c r="T6882" t="s">
        <v>35</v>
      </c>
    </row>
    <row r="6883" spans="1:20">
      <c r="A6883" t="s">
        <v>61</v>
      </c>
      <c r="B6883" t="s">
        <v>22</v>
      </c>
      <c r="C6883" t="s">
        <v>68</v>
      </c>
      <c r="D6883" t="s">
        <v>69</v>
      </c>
      <c r="E6883" t="s">
        <v>25</v>
      </c>
      <c r="F6883" s="1">
        <v>38261</v>
      </c>
      <c r="G6883" t="s">
        <v>2895</v>
      </c>
      <c r="H6883">
        <v>201503</v>
      </c>
      <c r="I6883" t="s">
        <v>27</v>
      </c>
      <c r="J6883" t="s">
        <v>28</v>
      </c>
      <c r="K6883" t="s">
        <v>41</v>
      </c>
      <c r="L6883" t="s">
        <v>30</v>
      </c>
      <c r="M6883" t="s">
        <v>31</v>
      </c>
      <c r="N6883" t="s">
        <v>32</v>
      </c>
      <c r="O6883">
        <v>55.65</v>
      </c>
      <c r="P6883" t="s">
        <v>22</v>
      </c>
      <c r="Q6883" t="s">
        <v>61</v>
      </c>
      <c r="R6883" t="s">
        <v>33</v>
      </c>
      <c r="S6883" t="s">
        <v>34</v>
      </c>
      <c r="T6883" t="s">
        <v>35</v>
      </c>
    </row>
    <row r="6884" spans="1:20">
      <c r="A6884" t="s">
        <v>61</v>
      </c>
      <c r="B6884" t="s">
        <v>22</v>
      </c>
      <c r="C6884" t="s">
        <v>68</v>
      </c>
      <c r="D6884" t="s">
        <v>69</v>
      </c>
      <c r="E6884" t="s">
        <v>25</v>
      </c>
      <c r="F6884" s="1">
        <v>38261</v>
      </c>
      <c r="G6884" t="s">
        <v>2895</v>
      </c>
      <c r="H6884">
        <v>201503</v>
      </c>
      <c r="I6884" t="s">
        <v>27</v>
      </c>
      <c r="J6884" t="s">
        <v>28</v>
      </c>
      <c r="K6884" t="s">
        <v>42</v>
      </c>
      <c r="L6884" t="s">
        <v>30</v>
      </c>
      <c r="M6884" t="s">
        <v>31</v>
      </c>
      <c r="N6884" t="s">
        <v>32</v>
      </c>
      <c r="O6884">
        <v>0.64</v>
      </c>
      <c r="P6884" t="s">
        <v>22</v>
      </c>
      <c r="Q6884" t="s">
        <v>61</v>
      </c>
      <c r="R6884" t="s">
        <v>33</v>
      </c>
      <c r="S6884" t="s">
        <v>34</v>
      </c>
      <c r="T6884" t="s">
        <v>35</v>
      </c>
    </row>
    <row r="6885" spans="1:20">
      <c r="A6885" t="s">
        <v>61</v>
      </c>
      <c r="B6885" t="s">
        <v>22</v>
      </c>
      <c r="C6885" t="s">
        <v>68</v>
      </c>
      <c r="D6885" t="s">
        <v>69</v>
      </c>
      <c r="E6885" t="s">
        <v>25</v>
      </c>
      <c r="F6885" s="1">
        <v>38261</v>
      </c>
      <c r="G6885" t="s">
        <v>2895</v>
      </c>
      <c r="H6885">
        <v>201503</v>
      </c>
      <c r="I6885" t="s">
        <v>27</v>
      </c>
      <c r="J6885" t="s">
        <v>28</v>
      </c>
      <c r="K6885" t="s">
        <v>43</v>
      </c>
      <c r="L6885" t="s">
        <v>30</v>
      </c>
      <c r="M6885" t="s">
        <v>31</v>
      </c>
      <c r="N6885" t="s">
        <v>32</v>
      </c>
      <c r="O6885">
        <v>2.58</v>
      </c>
      <c r="P6885" t="s">
        <v>22</v>
      </c>
      <c r="Q6885" t="s">
        <v>61</v>
      </c>
      <c r="R6885" t="s">
        <v>33</v>
      </c>
      <c r="S6885" t="s">
        <v>34</v>
      </c>
      <c r="T6885" t="s">
        <v>35</v>
      </c>
    </row>
    <row r="6886" spans="1:20">
      <c r="A6886" t="s">
        <v>61</v>
      </c>
      <c r="B6886" t="s">
        <v>22</v>
      </c>
      <c r="C6886" t="s">
        <v>68</v>
      </c>
      <c r="D6886" t="s">
        <v>69</v>
      </c>
      <c r="E6886" t="s">
        <v>25</v>
      </c>
      <c r="F6886" s="1">
        <v>38261</v>
      </c>
      <c r="G6886" t="s">
        <v>2895</v>
      </c>
      <c r="H6886">
        <v>201503</v>
      </c>
      <c r="I6886" t="s">
        <v>27</v>
      </c>
      <c r="J6886" t="s">
        <v>28</v>
      </c>
      <c r="K6886" t="s">
        <v>44</v>
      </c>
      <c r="L6886" t="s">
        <v>30</v>
      </c>
      <c r="M6886" t="s">
        <v>31</v>
      </c>
      <c r="N6886" t="s">
        <v>32</v>
      </c>
      <c r="O6886">
        <v>3.5300000000000002</v>
      </c>
      <c r="P6886" t="s">
        <v>22</v>
      </c>
      <c r="Q6886" t="s">
        <v>61</v>
      </c>
      <c r="R6886" t="s">
        <v>33</v>
      </c>
      <c r="S6886" t="s">
        <v>34</v>
      </c>
      <c r="T6886" t="s">
        <v>35</v>
      </c>
    </row>
    <row r="6887" spans="1:20">
      <c r="A6887" t="s">
        <v>85</v>
      </c>
      <c r="B6887" t="s">
        <v>22</v>
      </c>
      <c r="C6887" t="s">
        <v>2666</v>
      </c>
      <c r="D6887" t="s">
        <v>2667</v>
      </c>
      <c r="E6887" t="s">
        <v>25</v>
      </c>
      <c r="F6887" s="1">
        <v>34050</v>
      </c>
      <c r="G6887" t="s">
        <v>2895</v>
      </c>
      <c r="H6887">
        <v>201503</v>
      </c>
      <c r="I6887" t="s">
        <v>27</v>
      </c>
      <c r="J6887" t="s">
        <v>53</v>
      </c>
      <c r="K6887" t="s">
        <v>29</v>
      </c>
      <c r="L6887" t="s">
        <v>54</v>
      </c>
      <c r="M6887" t="s">
        <v>31</v>
      </c>
      <c r="N6887" t="s">
        <v>32</v>
      </c>
      <c r="O6887">
        <v>-512.04</v>
      </c>
      <c r="P6887" t="s">
        <v>22</v>
      </c>
      <c r="Q6887" t="s">
        <v>85</v>
      </c>
      <c r="R6887" t="s">
        <v>33</v>
      </c>
      <c r="S6887" t="s">
        <v>34</v>
      </c>
      <c r="T6887" t="s">
        <v>35</v>
      </c>
    </row>
    <row r="6888" spans="1:20">
      <c r="A6888" t="s">
        <v>85</v>
      </c>
      <c r="B6888" t="s">
        <v>22</v>
      </c>
      <c r="C6888" t="s">
        <v>2666</v>
      </c>
      <c r="D6888" t="s">
        <v>2667</v>
      </c>
      <c r="E6888" t="s">
        <v>25</v>
      </c>
      <c r="F6888" s="1">
        <v>34050</v>
      </c>
      <c r="G6888" t="s">
        <v>2895</v>
      </c>
      <c r="H6888">
        <v>201503</v>
      </c>
      <c r="I6888" t="s">
        <v>27</v>
      </c>
      <c r="J6888" t="s">
        <v>53</v>
      </c>
      <c r="K6888" t="s">
        <v>36</v>
      </c>
      <c r="L6888" t="s">
        <v>54</v>
      </c>
      <c r="M6888" t="s">
        <v>31</v>
      </c>
      <c r="N6888" t="s">
        <v>32</v>
      </c>
      <c r="O6888">
        <v>-298.58</v>
      </c>
      <c r="P6888" t="s">
        <v>22</v>
      </c>
      <c r="Q6888" t="s">
        <v>85</v>
      </c>
      <c r="R6888" t="s">
        <v>33</v>
      </c>
      <c r="S6888" t="s">
        <v>34</v>
      </c>
      <c r="T6888" t="s">
        <v>35</v>
      </c>
    </row>
    <row r="6889" spans="1:20">
      <c r="A6889" t="s">
        <v>85</v>
      </c>
      <c r="B6889" t="s">
        <v>22</v>
      </c>
      <c r="C6889" t="s">
        <v>2666</v>
      </c>
      <c r="D6889" t="s">
        <v>2667</v>
      </c>
      <c r="E6889" t="s">
        <v>25</v>
      </c>
      <c r="F6889" s="1">
        <v>34050</v>
      </c>
      <c r="G6889" t="s">
        <v>2895</v>
      </c>
      <c r="H6889">
        <v>201503</v>
      </c>
      <c r="I6889" t="s">
        <v>27</v>
      </c>
      <c r="J6889" t="s">
        <v>53</v>
      </c>
      <c r="K6889" t="s">
        <v>37</v>
      </c>
      <c r="L6889" t="s">
        <v>54</v>
      </c>
      <c r="M6889" t="s">
        <v>31</v>
      </c>
      <c r="N6889" t="s">
        <v>32</v>
      </c>
      <c r="O6889">
        <v>-533.99</v>
      </c>
      <c r="P6889" t="s">
        <v>22</v>
      </c>
      <c r="Q6889" t="s">
        <v>85</v>
      </c>
      <c r="R6889" t="s">
        <v>33</v>
      </c>
      <c r="S6889" t="s">
        <v>34</v>
      </c>
      <c r="T6889" t="s">
        <v>35</v>
      </c>
    </row>
    <row r="6890" spans="1:20">
      <c r="A6890" t="s">
        <v>85</v>
      </c>
      <c r="B6890" t="s">
        <v>22</v>
      </c>
      <c r="C6890" t="s">
        <v>2666</v>
      </c>
      <c r="D6890" t="s">
        <v>2667</v>
      </c>
      <c r="E6890" t="s">
        <v>25</v>
      </c>
      <c r="F6890" s="1">
        <v>34050</v>
      </c>
      <c r="G6890" t="s">
        <v>2895</v>
      </c>
      <c r="H6890">
        <v>201503</v>
      </c>
      <c r="I6890" t="s">
        <v>27</v>
      </c>
      <c r="J6890" t="s">
        <v>53</v>
      </c>
      <c r="K6890" t="s">
        <v>38</v>
      </c>
      <c r="L6890" t="s">
        <v>54</v>
      </c>
      <c r="M6890" t="s">
        <v>31</v>
      </c>
      <c r="N6890" t="s">
        <v>32</v>
      </c>
      <c r="O6890">
        <v>-1468.6100000000001</v>
      </c>
      <c r="P6890" t="s">
        <v>22</v>
      </c>
      <c r="Q6890" t="s">
        <v>85</v>
      </c>
      <c r="R6890" t="s">
        <v>33</v>
      </c>
      <c r="S6890" t="s">
        <v>34</v>
      </c>
      <c r="T6890" t="s">
        <v>35</v>
      </c>
    </row>
    <row r="6891" spans="1:20">
      <c r="A6891" t="s">
        <v>85</v>
      </c>
      <c r="B6891" t="s">
        <v>22</v>
      </c>
      <c r="C6891" t="s">
        <v>2666</v>
      </c>
      <c r="D6891" t="s">
        <v>2667</v>
      </c>
      <c r="E6891" t="s">
        <v>25</v>
      </c>
      <c r="F6891" s="1">
        <v>34050</v>
      </c>
      <c r="G6891" t="s">
        <v>2895</v>
      </c>
      <c r="H6891">
        <v>201503</v>
      </c>
      <c r="I6891" t="s">
        <v>27</v>
      </c>
      <c r="J6891" t="s">
        <v>53</v>
      </c>
      <c r="K6891" t="s">
        <v>39</v>
      </c>
      <c r="L6891" t="s">
        <v>54</v>
      </c>
      <c r="M6891" t="s">
        <v>31</v>
      </c>
      <c r="N6891" t="s">
        <v>32</v>
      </c>
      <c r="O6891">
        <v>-16.63</v>
      </c>
      <c r="P6891" t="s">
        <v>22</v>
      </c>
      <c r="Q6891" t="s">
        <v>85</v>
      </c>
      <c r="R6891" t="s">
        <v>33</v>
      </c>
      <c r="S6891" t="s">
        <v>34</v>
      </c>
      <c r="T6891" t="s">
        <v>35</v>
      </c>
    </row>
    <row r="6892" spans="1:20">
      <c r="A6892" t="s">
        <v>85</v>
      </c>
      <c r="B6892" t="s">
        <v>22</v>
      </c>
      <c r="C6892" t="s">
        <v>2666</v>
      </c>
      <c r="D6892" t="s">
        <v>2667</v>
      </c>
      <c r="E6892" t="s">
        <v>25</v>
      </c>
      <c r="F6892" s="1">
        <v>34050</v>
      </c>
      <c r="G6892" t="s">
        <v>2895</v>
      </c>
      <c r="H6892">
        <v>201503</v>
      </c>
      <c r="I6892" t="s">
        <v>27</v>
      </c>
      <c r="J6892" t="s">
        <v>53</v>
      </c>
      <c r="K6892" t="s">
        <v>40</v>
      </c>
      <c r="L6892" t="s">
        <v>54</v>
      </c>
      <c r="M6892" t="s">
        <v>31</v>
      </c>
      <c r="N6892" t="s">
        <v>32</v>
      </c>
      <c r="O6892">
        <v>-60.52</v>
      </c>
      <c r="P6892" t="s">
        <v>22</v>
      </c>
      <c r="Q6892" t="s">
        <v>85</v>
      </c>
      <c r="R6892" t="s">
        <v>33</v>
      </c>
      <c r="S6892" t="s">
        <v>34</v>
      </c>
      <c r="T6892" t="s">
        <v>35</v>
      </c>
    </row>
    <row r="6893" spans="1:20">
      <c r="A6893" t="s">
        <v>85</v>
      </c>
      <c r="B6893" t="s">
        <v>22</v>
      </c>
      <c r="C6893" t="s">
        <v>2666</v>
      </c>
      <c r="D6893" t="s">
        <v>2667</v>
      </c>
      <c r="E6893" t="s">
        <v>25</v>
      </c>
      <c r="F6893" s="1">
        <v>34050</v>
      </c>
      <c r="G6893" t="s">
        <v>2895</v>
      </c>
      <c r="H6893">
        <v>201503</v>
      </c>
      <c r="I6893" t="s">
        <v>27</v>
      </c>
      <c r="J6893" t="s">
        <v>53</v>
      </c>
      <c r="K6893" t="s">
        <v>41</v>
      </c>
      <c r="L6893" t="s">
        <v>54</v>
      </c>
      <c r="M6893" t="s">
        <v>31</v>
      </c>
      <c r="N6893" t="s">
        <v>32</v>
      </c>
      <c r="O6893">
        <v>-387.69</v>
      </c>
      <c r="P6893" t="s">
        <v>22</v>
      </c>
      <c r="Q6893" t="s">
        <v>85</v>
      </c>
      <c r="R6893" t="s">
        <v>33</v>
      </c>
      <c r="S6893" t="s">
        <v>34</v>
      </c>
      <c r="T6893" t="s">
        <v>35</v>
      </c>
    </row>
    <row r="6894" spans="1:20">
      <c r="A6894" t="s">
        <v>85</v>
      </c>
      <c r="B6894" t="s">
        <v>22</v>
      </c>
      <c r="C6894" t="s">
        <v>2666</v>
      </c>
      <c r="D6894" t="s">
        <v>2667</v>
      </c>
      <c r="E6894" t="s">
        <v>25</v>
      </c>
      <c r="F6894" s="1">
        <v>34050</v>
      </c>
      <c r="G6894" t="s">
        <v>2895</v>
      </c>
      <c r="H6894">
        <v>201503</v>
      </c>
      <c r="I6894" t="s">
        <v>27</v>
      </c>
      <c r="J6894" t="s">
        <v>53</v>
      </c>
      <c r="K6894" t="s">
        <v>42</v>
      </c>
      <c r="L6894" t="s">
        <v>54</v>
      </c>
      <c r="M6894" t="s">
        <v>31</v>
      </c>
      <c r="N6894" t="s">
        <v>32</v>
      </c>
      <c r="O6894">
        <v>-4.33</v>
      </c>
      <c r="P6894" t="s">
        <v>22</v>
      </c>
      <c r="Q6894" t="s">
        <v>85</v>
      </c>
      <c r="R6894" t="s">
        <v>33</v>
      </c>
      <c r="S6894" t="s">
        <v>34</v>
      </c>
      <c r="T6894" t="s">
        <v>35</v>
      </c>
    </row>
    <row r="6895" spans="1:20">
      <c r="A6895" t="s">
        <v>85</v>
      </c>
      <c r="B6895" t="s">
        <v>22</v>
      </c>
      <c r="C6895" t="s">
        <v>2666</v>
      </c>
      <c r="D6895" t="s">
        <v>2667</v>
      </c>
      <c r="E6895" t="s">
        <v>25</v>
      </c>
      <c r="F6895" s="1">
        <v>34050</v>
      </c>
      <c r="G6895" t="s">
        <v>2895</v>
      </c>
      <c r="H6895">
        <v>201503</v>
      </c>
      <c r="I6895" t="s">
        <v>27</v>
      </c>
      <c r="J6895" t="s">
        <v>53</v>
      </c>
      <c r="K6895" t="s">
        <v>43</v>
      </c>
      <c r="L6895" t="s">
        <v>54</v>
      </c>
      <c r="M6895" t="s">
        <v>31</v>
      </c>
      <c r="N6895" t="s">
        <v>32</v>
      </c>
      <c r="O6895">
        <v>-17.96</v>
      </c>
      <c r="P6895" t="s">
        <v>22</v>
      </c>
      <c r="Q6895" t="s">
        <v>85</v>
      </c>
      <c r="R6895" t="s">
        <v>33</v>
      </c>
      <c r="S6895" t="s">
        <v>34</v>
      </c>
      <c r="T6895" t="s">
        <v>35</v>
      </c>
    </row>
    <row r="6896" spans="1:20">
      <c r="A6896" t="s">
        <v>85</v>
      </c>
      <c r="B6896" t="s">
        <v>22</v>
      </c>
      <c r="C6896" t="s">
        <v>2666</v>
      </c>
      <c r="D6896" t="s">
        <v>2667</v>
      </c>
      <c r="E6896" t="s">
        <v>25</v>
      </c>
      <c r="F6896" s="1">
        <v>34050</v>
      </c>
      <c r="G6896" t="s">
        <v>2895</v>
      </c>
      <c r="H6896">
        <v>201503</v>
      </c>
      <c r="I6896" t="s">
        <v>27</v>
      </c>
      <c r="J6896" t="s">
        <v>53</v>
      </c>
      <c r="K6896" t="s">
        <v>44</v>
      </c>
      <c r="L6896" t="s">
        <v>54</v>
      </c>
      <c r="M6896" t="s">
        <v>31</v>
      </c>
      <c r="N6896" t="s">
        <v>32</v>
      </c>
      <c r="O6896">
        <v>-24.55</v>
      </c>
      <c r="P6896" t="s">
        <v>22</v>
      </c>
      <c r="Q6896" t="s">
        <v>85</v>
      </c>
      <c r="R6896" t="s">
        <v>33</v>
      </c>
      <c r="S6896" t="s">
        <v>34</v>
      </c>
      <c r="T6896" t="s">
        <v>35</v>
      </c>
    </row>
    <row r="6897" spans="1:20">
      <c r="A6897" t="s">
        <v>45</v>
      </c>
      <c r="B6897" t="s">
        <v>22</v>
      </c>
      <c r="C6897" t="s">
        <v>72</v>
      </c>
      <c r="D6897" t="s">
        <v>73</v>
      </c>
      <c r="E6897" t="s">
        <v>25</v>
      </c>
      <c r="F6897" s="1">
        <v>34050</v>
      </c>
      <c r="G6897" t="s">
        <v>2895</v>
      </c>
      <c r="H6897">
        <v>201503</v>
      </c>
      <c r="I6897" t="s">
        <v>27</v>
      </c>
      <c r="J6897" t="s">
        <v>28</v>
      </c>
      <c r="K6897" t="s">
        <v>29</v>
      </c>
      <c r="L6897" t="s">
        <v>30</v>
      </c>
      <c r="M6897" t="s">
        <v>31</v>
      </c>
      <c r="N6897" t="s">
        <v>32</v>
      </c>
      <c r="O6897">
        <v>1912.8</v>
      </c>
      <c r="P6897" t="s">
        <v>22</v>
      </c>
      <c r="Q6897" t="s">
        <v>45</v>
      </c>
      <c r="R6897" t="s">
        <v>33</v>
      </c>
      <c r="S6897" t="s">
        <v>34</v>
      </c>
      <c r="T6897" t="s">
        <v>35</v>
      </c>
    </row>
    <row r="6898" spans="1:20">
      <c r="A6898" t="s">
        <v>45</v>
      </c>
      <c r="B6898" t="s">
        <v>22</v>
      </c>
      <c r="C6898" t="s">
        <v>72</v>
      </c>
      <c r="D6898" t="s">
        <v>73</v>
      </c>
      <c r="E6898" t="s">
        <v>25</v>
      </c>
      <c r="F6898" s="1">
        <v>34050</v>
      </c>
      <c r="G6898" t="s">
        <v>2895</v>
      </c>
      <c r="H6898">
        <v>201503</v>
      </c>
      <c r="I6898" t="s">
        <v>27</v>
      </c>
      <c r="J6898" t="s">
        <v>28</v>
      </c>
      <c r="K6898" t="s">
        <v>36</v>
      </c>
      <c r="L6898" t="s">
        <v>30</v>
      </c>
      <c r="M6898" t="s">
        <v>31</v>
      </c>
      <c r="N6898" t="s">
        <v>32</v>
      </c>
      <c r="O6898">
        <v>1912.8</v>
      </c>
      <c r="P6898" t="s">
        <v>22</v>
      </c>
      <c r="Q6898" t="s">
        <v>45</v>
      </c>
      <c r="R6898" t="s">
        <v>33</v>
      </c>
      <c r="S6898" t="s">
        <v>34</v>
      </c>
      <c r="T6898" t="s">
        <v>35</v>
      </c>
    </row>
    <row r="6899" spans="1:20">
      <c r="A6899" t="s">
        <v>45</v>
      </c>
      <c r="B6899" t="s">
        <v>22</v>
      </c>
      <c r="C6899" t="s">
        <v>72</v>
      </c>
      <c r="D6899" t="s">
        <v>73</v>
      </c>
      <c r="E6899" t="s">
        <v>25</v>
      </c>
      <c r="F6899" s="1">
        <v>34050</v>
      </c>
      <c r="G6899" t="s">
        <v>2895</v>
      </c>
      <c r="H6899">
        <v>201503</v>
      </c>
      <c r="I6899" t="s">
        <v>27</v>
      </c>
      <c r="J6899" t="s">
        <v>28</v>
      </c>
      <c r="K6899" t="s">
        <v>37</v>
      </c>
      <c r="L6899" t="s">
        <v>30</v>
      </c>
      <c r="M6899" t="s">
        <v>31</v>
      </c>
      <c r="N6899" t="s">
        <v>32</v>
      </c>
      <c r="O6899">
        <v>1912.8</v>
      </c>
      <c r="P6899" t="s">
        <v>22</v>
      </c>
      <c r="Q6899" t="s">
        <v>45</v>
      </c>
      <c r="R6899" t="s">
        <v>33</v>
      </c>
      <c r="S6899" t="s">
        <v>34</v>
      </c>
      <c r="T6899" t="s">
        <v>35</v>
      </c>
    </row>
    <row r="6900" spans="1:20">
      <c r="A6900" t="s">
        <v>45</v>
      </c>
      <c r="B6900" t="s">
        <v>22</v>
      </c>
      <c r="C6900" t="s">
        <v>72</v>
      </c>
      <c r="D6900" t="s">
        <v>73</v>
      </c>
      <c r="E6900" t="s">
        <v>25</v>
      </c>
      <c r="F6900" s="1">
        <v>34050</v>
      </c>
      <c r="G6900" t="s">
        <v>2895</v>
      </c>
      <c r="H6900">
        <v>201503</v>
      </c>
      <c r="I6900" t="s">
        <v>27</v>
      </c>
      <c r="J6900" t="s">
        <v>28</v>
      </c>
      <c r="K6900" t="s">
        <v>38</v>
      </c>
      <c r="L6900" t="s">
        <v>30</v>
      </c>
      <c r="M6900" t="s">
        <v>31</v>
      </c>
      <c r="N6900" t="s">
        <v>32</v>
      </c>
      <c r="O6900">
        <v>1912.8</v>
      </c>
      <c r="P6900" t="s">
        <v>22</v>
      </c>
      <c r="Q6900" t="s">
        <v>45</v>
      </c>
      <c r="R6900" t="s">
        <v>33</v>
      </c>
      <c r="S6900" t="s">
        <v>34</v>
      </c>
      <c r="T6900" t="s">
        <v>35</v>
      </c>
    </row>
    <row r="6901" spans="1:20">
      <c r="A6901" t="s">
        <v>45</v>
      </c>
      <c r="B6901" t="s">
        <v>22</v>
      </c>
      <c r="C6901" t="s">
        <v>72</v>
      </c>
      <c r="D6901" t="s">
        <v>73</v>
      </c>
      <c r="E6901" t="s">
        <v>25</v>
      </c>
      <c r="F6901" s="1">
        <v>34050</v>
      </c>
      <c r="G6901" t="s">
        <v>2895</v>
      </c>
      <c r="H6901">
        <v>201503</v>
      </c>
      <c r="I6901" t="s">
        <v>27</v>
      </c>
      <c r="J6901" t="s">
        <v>28</v>
      </c>
      <c r="K6901" t="s">
        <v>39</v>
      </c>
      <c r="L6901" t="s">
        <v>30</v>
      </c>
      <c r="M6901" t="s">
        <v>31</v>
      </c>
      <c r="N6901" t="s">
        <v>32</v>
      </c>
      <c r="O6901">
        <v>1912.8</v>
      </c>
      <c r="P6901" t="s">
        <v>22</v>
      </c>
      <c r="Q6901" t="s">
        <v>45</v>
      </c>
      <c r="R6901" t="s">
        <v>33</v>
      </c>
      <c r="S6901" t="s">
        <v>34</v>
      </c>
      <c r="T6901" t="s">
        <v>35</v>
      </c>
    </row>
    <row r="6902" spans="1:20">
      <c r="A6902" t="s">
        <v>45</v>
      </c>
      <c r="B6902" t="s">
        <v>22</v>
      </c>
      <c r="C6902" t="s">
        <v>72</v>
      </c>
      <c r="D6902" t="s">
        <v>73</v>
      </c>
      <c r="E6902" t="s">
        <v>25</v>
      </c>
      <c r="F6902" s="1">
        <v>34050</v>
      </c>
      <c r="G6902" t="s">
        <v>2895</v>
      </c>
      <c r="H6902">
        <v>201503</v>
      </c>
      <c r="I6902" t="s">
        <v>27</v>
      </c>
      <c r="J6902" t="s">
        <v>28</v>
      </c>
      <c r="K6902" t="s">
        <v>40</v>
      </c>
      <c r="L6902" t="s">
        <v>30</v>
      </c>
      <c r="M6902" t="s">
        <v>31</v>
      </c>
      <c r="N6902" t="s">
        <v>32</v>
      </c>
      <c r="O6902">
        <v>1912.8</v>
      </c>
      <c r="P6902" t="s">
        <v>22</v>
      </c>
      <c r="Q6902" t="s">
        <v>45</v>
      </c>
      <c r="R6902" t="s">
        <v>33</v>
      </c>
      <c r="S6902" t="s">
        <v>34</v>
      </c>
      <c r="T6902" t="s">
        <v>35</v>
      </c>
    </row>
    <row r="6903" spans="1:20">
      <c r="A6903" t="s">
        <v>45</v>
      </c>
      <c r="B6903" t="s">
        <v>22</v>
      </c>
      <c r="C6903" t="s">
        <v>72</v>
      </c>
      <c r="D6903" t="s">
        <v>73</v>
      </c>
      <c r="E6903" t="s">
        <v>25</v>
      </c>
      <c r="F6903" s="1">
        <v>34050</v>
      </c>
      <c r="G6903" t="s">
        <v>2895</v>
      </c>
      <c r="H6903">
        <v>201503</v>
      </c>
      <c r="I6903" t="s">
        <v>27</v>
      </c>
      <c r="J6903" t="s">
        <v>28</v>
      </c>
      <c r="K6903" t="s">
        <v>41</v>
      </c>
      <c r="L6903" t="s">
        <v>30</v>
      </c>
      <c r="M6903" t="s">
        <v>31</v>
      </c>
      <c r="N6903" t="s">
        <v>32</v>
      </c>
      <c r="O6903">
        <v>1912.83</v>
      </c>
      <c r="P6903" t="s">
        <v>22</v>
      </c>
      <c r="Q6903" t="s">
        <v>45</v>
      </c>
      <c r="R6903" t="s">
        <v>33</v>
      </c>
      <c r="S6903" t="s">
        <v>34</v>
      </c>
      <c r="T6903" t="s">
        <v>35</v>
      </c>
    </row>
    <row r="6904" spans="1:20">
      <c r="A6904" t="s">
        <v>55</v>
      </c>
      <c r="B6904" t="s">
        <v>22</v>
      </c>
      <c r="C6904" t="s">
        <v>74</v>
      </c>
      <c r="D6904" t="s">
        <v>75</v>
      </c>
      <c r="E6904" t="s">
        <v>25</v>
      </c>
      <c r="F6904" s="1">
        <v>34050</v>
      </c>
      <c r="G6904" t="s">
        <v>2895</v>
      </c>
      <c r="H6904">
        <v>201503</v>
      </c>
      <c r="I6904" t="s">
        <v>27</v>
      </c>
      <c r="J6904" t="s">
        <v>28</v>
      </c>
      <c r="K6904" t="s">
        <v>29</v>
      </c>
      <c r="L6904" t="s">
        <v>30</v>
      </c>
      <c r="M6904" t="s">
        <v>31</v>
      </c>
      <c r="N6904" t="s">
        <v>32</v>
      </c>
      <c r="O6904">
        <v>913.52</v>
      </c>
      <c r="P6904" t="s">
        <v>22</v>
      </c>
      <c r="Q6904" t="s">
        <v>55</v>
      </c>
      <c r="R6904" t="s">
        <v>33</v>
      </c>
      <c r="S6904" t="s">
        <v>34</v>
      </c>
      <c r="T6904" t="s">
        <v>35</v>
      </c>
    </row>
    <row r="6905" spans="1:20">
      <c r="A6905" t="s">
        <v>55</v>
      </c>
      <c r="B6905" t="s">
        <v>22</v>
      </c>
      <c r="C6905" t="s">
        <v>74</v>
      </c>
      <c r="D6905" t="s">
        <v>75</v>
      </c>
      <c r="E6905" t="s">
        <v>25</v>
      </c>
      <c r="F6905" s="1">
        <v>34050</v>
      </c>
      <c r="G6905" t="s">
        <v>2895</v>
      </c>
      <c r="H6905">
        <v>201503</v>
      </c>
      <c r="I6905" t="s">
        <v>27</v>
      </c>
      <c r="J6905" t="s">
        <v>28</v>
      </c>
      <c r="K6905" t="s">
        <v>36</v>
      </c>
      <c r="L6905" t="s">
        <v>30</v>
      </c>
      <c r="M6905" t="s">
        <v>31</v>
      </c>
      <c r="N6905" t="s">
        <v>32</v>
      </c>
      <c r="O6905">
        <v>913.52</v>
      </c>
      <c r="P6905" t="s">
        <v>22</v>
      </c>
      <c r="Q6905" t="s">
        <v>55</v>
      </c>
      <c r="R6905" t="s">
        <v>33</v>
      </c>
      <c r="S6905" t="s">
        <v>34</v>
      </c>
      <c r="T6905" t="s">
        <v>35</v>
      </c>
    </row>
    <row r="6906" spans="1:20">
      <c r="A6906" t="s">
        <v>55</v>
      </c>
      <c r="B6906" t="s">
        <v>22</v>
      </c>
      <c r="C6906" t="s">
        <v>74</v>
      </c>
      <c r="D6906" t="s">
        <v>75</v>
      </c>
      <c r="E6906" t="s">
        <v>25</v>
      </c>
      <c r="F6906" s="1">
        <v>34050</v>
      </c>
      <c r="G6906" t="s">
        <v>2895</v>
      </c>
      <c r="H6906">
        <v>201503</v>
      </c>
      <c r="I6906" t="s">
        <v>27</v>
      </c>
      <c r="J6906" t="s">
        <v>28</v>
      </c>
      <c r="K6906" t="s">
        <v>37</v>
      </c>
      <c r="L6906" t="s">
        <v>30</v>
      </c>
      <c r="M6906" t="s">
        <v>31</v>
      </c>
      <c r="N6906" t="s">
        <v>32</v>
      </c>
      <c r="O6906">
        <v>913.52</v>
      </c>
      <c r="P6906" t="s">
        <v>22</v>
      </c>
      <c r="Q6906" t="s">
        <v>55</v>
      </c>
      <c r="R6906" t="s">
        <v>33</v>
      </c>
      <c r="S6906" t="s">
        <v>34</v>
      </c>
      <c r="T6906" t="s">
        <v>35</v>
      </c>
    </row>
    <row r="6907" spans="1:20">
      <c r="A6907" t="s">
        <v>55</v>
      </c>
      <c r="B6907" t="s">
        <v>22</v>
      </c>
      <c r="C6907" t="s">
        <v>74</v>
      </c>
      <c r="D6907" t="s">
        <v>75</v>
      </c>
      <c r="E6907" t="s">
        <v>25</v>
      </c>
      <c r="F6907" s="1">
        <v>34050</v>
      </c>
      <c r="G6907" t="s">
        <v>2895</v>
      </c>
      <c r="H6907">
        <v>201503</v>
      </c>
      <c r="I6907" t="s">
        <v>27</v>
      </c>
      <c r="J6907" t="s">
        <v>28</v>
      </c>
      <c r="K6907" t="s">
        <v>38</v>
      </c>
      <c r="L6907" t="s">
        <v>30</v>
      </c>
      <c r="M6907" t="s">
        <v>31</v>
      </c>
      <c r="N6907" t="s">
        <v>32</v>
      </c>
      <c r="O6907">
        <v>913.53</v>
      </c>
      <c r="P6907" t="s">
        <v>22</v>
      </c>
      <c r="Q6907" t="s">
        <v>55</v>
      </c>
      <c r="R6907" t="s">
        <v>33</v>
      </c>
      <c r="S6907" t="s">
        <v>34</v>
      </c>
      <c r="T6907" t="s">
        <v>35</v>
      </c>
    </row>
    <row r="6908" spans="1:20">
      <c r="A6908" t="s">
        <v>55</v>
      </c>
      <c r="B6908" t="s">
        <v>22</v>
      </c>
      <c r="C6908" t="s">
        <v>74</v>
      </c>
      <c r="D6908" t="s">
        <v>75</v>
      </c>
      <c r="E6908" t="s">
        <v>25</v>
      </c>
      <c r="F6908" s="1">
        <v>34050</v>
      </c>
      <c r="G6908" t="s">
        <v>2895</v>
      </c>
      <c r="H6908">
        <v>201503</v>
      </c>
      <c r="I6908" t="s">
        <v>27</v>
      </c>
      <c r="J6908" t="s">
        <v>28</v>
      </c>
      <c r="K6908" t="s">
        <v>39</v>
      </c>
      <c r="L6908" t="s">
        <v>30</v>
      </c>
      <c r="M6908" t="s">
        <v>31</v>
      </c>
      <c r="N6908" t="s">
        <v>32</v>
      </c>
      <c r="O6908">
        <v>913.52</v>
      </c>
      <c r="P6908" t="s">
        <v>22</v>
      </c>
      <c r="Q6908" t="s">
        <v>55</v>
      </c>
      <c r="R6908" t="s">
        <v>33</v>
      </c>
      <c r="S6908" t="s">
        <v>34</v>
      </c>
      <c r="T6908" t="s">
        <v>35</v>
      </c>
    </row>
    <row r="6909" spans="1:20">
      <c r="A6909" t="s">
        <v>55</v>
      </c>
      <c r="B6909" t="s">
        <v>22</v>
      </c>
      <c r="C6909" t="s">
        <v>74</v>
      </c>
      <c r="D6909" t="s">
        <v>75</v>
      </c>
      <c r="E6909" t="s">
        <v>25</v>
      </c>
      <c r="F6909" s="1">
        <v>34050</v>
      </c>
      <c r="G6909" t="s">
        <v>2895</v>
      </c>
      <c r="H6909">
        <v>201503</v>
      </c>
      <c r="I6909" t="s">
        <v>27</v>
      </c>
      <c r="J6909" t="s">
        <v>28</v>
      </c>
      <c r="K6909" t="s">
        <v>40</v>
      </c>
      <c r="L6909" t="s">
        <v>30</v>
      </c>
      <c r="M6909" t="s">
        <v>31</v>
      </c>
      <c r="N6909" t="s">
        <v>32</v>
      </c>
      <c r="O6909">
        <v>913.52</v>
      </c>
      <c r="P6909" t="s">
        <v>22</v>
      </c>
      <c r="Q6909" t="s">
        <v>55</v>
      </c>
      <c r="R6909" t="s">
        <v>33</v>
      </c>
      <c r="S6909" t="s">
        <v>34</v>
      </c>
      <c r="T6909" t="s">
        <v>35</v>
      </c>
    </row>
    <row r="6910" spans="1:20">
      <c r="A6910" t="s">
        <v>55</v>
      </c>
      <c r="B6910" t="s">
        <v>22</v>
      </c>
      <c r="C6910" t="s">
        <v>74</v>
      </c>
      <c r="D6910" t="s">
        <v>75</v>
      </c>
      <c r="E6910" t="s">
        <v>25</v>
      </c>
      <c r="F6910" s="1">
        <v>34050</v>
      </c>
      <c r="G6910" t="s">
        <v>2895</v>
      </c>
      <c r="H6910">
        <v>201503</v>
      </c>
      <c r="I6910" t="s">
        <v>27</v>
      </c>
      <c r="J6910" t="s">
        <v>28</v>
      </c>
      <c r="K6910" t="s">
        <v>41</v>
      </c>
      <c r="L6910" t="s">
        <v>30</v>
      </c>
      <c r="M6910" t="s">
        <v>31</v>
      </c>
      <c r="N6910" t="s">
        <v>32</v>
      </c>
      <c r="O6910">
        <v>913.52</v>
      </c>
      <c r="P6910" t="s">
        <v>22</v>
      </c>
      <c r="Q6910" t="s">
        <v>55</v>
      </c>
      <c r="R6910" t="s">
        <v>33</v>
      </c>
      <c r="S6910" t="s">
        <v>34</v>
      </c>
      <c r="T6910" t="s">
        <v>35</v>
      </c>
    </row>
    <row r="6911" spans="1:20">
      <c r="A6911" t="s">
        <v>61</v>
      </c>
      <c r="B6911" t="s">
        <v>22</v>
      </c>
      <c r="C6911" t="s">
        <v>76</v>
      </c>
      <c r="D6911" t="s">
        <v>77</v>
      </c>
      <c r="E6911" t="s">
        <v>25</v>
      </c>
      <c r="F6911" s="1">
        <v>34050</v>
      </c>
      <c r="G6911" t="s">
        <v>2895</v>
      </c>
      <c r="H6911">
        <v>201503</v>
      </c>
      <c r="I6911" t="s">
        <v>27</v>
      </c>
      <c r="J6911" t="s">
        <v>28</v>
      </c>
      <c r="K6911" t="s">
        <v>29</v>
      </c>
      <c r="L6911" t="s">
        <v>30</v>
      </c>
      <c r="M6911" t="s">
        <v>31</v>
      </c>
      <c r="N6911" t="s">
        <v>32</v>
      </c>
      <c r="O6911">
        <v>-1959.38</v>
      </c>
      <c r="P6911" t="s">
        <v>22</v>
      </c>
      <c r="Q6911" t="s">
        <v>61</v>
      </c>
      <c r="R6911" t="s">
        <v>33</v>
      </c>
      <c r="S6911" t="s">
        <v>34</v>
      </c>
      <c r="T6911" t="s">
        <v>35</v>
      </c>
    </row>
    <row r="6912" spans="1:20">
      <c r="A6912" t="s">
        <v>61</v>
      </c>
      <c r="B6912" t="s">
        <v>22</v>
      </c>
      <c r="C6912" t="s">
        <v>76</v>
      </c>
      <c r="D6912" t="s">
        <v>77</v>
      </c>
      <c r="E6912" t="s">
        <v>25</v>
      </c>
      <c r="F6912" s="1">
        <v>34050</v>
      </c>
      <c r="G6912" t="s">
        <v>2895</v>
      </c>
      <c r="H6912">
        <v>201503</v>
      </c>
      <c r="I6912" t="s">
        <v>27</v>
      </c>
      <c r="J6912" t="s">
        <v>28</v>
      </c>
      <c r="K6912" t="s">
        <v>36</v>
      </c>
      <c r="L6912" t="s">
        <v>30</v>
      </c>
      <c r="M6912" t="s">
        <v>31</v>
      </c>
      <c r="N6912" t="s">
        <v>32</v>
      </c>
      <c r="O6912">
        <v>-1959.38</v>
      </c>
      <c r="P6912" t="s">
        <v>22</v>
      </c>
      <c r="Q6912" t="s">
        <v>61</v>
      </c>
      <c r="R6912" t="s">
        <v>33</v>
      </c>
      <c r="S6912" t="s">
        <v>34</v>
      </c>
      <c r="T6912" t="s">
        <v>35</v>
      </c>
    </row>
    <row r="6913" spans="1:20">
      <c r="A6913" t="s">
        <v>61</v>
      </c>
      <c r="B6913" t="s">
        <v>22</v>
      </c>
      <c r="C6913" t="s">
        <v>76</v>
      </c>
      <c r="D6913" t="s">
        <v>77</v>
      </c>
      <c r="E6913" t="s">
        <v>25</v>
      </c>
      <c r="F6913" s="1">
        <v>34050</v>
      </c>
      <c r="G6913" t="s">
        <v>2895</v>
      </c>
      <c r="H6913">
        <v>201503</v>
      </c>
      <c r="I6913" t="s">
        <v>27</v>
      </c>
      <c r="J6913" t="s">
        <v>28</v>
      </c>
      <c r="K6913" t="s">
        <v>37</v>
      </c>
      <c r="L6913" t="s">
        <v>30</v>
      </c>
      <c r="M6913" t="s">
        <v>31</v>
      </c>
      <c r="N6913" t="s">
        <v>32</v>
      </c>
      <c r="O6913">
        <v>-1959.41</v>
      </c>
      <c r="P6913" t="s">
        <v>22</v>
      </c>
      <c r="Q6913" t="s">
        <v>61</v>
      </c>
      <c r="R6913" t="s">
        <v>33</v>
      </c>
      <c r="S6913" t="s">
        <v>34</v>
      </c>
      <c r="T6913" t="s">
        <v>35</v>
      </c>
    </row>
    <row r="6914" spans="1:20">
      <c r="A6914" t="s">
        <v>61</v>
      </c>
      <c r="B6914" t="s">
        <v>22</v>
      </c>
      <c r="C6914" t="s">
        <v>76</v>
      </c>
      <c r="D6914" t="s">
        <v>77</v>
      </c>
      <c r="E6914" t="s">
        <v>25</v>
      </c>
      <c r="F6914" s="1">
        <v>34050</v>
      </c>
      <c r="G6914" t="s">
        <v>2895</v>
      </c>
      <c r="H6914">
        <v>201503</v>
      </c>
      <c r="I6914" t="s">
        <v>27</v>
      </c>
      <c r="J6914" t="s">
        <v>28</v>
      </c>
      <c r="K6914" t="s">
        <v>38</v>
      </c>
      <c r="L6914" t="s">
        <v>30</v>
      </c>
      <c r="M6914" t="s">
        <v>31</v>
      </c>
      <c r="N6914" t="s">
        <v>32</v>
      </c>
      <c r="O6914">
        <v>-1959.4</v>
      </c>
      <c r="P6914" t="s">
        <v>22</v>
      </c>
      <c r="Q6914" t="s">
        <v>61</v>
      </c>
      <c r="R6914" t="s">
        <v>33</v>
      </c>
      <c r="S6914" t="s">
        <v>34</v>
      </c>
      <c r="T6914" t="s">
        <v>35</v>
      </c>
    </row>
    <row r="6915" spans="1:20">
      <c r="A6915" t="s">
        <v>61</v>
      </c>
      <c r="B6915" t="s">
        <v>22</v>
      </c>
      <c r="C6915" t="s">
        <v>76</v>
      </c>
      <c r="D6915" t="s">
        <v>77</v>
      </c>
      <c r="E6915" t="s">
        <v>25</v>
      </c>
      <c r="F6915" s="1">
        <v>34050</v>
      </c>
      <c r="G6915" t="s">
        <v>2895</v>
      </c>
      <c r="H6915">
        <v>201503</v>
      </c>
      <c r="I6915" t="s">
        <v>27</v>
      </c>
      <c r="J6915" t="s">
        <v>28</v>
      </c>
      <c r="K6915" t="s">
        <v>39</v>
      </c>
      <c r="L6915" t="s">
        <v>30</v>
      </c>
      <c r="M6915" t="s">
        <v>31</v>
      </c>
      <c r="N6915" t="s">
        <v>32</v>
      </c>
      <c r="O6915">
        <v>-1959.38</v>
      </c>
      <c r="P6915" t="s">
        <v>22</v>
      </c>
      <c r="Q6915" t="s">
        <v>61</v>
      </c>
      <c r="R6915" t="s">
        <v>33</v>
      </c>
      <c r="S6915" t="s">
        <v>34</v>
      </c>
      <c r="T6915" t="s">
        <v>35</v>
      </c>
    </row>
    <row r="6916" spans="1:20">
      <c r="A6916" t="s">
        <v>61</v>
      </c>
      <c r="B6916" t="s">
        <v>22</v>
      </c>
      <c r="C6916" t="s">
        <v>76</v>
      </c>
      <c r="D6916" t="s">
        <v>77</v>
      </c>
      <c r="E6916" t="s">
        <v>25</v>
      </c>
      <c r="F6916" s="1">
        <v>34050</v>
      </c>
      <c r="G6916" t="s">
        <v>2895</v>
      </c>
      <c r="H6916">
        <v>201503</v>
      </c>
      <c r="I6916" t="s">
        <v>27</v>
      </c>
      <c r="J6916" t="s">
        <v>28</v>
      </c>
      <c r="K6916" t="s">
        <v>41</v>
      </c>
      <c r="L6916" t="s">
        <v>30</v>
      </c>
      <c r="M6916" t="s">
        <v>31</v>
      </c>
      <c r="N6916" t="s">
        <v>32</v>
      </c>
      <c r="O6916">
        <v>-1959.38</v>
      </c>
      <c r="P6916" t="s">
        <v>22</v>
      </c>
      <c r="Q6916" t="s">
        <v>61</v>
      </c>
      <c r="R6916" t="s">
        <v>33</v>
      </c>
      <c r="S6916" t="s">
        <v>34</v>
      </c>
      <c r="T6916" t="s">
        <v>35</v>
      </c>
    </row>
    <row r="6917" spans="1:20">
      <c r="A6917" t="s">
        <v>78</v>
      </c>
      <c r="B6917" t="s">
        <v>22</v>
      </c>
      <c r="C6917" t="s">
        <v>79</v>
      </c>
      <c r="D6917" t="s">
        <v>80</v>
      </c>
      <c r="E6917" t="s">
        <v>25</v>
      </c>
      <c r="F6917" s="1">
        <v>34050</v>
      </c>
      <c r="G6917" t="s">
        <v>2895</v>
      </c>
      <c r="H6917">
        <v>201503</v>
      </c>
      <c r="I6917" t="s">
        <v>27</v>
      </c>
      <c r="J6917" t="s">
        <v>28</v>
      </c>
      <c r="K6917" t="s">
        <v>29</v>
      </c>
      <c r="L6917" t="s">
        <v>30</v>
      </c>
      <c r="M6917" t="s">
        <v>31</v>
      </c>
      <c r="N6917" t="s">
        <v>32</v>
      </c>
      <c r="O6917">
        <v>7041.63</v>
      </c>
      <c r="P6917" t="s">
        <v>22</v>
      </c>
      <c r="Q6917" t="s">
        <v>78</v>
      </c>
      <c r="R6917" t="s">
        <v>33</v>
      </c>
      <c r="S6917" t="s">
        <v>34</v>
      </c>
      <c r="T6917" t="s">
        <v>35</v>
      </c>
    </row>
    <row r="6918" spans="1:20">
      <c r="A6918" t="s">
        <v>78</v>
      </c>
      <c r="B6918" t="s">
        <v>22</v>
      </c>
      <c r="C6918" t="s">
        <v>79</v>
      </c>
      <c r="D6918" t="s">
        <v>80</v>
      </c>
      <c r="E6918" t="s">
        <v>25</v>
      </c>
      <c r="F6918" s="1">
        <v>34050</v>
      </c>
      <c r="G6918" t="s">
        <v>2895</v>
      </c>
      <c r="H6918">
        <v>201503</v>
      </c>
      <c r="I6918" t="s">
        <v>27</v>
      </c>
      <c r="J6918" t="s">
        <v>28</v>
      </c>
      <c r="K6918" t="s">
        <v>36</v>
      </c>
      <c r="L6918" t="s">
        <v>30</v>
      </c>
      <c r="M6918" t="s">
        <v>31</v>
      </c>
      <c r="N6918" t="s">
        <v>32</v>
      </c>
      <c r="O6918">
        <v>3961.44</v>
      </c>
      <c r="P6918" t="s">
        <v>22</v>
      </c>
      <c r="Q6918" t="s">
        <v>78</v>
      </c>
      <c r="R6918" t="s">
        <v>33</v>
      </c>
      <c r="S6918" t="s">
        <v>34</v>
      </c>
      <c r="T6918" t="s">
        <v>35</v>
      </c>
    </row>
    <row r="6919" spans="1:20">
      <c r="A6919" t="s">
        <v>78</v>
      </c>
      <c r="B6919" t="s">
        <v>22</v>
      </c>
      <c r="C6919" t="s">
        <v>79</v>
      </c>
      <c r="D6919" t="s">
        <v>80</v>
      </c>
      <c r="E6919" t="s">
        <v>25</v>
      </c>
      <c r="F6919" s="1">
        <v>34050</v>
      </c>
      <c r="G6919" t="s">
        <v>2895</v>
      </c>
      <c r="H6919">
        <v>201503</v>
      </c>
      <c r="I6919" t="s">
        <v>27</v>
      </c>
      <c r="J6919" t="s">
        <v>28</v>
      </c>
      <c r="K6919" t="s">
        <v>38</v>
      </c>
      <c r="L6919" t="s">
        <v>30</v>
      </c>
      <c r="M6919" t="s">
        <v>31</v>
      </c>
      <c r="N6919" t="s">
        <v>32</v>
      </c>
      <c r="O6919">
        <v>343.49</v>
      </c>
      <c r="P6919" t="s">
        <v>22</v>
      </c>
      <c r="Q6919" t="s">
        <v>78</v>
      </c>
      <c r="R6919" t="s">
        <v>33</v>
      </c>
      <c r="S6919" t="s">
        <v>34</v>
      </c>
      <c r="T6919" t="s">
        <v>35</v>
      </c>
    </row>
    <row r="6920" spans="1:20">
      <c r="A6920" t="s">
        <v>78</v>
      </c>
      <c r="B6920" t="s">
        <v>22</v>
      </c>
      <c r="C6920" t="s">
        <v>79</v>
      </c>
      <c r="D6920" t="s">
        <v>80</v>
      </c>
      <c r="E6920" t="s">
        <v>25</v>
      </c>
      <c r="F6920" s="1">
        <v>34050</v>
      </c>
      <c r="G6920" t="s">
        <v>2895</v>
      </c>
      <c r="H6920">
        <v>201503</v>
      </c>
      <c r="I6920" t="s">
        <v>27</v>
      </c>
      <c r="J6920" t="s">
        <v>28</v>
      </c>
      <c r="K6920" t="s">
        <v>41</v>
      </c>
      <c r="L6920" t="s">
        <v>30</v>
      </c>
      <c r="M6920" t="s">
        <v>31</v>
      </c>
      <c r="N6920" t="s">
        <v>32</v>
      </c>
      <c r="O6920">
        <v>1294.97</v>
      </c>
      <c r="P6920" t="s">
        <v>22</v>
      </c>
      <c r="Q6920" t="s">
        <v>78</v>
      </c>
      <c r="R6920" t="s">
        <v>33</v>
      </c>
      <c r="S6920" t="s">
        <v>34</v>
      </c>
      <c r="T6920" t="s">
        <v>35</v>
      </c>
    </row>
    <row r="6921" spans="1:20">
      <c r="A6921" t="s">
        <v>85</v>
      </c>
      <c r="B6921" t="s">
        <v>22</v>
      </c>
      <c r="C6921" t="s">
        <v>86</v>
      </c>
      <c r="D6921" t="s">
        <v>87</v>
      </c>
      <c r="E6921" t="s">
        <v>25</v>
      </c>
      <c r="F6921" s="1">
        <v>34050</v>
      </c>
      <c r="G6921" t="s">
        <v>2895</v>
      </c>
      <c r="H6921">
        <v>201503</v>
      </c>
      <c r="I6921" t="s">
        <v>27</v>
      </c>
      <c r="J6921" t="s">
        <v>53</v>
      </c>
      <c r="K6921" t="s">
        <v>29</v>
      </c>
      <c r="L6921" t="s">
        <v>54</v>
      </c>
      <c r="M6921" t="s">
        <v>31</v>
      </c>
      <c r="N6921" t="s">
        <v>32</v>
      </c>
      <c r="O6921">
        <v>404.98</v>
      </c>
      <c r="P6921" t="s">
        <v>22</v>
      </c>
      <c r="Q6921" t="s">
        <v>85</v>
      </c>
      <c r="R6921" t="s">
        <v>33</v>
      </c>
      <c r="S6921" t="s">
        <v>34</v>
      </c>
      <c r="T6921" t="s">
        <v>35</v>
      </c>
    </row>
    <row r="6922" spans="1:20">
      <c r="A6922" t="s">
        <v>85</v>
      </c>
      <c r="B6922" t="s">
        <v>22</v>
      </c>
      <c r="C6922" t="s">
        <v>86</v>
      </c>
      <c r="D6922" t="s">
        <v>87</v>
      </c>
      <c r="E6922" t="s">
        <v>25</v>
      </c>
      <c r="F6922" s="1">
        <v>34050</v>
      </c>
      <c r="G6922" t="s">
        <v>2895</v>
      </c>
      <c r="H6922">
        <v>201503</v>
      </c>
      <c r="I6922" t="s">
        <v>27</v>
      </c>
      <c r="J6922" t="s">
        <v>53</v>
      </c>
      <c r="K6922" t="s">
        <v>36</v>
      </c>
      <c r="L6922" t="s">
        <v>54</v>
      </c>
      <c r="M6922" t="s">
        <v>31</v>
      </c>
      <c r="N6922" t="s">
        <v>32</v>
      </c>
      <c r="O6922">
        <v>523.23</v>
      </c>
      <c r="P6922" t="s">
        <v>22</v>
      </c>
      <c r="Q6922" t="s">
        <v>85</v>
      </c>
      <c r="R6922" t="s">
        <v>33</v>
      </c>
      <c r="S6922" t="s">
        <v>34</v>
      </c>
      <c r="T6922" t="s">
        <v>35</v>
      </c>
    </row>
    <row r="6923" spans="1:20">
      <c r="A6923" t="s">
        <v>85</v>
      </c>
      <c r="B6923" t="s">
        <v>22</v>
      </c>
      <c r="C6923" t="s">
        <v>86</v>
      </c>
      <c r="D6923" t="s">
        <v>87</v>
      </c>
      <c r="E6923" t="s">
        <v>25</v>
      </c>
      <c r="F6923" s="1">
        <v>34050</v>
      </c>
      <c r="G6923" t="s">
        <v>2895</v>
      </c>
      <c r="H6923">
        <v>201503</v>
      </c>
      <c r="I6923" t="s">
        <v>27</v>
      </c>
      <c r="J6923" t="s">
        <v>53</v>
      </c>
      <c r="K6923" t="s">
        <v>37</v>
      </c>
      <c r="L6923" t="s">
        <v>54</v>
      </c>
      <c r="M6923" t="s">
        <v>31</v>
      </c>
      <c r="N6923" t="s">
        <v>32</v>
      </c>
      <c r="O6923">
        <v>31.29</v>
      </c>
      <c r="P6923" t="s">
        <v>22</v>
      </c>
      <c r="Q6923" t="s">
        <v>85</v>
      </c>
      <c r="R6923" t="s">
        <v>33</v>
      </c>
      <c r="S6923" t="s">
        <v>34</v>
      </c>
      <c r="T6923" t="s">
        <v>35</v>
      </c>
    </row>
    <row r="6924" spans="1:20">
      <c r="A6924" t="s">
        <v>85</v>
      </c>
      <c r="B6924" t="s">
        <v>22</v>
      </c>
      <c r="C6924" t="s">
        <v>86</v>
      </c>
      <c r="D6924" t="s">
        <v>87</v>
      </c>
      <c r="E6924" t="s">
        <v>25</v>
      </c>
      <c r="F6924" s="1">
        <v>34050</v>
      </c>
      <c r="G6924" t="s">
        <v>2895</v>
      </c>
      <c r="H6924">
        <v>201503</v>
      </c>
      <c r="I6924" t="s">
        <v>27</v>
      </c>
      <c r="J6924" t="s">
        <v>53</v>
      </c>
      <c r="K6924" t="s">
        <v>38</v>
      </c>
      <c r="L6924" t="s">
        <v>54</v>
      </c>
      <c r="M6924" t="s">
        <v>31</v>
      </c>
      <c r="N6924" t="s">
        <v>32</v>
      </c>
      <c r="O6924">
        <v>24.73</v>
      </c>
      <c r="P6924" t="s">
        <v>22</v>
      </c>
      <c r="Q6924" t="s">
        <v>85</v>
      </c>
      <c r="R6924" t="s">
        <v>33</v>
      </c>
      <c r="S6924" t="s">
        <v>34</v>
      </c>
      <c r="T6924" t="s">
        <v>35</v>
      </c>
    </row>
    <row r="6925" spans="1:20">
      <c r="A6925" t="s">
        <v>85</v>
      </c>
      <c r="B6925" t="s">
        <v>22</v>
      </c>
      <c r="C6925" t="s">
        <v>86</v>
      </c>
      <c r="D6925" t="s">
        <v>87</v>
      </c>
      <c r="E6925" t="s">
        <v>25</v>
      </c>
      <c r="F6925" s="1">
        <v>34050</v>
      </c>
      <c r="G6925" t="s">
        <v>2895</v>
      </c>
      <c r="H6925">
        <v>201503</v>
      </c>
      <c r="I6925" t="s">
        <v>27</v>
      </c>
      <c r="J6925" t="s">
        <v>53</v>
      </c>
      <c r="K6925" t="s">
        <v>39</v>
      </c>
      <c r="L6925" t="s">
        <v>54</v>
      </c>
      <c r="M6925" t="s">
        <v>31</v>
      </c>
      <c r="N6925" t="s">
        <v>32</v>
      </c>
      <c r="O6925">
        <v>98.98</v>
      </c>
      <c r="P6925" t="s">
        <v>22</v>
      </c>
      <c r="Q6925" t="s">
        <v>85</v>
      </c>
      <c r="R6925" t="s">
        <v>33</v>
      </c>
      <c r="S6925" t="s">
        <v>34</v>
      </c>
      <c r="T6925" t="s">
        <v>35</v>
      </c>
    </row>
    <row r="6926" spans="1:20">
      <c r="A6926" t="s">
        <v>85</v>
      </c>
      <c r="B6926" t="s">
        <v>22</v>
      </c>
      <c r="C6926" t="s">
        <v>86</v>
      </c>
      <c r="D6926" t="s">
        <v>87</v>
      </c>
      <c r="E6926" t="s">
        <v>25</v>
      </c>
      <c r="F6926" s="1">
        <v>34050</v>
      </c>
      <c r="G6926" t="s">
        <v>2895</v>
      </c>
      <c r="H6926">
        <v>201503</v>
      </c>
      <c r="I6926" t="s">
        <v>27</v>
      </c>
      <c r="J6926" t="s">
        <v>53</v>
      </c>
      <c r="K6926" t="s">
        <v>40</v>
      </c>
      <c r="L6926" t="s">
        <v>54</v>
      </c>
      <c r="M6926" t="s">
        <v>31</v>
      </c>
      <c r="N6926" t="s">
        <v>32</v>
      </c>
      <c r="O6926">
        <v>86</v>
      </c>
      <c r="P6926" t="s">
        <v>22</v>
      </c>
      <c r="Q6926" t="s">
        <v>85</v>
      </c>
      <c r="R6926" t="s">
        <v>33</v>
      </c>
      <c r="S6926" t="s">
        <v>34</v>
      </c>
      <c r="T6926" t="s">
        <v>35</v>
      </c>
    </row>
    <row r="6927" spans="1:20">
      <c r="A6927" t="s">
        <v>85</v>
      </c>
      <c r="B6927" t="s">
        <v>22</v>
      </c>
      <c r="C6927" t="s">
        <v>86</v>
      </c>
      <c r="D6927" t="s">
        <v>87</v>
      </c>
      <c r="E6927" t="s">
        <v>25</v>
      </c>
      <c r="F6927" s="1">
        <v>34050</v>
      </c>
      <c r="G6927" t="s">
        <v>2895</v>
      </c>
      <c r="H6927">
        <v>201503</v>
      </c>
      <c r="I6927" t="s">
        <v>27</v>
      </c>
      <c r="J6927" t="s">
        <v>53</v>
      </c>
      <c r="K6927" t="s">
        <v>41</v>
      </c>
      <c r="L6927" t="s">
        <v>54</v>
      </c>
      <c r="M6927" t="s">
        <v>31</v>
      </c>
      <c r="N6927" t="s">
        <v>32</v>
      </c>
      <c r="O6927">
        <v>568.03</v>
      </c>
      <c r="P6927" t="s">
        <v>22</v>
      </c>
      <c r="Q6927" t="s">
        <v>85</v>
      </c>
      <c r="R6927" t="s">
        <v>33</v>
      </c>
      <c r="S6927" t="s">
        <v>34</v>
      </c>
      <c r="T6927" t="s">
        <v>35</v>
      </c>
    </row>
    <row r="6928" spans="1:20">
      <c r="A6928" t="s">
        <v>55</v>
      </c>
      <c r="B6928" t="s">
        <v>22</v>
      </c>
      <c r="C6928" t="s">
        <v>88</v>
      </c>
      <c r="D6928" t="s">
        <v>89</v>
      </c>
      <c r="E6928" t="s">
        <v>25</v>
      </c>
      <c r="F6928" s="1">
        <v>34050</v>
      </c>
      <c r="G6928" t="s">
        <v>2895</v>
      </c>
      <c r="H6928">
        <v>201503</v>
      </c>
      <c r="I6928" t="s">
        <v>27</v>
      </c>
      <c r="J6928" t="s">
        <v>53</v>
      </c>
      <c r="K6928" t="s">
        <v>29</v>
      </c>
      <c r="L6928" t="s">
        <v>54</v>
      </c>
      <c r="M6928" t="s">
        <v>31</v>
      </c>
      <c r="N6928" t="s">
        <v>32</v>
      </c>
      <c r="O6928">
        <v>29440</v>
      </c>
      <c r="P6928" t="s">
        <v>22</v>
      </c>
      <c r="Q6928" t="s">
        <v>55</v>
      </c>
      <c r="R6928" t="s">
        <v>33</v>
      </c>
      <c r="S6928" t="s">
        <v>34</v>
      </c>
      <c r="T6928" t="s">
        <v>35</v>
      </c>
    </row>
    <row r="6929" spans="1:20">
      <c r="A6929" t="s">
        <v>55</v>
      </c>
      <c r="B6929" t="s">
        <v>22</v>
      </c>
      <c r="C6929" t="s">
        <v>88</v>
      </c>
      <c r="D6929" t="s">
        <v>89</v>
      </c>
      <c r="E6929" t="s">
        <v>25</v>
      </c>
      <c r="F6929" s="1">
        <v>34050</v>
      </c>
      <c r="G6929" t="s">
        <v>2895</v>
      </c>
      <c r="H6929">
        <v>201503</v>
      </c>
      <c r="I6929" t="s">
        <v>27</v>
      </c>
      <c r="J6929" t="s">
        <v>53</v>
      </c>
      <c r="K6929" t="s">
        <v>36</v>
      </c>
      <c r="L6929" t="s">
        <v>54</v>
      </c>
      <c r="M6929" t="s">
        <v>31</v>
      </c>
      <c r="N6929" t="s">
        <v>32</v>
      </c>
      <c r="O6929">
        <v>1761.58</v>
      </c>
      <c r="P6929" t="s">
        <v>22</v>
      </c>
      <c r="Q6929" t="s">
        <v>55</v>
      </c>
      <c r="R6929" t="s">
        <v>33</v>
      </c>
      <c r="S6929" t="s">
        <v>34</v>
      </c>
      <c r="T6929" t="s">
        <v>35</v>
      </c>
    </row>
    <row r="6930" spans="1:20">
      <c r="A6930" t="s">
        <v>55</v>
      </c>
      <c r="B6930" t="s">
        <v>22</v>
      </c>
      <c r="C6930" t="s">
        <v>88</v>
      </c>
      <c r="D6930" t="s">
        <v>89</v>
      </c>
      <c r="E6930" t="s">
        <v>25</v>
      </c>
      <c r="F6930" s="1">
        <v>34050</v>
      </c>
      <c r="G6930" t="s">
        <v>2895</v>
      </c>
      <c r="H6930">
        <v>201503</v>
      </c>
      <c r="I6930" t="s">
        <v>27</v>
      </c>
      <c r="J6930" t="s">
        <v>53</v>
      </c>
      <c r="K6930" t="s">
        <v>37</v>
      </c>
      <c r="L6930" t="s">
        <v>54</v>
      </c>
      <c r="M6930" t="s">
        <v>31</v>
      </c>
      <c r="N6930" t="s">
        <v>32</v>
      </c>
      <c r="O6930">
        <v>1408.77</v>
      </c>
      <c r="P6930" t="s">
        <v>22</v>
      </c>
      <c r="Q6930" t="s">
        <v>55</v>
      </c>
      <c r="R6930" t="s">
        <v>33</v>
      </c>
      <c r="S6930" t="s">
        <v>34</v>
      </c>
      <c r="T6930" t="s">
        <v>35</v>
      </c>
    </row>
    <row r="6931" spans="1:20">
      <c r="A6931" t="s">
        <v>58</v>
      </c>
      <c r="B6931" t="s">
        <v>22</v>
      </c>
      <c r="C6931" t="s">
        <v>90</v>
      </c>
      <c r="D6931" t="s">
        <v>91</v>
      </c>
      <c r="E6931" t="s">
        <v>25</v>
      </c>
      <c r="F6931" s="1">
        <v>18629</v>
      </c>
      <c r="G6931" t="s">
        <v>2895</v>
      </c>
      <c r="H6931">
        <v>201503</v>
      </c>
      <c r="I6931" t="s">
        <v>27</v>
      </c>
      <c r="J6931" t="s">
        <v>28</v>
      </c>
      <c r="K6931" t="s">
        <v>29</v>
      </c>
      <c r="L6931" t="s">
        <v>30</v>
      </c>
      <c r="M6931" t="s">
        <v>31</v>
      </c>
      <c r="N6931" t="s">
        <v>32</v>
      </c>
      <c r="O6931">
        <v>1950.94</v>
      </c>
      <c r="P6931" t="s">
        <v>22</v>
      </c>
      <c r="Q6931" t="s">
        <v>58</v>
      </c>
      <c r="R6931" t="s">
        <v>33</v>
      </c>
      <c r="S6931" t="s">
        <v>34</v>
      </c>
      <c r="T6931" t="s">
        <v>35</v>
      </c>
    </row>
    <row r="6932" spans="1:20">
      <c r="A6932" t="s">
        <v>58</v>
      </c>
      <c r="B6932" t="s">
        <v>22</v>
      </c>
      <c r="C6932" t="s">
        <v>90</v>
      </c>
      <c r="D6932" t="s">
        <v>91</v>
      </c>
      <c r="E6932" t="s">
        <v>25</v>
      </c>
      <c r="F6932" s="1">
        <v>18629</v>
      </c>
      <c r="G6932" t="s">
        <v>2895</v>
      </c>
      <c r="H6932">
        <v>201503</v>
      </c>
      <c r="I6932" t="s">
        <v>27</v>
      </c>
      <c r="J6932" t="s">
        <v>28</v>
      </c>
      <c r="K6932" t="s">
        <v>36</v>
      </c>
      <c r="L6932" t="s">
        <v>30</v>
      </c>
      <c r="M6932" t="s">
        <v>31</v>
      </c>
      <c r="N6932" t="s">
        <v>32</v>
      </c>
      <c r="O6932">
        <v>1411.81</v>
      </c>
      <c r="P6932" t="s">
        <v>22</v>
      </c>
      <c r="Q6932" t="s">
        <v>58</v>
      </c>
      <c r="R6932" t="s">
        <v>33</v>
      </c>
      <c r="S6932" t="s">
        <v>34</v>
      </c>
      <c r="T6932" t="s">
        <v>35</v>
      </c>
    </row>
    <row r="6933" spans="1:20">
      <c r="A6933" t="s">
        <v>61</v>
      </c>
      <c r="B6933" t="s">
        <v>22</v>
      </c>
      <c r="C6933" t="s">
        <v>92</v>
      </c>
      <c r="D6933" t="s">
        <v>93</v>
      </c>
      <c r="E6933" t="s">
        <v>25</v>
      </c>
      <c r="F6933" s="1">
        <v>34050</v>
      </c>
      <c r="G6933" t="s">
        <v>2895</v>
      </c>
      <c r="H6933">
        <v>201503</v>
      </c>
      <c r="I6933" t="s">
        <v>27</v>
      </c>
      <c r="J6933" t="s">
        <v>53</v>
      </c>
      <c r="K6933" t="s">
        <v>29</v>
      </c>
      <c r="L6933" t="s">
        <v>54</v>
      </c>
      <c r="M6933" t="s">
        <v>31</v>
      </c>
      <c r="N6933" t="s">
        <v>32</v>
      </c>
      <c r="O6933">
        <v>359.84000000000003</v>
      </c>
      <c r="P6933" t="s">
        <v>22</v>
      </c>
      <c r="Q6933" t="s">
        <v>61</v>
      </c>
      <c r="R6933" t="s">
        <v>33</v>
      </c>
      <c r="S6933" t="s">
        <v>34</v>
      </c>
      <c r="T6933" t="s">
        <v>35</v>
      </c>
    </row>
    <row r="6934" spans="1:20">
      <c r="A6934" t="s">
        <v>61</v>
      </c>
      <c r="B6934" t="s">
        <v>22</v>
      </c>
      <c r="C6934" t="s">
        <v>92</v>
      </c>
      <c r="D6934" t="s">
        <v>93</v>
      </c>
      <c r="E6934" t="s">
        <v>25</v>
      </c>
      <c r="F6934" s="1">
        <v>34050</v>
      </c>
      <c r="G6934" t="s">
        <v>2895</v>
      </c>
      <c r="H6934">
        <v>201503</v>
      </c>
      <c r="I6934" t="s">
        <v>27</v>
      </c>
      <c r="J6934" t="s">
        <v>53</v>
      </c>
      <c r="K6934" t="s">
        <v>36</v>
      </c>
      <c r="L6934" t="s">
        <v>54</v>
      </c>
      <c r="M6934" t="s">
        <v>31</v>
      </c>
      <c r="N6934" t="s">
        <v>32</v>
      </c>
      <c r="O6934">
        <v>4240.8500000000004</v>
      </c>
      <c r="P6934" t="s">
        <v>22</v>
      </c>
      <c r="Q6934" t="s">
        <v>61</v>
      </c>
      <c r="R6934" t="s">
        <v>33</v>
      </c>
      <c r="S6934" t="s">
        <v>34</v>
      </c>
      <c r="T6934" t="s">
        <v>35</v>
      </c>
    </row>
    <row r="6935" spans="1:20">
      <c r="A6935" t="s">
        <v>61</v>
      </c>
      <c r="B6935" t="s">
        <v>22</v>
      </c>
      <c r="C6935" t="s">
        <v>92</v>
      </c>
      <c r="D6935" t="s">
        <v>93</v>
      </c>
      <c r="E6935" t="s">
        <v>25</v>
      </c>
      <c r="F6935" s="1">
        <v>34050</v>
      </c>
      <c r="G6935" t="s">
        <v>2895</v>
      </c>
      <c r="H6935">
        <v>201503</v>
      </c>
      <c r="I6935" t="s">
        <v>27</v>
      </c>
      <c r="J6935" t="s">
        <v>53</v>
      </c>
      <c r="K6935" t="s">
        <v>37</v>
      </c>
      <c r="L6935" t="s">
        <v>54</v>
      </c>
      <c r="M6935" t="s">
        <v>31</v>
      </c>
      <c r="N6935" t="s">
        <v>32</v>
      </c>
      <c r="O6935">
        <v>244.1</v>
      </c>
      <c r="P6935" t="s">
        <v>22</v>
      </c>
      <c r="Q6935" t="s">
        <v>61</v>
      </c>
      <c r="R6935" t="s">
        <v>33</v>
      </c>
      <c r="S6935" t="s">
        <v>34</v>
      </c>
      <c r="T6935" t="s">
        <v>35</v>
      </c>
    </row>
    <row r="6936" spans="1:20">
      <c r="A6936" t="s">
        <v>61</v>
      </c>
      <c r="B6936" t="s">
        <v>22</v>
      </c>
      <c r="C6936" t="s">
        <v>92</v>
      </c>
      <c r="D6936" t="s">
        <v>93</v>
      </c>
      <c r="E6936" t="s">
        <v>25</v>
      </c>
      <c r="F6936" s="1">
        <v>34050</v>
      </c>
      <c r="G6936" t="s">
        <v>2895</v>
      </c>
      <c r="H6936">
        <v>201503</v>
      </c>
      <c r="I6936" t="s">
        <v>27</v>
      </c>
      <c r="J6936" t="s">
        <v>53</v>
      </c>
      <c r="K6936" t="s">
        <v>38</v>
      </c>
      <c r="L6936" t="s">
        <v>54</v>
      </c>
      <c r="M6936" t="s">
        <v>31</v>
      </c>
      <c r="N6936" t="s">
        <v>32</v>
      </c>
      <c r="O6936">
        <v>606.39</v>
      </c>
      <c r="P6936" t="s">
        <v>22</v>
      </c>
      <c r="Q6936" t="s">
        <v>61</v>
      </c>
      <c r="R6936" t="s">
        <v>33</v>
      </c>
      <c r="S6936" t="s">
        <v>34</v>
      </c>
      <c r="T6936" t="s">
        <v>35</v>
      </c>
    </row>
    <row r="6937" spans="1:20">
      <c r="A6937" t="s">
        <v>61</v>
      </c>
      <c r="B6937" t="s">
        <v>22</v>
      </c>
      <c r="C6937" t="s">
        <v>92</v>
      </c>
      <c r="D6937" t="s">
        <v>93</v>
      </c>
      <c r="E6937" t="s">
        <v>25</v>
      </c>
      <c r="F6937" s="1">
        <v>34050</v>
      </c>
      <c r="G6937" t="s">
        <v>2895</v>
      </c>
      <c r="H6937">
        <v>201503</v>
      </c>
      <c r="I6937" t="s">
        <v>27</v>
      </c>
      <c r="J6937" t="s">
        <v>53</v>
      </c>
      <c r="K6937" t="s">
        <v>41</v>
      </c>
      <c r="L6937" t="s">
        <v>54</v>
      </c>
      <c r="M6937" t="s">
        <v>31</v>
      </c>
      <c r="N6937" t="s">
        <v>32</v>
      </c>
      <c r="O6937">
        <v>623.70000000000005</v>
      </c>
      <c r="P6937" t="s">
        <v>22</v>
      </c>
      <c r="Q6937" t="s">
        <v>61</v>
      </c>
      <c r="R6937" t="s">
        <v>33</v>
      </c>
      <c r="S6937" t="s">
        <v>34</v>
      </c>
      <c r="T6937" t="s">
        <v>35</v>
      </c>
    </row>
    <row r="6938" spans="1:20">
      <c r="A6938" t="s">
        <v>58</v>
      </c>
      <c r="B6938" t="s">
        <v>22</v>
      </c>
      <c r="C6938" t="s">
        <v>2406</v>
      </c>
      <c r="D6938" t="s">
        <v>2407</v>
      </c>
      <c r="E6938" t="s">
        <v>25</v>
      </c>
      <c r="F6938" s="1">
        <v>18629</v>
      </c>
      <c r="G6938" t="s">
        <v>2895</v>
      </c>
      <c r="H6938">
        <v>201503</v>
      </c>
      <c r="I6938" t="s">
        <v>27</v>
      </c>
      <c r="J6938" t="s">
        <v>28</v>
      </c>
      <c r="K6938" t="s">
        <v>29</v>
      </c>
      <c r="L6938" t="s">
        <v>30</v>
      </c>
      <c r="M6938" t="s">
        <v>31</v>
      </c>
      <c r="N6938" t="s">
        <v>32</v>
      </c>
      <c r="O6938">
        <v>1116.03</v>
      </c>
      <c r="P6938" t="s">
        <v>22</v>
      </c>
      <c r="Q6938" t="s">
        <v>58</v>
      </c>
      <c r="R6938" t="s">
        <v>33</v>
      </c>
      <c r="S6938" t="s">
        <v>34</v>
      </c>
      <c r="T6938" t="s">
        <v>35</v>
      </c>
    </row>
    <row r="6939" spans="1:20">
      <c r="A6939" t="s">
        <v>58</v>
      </c>
      <c r="B6939" t="s">
        <v>22</v>
      </c>
      <c r="C6939" t="s">
        <v>2406</v>
      </c>
      <c r="D6939" t="s">
        <v>2407</v>
      </c>
      <c r="E6939" t="s">
        <v>25</v>
      </c>
      <c r="F6939" s="1">
        <v>18629</v>
      </c>
      <c r="G6939" t="s">
        <v>2895</v>
      </c>
      <c r="H6939">
        <v>201503</v>
      </c>
      <c r="I6939" t="s">
        <v>27</v>
      </c>
      <c r="J6939" t="s">
        <v>28</v>
      </c>
      <c r="K6939" t="s">
        <v>36</v>
      </c>
      <c r="L6939" t="s">
        <v>30</v>
      </c>
      <c r="M6939" t="s">
        <v>31</v>
      </c>
      <c r="N6939" t="s">
        <v>32</v>
      </c>
      <c r="O6939">
        <v>1116.03</v>
      </c>
      <c r="P6939" t="s">
        <v>22</v>
      </c>
      <c r="Q6939" t="s">
        <v>58</v>
      </c>
      <c r="R6939" t="s">
        <v>33</v>
      </c>
      <c r="S6939" t="s">
        <v>34</v>
      </c>
      <c r="T6939" t="s">
        <v>35</v>
      </c>
    </row>
    <row r="6940" spans="1:20">
      <c r="A6940" t="s">
        <v>58</v>
      </c>
      <c r="B6940" t="s">
        <v>22</v>
      </c>
      <c r="C6940" t="s">
        <v>2406</v>
      </c>
      <c r="D6940" t="s">
        <v>2407</v>
      </c>
      <c r="E6940" t="s">
        <v>25</v>
      </c>
      <c r="F6940" s="1">
        <v>18629</v>
      </c>
      <c r="G6940" t="s">
        <v>2895</v>
      </c>
      <c r="H6940">
        <v>201503</v>
      </c>
      <c r="I6940" t="s">
        <v>27</v>
      </c>
      <c r="J6940" t="s">
        <v>28</v>
      </c>
      <c r="K6940" t="s">
        <v>37</v>
      </c>
      <c r="L6940" t="s">
        <v>30</v>
      </c>
      <c r="M6940" t="s">
        <v>31</v>
      </c>
      <c r="N6940" t="s">
        <v>32</v>
      </c>
      <c r="O6940">
        <v>1116.07</v>
      </c>
      <c r="P6940" t="s">
        <v>22</v>
      </c>
      <c r="Q6940" t="s">
        <v>58</v>
      </c>
      <c r="R6940" t="s">
        <v>33</v>
      </c>
      <c r="S6940" t="s">
        <v>34</v>
      </c>
      <c r="T6940" t="s">
        <v>35</v>
      </c>
    </row>
    <row r="6941" spans="1:20">
      <c r="A6941" t="s">
        <v>58</v>
      </c>
      <c r="B6941" t="s">
        <v>22</v>
      </c>
      <c r="C6941" t="s">
        <v>2406</v>
      </c>
      <c r="D6941" t="s">
        <v>2407</v>
      </c>
      <c r="E6941" t="s">
        <v>25</v>
      </c>
      <c r="F6941" s="1">
        <v>18629</v>
      </c>
      <c r="G6941" t="s">
        <v>2895</v>
      </c>
      <c r="H6941">
        <v>201503</v>
      </c>
      <c r="I6941" t="s">
        <v>27</v>
      </c>
      <c r="J6941" t="s">
        <v>28</v>
      </c>
      <c r="K6941" t="s">
        <v>38</v>
      </c>
      <c r="L6941" t="s">
        <v>30</v>
      </c>
      <c r="M6941" t="s">
        <v>31</v>
      </c>
      <c r="N6941" t="s">
        <v>32</v>
      </c>
      <c r="O6941">
        <v>1116.03</v>
      </c>
      <c r="P6941" t="s">
        <v>22</v>
      </c>
      <c r="Q6941" t="s">
        <v>58</v>
      </c>
      <c r="R6941" t="s">
        <v>33</v>
      </c>
      <c r="S6941" t="s">
        <v>34</v>
      </c>
      <c r="T6941" t="s">
        <v>35</v>
      </c>
    </row>
    <row r="6942" spans="1:20">
      <c r="A6942" t="s">
        <v>58</v>
      </c>
      <c r="B6942" t="s">
        <v>22</v>
      </c>
      <c r="C6942" t="s">
        <v>2406</v>
      </c>
      <c r="D6942" t="s">
        <v>2407</v>
      </c>
      <c r="E6942" t="s">
        <v>25</v>
      </c>
      <c r="F6942" s="1">
        <v>18629</v>
      </c>
      <c r="G6942" t="s">
        <v>2895</v>
      </c>
      <c r="H6942">
        <v>201503</v>
      </c>
      <c r="I6942" t="s">
        <v>27</v>
      </c>
      <c r="J6942" t="s">
        <v>28</v>
      </c>
      <c r="K6942" t="s">
        <v>39</v>
      </c>
      <c r="L6942" t="s">
        <v>30</v>
      </c>
      <c r="M6942" t="s">
        <v>31</v>
      </c>
      <c r="N6942" t="s">
        <v>32</v>
      </c>
      <c r="O6942">
        <v>1116.03</v>
      </c>
      <c r="P6942" t="s">
        <v>22</v>
      </c>
      <c r="Q6942" t="s">
        <v>58</v>
      </c>
      <c r="R6942" t="s">
        <v>33</v>
      </c>
      <c r="S6942" t="s">
        <v>34</v>
      </c>
      <c r="T6942" t="s">
        <v>35</v>
      </c>
    </row>
    <row r="6943" spans="1:20">
      <c r="A6943" t="s">
        <v>58</v>
      </c>
      <c r="B6943" t="s">
        <v>22</v>
      </c>
      <c r="C6943" t="s">
        <v>2406</v>
      </c>
      <c r="D6943" t="s">
        <v>2407</v>
      </c>
      <c r="E6943" t="s">
        <v>25</v>
      </c>
      <c r="F6943" s="1">
        <v>18629</v>
      </c>
      <c r="G6943" t="s">
        <v>2895</v>
      </c>
      <c r="H6943">
        <v>201503</v>
      </c>
      <c r="I6943" t="s">
        <v>27</v>
      </c>
      <c r="J6943" t="s">
        <v>28</v>
      </c>
      <c r="K6943" t="s">
        <v>41</v>
      </c>
      <c r="L6943" t="s">
        <v>30</v>
      </c>
      <c r="M6943" t="s">
        <v>31</v>
      </c>
      <c r="N6943" t="s">
        <v>32</v>
      </c>
      <c r="O6943">
        <v>1116.03</v>
      </c>
      <c r="P6943" t="s">
        <v>22</v>
      </c>
      <c r="Q6943" t="s">
        <v>58</v>
      </c>
      <c r="R6943" t="s">
        <v>33</v>
      </c>
      <c r="S6943" t="s">
        <v>34</v>
      </c>
      <c r="T6943" t="s">
        <v>35</v>
      </c>
    </row>
    <row r="6944" spans="1:20">
      <c r="A6944" t="s">
        <v>96</v>
      </c>
      <c r="B6944" t="s">
        <v>22</v>
      </c>
      <c r="C6944" t="s">
        <v>97</v>
      </c>
      <c r="D6944" t="s">
        <v>98</v>
      </c>
      <c r="E6944" t="s">
        <v>25</v>
      </c>
      <c r="F6944" s="1">
        <v>34050</v>
      </c>
      <c r="G6944" t="s">
        <v>2895</v>
      </c>
      <c r="H6944">
        <v>201503</v>
      </c>
      <c r="I6944" t="s">
        <v>27</v>
      </c>
      <c r="J6944" t="s">
        <v>28</v>
      </c>
      <c r="K6944" t="s">
        <v>29</v>
      </c>
      <c r="L6944" t="s">
        <v>30</v>
      </c>
      <c r="M6944" t="s">
        <v>31</v>
      </c>
      <c r="N6944" t="s">
        <v>32</v>
      </c>
      <c r="O6944">
        <v>1547.66</v>
      </c>
      <c r="P6944" t="s">
        <v>22</v>
      </c>
      <c r="Q6944" t="s">
        <v>96</v>
      </c>
      <c r="R6944" t="s">
        <v>33</v>
      </c>
      <c r="S6944" t="s">
        <v>34</v>
      </c>
      <c r="T6944" t="s">
        <v>35</v>
      </c>
    </row>
    <row r="6945" spans="1:20">
      <c r="A6945" t="s">
        <v>96</v>
      </c>
      <c r="B6945" t="s">
        <v>22</v>
      </c>
      <c r="C6945" t="s">
        <v>97</v>
      </c>
      <c r="D6945" t="s">
        <v>98</v>
      </c>
      <c r="E6945" t="s">
        <v>25</v>
      </c>
      <c r="F6945" s="1">
        <v>34050</v>
      </c>
      <c r="G6945" t="s">
        <v>2895</v>
      </c>
      <c r="H6945">
        <v>201503</v>
      </c>
      <c r="I6945" t="s">
        <v>27</v>
      </c>
      <c r="J6945" t="s">
        <v>28</v>
      </c>
      <c r="K6945" t="s">
        <v>36</v>
      </c>
      <c r="L6945" t="s">
        <v>30</v>
      </c>
      <c r="M6945" t="s">
        <v>31</v>
      </c>
      <c r="N6945" t="s">
        <v>32</v>
      </c>
      <c r="O6945">
        <v>8694.09</v>
      </c>
      <c r="P6945" t="s">
        <v>22</v>
      </c>
      <c r="Q6945" t="s">
        <v>96</v>
      </c>
      <c r="R6945" t="s">
        <v>33</v>
      </c>
      <c r="S6945" t="s">
        <v>34</v>
      </c>
      <c r="T6945" t="s">
        <v>35</v>
      </c>
    </row>
    <row r="6946" spans="1:20">
      <c r="A6946" t="s">
        <v>96</v>
      </c>
      <c r="B6946" t="s">
        <v>22</v>
      </c>
      <c r="C6946" t="s">
        <v>97</v>
      </c>
      <c r="D6946" t="s">
        <v>98</v>
      </c>
      <c r="E6946" t="s">
        <v>25</v>
      </c>
      <c r="F6946" s="1">
        <v>34050</v>
      </c>
      <c r="G6946" t="s">
        <v>2895</v>
      </c>
      <c r="H6946">
        <v>201503</v>
      </c>
      <c r="I6946" t="s">
        <v>27</v>
      </c>
      <c r="J6946" t="s">
        <v>28</v>
      </c>
      <c r="K6946" t="s">
        <v>37</v>
      </c>
      <c r="L6946" t="s">
        <v>30</v>
      </c>
      <c r="M6946" t="s">
        <v>31</v>
      </c>
      <c r="N6946" t="s">
        <v>32</v>
      </c>
      <c r="O6946">
        <v>9614.19</v>
      </c>
      <c r="P6946" t="s">
        <v>22</v>
      </c>
      <c r="Q6946" t="s">
        <v>96</v>
      </c>
      <c r="R6946" t="s">
        <v>33</v>
      </c>
      <c r="S6946" t="s">
        <v>34</v>
      </c>
      <c r="T6946" t="s">
        <v>35</v>
      </c>
    </row>
    <row r="6947" spans="1:20">
      <c r="A6947" t="s">
        <v>96</v>
      </c>
      <c r="B6947" t="s">
        <v>22</v>
      </c>
      <c r="C6947" t="s">
        <v>97</v>
      </c>
      <c r="D6947" t="s">
        <v>98</v>
      </c>
      <c r="E6947" t="s">
        <v>25</v>
      </c>
      <c r="F6947" s="1">
        <v>34050</v>
      </c>
      <c r="G6947" t="s">
        <v>2895</v>
      </c>
      <c r="H6947">
        <v>201503</v>
      </c>
      <c r="I6947" t="s">
        <v>27</v>
      </c>
      <c r="J6947" t="s">
        <v>28</v>
      </c>
      <c r="K6947" t="s">
        <v>38</v>
      </c>
      <c r="L6947" t="s">
        <v>30</v>
      </c>
      <c r="M6947" t="s">
        <v>31</v>
      </c>
      <c r="N6947" t="s">
        <v>32</v>
      </c>
      <c r="O6947">
        <v>900.49</v>
      </c>
      <c r="P6947" t="s">
        <v>22</v>
      </c>
      <c r="Q6947" t="s">
        <v>96</v>
      </c>
      <c r="R6947" t="s">
        <v>33</v>
      </c>
      <c r="S6947" t="s">
        <v>34</v>
      </c>
      <c r="T6947" t="s">
        <v>35</v>
      </c>
    </row>
    <row r="6948" spans="1:20">
      <c r="A6948" t="s">
        <v>61</v>
      </c>
      <c r="B6948" t="s">
        <v>22</v>
      </c>
      <c r="C6948" t="s">
        <v>99</v>
      </c>
      <c r="D6948" t="s">
        <v>100</v>
      </c>
      <c r="E6948" t="s">
        <v>25</v>
      </c>
      <c r="F6948" s="1">
        <v>34050</v>
      </c>
      <c r="G6948" t="s">
        <v>2895</v>
      </c>
      <c r="H6948">
        <v>201503</v>
      </c>
      <c r="I6948" t="s">
        <v>27</v>
      </c>
      <c r="J6948" t="s">
        <v>28</v>
      </c>
      <c r="K6948" t="s">
        <v>29</v>
      </c>
      <c r="L6948" t="s">
        <v>30</v>
      </c>
      <c r="M6948" t="s">
        <v>31</v>
      </c>
      <c r="N6948" t="s">
        <v>32</v>
      </c>
      <c r="O6948">
        <v>2332.23</v>
      </c>
      <c r="P6948" t="s">
        <v>22</v>
      </c>
      <c r="Q6948" t="s">
        <v>61</v>
      </c>
      <c r="R6948" t="s">
        <v>33</v>
      </c>
      <c r="S6948" t="s">
        <v>34</v>
      </c>
      <c r="T6948" t="s">
        <v>35</v>
      </c>
    </row>
    <row r="6949" spans="1:20">
      <c r="A6949" t="s">
        <v>61</v>
      </c>
      <c r="B6949" t="s">
        <v>22</v>
      </c>
      <c r="C6949" t="s">
        <v>99</v>
      </c>
      <c r="D6949" t="s">
        <v>100</v>
      </c>
      <c r="E6949" t="s">
        <v>25</v>
      </c>
      <c r="F6949" s="1">
        <v>34050</v>
      </c>
      <c r="G6949" t="s">
        <v>2895</v>
      </c>
      <c r="H6949">
        <v>201503</v>
      </c>
      <c r="I6949" t="s">
        <v>27</v>
      </c>
      <c r="J6949" t="s">
        <v>28</v>
      </c>
      <c r="K6949" t="s">
        <v>36</v>
      </c>
      <c r="L6949" t="s">
        <v>30</v>
      </c>
      <c r="M6949" t="s">
        <v>31</v>
      </c>
      <c r="N6949" t="s">
        <v>32</v>
      </c>
      <c r="O6949">
        <v>5228.99</v>
      </c>
      <c r="P6949" t="s">
        <v>22</v>
      </c>
      <c r="Q6949" t="s">
        <v>61</v>
      </c>
      <c r="R6949" t="s">
        <v>33</v>
      </c>
      <c r="S6949" t="s">
        <v>34</v>
      </c>
      <c r="T6949" t="s">
        <v>35</v>
      </c>
    </row>
    <row r="6950" spans="1:20">
      <c r="A6950" t="s">
        <v>61</v>
      </c>
      <c r="B6950" t="s">
        <v>22</v>
      </c>
      <c r="C6950" t="s">
        <v>99</v>
      </c>
      <c r="D6950" t="s">
        <v>100</v>
      </c>
      <c r="E6950" t="s">
        <v>25</v>
      </c>
      <c r="F6950" s="1">
        <v>34050</v>
      </c>
      <c r="G6950" t="s">
        <v>2895</v>
      </c>
      <c r="H6950">
        <v>201503</v>
      </c>
      <c r="I6950" t="s">
        <v>27</v>
      </c>
      <c r="J6950" t="s">
        <v>28</v>
      </c>
      <c r="K6950" t="s">
        <v>38</v>
      </c>
      <c r="L6950" t="s">
        <v>30</v>
      </c>
      <c r="M6950" t="s">
        <v>31</v>
      </c>
      <c r="N6950" t="s">
        <v>32</v>
      </c>
      <c r="O6950">
        <v>5253.04</v>
      </c>
      <c r="P6950" t="s">
        <v>22</v>
      </c>
      <c r="Q6950" t="s">
        <v>61</v>
      </c>
      <c r="R6950" t="s">
        <v>33</v>
      </c>
      <c r="S6950" t="s">
        <v>34</v>
      </c>
      <c r="T6950" t="s">
        <v>35</v>
      </c>
    </row>
    <row r="6951" spans="1:20">
      <c r="A6951" t="s">
        <v>61</v>
      </c>
      <c r="B6951" t="s">
        <v>22</v>
      </c>
      <c r="C6951" t="s">
        <v>99</v>
      </c>
      <c r="D6951" t="s">
        <v>100</v>
      </c>
      <c r="E6951" t="s">
        <v>25</v>
      </c>
      <c r="F6951" s="1">
        <v>34050</v>
      </c>
      <c r="G6951" t="s">
        <v>2895</v>
      </c>
      <c r="H6951">
        <v>201503</v>
      </c>
      <c r="I6951" t="s">
        <v>27</v>
      </c>
      <c r="J6951" t="s">
        <v>28</v>
      </c>
      <c r="K6951" t="s">
        <v>41</v>
      </c>
      <c r="L6951" t="s">
        <v>30</v>
      </c>
      <c r="M6951" t="s">
        <v>31</v>
      </c>
      <c r="N6951" t="s">
        <v>32</v>
      </c>
      <c r="O6951">
        <v>5628.02</v>
      </c>
      <c r="P6951" t="s">
        <v>22</v>
      </c>
      <c r="Q6951" t="s">
        <v>61</v>
      </c>
      <c r="R6951" t="s">
        <v>33</v>
      </c>
      <c r="S6951" t="s">
        <v>34</v>
      </c>
      <c r="T6951" t="s">
        <v>35</v>
      </c>
    </row>
    <row r="6952" spans="1:20">
      <c r="A6952" t="s">
        <v>96</v>
      </c>
      <c r="B6952" t="s">
        <v>22</v>
      </c>
      <c r="C6952" t="s">
        <v>101</v>
      </c>
      <c r="D6952" t="s">
        <v>102</v>
      </c>
      <c r="E6952" t="s">
        <v>25</v>
      </c>
      <c r="F6952" s="1">
        <v>38353</v>
      </c>
      <c r="G6952" t="s">
        <v>2895</v>
      </c>
      <c r="H6952">
        <v>201503</v>
      </c>
      <c r="I6952" t="s">
        <v>27</v>
      </c>
      <c r="J6952" t="s">
        <v>28</v>
      </c>
      <c r="K6952" t="s">
        <v>29</v>
      </c>
      <c r="L6952" t="s">
        <v>30</v>
      </c>
      <c r="M6952" t="s">
        <v>31</v>
      </c>
      <c r="N6952" t="s">
        <v>32</v>
      </c>
      <c r="O6952">
        <v>75.100000000000009</v>
      </c>
      <c r="P6952" t="s">
        <v>22</v>
      </c>
      <c r="Q6952" t="s">
        <v>96</v>
      </c>
      <c r="R6952" t="s">
        <v>33</v>
      </c>
      <c r="S6952" t="s">
        <v>34</v>
      </c>
      <c r="T6952" t="s">
        <v>35</v>
      </c>
    </row>
    <row r="6953" spans="1:20">
      <c r="A6953" t="s">
        <v>96</v>
      </c>
      <c r="B6953" t="s">
        <v>22</v>
      </c>
      <c r="C6953" t="s">
        <v>101</v>
      </c>
      <c r="D6953" t="s">
        <v>102</v>
      </c>
      <c r="E6953" t="s">
        <v>25</v>
      </c>
      <c r="F6953" s="1">
        <v>38353</v>
      </c>
      <c r="G6953" t="s">
        <v>2895</v>
      </c>
      <c r="H6953">
        <v>201503</v>
      </c>
      <c r="I6953" t="s">
        <v>27</v>
      </c>
      <c r="J6953" t="s">
        <v>28</v>
      </c>
      <c r="K6953" t="s">
        <v>36</v>
      </c>
      <c r="L6953" t="s">
        <v>30</v>
      </c>
      <c r="M6953" t="s">
        <v>31</v>
      </c>
      <c r="N6953" t="s">
        <v>32</v>
      </c>
      <c r="O6953">
        <v>83.5</v>
      </c>
      <c r="P6953" t="s">
        <v>22</v>
      </c>
      <c r="Q6953" t="s">
        <v>96</v>
      </c>
      <c r="R6953" t="s">
        <v>33</v>
      </c>
      <c r="S6953" t="s">
        <v>34</v>
      </c>
      <c r="T6953" t="s">
        <v>35</v>
      </c>
    </row>
    <row r="6954" spans="1:20">
      <c r="A6954" t="s">
        <v>96</v>
      </c>
      <c r="B6954" t="s">
        <v>22</v>
      </c>
      <c r="C6954" t="s">
        <v>101</v>
      </c>
      <c r="D6954" t="s">
        <v>102</v>
      </c>
      <c r="E6954" t="s">
        <v>25</v>
      </c>
      <c r="F6954" s="1">
        <v>38353</v>
      </c>
      <c r="G6954" t="s">
        <v>2895</v>
      </c>
      <c r="H6954">
        <v>201503</v>
      </c>
      <c r="I6954" t="s">
        <v>27</v>
      </c>
      <c r="J6954" t="s">
        <v>28</v>
      </c>
      <c r="K6954" t="s">
        <v>37</v>
      </c>
      <c r="L6954" t="s">
        <v>30</v>
      </c>
      <c r="M6954" t="s">
        <v>31</v>
      </c>
      <c r="N6954" t="s">
        <v>32</v>
      </c>
      <c r="O6954">
        <v>75.28</v>
      </c>
      <c r="P6954" t="s">
        <v>22</v>
      </c>
      <c r="Q6954" t="s">
        <v>96</v>
      </c>
      <c r="R6954" t="s">
        <v>33</v>
      </c>
      <c r="S6954" t="s">
        <v>34</v>
      </c>
      <c r="T6954" t="s">
        <v>35</v>
      </c>
    </row>
    <row r="6955" spans="1:20">
      <c r="A6955" t="s">
        <v>96</v>
      </c>
      <c r="B6955" t="s">
        <v>22</v>
      </c>
      <c r="C6955" t="s">
        <v>101</v>
      </c>
      <c r="D6955" t="s">
        <v>102</v>
      </c>
      <c r="E6955" t="s">
        <v>25</v>
      </c>
      <c r="F6955" s="1">
        <v>38353</v>
      </c>
      <c r="G6955" t="s">
        <v>2895</v>
      </c>
      <c r="H6955">
        <v>201503</v>
      </c>
      <c r="I6955" t="s">
        <v>27</v>
      </c>
      <c r="J6955" t="s">
        <v>28</v>
      </c>
      <c r="K6955" t="s">
        <v>38</v>
      </c>
      <c r="L6955" t="s">
        <v>30</v>
      </c>
      <c r="M6955" t="s">
        <v>31</v>
      </c>
      <c r="N6955" t="s">
        <v>32</v>
      </c>
      <c r="O6955">
        <v>5.0600000000000005</v>
      </c>
      <c r="P6955" t="s">
        <v>22</v>
      </c>
      <c r="Q6955" t="s">
        <v>96</v>
      </c>
      <c r="R6955" t="s">
        <v>33</v>
      </c>
      <c r="S6955" t="s">
        <v>34</v>
      </c>
      <c r="T6955" t="s">
        <v>35</v>
      </c>
    </row>
    <row r="6956" spans="1:20">
      <c r="A6956" t="s">
        <v>96</v>
      </c>
      <c r="B6956" t="s">
        <v>22</v>
      </c>
      <c r="C6956" t="s">
        <v>101</v>
      </c>
      <c r="D6956" t="s">
        <v>102</v>
      </c>
      <c r="E6956" t="s">
        <v>25</v>
      </c>
      <c r="F6956" s="1">
        <v>38353</v>
      </c>
      <c r="G6956" t="s">
        <v>2895</v>
      </c>
      <c r="H6956">
        <v>201503</v>
      </c>
      <c r="I6956" t="s">
        <v>27</v>
      </c>
      <c r="J6956" t="s">
        <v>28</v>
      </c>
      <c r="K6956" t="s">
        <v>39</v>
      </c>
      <c r="L6956" t="s">
        <v>30</v>
      </c>
      <c r="M6956" t="s">
        <v>31</v>
      </c>
      <c r="N6956" t="s">
        <v>32</v>
      </c>
      <c r="O6956">
        <v>75.100000000000009</v>
      </c>
      <c r="P6956" t="s">
        <v>22</v>
      </c>
      <c r="Q6956" t="s">
        <v>96</v>
      </c>
      <c r="R6956" t="s">
        <v>33</v>
      </c>
      <c r="S6956" t="s">
        <v>34</v>
      </c>
      <c r="T6956" t="s">
        <v>35</v>
      </c>
    </row>
    <row r="6957" spans="1:20">
      <c r="A6957" t="s">
        <v>96</v>
      </c>
      <c r="B6957" t="s">
        <v>22</v>
      </c>
      <c r="C6957" t="s">
        <v>101</v>
      </c>
      <c r="D6957" t="s">
        <v>102</v>
      </c>
      <c r="E6957" t="s">
        <v>25</v>
      </c>
      <c r="F6957" s="1">
        <v>38353</v>
      </c>
      <c r="G6957" t="s">
        <v>2895</v>
      </c>
      <c r="H6957">
        <v>201503</v>
      </c>
      <c r="I6957" t="s">
        <v>27</v>
      </c>
      <c r="J6957" t="s">
        <v>28</v>
      </c>
      <c r="K6957" t="s">
        <v>41</v>
      </c>
      <c r="L6957" t="s">
        <v>30</v>
      </c>
      <c r="M6957" t="s">
        <v>31</v>
      </c>
      <c r="N6957" t="s">
        <v>32</v>
      </c>
      <c r="O6957">
        <v>75.100000000000009</v>
      </c>
      <c r="P6957" t="s">
        <v>22</v>
      </c>
      <c r="Q6957" t="s">
        <v>96</v>
      </c>
      <c r="R6957" t="s">
        <v>33</v>
      </c>
      <c r="S6957" t="s">
        <v>34</v>
      </c>
      <c r="T6957" t="s">
        <v>35</v>
      </c>
    </row>
    <row r="6958" spans="1:20">
      <c r="A6958" t="s">
        <v>103</v>
      </c>
      <c r="B6958" t="s">
        <v>22</v>
      </c>
      <c r="C6958" t="s">
        <v>104</v>
      </c>
      <c r="D6958" t="s">
        <v>105</v>
      </c>
      <c r="E6958" t="s">
        <v>25</v>
      </c>
      <c r="F6958" s="1">
        <v>34579</v>
      </c>
      <c r="G6958" t="s">
        <v>2895</v>
      </c>
      <c r="H6958">
        <v>201503</v>
      </c>
      <c r="I6958" t="s">
        <v>27</v>
      </c>
      <c r="J6958" t="s">
        <v>53</v>
      </c>
      <c r="K6958" t="s">
        <v>36</v>
      </c>
      <c r="L6958" t="s">
        <v>54</v>
      </c>
      <c r="M6958" t="s">
        <v>31</v>
      </c>
      <c r="N6958" t="s">
        <v>32</v>
      </c>
      <c r="O6958">
        <v>37.61</v>
      </c>
      <c r="P6958" t="s">
        <v>22</v>
      </c>
      <c r="Q6958" t="s">
        <v>103</v>
      </c>
      <c r="R6958" t="s">
        <v>33</v>
      </c>
      <c r="S6958" t="s">
        <v>34</v>
      </c>
      <c r="T6958" t="s">
        <v>35</v>
      </c>
    </row>
    <row r="6959" spans="1:20">
      <c r="A6959" t="s">
        <v>103</v>
      </c>
      <c r="B6959" t="s">
        <v>22</v>
      </c>
      <c r="C6959" t="s">
        <v>104</v>
      </c>
      <c r="D6959" t="s">
        <v>105</v>
      </c>
      <c r="E6959" t="s">
        <v>25</v>
      </c>
      <c r="F6959" s="1">
        <v>34579</v>
      </c>
      <c r="G6959" t="s">
        <v>2895</v>
      </c>
      <c r="H6959">
        <v>201503</v>
      </c>
      <c r="I6959" t="s">
        <v>27</v>
      </c>
      <c r="J6959" t="s">
        <v>53</v>
      </c>
      <c r="K6959" t="s">
        <v>37</v>
      </c>
      <c r="L6959" t="s">
        <v>54</v>
      </c>
      <c r="M6959" t="s">
        <v>31</v>
      </c>
      <c r="N6959" t="s">
        <v>32</v>
      </c>
      <c r="O6959">
        <v>628.35</v>
      </c>
      <c r="P6959" t="s">
        <v>22</v>
      </c>
      <c r="Q6959" t="s">
        <v>103</v>
      </c>
      <c r="R6959" t="s">
        <v>33</v>
      </c>
      <c r="S6959" t="s">
        <v>34</v>
      </c>
      <c r="T6959" t="s">
        <v>35</v>
      </c>
    </row>
    <row r="6960" spans="1:20">
      <c r="A6960" t="s">
        <v>103</v>
      </c>
      <c r="B6960" t="s">
        <v>22</v>
      </c>
      <c r="C6960" t="s">
        <v>104</v>
      </c>
      <c r="D6960" t="s">
        <v>105</v>
      </c>
      <c r="E6960" t="s">
        <v>25</v>
      </c>
      <c r="F6960" s="1">
        <v>34579</v>
      </c>
      <c r="G6960" t="s">
        <v>2895</v>
      </c>
      <c r="H6960">
        <v>201503</v>
      </c>
      <c r="I6960" t="s">
        <v>27</v>
      </c>
      <c r="J6960" t="s">
        <v>53</v>
      </c>
      <c r="K6960" t="s">
        <v>41</v>
      </c>
      <c r="L6960" t="s">
        <v>54</v>
      </c>
      <c r="M6960" t="s">
        <v>31</v>
      </c>
      <c r="N6960" t="s">
        <v>32</v>
      </c>
      <c r="O6960">
        <v>8184.89</v>
      </c>
      <c r="P6960" t="s">
        <v>22</v>
      </c>
      <c r="Q6960" t="s">
        <v>103</v>
      </c>
      <c r="R6960" t="s">
        <v>33</v>
      </c>
      <c r="S6960" t="s">
        <v>34</v>
      </c>
      <c r="T6960" t="s">
        <v>35</v>
      </c>
    </row>
    <row r="6961" spans="1:20">
      <c r="A6961" t="s">
        <v>45</v>
      </c>
      <c r="B6961" t="s">
        <v>22</v>
      </c>
      <c r="C6961" t="s">
        <v>106</v>
      </c>
      <c r="D6961" t="s">
        <v>107</v>
      </c>
      <c r="E6961" t="s">
        <v>25</v>
      </c>
      <c r="F6961" s="1">
        <v>34050</v>
      </c>
      <c r="G6961" t="s">
        <v>2895</v>
      </c>
      <c r="H6961">
        <v>201503</v>
      </c>
      <c r="I6961" t="s">
        <v>27</v>
      </c>
      <c r="J6961" t="s">
        <v>28</v>
      </c>
      <c r="K6961" t="s">
        <v>29</v>
      </c>
      <c r="L6961" t="s">
        <v>30</v>
      </c>
      <c r="M6961" t="s">
        <v>31</v>
      </c>
      <c r="N6961" t="s">
        <v>32</v>
      </c>
      <c r="O6961">
        <v>14986</v>
      </c>
      <c r="P6961" t="s">
        <v>22</v>
      </c>
      <c r="Q6961" t="s">
        <v>45</v>
      </c>
      <c r="R6961" t="s">
        <v>33</v>
      </c>
      <c r="S6961" t="s">
        <v>34</v>
      </c>
      <c r="T6961" t="s">
        <v>35</v>
      </c>
    </row>
    <row r="6962" spans="1:20">
      <c r="A6962" t="s">
        <v>45</v>
      </c>
      <c r="B6962" t="s">
        <v>22</v>
      </c>
      <c r="C6962" t="s">
        <v>106</v>
      </c>
      <c r="D6962" t="s">
        <v>107</v>
      </c>
      <c r="E6962" t="s">
        <v>25</v>
      </c>
      <c r="F6962" s="1">
        <v>34050</v>
      </c>
      <c r="G6962" t="s">
        <v>2895</v>
      </c>
      <c r="H6962">
        <v>201503</v>
      </c>
      <c r="I6962" t="s">
        <v>27</v>
      </c>
      <c r="J6962" t="s">
        <v>28</v>
      </c>
      <c r="K6962" t="s">
        <v>36</v>
      </c>
      <c r="L6962" t="s">
        <v>30</v>
      </c>
      <c r="M6962" t="s">
        <v>31</v>
      </c>
      <c r="N6962" t="s">
        <v>32</v>
      </c>
      <c r="O6962">
        <v>-1621.8400000000001</v>
      </c>
      <c r="P6962" t="s">
        <v>22</v>
      </c>
      <c r="Q6962" t="s">
        <v>45</v>
      </c>
      <c r="R6962" t="s">
        <v>33</v>
      </c>
      <c r="S6962" t="s">
        <v>34</v>
      </c>
      <c r="T6962" t="s">
        <v>35</v>
      </c>
    </row>
    <row r="6963" spans="1:20">
      <c r="A6963" t="s">
        <v>45</v>
      </c>
      <c r="B6963" t="s">
        <v>22</v>
      </c>
      <c r="C6963" t="s">
        <v>106</v>
      </c>
      <c r="D6963" t="s">
        <v>107</v>
      </c>
      <c r="E6963" t="s">
        <v>25</v>
      </c>
      <c r="F6963" s="1">
        <v>34050</v>
      </c>
      <c r="G6963" t="s">
        <v>2895</v>
      </c>
      <c r="H6963">
        <v>201503</v>
      </c>
      <c r="I6963" t="s">
        <v>27</v>
      </c>
      <c r="J6963" t="s">
        <v>28</v>
      </c>
      <c r="K6963" t="s">
        <v>37</v>
      </c>
      <c r="L6963" t="s">
        <v>30</v>
      </c>
      <c r="M6963" t="s">
        <v>31</v>
      </c>
      <c r="N6963" t="s">
        <v>32</v>
      </c>
      <c r="O6963">
        <v>7744.79</v>
      </c>
      <c r="P6963" t="s">
        <v>22</v>
      </c>
      <c r="Q6963" t="s">
        <v>45</v>
      </c>
      <c r="R6963" t="s">
        <v>33</v>
      </c>
      <c r="S6963" t="s">
        <v>34</v>
      </c>
      <c r="T6963" t="s">
        <v>35</v>
      </c>
    </row>
    <row r="6964" spans="1:20">
      <c r="A6964" t="s">
        <v>45</v>
      </c>
      <c r="B6964" t="s">
        <v>22</v>
      </c>
      <c r="C6964" t="s">
        <v>106</v>
      </c>
      <c r="D6964" t="s">
        <v>107</v>
      </c>
      <c r="E6964" t="s">
        <v>25</v>
      </c>
      <c r="F6964" s="1">
        <v>34050</v>
      </c>
      <c r="G6964" t="s">
        <v>2895</v>
      </c>
      <c r="H6964">
        <v>201503</v>
      </c>
      <c r="I6964" t="s">
        <v>27</v>
      </c>
      <c r="J6964" t="s">
        <v>28</v>
      </c>
      <c r="K6964" t="s">
        <v>38</v>
      </c>
      <c r="L6964" t="s">
        <v>30</v>
      </c>
      <c r="M6964" t="s">
        <v>31</v>
      </c>
      <c r="N6964" t="s">
        <v>32</v>
      </c>
      <c r="O6964">
        <v>14674.69</v>
      </c>
      <c r="P6964" t="s">
        <v>22</v>
      </c>
      <c r="Q6964" t="s">
        <v>45</v>
      </c>
      <c r="R6964" t="s">
        <v>33</v>
      </c>
      <c r="S6964" t="s">
        <v>34</v>
      </c>
      <c r="T6964" t="s">
        <v>35</v>
      </c>
    </row>
    <row r="6965" spans="1:20">
      <c r="A6965" t="s">
        <v>45</v>
      </c>
      <c r="B6965" t="s">
        <v>22</v>
      </c>
      <c r="C6965" t="s">
        <v>106</v>
      </c>
      <c r="D6965" t="s">
        <v>107</v>
      </c>
      <c r="E6965" t="s">
        <v>25</v>
      </c>
      <c r="F6965" s="1">
        <v>34050</v>
      </c>
      <c r="G6965" t="s">
        <v>2895</v>
      </c>
      <c r="H6965">
        <v>201503</v>
      </c>
      <c r="I6965" t="s">
        <v>27</v>
      </c>
      <c r="J6965" t="s">
        <v>28</v>
      </c>
      <c r="K6965" t="s">
        <v>40</v>
      </c>
      <c r="L6965" t="s">
        <v>30</v>
      </c>
      <c r="M6965" t="s">
        <v>31</v>
      </c>
      <c r="N6965" t="s">
        <v>32</v>
      </c>
      <c r="O6965">
        <v>11939.460000000001</v>
      </c>
      <c r="P6965" t="s">
        <v>22</v>
      </c>
      <c r="Q6965" t="s">
        <v>45</v>
      </c>
      <c r="R6965" t="s">
        <v>33</v>
      </c>
      <c r="S6965" t="s">
        <v>34</v>
      </c>
      <c r="T6965" t="s">
        <v>35</v>
      </c>
    </row>
    <row r="6966" spans="1:20">
      <c r="A6966" t="s">
        <v>45</v>
      </c>
      <c r="B6966" t="s">
        <v>22</v>
      </c>
      <c r="C6966" t="s">
        <v>106</v>
      </c>
      <c r="D6966" t="s">
        <v>107</v>
      </c>
      <c r="E6966" t="s">
        <v>25</v>
      </c>
      <c r="F6966" s="1">
        <v>34050</v>
      </c>
      <c r="G6966" t="s">
        <v>2895</v>
      </c>
      <c r="H6966">
        <v>201503</v>
      </c>
      <c r="I6966" t="s">
        <v>27</v>
      </c>
      <c r="J6966" t="s">
        <v>28</v>
      </c>
      <c r="K6966" t="s">
        <v>41</v>
      </c>
      <c r="L6966" t="s">
        <v>30</v>
      </c>
      <c r="M6966" t="s">
        <v>31</v>
      </c>
      <c r="N6966" t="s">
        <v>32</v>
      </c>
      <c r="O6966">
        <v>11487.33</v>
      </c>
      <c r="P6966" t="s">
        <v>22</v>
      </c>
      <c r="Q6966" t="s">
        <v>45</v>
      </c>
      <c r="R6966" t="s">
        <v>33</v>
      </c>
      <c r="S6966" t="s">
        <v>34</v>
      </c>
      <c r="T6966" t="s">
        <v>35</v>
      </c>
    </row>
    <row r="6967" spans="1:20">
      <c r="A6967" t="s">
        <v>45</v>
      </c>
      <c r="B6967" t="s">
        <v>22</v>
      </c>
      <c r="C6967" t="s">
        <v>106</v>
      </c>
      <c r="D6967" t="s">
        <v>107</v>
      </c>
      <c r="E6967" t="s">
        <v>25</v>
      </c>
      <c r="F6967" s="1">
        <v>34050</v>
      </c>
      <c r="G6967" t="s">
        <v>2895</v>
      </c>
      <c r="H6967">
        <v>201503</v>
      </c>
      <c r="I6967" t="s">
        <v>27</v>
      </c>
      <c r="J6967" t="s">
        <v>28</v>
      </c>
      <c r="K6967" t="s">
        <v>44</v>
      </c>
      <c r="L6967" t="s">
        <v>30</v>
      </c>
      <c r="M6967" t="s">
        <v>31</v>
      </c>
      <c r="N6967" t="s">
        <v>32</v>
      </c>
      <c r="O6967">
        <v>8191.68</v>
      </c>
      <c r="P6967" t="s">
        <v>22</v>
      </c>
      <c r="Q6967" t="s">
        <v>45</v>
      </c>
      <c r="R6967" t="s">
        <v>33</v>
      </c>
      <c r="S6967" t="s">
        <v>34</v>
      </c>
      <c r="T6967" t="s">
        <v>35</v>
      </c>
    </row>
    <row r="6968" spans="1:20">
      <c r="A6968" t="s">
        <v>21</v>
      </c>
      <c r="B6968" t="s">
        <v>22</v>
      </c>
      <c r="C6968" t="s">
        <v>110</v>
      </c>
      <c r="D6968" t="s">
        <v>111</v>
      </c>
      <c r="E6968" t="s">
        <v>25</v>
      </c>
      <c r="F6968" s="1">
        <v>37987</v>
      </c>
      <c r="G6968" t="s">
        <v>2895</v>
      </c>
      <c r="H6968">
        <v>201503</v>
      </c>
      <c r="I6968" t="s">
        <v>27</v>
      </c>
      <c r="J6968" t="s">
        <v>28</v>
      </c>
      <c r="K6968" t="s">
        <v>29</v>
      </c>
      <c r="L6968" t="s">
        <v>30</v>
      </c>
      <c r="M6968" t="s">
        <v>31</v>
      </c>
      <c r="N6968" t="s">
        <v>32</v>
      </c>
      <c r="O6968">
        <v>0</v>
      </c>
      <c r="P6968" t="s">
        <v>22</v>
      </c>
      <c r="Q6968" t="s">
        <v>21</v>
      </c>
      <c r="R6968" t="s">
        <v>33</v>
      </c>
      <c r="S6968" t="s">
        <v>34</v>
      </c>
      <c r="T6968" t="s">
        <v>35</v>
      </c>
    </row>
    <row r="6969" spans="1:20">
      <c r="A6969" t="s">
        <v>21</v>
      </c>
      <c r="B6969" t="s">
        <v>22</v>
      </c>
      <c r="C6969" t="s">
        <v>110</v>
      </c>
      <c r="D6969" t="s">
        <v>111</v>
      </c>
      <c r="E6969" t="s">
        <v>25</v>
      </c>
      <c r="F6969" s="1">
        <v>37987</v>
      </c>
      <c r="G6969" t="s">
        <v>2895</v>
      </c>
      <c r="H6969">
        <v>201503</v>
      </c>
      <c r="I6969" t="s">
        <v>27</v>
      </c>
      <c r="J6969" t="s">
        <v>28</v>
      </c>
      <c r="K6969" t="s">
        <v>36</v>
      </c>
      <c r="L6969" t="s">
        <v>30</v>
      </c>
      <c r="M6969" t="s">
        <v>31</v>
      </c>
      <c r="N6969" t="s">
        <v>32</v>
      </c>
      <c r="O6969">
        <v>0</v>
      </c>
      <c r="P6969" t="s">
        <v>22</v>
      </c>
      <c r="Q6969" t="s">
        <v>21</v>
      </c>
      <c r="R6969" t="s">
        <v>33</v>
      </c>
      <c r="S6969" t="s">
        <v>34</v>
      </c>
      <c r="T6969" t="s">
        <v>35</v>
      </c>
    </row>
    <row r="6970" spans="1:20">
      <c r="A6970" t="s">
        <v>21</v>
      </c>
      <c r="B6970" t="s">
        <v>22</v>
      </c>
      <c r="C6970" t="s">
        <v>110</v>
      </c>
      <c r="D6970" t="s">
        <v>111</v>
      </c>
      <c r="E6970" t="s">
        <v>25</v>
      </c>
      <c r="F6970" s="1">
        <v>37987</v>
      </c>
      <c r="G6970" t="s">
        <v>2895</v>
      </c>
      <c r="H6970">
        <v>201503</v>
      </c>
      <c r="I6970" t="s">
        <v>27</v>
      </c>
      <c r="J6970" t="s">
        <v>28</v>
      </c>
      <c r="K6970" t="s">
        <v>37</v>
      </c>
      <c r="L6970" t="s">
        <v>30</v>
      </c>
      <c r="M6970" t="s">
        <v>31</v>
      </c>
      <c r="N6970" t="s">
        <v>32</v>
      </c>
      <c r="O6970">
        <v>11680.66</v>
      </c>
      <c r="P6970" t="s">
        <v>22</v>
      </c>
      <c r="Q6970" t="s">
        <v>21</v>
      </c>
      <c r="R6970" t="s">
        <v>33</v>
      </c>
      <c r="S6970" t="s">
        <v>34</v>
      </c>
      <c r="T6970" t="s">
        <v>35</v>
      </c>
    </row>
    <row r="6971" spans="1:20">
      <c r="A6971" t="s">
        <v>21</v>
      </c>
      <c r="B6971" t="s">
        <v>22</v>
      </c>
      <c r="C6971" t="s">
        <v>110</v>
      </c>
      <c r="D6971" t="s">
        <v>111</v>
      </c>
      <c r="E6971" t="s">
        <v>25</v>
      </c>
      <c r="F6971" s="1">
        <v>37987</v>
      </c>
      <c r="G6971" t="s">
        <v>2895</v>
      </c>
      <c r="H6971">
        <v>201503</v>
      </c>
      <c r="I6971" t="s">
        <v>27</v>
      </c>
      <c r="J6971" t="s">
        <v>28</v>
      </c>
      <c r="K6971" t="s">
        <v>38</v>
      </c>
      <c r="L6971" t="s">
        <v>30</v>
      </c>
      <c r="M6971" t="s">
        <v>31</v>
      </c>
      <c r="N6971" t="s">
        <v>32</v>
      </c>
      <c r="O6971">
        <v>0</v>
      </c>
      <c r="P6971" t="s">
        <v>22</v>
      </c>
      <c r="Q6971" t="s">
        <v>21</v>
      </c>
      <c r="R6971" t="s">
        <v>33</v>
      </c>
      <c r="S6971" t="s">
        <v>34</v>
      </c>
      <c r="T6971" t="s">
        <v>35</v>
      </c>
    </row>
    <row r="6972" spans="1:20">
      <c r="A6972" t="s">
        <v>21</v>
      </c>
      <c r="B6972" t="s">
        <v>22</v>
      </c>
      <c r="C6972" t="s">
        <v>110</v>
      </c>
      <c r="D6972" t="s">
        <v>111</v>
      </c>
      <c r="E6972" t="s">
        <v>25</v>
      </c>
      <c r="F6972" s="1">
        <v>37987</v>
      </c>
      <c r="G6972" t="s">
        <v>2895</v>
      </c>
      <c r="H6972">
        <v>201503</v>
      </c>
      <c r="I6972" t="s">
        <v>27</v>
      </c>
      <c r="J6972" t="s">
        <v>28</v>
      </c>
      <c r="K6972" t="s">
        <v>39</v>
      </c>
      <c r="L6972" t="s">
        <v>30</v>
      </c>
      <c r="M6972" t="s">
        <v>31</v>
      </c>
      <c r="N6972" t="s">
        <v>32</v>
      </c>
      <c r="O6972">
        <v>0</v>
      </c>
      <c r="P6972" t="s">
        <v>22</v>
      </c>
      <c r="Q6972" t="s">
        <v>21</v>
      </c>
      <c r="R6972" t="s">
        <v>33</v>
      </c>
      <c r="S6972" t="s">
        <v>34</v>
      </c>
      <c r="T6972" t="s">
        <v>35</v>
      </c>
    </row>
    <row r="6973" spans="1:20">
      <c r="A6973" t="s">
        <v>21</v>
      </c>
      <c r="B6973" t="s">
        <v>22</v>
      </c>
      <c r="C6973" t="s">
        <v>110</v>
      </c>
      <c r="D6973" t="s">
        <v>111</v>
      </c>
      <c r="E6973" t="s">
        <v>25</v>
      </c>
      <c r="F6973" s="1">
        <v>37987</v>
      </c>
      <c r="G6973" t="s">
        <v>2895</v>
      </c>
      <c r="H6973">
        <v>201503</v>
      </c>
      <c r="I6973" t="s">
        <v>27</v>
      </c>
      <c r="J6973" t="s">
        <v>28</v>
      </c>
      <c r="K6973" t="s">
        <v>40</v>
      </c>
      <c r="L6973" t="s">
        <v>30</v>
      </c>
      <c r="M6973" t="s">
        <v>31</v>
      </c>
      <c r="N6973" t="s">
        <v>32</v>
      </c>
      <c r="O6973">
        <v>0</v>
      </c>
      <c r="P6973" t="s">
        <v>22</v>
      </c>
      <c r="Q6973" t="s">
        <v>21</v>
      </c>
      <c r="R6973" t="s">
        <v>33</v>
      </c>
      <c r="S6973" t="s">
        <v>34</v>
      </c>
      <c r="T6973" t="s">
        <v>35</v>
      </c>
    </row>
    <row r="6974" spans="1:20">
      <c r="A6974" t="s">
        <v>21</v>
      </c>
      <c r="B6974" t="s">
        <v>22</v>
      </c>
      <c r="C6974" t="s">
        <v>110</v>
      </c>
      <c r="D6974" t="s">
        <v>111</v>
      </c>
      <c r="E6974" t="s">
        <v>25</v>
      </c>
      <c r="F6974" s="1">
        <v>37987</v>
      </c>
      <c r="G6974" t="s">
        <v>2895</v>
      </c>
      <c r="H6974">
        <v>201503</v>
      </c>
      <c r="I6974" t="s">
        <v>27</v>
      </c>
      <c r="J6974" t="s">
        <v>28</v>
      </c>
      <c r="K6974" t="s">
        <v>41</v>
      </c>
      <c r="L6974" t="s">
        <v>30</v>
      </c>
      <c r="M6974" t="s">
        <v>31</v>
      </c>
      <c r="N6974" t="s">
        <v>32</v>
      </c>
      <c r="O6974">
        <v>0</v>
      </c>
      <c r="P6974" t="s">
        <v>22</v>
      </c>
      <c r="Q6974" t="s">
        <v>21</v>
      </c>
      <c r="R6974" t="s">
        <v>33</v>
      </c>
      <c r="S6974" t="s">
        <v>34</v>
      </c>
      <c r="T6974" t="s">
        <v>35</v>
      </c>
    </row>
    <row r="6975" spans="1:20">
      <c r="A6975" t="s">
        <v>21</v>
      </c>
      <c r="B6975" t="s">
        <v>22</v>
      </c>
      <c r="C6975" t="s">
        <v>110</v>
      </c>
      <c r="D6975" t="s">
        <v>111</v>
      </c>
      <c r="E6975" t="s">
        <v>25</v>
      </c>
      <c r="F6975" s="1">
        <v>37987</v>
      </c>
      <c r="G6975" t="s">
        <v>2895</v>
      </c>
      <c r="H6975">
        <v>201503</v>
      </c>
      <c r="I6975" t="s">
        <v>27</v>
      </c>
      <c r="J6975" t="s">
        <v>28</v>
      </c>
      <c r="K6975" t="s">
        <v>42</v>
      </c>
      <c r="L6975" t="s">
        <v>30</v>
      </c>
      <c r="M6975" t="s">
        <v>31</v>
      </c>
      <c r="N6975" t="s">
        <v>32</v>
      </c>
      <c r="O6975">
        <v>0</v>
      </c>
      <c r="P6975" t="s">
        <v>22</v>
      </c>
      <c r="Q6975" t="s">
        <v>21</v>
      </c>
      <c r="R6975" t="s">
        <v>33</v>
      </c>
      <c r="S6975" t="s">
        <v>34</v>
      </c>
      <c r="T6975" t="s">
        <v>35</v>
      </c>
    </row>
    <row r="6976" spans="1:20">
      <c r="A6976" t="s">
        <v>21</v>
      </c>
      <c r="B6976" t="s">
        <v>22</v>
      </c>
      <c r="C6976" t="s">
        <v>110</v>
      </c>
      <c r="D6976" t="s">
        <v>111</v>
      </c>
      <c r="E6976" t="s">
        <v>25</v>
      </c>
      <c r="F6976" s="1">
        <v>37987</v>
      </c>
      <c r="G6976" t="s">
        <v>2895</v>
      </c>
      <c r="H6976">
        <v>201503</v>
      </c>
      <c r="I6976" t="s">
        <v>27</v>
      </c>
      <c r="J6976" t="s">
        <v>28</v>
      </c>
      <c r="K6976" t="s">
        <v>43</v>
      </c>
      <c r="L6976" t="s">
        <v>30</v>
      </c>
      <c r="M6976" t="s">
        <v>31</v>
      </c>
      <c r="N6976" t="s">
        <v>32</v>
      </c>
      <c r="O6976">
        <v>0</v>
      </c>
      <c r="P6976" t="s">
        <v>22</v>
      </c>
      <c r="Q6976" t="s">
        <v>21</v>
      </c>
      <c r="R6976" t="s">
        <v>33</v>
      </c>
      <c r="S6976" t="s">
        <v>34</v>
      </c>
      <c r="T6976" t="s">
        <v>35</v>
      </c>
    </row>
    <row r="6977" spans="1:20">
      <c r="A6977" t="s">
        <v>21</v>
      </c>
      <c r="B6977" t="s">
        <v>22</v>
      </c>
      <c r="C6977" t="s">
        <v>110</v>
      </c>
      <c r="D6977" t="s">
        <v>111</v>
      </c>
      <c r="E6977" t="s">
        <v>25</v>
      </c>
      <c r="F6977" s="1">
        <v>37987</v>
      </c>
      <c r="G6977" t="s">
        <v>2895</v>
      </c>
      <c r="H6977">
        <v>201503</v>
      </c>
      <c r="I6977" t="s">
        <v>27</v>
      </c>
      <c r="J6977" t="s">
        <v>28</v>
      </c>
      <c r="K6977" t="s">
        <v>44</v>
      </c>
      <c r="L6977" t="s">
        <v>30</v>
      </c>
      <c r="M6977" t="s">
        <v>31</v>
      </c>
      <c r="N6977" t="s">
        <v>32</v>
      </c>
      <c r="O6977">
        <v>0</v>
      </c>
      <c r="P6977" t="s">
        <v>22</v>
      </c>
      <c r="Q6977" t="s">
        <v>21</v>
      </c>
      <c r="R6977" t="s">
        <v>33</v>
      </c>
      <c r="S6977" t="s">
        <v>34</v>
      </c>
      <c r="T6977" t="s">
        <v>35</v>
      </c>
    </row>
    <row r="6978" spans="1:20">
      <c r="A6978" t="s">
        <v>45</v>
      </c>
      <c r="B6978" t="s">
        <v>22</v>
      </c>
      <c r="C6978" t="s">
        <v>112</v>
      </c>
      <c r="D6978" t="s">
        <v>113</v>
      </c>
      <c r="E6978" t="s">
        <v>25</v>
      </c>
      <c r="F6978" s="1">
        <v>37987</v>
      </c>
      <c r="G6978" t="s">
        <v>2895</v>
      </c>
      <c r="H6978">
        <v>201503</v>
      </c>
      <c r="I6978" t="s">
        <v>27</v>
      </c>
      <c r="J6978" t="s">
        <v>28</v>
      </c>
      <c r="K6978" t="s">
        <v>38</v>
      </c>
      <c r="L6978" t="s">
        <v>30</v>
      </c>
      <c r="M6978" t="s">
        <v>31</v>
      </c>
      <c r="N6978" t="s">
        <v>32</v>
      </c>
      <c r="O6978">
        <v>2184.4700000000003</v>
      </c>
      <c r="P6978" t="s">
        <v>22</v>
      </c>
      <c r="Q6978" t="s">
        <v>45</v>
      </c>
      <c r="R6978" t="s">
        <v>33</v>
      </c>
      <c r="S6978" t="s">
        <v>34</v>
      </c>
      <c r="T6978" t="s">
        <v>35</v>
      </c>
    </row>
    <row r="6979" spans="1:20">
      <c r="A6979" t="s">
        <v>45</v>
      </c>
      <c r="B6979" t="s">
        <v>22</v>
      </c>
      <c r="C6979" t="s">
        <v>112</v>
      </c>
      <c r="D6979" t="s">
        <v>113</v>
      </c>
      <c r="E6979" t="s">
        <v>25</v>
      </c>
      <c r="F6979" s="1">
        <v>37987</v>
      </c>
      <c r="G6979" t="s">
        <v>2895</v>
      </c>
      <c r="H6979">
        <v>201503</v>
      </c>
      <c r="I6979" t="s">
        <v>27</v>
      </c>
      <c r="J6979" t="s">
        <v>28</v>
      </c>
      <c r="K6979" t="s">
        <v>41</v>
      </c>
      <c r="L6979" t="s">
        <v>30</v>
      </c>
      <c r="M6979" t="s">
        <v>31</v>
      </c>
      <c r="N6979" t="s">
        <v>32</v>
      </c>
      <c r="O6979">
        <v>2807.07</v>
      </c>
      <c r="P6979" t="s">
        <v>22</v>
      </c>
      <c r="Q6979" t="s">
        <v>45</v>
      </c>
      <c r="R6979" t="s">
        <v>33</v>
      </c>
      <c r="S6979" t="s">
        <v>34</v>
      </c>
      <c r="T6979" t="s">
        <v>35</v>
      </c>
    </row>
    <row r="6980" spans="1:20">
      <c r="A6980" t="s">
        <v>55</v>
      </c>
      <c r="B6980" t="s">
        <v>22</v>
      </c>
      <c r="C6980" t="s">
        <v>114</v>
      </c>
      <c r="D6980" t="s">
        <v>115</v>
      </c>
      <c r="E6980" t="s">
        <v>25</v>
      </c>
      <c r="F6980" s="1">
        <v>37869</v>
      </c>
      <c r="G6980" t="s">
        <v>2895</v>
      </c>
      <c r="H6980">
        <v>201503</v>
      </c>
      <c r="I6980" t="s">
        <v>27</v>
      </c>
      <c r="J6980" t="s">
        <v>28</v>
      </c>
      <c r="K6980" t="s">
        <v>38</v>
      </c>
      <c r="L6980" t="s">
        <v>30</v>
      </c>
      <c r="M6980" t="s">
        <v>31</v>
      </c>
      <c r="N6980" t="s">
        <v>32</v>
      </c>
      <c r="O6980">
        <v>179.04</v>
      </c>
      <c r="P6980" t="s">
        <v>22</v>
      </c>
      <c r="Q6980" t="s">
        <v>55</v>
      </c>
      <c r="R6980" t="s">
        <v>33</v>
      </c>
      <c r="S6980" t="s">
        <v>34</v>
      </c>
      <c r="T6980" t="s">
        <v>35</v>
      </c>
    </row>
    <row r="6981" spans="1:20">
      <c r="A6981" t="s">
        <v>55</v>
      </c>
      <c r="B6981" t="s">
        <v>22</v>
      </c>
      <c r="C6981" t="s">
        <v>120</v>
      </c>
      <c r="D6981" t="s">
        <v>121</v>
      </c>
      <c r="E6981" t="s">
        <v>25</v>
      </c>
      <c r="F6981" s="1">
        <v>37869</v>
      </c>
      <c r="G6981" t="s">
        <v>2895</v>
      </c>
      <c r="H6981">
        <v>201503</v>
      </c>
      <c r="I6981" t="s">
        <v>27</v>
      </c>
      <c r="J6981" t="s">
        <v>53</v>
      </c>
      <c r="K6981" t="s">
        <v>29</v>
      </c>
      <c r="L6981" t="s">
        <v>54</v>
      </c>
      <c r="M6981" t="s">
        <v>31</v>
      </c>
      <c r="N6981" t="s">
        <v>32</v>
      </c>
      <c r="O6981">
        <v>63.11</v>
      </c>
      <c r="P6981" t="s">
        <v>22</v>
      </c>
      <c r="Q6981" t="s">
        <v>55</v>
      </c>
      <c r="R6981" t="s">
        <v>33</v>
      </c>
      <c r="S6981" t="s">
        <v>34</v>
      </c>
      <c r="T6981" t="s">
        <v>35</v>
      </c>
    </row>
    <row r="6982" spans="1:20">
      <c r="A6982" t="s">
        <v>55</v>
      </c>
      <c r="B6982" t="s">
        <v>22</v>
      </c>
      <c r="C6982" t="s">
        <v>120</v>
      </c>
      <c r="D6982" t="s">
        <v>121</v>
      </c>
      <c r="E6982" t="s">
        <v>25</v>
      </c>
      <c r="F6982" s="1">
        <v>37869</v>
      </c>
      <c r="G6982" t="s">
        <v>2895</v>
      </c>
      <c r="H6982">
        <v>201503</v>
      </c>
      <c r="I6982" t="s">
        <v>27</v>
      </c>
      <c r="J6982" t="s">
        <v>53</v>
      </c>
      <c r="K6982" t="s">
        <v>36</v>
      </c>
      <c r="L6982" t="s">
        <v>54</v>
      </c>
      <c r="M6982" t="s">
        <v>31</v>
      </c>
      <c r="N6982" t="s">
        <v>32</v>
      </c>
      <c r="O6982">
        <v>63.11</v>
      </c>
      <c r="P6982" t="s">
        <v>22</v>
      </c>
      <c r="Q6982" t="s">
        <v>55</v>
      </c>
      <c r="R6982" t="s">
        <v>33</v>
      </c>
      <c r="S6982" t="s">
        <v>34</v>
      </c>
      <c r="T6982" t="s">
        <v>35</v>
      </c>
    </row>
    <row r="6983" spans="1:20">
      <c r="A6983" t="s">
        <v>55</v>
      </c>
      <c r="B6983" t="s">
        <v>22</v>
      </c>
      <c r="C6983" t="s">
        <v>120</v>
      </c>
      <c r="D6983" t="s">
        <v>121</v>
      </c>
      <c r="E6983" t="s">
        <v>25</v>
      </c>
      <c r="F6983" s="1">
        <v>37869</v>
      </c>
      <c r="G6983" t="s">
        <v>2895</v>
      </c>
      <c r="H6983">
        <v>201503</v>
      </c>
      <c r="I6983" t="s">
        <v>27</v>
      </c>
      <c r="J6983" t="s">
        <v>53</v>
      </c>
      <c r="K6983" t="s">
        <v>37</v>
      </c>
      <c r="L6983" t="s">
        <v>54</v>
      </c>
      <c r="M6983" t="s">
        <v>31</v>
      </c>
      <c r="N6983" t="s">
        <v>32</v>
      </c>
      <c r="O6983">
        <v>63.11</v>
      </c>
      <c r="P6983" t="s">
        <v>22</v>
      </c>
      <c r="Q6983" t="s">
        <v>55</v>
      </c>
      <c r="R6983" t="s">
        <v>33</v>
      </c>
      <c r="S6983" t="s">
        <v>34</v>
      </c>
      <c r="T6983" t="s">
        <v>35</v>
      </c>
    </row>
    <row r="6984" spans="1:20">
      <c r="A6984" t="s">
        <v>55</v>
      </c>
      <c r="B6984" t="s">
        <v>22</v>
      </c>
      <c r="C6984" t="s">
        <v>120</v>
      </c>
      <c r="D6984" t="s">
        <v>121</v>
      </c>
      <c r="E6984" t="s">
        <v>25</v>
      </c>
      <c r="F6984" s="1">
        <v>37869</v>
      </c>
      <c r="G6984" t="s">
        <v>2895</v>
      </c>
      <c r="H6984">
        <v>201503</v>
      </c>
      <c r="I6984" t="s">
        <v>27</v>
      </c>
      <c r="J6984" t="s">
        <v>53</v>
      </c>
      <c r="K6984" t="s">
        <v>38</v>
      </c>
      <c r="L6984" t="s">
        <v>54</v>
      </c>
      <c r="M6984" t="s">
        <v>31</v>
      </c>
      <c r="N6984" t="s">
        <v>32</v>
      </c>
      <c r="O6984">
        <v>63.11</v>
      </c>
      <c r="P6984" t="s">
        <v>22</v>
      </c>
      <c r="Q6984" t="s">
        <v>55</v>
      </c>
      <c r="R6984" t="s">
        <v>33</v>
      </c>
      <c r="S6984" t="s">
        <v>34</v>
      </c>
      <c r="T6984" t="s">
        <v>35</v>
      </c>
    </row>
    <row r="6985" spans="1:20">
      <c r="A6985" t="s">
        <v>55</v>
      </c>
      <c r="B6985" t="s">
        <v>22</v>
      </c>
      <c r="C6985" t="s">
        <v>120</v>
      </c>
      <c r="D6985" t="s">
        <v>121</v>
      </c>
      <c r="E6985" t="s">
        <v>25</v>
      </c>
      <c r="F6985" s="1">
        <v>37869</v>
      </c>
      <c r="G6985" t="s">
        <v>2895</v>
      </c>
      <c r="H6985">
        <v>201503</v>
      </c>
      <c r="I6985" t="s">
        <v>27</v>
      </c>
      <c r="J6985" t="s">
        <v>53</v>
      </c>
      <c r="K6985" t="s">
        <v>39</v>
      </c>
      <c r="L6985" t="s">
        <v>54</v>
      </c>
      <c r="M6985" t="s">
        <v>31</v>
      </c>
      <c r="N6985" t="s">
        <v>32</v>
      </c>
      <c r="O6985">
        <v>63.13</v>
      </c>
      <c r="P6985" t="s">
        <v>22</v>
      </c>
      <c r="Q6985" t="s">
        <v>55</v>
      </c>
      <c r="R6985" t="s">
        <v>33</v>
      </c>
      <c r="S6985" t="s">
        <v>34</v>
      </c>
      <c r="T6985" t="s">
        <v>35</v>
      </c>
    </row>
    <row r="6986" spans="1:20">
      <c r="A6986" t="s">
        <v>55</v>
      </c>
      <c r="B6986" t="s">
        <v>22</v>
      </c>
      <c r="C6986" t="s">
        <v>120</v>
      </c>
      <c r="D6986" t="s">
        <v>121</v>
      </c>
      <c r="E6986" t="s">
        <v>25</v>
      </c>
      <c r="F6986" s="1">
        <v>37869</v>
      </c>
      <c r="G6986" t="s">
        <v>2895</v>
      </c>
      <c r="H6986">
        <v>201503</v>
      </c>
      <c r="I6986" t="s">
        <v>27</v>
      </c>
      <c r="J6986" t="s">
        <v>53</v>
      </c>
      <c r="K6986" t="s">
        <v>40</v>
      </c>
      <c r="L6986" t="s">
        <v>54</v>
      </c>
      <c r="M6986" t="s">
        <v>31</v>
      </c>
      <c r="N6986" t="s">
        <v>32</v>
      </c>
      <c r="O6986">
        <v>63.11</v>
      </c>
      <c r="P6986" t="s">
        <v>22</v>
      </c>
      <c r="Q6986" t="s">
        <v>55</v>
      </c>
      <c r="R6986" t="s">
        <v>33</v>
      </c>
      <c r="S6986" t="s">
        <v>34</v>
      </c>
      <c r="T6986" t="s">
        <v>35</v>
      </c>
    </row>
    <row r="6987" spans="1:20">
      <c r="A6987" t="s">
        <v>55</v>
      </c>
      <c r="B6987" t="s">
        <v>22</v>
      </c>
      <c r="C6987" t="s">
        <v>120</v>
      </c>
      <c r="D6987" t="s">
        <v>121</v>
      </c>
      <c r="E6987" t="s">
        <v>25</v>
      </c>
      <c r="F6987" s="1">
        <v>37869</v>
      </c>
      <c r="G6987" t="s">
        <v>2895</v>
      </c>
      <c r="H6987">
        <v>201503</v>
      </c>
      <c r="I6987" t="s">
        <v>27</v>
      </c>
      <c r="J6987" t="s">
        <v>53</v>
      </c>
      <c r="K6987" t="s">
        <v>41</v>
      </c>
      <c r="L6987" t="s">
        <v>54</v>
      </c>
      <c r="M6987" t="s">
        <v>31</v>
      </c>
      <c r="N6987" t="s">
        <v>32</v>
      </c>
      <c r="O6987">
        <v>63.11</v>
      </c>
      <c r="P6987" t="s">
        <v>22</v>
      </c>
      <c r="Q6987" t="s">
        <v>55</v>
      </c>
      <c r="R6987" t="s">
        <v>33</v>
      </c>
      <c r="S6987" t="s">
        <v>34</v>
      </c>
      <c r="T6987" t="s">
        <v>35</v>
      </c>
    </row>
    <row r="6988" spans="1:20">
      <c r="A6988" t="s">
        <v>55</v>
      </c>
      <c r="B6988" t="s">
        <v>22</v>
      </c>
      <c r="C6988" t="s">
        <v>120</v>
      </c>
      <c r="D6988" t="s">
        <v>121</v>
      </c>
      <c r="E6988" t="s">
        <v>25</v>
      </c>
      <c r="F6988" s="1">
        <v>37869</v>
      </c>
      <c r="G6988" t="s">
        <v>2895</v>
      </c>
      <c r="H6988">
        <v>201503</v>
      </c>
      <c r="I6988" t="s">
        <v>27</v>
      </c>
      <c r="J6988" t="s">
        <v>53</v>
      </c>
      <c r="K6988" t="s">
        <v>42</v>
      </c>
      <c r="L6988" t="s">
        <v>54</v>
      </c>
      <c r="M6988" t="s">
        <v>31</v>
      </c>
      <c r="N6988" t="s">
        <v>32</v>
      </c>
      <c r="O6988">
        <v>63.11</v>
      </c>
      <c r="P6988" t="s">
        <v>22</v>
      </c>
      <c r="Q6988" t="s">
        <v>55</v>
      </c>
      <c r="R6988" t="s">
        <v>33</v>
      </c>
      <c r="S6988" t="s">
        <v>34</v>
      </c>
      <c r="T6988" t="s">
        <v>35</v>
      </c>
    </row>
    <row r="6989" spans="1:20">
      <c r="A6989" t="s">
        <v>55</v>
      </c>
      <c r="B6989" t="s">
        <v>22</v>
      </c>
      <c r="C6989" t="s">
        <v>120</v>
      </c>
      <c r="D6989" t="s">
        <v>121</v>
      </c>
      <c r="E6989" t="s">
        <v>25</v>
      </c>
      <c r="F6989" s="1">
        <v>37869</v>
      </c>
      <c r="G6989" t="s">
        <v>2895</v>
      </c>
      <c r="H6989">
        <v>201503</v>
      </c>
      <c r="I6989" t="s">
        <v>27</v>
      </c>
      <c r="J6989" t="s">
        <v>53</v>
      </c>
      <c r="K6989" t="s">
        <v>43</v>
      </c>
      <c r="L6989" t="s">
        <v>54</v>
      </c>
      <c r="M6989" t="s">
        <v>31</v>
      </c>
      <c r="N6989" t="s">
        <v>32</v>
      </c>
      <c r="O6989">
        <v>63.09</v>
      </c>
      <c r="P6989" t="s">
        <v>22</v>
      </c>
      <c r="Q6989" t="s">
        <v>55</v>
      </c>
      <c r="R6989" t="s">
        <v>33</v>
      </c>
      <c r="S6989" t="s">
        <v>34</v>
      </c>
      <c r="T6989" t="s">
        <v>35</v>
      </c>
    </row>
    <row r="6990" spans="1:20">
      <c r="A6990" t="s">
        <v>55</v>
      </c>
      <c r="B6990" t="s">
        <v>22</v>
      </c>
      <c r="C6990" t="s">
        <v>120</v>
      </c>
      <c r="D6990" t="s">
        <v>121</v>
      </c>
      <c r="E6990" t="s">
        <v>25</v>
      </c>
      <c r="F6990" s="1">
        <v>37869</v>
      </c>
      <c r="G6990" t="s">
        <v>2895</v>
      </c>
      <c r="H6990">
        <v>201503</v>
      </c>
      <c r="I6990" t="s">
        <v>27</v>
      </c>
      <c r="J6990" t="s">
        <v>53</v>
      </c>
      <c r="K6990" t="s">
        <v>44</v>
      </c>
      <c r="L6990" t="s">
        <v>54</v>
      </c>
      <c r="M6990" t="s">
        <v>31</v>
      </c>
      <c r="N6990" t="s">
        <v>32</v>
      </c>
      <c r="O6990">
        <v>63.11</v>
      </c>
      <c r="P6990" t="s">
        <v>22</v>
      </c>
      <c r="Q6990" t="s">
        <v>55</v>
      </c>
      <c r="R6990" t="s">
        <v>33</v>
      </c>
      <c r="S6990" t="s">
        <v>34</v>
      </c>
      <c r="T6990" t="s">
        <v>35</v>
      </c>
    </row>
    <row r="6991" spans="1:20">
      <c r="A6991" t="s">
        <v>61</v>
      </c>
      <c r="B6991" t="s">
        <v>22</v>
      </c>
      <c r="C6991" t="s">
        <v>122</v>
      </c>
      <c r="D6991" t="s">
        <v>123</v>
      </c>
      <c r="E6991" t="s">
        <v>25</v>
      </c>
      <c r="F6991" s="1">
        <v>37869</v>
      </c>
      <c r="G6991" t="s">
        <v>2895</v>
      </c>
      <c r="H6991">
        <v>201503</v>
      </c>
      <c r="I6991" t="s">
        <v>27</v>
      </c>
      <c r="J6991" t="s">
        <v>53</v>
      </c>
      <c r="K6991" t="s">
        <v>37</v>
      </c>
      <c r="L6991" t="s">
        <v>54</v>
      </c>
      <c r="M6991" t="s">
        <v>31</v>
      </c>
      <c r="N6991" t="s">
        <v>32</v>
      </c>
      <c r="O6991">
        <v>7498.3600000000006</v>
      </c>
      <c r="P6991" t="s">
        <v>22</v>
      </c>
      <c r="Q6991" t="s">
        <v>61</v>
      </c>
      <c r="R6991" t="s">
        <v>33</v>
      </c>
      <c r="S6991" t="s">
        <v>34</v>
      </c>
      <c r="T6991" t="s">
        <v>35</v>
      </c>
    </row>
    <row r="6992" spans="1:20">
      <c r="A6992" t="s">
        <v>61</v>
      </c>
      <c r="B6992" t="s">
        <v>22</v>
      </c>
      <c r="C6992" t="s">
        <v>124</v>
      </c>
      <c r="D6992" t="s">
        <v>125</v>
      </c>
      <c r="E6992" t="s">
        <v>25</v>
      </c>
      <c r="F6992" s="1">
        <v>37869</v>
      </c>
      <c r="G6992" t="s">
        <v>2895</v>
      </c>
      <c r="H6992">
        <v>201503</v>
      </c>
      <c r="I6992" t="s">
        <v>27</v>
      </c>
      <c r="J6992" t="s">
        <v>28</v>
      </c>
      <c r="K6992" t="s">
        <v>29</v>
      </c>
      <c r="L6992" t="s">
        <v>30</v>
      </c>
      <c r="M6992" t="s">
        <v>31</v>
      </c>
      <c r="N6992" t="s">
        <v>32</v>
      </c>
      <c r="O6992">
        <v>97.92</v>
      </c>
      <c r="P6992" t="s">
        <v>22</v>
      </c>
      <c r="Q6992" t="s">
        <v>61</v>
      </c>
      <c r="R6992" t="s">
        <v>33</v>
      </c>
      <c r="S6992" t="s">
        <v>34</v>
      </c>
      <c r="T6992" t="s">
        <v>35</v>
      </c>
    </row>
    <row r="6993" spans="1:20">
      <c r="A6993" t="s">
        <v>61</v>
      </c>
      <c r="B6993" t="s">
        <v>22</v>
      </c>
      <c r="C6993" t="s">
        <v>124</v>
      </c>
      <c r="D6993" t="s">
        <v>125</v>
      </c>
      <c r="E6993" t="s">
        <v>25</v>
      </c>
      <c r="F6993" s="1">
        <v>37869</v>
      </c>
      <c r="G6993" t="s">
        <v>2895</v>
      </c>
      <c r="H6993">
        <v>201503</v>
      </c>
      <c r="I6993" t="s">
        <v>27</v>
      </c>
      <c r="J6993" t="s">
        <v>28</v>
      </c>
      <c r="K6993" t="s">
        <v>44</v>
      </c>
      <c r="L6993" t="s">
        <v>30</v>
      </c>
      <c r="M6993" t="s">
        <v>31</v>
      </c>
      <c r="N6993" t="s">
        <v>32</v>
      </c>
      <c r="O6993">
        <v>1431.42</v>
      </c>
      <c r="P6993" t="s">
        <v>22</v>
      </c>
      <c r="Q6993" t="s">
        <v>61</v>
      </c>
      <c r="R6993" t="s">
        <v>33</v>
      </c>
      <c r="S6993" t="s">
        <v>34</v>
      </c>
      <c r="T6993" t="s">
        <v>35</v>
      </c>
    </row>
    <row r="6994" spans="1:20">
      <c r="A6994" t="s">
        <v>103</v>
      </c>
      <c r="B6994" t="s">
        <v>22</v>
      </c>
      <c r="C6994" t="s">
        <v>126</v>
      </c>
      <c r="D6994" t="s">
        <v>127</v>
      </c>
      <c r="E6994" t="s">
        <v>25</v>
      </c>
      <c r="F6994" s="1">
        <v>37869</v>
      </c>
      <c r="G6994" t="s">
        <v>2895</v>
      </c>
      <c r="H6994">
        <v>201503</v>
      </c>
      <c r="I6994" t="s">
        <v>27</v>
      </c>
      <c r="J6994" t="s">
        <v>53</v>
      </c>
      <c r="K6994" t="s">
        <v>36</v>
      </c>
      <c r="L6994" t="s">
        <v>54</v>
      </c>
      <c r="M6994" t="s">
        <v>31</v>
      </c>
      <c r="N6994" t="s">
        <v>32</v>
      </c>
      <c r="O6994">
        <v>3207.89</v>
      </c>
      <c r="P6994" t="s">
        <v>22</v>
      </c>
      <c r="Q6994" t="s">
        <v>103</v>
      </c>
      <c r="R6994" t="s">
        <v>33</v>
      </c>
      <c r="S6994" t="s">
        <v>34</v>
      </c>
      <c r="T6994" t="s">
        <v>35</v>
      </c>
    </row>
    <row r="6995" spans="1:20">
      <c r="A6995" t="s">
        <v>103</v>
      </c>
      <c r="B6995" t="s">
        <v>22</v>
      </c>
      <c r="C6995" t="s">
        <v>126</v>
      </c>
      <c r="D6995" t="s">
        <v>127</v>
      </c>
      <c r="E6995" t="s">
        <v>25</v>
      </c>
      <c r="F6995" s="1">
        <v>37869</v>
      </c>
      <c r="G6995" t="s">
        <v>2895</v>
      </c>
      <c r="H6995">
        <v>201503</v>
      </c>
      <c r="I6995" t="s">
        <v>27</v>
      </c>
      <c r="J6995" t="s">
        <v>53</v>
      </c>
      <c r="K6995" t="s">
        <v>37</v>
      </c>
      <c r="L6995" t="s">
        <v>54</v>
      </c>
      <c r="M6995" t="s">
        <v>31</v>
      </c>
      <c r="N6995" t="s">
        <v>32</v>
      </c>
      <c r="O6995">
        <v>847.17000000000007</v>
      </c>
      <c r="P6995" t="s">
        <v>22</v>
      </c>
      <c r="Q6995" t="s">
        <v>103</v>
      </c>
      <c r="R6995" t="s">
        <v>33</v>
      </c>
      <c r="S6995" t="s">
        <v>34</v>
      </c>
      <c r="T6995" t="s">
        <v>35</v>
      </c>
    </row>
    <row r="6996" spans="1:20">
      <c r="A6996" t="s">
        <v>103</v>
      </c>
      <c r="B6996" t="s">
        <v>22</v>
      </c>
      <c r="C6996" t="s">
        <v>126</v>
      </c>
      <c r="D6996" t="s">
        <v>127</v>
      </c>
      <c r="E6996" t="s">
        <v>25</v>
      </c>
      <c r="F6996" s="1">
        <v>37869</v>
      </c>
      <c r="G6996" t="s">
        <v>2895</v>
      </c>
      <c r="H6996">
        <v>201503</v>
      </c>
      <c r="I6996" t="s">
        <v>27</v>
      </c>
      <c r="J6996" t="s">
        <v>53</v>
      </c>
      <c r="K6996" t="s">
        <v>38</v>
      </c>
      <c r="L6996" t="s">
        <v>54</v>
      </c>
      <c r="M6996" t="s">
        <v>31</v>
      </c>
      <c r="N6996" t="s">
        <v>32</v>
      </c>
      <c r="O6996">
        <v>3207.87</v>
      </c>
      <c r="P6996" t="s">
        <v>22</v>
      </c>
      <c r="Q6996" t="s">
        <v>103</v>
      </c>
      <c r="R6996" t="s">
        <v>33</v>
      </c>
      <c r="S6996" t="s">
        <v>34</v>
      </c>
      <c r="T6996" t="s">
        <v>35</v>
      </c>
    </row>
    <row r="6997" spans="1:20">
      <c r="A6997" t="s">
        <v>103</v>
      </c>
      <c r="B6997" t="s">
        <v>22</v>
      </c>
      <c r="C6997" t="s">
        <v>126</v>
      </c>
      <c r="D6997" t="s">
        <v>127</v>
      </c>
      <c r="E6997" t="s">
        <v>25</v>
      </c>
      <c r="F6997" s="1">
        <v>37869</v>
      </c>
      <c r="G6997" t="s">
        <v>2895</v>
      </c>
      <c r="H6997">
        <v>201503</v>
      </c>
      <c r="I6997" t="s">
        <v>27</v>
      </c>
      <c r="J6997" t="s">
        <v>53</v>
      </c>
      <c r="K6997" t="s">
        <v>41</v>
      </c>
      <c r="L6997" t="s">
        <v>54</v>
      </c>
      <c r="M6997" t="s">
        <v>31</v>
      </c>
      <c r="N6997" t="s">
        <v>32</v>
      </c>
      <c r="O6997">
        <v>637.46</v>
      </c>
      <c r="P6997" t="s">
        <v>22</v>
      </c>
      <c r="Q6997" t="s">
        <v>103</v>
      </c>
      <c r="R6997" t="s">
        <v>33</v>
      </c>
      <c r="S6997" t="s">
        <v>34</v>
      </c>
      <c r="T6997" t="s">
        <v>35</v>
      </c>
    </row>
    <row r="6998" spans="1:20">
      <c r="A6998" t="s">
        <v>50</v>
      </c>
      <c r="B6998" t="s">
        <v>22</v>
      </c>
      <c r="C6998" t="s">
        <v>128</v>
      </c>
      <c r="D6998" t="s">
        <v>129</v>
      </c>
      <c r="E6998" t="s">
        <v>25</v>
      </c>
      <c r="F6998" s="1">
        <v>18629</v>
      </c>
      <c r="G6998" t="s">
        <v>2895</v>
      </c>
      <c r="H6998">
        <v>201503</v>
      </c>
      <c r="I6998" t="s">
        <v>27</v>
      </c>
      <c r="J6998" t="s">
        <v>53</v>
      </c>
      <c r="K6998" t="s">
        <v>36</v>
      </c>
      <c r="L6998" t="s">
        <v>54</v>
      </c>
      <c r="M6998" t="s">
        <v>31</v>
      </c>
      <c r="N6998" t="s">
        <v>32</v>
      </c>
      <c r="O6998">
        <v>1906.9</v>
      </c>
      <c r="P6998" t="s">
        <v>22</v>
      </c>
      <c r="Q6998" t="s">
        <v>50</v>
      </c>
      <c r="R6998" t="s">
        <v>33</v>
      </c>
      <c r="S6998" t="s">
        <v>34</v>
      </c>
      <c r="T6998" t="s">
        <v>35</v>
      </c>
    </row>
    <row r="6999" spans="1:20">
      <c r="A6999" t="s">
        <v>50</v>
      </c>
      <c r="B6999" t="s">
        <v>22</v>
      </c>
      <c r="C6999" t="s">
        <v>128</v>
      </c>
      <c r="D6999" t="s">
        <v>129</v>
      </c>
      <c r="E6999" t="s">
        <v>25</v>
      </c>
      <c r="F6999" s="1">
        <v>18629</v>
      </c>
      <c r="G6999" t="s">
        <v>2895</v>
      </c>
      <c r="H6999">
        <v>201503</v>
      </c>
      <c r="I6999" t="s">
        <v>27</v>
      </c>
      <c r="J6999" t="s">
        <v>53</v>
      </c>
      <c r="K6999" t="s">
        <v>37</v>
      </c>
      <c r="L6999" t="s">
        <v>54</v>
      </c>
      <c r="M6999" t="s">
        <v>31</v>
      </c>
      <c r="N6999" t="s">
        <v>32</v>
      </c>
      <c r="O6999">
        <v>27679.54</v>
      </c>
      <c r="P6999" t="s">
        <v>22</v>
      </c>
      <c r="Q6999" t="s">
        <v>50</v>
      </c>
      <c r="R6999" t="s">
        <v>33</v>
      </c>
      <c r="S6999" t="s">
        <v>34</v>
      </c>
      <c r="T6999" t="s">
        <v>35</v>
      </c>
    </row>
    <row r="7000" spans="1:20">
      <c r="A7000" t="s">
        <v>50</v>
      </c>
      <c r="B7000" t="s">
        <v>22</v>
      </c>
      <c r="C7000" t="s">
        <v>128</v>
      </c>
      <c r="D7000" t="s">
        <v>129</v>
      </c>
      <c r="E7000" t="s">
        <v>25</v>
      </c>
      <c r="F7000" s="1">
        <v>18629</v>
      </c>
      <c r="G7000" t="s">
        <v>2895</v>
      </c>
      <c r="H7000">
        <v>201503</v>
      </c>
      <c r="I7000" t="s">
        <v>27</v>
      </c>
      <c r="J7000" t="s">
        <v>53</v>
      </c>
      <c r="K7000" t="s">
        <v>38</v>
      </c>
      <c r="L7000" t="s">
        <v>54</v>
      </c>
      <c r="M7000" t="s">
        <v>31</v>
      </c>
      <c r="N7000" t="s">
        <v>32</v>
      </c>
      <c r="O7000">
        <v>40037.89</v>
      </c>
      <c r="P7000" t="s">
        <v>22</v>
      </c>
      <c r="Q7000" t="s">
        <v>50</v>
      </c>
      <c r="R7000" t="s">
        <v>33</v>
      </c>
      <c r="S7000" t="s">
        <v>34</v>
      </c>
      <c r="T7000" t="s">
        <v>35</v>
      </c>
    </row>
    <row r="7001" spans="1:20">
      <c r="A7001" t="s">
        <v>50</v>
      </c>
      <c r="B7001" t="s">
        <v>22</v>
      </c>
      <c r="C7001" t="s">
        <v>128</v>
      </c>
      <c r="D7001" t="s">
        <v>129</v>
      </c>
      <c r="E7001" t="s">
        <v>25</v>
      </c>
      <c r="F7001" s="1">
        <v>18629</v>
      </c>
      <c r="G7001" t="s">
        <v>2895</v>
      </c>
      <c r="H7001">
        <v>201503</v>
      </c>
      <c r="I7001" t="s">
        <v>27</v>
      </c>
      <c r="J7001" t="s">
        <v>53</v>
      </c>
      <c r="K7001" t="s">
        <v>41</v>
      </c>
      <c r="L7001" t="s">
        <v>54</v>
      </c>
      <c r="M7001" t="s">
        <v>31</v>
      </c>
      <c r="N7001" t="s">
        <v>32</v>
      </c>
      <c r="O7001">
        <v>26713.49</v>
      </c>
      <c r="P7001" t="s">
        <v>22</v>
      </c>
      <c r="Q7001" t="s">
        <v>50</v>
      </c>
      <c r="R7001" t="s">
        <v>33</v>
      </c>
      <c r="S7001" t="s">
        <v>34</v>
      </c>
      <c r="T7001" t="s">
        <v>35</v>
      </c>
    </row>
    <row r="7002" spans="1:20">
      <c r="A7002" t="s">
        <v>78</v>
      </c>
      <c r="B7002" t="s">
        <v>22</v>
      </c>
      <c r="C7002" t="s">
        <v>130</v>
      </c>
      <c r="D7002" t="s">
        <v>131</v>
      </c>
      <c r="E7002" t="s">
        <v>25</v>
      </c>
      <c r="F7002" s="1">
        <v>37987</v>
      </c>
      <c r="G7002" t="s">
        <v>2895</v>
      </c>
      <c r="H7002">
        <v>201503</v>
      </c>
      <c r="I7002" t="s">
        <v>27</v>
      </c>
      <c r="J7002" t="s">
        <v>28</v>
      </c>
      <c r="K7002" t="s">
        <v>29</v>
      </c>
      <c r="L7002" t="s">
        <v>30</v>
      </c>
      <c r="M7002" t="s">
        <v>31</v>
      </c>
      <c r="N7002" t="s">
        <v>32</v>
      </c>
      <c r="O7002">
        <v>29.43</v>
      </c>
      <c r="P7002" t="s">
        <v>22</v>
      </c>
      <c r="Q7002" t="s">
        <v>78</v>
      </c>
      <c r="R7002" t="s">
        <v>33</v>
      </c>
      <c r="S7002" t="s">
        <v>34</v>
      </c>
      <c r="T7002" t="s">
        <v>35</v>
      </c>
    </row>
    <row r="7003" spans="1:20">
      <c r="A7003" t="s">
        <v>78</v>
      </c>
      <c r="B7003" t="s">
        <v>22</v>
      </c>
      <c r="C7003" t="s">
        <v>130</v>
      </c>
      <c r="D7003" t="s">
        <v>131</v>
      </c>
      <c r="E7003" t="s">
        <v>25</v>
      </c>
      <c r="F7003" s="1">
        <v>37987</v>
      </c>
      <c r="G7003" t="s">
        <v>2895</v>
      </c>
      <c r="H7003">
        <v>201503</v>
      </c>
      <c r="I7003" t="s">
        <v>27</v>
      </c>
      <c r="J7003" t="s">
        <v>28</v>
      </c>
      <c r="K7003" t="s">
        <v>36</v>
      </c>
      <c r="L7003" t="s">
        <v>30</v>
      </c>
      <c r="M7003" t="s">
        <v>31</v>
      </c>
      <c r="N7003" t="s">
        <v>32</v>
      </c>
      <c r="O7003">
        <v>29.43</v>
      </c>
      <c r="P7003" t="s">
        <v>22</v>
      </c>
      <c r="Q7003" t="s">
        <v>78</v>
      </c>
      <c r="R7003" t="s">
        <v>33</v>
      </c>
      <c r="S7003" t="s">
        <v>34</v>
      </c>
      <c r="T7003" t="s">
        <v>35</v>
      </c>
    </row>
    <row r="7004" spans="1:20">
      <c r="A7004" t="s">
        <v>78</v>
      </c>
      <c r="B7004" t="s">
        <v>22</v>
      </c>
      <c r="C7004" t="s">
        <v>130</v>
      </c>
      <c r="D7004" t="s">
        <v>131</v>
      </c>
      <c r="E7004" t="s">
        <v>25</v>
      </c>
      <c r="F7004" s="1">
        <v>37987</v>
      </c>
      <c r="G7004" t="s">
        <v>2895</v>
      </c>
      <c r="H7004">
        <v>201503</v>
      </c>
      <c r="I7004" t="s">
        <v>27</v>
      </c>
      <c r="J7004" t="s">
        <v>28</v>
      </c>
      <c r="K7004" t="s">
        <v>37</v>
      </c>
      <c r="L7004" t="s">
        <v>30</v>
      </c>
      <c r="M7004" t="s">
        <v>31</v>
      </c>
      <c r="N7004" t="s">
        <v>32</v>
      </c>
      <c r="O7004">
        <v>29.42</v>
      </c>
      <c r="P7004" t="s">
        <v>22</v>
      </c>
      <c r="Q7004" t="s">
        <v>78</v>
      </c>
      <c r="R7004" t="s">
        <v>33</v>
      </c>
      <c r="S7004" t="s">
        <v>34</v>
      </c>
      <c r="T7004" t="s">
        <v>35</v>
      </c>
    </row>
    <row r="7005" spans="1:20">
      <c r="A7005" t="s">
        <v>78</v>
      </c>
      <c r="B7005" t="s">
        <v>22</v>
      </c>
      <c r="C7005" t="s">
        <v>130</v>
      </c>
      <c r="D7005" t="s">
        <v>131</v>
      </c>
      <c r="E7005" t="s">
        <v>25</v>
      </c>
      <c r="F7005" s="1">
        <v>37987</v>
      </c>
      <c r="G7005" t="s">
        <v>2895</v>
      </c>
      <c r="H7005">
        <v>201503</v>
      </c>
      <c r="I7005" t="s">
        <v>27</v>
      </c>
      <c r="J7005" t="s">
        <v>28</v>
      </c>
      <c r="K7005" t="s">
        <v>38</v>
      </c>
      <c r="L7005" t="s">
        <v>30</v>
      </c>
      <c r="M7005" t="s">
        <v>31</v>
      </c>
      <c r="N7005" t="s">
        <v>32</v>
      </c>
      <c r="O7005">
        <v>29.43</v>
      </c>
      <c r="P7005" t="s">
        <v>22</v>
      </c>
      <c r="Q7005" t="s">
        <v>78</v>
      </c>
      <c r="R7005" t="s">
        <v>33</v>
      </c>
      <c r="S7005" t="s">
        <v>34</v>
      </c>
      <c r="T7005" t="s">
        <v>35</v>
      </c>
    </row>
    <row r="7006" spans="1:20">
      <c r="A7006" t="s">
        <v>78</v>
      </c>
      <c r="B7006" t="s">
        <v>22</v>
      </c>
      <c r="C7006" t="s">
        <v>130</v>
      </c>
      <c r="D7006" t="s">
        <v>131</v>
      </c>
      <c r="E7006" t="s">
        <v>25</v>
      </c>
      <c r="F7006" s="1">
        <v>37987</v>
      </c>
      <c r="G7006" t="s">
        <v>2895</v>
      </c>
      <c r="H7006">
        <v>201503</v>
      </c>
      <c r="I7006" t="s">
        <v>27</v>
      </c>
      <c r="J7006" t="s">
        <v>28</v>
      </c>
      <c r="K7006" t="s">
        <v>39</v>
      </c>
      <c r="L7006" t="s">
        <v>30</v>
      </c>
      <c r="M7006" t="s">
        <v>31</v>
      </c>
      <c r="N7006" t="s">
        <v>32</v>
      </c>
      <c r="O7006">
        <v>29.43</v>
      </c>
      <c r="P7006" t="s">
        <v>22</v>
      </c>
      <c r="Q7006" t="s">
        <v>78</v>
      </c>
      <c r="R7006" t="s">
        <v>33</v>
      </c>
      <c r="S7006" t="s">
        <v>34</v>
      </c>
      <c r="T7006" t="s">
        <v>35</v>
      </c>
    </row>
    <row r="7007" spans="1:20">
      <c r="A7007" t="s">
        <v>78</v>
      </c>
      <c r="B7007" t="s">
        <v>22</v>
      </c>
      <c r="C7007" t="s">
        <v>130</v>
      </c>
      <c r="D7007" t="s">
        <v>131</v>
      </c>
      <c r="E7007" t="s">
        <v>25</v>
      </c>
      <c r="F7007" s="1">
        <v>37987</v>
      </c>
      <c r="G7007" t="s">
        <v>2895</v>
      </c>
      <c r="H7007">
        <v>201503</v>
      </c>
      <c r="I7007" t="s">
        <v>27</v>
      </c>
      <c r="J7007" t="s">
        <v>28</v>
      </c>
      <c r="K7007" t="s">
        <v>40</v>
      </c>
      <c r="L7007" t="s">
        <v>30</v>
      </c>
      <c r="M7007" t="s">
        <v>31</v>
      </c>
      <c r="N7007" t="s">
        <v>32</v>
      </c>
      <c r="O7007">
        <v>29.43</v>
      </c>
      <c r="P7007" t="s">
        <v>22</v>
      </c>
      <c r="Q7007" t="s">
        <v>78</v>
      </c>
      <c r="R7007" t="s">
        <v>33</v>
      </c>
      <c r="S7007" t="s">
        <v>34</v>
      </c>
      <c r="T7007" t="s">
        <v>35</v>
      </c>
    </row>
    <row r="7008" spans="1:20">
      <c r="A7008" t="s">
        <v>78</v>
      </c>
      <c r="B7008" t="s">
        <v>22</v>
      </c>
      <c r="C7008" t="s">
        <v>130</v>
      </c>
      <c r="D7008" t="s">
        <v>131</v>
      </c>
      <c r="E7008" t="s">
        <v>25</v>
      </c>
      <c r="F7008" s="1">
        <v>37987</v>
      </c>
      <c r="G7008" t="s">
        <v>2895</v>
      </c>
      <c r="H7008">
        <v>201503</v>
      </c>
      <c r="I7008" t="s">
        <v>27</v>
      </c>
      <c r="J7008" t="s">
        <v>28</v>
      </c>
      <c r="K7008" t="s">
        <v>41</v>
      </c>
      <c r="L7008" t="s">
        <v>30</v>
      </c>
      <c r="M7008" t="s">
        <v>31</v>
      </c>
      <c r="N7008" t="s">
        <v>32</v>
      </c>
      <c r="O7008">
        <v>29.43</v>
      </c>
      <c r="P7008" t="s">
        <v>22</v>
      </c>
      <c r="Q7008" t="s">
        <v>78</v>
      </c>
      <c r="R7008" t="s">
        <v>33</v>
      </c>
      <c r="S7008" t="s">
        <v>34</v>
      </c>
      <c r="T7008" t="s">
        <v>35</v>
      </c>
    </row>
    <row r="7009" spans="1:20">
      <c r="A7009" t="s">
        <v>78</v>
      </c>
      <c r="B7009" t="s">
        <v>22</v>
      </c>
      <c r="C7009" t="s">
        <v>130</v>
      </c>
      <c r="D7009" t="s">
        <v>131</v>
      </c>
      <c r="E7009" t="s">
        <v>25</v>
      </c>
      <c r="F7009" s="1">
        <v>37987</v>
      </c>
      <c r="G7009" t="s">
        <v>2895</v>
      </c>
      <c r="H7009">
        <v>201503</v>
      </c>
      <c r="I7009" t="s">
        <v>27</v>
      </c>
      <c r="J7009" t="s">
        <v>28</v>
      </c>
      <c r="K7009" t="s">
        <v>42</v>
      </c>
      <c r="L7009" t="s">
        <v>30</v>
      </c>
      <c r="M7009" t="s">
        <v>31</v>
      </c>
      <c r="N7009" t="s">
        <v>32</v>
      </c>
      <c r="O7009">
        <v>29.43</v>
      </c>
      <c r="P7009" t="s">
        <v>22</v>
      </c>
      <c r="Q7009" t="s">
        <v>78</v>
      </c>
      <c r="R7009" t="s">
        <v>33</v>
      </c>
      <c r="S7009" t="s">
        <v>34</v>
      </c>
      <c r="T7009" t="s">
        <v>35</v>
      </c>
    </row>
    <row r="7010" spans="1:20">
      <c r="A7010" t="s">
        <v>78</v>
      </c>
      <c r="B7010" t="s">
        <v>22</v>
      </c>
      <c r="C7010" t="s">
        <v>130</v>
      </c>
      <c r="D7010" t="s">
        <v>131</v>
      </c>
      <c r="E7010" t="s">
        <v>25</v>
      </c>
      <c r="F7010" s="1">
        <v>37987</v>
      </c>
      <c r="G7010" t="s">
        <v>2895</v>
      </c>
      <c r="H7010">
        <v>201503</v>
      </c>
      <c r="I7010" t="s">
        <v>27</v>
      </c>
      <c r="J7010" t="s">
        <v>28</v>
      </c>
      <c r="K7010" t="s">
        <v>43</v>
      </c>
      <c r="L7010" t="s">
        <v>30</v>
      </c>
      <c r="M7010" t="s">
        <v>31</v>
      </c>
      <c r="N7010" t="s">
        <v>32</v>
      </c>
      <c r="O7010">
        <v>29.43</v>
      </c>
      <c r="P7010" t="s">
        <v>22</v>
      </c>
      <c r="Q7010" t="s">
        <v>78</v>
      </c>
      <c r="R7010" t="s">
        <v>33</v>
      </c>
      <c r="S7010" t="s">
        <v>34</v>
      </c>
      <c r="T7010" t="s">
        <v>35</v>
      </c>
    </row>
    <row r="7011" spans="1:20">
      <c r="A7011" t="s">
        <v>78</v>
      </c>
      <c r="B7011" t="s">
        <v>22</v>
      </c>
      <c r="C7011" t="s">
        <v>130</v>
      </c>
      <c r="D7011" t="s">
        <v>131</v>
      </c>
      <c r="E7011" t="s">
        <v>25</v>
      </c>
      <c r="F7011" s="1">
        <v>37987</v>
      </c>
      <c r="G7011" t="s">
        <v>2895</v>
      </c>
      <c r="H7011">
        <v>201503</v>
      </c>
      <c r="I7011" t="s">
        <v>27</v>
      </c>
      <c r="J7011" t="s">
        <v>28</v>
      </c>
      <c r="K7011" t="s">
        <v>44</v>
      </c>
      <c r="L7011" t="s">
        <v>30</v>
      </c>
      <c r="M7011" t="s">
        <v>31</v>
      </c>
      <c r="N7011" t="s">
        <v>32</v>
      </c>
      <c r="O7011">
        <v>29.43</v>
      </c>
      <c r="P7011" t="s">
        <v>22</v>
      </c>
      <c r="Q7011" t="s">
        <v>78</v>
      </c>
      <c r="R7011" t="s">
        <v>33</v>
      </c>
      <c r="S7011" t="s">
        <v>34</v>
      </c>
      <c r="T7011" t="s">
        <v>35</v>
      </c>
    </row>
    <row r="7012" spans="1:20">
      <c r="A7012" t="s">
        <v>45</v>
      </c>
      <c r="B7012" t="s">
        <v>22</v>
      </c>
      <c r="C7012" t="s">
        <v>134</v>
      </c>
      <c r="D7012" t="s">
        <v>135</v>
      </c>
      <c r="E7012" t="s">
        <v>25</v>
      </c>
      <c r="F7012" s="1">
        <v>37987</v>
      </c>
      <c r="G7012" t="s">
        <v>2895</v>
      </c>
      <c r="H7012">
        <v>201503</v>
      </c>
      <c r="I7012" t="s">
        <v>27</v>
      </c>
      <c r="J7012" t="s">
        <v>28</v>
      </c>
      <c r="K7012" t="s">
        <v>29</v>
      </c>
      <c r="L7012" t="s">
        <v>30</v>
      </c>
      <c r="M7012" t="s">
        <v>31</v>
      </c>
      <c r="N7012" t="s">
        <v>32</v>
      </c>
      <c r="O7012">
        <v>7143.83</v>
      </c>
      <c r="P7012" t="s">
        <v>22</v>
      </c>
      <c r="Q7012" t="s">
        <v>45</v>
      </c>
      <c r="R7012" t="s">
        <v>33</v>
      </c>
      <c r="S7012" t="s">
        <v>34</v>
      </c>
      <c r="T7012" t="s">
        <v>35</v>
      </c>
    </row>
    <row r="7013" spans="1:20">
      <c r="A7013" t="s">
        <v>45</v>
      </c>
      <c r="B7013" t="s">
        <v>22</v>
      </c>
      <c r="C7013" t="s">
        <v>134</v>
      </c>
      <c r="D7013" t="s">
        <v>135</v>
      </c>
      <c r="E7013" t="s">
        <v>25</v>
      </c>
      <c r="F7013" s="1">
        <v>37987</v>
      </c>
      <c r="G7013" t="s">
        <v>2895</v>
      </c>
      <c r="H7013">
        <v>201503</v>
      </c>
      <c r="I7013" t="s">
        <v>27</v>
      </c>
      <c r="J7013" t="s">
        <v>28</v>
      </c>
      <c r="K7013" t="s">
        <v>37</v>
      </c>
      <c r="L7013" t="s">
        <v>30</v>
      </c>
      <c r="M7013" t="s">
        <v>31</v>
      </c>
      <c r="N7013" t="s">
        <v>32</v>
      </c>
      <c r="O7013">
        <v>30735.8</v>
      </c>
      <c r="P7013" t="s">
        <v>22</v>
      </c>
      <c r="Q7013" t="s">
        <v>45</v>
      </c>
      <c r="R7013" t="s">
        <v>33</v>
      </c>
      <c r="S7013" t="s">
        <v>34</v>
      </c>
      <c r="T7013" t="s">
        <v>35</v>
      </c>
    </row>
    <row r="7014" spans="1:20">
      <c r="A7014" t="s">
        <v>45</v>
      </c>
      <c r="B7014" t="s">
        <v>22</v>
      </c>
      <c r="C7014" t="s">
        <v>134</v>
      </c>
      <c r="D7014" t="s">
        <v>135</v>
      </c>
      <c r="E7014" t="s">
        <v>25</v>
      </c>
      <c r="F7014" s="1">
        <v>37987</v>
      </c>
      <c r="G7014" t="s">
        <v>2895</v>
      </c>
      <c r="H7014">
        <v>201503</v>
      </c>
      <c r="I7014" t="s">
        <v>27</v>
      </c>
      <c r="J7014" t="s">
        <v>28</v>
      </c>
      <c r="K7014" t="s">
        <v>38</v>
      </c>
      <c r="L7014" t="s">
        <v>30</v>
      </c>
      <c r="M7014" t="s">
        <v>31</v>
      </c>
      <c r="N7014" t="s">
        <v>32</v>
      </c>
      <c r="O7014">
        <v>21739</v>
      </c>
      <c r="P7014" t="s">
        <v>22</v>
      </c>
      <c r="Q7014" t="s">
        <v>45</v>
      </c>
      <c r="R7014" t="s">
        <v>33</v>
      </c>
      <c r="S7014" t="s">
        <v>34</v>
      </c>
      <c r="T7014" t="s">
        <v>35</v>
      </c>
    </row>
    <row r="7015" spans="1:20">
      <c r="A7015" t="s">
        <v>45</v>
      </c>
      <c r="B7015" t="s">
        <v>22</v>
      </c>
      <c r="C7015" t="s">
        <v>134</v>
      </c>
      <c r="D7015" t="s">
        <v>135</v>
      </c>
      <c r="E7015" t="s">
        <v>25</v>
      </c>
      <c r="F7015" s="1">
        <v>37987</v>
      </c>
      <c r="G7015" t="s">
        <v>2895</v>
      </c>
      <c r="H7015">
        <v>201503</v>
      </c>
      <c r="I7015" t="s">
        <v>27</v>
      </c>
      <c r="J7015" t="s">
        <v>28</v>
      </c>
      <c r="K7015" t="s">
        <v>41</v>
      </c>
      <c r="L7015" t="s">
        <v>30</v>
      </c>
      <c r="M7015" t="s">
        <v>31</v>
      </c>
      <c r="N7015" t="s">
        <v>32</v>
      </c>
      <c r="O7015">
        <v>7890.26</v>
      </c>
      <c r="P7015" t="s">
        <v>22</v>
      </c>
      <c r="Q7015" t="s">
        <v>45</v>
      </c>
      <c r="R7015" t="s">
        <v>33</v>
      </c>
      <c r="S7015" t="s">
        <v>34</v>
      </c>
      <c r="T7015" t="s">
        <v>35</v>
      </c>
    </row>
    <row r="7016" spans="1:20">
      <c r="A7016" t="s">
        <v>58</v>
      </c>
      <c r="B7016" t="s">
        <v>22</v>
      </c>
      <c r="C7016" t="s">
        <v>2896</v>
      </c>
      <c r="D7016" t="s">
        <v>2897</v>
      </c>
      <c r="E7016" t="s">
        <v>25</v>
      </c>
      <c r="F7016" s="1">
        <v>18629</v>
      </c>
      <c r="G7016" t="s">
        <v>2895</v>
      </c>
      <c r="H7016">
        <v>201503</v>
      </c>
      <c r="I7016" t="s">
        <v>27</v>
      </c>
      <c r="J7016" t="s">
        <v>28</v>
      </c>
      <c r="K7016" t="s">
        <v>29</v>
      </c>
      <c r="L7016" t="s">
        <v>30</v>
      </c>
      <c r="M7016" t="s">
        <v>31</v>
      </c>
      <c r="N7016" t="s">
        <v>32</v>
      </c>
      <c r="O7016">
        <v>61.24</v>
      </c>
      <c r="P7016" t="s">
        <v>22</v>
      </c>
      <c r="Q7016" t="s">
        <v>58</v>
      </c>
      <c r="R7016" t="s">
        <v>33</v>
      </c>
      <c r="S7016" t="s">
        <v>34</v>
      </c>
      <c r="T7016" t="s">
        <v>35</v>
      </c>
    </row>
    <row r="7017" spans="1:20">
      <c r="A7017" t="s">
        <v>58</v>
      </c>
      <c r="B7017" t="s">
        <v>22</v>
      </c>
      <c r="C7017" t="s">
        <v>2896</v>
      </c>
      <c r="D7017" t="s">
        <v>2897</v>
      </c>
      <c r="E7017" t="s">
        <v>25</v>
      </c>
      <c r="F7017" s="1">
        <v>18629</v>
      </c>
      <c r="G7017" t="s">
        <v>2895</v>
      </c>
      <c r="H7017">
        <v>201503</v>
      </c>
      <c r="I7017" t="s">
        <v>27</v>
      </c>
      <c r="J7017" t="s">
        <v>28</v>
      </c>
      <c r="K7017" t="s">
        <v>36</v>
      </c>
      <c r="L7017" t="s">
        <v>30</v>
      </c>
      <c r="M7017" t="s">
        <v>31</v>
      </c>
      <c r="N7017" t="s">
        <v>32</v>
      </c>
      <c r="O7017">
        <v>35.71</v>
      </c>
      <c r="P7017" t="s">
        <v>22</v>
      </c>
      <c r="Q7017" t="s">
        <v>58</v>
      </c>
      <c r="R7017" t="s">
        <v>33</v>
      </c>
      <c r="S7017" t="s">
        <v>34</v>
      </c>
      <c r="T7017" t="s">
        <v>35</v>
      </c>
    </row>
    <row r="7018" spans="1:20">
      <c r="A7018" t="s">
        <v>58</v>
      </c>
      <c r="B7018" t="s">
        <v>22</v>
      </c>
      <c r="C7018" t="s">
        <v>2896</v>
      </c>
      <c r="D7018" t="s">
        <v>2897</v>
      </c>
      <c r="E7018" t="s">
        <v>25</v>
      </c>
      <c r="F7018" s="1">
        <v>18629</v>
      </c>
      <c r="G7018" t="s">
        <v>2895</v>
      </c>
      <c r="H7018">
        <v>201503</v>
      </c>
      <c r="I7018" t="s">
        <v>27</v>
      </c>
      <c r="J7018" t="s">
        <v>28</v>
      </c>
      <c r="K7018" t="s">
        <v>37</v>
      </c>
      <c r="L7018" t="s">
        <v>30</v>
      </c>
      <c r="M7018" t="s">
        <v>31</v>
      </c>
      <c r="N7018" t="s">
        <v>32</v>
      </c>
      <c r="O7018">
        <v>63.86</v>
      </c>
      <c r="P7018" t="s">
        <v>22</v>
      </c>
      <c r="Q7018" t="s">
        <v>58</v>
      </c>
      <c r="R7018" t="s">
        <v>33</v>
      </c>
      <c r="S7018" t="s">
        <v>34</v>
      </c>
      <c r="T7018" t="s">
        <v>35</v>
      </c>
    </row>
    <row r="7019" spans="1:20">
      <c r="A7019" t="s">
        <v>58</v>
      </c>
      <c r="B7019" t="s">
        <v>22</v>
      </c>
      <c r="C7019" t="s">
        <v>2896</v>
      </c>
      <c r="D7019" t="s">
        <v>2897</v>
      </c>
      <c r="E7019" t="s">
        <v>25</v>
      </c>
      <c r="F7019" s="1">
        <v>18629</v>
      </c>
      <c r="G7019" t="s">
        <v>2895</v>
      </c>
      <c r="H7019">
        <v>201503</v>
      </c>
      <c r="I7019" t="s">
        <v>27</v>
      </c>
      <c r="J7019" t="s">
        <v>28</v>
      </c>
      <c r="K7019" t="s">
        <v>38</v>
      </c>
      <c r="L7019" t="s">
        <v>30</v>
      </c>
      <c r="M7019" t="s">
        <v>31</v>
      </c>
      <c r="N7019" t="s">
        <v>32</v>
      </c>
      <c r="O7019">
        <v>175.63</v>
      </c>
      <c r="P7019" t="s">
        <v>22</v>
      </c>
      <c r="Q7019" t="s">
        <v>58</v>
      </c>
      <c r="R7019" t="s">
        <v>33</v>
      </c>
      <c r="S7019" t="s">
        <v>34</v>
      </c>
      <c r="T7019" t="s">
        <v>35</v>
      </c>
    </row>
    <row r="7020" spans="1:20">
      <c r="A7020" t="s">
        <v>58</v>
      </c>
      <c r="B7020" t="s">
        <v>22</v>
      </c>
      <c r="C7020" t="s">
        <v>2896</v>
      </c>
      <c r="D7020" t="s">
        <v>2897</v>
      </c>
      <c r="E7020" t="s">
        <v>25</v>
      </c>
      <c r="F7020" s="1">
        <v>18629</v>
      </c>
      <c r="G7020" t="s">
        <v>2895</v>
      </c>
      <c r="H7020">
        <v>201503</v>
      </c>
      <c r="I7020" t="s">
        <v>27</v>
      </c>
      <c r="J7020" t="s">
        <v>28</v>
      </c>
      <c r="K7020" t="s">
        <v>39</v>
      </c>
      <c r="L7020" t="s">
        <v>30</v>
      </c>
      <c r="M7020" t="s">
        <v>31</v>
      </c>
      <c r="N7020" t="s">
        <v>32</v>
      </c>
      <c r="O7020">
        <v>1.99</v>
      </c>
      <c r="P7020" t="s">
        <v>22</v>
      </c>
      <c r="Q7020" t="s">
        <v>58</v>
      </c>
      <c r="R7020" t="s">
        <v>33</v>
      </c>
      <c r="S7020" t="s">
        <v>34</v>
      </c>
      <c r="T7020" t="s">
        <v>35</v>
      </c>
    </row>
    <row r="7021" spans="1:20">
      <c r="A7021" t="s">
        <v>58</v>
      </c>
      <c r="B7021" t="s">
        <v>22</v>
      </c>
      <c r="C7021" t="s">
        <v>2896</v>
      </c>
      <c r="D7021" t="s">
        <v>2897</v>
      </c>
      <c r="E7021" t="s">
        <v>25</v>
      </c>
      <c r="F7021" s="1">
        <v>18629</v>
      </c>
      <c r="G7021" t="s">
        <v>2895</v>
      </c>
      <c r="H7021">
        <v>201503</v>
      </c>
      <c r="I7021" t="s">
        <v>27</v>
      </c>
      <c r="J7021" t="s">
        <v>28</v>
      </c>
      <c r="K7021" t="s">
        <v>40</v>
      </c>
      <c r="L7021" t="s">
        <v>30</v>
      </c>
      <c r="M7021" t="s">
        <v>31</v>
      </c>
      <c r="N7021" t="s">
        <v>32</v>
      </c>
      <c r="O7021">
        <v>7.23</v>
      </c>
      <c r="P7021" t="s">
        <v>22</v>
      </c>
      <c r="Q7021" t="s">
        <v>58</v>
      </c>
      <c r="R7021" t="s">
        <v>33</v>
      </c>
      <c r="S7021" t="s">
        <v>34</v>
      </c>
      <c r="T7021" t="s">
        <v>35</v>
      </c>
    </row>
    <row r="7022" spans="1:20">
      <c r="A7022" t="s">
        <v>58</v>
      </c>
      <c r="B7022" t="s">
        <v>22</v>
      </c>
      <c r="C7022" t="s">
        <v>2896</v>
      </c>
      <c r="D7022" t="s">
        <v>2897</v>
      </c>
      <c r="E7022" t="s">
        <v>25</v>
      </c>
      <c r="F7022" s="1">
        <v>18629</v>
      </c>
      <c r="G7022" t="s">
        <v>2895</v>
      </c>
      <c r="H7022">
        <v>201503</v>
      </c>
      <c r="I7022" t="s">
        <v>27</v>
      </c>
      <c r="J7022" t="s">
        <v>28</v>
      </c>
      <c r="K7022" t="s">
        <v>41</v>
      </c>
      <c r="L7022" t="s">
        <v>30</v>
      </c>
      <c r="M7022" t="s">
        <v>31</v>
      </c>
      <c r="N7022" t="s">
        <v>32</v>
      </c>
      <c r="O7022">
        <v>46.36</v>
      </c>
      <c r="P7022" t="s">
        <v>22</v>
      </c>
      <c r="Q7022" t="s">
        <v>58</v>
      </c>
      <c r="R7022" t="s">
        <v>33</v>
      </c>
      <c r="S7022" t="s">
        <v>34</v>
      </c>
      <c r="T7022" t="s">
        <v>35</v>
      </c>
    </row>
    <row r="7023" spans="1:20">
      <c r="A7023" t="s">
        <v>58</v>
      </c>
      <c r="B7023" t="s">
        <v>22</v>
      </c>
      <c r="C7023" t="s">
        <v>2896</v>
      </c>
      <c r="D7023" t="s">
        <v>2897</v>
      </c>
      <c r="E7023" t="s">
        <v>25</v>
      </c>
      <c r="F7023" s="1">
        <v>18629</v>
      </c>
      <c r="G7023" t="s">
        <v>2895</v>
      </c>
      <c r="H7023">
        <v>201503</v>
      </c>
      <c r="I7023" t="s">
        <v>27</v>
      </c>
      <c r="J7023" t="s">
        <v>28</v>
      </c>
      <c r="K7023" t="s">
        <v>42</v>
      </c>
      <c r="L7023" t="s">
        <v>30</v>
      </c>
      <c r="M7023" t="s">
        <v>31</v>
      </c>
      <c r="N7023" t="s">
        <v>32</v>
      </c>
      <c r="O7023">
        <v>0.52</v>
      </c>
      <c r="P7023" t="s">
        <v>22</v>
      </c>
      <c r="Q7023" t="s">
        <v>58</v>
      </c>
      <c r="R7023" t="s">
        <v>33</v>
      </c>
      <c r="S7023" t="s">
        <v>34</v>
      </c>
      <c r="T7023" t="s">
        <v>35</v>
      </c>
    </row>
    <row r="7024" spans="1:20">
      <c r="A7024" t="s">
        <v>58</v>
      </c>
      <c r="B7024" t="s">
        <v>22</v>
      </c>
      <c r="C7024" t="s">
        <v>2896</v>
      </c>
      <c r="D7024" t="s">
        <v>2897</v>
      </c>
      <c r="E7024" t="s">
        <v>25</v>
      </c>
      <c r="F7024" s="1">
        <v>18629</v>
      </c>
      <c r="G7024" t="s">
        <v>2895</v>
      </c>
      <c r="H7024">
        <v>201503</v>
      </c>
      <c r="I7024" t="s">
        <v>27</v>
      </c>
      <c r="J7024" t="s">
        <v>28</v>
      </c>
      <c r="K7024" t="s">
        <v>43</v>
      </c>
      <c r="L7024" t="s">
        <v>30</v>
      </c>
      <c r="M7024" t="s">
        <v>31</v>
      </c>
      <c r="N7024" t="s">
        <v>32</v>
      </c>
      <c r="O7024">
        <v>2.15</v>
      </c>
      <c r="P7024" t="s">
        <v>22</v>
      </c>
      <c r="Q7024" t="s">
        <v>58</v>
      </c>
      <c r="R7024" t="s">
        <v>33</v>
      </c>
      <c r="S7024" t="s">
        <v>34</v>
      </c>
      <c r="T7024" t="s">
        <v>35</v>
      </c>
    </row>
    <row r="7025" spans="1:20">
      <c r="A7025" t="s">
        <v>58</v>
      </c>
      <c r="B7025" t="s">
        <v>22</v>
      </c>
      <c r="C7025" t="s">
        <v>2896</v>
      </c>
      <c r="D7025" t="s">
        <v>2897</v>
      </c>
      <c r="E7025" t="s">
        <v>25</v>
      </c>
      <c r="F7025" s="1">
        <v>18629</v>
      </c>
      <c r="G7025" t="s">
        <v>2895</v>
      </c>
      <c r="H7025">
        <v>201503</v>
      </c>
      <c r="I7025" t="s">
        <v>27</v>
      </c>
      <c r="J7025" t="s">
        <v>28</v>
      </c>
      <c r="K7025" t="s">
        <v>44</v>
      </c>
      <c r="L7025" t="s">
        <v>30</v>
      </c>
      <c r="M7025" t="s">
        <v>31</v>
      </c>
      <c r="N7025" t="s">
        <v>32</v>
      </c>
      <c r="O7025">
        <v>2.94</v>
      </c>
      <c r="P7025" t="s">
        <v>22</v>
      </c>
      <c r="Q7025" t="s">
        <v>58</v>
      </c>
      <c r="R7025" t="s">
        <v>33</v>
      </c>
      <c r="S7025" t="s">
        <v>34</v>
      </c>
      <c r="T7025" t="s">
        <v>35</v>
      </c>
    </row>
    <row r="7026" spans="1:20">
      <c r="A7026" t="s">
        <v>45</v>
      </c>
      <c r="B7026" t="s">
        <v>22</v>
      </c>
      <c r="C7026" t="s">
        <v>136</v>
      </c>
      <c r="D7026" t="s">
        <v>137</v>
      </c>
      <c r="E7026" t="s">
        <v>25</v>
      </c>
      <c r="F7026" s="1">
        <v>37987</v>
      </c>
      <c r="G7026" t="s">
        <v>2895</v>
      </c>
      <c r="H7026">
        <v>201503</v>
      </c>
      <c r="I7026" t="s">
        <v>27</v>
      </c>
      <c r="J7026" t="s">
        <v>28</v>
      </c>
      <c r="K7026" t="s">
        <v>38</v>
      </c>
      <c r="L7026" t="s">
        <v>30</v>
      </c>
      <c r="M7026" t="s">
        <v>31</v>
      </c>
      <c r="N7026" t="s">
        <v>32</v>
      </c>
      <c r="O7026">
        <v>580.38</v>
      </c>
      <c r="P7026" t="s">
        <v>22</v>
      </c>
      <c r="Q7026" t="s">
        <v>45</v>
      </c>
      <c r="R7026" t="s">
        <v>33</v>
      </c>
      <c r="S7026" t="s">
        <v>34</v>
      </c>
      <c r="T7026" t="s">
        <v>35</v>
      </c>
    </row>
    <row r="7027" spans="1:20">
      <c r="A7027" t="s">
        <v>45</v>
      </c>
      <c r="B7027" t="s">
        <v>22</v>
      </c>
      <c r="C7027" t="s">
        <v>136</v>
      </c>
      <c r="D7027" t="s">
        <v>137</v>
      </c>
      <c r="E7027" t="s">
        <v>25</v>
      </c>
      <c r="F7027" s="1">
        <v>37987</v>
      </c>
      <c r="G7027" t="s">
        <v>2895</v>
      </c>
      <c r="H7027">
        <v>201503</v>
      </c>
      <c r="I7027" t="s">
        <v>27</v>
      </c>
      <c r="J7027" t="s">
        <v>28</v>
      </c>
      <c r="K7027" t="s">
        <v>41</v>
      </c>
      <c r="L7027" t="s">
        <v>30</v>
      </c>
      <c r="M7027" t="s">
        <v>31</v>
      </c>
      <c r="N7027" t="s">
        <v>32</v>
      </c>
      <c r="O7027">
        <v>580.28</v>
      </c>
      <c r="P7027" t="s">
        <v>22</v>
      </c>
      <c r="Q7027" t="s">
        <v>45</v>
      </c>
      <c r="R7027" t="s">
        <v>33</v>
      </c>
      <c r="S7027" t="s">
        <v>34</v>
      </c>
      <c r="T7027" t="s">
        <v>35</v>
      </c>
    </row>
    <row r="7028" spans="1:20">
      <c r="A7028" t="s">
        <v>45</v>
      </c>
      <c r="B7028" t="s">
        <v>22</v>
      </c>
      <c r="C7028" t="s">
        <v>140</v>
      </c>
      <c r="D7028" t="s">
        <v>141</v>
      </c>
      <c r="E7028" t="s">
        <v>142</v>
      </c>
      <c r="F7028" s="1">
        <v>40421</v>
      </c>
      <c r="G7028" t="s">
        <v>2895</v>
      </c>
      <c r="H7028">
        <v>201503</v>
      </c>
      <c r="I7028" t="s">
        <v>27</v>
      </c>
      <c r="J7028" t="s">
        <v>28</v>
      </c>
      <c r="K7028" t="s">
        <v>143</v>
      </c>
      <c r="L7028" t="s">
        <v>30</v>
      </c>
      <c r="M7028" t="s">
        <v>31</v>
      </c>
      <c r="N7028" t="s">
        <v>49</v>
      </c>
      <c r="O7028">
        <v>-12617.91</v>
      </c>
      <c r="P7028" t="s">
        <v>22</v>
      </c>
      <c r="Q7028" t="s">
        <v>45</v>
      </c>
      <c r="R7028" t="s">
        <v>33</v>
      </c>
      <c r="S7028" t="s">
        <v>34</v>
      </c>
      <c r="T7028" t="s">
        <v>35</v>
      </c>
    </row>
    <row r="7029" spans="1:20">
      <c r="A7029" t="s">
        <v>45</v>
      </c>
      <c r="B7029" t="s">
        <v>22</v>
      </c>
      <c r="C7029" t="s">
        <v>140</v>
      </c>
      <c r="D7029" t="s">
        <v>141</v>
      </c>
      <c r="E7029" t="s">
        <v>142</v>
      </c>
      <c r="F7029" s="1">
        <v>40421</v>
      </c>
      <c r="G7029" t="s">
        <v>2895</v>
      </c>
      <c r="H7029">
        <v>201503</v>
      </c>
      <c r="I7029" t="s">
        <v>27</v>
      </c>
      <c r="J7029" t="s">
        <v>28</v>
      </c>
      <c r="K7029" t="s">
        <v>29</v>
      </c>
      <c r="L7029" t="s">
        <v>30</v>
      </c>
      <c r="M7029" t="s">
        <v>31</v>
      </c>
      <c r="N7029" t="s">
        <v>48</v>
      </c>
      <c r="O7029">
        <v>42741.97</v>
      </c>
      <c r="P7029" t="s">
        <v>22</v>
      </c>
      <c r="Q7029" t="s">
        <v>45</v>
      </c>
      <c r="R7029" t="s">
        <v>33</v>
      </c>
      <c r="S7029" t="s">
        <v>34</v>
      </c>
      <c r="T7029" t="s">
        <v>35</v>
      </c>
    </row>
    <row r="7030" spans="1:20">
      <c r="A7030" t="s">
        <v>45</v>
      </c>
      <c r="B7030" t="s">
        <v>22</v>
      </c>
      <c r="C7030" t="s">
        <v>140</v>
      </c>
      <c r="D7030" t="s">
        <v>141</v>
      </c>
      <c r="E7030" t="s">
        <v>142</v>
      </c>
      <c r="F7030" s="1">
        <v>40421</v>
      </c>
      <c r="G7030" t="s">
        <v>2895</v>
      </c>
      <c r="H7030">
        <v>201503</v>
      </c>
      <c r="I7030" t="s">
        <v>27</v>
      </c>
      <c r="J7030" t="s">
        <v>28</v>
      </c>
      <c r="K7030" t="s">
        <v>29</v>
      </c>
      <c r="L7030" t="s">
        <v>30</v>
      </c>
      <c r="M7030" t="s">
        <v>31</v>
      </c>
      <c r="N7030" t="s">
        <v>49</v>
      </c>
      <c r="O7030">
        <v>-71718.790000000008</v>
      </c>
      <c r="P7030" t="s">
        <v>22</v>
      </c>
      <c r="Q7030" t="s">
        <v>45</v>
      </c>
      <c r="R7030" t="s">
        <v>33</v>
      </c>
      <c r="S7030" t="s">
        <v>34</v>
      </c>
      <c r="T7030" t="s">
        <v>35</v>
      </c>
    </row>
    <row r="7031" spans="1:20">
      <c r="A7031" t="s">
        <v>45</v>
      </c>
      <c r="B7031" t="s">
        <v>22</v>
      </c>
      <c r="C7031" t="s">
        <v>140</v>
      </c>
      <c r="D7031" t="s">
        <v>141</v>
      </c>
      <c r="E7031" t="s">
        <v>142</v>
      </c>
      <c r="F7031" s="1">
        <v>40421</v>
      </c>
      <c r="G7031" t="s">
        <v>2895</v>
      </c>
      <c r="H7031">
        <v>201503</v>
      </c>
      <c r="I7031" t="s">
        <v>27</v>
      </c>
      <c r="J7031" t="s">
        <v>28</v>
      </c>
      <c r="K7031" t="s">
        <v>36</v>
      </c>
      <c r="L7031" t="s">
        <v>30</v>
      </c>
      <c r="M7031" t="s">
        <v>31</v>
      </c>
      <c r="N7031" t="s">
        <v>48</v>
      </c>
      <c r="O7031">
        <v>20915.510000000002</v>
      </c>
      <c r="P7031" t="s">
        <v>22</v>
      </c>
      <c r="Q7031" t="s">
        <v>45</v>
      </c>
      <c r="R7031" t="s">
        <v>33</v>
      </c>
      <c r="S7031" t="s">
        <v>34</v>
      </c>
      <c r="T7031" t="s">
        <v>35</v>
      </c>
    </row>
    <row r="7032" spans="1:20">
      <c r="A7032" t="s">
        <v>45</v>
      </c>
      <c r="B7032" t="s">
        <v>22</v>
      </c>
      <c r="C7032" t="s">
        <v>140</v>
      </c>
      <c r="D7032" t="s">
        <v>141</v>
      </c>
      <c r="E7032" t="s">
        <v>142</v>
      </c>
      <c r="F7032" s="1">
        <v>40421</v>
      </c>
      <c r="G7032" t="s">
        <v>2895</v>
      </c>
      <c r="H7032">
        <v>201503</v>
      </c>
      <c r="I7032" t="s">
        <v>27</v>
      </c>
      <c r="J7032" t="s">
        <v>28</v>
      </c>
      <c r="K7032" t="s">
        <v>36</v>
      </c>
      <c r="L7032" t="s">
        <v>30</v>
      </c>
      <c r="M7032" t="s">
        <v>31</v>
      </c>
      <c r="N7032" t="s">
        <v>49</v>
      </c>
      <c r="O7032">
        <v>-23698.59</v>
      </c>
      <c r="P7032" t="s">
        <v>22</v>
      </c>
      <c r="Q7032" t="s">
        <v>45</v>
      </c>
      <c r="R7032" t="s">
        <v>33</v>
      </c>
      <c r="S7032" t="s">
        <v>34</v>
      </c>
      <c r="T7032" t="s">
        <v>35</v>
      </c>
    </row>
    <row r="7033" spans="1:20">
      <c r="A7033" t="s">
        <v>45</v>
      </c>
      <c r="B7033" t="s">
        <v>22</v>
      </c>
      <c r="C7033" t="s">
        <v>140</v>
      </c>
      <c r="D7033" t="s">
        <v>141</v>
      </c>
      <c r="E7033" t="s">
        <v>142</v>
      </c>
      <c r="F7033" s="1">
        <v>40421</v>
      </c>
      <c r="G7033" t="s">
        <v>2895</v>
      </c>
      <c r="H7033">
        <v>201503</v>
      </c>
      <c r="I7033" t="s">
        <v>27</v>
      </c>
      <c r="J7033" t="s">
        <v>28</v>
      </c>
      <c r="K7033" t="s">
        <v>37</v>
      </c>
      <c r="L7033" t="s">
        <v>30</v>
      </c>
      <c r="M7033" t="s">
        <v>31</v>
      </c>
      <c r="N7033" t="s">
        <v>48</v>
      </c>
      <c r="O7033">
        <v>38446.020000000004</v>
      </c>
      <c r="P7033" t="s">
        <v>22</v>
      </c>
      <c r="Q7033" t="s">
        <v>45</v>
      </c>
      <c r="R7033" t="s">
        <v>33</v>
      </c>
      <c r="S7033" t="s">
        <v>34</v>
      </c>
      <c r="T7033" t="s">
        <v>35</v>
      </c>
    </row>
    <row r="7034" spans="1:20">
      <c r="A7034" t="s">
        <v>45</v>
      </c>
      <c r="B7034" t="s">
        <v>22</v>
      </c>
      <c r="C7034" t="s">
        <v>140</v>
      </c>
      <c r="D7034" t="s">
        <v>141</v>
      </c>
      <c r="E7034" t="s">
        <v>142</v>
      </c>
      <c r="F7034" s="1">
        <v>40421</v>
      </c>
      <c r="G7034" t="s">
        <v>2895</v>
      </c>
      <c r="H7034">
        <v>201503</v>
      </c>
      <c r="I7034" t="s">
        <v>27</v>
      </c>
      <c r="J7034" t="s">
        <v>28</v>
      </c>
      <c r="K7034" t="s">
        <v>37</v>
      </c>
      <c r="L7034" t="s">
        <v>30</v>
      </c>
      <c r="M7034" t="s">
        <v>31</v>
      </c>
      <c r="N7034" t="s">
        <v>49</v>
      </c>
      <c r="O7034">
        <v>-17221.260000000002</v>
      </c>
      <c r="P7034" t="s">
        <v>22</v>
      </c>
      <c r="Q7034" t="s">
        <v>45</v>
      </c>
      <c r="R7034" t="s">
        <v>33</v>
      </c>
      <c r="S7034" t="s">
        <v>34</v>
      </c>
      <c r="T7034" t="s">
        <v>35</v>
      </c>
    </row>
    <row r="7035" spans="1:20">
      <c r="A7035" t="s">
        <v>45</v>
      </c>
      <c r="B7035" t="s">
        <v>22</v>
      </c>
      <c r="C7035" t="s">
        <v>140</v>
      </c>
      <c r="D7035" t="s">
        <v>141</v>
      </c>
      <c r="E7035" t="s">
        <v>142</v>
      </c>
      <c r="F7035" s="1">
        <v>40421</v>
      </c>
      <c r="G7035" t="s">
        <v>2895</v>
      </c>
      <c r="H7035">
        <v>201503</v>
      </c>
      <c r="I7035" t="s">
        <v>27</v>
      </c>
      <c r="J7035" t="s">
        <v>28</v>
      </c>
      <c r="K7035" t="s">
        <v>38</v>
      </c>
      <c r="L7035" t="s">
        <v>30</v>
      </c>
      <c r="M7035" t="s">
        <v>31</v>
      </c>
      <c r="N7035" t="s">
        <v>48</v>
      </c>
      <c r="O7035">
        <v>108812.40000000001</v>
      </c>
      <c r="P7035" t="s">
        <v>22</v>
      </c>
      <c r="Q7035" t="s">
        <v>45</v>
      </c>
      <c r="R7035" t="s">
        <v>33</v>
      </c>
      <c r="S7035" t="s">
        <v>34</v>
      </c>
      <c r="T7035" t="s">
        <v>35</v>
      </c>
    </row>
    <row r="7036" spans="1:20">
      <c r="A7036" t="s">
        <v>45</v>
      </c>
      <c r="B7036" t="s">
        <v>22</v>
      </c>
      <c r="C7036" t="s">
        <v>140</v>
      </c>
      <c r="D7036" t="s">
        <v>141</v>
      </c>
      <c r="E7036" t="s">
        <v>142</v>
      </c>
      <c r="F7036" s="1">
        <v>40421</v>
      </c>
      <c r="G7036" t="s">
        <v>2895</v>
      </c>
      <c r="H7036">
        <v>201503</v>
      </c>
      <c r="I7036" t="s">
        <v>27</v>
      </c>
      <c r="J7036" t="s">
        <v>28</v>
      </c>
      <c r="K7036" t="s">
        <v>38</v>
      </c>
      <c r="L7036" t="s">
        <v>30</v>
      </c>
      <c r="M7036" t="s">
        <v>31</v>
      </c>
      <c r="N7036" t="s">
        <v>49</v>
      </c>
      <c r="O7036">
        <v>-85659.35</v>
      </c>
      <c r="P7036" t="s">
        <v>22</v>
      </c>
      <c r="Q7036" t="s">
        <v>45</v>
      </c>
      <c r="R7036" t="s">
        <v>33</v>
      </c>
      <c r="S7036" t="s">
        <v>34</v>
      </c>
      <c r="T7036" t="s">
        <v>35</v>
      </c>
    </row>
    <row r="7037" spans="1:20">
      <c r="A7037" t="s">
        <v>45</v>
      </c>
      <c r="B7037" t="s">
        <v>22</v>
      </c>
      <c r="C7037" t="s">
        <v>146</v>
      </c>
      <c r="D7037" t="s">
        <v>147</v>
      </c>
      <c r="E7037" t="s">
        <v>142</v>
      </c>
      <c r="F7037" s="1">
        <v>39234</v>
      </c>
      <c r="G7037" t="s">
        <v>2895</v>
      </c>
      <c r="H7037">
        <v>201503</v>
      </c>
      <c r="I7037" t="s">
        <v>27</v>
      </c>
      <c r="J7037" t="s">
        <v>28</v>
      </c>
      <c r="K7037" t="s">
        <v>37</v>
      </c>
      <c r="L7037" t="s">
        <v>30</v>
      </c>
      <c r="M7037" t="s">
        <v>31</v>
      </c>
      <c r="N7037" t="s">
        <v>48</v>
      </c>
      <c r="O7037">
        <v>4842.6900000000005</v>
      </c>
      <c r="P7037" t="s">
        <v>22</v>
      </c>
      <c r="Q7037" t="s">
        <v>45</v>
      </c>
      <c r="R7037" t="s">
        <v>33</v>
      </c>
      <c r="S7037" t="s">
        <v>34</v>
      </c>
      <c r="T7037" t="s">
        <v>35</v>
      </c>
    </row>
    <row r="7038" spans="1:20">
      <c r="A7038" t="s">
        <v>45</v>
      </c>
      <c r="B7038" t="s">
        <v>22</v>
      </c>
      <c r="C7038" t="s">
        <v>146</v>
      </c>
      <c r="D7038" t="s">
        <v>147</v>
      </c>
      <c r="E7038" t="s">
        <v>142</v>
      </c>
      <c r="F7038" s="1">
        <v>39234</v>
      </c>
      <c r="G7038" t="s">
        <v>2895</v>
      </c>
      <c r="H7038">
        <v>201503</v>
      </c>
      <c r="I7038" t="s">
        <v>27</v>
      </c>
      <c r="J7038" t="s">
        <v>28</v>
      </c>
      <c r="K7038" t="s">
        <v>37</v>
      </c>
      <c r="L7038" t="s">
        <v>30</v>
      </c>
      <c r="M7038" t="s">
        <v>31</v>
      </c>
      <c r="N7038" t="s">
        <v>49</v>
      </c>
      <c r="O7038">
        <v>-3057.87</v>
      </c>
      <c r="P7038" t="s">
        <v>22</v>
      </c>
      <c r="Q7038" t="s">
        <v>45</v>
      </c>
      <c r="R7038" t="s">
        <v>33</v>
      </c>
      <c r="S7038" t="s">
        <v>34</v>
      </c>
      <c r="T7038" t="s">
        <v>35</v>
      </c>
    </row>
    <row r="7039" spans="1:20">
      <c r="A7039" t="s">
        <v>45</v>
      </c>
      <c r="B7039" t="s">
        <v>22</v>
      </c>
      <c r="C7039" t="s">
        <v>146</v>
      </c>
      <c r="D7039" t="s">
        <v>147</v>
      </c>
      <c r="E7039" t="s">
        <v>142</v>
      </c>
      <c r="F7039" s="1">
        <v>39234</v>
      </c>
      <c r="G7039" t="s">
        <v>2895</v>
      </c>
      <c r="H7039">
        <v>201503</v>
      </c>
      <c r="I7039" t="s">
        <v>27</v>
      </c>
      <c r="J7039" t="s">
        <v>28</v>
      </c>
      <c r="K7039" t="s">
        <v>38</v>
      </c>
      <c r="L7039" t="s">
        <v>30</v>
      </c>
      <c r="M7039" t="s">
        <v>31</v>
      </c>
      <c r="N7039" t="s">
        <v>48</v>
      </c>
      <c r="O7039">
        <v>532496.68000000005</v>
      </c>
      <c r="P7039" t="s">
        <v>22</v>
      </c>
      <c r="Q7039" t="s">
        <v>45</v>
      </c>
      <c r="R7039" t="s">
        <v>33</v>
      </c>
      <c r="S7039" t="s">
        <v>34</v>
      </c>
      <c r="T7039" t="s">
        <v>35</v>
      </c>
    </row>
    <row r="7040" spans="1:20">
      <c r="A7040" t="s">
        <v>45</v>
      </c>
      <c r="B7040" t="s">
        <v>22</v>
      </c>
      <c r="C7040" t="s">
        <v>146</v>
      </c>
      <c r="D7040" t="s">
        <v>147</v>
      </c>
      <c r="E7040" t="s">
        <v>142</v>
      </c>
      <c r="F7040" s="1">
        <v>39234</v>
      </c>
      <c r="G7040" t="s">
        <v>2895</v>
      </c>
      <c r="H7040">
        <v>201503</v>
      </c>
      <c r="I7040" t="s">
        <v>27</v>
      </c>
      <c r="J7040" t="s">
        <v>28</v>
      </c>
      <c r="K7040" t="s">
        <v>38</v>
      </c>
      <c r="L7040" t="s">
        <v>30</v>
      </c>
      <c r="M7040" t="s">
        <v>31</v>
      </c>
      <c r="N7040" t="s">
        <v>49</v>
      </c>
      <c r="O7040">
        <v>-548986.97</v>
      </c>
      <c r="P7040" t="s">
        <v>22</v>
      </c>
      <c r="Q7040" t="s">
        <v>45</v>
      </c>
      <c r="R7040" t="s">
        <v>33</v>
      </c>
      <c r="S7040" t="s">
        <v>34</v>
      </c>
      <c r="T7040" t="s">
        <v>35</v>
      </c>
    </row>
    <row r="7041" spans="1:20">
      <c r="A7041" t="s">
        <v>45</v>
      </c>
      <c r="B7041" t="s">
        <v>22</v>
      </c>
      <c r="C7041" t="s">
        <v>146</v>
      </c>
      <c r="D7041" t="s">
        <v>147</v>
      </c>
      <c r="E7041" t="s">
        <v>142</v>
      </c>
      <c r="F7041" s="1">
        <v>39234</v>
      </c>
      <c r="G7041" t="s">
        <v>2895</v>
      </c>
      <c r="H7041">
        <v>201503</v>
      </c>
      <c r="I7041" t="s">
        <v>27</v>
      </c>
      <c r="J7041" t="s">
        <v>28</v>
      </c>
      <c r="K7041" t="s">
        <v>41</v>
      </c>
      <c r="L7041" t="s">
        <v>30</v>
      </c>
      <c r="M7041" t="s">
        <v>31</v>
      </c>
      <c r="N7041" t="s">
        <v>48</v>
      </c>
      <c r="O7041">
        <v>39899.97</v>
      </c>
      <c r="P7041" t="s">
        <v>22</v>
      </c>
      <c r="Q7041" t="s">
        <v>45</v>
      </c>
      <c r="R7041" t="s">
        <v>33</v>
      </c>
      <c r="S7041" t="s">
        <v>34</v>
      </c>
      <c r="T7041" t="s">
        <v>35</v>
      </c>
    </row>
    <row r="7042" spans="1:20">
      <c r="A7042" t="s">
        <v>45</v>
      </c>
      <c r="B7042" t="s">
        <v>22</v>
      </c>
      <c r="C7042" t="s">
        <v>146</v>
      </c>
      <c r="D7042" t="s">
        <v>147</v>
      </c>
      <c r="E7042" t="s">
        <v>142</v>
      </c>
      <c r="F7042" s="1">
        <v>39234</v>
      </c>
      <c r="G7042" t="s">
        <v>2895</v>
      </c>
      <c r="H7042">
        <v>201503</v>
      </c>
      <c r="I7042" t="s">
        <v>27</v>
      </c>
      <c r="J7042" t="s">
        <v>28</v>
      </c>
      <c r="K7042" t="s">
        <v>41</v>
      </c>
      <c r="L7042" t="s">
        <v>30</v>
      </c>
      <c r="M7042" t="s">
        <v>31</v>
      </c>
      <c r="N7042" t="s">
        <v>49</v>
      </c>
      <c r="O7042">
        <v>-25194.5</v>
      </c>
      <c r="P7042" t="s">
        <v>22</v>
      </c>
      <c r="Q7042" t="s">
        <v>45</v>
      </c>
      <c r="R7042" t="s">
        <v>33</v>
      </c>
      <c r="S7042" t="s">
        <v>34</v>
      </c>
      <c r="T7042" t="s">
        <v>35</v>
      </c>
    </row>
    <row r="7043" spans="1:20">
      <c r="A7043" t="s">
        <v>21</v>
      </c>
      <c r="B7043" t="s">
        <v>22</v>
      </c>
      <c r="C7043" t="s">
        <v>150</v>
      </c>
      <c r="D7043" t="s">
        <v>151</v>
      </c>
      <c r="E7043" t="s">
        <v>25</v>
      </c>
      <c r="F7043" s="1">
        <v>37987</v>
      </c>
      <c r="G7043" t="s">
        <v>2895</v>
      </c>
      <c r="H7043">
        <v>201503</v>
      </c>
      <c r="I7043" t="s">
        <v>27</v>
      </c>
      <c r="J7043" t="s">
        <v>28</v>
      </c>
      <c r="K7043" t="s">
        <v>29</v>
      </c>
      <c r="L7043" t="s">
        <v>30</v>
      </c>
      <c r="M7043" t="s">
        <v>31</v>
      </c>
      <c r="N7043" t="s">
        <v>32</v>
      </c>
      <c r="O7043">
        <v>11848.300000000001</v>
      </c>
      <c r="P7043" t="s">
        <v>22</v>
      </c>
      <c r="Q7043" t="s">
        <v>21</v>
      </c>
      <c r="R7043" t="s">
        <v>33</v>
      </c>
      <c r="S7043" t="s">
        <v>34</v>
      </c>
      <c r="T7043" t="s">
        <v>35</v>
      </c>
    </row>
    <row r="7044" spans="1:20">
      <c r="A7044" t="s">
        <v>21</v>
      </c>
      <c r="B7044" t="s">
        <v>22</v>
      </c>
      <c r="C7044" t="s">
        <v>150</v>
      </c>
      <c r="D7044" t="s">
        <v>151</v>
      </c>
      <c r="E7044" t="s">
        <v>25</v>
      </c>
      <c r="F7044" s="1">
        <v>37987</v>
      </c>
      <c r="G7044" t="s">
        <v>2895</v>
      </c>
      <c r="H7044">
        <v>201503</v>
      </c>
      <c r="I7044" t="s">
        <v>27</v>
      </c>
      <c r="J7044" t="s">
        <v>28</v>
      </c>
      <c r="K7044" t="s">
        <v>36</v>
      </c>
      <c r="L7044" t="s">
        <v>30</v>
      </c>
      <c r="M7044" t="s">
        <v>31</v>
      </c>
      <c r="N7044" t="s">
        <v>32</v>
      </c>
      <c r="O7044">
        <v>939.32</v>
      </c>
      <c r="P7044" t="s">
        <v>22</v>
      </c>
      <c r="Q7044" t="s">
        <v>21</v>
      </c>
      <c r="R7044" t="s">
        <v>33</v>
      </c>
      <c r="S7044" t="s">
        <v>34</v>
      </c>
      <c r="T7044" t="s">
        <v>35</v>
      </c>
    </row>
    <row r="7045" spans="1:20">
      <c r="A7045" t="s">
        <v>21</v>
      </c>
      <c r="B7045" t="s">
        <v>22</v>
      </c>
      <c r="C7045" t="s">
        <v>150</v>
      </c>
      <c r="D7045" t="s">
        <v>151</v>
      </c>
      <c r="E7045" t="s">
        <v>25</v>
      </c>
      <c r="F7045" s="1">
        <v>37987</v>
      </c>
      <c r="G7045" t="s">
        <v>2895</v>
      </c>
      <c r="H7045">
        <v>201503</v>
      </c>
      <c r="I7045" t="s">
        <v>27</v>
      </c>
      <c r="J7045" t="s">
        <v>28</v>
      </c>
      <c r="K7045" t="s">
        <v>38</v>
      </c>
      <c r="L7045" t="s">
        <v>30</v>
      </c>
      <c r="M7045" t="s">
        <v>31</v>
      </c>
      <c r="N7045" t="s">
        <v>32</v>
      </c>
      <c r="O7045">
        <v>14795.93</v>
      </c>
      <c r="P7045" t="s">
        <v>22</v>
      </c>
      <c r="Q7045" t="s">
        <v>21</v>
      </c>
      <c r="R7045" t="s">
        <v>33</v>
      </c>
      <c r="S7045" t="s">
        <v>34</v>
      </c>
      <c r="T7045" t="s">
        <v>35</v>
      </c>
    </row>
    <row r="7046" spans="1:20">
      <c r="A7046" t="s">
        <v>21</v>
      </c>
      <c r="B7046" t="s">
        <v>22</v>
      </c>
      <c r="C7046" t="s">
        <v>150</v>
      </c>
      <c r="D7046" t="s">
        <v>151</v>
      </c>
      <c r="E7046" t="s">
        <v>25</v>
      </c>
      <c r="F7046" s="1">
        <v>37987</v>
      </c>
      <c r="G7046" t="s">
        <v>2895</v>
      </c>
      <c r="H7046">
        <v>201503</v>
      </c>
      <c r="I7046" t="s">
        <v>27</v>
      </c>
      <c r="J7046" t="s">
        <v>28</v>
      </c>
      <c r="K7046" t="s">
        <v>41</v>
      </c>
      <c r="L7046" t="s">
        <v>30</v>
      </c>
      <c r="M7046" t="s">
        <v>31</v>
      </c>
      <c r="N7046" t="s">
        <v>32</v>
      </c>
      <c r="O7046">
        <v>5208.84</v>
      </c>
      <c r="P7046" t="s">
        <v>22</v>
      </c>
      <c r="Q7046" t="s">
        <v>21</v>
      </c>
      <c r="R7046" t="s">
        <v>33</v>
      </c>
      <c r="S7046" t="s">
        <v>34</v>
      </c>
      <c r="T7046" t="s">
        <v>35</v>
      </c>
    </row>
    <row r="7047" spans="1:20">
      <c r="A7047" t="s">
        <v>45</v>
      </c>
      <c r="B7047" t="s">
        <v>22</v>
      </c>
      <c r="C7047" t="s">
        <v>152</v>
      </c>
      <c r="D7047" t="s">
        <v>153</v>
      </c>
      <c r="E7047" t="s">
        <v>25</v>
      </c>
      <c r="F7047" s="1">
        <v>37987</v>
      </c>
      <c r="G7047" t="s">
        <v>2895</v>
      </c>
      <c r="H7047">
        <v>201503</v>
      </c>
      <c r="I7047" t="s">
        <v>27</v>
      </c>
      <c r="J7047" t="s">
        <v>28</v>
      </c>
      <c r="K7047" t="s">
        <v>29</v>
      </c>
      <c r="L7047" t="s">
        <v>30</v>
      </c>
      <c r="M7047" t="s">
        <v>31</v>
      </c>
      <c r="N7047" t="s">
        <v>32</v>
      </c>
      <c r="O7047">
        <v>0</v>
      </c>
      <c r="P7047" t="s">
        <v>22</v>
      </c>
      <c r="Q7047" t="s">
        <v>45</v>
      </c>
      <c r="R7047" t="s">
        <v>33</v>
      </c>
      <c r="S7047" t="s">
        <v>34</v>
      </c>
      <c r="T7047" t="s">
        <v>35</v>
      </c>
    </row>
    <row r="7048" spans="1:20">
      <c r="A7048" t="s">
        <v>45</v>
      </c>
      <c r="B7048" t="s">
        <v>22</v>
      </c>
      <c r="C7048" t="s">
        <v>152</v>
      </c>
      <c r="D7048" t="s">
        <v>153</v>
      </c>
      <c r="E7048" t="s">
        <v>25</v>
      </c>
      <c r="F7048" s="1">
        <v>37987</v>
      </c>
      <c r="G7048" t="s">
        <v>2895</v>
      </c>
      <c r="H7048">
        <v>201503</v>
      </c>
      <c r="I7048" t="s">
        <v>27</v>
      </c>
      <c r="J7048" t="s">
        <v>28</v>
      </c>
      <c r="K7048" t="s">
        <v>36</v>
      </c>
      <c r="L7048" t="s">
        <v>30</v>
      </c>
      <c r="M7048" t="s">
        <v>31</v>
      </c>
      <c r="N7048" t="s">
        <v>32</v>
      </c>
      <c r="O7048">
        <v>0</v>
      </c>
      <c r="P7048" t="s">
        <v>22</v>
      </c>
      <c r="Q7048" t="s">
        <v>45</v>
      </c>
      <c r="R7048" t="s">
        <v>33</v>
      </c>
      <c r="S7048" t="s">
        <v>34</v>
      </c>
      <c r="T7048" t="s">
        <v>35</v>
      </c>
    </row>
    <row r="7049" spans="1:20">
      <c r="A7049" t="s">
        <v>45</v>
      </c>
      <c r="B7049" t="s">
        <v>22</v>
      </c>
      <c r="C7049" t="s">
        <v>152</v>
      </c>
      <c r="D7049" t="s">
        <v>153</v>
      </c>
      <c r="E7049" t="s">
        <v>25</v>
      </c>
      <c r="F7049" s="1">
        <v>37987</v>
      </c>
      <c r="G7049" t="s">
        <v>2895</v>
      </c>
      <c r="H7049">
        <v>201503</v>
      </c>
      <c r="I7049" t="s">
        <v>27</v>
      </c>
      <c r="J7049" t="s">
        <v>28</v>
      </c>
      <c r="K7049" t="s">
        <v>37</v>
      </c>
      <c r="L7049" t="s">
        <v>30</v>
      </c>
      <c r="M7049" t="s">
        <v>31</v>
      </c>
      <c r="N7049" t="s">
        <v>32</v>
      </c>
      <c r="O7049">
        <v>0</v>
      </c>
      <c r="P7049" t="s">
        <v>22</v>
      </c>
      <c r="Q7049" t="s">
        <v>45</v>
      </c>
      <c r="R7049" t="s">
        <v>33</v>
      </c>
      <c r="S7049" t="s">
        <v>34</v>
      </c>
      <c r="T7049" t="s">
        <v>35</v>
      </c>
    </row>
    <row r="7050" spans="1:20">
      <c r="A7050" t="s">
        <v>45</v>
      </c>
      <c r="B7050" t="s">
        <v>22</v>
      </c>
      <c r="C7050" t="s">
        <v>152</v>
      </c>
      <c r="D7050" t="s">
        <v>153</v>
      </c>
      <c r="E7050" t="s">
        <v>25</v>
      </c>
      <c r="F7050" s="1">
        <v>37987</v>
      </c>
      <c r="G7050" t="s">
        <v>2895</v>
      </c>
      <c r="H7050">
        <v>201503</v>
      </c>
      <c r="I7050" t="s">
        <v>27</v>
      </c>
      <c r="J7050" t="s">
        <v>28</v>
      </c>
      <c r="K7050" t="s">
        <v>38</v>
      </c>
      <c r="L7050" t="s">
        <v>30</v>
      </c>
      <c r="M7050" t="s">
        <v>31</v>
      </c>
      <c r="N7050" t="s">
        <v>32</v>
      </c>
      <c r="O7050">
        <v>17668.96</v>
      </c>
      <c r="P7050" t="s">
        <v>22</v>
      </c>
      <c r="Q7050" t="s">
        <v>45</v>
      </c>
      <c r="R7050" t="s">
        <v>33</v>
      </c>
      <c r="S7050" t="s">
        <v>34</v>
      </c>
      <c r="T7050" t="s">
        <v>35</v>
      </c>
    </row>
    <row r="7051" spans="1:20">
      <c r="A7051" t="s">
        <v>45</v>
      </c>
      <c r="B7051" t="s">
        <v>22</v>
      </c>
      <c r="C7051" t="s">
        <v>152</v>
      </c>
      <c r="D7051" t="s">
        <v>153</v>
      </c>
      <c r="E7051" t="s">
        <v>25</v>
      </c>
      <c r="F7051" s="1">
        <v>37987</v>
      </c>
      <c r="G7051" t="s">
        <v>2895</v>
      </c>
      <c r="H7051">
        <v>201503</v>
      </c>
      <c r="I7051" t="s">
        <v>27</v>
      </c>
      <c r="J7051" t="s">
        <v>28</v>
      </c>
      <c r="K7051" t="s">
        <v>40</v>
      </c>
      <c r="L7051" t="s">
        <v>30</v>
      </c>
      <c r="M7051" t="s">
        <v>31</v>
      </c>
      <c r="N7051" t="s">
        <v>32</v>
      </c>
      <c r="O7051">
        <v>0</v>
      </c>
      <c r="P7051" t="s">
        <v>22</v>
      </c>
      <c r="Q7051" t="s">
        <v>45</v>
      </c>
      <c r="R7051" t="s">
        <v>33</v>
      </c>
      <c r="S7051" t="s">
        <v>34</v>
      </c>
      <c r="T7051" t="s">
        <v>35</v>
      </c>
    </row>
    <row r="7052" spans="1:20">
      <c r="A7052" t="s">
        <v>45</v>
      </c>
      <c r="B7052" t="s">
        <v>22</v>
      </c>
      <c r="C7052" t="s">
        <v>152</v>
      </c>
      <c r="D7052" t="s">
        <v>153</v>
      </c>
      <c r="E7052" t="s">
        <v>25</v>
      </c>
      <c r="F7052" s="1">
        <v>37987</v>
      </c>
      <c r="G7052" t="s">
        <v>2895</v>
      </c>
      <c r="H7052">
        <v>201503</v>
      </c>
      <c r="I7052" t="s">
        <v>27</v>
      </c>
      <c r="J7052" t="s">
        <v>28</v>
      </c>
      <c r="K7052" t="s">
        <v>41</v>
      </c>
      <c r="L7052" t="s">
        <v>30</v>
      </c>
      <c r="M7052" t="s">
        <v>31</v>
      </c>
      <c r="N7052" t="s">
        <v>32</v>
      </c>
      <c r="O7052">
        <v>0</v>
      </c>
      <c r="P7052" t="s">
        <v>22</v>
      </c>
      <c r="Q7052" t="s">
        <v>45</v>
      </c>
      <c r="R7052" t="s">
        <v>33</v>
      </c>
      <c r="S7052" t="s">
        <v>34</v>
      </c>
      <c r="T7052" t="s">
        <v>35</v>
      </c>
    </row>
    <row r="7053" spans="1:20">
      <c r="A7053" t="s">
        <v>58</v>
      </c>
      <c r="B7053" t="s">
        <v>22</v>
      </c>
      <c r="C7053" t="s">
        <v>154</v>
      </c>
      <c r="D7053" t="s">
        <v>155</v>
      </c>
      <c r="E7053" t="s">
        <v>25</v>
      </c>
      <c r="F7053" s="1">
        <v>30682</v>
      </c>
      <c r="G7053" t="s">
        <v>2895</v>
      </c>
      <c r="H7053">
        <v>201503</v>
      </c>
      <c r="I7053" t="s">
        <v>27</v>
      </c>
      <c r="J7053" t="s">
        <v>28</v>
      </c>
      <c r="K7053" t="s">
        <v>29</v>
      </c>
      <c r="L7053" t="s">
        <v>30</v>
      </c>
      <c r="M7053" t="s">
        <v>31</v>
      </c>
      <c r="N7053" t="s">
        <v>32</v>
      </c>
      <c r="O7053">
        <v>4053.37</v>
      </c>
      <c r="P7053" t="s">
        <v>22</v>
      </c>
      <c r="Q7053" t="s">
        <v>58</v>
      </c>
      <c r="R7053" t="s">
        <v>33</v>
      </c>
      <c r="S7053" t="s">
        <v>34</v>
      </c>
      <c r="T7053" t="s">
        <v>35</v>
      </c>
    </row>
    <row r="7054" spans="1:20">
      <c r="A7054" t="s">
        <v>58</v>
      </c>
      <c r="B7054" t="s">
        <v>22</v>
      </c>
      <c r="C7054" t="s">
        <v>154</v>
      </c>
      <c r="D7054" t="s">
        <v>155</v>
      </c>
      <c r="E7054" t="s">
        <v>25</v>
      </c>
      <c r="F7054" s="1">
        <v>30682</v>
      </c>
      <c r="G7054" t="s">
        <v>2895</v>
      </c>
      <c r="H7054">
        <v>201503</v>
      </c>
      <c r="I7054" t="s">
        <v>27</v>
      </c>
      <c r="J7054" t="s">
        <v>28</v>
      </c>
      <c r="K7054" t="s">
        <v>36</v>
      </c>
      <c r="L7054" t="s">
        <v>30</v>
      </c>
      <c r="M7054" t="s">
        <v>31</v>
      </c>
      <c r="N7054" t="s">
        <v>32</v>
      </c>
      <c r="O7054">
        <v>4975.96</v>
      </c>
      <c r="P7054" t="s">
        <v>22</v>
      </c>
      <c r="Q7054" t="s">
        <v>58</v>
      </c>
      <c r="R7054" t="s">
        <v>33</v>
      </c>
      <c r="S7054" t="s">
        <v>34</v>
      </c>
      <c r="T7054" t="s">
        <v>35</v>
      </c>
    </row>
    <row r="7055" spans="1:20">
      <c r="A7055" t="s">
        <v>58</v>
      </c>
      <c r="B7055" t="s">
        <v>22</v>
      </c>
      <c r="C7055" t="s">
        <v>154</v>
      </c>
      <c r="D7055" t="s">
        <v>155</v>
      </c>
      <c r="E7055" t="s">
        <v>25</v>
      </c>
      <c r="F7055" s="1">
        <v>30682</v>
      </c>
      <c r="G7055" t="s">
        <v>2895</v>
      </c>
      <c r="H7055">
        <v>201503</v>
      </c>
      <c r="I7055" t="s">
        <v>27</v>
      </c>
      <c r="J7055" t="s">
        <v>28</v>
      </c>
      <c r="K7055" t="s">
        <v>37</v>
      </c>
      <c r="L7055" t="s">
        <v>30</v>
      </c>
      <c r="M7055" t="s">
        <v>31</v>
      </c>
      <c r="N7055" t="s">
        <v>32</v>
      </c>
      <c r="O7055">
        <v>4339.88</v>
      </c>
      <c r="P7055" t="s">
        <v>22</v>
      </c>
      <c r="Q7055" t="s">
        <v>58</v>
      </c>
      <c r="R7055" t="s">
        <v>33</v>
      </c>
      <c r="S7055" t="s">
        <v>34</v>
      </c>
      <c r="T7055" t="s">
        <v>35</v>
      </c>
    </row>
    <row r="7056" spans="1:20">
      <c r="A7056" t="s">
        <v>58</v>
      </c>
      <c r="B7056" t="s">
        <v>22</v>
      </c>
      <c r="C7056" t="s">
        <v>154</v>
      </c>
      <c r="D7056" t="s">
        <v>155</v>
      </c>
      <c r="E7056" t="s">
        <v>25</v>
      </c>
      <c r="F7056" s="1">
        <v>30682</v>
      </c>
      <c r="G7056" t="s">
        <v>2895</v>
      </c>
      <c r="H7056">
        <v>201503</v>
      </c>
      <c r="I7056" t="s">
        <v>27</v>
      </c>
      <c r="J7056" t="s">
        <v>28</v>
      </c>
      <c r="K7056" t="s">
        <v>38</v>
      </c>
      <c r="L7056" t="s">
        <v>30</v>
      </c>
      <c r="M7056" t="s">
        <v>31</v>
      </c>
      <c r="N7056" t="s">
        <v>32</v>
      </c>
      <c r="O7056">
        <v>4239.5</v>
      </c>
      <c r="P7056" t="s">
        <v>22</v>
      </c>
      <c r="Q7056" t="s">
        <v>58</v>
      </c>
      <c r="R7056" t="s">
        <v>33</v>
      </c>
      <c r="S7056" t="s">
        <v>34</v>
      </c>
      <c r="T7056" t="s">
        <v>35</v>
      </c>
    </row>
    <row r="7057" spans="1:20">
      <c r="A7057" t="s">
        <v>55</v>
      </c>
      <c r="B7057" t="s">
        <v>22</v>
      </c>
      <c r="C7057" t="s">
        <v>158</v>
      </c>
      <c r="D7057" t="s">
        <v>159</v>
      </c>
      <c r="E7057" t="s">
        <v>25</v>
      </c>
      <c r="F7057" s="1">
        <v>30864</v>
      </c>
      <c r="G7057" t="s">
        <v>2895</v>
      </c>
      <c r="H7057">
        <v>201503</v>
      </c>
      <c r="I7057" t="s">
        <v>27</v>
      </c>
      <c r="J7057" t="s">
        <v>53</v>
      </c>
      <c r="K7057" t="s">
        <v>29</v>
      </c>
      <c r="L7057" t="s">
        <v>54</v>
      </c>
      <c r="M7057" t="s">
        <v>31</v>
      </c>
      <c r="N7057" t="s">
        <v>32</v>
      </c>
      <c r="O7057">
        <v>1533.5900000000001</v>
      </c>
      <c r="P7057" t="s">
        <v>22</v>
      </c>
      <c r="Q7057" t="s">
        <v>55</v>
      </c>
      <c r="R7057" t="s">
        <v>33</v>
      </c>
      <c r="S7057" t="s">
        <v>34</v>
      </c>
      <c r="T7057" t="s">
        <v>35</v>
      </c>
    </row>
    <row r="7058" spans="1:20">
      <c r="A7058" t="s">
        <v>55</v>
      </c>
      <c r="B7058" t="s">
        <v>22</v>
      </c>
      <c r="C7058" t="s">
        <v>158</v>
      </c>
      <c r="D7058" t="s">
        <v>159</v>
      </c>
      <c r="E7058" t="s">
        <v>25</v>
      </c>
      <c r="F7058" s="1">
        <v>30864</v>
      </c>
      <c r="G7058" t="s">
        <v>2895</v>
      </c>
      <c r="H7058">
        <v>201503</v>
      </c>
      <c r="I7058" t="s">
        <v>27</v>
      </c>
      <c r="J7058" t="s">
        <v>53</v>
      </c>
      <c r="K7058" t="s">
        <v>36</v>
      </c>
      <c r="L7058" t="s">
        <v>54</v>
      </c>
      <c r="M7058" t="s">
        <v>31</v>
      </c>
      <c r="N7058" t="s">
        <v>32</v>
      </c>
      <c r="O7058">
        <v>10637.45</v>
      </c>
      <c r="P7058" t="s">
        <v>22</v>
      </c>
      <c r="Q7058" t="s">
        <v>55</v>
      </c>
      <c r="R7058" t="s">
        <v>33</v>
      </c>
      <c r="S7058" t="s">
        <v>34</v>
      </c>
      <c r="T7058" t="s">
        <v>35</v>
      </c>
    </row>
    <row r="7059" spans="1:20">
      <c r="A7059" t="s">
        <v>55</v>
      </c>
      <c r="B7059" t="s">
        <v>22</v>
      </c>
      <c r="C7059" t="s">
        <v>158</v>
      </c>
      <c r="D7059" t="s">
        <v>159</v>
      </c>
      <c r="E7059" t="s">
        <v>25</v>
      </c>
      <c r="F7059" s="1">
        <v>30864</v>
      </c>
      <c r="G7059" t="s">
        <v>2895</v>
      </c>
      <c r="H7059">
        <v>201503</v>
      </c>
      <c r="I7059" t="s">
        <v>27</v>
      </c>
      <c r="J7059" t="s">
        <v>53</v>
      </c>
      <c r="K7059" t="s">
        <v>38</v>
      </c>
      <c r="L7059" t="s">
        <v>54</v>
      </c>
      <c r="M7059" t="s">
        <v>31</v>
      </c>
      <c r="N7059" t="s">
        <v>32</v>
      </c>
      <c r="O7059">
        <v>1519.7</v>
      </c>
      <c r="P7059" t="s">
        <v>22</v>
      </c>
      <c r="Q7059" t="s">
        <v>55</v>
      </c>
      <c r="R7059" t="s">
        <v>33</v>
      </c>
      <c r="S7059" t="s">
        <v>34</v>
      </c>
      <c r="T7059" t="s">
        <v>35</v>
      </c>
    </row>
    <row r="7060" spans="1:20">
      <c r="A7060" t="s">
        <v>55</v>
      </c>
      <c r="B7060" t="s">
        <v>22</v>
      </c>
      <c r="C7060" t="s">
        <v>158</v>
      </c>
      <c r="D7060" t="s">
        <v>159</v>
      </c>
      <c r="E7060" t="s">
        <v>25</v>
      </c>
      <c r="F7060" s="1">
        <v>30864</v>
      </c>
      <c r="G7060" t="s">
        <v>2895</v>
      </c>
      <c r="H7060">
        <v>201503</v>
      </c>
      <c r="I7060" t="s">
        <v>27</v>
      </c>
      <c r="J7060" t="s">
        <v>53</v>
      </c>
      <c r="K7060" t="s">
        <v>40</v>
      </c>
      <c r="L7060" t="s">
        <v>54</v>
      </c>
      <c r="M7060" t="s">
        <v>31</v>
      </c>
      <c r="N7060" t="s">
        <v>32</v>
      </c>
      <c r="O7060">
        <v>10341.14</v>
      </c>
      <c r="P7060" t="s">
        <v>22</v>
      </c>
      <c r="Q7060" t="s">
        <v>55</v>
      </c>
      <c r="R7060" t="s">
        <v>33</v>
      </c>
      <c r="S7060" t="s">
        <v>34</v>
      </c>
      <c r="T7060" t="s">
        <v>35</v>
      </c>
    </row>
    <row r="7061" spans="1:20">
      <c r="A7061" t="s">
        <v>61</v>
      </c>
      <c r="B7061" t="s">
        <v>22</v>
      </c>
      <c r="C7061" t="s">
        <v>2408</v>
      </c>
      <c r="D7061" t="s">
        <v>2409</v>
      </c>
      <c r="E7061" t="s">
        <v>25</v>
      </c>
      <c r="F7061" s="1">
        <v>38261</v>
      </c>
      <c r="G7061" t="s">
        <v>2895</v>
      </c>
      <c r="H7061">
        <v>201503</v>
      </c>
      <c r="I7061" t="s">
        <v>27</v>
      </c>
      <c r="J7061" t="s">
        <v>53</v>
      </c>
      <c r="K7061" t="s">
        <v>29</v>
      </c>
      <c r="L7061" t="s">
        <v>54</v>
      </c>
      <c r="M7061" t="s">
        <v>31</v>
      </c>
      <c r="N7061" t="s">
        <v>32</v>
      </c>
      <c r="O7061">
        <v>46.43</v>
      </c>
      <c r="P7061" t="s">
        <v>22</v>
      </c>
      <c r="Q7061" t="s">
        <v>61</v>
      </c>
      <c r="R7061" t="s">
        <v>33</v>
      </c>
      <c r="S7061" t="s">
        <v>34</v>
      </c>
      <c r="T7061" t="s">
        <v>35</v>
      </c>
    </row>
    <row r="7062" spans="1:20">
      <c r="A7062" t="s">
        <v>61</v>
      </c>
      <c r="B7062" t="s">
        <v>22</v>
      </c>
      <c r="C7062" t="s">
        <v>2408</v>
      </c>
      <c r="D7062" t="s">
        <v>2409</v>
      </c>
      <c r="E7062" t="s">
        <v>25</v>
      </c>
      <c r="F7062" s="1">
        <v>38261</v>
      </c>
      <c r="G7062" t="s">
        <v>2895</v>
      </c>
      <c r="H7062">
        <v>201503</v>
      </c>
      <c r="I7062" t="s">
        <v>27</v>
      </c>
      <c r="J7062" t="s">
        <v>53</v>
      </c>
      <c r="K7062" t="s">
        <v>36</v>
      </c>
      <c r="L7062" t="s">
        <v>54</v>
      </c>
      <c r="M7062" t="s">
        <v>31</v>
      </c>
      <c r="N7062" t="s">
        <v>32</v>
      </c>
      <c r="O7062">
        <v>46.42</v>
      </c>
      <c r="P7062" t="s">
        <v>22</v>
      </c>
      <c r="Q7062" t="s">
        <v>61</v>
      </c>
      <c r="R7062" t="s">
        <v>33</v>
      </c>
      <c r="S7062" t="s">
        <v>34</v>
      </c>
      <c r="T7062" t="s">
        <v>35</v>
      </c>
    </row>
    <row r="7063" spans="1:20">
      <c r="A7063" t="s">
        <v>61</v>
      </c>
      <c r="B7063" t="s">
        <v>22</v>
      </c>
      <c r="C7063" t="s">
        <v>2408</v>
      </c>
      <c r="D7063" t="s">
        <v>2409</v>
      </c>
      <c r="E7063" t="s">
        <v>25</v>
      </c>
      <c r="F7063" s="1">
        <v>38261</v>
      </c>
      <c r="G7063" t="s">
        <v>2895</v>
      </c>
      <c r="H7063">
        <v>201503</v>
      </c>
      <c r="I7063" t="s">
        <v>27</v>
      </c>
      <c r="J7063" t="s">
        <v>53</v>
      </c>
      <c r="K7063" t="s">
        <v>37</v>
      </c>
      <c r="L7063" t="s">
        <v>54</v>
      </c>
      <c r="M7063" t="s">
        <v>31</v>
      </c>
      <c r="N7063" t="s">
        <v>32</v>
      </c>
      <c r="O7063">
        <v>46.42</v>
      </c>
      <c r="P7063" t="s">
        <v>22</v>
      </c>
      <c r="Q7063" t="s">
        <v>61</v>
      </c>
      <c r="R7063" t="s">
        <v>33</v>
      </c>
      <c r="S7063" t="s">
        <v>34</v>
      </c>
      <c r="T7063" t="s">
        <v>35</v>
      </c>
    </row>
    <row r="7064" spans="1:20">
      <c r="A7064" t="s">
        <v>61</v>
      </c>
      <c r="B7064" t="s">
        <v>22</v>
      </c>
      <c r="C7064" t="s">
        <v>2408</v>
      </c>
      <c r="D7064" t="s">
        <v>2409</v>
      </c>
      <c r="E7064" t="s">
        <v>25</v>
      </c>
      <c r="F7064" s="1">
        <v>38261</v>
      </c>
      <c r="G7064" t="s">
        <v>2895</v>
      </c>
      <c r="H7064">
        <v>201503</v>
      </c>
      <c r="I7064" t="s">
        <v>27</v>
      </c>
      <c r="J7064" t="s">
        <v>53</v>
      </c>
      <c r="K7064" t="s">
        <v>38</v>
      </c>
      <c r="L7064" t="s">
        <v>54</v>
      </c>
      <c r="M7064" t="s">
        <v>31</v>
      </c>
      <c r="N7064" t="s">
        <v>32</v>
      </c>
      <c r="O7064">
        <v>46.42</v>
      </c>
      <c r="P7064" t="s">
        <v>22</v>
      </c>
      <c r="Q7064" t="s">
        <v>61</v>
      </c>
      <c r="R7064" t="s">
        <v>33</v>
      </c>
      <c r="S7064" t="s">
        <v>34</v>
      </c>
      <c r="T7064" t="s">
        <v>35</v>
      </c>
    </row>
    <row r="7065" spans="1:20">
      <c r="A7065" t="s">
        <v>61</v>
      </c>
      <c r="B7065" t="s">
        <v>22</v>
      </c>
      <c r="C7065" t="s">
        <v>2408</v>
      </c>
      <c r="D7065" t="s">
        <v>2409</v>
      </c>
      <c r="E7065" t="s">
        <v>25</v>
      </c>
      <c r="F7065" s="1">
        <v>38261</v>
      </c>
      <c r="G7065" t="s">
        <v>2895</v>
      </c>
      <c r="H7065">
        <v>201503</v>
      </c>
      <c r="I7065" t="s">
        <v>27</v>
      </c>
      <c r="J7065" t="s">
        <v>53</v>
      </c>
      <c r="K7065" t="s">
        <v>39</v>
      </c>
      <c r="L7065" t="s">
        <v>54</v>
      </c>
      <c r="M7065" t="s">
        <v>31</v>
      </c>
      <c r="N7065" t="s">
        <v>32</v>
      </c>
      <c r="O7065">
        <v>46.42</v>
      </c>
      <c r="P7065" t="s">
        <v>22</v>
      </c>
      <c r="Q7065" t="s">
        <v>61</v>
      </c>
      <c r="R7065" t="s">
        <v>33</v>
      </c>
      <c r="S7065" t="s">
        <v>34</v>
      </c>
      <c r="T7065" t="s">
        <v>35</v>
      </c>
    </row>
    <row r="7066" spans="1:20">
      <c r="A7066" t="s">
        <v>61</v>
      </c>
      <c r="B7066" t="s">
        <v>22</v>
      </c>
      <c r="C7066" t="s">
        <v>2408</v>
      </c>
      <c r="D7066" t="s">
        <v>2409</v>
      </c>
      <c r="E7066" t="s">
        <v>25</v>
      </c>
      <c r="F7066" s="1">
        <v>38261</v>
      </c>
      <c r="G7066" t="s">
        <v>2895</v>
      </c>
      <c r="H7066">
        <v>201503</v>
      </c>
      <c r="I7066" t="s">
        <v>27</v>
      </c>
      <c r="J7066" t="s">
        <v>53</v>
      </c>
      <c r="K7066" t="s">
        <v>41</v>
      </c>
      <c r="L7066" t="s">
        <v>54</v>
      </c>
      <c r="M7066" t="s">
        <v>31</v>
      </c>
      <c r="N7066" t="s">
        <v>32</v>
      </c>
      <c r="O7066">
        <v>46.42</v>
      </c>
      <c r="P7066" t="s">
        <v>22</v>
      </c>
      <c r="Q7066" t="s">
        <v>61</v>
      </c>
      <c r="R7066" t="s">
        <v>33</v>
      </c>
      <c r="S7066" t="s">
        <v>34</v>
      </c>
      <c r="T7066" t="s">
        <v>35</v>
      </c>
    </row>
    <row r="7067" spans="1:20">
      <c r="A7067" t="s">
        <v>85</v>
      </c>
      <c r="B7067" t="s">
        <v>22</v>
      </c>
      <c r="C7067" t="s">
        <v>2668</v>
      </c>
      <c r="D7067" t="s">
        <v>2669</v>
      </c>
      <c r="E7067" t="s">
        <v>25</v>
      </c>
      <c r="F7067" s="1">
        <v>31593</v>
      </c>
      <c r="G7067" t="s">
        <v>2895</v>
      </c>
      <c r="H7067">
        <v>201503</v>
      </c>
      <c r="I7067" t="s">
        <v>27</v>
      </c>
      <c r="J7067" t="s">
        <v>53</v>
      </c>
      <c r="K7067" t="s">
        <v>36</v>
      </c>
      <c r="L7067" t="s">
        <v>54</v>
      </c>
      <c r="M7067" t="s">
        <v>31</v>
      </c>
      <c r="N7067" t="s">
        <v>32</v>
      </c>
      <c r="O7067">
        <v>595.93000000000006</v>
      </c>
      <c r="P7067" t="s">
        <v>22</v>
      </c>
      <c r="Q7067" t="s">
        <v>85</v>
      </c>
      <c r="R7067" t="s">
        <v>33</v>
      </c>
      <c r="S7067" t="s">
        <v>34</v>
      </c>
      <c r="T7067" t="s">
        <v>35</v>
      </c>
    </row>
    <row r="7068" spans="1:20">
      <c r="A7068" t="s">
        <v>85</v>
      </c>
      <c r="B7068" t="s">
        <v>22</v>
      </c>
      <c r="C7068" t="s">
        <v>2668</v>
      </c>
      <c r="D7068" t="s">
        <v>2669</v>
      </c>
      <c r="E7068" t="s">
        <v>25</v>
      </c>
      <c r="F7068" s="1">
        <v>31593</v>
      </c>
      <c r="G7068" t="s">
        <v>2895</v>
      </c>
      <c r="H7068">
        <v>201503</v>
      </c>
      <c r="I7068" t="s">
        <v>27</v>
      </c>
      <c r="J7068" t="s">
        <v>53</v>
      </c>
      <c r="K7068" t="s">
        <v>38</v>
      </c>
      <c r="L7068" t="s">
        <v>54</v>
      </c>
      <c r="M7068" t="s">
        <v>31</v>
      </c>
      <c r="N7068" t="s">
        <v>32</v>
      </c>
      <c r="O7068">
        <v>452.23</v>
      </c>
      <c r="P7068" t="s">
        <v>22</v>
      </c>
      <c r="Q7068" t="s">
        <v>85</v>
      </c>
      <c r="R7068" t="s">
        <v>33</v>
      </c>
      <c r="S7068" t="s">
        <v>34</v>
      </c>
      <c r="T7068" t="s">
        <v>35</v>
      </c>
    </row>
    <row r="7069" spans="1:20">
      <c r="A7069" t="s">
        <v>85</v>
      </c>
      <c r="B7069" t="s">
        <v>22</v>
      </c>
      <c r="C7069" t="s">
        <v>2668</v>
      </c>
      <c r="D7069" t="s">
        <v>2669</v>
      </c>
      <c r="E7069" t="s">
        <v>25</v>
      </c>
      <c r="F7069" s="1">
        <v>31593</v>
      </c>
      <c r="G7069" t="s">
        <v>2895</v>
      </c>
      <c r="H7069">
        <v>201503</v>
      </c>
      <c r="I7069" t="s">
        <v>27</v>
      </c>
      <c r="J7069" t="s">
        <v>53</v>
      </c>
      <c r="K7069" t="s">
        <v>40</v>
      </c>
      <c r="L7069" t="s">
        <v>54</v>
      </c>
      <c r="M7069" t="s">
        <v>31</v>
      </c>
      <c r="N7069" t="s">
        <v>32</v>
      </c>
      <c r="O7069">
        <v>2056.83</v>
      </c>
      <c r="P7069" t="s">
        <v>22</v>
      </c>
      <c r="Q7069" t="s">
        <v>85</v>
      </c>
      <c r="R7069" t="s">
        <v>33</v>
      </c>
      <c r="S7069" t="s">
        <v>34</v>
      </c>
      <c r="T7069" t="s">
        <v>35</v>
      </c>
    </row>
    <row r="7070" spans="1:20">
      <c r="A7070" t="s">
        <v>45</v>
      </c>
      <c r="B7070" t="s">
        <v>22</v>
      </c>
      <c r="C7070" t="s">
        <v>166</v>
      </c>
      <c r="D7070" t="s">
        <v>167</v>
      </c>
      <c r="E7070" t="s">
        <v>25</v>
      </c>
      <c r="F7070" s="1">
        <v>33603</v>
      </c>
      <c r="G7070" t="s">
        <v>2895</v>
      </c>
      <c r="H7070">
        <v>201503</v>
      </c>
      <c r="I7070" t="s">
        <v>27</v>
      </c>
      <c r="J7070" t="s">
        <v>28</v>
      </c>
      <c r="K7070" t="s">
        <v>29</v>
      </c>
      <c r="L7070" t="s">
        <v>30</v>
      </c>
      <c r="M7070" t="s">
        <v>31</v>
      </c>
      <c r="N7070" t="s">
        <v>32</v>
      </c>
      <c r="O7070">
        <v>8340.66</v>
      </c>
      <c r="P7070" t="s">
        <v>22</v>
      </c>
      <c r="Q7070" t="s">
        <v>45</v>
      </c>
      <c r="R7070" t="s">
        <v>33</v>
      </c>
      <c r="S7070" t="s">
        <v>34</v>
      </c>
      <c r="T7070" t="s">
        <v>35</v>
      </c>
    </row>
    <row r="7071" spans="1:20">
      <c r="A7071" t="s">
        <v>45</v>
      </c>
      <c r="B7071" t="s">
        <v>22</v>
      </c>
      <c r="C7071" t="s">
        <v>166</v>
      </c>
      <c r="D7071" t="s">
        <v>167</v>
      </c>
      <c r="E7071" t="s">
        <v>25</v>
      </c>
      <c r="F7071" s="1">
        <v>33603</v>
      </c>
      <c r="G7071" t="s">
        <v>2895</v>
      </c>
      <c r="H7071">
        <v>201503</v>
      </c>
      <c r="I7071" t="s">
        <v>27</v>
      </c>
      <c r="J7071" t="s">
        <v>28</v>
      </c>
      <c r="K7071" t="s">
        <v>36</v>
      </c>
      <c r="L7071" t="s">
        <v>30</v>
      </c>
      <c r="M7071" t="s">
        <v>31</v>
      </c>
      <c r="N7071" t="s">
        <v>32</v>
      </c>
      <c r="O7071">
        <v>0</v>
      </c>
      <c r="P7071" t="s">
        <v>22</v>
      </c>
      <c r="Q7071" t="s">
        <v>45</v>
      </c>
      <c r="R7071" t="s">
        <v>33</v>
      </c>
      <c r="S7071" t="s">
        <v>34</v>
      </c>
      <c r="T7071" t="s">
        <v>35</v>
      </c>
    </row>
    <row r="7072" spans="1:20">
      <c r="A7072" t="s">
        <v>45</v>
      </c>
      <c r="B7072" t="s">
        <v>22</v>
      </c>
      <c r="C7072" t="s">
        <v>166</v>
      </c>
      <c r="D7072" t="s">
        <v>167</v>
      </c>
      <c r="E7072" t="s">
        <v>25</v>
      </c>
      <c r="F7072" s="1">
        <v>33603</v>
      </c>
      <c r="G7072" t="s">
        <v>2895</v>
      </c>
      <c r="H7072">
        <v>201503</v>
      </c>
      <c r="I7072" t="s">
        <v>27</v>
      </c>
      <c r="J7072" t="s">
        <v>28</v>
      </c>
      <c r="K7072" t="s">
        <v>43</v>
      </c>
      <c r="L7072" t="s">
        <v>30</v>
      </c>
      <c r="M7072" t="s">
        <v>31</v>
      </c>
      <c r="N7072" t="s">
        <v>32</v>
      </c>
      <c r="O7072">
        <v>0</v>
      </c>
      <c r="P7072" t="s">
        <v>22</v>
      </c>
      <c r="Q7072" t="s">
        <v>45</v>
      </c>
      <c r="R7072" t="s">
        <v>33</v>
      </c>
      <c r="S7072" t="s">
        <v>34</v>
      </c>
      <c r="T7072" t="s">
        <v>35</v>
      </c>
    </row>
    <row r="7073" spans="1:20">
      <c r="A7073" t="s">
        <v>45</v>
      </c>
      <c r="B7073" t="s">
        <v>22</v>
      </c>
      <c r="C7073" t="s">
        <v>166</v>
      </c>
      <c r="D7073" t="s">
        <v>167</v>
      </c>
      <c r="E7073" t="s">
        <v>25</v>
      </c>
      <c r="F7073" s="1">
        <v>33603</v>
      </c>
      <c r="G7073" t="s">
        <v>2895</v>
      </c>
      <c r="H7073">
        <v>201503</v>
      </c>
      <c r="I7073" t="s">
        <v>27</v>
      </c>
      <c r="J7073" t="s">
        <v>28</v>
      </c>
      <c r="K7073" t="s">
        <v>44</v>
      </c>
      <c r="L7073" t="s">
        <v>30</v>
      </c>
      <c r="M7073" t="s">
        <v>31</v>
      </c>
      <c r="N7073" t="s">
        <v>32</v>
      </c>
      <c r="O7073">
        <v>0</v>
      </c>
      <c r="P7073" t="s">
        <v>22</v>
      </c>
      <c r="Q7073" t="s">
        <v>45</v>
      </c>
      <c r="R7073" t="s">
        <v>33</v>
      </c>
      <c r="S7073" t="s">
        <v>34</v>
      </c>
      <c r="T7073" t="s">
        <v>35</v>
      </c>
    </row>
    <row r="7074" spans="1:20">
      <c r="A7074" t="s">
        <v>45</v>
      </c>
      <c r="B7074" t="s">
        <v>22</v>
      </c>
      <c r="C7074" t="s">
        <v>168</v>
      </c>
      <c r="D7074" t="s">
        <v>169</v>
      </c>
      <c r="E7074" t="s">
        <v>25</v>
      </c>
      <c r="F7074" s="1">
        <v>30682</v>
      </c>
      <c r="G7074" t="s">
        <v>2895</v>
      </c>
      <c r="H7074">
        <v>201503</v>
      </c>
      <c r="I7074" t="s">
        <v>27</v>
      </c>
      <c r="J7074" t="s">
        <v>28</v>
      </c>
      <c r="K7074" t="s">
        <v>29</v>
      </c>
      <c r="L7074" t="s">
        <v>30</v>
      </c>
      <c r="M7074" t="s">
        <v>31</v>
      </c>
      <c r="N7074" t="s">
        <v>32</v>
      </c>
      <c r="O7074">
        <v>47682.73</v>
      </c>
      <c r="P7074" t="s">
        <v>22</v>
      </c>
      <c r="Q7074" t="s">
        <v>45</v>
      </c>
      <c r="R7074" t="s">
        <v>33</v>
      </c>
      <c r="S7074" t="s">
        <v>34</v>
      </c>
      <c r="T7074" t="s">
        <v>35</v>
      </c>
    </row>
    <row r="7075" spans="1:20">
      <c r="A7075" t="s">
        <v>45</v>
      </c>
      <c r="B7075" t="s">
        <v>22</v>
      </c>
      <c r="C7075" t="s">
        <v>168</v>
      </c>
      <c r="D7075" t="s">
        <v>169</v>
      </c>
      <c r="E7075" t="s">
        <v>25</v>
      </c>
      <c r="F7075" s="1">
        <v>30682</v>
      </c>
      <c r="G7075" t="s">
        <v>2895</v>
      </c>
      <c r="H7075">
        <v>201503</v>
      </c>
      <c r="I7075" t="s">
        <v>27</v>
      </c>
      <c r="J7075" t="s">
        <v>28</v>
      </c>
      <c r="K7075" t="s">
        <v>36</v>
      </c>
      <c r="L7075" t="s">
        <v>30</v>
      </c>
      <c r="M7075" t="s">
        <v>31</v>
      </c>
      <c r="N7075" t="s">
        <v>32</v>
      </c>
      <c r="O7075">
        <v>6836.27</v>
      </c>
      <c r="P7075" t="s">
        <v>22</v>
      </c>
      <c r="Q7075" t="s">
        <v>45</v>
      </c>
      <c r="R7075" t="s">
        <v>33</v>
      </c>
      <c r="S7075" t="s">
        <v>34</v>
      </c>
      <c r="T7075" t="s">
        <v>35</v>
      </c>
    </row>
    <row r="7076" spans="1:20">
      <c r="A7076" t="s">
        <v>45</v>
      </c>
      <c r="B7076" t="s">
        <v>22</v>
      </c>
      <c r="C7076" t="s">
        <v>168</v>
      </c>
      <c r="D7076" t="s">
        <v>169</v>
      </c>
      <c r="E7076" t="s">
        <v>25</v>
      </c>
      <c r="F7076" s="1">
        <v>30682</v>
      </c>
      <c r="G7076" t="s">
        <v>2895</v>
      </c>
      <c r="H7076">
        <v>201503</v>
      </c>
      <c r="I7076" t="s">
        <v>27</v>
      </c>
      <c r="J7076" t="s">
        <v>28</v>
      </c>
      <c r="K7076" t="s">
        <v>37</v>
      </c>
      <c r="L7076" t="s">
        <v>30</v>
      </c>
      <c r="M7076" t="s">
        <v>31</v>
      </c>
      <c r="N7076" t="s">
        <v>32</v>
      </c>
      <c r="O7076">
        <v>15944.84</v>
      </c>
      <c r="P7076" t="s">
        <v>22</v>
      </c>
      <c r="Q7076" t="s">
        <v>45</v>
      </c>
      <c r="R7076" t="s">
        <v>33</v>
      </c>
      <c r="S7076" t="s">
        <v>34</v>
      </c>
      <c r="T7076" t="s">
        <v>35</v>
      </c>
    </row>
    <row r="7077" spans="1:20">
      <c r="A7077" t="s">
        <v>45</v>
      </c>
      <c r="B7077" t="s">
        <v>22</v>
      </c>
      <c r="C7077" t="s">
        <v>168</v>
      </c>
      <c r="D7077" t="s">
        <v>169</v>
      </c>
      <c r="E7077" t="s">
        <v>25</v>
      </c>
      <c r="F7077" s="1">
        <v>30682</v>
      </c>
      <c r="G7077" t="s">
        <v>2895</v>
      </c>
      <c r="H7077">
        <v>201503</v>
      </c>
      <c r="I7077" t="s">
        <v>27</v>
      </c>
      <c r="J7077" t="s">
        <v>28</v>
      </c>
      <c r="K7077" t="s">
        <v>38</v>
      </c>
      <c r="L7077" t="s">
        <v>30</v>
      </c>
      <c r="M7077" t="s">
        <v>31</v>
      </c>
      <c r="N7077" t="s">
        <v>32</v>
      </c>
      <c r="O7077">
        <v>5794.45</v>
      </c>
      <c r="P7077" t="s">
        <v>22</v>
      </c>
      <c r="Q7077" t="s">
        <v>45</v>
      </c>
      <c r="R7077" t="s">
        <v>33</v>
      </c>
      <c r="S7077" t="s">
        <v>34</v>
      </c>
      <c r="T7077" t="s">
        <v>35</v>
      </c>
    </row>
    <row r="7078" spans="1:20">
      <c r="A7078" t="s">
        <v>45</v>
      </c>
      <c r="B7078" t="s">
        <v>22</v>
      </c>
      <c r="C7078" t="s">
        <v>168</v>
      </c>
      <c r="D7078" t="s">
        <v>169</v>
      </c>
      <c r="E7078" t="s">
        <v>25</v>
      </c>
      <c r="F7078" s="1">
        <v>30682</v>
      </c>
      <c r="G7078" t="s">
        <v>2895</v>
      </c>
      <c r="H7078">
        <v>201503</v>
      </c>
      <c r="I7078" t="s">
        <v>27</v>
      </c>
      <c r="J7078" t="s">
        <v>28</v>
      </c>
      <c r="K7078" t="s">
        <v>40</v>
      </c>
      <c r="L7078" t="s">
        <v>30</v>
      </c>
      <c r="M7078" t="s">
        <v>31</v>
      </c>
      <c r="N7078" t="s">
        <v>32</v>
      </c>
      <c r="O7078">
        <v>53843.49</v>
      </c>
      <c r="P7078" t="s">
        <v>22</v>
      </c>
      <c r="Q7078" t="s">
        <v>45</v>
      </c>
      <c r="R7078" t="s">
        <v>33</v>
      </c>
      <c r="S7078" t="s">
        <v>34</v>
      </c>
      <c r="T7078" t="s">
        <v>35</v>
      </c>
    </row>
    <row r="7079" spans="1:20">
      <c r="A7079" t="s">
        <v>45</v>
      </c>
      <c r="B7079" t="s">
        <v>22</v>
      </c>
      <c r="C7079" t="s">
        <v>168</v>
      </c>
      <c r="D7079" t="s">
        <v>169</v>
      </c>
      <c r="E7079" t="s">
        <v>25</v>
      </c>
      <c r="F7079" s="1">
        <v>30682</v>
      </c>
      <c r="G7079" t="s">
        <v>2895</v>
      </c>
      <c r="H7079">
        <v>201503</v>
      </c>
      <c r="I7079" t="s">
        <v>27</v>
      </c>
      <c r="J7079" t="s">
        <v>28</v>
      </c>
      <c r="K7079" t="s">
        <v>41</v>
      </c>
      <c r="L7079" t="s">
        <v>30</v>
      </c>
      <c r="M7079" t="s">
        <v>31</v>
      </c>
      <c r="N7079" t="s">
        <v>32</v>
      </c>
      <c r="O7079">
        <v>33967.78</v>
      </c>
      <c r="P7079" t="s">
        <v>22</v>
      </c>
      <c r="Q7079" t="s">
        <v>45</v>
      </c>
      <c r="R7079" t="s">
        <v>33</v>
      </c>
      <c r="S7079" t="s">
        <v>34</v>
      </c>
      <c r="T7079" t="s">
        <v>35</v>
      </c>
    </row>
    <row r="7080" spans="1:20">
      <c r="A7080" t="s">
        <v>45</v>
      </c>
      <c r="B7080" t="s">
        <v>22</v>
      </c>
      <c r="C7080" t="s">
        <v>168</v>
      </c>
      <c r="D7080" t="s">
        <v>169</v>
      </c>
      <c r="E7080" t="s">
        <v>25</v>
      </c>
      <c r="F7080" s="1">
        <v>30682</v>
      </c>
      <c r="G7080" t="s">
        <v>2895</v>
      </c>
      <c r="H7080">
        <v>201503</v>
      </c>
      <c r="I7080" t="s">
        <v>27</v>
      </c>
      <c r="J7080" t="s">
        <v>28</v>
      </c>
      <c r="K7080" t="s">
        <v>42</v>
      </c>
      <c r="L7080" t="s">
        <v>30</v>
      </c>
      <c r="M7080" t="s">
        <v>31</v>
      </c>
      <c r="N7080" t="s">
        <v>32</v>
      </c>
      <c r="O7080">
        <v>4140.41</v>
      </c>
      <c r="P7080" t="s">
        <v>22</v>
      </c>
      <c r="Q7080" t="s">
        <v>45</v>
      </c>
      <c r="R7080" t="s">
        <v>33</v>
      </c>
      <c r="S7080" t="s">
        <v>34</v>
      </c>
      <c r="T7080" t="s">
        <v>35</v>
      </c>
    </row>
    <row r="7081" spans="1:20">
      <c r="A7081" t="s">
        <v>50</v>
      </c>
      <c r="B7081" t="s">
        <v>22</v>
      </c>
      <c r="C7081" t="s">
        <v>170</v>
      </c>
      <c r="D7081" t="s">
        <v>171</v>
      </c>
      <c r="E7081" t="s">
        <v>25</v>
      </c>
      <c r="F7081" s="1">
        <v>31593</v>
      </c>
      <c r="G7081" t="s">
        <v>2895</v>
      </c>
      <c r="H7081">
        <v>201503</v>
      </c>
      <c r="I7081" t="s">
        <v>27</v>
      </c>
      <c r="J7081" t="s">
        <v>53</v>
      </c>
      <c r="K7081" t="s">
        <v>29</v>
      </c>
      <c r="L7081" t="s">
        <v>54</v>
      </c>
      <c r="M7081" t="s">
        <v>31</v>
      </c>
      <c r="N7081" t="s">
        <v>32</v>
      </c>
      <c r="O7081">
        <v>6403.51</v>
      </c>
      <c r="P7081" t="s">
        <v>22</v>
      </c>
      <c r="Q7081" t="s">
        <v>50</v>
      </c>
      <c r="R7081" t="s">
        <v>33</v>
      </c>
      <c r="S7081" t="s">
        <v>34</v>
      </c>
      <c r="T7081" t="s">
        <v>35</v>
      </c>
    </row>
    <row r="7082" spans="1:20">
      <c r="A7082" t="s">
        <v>50</v>
      </c>
      <c r="B7082" t="s">
        <v>22</v>
      </c>
      <c r="C7082" t="s">
        <v>170</v>
      </c>
      <c r="D7082" t="s">
        <v>171</v>
      </c>
      <c r="E7082" t="s">
        <v>25</v>
      </c>
      <c r="F7082" s="1">
        <v>31593</v>
      </c>
      <c r="G7082" t="s">
        <v>2895</v>
      </c>
      <c r="H7082">
        <v>201503</v>
      </c>
      <c r="I7082" t="s">
        <v>27</v>
      </c>
      <c r="J7082" t="s">
        <v>53</v>
      </c>
      <c r="K7082" t="s">
        <v>36</v>
      </c>
      <c r="L7082" t="s">
        <v>54</v>
      </c>
      <c r="M7082" t="s">
        <v>31</v>
      </c>
      <c r="N7082" t="s">
        <v>32</v>
      </c>
      <c r="O7082">
        <v>6508.04</v>
      </c>
      <c r="P7082" t="s">
        <v>22</v>
      </c>
      <c r="Q7082" t="s">
        <v>50</v>
      </c>
      <c r="R7082" t="s">
        <v>33</v>
      </c>
      <c r="S7082" t="s">
        <v>34</v>
      </c>
      <c r="T7082" t="s">
        <v>35</v>
      </c>
    </row>
    <row r="7083" spans="1:20">
      <c r="A7083" t="s">
        <v>50</v>
      </c>
      <c r="B7083" t="s">
        <v>22</v>
      </c>
      <c r="C7083" t="s">
        <v>170</v>
      </c>
      <c r="D7083" t="s">
        <v>171</v>
      </c>
      <c r="E7083" t="s">
        <v>25</v>
      </c>
      <c r="F7083" s="1">
        <v>31593</v>
      </c>
      <c r="G7083" t="s">
        <v>2895</v>
      </c>
      <c r="H7083">
        <v>201503</v>
      </c>
      <c r="I7083" t="s">
        <v>27</v>
      </c>
      <c r="J7083" t="s">
        <v>53</v>
      </c>
      <c r="K7083" t="s">
        <v>37</v>
      </c>
      <c r="L7083" t="s">
        <v>54</v>
      </c>
      <c r="M7083" t="s">
        <v>31</v>
      </c>
      <c r="N7083" t="s">
        <v>32</v>
      </c>
      <c r="O7083">
        <v>18856.84</v>
      </c>
      <c r="P7083" t="s">
        <v>22</v>
      </c>
      <c r="Q7083" t="s">
        <v>50</v>
      </c>
      <c r="R7083" t="s">
        <v>33</v>
      </c>
      <c r="S7083" t="s">
        <v>34</v>
      </c>
      <c r="T7083" t="s">
        <v>35</v>
      </c>
    </row>
    <row r="7084" spans="1:20">
      <c r="A7084" t="s">
        <v>50</v>
      </c>
      <c r="B7084" t="s">
        <v>22</v>
      </c>
      <c r="C7084" t="s">
        <v>170</v>
      </c>
      <c r="D7084" t="s">
        <v>171</v>
      </c>
      <c r="E7084" t="s">
        <v>25</v>
      </c>
      <c r="F7084" s="1">
        <v>31593</v>
      </c>
      <c r="G7084" t="s">
        <v>2895</v>
      </c>
      <c r="H7084">
        <v>201503</v>
      </c>
      <c r="I7084" t="s">
        <v>27</v>
      </c>
      <c r="J7084" t="s">
        <v>53</v>
      </c>
      <c r="K7084" t="s">
        <v>38</v>
      </c>
      <c r="L7084" t="s">
        <v>54</v>
      </c>
      <c r="M7084" t="s">
        <v>31</v>
      </c>
      <c r="N7084" t="s">
        <v>32</v>
      </c>
      <c r="O7084">
        <v>687.56000000000006</v>
      </c>
      <c r="P7084" t="s">
        <v>22</v>
      </c>
      <c r="Q7084" t="s">
        <v>50</v>
      </c>
      <c r="R7084" t="s">
        <v>33</v>
      </c>
      <c r="S7084" t="s">
        <v>34</v>
      </c>
      <c r="T7084" t="s">
        <v>35</v>
      </c>
    </row>
    <row r="7085" spans="1:20">
      <c r="A7085" t="s">
        <v>50</v>
      </c>
      <c r="B7085" t="s">
        <v>22</v>
      </c>
      <c r="C7085" t="s">
        <v>170</v>
      </c>
      <c r="D7085" t="s">
        <v>171</v>
      </c>
      <c r="E7085" t="s">
        <v>25</v>
      </c>
      <c r="F7085" s="1">
        <v>31593</v>
      </c>
      <c r="G7085" t="s">
        <v>2895</v>
      </c>
      <c r="H7085">
        <v>201503</v>
      </c>
      <c r="I7085" t="s">
        <v>27</v>
      </c>
      <c r="J7085" t="s">
        <v>53</v>
      </c>
      <c r="K7085" t="s">
        <v>41</v>
      </c>
      <c r="L7085" t="s">
        <v>54</v>
      </c>
      <c r="M7085" t="s">
        <v>31</v>
      </c>
      <c r="N7085" t="s">
        <v>32</v>
      </c>
      <c r="O7085">
        <v>94015.75</v>
      </c>
      <c r="P7085" t="s">
        <v>22</v>
      </c>
      <c r="Q7085" t="s">
        <v>50</v>
      </c>
      <c r="R7085" t="s">
        <v>33</v>
      </c>
      <c r="S7085" t="s">
        <v>34</v>
      </c>
      <c r="T7085" t="s">
        <v>35</v>
      </c>
    </row>
    <row r="7086" spans="1:20">
      <c r="A7086" t="s">
        <v>55</v>
      </c>
      <c r="B7086" t="s">
        <v>22</v>
      </c>
      <c r="C7086" t="s">
        <v>172</v>
      </c>
      <c r="D7086" t="s">
        <v>173</v>
      </c>
      <c r="E7086" t="s">
        <v>25</v>
      </c>
      <c r="F7086" s="1">
        <v>30864</v>
      </c>
      <c r="G7086" t="s">
        <v>2895</v>
      </c>
      <c r="H7086">
        <v>201503</v>
      </c>
      <c r="I7086" t="s">
        <v>27</v>
      </c>
      <c r="J7086" t="s">
        <v>28</v>
      </c>
      <c r="K7086" t="s">
        <v>36</v>
      </c>
      <c r="L7086" t="s">
        <v>30</v>
      </c>
      <c r="M7086" t="s">
        <v>31</v>
      </c>
      <c r="N7086" t="s">
        <v>32</v>
      </c>
      <c r="O7086">
        <v>17482.21</v>
      </c>
      <c r="P7086" t="s">
        <v>22</v>
      </c>
      <c r="Q7086" t="s">
        <v>55</v>
      </c>
      <c r="R7086" t="s">
        <v>33</v>
      </c>
      <c r="S7086" t="s">
        <v>34</v>
      </c>
      <c r="T7086" t="s">
        <v>35</v>
      </c>
    </row>
    <row r="7087" spans="1:20">
      <c r="A7087" t="s">
        <v>55</v>
      </c>
      <c r="B7087" t="s">
        <v>22</v>
      </c>
      <c r="C7087" t="s">
        <v>172</v>
      </c>
      <c r="D7087" t="s">
        <v>173</v>
      </c>
      <c r="E7087" t="s">
        <v>25</v>
      </c>
      <c r="F7087" s="1">
        <v>30864</v>
      </c>
      <c r="G7087" t="s">
        <v>2895</v>
      </c>
      <c r="H7087">
        <v>201503</v>
      </c>
      <c r="I7087" t="s">
        <v>27</v>
      </c>
      <c r="J7087" t="s">
        <v>28</v>
      </c>
      <c r="K7087" t="s">
        <v>37</v>
      </c>
      <c r="L7087" t="s">
        <v>30</v>
      </c>
      <c r="M7087" t="s">
        <v>31</v>
      </c>
      <c r="N7087" t="s">
        <v>32</v>
      </c>
      <c r="O7087">
        <v>1163.3500000000001</v>
      </c>
      <c r="P7087" t="s">
        <v>22</v>
      </c>
      <c r="Q7087" t="s">
        <v>55</v>
      </c>
      <c r="R7087" t="s">
        <v>33</v>
      </c>
      <c r="S7087" t="s">
        <v>34</v>
      </c>
      <c r="T7087" t="s">
        <v>35</v>
      </c>
    </row>
    <row r="7088" spans="1:20">
      <c r="A7088" t="s">
        <v>55</v>
      </c>
      <c r="B7088" t="s">
        <v>22</v>
      </c>
      <c r="C7088" t="s">
        <v>172</v>
      </c>
      <c r="D7088" t="s">
        <v>173</v>
      </c>
      <c r="E7088" t="s">
        <v>25</v>
      </c>
      <c r="F7088" s="1">
        <v>30864</v>
      </c>
      <c r="G7088" t="s">
        <v>2895</v>
      </c>
      <c r="H7088">
        <v>201503</v>
      </c>
      <c r="I7088" t="s">
        <v>27</v>
      </c>
      <c r="J7088" t="s">
        <v>28</v>
      </c>
      <c r="K7088" t="s">
        <v>38</v>
      </c>
      <c r="L7088" t="s">
        <v>30</v>
      </c>
      <c r="M7088" t="s">
        <v>31</v>
      </c>
      <c r="N7088" t="s">
        <v>32</v>
      </c>
      <c r="O7088">
        <v>3272.1</v>
      </c>
      <c r="P7088" t="s">
        <v>22</v>
      </c>
      <c r="Q7088" t="s">
        <v>55</v>
      </c>
      <c r="R7088" t="s">
        <v>33</v>
      </c>
      <c r="S7088" t="s">
        <v>34</v>
      </c>
      <c r="T7088" t="s">
        <v>35</v>
      </c>
    </row>
    <row r="7089" spans="1:20">
      <c r="A7089" t="s">
        <v>55</v>
      </c>
      <c r="B7089" t="s">
        <v>22</v>
      </c>
      <c r="C7089" t="s">
        <v>172</v>
      </c>
      <c r="D7089" t="s">
        <v>173</v>
      </c>
      <c r="E7089" t="s">
        <v>25</v>
      </c>
      <c r="F7089" s="1">
        <v>30864</v>
      </c>
      <c r="G7089" t="s">
        <v>2895</v>
      </c>
      <c r="H7089">
        <v>201503</v>
      </c>
      <c r="I7089" t="s">
        <v>27</v>
      </c>
      <c r="J7089" t="s">
        <v>28</v>
      </c>
      <c r="K7089" t="s">
        <v>40</v>
      </c>
      <c r="L7089" t="s">
        <v>30</v>
      </c>
      <c r="M7089" t="s">
        <v>31</v>
      </c>
      <c r="N7089" t="s">
        <v>32</v>
      </c>
      <c r="O7089">
        <v>4088.15</v>
      </c>
      <c r="P7089" t="s">
        <v>22</v>
      </c>
      <c r="Q7089" t="s">
        <v>55</v>
      </c>
      <c r="R7089" t="s">
        <v>33</v>
      </c>
      <c r="S7089" t="s">
        <v>34</v>
      </c>
      <c r="T7089" t="s">
        <v>35</v>
      </c>
    </row>
    <row r="7090" spans="1:20">
      <c r="A7090" t="s">
        <v>55</v>
      </c>
      <c r="B7090" t="s">
        <v>22</v>
      </c>
      <c r="C7090" t="s">
        <v>172</v>
      </c>
      <c r="D7090" t="s">
        <v>173</v>
      </c>
      <c r="E7090" t="s">
        <v>25</v>
      </c>
      <c r="F7090" s="1">
        <v>30864</v>
      </c>
      <c r="G7090" t="s">
        <v>2895</v>
      </c>
      <c r="H7090">
        <v>201503</v>
      </c>
      <c r="I7090" t="s">
        <v>27</v>
      </c>
      <c r="J7090" t="s">
        <v>28</v>
      </c>
      <c r="K7090" t="s">
        <v>41</v>
      </c>
      <c r="L7090" t="s">
        <v>30</v>
      </c>
      <c r="M7090" t="s">
        <v>31</v>
      </c>
      <c r="N7090" t="s">
        <v>32</v>
      </c>
      <c r="O7090">
        <v>6259.29</v>
      </c>
      <c r="P7090" t="s">
        <v>22</v>
      </c>
      <c r="Q7090" t="s">
        <v>55</v>
      </c>
      <c r="R7090" t="s">
        <v>33</v>
      </c>
      <c r="S7090" t="s">
        <v>34</v>
      </c>
      <c r="T7090" t="s">
        <v>35</v>
      </c>
    </row>
    <row r="7091" spans="1:20">
      <c r="A7091" t="s">
        <v>61</v>
      </c>
      <c r="B7091" t="s">
        <v>22</v>
      </c>
      <c r="C7091" t="s">
        <v>174</v>
      </c>
      <c r="D7091" t="s">
        <v>175</v>
      </c>
      <c r="E7091" t="s">
        <v>25</v>
      </c>
      <c r="F7091" s="1">
        <v>31766</v>
      </c>
      <c r="G7091" t="s">
        <v>2895</v>
      </c>
      <c r="H7091">
        <v>201503</v>
      </c>
      <c r="I7091" t="s">
        <v>27</v>
      </c>
      <c r="J7091" t="s">
        <v>28</v>
      </c>
      <c r="K7091" t="s">
        <v>29</v>
      </c>
      <c r="L7091" t="s">
        <v>30</v>
      </c>
      <c r="M7091" t="s">
        <v>31</v>
      </c>
      <c r="N7091" t="s">
        <v>32</v>
      </c>
      <c r="O7091">
        <v>8.1999999999999993</v>
      </c>
      <c r="P7091" t="s">
        <v>22</v>
      </c>
      <c r="Q7091" t="s">
        <v>61</v>
      </c>
      <c r="R7091" t="s">
        <v>33</v>
      </c>
      <c r="S7091" t="s">
        <v>34</v>
      </c>
      <c r="T7091" t="s">
        <v>35</v>
      </c>
    </row>
    <row r="7092" spans="1:20">
      <c r="A7092" t="s">
        <v>61</v>
      </c>
      <c r="B7092" t="s">
        <v>22</v>
      </c>
      <c r="C7092" t="s">
        <v>174</v>
      </c>
      <c r="D7092" t="s">
        <v>175</v>
      </c>
      <c r="E7092" t="s">
        <v>25</v>
      </c>
      <c r="F7092" s="1">
        <v>31766</v>
      </c>
      <c r="G7092" t="s">
        <v>2895</v>
      </c>
      <c r="H7092">
        <v>201503</v>
      </c>
      <c r="I7092" t="s">
        <v>27</v>
      </c>
      <c r="J7092" t="s">
        <v>28</v>
      </c>
      <c r="K7092" t="s">
        <v>36</v>
      </c>
      <c r="L7092" t="s">
        <v>30</v>
      </c>
      <c r="M7092" t="s">
        <v>31</v>
      </c>
      <c r="N7092" t="s">
        <v>32</v>
      </c>
      <c r="O7092">
        <v>0.65</v>
      </c>
      <c r="P7092" t="s">
        <v>22</v>
      </c>
      <c r="Q7092" t="s">
        <v>61</v>
      </c>
      <c r="R7092" t="s">
        <v>33</v>
      </c>
      <c r="S7092" t="s">
        <v>34</v>
      </c>
      <c r="T7092" t="s">
        <v>35</v>
      </c>
    </row>
    <row r="7093" spans="1:20">
      <c r="A7093" t="s">
        <v>61</v>
      </c>
      <c r="B7093" t="s">
        <v>22</v>
      </c>
      <c r="C7093" t="s">
        <v>174</v>
      </c>
      <c r="D7093" t="s">
        <v>175</v>
      </c>
      <c r="E7093" t="s">
        <v>25</v>
      </c>
      <c r="F7093" s="1">
        <v>31766</v>
      </c>
      <c r="G7093" t="s">
        <v>2895</v>
      </c>
      <c r="H7093">
        <v>201503</v>
      </c>
      <c r="I7093" t="s">
        <v>27</v>
      </c>
      <c r="J7093" t="s">
        <v>28</v>
      </c>
      <c r="K7093" t="s">
        <v>37</v>
      </c>
      <c r="L7093" t="s">
        <v>30</v>
      </c>
      <c r="M7093" t="s">
        <v>31</v>
      </c>
      <c r="N7093" t="s">
        <v>32</v>
      </c>
      <c r="O7093">
        <v>0.74</v>
      </c>
      <c r="P7093" t="s">
        <v>22</v>
      </c>
      <c r="Q7093" t="s">
        <v>61</v>
      </c>
      <c r="R7093" t="s">
        <v>33</v>
      </c>
      <c r="S7093" t="s">
        <v>34</v>
      </c>
      <c r="T7093" t="s">
        <v>35</v>
      </c>
    </row>
    <row r="7094" spans="1:20">
      <c r="A7094" t="s">
        <v>61</v>
      </c>
      <c r="B7094" t="s">
        <v>22</v>
      </c>
      <c r="C7094" t="s">
        <v>174</v>
      </c>
      <c r="D7094" t="s">
        <v>175</v>
      </c>
      <c r="E7094" t="s">
        <v>25</v>
      </c>
      <c r="F7094" s="1">
        <v>31766</v>
      </c>
      <c r="G7094" t="s">
        <v>2895</v>
      </c>
      <c r="H7094">
        <v>201503</v>
      </c>
      <c r="I7094" t="s">
        <v>27</v>
      </c>
      <c r="J7094" t="s">
        <v>28</v>
      </c>
      <c r="K7094" t="s">
        <v>38</v>
      </c>
      <c r="L7094" t="s">
        <v>30</v>
      </c>
      <c r="M7094" t="s">
        <v>31</v>
      </c>
      <c r="N7094" t="s">
        <v>32</v>
      </c>
      <c r="O7094">
        <v>10.38</v>
      </c>
      <c r="P7094" t="s">
        <v>22</v>
      </c>
      <c r="Q7094" t="s">
        <v>61</v>
      </c>
      <c r="R7094" t="s">
        <v>33</v>
      </c>
      <c r="S7094" t="s">
        <v>34</v>
      </c>
      <c r="T7094" t="s">
        <v>35</v>
      </c>
    </row>
    <row r="7095" spans="1:20">
      <c r="A7095" t="s">
        <v>61</v>
      </c>
      <c r="B7095" t="s">
        <v>22</v>
      </c>
      <c r="C7095" t="s">
        <v>174</v>
      </c>
      <c r="D7095" t="s">
        <v>175</v>
      </c>
      <c r="E7095" t="s">
        <v>25</v>
      </c>
      <c r="F7095" s="1">
        <v>31766</v>
      </c>
      <c r="G7095" t="s">
        <v>2895</v>
      </c>
      <c r="H7095">
        <v>201503</v>
      </c>
      <c r="I7095" t="s">
        <v>27</v>
      </c>
      <c r="J7095" t="s">
        <v>28</v>
      </c>
      <c r="K7095" t="s">
        <v>39</v>
      </c>
      <c r="L7095" t="s">
        <v>30</v>
      </c>
      <c r="M7095" t="s">
        <v>31</v>
      </c>
      <c r="N7095" t="s">
        <v>32</v>
      </c>
      <c r="O7095">
        <v>0.31</v>
      </c>
      <c r="P7095" t="s">
        <v>22</v>
      </c>
      <c r="Q7095" t="s">
        <v>61</v>
      </c>
      <c r="R7095" t="s">
        <v>33</v>
      </c>
      <c r="S7095" t="s">
        <v>34</v>
      </c>
      <c r="T7095" t="s">
        <v>35</v>
      </c>
    </row>
    <row r="7096" spans="1:20">
      <c r="A7096" t="s">
        <v>61</v>
      </c>
      <c r="B7096" t="s">
        <v>22</v>
      </c>
      <c r="C7096" t="s">
        <v>174</v>
      </c>
      <c r="D7096" t="s">
        <v>175</v>
      </c>
      <c r="E7096" t="s">
        <v>25</v>
      </c>
      <c r="F7096" s="1">
        <v>31766</v>
      </c>
      <c r="G7096" t="s">
        <v>2895</v>
      </c>
      <c r="H7096">
        <v>201503</v>
      </c>
      <c r="I7096" t="s">
        <v>27</v>
      </c>
      <c r="J7096" t="s">
        <v>28</v>
      </c>
      <c r="K7096" t="s">
        <v>40</v>
      </c>
      <c r="L7096" t="s">
        <v>30</v>
      </c>
      <c r="M7096" t="s">
        <v>31</v>
      </c>
      <c r="N7096" t="s">
        <v>32</v>
      </c>
      <c r="O7096">
        <v>2.59</v>
      </c>
      <c r="P7096" t="s">
        <v>22</v>
      </c>
      <c r="Q7096" t="s">
        <v>61</v>
      </c>
      <c r="R7096" t="s">
        <v>33</v>
      </c>
      <c r="S7096" t="s">
        <v>34</v>
      </c>
      <c r="T7096" t="s">
        <v>35</v>
      </c>
    </row>
    <row r="7097" spans="1:20">
      <c r="A7097" t="s">
        <v>61</v>
      </c>
      <c r="B7097" t="s">
        <v>22</v>
      </c>
      <c r="C7097" t="s">
        <v>174</v>
      </c>
      <c r="D7097" t="s">
        <v>175</v>
      </c>
      <c r="E7097" t="s">
        <v>25</v>
      </c>
      <c r="F7097" s="1">
        <v>31766</v>
      </c>
      <c r="G7097" t="s">
        <v>2895</v>
      </c>
      <c r="H7097">
        <v>201503</v>
      </c>
      <c r="I7097" t="s">
        <v>27</v>
      </c>
      <c r="J7097" t="s">
        <v>28</v>
      </c>
      <c r="K7097" t="s">
        <v>41</v>
      </c>
      <c r="L7097" t="s">
        <v>30</v>
      </c>
      <c r="M7097" t="s">
        <v>31</v>
      </c>
      <c r="N7097" t="s">
        <v>32</v>
      </c>
      <c r="O7097">
        <v>2.12</v>
      </c>
      <c r="P7097" t="s">
        <v>22</v>
      </c>
      <c r="Q7097" t="s">
        <v>61</v>
      </c>
      <c r="R7097" t="s">
        <v>33</v>
      </c>
      <c r="S7097" t="s">
        <v>34</v>
      </c>
      <c r="T7097" t="s">
        <v>35</v>
      </c>
    </row>
    <row r="7098" spans="1:20">
      <c r="A7098" t="s">
        <v>78</v>
      </c>
      <c r="B7098" t="s">
        <v>22</v>
      </c>
      <c r="C7098" t="s">
        <v>176</v>
      </c>
      <c r="D7098" t="s">
        <v>177</v>
      </c>
      <c r="E7098" t="s">
        <v>25</v>
      </c>
      <c r="F7098" s="1">
        <v>30682</v>
      </c>
      <c r="G7098" t="s">
        <v>2895</v>
      </c>
      <c r="H7098">
        <v>201503</v>
      </c>
      <c r="I7098" t="s">
        <v>27</v>
      </c>
      <c r="J7098" t="s">
        <v>28</v>
      </c>
      <c r="K7098" t="s">
        <v>36</v>
      </c>
      <c r="L7098" t="s">
        <v>30</v>
      </c>
      <c r="M7098" t="s">
        <v>31</v>
      </c>
      <c r="N7098" t="s">
        <v>32</v>
      </c>
      <c r="O7098">
        <v>654.88</v>
      </c>
      <c r="P7098" t="s">
        <v>22</v>
      </c>
      <c r="Q7098" t="s">
        <v>78</v>
      </c>
      <c r="R7098" t="s">
        <v>33</v>
      </c>
      <c r="S7098" t="s">
        <v>34</v>
      </c>
      <c r="T7098" t="s">
        <v>35</v>
      </c>
    </row>
    <row r="7099" spans="1:20">
      <c r="A7099" t="s">
        <v>78</v>
      </c>
      <c r="B7099" t="s">
        <v>22</v>
      </c>
      <c r="C7099" t="s">
        <v>176</v>
      </c>
      <c r="D7099" t="s">
        <v>177</v>
      </c>
      <c r="E7099" t="s">
        <v>25</v>
      </c>
      <c r="F7099" s="1">
        <v>30682</v>
      </c>
      <c r="G7099" t="s">
        <v>2895</v>
      </c>
      <c r="H7099">
        <v>201503</v>
      </c>
      <c r="I7099" t="s">
        <v>27</v>
      </c>
      <c r="J7099" t="s">
        <v>28</v>
      </c>
      <c r="K7099" t="s">
        <v>37</v>
      </c>
      <c r="L7099" t="s">
        <v>30</v>
      </c>
      <c r="M7099" t="s">
        <v>31</v>
      </c>
      <c r="N7099" t="s">
        <v>32</v>
      </c>
      <c r="O7099">
        <v>36352.47</v>
      </c>
      <c r="P7099" t="s">
        <v>22</v>
      </c>
      <c r="Q7099" t="s">
        <v>78</v>
      </c>
      <c r="R7099" t="s">
        <v>33</v>
      </c>
      <c r="S7099" t="s">
        <v>34</v>
      </c>
      <c r="T7099" t="s">
        <v>35</v>
      </c>
    </row>
    <row r="7100" spans="1:20">
      <c r="A7100" t="s">
        <v>78</v>
      </c>
      <c r="B7100" t="s">
        <v>22</v>
      </c>
      <c r="C7100" t="s">
        <v>176</v>
      </c>
      <c r="D7100" t="s">
        <v>177</v>
      </c>
      <c r="E7100" t="s">
        <v>25</v>
      </c>
      <c r="F7100" s="1">
        <v>30682</v>
      </c>
      <c r="G7100" t="s">
        <v>2895</v>
      </c>
      <c r="H7100">
        <v>201503</v>
      </c>
      <c r="I7100" t="s">
        <v>27</v>
      </c>
      <c r="J7100" t="s">
        <v>28</v>
      </c>
      <c r="K7100" t="s">
        <v>38</v>
      </c>
      <c r="L7100" t="s">
        <v>30</v>
      </c>
      <c r="M7100" t="s">
        <v>31</v>
      </c>
      <c r="N7100" t="s">
        <v>32</v>
      </c>
      <c r="O7100">
        <v>6085.49</v>
      </c>
      <c r="P7100" t="s">
        <v>22</v>
      </c>
      <c r="Q7100" t="s">
        <v>78</v>
      </c>
      <c r="R7100" t="s">
        <v>33</v>
      </c>
      <c r="S7100" t="s">
        <v>34</v>
      </c>
      <c r="T7100" t="s">
        <v>35</v>
      </c>
    </row>
    <row r="7101" spans="1:20">
      <c r="A7101" t="s">
        <v>78</v>
      </c>
      <c r="B7101" t="s">
        <v>22</v>
      </c>
      <c r="C7101" t="s">
        <v>176</v>
      </c>
      <c r="D7101" t="s">
        <v>177</v>
      </c>
      <c r="E7101" t="s">
        <v>25</v>
      </c>
      <c r="F7101" s="1">
        <v>30682</v>
      </c>
      <c r="G7101" t="s">
        <v>2895</v>
      </c>
      <c r="H7101">
        <v>201503</v>
      </c>
      <c r="I7101" t="s">
        <v>27</v>
      </c>
      <c r="J7101" t="s">
        <v>28</v>
      </c>
      <c r="K7101" t="s">
        <v>40</v>
      </c>
      <c r="L7101" t="s">
        <v>30</v>
      </c>
      <c r="M7101" t="s">
        <v>31</v>
      </c>
      <c r="N7101" t="s">
        <v>32</v>
      </c>
      <c r="O7101">
        <v>4304.18</v>
      </c>
      <c r="P7101" t="s">
        <v>22</v>
      </c>
      <c r="Q7101" t="s">
        <v>78</v>
      </c>
      <c r="R7101" t="s">
        <v>33</v>
      </c>
      <c r="S7101" t="s">
        <v>34</v>
      </c>
      <c r="T7101" t="s">
        <v>35</v>
      </c>
    </row>
    <row r="7102" spans="1:20">
      <c r="A7102" t="s">
        <v>78</v>
      </c>
      <c r="B7102" t="s">
        <v>22</v>
      </c>
      <c r="C7102" t="s">
        <v>176</v>
      </c>
      <c r="D7102" t="s">
        <v>177</v>
      </c>
      <c r="E7102" t="s">
        <v>25</v>
      </c>
      <c r="F7102" s="1">
        <v>30682</v>
      </c>
      <c r="G7102" t="s">
        <v>2895</v>
      </c>
      <c r="H7102">
        <v>201503</v>
      </c>
      <c r="I7102" t="s">
        <v>27</v>
      </c>
      <c r="J7102" t="s">
        <v>28</v>
      </c>
      <c r="K7102" t="s">
        <v>41</v>
      </c>
      <c r="L7102" t="s">
        <v>30</v>
      </c>
      <c r="M7102" t="s">
        <v>31</v>
      </c>
      <c r="N7102" t="s">
        <v>32</v>
      </c>
      <c r="O7102">
        <v>20662.080000000002</v>
      </c>
      <c r="P7102" t="s">
        <v>22</v>
      </c>
      <c r="Q7102" t="s">
        <v>78</v>
      </c>
      <c r="R7102" t="s">
        <v>33</v>
      </c>
      <c r="S7102" t="s">
        <v>34</v>
      </c>
      <c r="T7102" t="s">
        <v>35</v>
      </c>
    </row>
    <row r="7103" spans="1:20">
      <c r="A7103" t="s">
        <v>55</v>
      </c>
      <c r="B7103" t="s">
        <v>22</v>
      </c>
      <c r="C7103" t="s">
        <v>178</v>
      </c>
      <c r="D7103" t="s">
        <v>179</v>
      </c>
      <c r="E7103" t="s">
        <v>25</v>
      </c>
      <c r="F7103" s="1">
        <v>38261</v>
      </c>
      <c r="G7103" t="s">
        <v>2895</v>
      </c>
      <c r="H7103">
        <v>201503</v>
      </c>
      <c r="I7103" t="s">
        <v>27</v>
      </c>
      <c r="J7103" t="s">
        <v>53</v>
      </c>
      <c r="K7103" t="s">
        <v>29</v>
      </c>
      <c r="L7103" t="s">
        <v>54</v>
      </c>
      <c r="M7103" t="s">
        <v>31</v>
      </c>
      <c r="N7103" t="s">
        <v>32</v>
      </c>
      <c r="O7103">
        <v>654.81000000000006</v>
      </c>
      <c r="P7103" t="s">
        <v>22</v>
      </c>
      <c r="Q7103" t="s">
        <v>55</v>
      </c>
      <c r="R7103" t="s">
        <v>33</v>
      </c>
      <c r="S7103" t="s">
        <v>34</v>
      </c>
      <c r="T7103" t="s">
        <v>35</v>
      </c>
    </row>
    <row r="7104" spans="1:20">
      <c r="A7104" t="s">
        <v>55</v>
      </c>
      <c r="B7104" t="s">
        <v>22</v>
      </c>
      <c r="C7104" t="s">
        <v>178</v>
      </c>
      <c r="D7104" t="s">
        <v>179</v>
      </c>
      <c r="E7104" t="s">
        <v>25</v>
      </c>
      <c r="F7104" s="1">
        <v>38261</v>
      </c>
      <c r="G7104" t="s">
        <v>2895</v>
      </c>
      <c r="H7104">
        <v>201503</v>
      </c>
      <c r="I7104" t="s">
        <v>27</v>
      </c>
      <c r="J7104" t="s">
        <v>53</v>
      </c>
      <c r="K7104" t="s">
        <v>36</v>
      </c>
      <c r="L7104" t="s">
        <v>54</v>
      </c>
      <c r="M7104" t="s">
        <v>31</v>
      </c>
      <c r="N7104" t="s">
        <v>32</v>
      </c>
      <c r="O7104">
        <v>150.64000000000001</v>
      </c>
      <c r="P7104" t="s">
        <v>22</v>
      </c>
      <c r="Q7104" t="s">
        <v>55</v>
      </c>
      <c r="R7104" t="s">
        <v>33</v>
      </c>
      <c r="S7104" t="s">
        <v>34</v>
      </c>
      <c r="T7104" t="s">
        <v>35</v>
      </c>
    </row>
    <row r="7105" spans="1:20">
      <c r="A7105" t="s">
        <v>55</v>
      </c>
      <c r="B7105" t="s">
        <v>22</v>
      </c>
      <c r="C7105" t="s">
        <v>178</v>
      </c>
      <c r="D7105" t="s">
        <v>179</v>
      </c>
      <c r="E7105" t="s">
        <v>25</v>
      </c>
      <c r="F7105" s="1">
        <v>38261</v>
      </c>
      <c r="G7105" t="s">
        <v>2895</v>
      </c>
      <c r="H7105">
        <v>201503</v>
      </c>
      <c r="I7105" t="s">
        <v>27</v>
      </c>
      <c r="J7105" t="s">
        <v>53</v>
      </c>
      <c r="K7105" t="s">
        <v>37</v>
      </c>
      <c r="L7105" t="s">
        <v>54</v>
      </c>
      <c r="M7105" t="s">
        <v>31</v>
      </c>
      <c r="N7105" t="s">
        <v>32</v>
      </c>
      <c r="O7105">
        <v>377.09000000000003</v>
      </c>
      <c r="P7105" t="s">
        <v>22</v>
      </c>
      <c r="Q7105" t="s">
        <v>55</v>
      </c>
      <c r="R7105" t="s">
        <v>33</v>
      </c>
      <c r="S7105" t="s">
        <v>34</v>
      </c>
      <c r="T7105" t="s">
        <v>35</v>
      </c>
    </row>
    <row r="7106" spans="1:20">
      <c r="A7106" t="s">
        <v>55</v>
      </c>
      <c r="B7106" t="s">
        <v>22</v>
      </c>
      <c r="C7106" t="s">
        <v>178</v>
      </c>
      <c r="D7106" t="s">
        <v>179</v>
      </c>
      <c r="E7106" t="s">
        <v>25</v>
      </c>
      <c r="F7106" s="1">
        <v>38261</v>
      </c>
      <c r="G7106" t="s">
        <v>2895</v>
      </c>
      <c r="H7106">
        <v>201503</v>
      </c>
      <c r="I7106" t="s">
        <v>27</v>
      </c>
      <c r="J7106" t="s">
        <v>53</v>
      </c>
      <c r="K7106" t="s">
        <v>38</v>
      </c>
      <c r="L7106" t="s">
        <v>54</v>
      </c>
      <c r="M7106" t="s">
        <v>31</v>
      </c>
      <c r="N7106" t="s">
        <v>32</v>
      </c>
      <c r="O7106">
        <v>268.20999999999998</v>
      </c>
      <c r="P7106" t="s">
        <v>22</v>
      </c>
      <c r="Q7106" t="s">
        <v>55</v>
      </c>
      <c r="R7106" t="s">
        <v>33</v>
      </c>
      <c r="S7106" t="s">
        <v>34</v>
      </c>
      <c r="T7106" t="s">
        <v>35</v>
      </c>
    </row>
    <row r="7107" spans="1:20">
      <c r="A7107" t="s">
        <v>55</v>
      </c>
      <c r="B7107" t="s">
        <v>22</v>
      </c>
      <c r="C7107" t="s">
        <v>178</v>
      </c>
      <c r="D7107" t="s">
        <v>179</v>
      </c>
      <c r="E7107" t="s">
        <v>25</v>
      </c>
      <c r="F7107" s="1">
        <v>38261</v>
      </c>
      <c r="G7107" t="s">
        <v>2895</v>
      </c>
      <c r="H7107">
        <v>201503</v>
      </c>
      <c r="I7107" t="s">
        <v>27</v>
      </c>
      <c r="J7107" t="s">
        <v>53</v>
      </c>
      <c r="K7107" t="s">
        <v>39</v>
      </c>
      <c r="L7107" t="s">
        <v>54</v>
      </c>
      <c r="M7107" t="s">
        <v>31</v>
      </c>
      <c r="N7107" t="s">
        <v>32</v>
      </c>
      <c r="O7107">
        <v>-0.01</v>
      </c>
      <c r="P7107" t="s">
        <v>22</v>
      </c>
      <c r="Q7107" t="s">
        <v>55</v>
      </c>
      <c r="R7107" t="s">
        <v>33</v>
      </c>
      <c r="S7107" t="s">
        <v>34</v>
      </c>
      <c r="T7107" t="s">
        <v>35</v>
      </c>
    </row>
    <row r="7108" spans="1:20">
      <c r="A7108" t="s">
        <v>55</v>
      </c>
      <c r="B7108" t="s">
        <v>22</v>
      </c>
      <c r="C7108" t="s">
        <v>178</v>
      </c>
      <c r="D7108" t="s">
        <v>179</v>
      </c>
      <c r="E7108" t="s">
        <v>25</v>
      </c>
      <c r="F7108" s="1">
        <v>38261</v>
      </c>
      <c r="G7108" t="s">
        <v>2895</v>
      </c>
      <c r="H7108">
        <v>201503</v>
      </c>
      <c r="I7108" t="s">
        <v>27</v>
      </c>
      <c r="J7108" t="s">
        <v>53</v>
      </c>
      <c r="K7108" t="s">
        <v>41</v>
      </c>
      <c r="L7108" t="s">
        <v>54</v>
      </c>
      <c r="M7108" t="s">
        <v>31</v>
      </c>
      <c r="N7108" t="s">
        <v>32</v>
      </c>
      <c r="O7108">
        <v>507.61</v>
      </c>
      <c r="P7108" t="s">
        <v>22</v>
      </c>
      <c r="Q7108" t="s">
        <v>55</v>
      </c>
      <c r="R7108" t="s">
        <v>33</v>
      </c>
      <c r="S7108" t="s">
        <v>34</v>
      </c>
      <c r="T7108" t="s">
        <v>35</v>
      </c>
    </row>
    <row r="7109" spans="1:20">
      <c r="A7109" t="s">
        <v>61</v>
      </c>
      <c r="B7109" t="s">
        <v>22</v>
      </c>
      <c r="C7109" t="s">
        <v>180</v>
      </c>
      <c r="D7109" t="s">
        <v>181</v>
      </c>
      <c r="E7109" t="s">
        <v>25</v>
      </c>
      <c r="F7109" s="1">
        <v>31766</v>
      </c>
      <c r="G7109" t="s">
        <v>2895</v>
      </c>
      <c r="H7109">
        <v>201503</v>
      </c>
      <c r="I7109" t="s">
        <v>27</v>
      </c>
      <c r="J7109" t="s">
        <v>53</v>
      </c>
      <c r="K7109" t="s">
        <v>29</v>
      </c>
      <c r="L7109" t="s">
        <v>54</v>
      </c>
      <c r="M7109" t="s">
        <v>31</v>
      </c>
      <c r="N7109" t="s">
        <v>32</v>
      </c>
      <c r="O7109">
        <v>1456.51</v>
      </c>
      <c r="P7109" t="s">
        <v>22</v>
      </c>
      <c r="Q7109" t="s">
        <v>61</v>
      </c>
      <c r="R7109" t="s">
        <v>33</v>
      </c>
      <c r="S7109" t="s">
        <v>34</v>
      </c>
      <c r="T7109" t="s">
        <v>35</v>
      </c>
    </row>
    <row r="7110" spans="1:20">
      <c r="A7110" t="s">
        <v>61</v>
      </c>
      <c r="B7110" t="s">
        <v>22</v>
      </c>
      <c r="C7110" t="s">
        <v>180</v>
      </c>
      <c r="D7110" t="s">
        <v>181</v>
      </c>
      <c r="E7110" t="s">
        <v>25</v>
      </c>
      <c r="F7110" s="1">
        <v>31766</v>
      </c>
      <c r="G7110" t="s">
        <v>2895</v>
      </c>
      <c r="H7110">
        <v>201503</v>
      </c>
      <c r="I7110" t="s">
        <v>27</v>
      </c>
      <c r="J7110" t="s">
        <v>53</v>
      </c>
      <c r="K7110" t="s">
        <v>36</v>
      </c>
      <c r="L7110" t="s">
        <v>54</v>
      </c>
      <c r="M7110" t="s">
        <v>31</v>
      </c>
      <c r="N7110" t="s">
        <v>32</v>
      </c>
      <c r="O7110">
        <v>46.730000000000004</v>
      </c>
      <c r="P7110" t="s">
        <v>22</v>
      </c>
      <c r="Q7110" t="s">
        <v>61</v>
      </c>
      <c r="R7110" t="s">
        <v>33</v>
      </c>
      <c r="S7110" t="s">
        <v>34</v>
      </c>
      <c r="T7110" t="s">
        <v>35</v>
      </c>
    </row>
    <row r="7111" spans="1:20">
      <c r="A7111" t="s">
        <v>61</v>
      </c>
      <c r="B7111" t="s">
        <v>22</v>
      </c>
      <c r="C7111" t="s">
        <v>180</v>
      </c>
      <c r="D7111" t="s">
        <v>181</v>
      </c>
      <c r="E7111" t="s">
        <v>25</v>
      </c>
      <c r="F7111" s="1">
        <v>31766</v>
      </c>
      <c r="G7111" t="s">
        <v>2895</v>
      </c>
      <c r="H7111">
        <v>201503</v>
      </c>
      <c r="I7111" t="s">
        <v>27</v>
      </c>
      <c r="J7111" t="s">
        <v>53</v>
      </c>
      <c r="K7111" t="s">
        <v>37</v>
      </c>
      <c r="L7111" t="s">
        <v>54</v>
      </c>
      <c r="M7111" t="s">
        <v>31</v>
      </c>
      <c r="N7111" t="s">
        <v>32</v>
      </c>
      <c r="O7111">
        <v>103.33</v>
      </c>
      <c r="P7111" t="s">
        <v>22</v>
      </c>
      <c r="Q7111" t="s">
        <v>61</v>
      </c>
      <c r="R7111" t="s">
        <v>33</v>
      </c>
      <c r="S7111" t="s">
        <v>34</v>
      </c>
      <c r="T7111" t="s">
        <v>35</v>
      </c>
    </row>
    <row r="7112" spans="1:20">
      <c r="A7112" t="s">
        <v>61</v>
      </c>
      <c r="B7112" t="s">
        <v>22</v>
      </c>
      <c r="C7112" t="s">
        <v>180</v>
      </c>
      <c r="D7112" t="s">
        <v>181</v>
      </c>
      <c r="E7112" t="s">
        <v>25</v>
      </c>
      <c r="F7112" s="1">
        <v>31766</v>
      </c>
      <c r="G7112" t="s">
        <v>2895</v>
      </c>
      <c r="H7112">
        <v>201503</v>
      </c>
      <c r="I7112" t="s">
        <v>27</v>
      </c>
      <c r="J7112" t="s">
        <v>53</v>
      </c>
      <c r="K7112" t="s">
        <v>38</v>
      </c>
      <c r="L7112" t="s">
        <v>54</v>
      </c>
      <c r="M7112" t="s">
        <v>31</v>
      </c>
      <c r="N7112" t="s">
        <v>32</v>
      </c>
      <c r="O7112">
        <v>2450.21</v>
      </c>
      <c r="P7112" t="s">
        <v>22</v>
      </c>
      <c r="Q7112" t="s">
        <v>61</v>
      </c>
      <c r="R7112" t="s">
        <v>33</v>
      </c>
      <c r="S7112" t="s">
        <v>34</v>
      </c>
      <c r="T7112" t="s">
        <v>35</v>
      </c>
    </row>
    <row r="7113" spans="1:20">
      <c r="A7113" t="s">
        <v>61</v>
      </c>
      <c r="B7113" t="s">
        <v>22</v>
      </c>
      <c r="C7113" t="s">
        <v>180</v>
      </c>
      <c r="D7113" t="s">
        <v>181</v>
      </c>
      <c r="E7113" t="s">
        <v>25</v>
      </c>
      <c r="F7113" s="1">
        <v>31766</v>
      </c>
      <c r="G7113" t="s">
        <v>2895</v>
      </c>
      <c r="H7113">
        <v>201503</v>
      </c>
      <c r="I7113" t="s">
        <v>27</v>
      </c>
      <c r="J7113" t="s">
        <v>53</v>
      </c>
      <c r="K7113" t="s">
        <v>39</v>
      </c>
      <c r="L7113" t="s">
        <v>54</v>
      </c>
      <c r="M7113" t="s">
        <v>31</v>
      </c>
      <c r="N7113" t="s">
        <v>32</v>
      </c>
      <c r="O7113">
        <v>0</v>
      </c>
      <c r="P7113" t="s">
        <v>22</v>
      </c>
      <c r="Q7113" t="s">
        <v>61</v>
      </c>
      <c r="R7113" t="s">
        <v>33</v>
      </c>
      <c r="S7113" t="s">
        <v>34</v>
      </c>
      <c r="T7113" t="s">
        <v>35</v>
      </c>
    </row>
    <row r="7114" spans="1:20">
      <c r="A7114" t="s">
        <v>61</v>
      </c>
      <c r="B7114" t="s">
        <v>22</v>
      </c>
      <c r="C7114" t="s">
        <v>180</v>
      </c>
      <c r="D7114" t="s">
        <v>181</v>
      </c>
      <c r="E7114" t="s">
        <v>25</v>
      </c>
      <c r="F7114" s="1">
        <v>31766</v>
      </c>
      <c r="G7114" t="s">
        <v>2895</v>
      </c>
      <c r="H7114">
        <v>201503</v>
      </c>
      <c r="I7114" t="s">
        <v>27</v>
      </c>
      <c r="J7114" t="s">
        <v>53</v>
      </c>
      <c r="K7114" t="s">
        <v>40</v>
      </c>
      <c r="L7114" t="s">
        <v>54</v>
      </c>
      <c r="M7114" t="s">
        <v>31</v>
      </c>
      <c r="N7114" t="s">
        <v>32</v>
      </c>
      <c r="O7114">
        <v>219.18</v>
      </c>
      <c r="P7114" t="s">
        <v>22</v>
      </c>
      <c r="Q7114" t="s">
        <v>61</v>
      </c>
      <c r="R7114" t="s">
        <v>33</v>
      </c>
      <c r="S7114" t="s">
        <v>34</v>
      </c>
      <c r="T7114" t="s">
        <v>35</v>
      </c>
    </row>
    <row r="7115" spans="1:20">
      <c r="A7115" t="s">
        <v>61</v>
      </c>
      <c r="B7115" t="s">
        <v>22</v>
      </c>
      <c r="C7115" t="s">
        <v>180</v>
      </c>
      <c r="D7115" t="s">
        <v>181</v>
      </c>
      <c r="E7115" t="s">
        <v>25</v>
      </c>
      <c r="F7115" s="1">
        <v>31766</v>
      </c>
      <c r="G7115" t="s">
        <v>2895</v>
      </c>
      <c r="H7115">
        <v>201503</v>
      </c>
      <c r="I7115" t="s">
        <v>27</v>
      </c>
      <c r="J7115" t="s">
        <v>53</v>
      </c>
      <c r="K7115" t="s">
        <v>41</v>
      </c>
      <c r="L7115" t="s">
        <v>54</v>
      </c>
      <c r="M7115" t="s">
        <v>31</v>
      </c>
      <c r="N7115" t="s">
        <v>32</v>
      </c>
      <c r="O7115">
        <v>371.53000000000003</v>
      </c>
      <c r="P7115" t="s">
        <v>22</v>
      </c>
      <c r="Q7115" t="s">
        <v>61</v>
      </c>
      <c r="R7115" t="s">
        <v>33</v>
      </c>
      <c r="S7115" t="s">
        <v>34</v>
      </c>
      <c r="T7115" t="s">
        <v>35</v>
      </c>
    </row>
    <row r="7116" spans="1:20">
      <c r="A7116" t="s">
        <v>61</v>
      </c>
      <c r="B7116" t="s">
        <v>22</v>
      </c>
      <c r="C7116" t="s">
        <v>180</v>
      </c>
      <c r="D7116" t="s">
        <v>181</v>
      </c>
      <c r="E7116" t="s">
        <v>25</v>
      </c>
      <c r="F7116" s="1">
        <v>31766</v>
      </c>
      <c r="G7116" t="s">
        <v>2895</v>
      </c>
      <c r="H7116">
        <v>201503</v>
      </c>
      <c r="I7116" t="s">
        <v>27</v>
      </c>
      <c r="J7116" t="s">
        <v>53</v>
      </c>
      <c r="K7116" t="s">
        <v>44</v>
      </c>
      <c r="L7116" t="s">
        <v>54</v>
      </c>
      <c r="M7116" t="s">
        <v>31</v>
      </c>
      <c r="N7116" t="s">
        <v>32</v>
      </c>
      <c r="O7116">
        <v>932.71</v>
      </c>
      <c r="P7116" t="s">
        <v>22</v>
      </c>
      <c r="Q7116" t="s">
        <v>61</v>
      </c>
      <c r="R7116" t="s">
        <v>33</v>
      </c>
      <c r="S7116" t="s">
        <v>34</v>
      </c>
      <c r="T7116" t="s">
        <v>35</v>
      </c>
    </row>
    <row r="7117" spans="1:20">
      <c r="A7117" t="s">
        <v>55</v>
      </c>
      <c r="B7117" t="s">
        <v>22</v>
      </c>
      <c r="C7117" t="s">
        <v>182</v>
      </c>
      <c r="D7117" t="s">
        <v>183</v>
      </c>
      <c r="E7117" t="s">
        <v>25</v>
      </c>
      <c r="F7117" s="1">
        <v>18629</v>
      </c>
      <c r="G7117" t="s">
        <v>2895</v>
      </c>
      <c r="H7117">
        <v>201503</v>
      </c>
      <c r="I7117" t="s">
        <v>27</v>
      </c>
      <c r="J7117" t="s">
        <v>53</v>
      </c>
      <c r="K7117" t="s">
        <v>36</v>
      </c>
      <c r="L7117" t="s">
        <v>54</v>
      </c>
      <c r="M7117" t="s">
        <v>31</v>
      </c>
      <c r="N7117" t="s">
        <v>32</v>
      </c>
      <c r="O7117">
        <v>254.14000000000001</v>
      </c>
      <c r="P7117" t="s">
        <v>22</v>
      </c>
      <c r="Q7117" t="s">
        <v>55</v>
      </c>
      <c r="R7117" t="s">
        <v>33</v>
      </c>
      <c r="S7117" t="s">
        <v>34</v>
      </c>
      <c r="T7117" t="s">
        <v>35</v>
      </c>
    </row>
    <row r="7118" spans="1:20">
      <c r="A7118" t="s">
        <v>55</v>
      </c>
      <c r="B7118" t="s">
        <v>22</v>
      </c>
      <c r="C7118" t="s">
        <v>182</v>
      </c>
      <c r="D7118" t="s">
        <v>183</v>
      </c>
      <c r="E7118" t="s">
        <v>25</v>
      </c>
      <c r="F7118" s="1">
        <v>18629</v>
      </c>
      <c r="G7118" t="s">
        <v>2895</v>
      </c>
      <c r="H7118">
        <v>201503</v>
      </c>
      <c r="I7118" t="s">
        <v>27</v>
      </c>
      <c r="J7118" t="s">
        <v>53</v>
      </c>
      <c r="K7118" t="s">
        <v>38</v>
      </c>
      <c r="L7118" t="s">
        <v>54</v>
      </c>
      <c r="M7118" t="s">
        <v>31</v>
      </c>
      <c r="N7118" t="s">
        <v>32</v>
      </c>
      <c r="O7118">
        <v>13.540000000000001</v>
      </c>
      <c r="P7118" t="s">
        <v>22</v>
      </c>
      <c r="Q7118" t="s">
        <v>55</v>
      </c>
      <c r="R7118" t="s">
        <v>33</v>
      </c>
      <c r="S7118" t="s">
        <v>34</v>
      </c>
      <c r="T7118" t="s">
        <v>35</v>
      </c>
    </row>
    <row r="7119" spans="1:20">
      <c r="A7119" t="s">
        <v>55</v>
      </c>
      <c r="B7119" t="s">
        <v>22</v>
      </c>
      <c r="C7119" t="s">
        <v>184</v>
      </c>
      <c r="D7119" t="s">
        <v>185</v>
      </c>
      <c r="E7119" t="s">
        <v>25</v>
      </c>
      <c r="F7119" s="1">
        <v>38261</v>
      </c>
      <c r="G7119" t="s">
        <v>2895</v>
      </c>
      <c r="H7119">
        <v>201503</v>
      </c>
      <c r="I7119" t="s">
        <v>27</v>
      </c>
      <c r="J7119" t="s">
        <v>53</v>
      </c>
      <c r="K7119" t="s">
        <v>29</v>
      </c>
      <c r="L7119" t="s">
        <v>54</v>
      </c>
      <c r="M7119" t="s">
        <v>31</v>
      </c>
      <c r="N7119" t="s">
        <v>32</v>
      </c>
      <c r="O7119">
        <v>7197.14</v>
      </c>
      <c r="P7119" t="s">
        <v>22</v>
      </c>
      <c r="Q7119" t="s">
        <v>55</v>
      </c>
      <c r="R7119" t="s">
        <v>33</v>
      </c>
      <c r="S7119" t="s">
        <v>34</v>
      </c>
      <c r="T7119" t="s">
        <v>35</v>
      </c>
    </row>
    <row r="7120" spans="1:20">
      <c r="A7120" t="s">
        <v>55</v>
      </c>
      <c r="B7120" t="s">
        <v>22</v>
      </c>
      <c r="C7120" t="s">
        <v>184</v>
      </c>
      <c r="D7120" t="s">
        <v>185</v>
      </c>
      <c r="E7120" t="s">
        <v>25</v>
      </c>
      <c r="F7120" s="1">
        <v>38261</v>
      </c>
      <c r="G7120" t="s">
        <v>2895</v>
      </c>
      <c r="H7120">
        <v>201503</v>
      </c>
      <c r="I7120" t="s">
        <v>27</v>
      </c>
      <c r="J7120" t="s">
        <v>53</v>
      </c>
      <c r="K7120" t="s">
        <v>38</v>
      </c>
      <c r="L7120" t="s">
        <v>54</v>
      </c>
      <c r="M7120" t="s">
        <v>31</v>
      </c>
      <c r="N7120" t="s">
        <v>32</v>
      </c>
      <c r="O7120">
        <v>2277.25</v>
      </c>
      <c r="P7120" t="s">
        <v>22</v>
      </c>
      <c r="Q7120" t="s">
        <v>55</v>
      </c>
      <c r="R7120" t="s">
        <v>33</v>
      </c>
      <c r="S7120" t="s">
        <v>34</v>
      </c>
      <c r="T7120" t="s">
        <v>35</v>
      </c>
    </row>
    <row r="7121" spans="1:20">
      <c r="A7121" t="s">
        <v>85</v>
      </c>
      <c r="B7121" t="s">
        <v>22</v>
      </c>
      <c r="C7121" t="s">
        <v>186</v>
      </c>
      <c r="D7121" t="s">
        <v>187</v>
      </c>
      <c r="E7121" t="s">
        <v>25</v>
      </c>
      <c r="F7121" s="1">
        <v>31593</v>
      </c>
      <c r="G7121" t="s">
        <v>2895</v>
      </c>
      <c r="H7121">
        <v>201503</v>
      </c>
      <c r="I7121" t="s">
        <v>27</v>
      </c>
      <c r="J7121" t="s">
        <v>53</v>
      </c>
      <c r="K7121" t="s">
        <v>29</v>
      </c>
      <c r="L7121" t="s">
        <v>54</v>
      </c>
      <c r="M7121" t="s">
        <v>31</v>
      </c>
      <c r="N7121" t="s">
        <v>32</v>
      </c>
      <c r="O7121">
        <v>5180.72</v>
      </c>
      <c r="P7121" t="s">
        <v>22</v>
      </c>
      <c r="Q7121" t="s">
        <v>85</v>
      </c>
      <c r="R7121" t="s">
        <v>33</v>
      </c>
      <c r="S7121" t="s">
        <v>34</v>
      </c>
      <c r="T7121" t="s">
        <v>35</v>
      </c>
    </row>
    <row r="7122" spans="1:20">
      <c r="A7122" t="s">
        <v>85</v>
      </c>
      <c r="B7122" t="s">
        <v>22</v>
      </c>
      <c r="C7122" t="s">
        <v>186</v>
      </c>
      <c r="D7122" t="s">
        <v>187</v>
      </c>
      <c r="E7122" t="s">
        <v>25</v>
      </c>
      <c r="F7122" s="1">
        <v>31593</v>
      </c>
      <c r="G7122" t="s">
        <v>2895</v>
      </c>
      <c r="H7122">
        <v>201503</v>
      </c>
      <c r="I7122" t="s">
        <v>27</v>
      </c>
      <c r="J7122" t="s">
        <v>53</v>
      </c>
      <c r="K7122" t="s">
        <v>36</v>
      </c>
      <c r="L7122" t="s">
        <v>54</v>
      </c>
      <c r="M7122" t="s">
        <v>31</v>
      </c>
      <c r="N7122" t="s">
        <v>32</v>
      </c>
      <c r="O7122">
        <v>5459.25</v>
      </c>
      <c r="P7122" t="s">
        <v>22</v>
      </c>
      <c r="Q7122" t="s">
        <v>85</v>
      </c>
      <c r="R7122" t="s">
        <v>33</v>
      </c>
      <c r="S7122" t="s">
        <v>34</v>
      </c>
      <c r="T7122" t="s">
        <v>35</v>
      </c>
    </row>
    <row r="7123" spans="1:20">
      <c r="A7123" t="s">
        <v>85</v>
      </c>
      <c r="B7123" t="s">
        <v>22</v>
      </c>
      <c r="C7123" t="s">
        <v>186</v>
      </c>
      <c r="D7123" t="s">
        <v>187</v>
      </c>
      <c r="E7123" t="s">
        <v>25</v>
      </c>
      <c r="F7123" s="1">
        <v>31593</v>
      </c>
      <c r="G7123" t="s">
        <v>2895</v>
      </c>
      <c r="H7123">
        <v>201503</v>
      </c>
      <c r="I7123" t="s">
        <v>27</v>
      </c>
      <c r="J7123" t="s">
        <v>53</v>
      </c>
      <c r="K7123" t="s">
        <v>37</v>
      </c>
      <c r="L7123" t="s">
        <v>54</v>
      </c>
      <c r="M7123" t="s">
        <v>31</v>
      </c>
      <c r="N7123" t="s">
        <v>32</v>
      </c>
      <c r="O7123">
        <v>3922.4900000000002</v>
      </c>
      <c r="P7123" t="s">
        <v>22</v>
      </c>
      <c r="Q7123" t="s">
        <v>85</v>
      </c>
      <c r="R7123" t="s">
        <v>33</v>
      </c>
      <c r="S7123" t="s">
        <v>34</v>
      </c>
      <c r="T7123" t="s">
        <v>35</v>
      </c>
    </row>
    <row r="7124" spans="1:20">
      <c r="A7124" t="s">
        <v>85</v>
      </c>
      <c r="B7124" t="s">
        <v>22</v>
      </c>
      <c r="C7124" t="s">
        <v>186</v>
      </c>
      <c r="D7124" t="s">
        <v>187</v>
      </c>
      <c r="E7124" t="s">
        <v>25</v>
      </c>
      <c r="F7124" s="1">
        <v>31593</v>
      </c>
      <c r="G7124" t="s">
        <v>2895</v>
      </c>
      <c r="H7124">
        <v>201503</v>
      </c>
      <c r="I7124" t="s">
        <v>27</v>
      </c>
      <c r="J7124" t="s">
        <v>53</v>
      </c>
      <c r="K7124" t="s">
        <v>38</v>
      </c>
      <c r="L7124" t="s">
        <v>54</v>
      </c>
      <c r="M7124" t="s">
        <v>31</v>
      </c>
      <c r="N7124" t="s">
        <v>32</v>
      </c>
      <c r="O7124">
        <v>4478.24</v>
      </c>
      <c r="P7124" t="s">
        <v>22</v>
      </c>
      <c r="Q7124" t="s">
        <v>85</v>
      </c>
      <c r="R7124" t="s">
        <v>33</v>
      </c>
      <c r="S7124" t="s">
        <v>34</v>
      </c>
      <c r="T7124" t="s">
        <v>35</v>
      </c>
    </row>
    <row r="7125" spans="1:20">
      <c r="A7125" t="s">
        <v>85</v>
      </c>
      <c r="B7125" t="s">
        <v>22</v>
      </c>
      <c r="C7125" t="s">
        <v>186</v>
      </c>
      <c r="D7125" t="s">
        <v>187</v>
      </c>
      <c r="E7125" t="s">
        <v>25</v>
      </c>
      <c r="F7125" s="1">
        <v>31593</v>
      </c>
      <c r="G7125" t="s">
        <v>2895</v>
      </c>
      <c r="H7125">
        <v>201503</v>
      </c>
      <c r="I7125" t="s">
        <v>27</v>
      </c>
      <c r="J7125" t="s">
        <v>53</v>
      </c>
      <c r="K7125" t="s">
        <v>40</v>
      </c>
      <c r="L7125" t="s">
        <v>54</v>
      </c>
      <c r="M7125" t="s">
        <v>31</v>
      </c>
      <c r="N7125" t="s">
        <v>32</v>
      </c>
      <c r="O7125">
        <v>4591.22</v>
      </c>
      <c r="P7125" t="s">
        <v>22</v>
      </c>
      <c r="Q7125" t="s">
        <v>85</v>
      </c>
      <c r="R7125" t="s">
        <v>33</v>
      </c>
      <c r="S7125" t="s">
        <v>34</v>
      </c>
      <c r="T7125" t="s">
        <v>35</v>
      </c>
    </row>
    <row r="7126" spans="1:20">
      <c r="A7126" t="s">
        <v>85</v>
      </c>
      <c r="B7126" t="s">
        <v>22</v>
      </c>
      <c r="C7126" t="s">
        <v>186</v>
      </c>
      <c r="D7126" t="s">
        <v>187</v>
      </c>
      <c r="E7126" t="s">
        <v>25</v>
      </c>
      <c r="F7126" s="1">
        <v>31593</v>
      </c>
      <c r="G7126" t="s">
        <v>2895</v>
      </c>
      <c r="H7126">
        <v>201503</v>
      </c>
      <c r="I7126" t="s">
        <v>27</v>
      </c>
      <c r="J7126" t="s">
        <v>53</v>
      </c>
      <c r="K7126" t="s">
        <v>41</v>
      </c>
      <c r="L7126" t="s">
        <v>54</v>
      </c>
      <c r="M7126" t="s">
        <v>31</v>
      </c>
      <c r="N7126" t="s">
        <v>32</v>
      </c>
      <c r="O7126">
        <v>8820.2000000000007</v>
      </c>
      <c r="P7126" t="s">
        <v>22</v>
      </c>
      <c r="Q7126" t="s">
        <v>85</v>
      </c>
      <c r="R7126" t="s">
        <v>33</v>
      </c>
      <c r="S7126" t="s">
        <v>34</v>
      </c>
      <c r="T7126" t="s">
        <v>35</v>
      </c>
    </row>
    <row r="7127" spans="1:20">
      <c r="A7127" t="s">
        <v>55</v>
      </c>
      <c r="B7127" t="s">
        <v>22</v>
      </c>
      <c r="C7127" t="s">
        <v>188</v>
      </c>
      <c r="D7127" t="s">
        <v>189</v>
      </c>
      <c r="E7127" t="s">
        <v>25</v>
      </c>
      <c r="F7127" s="1">
        <v>30864</v>
      </c>
      <c r="G7127" t="s">
        <v>2895</v>
      </c>
      <c r="H7127">
        <v>201503</v>
      </c>
      <c r="I7127" t="s">
        <v>27</v>
      </c>
      <c r="J7127" t="s">
        <v>53</v>
      </c>
      <c r="K7127" t="s">
        <v>29</v>
      </c>
      <c r="L7127" t="s">
        <v>54</v>
      </c>
      <c r="M7127" t="s">
        <v>31</v>
      </c>
      <c r="N7127" t="s">
        <v>32</v>
      </c>
      <c r="O7127">
        <v>18978.73</v>
      </c>
      <c r="P7127" t="s">
        <v>22</v>
      </c>
      <c r="Q7127" t="s">
        <v>55</v>
      </c>
      <c r="R7127" t="s">
        <v>33</v>
      </c>
      <c r="S7127" t="s">
        <v>34</v>
      </c>
      <c r="T7127" t="s">
        <v>35</v>
      </c>
    </row>
    <row r="7128" spans="1:20">
      <c r="A7128" t="s">
        <v>55</v>
      </c>
      <c r="B7128" t="s">
        <v>22</v>
      </c>
      <c r="C7128" t="s">
        <v>188</v>
      </c>
      <c r="D7128" t="s">
        <v>189</v>
      </c>
      <c r="E7128" t="s">
        <v>25</v>
      </c>
      <c r="F7128" s="1">
        <v>30864</v>
      </c>
      <c r="G7128" t="s">
        <v>2895</v>
      </c>
      <c r="H7128">
        <v>201503</v>
      </c>
      <c r="I7128" t="s">
        <v>27</v>
      </c>
      <c r="J7128" t="s">
        <v>53</v>
      </c>
      <c r="K7128" t="s">
        <v>36</v>
      </c>
      <c r="L7128" t="s">
        <v>54</v>
      </c>
      <c r="M7128" t="s">
        <v>31</v>
      </c>
      <c r="N7128" t="s">
        <v>32</v>
      </c>
      <c r="O7128">
        <v>25719.16</v>
      </c>
      <c r="P7128" t="s">
        <v>22</v>
      </c>
      <c r="Q7128" t="s">
        <v>55</v>
      </c>
      <c r="R7128" t="s">
        <v>33</v>
      </c>
      <c r="S7128" t="s">
        <v>34</v>
      </c>
      <c r="T7128" t="s">
        <v>35</v>
      </c>
    </row>
    <row r="7129" spans="1:20">
      <c r="A7129" t="s">
        <v>55</v>
      </c>
      <c r="B7129" t="s">
        <v>22</v>
      </c>
      <c r="C7129" t="s">
        <v>188</v>
      </c>
      <c r="D7129" t="s">
        <v>189</v>
      </c>
      <c r="E7129" t="s">
        <v>25</v>
      </c>
      <c r="F7129" s="1">
        <v>30864</v>
      </c>
      <c r="G7129" t="s">
        <v>2895</v>
      </c>
      <c r="H7129">
        <v>201503</v>
      </c>
      <c r="I7129" t="s">
        <v>27</v>
      </c>
      <c r="J7129" t="s">
        <v>53</v>
      </c>
      <c r="K7129" t="s">
        <v>37</v>
      </c>
      <c r="L7129" t="s">
        <v>54</v>
      </c>
      <c r="M7129" t="s">
        <v>31</v>
      </c>
      <c r="N7129" t="s">
        <v>32</v>
      </c>
      <c r="O7129">
        <v>1382.54</v>
      </c>
      <c r="P7129" t="s">
        <v>22</v>
      </c>
      <c r="Q7129" t="s">
        <v>55</v>
      </c>
      <c r="R7129" t="s">
        <v>33</v>
      </c>
      <c r="S7129" t="s">
        <v>34</v>
      </c>
      <c r="T7129" t="s">
        <v>35</v>
      </c>
    </row>
    <row r="7130" spans="1:20">
      <c r="A7130" t="s">
        <v>55</v>
      </c>
      <c r="B7130" t="s">
        <v>22</v>
      </c>
      <c r="C7130" t="s">
        <v>188</v>
      </c>
      <c r="D7130" t="s">
        <v>189</v>
      </c>
      <c r="E7130" t="s">
        <v>25</v>
      </c>
      <c r="F7130" s="1">
        <v>30864</v>
      </c>
      <c r="G7130" t="s">
        <v>2895</v>
      </c>
      <c r="H7130">
        <v>201503</v>
      </c>
      <c r="I7130" t="s">
        <v>27</v>
      </c>
      <c r="J7130" t="s">
        <v>53</v>
      </c>
      <c r="K7130" t="s">
        <v>38</v>
      </c>
      <c r="L7130" t="s">
        <v>54</v>
      </c>
      <c r="M7130" t="s">
        <v>31</v>
      </c>
      <c r="N7130" t="s">
        <v>32</v>
      </c>
      <c r="O7130">
        <v>1831.8</v>
      </c>
      <c r="P7130" t="s">
        <v>22</v>
      </c>
      <c r="Q7130" t="s">
        <v>55</v>
      </c>
      <c r="R7130" t="s">
        <v>33</v>
      </c>
      <c r="S7130" t="s">
        <v>34</v>
      </c>
      <c r="T7130" t="s">
        <v>35</v>
      </c>
    </row>
    <row r="7131" spans="1:20">
      <c r="A7131" t="s">
        <v>55</v>
      </c>
      <c r="B7131" t="s">
        <v>22</v>
      </c>
      <c r="C7131" t="s">
        <v>188</v>
      </c>
      <c r="D7131" t="s">
        <v>189</v>
      </c>
      <c r="E7131" t="s">
        <v>25</v>
      </c>
      <c r="F7131" s="1">
        <v>30864</v>
      </c>
      <c r="G7131" t="s">
        <v>2895</v>
      </c>
      <c r="H7131">
        <v>201503</v>
      </c>
      <c r="I7131" t="s">
        <v>27</v>
      </c>
      <c r="J7131" t="s">
        <v>53</v>
      </c>
      <c r="K7131" t="s">
        <v>40</v>
      </c>
      <c r="L7131" t="s">
        <v>54</v>
      </c>
      <c r="M7131" t="s">
        <v>31</v>
      </c>
      <c r="N7131" t="s">
        <v>32</v>
      </c>
      <c r="O7131">
        <v>2534.71</v>
      </c>
      <c r="P7131" t="s">
        <v>22</v>
      </c>
      <c r="Q7131" t="s">
        <v>55</v>
      </c>
      <c r="R7131" t="s">
        <v>33</v>
      </c>
      <c r="S7131" t="s">
        <v>34</v>
      </c>
      <c r="T7131" t="s">
        <v>35</v>
      </c>
    </row>
    <row r="7132" spans="1:20">
      <c r="A7132" t="s">
        <v>55</v>
      </c>
      <c r="B7132" t="s">
        <v>22</v>
      </c>
      <c r="C7132" t="s">
        <v>188</v>
      </c>
      <c r="D7132" t="s">
        <v>189</v>
      </c>
      <c r="E7132" t="s">
        <v>25</v>
      </c>
      <c r="F7132" s="1">
        <v>30864</v>
      </c>
      <c r="G7132" t="s">
        <v>2895</v>
      </c>
      <c r="H7132">
        <v>201503</v>
      </c>
      <c r="I7132" t="s">
        <v>27</v>
      </c>
      <c r="J7132" t="s">
        <v>53</v>
      </c>
      <c r="K7132" t="s">
        <v>41</v>
      </c>
      <c r="L7132" t="s">
        <v>54</v>
      </c>
      <c r="M7132" t="s">
        <v>31</v>
      </c>
      <c r="N7132" t="s">
        <v>32</v>
      </c>
      <c r="O7132">
        <v>5384.5</v>
      </c>
      <c r="P7132" t="s">
        <v>22</v>
      </c>
      <c r="Q7132" t="s">
        <v>55</v>
      </c>
      <c r="R7132" t="s">
        <v>33</v>
      </c>
      <c r="S7132" t="s">
        <v>34</v>
      </c>
      <c r="T7132" t="s">
        <v>35</v>
      </c>
    </row>
    <row r="7133" spans="1:20">
      <c r="A7133" t="s">
        <v>58</v>
      </c>
      <c r="B7133" t="s">
        <v>22</v>
      </c>
      <c r="C7133" t="s">
        <v>190</v>
      </c>
      <c r="D7133" t="s">
        <v>191</v>
      </c>
      <c r="E7133" t="s">
        <v>25</v>
      </c>
      <c r="F7133" s="1">
        <v>18629</v>
      </c>
      <c r="G7133" t="s">
        <v>2895</v>
      </c>
      <c r="H7133">
        <v>201503</v>
      </c>
      <c r="I7133" t="s">
        <v>27</v>
      </c>
      <c r="J7133" t="s">
        <v>28</v>
      </c>
      <c r="K7133" t="s">
        <v>36</v>
      </c>
      <c r="L7133" t="s">
        <v>30</v>
      </c>
      <c r="M7133" t="s">
        <v>31</v>
      </c>
      <c r="N7133" t="s">
        <v>32</v>
      </c>
      <c r="O7133">
        <v>257.60000000000002</v>
      </c>
      <c r="P7133" t="s">
        <v>22</v>
      </c>
      <c r="Q7133" t="s">
        <v>58</v>
      </c>
      <c r="R7133" t="s">
        <v>33</v>
      </c>
      <c r="S7133" t="s">
        <v>34</v>
      </c>
      <c r="T7133" t="s">
        <v>35</v>
      </c>
    </row>
    <row r="7134" spans="1:20">
      <c r="A7134" t="s">
        <v>58</v>
      </c>
      <c r="B7134" t="s">
        <v>22</v>
      </c>
      <c r="C7134" t="s">
        <v>190</v>
      </c>
      <c r="D7134" t="s">
        <v>191</v>
      </c>
      <c r="E7134" t="s">
        <v>25</v>
      </c>
      <c r="F7134" s="1">
        <v>18629</v>
      </c>
      <c r="G7134" t="s">
        <v>2895</v>
      </c>
      <c r="H7134">
        <v>201503</v>
      </c>
      <c r="I7134" t="s">
        <v>27</v>
      </c>
      <c r="J7134" t="s">
        <v>28</v>
      </c>
      <c r="K7134" t="s">
        <v>44</v>
      </c>
      <c r="L7134" t="s">
        <v>30</v>
      </c>
      <c r="M7134" t="s">
        <v>31</v>
      </c>
      <c r="N7134" t="s">
        <v>32</v>
      </c>
      <c r="O7134">
        <v>2527.38</v>
      </c>
      <c r="P7134" t="s">
        <v>22</v>
      </c>
      <c r="Q7134" t="s">
        <v>58</v>
      </c>
      <c r="R7134" t="s">
        <v>33</v>
      </c>
      <c r="S7134" t="s">
        <v>34</v>
      </c>
      <c r="T7134" t="s">
        <v>35</v>
      </c>
    </row>
    <row r="7135" spans="1:20">
      <c r="A7135" t="s">
        <v>61</v>
      </c>
      <c r="B7135" t="s">
        <v>22</v>
      </c>
      <c r="C7135" t="s">
        <v>192</v>
      </c>
      <c r="D7135" t="s">
        <v>193</v>
      </c>
      <c r="E7135" t="s">
        <v>25</v>
      </c>
      <c r="F7135" s="1">
        <v>31766</v>
      </c>
      <c r="G7135" t="s">
        <v>2895</v>
      </c>
      <c r="H7135">
        <v>201503</v>
      </c>
      <c r="I7135" t="s">
        <v>27</v>
      </c>
      <c r="J7135" t="s">
        <v>53</v>
      </c>
      <c r="K7135" t="s">
        <v>36</v>
      </c>
      <c r="L7135" t="s">
        <v>54</v>
      </c>
      <c r="M7135" t="s">
        <v>31</v>
      </c>
      <c r="N7135" t="s">
        <v>32</v>
      </c>
      <c r="O7135">
        <v>19560.05</v>
      </c>
      <c r="P7135" t="s">
        <v>22</v>
      </c>
      <c r="Q7135" t="s">
        <v>61</v>
      </c>
      <c r="R7135" t="s">
        <v>33</v>
      </c>
      <c r="S7135" t="s">
        <v>34</v>
      </c>
      <c r="T7135" t="s">
        <v>35</v>
      </c>
    </row>
    <row r="7136" spans="1:20">
      <c r="A7136" t="s">
        <v>61</v>
      </c>
      <c r="B7136" t="s">
        <v>22</v>
      </c>
      <c r="C7136" t="s">
        <v>192</v>
      </c>
      <c r="D7136" t="s">
        <v>193</v>
      </c>
      <c r="E7136" t="s">
        <v>25</v>
      </c>
      <c r="F7136" s="1">
        <v>31766</v>
      </c>
      <c r="G7136" t="s">
        <v>2895</v>
      </c>
      <c r="H7136">
        <v>201503</v>
      </c>
      <c r="I7136" t="s">
        <v>27</v>
      </c>
      <c r="J7136" t="s">
        <v>53</v>
      </c>
      <c r="K7136" t="s">
        <v>38</v>
      </c>
      <c r="L7136" t="s">
        <v>54</v>
      </c>
      <c r="M7136" t="s">
        <v>31</v>
      </c>
      <c r="N7136" t="s">
        <v>32</v>
      </c>
      <c r="O7136">
        <v>5004.0200000000004</v>
      </c>
      <c r="P7136" t="s">
        <v>22</v>
      </c>
      <c r="Q7136" t="s">
        <v>61</v>
      </c>
      <c r="R7136" t="s">
        <v>33</v>
      </c>
      <c r="S7136" t="s">
        <v>34</v>
      </c>
      <c r="T7136" t="s">
        <v>35</v>
      </c>
    </row>
    <row r="7137" spans="1:20">
      <c r="A7137" t="s">
        <v>61</v>
      </c>
      <c r="B7137" t="s">
        <v>22</v>
      </c>
      <c r="C7137" t="s">
        <v>192</v>
      </c>
      <c r="D7137" t="s">
        <v>193</v>
      </c>
      <c r="E7137" t="s">
        <v>25</v>
      </c>
      <c r="F7137" s="1">
        <v>31766</v>
      </c>
      <c r="G7137" t="s">
        <v>2895</v>
      </c>
      <c r="H7137">
        <v>201503</v>
      </c>
      <c r="I7137" t="s">
        <v>27</v>
      </c>
      <c r="J7137" t="s">
        <v>53</v>
      </c>
      <c r="K7137" t="s">
        <v>41</v>
      </c>
      <c r="L7137" t="s">
        <v>54</v>
      </c>
      <c r="M7137" t="s">
        <v>31</v>
      </c>
      <c r="N7137" t="s">
        <v>32</v>
      </c>
      <c r="O7137">
        <v>9639.82</v>
      </c>
      <c r="P7137" t="s">
        <v>22</v>
      </c>
      <c r="Q7137" t="s">
        <v>61</v>
      </c>
      <c r="R7137" t="s">
        <v>33</v>
      </c>
      <c r="S7137" t="s">
        <v>34</v>
      </c>
      <c r="T7137" t="s">
        <v>35</v>
      </c>
    </row>
    <row r="7138" spans="1:20">
      <c r="A7138" t="s">
        <v>58</v>
      </c>
      <c r="B7138" t="s">
        <v>22</v>
      </c>
      <c r="C7138" t="s">
        <v>194</v>
      </c>
      <c r="D7138" t="s">
        <v>195</v>
      </c>
      <c r="E7138" t="s">
        <v>25</v>
      </c>
      <c r="F7138" s="1">
        <v>18629</v>
      </c>
      <c r="G7138" t="s">
        <v>2895</v>
      </c>
      <c r="H7138">
        <v>201503</v>
      </c>
      <c r="I7138" t="s">
        <v>27</v>
      </c>
      <c r="J7138" t="s">
        <v>28</v>
      </c>
      <c r="K7138" t="s">
        <v>29</v>
      </c>
      <c r="L7138" t="s">
        <v>30</v>
      </c>
      <c r="M7138" t="s">
        <v>31</v>
      </c>
      <c r="N7138" t="s">
        <v>32</v>
      </c>
      <c r="O7138">
        <v>4860.05</v>
      </c>
      <c r="P7138" t="s">
        <v>22</v>
      </c>
      <c r="Q7138" t="s">
        <v>58</v>
      </c>
      <c r="R7138" t="s">
        <v>33</v>
      </c>
      <c r="S7138" t="s">
        <v>34</v>
      </c>
      <c r="T7138" t="s">
        <v>35</v>
      </c>
    </row>
    <row r="7139" spans="1:20">
      <c r="A7139" t="s">
        <v>58</v>
      </c>
      <c r="B7139" t="s">
        <v>22</v>
      </c>
      <c r="C7139" t="s">
        <v>194</v>
      </c>
      <c r="D7139" t="s">
        <v>195</v>
      </c>
      <c r="E7139" t="s">
        <v>25</v>
      </c>
      <c r="F7139" s="1">
        <v>18629</v>
      </c>
      <c r="G7139" t="s">
        <v>2895</v>
      </c>
      <c r="H7139">
        <v>201503</v>
      </c>
      <c r="I7139" t="s">
        <v>27</v>
      </c>
      <c r="J7139" t="s">
        <v>28</v>
      </c>
      <c r="K7139" t="s">
        <v>36</v>
      </c>
      <c r="L7139" t="s">
        <v>30</v>
      </c>
      <c r="M7139" t="s">
        <v>31</v>
      </c>
      <c r="N7139" t="s">
        <v>32</v>
      </c>
      <c r="O7139">
        <v>1258.06</v>
      </c>
      <c r="P7139" t="s">
        <v>22</v>
      </c>
      <c r="Q7139" t="s">
        <v>58</v>
      </c>
      <c r="R7139" t="s">
        <v>33</v>
      </c>
      <c r="S7139" t="s">
        <v>34</v>
      </c>
      <c r="T7139" t="s">
        <v>35</v>
      </c>
    </row>
    <row r="7140" spans="1:20">
      <c r="A7140" t="s">
        <v>58</v>
      </c>
      <c r="B7140" t="s">
        <v>22</v>
      </c>
      <c r="C7140" t="s">
        <v>194</v>
      </c>
      <c r="D7140" t="s">
        <v>195</v>
      </c>
      <c r="E7140" t="s">
        <v>25</v>
      </c>
      <c r="F7140" s="1">
        <v>18629</v>
      </c>
      <c r="G7140" t="s">
        <v>2895</v>
      </c>
      <c r="H7140">
        <v>201503</v>
      </c>
      <c r="I7140" t="s">
        <v>27</v>
      </c>
      <c r="J7140" t="s">
        <v>28</v>
      </c>
      <c r="K7140" t="s">
        <v>38</v>
      </c>
      <c r="L7140" t="s">
        <v>30</v>
      </c>
      <c r="M7140" t="s">
        <v>31</v>
      </c>
      <c r="N7140" t="s">
        <v>32</v>
      </c>
      <c r="O7140">
        <v>3979.65</v>
      </c>
      <c r="P7140" t="s">
        <v>22</v>
      </c>
      <c r="Q7140" t="s">
        <v>58</v>
      </c>
      <c r="R7140" t="s">
        <v>33</v>
      </c>
      <c r="S7140" t="s">
        <v>34</v>
      </c>
      <c r="T7140" t="s">
        <v>35</v>
      </c>
    </row>
    <row r="7141" spans="1:20">
      <c r="A7141" t="s">
        <v>55</v>
      </c>
      <c r="B7141" t="s">
        <v>22</v>
      </c>
      <c r="C7141" t="s">
        <v>196</v>
      </c>
      <c r="D7141" t="s">
        <v>197</v>
      </c>
      <c r="E7141" t="s">
        <v>25</v>
      </c>
      <c r="F7141" s="1">
        <v>30864</v>
      </c>
      <c r="G7141" t="s">
        <v>2895</v>
      </c>
      <c r="H7141">
        <v>201503</v>
      </c>
      <c r="I7141" t="s">
        <v>27</v>
      </c>
      <c r="J7141" t="s">
        <v>53</v>
      </c>
      <c r="K7141" t="s">
        <v>29</v>
      </c>
      <c r="L7141" t="s">
        <v>54</v>
      </c>
      <c r="M7141" t="s">
        <v>31</v>
      </c>
      <c r="N7141" t="s">
        <v>32</v>
      </c>
      <c r="O7141">
        <v>280.7</v>
      </c>
      <c r="P7141" t="s">
        <v>22</v>
      </c>
      <c r="Q7141" t="s">
        <v>55</v>
      </c>
      <c r="R7141" t="s">
        <v>33</v>
      </c>
      <c r="S7141" t="s">
        <v>34</v>
      </c>
      <c r="T7141" t="s">
        <v>35</v>
      </c>
    </row>
    <row r="7142" spans="1:20">
      <c r="A7142" t="s">
        <v>55</v>
      </c>
      <c r="B7142" t="s">
        <v>22</v>
      </c>
      <c r="C7142" t="s">
        <v>196</v>
      </c>
      <c r="D7142" t="s">
        <v>197</v>
      </c>
      <c r="E7142" t="s">
        <v>25</v>
      </c>
      <c r="F7142" s="1">
        <v>30864</v>
      </c>
      <c r="G7142" t="s">
        <v>2895</v>
      </c>
      <c r="H7142">
        <v>201503</v>
      </c>
      <c r="I7142" t="s">
        <v>27</v>
      </c>
      <c r="J7142" t="s">
        <v>53</v>
      </c>
      <c r="K7142" t="s">
        <v>36</v>
      </c>
      <c r="L7142" t="s">
        <v>54</v>
      </c>
      <c r="M7142" t="s">
        <v>31</v>
      </c>
      <c r="N7142" t="s">
        <v>32</v>
      </c>
      <c r="O7142">
        <v>128.19999999999999</v>
      </c>
      <c r="P7142" t="s">
        <v>22</v>
      </c>
      <c r="Q7142" t="s">
        <v>55</v>
      </c>
      <c r="R7142" t="s">
        <v>33</v>
      </c>
      <c r="S7142" t="s">
        <v>34</v>
      </c>
      <c r="T7142" t="s">
        <v>35</v>
      </c>
    </row>
    <row r="7143" spans="1:20">
      <c r="A7143" t="s">
        <v>55</v>
      </c>
      <c r="B7143" t="s">
        <v>22</v>
      </c>
      <c r="C7143" t="s">
        <v>196</v>
      </c>
      <c r="D7143" t="s">
        <v>197</v>
      </c>
      <c r="E7143" t="s">
        <v>25</v>
      </c>
      <c r="F7143" s="1">
        <v>30864</v>
      </c>
      <c r="G7143" t="s">
        <v>2895</v>
      </c>
      <c r="H7143">
        <v>201503</v>
      </c>
      <c r="I7143" t="s">
        <v>27</v>
      </c>
      <c r="J7143" t="s">
        <v>53</v>
      </c>
      <c r="K7143" t="s">
        <v>37</v>
      </c>
      <c r="L7143" t="s">
        <v>54</v>
      </c>
      <c r="M7143" t="s">
        <v>31</v>
      </c>
      <c r="N7143" t="s">
        <v>32</v>
      </c>
      <c r="O7143">
        <v>34.35</v>
      </c>
      <c r="P7143" t="s">
        <v>22</v>
      </c>
      <c r="Q7143" t="s">
        <v>55</v>
      </c>
      <c r="R7143" t="s">
        <v>33</v>
      </c>
      <c r="S7143" t="s">
        <v>34</v>
      </c>
      <c r="T7143" t="s">
        <v>35</v>
      </c>
    </row>
    <row r="7144" spans="1:20">
      <c r="A7144" t="s">
        <v>55</v>
      </c>
      <c r="B7144" t="s">
        <v>22</v>
      </c>
      <c r="C7144" t="s">
        <v>196</v>
      </c>
      <c r="D7144" t="s">
        <v>197</v>
      </c>
      <c r="E7144" t="s">
        <v>25</v>
      </c>
      <c r="F7144" s="1">
        <v>30864</v>
      </c>
      <c r="G7144" t="s">
        <v>2895</v>
      </c>
      <c r="H7144">
        <v>201503</v>
      </c>
      <c r="I7144" t="s">
        <v>27</v>
      </c>
      <c r="J7144" t="s">
        <v>53</v>
      </c>
      <c r="K7144" t="s">
        <v>38</v>
      </c>
      <c r="L7144" t="s">
        <v>54</v>
      </c>
      <c r="M7144" t="s">
        <v>31</v>
      </c>
      <c r="N7144" t="s">
        <v>32</v>
      </c>
      <c r="O7144">
        <v>519.24</v>
      </c>
      <c r="P7144" t="s">
        <v>22</v>
      </c>
      <c r="Q7144" t="s">
        <v>55</v>
      </c>
      <c r="R7144" t="s">
        <v>33</v>
      </c>
      <c r="S7144" t="s">
        <v>34</v>
      </c>
      <c r="T7144" t="s">
        <v>35</v>
      </c>
    </row>
    <row r="7145" spans="1:20">
      <c r="A7145" t="s">
        <v>55</v>
      </c>
      <c r="B7145" t="s">
        <v>22</v>
      </c>
      <c r="C7145" t="s">
        <v>196</v>
      </c>
      <c r="D7145" t="s">
        <v>197</v>
      </c>
      <c r="E7145" t="s">
        <v>25</v>
      </c>
      <c r="F7145" s="1">
        <v>30864</v>
      </c>
      <c r="G7145" t="s">
        <v>2895</v>
      </c>
      <c r="H7145">
        <v>201503</v>
      </c>
      <c r="I7145" t="s">
        <v>27</v>
      </c>
      <c r="J7145" t="s">
        <v>53</v>
      </c>
      <c r="K7145" t="s">
        <v>40</v>
      </c>
      <c r="L7145" t="s">
        <v>54</v>
      </c>
      <c r="M7145" t="s">
        <v>31</v>
      </c>
      <c r="N7145" t="s">
        <v>32</v>
      </c>
      <c r="O7145">
        <v>110.14</v>
      </c>
      <c r="P7145" t="s">
        <v>22</v>
      </c>
      <c r="Q7145" t="s">
        <v>55</v>
      </c>
      <c r="R7145" t="s">
        <v>33</v>
      </c>
      <c r="S7145" t="s">
        <v>34</v>
      </c>
      <c r="T7145" t="s">
        <v>35</v>
      </c>
    </row>
    <row r="7146" spans="1:20">
      <c r="A7146" t="s">
        <v>55</v>
      </c>
      <c r="B7146" t="s">
        <v>22</v>
      </c>
      <c r="C7146" t="s">
        <v>196</v>
      </c>
      <c r="D7146" t="s">
        <v>197</v>
      </c>
      <c r="E7146" t="s">
        <v>25</v>
      </c>
      <c r="F7146" s="1">
        <v>30864</v>
      </c>
      <c r="G7146" t="s">
        <v>2895</v>
      </c>
      <c r="H7146">
        <v>201503</v>
      </c>
      <c r="I7146" t="s">
        <v>27</v>
      </c>
      <c r="J7146" t="s">
        <v>53</v>
      </c>
      <c r="K7146" t="s">
        <v>41</v>
      </c>
      <c r="L7146" t="s">
        <v>54</v>
      </c>
      <c r="M7146" t="s">
        <v>31</v>
      </c>
      <c r="N7146" t="s">
        <v>32</v>
      </c>
      <c r="O7146">
        <v>82.52</v>
      </c>
      <c r="P7146" t="s">
        <v>22</v>
      </c>
      <c r="Q7146" t="s">
        <v>55</v>
      </c>
      <c r="R7146" t="s">
        <v>33</v>
      </c>
      <c r="S7146" t="s">
        <v>34</v>
      </c>
      <c r="T7146" t="s">
        <v>35</v>
      </c>
    </row>
    <row r="7147" spans="1:20">
      <c r="A7147" t="s">
        <v>96</v>
      </c>
      <c r="B7147" t="s">
        <v>22</v>
      </c>
      <c r="C7147" t="s">
        <v>198</v>
      </c>
      <c r="D7147" t="s">
        <v>199</v>
      </c>
      <c r="E7147" t="s">
        <v>25</v>
      </c>
      <c r="F7147" s="1">
        <v>30682</v>
      </c>
      <c r="G7147" t="s">
        <v>2895</v>
      </c>
      <c r="H7147">
        <v>201503</v>
      </c>
      <c r="I7147" t="s">
        <v>27</v>
      </c>
      <c r="J7147" t="s">
        <v>28</v>
      </c>
      <c r="K7147" t="s">
        <v>36</v>
      </c>
      <c r="L7147" t="s">
        <v>30</v>
      </c>
      <c r="M7147" t="s">
        <v>31</v>
      </c>
      <c r="N7147" t="s">
        <v>32</v>
      </c>
      <c r="O7147">
        <v>2795.2400000000002</v>
      </c>
      <c r="P7147" t="s">
        <v>22</v>
      </c>
      <c r="Q7147" t="s">
        <v>96</v>
      </c>
      <c r="R7147" t="s">
        <v>33</v>
      </c>
      <c r="S7147" t="s">
        <v>34</v>
      </c>
      <c r="T7147" t="s">
        <v>35</v>
      </c>
    </row>
    <row r="7148" spans="1:20">
      <c r="A7148" t="s">
        <v>96</v>
      </c>
      <c r="B7148" t="s">
        <v>22</v>
      </c>
      <c r="C7148" t="s">
        <v>198</v>
      </c>
      <c r="D7148" t="s">
        <v>199</v>
      </c>
      <c r="E7148" t="s">
        <v>25</v>
      </c>
      <c r="F7148" s="1">
        <v>30682</v>
      </c>
      <c r="G7148" t="s">
        <v>2895</v>
      </c>
      <c r="H7148">
        <v>201503</v>
      </c>
      <c r="I7148" t="s">
        <v>27</v>
      </c>
      <c r="J7148" t="s">
        <v>28</v>
      </c>
      <c r="K7148" t="s">
        <v>37</v>
      </c>
      <c r="L7148" t="s">
        <v>30</v>
      </c>
      <c r="M7148" t="s">
        <v>31</v>
      </c>
      <c r="N7148" t="s">
        <v>32</v>
      </c>
      <c r="O7148">
        <v>1015.47</v>
      </c>
      <c r="P7148" t="s">
        <v>22</v>
      </c>
      <c r="Q7148" t="s">
        <v>96</v>
      </c>
      <c r="R7148" t="s">
        <v>33</v>
      </c>
      <c r="S7148" t="s">
        <v>34</v>
      </c>
      <c r="T7148" t="s">
        <v>35</v>
      </c>
    </row>
    <row r="7149" spans="1:20">
      <c r="A7149" t="s">
        <v>96</v>
      </c>
      <c r="B7149" t="s">
        <v>22</v>
      </c>
      <c r="C7149" t="s">
        <v>198</v>
      </c>
      <c r="D7149" t="s">
        <v>199</v>
      </c>
      <c r="E7149" t="s">
        <v>25</v>
      </c>
      <c r="F7149" s="1">
        <v>30682</v>
      </c>
      <c r="G7149" t="s">
        <v>2895</v>
      </c>
      <c r="H7149">
        <v>201503</v>
      </c>
      <c r="I7149" t="s">
        <v>27</v>
      </c>
      <c r="J7149" t="s">
        <v>28</v>
      </c>
      <c r="K7149" t="s">
        <v>38</v>
      </c>
      <c r="L7149" t="s">
        <v>30</v>
      </c>
      <c r="M7149" t="s">
        <v>31</v>
      </c>
      <c r="N7149" t="s">
        <v>32</v>
      </c>
      <c r="O7149">
        <v>24285.52</v>
      </c>
      <c r="P7149" t="s">
        <v>22</v>
      </c>
      <c r="Q7149" t="s">
        <v>96</v>
      </c>
      <c r="R7149" t="s">
        <v>33</v>
      </c>
      <c r="S7149" t="s">
        <v>34</v>
      </c>
      <c r="T7149" t="s">
        <v>35</v>
      </c>
    </row>
    <row r="7150" spans="1:20">
      <c r="A7150" t="s">
        <v>96</v>
      </c>
      <c r="B7150" t="s">
        <v>22</v>
      </c>
      <c r="C7150" t="s">
        <v>198</v>
      </c>
      <c r="D7150" t="s">
        <v>199</v>
      </c>
      <c r="E7150" t="s">
        <v>25</v>
      </c>
      <c r="F7150" s="1">
        <v>30682</v>
      </c>
      <c r="G7150" t="s">
        <v>2895</v>
      </c>
      <c r="H7150">
        <v>201503</v>
      </c>
      <c r="I7150" t="s">
        <v>27</v>
      </c>
      <c r="J7150" t="s">
        <v>28</v>
      </c>
      <c r="K7150" t="s">
        <v>39</v>
      </c>
      <c r="L7150" t="s">
        <v>30</v>
      </c>
      <c r="M7150" t="s">
        <v>31</v>
      </c>
      <c r="N7150" t="s">
        <v>32</v>
      </c>
      <c r="O7150">
        <v>468.41</v>
      </c>
      <c r="P7150" t="s">
        <v>22</v>
      </c>
      <c r="Q7150" t="s">
        <v>96</v>
      </c>
      <c r="R7150" t="s">
        <v>33</v>
      </c>
      <c r="S7150" t="s">
        <v>34</v>
      </c>
      <c r="T7150" t="s">
        <v>35</v>
      </c>
    </row>
    <row r="7151" spans="1:20">
      <c r="A7151" t="s">
        <v>61</v>
      </c>
      <c r="B7151" t="s">
        <v>22</v>
      </c>
      <c r="C7151" t="s">
        <v>200</v>
      </c>
      <c r="D7151" t="s">
        <v>201</v>
      </c>
      <c r="E7151" t="s">
        <v>25</v>
      </c>
      <c r="F7151" s="1">
        <v>31766</v>
      </c>
      <c r="G7151" t="s">
        <v>2895</v>
      </c>
      <c r="H7151">
        <v>201503</v>
      </c>
      <c r="I7151" t="s">
        <v>27</v>
      </c>
      <c r="J7151" t="s">
        <v>28</v>
      </c>
      <c r="K7151" t="s">
        <v>29</v>
      </c>
      <c r="L7151" t="s">
        <v>30</v>
      </c>
      <c r="M7151" t="s">
        <v>31</v>
      </c>
      <c r="N7151" t="s">
        <v>32</v>
      </c>
      <c r="O7151">
        <v>8869.84</v>
      </c>
      <c r="P7151" t="s">
        <v>22</v>
      </c>
      <c r="Q7151" t="s">
        <v>61</v>
      </c>
      <c r="R7151" t="s">
        <v>33</v>
      </c>
      <c r="S7151" t="s">
        <v>34</v>
      </c>
      <c r="T7151" t="s">
        <v>35</v>
      </c>
    </row>
    <row r="7152" spans="1:20">
      <c r="A7152" t="s">
        <v>61</v>
      </c>
      <c r="B7152" t="s">
        <v>22</v>
      </c>
      <c r="C7152" t="s">
        <v>200</v>
      </c>
      <c r="D7152" t="s">
        <v>201</v>
      </c>
      <c r="E7152" t="s">
        <v>25</v>
      </c>
      <c r="F7152" s="1">
        <v>31766</v>
      </c>
      <c r="G7152" t="s">
        <v>2895</v>
      </c>
      <c r="H7152">
        <v>201503</v>
      </c>
      <c r="I7152" t="s">
        <v>27</v>
      </c>
      <c r="J7152" t="s">
        <v>28</v>
      </c>
      <c r="K7152" t="s">
        <v>36</v>
      </c>
      <c r="L7152" t="s">
        <v>30</v>
      </c>
      <c r="M7152" t="s">
        <v>31</v>
      </c>
      <c r="N7152" t="s">
        <v>32</v>
      </c>
      <c r="O7152">
        <v>4050.38</v>
      </c>
      <c r="P7152" t="s">
        <v>22</v>
      </c>
      <c r="Q7152" t="s">
        <v>61</v>
      </c>
      <c r="R7152" t="s">
        <v>33</v>
      </c>
      <c r="S7152" t="s">
        <v>34</v>
      </c>
      <c r="T7152" t="s">
        <v>35</v>
      </c>
    </row>
    <row r="7153" spans="1:20">
      <c r="A7153" t="s">
        <v>61</v>
      </c>
      <c r="B7153" t="s">
        <v>22</v>
      </c>
      <c r="C7153" t="s">
        <v>200</v>
      </c>
      <c r="D7153" t="s">
        <v>201</v>
      </c>
      <c r="E7153" t="s">
        <v>25</v>
      </c>
      <c r="F7153" s="1">
        <v>31766</v>
      </c>
      <c r="G7153" t="s">
        <v>2895</v>
      </c>
      <c r="H7153">
        <v>201503</v>
      </c>
      <c r="I7153" t="s">
        <v>27</v>
      </c>
      <c r="J7153" t="s">
        <v>28</v>
      </c>
      <c r="K7153" t="s">
        <v>37</v>
      </c>
      <c r="L7153" t="s">
        <v>30</v>
      </c>
      <c r="M7153" t="s">
        <v>31</v>
      </c>
      <c r="N7153" t="s">
        <v>32</v>
      </c>
      <c r="O7153">
        <v>21469.46</v>
      </c>
      <c r="P7153" t="s">
        <v>22</v>
      </c>
      <c r="Q7153" t="s">
        <v>61</v>
      </c>
      <c r="R7153" t="s">
        <v>33</v>
      </c>
      <c r="S7153" t="s">
        <v>34</v>
      </c>
      <c r="T7153" t="s">
        <v>35</v>
      </c>
    </row>
    <row r="7154" spans="1:20">
      <c r="A7154" t="s">
        <v>61</v>
      </c>
      <c r="B7154" t="s">
        <v>22</v>
      </c>
      <c r="C7154" t="s">
        <v>200</v>
      </c>
      <c r="D7154" t="s">
        <v>201</v>
      </c>
      <c r="E7154" t="s">
        <v>25</v>
      </c>
      <c r="F7154" s="1">
        <v>31766</v>
      </c>
      <c r="G7154" t="s">
        <v>2895</v>
      </c>
      <c r="H7154">
        <v>201503</v>
      </c>
      <c r="I7154" t="s">
        <v>27</v>
      </c>
      <c r="J7154" t="s">
        <v>28</v>
      </c>
      <c r="K7154" t="s">
        <v>38</v>
      </c>
      <c r="L7154" t="s">
        <v>30</v>
      </c>
      <c r="M7154" t="s">
        <v>31</v>
      </c>
      <c r="N7154" t="s">
        <v>32</v>
      </c>
      <c r="O7154">
        <v>10940.36</v>
      </c>
      <c r="P7154" t="s">
        <v>22</v>
      </c>
      <c r="Q7154" t="s">
        <v>61</v>
      </c>
      <c r="R7154" t="s">
        <v>33</v>
      </c>
      <c r="S7154" t="s">
        <v>34</v>
      </c>
      <c r="T7154" t="s">
        <v>35</v>
      </c>
    </row>
    <row r="7155" spans="1:20">
      <c r="A7155" t="s">
        <v>61</v>
      </c>
      <c r="B7155" t="s">
        <v>22</v>
      </c>
      <c r="C7155" t="s">
        <v>200</v>
      </c>
      <c r="D7155" t="s">
        <v>201</v>
      </c>
      <c r="E7155" t="s">
        <v>25</v>
      </c>
      <c r="F7155" s="1">
        <v>31766</v>
      </c>
      <c r="G7155" t="s">
        <v>2895</v>
      </c>
      <c r="H7155">
        <v>201503</v>
      </c>
      <c r="I7155" t="s">
        <v>27</v>
      </c>
      <c r="J7155" t="s">
        <v>28</v>
      </c>
      <c r="K7155" t="s">
        <v>40</v>
      </c>
      <c r="L7155" t="s">
        <v>30</v>
      </c>
      <c r="M7155" t="s">
        <v>31</v>
      </c>
      <c r="N7155" t="s">
        <v>32</v>
      </c>
      <c r="O7155">
        <v>15059.54</v>
      </c>
      <c r="P7155" t="s">
        <v>22</v>
      </c>
      <c r="Q7155" t="s">
        <v>61</v>
      </c>
      <c r="R7155" t="s">
        <v>33</v>
      </c>
      <c r="S7155" t="s">
        <v>34</v>
      </c>
      <c r="T7155" t="s">
        <v>35</v>
      </c>
    </row>
    <row r="7156" spans="1:20">
      <c r="A7156" t="s">
        <v>96</v>
      </c>
      <c r="B7156" t="s">
        <v>22</v>
      </c>
      <c r="C7156" t="s">
        <v>202</v>
      </c>
      <c r="D7156" t="s">
        <v>203</v>
      </c>
      <c r="E7156" t="s">
        <v>25</v>
      </c>
      <c r="F7156" s="1">
        <v>38353</v>
      </c>
      <c r="G7156" t="s">
        <v>2895</v>
      </c>
      <c r="H7156">
        <v>201503</v>
      </c>
      <c r="I7156" t="s">
        <v>27</v>
      </c>
      <c r="J7156" t="s">
        <v>28</v>
      </c>
      <c r="K7156" t="s">
        <v>29</v>
      </c>
      <c r="L7156" t="s">
        <v>30</v>
      </c>
      <c r="M7156" t="s">
        <v>31</v>
      </c>
      <c r="N7156" t="s">
        <v>32</v>
      </c>
      <c r="O7156">
        <v>322.94</v>
      </c>
      <c r="P7156" t="s">
        <v>22</v>
      </c>
      <c r="Q7156" t="s">
        <v>96</v>
      </c>
      <c r="R7156" t="s">
        <v>33</v>
      </c>
      <c r="S7156" t="s">
        <v>34</v>
      </c>
      <c r="T7156" t="s">
        <v>35</v>
      </c>
    </row>
    <row r="7157" spans="1:20">
      <c r="A7157" t="s">
        <v>96</v>
      </c>
      <c r="B7157" t="s">
        <v>22</v>
      </c>
      <c r="C7157" t="s">
        <v>202</v>
      </c>
      <c r="D7157" t="s">
        <v>203</v>
      </c>
      <c r="E7157" t="s">
        <v>25</v>
      </c>
      <c r="F7157" s="1">
        <v>38353</v>
      </c>
      <c r="G7157" t="s">
        <v>2895</v>
      </c>
      <c r="H7157">
        <v>201503</v>
      </c>
      <c r="I7157" t="s">
        <v>27</v>
      </c>
      <c r="J7157" t="s">
        <v>28</v>
      </c>
      <c r="K7157" t="s">
        <v>36</v>
      </c>
      <c r="L7157" t="s">
        <v>30</v>
      </c>
      <c r="M7157" t="s">
        <v>31</v>
      </c>
      <c r="N7157" t="s">
        <v>32</v>
      </c>
      <c r="O7157">
        <v>35.07</v>
      </c>
      <c r="P7157" t="s">
        <v>22</v>
      </c>
      <c r="Q7157" t="s">
        <v>96</v>
      </c>
      <c r="R7157" t="s">
        <v>33</v>
      </c>
      <c r="S7157" t="s">
        <v>34</v>
      </c>
      <c r="T7157" t="s">
        <v>35</v>
      </c>
    </row>
    <row r="7158" spans="1:20">
      <c r="A7158" t="s">
        <v>96</v>
      </c>
      <c r="B7158" t="s">
        <v>22</v>
      </c>
      <c r="C7158" t="s">
        <v>202</v>
      </c>
      <c r="D7158" t="s">
        <v>203</v>
      </c>
      <c r="E7158" t="s">
        <v>25</v>
      </c>
      <c r="F7158" s="1">
        <v>38353</v>
      </c>
      <c r="G7158" t="s">
        <v>2895</v>
      </c>
      <c r="H7158">
        <v>201503</v>
      </c>
      <c r="I7158" t="s">
        <v>27</v>
      </c>
      <c r="J7158" t="s">
        <v>28</v>
      </c>
      <c r="K7158" t="s">
        <v>37</v>
      </c>
      <c r="L7158" t="s">
        <v>30</v>
      </c>
      <c r="M7158" t="s">
        <v>31</v>
      </c>
      <c r="N7158" t="s">
        <v>32</v>
      </c>
      <c r="O7158">
        <v>21.63</v>
      </c>
      <c r="P7158" t="s">
        <v>22</v>
      </c>
      <c r="Q7158" t="s">
        <v>96</v>
      </c>
      <c r="R7158" t="s">
        <v>33</v>
      </c>
      <c r="S7158" t="s">
        <v>34</v>
      </c>
      <c r="T7158" t="s">
        <v>35</v>
      </c>
    </row>
    <row r="7159" spans="1:20">
      <c r="A7159" t="s">
        <v>96</v>
      </c>
      <c r="B7159" t="s">
        <v>22</v>
      </c>
      <c r="C7159" t="s">
        <v>202</v>
      </c>
      <c r="D7159" t="s">
        <v>203</v>
      </c>
      <c r="E7159" t="s">
        <v>25</v>
      </c>
      <c r="F7159" s="1">
        <v>38353</v>
      </c>
      <c r="G7159" t="s">
        <v>2895</v>
      </c>
      <c r="H7159">
        <v>201503</v>
      </c>
      <c r="I7159" t="s">
        <v>27</v>
      </c>
      <c r="J7159" t="s">
        <v>28</v>
      </c>
      <c r="K7159" t="s">
        <v>38</v>
      </c>
      <c r="L7159" t="s">
        <v>30</v>
      </c>
      <c r="M7159" t="s">
        <v>31</v>
      </c>
      <c r="N7159" t="s">
        <v>32</v>
      </c>
      <c r="O7159">
        <v>208.66</v>
      </c>
      <c r="P7159" t="s">
        <v>22</v>
      </c>
      <c r="Q7159" t="s">
        <v>96</v>
      </c>
      <c r="R7159" t="s">
        <v>33</v>
      </c>
      <c r="S7159" t="s">
        <v>34</v>
      </c>
      <c r="T7159" t="s">
        <v>35</v>
      </c>
    </row>
    <row r="7160" spans="1:20">
      <c r="A7160" t="s">
        <v>96</v>
      </c>
      <c r="B7160" t="s">
        <v>22</v>
      </c>
      <c r="C7160" t="s">
        <v>202</v>
      </c>
      <c r="D7160" t="s">
        <v>203</v>
      </c>
      <c r="E7160" t="s">
        <v>25</v>
      </c>
      <c r="F7160" s="1">
        <v>38353</v>
      </c>
      <c r="G7160" t="s">
        <v>2895</v>
      </c>
      <c r="H7160">
        <v>201503</v>
      </c>
      <c r="I7160" t="s">
        <v>27</v>
      </c>
      <c r="J7160" t="s">
        <v>28</v>
      </c>
      <c r="K7160" t="s">
        <v>39</v>
      </c>
      <c r="L7160" t="s">
        <v>30</v>
      </c>
      <c r="M7160" t="s">
        <v>31</v>
      </c>
      <c r="N7160" t="s">
        <v>32</v>
      </c>
      <c r="O7160">
        <v>68.98</v>
      </c>
      <c r="P7160" t="s">
        <v>22</v>
      </c>
      <c r="Q7160" t="s">
        <v>96</v>
      </c>
      <c r="R7160" t="s">
        <v>33</v>
      </c>
      <c r="S7160" t="s">
        <v>34</v>
      </c>
      <c r="T7160" t="s">
        <v>35</v>
      </c>
    </row>
    <row r="7161" spans="1:20">
      <c r="A7161" t="s">
        <v>96</v>
      </c>
      <c r="B7161" t="s">
        <v>22</v>
      </c>
      <c r="C7161" t="s">
        <v>202</v>
      </c>
      <c r="D7161" t="s">
        <v>203</v>
      </c>
      <c r="E7161" t="s">
        <v>25</v>
      </c>
      <c r="F7161" s="1">
        <v>38353</v>
      </c>
      <c r="G7161" t="s">
        <v>2895</v>
      </c>
      <c r="H7161">
        <v>201503</v>
      </c>
      <c r="I7161" t="s">
        <v>27</v>
      </c>
      <c r="J7161" t="s">
        <v>28</v>
      </c>
      <c r="K7161" t="s">
        <v>40</v>
      </c>
      <c r="L7161" t="s">
        <v>30</v>
      </c>
      <c r="M7161" t="s">
        <v>31</v>
      </c>
      <c r="N7161" t="s">
        <v>32</v>
      </c>
      <c r="O7161">
        <v>95.990000000000009</v>
      </c>
      <c r="P7161" t="s">
        <v>22</v>
      </c>
      <c r="Q7161" t="s">
        <v>96</v>
      </c>
      <c r="R7161" t="s">
        <v>33</v>
      </c>
      <c r="S7161" t="s">
        <v>34</v>
      </c>
      <c r="T7161" t="s">
        <v>35</v>
      </c>
    </row>
    <row r="7162" spans="1:20">
      <c r="A7162" t="s">
        <v>96</v>
      </c>
      <c r="B7162" t="s">
        <v>22</v>
      </c>
      <c r="C7162" t="s">
        <v>202</v>
      </c>
      <c r="D7162" t="s">
        <v>203</v>
      </c>
      <c r="E7162" t="s">
        <v>25</v>
      </c>
      <c r="F7162" s="1">
        <v>38353</v>
      </c>
      <c r="G7162" t="s">
        <v>2895</v>
      </c>
      <c r="H7162">
        <v>201503</v>
      </c>
      <c r="I7162" t="s">
        <v>27</v>
      </c>
      <c r="J7162" t="s">
        <v>28</v>
      </c>
      <c r="K7162" t="s">
        <v>41</v>
      </c>
      <c r="L7162" t="s">
        <v>30</v>
      </c>
      <c r="M7162" t="s">
        <v>31</v>
      </c>
      <c r="N7162" t="s">
        <v>32</v>
      </c>
      <c r="O7162">
        <v>19.21</v>
      </c>
      <c r="P7162" t="s">
        <v>22</v>
      </c>
      <c r="Q7162" t="s">
        <v>96</v>
      </c>
      <c r="R7162" t="s">
        <v>33</v>
      </c>
      <c r="S7162" t="s">
        <v>34</v>
      </c>
      <c r="T7162" t="s">
        <v>35</v>
      </c>
    </row>
    <row r="7163" spans="1:20">
      <c r="A7163" t="s">
        <v>96</v>
      </c>
      <c r="B7163" t="s">
        <v>22</v>
      </c>
      <c r="C7163" t="s">
        <v>202</v>
      </c>
      <c r="D7163" t="s">
        <v>203</v>
      </c>
      <c r="E7163" t="s">
        <v>25</v>
      </c>
      <c r="F7163" s="1">
        <v>38353</v>
      </c>
      <c r="G7163" t="s">
        <v>2895</v>
      </c>
      <c r="H7163">
        <v>201503</v>
      </c>
      <c r="I7163" t="s">
        <v>27</v>
      </c>
      <c r="J7163" t="s">
        <v>28</v>
      </c>
      <c r="K7163" t="s">
        <v>42</v>
      </c>
      <c r="L7163" t="s">
        <v>30</v>
      </c>
      <c r="M7163" t="s">
        <v>31</v>
      </c>
      <c r="N7163" t="s">
        <v>32</v>
      </c>
      <c r="O7163">
        <v>19.22</v>
      </c>
      <c r="P7163" t="s">
        <v>22</v>
      </c>
      <c r="Q7163" t="s">
        <v>96</v>
      </c>
      <c r="R7163" t="s">
        <v>33</v>
      </c>
      <c r="S7163" t="s">
        <v>34</v>
      </c>
      <c r="T7163" t="s">
        <v>35</v>
      </c>
    </row>
    <row r="7164" spans="1:20">
      <c r="A7164" t="s">
        <v>96</v>
      </c>
      <c r="B7164" t="s">
        <v>22</v>
      </c>
      <c r="C7164" t="s">
        <v>202</v>
      </c>
      <c r="D7164" t="s">
        <v>203</v>
      </c>
      <c r="E7164" t="s">
        <v>25</v>
      </c>
      <c r="F7164" s="1">
        <v>38353</v>
      </c>
      <c r="G7164" t="s">
        <v>2895</v>
      </c>
      <c r="H7164">
        <v>201503</v>
      </c>
      <c r="I7164" t="s">
        <v>27</v>
      </c>
      <c r="J7164" t="s">
        <v>28</v>
      </c>
      <c r="K7164" t="s">
        <v>43</v>
      </c>
      <c r="L7164" t="s">
        <v>30</v>
      </c>
      <c r="M7164" t="s">
        <v>31</v>
      </c>
      <c r="N7164" t="s">
        <v>32</v>
      </c>
      <c r="O7164">
        <v>19.22</v>
      </c>
      <c r="P7164" t="s">
        <v>22</v>
      </c>
      <c r="Q7164" t="s">
        <v>96</v>
      </c>
      <c r="R7164" t="s">
        <v>33</v>
      </c>
      <c r="S7164" t="s">
        <v>34</v>
      </c>
      <c r="T7164" t="s">
        <v>35</v>
      </c>
    </row>
    <row r="7165" spans="1:20">
      <c r="A7165" t="s">
        <v>96</v>
      </c>
      <c r="B7165" t="s">
        <v>22</v>
      </c>
      <c r="C7165" t="s">
        <v>202</v>
      </c>
      <c r="D7165" t="s">
        <v>203</v>
      </c>
      <c r="E7165" t="s">
        <v>25</v>
      </c>
      <c r="F7165" s="1">
        <v>38353</v>
      </c>
      <c r="G7165" t="s">
        <v>2895</v>
      </c>
      <c r="H7165">
        <v>201503</v>
      </c>
      <c r="I7165" t="s">
        <v>27</v>
      </c>
      <c r="J7165" t="s">
        <v>28</v>
      </c>
      <c r="K7165" t="s">
        <v>44</v>
      </c>
      <c r="L7165" t="s">
        <v>30</v>
      </c>
      <c r="M7165" t="s">
        <v>31</v>
      </c>
      <c r="N7165" t="s">
        <v>32</v>
      </c>
      <c r="O7165">
        <v>48.18</v>
      </c>
      <c r="P7165" t="s">
        <v>22</v>
      </c>
      <c r="Q7165" t="s">
        <v>96</v>
      </c>
      <c r="R7165" t="s">
        <v>33</v>
      </c>
      <c r="S7165" t="s">
        <v>34</v>
      </c>
      <c r="T7165" t="s">
        <v>35</v>
      </c>
    </row>
    <row r="7166" spans="1:20">
      <c r="A7166" t="s">
        <v>103</v>
      </c>
      <c r="B7166" t="s">
        <v>22</v>
      </c>
      <c r="C7166" t="s">
        <v>204</v>
      </c>
      <c r="D7166" t="s">
        <v>205</v>
      </c>
      <c r="E7166" t="s">
        <v>25</v>
      </c>
      <c r="F7166" s="1">
        <v>34579</v>
      </c>
      <c r="G7166" t="s">
        <v>2895</v>
      </c>
      <c r="H7166">
        <v>201503</v>
      </c>
      <c r="I7166" t="s">
        <v>27</v>
      </c>
      <c r="J7166" t="s">
        <v>53</v>
      </c>
      <c r="K7166" t="s">
        <v>29</v>
      </c>
      <c r="L7166" t="s">
        <v>54</v>
      </c>
      <c r="M7166" t="s">
        <v>31</v>
      </c>
      <c r="N7166" t="s">
        <v>32</v>
      </c>
      <c r="O7166">
        <v>3170.2400000000002</v>
      </c>
      <c r="P7166" t="s">
        <v>22</v>
      </c>
      <c r="Q7166" t="s">
        <v>103</v>
      </c>
      <c r="R7166" t="s">
        <v>33</v>
      </c>
      <c r="S7166" t="s">
        <v>34</v>
      </c>
      <c r="T7166" t="s">
        <v>35</v>
      </c>
    </row>
    <row r="7167" spans="1:20">
      <c r="A7167" t="s">
        <v>103</v>
      </c>
      <c r="B7167" t="s">
        <v>22</v>
      </c>
      <c r="C7167" t="s">
        <v>204</v>
      </c>
      <c r="D7167" t="s">
        <v>205</v>
      </c>
      <c r="E7167" t="s">
        <v>25</v>
      </c>
      <c r="F7167" s="1">
        <v>34579</v>
      </c>
      <c r="G7167" t="s">
        <v>2895</v>
      </c>
      <c r="H7167">
        <v>201503</v>
      </c>
      <c r="I7167" t="s">
        <v>27</v>
      </c>
      <c r="J7167" t="s">
        <v>53</v>
      </c>
      <c r="K7167" t="s">
        <v>36</v>
      </c>
      <c r="L7167" t="s">
        <v>54</v>
      </c>
      <c r="M7167" t="s">
        <v>31</v>
      </c>
      <c r="N7167" t="s">
        <v>32</v>
      </c>
      <c r="O7167">
        <v>214.83</v>
      </c>
      <c r="P7167" t="s">
        <v>22</v>
      </c>
      <c r="Q7167" t="s">
        <v>103</v>
      </c>
      <c r="R7167" t="s">
        <v>33</v>
      </c>
      <c r="S7167" t="s">
        <v>34</v>
      </c>
      <c r="T7167" t="s">
        <v>35</v>
      </c>
    </row>
    <row r="7168" spans="1:20">
      <c r="A7168" t="s">
        <v>103</v>
      </c>
      <c r="B7168" t="s">
        <v>22</v>
      </c>
      <c r="C7168" t="s">
        <v>204</v>
      </c>
      <c r="D7168" t="s">
        <v>205</v>
      </c>
      <c r="E7168" t="s">
        <v>25</v>
      </c>
      <c r="F7168" s="1">
        <v>34579</v>
      </c>
      <c r="G7168" t="s">
        <v>2895</v>
      </c>
      <c r="H7168">
        <v>201503</v>
      </c>
      <c r="I7168" t="s">
        <v>27</v>
      </c>
      <c r="J7168" t="s">
        <v>53</v>
      </c>
      <c r="K7168" t="s">
        <v>37</v>
      </c>
      <c r="L7168" t="s">
        <v>54</v>
      </c>
      <c r="M7168" t="s">
        <v>31</v>
      </c>
      <c r="N7168" t="s">
        <v>32</v>
      </c>
      <c r="O7168">
        <v>726.31000000000006</v>
      </c>
      <c r="P7168" t="s">
        <v>22</v>
      </c>
      <c r="Q7168" t="s">
        <v>103</v>
      </c>
      <c r="R7168" t="s">
        <v>33</v>
      </c>
      <c r="S7168" t="s">
        <v>34</v>
      </c>
      <c r="T7168" t="s">
        <v>35</v>
      </c>
    </row>
    <row r="7169" spans="1:20">
      <c r="A7169" t="s">
        <v>103</v>
      </c>
      <c r="B7169" t="s">
        <v>22</v>
      </c>
      <c r="C7169" t="s">
        <v>204</v>
      </c>
      <c r="D7169" t="s">
        <v>205</v>
      </c>
      <c r="E7169" t="s">
        <v>25</v>
      </c>
      <c r="F7169" s="1">
        <v>34579</v>
      </c>
      <c r="G7169" t="s">
        <v>2895</v>
      </c>
      <c r="H7169">
        <v>201503</v>
      </c>
      <c r="I7169" t="s">
        <v>27</v>
      </c>
      <c r="J7169" t="s">
        <v>53</v>
      </c>
      <c r="K7169" t="s">
        <v>38</v>
      </c>
      <c r="L7169" t="s">
        <v>54</v>
      </c>
      <c r="M7169" t="s">
        <v>31</v>
      </c>
      <c r="N7169" t="s">
        <v>32</v>
      </c>
      <c r="O7169">
        <v>0.05</v>
      </c>
      <c r="P7169" t="s">
        <v>22</v>
      </c>
      <c r="Q7169" t="s">
        <v>103</v>
      </c>
      <c r="R7169" t="s">
        <v>33</v>
      </c>
      <c r="S7169" t="s">
        <v>34</v>
      </c>
      <c r="T7169" t="s">
        <v>35</v>
      </c>
    </row>
    <row r="7170" spans="1:20">
      <c r="A7170" t="s">
        <v>103</v>
      </c>
      <c r="B7170" t="s">
        <v>22</v>
      </c>
      <c r="C7170" t="s">
        <v>204</v>
      </c>
      <c r="D7170" t="s">
        <v>205</v>
      </c>
      <c r="E7170" t="s">
        <v>25</v>
      </c>
      <c r="F7170" s="1">
        <v>34579</v>
      </c>
      <c r="G7170" t="s">
        <v>2895</v>
      </c>
      <c r="H7170">
        <v>201503</v>
      </c>
      <c r="I7170" t="s">
        <v>27</v>
      </c>
      <c r="J7170" t="s">
        <v>53</v>
      </c>
      <c r="K7170" t="s">
        <v>39</v>
      </c>
      <c r="L7170" t="s">
        <v>54</v>
      </c>
      <c r="M7170" t="s">
        <v>31</v>
      </c>
      <c r="N7170" t="s">
        <v>32</v>
      </c>
      <c r="O7170">
        <v>261.11</v>
      </c>
      <c r="P7170" t="s">
        <v>22</v>
      </c>
      <c r="Q7170" t="s">
        <v>103</v>
      </c>
      <c r="R7170" t="s">
        <v>33</v>
      </c>
      <c r="S7170" t="s">
        <v>34</v>
      </c>
      <c r="T7170" t="s">
        <v>35</v>
      </c>
    </row>
    <row r="7171" spans="1:20">
      <c r="A7171" t="s">
        <v>103</v>
      </c>
      <c r="B7171" t="s">
        <v>22</v>
      </c>
      <c r="C7171" t="s">
        <v>204</v>
      </c>
      <c r="D7171" t="s">
        <v>205</v>
      </c>
      <c r="E7171" t="s">
        <v>25</v>
      </c>
      <c r="F7171" s="1">
        <v>34579</v>
      </c>
      <c r="G7171" t="s">
        <v>2895</v>
      </c>
      <c r="H7171">
        <v>201503</v>
      </c>
      <c r="I7171" t="s">
        <v>27</v>
      </c>
      <c r="J7171" t="s">
        <v>53</v>
      </c>
      <c r="K7171" t="s">
        <v>40</v>
      </c>
      <c r="L7171" t="s">
        <v>54</v>
      </c>
      <c r="M7171" t="s">
        <v>31</v>
      </c>
      <c r="N7171" t="s">
        <v>32</v>
      </c>
      <c r="O7171">
        <v>1447.21</v>
      </c>
      <c r="P7171" t="s">
        <v>22</v>
      </c>
      <c r="Q7171" t="s">
        <v>103</v>
      </c>
      <c r="R7171" t="s">
        <v>33</v>
      </c>
      <c r="S7171" t="s">
        <v>34</v>
      </c>
      <c r="T7171" t="s">
        <v>35</v>
      </c>
    </row>
    <row r="7172" spans="1:20">
      <c r="A7172" t="s">
        <v>103</v>
      </c>
      <c r="B7172" t="s">
        <v>22</v>
      </c>
      <c r="C7172" t="s">
        <v>204</v>
      </c>
      <c r="D7172" t="s">
        <v>205</v>
      </c>
      <c r="E7172" t="s">
        <v>25</v>
      </c>
      <c r="F7172" s="1">
        <v>34579</v>
      </c>
      <c r="G7172" t="s">
        <v>2895</v>
      </c>
      <c r="H7172">
        <v>201503</v>
      </c>
      <c r="I7172" t="s">
        <v>27</v>
      </c>
      <c r="J7172" t="s">
        <v>53</v>
      </c>
      <c r="K7172" t="s">
        <v>41</v>
      </c>
      <c r="L7172" t="s">
        <v>54</v>
      </c>
      <c r="M7172" t="s">
        <v>31</v>
      </c>
      <c r="N7172" t="s">
        <v>32</v>
      </c>
      <c r="O7172">
        <v>2119.54</v>
      </c>
      <c r="P7172" t="s">
        <v>22</v>
      </c>
      <c r="Q7172" t="s">
        <v>103</v>
      </c>
      <c r="R7172" t="s">
        <v>33</v>
      </c>
      <c r="S7172" t="s">
        <v>34</v>
      </c>
      <c r="T7172" t="s">
        <v>35</v>
      </c>
    </row>
    <row r="7173" spans="1:20">
      <c r="A7173" t="s">
        <v>208</v>
      </c>
      <c r="B7173" t="s">
        <v>209</v>
      </c>
      <c r="C7173" t="s">
        <v>210</v>
      </c>
      <c r="D7173" t="s">
        <v>211</v>
      </c>
      <c r="E7173" t="s">
        <v>212</v>
      </c>
      <c r="F7173" s="1">
        <v>37987</v>
      </c>
      <c r="G7173" t="s">
        <v>2895</v>
      </c>
      <c r="H7173">
        <v>201503</v>
      </c>
      <c r="I7173" t="s">
        <v>213</v>
      </c>
      <c r="J7173" t="s">
        <v>28</v>
      </c>
      <c r="K7173" t="s">
        <v>214</v>
      </c>
      <c r="L7173" t="s">
        <v>30</v>
      </c>
      <c r="M7173" t="s">
        <v>31</v>
      </c>
      <c r="N7173" t="s">
        <v>32</v>
      </c>
      <c r="O7173">
        <v>614.28</v>
      </c>
      <c r="P7173" t="s">
        <v>209</v>
      </c>
      <c r="Q7173" t="s">
        <v>208</v>
      </c>
      <c r="R7173" t="s">
        <v>215</v>
      </c>
      <c r="S7173" t="s">
        <v>216</v>
      </c>
      <c r="T7173" t="s">
        <v>35</v>
      </c>
    </row>
    <row r="7174" spans="1:20">
      <c r="A7174" t="s">
        <v>208</v>
      </c>
      <c r="B7174" t="s">
        <v>209</v>
      </c>
      <c r="C7174" t="s">
        <v>210</v>
      </c>
      <c r="D7174" t="s">
        <v>211</v>
      </c>
      <c r="E7174" t="s">
        <v>212</v>
      </c>
      <c r="F7174" s="1">
        <v>37987</v>
      </c>
      <c r="G7174" t="s">
        <v>2895</v>
      </c>
      <c r="H7174">
        <v>201503</v>
      </c>
      <c r="I7174" t="s">
        <v>213</v>
      </c>
      <c r="J7174" t="s">
        <v>28</v>
      </c>
      <c r="K7174" t="s">
        <v>217</v>
      </c>
      <c r="L7174" t="s">
        <v>30</v>
      </c>
      <c r="M7174" t="s">
        <v>31</v>
      </c>
      <c r="N7174" t="s">
        <v>32</v>
      </c>
      <c r="O7174">
        <v>374.31</v>
      </c>
      <c r="P7174" t="s">
        <v>209</v>
      </c>
      <c r="Q7174" t="s">
        <v>208</v>
      </c>
      <c r="R7174" t="s">
        <v>215</v>
      </c>
      <c r="S7174" t="s">
        <v>216</v>
      </c>
      <c r="T7174" t="s">
        <v>35</v>
      </c>
    </row>
    <row r="7175" spans="1:20">
      <c r="A7175" t="s">
        <v>221</v>
      </c>
      <c r="B7175" t="s">
        <v>209</v>
      </c>
      <c r="C7175" t="s">
        <v>222</v>
      </c>
      <c r="D7175" t="s">
        <v>223</v>
      </c>
      <c r="E7175" t="s">
        <v>212</v>
      </c>
      <c r="F7175" s="1">
        <v>37987</v>
      </c>
      <c r="G7175" t="s">
        <v>2895</v>
      </c>
      <c r="H7175">
        <v>201503</v>
      </c>
      <c r="I7175" t="s">
        <v>213</v>
      </c>
      <c r="J7175" t="s">
        <v>28</v>
      </c>
      <c r="K7175" t="s">
        <v>214</v>
      </c>
      <c r="L7175" t="s">
        <v>30</v>
      </c>
      <c r="M7175" t="s">
        <v>31</v>
      </c>
      <c r="N7175" t="s">
        <v>32</v>
      </c>
      <c r="O7175">
        <v>385.92</v>
      </c>
      <c r="P7175" t="s">
        <v>209</v>
      </c>
      <c r="Q7175" t="s">
        <v>221</v>
      </c>
      <c r="R7175" t="s">
        <v>215</v>
      </c>
      <c r="S7175" t="s">
        <v>216</v>
      </c>
      <c r="T7175" t="s">
        <v>35</v>
      </c>
    </row>
    <row r="7176" spans="1:20">
      <c r="A7176" t="s">
        <v>221</v>
      </c>
      <c r="B7176" t="s">
        <v>209</v>
      </c>
      <c r="C7176" t="s">
        <v>222</v>
      </c>
      <c r="D7176" t="s">
        <v>223</v>
      </c>
      <c r="E7176" t="s">
        <v>212</v>
      </c>
      <c r="F7176" s="1">
        <v>37987</v>
      </c>
      <c r="G7176" t="s">
        <v>2895</v>
      </c>
      <c r="H7176">
        <v>201503</v>
      </c>
      <c r="I7176" t="s">
        <v>213</v>
      </c>
      <c r="J7176" t="s">
        <v>28</v>
      </c>
      <c r="K7176" t="s">
        <v>217</v>
      </c>
      <c r="L7176" t="s">
        <v>30</v>
      </c>
      <c r="M7176" t="s">
        <v>31</v>
      </c>
      <c r="N7176" t="s">
        <v>32</v>
      </c>
      <c r="O7176">
        <v>385.92</v>
      </c>
      <c r="P7176" t="s">
        <v>209</v>
      </c>
      <c r="Q7176" t="s">
        <v>221</v>
      </c>
      <c r="R7176" t="s">
        <v>215</v>
      </c>
      <c r="S7176" t="s">
        <v>216</v>
      </c>
      <c r="T7176" t="s">
        <v>35</v>
      </c>
    </row>
    <row r="7177" spans="1:20">
      <c r="A7177" t="s">
        <v>208</v>
      </c>
      <c r="B7177" t="s">
        <v>209</v>
      </c>
      <c r="C7177" t="s">
        <v>224</v>
      </c>
      <c r="D7177" t="s">
        <v>225</v>
      </c>
      <c r="E7177" t="s">
        <v>212</v>
      </c>
      <c r="F7177" s="1">
        <v>37987</v>
      </c>
      <c r="G7177" t="s">
        <v>2895</v>
      </c>
      <c r="H7177">
        <v>201503</v>
      </c>
      <c r="I7177" t="s">
        <v>213</v>
      </c>
      <c r="J7177" t="s">
        <v>53</v>
      </c>
      <c r="K7177" t="s">
        <v>214</v>
      </c>
      <c r="L7177" t="s">
        <v>54</v>
      </c>
      <c r="M7177" t="s">
        <v>31</v>
      </c>
      <c r="N7177" t="s">
        <v>32</v>
      </c>
      <c r="O7177">
        <v>1625.1200000000001</v>
      </c>
      <c r="P7177" t="s">
        <v>209</v>
      </c>
      <c r="Q7177" t="s">
        <v>208</v>
      </c>
      <c r="R7177" t="s">
        <v>215</v>
      </c>
      <c r="S7177" t="s">
        <v>216</v>
      </c>
      <c r="T7177" t="s">
        <v>35</v>
      </c>
    </row>
    <row r="7178" spans="1:20">
      <c r="A7178" t="s">
        <v>208</v>
      </c>
      <c r="B7178" t="s">
        <v>209</v>
      </c>
      <c r="C7178" t="s">
        <v>224</v>
      </c>
      <c r="D7178" t="s">
        <v>225</v>
      </c>
      <c r="E7178" t="s">
        <v>212</v>
      </c>
      <c r="F7178" s="1">
        <v>37987</v>
      </c>
      <c r="G7178" t="s">
        <v>2895</v>
      </c>
      <c r="H7178">
        <v>201503</v>
      </c>
      <c r="I7178" t="s">
        <v>213</v>
      </c>
      <c r="J7178" t="s">
        <v>53</v>
      </c>
      <c r="K7178" t="s">
        <v>217</v>
      </c>
      <c r="L7178" t="s">
        <v>54</v>
      </c>
      <c r="M7178" t="s">
        <v>31</v>
      </c>
      <c r="N7178" t="s">
        <v>32</v>
      </c>
      <c r="O7178">
        <v>1625.13</v>
      </c>
      <c r="P7178" t="s">
        <v>209</v>
      </c>
      <c r="Q7178" t="s">
        <v>208</v>
      </c>
      <c r="R7178" t="s">
        <v>215</v>
      </c>
      <c r="S7178" t="s">
        <v>216</v>
      </c>
      <c r="T7178" t="s">
        <v>35</v>
      </c>
    </row>
    <row r="7179" spans="1:20">
      <c r="A7179" t="s">
        <v>226</v>
      </c>
      <c r="B7179" t="s">
        <v>209</v>
      </c>
      <c r="C7179" t="s">
        <v>227</v>
      </c>
      <c r="D7179" t="s">
        <v>228</v>
      </c>
      <c r="E7179" t="s">
        <v>212</v>
      </c>
      <c r="F7179" s="1">
        <v>37987</v>
      </c>
      <c r="G7179" t="s">
        <v>2895</v>
      </c>
      <c r="H7179">
        <v>201503</v>
      </c>
      <c r="I7179" t="s">
        <v>213</v>
      </c>
      <c r="J7179" t="s">
        <v>53</v>
      </c>
      <c r="K7179" t="s">
        <v>214</v>
      </c>
      <c r="L7179" t="s">
        <v>54</v>
      </c>
      <c r="M7179" t="s">
        <v>31</v>
      </c>
      <c r="N7179" t="s">
        <v>32</v>
      </c>
      <c r="O7179">
        <v>8269.2900000000009</v>
      </c>
      <c r="P7179" t="s">
        <v>209</v>
      </c>
      <c r="Q7179" t="s">
        <v>226</v>
      </c>
      <c r="R7179" t="s">
        <v>215</v>
      </c>
      <c r="S7179" t="s">
        <v>216</v>
      </c>
      <c r="T7179" t="s">
        <v>35</v>
      </c>
    </row>
    <row r="7180" spans="1:20">
      <c r="A7180" t="s">
        <v>226</v>
      </c>
      <c r="B7180" t="s">
        <v>209</v>
      </c>
      <c r="C7180" t="s">
        <v>227</v>
      </c>
      <c r="D7180" t="s">
        <v>228</v>
      </c>
      <c r="E7180" t="s">
        <v>212</v>
      </c>
      <c r="F7180" s="1">
        <v>37987</v>
      </c>
      <c r="G7180" t="s">
        <v>2895</v>
      </c>
      <c r="H7180">
        <v>201503</v>
      </c>
      <c r="I7180" t="s">
        <v>213</v>
      </c>
      <c r="J7180" t="s">
        <v>53</v>
      </c>
      <c r="K7180" t="s">
        <v>217</v>
      </c>
      <c r="L7180" t="s">
        <v>54</v>
      </c>
      <c r="M7180" t="s">
        <v>31</v>
      </c>
      <c r="N7180" t="s">
        <v>32</v>
      </c>
      <c r="O7180">
        <v>1538.93</v>
      </c>
      <c r="P7180" t="s">
        <v>209</v>
      </c>
      <c r="Q7180" t="s">
        <v>226</v>
      </c>
      <c r="R7180" t="s">
        <v>215</v>
      </c>
      <c r="S7180" t="s">
        <v>216</v>
      </c>
      <c r="T7180" t="s">
        <v>35</v>
      </c>
    </row>
    <row r="7181" spans="1:20">
      <c r="A7181" t="s">
        <v>226</v>
      </c>
      <c r="B7181" t="s">
        <v>209</v>
      </c>
      <c r="C7181" t="s">
        <v>232</v>
      </c>
      <c r="D7181" t="s">
        <v>233</v>
      </c>
      <c r="E7181" t="s">
        <v>212</v>
      </c>
      <c r="F7181" s="1">
        <v>37987</v>
      </c>
      <c r="G7181" t="s">
        <v>2895</v>
      </c>
      <c r="H7181">
        <v>201503</v>
      </c>
      <c r="I7181" t="s">
        <v>213</v>
      </c>
      <c r="J7181" t="s">
        <v>28</v>
      </c>
      <c r="K7181" t="s">
        <v>214</v>
      </c>
      <c r="L7181" t="s">
        <v>30</v>
      </c>
      <c r="M7181" t="s">
        <v>31</v>
      </c>
      <c r="N7181" t="s">
        <v>32</v>
      </c>
      <c r="O7181">
        <v>2081.81</v>
      </c>
      <c r="P7181" t="s">
        <v>209</v>
      </c>
      <c r="Q7181" t="s">
        <v>226</v>
      </c>
      <c r="R7181" t="s">
        <v>215</v>
      </c>
      <c r="S7181" t="s">
        <v>216</v>
      </c>
      <c r="T7181" t="s">
        <v>35</v>
      </c>
    </row>
    <row r="7182" spans="1:20">
      <c r="A7182" t="s">
        <v>226</v>
      </c>
      <c r="B7182" t="s">
        <v>209</v>
      </c>
      <c r="C7182" t="s">
        <v>232</v>
      </c>
      <c r="D7182" t="s">
        <v>233</v>
      </c>
      <c r="E7182" t="s">
        <v>212</v>
      </c>
      <c r="F7182" s="1">
        <v>37987</v>
      </c>
      <c r="G7182" t="s">
        <v>2895</v>
      </c>
      <c r="H7182">
        <v>201503</v>
      </c>
      <c r="I7182" t="s">
        <v>213</v>
      </c>
      <c r="J7182" t="s">
        <v>28</v>
      </c>
      <c r="K7182" t="s">
        <v>217</v>
      </c>
      <c r="L7182" t="s">
        <v>30</v>
      </c>
      <c r="M7182" t="s">
        <v>31</v>
      </c>
      <c r="N7182" t="s">
        <v>32</v>
      </c>
      <c r="O7182">
        <v>2081.84</v>
      </c>
      <c r="P7182" t="s">
        <v>209</v>
      </c>
      <c r="Q7182" t="s">
        <v>226</v>
      </c>
      <c r="R7182" t="s">
        <v>215</v>
      </c>
      <c r="S7182" t="s">
        <v>216</v>
      </c>
      <c r="T7182" t="s">
        <v>35</v>
      </c>
    </row>
    <row r="7183" spans="1:20">
      <c r="A7183" t="s">
        <v>221</v>
      </c>
      <c r="B7183" t="s">
        <v>209</v>
      </c>
      <c r="C7183" t="s">
        <v>234</v>
      </c>
      <c r="D7183" t="s">
        <v>235</v>
      </c>
      <c r="E7183" t="s">
        <v>212</v>
      </c>
      <c r="F7183" s="1">
        <v>18629</v>
      </c>
      <c r="G7183" t="s">
        <v>2895</v>
      </c>
      <c r="H7183">
        <v>201503</v>
      </c>
      <c r="I7183" t="s">
        <v>213</v>
      </c>
      <c r="J7183" t="s">
        <v>28</v>
      </c>
      <c r="K7183" t="s">
        <v>217</v>
      </c>
      <c r="L7183" t="s">
        <v>30</v>
      </c>
      <c r="M7183" t="s">
        <v>31</v>
      </c>
      <c r="N7183" t="s">
        <v>32</v>
      </c>
      <c r="O7183">
        <v>423.62</v>
      </c>
      <c r="P7183" t="s">
        <v>209</v>
      </c>
      <c r="Q7183" t="s">
        <v>221</v>
      </c>
      <c r="R7183" t="s">
        <v>215</v>
      </c>
      <c r="S7183" t="s">
        <v>216</v>
      </c>
      <c r="T7183" t="s">
        <v>35</v>
      </c>
    </row>
    <row r="7184" spans="1:20">
      <c r="A7184" t="s">
        <v>236</v>
      </c>
      <c r="B7184" t="s">
        <v>209</v>
      </c>
      <c r="C7184" t="s">
        <v>237</v>
      </c>
      <c r="D7184" t="s">
        <v>238</v>
      </c>
      <c r="E7184" t="s">
        <v>212</v>
      </c>
      <c r="F7184" s="1">
        <v>37987</v>
      </c>
      <c r="G7184" t="s">
        <v>2895</v>
      </c>
      <c r="H7184">
        <v>201503</v>
      </c>
      <c r="I7184" t="s">
        <v>213</v>
      </c>
      <c r="J7184" t="s">
        <v>53</v>
      </c>
      <c r="K7184" t="s">
        <v>239</v>
      </c>
      <c r="L7184" t="s">
        <v>54</v>
      </c>
      <c r="M7184" t="s">
        <v>31</v>
      </c>
      <c r="N7184" t="s">
        <v>32</v>
      </c>
      <c r="O7184">
        <v>677.94</v>
      </c>
      <c r="P7184" t="s">
        <v>209</v>
      </c>
      <c r="Q7184" t="s">
        <v>236</v>
      </c>
      <c r="R7184" t="s">
        <v>215</v>
      </c>
      <c r="S7184" t="s">
        <v>216</v>
      </c>
      <c r="T7184" t="s">
        <v>35</v>
      </c>
    </row>
    <row r="7185" spans="1:20">
      <c r="A7185" t="s">
        <v>221</v>
      </c>
      <c r="B7185" t="s">
        <v>209</v>
      </c>
      <c r="C7185" t="s">
        <v>240</v>
      </c>
      <c r="D7185" t="s">
        <v>241</v>
      </c>
      <c r="E7185" t="s">
        <v>212</v>
      </c>
      <c r="F7185" s="1">
        <v>37987</v>
      </c>
      <c r="G7185" t="s">
        <v>2895</v>
      </c>
      <c r="H7185">
        <v>201503</v>
      </c>
      <c r="I7185" t="s">
        <v>213</v>
      </c>
      <c r="J7185" t="s">
        <v>28</v>
      </c>
      <c r="K7185" t="s">
        <v>214</v>
      </c>
      <c r="L7185" t="s">
        <v>30</v>
      </c>
      <c r="M7185" t="s">
        <v>31</v>
      </c>
      <c r="N7185" t="s">
        <v>32</v>
      </c>
      <c r="O7185">
        <v>168.21</v>
      </c>
      <c r="P7185" t="s">
        <v>209</v>
      </c>
      <c r="Q7185" t="s">
        <v>221</v>
      </c>
      <c r="R7185" t="s">
        <v>215</v>
      </c>
      <c r="S7185" t="s">
        <v>216</v>
      </c>
      <c r="T7185" t="s">
        <v>35</v>
      </c>
    </row>
    <row r="7186" spans="1:20">
      <c r="A7186" t="s">
        <v>221</v>
      </c>
      <c r="B7186" t="s">
        <v>209</v>
      </c>
      <c r="C7186" t="s">
        <v>240</v>
      </c>
      <c r="D7186" t="s">
        <v>241</v>
      </c>
      <c r="E7186" t="s">
        <v>212</v>
      </c>
      <c r="F7186" s="1">
        <v>37987</v>
      </c>
      <c r="G7186" t="s">
        <v>2895</v>
      </c>
      <c r="H7186">
        <v>201503</v>
      </c>
      <c r="I7186" t="s">
        <v>213</v>
      </c>
      <c r="J7186" t="s">
        <v>28</v>
      </c>
      <c r="K7186" t="s">
        <v>217</v>
      </c>
      <c r="L7186" t="s">
        <v>30</v>
      </c>
      <c r="M7186" t="s">
        <v>31</v>
      </c>
      <c r="N7186" t="s">
        <v>32</v>
      </c>
      <c r="O7186">
        <v>168.21</v>
      </c>
      <c r="P7186" t="s">
        <v>209</v>
      </c>
      <c r="Q7186" t="s">
        <v>221</v>
      </c>
      <c r="R7186" t="s">
        <v>215</v>
      </c>
      <c r="S7186" t="s">
        <v>216</v>
      </c>
      <c r="T7186" t="s">
        <v>35</v>
      </c>
    </row>
    <row r="7187" spans="1:20">
      <c r="A7187" t="s">
        <v>221</v>
      </c>
      <c r="B7187" t="s">
        <v>209</v>
      </c>
      <c r="C7187" t="s">
        <v>242</v>
      </c>
      <c r="D7187" t="s">
        <v>243</v>
      </c>
      <c r="E7187" t="s">
        <v>212</v>
      </c>
      <c r="F7187" s="1">
        <v>37987</v>
      </c>
      <c r="G7187" t="s">
        <v>2895</v>
      </c>
      <c r="H7187">
        <v>201503</v>
      </c>
      <c r="I7187" t="s">
        <v>213</v>
      </c>
      <c r="J7187" t="s">
        <v>28</v>
      </c>
      <c r="K7187" t="s">
        <v>214</v>
      </c>
      <c r="L7187" t="s">
        <v>30</v>
      </c>
      <c r="M7187" t="s">
        <v>31</v>
      </c>
      <c r="N7187" t="s">
        <v>32</v>
      </c>
      <c r="O7187">
        <v>13864.99</v>
      </c>
      <c r="P7187" t="s">
        <v>209</v>
      </c>
      <c r="Q7187" t="s">
        <v>221</v>
      </c>
      <c r="R7187" t="s">
        <v>215</v>
      </c>
      <c r="S7187" t="s">
        <v>216</v>
      </c>
      <c r="T7187" t="s">
        <v>35</v>
      </c>
    </row>
    <row r="7188" spans="1:20">
      <c r="A7188" t="s">
        <v>221</v>
      </c>
      <c r="B7188" t="s">
        <v>209</v>
      </c>
      <c r="C7188" t="s">
        <v>242</v>
      </c>
      <c r="D7188" t="s">
        <v>243</v>
      </c>
      <c r="E7188" t="s">
        <v>212</v>
      </c>
      <c r="F7188" s="1">
        <v>37987</v>
      </c>
      <c r="G7188" t="s">
        <v>2895</v>
      </c>
      <c r="H7188">
        <v>201503</v>
      </c>
      <c r="I7188" t="s">
        <v>213</v>
      </c>
      <c r="J7188" t="s">
        <v>28</v>
      </c>
      <c r="K7188" t="s">
        <v>217</v>
      </c>
      <c r="L7188" t="s">
        <v>30</v>
      </c>
      <c r="M7188" t="s">
        <v>31</v>
      </c>
      <c r="N7188" t="s">
        <v>32</v>
      </c>
      <c r="O7188">
        <v>12366.31</v>
      </c>
      <c r="P7188" t="s">
        <v>209</v>
      </c>
      <c r="Q7188" t="s">
        <v>221</v>
      </c>
      <c r="R7188" t="s">
        <v>215</v>
      </c>
      <c r="S7188" t="s">
        <v>216</v>
      </c>
      <c r="T7188" t="s">
        <v>35</v>
      </c>
    </row>
    <row r="7189" spans="1:20">
      <c r="A7189" t="s">
        <v>246</v>
      </c>
      <c r="B7189" t="s">
        <v>209</v>
      </c>
      <c r="C7189" t="s">
        <v>247</v>
      </c>
      <c r="D7189" t="s">
        <v>248</v>
      </c>
      <c r="E7189" t="s">
        <v>212</v>
      </c>
      <c r="F7189" s="1">
        <v>37987</v>
      </c>
      <c r="G7189" t="s">
        <v>2895</v>
      </c>
      <c r="H7189">
        <v>201503</v>
      </c>
      <c r="I7189" t="s">
        <v>213</v>
      </c>
      <c r="J7189" t="s">
        <v>53</v>
      </c>
      <c r="K7189" t="s">
        <v>214</v>
      </c>
      <c r="L7189" t="s">
        <v>54</v>
      </c>
      <c r="M7189" t="s">
        <v>31</v>
      </c>
      <c r="N7189" t="s">
        <v>32</v>
      </c>
      <c r="O7189">
        <v>7056.07</v>
      </c>
      <c r="P7189" t="s">
        <v>209</v>
      </c>
      <c r="Q7189" t="s">
        <v>246</v>
      </c>
      <c r="R7189" t="s">
        <v>215</v>
      </c>
      <c r="S7189" t="s">
        <v>216</v>
      </c>
      <c r="T7189" t="s">
        <v>35</v>
      </c>
    </row>
    <row r="7190" spans="1:20">
      <c r="A7190" t="s">
        <v>246</v>
      </c>
      <c r="B7190" t="s">
        <v>209</v>
      </c>
      <c r="C7190" t="s">
        <v>247</v>
      </c>
      <c r="D7190" t="s">
        <v>248</v>
      </c>
      <c r="E7190" t="s">
        <v>212</v>
      </c>
      <c r="F7190" s="1">
        <v>37987</v>
      </c>
      <c r="G7190" t="s">
        <v>2895</v>
      </c>
      <c r="H7190">
        <v>201503</v>
      </c>
      <c r="I7190" t="s">
        <v>213</v>
      </c>
      <c r="J7190" t="s">
        <v>53</v>
      </c>
      <c r="K7190" t="s">
        <v>217</v>
      </c>
      <c r="L7190" t="s">
        <v>54</v>
      </c>
      <c r="M7190" t="s">
        <v>31</v>
      </c>
      <c r="N7190" t="s">
        <v>32</v>
      </c>
      <c r="O7190">
        <v>7056.09</v>
      </c>
      <c r="P7190" t="s">
        <v>209</v>
      </c>
      <c r="Q7190" t="s">
        <v>246</v>
      </c>
      <c r="R7190" t="s">
        <v>215</v>
      </c>
      <c r="S7190" t="s">
        <v>216</v>
      </c>
      <c r="T7190" t="s">
        <v>35</v>
      </c>
    </row>
    <row r="7191" spans="1:20">
      <c r="A7191" t="s">
        <v>208</v>
      </c>
      <c r="B7191" t="s">
        <v>209</v>
      </c>
      <c r="C7191" t="s">
        <v>264</v>
      </c>
      <c r="D7191" t="s">
        <v>265</v>
      </c>
      <c r="E7191" t="s">
        <v>212</v>
      </c>
      <c r="F7191" s="1">
        <v>37869</v>
      </c>
      <c r="G7191" t="s">
        <v>2895</v>
      </c>
      <c r="H7191">
        <v>201503</v>
      </c>
      <c r="I7191" t="s">
        <v>213</v>
      </c>
      <c r="J7191" t="s">
        <v>28</v>
      </c>
      <c r="K7191" t="s">
        <v>214</v>
      </c>
      <c r="L7191" t="s">
        <v>30</v>
      </c>
      <c r="M7191" t="s">
        <v>31</v>
      </c>
      <c r="N7191" t="s">
        <v>32</v>
      </c>
      <c r="O7191">
        <v>150.95000000000002</v>
      </c>
      <c r="P7191" t="s">
        <v>209</v>
      </c>
      <c r="Q7191" t="s">
        <v>208</v>
      </c>
      <c r="R7191" t="s">
        <v>215</v>
      </c>
      <c r="S7191" t="s">
        <v>216</v>
      </c>
      <c r="T7191" t="s">
        <v>35</v>
      </c>
    </row>
    <row r="7192" spans="1:20">
      <c r="A7192" t="s">
        <v>208</v>
      </c>
      <c r="B7192" t="s">
        <v>209</v>
      </c>
      <c r="C7192" t="s">
        <v>264</v>
      </c>
      <c r="D7192" t="s">
        <v>265</v>
      </c>
      <c r="E7192" t="s">
        <v>212</v>
      </c>
      <c r="F7192" s="1">
        <v>37869</v>
      </c>
      <c r="G7192" t="s">
        <v>2895</v>
      </c>
      <c r="H7192">
        <v>201503</v>
      </c>
      <c r="I7192" t="s">
        <v>213</v>
      </c>
      <c r="J7192" t="s">
        <v>28</v>
      </c>
      <c r="K7192" t="s">
        <v>217</v>
      </c>
      <c r="L7192" t="s">
        <v>30</v>
      </c>
      <c r="M7192" t="s">
        <v>31</v>
      </c>
      <c r="N7192" t="s">
        <v>32</v>
      </c>
      <c r="O7192">
        <v>28.09</v>
      </c>
      <c r="P7192" t="s">
        <v>209</v>
      </c>
      <c r="Q7192" t="s">
        <v>208</v>
      </c>
      <c r="R7192" t="s">
        <v>215</v>
      </c>
      <c r="S7192" t="s">
        <v>216</v>
      </c>
      <c r="T7192" t="s">
        <v>35</v>
      </c>
    </row>
    <row r="7193" spans="1:20">
      <c r="A7193" t="s">
        <v>226</v>
      </c>
      <c r="B7193" t="s">
        <v>209</v>
      </c>
      <c r="C7193" t="s">
        <v>270</v>
      </c>
      <c r="D7193" t="s">
        <v>271</v>
      </c>
      <c r="E7193" t="s">
        <v>212</v>
      </c>
      <c r="F7193" s="1">
        <v>34050</v>
      </c>
      <c r="G7193" t="s">
        <v>2895</v>
      </c>
      <c r="H7193">
        <v>201503</v>
      </c>
      <c r="I7193" t="s">
        <v>213</v>
      </c>
      <c r="J7193" t="s">
        <v>53</v>
      </c>
      <c r="K7193" t="s">
        <v>214</v>
      </c>
      <c r="L7193" t="s">
        <v>54</v>
      </c>
      <c r="M7193" t="s">
        <v>31</v>
      </c>
      <c r="N7193" t="s">
        <v>32</v>
      </c>
      <c r="O7193">
        <v>134.41</v>
      </c>
      <c r="P7193" t="s">
        <v>209</v>
      </c>
      <c r="Q7193" t="s">
        <v>226</v>
      </c>
      <c r="R7193" t="s">
        <v>215</v>
      </c>
      <c r="S7193" t="s">
        <v>216</v>
      </c>
      <c r="T7193" t="s">
        <v>35</v>
      </c>
    </row>
    <row r="7194" spans="1:20">
      <c r="A7194" t="s">
        <v>226</v>
      </c>
      <c r="B7194" t="s">
        <v>209</v>
      </c>
      <c r="C7194" t="s">
        <v>270</v>
      </c>
      <c r="D7194" t="s">
        <v>271</v>
      </c>
      <c r="E7194" t="s">
        <v>212</v>
      </c>
      <c r="F7194" s="1">
        <v>34050</v>
      </c>
      <c r="G7194" t="s">
        <v>2895</v>
      </c>
      <c r="H7194">
        <v>201503</v>
      </c>
      <c r="I7194" t="s">
        <v>213</v>
      </c>
      <c r="J7194" t="s">
        <v>53</v>
      </c>
      <c r="K7194" t="s">
        <v>217</v>
      </c>
      <c r="L7194" t="s">
        <v>54</v>
      </c>
      <c r="M7194" t="s">
        <v>31</v>
      </c>
      <c r="N7194" t="s">
        <v>32</v>
      </c>
      <c r="O7194">
        <v>11.74</v>
      </c>
      <c r="P7194" t="s">
        <v>209</v>
      </c>
      <c r="Q7194" t="s">
        <v>226</v>
      </c>
      <c r="R7194" t="s">
        <v>215</v>
      </c>
      <c r="S7194" t="s">
        <v>216</v>
      </c>
      <c r="T7194" t="s">
        <v>35</v>
      </c>
    </row>
    <row r="7195" spans="1:20">
      <c r="A7195" t="s">
        <v>226</v>
      </c>
      <c r="B7195" t="s">
        <v>209</v>
      </c>
      <c r="C7195" t="s">
        <v>272</v>
      </c>
      <c r="D7195" t="s">
        <v>273</v>
      </c>
      <c r="E7195" t="s">
        <v>212</v>
      </c>
      <c r="F7195" s="1">
        <v>37869</v>
      </c>
      <c r="G7195" t="s">
        <v>2895</v>
      </c>
      <c r="H7195">
        <v>201503</v>
      </c>
      <c r="I7195" t="s">
        <v>213</v>
      </c>
      <c r="J7195" t="s">
        <v>28</v>
      </c>
      <c r="K7195" t="s">
        <v>214</v>
      </c>
      <c r="L7195" t="s">
        <v>30</v>
      </c>
      <c r="M7195" t="s">
        <v>31</v>
      </c>
      <c r="N7195" t="s">
        <v>32</v>
      </c>
      <c r="O7195">
        <v>36.410000000000004</v>
      </c>
      <c r="P7195" t="s">
        <v>209</v>
      </c>
      <c r="Q7195" t="s">
        <v>226</v>
      </c>
      <c r="R7195" t="s">
        <v>215</v>
      </c>
      <c r="S7195" t="s">
        <v>216</v>
      </c>
      <c r="T7195" t="s">
        <v>35</v>
      </c>
    </row>
    <row r="7196" spans="1:20">
      <c r="A7196" t="s">
        <v>226</v>
      </c>
      <c r="B7196" t="s">
        <v>209</v>
      </c>
      <c r="C7196" t="s">
        <v>272</v>
      </c>
      <c r="D7196" t="s">
        <v>273</v>
      </c>
      <c r="E7196" t="s">
        <v>212</v>
      </c>
      <c r="F7196" s="1">
        <v>37869</v>
      </c>
      <c r="G7196" t="s">
        <v>2895</v>
      </c>
      <c r="H7196">
        <v>201503</v>
      </c>
      <c r="I7196" t="s">
        <v>213</v>
      </c>
      <c r="J7196" t="s">
        <v>28</v>
      </c>
      <c r="K7196" t="s">
        <v>217</v>
      </c>
      <c r="L7196" t="s">
        <v>30</v>
      </c>
      <c r="M7196" t="s">
        <v>31</v>
      </c>
      <c r="N7196" t="s">
        <v>32</v>
      </c>
      <c r="O7196">
        <v>36.4</v>
      </c>
      <c r="P7196" t="s">
        <v>209</v>
      </c>
      <c r="Q7196" t="s">
        <v>226</v>
      </c>
      <c r="R7196" t="s">
        <v>215</v>
      </c>
      <c r="S7196" t="s">
        <v>216</v>
      </c>
      <c r="T7196" t="s">
        <v>35</v>
      </c>
    </row>
    <row r="7197" spans="1:20">
      <c r="A7197" t="s">
        <v>236</v>
      </c>
      <c r="B7197" t="s">
        <v>209</v>
      </c>
      <c r="C7197" t="s">
        <v>274</v>
      </c>
      <c r="D7197" t="s">
        <v>275</v>
      </c>
      <c r="E7197" t="s">
        <v>212</v>
      </c>
      <c r="F7197" s="1">
        <v>34050</v>
      </c>
      <c r="G7197" t="s">
        <v>2895</v>
      </c>
      <c r="H7197">
        <v>201503</v>
      </c>
      <c r="I7197" t="s">
        <v>213</v>
      </c>
      <c r="J7197" t="s">
        <v>53</v>
      </c>
      <c r="K7197" t="s">
        <v>214</v>
      </c>
      <c r="L7197" t="s">
        <v>54</v>
      </c>
      <c r="M7197" t="s">
        <v>31</v>
      </c>
      <c r="N7197" t="s">
        <v>32</v>
      </c>
      <c r="O7197">
        <v>88.24</v>
      </c>
      <c r="P7197" t="s">
        <v>209</v>
      </c>
      <c r="Q7197" t="s">
        <v>236</v>
      </c>
      <c r="R7197" t="s">
        <v>215</v>
      </c>
      <c r="S7197" t="s">
        <v>216</v>
      </c>
      <c r="T7197" t="s">
        <v>35</v>
      </c>
    </row>
    <row r="7198" spans="1:20">
      <c r="A7198" t="s">
        <v>236</v>
      </c>
      <c r="B7198" t="s">
        <v>209</v>
      </c>
      <c r="C7198" t="s">
        <v>274</v>
      </c>
      <c r="D7198" t="s">
        <v>275</v>
      </c>
      <c r="E7198" t="s">
        <v>212</v>
      </c>
      <c r="F7198" s="1">
        <v>34050</v>
      </c>
      <c r="G7198" t="s">
        <v>2895</v>
      </c>
      <c r="H7198">
        <v>201503</v>
      </c>
      <c r="I7198" t="s">
        <v>213</v>
      </c>
      <c r="J7198" t="s">
        <v>53</v>
      </c>
      <c r="K7198" t="s">
        <v>217</v>
      </c>
      <c r="L7198" t="s">
        <v>54</v>
      </c>
      <c r="M7198" t="s">
        <v>31</v>
      </c>
      <c r="N7198" t="s">
        <v>32</v>
      </c>
      <c r="O7198">
        <v>88.24</v>
      </c>
      <c r="P7198" t="s">
        <v>209</v>
      </c>
      <c r="Q7198" t="s">
        <v>236</v>
      </c>
      <c r="R7198" t="s">
        <v>215</v>
      </c>
      <c r="S7198" t="s">
        <v>216</v>
      </c>
      <c r="T7198" t="s">
        <v>35</v>
      </c>
    </row>
    <row r="7199" spans="1:20">
      <c r="A7199" t="s">
        <v>221</v>
      </c>
      <c r="B7199" t="s">
        <v>209</v>
      </c>
      <c r="C7199" t="s">
        <v>276</v>
      </c>
      <c r="D7199" t="s">
        <v>277</v>
      </c>
      <c r="E7199" t="s">
        <v>212</v>
      </c>
      <c r="F7199" s="1">
        <v>34050</v>
      </c>
      <c r="G7199" t="s">
        <v>2895</v>
      </c>
      <c r="H7199">
        <v>201503</v>
      </c>
      <c r="I7199" t="s">
        <v>213</v>
      </c>
      <c r="J7199" t="s">
        <v>28</v>
      </c>
      <c r="K7199" t="s">
        <v>214</v>
      </c>
      <c r="L7199" t="s">
        <v>30</v>
      </c>
      <c r="M7199" t="s">
        <v>31</v>
      </c>
      <c r="N7199" t="s">
        <v>32</v>
      </c>
      <c r="O7199">
        <v>2832.05</v>
      </c>
      <c r="P7199" t="s">
        <v>209</v>
      </c>
      <c r="Q7199" t="s">
        <v>221</v>
      </c>
      <c r="R7199" t="s">
        <v>215</v>
      </c>
      <c r="S7199" t="s">
        <v>216</v>
      </c>
      <c r="T7199" t="s">
        <v>35</v>
      </c>
    </row>
    <row r="7200" spans="1:20">
      <c r="A7200" t="s">
        <v>221</v>
      </c>
      <c r="B7200" t="s">
        <v>209</v>
      </c>
      <c r="C7200" t="s">
        <v>276</v>
      </c>
      <c r="D7200" t="s">
        <v>277</v>
      </c>
      <c r="E7200" t="s">
        <v>212</v>
      </c>
      <c r="F7200" s="1">
        <v>34050</v>
      </c>
      <c r="G7200" t="s">
        <v>2895</v>
      </c>
      <c r="H7200">
        <v>201503</v>
      </c>
      <c r="I7200" t="s">
        <v>213</v>
      </c>
      <c r="J7200" t="s">
        <v>28</v>
      </c>
      <c r="K7200" t="s">
        <v>217</v>
      </c>
      <c r="L7200" t="s">
        <v>30</v>
      </c>
      <c r="M7200" t="s">
        <v>31</v>
      </c>
      <c r="N7200" t="s">
        <v>32</v>
      </c>
      <c r="O7200">
        <v>2832.05</v>
      </c>
      <c r="P7200" t="s">
        <v>209</v>
      </c>
      <c r="Q7200" t="s">
        <v>221</v>
      </c>
      <c r="R7200" t="s">
        <v>215</v>
      </c>
      <c r="S7200" t="s">
        <v>216</v>
      </c>
      <c r="T7200" t="s">
        <v>35</v>
      </c>
    </row>
    <row r="7201" spans="1:20">
      <c r="A7201" t="s">
        <v>246</v>
      </c>
      <c r="B7201" t="s">
        <v>209</v>
      </c>
      <c r="C7201" t="s">
        <v>280</v>
      </c>
      <c r="D7201" t="s">
        <v>281</v>
      </c>
      <c r="E7201" t="s">
        <v>212</v>
      </c>
      <c r="F7201" s="1">
        <v>37869</v>
      </c>
      <c r="G7201" t="s">
        <v>2895</v>
      </c>
      <c r="H7201">
        <v>201503</v>
      </c>
      <c r="I7201" t="s">
        <v>213</v>
      </c>
      <c r="J7201" t="s">
        <v>53</v>
      </c>
      <c r="K7201" t="s">
        <v>214</v>
      </c>
      <c r="L7201" t="s">
        <v>54</v>
      </c>
      <c r="M7201" t="s">
        <v>31</v>
      </c>
      <c r="N7201" t="s">
        <v>32</v>
      </c>
      <c r="O7201">
        <v>7796.64</v>
      </c>
      <c r="P7201" t="s">
        <v>209</v>
      </c>
      <c r="Q7201" t="s">
        <v>246</v>
      </c>
      <c r="R7201" t="s">
        <v>215</v>
      </c>
      <c r="S7201" t="s">
        <v>216</v>
      </c>
      <c r="T7201" t="s">
        <v>35</v>
      </c>
    </row>
    <row r="7202" spans="1:20">
      <c r="A7202" t="s">
        <v>246</v>
      </c>
      <c r="B7202" t="s">
        <v>209</v>
      </c>
      <c r="C7202" t="s">
        <v>280</v>
      </c>
      <c r="D7202" t="s">
        <v>281</v>
      </c>
      <c r="E7202" t="s">
        <v>212</v>
      </c>
      <c r="F7202" s="1">
        <v>37869</v>
      </c>
      <c r="G7202" t="s">
        <v>2895</v>
      </c>
      <c r="H7202">
        <v>201503</v>
      </c>
      <c r="I7202" t="s">
        <v>213</v>
      </c>
      <c r="J7202" t="s">
        <v>53</v>
      </c>
      <c r="K7202" t="s">
        <v>217</v>
      </c>
      <c r="L7202" t="s">
        <v>54</v>
      </c>
      <c r="M7202" t="s">
        <v>31</v>
      </c>
      <c r="N7202" t="s">
        <v>32</v>
      </c>
      <c r="O7202">
        <v>7796.6500000000005</v>
      </c>
      <c r="P7202" t="s">
        <v>209</v>
      </c>
      <c r="Q7202" t="s">
        <v>246</v>
      </c>
      <c r="R7202" t="s">
        <v>215</v>
      </c>
      <c r="S7202" t="s">
        <v>216</v>
      </c>
      <c r="T7202" t="s">
        <v>35</v>
      </c>
    </row>
    <row r="7203" spans="1:20">
      <c r="A7203" t="s">
        <v>246</v>
      </c>
      <c r="B7203" t="s">
        <v>209</v>
      </c>
      <c r="C7203" t="s">
        <v>289</v>
      </c>
      <c r="D7203" t="s">
        <v>290</v>
      </c>
      <c r="E7203" t="s">
        <v>212</v>
      </c>
      <c r="F7203" s="1">
        <v>38718</v>
      </c>
      <c r="G7203" t="s">
        <v>2895</v>
      </c>
      <c r="H7203">
        <v>201503</v>
      </c>
      <c r="I7203" t="s">
        <v>213</v>
      </c>
      <c r="J7203" t="s">
        <v>53</v>
      </c>
      <c r="K7203" t="s">
        <v>214</v>
      </c>
      <c r="L7203" t="s">
        <v>54</v>
      </c>
      <c r="M7203" t="s">
        <v>31</v>
      </c>
      <c r="N7203" t="s">
        <v>32</v>
      </c>
      <c r="O7203">
        <v>169.33</v>
      </c>
      <c r="P7203" t="s">
        <v>209</v>
      </c>
      <c r="Q7203" t="s">
        <v>246</v>
      </c>
      <c r="R7203" t="s">
        <v>215</v>
      </c>
      <c r="S7203" t="s">
        <v>216</v>
      </c>
      <c r="T7203" t="s">
        <v>35</v>
      </c>
    </row>
    <row r="7204" spans="1:20">
      <c r="A7204" t="s">
        <v>246</v>
      </c>
      <c r="B7204" t="s">
        <v>209</v>
      </c>
      <c r="C7204" t="s">
        <v>289</v>
      </c>
      <c r="D7204" t="s">
        <v>290</v>
      </c>
      <c r="E7204" t="s">
        <v>212</v>
      </c>
      <c r="F7204" s="1">
        <v>38718</v>
      </c>
      <c r="G7204" t="s">
        <v>2895</v>
      </c>
      <c r="H7204">
        <v>201503</v>
      </c>
      <c r="I7204" t="s">
        <v>213</v>
      </c>
      <c r="J7204" t="s">
        <v>53</v>
      </c>
      <c r="K7204" t="s">
        <v>217</v>
      </c>
      <c r="L7204" t="s">
        <v>54</v>
      </c>
      <c r="M7204" t="s">
        <v>31</v>
      </c>
      <c r="N7204" t="s">
        <v>32</v>
      </c>
      <c r="O7204">
        <v>169.32</v>
      </c>
      <c r="P7204" t="s">
        <v>209</v>
      </c>
      <c r="Q7204" t="s">
        <v>246</v>
      </c>
      <c r="R7204" t="s">
        <v>215</v>
      </c>
      <c r="S7204" t="s">
        <v>216</v>
      </c>
      <c r="T7204" t="s">
        <v>35</v>
      </c>
    </row>
    <row r="7205" spans="1:20">
      <c r="A7205" t="s">
        <v>291</v>
      </c>
      <c r="B7205" t="s">
        <v>209</v>
      </c>
      <c r="C7205" t="s">
        <v>292</v>
      </c>
      <c r="D7205" t="s">
        <v>293</v>
      </c>
      <c r="E7205" t="s">
        <v>212</v>
      </c>
      <c r="F7205" s="1">
        <v>38718</v>
      </c>
      <c r="G7205" t="s">
        <v>2895</v>
      </c>
      <c r="H7205">
        <v>201503</v>
      </c>
      <c r="I7205" t="s">
        <v>213</v>
      </c>
      <c r="J7205" t="s">
        <v>53</v>
      </c>
      <c r="K7205" t="s">
        <v>214</v>
      </c>
      <c r="L7205" t="s">
        <v>54</v>
      </c>
      <c r="M7205" t="s">
        <v>31</v>
      </c>
      <c r="N7205" t="s">
        <v>32</v>
      </c>
      <c r="O7205">
        <v>744.59</v>
      </c>
      <c r="P7205" t="s">
        <v>209</v>
      </c>
      <c r="Q7205" t="s">
        <v>291</v>
      </c>
      <c r="R7205" t="s">
        <v>215</v>
      </c>
      <c r="S7205" t="s">
        <v>216</v>
      </c>
      <c r="T7205" t="s">
        <v>35</v>
      </c>
    </row>
    <row r="7206" spans="1:20">
      <c r="A7206" t="s">
        <v>291</v>
      </c>
      <c r="B7206" t="s">
        <v>209</v>
      </c>
      <c r="C7206" t="s">
        <v>292</v>
      </c>
      <c r="D7206" t="s">
        <v>293</v>
      </c>
      <c r="E7206" t="s">
        <v>212</v>
      </c>
      <c r="F7206" s="1">
        <v>38718</v>
      </c>
      <c r="G7206" t="s">
        <v>2895</v>
      </c>
      <c r="H7206">
        <v>201503</v>
      </c>
      <c r="I7206" t="s">
        <v>213</v>
      </c>
      <c r="J7206" t="s">
        <v>53</v>
      </c>
      <c r="K7206" t="s">
        <v>217</v>
      </c>
      <c r="L7206" t="s">
        <v>54</v>
      </c>
      <c r="M7206" t="s">
        <v>31</v>
      </c>
      <c r="N7206" t="s">
        <v>32</v>
      </c>
      <c r="O7206">
        <v>138.57</v>
      </c>
      <c r="P7206" t="s">
        <v>209</v>
      </c>
      <c r="Q7206" t="s">
        <v>291</v>
      </c>
      <c r="R7206" t="s">
        <v>215</v>
      </c>
      <c r="S7206" t="s">
        <v>216</v>
      </c>
      <c r="T7206" t="s">
        <v>35</v>
      </c>
    </row>
    <row r="7207" spans="1:20">
      <c r="A7207" t="s">
        <v>226</v>
      </c>
      <c r="B7207" t="s">
        <v>209</v>
      </c>
      <c r="C7207" t="s">
        <v>294</v>
      </c>
      <c r="D7207" t="s">
        <v>295</v>
      </c>
      <c r="E7207" t="s">
        <v>212</v>
      </c>
      <c r="F7207" s="1">
        <v>38718</v>
      </c>
      <c r="G7207" t="s">
        <v>2895</v>
      </c>
      <c r="H7207">
        <v>201503</v>
      </c>
      <c r="I7207" t="s">
        <v>213</v>
      </c>
      <c r="J7207" t="s">
        <v>28</v>
      </c>
      <c r="K7207" t="s">
        <v>214</v>
      </c>
      <c r="L7207" t="s">
        <v>30</v>
      </c>
      <c r="M7207" t="s">
        <v>31</v>
      </c>
      <c r="N7207" t="s">
        <v>32</v>
      </c>
      <c r="O7207">
        <v>788.77</v>
      </c>
      <c r="P7207" t="s">
        <v>209</v>
      </c>
      <c r="Q7207" t="s">
        <v>226</v>
      </c>
      <c r="R7207" t="s">
        <v>215</v>
      </c>
      <c r="S7207" t="s">
        <v>216</v>
      </c>
      <c r="T7207" t="s">
        <v>35</v>
      </c>
    </row>
    <row r="7208" spans="1:20">
      <c r="A7208" t="s">
        <v>226</v>
      </c>
      <c r="B7208" t="s">
        <v>209</v>
      </c>
      <c r="C7208" t="s">
        <v>294</v>
      </c>
      <c r="D7208" t="s">
        <v>295</v>
      </c>
      <c r="E7208" t="s">
        <v>212</v>
      </c>
      <c r="F7208" s="1">
        <v>38718</v>
      </c>
      <c r="G7208" t="s">
        <v>2895</v>
      </c>
      <c r="H7208">
        <v>201503</v>
      </c>
      <c r="I7208" t="s">
        <v>213</v>
      </c>
      <c r="J7208" t="s">
        <v>28</v>
      </c>
      <c r="K7208" t="s">
        <v>217</v>
      </c>
      <c r="L7208" t="s">
        <v>30</v>
      </c>
      <c r="M7208" t="s">
        <v>31</v>
      </c>
      <c r="N7208" t="s">
        <v>32</v>
      </c>
      <c r="O7208">
        <v>788.77</v>
      </c>
      <c r="P7208" t="s">
        <v>209</v>
      </c>
      <c r="Q7208" t="s">
        <v>226</v>
      </c>
      <c r="R7208" t="s">
        <v>215</v>
      </c>
      <c r="S7208" t="s">
        <v>216</v>
      </c>
      <c r="T7208" t="s">
        <v>35</v>
      </c>
    </row>
    <row r="7209" spans="1:20">
      <c r="A7209" t="s">
        <v>208</v>
      </c>
      <c r="B7209" t="s">
        <v>209</v>
      </c>
      <c r="C7209" t="s">
        <v>2418</v>
      </c>
      <c r="D7209" t="s">
        <v>2419</v>
      </c>
      <c r="E7209" t="s">
        <v>212</v>
      </c>
      <c r="F7209" s="1">
        <v>38718</v>
      </c>
      <c r="G7209" t="s">
        <v>2895</v>
      </c>
      <c r="H7209">
        <v>201503</v>
      </c>
      <c r="I7209" t="s">
        <v>213</v>
      </c>
      <c r="J7209" t="s">
        <v>53</v>
      </c>
      <c r="K7209" t="s">
        <v>214</v>
      </c>
      <c r="L7209" t="s">
        <v>54</v>
      </c>
      <c r="M7209" t="s">
        <v>31</v>
      </c>
      <c r="N7209" t="s">
        <v>32</v>
      </c>
      <c r="O7209">
        <v>1863.19</v>
      </c>
      <c r="P7209" t="s">
        <v>209</v>
      </c>
      <c r="Q7209" t="s">
        <v>208</v>
      </c>
      <c r="R7209" t="s">
        <v>215</v>
      </c>
      <c r="S7209" t="s">
        <v>216</v>
      </c>
      <c r="T7209" t="s">
        <v>35</v>
      </c>
    </row>
    <row r="7210" spans="1:20">
      <c r="A7210" t="s">
        <v>208</v>
      </c>
      <c r="B7210" t="s">
        <v>209</v>
      </c>
      <c r="C7210" t="s">
        <v>2418</v>
      </c>
      <c r="D7210" t="s">
        <v>2419</v>
      </c>
      <c r="E7210" t="s">
        <v>212</v>
      </c>
      <c r="F7210" s="1">
        <v>38718</v>
      </c>
      <c r="G7210" t="s">
        <v>2895</v>
      </c>
      <c r="H7210">
        <v>201503</v>
      </c>
      <c r="I7210" t="s">
        <v>213</v>
      </c>
      <c r="J7210" t="s">
        <v>53</v>
      </c>
      <c r="K7210" t="s">
        <v>217</v>
      </c>
      <c r="L7210" t="s">
        <v>54</v>
      </c>
      <c r="M7210" t="s">
        <v>31</v>
      </c>
      <c r="N7210" t="s">
        <v>32</v>
      </c>
      <c r="O7210">
        <v>435.11</v>
      </c>
      <c r="P7210" t="s">
        <v>209</v>
      </c>
      <c r="Q7210" t="s">
        <v>208</v>
      </c>
      <c r="R7210" t="s">
        <v>215</v>
      </c>
      <c r="S7210" t="s">
        <v>216</v>
      </c>
      <c r="T7210" t="s">
        <v>35</v>
      </c>
    </row>
    <row r="7211" spans="1:20">
      <c r="A7211" t="s">
        <v>226</v>
      </c>
      <c r="B7211" t="s">
        <v>209</v>
      </c>
      <c r="C7211" t="s">
        <v>2420</v>
      </c>
      <c r="D7211" t="s">
        <v>2421</v>
      </c>
      <c r="E7211" t="s">
        <v>212</v>
      </c>
      <c r="F7211" s="1">
        <v>38718</v>
      </c>
      <c r="G7211" t="s">
        <v>2895</v>
      </c>
      <c r="H7211">
        <v>201503</v>
      </c>
      <c r="I7211" t="s">
        <v>213</v>
      </c>
      <c r="J7211" t="s">
        <v>53</v>
      </c>
      <c r="K7211" t="s">
        <v>217</v>
      </c>
      <c r="L7211" t="s">
        <v>54</v>
      </c>
      <c r="M7211" t="s">
        <v>31</v>
      </c>
      <c r="N7211" t="s">
        <v>32</v>
      </c>
      <c r="O7211">
        <v>990.34</v>
      </c>
      <c r="P7211" t="s">
        <v>209</v>
      </c>
      <c r="Q7211" t="s">
        <v>226</v>
      </c>
      <c r="R7211" t="s">
        <v>215</v>
      </c>
      <c r="S7211" t="s">
        <v>216</v>
      </c>
      <c r="T7211" t="s">
        <v>35</v>
      </c>
    </row>
    <row r="7212" spans="1:20">
      <c r="A7212" t="s">
        <v>221</v>
      </c>
      <c r="B7212" t="s">
        <v>209</v>
      </c>
      <c r="C7212" t="s">
        <v>298</v>
      </c>
      <c r="D7212" t="s">
        <v>299</v>
      </c>
      <c r="E7212" t="s">
        <v>212</v>
      </c>
      <c r="F7212" s="1">
        <v>38718</v>
      </c>
      <c r="G7212" t="s">
        <v>2895</v>
      </c>
      <c r="H7212">
        <v>201503</v>
      </c>
      <c r="I7212" t="s">
        <v>213</v>
      </c>
      <c r="J7212" t="s">
        <v>28</v>
      </c>
      <c r="K7212" t="s">
        <v>214</v>
      </c>
      <c r="L7212" t="s">
        <v>30</v>
      </c>
      <c r="M7212" t="s">
        <v>31</v>
      </c>
      <c r="N7212" t="s">
        <v>32</v>
      </c>
      <c r="O7212">
        <v>14263.380000000001</v>
      </c>
      <c r="P7212" t="s">
        <v>209</v>
      </c>
      <c r="Q7212" t="s">
        <v>221</v>
      </c>
      <c r="R7212" t="s">
        <v>215</v>
      </c>
      <c r="S7212" t="s">
        <v>216</v>
      </c>
      <c r="T7212" t="s">
        <v>35</v>
      </c>
    </row>
    <row r="7213" spans="1:20">
      <c r="A7213" t="s">
        <v>221</v>
      </c>
      <c r="B7213" t="s">
        <v>209</v>
      </c>
      <c r="C7213" t="s">
        <v>300</v>
      </c>
      <c r="D7213" t="s">
        <v>301</v>
      </c>
      <c r="E7213" t="s">
        <v>212</v>
      </c>
      <c r="F7213" s="1">
        <v>38718</v>
      </c>
      <c r="G7213" t="s">
        <v>2895</v>
      </c>
      <c r="H7213">
        <v>201503</v>
      </c>
      <c r="I7213" t="s">
        <v>213</v>
      </c>
      <c r="J7213" t="s">
        <v>28</v>
      </c>
      <c r="K7213" t="s">
        <v>214</v>
      </c>
      <c r="L7213" t="s">
        <v>30</v>
      </c>
      <c r="M7213" t="s">
        <v>31</v>
      </c>
      <c r="N7213" t="s">
        <v>32</v>
      </c>
      <c r="O7213">
        <v>915.59</v>
      </c>
      <c r="P7213" t="s">
        <v>209</v>
      </c>
      <c r="Q7213" t="s">
        <v>221</v>
      </c>
      <c r="R7213" t="s">
        <v>215</v>
      </c>
      <c r="S7213" t="s">
        <v>216</v>
      </c>
      <c r="T7213" t="s">
        <v>35</v>
      </c>
    </row>
    <row r="7214" spans="1:20">
      <c r="A7214" t="s">
        <v>221</v>
      </c>
      <c r="B7214" t="s">
        <v>209</v>
      </c>
      <c r="C7214" t="s">
        <v>300</v>
      </c>
      <c r="D7214" t="s">
        <v>301</v>
      </c>
      <c r="E7214" t="s">
        <v>212</v>
      </c>
      <c r="F7214" s="1">
        <v>38718</v>
      </c>
      <c r="G7214" t="s">
        <v>2895</v>
      </c>
      <c r="H7214">
        <v>201503</v>
      </c>
      <c r="I7214" t="s">
        <v>213</v>
      </c>
      <c r="J7214" t="s">
        <v>28</v>
      </c>
      <c r="K7214" t="s">
        <v>217</v>
      </c>
      <c r="L7214" t="s">
        <v>30</v>
      </c>
      <c r="M7214" t="s">
        <v>31</v>
      </c>
      <c r="N7214" t="s">
        <v>32</v>
      </c>
      <c r="O7214">
        <v>915.64</v>
      </c>
      <c r="P7214" t="s">
        <v>209</v>
      </c>
      <c r="Q7214" t="s">
        <v>221</v>
      </c>
      <c r="R7214" t="s">
        <v>215</v>
      </c>
      <c r="S7214" t="s">
        <v>216</v>
      </c>
      <c r="T7214" t="s">
        <v>35</v>
      </c>
    </row>
    <row r="7215" spans="1:20">
      <c r="A7215" t="s">
        <v>218</v>
      </c>
      <c r="B7215" t="s">
        <v>209</v>
      </c>
      <c r="C7215" t="s">
        <v>302</v>
      </c>
      <c r="D7215" t="s">
        <v>303</v>
      </c>
      <c r="E7215" t="s">
        <v>212</v>
      </c>
      <c r="F7215" s="1">
        <v>38718</v>
      </c>
      <c r="G7215" t="s">
        <v>2895</v>
      </c>
      <c r="H7215">
        <v>201503</v>
      </c>
      <c r="I7215" t="s">
        <v>213</v>
      </c>
      <c r="J7215" t="s">
        <v>28</v>
      </c>
      <c r="K7215" t="s">
        <v>214</v>
      </c>
      <c r="L7215" t="s">
        <v>30</v>
      </c>
      <c r="M7215" t="s">
        <v>31</v>
      </c>
      <c r="N7215" t="s">
        <v>32</v>
      </c>
      <c r="O7215">
        <v>8.5</v>
      </c>
      <c r="P7215" t="s">
        <v>209</v>
      </c>
      <c r="Q7215" t="s">
        <v>218</v>
      </c>
      <c r="R7215" t="s">
        <v>215</v>
      </c>
      <c r="S7215" t="s">
        <v>216</v>
      </c>
      <c r="T7215" t="s">
        <v>35</v>
      </c>
    </row>
    <row r="7216" spans="1:20">
      <c r="A7216" t="s">
        <v>218</v>
      </c>
      <c r="B7216" t="s">
        <v>209</v>
      </c>
      <c r="C7216" t="s">
        <v>302</v>
      </c>
      <c r="D7216" t="s">
        <v>303</v>
      </c>
      <c r="E7216" t="s">
        <v>212</v>
      </c>
      <c r="F7216" s="1">
        <v>38718</v>
      </c>
      <c r="G7216" t="s">
        <v>2895</v>
      </c>
      <c r="H7216">
        <v>201503</v>
      </c>
      <c r="I7216" t="s">
        <v>213</v>
      </c>
      <c r="J7216" t="s">
        <v>28</v>
      </c>
      <c r="K7216" t="s">
        <v>217</v>
      </c>
      <c r="L7216" t="s">
        <v>30</v>
      </c>
      <c r="M7216" t="s">
        <v>31</v>
      </c>
      <c r="N7216" t="s">
        <v>32</v>
      </c>
      <c r="O7216">
        <v>8.49</v>
      </c>
      <c r="P7216" t="s">
        <v>209</v>
      </c>
      <c r="Q7216" t="s">
        <v>218</v>
      </c>
      <c r="R7216" t="s">
        <v>215</v>
      </c>
      <c r="S7216" t="s">
        <v>216</v>
      </c>
      <c r="T7216" t="s">
        <v>35</v>
      </c>
    </row>
    <row r="7217" spans="1:20">
      <c r="A7217" t="s">
        <v>221</v>
      </c>
      <c r="B7217" t="s">
        <v>209</v>
      </c>
      <c r="C7217" t="s">
        <v>304</v>
      </c>
      <c r="D7217" t="s">
        <v>305</v>
      </c>
      <c r="E7217" t="s">
        <v>212</v>
      </c>
      <c r="F7217" s="1">
        <v>38718</v>
      </c>
      <c r="G7217" t="s">
        <v>2895</v>
      </c>
      <c r="H7217">
        <v>201503</v>
      </c>
      <c r="I7217" t="s">
        <v>213</v>
      </c>
      <c r="J7217" t="s">
        <v>28</v>
      </c>
      <c r="K7217" t="s">
        <v>217</v>
      </c>
      <c r="L7217" t="s">
        <v>30</v>
      </c>
      <c r="M7217" t="s">
        <v>31</v>
      </c>
      <c r="N7217" t="s">
        <v>32</v>
      </c>
      <c r="O7217">
        <v>145.6</v>
      </c>
      <c r="P7217" t="s">
        <v>209</v>
      </c>
      <c r="Q7217" t="s">
        <v>221</v>
      </c>
      <c r="R7217" t="s">
        <v>215</v>
      </c>
      <c r="S7217" t="s">
        <v>216</v>
      </c>
      <c r="T7217" t="s">
        <v>35</v>
      </c>
    </row>
    <row r="7218" spans="1:20">
      <c r="A7218" t="s">
        <v>249</v>
      </c>
      <c r="B7218" t="s">
        <v>209</v>
      </c>
      <c r="C7218" t="s">
        <v>2898</v>
      </c>
      <c r="D7218" t="s">
        <v>2899</v>
      </c>
      <c r="E7218" t="s">
        <v>258</v>
      </c>
      <c r="F7218" s="1">
        <v>40179</v>
      </c>
      <c r="G7218" t="s">
        <v>2895</v>
      </c>
      <c r="H7218">
        <v>201503</v>
      </c>
      <c r="I7218" t="s">
        <v>213</v>
      </c>
      <c r="J7218" t="s">
        <v>253</v>
      </c>
      <c r="K7218" t="s">
        <v>214</v>
      </c>
      <c r="L7218" t="s">
        <v>254</v>
      </c>
      <c r="M7218" t="s">
        <v>31</v>
      </c>
      <c r="N7218" t="s">
        <v>32</v>
      </c>
      <c r="O7218">
        <v>1875.06</v>
      </c>
      <c r="P7218" t="s">
        <v>209</v>
      </c>
      <c r="Q7218" t="s">
        <v>249</v>
      </c>
      <c r="R7218" t="s">
        <v>215</v>
      </c>
      <c r="S7218" t="s">
        <v>216</v>
      </c>
      <c r="T7218" t="s">
        <v>35</v>
      </c>
    </row>
    <row r="7219" spans="1:20">
      <c r="A7219" t="s">
        <v>249</v>
      </c>
      <c r="B7219" t="s">
        <v>209</v>
      </c>
      <c r="C7219" t="s">
        <v>2898</v>
      </c>
      <c r="D7219" t="s">
        <v>2899</v>
      </c>
      <c r="E7219" t="s">
        <v>258</v>
      </c>
      <c r="F7219" s="1">
        <v>40179</v>
      </c>
      <c r="G7219" t="s">
        <v>2895</v>
      </c>
      <c r="H7219">
        <v>201503</v>
      </c>
      <c r="I7219" t="s">
        <v>213</v>
      </c>
      <c r="J7219" t="s">
        <v>253</v>
      </c>
      <c r="K7219" t="s">
        <v>217</v>
      </c>
      <c r="L7219" t="s">
        <v>254</v>
      </c>
      <c r="M7219" t="s">
        <v>31</v>
      </c>
      <c r="N7219" t="s">
        <v>32</v>
      </c>
      <c r="O7219">
        <v>348.97</v>
      </c>
      <c r="P7219" t="s">
        <v>209</v>
      </c>
      <c r="Q7219" t="s">
        <v>249</v>
      </c>
      <c r="R7219" t="s">
        <v>215</v>
      </c>
      <c r="S7219" t="s">
        <v>216</v>
      </c>
      <c r="T7219" t="s">
        <v>35</v>
      </c>
    </row>
    <row r="7220" spans="1:20">
      <c r="A7220" t="s">
        <v>259</v>
      </c>
      <c r="B7220" t="s">
        <v>209</v>
      </c>
      <c r="C7220" t="s">
        <v>2424</v>
      </c>
      <c r="D7220" t="s">
        <v>2425</v>
      </c>
      <c r="E7220" t="s">
        <v>258</v>
      </c>
      <c r="F7220" s="1">
        <v>33434</v>
      </c>
      <c r="G7220" t="s">
        <v>2895</v>
      </c>
      <c r="H7220">
        <v>201503</v>
      </c>
      <c r="I7220" t="s">
        <v>213</v>
      </c>
      <c r="J7220" t="s">
        <v>253</v>
      </c>
      <c r="K7220" t="s">
        <v>214</v>
      </c>
      <c r="L7220" t="s">
        <v>254</v>
      </c>
      <c r="M7220" t="s">
        <v>31</v>
      </c>
      <c r="N7220" t="s">
        <v>32</v>
      </c>
      <c r="O7220">
        <v>74.63</v>
      </c>
      <c r="P7220" t="s">
        <v>209</v>
      </c>
      <c r="Q7220" t="s">
        <v>259</v>
      </c>
      <c r="R7220" t="s">
        <v>215</v>
      </c>
      <c r="S7220" t="s">
        <v>216</v>
      </c>
      <c r="T7220" t="s">
        <v>35</v>
      </c>
    </row>
    <row r="7221" spans="1:20">
      <c r="A7221" t="s">
        <v>259</v>
      </c>
      <c r="B7221" t="s">
        <v>209</v>
      </c>
      <c r="C7221" t="s">
        <v>2424</v>
      </c>
      <c r="D7221" t="s">
        <v>2425</v>
      </c>
      <c r="E7221" t="s">
        <v>258</v>
      </c>
      <c r="F7221" s="1">
        <v>33434</v>
      </c>
      <c r="G7221" t="s">
        <v>2895</v>
      </c>
      <c r="H7221">
        <v>201503</v>
      </c>
      <c r="I7221" t="s">
        <v>213</v>
      </c>
      <c r="J7221" t="s">
        <v>253</v>
      </c>
      <c r="K7221" t="s">
        <v>217</v>
      </c>
      <c r="L7221" t="s">
        <v>254</v>
      </c>
      <c r="M7221" t="s">
        <v>31</v>
      </c>
      <c r="N7221" t="s">
        <v>32</v>
      </c>
      <c r="O7221">
        <v>13.9</v>
      </c>
      <c r="P7221" t="s">
        <v>209</v>
      </c>
      <c r="Q7221" t="s">
        <v>259</v>
      </c>
      <c r="R7221" t="s">
        <v>215</v>
      </c>
      <c r="S7221" t="s">
        <v>216</v>
      </c>
      <c r="T7221" t="s">
        <v>35</v>
      </c>
    </row>
    <row r="7222" spans="1:20">
      <c r="A7222" t="s">
        <v>255</v>
      </c>
      <c r="B7222" t="s">
        <v>209</v>
      </c>
      <c r="C7222" t="s">
        <v>313</v>
      </c>
      <c r="D7222" t="s">
        <v>314</v>
      </c>
      <c r="E7222" t="s">
        <v>258</v>
      </c>
      <c r="F7222" s="1">
        <v>40179</v>
      </c>
      <c r="G7222" t="s">
        <v>2895</v>
      </c>
      <c r="H7222">
        <v>201503</v>
      </c>
      <c r="I7222" t="s">
        <v>213</v>
      </c>
      <c r="J7222" t="s">
        <v>253</v>
      </c>
      <c r="K7222" t="s">
        <v>214</v>
      </c>
      <c r="L7222" t="s">
        <v>254</v>
      </c>
      <c r="M7222" t="s">
        <v>31</v>
      </c>
      <c r="N7222" t="s">
        <v>32</v>
      </c>
      <c r="O7222">
        <v>1787.82</v>
      </c>
      <c r="P7222" t="s">
        <v>209</v>
      </c>
      <c r="Q7222" t="s">
        <v>255</v>
      </c>
      <c r="R7222" t="s">
        <v>215</v>
      </c>
      <c r="S7222" t="s">
        <v>216</v>
      </c>
      <c r="T7222" t="s">
        <v>35</v>
      </c>
    </row>
    <row r="7223" spans="1:20">
      <c r="A7223" t="s">
        <v>255</v>
      </c>
      <c r="B7223" t="s">
        <v>209</v>
      </c>
      <c r="C7223" t="s">
        <v>313</v>
      </c>
      <c r="D7223" t="s">
        <v>314</v>
      </c>
      <c r="E7223" t="s">
        <v>258</v>
      </c>
      <c r="F7223" s="1">
        <v>40179</v>
      </c>
      <c r="G7223" t="s">
        <v>2895</v>
      </c>
      <c r="H7223">
        <v>201503</v>
      </c>
      <c r="I7223" t="s">
        <v>213</v>
      </c>
      <c r="J7223" t="s">
        <v>253</v>
      </c>
      <c r="K7223" t="s">
        <v>217</v>
      </c>
      <c r="L7223" t="s">
        <v>254</v>
      </c>
      <c r="M7223" t="s">
        <v>31</v>
      </c>
      <c r="N7223" t="s">
        <v>32</v>
      </c>
      <c r="O7223">
        <v>332.71</v>
      </c>
      <c r="P7223" t="s">
        <v>209</v>
      </c>
      <c r="Q7223" t="s">
        <v>255</v>
      </c>
      <c r="R7223" t="s">
        <v>215</v>
      </c>
      <c r="S7223" t="s">
        <v>216</v>
      </c>
      <c r="T7223" t="s">
        <v>35</v>
      </c>
    </row>
    <row r="7224" spans="1:20">
      <c r="A7224" t="s">
        <v>259</v>
      </c>
      <c r="B7224" t="s">
        <v>209</v>
      </c>
      <c r="C7224" t="s">
        <v>315</v>
      </c>
      <c r="D7224" t="s">
        <v>316</v>
      </c>
      <c r="E7224" t="s">
        <v>258</v>
      </c>
      <c r="F7224" s="1">
        <v>40179</v>
      </c>
      <c r="G7224" t="s">
        <v>2895</v>
      </c>
      <c r="H7224">
        <v>201503</v>
      </c>
      <c r="I7224" t="s">
        <v>213</v>
      </c>
      <c r="J7224" t="s">
        <v>253</v>
      </c>
      <c r="K7224" t="s">
        <v>214</v>
      </c>
      <c r="L7224" t="s">
        <v>254</v>
      </c>
      <c r="M7224" t="s">
        <v>31</v>
      </c>
      <c r="N7224" t="s">
        <v>32</v>
      </c>
      <c r="O7224">
        <v>3692.9300000000003</v>
      </c>
      <c r="P7224" t="s">
        <v>209</v>
      </c>
      <c r="Q7224" t="s">
        <v>259</v>
      </c>
      <c r="R7224" t="s">
        <v>215</v>
      </c>
      <c r="S7224" t="s">
        <v>216</v>
      </c>
      <c r="T7224" t="s">
        <v>35</v>
      </c>
    </row>
    <row r="7225" spans="1:20">
      <c r="A7225" t="s">
        <v>259</v>
      </c>
      <c r="B7225" t="s">
        <v>209</v>
      </c>
      <c r="C7225" t="s">
        <v>315</v>
      </c>
      <c r="D7225" t="s">
        <v>316</v>
      </c>
      <c r="E7225" t="s">
        <v>258</v>
      </c>
      <c r="F7225" s="1">
        <v>40179</v>
      </c>
      <c r="G7225" t="s">
        <v>2895</v>
      </c>
      <c r="H7225">
        <v>201503</v>
      </c>
      <c r="I7225" t="s">
        <v>213</v>
      </c>
      <c r="J7225" t="s">
        <v>253</v>
      </c>
      <c r="K7225" t="s">
        <v>217</v>
      </c>
      <c r="L7225" t="s">
        <v>254</v>
      </c>
      <c r="M7225" t="s">
        <v>31</v>
      </c>
      <c r="N7225" t="s">
        <v>32</v>
      </c>
      <c r="O7225">
        <v>3692.92</v>
      </c>
      <c r="P7225" t="s">
        <v>209</v>
      </c>
      <c r="Q7225" t="s">
        <v>259</v>
      </c>
      <c r="R7225" t="s">
        <v>215</v>
      </c>
      <c r="S7225" t="s">
        <v>216</v>
      </c>
      <c r="T7225" t="s">
        <v>35</v>
      </c>
    </row>
    <row r="7226" spans="1:20">
      <c r="A7226" t="s">
        <v>306</v>
      </c>
      <c r="B7226" t="s">
        <v>209</v>
      </c>
      <c r="C7226" t="s">
        <v>317</v>
      </c>
      <c r="D7226" t="s">
        <v>318</v>
      </c>
      <c r="E7226" t="s">
        <v>258</v>
      </c>
      <c r="F7226" s="1">
        <v>40179</v>
      </c>
      <c r="G7226" t="s">
        <v>2895</v>
      </c>
      <c r="H7226">
        <v>201503</v>
      </c>
      <c r="I7226" t="s">
        <v>213</v>
      </c>
      <c r="J7226" t="s">
        <v>253</v>
      </c>
      <c r="K7226" t="s">
        <v>214</v>
      </c>
      <c r="L7226" t="s">
        <v>254</v>
      </c>
      <c r="M7226" t="s">
        <v>31</v>
      </c>
      <c r="N7226" t="s">
        <v>32</v>
      </c>
      <c r="O7226">
        <v>1842.4</v>
      </c>
      <c r="P7226" t="s">
        <v>209</v>
      </c>
      <c r="Q7226" t="s">
        <v>306</v>
      </c>
      <c r="R7226" t="s">
        <v>215</v>
      </c>
      <c r="S7226" t="s">
        <v>216</v>
      </c>
      <c r="T7226" t="s">
        <v>35</v>
      </c>
    </row>
    <row r="7227" spans="1:20">
      <c r="A7227" t="s">
        <v>306</v>
      </c>
      <c r="B7227" t="s">
        <v>209</v>
      </c>
      <c r="C7227" t="s">
        <v>317</v>
      </c>
      <c r="D7227" t="s">
        <v>318</v>
      </c>
      <c r="E7227" t="s">
        <v>258</v>
      </c>
      <c r="F7227" s="1">
        <v>40179</v>
      </c>
      <c r="G7227" t="s">
        <v>2895</v>
      </c>
      <c r="H7227">
        <v>201503</v>
      </c>
      <c r="I7227" t="s">
        <v>213</v>
      </c>
      <c r="J7227" t="s">
        <v>253</v>
      </c>
      <c r="K7227" t="s">
        <v>217</v>
      </c>
      <c r="L7227" t="s">
        <v>254</v>
      </c>
      <c r="M7227" t="s">
        <v>31</v>
      </c>
      <c r="N7227" t="s">
        <v>32</v>
      </c>
      <c r="O7227">
        <v>1842.3600000000001</v>
      </c>
      <c r="P7227" t="s">
        <v>209</v>
      </c>
      <c r="Q7227" t="s">
        <v>306</v>
      </c>
      <c r="R7227" t="s">
        <v>215</v>
      </c>
      <c r="S7227" t="s">
        <v>216</v>
      </c>
      <c r="T7227" t="s">
        <v>35</v>
      </c>
    </row>
    <row r="7228" spans="1:20">
      <c r="A7228" t="s">
        <v>259</v>
      </c>
      <c r="B7228" t="s">
        <v>209</v>
      </c>
      <c r="C7228" t="s">
        <v>319</v>
      </c>
      <c r="D7228" t="s">
        <v>320</v>
      </c>
      <c r="E7228" t="s">
        <v>258</v>
      </c>
      <c r="F7228" s="1">
        <v>40179</v>
      </c>
      <c r="G7228" t="s">
        <v>2895</v>
      </c>
      <c r="H7228">
        <v>201503</v>
      </c>
      <c r="I7228" t="s">
        <v>213</v>
      </c>
      <c r="J7228" t="s">
        <v>253</v>
      </c>
      <c r="K7228" t="s">
        <v>214</v>
      </c>
      <c r="L7228" t="s">
        <v>254</v>
      </c>
      <c r="M7228" t="s">
        <v>31</v>
      </c>
      <c r="N7228" t="s">
        <v>32</v>
      </c>
      <c r="O7228">
        <v>560</v>
      </c>
      <c r="P7228" t="s">
        <v>209</v>
      </c>
      <c r="Q7228" t="s">
        <v>259</v>
      </c>
      <c r="R7228" t="s">
        <v>215</v>
      </c>
      <c r="S7228" t="s">
        <v>216</v>
      </c>
      <c r="T7228" t="s">
        <v>35</v>
      </c>
    </row>
    <row r="7229" spans="1:20">
      <c r="A7229" t="s">
        <v>259</v>
      </c>
      <c r="B7229" t="s">
        <v>209</v>
      </c>
      <c r="C7229" t="s">
        <v>319</v>
      </c>
      <c r="D7229" t="s">
        <v>320</v>
      </c>
      <c r="E7229" t="s">
        <v>258</v>
      </c>
      <c r="F7229" s="1">
        <v>40179</v>
      </c>
      <c r="G7229" t="s">
        <v>2895</v>
      </c>
      <c r="H7229">
        <v>201503</v>
      </c>
      <c r="I7229" t="s">
        <v>213</v>
      </c>
      <c r="J7229" t="s">
        <v>253</v>
      </c>
      <c r="K7229" t="s">
        <v>217</v>
      </c>
      <c r="L7229" t="s">
        <v>254</v>
      </c>
      <c r="M7229" t="s">
        <v>31</v>
      </c>
      <c r="N7229" t="s">
        <v>32</v>
      </c>
      <c r="O7229">
        <v>104.21000000000001</v>
      </c>
      <c r="P7229" t="s">
        <v>209</v>
      </c>
      <c r="Q7229" t="s">
        <v>259</v>
      </c>
      <c r="R7229" t="s">
        <v>215</v>
      </c>
      <c r="S7229" t="s">
        <v>216</v>
      </c>
      <c r="T7229" t="s">
        <v>35</v>
      </c>
    </row>
    <row r="7230" spans="1:20">
      <c r="A7230" t="s">
        <v>249</v>
      </c>
      <c r="B7230" t="s">
        <v>209</v>
      </c>
      <c r="C7230" t="s">
        <v>321</v>
      </c>
      <c r="D7230" t="s">
        <v>322</v>
      </c>
      <c r="E7230" t="s">
        <v>258</v>
      </c>
      <c r="F7230" s="1">
        <v>40179</v>
      </c>
      <c r="G7230" t="s">
        <v>2895</v>
      </c>
      <c r="H7230">
        <v>201503</v>
      </c>
      <c r="I7230" t="s">
        <v>213</v>
      </c>
      <c r="J7230" t="s">
        <v>253</v>
      </c>
      <c r="K7230" t="s">
        <v>214</v>
      </c>
      <c r="L7230" t="s">
        <v>254</v>
      </c>
      <c r="M7230" t="s">
        <v>31</v>
      </c>
      <c r="N7230" t="s">
        <v>32</v>
      </c>
      <c r="O7230">
        <v>1715.7</v>
      </c>
      <c r="P7230" t="s">
        <v>209</v>
      </c>
      <c r="Q7230" t="s">
        <v>249</v>
      </c>
      <c r="R7230" t="s">
        <v>215</v>
      </c>
      <c r="S7230" t="s">
        <v>216</v>
      </c>
      <c r="T7230" t="s">
        <v>35</v>
      </c>
    </row>
    <row r="7231" spans="1:20">
      <c r="A7231" t="s">
        <v>249</v>
      </c>
      <c r="B7231" t="s">
        <v>209</v>
      </c>
      <c r="C7231" t="s">
        <v>321</v>
      </c>
      <c r="D7231" t="s">
        <v>322</v>
      </c>
      <c r="E7231" t="s">
        <v>258</v>
      </c>
      <c r="F7231" s="1">
        <v>40179</v>
      </c>
      <c r="G7231" t="s">
        <v>2895</v>
      </c>
      <c r="H7231">
        <v>201503</v>
      </c>
      <c r="I7231" t="s">
        <v>213</v>
      </c>
      <c r="J7231" t="s">
        <v>253</v>
      </c>
      <c r="K7231" t="s">
        <v>217</v>
      </c>
      <c r="L7231" t="s">
        <v>254</v>
      </c>
      <c r="M7231" t="s">
        <v>31</v>
      </c>
      <c r="N7231" t="s">
        <v>32</v>
      </c>
      <c r="O7231">
        <v>1715.6100000000001</v>
      </c>
      <c r="P7231" t="s">
        <v>209</v>
      </c>
      <c r="Q7231" t="s">
        <v>249</v>
      </c>
      <c r="R7231" t="s">
        <v>215</v>
      </c>
      <c r="S7231" t="s">
        <v>216</v>
      </c>
      <c r="T7231" t="s">
        <v>35</v>
      </c>
    </row>
    <row r="7232" spans="1:20">
      <c r="A7232" t="s">
        <v>335</v>
      </c>
      <c r="B7232" t="s">
        <v>209</v>
      </c>
      <c r="C7232" t="s">
        <v>2673</v>
      </c>
      <c r="D7232" t="s">
        <v>2674</v>
      </c>
      <c r="E7232" t="s">
        <v>212</v>
      </c>
      <c r="F7232" s="1">
        <v>40179</v>
      </c>
      <c r="G7232" t="s">
        <v>2895</v>
      </c>
      <c r="H7232">
        <v>201503</v>
      </c>
      <c r="I7232" t="s">
        <v>213</v>
      </c>
      <c r="J7232" t="s">
        <v>28</v>
      </c>
      <c r="K7232" t="s">
        <v>214</v>
      </c>
      <c r="L7232" t="s">
        <v>30</v>
      </c>
      <c r="M7232" t="s">
        <v>31</v>
      </c>
      <c r="N7232" t="s">
        <v>32</v>
      </c>
      <c r="O7232">
        <v>920.12</v>
      </c>
      <c r="P7232" t="s">
        <v>209</v>
      </c>
      <c r="Q7232" t="s">
        <v>335</v>
      </c>
      <c r="R7232" t="s">
        <v>215</v>
      </c>
      <c r="S7232" t="s">
        <v>216</v>
      </c>
      <c r="T7232" t="s">
        <v>35</v>
      </c>
    </row>
    <row r="7233" spans="1:20">
      <c r="A7233" t="s">
        <v>335</v>
      </c>
      <c r="B7233" t="s">
        <v>209</v>
      </c>
      <c r="C7233" t="s">
        <v>2673</v>
      </c>
      <c r="D7233" t="s">
        <v>2674</v>
      </c>
      <c r="E7233" t="s">
        <v>212</v>
      </c>
      <c r="F7233" s="1">
        <v>40179</v>
      </c>
      <c r="G7233" t="s">
        <v>2895</v>
      </c>
      <c r="H7233">
        <v>201503</v>
      </c>
      <c r="I7233" t="s">
        <v>213</v>
      </c>
      <c r="J7233" t="s">
        <v>28</v>
      </c>
      <c r="K7233" t="s">
        <v>217</v>
      </c>
      <c r="L7233" t="s">
        <v>30</v>
      </c>
      <c r="M7233" t="s">
        <v>31</v>
      </c>
      <c r="N7233" t="s">
        <v>32</v>
      </c>
      <c r="O7233">
        <v>64.3</v>
      </c>
      <c r="P7233" t="s">
        <v>209</v>
      </c>
      <c r="Q7233" t="s">
        <v>335</v>
      </c>
      <c r="R7233" t="s">
        <v>215</v>
      </c>
      <c r="S7233" t="s">
        <v>216</v>
      </c>
      <c r="T7233" t="s">
        <v>35</v>
      </c>
    </row>
    <row r="7234" spans="1:20">
      <c r="A7234" t="s">
        <v>259</v>
      </c>
      <c r="B7234" t="s">
        <v>209</v>
      </c>
      <c r="C7234" t="s">
        <v>323</v>
      </c>
      <c r="D7234" t="s">
        <v>324</v>
      </c>
      <c r="E7234" t="s">
        <v>258</v>
      </c>
      <c r="F7234" s="1">
        <v>40179</v>
      </c>
      <c r="G7234" t="s">
        <v>2895</v>
      </c>
      <c r="H7234">
        <v>201503</v>
      </c>
      <c r="I7234" t="s">
        <v>213</v>
      </c>
      <c r="J7234" t="s">
        <v>253</v>
      </c>
      <c r="K7234" t="s">
        <v>214</v>
      </c>
      <c r="L7234" t="s">
        <v>254</v>
      </c>
      <c r="M7234" t="s">
        <v>31</v>
      </c>
      <c r="N7234" t="s">
        <v>32</v>
      </c>
      <c r="O7234">
        <v>130.08000000000001</v>
      </c>
      <c r="P7234" t="s">
        <v>209</v>
      </c>
      <c r="Q7234" t="s">
        <v>259</v>
      </c>
      <c r="R7234" t="s">
        <v>215</v>
      </c>
      <c r="S7234" t="s">
        <v>216</v>
      </c>
      <c r="T7234" t="s">
        <v>35</v>
      </c>
    </row>
    <row r="7235" spans="1:20">
      <c r="A7235" t="s">
        <v>259</v>
      </c>
      <c r="B7235" t="s">
        <v>209</v>
      </c>
      <c r="C7235" t="s">
        <v>323</v>
      </c>
      <c r="D7235" t="s">
        <v>324</v>
      </c>
      <c r="E7235" t="s">
        <v>258</v>
      </c>
      <c r="F7235" s="1">
        <v>40179</v>
      </c>
      <c r="G7235" t="s">
        <v>2895</v>
      </c>
      <c r="H7235">
        <v>201503</v>
      </c>
      <c r="I7235" t="s">
        <v>213</v>
      </c>
      <c r="J7235" t="s">
        <v>253</v>
      </c>
      <c r="K7235" t="s">
        <v>217</v>
      </c>
      <c r="L7235" t="s">
        <v>254</v>
      </c>
      <c r="M7235" t="s">
        <v>31</v>
      </c>
      <c r="N7235" t="s">
        <v>32</v>
      </c>
      <c r="O7235">
        <v>24.21</v>
      </c>
      <c r="P7235" t="s">
        <v>209</v>
      </c>
      <c r="Q7235" t="s">
        <v>259</v>
      </c>
      <c r="R7235" t="s">
        <v>215</v>
      </c>
      <c r="S7235" t="s">
        <v>216</v>
      </c>
      <c r="T7235" t="s">
        <v>35</v>
      </c>
    </row>
    <row r="7236" spans="1:20">
      <c r="A7236" t="s">
        <v>249</v>
      </c>
      <c r="B7236" t="s">
        <v>209</v>
      </c>
      <c r="C7236" t="s">
        <v>325</v>
      </c>
      <c r="D7236" t="s">
        <v>326</v>
      </c>
      <c r="E7236" t="s">
        <v>258</v>
      </c>
      <c r="F7236" s="1">
        <v>40179</v>
      </c>
      <c r="G7236" t="s">
        <v>2895</v>
      </c>
      <c r="H7236">
        <v>201503</v>
      </c>
      <c r="I7236" t="s">
        <v>213</v>
      </c>
      <c r="J7236" t="s">
        <v>253</v>
      </c>
      <c r="K7236" t="s">
        <v>214</v>
      </c>
      <c r="L7236" t="s">
        <v>254</v>
      </c>
      <c r="M7236" t="s">
        <v>31</v>
      </c>
      <c r="N7236" t="s">
        <v>32</v>
      </c>
      <c r="O7236">
        <v>4190.8</v>
      </c>
      <c r="P7236" t="s">
        <v>209</v>
      </c>
      <c r="Q7236" t="s">
        <v>249</v>
      </c>
      <c r="R7236" t="s">
        <v>215</v>
      </c>
      <c r="S7236" t="s">
        <v>216</v>
      </c>
      <c r="T7236" t="s">
        <v>35</v>
      </c>
    </row>
    <row r="7237" spans="1:20">
      <c r="A7237" t="s">
        <v>249</v>
      </c>
      <c r="B7237" t="s">
        <v>209</v>
      </c>
      <c r="C7237" t="s">
        <v>325</v>
      </c>
      <c r="D7237" t="s">
        <v>326</v>
      </c>
      <c r="E7237" t="s">
        <v>258</v>
      </c>
      <c r="F7237" s="1">
        <v>40179</v>
      </c>
      <c r="G7237" t="s">
        <v>2895</v>
      </c>
      <c r="H7237">
        <v>201503</v>
      </c>
      <c r="I7237" t="s">
        <v>213</v>
      </c>
      <c r="J7237" t="s">
        <v>253</v>
      </c>
      <c r="K7237" t="s">
        <v>217</v>
      </c>
      <c r="L7237" t="s">
        <v>254</v>
      </c>
      <c r="M7237" t="s">
        <v>31</v>
      </c>
      <c r="N7237" t="s">
        <v>32</v>
      </c>
      <c r="O7237">
        <v>972.5</v>
      </c>
      <c r="P7237" t="s">
        <v>209</v>
      </c>
      <c r="Q7237" t="s">
        <v>249</v>
      </c>
      <c r="R7237" t="s">
        <v>215</v>
      </c>
      <c r="S7237" t="s">
        <v>216</v>
      </c>
      <c r="T7237" t="s">
        <v>35</v>
      </c>
    </row>
    <row r="7238" spans="1:20">
      <c r="A7238" t="s">
        <v>255</v>
      </c>
      <c r="B7238" t="s">
        <v>209</v>
      </c>
      <c r="C7238" t="s">
        <v>327</v>
      </c>
      <c r="D7238" t="s">
        <v>328</v>
      </c>
      <c r="E7238" t="s">
        <v>258</v>
      </c>
      <c r="F7238" s="1">
        <v>40179</v>
      </c>
      <c r="G7238" t="s">
        <v>2895</v>
      </c>
      <c r="H7238">
        <v>201503</v>
      </c>
      <c r="I7238" t="s">
        <v>213</v>
      </c>
      <c r="J7238" t="s">
        <v>253</v>
      </c>
      <c r="K7238" t="s">
        <v>214</v>
      </c>
      <c r="L7238" t="s">
        <v>254</v>
      </c>
      <c r="M7238" t="s">
        <v>31</v>
      </c>
      <c r="N7238" t="s">
        <v>32</v>
      </c>
      <c r="O7238">
        <v>4542.6900000000005</v>
      </c>
      <c r="P7238" t="s">
        <v>209</v>
      </c>
      <c r="Q7238" t="s">
        <v>255</v>
      </c>
      <c r="R7238" t="s">
        <v>215</v>
      </c>
      <c r="S7238" t="s">
        <v>216</v>
      </c>
      <c r="T7238" t="s">
        <v>35</v>
      </c>
    </row>
    <row r="7239" spans="1:20">
      <c r="A7239" t="s">
        <v>255</v>
      </c>
      <c r="B7239" t="s">
        <v>209</v>
      </c>
      <c r="C7239" t="s">
        <v>327</v>
      </c>
      <c r="D7239" t="s">
        <v>328</v>
      </c>
      <c r="E7239" t="s">
        <v>258</v>
      </c>
      <c r="F7239" s="1">
        <v>40179</v>
      </c>
      <c r="G7239" t="s">
        <v>2895</v>
      </c>
      <c r="H7239">
        <v>201503</v>
      </c>
      <c r="I7239" t="s">
        <v>213</v>
      </c>
      <c r="J7239" t="s">
        <v>253</v>
      </c>
      <c r="K7239" t="s">
        <v>217</v>
      </c>
      <c r="L7239" t="s">
        <v>254</v>
      </c>
      <c r="M7239" t="s">
        <v>31</v>
      </c>
      <c r="N7239" t="s">
        <v>32</v>
      </c>
      <c r="O7239">
        <v>2454.04</v>
      </c>
      <c r="P7239" t="s">
        <v>209</v>
      </c>
      <c r="Q7239" t="s">
        <v>255</v>
      </c>
      <c r="R7239" t="s">
        <v>215</v>
      </c>
      <c r="S7239" t="s">
        <v>216</v>
      </c>
      <c r="T7239" t="s">
        <v>35</v>
      </c>
    </row>
    <row r="7240" spans="1:20">
      <c r="A7240" t="s">
        <v>259</v>
      </c>
      <c r="B7240" t="s">
        <v>209</v>
      </c>
      <c r="C7240" t="s">
        <v>329</v>
      </c>
      <c r="D7240" t="s">
        <v>330</v>
      </c>
      <c r="E7240" t="s">
        <v>258</v>
      </c>
      <c r="F7240" s="1">
        <v>40179</v>
      </c>
      <c r="G7240" t="s">
        <v>2895</v>
      </c>
      <c r="H7240">
        <v>201503</v>
      </c>
      <c r="I7240" t="s">
        <v>213</v>
      </c>
      <c r="J7240" t="s">
        <v>253</v>
      </c>
      <c r="K7240" t="s">
        <v>214</v>
      </c>
      <c r="L7240" t="s">
        <v>254</v>
      </c>
      <c r="M7240" t="s">
        <v>31</v>
      </c>
      <c r="N7240" t="s">
        <v>32</v>
      </c>
      <c r="O7240">
        <v>25655.99</v>
      </c>
      <c r="P7240" t="s">
        <v>209</v>
      </c>
      <c r="Q7240" t="s">
        <v>259</v>
      </c>
      <c r="R7240" t="s">
        <v>215</v>
      </c>
      <c r="S7240" t="s">
        <v>216</v>
      </c>
      <c r="T7240" t="s">
        <v>35</v>
      </c>
    </row>
    <row r="7241" spans="1:20">
      <c r="A7241" t="s">
        <v>259</v>
      </c>
      <c r="B7241" t="s">
        <v>209</v>
      </c>
      <c r="C7241" t="s">
        <v>329</v>
      </c>
      <c r="D7241" t="s">
        <v>330</v>
      </c>
      <c r="E7241" t="s">
        <v>258</v>
      </c>
      <c r="F7241" s="1">
        <v>40179</v>
      </c>
      <c r="G7241" t="s">
        <v>2895</v>
      </c>
      <c r="H7241">
        <v>201503</v>
      </c>
      <c r="I7241" t="s">
        <v>213</v>
      </c>
      <c r="J7241" t="s">
        <v>253</v>
      </c>
      <c r="K7241" t="s">
        <v>217</v>
      </c>
      <c r="L7241" t="s">
        <v>254</v>
      </c>
      <c r="M7241" t="s">
        <v>31</v>
      </c>
      <c r="N7241" t="s">
        <v>32</v>
      </c>
      <c r="O7241">
        <v>25655.89</v>
      </c>
      <c r="P7241" t="s">
        <v>209</v>
      </c>
      <c r="Q7241" t="s">
        <v>259</v>
      </c>
      <c r="R7241" t="s">
        <v>215</v>
      </c>
      <c r="S7241" t="s">
        <v>216</v>
      </c>
      <c r="T7241" t="s">
        <v>35</v>
      </c>
    </row>
    <row r="7242" spans="1:20">
      <c r="A7242" t="s">
        <v>306</v>
      </c>
      <c r="B7242" t="s">
        <v>209</v>
      </c>
      <c r="C7242" t="s">
        <v>331</v>
      </c>
      <c r="D7242" t="s">
        <v>332</v>
      </c>
      <c r="E7242" t="s">
        <v>258</v>
      </c>
      <c r="F7242" s="1">
        <v>40179</v>
      </c>
      <c r="G7242" t="s">
        <v>2895</v>
      </c>
      <c r="H7242">
        <v>201503</v>
      </c>
      <c r="I7242" t="s">
        <v>213</v>
      </c>
      <c r="J7242" t="s">
        <v>253</v>
      </c>
      <c r="K7242" t="s">
        <v>214</v>
      </c>
      <c r="L7242" t="s">
        <v>254</v>
      </c>
      <c r="M7242" t="s">
        <v>31</v>
      </c>
      <c r="N7242" t="s">
        <v>32</v>
      </c>
      <c r="O7242">
        <v>1758.79</v>
      </c>
      <c r="P7242" t="s">
        <v>209</v>
      </c>
      <c r="Q7242" t="s">
        <v>306</v>
      </c>
      <c r="R7242" t="s">
        <v>215</v>
      </c>
      <c r="S7242" t="s">
        <v>216</v>
      </c>
      <c r="T7242" t="s">
        <v>35</v>
      </c>
    </row>
    <row r="7243" spans="1:20">
      <c r="A7243" t="s">
        <v>306</v>
      </c>
      <c r="B7243" t="s">
        <v>209</v>
      </c>
      <c r="C7243" t="s">
        <v>331</v>
      </c>
      <c r="D7243" t="s">
        <v>332</v>
      </c>
      <c r="E7243" t="s">
        <v>258</v>
      </c>
      <c r="F7243" s="1">
        <v>40179</v>
      </c>
      <c r="G7243" t="s">
        <v>2895</v>
      </c>
      <c r="H7243">
        <v>201503</v>
      </c>
      <c r="I7243" t="s">
        <v>213</v>
      </c>
      <c r="J7243" t="s">
        <v>253</v>
      </c>
      <c r="K7243" t="s">
        <v>217</v>
      </c>
      <c r="L7243" t="s">
        <v>254</v>
      </c>
      <c r="M7243" t="s">
        <v>31</v>
      </c>
      <c r="N7243" t="s">
        <v>32</v>
      </c>
      <c r="O7243">
        <v>327.3</v>
      </c>
      <c r="P7243" t="s">
        <v>209</v>
      </c>
      <c r="Q7243" t="s">
        <v>306</v>
      </c>
      <c r="R7243" t="s">
        <v>215</v>
      </c>
      <c r="S7243" t="s">
        <v>216</v>
      </c>
      <c r="T7243" t="s">
        <v>35</v>
      </c>
    </row>
    <row r="7244" spans="1:20">
      <c r="A7244" t="s">
        <v>259</v>
      </c>
      <c r="B7244" t="s">
        <v>209</v>
      </c>
      <c r="C7244" t="s">
        <v>333</v>
      </c>
      <c r="D7244" t="s">
        <v>334</v>
      </c>
      <c r="E7244" t="s">
        <v>258</v>
      </c>
      <c r="F7244" s="1">
        <v>33434</v>
      </c>
      <c r="G7244" t="s">
        <v>2895</v>
      </c>
      <c r="H7244">
        <v>201503</v>
      </c>
      <c r="I7244" t="s">
        <v>213</v>
      </c>
      <c r="J7244" t="s">
        <v>253</v>
      </c>
      <c r="K7244" t="s">
        <v>214</v>
      </c>
      <c r="L7244" t="s">
        <v>254</v>
      </c>
      <c r="M7244" t="s">
        <v>31</v>
      </c>
      <c r="N7244" t="s">
        <v>32</v>
      </c>
      <c r="O7244">
        <v>43.11</v>
      </c>
      <c r="P7244" t="s">
        <v>209</v>
      </c>
      <c r="Q7244" t="s">
        <v>259</v>
      </c>
      <c r="R7244" t="s">
        <v>215</v>
      </c>
      <c r="S7244" t="s">
        <v>216</v>
      </c>
      <c r="T7244" t="s">
        <v>35</v>
      </c>
    </row>
    <row r="7245" spans="1:20">
      <c r="A7245" t="s">
        <v>259</v>
      </c>
      <c r="B7245" t="s">
        <v>209</v>
      </c>
      <c r="C7245" t="s">
        <v>333</v>
      </c>
      <c r="D7245" t="s">
        <v>334</v>
      </c>
      <c r="E7245" t="s">
        <v>258</v>
      </c>
      <c r="F7245" s="1">
        <v>33434</v>
      </c>
      <c r="G7245" t="s">
        <v>2895</v>
      </c>
      <c r="H7245">
        <v>201503</v>
      </c>
      <c r="I7245" t="s">
        <v>213</v>
      </c>
      <c r="J7245" t="s">
        <v>253</v>
      </c>
      <c r="K7245" t="s">
        <v>217</v>
      </c>
      <c r="L7245" t="s">
        <v>254</v>
      </c>
      <c r="M7245" t="s">
        <v>31</v>
      </c>
      <c r="N7245" t="s">
        <v>32</v>
      </c>
      <c r="O7245">
        <v>43.12</v>
      </c>
      <c r="P7245" t="s">
        <v>209</v>
      </c>
      <c r="Q7245" t="s">
        <v>259</v>
      </c>
      <c r="R7245" t="s">
        <v>215</v>
      </c>
      <c r="S7245" t="s">
        <v>216</v>
      </c>
      <c r="T7245" t="s">
        <v>35</v>
      </c>
    </row>
    <row r="7246" spans="1:20">
      <c r="A7246" t="s">
        <v>335</v>
      </c>
      <c r="B7246" t="s">
        <v>209</v>
      </c>
      <c r="C7246" t="s">
        <v>336</v>
      </c>
      <c r="D7246" t="s">
        <v>337</v>
      </c>
      <c r="E7246" t="s">
        <v>212</v>
      </c>
      <c r="F7246" s="1">
        <v>40179</v>
      </c>
      <c r="G7246" t="s">
        <v>2895</v>
      </c>
      <c r="H7246">
        <v>201503</v>
      </c>
      <c r="I7246" t="s">
        <v>213</v>
      </c>
      <c r="J7246" t="s">
        <v>28</v>
      </c>
      <c r="K7246" t="s">
        <v>214</v>
      </c>
      <c r="L7246" t="s">
        <v>30</v>
      </c>
      <c r="M7246" t="s">
        <v>31</v>
      </c>
      <c r="N7246" t="s">
        <v>32</v>
      </c>
      <c r="O7246">
        <v>1020.0400000000001</v>
      </c>
      <c r="P7246" t="s">
        <v>209</v>
      </c>
      <c r="Q7246" t="s">
        <v>335</v>
      </c>
      <c r="R7246" t="s">
        <v>215</v>
      </c>
      <c r="S7246" t="s">
        <v>216</v>
      </c>
      <c r="T7246" t="s">
        <v>35</v>
      </c>
    </row>
    <row r="7247" spans="1:20">
      <c r="A7247" t="s">
        <v>335</v>
      </c>
      <c r="B7247" t="s">
        <v>209</v>
      </c>
      <c r="C7247" t="s">
        <v>336</v>
      </c>
      <c r="D7247" t="s">
        <v>337</v>
      </c>
      <c r="E7247" t="s">
        <v>212</v>
      </c>
      <c r="F7247" s="1">
        <v>40179</v>
      </c>
      <c r="G7247" t="s">
        <v>2895</v>
      </c>
      <c r="H7247">
        <v>201503</v>
      </c>
      <c r="I7247" t="s">
        <v>213</v>
      </c>
      <c r="J7247" t="s">
        <v>28</v>
      </c>
      <c r="K7247" t="s">
        <v>217</v>
      </c>
      <c r="L7247" t="s">
        <v>30</v>
      </c>
      <c r="M7247" t="s">
        <v>31</v>
      </c>
      <c r="N7247" t="s">
        <v>32</v>
      </c>
      <c r="O7247">
        <v>1020.0400000000001</v>
      </c>
      <c r="P7247" t="s">
        <v>209</v>
      </c>
      <c r="Q7247" t="s">
        <v>335</v>
      </c>
      <c r="R7247" t="s">
        <v>215</v>
      </c>
      <c r="S7247" t="s">
        <v>216</v>
      </c>
      <c r="T7247" t="s">
        <v>35</v>
      </c>
    </row>
    <row r="7248" spans="1:20">
      <c r="A7248" t="s">
        <v>259</v>
      </c>
      <c r="B7248" t="s">
        <v>209</v>
      </c>
      <c r="C7248" t="s">
        <v>338</v>
      </c>
      <c r="D7248" t="s">
        <v>339</v>
      </c>
      <c r="E7248" t="s">
        <v>258</v>
      </c>
      <c r="F7248" s="1">
        <v>40179</v>
      </c>
      <c r="G7248" t="s">
        <v>2895</v>
      </c>
      <c r="H7248">
        <v>201503</v>
      </c>
      <c r="I7248" t="s">
        <v>213</v>
      </c>
      <c r="J7248" t="s">
        <v>253</v>
      </c>
      <c r="K7248" t="s">
        <v>214</v>
      </c>
      <c r="L7248" t="s">
        <v>254</v>
      </c>
      <c r="M7248" t="s">
        <v>31</v>
      </c>
      <c r="N7248" t="s">
        <v>32</v>
      </c>
      <c r="O7248">
        <v>9077.15</v>
      </c>
      <c r="P7248" t="s">
        <v>209</v>
      </c>
      <c r="Q7248" t="s">
        <v>259</v>
      </c>
      <c r="R7248" t="s">
        <v>215</v>
      </c>
      <c r="S7248" t="s">
        <v>216</v>
      </c>
      <c r="T7248" t="s">
        <v>35</v>
      </c>
    </row>
    <row r="7249" spans="1:20">
      <c r="A7249" t="s">
        <v>259</v>
      </c>
      <c r="B7249" t="s">
        <v>209</v>
      </c>
      <c r="C7249" t="s">
        <v>338</v>
      </c>
      <c r="D7249" t="s">
        <v>339</v>
      </c>
      <c r="E7249" t="s">
        <v>258</v>
      </c>
      <c r="F7249" s="1">
        <v>40179</v>
      </c>
      <c r="G7249" t="s">
        <v>2895</v>
      </c>
      <c r="H7249">
        <v>201503</v>
      </c>
      <c r="I7249" t="s">
        <v>213</v>
      </c>
      <c r="J7249" t="s">
        <v>253</v>
      </c>
      <c r="K7249" t="s">
        <v>217</v>
      </c>
      <c r="L7249" t="s">
        <v>254</v>
      </c>
      <c r="M7249" t="s">
        <v>31</v>
      </c>
      <c r="N7249" t="s">
        <v>32</v>
      </c>
      <c r="O7249">
        <v>9077.18</v>
      </c>
      <c r="P7249" t="s">
        <v>209</v>
      </c>
      <c r="Q7249" t="s">
        <v>259</v>
      </c>
      <c r="R7249" t="s">
        <v>215</v>
      </c>
      <c r="S7249" t="s">
        <v>216</v>
      </c>
      <c r="T7249" t="s">
        <v>35</v>
      </c>
    </row>
    <row r="7250" spans="1:20">
      <c r="A7250" t="s">
        <v>249</v>
      </c>
      <c r="B7250" t="s">
        <v>209</v>
      </c>
      <c r="C7250" t="s">
        <v>340</v>
      </c>
      <c r="D7250" t="s">
        <v>341</v>
      </c>
      <c r="E7250" t="s">
        <v>258</v>
      </c>
      <c r="F7250" s="1">
        <v>40179</v>
      </c>
      <c r="G7250" t="s">
        <v>2895</v>
      </c>
      <c r="H7250">
        <v>201503</v>
      </c>
      <c r="I7250" t="s">
        <v>213</v>
      </c>
      <c r="J7250" t="s">
        <v>253</v>
      </c>
      <c r="K7250" t="s">
        <v>214</v>
      </c>
      <c r="L7250" t="s">
        <v>254</v>
      </c>
      <c r="M7250" t="s">
        <v>31</v>
      </c>
      <c r="N7250" t="s">
        <v>32</v>
      </c>
      <c r="O7250">
        <v>16598.77</v>
      </c>
      <c r="P7250" t="s">
        <v>209</v>
      </c>
      <c r="Q7250" t="s">
        <v>249</v>
      </c>
      <c r="R7250" t="s">
        <v>215</v>
      </c>
      <c r="S7250" t="s">
        <v>216</v>
      </c>
      <c r="T7250" t="s">
        <v>35</v>
      </c>
    </row>
    <row r="7251" spans="1:20">
      <c r="A7251" t="s">
        <v>249</v>
      </c>
      <c r="B7251" t="s">
        <v>209</v>
      </c>
      <c r="C7251" t="s">
        <v>340</v>
      </c>
      <c r="D7251" t="s">
        <v>341</v>
      </c>
      <c r="E7251" t="s">
        <v>258</v>
      </c>
      <c r="F7251" s="1">
        <v>40179</v>
      </c>
      <c r="G7251" t="s">
        <v>2895</v>
      </c>
      <c r="H7251">
        <v>201503</v>
      </c>
      <c r="I7251" t="s">
        <v>213</v>
      </c>
      <c r="J7251" t="s">
        <v>253</v>
      </c>
      <c r="K7251" t="s">
        <v>217</v>
      </c>
      <c r="L7251" t="s">
        <v>254</v>
      </c>
      <c r="M7251" t="s">
        <v>31</v>
      </c>
      <c r="N7251" t="s">
        <v>32</v>
      </c>
      <c r="O7251">
        <v>16598.78</v>
      </c>
      <c r="P7251" t="s">
        <v>209</v>
      </c>
      <c r="Q7251" t="s">
        <v>249</v>
      </c>
      <c r="R7251" t="s">
        <v>215</v>
      </c>
      <c r="S7251" t="s">
        <v>216</v>
      </c>
      <c r="T7251" t="s">
        <v>35</v>
      </c>
    </row>
    <row r="7252" spans="1:20">
      <c r="A7252" t="s">
        <v>255</v>
      </c>
      <c r="B7252" t="s">
        <v>209</v>
      </c>
      <c r="C7252" t="s">
        <v>342</v>
      </c>
      <c r="D7252" t="s">
        <v>343</v>
      </c>
      <c r="E7252" t="s">
        <v>258</v>
      </c>
      <c r="F7252" s="1">
        <v>40179</v>
      </c>
      <c r="G7252" t="s">
        <v>2895</v>
      </c>
      <c r="H7252">
        <v>201503</v>
      </c>
      <c r="I7252" t="s">
        <v>213</v>
      </c>
      <c r="J7252" t="s">
        <v>253</v>
      </c>
      <c r="K7252" t="s">
        <v>214</v>
      </c>
      <c r="L7252" t="s">
        <v>254</v>
      </c>
      <c r="M7252" t="s">
        <v>31</v>
      </c>
      <c r="N7252" t="s">
        <v>32</v>
      </c>
      <c r="O7252">
        <v>1353.3700000000001</v>
      </c>
      <c r="P7252" t="s">
        <v>209</v>
      </c>
      <c r="Q7252" t="s">
        <v>255</v>
      </c>
      <c r="R7252" t="s">
        <v>215</v>
      </c>
      <c r="S7252" t="s">
        <v>216</v>
      </c>
      <c r="T7252" t="s">
        <v>35</v>
      </c>
    </row>
    <row r="7253" spans="1:20">
      <c r="A7253" t="s">
        <v>255</v>
      </c>
      <c r="B7253" t="s">
        <v>209</v>
      </c>
      <c r="C7253" t="s">
        <v>342</v>
      </c>
      <c r="D7253" t="s">
        <v>343</v>
      </c>
      <c r="E7253" t="s">
        <v>258</v>
      </c>
      <c r="F7253" s="1">
        <v>40179</v>
      </c>
      <c r="G7253" t="s">
        <v>2895</v>
      </c>
      <c r="H7253">
        <v>201503</v>
      </c>
      <c r="I7253" t="s">
        <v>213</v>
      </c>
      <c r="J7253" t="s">
        <v>253</v>
      </c>
      <c r="K7253" t="s">
        <v>217</v>
      </c>
      <c r="L7253" t="s">
        <v>254</v>
      </c>
      <c r="M7253" t="s">
        <v>31</v>
      </c>
      <c r="N7253" t="s">
        <v>32</v>
      </c>
      <c r="O7253">
        <v>1353.39</v>
      </c>
      <c r="P7253" t="s">
        <v>209</v>
      </c>
      <c r="Q7253" t="s">
        <v>255</v>
      </c>
      <c r="R7253" t="s">
        <v>215</v>
      </c>
      <c r="S7253" t="s">
        <v>216</v>
      </c>
      <c r="T7253" t="s">
        <v>35</v>
      </c>
    </row>
    <row r="7254" spans="1:20">
      <c r="A7254" t="s">
        <v>259</v>
      </c>
      <c r="B7254" t="s">
        <v>209</v>
      </c>
      <c r="C7254" t="s">
        <v>344</v>
      </c>
      <c r="D7254" t="s">
        <v>345</v>
      </c>
      <c r="E7254" t="s">
        <v>258</v>
      </c>
      <c r="F7254" s="1">
        <v>40179</v>
      </c>
      <c r="G7254" t="s">
        <v>2895</v>
      </c>
      <c r="H7254">
        <v>201503</v>
      </c>
      <c r="I7254" t="s">
        <v>213</v>
      </c>
      <c r="J7254" t="s">
        <v>253</v>
      </c>
      <c r="K7254" t="s">
        <v>217</v>
      </c>
      <c r="L7254" t="s">
        <v>254</v>
      </c>
      <c r="M7254" t="s">
        <v>31</v>
      </c>
      <c r="N7254" t="s">
        <v>32</v>
      </c>
      <c r="O7254">
        <v>113466.6</v>
      </c>
      <c r="P7254" t="s">
        <v>209</v>
      </c>
      <c r="Q7254" t="s">
        <v>259</v>
      </c>
      <c r="R7254" t="s">
        <v>215</v>
      </c>
      <c r="S7254" t="s">
        <v>216</v>
      </c>
      <c r="T7254" t="s">
        <v>35</v>
      </c>
    </row>
    <row r="7255" spans="1:20">
      <c r="A7255" t="s">
        <v>306</v>
      </c>
      <c r="B7255" t="s">
        <v>209</v>
      </c>
      <c r="C7255" t="s">
        <v>346</v>
      </c>
      <c r="D7255" t="s">
        <v>347</v>
      </c>
      <c r="E7255" t="s">
        <v>258</v>
      </c>
      <c r="F7255" s="1">
        <v>40179</v>
      </c>
      <c r="G7255" t="s">
        <v>2895</v>
      </c>
      <c r="H7255">
        <v>201503</v>
      </c>
      <c r="I7255" t="s">
        <v>213</v>
      </c>
      <c r="J7255" t="s">
        <v>253</v>
      </c>
      <c r="K7255" t="s">
        <v>214</v>
      </c>
      <c r="L7255" t="s">
        <v>254</v>
      </c>
      <c r="M7255" t="s">
        <v>31</v>
      </c>
      <c r="N7255" t="s">
        <v>32</v>
      </c>
      <c r="O7255">
        <v>12389.2</v>
      </c>
      <c r="P7255" t="s">
        <v>209</v>
      </c>
      <c r="Q7255" t="s">
        <v>306</v>
      </c>
      <c r="R7255" t="s">
        <v>215</v>
      </c>
      <c r="S7255" t="s">
        <v>216</v>
      </c>
      <c r="T7255" t="s">
        <v>35</v>
      </c>
    </row>
    <row r="7256" spans="1:20">
      <c r="A7256" t="s">
        <v>306</v>
      </c>
      <c r="B7256" t="s">
        <v>209</v>
      </c>
      <c r="C7256" t="s">
        <v>346</v>
      </c>
      <c r="D7256" t="s">
        <v>347</v>
      </c>
      <c r="E7256" t="s">
        <v>258</v>
      </c>
      <c r="F7256" s="1">
        <v>40179</v>
      </c>
      <c r="G7256" t="s">
        <v>2895</v>
      </c>
      <c r="H7256">
        <v>201503</v>
      </c>
      <c r="I7256" t="s">
        <v>213</v>
      </c>
      <c r="J7256" t="s">
        <v>253</v>
      </c>
      <c r="K7256" t="s">
        <v>217</v>
      </c>
      <c r="L7256" t="s">
        <v>254</v>
      </c>
      <c r="M7256" t="s">
        <v>31</v>
      </c>
      <c r="N7256" t="s">
        <v>32</v>
      </c>
      <c r="O7256">
        <v>12389.16</v>
      </c>
      <c r="P7256" t="s">
        <v>209</v>
      </c>
      <c r="Q7256" t="s">
        <v>306</v>
      </c>
      <c r="R7256" t="s">
        <v>215</v>
      </c>
      <c r="S7256" t="s">
        <v>216</v>
      </c>
      <c r="T7256" t="s">
        <v>35</v>
      </c>
    </row>
    <row r="7257" spans="1:20">
      <c r="A7257" t="s">
        <v>255</v>
      </c>
      <c r="B7257" t="s">
        <v>209</v>
      </c>
      <c r="C7257" t="s">
        <v>350</v>
      </c>
      <c r="D7257" t="s">
        <v>351</v>
      </c>
      <c r="E7257" t="s">
        <v>258</v>
      </c>
      <c r="F7257" s="1">
        <v>33434</v>
      </c>
      <c r="G7257" t="s">
        <v>2895</v>
      </c>
      <c r="H7257">
        <v>201503</v>
      </c>
      <c r="I7257" t="s">
        <v>213</v>
      </c>
      <c r="J7257" t="s">
        <v>253</v>
      </c>
      <c r="K7257" t="s">
        <v>214</v>
      </c>
      <c r="L7257" t="s">
        <v>254</v>
      </c>
      <c r="M7257" t="s">
        <v>31</v>
      </c>
      <c r="N7257" t="s">
        <v>32</v>
      </c>
      <c r="O7257">
        <v>2617.85</v>
      </c>
      <c r="P7257" t="s">
        <v>209</v>
      </c>
      <c r="Q7257" t="s">
        <v>255</v>
      </c>
      <c r="R7257" t="s">
        <v>215</v>
      </c>
      <c r="S7257" t="s">
        <v>216</v>
      </c>
      <c r="T7257" t="s">
        <v>35</v>
      </c>
    </row>
    <row r="7258" spans="1:20">
      <c r="A7258" t="s">
        <v>255</v>
      </c>
      <c r="B7258" t="s">
        <v>209</v>
      </c>
      <c r="C7258" t="s">
        <v>350</v>
      </c>
      <c r="D7258" t="s">
        <v>351</v>
      </c>
      <c r="E7258" t="s">
        <v>258</v>
      </c>
      <c r="F7258" s="1">
        <v>33434</v>
      </c>
      <c r="G7258" t="s">
        <v>2895</v>
      </c>
      <c r="H7258">
        <v>201503</v>
      </c>
      <c r="I7258" t="s">
        <v>213</v>
      </c>
      <c r="J7258" t="s">
        <v>253</v>
      </c>
      <c r="K7258" t="s">
        <v>217</v>
      </c>
      <c r="L7258" t="s">
        <v>254</v>
      </c>
      <c r="M7258" t="s">
        <v>31</v>
      </c>
      <c r="N7258" t="s">
        <v>32</v>
      </c>
      <c r="O7258">
        <v>487.18</v>
      </c>
      <c r="P7258" t="s">
        <v>209</v>
      </c>
      <c r="Q7258" t="s">
        <v>255</v>
      </c>
      <c r="R7258" t="s">
        <v>215</v>
      </c>
      <c r="S7258" t="s">
        <v>216</v>
      </c>
      <c r="T7258" t="s">
        <v>35</v>
      </c>
    </row>
    <row r="7259" spans="1:20">
      <c r="A7259" t="s">
        <v>226</v>
      </c>
      <c r="B7259" t="s">
        <v>209</v>
      </c>
      <c r="C7259" t="s">
        <v>2681</v>
      </c>
      <c r="D7259" t="s">
        <v>2682</v>
      </c>
      <c r="E7259" t="s">
        <v>212</v>
      </c>
      <c r="F7259" s="1">
        <v>37987</v>
      </c>
      <c r="G7259" t="s">
        <v>2895</v>
      </c>
      <c r="H7259">
        <v>201503</v>
      </c>
      <c r="I7259" t="s">
        <v>213</v>
      </c>
      <c r="J7259" t="s">
        <v>53</v>
      </c>
      <c r="K7259" t="s">
        <v>214</v>
      </c>
      <c r="L7259" t="s">
        <v>54</v>
      </c>
      <c r="M7259" t="s">
        <v>31</v>
      </c>
      <c r="N7259" t="s">
        <v>32</v>
      </c>
      <c r="O7259">
        <v>89.76</v>
      </c>
      <c r="P7259" t="s">
        <v>209</v>
      </c>
      <c r="Q7259" t="s">
        <v>226</v>
      </c>
      <c r="R7259" t="s">
        <v>215</v>
      </c>
      <c r="S7259" t="s">
        <v>216</v>
      </c>
      <c r="T7259" t="s">
        <v>35</v>
      </c>
    </row>
    <row r="7260" spans="1:20">
      <c r="A7260" t="s">
        <v>226</v>
      </c>
      <c r="B7260" t="s">
        <v>209</v>
      </c>
      <c r="C7260" t="s">
        <v>2681</v>
      </c>
      <c r="D7260" t="s">
        <v>2682</v>
      </c>
      <c r="E7260" t="s">
        <v>212</v>
      </c>
      <c r="F7260" s="1">
        <v>37987</v>
      </c>
      <c r="G7260" t="s">
        <v>2895</v>
      </c>
      <c r="H7260">
        <v>201503</v>
      </c>
      <c r="I7260" t="s">
        <v>213</v>
      </c>
      <c r="J7260" t="s">
        <v>53</v>
      </c>
      <c r="K7260" t="s">
        <v>217</v>
      </c>
      <c r="L7260" t="s">
        <v>54</v>
      </c>
      <c r="M7260" t="s">
        <v>31</v>
      </c>
      <c r="N7260" t="s">
        <v>32</v>
      </c>
      <c r="O7260">
        <v>16.7</v>
      </c>
      <c r="P7260" t="s">
        <v>209</v>
      </c>
      <c r="Q7260" t="s">
        <v>226</v>
      </c>
      <c r="R7260" t="s">
        <v>215</v>
      </c>
      <c r="S7260" t="s">
        <v>216</v>
      </c>
      <c r="T7260" t="s">
        <v>35</v>
      </c>
    </row>
    <row r="7261" spans="1:20">
      <c r="A7261" t="s">
        <v>226</v>
      </c>
      <c r="B7261" t="s">
        <v>209</v>
      </c>
      <c r="C7261" t="s">
        <v>2900</v>
      </c>
      <c r="D7261" t="s">
        <v>2901</v>
      </c>
      <c r="E7261" t="s">
        <v>212</v>
      </c>
      <c r="F7261" s="1">
        <v>37987</v>
      </c>
      <c r="G7261" t="s">
        <v>2895</v>
      </c>
      <c r="H7261">
        <v>201503</v>
      </c>
      <c r="I7261" t="s">
        <v>213</v>
      </c>
      <c r="J7261" t="s">
        <v>28</v>
      </c>
      <c r="K7261" t="s">
        <v>214</v>
      </c>
      <c r="L7261" t="s">
        <v>30</v>
      </c>
      <c r="M7261" t="s">
        <v>31</v>
      </c>
      <c r="N7261" t="s">
        <v>32</v>
      </c>
      <c r="O7261">
        <v>665.93000000000006</v>
      </c>
      <c r="P7261" t="s">
        <v>209</v>
      </c>
      <c r="Q7261" t="s">
        <v>226</v>
      </c>
      <c r="R7261" t="s">
        <v>215</v>
      </c>
      <c r="S7261" t="s">
        <v>216</v>
      </c>
      <c r="T7261" t="s">
        <v>35</v>
      </c>
    </row>
    <row r="7262" spans="1:20">
      <c r="A7262" t="s">
        <v>226</v>
      </c>
      <c r="B7262" t="s">
        <v>209</v>
      </c>
      <c r="C7262" t="s">
        <v>2900</v>
      </c>
      <c r="D7262" t="s">
        <v>2901</v>
      </c>
      <c r="E7262" t="s">
        <v>212</v>
      </c>
      <c r="F7262" s="1">
        <v>37987</v>
      </c>
      <c r="G7262" t="s">
        <v>2895</v>
      </c>
      <c r="H7262">
        <v>201503</v>
      </c>
      <c r="I7262" t="s">
        <v>213</v>
      </c>
      <c r="J7262" t="s">
        <v>28</v>
      </c>
      <c r="K7262" t="s">
        <v>217</v>
      </c>
      <c r="L7262" t="s">
        <v>30</v>
      </c>
      <c r="M7262" t="s">
        <v>31</v>
      </c>
      <c r="N7262" t="s">
        <v>32</v>
      </c>
      <c r="O7262">
        <v>124.49000000000001</v>
      </c>
      <c r="P7262" t="s">
        <v>209</v>
      </c>
      <c r="Q7262" t="s">
        <v>226</v>
      </c>
      <c r="R7262" t="s">
        <v>215</v>
      </c>
      <c r="S7262" t="s">
        <v>216</v>
      </c>
      <c r="T7262" t="s">
        <v>35</v>
      </c>
    </row>
    <row r="7263" spans="1:20">
      <c r="A7263" t="s">
        <v>221</v>
      </c>
      <c r="B7263" t="s">
        <v>209</v>
      </c>
      <c r="C7263" t="s">
        <v>358</v>
      </c>
      <c r="D7263" t="s">
        <v>359</v>
      </c>
      <c r="E7263" t="s">
        <v>212</v>
      </c>
      <c r="F7263" s="1">
        <v>37987</v>
      </c>
      <c r="G7263" t="s">
        <v>2895</v>
      </c>
      <c r="H7263">
        <v>201503</v>
      </c>
      <c r="I7263" t="s">
        <v>213</v>
      </c>
      <c r="J7263" t="s">
        <v>28</v>
      </c>
      <c r="K7263" t="s">
        <v>214</v>
      </c>
      <c r="L7263" t="s">
        <v>30</v>
      </c>
      <c r="M7263" t="s">
        <v>31</v>
      </c>
      <c r="N7263" t="s">
        <v>32</v>
      </c>
      <c r="O7263">
        <v>457.77</v>
      </c>
      <c r="P7263" t="s">
        <v>209</v>
      </c>
      <c r="Q7263" t="s">
        <v>221</v>
      </c>
      <c r="R7263" t="s">
        <v>215</v>
      </c>
      <c r="S7263" t="s">
        <v>216</v>
      </c>
      <c r="T7263" t="s">
        <v>35</v>
      </c>
    </row>
    <row r="7264" spans="1:20">
      <c r="A7264" t="s">
        <v>221</v>
      </c>
      <c r="B7264" t="s">
        <v>209</v>
      </c>
      <c r="C7264" t="s">
        <v>358</v>
      </c>
      <c r="D7264" t="s">
        <v>359</v>
      </c>
      <c r="E7264" t="s">
        <v>212</v>
      </c>
      <c r="F7264" s="1">
        <v>37987</v>
      </c>
      <c r="G7264" t="s">
        <v>2895</v>
      </c>
      <c r="H7264">
        <v>201503</v>
      </c>
      <c r="I7264" t="s">
        <v>213</v>
      </c>
      <c r="J7264" t="s">
        <v>28</v>
      </c>
      <c r="K7264" t="s">
        <v>217</v>
      </c>
      <c r="L7264" t="s">
        <v>30</v>
      </c>
      <c r="M7264" t="s">
        <v>31</v>
      </c>
      <c r="N7264" t="s">
        <v>32</v>
      </c>
      <c r="O7264">
        <v>85.18</v>
      </c>
      <c r="P7264" t="s">
        <v>209</v>
      </c>
      <c r="Q7264" t="s">
        <v>221</v>
      </c>
      <c r="R7264" t="s">
        <v>215</v>
      </c>
      <c r="S7264" t="s">
        <v>216</v>
      </c>
      <c r="T7264" t="s">
        <v>35</v>
      </c>
    </row>
    <row r="7265" spans="1:20">
      <c r="A7265" t="s">
        <v>221</v>
      </c>
      <c r="B7265" t="s">
        <v>209</v>
      </c>
      <c r="C7265" t="s">
        <v>358</v>
      </c>
      <c r="D7265" t="s">
        <v>359</v>
      </c>
      <c r="E7265" t="s">
        <v>212</v>
      </c>
      <c r="F7265" s="1">
        <v>37987</v>
      </c>
      <c r="G7265" t="s">
        <v>2895</v>
      </c>
      <c r="H7265">
        <v>201503</v>
      </c>
      <c r="I7265" t="s">
        <v>213</v>
      </c>
      <c r="J7265" t="s">
        <v>28</v>
      </c>
      <c r="K7265" t="s">
        <v>360</v>
      </c>
      <c r="L7265" t="s">
        <v>30</v>
      </c>
      <c r="M7265" t="s">
        <v>31</v>
      </c>
      <c r="N7265" t="s">
        <v>32</v>
      </c>
      <c r="O7265">
        <v>343.76</v>
      </c>
      <c r="P7265" t="s">
        <v>209</v>
      </c>
      <c r="Q7265" t="s">
        <v>221</v>
      </c>
      <c r="R7265" t="s">
        <v>215</v>
      </c>
      <c r="S7265" t="s">
        <v>216</v>
      </c>
      <c r="T7265" t="s">
        <v>35</v>
      </c>
    </row>
    <row r="7266" spans="1:20">
      <c r="A7266" t="s">
        <v>221</v>
      </c>
      <c r="B7266" t="s">
        <v>209</v>
      </c>
      <c r="C7266" t="s">
        <v>2902</v>
      </c>
      <c r="D7266" t="s">
        <v>2903</v>
      </c>
      <c r="E7266" t="s">
        <v>363</v>
      </c>
      <c r="F7266" s="1">
        <v>40266</v>
      </c>
      <c r="G7266" t="s">
        <v>2895</v>
      </c>
      <c r="H7266">
        <v>201503</v>
      </c>
      <c r="I7266" t="s">
        <v>213</v>
      </c>
      <c r="J7266" t="s">
        <v>28</v>
      </c>
      <c r="K7266" t="s">
        <v>214</v>
      </c>
      <c r="L7266" t="s">
        <v>30</v>
      </c>
      <c r="M7266" t="s">
        <v>31</v>
      </c>
      <c r="N7266" t="s">
        <v>48</v>
      </c>
      <c r="O7266">
        <v>7234.13</v>
      </c>
      <c r="P7266" t="s">
        <v>209</v>
      </c>
      <c r="Q7266" t="s">
        <v>221</v>
      </c>
      <c r="R7266" t="s">
        <v>215</v>
      </c>
      <c r="S7266" t="s">
        <v>216</v>
      </c>
      <c r="T7266" t="s">
        <v>35</v>
      </c>
    </row>
    <row r="7267" spans="1:20">
      <c r="A7267" t="s">
        <v>221</v>
      </c>
      <c r="B7267" t="s">
        <v>209</v>
      </c>
      <c r="C7267" t="s">
        <v>2902</v>
      </c>
      <c r="D7267" t="s">
        <v>2903</v>
      </c>
      <c r="E7267" t="s">
        <v>363</v>
      </c>
      <c r="F7267" s="1">
        <v>40266</v>
      </c>
      <c r="G7267" t="s">
        <v>2895</v>
      </c>
      <c r="H7267">
        <v>201503</v>
      </c>
      <c r="I7267" t="s">
        <v>213</v>
      </c>
      <c r="J7267" t="s">
        <v>28</v>
      </c>
      <c r="K7267" t="s">
        <v>214</v>
      </c>
      <c r="L7267" t="s">
        <v>30</v>
      </c>
      <c r="M7267" t="s">
        <v>31</v>
      </c>
      <c r="N7267" t="s">
        <v>49</v>
      </c>
      <c r="O7267">
        <v>-7234.13</v>
      </c>
      <c r="P7267" t="s">
        <v>209</v>
      </c>
      <c r="Q7267" t="s">
        <v>221</v>
      </c>
      <c r="R7267" t="s">
        <v>215</v>
      </c>
      <c r="S7267" t="s">
        <v>216</v>
      </c>
      <c r="T7267" t="s">
        <v>35</v>
      </c>
    </row>
    <row r="7268" spans="1:20">
      <c r="A7268" t="s">
        <v>221</v>
      </c>
      <c r="B7268" t="s">
        <v>209</v>
      </c>
      <c r="C7268" t="s">
        <v>2902</v>
      </c>
      <c r="D7268" t="s">
        <v>2903</v>
      </c>
      <c r="E7268" t="s">
        <v>363</v>
      </c>
      <c r="F7268" s="1">
        <v>40266</v>
      </c>
      <c r="G7268" t="s">
        <v>2895</v>
      </c>
      <c r="H7268">
        <v>201503</v>
      </c>
      <c r="I7268" t="s">
        <v>213</v>
      </c>
      <c r="J7268" t="s">
        <v>28</v>
      </c>
      <c r="K7268" t="s">
        <v>217</v>
      </c>
      <c r="L7268" t="s">
        <v>30</v>
      </c>
      <c r="M7268" t="s">
        <v>31</v>
      </c>
      <c r="N7268" t="s">
        <v>48</v>
      </c>
      <c r="O7268">
        <v>366.12</v>
      </c>
      <c r="P7268" t="s">
        <v>209</v>
      </c>
      <c r="Q7268" t="s">
        <v>221</v>
      </c>
      <c r="R7268" t="s">
        <v>215</v>
      </c>
      <c r="S7268" t="s">
        <v>216</v>
      </c>
      <c r="T7268" t="s">
        <v>35</v>
      </c>
    </row>
    <row r="7269" spans="1:20">
      <c r="A7269" t="s">
        <v>221</v>
      </c>
      <c r="B7269" t="s">
        <v>209</v>
      </c>
      <c r="C7269" t="s">
        <v>2902</v>
      </c>
      <c r="D7269" t="s">
        <v>2903</v>
      </c>
      <c r="E7269" t="s">
        <v>363</v>
      </c>
      <c r="F7269" s="1">
        <v>40266</v>
      </c>
      <c r="G7269" t="s">
        <v>2895</v>
      </c>
      <c r="H7269">
        <v>201503</v>
      </c>
      <c r="I7269" t="s">
        <v>213</v>
      </c>
      <c r="J7269" t="s">
        <v>28</v>
      </c>
      <c r="K7269" t="s">
        <v>217</v>
      </c>
      <c r="L7269" t="s">
        <v>30</v>
      </c>
      <c r="M7269" t="s">
        <v>31</v>
      </c>
      <c r="N7269" t="s">
        <v>49</v>
      </c>
      <c r="O7269">
        <v>-366.12</v>
      </c>
      <c r="P7269" t="s">
        <v>209</v>
      </c>
      <c r="Q7269" t="s">
        <v>221</v>
      </c>
      <c r="R7269" t="s">
        <v>215</v>
      </c>
      <c r="S7269" t="s">
        <v>216</v>
      </c>
      <c r="T7269" t="s">
        <v>35</v>
      </c>
    </row>
    <row r="7270" spans="1:20">
      <c r="A7270" t="s">
        <v>221</v>
      </c>
      <c r="B7270" t="s">
        <v>209</v>
      </c>
      <c r="C7270" t="s">
        <v>2904</v>
      </c>
      <c r="D7270" t="s">
        <v>2905</v>
      </c>
      <c r="E7270" t="s">
        <v>363</v>
      </c>
      <c r="F7270" s="1">
        <v>40266</v>
      </c>
      <c r="G7270" t="s">
        <v>2895</v>
      </c>
      <c r="H7270">
        <v>201503</v>
      </c>
      <c r="I7270" t="s">
        <v>213</v>
      </c>
      <c r="J7270" t="s">
        <v>28</v>
      </c>
      <c r="K7270" t="s">
        <v>214</v>
      </c>
      <c r="L7270" t="s">
        <v>30</v>
      </c>
      <c r="M7270" t="s">
        <v>31</v>
      </c>
      <c r="N7270" t="s">
        <v>48</v>
      </c>
      <c r="O7270">
        <v>44176.11</v>
      </c>
      <c r="P7270" t="s">
        <v>209</v>
      </c>
      <c r="Q7270" t="s">
        <v>221</v>
      </c>
      <c r="R7270" t="s">
        <v>215</v>
      </c>
      <c r="S7270" t="s">
        <v>216</v>
      </c>
      <c r="T7270" t="s">
        <v>35</v>
      </c>
    </row>
    <row r="7271" spans="1:20">
      <c r="A7271" t="s">
        <v>221</v>
      </c>
      <c r="B7271" t="s">
        <v>209</v>
      </c>
      <c r="C7271" t="s">
        <v>2904</v>
      </c>
      <c r="D7271" t="s">
        <v>2905</v>
      </c>
      <c r="E7271" t="s">
        <v>363</v>
      </c>
      <c r="F7271" s="1">
        <v>40266</v>
      </c>
      <c r="G7271" t="s">
        <v>2895</v>
      </c>
      <c r="H7271">
        <v>201503</v>
      </c>
      <c r="I7271" t="s">
        <v>213</v>
      </c>
      <c r="J7271" t="s">
        <v>28</v>
      </c>
      <c r="K7271" t="s">
        <v>214</v>
      </c>
      <c r="L7271" t="s">
        <v>30</v>
      </c>
      <c r="M7271" t="s">
        <v>31</v>
      </c>
      <c r="N7271" t="s">
        <v>49</v>
      </c>
      <c r="O7271">
        <v>-44176.11</v>
      </c>
      <c r="P7271" t="s">
        <v>209</v>
      </c>
      <c r="Q7271" t="s">
        <v>221</v>
      </c>
      <c r="R7271" t="s">
        <v>215</v>
      </c>
      <c r="S7271" t="s">
        <v>216</v>
      </c>
      <c r="T7271" t="s">
        <v>35</v>
      </c>
    </row>
    <row r="7272" spans="1:20">
      <c r="A7272" t="s">
        <v>221</v>
      </c>
      <c r="B7272" t="s">
        <v>209</v>
      </c>
      <c r="C7272" t="s">
        <v>2904</v>
      </c>
      <c r="D7272" t="s">
        <v>2905</v>
      </c>
      <c r="E7272" t="s">
        <v>363</v>
      </c>
      <c r="F7272" s="1">
        <v>40266</v>
      </c>
      <c r="G7272" t="s">
        <v>2895</v>
      </c>
      <c r="H7272">
        <v>201503</v>
      </c>
      <c r="I7272" t="s">
        <v>213</v>
      </c>
      <c r="J7272" t="s">
        <v>28</v>
      </c>
      <c r="K7272" t="s">
        <v>217</v>
      </c>
      <c r="L7272" t="s">
        <v>30</v>
      </c>
      <c r="M7272" t="s">
        <v>31</v>
      </c>
      <c r="N7272" t="s">
        <v>48</v>
      </c>
      <c r="O7272">
        <v>16151</v>
      </c>
      <c r="P7272" t="s">
        <v>209</v>
      </c>
      <c r="Q7272" t="s">
        <v>221</v>
      </c>
      <c r="R7272" t="s">
        <v>215</v>
      </c>
      <c r="S7272" t="s">
        <v>216</v>
      </c>
      <c r="T7272" t="s">
        <v>35</v>
      </c>
    </row>
    <row r="7273" spans="1:20">
      <c r="A7273" t="s">
        <v>221</v>
      </c>
      <c r="B7273" t="s">
        <v>209</v>
      </c>
      <c r="C7273" t="s">
        <v>2904</v>
      </c>
      <c r="D7273" t="s">
        <v>2905</v>
      </c>
      <c r="E7273" t="s">
        <v>363</v>
      </c>
      <c r="F7273" s="1">
        <v>40266</v>
      </c>
      <c r="G7273" t="s">
        <v>2895</v>
      </c>
      <c r="H7273">
        <v>201503</v>
      </c>
      <c r="I7273" t="s">
        <v>213</v>
      </c>
      <c r="J7273" t="s">
        <v>28</v>
      </c>
      <c r="K7273" t="s">
        <v>217</v>
      </c>
      <c r="L7273" t="s">
        <v>30</v>
      </c>
      <c r="M7273" t="s">
        <v>31</v>
      </c>
      <c r="N7273" t="s">
        <v>49</v>
      </c>
      <c r="O7273">
        <v>-16151</v>
      </c>
      <c r="P7273" t="s">
        <v>209</v>
      </c>
      <c r="Q7273" t="s">
        <v>221</v>
      </c>
      <c r="R7273" t="s">
        <v>215</v>
      </c>
      <c r="S7273" t="s">
        <v>216</v>
      </c>
      <c r="T7273" t="s">
        <v>35</v>
      </c>
    </row>
    <row r="7274" spans="1:20">
      <c r="A7274" t="s">
        <v>221</v>
      </c>
      <c r="B7274" t="s">
        <v>209</v>
      </c>
      <c r="C7274" t="s">
        <v>368</v>
      </c>
      <c r="D7274" t="s">
        <v>369</v>
      </c>
      <c r="E7274" t="s">
        <v>212</v>
      </c>
      <c r="F7274" s="1">
        <v>18629</v>
      </c>
      <c r="G7274" t="s">
        <v>2895</v>
      </c>
      <c r="H7274">
        <v>201503</v>
      </c>
      <c r="I7274" t="s">
        <v>213</v>
      </c>
      <c r="J7274" t="s">
        <v>28</v>
      </c>
      <c r="K7274" t="s">
        <v>214</v>
      </c>
      <c r="L7274" t="s">
        <v>30</v>
      </c>
      <c r="M7274" t="s">
        <v>31</v>
      </c>
      <c r="N7274" t="s">
        <v>32</v>
      </c>
      <c r="O7274">
        <v>1249.02</v>
      </c>
      <c r="P7274" t="s">
        <v>209</v>
      </c>
      <c r="Q7274" t="s">
        <v>221</v>
      </c>
      <c r="R7274" t="s">
        <v>215</v>
      </c>
      <c r="S7274" t="s">
        <v>216</v>
      </c>
      <c r="T7274" t="s">
        <v>35</v>
      </c>
    </row>
    <row r="7275" spans="1:20">
      <c r="A7275" t="s">
        <v>221</v>
      </c>
      <c r="B7275" t="s">
        <v>209</v>
      </c>
      <c r="C7275" t="s">
        <v>368</v>
      </c>
      <c r="D7275" t="s">
        <v>369</v>
      </c>
      <c r="E7275" t="s">
        <v>212</v>
      </c>
      <c r="F7275" s="1">
        <v>18629</v>
      </c>
      <c r="G7275" t="s">
        <v>2895</v>
      </c>
      <c r="H7275">
        <v>201503</v>
      </c>
      <c r="I7275" t="s">
        <v>213</v>
      </c>
      <c r="J7275" t="s">
        <v>28</v>
      </c>
      <c r="K7275" t="s">
        <v>217</v>
      </c>
      <c r="L7275" t="s">
        <v>30</v>
      </c>
      <c r="M7275" t="s">
        <v>31</v>
      </c>
      <c r="N7275" t="s">
        <v>32</v>
      </c>
      <c r="O7275">
        <v>1248.97</v>
      </c>
      <c r="P7275" t="s">
        <v>209</v>
      </c>
      <c r="Q7275" t="s">
        <v>221</v>
      </c>
      <c r="R7275" t="s">
        <v>215</v>
      </c>
      <c r="S7275" t="s">
        <v>216</v>
      </c>
      <c r="T7275" t="s">
        <v>35</v>
      </c>
    </row>
    <row r="7276" spans="1:20">
      <c r="A7276" t="s">
        <v>208</v>
      </c>
      <c r="B7276" t="s">
        <v>209</v>
      </c>
      <c r="C7276" t="s">
        <v>372</v>
      </c>
      <c r="D7276" t="s">
        <v>373</v>
      </c>
      <c r="E7276" t="s">
        <v>212</v>
      </c>
      <c r="F7276" s="1">
        <v>30864</v>
      </c>
      <c r="G7276" t="s">
        <v>2895</v>
      </c>
      <c r="H7276">
        <v>201503</v>
      </c>
      <c r="I7276" t="s">
        <v>213</v>
      </c>
      <c r="J7276" t="s">
        <v>28</v>
      </c>
      <c r="K7276" t="s">
        <v>214</v>
      </c>
      <c r="L7276" t="s">
        <v>30</v>
      </c>
      <c r="M7276" t="s">
        <v>31</v>
      </c>
      <c r="N7276" t="s">
        <v>32</v>
      </c>
      <c r="O7276">
        <v>2266.9900000000002</v>
      </c>
      <c r="P7276" t="s">
        <v>209</v>
      </c>
      <c r="Q7276" t="s">
        <v>208</v>
      </c>
      <c r="R7276" t="s">
        <v>215</v>
      </c>
      <c r="S7276" t="s">
        <v>216</v>
      </c>
      <c r="T7276" t="s">
        <v>35</v>
      </c>
    </row>
    <row r="7277" spans="1:20">
      <c r="A7277" t="s">
        <v>208</v>
      </c>
      <c r="B7277" t="s">
        <v>209</v>
      </c>
      <c r="C7277" t="s">
        <v>372</v>
      </c>
      <c r="D7277" t="s">
        <v>373</v>
      </c>
      <c r="E7277" t="s">
        <v>212</v>
      </c>
      <c r="F7277" s="1">
        <v>30864</v>
      </c>
      <c r="G7277" t="s">
        <v>2895</v>
      </c>
      <c r="H7277">
        <v>201503</v>
      </c>
      <c r="I7277" t="s">
        <v>213</v>
      </c>
      <c r="J7277" t="s">
        <v>28</v>
      </c>
      <c r="K7277" t="s">
        <v>217</v>
      </c>
      <c r="L7277" t="s">
        <v>30</v>
      </c>
      <c r="M7277" t="s">
        <v>31</v>
      </c>
      <c r="N7277" t="s">
        <v>32</v>
      </c>
      <c r="O7277">
        <v>90.61</v>
      </c>
      <c r="P7277" t="s">
        <v>209</v>
      </c>
      <c r="Q7277" t="s">
        <v>208</v>
      </c>
      <c r="R7277" t="s">
        <v>215</v>
      </c>
      <c r="S7277" t="s">
        <v>216</v>
      </c>
      <c r="T7277" t="s">
        <v>35</v>
      </c>
    </row>
    <row r="7278" spans="1:20">
      <c r="A7278" t="s">
        <v>374</v>
      </c>
      <c r="B7278" t="s">
        <v>209</v>
      </c>
      <c r="C7278" t="s">
        <v>375</v>
      </c>
      <c r="D7278" t="s">
        <v>376</v>
      </c>
      <c r="E7278" t="s">
        <v>212</v>
      </c>
      <c r="F7278" s="1">
        <v>30682</v>
      </c>
      <c r="G7278" t="s">
        <v>2895</v>
      </c>
      <c r="H7278">
        <v>201503</v>
      </c>
      <c r="I7278" t="s">
        <v>213</v>
      </c>
      <c r="J7278" t="s">
        <v>28</v>
      </c>
      <c r="K7278" t="s">
        <v>214</v>
      </c>
      <c r="L7278" t="s">
        <v>30</v>
      </c>
      <c r="M7278" t="s">
        <v>31</v>
      </c>
      <c r="N7278" t="s">
        <v>32</v>
      </c>
      <c r="O7278">
        <v>0.1</v>
      </c>
      <c r="P7278" t="s">
        <v>209</v>
      </c>
      <c r="Q7278" t="s">
        <v>374</v>
      </c>
      <c r="R7278" t="s">
        <v>215</v>
      </c>
      <c r="S7278" t="s">
        <v>216</v>
      </c>
      <c r="T7278" t="s">
        <v>35</v>
      </c>
    </row>
    <row r="7279" spans="1:20">
      <c r="A7279" t="s">
        <v>374</v>
      </c>
      <c r="B7279" t="s">
        <v>209</v>
      </c>
      <c r="C7279" t="s">
        <v>375</v>
      </c>
      <c r="D7279" t="s">
        <v>376</v>
      </c>
      <c r="E7279" t="s">
        <v>212</v>
      </c>
      <c r="F7279" s="1">
        <v>30682</v>
      </c>
      <c r="G7279" t="s">
        <v>2895</v>
      </c>
      <c r="H7279">
        <v>201503</v>
      </c>
      <c r="I7279" t="s">
        <v>213</v>
      </c>
      <c r="J7279" t="s">
        <v>28</v>
      </c>
      <c r="K7279" t="s">
        <v>217</v>
      </c>
      <c r="L7279" t="s">
        <v>30</v>
      </c>
      <c r="M7279" t="s">
        <v>31</v>
      </c>
      <c r="N7279" t="s">
        <v>32</v>
      </c>
      <c r="O7279">
        <v>0.02</v>
      </c>
      <c r="P7279" t="s">
        <v>209</v>
      </c>
      <c r="Q7279" t="s">
        <v>374</v>
      </c>
      <c r="R7279" t="s">
        <v>215</v>
      </c>
      <c r="S7279" t="s">
        <v>216</v>
      </c>
      <c r="T7279" t="s">
        <v>35</v>
      </c>
    </row>
    <row r="7280" spans="1:20">
      <c r="A7280" t="s">
        <v>236</v>
      </c>
      <c r="B7280" t="s">
        <v>209</v>
      </c>
      <c r="C7280" t="s">
        <v>379</v>
      </c>
      <c r="D7280" t="s">
        <v>380</v>
      </c>
      <c r="E7280" t="s">
        <v>212</v>
      </c>
      <c r="F7280" s="1">
        <v>33991</v>
      </c>
      <c r="G7280" t="s">
        <v>2895</v>
      </c>
      <c r="H7280">
        <v>201503</v>
      </c>
      <c r="I7280" t="s">
        <v>213</v>
      </c>
      <c r="J7280" t="s">
        <v>53</v>
      </c>
      <c r="K7280" t="s">
        <v>214</v>
      </c>
      <c r="L7280" t="s">
        <v>54</v>
      </c>
      <c r="M7280" t="s">
        <v>31</v>
      </c>
      <c r="N7280" t="s">
        <v>32</v>
      </c>
      <c r="O7280">
        <v>7193.71</v>
      </c>
      <c r="P7280" t="s">
        <v>209</v>
      </c>
      <c r="Q7280" t="s">
        <v>236</v>
      </c>
      <c r="R7280" t="s">
        <v>215</v>
      </c>
      <c r="S7280" t="s">
        <v>216</v>
      </c>
      <c r="T7280" t="s">
        <v>35</v>
      </c>
    </row>
    <row r="7281" spans="1:20">
      <c r="A7281" t="s">
        <v>236</v>
      </c>
      <c r="B7281" t="s">
        <v>209</v>
      </c>
      <c r="C7281" t="s">
        <v>379</v>
      </c>
      <c r="D7281" t="s">
        <v>380</v>
      </c>
      <c r="E7281" t="s">
        <v>212</v>
      </c>
      <c r="F7281" s="1">
        <v>33991</v>
      </c>
      <c r="G7281" t="s">
        <v>2895</v>
      </c>
      <c r="H7281">
        <v>201503</v>
      </c>
      <c r="I7281" t="s">
        <v>213</v>
      </c>
      <c r="J7281" t="s">
        <v>53</v>
      </c>
      <c r="K7281" t="s">
        <v>217</v>
      </c>
      <c r="L7281" t="s">
        <v>54</v>
      </c>
      <c r="M7281" t="s">
        <v>31</v>
      </c>
      <c r="N7281" t="s">
        <v>32</v>
      </c>
      <c r="O7281">
        <v>1356.1100000000001</v>
      </c>
      <c r="P7281" t="s">
        <v>209</v>
      </c>
      <c r="Q7281" t="s">
        <v>236</v>
      </c>
      <c r="R7281" t="s">
        <v>215</v>
      </c>
      <c r="S7281" t="s">
        <v>216</v>
      </c>
      <c r="T7281" t="s">
        <v>35</v>
      </c>
    </row>
    <row r="7282" spans="1:20">
      <c r="A7282" t="s">
        <v>246</v>
      </c>
      <c r="B7282" t="s">
        <v>209</v>
      </c>
      <c r="C7282" t="s">
        <v>383</v>
      </c>
      <c r="D7282" t="s">
        <v>384</v>
      </c>
      <c r="E7282" t="s">
        <v>212</v>
      </c>
      <c r="F7282" s="1">
        <v>34050</v>
      </c>
      <c r="G7282" t="s">
        <v>2895</v>
      </c>
      <c r="H7282">
        <v>201503</v>
      </c>
      <c r="I7282" t="s">
        <v>213</v>
      </c>
      <c r="J7282" t="s">
        <v>53</v>
      </c>
      <c r="K7282" t="s">
        <v>214</v>
      </c>
      <c r="L7282" t="s">
        <v>54</v>
      </c>
      <c r="M7282" t="s">
        <v>31</v>
      </c>
      <c r="N7282" t="s">
        <v>32</v>
      </c>
      <c r="O7282">
        <v>33314.51</v>
      </c>
      <c r="P7282" t="s">
        <v>209</v>
      </c>
      <c r="Q7282" t="s">
        <v>246</v>
      </c>
      <c r="R7282" t="s">
        <v>215</v>
      </c>
      <c r="S7282" t="s">
        <v>216</v>
      </c>
      <c r="T7282" t="s">
        <v>35</v>
      </c>
    </row>
    <row r="7283" spans="1:20">
      <c r="A7283" t="s">
        <v>218</v>
      </c>
      <c r="B7283" t="s">
        <v>209</v>
      </c>
      <c r="C7283" t="s">
        <v>385</v>
      </c>
      <c r="D7283" t="s">
        <v>386</v>
      </c>
      <c r="E7283" t="s">
        <v>212</v>
      </c>
      <c r="F7283" s="1">
        <v>30682</v>
      </c>
      <c r="G7283" t="s">
        <v>2895</v>
      </c>
      <c r="H7283">
        <v>201503</v>
      </c>
      <c r="I7283" t="s">
        <v>213</v>
      </c>
      <c r="J7283" t="s">
        <v>28</v>
      </c>
      <c r="K7283" t="s">
        <v>214</v>
      </c>
      <c r="L7283" t="s">
        <v>30</v>
      </c>
      <c r="M7283" t="s">
        <v>31</v>
      </c>
      <c r="N7283" t="s">
        <v>32</v>
      </c>
      <c r="O7283">
        <v>1844.2</v>
      </c>
      <c r="P7283" t="s">
        <v>209</v>
      </c>
      <c r="Q7283" t="s">
        <v>218</v>
      </c>
      <c r="R7283" t="s">
        <v>215</v>
      </c>
      <c r="S7283" t="s">
        <v>216</v>
      </c>
      <c r="T7283" t="s">
        <v>35</v>
      </c>
    </row>
    <row r="7284" spans="1:20">
      <c r="A7284" t="s">
        <v>218</v>
      </c>
      <c r="B7284" t="s">
        <v>209</v>
      </c>
      <c r="C7284" t="s">
        <v>385</v>
      </c>
      <c r="D7284" t="s">
        <v>386</v>
      </c>
      <c r="E7284" t="s">
        <v>212</v>
      </c>
      <c r="F7284" s="1">
        <v>30682</v>
      </c>
      <c r="G7284" t="s">
        <v>2895</v>
      </c>
      <c r="H7284">
        <v>201503</v>
      </c>
      <c r="I7284" t="s">
        <v>213</v>
      </c>
      <c r="J7284" t="s">
        <v>28</v>
      </c>
      <c r="K7284" t="s">
        <v>217</v>
      </c>
      <c r="L7284" t="s">
        <v>30</v>
      </c>
      <c r="M7284" t="s">
        <v>31</v>
      </c>
      <c r="N7284" t="s">
        <v>32</v>
      </c>
      <c r="O7284">
        <v>382.92</v>
      </c>
      <c r="P7284" t="s">
        <v>209</v>
      </c>
      <c r="Q7284" t="s">
        <v>218</v>
      </c>
      <c r="R7284" t="s">
        <v>215</v>
      </c>
      <c r="S7284" t="s">
        <v>216</v>
      </c>
      <c r="T7284" t="s">
        <v>35</v>
      </c>
    </row>
    <row r="7285" spans="1:20">
      <c r="A7285" t="s">
        <v>291</v>
      </c>
      <c r="B7285" t="s">
        <v>209</v>
      </c>
      <c r="C7285" t="s">
        <v>387</v>
      </c>
      <c r="D7285" t="s">
        <v>388</v>
      </c>
      <c r="E7285" t="s">
        <v>212</v>
      </c>
      <c r="F7285" s="1">
        <v>31593</v>
      </c>
      <c r="G7285" t="s">
        <v>2895</v>
      </c>
      <c r="H7285">
        <v>201503</v>
      </c>
      <c r="I7285" t="s">
        <v>213</v>
      </c>
      <c r="J7285" t="s">
        <v>53</v>
      </c>
      <c r="K7285" t="s">
        <v>214</v>
      </c>
      <c r="L7285" t="s">
        <v>54</v>
      </c>
      <c r="M7285" t="s">
        <v>31</v>
      </c>
      <c r="N7285" t="s">
        <v>32</v>
      </c>
      <c r="O7285">
        <v>226.07</v>
      </c>
      <c r="P7285" t="s">
        <v>209</v>
      </c>
      <c r="Q7285" t="s">
        <v>291</v>
      </c>
      <c r="R7285" t="s">
        <v>215</v>
      </c>
      <c r="S7285" t="s">
        <v>216</v>
      </c>
      <c r="T7285" t="s">
        <v>35</v>
      </c>
    </row>
    <row r="7286" spans="1:20">
      <c r="A7286" t="s">
        <v>291</v>
      </c>
      <c r="B7286" t="s">
        <v>209</v>
      </c>
      <c r="C7286" t="s">
        <v>387</v>
      </c>
      <c r="D7286" t="s">
        <v>388</v>
      </c>
      <c r="E7286" t="s">
        <v>212</v>
      </c>
      <c r="F7286" s="1">
        <v>31593</v>
      </c>
      <c r="G7286" t="s">
        <v>2895</v>
      </c>
      <c r="H7286">
        <v>201503</v>
      </c>
      <c r="I7286" t="s">
        <v>213</v>
      </c>
      <c r="J7286" t="s">
        <v>53</v>
      </c>
      <c r="K7286" t="s">
        <v>217</v>
      </c>
      <c r="L7286" t="s">
        <v>54</v>
      </c>
      <c r="M7286" t="s">
        <v>31</v>
      </c>
      <c r="N7286" t="s">
        <v>32</v>
      </c>
      <c r="O7286">
        <v>149.42000000000002</v>
      </c>
      <c r="P7286" t="s">
        <v>209</v>
      </c>
      <c r="Q7286" t="s">
        <v>291</v>
      </c>
      <c r="R7286" t="s">
        <v>215</v>
      </c>
      <c r="S7286" t="s">
        <v>216</v>
      </c>
      <c r="T7286" t="s">
        <v>35</v>
      </c>
    </row>
    <row r="7287" spans="1:20">
      <c r="A7287" t="s">
        <v>208</v>
      </c>
      <c r="B7287" t="s">
        <v>209</v>
      </c>
      <c r="C7287" t="s">
        <v>389</v>
      </c>
      <c r="D7287" t="s">
        <v>390</v>
      </c>
      <c r="E7287" t="s">
        <v>212</v>
      </c>
      <c r="F7287" s="1">
        <v>30864</v>
      </c>
      <c r="G7287" t="s">
        <v>2895</v>
      </c>
      <c r="H7287">
        <v>201503</v>
      </c>
      <c r="I7287" t="s">
        <v>213</v>
      </c>
      <c r="J7287" t="s">
        <v>53</v>
      </c>
      <c r="K7287" t="s">
        <v>214</v>
      </c>
      <c r="L7287" t="s">
        <v>54</v>
      </c>
      <c r="M7287" t="s">
        <v>31</v>
      </c>
      <c r="N7287" t="s">
        <v>32</v>
      </c>
      <c r="O7287">
        <v>1290.8500000000001</v>
      </c>
      <c r="P7287" t="s">
        <v>209</v>
      </c>
      <c r="Q7287" t="s">
        <v>208</v>
      </c>
      <c r="R7287" t="s">
        <v>215</v>
      </c>
      <c r="S7287" t="s">
        <v>216</v>
      </c>
      <c r="T7287" t="s">
        <v>35</v>
      </c>
    </row>
    <row r="7288" spans="1:20">
      <c r="A7288" t="s">
        <v>226</v>
      </c>
      <c r="B7288" t="s">
        <v>209</v>
      </c>
      <c r="C7288" t="s">
        <v>391</v>
      </c>
      <c r="D7288" t="s">
        <v>392</v>
      </c>
      <c r="E7288" t="s">
        <v>212</v>
      </c>
      <c r="F7288" s="1">
        <v>33991</v>
      </c>
      <c r="G7288" t="s">
        <v>2895</v>
      </c>
      <c r="H7288">
        <v>201503</v>
      </c>
      <c r="I7288" t="s">
        <v>213</v>
      </c>
      <c r="J7288" t="s">
        <v>53</v>
      </c>
      <c r="K7288" t="s">
        <v>214</v>
      </c>
      <c r="L7288" t="s">
        <v>54</v>
      </c>
      <c r="M7288" t="s">
        <v>31</v>
      </c>
      <c r="N7288" t="s">
        <v>32</v>
      </c>
      <c r="O7288">
        <v>2371.98</v>
      </c>
      <c r="P7288" t="s">
        <v>209</v>
      </c>
      <c r="Q7288" t="s">
        <v>226</v>
      </c>
      <c r="R7288" t="s">
        <v>215</v>
      </c>
      <c r="S7288" t="s">
        <v>216</v>
      </c>
      <c r="T7288" t="s">
        <v>35</v>
      </c>
    </row>
    <row r="7289" spans="1:20">
      <c r="A7289" t="s">
        <v>226</v>
      </c>
      <c r="B7289" t="s">
        <v>209</v>
      </c>
      <c r="C7289" t="s">
        <v>391</v>
      </c>
      <c r="D7289" t="s">
        <v>392</v>
      </c>
      <c r="E7289" t="s">
        <v>212</v>
      </c>
      <c r="F7289" s="1">
        <v>33991</v>
      </c>
      <c r="G7289" t="s">
        <v>2895</v>
      </c>
      <c r="H7289">
        <v>201503</v>
      </c>
      <c r="I7289" t="s">
        <v>213</v>
      </c>
      <c r="J7289" t="s">
        <v>53</v>
      </c>
      <c r="K7289" t="s">
        <v>217</v>
      </c>
      <c r="L7289" t="s">
        <v>54</v>
      </c>
      <c r="M7289" t="s">
        <v>31</v>
      </c>
      <c r="N7289" t="s">
        <v>32</v>
      </c>
      <c r="O7289">
        <v>7100.76</v>
      </c>
      <c r="P7289" t="s">
        <v>209</v>
      </c>
      <c r="Q7289" t="s">
        <v>226</v>
      </c>
      <c r="R7289" t="s">
        <v>215</v>
      </c>
      <c r="S7289" t="s">
        <v>216</v>
      </c>
      <c r="T7289" t="s">
        <v>35</v>
      </c>
    </row>
    <row r="7290" spans="1:20">
      <c r="A7290" t="s">
        <v>226</v>
      </c>
      <c r="B7290" t="s">
        <v>209</v>
      </c>
      <c r="C7290" t="s">
        <v>393</v>
      </c>
      <c r="D7290" t="s">
        <v>394</v>
      </c>
      <c r="E7290" t="s">
        <v>212</v>
      </c>
      <c r="F7290" s="1">
        <v>30864</v>
      </c>
      <c r="G7290" t="s">
        <v>2895</v>
      </c>
      <c r="H7290">
        <v>201503</v>
      </c>
      <c r="I7290" t="s">
        <v>213</v>
      </c>
      <c r="J7290" t="s">
        <v>28</v>
      </c>
      <c r="K7290" t="s">
        <v>214</v>
      </c>
      <c r="L7290" t="s">
        <v>30</v>
      </c>
      <c r="M7290" t="s">
        <v>31</v>
      </c>
      <c r="N7290" t="s">
        <v>32</v>
      </c>
      <c r="O7290">
        <v>4071.4900000000002</v>
      </c>
      <c r="P7290" t="s">
        <v>209</v>
      </c>
      <c r="Q7290" t="s">
        <v>226</v>
      </c>
      <c r="R7290" t="s">
        <v>215</v>
      </c>
      <c r="S7290" t="s">
        <v>216</v>
      </c>
      <c r="T7290" t="s">
        <v>35</v>
      </c>
    </row>
    <row r="7291" spans="1:20">
      <c r="A7291" t="s">
        <v>226</v>
      </c>
      <c r="B7291" t="s">
        <v>209</v>
      </c>
      <c r="C7291" t="s">
        <v>393</v>
      </c>
      <c r="D7291" t="s">
        <v>394</v>
      </c>
      <c r="E7291" t="s">
        <v>212</v>
      </c>
      <c r="F7291" s="1">
        <v>30864</v>
      </c>
      <c r="G7291" t="s">
        <v>2895</v>
      </c>
      <c r="H7291">
        <v>201503</v>
      </c>
      <c r="I7291" t="s">
        <v>213</v>
      </c>
      <c r="J7291" t="s">
        <v>28</v>
      </c>
      <c r="K7291" t="s">
        <v>217</v>
      </c>
      <c r="L7291" t="s">
        <v>30</v>
      </c>
      <c r="M7291" t="s">
        <v>31</v>
      </c>
      <c r="N7291" t="s">
        <v>32</v>
      </c>
      <c r="O7291">
        <v>1305.97</v>
      </c>
      <c r="P7291" t="s">
        <v>209</v>
      </c>
      <c r="Q7291" t="s">
        <v>226</v>
      </c>
      <c r="R7291" t="s">
        <v>215</v>
      </c>
      <c r="S7291" t="s">
        <v>216</v>
      </c>
      <c r="T7291" t="s">
        <v>35</v>
      </c>
    </row>
    <row r="7292" spans="1:20">
      <c r="A7292" t="s">
        <v>221</v>
      </c>
      <c r="B7292" t="s">
        <v>209</v>
      </c>
      <c r="C7292" t="s">
        <v>395</v>
      </c>
      <c r="D7292" t="s">
        <v>396</v>
      </c>
      <c r="E7292" t="s">
        <v>212</v>
      </c>
      <c r="F7292" s="1">
        <v>30682</v>
      </c>
      <c r="G7292" t="s">
        <v>2895</v>
      </c>
      <c r="H7292">
        <v>201503</v>
      </c>
      <c r="I7292" t="s">
        <v>213</v>
      </c>
      <c r="J7292" t="s">
        <v>28</v>
      </c>
      <c r="K7292" t="s">
        <v>214</v>
      </c>
      <c r="L7292" t="s">
        <v>30</v>
      </c>
      <c r="M7292" t="s">
        <v>31</v>
      </c>
      <c r="N7292" t="s">
        <v>32</v>
      </c>
      <c r="O7292">
        <v>25153.59</v>
      </c>
      <c r="P7292" t="s">
        <v>209</v>
      </c>
      <c r="Q7292" t="s">
        <v>221</v>
      </c>
      <c r="R7292" t="s">
        <v>215</v>
      </c>
      <c r="S7292" t="s">
        <v>216</v>
      </c>
      <c r="T7292" t="s">
        <v>35</v>
      </c>
    </row>
    <row r="7293" spans="1:20">
      <c r="A7293" t="s">
        <v>226</v>
      </c>
      <c r="B7293" t="s">
        <v>209</v>
      </c>
      <c r="C7293" t="s">
        <v>2906</v>
      </c>
      <c r="D7293" t="s">
        <v>2907</v>
      </c>
      <c r="E7293" t="s">
        <v>212</v>
      </c>
      <c r="F7293" s="1">
        <v>37987</v>
      </c>
      <c r="G7293" t="s">
        <v>2895</v>
      </c>
      <c r="H7293">
        <v>201503</v>
      </c>
      <c r="I7293" t="s">
        <v>213</v>
      </c>
      <c r="J7293" t="s">
        <v>28</v>
      </c>
      <c r="K7293" t="s">
        <v>214</v>
      </c>
      <c r="L7293" t="s">
        <v>30</v>
      </c>
      <c r="M7293" t="s">
        <v>31</v>
      </c>
      <c r="N7293" t="s">
        <v>32</v>
      </c>
      <c r="O7293">
        <v>671.24</v>
      </c>
      <c r="P7293" t="s">
        <v>209</v>
      </c>
      <c r="Q7293" t="s">
        <v>226</v>
      </c>
      <c r="R7293" t="s">
        <v>215</v>
      </c>
      <c r="S7293" t="s">
        <v>216</v>
      </c>
      <c r="T7293" t="s">
        <v>35</v>
      </c>
    </row>
    <row r="7294" spans="1:20">
      <c r="A7294" t="s">
        <v>226</v>
      </c>
      <c r="B7294" t="s">
        <v>209</v>
      </c>
      <c r="C7294" t="s">
        <v>2906</v>
      </c>
      <c r="D7294" t="s">
        <v>2907</v>
      </c>
      <c r="E7294" t="s">
        <v>212</v>
      </c>
      <c r="F7294" s="1">
        <v>37987</v>
      </c>
      <c r="G7294" t="s">
        <v>2895</v>
      </c>
      <c r="H7294">
        <v>201503</v>
      </c>
      <c r="I7294" t="s">
        <v>213</v>
      </c>
      <c r="J7294" t="s">
        <v>28</v>
      </c>
      <c r="K7294" t="s">
        <v>217</v>
      </c>
      <c r="L7294" t="s">
        <v>30</v>
      </c>
      <c r="M7294" t="s">
        <v>31</v>
      </c>
      <c r="N7294" t="s">
        <v>32</v>
      </c>
      <c r="O7294">
        <v>124.91</v>
      </c>
      <c r="P7294" t="s">
        <v>209</v>
      </c>
      <c r="Q7294" t="s">
        <v>226</v>
      </c>
      <c r="R7294" t="s">
        <v>215</v>
      </c>
      <c r="S7294" t="s">
        <v>216</v>
      </c>
      <c r="T7294" t="s">
        <v>35</v>
      </c>
    </row>
    <row r="7295" spans="1:20">
      <c r="A7295" t="s">
        <v>208</v>
      </c>
      <c r="B7295" t="s">
        <v>209</v>
      </c>
      <c r="C7295" t="s">
        <v>399</v>
      </c>
      <c r="D7295" t="s">
        <v>400</v>
      </c>
      <c r="E7295" t="s">
        <v>212</v>
      </c>
      <c r="F7295" s="1">
        <v>37987</v>
      </c>
      <c r="G7295" t="s">
        <v>2895</v>
      </c>
      <c r="H7295">
        <v>201503</v>
      </c>
      <c r="I7295" t="s">
        <v>213</v>
      </c>
      <c r="J7295" t="s">
        <v>28</v>
      </c>
      <c r="K7295" t="s">
        <v>217</v>
      </c>
      <c r="L7295" t="s">
        <v>30</v>
      </c>
      <c r="M7295" t="s">
        <v>31</v>
      </c>
      <c r="N7295" t="s">
        <v>32</v>
      </c>
      <c r="O7295">
        <v>17571.830000000002</v>
      </c>
      <c r="P7295" t="s">
        <v>209</v>
      </c>
      <c r="Q7295" t="s">
        <v>208</v>
      </c>
      <c r="R7295" t="s">
        <v>215</v>
      </c>
      <c r="S7295" t="s">
        <v>216</v>
      </c>
      <c r="T7295" t="s">
        <v>35</v>
      </c>
    </row>
    <row r="7296" spans="1:20">
      <c r="A7296" t="s">
        <v>218</v>
      </c>
      <c r="B7296" t="s">
        <v>209</v>
      </c>
      <c r="C7296" t="s">
        <v>401</v>
      </c>
      <c r="D7296" t="s">
        <v>402</v>
      </c>
      <c r="E7296" t="s">
        <v>212</v>
      </c>
      <c r="F7296" s="1">
        <v>37987</v>
      </c>
      <c r="G7296" t="s">
        <v>2895</v>
      </c>
      <c r="H7296">
        <v>201503</v>
      </c>
      <c r="I7296" t="s">
        <v>213</v>
      </c>
      <c r="J7296" t="s">
        <v>28</v>
      </c>
      <c r="K7296" t="s">
        <v>217</v>
      </c>
      <c r="L7296" t="s">
        <v>30</v>
      </c>
      <c r="M7296" t="s">
        <v>31</v>
      </c>
      <c r="N7296" t="s">
        <v>32</v>
      </c>
      <c r="O7296">
        <v>3910.62</v>
      </c>
      <c r="P7296" t="s">
        <v>209</v>
      </c>
      <c r="Q7296" t="s">
        <v>218</v>
      </c>
      <c r="R7296" t="s">
        <v>215</v>
      </c>
      <c r="S7296" t="s">
        <v>216</v>
      </c>
      <c r="T7296" t="s">
        <v>35</v>
      </c>
    </row>
    <row r="7297" spans="1:20">
      <c r="A7297" t="s">
        <v>374</v>
      </c>
      <c r="B7297" t="s">
        <v>209</v>
      </c>
      <c r="C7297" t="s">
        <v>403</v>
      </c>
      <c r="D7297" t="s">
        <v>404</v>
      </c>
      <c r="E7297" t="s">
        <v>212</v>
      </c>
      <c r="F7297" s="1">
        <v>37987</v>
      </c>
      <c r="G7297" t="s">
        <v>2895</v>
      </c>
      <c r="H7297">
        <v>201503</v>
      </c>
      <c r="I7297" t="s">
        <v>213</v>
      </c>
      <c r="J7297" t="s">
        <v>28</v>
      </c>
      <c r="K7297" t="s">
        <v>214</v>
      </c>
      <c r="L7297" t="s">
        <v>30</v>
      </c>
      <c r="M7297" t="s">
        <v>31</v>
      </c>
      <c r="N7297" t="s">
        <v>32</v>
      </c>
      <c r="O7297">
        <v>811.51</v>
      </c>
      <c r="P7297" t="s">
        <v>209</v>
      </c>
      <c r="Q7297" t="s">
        <v>374</v>
      </c>
      <c r="R7297" t="s">
        <v>215</v>
      </c>
      <c r="S7297" t="s">
        <v>216</v>
      </c>
      <c r="T7297" t="s">
        <v>35</v>
      </c>
    </row>
    <row r="7298" spans="1:20">
      <c r="A7298" t="s">
        <v>374</v>
      </c>
      <c r="B7298" t="s">
        <v>209</v>
      </c>
      <c r="C7298" t="s">
        <v>403</v>
      </c>
      <c r="D7298" t="s">
        <v>404</v>
      </c>
      <c r="E7298" t="s">
        <v>212</v>
      </c>
      <c r="F7298" s="1">
        <v>37987</v>
      </c>
      <c r="G7298" t="s">
        <v>2895</v>
      </c>
      <c r="H7298">
        <v>201503</v>
      </c>
      <c r="I7298" t="s">
        <v>213</v>
      </c>
      <c r="J7298" t="s">
        <v>28</v>
      </c>
      <c r="K7298" t="s">
        <v>217</v>
      </c>
      <c r="L7298" t="s">
        <v>30</v>
      </c>
      <c r="M7298" t="s">
        <v>31</v>
      </c>
      <c r="N7298" t="s">
        <v>32</v>
      </c>
      <c r="O7298">
        <v>151.02000000000001</v>
      </c>
      <c r="P7298" t="s">
        <v>209</v>
      </c>
      <c r="Q7298" t="s">
        <v>374</v>
      </c>
      <c r="R7298" t="s">
        <v>215</v>
      </c>
      <c r="S7298" t="s">
        <v>216</v>
      </c>
      <c r="T7298" t="s">
        <v>35</v>
      </c>
    </row>
    <row r="7299" spans="1:20">
      <c r="A7299" t="s">
        <v>221</v>
      </c>
      <c r="B7299" t="s">
        <v>209</v>
      </c>
      <c r="C7299" t="s">
        <v>405</v>
      </c>
      <c r="D7299" t="s">
        <v>406</v>
      </c>
      <c r="E7299" t="s">
        <v>212</v>
      </c>
      <c r="F7299" s="1">
        <v>37987</v>
      </c>
      <c r="G7299" t="s">
        <v>2895</v>
      </c>
      <c r="H7299">
        <v>201503</v>
      </c>
      <c r="I7299" t="s">
        <v>213</v>
      </c>
      <c r="J7299" t="s">
        <v>28</v>
      </c>
      <c r="K7299" t="s">
        <v>214</v>
      </c>
      <c r="L7299" t="s">
        <v>30</v>
      </c>
      <c r="M7299" t="s">
        <v>31</v>
      </c>
      <c r="N7299" t="s">
        <v>32</v>
      </c>
      <c r="O7299">
        <v>267.14999999999998</v>
      </c>
      <c r="P7299" t="s">
        <v>209</v>
      </c>
      <c r="Q7299" t="s">
        <v>221</v>
      </c>
      <c r="R7299" t="s">
        <v>215</v>
      </c>
      <c r="S7299" t="s">
        <v>216</v>
      </c>
      <c r="T7299" t="s">
        <v>35</v>
      </c>
    </row>
    <row r="7300" spans="1:20">
      <c r="A7300" t="s">
        <v>221</v>
      </c>
      <c r="B7300" t="s">
        <v>209</v>
      </c>
      <c r="C7300" t="s">
        <v>405</v>
      </c>
      <c r="D7300" t="s">
        <v>406</v>
      </c>
      <c r="E7300" t="s">
        <v>212</v>
      </c>
      <c r="F7300" s="1">
        <v>37987</v>
      </c>
      <c r="G7300" t="s">
        <v>2895</v>
      </c>
      <c r="H7300">
        <v>201503</v>
      </c>
      <c r="I7300" t="s">
        <v>213</v>
      </c>
      <c r="J7300" t="s">
        <v>28</v>
      </c>
      <c r="K7300" t="s">
        <v>217</v>
      </c>
      <c r="L7300" t="s">
        <v>30</v>
      </c>
      <c r="M7300" t="s">
        <v>31</v>
      </c>
      <c r="N7300" t="s">
        <v>32</v>
      </c>
      <c r="O7300">
        <v>267.14</v>
      </c>
      <c r="P7300" t="s">
        <v>209</v>
      </c>
      <c r="Q7300" t="s">
        <v>221</v>
      </c>
      <c r="R7300" t="s">
        <v>215</v>
      </c>
      <c r="S7300" t="s">
        <v>216</v>
      </c>
      <c r="T7300" t="s">
        <v>35</v>
      </c>
    </row>
    <row r="7301" spans="1:20">
      <c r="A7301" t="s">
        <v>291</v>
      </c>
      <c r="B7301" t="s">
        <v>209</v>
      </c>
      <c r="C7301" t="s">
        <v>407</v>
      </c>
      <c r="D7301" t="s">
        <v>408</v>
      </c>
      <c r="E7301" t="s">
        <v>212</v>
      </c>
      <c r="F7301" s="1">
        <v>37987</v>
      </c>
      <c r="G7301" t="s">
        <v>2895</v>
      </c>
      <c r="H7301">
        <v>201503</v>
      </c>
      <c r="I7301" t="s">
        <v>213</v>
      </c>
      <c r="J7301" t="s">
        <v>53</v>
      </c>
      <c r="K7301" t="s">
        <v>214</v>
      </c>
      <c r="L7301" t="s">
        <v>54</v>
      </c>
      <c r="M7301" t="s">
        <v>31</v>
      </c>
      <c r="N7301" t="s">
        <v>32</v>
      </c>
      <c r="O7301">
        <v>21.29</v>
      </c>
      <c r="P7301" t="s">
        <v>209</v>
      </c>
      <c r="Q7301" t="s">
        <v>291</v>
      </c>
      <c r="R7301" t="s">
        <v>215</v>
      </c>
      <c r="S7301" t="s">
        <v>216</v>
      </c>
      <c r="T7301" t="s">
        <v>35</v>
      </c>
    </row>
    <row r="7302" spans="1:20">
      <c r="A7302" t="s">
        <v>291</v>
      </c>
      <c r="B7302" t="s">
        <v>209</v>
      </c>
      <c r="C7302" t="s">
        <v>407</v>
      </c>
      <c r="D7302" t="s">
        <v>408</v>
      </c>
      <c r="E7302" t="s">
        <v>212</v>
      </c>
      <c r="F7302" s="1">
        <v>37987</v>
      </c>
      <c r="G7302" t="s">
        <v>2895</v>
      </c>
      <c r="H7302">
        <v>201503</v>
      </c>
      <c r="I7302" t="s">
        <v>213</v>
      </c>
      <c r="J7302" t="s">
        <v>53</v>
      </c>
      <c r="K7302" t="s">
        <v>217</v>
      </c>
      <c r="L7302" t="s">
        <v>54</v>
      </c>
      <c r="M7302" t="s">
        <v>31</v>
      </c>
      <c r="N7302" t="s">
        <v>32</v>
      </c>
      <c r="O7302">
        <v>647.82000000000005</v>
      </c>
      <c r="P7302" t="s">
        <v>209</v>
      </c>
      <c r="Q7302" t="s">
        <v>291</v>
      </c>
      <c r="R7302" t="s">
        <v>215</v>
      </c>
      <c r="S7302" t="s">
        <v>216</v>
      </c>
      <c r="T7302" t="s">
        <v>35</v>
      </c>
    </row>
    <row r="7303" spans="1:20">
      <c r="A7303" t="s">
        <v>208</v>
      </c>
      <c r="B7303" t="s">
        <v>209</v>
      </c>
      <c r="C7303" t="s">
        <v>409</v>
      </c>
      <c r="D7303" t="s">
        <v>410</v>
      </c>
      <c r="E7303" t="s">
        <v>212</v>
      </c>
      <c r="F7303" s="1">
        <v>37987</v>
      </c>
      <c r="G7303" t="s">
        <v>2895</v>
      </c>
      <c r="H7303">
        <v>201503</v>
      </c>
      <c r="I7303" t="s">
        <v>213</v>
      </c>
      <c r="J7303" t="s">
        <v>53</v>
      </c>
      <c r="K7303" t="s">
        <v>217</v>
      </c>
      <c r="L7303" t="s">
        <v>54</v>
      </c>
      <c r="M7303" t="s">
        <v>31</v>
      </c>
      <c r="N7303" t="s">
        <v>32</v>
      </c>
      <c r="O7303">
        <v>24511.37</v>
      </c>
      <c r="P7303" t="s">
        <v>209</v>
      </c>
      <c r="Q7303" t="s">
        <v>208</v>
      </c>
      <c r="R7303" t="s">
        <v>215</v>
      </c>
      <c r="S7303" t="s">
        <v>216</v>
      </c>
      <c r="T7303" t="s">
        <v>35</v>
      </c>
    </row>
    <row r="7304" spans="1:20">
      <c r="A7304" t="s">
        <v>226</v>
      </c>
      <c r="B7304" t="s">
        <v>209</v>
      </c>
      <c r="C7304" t="s">
        <v>411</v>
      </c>
      <c r="D7304" t="s">
        <v>412</v>
      </c>
      <c r="E7304" t="s">
        <v>212</v>
      </c>
      <c r="F7304" s="1">
        <v>37987</v>
      </c>
      <c r="G7304" t="s">
        <v>2895</v>
      </c>
      <c r="H7304">
        <v>201503</v>
      </c>
      <c r="I7304" t="s">
        <v>213</v>
      </c>
      <c r="J7304" t="s">
        <v>53</v>
      </c>
      <c r="K7304" t="s">
        <v>217</v>
      </c>
      <c r="L7304" t="s">
        <v>54</v>
      </c>
      <c r="M7304" t="s">
        <v>31</v>
      </c>
      <c r="N7304" t="s">
        <v>32</v>
      </c>
      <c r="O7304">
        <v>13971.34</v>
      </c>
      <c r="P7304" t="s">
        <v>209</v>
      </c>
      <c r="Q7304" t="s">
        <v>226</v>
      </c>
      <c r="R7304" t="s">
        <v>215</v>
      </c>
      <c r="S7304" t="s">
        <v>216</v>
      </c>
      <c r="T7304" t="s">
        <v>35</v>
      </c>
    </row>
    <row r="7305" spans="1:20">
      <c r="A7305" t="s">
        <v>226</v>
      </c>
      <c r="B7305" t="s">
        <v>209</v>
      </c>
      <c r="C7305" t="s">
        <v>415</v>
      </c>
      <c r="D7305" t="s">
        <v>416</v>
      </c>
      <c r="E7305" t="s">
        <v>212</v>
      </c>
      <c r="F7305" s="1">
        <v>37987</v>
      </c>
      <c r="G7305" t="s">
        <v>2895</v>
      </c>
      <c r="H7305">
        <v>201503</v>
      </c>
      <c r="I7305" t="s">
        <v>213</v>
      </c>
      <c r="J7305" t="s">
        <v>28</v>
      </c>
      <c r="K7305" t="s">
        <v>217</v>
      </c>
      <c r="L7305" t="s">
        <v>30</v>
      </c>
      <c r="M7305" t="s">
        <v>31</v>
      </c>
      <c r="N7305" t="s">
        <v>32</v>
      </c>
      <c r="O7305">
        <v>18614.14</v>
      </c>
      <c r="P7305" t="s">
        <v>209</v>
      </c>
      <c r="Q7305" t="s">
        <v>226</v>
      </c>
      <c r="R7305" t="s">
        <v>215</v>
      </c>
      <c r="S7305" t="s">
        <v>216</v>
      </c>
      <c r="T7305" t="s">
        <v>35</v>
      </c>
    </row>
    <row r="7306" spans="1:20">
      <c r="A7306" t="s">
        <v>221</v>
      </c>
      <c r="B7306" t="s">
        <v>209</v>
      </c>
      <c r="C7306" t="s">
        <v>417</v>
      </c>
      <c r="D7306" t="s">
        <v>418</v>
      </c>
      <c r="E7306" t="s">
        <v>212</v>
      </c>
      <c r="F7306" s="1">
        <v>18629</v>
      </c>
      <c r="G7306" t="s">
        <v>2895</v>
      </c>
      <c r="H7306">
        <v>201503</v>
      </c>
      <c r="I7306" t="s">
        <v>213</v>
      </c>
      <c r="J7306" t="s">
        <v>28</v>
      </c>
      <c r="K7306" t="s">
        <v>217</v>
      </c>
      <c r="L7306" t="s">
        <v>30</v>
      </c>
      <c r="M7306" t="s">
        <v>31</v>
      </c>
      <c r="N7306" t="s">
        <v>32</v>
      </c>
      <c r="O7306">
        <v>106104.74</v>
      </c>
      <c r="P7306" t="s">
        <v>209</v>
      </c>
      <c r="Q7306" t="s">
        <v>221</v>
      </c>
      <c r="R7306" t="s">
        <v>215</v>
      </c>
      <c r="S7306" t="s">
        <v>216</v>
      </c>
      <c r="T7306" t="s">
        <v>35</v>
      </c>
    </row>
    <row r="7307" spans="1:20">
      <c r="A7307" t="s">
        <v>236</v>
      </c>
      <c r="B7307" t="s">
        <v>209</v>
      </c>
      <c r="C7307" t="s">
        <v>419</v>
      </c>
      <c r="D7307" t="s">
        <v>420</v>
      </c>
      <c r="E7307" t="s">
        <v>212</v>
      </c>
      <c r="F7307" s="1">
        <v>37987</v>
      </c>
      <c r="G7307" t="s">
        <v>2895</v>
      </c>
      <c r="H7307">
        <v>201503</v>
      </c>
      <c r="I7307" t="s">
        <v>213</v>
      </c>
      <c r="J7307" t="s">
        <v>53</v>
      </c>
      <c r="K7307" t="s">
        <v>214</v>
      </c>
      <c r="L7307" t="s">
        <v>54</v>
      </c>
      <c r="M7307" t="s">
        <v>31</v>
      </c>
      <c r="N7307" t="s">
        <v>32</v>
      </c>
      <c r="O7307">
        <v>0</v>
      </c>
      <c r="P7307" t="s">
        <v>209</v>
      </c>
      <c r="Q7307" t="s">
        <v>236</v>
      </c>
      <c r="R7307" t="s">
        <v>215</v>
      </c>
      <c r="S7307" t="s">
        <v>216</v>
      </c>
      <c r="T7307" t="s">
        <v>35</v>
      </c>
    </row>
    <row r="7308" spans="1:20">
      <c r="A7308" t="s">
        <v>236</v>
      </c>
      <c r="B7308" t="s">
        <v>209</v>
      </c>
      <c r="C7308" t="s">
        <v>419</v>
      </c>
      <c r="D7308" t="s">
        <v>420</v>
      </c>
      <c r="E7308" t="s">
        <v>212</v>
      </c>
      <c r="F7308" s="1">
        <v>37987</v>
      </c>
      <c r="G7308" t="s">
        <v>2895</v>
      </c>
      <c r="H7308">
        <v>201503</v>
      </c>
      <c r="I7308" t="s">
        <v>213</v>
      </c>
      <c r="J7308" t="s">
        <v>53</v>
      </c>
      <c r="K7308" t="s">
        <v>217</v>
      </c>
      <c r="L7308" t="s">
        <v>54</v>
      </c>
      <c r="M7308" t="s">
        <v>31</v>
      </c>
      <c r="N7308" t="s">
        <v>32</v>
      </c>
      <c r="O7308">
        <v>6519.76</v>
      </c>
      <c r="P7308" t="s">
        <v>209</v>
      </c>
      <c r="Q7308" t="s">
        <v>236</v>
      </c>
      <c r="R7308" t="s">
        <v>215</v>
      </c>
      <c r="S7308" t="s">
        <v>216</v>
      </c>
      <c r="T7308" t="s">
        <v>35</v>
      </c>
    </row>
    <row r="7309" spans="1:20">
      <c r="A7309" t="s">
        <v>221</v>
      </c>
      <c r="B7309" t="s">
        <v>209</v>
      </c>
      <c r="C7309" t="s">
        <v>421</v>
      </c>
      <c r="D7309" t="s">
        <v>422</v>
      </c>
      <c r="E7309" t="s">
        <v>212</v>
      </c>
      <c r="F7309" s="1">
        <v>37987</v>
      </c>
      <c r="G7309" t="s">
        <v>2895</v>
      </c>
      <c r="H7309">
        <v>201503</v>
      </c>
      <c r="I7309" t="s">
        <v>213</v>
      </c>
      <c r="J7309" t="s">
        <v>28</v>
      </c>
      <c r="K7309" t="s">
        <v>214</v>
      </c>
      <c r="L7309" t="s">
        <v>30</v>
      </c>
      <c r="M7309" t="s">
        <v>31</v>
      </c>
      <c r="N7309" t="s">
        <v>32</v>
      </c>
      <c r="O7309">
        <v>-607.45000000000005</v>
      </c>
      <c r="P7309" t="s">
        <v>209</v>
      </c>
      <c r="Q7309" t="s">
        <v>221</v>
      </c>
      <c r="R7309" t="s">
        <v>215</v>
      </c>
      <c r="S7309" t="s">
        <v>216</v>
      </c>
      <c r="T7309" t="s">
        <v>35</v>
      </c>
    </row>
    <row r="7310" spans="1:20">
      <c r="A7310" t="s">
        <v>221</v>
      </c>
      <c r="B7310" t="s">
        <v>209</v>
      </c>
      <c r="C7310" t="s">
        <v>421</v>
      </c>
      <c r="D7310" t="s">
        <v>422</v>
      </c>
      <c r="E7310" t="s">
        <v>212</v>
      </c>
      <c r="F7310" s="1">
        <v>37987</v>
      </c>
      <c r="G7310" t="s">
        <v>2895</v>
      </c>
      <c r="H7310">
        <v>201503</v>
      </c>
      <c r="I7310" t="s">
        <v>213</v>
      </c>
      <c r="J7310" t="s">
        <v>28</v>
      </c>
      <c r="K7310" t="s">
        <v>217</v>
      </c>
      <c r="L7310" t="s">
        <v>30</v>
      </c>
      <c r="M7310" t="s">
        <v>31</v>
      </c>
      <c r="N7310" t="s">
        <v>32</v>
      </c>
      <c r="O7310">
        <v>-607.46</v>
      </c>
      <c r="P7310" t="s">
        <v>209</v>
      </c>
      <c r="Q7310" t="s">
        <v>221</v>
      </c>
      <c r="R7310" t="s">
        <v>215</v>
      </c>
      <c r="S7310" t="s">
        <v>216</v>
      </c>
      <c r="T7310" t="s">
        <v>35</v>
      </c>
    </row>
    <row r="7311" spans="1:20">
      <c r="A7311" t="s">
        <v>221</v>
      </c>
      <c r="B7311" t="s">
        <v>209</v>
      </c>
      <c r="C7311" t="s">
        <v>423</v>
      </c>
      <c r="D7311" t="s">
        <v>424</v>
      </c>
      <c r="E7311" t="s">
        <v>212</v>
      </c>
      <c r="F7311" s="1">
        <v>37987</v>
      </c>
      <c r="G7311" t="s">
        <v>2895</v>
      </c>
      <c r="H7311">
        <v>201503</v>
      </c>
      <c r="I7311" t="s">
        <v>213</v>
      </c>
      <c r="J7311" t="s">
        <v>28</v>
      </c>
      <c r="K7311" t="s">
        <v>217</v>
      </c>
      <c r="L7311" t="s">
        <v>30</v>
      </c>
      <c r="M7311" t="s">
        <v>31</v>
      </c>
      <c r="N7311" t="s">
        <v>32</v>
      </c>
      <c r="O7311">
        <v>163265.91</v>
      </c>
      <c r="P7311" t="s">
        <v>209</v>
      </c>
      <c r="Q7311" t="s">
        <v>221</v>
      </c>
      <c r="R7311" t="s">
        <v>215</v>
      </c>
      <c r="S7311" t="s">
        <v>216</v>
      </c>
      <c r="T7311" t="s">
        <v>35</v>
      </c>
    </row>
    <row r="7312" spans="1:20">
      <c r="A7312" t="s">
        <v>246</v>
      </c>
      <c r="B7312" t="s">
        <v>209</v>
      </c>
      <c r="C7312" t="s">
        <v>427</v>
      </c>
      <c r="D7312" t="s">
        <v>428</v>
      </c>
      <c r="E7312" t="s">
        <v>212</v>
      </c>
      <c r="F7312" s="1">
        <v>37987</v>
      </c>
      <c r="G7312" t="s">
        <v>2895</v>
      </c>
      <c r="H7312">
        <v>201503</v>
      </c>
      <c r="I7312" t="s">
        <v>213</v>
      </c>
      <c r="J7312" t="s">
        <v>53</v>
      </c>
      <c r="K7312" t="s">
        <v>217</v>
      </c>
      <c r="L7312" t="s">
        <v>54</v>
      </c>
      <c r="M7312" t="s">
        <v>31</v>
      </c>
      <c r="N7312" t="s">
        <v>32</v>
      </c>
      <c r="O7312">
        <v>141818.05000000002</v>
      </c>
      <c r="P7312" t="s">
        <v>209</v>
      </c>
      <c r="Q7312" t="s">
        <v>246</v>
      </c>
      <c r="R7312" t="s">
        <v>215</v>
      </c>
      <c r="S7312" t="s">
        <v>216</v>
      </c>
      <c r="T7312" t="s">
        <v>35</v>
      </c>
    </row>
    <row r="7313" spans="1:20">
      <c r="A7313" t="s">
        <v>431</v>
      </c>
      <c r="B7313" t="s">
        <v>432</v>
      </c>
      <c r="C7313" t="s">
        <v>2685</v>
      </c>
      <c r="D7313" t="s">
        <v>2686</v>
      </c>
      <c r="E7313" t="s">
        <v>435</v>
      </c>
      <c r="F7313" s="1">
        <v>42005</v>
      </c>
      <c r="G7313" t="s">
        <v>2895</v>
      </c>
      <c r="H7313">
        <v>201503</v>
      </c>
      <c r="I7313" t="s">
        <v>27</v>
      </c>
      <c r="J7313" t="s">
        <v>28</v>
      </c>
      <c r="K7313" t="s">
        <v>436</v>
      </c>
      <c r="L7313" t="s">
        <v>30</v>
      </c>
      <c r="M7313" t="s">
        <v>31</v>
      </c>
      <c r="N7313" t="s">
        <v>32</v>
      </c>
      <c r="O7313">
        <v>39986.400000000001</v>
      </c>
      <c r="P7313" t="s">
        <v>432</v>
      </c>
      <c r="Q7313" t="s">
        <v>431</v>
      </c>
      <c r="R7313" t="s">
        <v>437</v>
      </c>
      <c r="S7313" t="s">
        <v>34</v>
      </c>
      <c r="T7313" t="s">
        <v>35</v>
      </c>
    </row>
    <row r="7314" spans="1:20">
      <c r="A7314" t="s">
        <v>431</v>
      </c>
      <c r="B7314" t="s">
        <v>432</v>
      </c>
      <c r="C7314" t="s">
        <v>433</v>
      </c>
      <c r="D7314" t="s">
        <v>434</v>
      </c>
      <c r="E7314" t="s">
        <v>435</v>
      </c>
      <c r="F7314" s="1">
        <v>30708</v>
      </c>
      <c r="G7314" t="s">
        <v>2895</v>
      </c>
      <c r="H7314">
        <v>201503</v>
      </c>
      <c r="I7314" t="s">
        <v>27</v>
      </c>
      <c r="J7314" t="s">
        <v>28</v>
      </c>
      <c r="K7314" t="s">
        <v>436</v>
      </c>
      <c r="L7314" t="s">
        <v>30</v>
      </c>
      <c r="M7314" t="s">
        <v>31</v>
      </c>
      <c r="N7314" t="s">
        <v>32</v>
      </c>
      <c r="O7314">
        <v>770.58</v>
      </c>
      <c r="P7314" t="s">
        <v>432</v>
      </c>
      <c r="Q7314" t="s">
        <v>431</v>
      </c>
      <c r="R7314" t="s">
        <v>437</v>
      </c>
      <c r="S7314" t="s">
        <v>34</v>
      </c>
      <c r="T7314" t="s">
        <v>35</v>
      </c>
    </row>
    <row r="7315" spans="1:20">
      <c r="A7315" t="s">
        <v>441</v>
      </c>
      <c r="B7315" t="s">
        <v>442</v>
      </c>
      <c r="C7315" t="s">
        <v>2426</v>
      </c>
      <c r="D7315" t="s">
        <v>2427</v>
      </c>
      <c r="E7315" t="s">
        <v>435</v>
      </c>
      <c r="F7315" s="1">
        <v>30708</v>
      </c>
      <c r="G7315" t="s">
        <v>2895</v>
      </c>
      <c r="H7315">
        <v>201503</v>
      </c>
      <c r="I7315" t="s">
        <v>27</v>
      </c>
      <c r="J7315" t="s">
        <v>53</v>
      </c>
      <c r="K7315" t="s">
        <v>36</v>
      </c>
      <c r="L7315" t="s">
        <v>54</v>
      </c>
      <c r="M7315" t="s">
        <v>31</v>
      </c>
      <c r="N7315" t="s">
        <v>32</v>
      </c>
      <c r="O7315">
        <v>2580.19</v>
      </c>
      <c r="P7315" t="s">
        <v>442</v>
      </c>
      <c r="Q7315" t="s">
        <v>441</v>
      </c>
      <c r="R7315" t="s">
        <v>445</v>
      </c>
      <c r="S7315" t="s">
        <v>34</v>
      </c>
      <c r="T7315" t="s">
        <v>35</v>
      </c>
    </row>
    <row r="7316" spans="1:20">
      <c r="A7316" t="s">
        <v>441</v>
      </c>
      <c r="B7316" t="s">
        <v>442</v>
      </c>
      <c r="C7316" t="s">
        <v>2426</v>
      </c>
      <c r="D7316" t="s">
        <v>2427</v>
      </c>
      <c r="E7316" t="s">
        <v>435</v>
      </c>
      <c r="F7316" s="1">
        <v>30708</v>
      </c>
      <c r="G7316" t="s">
        <v>2895</v>
      </c>
      <c r="H7316">
        <v>201503</v>
      </c>
      <c r="I7316" t="s">
        <v>27</v>
      </c>
      <c r="J7316" t="s">
        <v>53</v>
      </c>
      <c r="K7316" t="s">
        <v>38</v>
      </c>
      <c r="L7316" t="s">
        <v>54</v>
      </c>
      <c r="M7316" t="s">
        <v>31</v>
      </c>
      <c r="N7316" t="s">
        <v>32</v>
      </c>
      <c r="O7316">
        <v>2146.09</v>
      </c>
      <c r="P7316" t="s">
        <v>442</v>
      </c>
      <c r="Q7316" t="s">
        <v>441</v>
      </c>
      <c r="R7316" t="s">
        <v>445</v>
      </c>
      <c r="S7316" t="s">
        <v>34</v>
      </c>
      <c r="T7316" t="s">
        <v>35</v>
      </c>
    </row>
    <row r="7317" spans="1:20">
      <c r="A7317" t="s">
        <v>441</v>
      </c>
      <c r="B7317" t="s">
        <v>442</v>
      </c>
      <c r="C7317" t="s">
        <v>443</v>
      </c>
      <c r="D7317" t="s">
        <v>444</v>
      </c>
      <c r="E7317" t="s">
        <v>435</v>
      </c>
      <c r="F7317" s="1">
        <v>41275</v>
      </c>
      <c r="G7317" t="s">
        <v>2895</v>
      </c>
      <c r="H7317">
        <v>201503</v>
      </c>
      <c r="I7317" t="s">
        <v>27</v>
      </c>
      <c r="J7317" t="s">
        <v>53</v>
      </c>
      <c r="K7317" t="s">
        <v>39</v>
      </c>
      <c r="L7317" t="s">
        <v>54</v>
      </c>
      <c r="M7317" t="s">
        <v>31</v>
      </c>
      <c r="N7317" t="s">
        <v>32</v>
      </c>
      <c r="O7317">
        <v>115987.83</v>
      </c>
      <c r="P7317" t="s">
        <v>442</v>
      </c>
      <c r="Q7317" t="s">
        <v>441</v>
      </c>
      <c r="R7317" t="s">
        <v>445</v>
      </c>
      <c r="S7317" t="s">
        <v>34</v>
      </c>
      <c r="T7317" t="s">
        <v>35</v>
      </c>
    </row>
    <row r="7318" spans="1:20">
      <c r="A7318" t="s">
        <v>441</v>
      </c>
      <c r="B7318" t="s">
        <v>442</v>
      </c>
      <c r="C7318" t="s">
        <v>446</v>
      </c>
      <c r="D7318" t="s">
        <v>447</v>
      </c>
      <c r="E7318" t="s">
        <v>435</v>
      </c>
      <c r="F7318" s="1">
        <v>41275</v>
      </c>
      <c r="G7318" t="s">
        <v>2895</v>
      </c>
      <c r="H7318">
        <v>201503</v>
      </c>
      <c r="I7318" t="s">
        <v>27</v>
      </c>
      <c r="J7318" t="s">
        <v>28</v>
      </c>
      <c r="K7318" t="s">
        <v>39</v>
      </c>
      <c r="L7318" t="s">
        <v>30</v>
      </c>
      <c r="M7318" t="s">
        <v>31</v>
      </c>
      <c r="N7318" t="s">
        <v>32</v>
      </c>
      <c r="O7318">
        <v>1117250.51</v>
      </c>
      <c r="P7318" t="s">
        <v>442</v>
      </c>
      <c r="Q7318" t="s">
        <v>441</v>
      </c>
      <c r="R7318" t="s">
        <v>445</v>
      </c>
      <c r="S7318" t="s">
        <v>34</v>
      </c>
      <c r="T7318" t="s">
        <v>35</v>
      </c>
    </row>
    <row r="7319" spans="1:20">
      <c r="A7319" t="s">
        <v>453</v>
      </c>
      <c r="B7319" t="s">
        <v>449</v>
      </c>
      <c r="C7319" t="s">
        <v>456</v>
      </c>
      <c r="D7319" t="s">
        <v>457</v>
      </c>
      <c r="E7319" t="s">
        <v>25</v>
      </c>
      <c r="F7319" s="1">
        <v>33603</v>
      </c>
      <c r="G7319" t="s">
        <v>2895</v>
      </c>
      <c r="H7319">
        <v>201503</v>
      </c>
      <c r="I7319" t="s">
        <v>27</v>
      </c>
      <c r="J7319" t="s">
        <v>28</v>
      </c>
      <c r="K7319" t="s">
        <v>29</v>
      </c>
      <c r="L7319" t="s">
        <v>30</v>
      </c>
      <c r="M7319" t="s">
        <v>31</v>
      </c>
      <c r="N7319" t="s">
        <v>32</v>
      </c>
      <c r="O7319">
        <v>5.39</v>
      </c>
      <c r="P7319" t="s">
        <v>449</v>
      </c>
      <c r="Q7319" t="s">
        <v>453</v>
      </c>
      <c r="R7319" t="s">
        <v>452</v>
      </c>
      <c r="S7319" t="s">
        <v>34</v>
      </c>
      <c r="T7319" t="s">
        <v>35</v>
      </c>
    </row>
    <row r="7320" spans="1:20">
      <c r="A7320" t="s">
        <v>453</v>
      </c>
      <c r="B7320" t="s">
        <v>449</v>
      </c>
      <c r="C7320" t="s">
        <v>456</v>
      </c>
      <c r="D7320" t="s">
        <v>457</v>
      </c>
      <c r="E7320" t="s">
        <v>25</v>
      </c>
      <c r="F7320" s="1">
        <v>33603</v>
      </c>
      <c r="G7320" t="s">
        <v>2895</v>
      </c>
      <c r="H7320">
        <v>201503</v>
      </c>
      <c r="I7320" t="s">
        <v>27</v>
      </c>
      <c r="J7320" t="s">
        <v>28</v>
      </c>
      <c r="K7320" t="s">
        <v>36</v>
      </c>
      <c r="L7320" t="s">
        <v>30</v>
      </c>
      <c r="M7320" t="s">
        <v>31</v>
      </c>
      <c r="N7320" t="s">
        <v>32</v>
      </c>
      <c r="O7320">
        <v>0.36</v>
      </c>
      <c r="P7320" t="s">
        <v>449</v>
      </c>
      <c r="Q7320" t="s">
        <v>453</v>
      </c>
      <c r="R7320" t="s">
        <v>452</v>
      </c>
      <c r="S7320" t="s">
        <v>34</v>
      </c>
      <c r="T7320" t="s">
        <v>35</v>
      </c>
    </row>
    <row r="7321" spans="1:20">
      <c r="A7321" t="s">
        <v>453</v>
      </c>
      <c r="B7321" t="s">
        <v>449</v>
      </c>
      <c r="C7321" t="s">
        <v>456</v>
      </c>
      <c r="D7321" t="s">
        <v>457</v>
      </c>
      <c r="E7321" t="s">
        <v>25</v>
      </c>
      <c r="F7321" s="1">
        <v>33603</v>
      </c>
      <c r="G7321" t="s">
        <v>2895</v>
      </c>
      <c r="H7321">
        <v>201503</v>
      </c>
      <c r="I7321" t="s">
        <v>27</v>
      </c>
      <c r="J7321" t="s">
        <v>28</v>
      </c>
      <c r="K7321" t="s">
        <v>37</v>
      </c>
      <c r="L7321" t="s">
        <v>30</v>
      </c>
      <c r="M7321" t="s">
        <v>31</v>
      </c>
      <c r="N7321" t="s">
        <v>32</v>
      </c>
      <c r="O7321">
        <v>2.92</v>
      </c>
      <c r="P7321" t="s">
        <v>449</v>
      </c>
      <c r="Q7321" t="s">
        <v>453</v>
      </c>
      <c r="R7321" t="s">
        <v>452</v>
      </c>
      <c r="S7321" t="s">
        <v>34</v>
      </c>
      <c r="T7321" t="s">
        <v>35</v>
      </c>
    </row>
    <row r="7322" spans="1:20">
      <c r="A7322" t="s">
        <v>453</v>
      </c>
      <c r="B7322" t="s">
        <v>449</v>
      </c>
      <c r="C7322" t="s">
        <v>456</v>
      </c>
      <c r="D7322" t="s">
        <v>457</v>
      </c>
      <c r="E7322" t="s">
        <v>25</v>
      </c>
      <c r="F7322" s="1">
        <v>33603</v>
      </c>
      <c r="G7322" t="s">
        <v>2895</v>
      </c>
      <c r="H7322">
        <v>201503</v>
      </c>
      <c r="I7322" t="s">
        <v>27</v>
      </c>
      <c r="J7322" t="s">
        <v>28</v>
      </c>
      <c r="K7322" t="s">
        <v>38</v>
      </c>
      <c r="L7322" t="s">
        <v>30</v>
      </c>
      <c r="M7322" t="s">
        <v>31</v>
      </c>
      <c r="N7322" t="s">
        <v>32</v>
      </c>
      <c r="O7322">
        <v>0.12</v>
      </c>
      <c r="P7322" t="s">
        <v>449</v>
      </c>
      <c r="Q7322" t="s">
        <v>453</v>
      </c>
      <c r="R7322" t="s">
        <v>452</v>
      </c>
      <c r="S7322" t="s">
        <v>34</v>
      </c>
      <c r="T7322" t="s">
        <v>35</v>
      </c>
    </row>
    <row r="7323" spans="1:20">
      <c r="A7323" t="s">
        <v>453</v>
      </c>
      <c r="B7323" t="s">
        <v>449</v>
      </c>
      <c r="C7323" t="s">
        <v>456</v>
      </c>
      <c r="D7323" t="s">
        <v>457</v>
      </c>
      <c r="E7323" t="s">
        <v>25</v>
      </c>
      <c r="F7323" s="1">
        <v>33603</v>
      </c>
      <c r="G7323" t="s">
        <v>2895</v>
      </c>
      <c r="H7323">
        <v>201503</v>
      </c>
      <c r="I7323" t="s">
        <v>27</v>
      </c>
      <c r="J7323" t="s">
        <v>28</v>
      </c>
      <c r="K7323" t="s">
        <v>40</v>
      </c>
      <c r="L7323" t="s">
        <v>30</v>
      </c>
      <c r="M7323" t="s">
        <v>31</v>
      </c>
      <c r="N7323" t="s">
        <v>32</v>
      </c>
      <c r="O7323">
        <v>0.09</v>
      </c>
      <c r="P7323" t="s">
        <v>449</v>
      </c>
      <c r="Q7323" t="s">
        <v>453</v>
      </c>
      <c r="R7323" t="s">
        <v>452</v>
      </c>
      <c r="S7323" t="s">
        <v>34</v>
      </c>
      <c r="T7323" t="s">
        <v>35</v>
      </c>
    </row>
    <row r="7324" spans="1:20">
      <c r="A7324" t="s">
        <v>453</v>
      </c>
      <c r="B7324" t="s">
        <v>449</v>
      </c>
      <c r="C7324" t="s">
        <v>456</v>
      </c>
      <c r="D7324" t="s">
        <v>457</v>
      </c>
      <c r="E7324" t="s">
        <v>25</v>
      </c>
      <c r="F7324" s="1">
        <v>33603</v>
      </c>
      <c r="G7324" t="s">
        <v>2895</v>
      </c>
      <c r="H7324">
        <v>201503</v>
      </c>
      <c r="I7324" t="s">
        <v>27</v>
      </c>
      <c r="J7324" t="s">
        <v>28</v>
      </c>
      <c r="K7324" t="s">
        <v>41</v>
      </c>
      <c r="L7324" t="s">
        <v>30</v>
      </c>
      <c r="M7324" t="s">
        <v>31</v>
      </c>
      <c r="N7324" t="s">
        <v>32</v>
      </c>
      <c r="O7324">
        <v>3.34</v>
      </c>
      <c r="P7324" t="s">
        <v>449</v>
      </c>
      <c r="Q7324" t="s">
        <v>453</v>
      </c>
      <c r="R7324" t="s">
        <v>452</v>
      </c>
      <c r="S7324" t="s">
        <v>34</v>
      </c>
      <c r="T7324" t="s">
        <v>35</v>
      </c>
    </row>
    <row r="7325" spans="1:20">
      <c r="A7325" t="s">
        <v>453</v>
      </c>
      <c r="B7325" t="s">
        <v>449</v>
      </c>
      <c r="C7325" t="s">
        <v>456</v>
      </c>
      <c r="D7325" t="s">
        <v>457</v>
      </c>
      <c r="E7325" t="s">
        <v>25</v>
      </c>
      <c r="F7325" s="1">
        <v>33603</v>
      </c>
      <c r="G7325" t="s">
        <v>2895</v>
      </c>
      <c r="H7325">
        <v>201503</v>
      </c>
      <c r="I7325" t="s">
        <v>27</v>
      </c>
      <c r="J7325" t="s">
        <v>28</v>
      </c>
      <c r="K7325" t="s">
        <v>42</v>
      </c>
      <c r="L7325" t="s">
        <v>30</v>
      </c>
      <c r="M7325" t="s">
        <v>31</v>
      </c>
      <c r="N7325" t="s">
        <v>32</v>
      </c>
      <c r="O7325">
        <v>7.66</v>
      </c>
      <c r="P7325" t="s">
        <v>449</v>
      </c>
      <c r="Q7325" t="s">
        <v>453</v>
      </c>
      <c r="R7325" t="s">
        <v>452</v>
      </c>
      <c r="S7325" t="s">
        <v>34</v>
      </c>
      <c r="T7325" t="s">
        <v>35</v>
      </c>
    </row>
    <row r="7326" spans="1:20">
      <c r="A7326" t="s">
        <v>453</v>
      </c>
      <c r="B7326" t="s">
        <v>449</v>
      </c>
      <c r="C7326" t="s">
        <v>456</v>
      </c>
      <c r="D7326" t="s">
        <v>457</v>
      </c>
      <c r="E7326" t="s">
        <v>25</v>
      </c>
      <c r="F7326" s="1">
        <v>33603</v>
      </c>
      <c r="G7326" t="s">
        <v>2895</v>
      </c>
      <c r="H7326">
        <v>201503</v>
      </c>
      <c r="I7326" t="s">
        <v>27</v>
      </c>
      <c r="J7326" t="s">
        <v>28</v>
      </c>
      <c r="K7326" t="s">
        <v>43</v>
      </c>
      <c r="L7326" t="s">
        <v>30</v>
      </c>
      <c r="M7326" t="s">
        <v>31</v>
      </c>
      <c r="N7326" t="s">
        <v>32</v>
      </c>
      <c r="O7326">
        <v>141.47</v>
      </c>
      <c r="P7326" t="s">
        <v>449</v>
      </c>
      <c r="Q7326" t="s">
        <v>453</v>
      </c>
      <c r="R7326" t="s">
        <v>452</v>
      </c>
      <c r="S7326" t="s">
        <v>34</v>
      </c>
      <c r="T7326" t="s">
        <v>35</v>
      </c>
    </row>
    <row r="7327" spans="1:20">
      <c r="A7327" t="s">
        <v>453</v>
      </c>
      <c r="B7327" t="s">
        <v>449</v>
      </c>
      <c r="C7327" t="s">
        <v>456</v>
      </c>
      <c r="D7327" t="s">
        <v>457</v>
      </c>
      <c r="E7327" t="s">
        <v>25</v>
      </c>
      <c r="F7327" s="1">
        <v>33603</v>
      </c>
      <c r="G7327" t="s">
        <v>2895</v>
      </c>
      <c r="H7327">
        <v>201503</v>
      </c>
      <c r="I7327" t="s">
        <v>27</v>
      </c>
      <c r="J7327" t="s">
        <v>28</v>
      </c>
      <c r="K7327" t="s">
        <v>44</v>
      </c>
      <c r="L7327" t="s">
        <v>30</v>
      </c>
      <c r="M7327" t="s">
        <v>31</v>
      </c>
      <c r="N7327" t="s">
        <v>32</v>
      </c>
      <c r="O7327">
        <v>76.06</v>
      </c>
      <c r="P7327" t="s">
        <v>449</v>
      </c>
      <c r="Q7327" t="s">
        <v>453</v>
      </c>
      <c r="R7327" t="s">
        <v>452</v>
      </c>
      <c r="S7327" t="s">
        <v>34</v>
      </c>
      <c r="T7327" t="s">
        <v>35</v>
      </c>
    </row>
    <row r="7328" spans="1:20">
      <c r="A7328" t="s">
        <v>458</v>
      </c>
      <c r="B7328" t="s">
        <v>449</v>
      </c>
      <c r="C7328" t="s">
        <v>459</v>
      </c>
      <c r="D7328" t="s">
        <v>460</v>
      </c>
      <c r="E7328" t="s">
        <v>25</v>
      </c>
      <c r="F7328" s="1">
        <v>30864</v>
      </c>
      <c r="G7328" t="s">
        <v>2895</v>
      </c>
      <c r="H7328">
        <v>201503</v>
      </c>
      <c r="I7328" t="s">
        <v>27</v>
      </c>
      <c r="J7328" t="s">
        <v>28</v>
      </c>
      <c r="K7328" t="s">
        <v>44</v>
      </c>
      <c r="L7328" t="s">
        <v>30</v>
      </c>
      <c r="M7328" t="s">
        <v>31</v>
      </c>
      <c r="N7328" t="s">
        <v>32</v>
      </c>
      <c r="O7328">
        <v>1367.63</v>
      </c>
      <c r="P7328" t="s">
        <v>449</v>
      </c>
      <c r="Q7328" t="s">
        <v>458</v>
      </c>
      <c r="R7328" t="s">
        <v>452</v>
      </c>
      <c r="S7328" t="s">
        <v>34</v>
      </c>
      <c r="T7328" t="s">
        <v>35</v>
      </c>
    </row>
    <row r="7329" spans="1:20">
      <c r="A7329" t="s">
        <v>463</v>
      </c>
      <c r="B7329" t="s">
        <v>449</v>
      </c>
      <c r="C7329" t="s">
        <v>464</v>
      </c>
      <c r="D7329" t="s">
        <v>465</v>
      </c>
      <c r="E7329" t="s">
        <v>25</v>
      </c>
      <c r="F7329" s="1">
        <v>31766</v>
      </c>
      <c r="G7329" t="s">
        <v>2895</v>
      </c>
      <c r="H7329">
        <v>201503</v>
      </c>
      <c r="I7329" t="s">
        <v>27</v>
      </c>
      <c r="J7329" t="s">
        <v>28</v>
      </c>
      <c r="K7329" t="s">
        <v>44</v>
      </c>
      <c r="L7329" t="s">
        <v>30</v>
      </c>
      <c r="M7329" t="s">
        <v>31</v>
      </c>
      <c r="N7329" t="s">
        <v>32</v>
      </c>
      <c r="O7329">
        <v>498.59000000000003</v>
      </c>
      <c r="P7329" t="s">
        <v>449</v>
      </c>
      <c r="Q7329" t="s">
        <v>463</v>
      </c>
      <c r="R7329" t="s">
        <v>452</v>
      </c>
      <c r="S7329" t="s">
        <v>34</v>
      </c>
      <c r="T7329" t="s">
        <v>35</v>
      </c>
    </row>
    <row r="7330" spans="1:20">
      <c r="A7330" t="s">
        <v>458</v>
      </c>
      <c r="B7330" t="s">
        <v>449</v>
      </c>
      <c r="C7330" t="s">
        <v>2908</v>
      </c>
      <c r="D7330" t="s">
        <v>2909</v>
      </c>
      <c r="E7330" t="s">
        <v>25</v>
      </c>
      <c r="F7330" s="1">
        <v>38261</v>
      </c>
      <c r="G7330" t="s">
        <v>2895</v>
      </c>
      <c r="H7330">
        <v>201503</v>
      </c>
      <c r="I7330" t="s">
        <v>27</v>
      </c>
      <c r="J7330" t="s">
        <v>53</v>
      </c>
      <c r="K7330" t="s">
        <v>29</v>
      </c>
      <c r="L7330" t="s">
        <v>54</v>
      </c>
      <c r="M7330" t="s">
        <v>31</v>
      </c>
      <c r="N7330" t="s">
        <v>32</v>
      </c>
      <c r="O7330">
        <v>3.17</v>
      </c>
      <c r="P7330" t="s">
        <v>449</v>
      </c>
      <c r="Q7330" t="s">
        <v>458</v>
      </c>
      <c r="R7330" t="s">
        <v>452</v>
      </c>
      <c r="S7330" t="s">
        <v>34</v>
      </c>
      <c r="T7330" t="s">
        <v>35</v>
      </c>
    </row>
    <row r="7331" spans="1:20">
      <c r="A7331" t="s">
        <v>458</v>
      </c>
      <c r="B7331" t="s">
        <v>449</v>
      </c>
      <c r="C7331" t="s">
        <v>2908</v>
      </c>
      <c r="D7331" t="s">
        <v>2909</v>
      </c>
      <c r="E7331" t="s">
        <v>25</v>
      </c>
      <c r="F7331" s="1">
        <v>38261</v>
      </c>
      <c r="G7331" t="s">
        <v>2895</v>
      </c>
      <c r="H7331">
        <v>201503</v>
      </c>
      <c r="I7331" t="s">
        <v>27</v>
      </c>
      <c r="J7331" t="s">
        <v>53</v>
      </c>
      <c r="K7331" t="s">
        <v>43</v>
      </c>
      <c r="L7331" t="s">
        <v>54</v>
      </c>
      <c r="M7331" t="s">
        <v>31</v>
      </c>
      <c r="N7331" t="s">
        <v>32</v>
      </c>
      <c r="O7331">
        <v>20.37</v>
      </c>
      <c r="P7331" t="s">
        <v>449</v>
      </c>
      <c r="Q7331" t="s">
        <v>458</v>
      </c>
      <c r="R7331" t="s">
        <v>452</v>
      </c>
      <c r="S7331" t="s">
        <v>34</v>
      </c>
      <c r="T7331" t="s">
        <v>35</v>
      </c>
    </row>
    <row r="7332" spans="1:20">
      <c r="A7332" t="s">
        <v>458</v>
      </c>
      <c r="B7332" t="s">
        <v>449</v>
      </c>
      <c r="C7332" t="s">
        <v>2908</v>
      </c>
      <c r="D7332" t="s">
        <v>2909</v>
      </c>
      <c r="E7332" t="s">
        <v>25</v>
      </c>
      <c r="F7332" s="1">
        <v>38261</v>
      </c>
      <c r="G7332" t="s">
        <v>2895</v>
      </c>
      <c r="H7332">
        <v>201503</v>
      </c>
      <c r="I7332" t="s">
        <v>27</v>
      </c>
      <c r="J7332" t="s">
        <v>53</v>
      </c>
      <c r="K7332" t="s">
        <v>44</v>
      </c>
      <c r="L7332" t="s">
        <v>54</v>
      </c>
      <c r="M7332" t="s">
        <v>31</v>
      </c>
      <c r="N7332" t="s">
        <v>32</v>
      </c>
      <c r="O7332">
        <v>172.67000000000002</v>
      </c>
      <c r="P7332" t="s">
        <v>449</v>
      </c>
      <c r="Q7332" t="s">
        <v>458</v>
      </c>
      <c r="R7332" t="s">
        <v>452</v>
      </c>
      <c r="S7332" t="s">
        <v>34</v>
      </c>
      <c r="T7332" t="s">
        <v>35</v>
      </c>
    </row>
    <row r="7333" spans="1:20">
      <c r="A7333" t="s">
        <v>469</v>
      </c>
      <c r="B7333" t="s">
        <v>449</v>
      </c>
      <c r="C7333" t="s">
        <v>470</v>
      </c>
      <c r="D7333" t="s">
        <v>471</v>
      </c>
      <c r="E7333" t="s">
        <v>25</v>
      </c>
      <c r="F7333" s="1">
        <v>30987</v>
      </c>
      <c r="G7333" t="s">
        <v>2895</v>
      </c>
      <c r="H7333">
        <v>201503</v>
      </c>
      <c r="I7333" t="s">
        <v>27</v>
      </c>
      <c r="J7333" t="s">
        <v>28</v>
      </c>
      <c r="K7333" t="s">
        <v>29</v>
      </c>
      <c r="L7333" t="s">
        <v>30</v>
      </c>
      <c r="M7333" t="s">
        <v>31</v>
      </c>
      <c r="N7333" t="s">
        <v>32</v>
      </c>
      <c r="O7333">
        <v>0</v>
      </c>
      <c r="P7333" t="s">
        <v>449</v>
      </c>
      <c r="Q7333" t="s">
        <v>469</v>
      </c>
      <c r="R7333" t="s">
        <v>452</v>
      </c>
      <c r="S7333" t="s">
        <v>34</v>
      </c>
      <c r="T7333" t="s">
        <v>35</v>
      </c>
    </row>
    <row r="7334" spans="1:20">
      <c r="A7334" t="s">
        <v>469</v>
      </c>
      <c r="B7334" t="s">
        <v>449</v>
      </c>
      <c r="C7334" t="s">
        <v>470</v>
      </c>
      <c r="D7334" t="s">
        <v>471</v>
      </c>
      <c r="E7334" t="s">
        <v>25</v>
      </c>
      <c r="F7334" s="1">
        <v>30987</v>
      </c>
      <c r="G7334" t="s">
        <v>2895</v>
      </c>
      <c r="H7334">
        <v>201503</v>
      </c>
      <c r="I7334" t="s">
        <v>27</v>
      </c>
      <c r="J7334" t="s">
        <v>28</v>
      </c>
      <c r="K7334" t="s">
        <v>38</v>
      </c>
      <c r="L7334" t="s">
        <v>30</v>
      </c>
      <c r="M7334" t="s">
        <v>31</v>
      </c>
      <c r="N7334" t="s">
        <v>32</v>
      </c>
      <c r="O7334">
        <v>0</v>
      </c>
      <c r="P7334" t="s">
        <v>449</v>
      </c>
      <c r="Q7334" t="s">
        <v>469</v>
      </c>
      <c r="R7334" t="s">
        <v>452</v>
      </c>
      <c r="S7334" t="s">
        <v>34</v>
      </c>
      <c r="T7334" t="s">
        <v>35</v>
      </c>
    </row>
    <row r="7335" spans="1:20">
      <c r="A7335" t="s">
        <v>469</v>
      </c>
      <c r="B7335" t="s">
        <v>449</v>
      </c>
      <c r="C7335" t="s">
        <v>470</v>
      </c>
      <c r="D7335" t="s">
        <v>471</v>
      </c>
      <c r="E7335" t="s">
        <v>25</v>
      </c>
      <c r="F7335" s="1">
        <v>30987</v>
      </c>
      <c r="G7335" t="s">
        <v>2895</v>
      </c>
      <c r="H7335">
        <v>201503</v>
      </c>
      <c r="I7335" t="s">
        <v>27</v>
      </c>
      <c r="J7335" t="s">
        <v>28</v>
      </c>
      <c r="K7335" t="s">
        <v>41</v>
      </c>
      <c r="L7335" t="s">
        <v>30</v>
      </c>
      <c r="M7335" t="s">
        <v>31</v>
      </c>
      <c r="N7335" t="s">
        <v>32</v>
      </c>
      <c r="O7335">
        <v>-42981.58</v>
      </c>
      <c r="P7335" t="s">
        <v>449</v>
      </c>
      <c r="Q7335" t="s">
        <v>469</v>
      </c>
      <c r="R7335" t="s">
        <v>452</v>
      </c>
      <c r="S7335" t="s">
        <v>34</v>
      </c>
      <c r="T7335" t="s">
        <v>35</v>
      </c>
    </row>
    <row r="7336" spans="1:20">
      <c r="A7336" t="s">
        <v>469</v>
      </c>
      <c r="B7336" t="s">
        <v>449</v>
      </c>
      <c r="C7336" t="s">
        <v>470</v>
      </c>
      <c r="D7336" t="s">
        <v>471</v>
      </c>
      <c r="E7336" t="s">
        <v>25</v>
      </c>
      <c r="F7336" s="1">
        <v>30987</v>
      </c>
      <c r="G7336" t="s">
        <v>2895</v>
      </c>
      <c r="H7336">
        <v>201503</v>
      </c>
      <c r="I7336" t="s">
        <v>27</v>
      </c>
      <c r="J7336" t="s">
        <v>28</v>
      </c>
      <c r="K7336" t="s">
        <v>42</v>
      </c>
      <c r="L7336" t="s">
        <v>30</v>
      </c>
      <c r="M7336" t="s">
        <v>31</v>
      </c>
      <c r="N7336" t="s">
        <v>32</v>
      </c>
      <c r="O7336">
        <v>0</v>
      </c>
      <c r="P7336" t="s">
        <v>449</v>
      </c>
      <c r="Q7336" t="s">
        <v>469</v>
      </c>
      <c r="R7336" t="s">
        <v>452</v>
      </c>
      <c r="S7336" t="s">
        <v>34</v>
      </c>
      <c r="T7336" t="s">
        <v>35</v>
      </c>
    </row>
    <row r="7337" spans="1:20">
      <c r="A7337" t="s">
        <v>469</v>
      </c>
      <c r="B7337" t="s">
        <v>449</v>
      </c>
      <c r="C7337" t="s">
        <v>470</v>
      </c>
      <c r="D7337" t="s">
        <v>471</v>
      </c>
      <c r="E7337" t="s">
        <v>25</v>
      </c>
      <c r="F7337" s="1">
        <v>30987</v>
      </c>
      <c r="G7337" t="s">
        <v>2895</v>
      </c>
      <c r="H7337">
        <v>201503</v>
      </c>
      <c r="I7337" t="s">
        <v>27</v>
      </c>
      <c r="J7337" t="s">
        <v>28</v>
      </c>
      <c r="K7337" t="s">
        <v>43</v>
      </c>
      <c r="L7337" t="s">
        <v>30</v>
      </c>
      <c r="M7337" t="s">
        <v>31</v>
      </c>
      <c r="N7337" t="s">
        <v>32</v>
      </c>
      <c r="O7337">
        <v>0</v>
      </c>
      <c r="P7337" t="s">
        <v>449</v>
      </c>
      <c r="Q7337" t="s">
        <v>469</v>
      </c>
      <c r="R7337" t="s">
        <v>452</v>
      </c>
      <c r="S7337" t="s">
        <v>34</v>
      </c>
      <c r="T7337" t="s">
        <v>35</v>
      </c>
    </row>
    <row r="7338" spans="1:20">
      <c r="A7338" t="s">
        <v>469</v>
      </c>
      <c r="B7338" t="s">
        <v>449</v>
      </c>
      <c r="C7338" t="s">
        <v>470</v>
      </c>
      <c r="D7338" t="s">
        <v>471</v>
      </c>
      <c r="E7338" t="s">
        <v>25</v>
      </c>
      <c r="F7338" s="1">
        <v>30987</v>
      </c>
      <c r="G7338" t="s">
        <v>2895</v>
      </c>
      <c r="H7338">
        <v>201503</v>
      </c>
      <c r="I7338" t="s">
        <v>27</v>
      </c>
      <c r="J7338" t="s">
        <v>28</v>
      </c>
      <c r="K7338" t="s">
        <v>44</v>
      </c>
      <c r="L7338" t="s">
        <v>30</v>
      </c>
      <c r="M7338" t="s">
        <v>31</v>
      </c>
      <c r="N7338" t="s">
        <v>32</v>
      </c>
      <c r="O7338">
        <v>-6582.28</v>
      </c>
      <c r="P7338" t="s">
        <v>449</v>
      </c>
      <c r="Q7338" t="s">
        <v>469</v>
      </c>
      <c r="R7338" t="s">
        <v>452</v>
      </c>
      <c r="S7338" t="s">
        <v>34</v>
      </c>
      <c r="T7338" t="s">
        <v>35</v>
      </c>
    </row>
    <row r="7339" spans="1:20">
      <c r="A7339" t="s">
        <v>458</v>
      </c>
      <c r="B7339" t="s">
        <v>449</v>
      </c>
      <c r="C7339" t="s">
        <v>472</v>
      </c>
      <c r="D7339" t="s">
        <v>473</v>
      </c>
      <c r="E7339" t="s">
        <v>25</v>
      </c>
      <c r="F7339" s="1">
        <v>38261</v>
      </c>
      <c r="G7339" t="s">
        <v>2895</v>
      </c>
      <c r="H7339">
        <v>201503</v>
      </c>
      <c r="I7339" t="s">
        <v>27</v>
      </c>
      <c r="J7339" t="s">
        <v>53</v>
      </c>
      <c r="K7339" t="s">
        <v>29</v>
      </c>
      <c r="L7339" t="s">
        <v>54</v>
      </c>
      <c r="M7339" t="s">
        <v>31</v>
      </c>
      <c r="N7339" t="s">
        <v>32</v>
      </c>
      <c r="O7339">
        <v>4.8</v>
      </c>
      <c r="P7339" t="s">
        <v>449</v>
      </c>
      <c r="Q7339" t="s">
        <v>458</v>
      </c>
      <c r="R7339" t="s">
        <v>452</v>
      </c>
      <c r="S7339" t="s">
        <v>34</v>
      </c>
      <c r="T7339" t="s">
        <v>35</v>
      </c>
    </row>
    <row r="7340" spans="1:20">
      <c r="A7340" t="s">
        <v>458</v>
      </c>
      <c r="B7340" t="s">
        <v>449</v>
      </c>
      <c r="C7340" t="s">
        <v>472</v>
      </c>
      <c r="D7340" t="s">
        <v>473</v>
      </c>
      <c r="E7340" t="s">
        <v>25</v>
      </c>
      <c r="F7340" s="1">
        <v>38261</v>
      </c>
      <c r="G7340" t="s">
        <v>2895</v>
      </c>
      <c r="H7340">
        <v>201503</v>
      </c>
      <c r="I7340" t="s">
        <v>27</v>
      </c>
      <c r="J7340" t="s">
        <v>53</v>
      </c>
      <c r="K7340" t="s">
        <v>36</v>
      </c>
      <c r="L7340" t="s">
        <v>54</v>
      </c>
      <c r="M7340" t="s">
        <v>31</v>
      </c>
      <c r="N7340" t="s">
        <v>32</v>
      </c>
      <c r="O7340">
        <v>0.31</v>
      </c>
      <c r="P7340" t="s">
        <v>449</v>
      </c>
      <c r="Q7340" t="s">
        <v>458</v>
      </c>
      <c r="R7340" t="s">
        <v>452</v>
      </c>
      <c r="S7340" t="s">
        <v>34</v>
      </c>
      <c r="T7340" t="s">
        <v>35</v>
      </c>
    </row>
    <row r="7341" spans="1:20">
      <c r="A7341" t="s">
        <v>458</v>
      </c>
      <c r="B7341" t="s">
        <v>449</v>
      </c>
      <c r="C7341" t="s">
        <v>472</v>
      </c>
      <c r="D7341" t="s">
        <v>473</v>
      </c>
      <c r="E7341" t="s">
        <v>25</v>
      </c>
      <c r="F7341" s="1">
        <v>38261</v>
      </c>
      <c r="G7341" t="s">
        <v>2895</v>
      </c>
      <c r="H7341">
        <v>201503</v>
      </c>
      <c r="I7341" t="s">
        <v>27</v>
      </c>
      <c r="J7341" t="s">
        <v>53</v>
      </c>
      <c r="K7341" t="s">
        <v>37</v>
      </c>
      <c r="L7341" t="s">
        <v>54</v>
      </c>
      <c r="M7341" t="s">
        <v>31</v>
      </c>
      <c r="N7341" t="s">
        <v>32</v>
      </c>
      <c r="O7341">
        <v>2.61</v>
      </c>
      <c r="P7341" t="s">
        <v>449</v>
      </c>
      <c r="Q7341" t="s">
        <v>458</v>
      </c>
      <c r="R7341" t="s">
        <v>452</v>
      </c>
      <c r="S7341" t="s">
        <v>34</v>
      </c>
      <c r="T7341" t="s">
        <v>35</v>
      </c>
    </row>
    <row r="7342" spans="1:20">
      <c r="A7342" t="s">
        <v>458</v>
      </c>
      <c r="B7342" t="s">
        <v>449</v>
      </c>
      <c r="C7342" t="s">
        <v>472</v>
      </c>
      <c r="D7342" t="s">
        <v>473</v>
      </c>
      <c r="E7342" t="s">
        <v>25</v>
      </c>
      <c r="F7342" s="1">
        <v>38261</v>
      </c>
      <c r="G7342" t="s">
        <v>2895</v>
      </c>
      <c r="H7342">
        <v>201503</v>
      </c>
      <c r="I7342" t="s">
        <v>27</v>
      </c>
      <c r="J7342" t="s">
        <v>53</v>
      </c>
      <c r="K7342" t="s">
        <v>38</v>
      </c>
      <c r="L7342" t="s">
        <v>54</v>
      </c>
      <c r="M7342" t="s">
        <v>31</v>
      </c>
      <c r="N7342" t="s">
        <v>32</v>
      </c>
      <c r="O7342">
        <v>0.1</v>
      </c>
      <c r="P7342" t="s">
        <v>449</v>
      </c>
      <c r="Q7342" t="s">
        <v>458</v>
      </c>
      <c r="R7342" t="s">
        <v>452</v>
      </c>
      <c r="S7342" t="s">
        <v>34</v>
      </c>
      <c r="T7342" t="s">
        <v>35</v>
      </c>
    </row>
    <row r="7343" spans="1:20">
      <c r="A7343" t="s">
        <v>458</v>
      </c>
      <c r="B7343" t="s">
        <v>449</v>
      </c>
      <c r="C7343" t="s">
        <v>472</v>
      </c>
      <c r="D7343" t="s">
        <v>473</v>
      </c>
      <c r="E7343" t="s">
        <v>25</v>
      </c>
      <c r="F7343" s="1">
        <v>38261</v>
      </c>
      <c r="G7343" t="s">
        <v>2895</v>
      </c>
      <c r="H7343">
        <v>201503</v>
      </c>
      <c r="I7343" t="s">
        <v>27</v>
      </c>
      <c r="J7343" t="s">
        <v>53</v>
      </c>
      <c r="K7343" t="s">
        <v>40</v>
      </c>
      <c r="L7343" t="s">
        <v>54</v>
      </c>
      <c r="M7343" t="s">
        <v>31</v>
      </c>
      <c r="N7343" t="s">
        <v>32</v>
      </c>
      <c r="O7343">
        <v>0.09</v>
      </c>
      <c r="P7343" t="s">
        <v>449</v>
      </c>
      <c r="Q7343" t="s">
        <v>458</v>
      </c>
      <c r="R7343" t="s">
        <v>452</v>
      </c>
      <c r="S7343" t="s">
        <v>34</v>
      </c>
      <c r="T7343" t="s">
        <v>35</v>
      </c>
    </row>
    <row r="7344" spans="1:20">
      <c r="A7344" t="s">
        <v>458</v>
      </c>
      <c r="B7344" t="s">
        <v>449</v>
      </c>
      <c r="C7344" t="s">
        <v>472</v>
      </c>
      <c r="D7344" t="s">
        <v>473</v>
      </c>
      <c r="E7344" t="s">
        <v>25</v>
      </c>
      <c r="F7344" s="1">
        <v>38261</v>
      </c>
      <c r="G7344" t="s">
        <v>2895</v>
      </c>
      <c r="H7344">
        <v>201503</v>
      </c>
      <c r="I7344" t="s">
        <v>27</v>
      </c>
      <c r="J7344" t="s">
        <v>53</v>
      </c>
      <c r="K7344" t="s">
        <v>41</v>
      </c>
      <c r="L7344" t="s">
        <v>54</v>
      </c>
      <c r="M7344" t="s">
        <v>31</v>
      </c>
      <c r="N7344" t="s">
        <v>32</v>
      </c>
      <c r="O7344">
        <v>2.98</v>
      </c>
      <c r="P7344" t="s">
        <v>449</v>
      </c>
      <c r="Q7344" t="s">
        <v>458</v>
      </c>
      <c r="R7344" t="s">
        <v>452</v>
      </c>
      <c r="S7344" t="s">
        <v>34</v>
      </c>
      <c r="T7344" t="s">
        <v>35</v>
      </c>
    </row>
    <row r="7345" spans="1:20">
      <c r="A7345" t="s">
        <v>458</v>
      </c>
      <c r="B7345" t="s">
        <v>449</v>
      </c>
      <c r="C7345" t="s">
        <v>472</v>
      </c>
      <c r="D7345" t="s">
        <v>473</v>
      </c>
      <c r="E7345" t="s">
        <v>25</v>
      </c>
      <c r="F7345" s="1">
        <v>38261</v>
      </c>
      <c r="G7345" t="s">
        <v>2895</v>
      </c>
      <c r="H7345">
        <v>201503</v>
      </c>
      <c r="I7345" t="s">
        <v>27</v>
      </c>
      <c r="J7345" t="s">
        <v>53</v>
      </c>
      <c r="K7345" t="s">
        <v>42</v>
      </c>
      <c r="L7345" t="s">
        <v>54</v>
      </c>
      <c r="M7345" t="s">
        <v>31</v>
      </c>
      <c r="N7345" t="s">
        <v>32</v>
      </c>
      <c r="O7345">
        <v>1.87</v>
      </c>
      <c r="P7345" t="s">
        <v>449</v>
      </c>
      <c r="Q7345" t="s">
        <v>458</v>
      </c>
      <c r="R7345" t="s">
        <v>452</v>
      </c>
      <c r="S7345" t="s">
        <v>34</v>
      </c>
      <c r="T7345" t="s">
        <v>35</v>
      </c>
    </row>
    <row r="7346" spans="1:20">
      <c r="A7346" t="s">
        <v>458</v>
      </c>
      <c r="B7346" t="s">
        <v>449</v>
      </c>
      <c r="C7346" t="s">
        <v>472</v>
      </c>
      <c r="D7346" t="s">
        <v>473</v>
      </c>
      <c r="E7346" t="s">
        <v>25</v>
      </c>
      <c r="F7346" s="1">
        <v>38261</v>
      </c>
      <c r="G7346" t="s">
        <v>2895</v>
      </c>
      <c r="H7346">
        <v>201503</v>
      </c>
      <c r="I7346" t="s">
        <v>27</v>
      </c>
      <c r="J7346" t="s">
        <v>53</v>
      </c>
      <c r="K7346" t="s">
        <v>43</v>
      </c>
      <c r="L7346" t="s">
        <v>54</v>
      </c>
      <c r="M7346" t="s">
        <v>31</v>
      </c>
      <c r="N7346" t="s">
        <v>32</v>
      </c>
      <c r="O7346">
        <v>37.4</v>
      </c>
      <c r="P7346" t="s">
        <v>449</v>
      </c>
      <c r="Q7346" t="s">
        <v>458</v>
      </c>
      <c r="R7346" t="s">
        <v>452</v>
      </c>
      <c r="S7346" t="s">
        <v>34</v>
      </c>
      <c r="T7346" t="s">
        <v>35</v>
      </c>
    </row>
    <row r="7347" spans="1:20">
      <c r="A7347" t="s">
        <v>458</v>
      </c>
      <c r="B7347" t="s">
        <v>449</v>
      </c>
      <c r="C7347" t="s">
        <v>472</v>
      </c>
      <c r="D7347" t="s">
        <v>473</v>
      </c>
      <c r="E7347" t="s">
        <v>25</v>
      </c>
      <c r="F7347" s="1">
        <v>38261</v>
      </c>
      <c r="G7347" t="s">
        <v>2895</v>
      </c>
      <c r="H7347">
        <v>201503</v>
      </c>
      <c r="I7347" t="s">
        <v>27</v>
      </c>
      <c r="J7347" t="s">
        <v>53</v>
      </c>
      <c r="K7347" t="s">
        <v>44</v>
      </c>
      <c r="L7347" t="s">
        <v>54</v>
      </c>
      <c r="M7347" t="s">
        <v>31</v>
      </c>
      <c r="N7347" t="s">
        <v>32</v>
      </c>
      <c r="O7347">
        <v>212.23000000000002</v>
      </c>
      <c r="P7347" t="s">
        <v>449</v>
      </c>
      <c r="Q7347" t="s">
        <v>458</v>
      </c>
      <c r="R7347" t="s">
        <v>452</v>
      </c>
      <c r="S7347" t="s">
        <v>34</v>
      </c>
      <c r="T7347" t="s">
        <v>35</v>
      </c>
    </row>
    <row r="7348" spans="1:20">
      <c r="A7348" t="s">
        <v>474</v>
      </c>
      <c r="B7348" t="s">
        <v>449</v>
      </c>
      <c r="C7348" t="s">
        <v>475</v>
      </c>
      <c r="D7348" t="s">
        <v>476</v>
      </c>
      <c r="E7348" t="s">
        <v>25</v>
      </c>
      <c r="F7348" s="1">
        <v>31593</v>
      </c>
      <c r="G7348" t="s">
        <v>2895</v>
      </c>
      <c r="H7348">
        <v>201503</v>
      </c>
      <c r="I7348" t="s">
        <v>27</v>
      </c>
      <c r="J7348" t="s">
        <v>53</v>
      </c>
      <c r="K7348" t="s">
        <v>44</v>
      </c>
      <c r="L7348" t="s">
        <v>54</v>
      </c>
      <c r="M7348" t="s">
        <v>31</v>
      </c>
      <c r="N7348" t="s">
        <v>32</v>
      </c>
      <c r="O7348">
        <v>2065.08</v>
      </c>
      <c r="P7348" t="s">
        <v>449</v>
      </c>
      <c r="Q7348" t="s">
        <v>474</v>
      </c>
      <c r="R7348" t="s">
        <v>452</v>
      </c>
      <c r="S7348" t="s">
        <v>34</v>
      </c>
      <c r="T7348" t="s">
        <v>35</v>
      </c>
    </row>
    <row r="7349" spans="1:20">
      <c r="A7349" t="s">
        <v>458</v>
      </c>
      <c r="B7349" t="s">
        <v>449</v>
      </c>
      <c r="C7349" t="s">
        <v>477</v>
      </c>
      <c r="D7349" t="s">
        <v>478</v>
      </c>
      <c r="E7349" t="s">
        <v>25</v>
      </c>
      <c r="F7349" s="1">
        <v>30864</v>
      </c>
      <c r="G7349" t="s">
        <v>2895</v>
      </c>
      <c r="H7349">
        <v>201503</v>
      </c>
      <c r="I7349" t="s">
        <v>27</v>
      </c>
      <c r="J7349" t="s">
        <v>53</v>
      </c>
      <c r="K7349" t="s">
        <v>44</v>
      </c>
      <c r="L7349" t="s">
        <v>54</v>
      </c>
      <c r="M7349" t="s">
        <v>31</v>
      </c>
      <c r="N7349" t="s">
        <v>32</v>
      </c>
      <c r="O7349">
        <v>4670.7300000000005</v>
      </c>
      <c r="P7349" t="s">
        <v>449</v>
      </c>
      <c r="Q7349" t="s">
        <v>458</v>
      </c>
      <c r="R7349" t="s">
        <v>452</v>
      </c>
      <c r="S7349" t="s">
        <v>34</v>
      </c>
      <c r="T7349" t="s">
        <v>35</v>
      </c>
    </row>
    <row r="7350" spans="1:20">
      <c r="A7350" t="s">
        <v>448</v>
      </c>
      <c r="B7350" t="s">
        <v>449</v>
      </c>
      <c r="C7350" t="s">
        <v>479</v>
      </c>
      <c r="D7350" t="s">
        <v>480</v>
      </c>
      <c r="E7350" t="s">
        <v>25</v>
      </c>
      <c r="F7350" s="1">
        <v>31766</v>
      </c>
      <c r="G7350" t="s">
        <v>2895</v>
      </c>
      <c r="H7350">
        <v>201503</v>
      </c>
      <c r="I7350" t="s">
        <v>27</v>
      </c>
      <c r="J7350" t="s">
        <v>53</v>
      </c>
      <c r="K7350" t="s">
        <v>44</v>
      </c>
      <c r="L7350" t="s">
        <v>54</v>
      </c>
      <c r="M7350" t="s">
        <v>31</v>
      </c>
      <c r="N7350" t="s">
        <v>32</v>
      </c>
      <c r="O7350">
        <v>331.85</v>
      </c>
      <c r="P7350" t="s">
        <v>449</v>
      </c>
      <c r="Q7350" t="s">
        <v>448</v>
      </c>
      <c r="R7350" t="s">
        <v>452</v>
      </c>
      <c r="S7350" t="s">
        <v>34</v>
      </c>
      <c r="T7350" t="s">
        <v>35</v>
      </c>
    </row>
    <row r="7351" spans="1:20">
      <c r="A7351" t="s">
        <v>466</v>
      </c>
      <c r="B7351" t="s">
        <v>449</v>
      </c>
      <c r="C7351" t="s">
        <v>481</v>
      </c>
      <c r="D7351" t="s">
        <v>482</v>
      </c>
      <c r="E7351" t="s">
        <v>25</v>
      </c>
      <c r="F7351" s="1">
        <v>18629</v>
      </c>
      <c r="G7351" t="s">
        <v>2895</v>
      </c>
      <c r="H7351">
        <v>201503</v>
      </c>
      <c r="I7351" t="s">
        <v>27</v>
      </c>
      <c r="J7351" t="s">
        <v>28</v>
      </c>
      <c r="K7351" t="s">
        <v>44</v>
      </c>
      <c r="L7351" t="s">
        <v>30</v>
      </c>
      <c r="M7351" t="s">
        <v>31</v>
      </c>
      <c r="N7351" t="s">
        <v>32</v>
      </c>
      <c r="O7351">
        <v>645.35</v>
      </c>
      <c r="P7351" t="s">
        <v>449</v>
      </c>
      <c r="Q7351" t="s">
        <v>466</v>
      </c>
      <c r="R7351" t="s">
        <v>452</v>
      </c>
      <c r="S7351" t="s">
        <v>34</v>
      </c>
      <c r="T7351" t="s">
        <v>35</v>
      </c>
    </row>
    <row r="7352" spans="1:20">
      <c r="A7352" t="s">
        <v>485</v>
      </c>
      <c r="B7352" t="s">
        <v>449</v>
      </c>
      <c r="C7352" t="s">
        <v>486</v>
      </c>
      <c r="D7352" t="s">
        <v>487</v>
      </c>
      <c r="E7352" t="s">
        <v>25</v>
      </c>
      <c r="F7352" s="1">
        <v>31766</v>
      </c>
      <c r="G7352" t="s">
        <v>2895</v>
      </c>
      <c r="H7352">
        <v>201503</v>
      </c>
      <c r="I7352" t="s">
        <v>27</v>
      </c>
      <c r="J7352" t="s">
        <v>28</v>
      </c>
      <c r="K7352" t="s">
        <v>29</v>
      </c>
      <c r="L7352" t="s">
        <v>30</v>
      </c>
      <c r="M7352" t="s">
        <v>31</v>
      </c>
      <c r="N7352" t="s">
        <v>32</v>
      </c>
      <c r="O7352">
        <v>-7.6400000000000006</v>
      </c>
      <c r="P7352" t="s">
        <v>449</v>
      </c>
      <c r="Q7352" t="s">
        <v>485</v>
      </c>
      <c r="R7352" t="s">
        <v>452</v>
      </c>
      <c r="S7352" t="s">
        <v>34</v>
      </c>
      <c r="T7352" t="s">
        <v>35</v>
      </c>
    </row>
    <row r="7353" spans="1:20">
      <c r="A7353" t="s">
        <v>485</v>
      </c>
      <c r="B7353" t="s">
        <v>449</v>
      </c>
      <c r="C7353" t="s">
        <v>486</v>
      </c>
      <c r="D7353" t="s">
        <v>487</v>
      </c>
      <c r="E7353" t="s">
        <v>25</v>
      </c>
      <c r="F7353" s="1">
        <v>31766</v>
      </c>
      <c r="G7353" t="s">
        <v>2895</v>
      </c>
      <c r="H7353">
        <v>201503</v>
      </c>
      <c r="I7353" t="s">
        <v>27</v>
      </c>
      <c r="J7353" t="s">
        <v>28</v>
      </c>
      <c r="K7353" t="s">
        <v>36</v>
      </c>
      <c r="L7353" t="s">
        <v>30</v>
      </c>
      <c r="M7353" t="s">
        <v>31</v>
      </c>
      <c r="N7353" t="s">
        <v>32</v>
      </c>
      <c r="O7353">
        <v>-40.46</v>
      </c>
      <c r="P7353" t="s">
        <v>449</v>
      </c>
      <c r="Q7353" t="s">
        <v>485</v>
      </c>
      <c r="R7353" t="s">
        <v>452</v>
      </c>
      <c r="S7353" t="s">
        <v>34</v>
      </c>
      <c r="T7353" t="s">
        <v>35</v>
      </c>
    </row>
    <row r="7354" spans="1:20">
      <c r="A7354" t="s">
        <v>485</v>
      </c>
      <c r="B7354" t="s">
        <v>449</v>
      </c>
      <c r="C7354" t="s">
        <v>486</v>
      </c>
      <c r="D7354" t="s">
        <v>487</v>
      </c>
      <c r="E7354" t="s">
        <v>25</v>
      </c>
      <c r="F7354" s="1">
        <v>31766</v>
      </c>
      <c r="G7354" t="s">
        <v>2895</v>
      </c>
      <c r="H7354">
        <v>201503</v>
      </c>
      <c r="I7354" t="s">
        <v>27</v>
      </c>
      <c r="J7354" t="s">
        <v>28</v>
      </c>
      <c r="K7354" t="s">
        <v>37</v>
      </c>
      <c r="L7354" t="s">
        <v>30</v>
      </c>
      <c r="M7354" t="s">
        <v>31</v>
      </c>
      <c r="N7354" t="s">
        <v>32</v>
      </c>
      <c r="O7354">
        <v>-14.24</v>
      </c>
      <c r="P7354" t="s">
        <v>449</v>
      </c>
      <c r="Q7354" t="s">
        <v>485</v>
      </c>
      <c r="R7354" t="s">
        <v>452</v>
      </c>
      <c r="S7354" t="s">
        <v>34</v>
      </c>
      <c r="T7354" t="s">
        <v>35</v>
      </c>
    </row>
    <row r="7355" spans="1:20">
      <c r="A7355" t="s">
        <v>485</v>
      </c>
      <c r="B7355" t="s">
        <v>449</v>
      </c>
      <c r="C7355" t="s">
        <v>486</v>
      </c>
      <c r="D7355" t="s">
        <v>487</v>
      </c>
      <c r="E7355" t="s">
        <v>25</v>
      </c>
      <c r="F7355" s="1">
        <v>31766</v>
      </c>
      <c r="G7355" t="s">
        <v>2895</v>
      </c>
      <c r="H7355">
        <v>201503</v>
      </c>
      <c r="I7355" t="s">
        <v>27</v>
      </c>
      <c r="J7355" t="s">
        <v>28</v>
      </c>
      <c r="K7355" t="s">
        <v>42</v>
      </c>
      <c r="L7355" t="s">
        <v>30</v>
      </c>
      <c r="M7355" t="s">
        <v>31</v>
      </c>
      <c r="N7355" t="s">
        <v>32</v>
      </c>
      <c r="O7355">
        <v>-107.22</v>
      </c>
      <c r="P7355" t="s">
        <v>449</v>
      </c>
      <c r="Q7355" t="s">
        <v>485</v>
      </c>
      <c r="R7355" t="s">
        <v>452</v>
      </c>
      <c r="S7355" t="s">
        <v>34</v>
      </c>
      <c r="T7355" t="s">
        <v>35</v>
      </c>
    </row>
    <row r="7356" spans="1:20">
      <c r="A7356" t="s">
        <v>485</v>
      </c>
      <c r="B7356" t="s">
        <v>449</v>
      </c>
      <c r="C7356" t="s">
        <v>486</v>
      </c>
      <c r="D7356" t="s">
        <v>487</v>
      </c>
      <c r="E7356" t="s">
        <v>25</v>
      </c>
      <c r="F7356" s="1">
        <v>31766</v>
      </c>
      <c r="G7356" t="s">
        <v>2895</v>
      </c>
      <c r="H7356">
        <v>201503</v>
      </c>
      <c r="I7356" t="s">
        <v>27</v>
      </c>
      <c r="J7356" t="s">
        <v>28</v>
      </c>
      <c r="K7356" t="s">
        <v>43</v>
      </c>
      <c r="L7356" t="s">
        <v>30</v>
      </c>
      <c r="M7356" t="s">
        <v>31</v>
      </c>
      <c r="N7356" t="s">
        <v>32</v>
      </c>
      <c r="O7356">
        <v>-3013.78</v>
      </c>
      <c r="P7356" t="s">
        <v>449</v>
      </c>
      <c r="Q7356" t="s">
        <v>485</v>
      </c>
      <c r="R7356" t="s">
        <v>452</v>
      </c>
      <c r="S7356" t="s">
        <v>34</v>
      </c>
      <c r="T7356" t="s">
        <v>35</v>
      </c>
    </row>
    <row r="7357" spans="1:20">
      <c r="A7357" t="s">
        <v>485</v>
      </c>
      <c r="B7357" t="s">
        <v>449</v>
      </c>
      <c r="C7357" t="s">
        <v>486</v>
      </c>
      <c r="D7357" t="s">
        <v>487</v>
      </c>
      <c r="E7357" t="s">
        <v>25</v>
      </c>
      <c r="F7357" s="1">
        <v>31766</v>
      </c>
      <c r="G7357" t="s">
        <v>2895</v>
      </c>
      <c r="H7357">
        <v>201503</v>
      </c>
      <c r="I7357" t="s">
        <v>27</v>
      </c>
      <c r="J7357" t="s">
        <v>28</v>
      </c>
      <c r="K7357" t="s">
        <v>44</v>
      </c>
      <c r="L7357" t="s">
        <v>30</v>
      </c>
      <c r="M7357" t="s">
        <v>31</v>
      </c>
      <c r="N7357" t="s">
        <v>32</v>
      </c>
      <c r="O7357">
        <v>-1420.39</v>
      </c>
      <c r="P7357" t="s">
        <v>449</v>
      </c>
      <c r="Q7357" t="s">
        <v>485</v>
      </c>
      <c r="R7357" t="s">
        <v>452</v>
      </c>
      <c r="S7357" t="s">
        <v>34</v>
      </c>
      <c r="T7357" t="s">
        <v>35</v>
      </c>
    </row>
    <row r="7358" spans="1:20">
      <c r="A7358" t="s">
        <v>448</v>
      </c>
      <c r="B7358" t="s">
        <v>449</v>
      </c>
      <c r="C7358" t="s">
        <v>488</v>
      </c>
      <c r="D7358" t="s">
        <v>489</v>
      </c>
      <c r="E7358" t="s">
        <v>25</v>
      </c>
      <c r="F7358" s="1">
        <v>31766</v>
      </c>
      <c r="G7358" t="s">
        <v>2895</v>
      </c>
      <c r="H7358">
        <v>201503</v>
      </c>
      <c r="I7358" t="s">
        <v>27</v>
      </c>
      <c r="J7358" t="s">
        <v>28</v>
      </c>
      <c r="K7358" t="s">
        <v>43</v>
      </c>
      <c r="L7358" t="s">
        <v>30</v>
      </c>
      <c r="M7358" t="s">
        <v>31</v>
      </c>
      <c r="N7358" t="s">
        <v>32</v>
      </c>
      <c r="O7358">
        <v>9921.99</v>
      </c>
      <c r="P7358" t="s">
        <v>449</v>
      </c>
      <c r="Q7358" t="s">
        <v>448</v>
      </c>
      <c r="R7358" t="s">
        <v>452</v>
      </c>
      <c r="S7358" t="s">
        <v>34</v>
      </c>
      <c r="T7358" t="s">
        <v>35</v>
      </c>
    </row>
    <row r="7359" spans="1:20">
      <c r="A7359" t="s">
        <v>448</v>
      </c>
      <c r="B7359" t="s">
        <v>449</v>
      </c>
      <c r="C7359" t="s">
        <v>488</v>
      </c>
      <c r="D7359" t="s">
        <v>489</v>
      </c>
      <c r="E7359" t="s">
        <v>25</v>
      </c>
      <c r="F7359" s="1">
        <v>31766</v>
      </c>
      <c r="G7359" t="s">
        <v>2895</v>
      </c>
      <c r="H7359">
        <v>201503</v>
      </c>
      <c r="I7359" t="s">
        <v>27</v>
      </c>
      <c r="J7359" t="s">
        <v>28</v>
      </c>
      <c r="K7359" t="s">
        <v>44</v>
      </c>
      <c r="L7359" t="s">
        <v>30</v>
      </c>
      <c r="M7359" t="s">
        <v>31</v>
      </c>
      <c r="N7359" t="s">
        <v>32</v>
      </c>
      <c r="O7359">
        <v>896.45</v>
      </c>
      <c r="P7359" t="s">
        <v>449</v>
      </c>
      <c r="Q7359" t="s">
        <v>448</v>
      </c>
      <c r="R7359" t="s">
        <v>452</v>
      </c>
      <c r="S7359" t="s">
        <v>34</v>
      </c>
      <c r="T7359" t="s">
        <v>35</v>
      </c>
    </row>
    <row r="7360" spans="1:20">
      <c r="A7360" t="s">
        <v>485</v>
      </c>
      <c r="B7360" t="s">
        <v>449</v>
      </c>
      <c r="C7360" t="s">
        <v>490</v>
      </c>
      <c r="D7360" t="s">
        <v>491</v>
      </c>
      <c r="E7360" t="s">
        <v>25</v>
      </c>
      <c r="F7360" s="1">
        <v>38353</v>
      </c>
      <c r="G7360" t="s">
        <v>2895</v>
      </c>
      <c r="H7360">
        <v>201503</v>
      </c>
      <c r="I7360" t="s">
        <v>27</v>
      </c>
      <c r="J7360" t="s">
        <v>28</v>
      </c>
      <c r="K7360" t="s">
        <v>44</v>
      </c>
      <c r="L7360" t="s">
        <v>30</v>
      </c>
      <c r="M7360" t="s">
        <v>31</v>
      </c>
      <c r="N7360" t="s">
        <v>32</v>
      </c>
      <c r="O7360">
        <v>3156.59</v>
      </c>
      <c r="P7360" t="s">
        <v>449</v>
      </c>
      <c r="Q7360" t="s">
        <v>485</v>
      </c>
      <c r="R7360" t="s">
        <v>452</v>
      </c>
      <c r="S7360" t="s">
        <v>34</v>
      </c>
      <c r="T7360" t="s">
        <v>35</v>
      </c>
    </row>
    <row r="7361" spans="1:20">
      <c r="A7361" t="s">
        <v>492</v>
      </c>
      <c r="B7361" t="s">
        <v>449</v>
      </c>
      <c r="C7361" t="s">
        <v>493</v>
      </c>
      <c r="D7361" t="s">
        <v>494</v>
      </c>
      <c r="E7361" t="s">
        <v>25</v>
      </c>
      <c r="F7361" s="1">
        <v>34579</v>
      </c>
      <c r="G7361" t="s">
        <v>2895</v>
      </c>
      <c r="H7361">
        <v>201503</v>
      </c>
      <c r="I7361" t="s">
        <v>27</v>
      </c>
      <c r="J7361" t="s">
        <v>53</v>
      </c>
      <c r="K7361" t="s">
        <v>37</v>
      </c>
      <c r="L7361" t="s">
        <v>54</v>
      </c>
      <c r="M7361" t="s">
        <v>31</v>
      </c>
      <c r="N7361" t="s">
        <v>32</v>
      </c>
      <c r="O7361">
        <v>27.51</v>
      </c>
      <c r="P7361" t="s">
        <v>449</v>
      </c>
      <c r="Q7361" t="s">
        <v>492</v>
      </c>
      <c r="R7361" t="s">
        <v>452</v>
      </c>
      <c r="S7361" t="s">
        <v>34</v>
      </c>
      <c r="T7361" t="s">
        <v>35</v>
      </c>
    </row>
    <row r="7362" spans="1:20">
      <c r="A7362" t="s">
        <v>492</v>
      </c>
      <c r="B7362" t="s">
        <v>449</v>
      </c>
      <c r="C7362" t="s">
        <v>493</v>
      </c>
      <c r="D7362" t="s">
        <v>494</v>
      </c>
      <c r="E7362" t="s">
        <v>25</v>
      </c>
      <c r="F7362" s="1">
        <v>34579</v>
      </c>
      <c r="G7362" t="s">
        <v>2895</v>
      </c>
      <c r="H7362">
        <v>201503</v>
      </c>
      <c r="I7362" t="s">
        <v>27</v>
      </c>
      <c r="J7362" t="s">
        <v>53</v>
      </c>
      <c r="K7362" t="s">
        <v>40</v>
      </c>
      <c r="L7362" t="s">
        <v>54</v>
      </c>
      <c r="M7362" t="s">
        <v>31</v>
      </c>
      <c r="N7362" t="s">
        <v>32</v>
      </c>
      <c r="O7362">
        <v>0.03</v>
      </c>
      <c r="P7362" t="s">
        <v>449</v>
      </c>
      <c r="Q7362" t="s">
        <v>492</v>
      </c>
      <c r="R7362" t="s">
        <v>452</v>
      </c>
      <c r="S7362" t="s">
        <v>34</v>
      </c>
      <c r="T7362" t="s">
        <v>35</v>
      </c>
    </row>
    <row r="7363" spans="1:20">
      <c r="A7363" t="s">
        <v>492</v>
      </c>
      <c r="B7363" t="s">
        <v>449</v>
      </c>
      <c r="C7363" t="s">
        <v>493</v>
      </c>
      <c r="D7363" t="s">
        <v>494</v>
      </c>
      <c r="E7363" t="s">
        <v>25</v>
      </c>
      <c r="F7363" s="1">
        <v>34579</v>
      </c>
      <c r="G7363" t="s">
        <v>2895</v>
      </c>
      <c r="H7363">
        <v>201503</v>
      </c>
      <c r="I7363" t="s">
        <v>27</v>
      </c>
      <c r="J7363" t="s">
        <v>53</v>
      </c>
      <c r="K7363" t="s">
        <v>41</v>
      </c>
      <c r="L7363" t="s">
        <v>54</v>
      </c>
      <c r="M7363" t="s">
        <v>31</v>
      </c>
      <c r="N7363" t="s">
        <v>32</v>
      </c>
      <c r="O7363">
        <v>14.66</v>
      </c>
      <c r="P7363" t="s">
        <v>449</v>
      </c>
      <c r="Q7363" t="s">
        <v>492</v>
      </c>
      <c r="R7363" t="s">
        <v>452</v>
      </c>
      <c r="S7363" t="s">
        <v>34</v>
      </c>
      <c r="T7363" t="s">
        <v>35</v>
      </c>
    </row>
    <row r="7364" spans="1:20">
      <c r="A7364" t="s">
        <v>492</v>
      </c>
      <c r="B7364" t="s">
        <v>449</v>
      </c>
      <c r="C7364" t="s">
        <v>493</v>
      </c>
      <c r="D7364" t="s">
        <v>494</v>
      </c>
      <c r="E7364" t="s">
        <v>25</v>
      </c>
      <c r="F7364" s="1">
        <v>34579</v>
      </c>
      <c r="G7364" t="s">
        <v>2895</v>
      </c>
      <c r="H7364">
        <v>201503</v>
      </c>
      <c r="I7364" t="s">
        <v>27</v>
      </c>
      <c r="J7364" t="s">
        <v>53</v>
      </c>
      <c r="K7364" t="s">
        <v>42</v>
      </c>
      <c r="L7364" t="s">
        <v>54</v>
      </c>
      <c r="M7364" t="s">
        <v>31</v>
      </c>
      <c r="N7364" t="s">
        <v>32</v>
      </c>
      <c r="O7364">
        <v>20.97</v>
      </c>
      <c r="P7364" t="s">
        <v>449</v>
      </c>
      <c r="Q7364" t="s">
        <v>492</v>
      </c>
      <c r="R7364" t="s">
        <v>452</v>
      </c>
      <c r="S7364" t="s">
        <v>34</v>
      </c>
      <c r="T7364" t="s">
        <v>35</v>
      </c>
    </row>
    <row r="7365" spans="1:20">
      <c r="A7365" t="s">
        <v>492</v>
      </c>
      <c r="B7365" t="s">
        <v>449</v>
      </c>
      <c r="C7365" t="s">
        <v>493</v>
      </c>
      <c r="D7365" t="s">
        <v>494</v>
      </c>
      <c r="E7365" t="s">
        <v>25</v>
      </c>
      <c r="F7365" s="1">
        <v>34579</v>
      </c>
      <c r="G7365" t="s">
        <v>2895</v>
      </c>
      <c r="H7365">
        <v>201503</v>
      </c>
      <c r="I7365" t="s">
        <v>27</v>
      </c>
      <c r="J7365" t="s">
        <v>53</v>
      </c>
      <c r="K7365" t="s">
        <v>43</v>
      </c>
      <c r="L7365" t="s">
        <v>54</v>
      </c>
      <c r="M7365" t="s">
        <v>31</v>
      </c>
      <c r="N7365" t="s">
        <v>32</v>
      </c>
      <c r="O7365">
        <v>28.78</v>
      </c>
      <c r="P7365" t="s">
        <v>449</v>
      </c>
      <c r="Q7365" t="s">
        <v>492</v>
      </c>
      <c r="R7365" t="s">
        <v>452</v>
      </c>
      <c r="S7365" t="s">
        <v>34</v>
      </c>
      <c r="T7365" t="s">
        <v>35</v>
      </c>
    </row>
    <row r="7366" spans="1:20">
      <c r="A7366" t="s">
        <v>492</v>
      </c>
      <c r="B7366" t="s">
        <v>449</v>
      </c>
      <c r="C7366" t="s">
        <v>493</v>
      </c>
      <c r="D7366" t="s">
        <v>494</v>
      </c>
      <c r="E7366" t="s">
        <v>25</v>
      </c>
      <c r="F7366" s="1">
        <v>34579</v>
      </c>
      <c r="G7366" t="s">
        <v>2895</v>
      </c>
      <c r="H7366">
        <v>201503</v>
      </c>
      <c r="I7366" t="s">
        <v>27</v>
      </c>
      <c r="J7366" t="s">
        <v>53</v>
      </c>
      <c r="K7366" t="s">
        <v>44</v>
      </c>
      <c r="L7366" t="s">
        <v>54</v>
      </c>
      <c r="M7366" t="s">
        <v>31</v>
      </c>
      <c r="N7366" t="s">
        <v>32</v>
      </c>
      <c r="O7366">
        <v>519.94000000000005</v>
      </c>
      <c r="P7366" t="s">
        <v>449</v>
      </c>
      <c r="Q7366" t="s">
        <v>492</v>
      </c>
      <c r="R7366" t="s">
        <v>452</v>
      </c>
      <c r="S7366" t="s">
        <v>34</v>
      </c>
      <c r="T7366" t="s">
        <v>35</v>
      </c>
    </row>
    <row r="7367" spans="1:20">
      <c r="A7367" t="s">
        <v>453</v>
      </c>
      <c r="B7367" t="s">
        <v>449</v>
      </c>
      <c r="C7367" t="s">
        <v>495</v>
      </c>
      <c r="D7367" t="s">
        <v>496</v>
      </c>
      <c r="E7367" t="s">
        <v>25</v>
      </c>
      <c r="F7367" s="1">
        <v>30987</v>
      </c>
      <c r="G7367" t="s">
        <v>2895</v>
      </c>
      <c r="H7367">
        <v>201503</v>
      </c>
      <c r="I7367" t="s">
        <v>27</v>
      </c>
      <c r="J7367" t="s">
        <v>28</v>
      </c>
      <c r="K7367" t="s">
        <v>43</v>
      </c>
      <c r="L7367" t="s">
        <v>30</v>
      </c>
      <c r="M7367" t="s">
        <v>31</v>
      </c>
      <c r="N7367" t="s">
        <v>32</v>
      </c>
      <c r="O7367">
        <v>6098.63</v>
      </c>
      <c r="P7367" t="s">
        <v>449</v>
      </c>
      <c r="Q7367" t="s">
        <v>453</v>
      </c>
      <c r="R7367" t="s">
        <v>452</v>
      </c>
      <c r="S7367" t="s">
        <v>34</v>
      </c>
      <c r="T7367" t="s">
        <v>35</v>
      </c>
    </row>
    <row r="7368" spans="1:20">
      <c r="A7368" t="s">
        <v>453</v>
      </c>
      <c r="B7368" t="s">
        <v>449</v>
      </c>
      <c r="C7368" t="s">
        <v>495</v>
      </c>
      <c r="D7368" t="s">
        <v>496</v>
      </c>
      <c r="E7368" t="s">
        <v>25</v>
      </c>
      <c r="F7368" s="1">
        <v>30987</v>
      </c>
      <c r="G7368" t="s">
        <v>2895</v>
      </c>
      <c r="H7368">
        <v>201503</v>
      </c>
      <c r="I7368" t="s">
        <v>27</v>
      </c>
      <c r="J7368" t="s">
        <v>28</v>
      </c>
      <c r="K7368" t="s">
        <v>44</v>
      </c>
      <c r="L7368" t="s">
        <v>30</v>
      </c>
      <c r="M7368" t="s">
        <v>31</v>
      </c>
      <c r="N7368" t="s">
        <v>32</v>
      </c>
      <c r="O7368">
        <v>44425.75</v>
      </c>
      <c r="P7368" t="s">
        <v>449</v>
      </c>
      <c r="Q7368" t="s">
        <v>453</v>
      </c>
      <c r="R7368" t="s">
        <v>452</v>
      </c>
      <c r="S7368" t="s">
        <v>34</v>
      </c>
      <c r="T7368" t="s">
        <v>35</v>
      </c>
    </row>
    <row r="7369" spans="1:20">
      <c r="A7369" t="s">
        <v>503</v>
      </c>
      <c r="B7369" t="s">
        <v>449</v>
      </c>
      <c r="C7369" t="s">
        <v>504</v>
      </c>
      <c r="D7369" t="s">
        <v>505</v>
      </c>
      <c r="E7369" t="s">
        <v>25</v>
      </c>
      <c r="F7369" s="1">
        <v>31593</v>
      </c>
      <c r="G7369" t="s">
        <v>2895</v>
      </c>
      <c r="H7369">
        <v>201503</v>
      </c>
      <c r="I7369" t="s">
        <v>27</v>
      </c>
      <c r="J7369" t="s">
        <v>53</v>
      </c>
      <c r="K7369" t="s">
        <v>29</v>
      </c>
      <c r="L7369" t="s">
        <v>54</v>
      </c>
      <c r="M7369" t="s">
        <v>31</v>
      </c>
      <c r="N7369" t="s">
        <v>32</v>
      </c>
      <c r="O7369">
        <v>0</v>
      </c>
      <c r="P7369" t="s">
        <v>449</v>
      </c>
      <c r="Q7369" t="s">
        <v>503</v>
      </c>
      <c r="R7369" t="s">
        <v>452</v>
      </c>
      <c r="S7369" t="s">
        <v>34</v>
      </c>
      <c r="T7369" t="s">
        <v>35</v>
      </c>
    </row>
    <row r="7370" spans="1:20">
      <c r="A7370" t="s">
        <v>503</v>
      </c>
      <c r="B7370" t="s">
        <v>449</v>
      </c>
      <c r="C7370" t="s">
        <v>504</v>
      </c>
      <c r="D7370" t="s">
        <v>505</v>
      </c>
      <c r="E7370" t="s">
        <v>25</v>
      </c>
      <c r="F7370" s="1">
        <v>31593</v>
      </c>
      <c r="G7370" t="s">
        <v>2895</v>
      </c>
      <c r="H7370">
        <v>201503</v>
      </c>
      <c r="I7370" t="s">
        <v>27</v>
      </c>
      <c r="J7370" t="s">
        <v>53</v>
      </c>
      <c r="K7370" t="s">
        <v>36</v>
      </c>
      <c r="L7370" t="s">
        <v>54</v>
      </c>
      <c r="M7370" t="s">
        <v>31</v>
      </c>
      <c r="N7370" t="s">
        <v>32</v>
      </c>
      <c r="O7370">
        <v>0</v>
      </c>
      <c r="P7370" t="s">
        <v>449</v>
      </c>
      <c r="Q7370" t="s">
        <v>503</v>
      </c>
      <c r="R7370" t="s">
        <v>452</v>
      </c>
      <c r="S7370" t="s">
        <v>34</v>
      </c>
      <c r="T7370" t="s">
        <v>35</v>
      </c>
    </row>
    <row r="7371" spans="1:20">
      <c r="A7371" t="s">
        <v>503</v>
      </c>
      <c r="B7371" t="s">
        <v>449</v>
      </c>
      <c r="C7371" t="s">
        <v>504</v>
      </c>
      <c r="D7371" t="s">
        <v>505</v>
      </c>
      <c r="E7371" t="s">
        <v>25</v>
      </c>
      <c r="F7371" s="1">
        <v>31593</v>
      </c>
      <c r="G7371" t="s">
        <v>2895</v>
      </c>
      <c r="H7371">
        <v>201503</v>
      </c>
      <c r="I7371" t="s">
        <v>27</v>
      </c>
      <c r="J7371" t="s">
        <v>53</v>
      </c>
      <c r="K7371" t="s">
        <v>37</v>
      </c>
      <c r="L7371" t="s">
        <v>54</v>
      </c>
      <c r="M7371" t="s">
        <v>31</v>
      </c>
      <c r="N7371" t="s">
        <v>32</v>
      </c>
      <c r="O7371">
        <v>0</v>
      </c>
      <c r="P7371" t="s">
        <v>449</v>
      </c>
      <c r="Q7371" t="s">
        <v>503</v>
      </c>
      <c r="R7371" t="s">
        <v>452</v>
      </c>
      <c r="S7371" t="s">
        <v>34</v>
      </c>
      <c r="T7371" t="s">
        <v>35</v>
      </c>
    </row>
    <row r="7372" spans="1:20">
      <c r="A7372" t="s">
        <v>503</v>
      </c>
      <c r="B7372" t="s">
        <v>449</v>
      </c>
      <c r="C7372" t="s">
        <v>504</v>
      </c>
      <c r="D7372" t="s">
        <v>505</v>
      </c>
      <c r="E7372" t="s">
        <v>25</v>
      </c>
      <c r="F7372" s="1">
        <v>31593</v>
      </c>
      <c r="G7372" t="s">
        <v>2895</v>
      </c>
      <c r="H7372">
        <v>201503</v>
      </c>
      <c r="I7372" t="s">
        <v>27</v>
      </c>
      <c r="J7372" t="s">
        <v>53</v>
      </c>
      <c r="K7372" t="s">
        <v>40</v>
      </c>
      <c r="L7372" t="s">
        <v>54</v>
      </c>
      <c r="M7372" t="s">
        <v>31</v>
      </c>
      <c r="N7372" t="s">
        <v>32</v>
      </c>
      <c r="O7372">
        <v>0</v>
      </c>
      <c r="P7372" t="s">
        <v>449</v>
      </c>
      <c r="Q7372" t="s">
        <v>503</v>
      </c>
      <c r="R7372" t="s">
        <v>452</v>
      </c>
      <c r="S7372" t="s">
        <v>34</v>
      </c>
      <c r="T7372" t="s">
        <v>35</v>
      </c>
    </row>
    <row r="7373" spans="1:20">
      <c r="A7373" t="s">
        <v>503</v>
      </c>
      <c r="B7373" t="s">
        <v>449</v>
      </c>
      <c r="C7373" t="s">
        <v>504</v>
      </c>
      <c r="D7373" t="s">
        <v>505</v>
      </c>
      <c r="E7373" t="s">
        <v>25</v>
      </c>
      <c r="F7373" s="1">
        <v>31593</v>
      </c>
      <c r="G7373" t="s">
        <v>2895</v>
      </c>
      <c r="H7373">
        <v>201503</v>
      </c>
      <c r="I7373" t="s">
        <v>27</v>
      </c>
      <c r="J7373" t="s">
        <v>53</v>
      </c>
      <c r="K7373" t="s">
        <v>41</v>
      </c>
      <c r="L7373" t="s">
        <v>54</v>
      </c>
      <c r="M7373" t="s">
        <v>31</v>
      </c>
      <c r="N7373" t="s">
        <v>32</v>
      </c>
      <c r="O7373">
        <v>0</v>
      </c>
      <c r="P7373" t="s">
        <v>449</v>
      </c>
      <c r="Q7373" t="s">
        <v>503</v>
      </c>
      <c r="R7373" t="s">
        <v>452</v>
      </c>
      <c r="S7373" t="s">
        <v>34</v>
      </c>
      <c r="T7373" t="s">
        <v>35</v>
      </c>
    </row>
    <row r="7374" spans="1:20">
      <c r="A7374" t="s">
        <v>503</v>
      </c>
      <c r="B7374" t="s">
        <v>449</v>
      </c>
      <c r="C7374" t="s">
        <v>504</v>
      </c>
      <c r="D7374" t="s">
        <v>505</v>
      </c>
      <c r="E7374" t="s">
        <v>25</v>
      </c>
      <c r="F7374" s="1">
        <v>31593</v>
      </c>
      <c r="G7374" t="s">
        <v>2895</v>
      </c>
      <c r="H7374">
        <v>201503</v>
      </c>
      <c r="I7374" t="s">
        <v>27</v>
      </c>
      <c r="J7374" t="s">
        <v>53</v>
      </c>
      <c r="K7374" t="s">
        <v>42</v>
      </c>
      <c r="L7374" t="s">
        <v>54</v>
      </c>
      <c r="M7374" t="s">
        <v>31</v>
      </c>
      <c r="N7374" t="s">
        <v>32</v>
      </c>
      <c r="O7374">
        <v>0</v>
      </c>
      <c r="P7374" t="s">
        <v>449</v>
      </c>
      <c r="Q7374" t="s">
        <v>503</v>
      </c>
      <c r="R7374" t="s">
        <v>452</v>
      </c>
      <c r="S7374" t="s">
        <v>34</v>
      </c>
      <c r="T7374" t="s">
        <v>35</v>
      </c>
    </row>
    <row r="7375" spans="1:20">
      <c r="A7375" t="s">
        <v>503</v>
      </c>
      <c r="B7375" t="s">
        <v>449</v>
      </c>
      <c r="C7375" t="s">
        <v>504</v>
      </c>
      <c r="D7375" t="s">
        <v>505</v>
      </c>
      <c r="E7375" t="s">
        <v>25</v>
      </c>
      <c r="F7375" s="1">
        <v>31593</v>
      </c>
      <c r="G7375" t="s">
        <v>2895</v>
      </c>
      <c r="H7375">
        <v>201503</v>
      </c>
      <c r="I7375" t="s">
        <v>27</v>
      </c>
      <c r="J7375" t="s">
        <v>53</v>
      </c>
      <c r="K7375" t="s">
        <v>43</v>
      </c>
      <c r="L7375" t="s">
        <v>54</v>
      </c>
      <c r="M7375" t="s">
        <v>31</v>
      </c>
      <c r="N7375" t="s">
        <v>32</v>
      </c>
      <c r="O7375">
        <v>0</v>
      </c>
      <c r="P7375" t="s">
        <v>449</v>
      </c>
      <c r="Q7375" t="s">
        <v>503</v>
      </c>
      <c r="R7375" t="s">
        <v>452</v>
      </c>
      <c r="S7375" t="s">
        <v>34</v>
      </c>
      <c r="T7375" t="s">
        <v>35</v>
      </c>
    </row>
    <row r="7376" spans="1:20">
      <c r="A7376" t="s">
        <v>503</v>
      </c>
      <c r="B7376" t="s">
        <v>449</v>
      </c>
      <c r="C7376" t="s">
        <v>504</v>
      </c>
      <c r="D7376" t="s">
        <v>505</v>
      </c>
      <c r="E7376" t="s">
        <v>25</v>
      </c>
      <c r="F7376" s="1">
        <v>31593</v>
      </c>
      <c r="G7376" t="s">
        <v>2895</v>
      </c>
      <c r="H7376">
        <v>201503</v>
      </c>
      <c r="I7376" t="s">
        <v>27</v>
      </c>
      <c r="J7376" t="s">
        <v>53</v>
      </c>
      <c r="K7376" t="s">
        <v>44</v>
      </c>
      <c r="L7376" t="s">
        <v>54</v>
      </c>
      <c r="M7376" t="s">
        <v>31</v>
      </c>
      <c r="N7376" t="s">
        <v>32</v>
      </c>
      <c r="O7376">
        <v>7780.64</v>
      </c>
      <c r="P7376" t="s">
        <v>449</v>
      </c>
      <c r="Q7376" t="s">
        <v>503</v>
      </c>
      <c r="R7376" t="s">
        <v>452</v>
      </c>
      <c r="S7376" t="s">
        <v>34</v>
      </c>
      <c r="T7376" t="s">
        <v>35</v>
      </c>
    </row>
    <row r="7377" spans="1:20">
      <c r="A7377" t="s">
        <v>514</v>
      </c>
      <c r="B7377" t="s">
        <v>507</v>
      </c>
      <c r="C7377" t="s">
        <v>2910</v>
      </c>
      <c r="D7377" t="s">
        <v>2911</v>
      </c>
      <c r="E7377" t="s">
        <v>25</v>
      </c>
      <c r="F7377" s="1">
        <v>30864</v>
      </c>
      <c r="G7377" t="s">
        <v>2895</v>
      </c>
      <c r="H7377">
        <v>201503</v>
      </c>
      <c r="I7377" t="s">
        <v>27</v>
      </c>
      <c r="J7377" t="s">
        <v>53</v>
      </c>
      <c r="K7377" t="s">
        <v>29</v>
      </c>
      <c r="L7377" t="s">
        <v>54</v>
      </c>
      <c r="M7377" t="s">
        <v>31</v>
      </c>
      <c r="N7377" t="s">
        <v>32</v>
      </c>
      <c r="O7377">
        <v>2.36</v>
      </c>
      <c r="P7377" t="s">
        <v>507</v>
      </c>
      <c r="Q7377" t="s">
        <v>514</v>
      </c>
      <c r="R7377" t="s">
        <v>510</v>
      </c>
      <c r="S7377" t="s">
        <v>34</v>
      </c>
      <c r="T7377" t="s">
        <v>35</v>
      </c>
    </row>
    <row r="7378" spans="1:20">
      <c r="A7378" t="s">
        <v>514</v>
      </c>
      <c r="B7378" t="s">
        <v>507</v>
      </c>
      <c r="C7378" t="s">
        <v>2910</v>
      </c>
      <c r="D7378" t="s">
        <v>2911</v>
      </c>
      <c r="E7378" t="s">
        <v>25</v>
      </c>
      <c r="F7378" s="1">
        <v>30864</v>
      </c>
      <c r="G7378" t="s">
        <v>2895</v>
      </c>
      <c r="H7378">
        <v>201503</v>
      </c>
      <c r="I7378" t="s">
        <v>27</v>
      </c>
      <c r="J7378" t="s">
        <v>53</v>
      </c>
      <c r="K7378" t="s">
        <v>36</v>
      </c>
      <c r="L7378" t="s">
        <v>54</v>
      </c>
      <c r="M7378" t="s">
        <v>31</v>
      </c>
      <c r="N7378" t="s">
        <v>32</v>
      </c>
      <c r="O7378">
        <v>0.02</v>
      </c>
      <c r="P7378" t="s">
        <v>507</v>
      </c>
      <c r="Q7378" t="s">
        <v>514</v>
      </c>
      <c r="R7378" t="s">
        <v>510</v>
      </c>
      <c r="S7378" t="s">
        <v>34</v>
      </c>
      <c r="T7378" t="s">
        <v>35</v>
      </c>
    </row>
    <row r="7379" spans="1:20">
      <c r="A7379" t="s">
        <v>514</v>
      </c>
      <c r="B7379" t="s">
        <v>507</v>
      </c>
      <c r="C7379" t="s">
        <v>2910</v>
      </c>
      <c r="D7379" t="s">
        <v>2911</v>
      </c>
      <c r="E7379" t="s">
        <v>25</v>
      </c>
      <c r="F7379" s="1">
        <v>30864</v>
      </c>
      <c r="G7379" t="s">
        <v>2895</v>
      </c>
      <c r="H7379">
        <v>201503</v>
      </c>
      <c r="I7379" t="s">
        <v>27</v>
      </c>
      <c r="J7379" t="s">
        <v>53</v>
      </c>
      <c r="K7379" t="s">
        <v>37</v>
      </c>
      <c r="L7379" t="s">
        <v>54</v>
      </c>
      <c r="M7379" t="s">
        <v>31</v>
      </c>
      <c r="N7379" t="s">
        <v>32</v>
      </c>
      <c r="O7379">
        <v>0.34</v>
      </c>
      <c r="P7379" t="s">
        <v>507</v>
      </c>
      <c r="Q7379" t="s">
        <v>514</v>
      </c>
      <c r="R7379" t="s">
        <v>510</v>
      </c>
      <c r="S7379" t="s">
        <v>34</v>
      </c>
      <c r="T7379" t="s">
        <v>35</v>
      </c>
    </row>
    <row r="7380" spans="1:20">
      <c r="A7380" t="s">
        <v>514</v>
      </c>
      <c r="B7380" t="s">
        <v>507</v>
      </c>
      <c r="C7380" t="s">
        <v>2910</v>
      </c>
      <c r="D7380" t="s">
        <v>2911</v>
      </c>
      <c r="E7380" t="s">
        <v>25</v>
      </c>
      <c r="F7380" s="1">
        <v>30864</v>
      </c>
      <c r="G7380" t="s">
        <v>2895</v>
      </c>
      <c r="H7380">
        <v>201503</v>
      </c>
      <c r="I7380" t="s">
        <v>27</v>
      </c>
      <c r="J7380" t="s">
        <v>53</v>
      </c>
      <c r="K7380" t="s">
        <v>38</v>
      </c>
      <c r="L7380" t="s">
        <v>54</v>
      </c>
      <c r="M7380" t="s">
        <v>31</v>
      </c>
      <c r="N7380" t="s">
        <v>32</v>
      </c>
      <c r="O7380">
        <v>0.02</v>
      </c>
      <c r="P7380" t="s">
        <v>507</v>
      </c>
      <c r="Q7380" t="s">
        <v>514</v>
      </c>
      <c r="R7380" t="s">
        <v>510</v>
      </c>
      <c r="S7380" t="s">
        <v>34</v>
      </c>
      <c r="T7380" t="s">
        <v>35</v>
      </c>
    </row>
    <row r="7381" spans="1:20">
      <c r="A7381" t="s">
        <v>514</v>
      </c>
      <c r="B7381" t="s">
        <v>507</v>
      </c>
      <c r="C7381" t="s">
        <v>2910</v>
      </c>
      <c r="D7381" t="s">
        <v>2911</v>
      </c>
      <c r="E7381" t="s">
        <v>25</v>
      </c>
      <c r="F7381" s="1">
        <v>30864</v>
      </c>
      <c r="G7381" t="s">
        <v>2895</v>
      </c>
      <c r="H7381">
        <v>201503</v>
      </c>
      <c r="I7381" t="s">
        <v>27</v>
      </c>
      <c r="J7381" t="s">
        <v>53</v>
      </c>
      <c r="K7381" t="s">
        <v>41</v>
      </c>
      <c r="L7381" t="s">
        <v>54</v>
      </c>
      <c r="M7381" t="s">
        <v>31</v>
      </c>
      <c r="N7381" t="s">
        <v>32</v>
      </c>
      <c r="O7381">
        <v>0.52</v>
      </c>
      <c r="P7381" t="s">
        <v>507</v>
      </c>
      <c r="Q7381" t="s">
        <v>514</v>
      </c>
      <c r="R7381" t="s">
        <v>510</v>
      </c>
      <c r="S7381" t="s">
        <v>34</v>
      </c>
      <c r="T7381" t="s">
        <v>35</v>
      </c>
    </row>
    <row r="7382" spans="1:20">
      <c r="A7382" t="s">
        <v>514</v>
      </c>
      <c r="B7382" t="s">
        <v>507</v>
      </c>
      <c r="C7382" t="s">
        <v>2910</v>
      </c>
      <c r="D7382" t="s">
        <v>2911</v>
      </c>
      <c r="E7382" t="s">
        <v>25</v>
      </c>
      <c r="F7382" s="1">
        <v>30864</v>
      </c>
      <c r="G7382" t="s">
        <v>2895</v>
      </c>
      <c r="H7382">
        <v>201503</v>
      </c>
      <c r="I7382" t="s">
        <v>27</v>
      </c>
      <c r="J7382" t="s">
        <v>53</v>
      </c>
      <c r="K7382" t="s">
        <v>42</v>
      </c>
      <c r="L7382" t="s">
        <v>54</v>
      </c>
      <c r="M7382" t="s">
        <v>31</v>
      </c>
      <c r="N7382" t="s">
        <v>32</v>
      </c>
      <c r="O7382">
        <v>0.04</v>
      </c>
      <c r="P7382" t="s">
        <v>507</v>
      </c>
      <c r="Q7382" t="s">
        <v>514</v>
      </c>
      <c r="R7382" t="s">
        <v>510</v>
      </c>
      <c r="S7382" t="s">
        <v>34</v>
      </c>
      <c r="T7382" t="s">
        <v>35</v>
      </c>
    </row>
    <row r="7383" spans="1:20">
      <c r="A7383" t="s">
        <v>514</v>
      </c>
      <c r="B7383" t="s">
        <v>507</v>
      </c>
      <c r="C7383" t="s">
        <v>2910</v>
      </c>
      <c r="D7383" t="s">
        <v>2911</v>
      </c>
      <c r="E7383" t="s">
        <v>25</v>
      </c>
      <c r="F7383" s="1">
        <v>30864</v>
      </c>
      <c r="G7383" t="s">
        <v>2895</v>
      </c>
      <c r="H7383">
        <v>201503</v>
      </c>
      <c r="I7383" t="s">
        <v>27</v>
      </c>
      <c r="J7383" t="s">
        <v>53</v>
      </c>
      <c r="K7383" t="s">
        <v>43</v>
      </c>
      <c r="L7383" t="s">
        <v>54</v>
      </c>
      <c r="M7383" t="s">
        <v>31</v>
      </c>
      <c r="N7383" t="s">
        <v>32</v>
      </c>
      <c r="O7383">
        <v>2.17</v>
      </c>
      <c r="P7383" t="s">
        <v>507</v>
      </c>
      <c r="Q7383" t="s">
        <v>514</v>
      </c>
      <c r="R7383" t="s">
        <v>510</v>
      </c>
      <c r="S7383" t="s">
        <v>34</v>
      </c>
      <c r="T7383" t="s">
        <v>35</v>
      </c>
    </row>
    <row r="7384" spans="1:20">
      <c r="A7384" t="s">
        <v>514</v>
      </c>
      <c r="B7384" t="s">
        <v>507</v>
      </c>
      <c r="C7384" t="s">
        <v>2910</v>
      </c>
      <c r="D7384" t="s">
        <v>2911</v>
      </c>
      <c r="E7384" t="s">
        <v>25</v>
      </c>
      <c r="F7384" s="1">
        <v>30864</v>
      </c>
      <c r="G7384" t="s">
        <v>2895</v>
      </c>
      <c r="H7384">
        <v>201503</v>
      </c>
      <c r="I7384" t="s">
        <v>27</v>
      </c>
      <c r="J7384" t="s">
        <v>53</v>
      </c>
      <c r="K7384" t="s">
        <v>44</v>
      </c>
      <c r="L7384" t="s">
        <v>54</v>
      </c>
      <c r="M7384" t="s">
        <v>31</v>
      </c>
      <c r="N7384" t="s">
        <v>32</v>
      </c>
      <c r="O7384">
        <v>6.44</v>
      </c>
      <c r="P7384" t="s">
        <v>507</v>
      </c>
      <c r="Q7384" t="s">
        <v>514</v>
      </c>
      <c r="R7384" t="s">
        <v>510</v>
      </c>
      <c r="S7384" t="s">
        <v>34</v>
      </c>
      <c r="T7384" t="s">
        <v>35</v>
      </c>
    </row>
    <row r="7385" spans="1:20">
      <c r="A7385" t="s">
        <v>511</v>
      </c>
      <c r="B7385" t="s">
        <v>507</v>
      </c>
      <c r="C7385" t="s">
        <v>512</v>
      </c>
      <c r="D7385" t="s">
        <v>513</v>
      </c>
      <c r="E7385" t="s">
        <v>25</v>
      </c>
      <c r="F7385" s="1">
        <v>31593</v>
      </c>
      <c r="G7385" t="s">
        <v>2895</v>
      </c>
      <c r="H7385">
        <v>201503</v>
      </c>
      <c r="I7385" t="s">
        <v>27</v>
      </c>
      <c r="J7385" t="s">
        <v>53</v>
      </c>
      <c r="K7385" t="s">
        <v>29</v>
      </c>
      <c r="L7385" t="s">
        <v>54</v>
      </c>
      <c r="M7385" t="s">
        <v>31</v>
      </c>
      <c r="N7385" t="s">
        <v>32</v>
      </c>
      <c r="O7385">
        <v>10.120000000000001</v>
      </c>
      <c r="P7385" t="s">
        <v>507</v>
      </c>
      <c r="Q7385" t="s">
        <v>511</v>
      </c>
      <c r="R7385" t="s">
        <v>510</v>
      </c>
      <c r="S7385" t="s">
        <v>34</v>
      </c>
      <c r="T7385" t="s">
        <v>35</v>
      </c>
    </row>
    <row r="7386" spans="1:20">
      <c r="A7386" t="s">
        <v>511</v>
      </c>
      <c r="B7386" t="s">
        <v>507</v>
      </c>
      <c r="C7386" t="s">
        <v>512</v>
      </c>
      <c r="D7386" t="s">
        <v>513</v>
      </c>
      <c r="E7386" t="s">
        <v>25</v>
      </c>
      <c r="F7386" s="1">
        <v>31593</v>
      </c>
      <c r="G7386" t="s">
        <v>2895</v>
      </c>
      <c r="H7386">
        <v>201503</v>
      </c>
      <c r="I7386" t="s">
        <v>27</v>
      </c>
      <c r="J7386" t="s">
        <v>53</v>
      </c>
      <c r="K7386" t="s">
        <v>40</v>
      </c>
      <c r="L7386" t="s">
        <v>54</v>
      </c>
      <c r="M7386" t="s">
        <v>31</v>
      </c>
      <c r="N7386" t="s">
        <v>32</v>
      </c>
      <c r="O7386">
        <v>1577.07</v>
      </c>
      <c r="P7386" t="s">
        <v>507</v>
      </c>
      <c r="Q7386" t="s">
        <v>511</v>
      </c>
      <c r="R7386" t="s">
        <v>510</v>
      </c>
      <c r="S7386" t="s">
        <v>34</v>
      </c>
      <c r="T7386" t="s">
        <v>35</v>
      </c>
    </row>
    <row r="7387" spans="1:20">
      <c r="A7387" t="s">
        <v>511</v>
      </c>
      <c r="B7387" t="s">
        <v>507</v>
      </c>
      <c r="C7387" t="s">
        <v>512</v>
      </c>
      <c r="D7387" t="s">
        <v>513</v>
      </c>
      <c r="E7387" t="s">
        <v>25</v>
      </c>
      <c r="F7387" s="1">
        <v>31593</v>
      </c>
      <c r="G7387" t="s">
        <v>2895</v>
      </c>
      <c r="H7387">
        <v>201503</v>
      </c>
      <c r="I7387" t="s">
        <v>27</v>
      </c>
      <c r="J7387" t="s">
        <v>53</v>
      </c>
      <c r="K7387" t="s">
        <v>44</v>
      </c>
      <c r="L7387" t="s">
        <v>54</v>
      </c>
      <c r="M7387" t="s">
        <v>31</v>
      </c>
      <c r="N7387" t="s">
        <v>32</v>
      </c>
      <c r="O7387">
        <v>9714.76</v>
      </c>
      <c r="P7387" t="s">
        <v>507</v>
      </c>
      <c r="Q7387" t="s">
        <v>511</v>
      </c>
      <c r="R7387" t="s">
        <v>510</v>
      </c>
      <c r="S7387" t="s">
        <v>34</v>
      </c>
      <c r="T7387" t="s">
        <v>35</v>
      </c>
    </row>
    <row r="7388" spans="1:20">
      <c r="A7388" t="s">
        <v>514</v>
      </c>
      <c r="B7388" t="s">
        <v>507</v>
      </c>
      <c r="C7388" t="s">
        <v>515</v>
      </c>
      <c r="D7388" t="s">
        <v>516</v>
      </c>
      <c r="E7388" t="s">
        <v>25</v>
      </c>
      <c r="F7388" s="1">
        <v>30864</v>
      </c>
      <c r="G7388" t="s">
        <v>2895</v>
      </c>
      <c r="H7388">
        <v>201503</v>
      </c>
      <c r="I7388" t="s">
        <v>27</v>
      </c>
      <c r="J7388" t="s">
        <v>28</v>
      </c>
      <c r="K7388" t="s">
        <v>44</v>
      </c>
      <c r="L7388" t="s">
        <v>30</v>
      </c>
      <c r="M7388" t="s">
        <v>31</v>
      </c>
      <c r="N7388" t="s">
        <v>32</v>
      </c>
      <c r="O7388">
        <v>358.05</v>
      </c>
      <c r="P7388" t="s">
        <v>507</v>
      </c>
      <c r="Q7388" t="s">
        <v>514</v>
      </c>
      <c r="R7388" t="s">
        <v>510</v>
      </c>
      <c r="S7388" t="s">
        <v>34</v>
      </c>
      <c r="T7388" t="s">
        <v>35</v>
      </c>
    </row>
    <row r="7389" spans="1:20">
      <c r="A7389" t="s">
        <v>517</v>
      </c>
      <c r="B7389" t="s">
        <v>507</v>
      </c>
      <c r="C7389" t="s">
        <v>518</v>
      </c>
      <c r="D7389" t="s">
        <v>519</v>
      </c>
      <c r="E7389" t="s">
        <v>25</v>
      </c>
      <c r="F7389" s="1">
        <v>31766</v>
      </c>
      <c r="G7389" t="s">
        <v>2895</v>
      </c>
      <c r="H7389">
        <v>201503</v>
      </c>
      <c r="I7389" t="s">
        <v>27</v>
      </c>
      <c r="J7389" t="s">
        <v>28</v>
      </c>
      <c r="K7389" t="s">
        <v>29</v>
      </c>
      <c r="L7389" t="s">
        <v>30</v>
      </c>
      <c r="M7389" t="s">
        <v>31</v>
      </c>
      <c r="N7389" t="s">
        <v>32</v>
      </c>
      <c r="O7389">
        <v>0.15</v>
      </c>
      <c r="P7389" t="s">
        <v>507</v>
      </c>
      <c r="Q7389" t="s">
        <v>517</v>
      </c>
      <c r="R7389" t="s">
        <v>510</v>
      </c>
      <c r="S7389" t="s">
        <v>34</v>
      </c>
      <c r="T7389" t="s">
        <v>35</v>
      </c>
    </row>
    <row r="7390" spans="1:20">
      <c r="A7390" t="s">
        <v>517</v>
      </c>
      <c r="B7390" t="s">
        <v>507</v>
      </c>
      <c r="C7390" t="s">
        <v>518</v>
      </c>
      <c r="D7390" t="s">
        <v>519</v>
      </c>
      <c r="E7390" t="s">
        <v>25</v>
      </c>
      <c r="F7390" s="1">
        <v>31766</v>
      </c>
      <c r="G7390" t="s">
        <v>2895</v>
      </c>
      <c r="H7390">
        <v>201503</v>
      </c>
      <c r="I7390" t="s">
        <v>27</v>
      </c>
      <c r="J7390" t="s">
        <v>28</v>
      </c>
      <c r="K7390" t="s">
        <v>44</v>
      </c>
      <c r="L7390" t="s">
        <v>30</v>
      </c>
      <c r="M7390" t="s">
        <v>31</v>
      </c>
      <c r="N7390" t="s">
        <v>32</v>
      </c>
      <c r="O7390">
        <v>164.11</v>
      </c>
      <c r="P7390" t="s">
        <v>507</v>
      </c>
      <c r="Q7390" t="s">
        <v>517</v>
      </c>
      <c r="R7390" t="s">
        <v>510</v>
      </c>
      <c r="S7390" t="s">
        <v>34</v>
      </c>
      <c r="T7390" t="s">
        <v>35</v>
      </c>
    </row>
    <row r="7391" spans="1:20">
      <c r="A7391" t="s">
        <v>520</v>
      </c>
      <c r="B7391" t="s">
        <v>507</v>
      </c>
      <c r="C7391" t="s">
        <v>521</v>
      </c>
      <c r="D7391" t="s">
        <v>522</v>
      </c>
      <c r="E7391" t="s">
        <v>25</v>
      </c>
      <c r="F7391" s="1">
        <v>31766</v>
      </c>
      <c r="G7391" t="s">
        <v>2895</v>
      </c>
      <c r="H7391">
        <v>201503</v>
      </c>
      <c r="I7391" t="s">
        <v>27</v>
      </c>
      <c r="J7391" t="s">
        <v>28</v>
      </c>
      <c r="K7391" t="s">
        <v>29</v>
      </c>
      <c r="L7391" t="s">
        <v>30</v>
      </c>
      <c r="M7391" t="s">
        <v>31</v>
      </c>
      <c r="N7391" t="s">
        <v>32</v>
      </c>
      <c r="O7391">
        <v>0</v>
      </c>
      <c r="P7391" t="s">
        <v>507</v>
      </c>
      <c r="Q7391" t="s">
        <v>520</v>
      </c>
      <c r="R7391" t="s">
        <v>510</v>
      </c>
      <c r="S7391" t="s">
        <v>34</v>
      </c>
      <c r="T7391" t="s">
        <v>35</v>
      </c>
    </row>
    <row r="7392" spans="1:20">
      <c r="A7392" t="s">
        <v>520</v>
      </c>
      <c r="B7392" t="s">
        <v>507</v>
      </c>
      <c r="C7392" t="s">
        <v>521</v>
      </c>
      <c r="D7392" t="s">
        <v>522</v>
      </c>
      <c r="E7392" t="s">
        <v>25</v>
      </c>
      <c r="F7392" s="1">
        <v>31766</v>
      </c>
      <c r="G7392" t="s">
        <v>2895</v>
      </c>
      <c r="H7392">
        <v>201503</v>
      </c>
      <c r="I7392" t="s">
        <v>27</v>
      </c>
      <c r="J7392" t="s">
        <v>28</v>
      </c>
      <c r="K7392" t="s">
        <v>36</v>
      </c>
      <c r="L7392" t="s">
        <v>30</v>
      </c>
      <c r="M7392" t="s">
        <v>31</v>
      </c>
      <c r="N7392" t="s">
        <v>32</v>
      </c>
      <c r="O7392">
        <v>0</v>
      </c>
      <c r="P7392" t="s">
        <v>507</v>
      </c>
      <c r="Q7392" t="s">
        <v>520</v>
      </c>
      <c r="R7392" t="s">
        <v>510</v>
      </c>
      <c r="S7392" t="s">
        <v>34</v>
      </c>
      <c r="T7392" t="s">
        <v>35</v>
      </c>
    </row>
    <row r="7393" spans="1:20">
      <c r="A7393" t="s">
        <v>520</v>
      </c>
      <c r="B7393" t="s">
        <v>507</v>
      </c>
      <c r="C7393" t="s">
        <v>521</v>
      </c>
      <c r="D7393" t="s">
        <v>522</v>
      </c>
      <c r="E7393" t="s">
        <v>25</v>
      </c>
      <c r="F7393" s="1">
        <v>31766</v>
      </c>
      <c r="G7393" t="s">
        <v>2895</v>
      </c>
      <c r="H7393">
        <v>201503</v>
      </c>
      <c r="I7393" t="s">
        <v>27</v>
      </c>
      <c r="J7393" t="s">
        <v>28</v>
      </c>
      <c r="K7393" t="s">
        <v>44</v>
      </c>
      <c r="L7393" t="s">
        <v>30</v>
      </c>
      <c r="M7393" t="s">
        <v>31</v>
      </c>
      <c r="N7393" t="s">
        <v>32</v>
      </c>
      <c r="O7393">
        <v>5004.13</v>
      </c>
      <c r="P7393" t="s">
        <v>507</v>
      </c>
      <c r="Q7393" t="s">
        <v>520</v>
      </c>
      <c r="R7393" t="s">
        <v>510</v>
      </c>
      <c r="S7393" t="s">
        <v>34</v>
      </c>
      <c r="T7393" t="s">
        <v>35</v>
      </c>
    </row>
    <row r="7394" spans="1:20">
      <c r="A7394" t="s">
        <v>531</v>
      </c>
      <c r="B7394" t="s">
        <v>507</v>
      </c>
      <c r="C7394" t="s">
        <v>532</v>
      </c>
      <c r="D7394" t="s">
        <v>533</v>
      </c>
      <c r="E7394" t="s">
        <v>25</v>
      </c>
      <c r="F7394" s="1">
        <v>31593</v>
      </c>
      <c r="G7394" t="s">
        <v>2895</v>
      </c>
      <c r="H7394">
        <v>201503</v>
      </c>
      <c r="I7394" t="s">
        <v>27</v>
      </c>
      <c r="J7394" t="s">
        <v>53</v>
      </c>
      <c r="K7394" t="s">
        <v>44</v>
      </c>
      <c r="L7394" t="s">
        <v>54</v>
      </c>
      <c r="M7394" t="s">
        <v>31</v>
      </c>
      <c r="N7394" t="s">
        <v>32</v>
      </c>
      <c r="O7394">
        <v>600.86</v>
      </c>
      <c r="P7394" t="s">
        <v>507</v>
      </c>
      <c r="Q7394" t="s">
        <v>531</v>
      </c>
      <c r="R7394" t="s">
        <v>510</v>
      </c>
      <c r="S7394" t="s">
        <v>34</v>
      </c>
      <c r="T7394" t="s">
        <v>35</v>
      </c>
    </row>
    <row r="7395" spans="1:20">
      <c r="A7395" t="s">
        <v>514</v>
      </c>
      <c r="B7395" t="s">
        <v>507</v>
      </c>
      <c r="C7395" t="s">
        <v>534</v>
      </c>
      <c r="D7395" t="s">
        <v>535</v>
      </c>
      <c r="E7395" t="s">
        <v>25</v>
      </c>
      <c r="F7395" s="1">
        <v>30864</v>
      </c>
      <c r="G7395" t="s">
        <v>2895</v>
      </c>
      <c r="H7395">
        <v>201503</v>
      </c>
      <c r="I7395" t="s">
        <v>27</v>
      </c>
      <c r="J7395" t="s">
        <v>53</v>
      </c>
      <c r="K7395" t="s">
        <v>29</v>
      </c>
      <c r="L7395" t="s">
        <v>54</v>
      </c>
      <c r="M7395" t="s">
        <v>31</v>
      </c>
      <c r="N7395" t="s">
        <v>32</v>
      </c>
      <c r="O7395">
        <v>25.810000000000002</v>
      </c>
      <c r="P7395" t="s">
        <v>507</v>
      </c>
      <c r="Q7395" t="s">
        <v>514</v>
      </c>
      <c r="R7395" t="s">
        <v>510</v>
      </c>
      <c r="S7395" t="s">
        <v>34</v>
      </c>
      <c r="T7395" t="s">
        <v>35</v>
      </c>
    </row>
    <row r="7396" spans="1:20">
      <c r="A7396" t="s">
        <v>514</v>
      </c>
      <c r="B7396" t="s">
        <v>507</v>
      </c>
      <c r="C7396" t="s">
        <v>534</v>
      </c>
      <c r="D7396" t="s">
        <v>535</v>
      </c>
      <c r="E7396" t="s">
        <v>25</v>
      </c>
      <c r="F7396" s="1">
        <v>30864</v>
      </c>
      <c r="G7396" t="s">
        <v>2895</v>
      </c>
      <c r="H7396">
        <v>201503</v>
      </c>
      <c r="I7396" t="s">
        <v>27</v>
      </c>
      <c r="J7396" t="s">
        <v>53</v>
      </c>
      <c r="K7396" t="s">
        <v>44</v>
      </c>
      <c r="L7396" t="s">
        <v>54</v>
      </c>
      <c r="M7396" t="s">
        <v>31</v>
      </c>
      <c r="N7396" t="s">
        <v>32</v>
      </c>
      <c r="O7396">
        <v>241.14000000000001</v>
      </c>
      <c r="P7396" t="s">
        <v>507</v>
      </c>
      <c r="Q7396" t="s">
        <v>514</v>
      </c>
      <c r="R7396" t="s">
        <v>510</v>
      </c>
      <c r="S7396" t="s">
        <v>34</v>
      </c>
      <c r="T7396" t="s">
        <v>35</v>
      </c>
    </row>
    <row r="7397" spans="1:20">
      <c r="A7397" t="s">
        <v>520</v>
      </c>
      <c r="B7397" t="s">
        <v>507</v>
      </c>
      <c r="C7397" t="s">
        <v>2434</v>
      </c>
      <c r="D7397" t="s">
        <v>2435</v>
      </c>
      <c r="E7397" t="s">
        <v>25</v>
      </c>
      <c r="F7397" s="1">
        <v>18629</v>
      </c>
      <c r="G7397" t="s">
        <v>2895</v>
      </c>
      <c r="H7397">
        <v>201503</v>
      </c>
      <c r="I7397" t="s">
        <v>27</v>
      </c>
      <c r="J7397" t="s">
        <v>28</v>
      </c>
      <c r="K7397" t="s">
        <v>29</v>
      </c>
      <c r="L7397" t="s">
        <v>30</v>
      </c>
      <c r="M7397" t="s">
        <v>31</v>
      </c>
      <c r="N7397" t="s">
        <v>32</v>
      </c>
      <c r="O7397">
        <v>240.45000000000002</v>
      </c>
      <c r="P7397" t="s">
        <v>507</v>
      </c>
      <c r="Q7397" t="s">
        <v>520</v>
      </c>
      <c r="R7397" t="s">
        <v>510</v>
      </c>
      <c r="S7397" t="s">
        <v>34</v>
      </c>
      <c r="T7397" t="s">
        <v>35</v>
      </c>
    </row>
    <row r="7398" spans="1:20">
      <c r="A7398" t="s">
        <v>520</v>
      </c>
      <c r="B7398" t="s">
        <v>507</v>
      </c>
      <c r="C7398" t="s">
        <v>2434</v>
      </c>
      <c r="D7398" t="s">
        <v>2435</v>
      </c>
      <c r="E7398" t="s">
        <v>25</v>
      </c>
      <c r="F7398" s="1">
        <v>18629</v>
      </c>
      <c r="G7398" t="s">
        <v>2895</v>
      </c>
      <c r="H7398">
        <v>201503</v>
      </c>
      <c r="I7398" t="s">
        <v>27</v>
      </c>
      <c r="J7398" t="s">
        <v>28</v>
      </c>
      <c r="K7398" t="s">
        <v>36</v>
      </c>
      <c r="L7398" t="s">
        <v>30</v>
      </c>
      <c r="M7398" t="s">
        <v>31</v>
      </c>
      <c r="N7398" t="s">
        <v>32</v>
      </c>
      <c r="O7398">
        <v>449.93</v>
      </c>
      <c r="P7398" t="s">
        <v>507</v>
      </c>
      <c r="Q7398" t="s">
        <v>520</v>
      </c>
      <c r="R7398" t="s">
        <v>510</v>
      </c>
      <c r="S7398" t="s">
        <v>34</v>
      </c>
      <c r="T7398" t="s">
        <v>35</v>
      </c>
    </row>
    <row r="7399" spans="1:20">
      <c r="A7399" t="s">
        <v>520</v>
      </c>
      <c r="B7399" t="s">
        <v>507</v>
      </c>
      <c r="C7399" t="s">
        <v>2434</v>
      </c>
      <c r="D7399" t="s">
        <v>2435</v>
      </c>
      <c r="E7399" t="s">
        <v>25</v>
      </c>
      <c r="F7399" s="1">
        <v>18629</v>
      </c>
      <c r="G7399" t="s">
        <v>2895</v>
      </c>
      <c r="H7399">
        <v>201503</v>
      </c>
      <c r="I7399" t="s">
        <v>27</v>
      </c>
      <c r="J7399" t="s">
        <v>28</v>
      </c>
      <c r="K7399" t="s">
        <v>37</v>
      </c>
      <c r="L7399" t="s">
        <v>30</v>
      </c>
      <c r="M7399" t="s">
        <v>31</v>
      </c>
      <c r="N7399" t="s">
        <v>32</v>
      </c>
      <c r="O7399">
        <v>240.48000000000002</v>
      </c>
      <c r="P7399" t="s">
        <v>507</v>
      </c>
      <c r="Q7399" t="s">
        <v>520</v>
      </c>
      <c r="R7399" t="s">
        <v>510</v>
      </c>
      <c r="S7399" t="s">
        <v>34</v>
      </c>
      <c r="T7399" t="s">
        <v>35</v>
      </c>
    </row>
    <row r="7400" spans="1:20">
      <c r="A7400" t="s">
        <v>520</v>
      </c>
      <c r="B7400" t="s">
        <v>507</v>
      </c>
      <c r="C7400" t="s">
        <v>2434</v>
      </c>
      <c r="D7400" t="s">
        <v>2435</v>
      </c>
      <c r="E7400" t="s">
        <v>25</v>
      </c>
      <c r="F7400" s="1">
        <v>18629</v>
      </c>
      <c r="G7400" t="s">
        <v>2895</v>
      </c>
      <c r="H7400">
        <v>201503</v>
      </c>
      <c r="I7400" t="s">
        <v>27</v>
      </c>
      <c r="J7400" t="s">
        <v>28</v>
      </c>
      <c r="K7400" t="s">
        <v>38</v>
      </c>
      <c r="L7400" t="s">
        <v>30</v>
      </c>
      <c r="M7400" t="s">
        <v>31</v>
      </c>
      <c r="N7400" t="s">
        <v>32</v>
      </c>
      <c r="O7400">
        <v>346.12</v>
      </c>
      <c r="P7400" t="s">
        <v>507</v>
      </c>
      <c r="Q7400" t="s">
        <v>520</v>
      </c>
      <c r="R7400" t="s">
        <v>510</v>
      </c>
      <c r="S7400" t="s">
        <v>34</v>
      </c>
      <c r="T7400" t="s">
        <v>35</v>
      </c>
    </row>
    <row r="7401" spans="1:20">
      <c r="A7401" t="s">
        <v>520</v>
      </c>
      <c r="B7401" t="s">
        <v>507</v>
      </c>
      <c r="C7401" t="s">
        <v>2434</v>
      </c>
      <c r="D7401" t="s">
        <v>2435</v>
      </c>
      <c r="E7401" t="s">
        <v>25</v>
      </c>
      <c r="F7401" s="1">
        <v>18629</v>
      </c>
      <c r="G7401" t="s">
        <v>2895</v>
      </c>
      <c r="H7401">
        <v>201503</v>
      </c>
      <c r="I7401" t="s">
        <v>27</v>
      </c>
      <c r="J7401" t="s">
        <v>28</v>
      </c>
      <c r="K7401" t="s">
        <v>41</v>
      </c>
      <c r="L7401" t="s">
        <v>30</v>
      </c>
      <c r="M7401" t="s">
        <v>31</v>
      </c>
      <c r="N7401" t="s">
        <v>32</v>
      </c>
      <c r="O7401">
        <v>240.48000000000002</v>
      </c>
      <c r="P7401" t="s">
        <v>507</v>
      </c>
      <c r="Q7401" t="s">
        <v>520</v>
      </c>
      <c r="R7401" t="s">
        <v>510</v>
      </c>
      <c r="S7401" t="s">
        <v>34</v>
      </c>
      <c r="T7401" t="s">
        <v>35</v>
      </c>
    </row>
    <row r="7402" spans="1:20">
      <c r="A7402" t="s">
        <v>520</v>
      </c>
      <c r="B7402" t="s">
        <v>507</v>
      </c>
      <c r="C7402" t="s">
        <v>2434</v>
      </c>
      <c r="D7402" t="s">
        <v>2435</v>
      </c>
      <c r="E7402" t="s">
        <v>25</v>
      </c>
      <c r="F7402" s="1">
        <v>18629</v>
      </c>
      <c r="G7402" t="s">
        <v>2895</v>
      </c>
      <c r="H7402">
        <v>201503</v>
      </c>
      <c r="I7402" t="s">
        <v>27</v>
      </c>
      <c r="J7402" t="s">
        <v>28</v>
      </c>
      <c r="K7402" t="s">
        <v>42</v>
      </c>
      <c r="L7402" t="s">
        <v>30</v>
      </c>
      <c r="M7402" t="s">
        <v>31</v>
      </c>
      <c r="N7402" t="s">
        <v>32</v>
      </c>
      <c r="O7402">
        <v>240.49</v>
      </c>
      <c r="P7402" t="s">
        <v>507</v>
      </c>
      <c r="Q7402" t="s">
        <v>520</v>
      </c>
      <c r="R7402" t="s">
        <v>510</v>
      </c>
      <c r="S7402" t="s">
        <v>34</v>
      </c>
      <c r="T7402" t="s">
        <v>35</v>
      </c>
    </row>
    <row r="7403" spans="1:20">
      <c r="A7403" t="s">
        <v>520</v>
      </c>
      <c r="B7403" t="s">
        <v>507</v>
      </c>
      <c r="C7403" t="s">
        <v>2434</v>
      </c>
      <c r="D7403" t="s">
        <v>2435</v>
      </c>
      <c r="E7403" t="s">
        <v>25</v>
      </c>
      <c r="F7403" s="1">
        <v>18629</v>
      </c>
      <c r="G7403" t="s">
        <v>2895</v>
      </c>
      <c r="H7403">
        <v>201503</v>
      </c>
      <c r="I7403" t="s">
        <v>27</v>
      </c>
      <c r="J7403" t="s">
        <v>28</v>
      </c>
      <c r="K7403" t="s">
        <v>43</v>
      </c>
      <c r="L7403" t="s">
        <v>30</v>
      </c>
      <c r="M7403" t="s">
        <v>31</v>
      </c>
      <c r="N7403" t="s">
        <v>32</v>
      </c>
      <c r="O7403">
        <v>240.48000000000002</v>
      </c>
      <c r="P7403" t="s">
        <v>507</v>
      </c>
      <c r="Q7403" t="s">
        <v>520</v>
      </c>
      <c r="R7403" t="s">
        <v>510</v>
      </c>
      <c r="S7403" t="s">
        <v>34</v>
      </c>
      <c r="T7403" t="s">
        <v>35</v>
      </c>
    </row>
    <row r="7404" spans="1:20">
      <c r="A7404" t="s">
        <v>520</v>
      </c>
      <c r="B7404" t="s">
        <v>507</v>
      </c>
      <c r="C7404" t="s">
        <v>2434</v>
      </c>
      <c r="D7404" t="s">
        <v>2435</v>
      </c>
      <c r="E7404" t="s">
        <v>25</v>
      </c>
      <c r="F7404" s="1">
        <v>18629</v>
      </c>
      <c r="G7404" t="s">
        <v>2895</v>
      </c>
      <c r="H7404">
        <v>201503</v>
      </c>
      <c r="I7404" t="s">
        <v>27</v>
      </c>
      <c r="J7404" t="s">
        <v>28</v>
      </c>
      <c r="K7404" t="s">
        <v>44</v>
      </c>
      <c r="L7404" t="s">
        <v>30</v>
      </c>
      <c r="M7404" t="s">
        <v>31</v>
      </c>
      <c r="N7404" t="s">
        <v>32</v>
      </c>
      <c r="O7404">
        <v>1333.41</v>
      </c>
      <c r="P7404" t="s">
        <v>507</v>
      </c>
      <c r="Q7404" t="s">
        <v>520</v>
      </c>
      <c r="R7404" t="s">
        <v>510</v>
      </c>
      <c r="S7404" t="s">
        <v>34</v>
      </c>
      <c r="T7404" t="s">
        <v>35</v>
      </c>
    </row>
    <row r="7405" spans="1:20">
      <c r="A7405" t="s">
        <v>523</v>
      </c>
      <c r="B7405" t="s">
        <v>507</v>
      </c>
      <c r="C7405" t="s">
        <v>536</v>
      </c>
      <c r="D7405" t="s">
        <v>537</v>
      </c>
      <c r="E7405" t="s">
        <v>25</v>
      </c>
      <c r="F7405" s="1">
        <v>31766</v>
      </c>
      <c r="G7405" t="s">
        <v>2895</v>
      </c>
      <c r="H7405">
        <v>201503</v>
      </c>
      <c r="I7405" t="s">
        <v>27</v>
      </c>
      <c r="J7405" t="s">
        <v>53</v>
      </c>
      <c r="K7405" t="s">
        <v>44</v>
      </c>
      <c r="L7405" t="s">
        <v>54</v>
      </c>
      <c r="M7405" t="s">
        <v>31</v>
      </c>
      <c r="N7405" t="s">
        <v>32</v>
      </c>
      <c r="O7405">
        <v>3195.32</v>
      </c>
      <c r="P7405" t="s">
        <v>507</v>
      </c>
      <c r="Q7405" t="s">
        <v>523</v>
      </c>
      <c r="R7405" t="s">
        <v>510</v>
      </c>
      <c r="S7405" t="s">
        <v>34</v>
      </c>
      <c r="T7405" t="s">
        <v>35</v>
      </c>
    </row>
    <row r="7406" spans="1:20">
      <c r="A7406" t="s">
        <v>514</v>
      </c>
      <c r="B7406" t="s">
        <v>507</v>
      </c>
      <c r="C7406" t="s">
        <v>540</v>
      </c>
      <c r="D7406" t="s">
        <v>541</v>
      </c>
      <c r="E7406" t="s">
        <v>25</v>
      </c>
      <c r="F7406" s="1">
        <v>30864</v>
      </c>
      <c r="G7406" t="s">
        <v>2895</v>
      </c>
      <c r="H7406">
        <v>201503</v>
      </c>
      <c r="I7406" t="s">
        <v>27</v>
      </c>
      <c r="J7406" t="s">
        <v>53</v>
      </c>
      <c r="K7406" t="s">
        <v>44</v>
      </c>
      <c r="L7406" t="s">
        <v>54</v>
      </c>
      <c r="M7406" t="s">
        <v>31</v>
      </c>
      <c r="N7406" t="s">
        <v>32</v>
      </c>
      <c r="O7406">
        <v>240.33</v>
      </c>
      <c r="P7406" t="s">
        <v>507</v>
      </c>
      <c r="Q7406" t="s">
        <v>514</v>
      </c>
      <c r="R7406" t="s">
        <v>510</v>
      </c>
      <c r="S7406" t="s">
        <v>34</v>
      </c>
      <c r="T7406" t="s">
        <v>35</v>
      </c>
    </row>
    <row r="7407" spans="1:20">
      <c r="A7407" t="s">
        <v>523</v>
      </c>
      <c r="B7407" t="s">
        <v>507</v>
      </c>
      <c r="C7407" t="s">
        <v>545</v>
      </c>
      <c r="D7407" t="s">
        <v>546</v>
      </c>
      <c r="E7407" t="s">
        <v>25</v>
      </c>
      <c r="F7407" s="1">
        <v>31766</v>
      </c>
      <c r="G7407" t="s">
        <v>2895</v>
      </c>
      <c r="H7407">
        <v>201503</v>
      </c>
      <c r="I7407" t="s">
        <v>27</v>
      </c>
      <c r="J7407" t="s">
        <v>28</v>
      </c>
      <c r="K7407" t="s">
        <v>44</v>
      </c>
      <c r="L7407" t="s">
        <v>30</v>
      </c>
      <c r="M7407" t="s">
        <v>31</v>
      </c>
      <c r="N7407" t="s">
        <v>32</v>
      </c>
      <c r="O7407">
        <v>912.33</v>
      </c>
      <c r="P7407" t="s">
        <v>507</v>
      </c>
      <c r="Q7407" t="s">
        <v>523</v>
      </c>
      <c r="R7407" t="s">
        <v>510</v>
      </c>
      <c r="S7407" t="s">
        <v>34</v>
      </c>
      <c r="T7407" t="s">
        <v>35</v>
      </c>
    </row>
    <row r="7408" spans="1:20">
      <c r="A7408" t="s">
        <v>542</v>
      </c>
      <c r="B7408" t="s">
        <v>507</v>
      </c>
      <c r="C7408" t="s">
        <v>547</v>
      </c>
      <c r="D7408" t="s">
        <v>548</v>
      </c>
      <c r="E7408" t="s">
        <v>25</v>
      </c>
      <c r="F7408" s="1">
        <v>38353</v>
      </c>
      <c r="G7408" t="s">
        <v>2895</v>
      </c>
      <c r="H7408">
        <v>201503</v>
      </c>
      <c r="I7408" t="s">
        <v>27</v>
      </c>
      <c r="J7408" t="s">
        <v>28</v>
      </c>
      <c r="K7408" t="s">
        <v>36</v>
      </c>
      <c r="L7408" t="s">
        <v>30</v>
      </c>
      <c r="M7408" t="s">
        <v>31</v>
      </c>
      <c r="N7408" t="s">
        <v>32</v>
      </c>
      <c r="O7408">
        <v>262.33</v>
      </c>
      <c r="P7408" t="s">
        <v>507</v>
      </c>
      <c r="Q7408" t="s">
        <v>542</v>
      </c>
      <c r="R7408" t="s">
        <v>510</v>
      </c>
      <c r="S7408" t="s">
        <v>34</v>
      </c>
      <c r="T7408" t="s">
        <v>35</v>
      </c>
    </row>
    <row r="7409" spans="1:20">
      <c r="A7409" t="s">
        <v>542</v>
      </c>
      <c r="B7409" t="s">
        <v>507</v>
      </c>
      <c r="C7409" t="s">
        <v>547</v>
      </c>
      <c r="D7409" t="s">
        <v>548</v>
      </c>
      <c r="E7409" t="s">
        <v>25</v>
      </c>
      <c r="F7409" s="1">
        <v>38353</v>
      </c>
      <c r="G7409" t="s">
        <v>2895</v>
      </c>
      <c r="H7409">
        <v>201503</v>
      </c>
      <c r="I7409" t="s">
        <v>27</v>
      </c>
      <c r="J7409" t="s">
        <v>28</v>
      </c>
      <c r="K7409" t="s">
        <v>44</v>
      </c>
      <c r="L7409" t="s">
        <v>30</v>
      </c>
      <c r="M7409" t="s">
        <v>31</v>
      </c>
      <c r="N7409" t="s">
        <v>32</v>
      </c>
      <c r="O7409">
        <v>31.5</v>
      </c>
      <c r="P7409" t="s">
        <v>507</v>
      </c>
      <c r="Q7409" t="s">
        <v>542</v>
      </c>
      <c r="R7409" t="s">
        <v>510</v>
      </c>
      <c r="S7409" t="s">
        <v>34</v>
      </c>
      <c r="T7409" t="s">
        <v>35</v>
      </c>
    </row>
    <row r="7410" spans="1:20">
      <c r="A7410" t="s">
        <v>549</v>
      </c>
      <c r="B7410" t="s">
        <v>507</v>
      </c>
      <c r="C7410" t="s">
        <v>550</v>
      </c>
      <c r="D7410" t="s">
        <v>551</v>
      </c>
      <c r="E7410" t="s">
        <v>25</v>
      </c>
      <c r="F7410" s="1">
        <v>34579</v>
      </c>
      <c r="G7410" t="s">
        <v>2895</v>
      </c>
      <c r="H7410">
        <v>201503</v>
      </c>
      <c r="I7410" t="s">
        <v>27</v>
      </c>
      <c r="J7410" t="s">
        <v>53</v>
      </c>
      <c r="K7410" t="s">
        <v>44</v>
      </c>
      <c r="L7410" t="s">
        <v>54</v>
      </c>
      <c r="M7410" t="s">
        <v>31</v>
      </c>
      <c r="N7410" t="s">
        <v>32</v>
      </c>
      <c r="O7410">
        <v>932.49</v>
      </c>
      <c r="P7410" t="s">
        <v>507</v>
      </c>
      <c r="Q7410" t="s">
        <v>549</v>
      </c>
      <c r="R7410" t="s">
        <v>510</v>
      </c>
      <c r="S7410" t="s">
        <v>34</v>
      </c>
      <c r="T7410" t="s">
        <v>35</v>
      </c>
    </row>
    <row r="7411" spans="1:20">
      <c r="A7411" t="s">
        <v>552</v>
      </c>
      <c r="B7411" t="s">
        <v>507</v>
      </c>
      <c r="C7411" t="s">
        <v>553</v>
      </c>
      <c r="D7411" t="s">
        <v>554</v>
      </c>
      <c r="E7411" t="s">
        <v>25</v>
      </c>
      <c r="F7411" s="1">
        <v>30956</v>
      </c>
      <c r="G7411" t="s">
        <v>2895</v>
      </c>
      <c r="H7411">
        <v>201503</v>
      </c>
      <c r="I7411" t="s">
        <v>27</v>
      </c>
      <c r="J7411" t="s">
        <v>28</v>
      </c>
      <c r="K7411" t="s">
        <v>44</v>
      </c>
      <c r="L7411" t="s">
        <v>30</v>
      </c>
      <c r="M7411" t="s">
        <v>31</v>
      </c>
      <c r="N7411" t="s">
        <v>32</v>
      </c>
      <c r="O7411">
        <v>10376.960000000001</v>
      </c>
      <c r="P7411" t="s">
        <v>507</v>
      </c>
      <c r="Q7411" t="s">
        <v>552</v>
      </c>
      <c r="R7411" t="s">
        <v>510</v>
      </c>
      <c r="S7411" t="s">
        <v>34</v>
      </c>
      <c r="T7411" t="s">
        <v>35</v>
      </c>
    </row>
    <row r="7412" spans="1:20">
      <c r="A7412" t="s">
        <v>567</v>
      </c>
      <c r="B7412" t="s">
        <v>568</v>
      </c>
      <c r="C7412" t="s">
        <v>569</v>
      </c>
      <c r="D7412" t="s">
        <v>570</v>
      </c>
      <c r="E7412" t="s">
        <v>435</v>
      </c>
      <c r="F7412" s="1">
        <v>33511</v>
      </c>
      <c r="G7412" t="s">
        <v>2895</v>
      </c>
      <c r="H7412">
        <v>201503</v>
      </c>
      <c r="I7412" t="s">
        <v>213</v>
      </c>
      <c r="J7412" t="s">
        <v>253</v>
      </c>
      <c r="K7412" t="s">
        <v>239</v>
      </c>
      <c r="L7412" t="s">
        <v>254</v>
      </c>
      <c r="M7412" t="s">
        <v>31</v>
      </c>
      <c r="N7412" t="s">
        <v>32</v>
      </c>
      <c r="O7412">
        <v>39957.75</v>
      </c>
      <c r="P7412" t="s">
        <v>568</v>
      </c>
      <c r="Q7412" t="s">
        <v>567</v>
      </c>
      <c r="R7412" t="s">
        <v>571</v>
      </c>
      <c r="S7412" t="s">
        <v>216</v>
      </c>
      <c r="T7412" t="s">
        <v>35</v>
      </c>
    </row>
    <row r="7413" spans="1:20">
      <c r="A7413" t="s">
        <v>572</v>
      </c>
      <c r="B7413" t="s">
        <v>568</v>
      </c>
      <c r="C7413" t="s">
        <v>573</v>
      </c>
      <c r="D7413" t="s">
        <v>574</v>
      </c>
      <c r="E7413" t="s">
        <v>435</v>
      </c>
      <c r="F7413" s="1">
        <v>31746</v>
      </c>
      <c r="G7413" t="s">
        <v>2895</v>
      </c>
      <c r="H7413">
        <v>201503</v>
      </c>
      <c r="I7413" t="s">
        <v>213</v>
      </c>
      <c r="J7413" t="s">
        <v>28</v>
      </c>
      <c r="K7413" t="s">
        <v>239</v>
      </c>
      <c r="L7413" t="s">
        <v>30</v>
      </c>
      <c r="M7413" t="s">
        <v>31</v>
      </c>
      <c r="N7413" t="s">
        <v>32</v>
      </c>
      <c r="O7413">
        <v>40198.18</v>
      </c>
      <c r="P7413" t="s">
        <v>568</v>
      </c>
      <c r="Q7413" t="s">
        <v>572</v>
      </c>
      <c r="R7413" t="s">
        <v>571</v>
      </c>
      <c r="S7413" t="s">
        <v>216</v>
      </c>
      <c r="T7413" t="s">
        <v>35</v>
      </c>
    </row>
    <row r="7414" spans="1:20">
      <c r="A7414" t="s">
        <v>567</v>
      </c>
      <c r="B7414" t="s">
        <v>568</v>
      </c>
      <c r="C7414" t="s">
        <v>2912</v>
      </c>
      <c r="D7414" t="s">
        <v>2913</v>
      </c>
      <c r="E7414" t="s">
        <v>435</v>
      </c>
      <c r="F7414" s="1">
        <v>42005</v>
      </c>
      <c r="G7414" t="s">
        <v>2895</v>
      </c>
      <c r="H7414">
        <v>201503</v>
      </c>
      <c r="I7414" t="s">
        <v>213</v>
      </c>
      <c r="J7414" t="s">
        <v>253</v>
      </c>
      <c r="K7414" t="s">
        <v>239</v>
      </c>
      <c r="L7414" t="s">
        <v>254</v>
      </c>
      <c r="M7414" t="s">
        <v>31</v>
      </c>
      <c r="N7414" t="s">
        <v>32</v>
      </c>
      <c r="O7414">
        <v>42599.13</v>
      </c>
      <c r="P7414" t="s">
        <v>568</v>
      </c>
      <c r="Q7414" t="s">
        <v>567</v>
      </c>
      <c r="R7414" t="s">
        <v>571</v>
      </c>
      <c r="S7414" t="s">
        <v>216</v>
      </c>
      <c r="T7414" t="s">
        <v>35</v>
      </c>
    </row>
    <row r="7415" spans="1:20">
      <c r="A7415" t="s">
        <v>572</v>
      </c>
      <c r="B7415" t="s">
        <v>568</v>
      </c>
      <c r="C7415" t="s">
        <v>2691</v>
      </c>
      <c r="D7415" t="s">
        <v>2692</v>
      </c>
      <c r="E7415" t="s">
        <v>435</v>
      </c>
      <c r="F7415" s="1">
        <v>42005</v>
      </c>
      <c r="G7415" t="s">
        <v>2895</v>
      </c>
      <c r="H7415">
        <v>201503</v>
      </c>
      <c r="I7415" t="s">
        <v>213</v>
      </c>
      <c r="J7415" t="s">
        <v>28</v>
      </c>
      <c r="K7415" t="s">
        <v>239</v>
      </c>
      <c r="L7415" t="s">
        <v>30</v>
      </c>
      <c r="M7415" t="s">
        <v>31</v>
      </c>
      <c r="N7415" t="s">
        <v>32</v>
      </c>
      <c r="O7415">
        <v>176557.07</v>
      </c>
      <c r="P7415" t="s">
        <v>568</v>
      </c>
      <c r="Q7415" t="s">
        <v>572</v>
      </c>
      <c r="R7415" t="s">
        <v>571</v>
      </c>
      <c r="S7415" t="s">
        <v>216</v>
      </c>
      <c r="T7415" t="s">
        <v>35</v>
      </c>
    </row>
    <row r="7416" spans="1:20">
      <c r="A7416" t="s">
        <v>2436</v>
      </c>
      <c r="B7416" t="s">
        <v>576</v>
      </c>
      <c r="C7416" t="s">
        <v>2437</v>
      </c>
      <c r="D7416" t="s">
        <v>2438</v>
      </c>
      <c r="E7416" t="s">
        <v>435</v>
      </c>
      <c r="F7416" s="1">
        <v>31746</v>
      </c>
      <c r="G7416" t="s">
        <v>2895</v>
      </c>
      <c r="H7416">
        <v>201503</v>
      </c>
      <c r="I7416" t="s">
        <v>213</v>
      </c>
      <c r="J7416" t="s">
        <v>28</v>
      </c>
      <c r="K7416" t="s">
        <v>239</v>
      </c>
      <c r="L7416" t="s">
        <v>30</v>
      </c>
      <c r="M7416" t="s">
        <v>31</v>
      </c>
      <c r="N7416" t="s">
        <v>32</v>
      </c>
      <c r="O7416">
        <v>26756.54</v>
      </c>
      <c r="P7416" t="s">
        <v>576</v>
      </c>
      <c r="Q7416" t="s">
        <v>2436</v>
      </c>
      <c r="R7416" t="s">
        <v>579</v>
      </c>
      <c r="S7416" t="s">
        <v>216</v>
      </c>
      <c r="T7416" t="s">
        <v>35</v>
      </c>
    </row>
    <row r="7417" spans="1:20">
      <c r="A7417" t="s">
        <v>575</v>
      </c>
      <c r="B7417" t="s">
        <v>576</v>
      </c>
      <c r="C7417" t="s">
        <v>577</v>
      </c>
      <c r="D7417" t="s">
        <v>578</v>
      </c>
      <c r="E7417" t="s">
        <v>435</v>
      </c>
      <c r="F7417" s="1">
        <v>38353</v>
      </c>
      <c r="G7417" t="s">
        <v>2895</v>
      </c>
      <c r="H7417">
        <v>201503</v>
      </c>
      <c r="I7417" t="s">
        <v>213</v>
      </c>
      <c r="J7417" t="s">
        <v>253</v>
      </c>
      <c r="K7417" t="s">
        <v>239</v>
      </c>
      <c r="L7417" t="s">
        <v>254</v>
      </c>
      <c r="M7417" t="s">
        <v>31</v>
      </c>
      <c r="N7417" t="s">
        <v>32</v>
      </c>
      <c r="O7417">
        <v>9896.33</v>
      </c>
      <c r="P7417" t="s">
        <v>576</v>
      </c>
      <c r="Q7417" t="s">
        <v>575</v>
      </c>
      <c r="R7417" t="s">
        <v>579</v>
      </c>
      <c r="S7417" t="s">
        <v>216</v>
      </c>
      <c r="T7417" t="s">
        <v>35</v>
      </c>
    </row>
    <row r="7418" spans="1:20">
      <c r="A7418" t="s">
        <v>2693</v>
      </c>
      <c r="B7418" t="s">
        <v>581</v>
      </c>
      <c r="C7418" t="s">
        <v>2694</v>
      </c>
      <c r="D7418" t="s">
        <v>2695</v>
      </c>
      <c r="E7418" t="s">
        <v>435</v>
      </c>
      <c r="F7418" s="1">
        <v>42005</v>
      </c>
      <c r="G7418" t="s">
        <v>2895</v>
      </c>
      <c r="H7418">
        <v>201503</v>
      </c>
      <c r="I7418" t="s">
        <v>213</v>
      </c>
      <c r="J7418" t="s">
        <v>253</v>
      </c>
      <c r="K7418" t="s">
        <v>239</v>
      </c>
      <c r="L7418" t="s">
        <v>254</v>
      </c>
      <c r="M7418" t="s">
        <v>31</v>
      </c>
      <c r="N7418" t="s">
        <v>32</v>
      </c>
      <c r="O7418">
        <v>47459.61</v>
      </c>
      <c r="P7418" t="s">
        <v>581</v>
      </c>
      <c r="Q7418" t="s">
        <v>2693</v>
      </c>
      <c r="R7418" t="s">
        <v>584</v>
      </c>
      <c r="S7418" t="s">
        <v>216</v>
      </c>
      <c r="T7418" t="s">
        <v>35</v>
      </c>
    </row>
    <row r="7419" spans="1:20">
      <c r="A7419" t="s">
        <v>580</v>
      </c>
      <c r="B7419" t="s">
        <v>581</v>
      </c>
      <c r="C7419" t="s">
        <v>2696</v>
      </c>
      <c r="D7419" t="s">
        <v>2697</v>
      </c>
      <c r="E7419" t="s">
        <v>435</v>
      </c>
      <c r="F7419" s="1">
        <v>42005</v>
      </c>
      <c r="G7419" t="s">
        <v>2895</v>
      </c>
      <c r="H7419">
        <v>201503</v>
      </c>
      <c r="I7419" t="s">
        <v>213</v>
      </c>
      <c r="J7419" t="s">
        <v>28</v>
      </c>
      <c r="K7419" t="s">
        <v>239</v>
      </c>
      <c r="L7419" t="s">
        <v>30</v>
      </c>
      <c r="M7419" t="s">
        <v>31</v>
      </c>
      <c r="N7419" t="s">
        <v>32</v>
      </c>
      <c r="O7419">
        <v>136287.16</v>
      </c>
      <c r="P7419" t="s">
        <v>581</v>
      </c>
      <c r="Q7419" t="s">
        <v>580</v>
      </c>
      <c r="R7419" t="s">
        <v>584</v>
      </c>
      <c r="S7419" t="s">
        <v>216</v>
      </c>
      <c r="T7419" t="s">
        <v>35</v>
      </c>
    </row>
    <row r="7420" spans="1:20">
      <c r="A7420" t="s">
        <v>585</v>
      </c>
      <c r="B7420" t="s">
        <v>586</v>
      </c>
      <c r="C7420" t="s">
        <v>587</v>
      </c>
      <c r="D7420" t="s">
        <v>588</v>
      </c>
      <c r="E7420" t="s">
        <v>142</v>
      </c>
      <c r="F7420" s="1">
        <v>40940</v>
      </c>
      <c r="G7420" t="s">
        <v>2895</v>
      </c>
      <c r="H7420">
        <v>201503</v>
      </c>
      <c r="I7420" t="s">
        <v>27</v>
      </c>
      <c r="J7420" t="s">
        <v>53</v>
      </c>
      <c r="K7420" t="s">
        <v>589</v>
      </c>
      <c r="L7420" t="s">
        <v>54</v>
      </c>
      <c r="M7420" t="s">
        <v>590</v>
      </c>
      <c r="N7420" t="s">
        <v>32</v>
      </c>
      <c r="O7420">
        <v>-1375.71</v>
      </c>
      <c r="P7420" t="s">
        <v>586</v>
      </c>
      <c r="Q7420" t="s">
        <v>585</v>
      </c>
      <c r="R7420" t="s">
        <v>591</v>
      </c>
      <c r="S7420" t="s">
        <v>34</v>
      </c>
      <c r="T7420" t="s">
        <v>592</v>
      </c>
    </row>
    <row r="7421" spans="1:20">
      <c r="A7421" t="s">
        <v>585</v>
      </c>
      <c r="B7421" t="s">
        <v>586</v>
      </c>
      <c r="C7421" t="s">
        <v>587</v>
      </c>
      <c r="D7421" t="s">
        <v>588</v>
      </c>
      <c r="E7421" t="s">
        <v>142</v>
      </c>
      <c r="F7421" s="1">
        <v>40940</v>
      </c>
      <c r="G7421" t="s">
        <v>2895</v>
      </c>
      <c r="H7421">
        <v>201503</v>
      </c>
      <c r="I7421" t="s">
        <v>27</v>
      </c>
      <c r="J7421" t="s">
        <v>53</v>
      </c>
      <c r="K7421" t="s">
        <v>143</v>
      </c>
      <c r="L7421" t="s">
        <v>54</v>
      </c>
      <c r="M7421" t="s">
        <v>590</v>
      </c>
      <c r="N7421" t="s">
        <v>32</v>
      </c>
      <c r="O7421">
        <v>-11005.73</v>
      </c>
      <c r="P7421" t="s">
        <v>586</v>
      </c>
      <c r="Q7421" t="s">
        <v>585</v>
      </c>
      <c r="R7421" t="s">
        <v>591</v>
      </c>
      <c r="S7421" t="s">
        <v>34</v>
      </c>
      <c r="T7421" t="s">
        <v>592</v>
      </c>
    </row>
    <row r="7422" spans="1:20">
      <c r="A7422" t="s">
        <v>585</v>
      </c>
      <c r="B7422" t="s">
        <v>586</v>
      </c>
      <c r="C7422" t="s">
        <v>593</v>
      </c>
      <c r="D7422" t="s">
        <v>594</v>
      </c>
      <c r="E7422" t="s">
        <v>595</v>
      </c>
      <c r="F7422" s="1">
        <v>41091</v>
      </c>
      <c r="G7422" t="s">
        <v>2895</v>
      </c>
      <c r="H7422">
        <v>201503</v>
      </c>
      <c r="I7422" t="s">
        <v>27</v>
      </c>
      <c r="J7422" t="s">
        <v>596</v>
      </c>
      <c r="K7422" t="s">
        <v>597</v>
      </c>
      <c r="L7422" t="s">
        <v>30</v>
      </c>
      <c r="M7422" t="s">
        <v>590</v>
      </c>
      <c r="N7422" t="s">
        <v>32</v>
      </c>
      <c r="O7422">
        <v>1674.64</v>
      </c>
      <c r="P7422" t="s">
        <v>586</v>
      </c>
      <c r="Q7422" t="s">
        <v>585</v>
      </c>
      <c r="R7422" t="s">
        <v>591</v>
      </c>
      <c r="S7422" t="s">
        <v>34</v>
      </c>
      <c r="T7422" t="s">
        <v>592</v>
      </c>
    </row>
    <row r="7423" spans="1:20">
      <c r="A7423" t="s">
        <v>602</v>
      </c>
      <c r="B7423" t="s">
        <v>603</v>
      </c>
      <c r="C7423" t="s">
        <v>604</v>
      </c>
      <c r="D7423" t="s">
        <v>605</v>
      </c>
      <c r="E7423" t="s">
        <v>606</v>
      </c>
      <c r="F7423" s="1">
        <v>31874</v>
      </c>
      <c r="G7423" t="s">
        <v>2895</v>
      </c>
      <c r="H7423">
        <v>201503</v>
      </c>
      <c r="I7423" t="s">
        <v>27</v>
      </c>
      <c r="J7423" t="s">
        <v>596</v>
      </c>
      <c r="K7423" t="s">
        <v>597</v>
      </c>
      <c r="L7423" t="s">
        <v>30</v>
      </c>
      <c r="M7423" t="s">
        <v>559</v>
      </c>
      <c r="N7423" t="s">
        <v>32</v>
      </c>
      <c r="O7423">
        <v>1591.72</v>
      </c>
      <c r="P7423" t="s">
        <v>603</v>
      </c>
      <c r="Q7423" t="s">
        <v>602</v>
      </c>
      <c r="R7423" t="s">
        <v>607</v>
      </c>
      <c r="S7423" t="s">
        <v>608</v>
      </c>
      <c r="T7423" t="s">
        <v>561</v>
      </c>
    </row>
    <row r="7424" spans="1:20">
      <c r="A7424" t="s">
        <v>612</v>
      </c>
      <c r="B7424" t="s">
        <v>613</v>
      </c>
      <c r="C7424" t="s">
        <v>614</v>
      </c>
      <c r="D7424" t="s">
        <v>615</v>
      </c>
      <c r="E7424" t="s">
        <v>606</v>
      </c>
      <c r="F7424" s="1">
        <v>32461</v>
      </c>
      <c r="G7424" t="s">
        <v>2895</v>
      </c>
      <c r="H7424">
        <v>201503</v>
      </c>
      <c r="I7424" t="s">
        <v>27</v>
      </c>
      <c r="J7424" t="s">
        <v>596</v>
      </c>
      <c r="K7424" t="s">
        <v>597</v>
      </c>
      <c r="L7424" t="s">
        <v>30</v>
      </c>
      <c r="M7424" t="s">
        <v>616</v>
      </c>
      <c r="N7424" t="s">
        <v>32</v>
      </c>
      <c r="O7424">
        <v>367.32</v>
      </c>
      <c r="P7424" t="s">
        <v>613</v>
      </c>
      <c r="Q7424" t="s">
        <v>612</v>
      </c>
      <c r="R7424" t="s">
        <v>617</v>
      </c>
      <c r="S7424" t="s">
        <v>608</v>
      </c>
      <c r="T7424" t="s">
        <v>561</v>
      </c>
    </row>
    <row r="7425" spans="1:20">
      <c r="A7425" t="s">
        <v>618</v>
      </c>
      <c r="B7425" t="s">
        <v>619</v>
      </c>
      <c r="C7425" t="s">
        <v>620</v>
      </c>
      <c r="D7425" t="s">
        <v>621</v>
      </c>
      <c r="E7425" t="s">
        <v>622</v>
      </c>
      <c r="F7425" s="1">
        <v>31593</v>
      </c>
      <c r="G7425" t="s">
        <v>2895</v>
      </c>
      <c r="H7425">
        <v>201503</v>
      </c>
      <c r="I7425" t="s">
        <v>27</v>
      </c>
      <c r="J7425" t="s">
        <v>596</v>
      </c>
      <c r="K7425" t="s">
        <v>623</v>
      </c>
      <c r="L7425" t="s">
        <v>624</v>
      </c>
      <c r="M7425" t="s">
        <v>625</v>
      </c>
      <c r="N7425" t="s">
        <v>32</v>
      </c>
      <c r="O7425">
        <v>47126.99</v>
      </c>
      <c r="P7425" t="s">
        <v>619</v>
      </c>
      <c r="Q7425" t="s">
        <v>618</v>
      </c>
      <c r="R7425" t="s">
        <v>626</v>
      </c>
      <c r="S7425" t="s">
        <v>608</v>
      </c>
      <c r="T7425" t="s">
        <v>561</v>
      </c>
    </row>
    <row r="7426" spans="1:20">
      <c r="A7426" t="s">
        <v>618</v>
      </c>
      <c r="B7426" t="s">
        <v>619</v>
      </c>
      <c r="C7426" t="s">
        <v>620</v>
      </c>
      <c r="D7426" t="s">
        <v>621</v>
      </c>
      <c r="E7426" t="s">
        <v>622</v>
      </c>
      <c r="F7426" s="1">
        <v>31593</v>
      </c>
      <c r="G7426" t="s">
        <v>2895</v>
      </c>
      <c r="H7426">
        <v>201503</v>
      </c>
      <c r="I7426" t="s">
        <v>27</v>
      </c>
      <c r="J7426" t="s">
        <v>596</v>
      </c>
      <c r="K7426" t="s">
        <v>627</v>
      </c>
      <c r="L7426" t="s">
        <v>624</v>
      </c>
      <c r="M7426" t="s">
        <v>625</v>
      </c>
      <c r="N7426" t="s">
        <v>32</v>
      </c>
      <c r="O7426">
        <v>36541.26</v>
      </c>
      <c r="P7426" t="s">
        <v>619</v>
      </c>
      <c r="Q7426" t="s">
        <v>618</v>
      </c>
      <c r="R7426" t="s">
        <v>626</v>
      </c>
      <c r="S7426" t="s">
        <v>608</v>
      </c>
      <c r="T7426" t="s">
        <v>561</v>
      </c>
    </row>
    <row r="7427" spans="1:20">
      <c r="A7427" t="s">
        <v>618</v>
      </c>
      <c r="B7427" t="s">
        <v>619</v>
      </c>
      <c r="C7427" t="s">
        <v>629</v>
      </c>
      <c r="D7427" t="s">
        <v>630</v>
      </c>
      <c r="E7427" t="s">
        <v>622</v>
      </c>
      <c r="F7427" s="1">
        <v>31593</v>
      </c>
      <c r="G7427" t="s">
        <v>2895</v>
      </c>
      <c r="H7427">
        <v>201503</v>
      </c>
      <c r="I7427" t="s">
        <v>27</v>
      </c>
      <c r="J7427" t="s">
        <v>596</v>
      </c>
      <c r="K7427" t="s">
        <v>623</v>
      </c>
      <c r="L7427" t="s">
        <v>631</v>
      </c>
      <c r="M7427" t="s">
        <v>632</v>
      </c>
      <c r="N7427" t="s">
        <v>32</v>
      </c>
      <c r="O7427">
        <v>33476.639999999999</v>
      </c>
      <c r="P7427" t="s">
        <v>619</v>
      </c>
      <c r="Q7427" t="s">
        <v>618</v>
      </c>
      <c r="R7427" t="s">
        <v>626</v>
      </c>
      <c r="S7427" t="s">
        <v>608</v>
      </c>
      <c r="T7427" t="s">
        <v>561</v>
      </c>
    </row>
    <row r="7428" spans="1:20">
      <c r="A7428" t="s">
        <v>618</v>
      </c>
      <c r="B7428" t="s">
        <v>619</v>
      </c>
      <c r="C7428" t="s">
        <v>629</v>
      </c>
      <c r="D7428" t="s">
        <v>630</v>
      </c>
      <c r="E7428" t="s">
        <v>622</v>
      </c>
      <c r="F7428" s="1">
        <v>31593</v>
      </c>
      <c r="G7428" t="s">
        <v>2895</v>
      </c>
      <c r="H7428">
        <v>201503</v>
      </c>
      <c r="I7428" t="s">
        <v>27</v>
      </c>
      <c r="J7428" t="s">
        <v>596</v>
      </c>
      <c r="K7428" t="s">
        <v>627</v>
      </c>
      <c r="L7428" t="s">
        <v>631</v>
      </c>
      <c r="M7428" t="s">
        <v>632</v>
      </c>
      <c r="N7428" t="s">
        <v>32</v>
      </c>
      <c r="O7428">
        <v>26298.83</v>
      </c>
      <c r="P7428" t="s">
        <v>619</v>
      </c>
      <c r="Q7428" t="s">
        <v>618</v>
      </c>
      <c r="R7428" t="s">
        <v>626</v>
      </c>
      <c r="S7428" t="s">
        <v>608</v>
      </c>
      <c r="T7428" t="s">
        <v>561</v>
      </c>
    </row>
    <row r="7429" spans="1:20">
      <c r="A7429" t="s">
        <v>647</v>
      </c>
      <c r="B7429" t="s">
        <v>648</v>
      </c>
      <c r="C7429" t="s">
        <v>649</v>
      </c>
      <c r="D7429" t="s">
        <v>650</v>
      </c>
      <c r="E7429" t="s">
        <v>25</v>
      </c>
      <c r="F7429" s="1">
        <v>30682</v>
      </c>
      <c r="G7429" t="s">
        <v>2895</v>
      </c>
      <c r="H7429">
        <v>201503</v>
      </c>
      <c r="I7429" t="s">
        <v>27</v>
      </c>
      <c r="J7429" t="s">
        <v>28</v>
      </c>
      <c r="K7429" t="s">
        <v>37</v>
      </c>
      <c r="L7429" t="s">
        <v>30</v>
      </c>
      <c r="M7429" t="s">
        <v>31</v>
      </c>
      <c r="N7429" t="s">
        <v>32</v>
      </c>
      <c r="O7429">
        <v>179.04</v>
      </c>
      <c r="P7429" t="s">
        <v>648</v>
      </c>
      <c r="Q7429" t="s">
        <v>647</v>
      </c>
      <c r="R7429" t="s">
        <v>651</v>
      </c>
      <c r="S7429" t="s">
        <v>34</v>
      </c>
      <c r="T7429" t="s">
        <v>592</v>
      </c>
    </row>
    <row r="7430" spans="1:20">
      <c r="A7430" t="s">
        <v>652</v>
      </c>
      <c r="B7430" t="s">
        <v>648</v>
      </c>
      <c r="C7430" t="s">
        <v>653</v>
      </c>
      <c r="D7430" t="s">
        <v>654</v>
      </c>
      <c r="E7430" t="s">
        <v>25</v>
      </c>
      <c r="F7430" s="1">
        <v>30682</v>
      </c>
      <c r="G7430" t="s">
        <v>2895</v>
      </c>
      <c r="H7430">
        <v>201503</v>
      </c>
      <c r="I7430" t="s">
        <v>27</v>
      </c>
      <c r="J7430" t="s">
        <v>28</v>
      </c>
      <c r="K7430" t="s">
        <v>29</v>
      </c>
      <c r="L7430" t="s">
        <v>30</v>
      </c>
      <c r="M7430" t="s">
        <v>31</v>
      </c>
      <c r="N7430" t="s">
        <v>32</v>
      </c>
      <c r="O7430">
        <v>1874.98</v>
      </c>
      <c r="P7430" t="s">
        <v>648</v>
      </c>
      <c r="Q7430" t="s">
        <v>652</v>
      </c>
      <c r="R7430" t="s">
        <v>651</v>
      </c>
      <c r="S7430" t="s">
        <v>34</v>
      </c>
      <c r="T7430" t="s">
        <v>592</v>
      </c>
    </row>
    <row r="7431" spans="1:20">
      <c r="A7431" t="s">
        <v>652</v>
      </c>
      <c r="B7431" t="s">
        <v>648</v>
      </c>
      <c r="C7431" t="s">
        <v>653</v>
      </c>
      <c r="D7431" t="s">
        <v>654</v>
      </c>
      <c r="E7431" t="s">
        <v>25</v>
      </c>
      <c r="F7431" s="1">
        <v>30682</v>
      </c>
      <c r="G7431" t="s">
        <v>2895</v>
      </c>
      <c r="H7431">
        <v>201503</v>
      </c>
      <c r="I7431" t="s">
        <v>27</v>
      </c>
      <c r="J7431" t="s">
        <v>28</v>
      </c>
      <c r="K7431" t="s">
        <v>36</v>
      </c>
      <c r="L7431" t="s">
        <v>30</v>
      </c>
      <c r="M7431" t="s">
        <v>31</v>
      </c>
      <c r="N7431" t="s">
        <v>32</v>
      </c>
      <c r="O7431">
        <v>241.24</v>
      </c>
      <c r="P7431" t="s">
        <v>648</v>
      </c>
      <c r="Q7431" t="s">
        <v>652</v>
      </c>
      <c r="R7431" t="s">
        <v>651</v>
      </c>
      <c r="S7431" t="s">
        <v>34</v>
      </c>
      <c r="T7431" t="s">
        <v>592</v>
      </c>
    </row>
    <row r="7432" spans="1:20">
      <c r="A7432" t="s">
        <v>652</v>
      </c>
      <c r="B7432" t="s">
        <v>648</v>
      </c>
      <c r="C7432" t="s">
        <v>653</v>
      </c>
      <c r="D7432" t="s">
        <v>654</v>
      </c>
      <c r="E7432" t="s">
        <v>25</v>
      </c>
      <c r="F7432" s="1">
        <v>30682</v>
      </c>
      <c r="G7432" t="s">
        <v>2895</v>
      </c>
      <c r="H7432">
        <v>201503</v>
      </c>
      <c r="I7432" t="s">
        <v>27</v>
      </c>
      <c r="J7432" t="s">
        <v>28</v>
      </c>
      <c r="K7432" t="s">
        <v>37</v>
      </c>
      <c r="L7432" t="s">
        <v>30</v>
      </c>
      <c r="M7432" t="s">
        <v>31</v>
      </c>
      <c r="N7432" t="s">
        <v>32</v>
      </c>
      <c r="O7432">
        <v>60.03</v>
      </c>
      <c r="P7432" t="s">
        <v>648</v>
      </c>
      <c r="Q7432" t="s">
        <v>652</v>
      </c>
      <c r="R7432" t="s">
        <v>651</v>
      </c>
      <c r="S7432" t="s">
        <v>34</v>
      </c>
      <c r="T7432" t="s">
        <v>592</v>
      </c>
    </row>
    <row r="7433" spans="1:20">
      <c r="A7433" t="s">
        <v>652</v>
      </c>
      <c r="B7433" t="s">
        <v>648</v>
      </c>
      <c r="C7433" t="s">
        <v>653</v>
      </c>
      <c r="D7433" t="s">
        <v>654</v>
      </c>
      <c r="E7433" t="s">
        <v>25</v>
      </c>
      <c r="F7433" s="1">
        <v>30682</v>
      </c>
      <c r="G7433" t="s">
        <v>2895</v>
      </c>
      <c r="H7433">
        <v>201503</v>
      </c>
      <c r="I7433" t="s">
        <v>27</v>
      </c>
      <c r="J7433" t="s">
        <v>28</v>
      </c>
      <c r="K7433" t="s">
        <v>38</v>
      </c>
      <c r="L7433" t="s">
        <v>30</v>
      </c>
      <c r="M7433" t="s">
        <v>31</v>
      </c>
      <c r="N7433" t="s">
        <v>32</v>
      </c>
      <c r="O7433">
        <v>4887.96</v>
      </c>
      <c r="P7433" t="s">
        <v>648</v>
      </c>
      <c r="Q7433" t="s">
        <v>652</v>
      </c>
      <c r="R7433" t="s">
        <v>651</v>
      </c>
      <c r="S7433" t="s">
        <v>34</v>
      </c>
      <c r="T7433" t="s">
        <v>592</v>
      </c>
    </row>
    <row r="7434" spans="1:20">
      <c r="A7434" t="s">
        <v>652</v>
      </c>
      <c r="B7434" t="s">
        <v>648</v>
      </c>
      <c r="C7434" t="s">
        <v>653</v>
      </c>
      <c r="D7434" t="s">
        <v>654</v>
      </c>
      <c r="E7434" t="s">
        <v>25</v>
      </c>
      <c r="F7434" s="1">
        <v>30682</v>
      </c>
      <c r="G7434" t="s">
        <v>2895</v>
      </c>
      <c r="H7434">
        <v>201503</v>
      </c>
      <c r="I7434" t="s">
        <v>27</v>
      </c>
      <c r="J7434" t="s">
        <v>28</v>
      </c>
      <c r="K7434" t="s">
        <v>39</v>
      </c>
      <c r="L7434" t="s">
        <v>30</v>
      </c>
      <c r="M7434" t="s">
        <v>31</v>
      </c>
      <c r="N7434" t="s">
        <v>32</v>
      </c>
      <c r="O7434">
        <v>60.03</v>
      </c>
      <c r="P7434" t="s">
        <v>648</v>
      </c>
      <c r="Q7434" t="s">
        <v>652</v>
      </c>
      <c r="R7434" t="s">
        <v>651</v>
      </c>
      <c r="S7434" t="s">
        <v>34</v>
      </c>
      <c r="T7434" t="s">
        <v>592</v>
      </c>
    </row>
    <row r="7435" spans="1:20">
      <c r="A7435" t="s">
        <v>652</v>
      </c>
      <c r="B7435" t="s">
        <v>648</v>
      </c>
      <c r="C7435" t="s">
        <v>653</v>
      </c>
      <c r="D7435" t="s">
        <v>654</v>
      </c>
      <c r="E7435" t="s">
        <v>25</v>
      </c>
      <c r="F7435" s="1">
        <v>30682</v>
      </c>
      <c r="G7435" t="s">
        <v>2895</v>
      </c>
      <c r="H7435">
        <v>201503</v>
      </c>
      <c r="I7435" t="s">
        <v>27</v>
      </c>
      <c r="J7435" t="s">
        <v>28</v>
      </c>
      <c r="K7435" t="s">
        <v>40</v>
      </c>
      <c r="L7435" t="s">
        <v>30</v>
      </c>
      <c r="M7435" t="s">
        <v>31</v>
      </c>
      <c r="N7435" t="s">
        <v>32</v>
      </c>
      <c r="O7435">
        <v>60.04</v>
      </c>
      <c r="P7435" t="s">
        <v>648</v>
      </c>
      <c r="Q7435" t="s">
        <v>652</v>
      </c>
      <c r="R7435" t="s">
        <v>651</v>
      </c>
      <c r="S7435" t="s">
        <v>34</v>
      </c>
      <c r="T7435" t="s">
        <v>592</v>
      </c>
    </row>
    <row r="7436" spans="1:20">
      <c r="A7436" t="s">
        <v>652</v>
      </c>
      <c r="B7436" t="s">
        <v>648</v>
      </c>
      <c r="C7436" t="s">
        <v>653</v>
      </c>
      <c r="D7436" t="s">
        <v>654</v>
      </c>
      <c r="E7436" t="s">
        <v>25</v>
      </c>
      <c r="F7436" s="1">
        <v>30682</v>
      </c>
      <c r="G7436" t="s">
        <v>2895</v>
      </c>
      <c r="H7436">
        <v>201503</v>
      </c>
      <c r="I7436" t="s">
        <v>27</v>
      </c>
      <c r="J7436" t="s">
        <v>28</v>
      </c>
      <c r="K7436" t="s">
        <v>41</v>
      </c>
      <c r="L7436" t="s">
        <v>30</v>
      </c>
      <c r="M7436" t="s">
        <v>31</v>
      </c>
      <c r="N7436" t="s">
        <v>32</v>
      </c>
      <c r="O7436">
        <v>60.01</v>
      </c>
      <c r="P7436" t="s">
        <v>648</v>
      </c>
      <c r="Q7436" t="s">
        <v>652</v>
      </c>
      <c r="R7436" t="s">
        <v>651</v>
      </c>
      <c r="S7436" t="s">
        <v>34</v>
      </c>
      <c r="T7436" t="s">
        <v>592</v>
      </c>
    </row>
    <row r="7437" spans="1:20">
      <c r="A7437" t="s">
        <v>652</v>
      </c>
      <c r="B7437" t="s">
        <v>648</v>
      </c>
      <c r="C7437" t="s">
        <v>653</v>
      </c>
      <c r="D7437" t="s">
        <v>654</v>
      </c>
      <c r="E7437" t="s">
        <v>25</v>
      </c>
      <c r="F7437" s="1">
        <v>30682</v>
      </c>
      <c r="G7437" t="s">
        <v>2895</v>
      </c>
      <c r="H7437">
        <v>201503</v>
      </c>
      <c r="I7437" t="s">
        <v>27</v>
      </c>
      <c r="J7437" t="s">
        <v>28</v>
      </c>
      <c r="K7437" t="s">
        <v>42</v>
      </c>
      <c r="L7437" t="s">
        <v>30</v>
      </c>
      <c r="M7437" t="s">
        <v>31</v>
      </c>
      <c r="N7437" t="s">
        <v>32</v>
      </c>
      <c r="O7437">
        <v>60.01</v>
      </c>
      <c r="P7437" t="s">
        <v>648</v>
      </c>
      <c r="Q7437" t="s">
        <v>652</v>
      </c>
      <c r="R7437" t="s">
        <v>651</v>
      </c>
      <c r="S7437" t="s">
        <v>34</v>
      </c>
      <c r="T7437" t="s">
        <v>592</v>
      </c>
    </row>
    <row r="7438" spans="1:20">
      <c r="A7438" t="s">
        <v>647</v>
      </c>
      <c r="B7438" t="s">
        <v>648</v>
      </c>
      <c r="C7438" t="s">
        <v>2914</v>
      </c>
      <c r="D7438" t="s">
        <v>2915</v>
      </c>
      <c r="E7438" t="s">
        <v>25</v>
      </c>
      <c r="F7438" s="1">
        <v>30864</v>
      </c>
      <c r="G7438" t="s">
        <v>2895</v>
      </c>
      <c r="H7438">
        <v>201503</v>
      </c>
      <c r="I7438" t="s">
        <v>27</v>
      </c>
      <c r="J7438" t="s">
        <v>53</v>
      </c>
      <c r="K7438" t="s">
        <v>29</v>
      </c>
      <c r="L7438" t="s">
        <v>54</v>
      </c>
      <c r="M7438" t="s">
        <v>31</v>
      </c>
      <c r="N7438" t="s">
        <v>32</v>
      </c>
      <c r="O7438">
        <v>45.37</v>
      </c>
      <c r="P7438" t="s">
        <v>648</v>
      </c>
      <c r="Q7438" t="s">
        <v>647</v>
      </c>
      <c r="R7438" t="s">
        <v>651</v>
      </c>
      <c r="S7438" t="s">
        <v>34</v>
      </c>
      <c r="T7438" t="s">
        <v>592</v>
      </c>
    </row>
    <row r="7439" spans="1:20">
      <c r="A7439" t="s">
        <v>647</v>
      </c>
      <c r="B7439" t="s">
        <v>648</v>
      </c>
      <c r="C7439" t="s">
        <v>2914</v>
      </c>
      <c r="D7439" t="s">
        <v>2915</v>
      </c>
      <c r="E7439" t="s">
        <v>25</v>
      </c>
      <c r="F7439" s="1">
        <v>30864</v>
      </c>
      <c r="G7439" t="s">
        <v>2895</v>
      </c>
      <c r="H7439">
        <v>201503</v>
      </c>
      <c r="I7439" t="s">
        <v>27</v>
      </c>
      <c r="J7439" t="s">
        <v>53</v>
      </c>
      <c r="K7439" t="s">
        <v>36</v>
      </c>
      <c r="L7439" t="s">
        <v>54</v>
      </c>
      <c r="M7439" t="s">
        <v>31</v>
      </c>
      <c r="N7439" t="s">
        <v>32</v>
      </c>
      <c r="O7439">
        <v>60.39</v>
      </c>
      <c r="P7439" t="s">
        <v>648</v>
      </c>
      <c r="Q7439" t="s">
        <v>647</v>
      </c>
      <c r="R7439" t="s">
        <v>651</v>
      </c>
      <c r="S7439" t="s">
        <v>34</v>
      </c>
      <c r="T7439" t="s">
        <v>592</v>
      </c>
    </row>
    <row r="7440" spans="1:20">
      <c r="A7440" t="s">
        <v>647</v>
      </c>
      <c r="B7440" t="s">
        <v>648</v>
      </c>
      <c r="C7440" t="s">
        <v>2914</v>
      </c>
      <c r="D7440" t="s">
        <v>2915</v>
      </c>
      <c r="E7440" t="s">
        <v>25</v>
      </c>
      <c r="F7440" s="1">
        <v>30864</v>
      </c>
      <c r="G7440" t="s">
        <v>2895</v>
      </c>
      <c r="H7440">
        <v>201503</v>
      </c>
      <c r="I7440" t="s">
        <v>27</v>
      </c>
      <c r="J7440" t="s">
        <v>53</v>
      </c>
      <c r="K7440" t="s">
        <v>37</v>
      </c>
      <c r="L7440" t="s">
        <v>54</v>
      </c>
      <c r="M7440" t="s">
        <v>31</v>
      </c>
      <c r="N7440" t="s">
        <v>32</v>
      </c>
      <c r="O7440">
        <v>240.13</v>
      </c>
      <c r="P7440" t="s">
        <v>648</v>
      </c>
      <c r="Q7440" t="s">
        <v>647</v>
      </c>
      <c r="R7440" t="s">
        <v>651</v>
      </c>
      <c r="S7440" t="s">
        <v>34</v>
      </c>
      <c r="T7440" t="s">
        <v>592</v>
      </c>
    </row>
    <row r="7441" spans="1:20">
      <c r="A7441" t="s">
        <v>647</v>
      </c>
      <c r="B7441" t="s">
        <v>648</v>
      </c>
      <c r="C7441" t="s">
        <v>2914</v>
      </c>
      <c r="D7441" t="s">
        <v>2915</v>
      </c>
      <c r="E7441" t="s">
        <v>25</v>
      </c>
      <c r="F7441" s="1">
        <v>30864</v>
      </c>
      <c r="G7441" t="s">
        <v>2895</v>
      </c>
      <c r="H7441">
        <v>201503</v>
      </c>
      <c r="I7441" t="s">
        <v>27</v>
      </c>
      <c r="J7441" t="s">
        <v>53</v>
      </c>
      <c r="K7441" t="s">
        <v>38</v>
      </c>
      <c r="L7441" t="s">
        <v>54</v>
      </c>
      <c r="M7441" t="s">
        <v>31</v>
      </c>
      <c r="N7441" t="s">
        <v>32</v>
      </c>
      <c r="O7441">
        <v>3306.75</v>
      </c>
      <c r="P7441" t="s">
        <v>648</v>
      </c>
      <c r="Q7441" t="s">
        <v>647</v>
      </c>
      <c r="R7441" t="s">
        <v>651</v>
      </c>
      <c r="S7441" t="s">
        <v>34</v>
      </c>
      <c r="T7441" t="s">
        <v>592</v>
      </c>
    </row>
    <row r="7442" spans="1:20">
      <c r="A7442" t="s">
        <v>647</v>
      </c>
      <c r="B7442" t="s">
        <v>648</v>
      </c>
      <c r="C7442" t="s">
        <v>2914</v>
      </c>
      <c r="D7442" t="s">
        <v>2915</v>
      </c>
      <c r="E7442" t="s">
        <v>25</v>
      </c>
      <c r="F7442" s="1">
        <v>30864</v>
      </c>
      <c r="G7442" t="s">
        <v>2895</v>
      </c>
      <c r="H7442">
        <v>201503</v>
      </c>
      <c r="I7442" t="s">
        <v>27</v>
      </c>
      <c r="J7442" t="s">
        <v>53</v>
      </c>
      <c r="K7442" t="s">
        <v>39</v>
      </c>
      <c r="L7442" t="s">
        <v>54</v>
      </c>
      <c r="M7442" t="s">
        <v>31</v>
      </c>
      <c r="N7442" t="s">
        <v>32</v>
      </c>
      <c r="O7442">
        <v>13.58</v>
      </c>
      <c r="P7442" t="s">
        <v>648</v>
      </c>
      <c r="Q7442" t="s">
        <v>647</v>
      </c>
      <c r="R7442" t="s">
        <v>651</v>
      </c>
      <c r="S7442" t="s">
        <v>34</v>
      </c>
      <c r="T7442" t="s">
        <v>592</v>
      </c>
    </row>
    <row r="7443" spans="1:20">
      <c r="A7443" t="s">
        <v>647</v>
      </c>
      <c r="B7443" t="s">
        <v>648</v>
      </c>
      <c r="C7443" t="s">
        <v>2914</v>
      </c>
      <c r="D7443" t="s">
        <v>2915</v>
      </c>
      <c r="E7443" t="s">
        <v>25</v>
      </c>
      <c r="F7443" s="1">
        <v>30864</v>
      </c>
      <c r="G7443" t="s">
        <v>2895</v>
      </c>
      <c r="H7443">
        <v>201503</v>
      </c>
      <c r="I7443" t="s">
        <v>27</v>
      </c>
      <c r="J7443" t="s">
        <v>53</v>
      </c>
      <c r="K7443" t="s">
        <v>40</v>
      </c>
      <c r="L7443" t="s">
        <v>54</v>
      </c>
      <c r="M7443" t="s">
        <v>31</v>
      </c>
      <c r="N7443" t="s">
        <v>32</v>
      </c>
      <c r="O7443">
        <v>0.95000000000000007</v>
      </c>
      <c r="P7443" t="s">
        <v>648</v>
      </c>
      <c r="Q7443" t="s">
        <v>647</v>
      </c>
      <c r="R7443" t="s">
        <v>651</v>
      </c>
      <c r="S7443" t="s">
        <v>34</v>
      </c>
      <c r="T7443" t="s">
        <v>592</v>
      </c>
    </row>
    <row r="7444" spans="1:20">
      <c r="A7444" t="s">
        <v>647</v>
      </c>
      <c r="B7444" t="s">
        <v>648</v>
      </c>
      <c r="C7444" t="s">
        <v>2914</v>
      </c>
      <c r="D7444" t="s">
        <v>2915</v>
      </c>
      <c r="E7444" t="s">
        <v>25</v>
      </c>
      <c r="F7444" s="1">
        <v>30864</v>
      </c>
      <c r="G7444" t="s">
        <v>2895</v>
      </c>
      <c r="H7444">
        <v>201503</v>
      </c>
      <c r="I7444" t="s">
        <v>27</v>
      </c>
      <c r="J7444" t="s">
        <v>53</v>
      </c>
      <c r="K7444" t="s">
        <v>41</v>
      </c>
      <c r="L7444" t="s">
        <v>54</v>
      </c>
      <c r="M7444" t="s">
        <v>31</v>
      </c>
      <c r="N7444" t="s">
        <v>32</v>
      </c>
      <c r="O7444">
        <v>0.49</v>
      </c>
      <c r="P7444" t="s">
        <v>648</v>
      </c>
      <c r="Q7444" t="s">
        <v>647</v>
      </c>
      <c r="R7444" t="s">
        <v>651</v>
      </c>
      <c r="S7444" t="s">
        <v>34</v>
      </c>
      <c r="T7444" t="s">
        <v>592</v>
      </c>
    </row>
    <row r="7445" spans="1:20">
      <c r="A7445" t="s">
        <v>647</v>
      </c>
      <c r="B7445" t="s">
        <v>648</v>
      </c>
      <c r="C7445" t="s">
        <v>2914</v>
      </c>
      <c r="D7445" t="s">
        <v>2915</v>
      </c>
      <c r="E7445" t="s">
        <v>25</v>
      </c>
      <c r="F7445" s="1">
        <v>30864</v>
      </c>
      <c r="G7445" t="s">
        <v>2895</v>
      </c>
      <c r="H7445">
        <v>201503</v>
      </c>
      <c r="I7445" t="s">
        <v>27</v>
      </c>
      <c r="J7445" t="s">
        <v>53</v>
      </c>
      <c r="K7445" t="s">
        <v>42</v>
      </c>
      <c r="L7445" t="s">
        <v>54</v>
      </c>
      <c r="M7445" t="s">
        <v>31</v>
      </c>
      <c r="N7445" t="s">
        <v>32</v>
      </c>
      <c r="O7445">
        <v>2.08</v>
      </c>
      <c r="P7445" t="s">
        <v>648</v>
      </c>
      <c r="Q7445" t="s">
        <v>647</v>
      </c>
      <c r="R7445" t="s">
        <v>651</v>
      </c>
      <c r="S7445" t="s">
        <v>34</v>
      </c>
      <c r="T7445" t="s">
        <v>592</v>
      </c>
    </row>
    <row r="7446" spans="1:20">
      <c r="A7446" t="s">
        <v>647</v>
      </c>
      <c r="B7446" t="s">
        <v>648</v>
      </c>
      <c r="C7446" t="s">
        <v>657</v>
      </c>
      <c r="D7446" t="s">
        <v>658</v>
      </c>
      <c r="E7446" t="s">
        <v>25</v>
      </c>
      <c r="F7446" s="1">
        <v>38261</v>
      </c>
      <c r="G7446" t="s">
        <v>2895</v>
      </c>
      <c r="H7446">
        <v>201503</v>
      </c>
      <c r="I7446" t="s">
        <v>27</v>
      </c>
      <c r="J7446" t="s">
        <v>53</v>
      </c>
      <c r="K7446" t="s">
        <v>38</v>
      </c>
      <c r="L7446" t="s">
        <v>54</v>
      </c>
      <c r="M7446" t="s">
        <v>31</v>
      </c>
      <c r="N7446" t="s">
        <v>32</v>
      </c>
      <c r="O7446">
        <v>1512.09</v>
      </c>
      <c r="P7446" t="s">
        <v>648</v>
      </c>
      <c r="Q7446" t="s">
        <v>647</v>
      </c>
      <c r="R7446" t="s">
        <v>651</v>
      </c>
      <c r="S7446" t="s">
        <v>34</v>
      </c>
      <c r="T7446" t="s">
        <v>592</v>
      </c>
    </row>
    <row r="7447" spans="1:20">
      <c r="A7447" t="s">
        <v>659</v>
      </c>
      <c r="B7447" t="s">
        <v>648</v>
      </c>
      <c r="C7447" t="s">
        <v>660</v>
      </c>
      <c r="D7447" t="s">
        <v>661</v>
      </c>
      <c r="E7447" t="s">
        <v>25</v>
      </c>
      <c r="F7447" s="1">
        <v>31593</v>
      </c>
      <c r="G7447" t="s">
        <v>2895</v>
      </c>
      <c r="H7447">
        <v>201503</v>
      </c>
      <c r="I7447" t="s">
        <v>27</v>
      </c>
      <c r="J7447" t="s">
        <v>53</v>
      </c>
      <c r="K7447" t="s">
        <v>36</v>
      </c>
      <c r="L7447" t="s">
        <v>54</v>
      </c>
      <c r="M7447" t="s">
        <v>31</v>
      </c>
      <c r="N7447" t="s">
        <v>32</v>
      </c>
      <c r="O7447">
        <v>26.79</v>
      </c>
      <c r="P7447" t="s">
        <v>648</v>
      </c>
      <c r="Q7447" t="s">
        <v>659</v>
      </c>
      <c r="R7447" t="s">
        <v>651</v>
      </c>
      <c r="S7447" t="s">
        <v>34</v>
      </c>
      <c r="T7447" t="s">
        <v>592</v>
      </c>
    </row>
    <row r="7448" spans="1:20">
      <c r="A7448" t="s">
        <v>659</v>
      </c>
      <c r="B7448" t="s">
        <v>648</v>
      </c>
      <c r="C7448" t="s">
        <v>660</v>
      </c>
      <c r="D7448" t="s">
        <v>661</v>
      </c>
      <c r="E7448" t="s">
        <v>25</v>
      </c>
      <c r="F7448" s="1">
        <v>31593</v>
      </c>
      <c r="G7448" t="s">
        <v>2895</v>
      </c>
      <c r="H7448">
        <v>201503</v>
      </c>
      <c r="I7448" t="s">
        <v>27</v>
      </c>
      <c r="J7448" t="s">
        <v>53</v>
      </c>
      <c r="K7448" t="s">
        <v>37</v>
      </c>
      <c r="L7448" t="s">
        <v>54</v>
      </c>
      <c r="M7448" t="s">
        <v>31</v>
      </c>
      <c r="N7448" t="s">
        <v>32</v>
      </c>
      <c r="O7448">
        <v>1140.92</v>
      </c>
      <c r="P7448" t="s">
        <v>648</v>
      </c>
      <c r="Q7448" t="s">
        <v>659</v>
      </c>
      <c r="R7448" t="s">
        <v>651</v>
      </c>
      <c r="S7448" t="s">
        <v>34</v>
      </c>
      <c r="T7448" t="s">
        <v>592</v>
      </c>
    </row>
    <row r="7449" spans="1:20">
      <c r="A7449" t="s">
        <v>659</v>
      </c>
      <c r="B7449" t="s">
        <v>648</v>
      </c>
      <c r="C7449" t="s">
        <v>660</v>
      </c>
      <c r="D7449" t="s">
        <v>661</v>
      </c>
      <c r="E7449" t="s">
        <v>25</v>
      </c>
      <c r="F7449" s="1">
        <v>31593</v>
      </c>
      <c r="G7449" t="s">
        <v>2895</v>
      </c>
      <c r="H7449">
        <v>201503</v>
      </c>
      <c r="I7449" t="s">
        <v>27</v>
      </c>
      <c r="J7449" t="s">
        <v>53</v>
      </c>
      <c r="K7449" t="s">
        <v>38</v>
      </c>
      <c r="L7449" t="s">
        <v>54</v>
      </c>
      <c r="M7449" t="s">
        <v>31</v>
      </c>
      <c r="N7449" t="s">
        <v>32</v>
      </c>
      <c r="O7449">
        <v>3624.91</v>
      </c>
      <c r="P7449" t="s">
        <v>648</v>
      </c>
      <c r="Q7449" t="s">
        <v>659</v>
      </c>
      <c r="R7449" t="s">
        <v>651</v>
      </c>
      <c r="S7449" t="s">
        <v>34</v>
      </c>
      <c r="T7449" t="s">
        <v>592</v>
      </c>
    </row>
    <row r="7450" spans="1:20">
      <c r="A7450" t="s">
        <v>659</v>
      </c>
      <c r="B7450" t="s">
        <v>648</v>
      </c>
      <c r="C7450" t="s">
        <v>660</v>
      </c>
      <c r="D7450" t="s">
        <v>661</v>
      </c>
      <c r="E7450" t="s">
        <v>25</v>
      </c>
      <c r="F7450" s="1">
        <v>31593</v>
      </c>
      <c r="G7450" t="s">
        <v>2895</v>
      </c>
      <c r="H7450">
        <v>201503</v>
      </c>
      <c r="I7450" t="s">
        <v>27</v>
      </c>
      <c r="J7450" t="s">
        <v>53</v>
      </c>
      <c r="K7450" t="s">
        <v>41</v>
      </c>
      <c r="L7450" t="s">
        <v>54</v>
      </c>
      <c r="M7450" t="s">
        <v>31</v>
      </c>
      <c r="N7450" t="s">
        <v>32</v>
      </c>
      <c r="O7450">
        <v>658.67</v>
      </c>
      <c r="P7450" t="s">
        <v>648</v>
      </c>
      <c r="Q7450" t="s">
        <v>659</v>
      </c>
      <c r="R7450" t="s">
        <v>651</v>
      </c>
      <c r="S7450" t="s">
        <v>34</v>
      </c>
      <c r="T7450" t="s">
        <v>592</v>
      </c>
    </row>
    <row r="7451" spans="1:20">
      <c r="A7451" t="s">
        <v>647</v>
      </c>
      <c r="B7451" t="s">
        <v>648</v>
      </c>
      <c r="C7451" t="s">
        <v>2441</v>
      </c>
      <c r="D7451" t="s">
        <v>2442</v>
      </c>
      <c r="E7451" t="s">
        <v>25</v>
      </c>
      <c r="F7451" s="1">
        <v>30682</v>
      </c>
      <c r="G7451" t="s">
        <v>2895</v>
      </c>
      <c r="H7451">
        <v>201503</v>
      </c>
      <c r="I7451" t="s">
        <v>27</v>
      </c>
      <c r="J7451" t="s">
        <v>53</v>
      </c>
      <c r="K7451" t="s">
        <v>37</v>
      </c>
      <c r="L7451" t="s">
        <v>54</v>
      </c>
      <c r="M7451" t="s">
        <v>31</v>
      </c>
      <c r="N7451" t="s">
        <v>32</v>
      </c>
      <c r="O7451">
        <v>156.22</v>
      </c>
      <c r="P7451" t="s">
        <v>648</v>
      </c>
      <c r="Q7451" t="s">
        <v>647</v>
      </c>
      <c r="R7451" t="s">
        <v>651</v>
      </c>
      <c r="S7451" t="s">
        <v>34</v>
      </c>
      <c r="T7451" t="s">
        <v>592</v>
      </c>
    </row>
    <row r="7452" spans="1:20">
      <c r="A7452" t="s">
        <v>647</v>
      </c>
      <c r="B7452" t="s">
        <v>648</v>
      </c>
      <c r="C7452" t="s">
        <v>2441</v>
      </c>
      <c r="D7452" t="s">
        <v>2442</v>
      </c>
      <c r="E7452" t="s">
        <v>25</v>
      </c>
      <c r="F7452" s="1">
        <v>30682</v>
      </c>
      <c r="G7452" t="s">
        <v>2895</v>
      </c>
      <c r="H7452">
        <v>201503</v>
      </c>
      <c r="I7452" t="s">
        <v>27</v>
      </c>
      <c r="J7452" t="s">
        <v>53</v>
      </c>
      <c r="K7452" t="s">
        <v>38</v>
      </c>
      <c r="L7452" t="s">
        <v>54</v>
      </c>
      <c r="M7452" t="s">
        <v>31</v>
      </c>
      <c r="N7452" t="s">
        <v>32</v>
      </c>
      <c r="O7452">
        <v>28.650000000000002</v>
      </c>
      <c r="P7452" t="s">
        <v>648</v>
      </c>
      <c r="Q7452" t="s">
        <v>647</v>
      </c>
      <c r="R7452" t="s">
        <v>651</v>
      </c>
      <c r="S7452" t="s">
        <v>34</v>
      </c>
      <c r="T7452" t="s">
        <v>592</v>
      </c>
    </row>
    <row r="7453" spans="1:20">
      <c r="A7453" t="s">
        <v>662</v>
      </c>
      <c r="B7453" t="s">
        <v>648</v>
      </c>
      <c r="C7453" t="s">
        <v>663</v>
      </c>
      <c r="D7453" t="s">
        <v>664</v>
      </c>
      <c r="E7453" t="s">
        <v>25</v>
      </c>
      <c r="F7453" s="1">
        <v>34579</v>
      </c>
      <c r="G7453" t="s">
        <v>2895</v>
      </c>
      <c r="H7453">
        <v>201503</v>
      </c>
      <c r="I7453" t="s">
        <v>27</v>
      </c>
      <c r="J7453" t="s">
        <v>53</v>
      </c>
      <c r="K7453" t="s">
        <v>29</v>
      </c>
      <c r="L7453" t="s">
        <v>54</v>
      </c>
      <c r="M7453" t="s">
        <v>31</v>
      </c>
      <c r="N7453" t="s">
        <v>32</v>
      </c>
      <c r="O7453">
        <v>2184.4</v>
      </c>
      <c r="P7453" t="s">
        <v>648</v>
      </c>
      <c r="Q7453" t="s">
        <v>662</v>
      </c>
      <c r="R7453" t="s">
        <v>651</v>
      </c>
      <c r="S7453" t="s">
        <v>34</v>
      </c>
      <c r="T7453" t="s">
        <v>592</v>
      </c>
    </row>
    <row r="7454" spans="1:20">
      <c r="A7454" t="s">
        <v>662</v>
      </c>
      <c r="B7454" t="s">
        <v>648</v>
      </c>
      <c r="C7454" t="s">
        <v>663</v>
      </c>
      <c r="D7454" t="s">
        <v>664</v>
      </c>
      <c r="E7454" t="s">
        <v>25</v>
      </c>
      <c r="F7454" s="1">
        <v>34579</v>
      </c>
      <c r="G7454" t="s">
        <v>2895</v>
      </c>
      <c r="H7454">
        <v>201503</v>
      </c>
      <c r="I7454" t="s">
        <v>27</v>
      </c>
      <c r="J7454" t="s">
        <v>53</v>
      </c>
      <c r="K7454" t="s">
        <v>36</v>
      </c>
      <c r="L7454" t="s">
        <v>54</v>
      </c>
      <c r="M7454" t="s">
        <v>31</v>
      </c>
      <c r="N7454" t="s">
        <v>32</v>
      </c>
      <c r="O7454">
        <v>778.67000000000007</v>
      </c>
      <c r="P7454" t="s">
        <v>648</v>
      </c>
      <c r="Q7454" t="s">
        <v>662</v>
      </c>
      <c r="R7454" t="s">
        <v>651</v>
      </c>
      <c r="S7454" t="s">
        <v>34</v>
      </c>
      <c r="T7454" t="s">
        <v>592</v>
      </c>
    </row>
    <row r="7455" spans="1:20">
      <c r="A7455" t="s">
        <v>662</v>
      </c>
      <c r="B7455" t="s">
        <v>648</v>
      </c>
      <c r="C7455" t="s">
        <v>663</v>
      </c>
      <c r="D7455" t="s">
        <v>664</v>
      </c>
      <c r="E7455" t="s">
        <v>25</v>
      </c>
      <c r="F7455" s="1">
        <v>34579</v>
      </c>
      <c r="G7455" t="s">
        <v>2895</v>
      </c>
      <c r="H7455">
        <v>201503</v>
      </c>
      <c r="I7455" t="s">
        <v>27</v>
      </c>
      <c r="J7455" t="s">
        <v>53</v>
      </c>
      <c r="K7455" t="s">
        <v>38</v>
      </c>
      <c r="L7455" t="s">
        <v>54</v>
      </c>
      <c r="M7455" t="s">
        <v>31</v>
      </c>
      <c r="N7455" t="s">
        <v>32</v>
      </c>
      <c r="O7455">
        <v>77780.31</v>
      </c>
      <c r="P7455" t="s">
        <v>648</v>
      </c>
      <c r="Q7455" t="s">
        <v>662</v>
      </c>
      <c r="R7455" t="s">
        <v>651</v>
      </c>
      <c r="S7455" t="s">
        <v>34</v>
      </c>
      <c r="T7455" t="s">
        <v>592</v>
      </c>
    </row>
    <row r="7456" spans="1:20">
      <c r="A7456" t="s">
        <v>662</v>
      </c>
      <c r="B7456" t="s">
        <v>648</v>
      </c>
      <c r="C7456" t="s">
        <v>663</v>
      </c>
      <c r="D7456" t="s">
        <v>664</v>
      </c>
      <c r="E7456" t="s">
        <v>25</v>
      </c>
      <c r="F7456" s="1">
        <v>34579</v>
      </c>
      <c r="G7456" t="s">
        <v>2895</v>
      </c>
      <c r="H7456">
        <v>201503</v>
      </c>
      <c r="I7456" t="s">
        <v>27</v>
      </c>
      <c r="J7456" t="s">
        <v>53</v>
      </c>
      <c r="K7456" t="s">
        <v>41</v>
      </c>
      <c r="L7456" t="s">
        <v>54</v>
      </c>
      <c r="M7456" t="s">
        <v>31</v>
      </c>
      <c r="N7456" t="s">
        <v>32</v>
      </c>
      <c r="O7456">
        <v>5233.55</v>
      </c>
      <c r="P7456" t="s">
        <v>648</v>
      </c>
      <c r="Q7456" t="s">
        <v>662</v>
      </c>
      <c r="R7456" t="s">
        <v>651</v>
      </c>
      <c r="S7456" t="s">
        <v>34</v>
      </c>
      <c r="T7456" t="s">
        <v>592</v>
      </c>
    </row>
    <row r="7457" spans="1:20">
      <c r="A7457" t="s">
        <v>665</v>
      </c>
      <c r="B7457" t="s">
        <v>648</v>
      </c>
      <c r="C7457" t="s">
        <v>666</v>
      </c>
      <c r="D7457" t="s">
        <v>667</v>
      </c>
      <c r="E7457" t="s">
        <v>25</v>
      </c>
      <c r="F7457" s="1">
        <v>30682</v>
      </c>
      <c r="G7457" t="s">
        <v>2895</v>
      </c>
      <c r="H7457">
        <v>201503</v>
      </c>
      <c r="I7457" t="s">
        <v>27</v>
      </c>
      <c r="J7457" t="s">
        <v>28</v>
      </c>
      <c r="K7457" t="s">
        <v>29</v>
      </c>
      <c r="L7457" t="s">
        <v>30</v>
      </c>
      <c r="M7457" t="s">
        <v>31</v>
      </c>
      <c r="N7457" t="s">
        <v>32</v>
      </c>
      <c r="O7457">
        <v>421.33</v>
      </c>
      <c r="P7457" t="s">
        <v>648</v>
      </c>
      <c r="Q7457" t="s">
        <v>665</v>
      </c>
      <c r="R7457" t="s">
        <v>651</v>
      </c>
      <c r="S7457" t="s">
        <v>34</v>
      </c>
      <c r="T7457" t="s">
        <v>592</v>
      </c>
    </row>
    <row r="7458" spans="1:20">
      <c r="A7458" t="s">
        <v>665</v>
      </c>
      <c r="B7458" t="s">
        <v>648</v>
      </c>
      <c r="C7458" t="s">
        <v>666</v>
      </c>
      <c r="D7458" t="s">
        <v>667</v>
      </c>
      <c r="E7458" t="s">
        <v>25</v>
      </c>
      <c r="F7458" s="1">
        <v>30682</v>
      </c>
      <c r="G7458" t="s">
        <v>2895</v>
      </c>
      <c r="H7458">
        <v>201503</v>
      </c>
      <c r="I7458" t="s">
        <v>27</v>
      </c>
      <c r="J7458" t="s">
        <v>28</v>
      </c>
      <c r="K7458" t="s">
        <v>37</v>
      </c>
      <c r="L7458" t="s">
        <v>30</v>
      </c>
      <c r="M7458" t="s">
        <v>31</v>
      </c>
      <c r="N7458" t="s">
        <v>32</v>
      </c>
      <c r="O7458">
        <v>378.01</v>
      </c>
      <c r="P7458" t="s">
        <v>648</v>
      </c>
      <c r="Q7458" t="s">
        <v>665</v>
      </c>
      <c r="R7458" t="s">
        <v>651</v>
      </c>
      <c r="S7458" t="s">
        <v>34</v>
      </c>
      <c r="T7458" t="s">
        <v>592</v>
      </c>
    </row>
    <row r="7459" spans="1:20">
      <c r="A7459" t="s">
        <v>665</v>
      </c>
      <c r="B7459" t="s">
        <v>648</v>
      </c>
      <c r="C7459" t="s">
        <v>666</v>
      </c>
      <c r="D7459" t="s">
        <v>667</v>
      </c>
      <c r="E7459" t="s">
        <v>25</v>
      </c>
      <c r="F7459" s="1">
        <v>30682</v>
      </c>
      <c r="G7459" t="s">
        <v>2895</v>
      </c>
      <c r="H7459">
        <v>201503</v>
      </c>
      <c r="I7459" t="s">
        <v>27</v>
      </c>
      <c r="J7459" t="s">
        <v>28</v>
      </c>
      <c r="K7459" t="s">
        <v>38</v>
      </c>
      <c r="L7459" t="s">
        <v>30</v>
      </c>
      <c r="M7459" t="s">
        <v>31</v>
      </c>
      <c r="N7459" t="s">
        <v>32</v>
      </c>
      <c r="O7459">
        <v>4455.5</v>
      </c>
      <c r="P7459" t="s">
        <v>648</v>
      </c>
      <c r="Q7459" t="s">
        <v>665</v>
      </c>
      <c r="R7459" t="s">
        <v>651</v>
      </c>
      <c r="S7459" t="s">
        <v>34</v>
      </c>
      <c r="T7459" t="s">
        <v>592</v>
      </c>
    </row>
    <row r="7460" spans="1:20">
      <c r="A7460" t="s">
        <v>665</v>
      </c>
      <c r="B7460" t="s">
        <v>648</v>
      </c>
      <c r="C7460" t="s">
        <v>666</v>
      </c>
      <c r="D7460" t="s">
        <v>667</v>
      </c>
      <c r="E7460" t="s">
        <v>25</v>
      </c>
      <c r="F7460" s="1">
        <v>30682</v>
      </c>
      <c r="G7460" t="s">
        <v>2895</v>
      </c>
      <c r="H7460">
        <v>201503</v>
      </c>
      <c r="I7460" t="s">
        <v>27</v>
      </c>
      <c r="J7460" t="s">
        <v>28</v>
      </c>
      <c r="K7460" t="s">
        <v>41</v>
      </c>
      <c r="L7460" t="s">
        <v>30</v>
      </c>
      <c r="M7460" t="s">
        <v>31</v>
      </c>
      <c r="N7460" t="s">
        <v>32</v>
      </c>
      <c r="O7460">
        <v>826.88</v>
      </c>
      <c r="P7460" t="s">
        <v>648</v>
      </c>
      <c r="Q7460" t="s">
        <v>665</v>
      </c>
      <c r="R7460" t="s">
        <v>651</v>
      </c>
      <c r="S7460" t="s">
        <v>34</v>
      </c>
      <c r="T7460" t="s">
        <v>592</v>
      </c>
    </row>
    <row r="7461" spans="1:20">
      <c r="A7461" t="s">
        <v>665</v>
      </c>
      <c r="B7461" t="s">
        <v>648</v>
      </c>
      <c r="C7461" t="s">
        <v>666</v>
      </c>
      <c r="D7461" t="s">
        <v>667</v>
      </c>
      <c r="E7461" t="s">
        <v>25</v>
      </c>
      <c r="F7461" s="1">
        <v>30682</v>
      </c>
      <c r="G7461" t="s">
        <v>2895</v>
      </c>
      <c r="H7461">
        <v>201503</v>
      </c>
      <c r="I7461" t="s">
        <v>27</v>
      </c>
      <c r="J7461" t="s">
        <v>28</v>
      </c>
      <c r="K7461" t="s">
        <v>44</v>
      </c>
      <c r="L7461" t="s">
        <v>30</v>
      </c>
      <c r="M7461" t="s">
        <v>31</v>
      </c>
      <c r="N7461" t="s">
        <v>32</v>
      </c>
      <c r="O7461">
        <v>2152.86</v>
      </c>
      <c r="P7461" t="s">
        <v>648</v>
      </c>
      <c r="Q7461" t="s">
        <v>665</v>
      </c>
      <c r="R7461" t="s">
        <v>651</v>
      </c>
      <c r="S7461" t="s">
        <v>34</v>
      </c>
      <c r="T7461" t="s">
        <v>592</v>
      </c>
    </row>
    <row r="7462" spans="1:20">
      <c r="A7462" t="s">
        <v>665</v>
      </c>
      <c r="B7462" t="s">
        <v>648</v>
      </c>
      <c r="C7462" t="s">
        <v>668</v>
      </c>
      <c r="D7462" t="s">
        <v>669</v>
      </c>
      <c r="E7462" t="s">
        <v>25</v>
      </c>
      <c r="F7462" s="1">
        <v>33603</v>
      </c>
      <c r="G7462" t="s">
        <v>2895</v>
      </c>
      <c r="H7462">
        <v>201503</v>
      </c>
      <c r="I7462" t="s">
        <v>27</v>
      </c>
      <c r="J7462" t="s">
        <v>28</v>
      </c>
      <c r="K7462" t="s">
        <v>29</v>
      </c>
      <c r="L7462" t="s">
        <v>30</v>
      </c>
      <c r="M7462" t="s">
        <v>31</v>
      </c>
      <c r="N7462" t="s">
        <v>32</v>
      </c>
      <c r="O7462">
        <v>59.02</v>
      </c>
      <c r="P7462" t="s">
        <v>648</v>
      </c>
      <c r="Q7462" t="s">
        <v>665</v>
      </c>
      <c r="R7462" t="s">
        <v>651</v>
      </c>
      <c r="S7462" t="s">
        <v>34</v>
      </c>
      <c r="T7462" t="s">
        <v>592</v>
      </c>
    </row>
    <row r="7463" spans="1:20">
      <c r="A7463" t="s">
        <v>665</v>
      </c>
      <c r="B7463" t="s">
        <v>648</v>
      </c>
      <c r="C7463" t="s">
        <v>668</v>
      </c>
      <c r="D7463" t="s">
        <v>669</v>
      </c>
      <c r="E7463" t="s">
        <v>25</v>
      </c>
      <c r="F7463" s="1">
        <v>33603</v>
      </c>
      <c r="G7463" t="s">
        <v>2895</v>
      </c>
      <c r="H7463">
        <v>201503</v>
      </c>
      <c r="I7463" t="s">
        <v>27</v>
      </c>
      <c r="J7463" t="s">
        <v>28</v>
      </c>
      <c r="K7463" t="s">
        <v>36</v>
      </c>
      <c r="L7463" t="s">
        <v>30</v>
      </c>
      <c r="M7463" t="s">
        <v>31</v>
      </c>
      <c r="N7463" t="s">
        <v>32</v>
      </c>
      <c r="O7463">
        <v>79.3</v>
      </c>
      <c r="P7463" t="s">
        <v>648</v>
      </c>
      <c r="Q7463" t="s">
        <v>665</v>
      </c>
      <c r="R7463" t="s">
        <v>651</v>
      </c>
      <c r="S7463" t="s">
        <v>34</v>
      </c>
      <c r="T7463" t="s">
        <v>592</v>
      </c>
    </row>
    <row r="7464" spans="1:20">
      <c r="A7464" t="s">
        <v>665</v>
      </c>
      <c r="B7464" t="s">
        <v>648</v>
      </c>
      <c r="C7464" t="s">
        <v>668</v>
      </c>
      <c r="D7464" t="s">
        <v>669</v>
      </c>
      <c r="E7464" t="s">
        <v>25</v>
      </c>
      <c r="F7464" s="1">
        <v>33603</v>
      </c>
      <c r="G7464" t="s">
        <v>2895</v>
      </c>
      <c r="H7464">
        <v>201503</v>
      </c>
      <c r="I7464" t="s">
        <v>27</v>
      </c>
      <c r="J7464" t="s">
        <v>28</v>
      </c>
      <c r="K7464" t="s">
        <v>37</v>
      </c>
      <c r="L7464" t="s">
        <v>30</v>
      </c>
      <c r="M7464" t="s">
        <v>31</v>
      </c>
      <c r="N7464" t="s">
        <v>32</v>
      </c>
      <c r="O7464">
        <v>314.3</v>
      </c>
      <c r="P7464" t="s">
        <v>648</v>
      </c>
      <c r="Q7464" t="s">
        <v>665</v>
      </c>
      <c r="R7464" t="s">
        <v>651</v>
      </c>
      <c r="S7464" t="s">
        <v>34</v>
      </c>
      <c r="T7464" t="s">
        <v>592</v>
      </c>
    </row>
    <row r="7465" spans="1:20">
      <c r="A7465" t="s">
        <v>665</v>
      </c>
      <c r="B7465" t="s">
        <v>648</v>
      </c>
      <c r="C7465" t="s">
        <v>668</v>
      </c>
      <c r="D7465" t="s">
        <v>669</v>
      </c>
      <c r="E7465" t="s">
        <v>25</v>
      </c>
      <c r="F7465" s="1">
        <v>33603</v>
      </c>
      <c r="G7465" t="s">
        <v>2895</v>
      </c>
      <c r="H7465">
        <v>201503</v>
      </c>
      <c r="I7465" t="s">
        <v>27</v>
      </c>
      <c r="J7465" t="s">
        <v>28</v>
      </c>
      <c r="K7465" t="s">
        <v>38</v>
      </c>
      <c r="L7465" t="s">
        <v>30</v>
      </c>
      <c r="M7465" t="s">
        <v>31</v>
      </c>
      <c r="N7465" t="s">
        <v>32</v>
      </c>
      <c r="O7465">
        <v>1615.07</v>
      </c>
      <c r="P7465" t="s">
        <v>648</v>
      </c>
      <c r="Q7465" t="s">
        <v>665</v>
      </c>
      <c r="R7465" t="s">
        <v>651</v>
      </c>
      <c r="S7465" t="s">
        <v>34</v>
      </c>
      <c r="T7465" t="s">
        <v>592</v>
      </c>
    </row>
    <row r="7466" spans="1:20">
      <c r="A7466" t="s">
        <v>665</v>
      </c>
      <c r="B7466" t="s">
        <v>648</v>
      </c>
      <c r="C7466" t="s">
        <v>668</v>
      </c>
      <c r="D7466" t="s">
        <v>669</v>
      </c>
      <c r="E7466" t="s">
        <v>25</v>
      </c>
      <c r="F7466" s="1">
        <v>33603</v>
      </c>
      <c r="G7466" t="s">
        <v>2895</v>
      </c>
      <c r="H7466">
        <v>201503</v>
      </c>
      <c r="I7466" t="s">
        <v>27</v>
      </c>
      <c r="J7466" t="s">
        <v>28</v>
      </c>
      <c r="K7466" t="s">
        <v>39</v>
      </c>
      <c r="L7466" t="s">
        <v>30</v>
      </c>
      <c r="M7466" t="s">
        <v>31</v>
      </c>
      <c r="N7466" t="s">
        <v>32</v>
      </c>
      <c r="O7466">
        <v>18.32</v>
      </c>
      <c r="P7466" t="s">
        <v>648</v>
      </c>
      <c r="Q7466" t="s">
        <v>665</v>
      </c>
      <c r="R7466" t="s">
        <v>651</v>
      </c>
      <c r="S7466" t="s">
        <v>34</v>
      </c>
      <c r="T7466" t="s">
        <v>592</v>
      </c>
    </row>
    <row r="7467" spans="1:20">
      <c r="A7467" t="s">
        <v>665</v>
      </c>
      <c r="B7467" t="s">
        <v>648</v>
      </c>
      <c r="C7467" t="s">
        <v>668</v>
      </c>
      <c r="D7467" t="s">
        <v>669</v>
      </c>
      <c r="E7467" t="s">
        <v>25</v>
      </c>
      <c r="F7467" s="1">
        <v>33603</v>
      </c>
      <c r="G7467" t="s">
        <v>2895</v>
      </c>
      <c r="H7467">
        <v>201503</v>
      </c>
      <c r="I7467" t="s">
        <v>27</v>
      </c>
      <c r="J7467" t="s">
        <v>28</v>
      </c>
      <c r="K7467" t="s">
        <v>40</v>
      </c>
      <c r="L7467" t="s">
        <v>30</v>
      </c>
      <c r="M7467" t="s">
        <v>31</v>
      </c>
      <c r="N7467" t="s">
        <v>32</v>
      </c>
      <c r="O7467">
        <v>0.97</v>
      </c>
      <c r="P7467" t="s">
        <v>648</v>
      </c>
      <c r="Q7467" t="s">
        <v>665</v>
      </c>
      <c r="R7467" t="s">
        <v>651</v>
      </c>
      <c r="S7467" t="s">
        <v>34</v>
      </c>
      <c r="T7467" t="s">
        <v>592</v>
      </c>
    </row>
    <row r="7468" spans="1:20">
      <c r="A7468" t="s">
        <v>665</v>
      </c>
      <c r="B7468" t="s">
        <v>648</v>
      </c>
      <c r="C7468" t="s">
        <v>668</v>
      </c>
      <c r="D7468" t="s">
        <v>669</v>
      </c>
      <c r="E7468" t="s">
        <v>25</v>
      </c>
      <c r="F7468" s="1">
        <v>33603</v>
      </c>
      <c r="G7468" t="s">
        <v>2895</v>
      </c>
      <c r="H7468">
        <v>201503</v>
      </c>
      <c r="I7468" t="s">
        <v>27</v>
      </c>
      <c r="J7468" t="s">
        <v>28</v>
      </c>
      <c r="K7468" t="s">
        <v>41</v>
      </c>
      <c r="L7468" t="s">
        <v>30</v>
      </c>
      <c r="M7468" t="s">
        <v>31</v>
      </c>
      <c r="N7468" t="s">
        <v>32</v>
      </c>
      <c r="O7468">
        <v>1.01</v>
      </c>
      <c r="P7468" t="s">
        <v>648</v>
      </c>
      <c r="Q7468" t="s">
        <v>665</v>
      </c>
      <c r="R7468" t="s">
        <v>651</v>
      </c>
      <c r="S7468" t="s">
        <v>34</v>
      </c>
      <c r="T7468" t="s">
        <v>592</v>
      </c>
    </row>
    <row r="7469" spans="1:20">
      <c r="A7469" t="s">
        <v>665</v>
      </c>
      <c r="B7469" t="s">
        <v>648</v>
      </c>
      <c r="C7469" t="s">
        <v>668</v>
      </c>
      <c r="D7469" t="s">
        <v>669</v>
      </c>
      <c r="E7469" t="s">
        <v>25</v>
      </c>
      <c r="F7469" s="1">
        <v>33603</v>
      </c>
      <c r="G7469" t="s">
        <v>2895</v>
      </c>
      <c r="H7469">
        <v>201503</v>
      </c>
      <c r="I7469" t="s">
        <v>27</v>
      </c>
      <c r="J7469" t="s">
        <v>28</v>
      </c>
      <c r="K7469" t="s">
        <v>42</v>
      </c>
      <c r="L7469" t="s">
        <v>30</v>
      </c>
      <c r="M7469" t="s">
        <v>31</v>
      </c>
      <c r="N7469" t="s">
        <v>32</v>
      </c>
      <c r="O7469">
        <v>2.06</v>
      </c>
      <c r="P7469" t="s">
        <v>648</v>
      </c>
      <c r="Q7469" t="s">
        <v>665</v>
      </c>
      <c r="R7469" t="s">
        <v>651</v>
      </c>
      <c r="S7469" t="s">
        <v>34</v>
      </c>
      <c r="T7469" t="s">
        <v>592</v>
      </c>
    </row>
    <row r="7470" spans="1:20">
      <c r="A7470" t="s">
        <v>673</v>
      </c>
      <c r="B7470" t="s">
        <v>648</v>
      </c>
      <c r="C7470" t="s">
        <v>674</v>
      </c>
      <c r="D7470" t="s">
        <v>675</v>
      </c>
      <c r="E7470" t="s">
        <v>25</v>
      </c>
      <c r="F7470" s="1">
        <v>30682</v>
      </c>
      <c r="G7470" t="s">
        <v>2895</v>
      </c>
      <c r="H7470">
        <v>201503</v>
      </c>
      <c r="I7470" t="s">
        <v>27</v>
      </c>
      <c r="J7470" t="s">
        <v>53</v>
      </c>
      <c r="K7470" t="s">
        <v>29</v>
      </c>
      <c r="L7470" t="s">
        <v>54</v>
      </c>
      <c r="M7470" t="s">
        <v>31</v>
      </c>
      <c r="N7470" t="s">
        <v>32</v>
      </c>
      <c r="O7470">
        <v>24.88</v>
      </c>
      <c r="P7470" t="s">
        <v>648</v>
      </c>
      <c r="Q7470" t="s">
        <v>673</v>
      </c>
      <c r="R7470" t="s">
        <v>651</v>
      </c>
      <c r="S7470" t="s">
        <v>34</v>
      </c>
      <c r="T7470" t="s">
        <v>592</v>
      </c>
    </row>
    <row r="7471" spans="1:20">
      <c r="A7471" t="s">
        <v>673</v>
      </c>
      <c r="B7471" t="s">
        <v>648</v>
      </c>
      <c r="C7471" t="s">
        <v>674</v>
      </c>
      <c r="D7471" t="s">
        <v>675</v>
      </c>
      <c r="E7471" t="s">
        <v>25</v>
      </c>
      <c r="F7471" s="1">
        <v>30682</v>
      </c>
      <c r="G7471" t="s">
        <v>2895</v>
      </c>
      <c r="H7471">
        <v>201503</v>
      </c>
      <c r="I7471" t="s">
        <v>27</v>
      </c>
      <c r="J7471" t="s">
        <v>53</v>
      </c>
      <c r="K7471" t="s">
        <v>36</v>
      </c>
      <c r="L7471" t="s">
        <v>54</v>
      </c>
      <c r="M7471" t="s">
        <v>31</v>
      </c>
      <c r="N7471" t="s">
        <v>32</v>
      </c>
      <c r="O7471">
        <v>37.380000000000003</v>
      </c>
      <c r="P7471" t="s">
        <v>648</v>
      </c>
      <c r="Q7471" t="s">
        <v>673</v>
      </c>
      <c r="R7471" t="s">
        <v>651</v>
      </c>
      <c r="S7471" t="s">
        <v>34</v>
      </c>
      <c r="T7471" t="s">
        <v>592</v>
      </c>
    </row>
    <row r="7472" spans="1:20">
      <c r="A7472" t="s">
        <v>673</v>
      </c>
      <c r="B7472" t="s">
        <v>648</v>
      </c>
      <c r="C7472" t="s">
        <v>674</v>
      </c>
      <c r="D7472" t="s">
        <v>675</v>
      </c>
      <c r="E7472" t="s">
        <v>25</v>
      </c>
      <c r="F7472" s="1">
        <v>30682</v>
      </c>
      <c r="G7472" t="s">
        <v>2895</v>
      </c>
      <c r="H7472">
        <v>201503</v>
      </c>
      <c r="I7472" t="s">
        <v>27</v>
      </c>
      <c r="J7472" t="s">
        <v>53</v>
      </c>
      <c r="K7472" t="s">
        <v>37</v>
      </c>
      <c r="L7472" t="s">
        <v>54</v>
      </c>
      <c r="M7472" t="s">
        <v>31</v>
      </c>
      <c r="N7472" t="s">
        <v>32</v>
      </c>
      <c r="O7472">
        <v>476.17</v>
      </c>
      <c r="P7472" t="s">
        <v>648</v>
      </c>
      <c r="Q7472" t="s">
        <v>673</v>
      </c>
      <c r="R7472" t="s">
        <v>651</v>
      </c>
      <c r="S7472" t="s">
        <v>34</v>
      </c>
      <c r="T7472" t="s">
        <v>592</v>
      </c>
    </row>
    <row r="7473" spans="1:20">
      <c r="A7473" t="s">
        <v>673</v>
      </c>
      <c r="B7473" t="s">
        <v>648</v>
      </c>
      <c r="C7473" t="s">
        <v>674</v>
      </c>
      <c r="D7473" t="s">
        <v>675</v>
      </c>
      <c r="E7473" t="s">
        <v>25</v>
      </c>
      <c r="F7473" s="1">
        <v>30682</v>
      </c>
      <c r="G7473" t="s">
        <v>2895</v>
      </c>
      <c r="H7473">
        <v>201503</v>
      </c>
      <c r="I7473" t="s">
        <v>27</v>
      </c>
      <c r="J7473" t="s">
        <v>53</v>
      </c>
      <c r="K7473" t="s">
        <v>38</v>
      </c>
      <c r="L7473" t="s">
        <v>54</v>
      </c>
      <c r="M7473" t="s">
        <v>31</v>
      </c>
      <c r="N7473" t="s">
        <v>32</v>
      </c>
      <c r="O7473">
        <v>311.13</v>
      </c>
      <c r="P7473" t="s">
        <v>648</v>
      </c>
      <c r="Q7473" t="s">
        <v>673</v>
      </c>
      <c r="R7473" t="s">
        <v>651</v>
      </c>
      <c r="S7473" t="s">
        <v>34</v>
      </c>
      <c r="T7473" t="s">
        <v>592</v>
      </c>
    </row>
    <row r="7474" spans="1:20">
      <c r="A7474" t="s">
        <v>673</v>
      </c>
      <c r="B7474" t="s">
        <v>648</v>
      </c>
      <c r="C7474" t="s">
        <v>674</v>
      </c>
      <c r="D7474" t="s">
        <v>675</v>
      </c>
      <c r="E7474" t="s">
        <v>25</v>
      </c>
      <c r="F7474" s="1">
        <v>30682</v>
      </c>
      <c r="G7474" t="s">
        <v>2895</v>
      </c>
      <c r="H7474">
        <v>201503</v>
      </c>
      <c r="I7474" t="s">
        <v>27</v>
      </c>
      <c r="J7474" t="s">
        <v>53</v>
      </c>
      <c r="K7474" t="s">
        <v>39</v>
      </c>
      <c r="L7474" t="s">
        <v>54</v>
      </c>
      <c r="M7474" t="s">
        <v>31</v>
      </c>
      <c r="N7474" t="s">
        <v>32</v>
      </c>
      <c r="O7474">
        <v>24.89</v>
      </c>
      <c r="P7474" t="s">
        <v>648</v>
      </c>
      <c r="Q7474" t="s">
        <v>673</v>
      </c>
      <c r="R7474" t="s">
        <v>651</v>
      </c>
      <c r="S7474" t="s">
        <v>34</v>
      </c>
      <c r="T7474" t="s">
        <v>592</v>
      </c>
    </row>
    <row r="7475" spans="1:20">
      <c r="A7475" t="s">
        <v>673</v>
      </c>
      <c r="B7475" t="s">
        <v>648</v>
      </c>
      <c r="C7475" t="s">
        <v>674</v>
      </c>
      <c r="D7475" t="s">
        <v>675</v>
      </c>
      <c r="E7475" t="s">
        <v>25</v>
      </c>
      <c r="F7475" s="1">
        <v>30682</v>
      </c>
      <c r="G7475" t="s">
        <v>2895</v>
      </c>
      <c r="H7475">
        <v>201503</v>
      </c>
      <c r="I7475" t="s">
        <v>27</v>
      </c>
      <c r="J7475" t="s">
        <v>53</v>
      </c>
      <c r="K7475" t="s">
        <v>40</v>
      </c>
      <c r="L7475" t="s">
        <v>54</v>
      </c>
      <c r="M7475" t="s">
        <v>31</v>
      </c>
      <c r="N7475" t="s">
        <v>32</v>
      </c>
      <c r="O7475">
        <v>24.89</v>
      </c>
      <c r="P7475" t="s">
        <v>648</v>
      </c>
      <c r="Q7475" t="s">
        <v>673</v>
      </c>
      <c r="R7475" t="s">
        <v>651</v>
      </c>
      <c r="S7475" t="s">
        <v>34</v>
      </c>
      <c r="T7475" t="s">
        <v>592</v>
      </c>
    </row>
    <row r="7476" spans="1:20">
      <c r="A7476" t="s">
        <v>673</v>
      </c>
      <c r="B7476" t="s">
        <v>648</v>
      </c>
      <c r="C7476" t="s">
        <v>674</v>
      </c>
      <c r="D7476" t="s">
        <v>675</v>
      </c>
      <c r="E7476" t="s">
        <v>25</v>
      </c>
      <c r="F7476" s="1">
        <v>30682</v>
      </c>
      <c r="G7476" t="s">
        <v>2895</v>
      </c>
      <c r="H7476">
        <v>201503</v>
      </c>
      <c r="I7476" t="s">
        <v>27</v>
      </c>
      <c r="J7476" t="s">
        <v>53</v>
      </c>
      <c r="K7476" t="s">
        <v>41</v>
      </c>
      <c r="L7476" t="s">
        <v>54</v>
      </c>
      <c r="M7476" t="s">
        <v>31</v>
      </c>
      <c r="N7476" t="s">
        <v>32</v>
      </c>
      <c r="O7476">
        <v>24.89</v>
      </c>
      <c r="P7476" t="s">
        <v>648</v>
      </c>
      <c r="Q7476" t="s">
        <v>673</v>
      </c>
      <c r="R7476" t="s">
        <v>651</v>
      </c>
      <c r="S7476" t="s">
        <v>34</v>
      </c>
      <c r="T7476" t="s">
        <v>592</v>
      </c>
    </row>
    <row r="7477" spans="1:20">
      <c r="A7477" t="s">
        <v>673</v>
      </c>
      <c r="B7477" t="s">
        <v>648</v>
      </c>
      <c r="C7477" t="s">
        <v>674</v>
      </c>
      <c r="D7477" t="s">
        <v>675</v>
      </c>
      <c r="E7477" t="s">
        <v>25</v>
      </c>
      <c r="F7477" s="1">
        <v>30682</v>
      </c>
      <c r="G7477" t="s">
        <v>2895</v>
      </c>
      <c r="H7477">
        <v>201503</v>
      </c>
      <c r="I7477" t="s">
        <v>27</v>
      </c>
      <c r="J7477" t="s">
        <v>53</v>
      </c>
      <c r="K7477" t="s">
        <v>42</v>
      </c>
      <c r="L7477" t="s">
        <v>54</v>
      </c>
      <c r="M7477" t="s">
        <v>31</v>
      </c>
      <c r="N7477" t="s">
        <v>32</v>
      </c>
      <c r="O7477">
        <v>24.89</v>
      </c>
      <c r="P7477" t="s">
        <v>648</v>
      </c>
      <c r="Q7477" t="s">
        <v>673</v>
      </c>
      <c r="R7477" t="s">
        <v>651</v>
      </c>
      <c r="S7477" t="s">
        <v>34</v>
      </c>
      <c r="T7477" t="s">
        <v>592</v>
      </c>
    </row>
    <row r="7478" spans="1:20">
      <c r="A7478" t="s">
        <v>673</v>
      </c>
      <c r="B7478" t="s">
        <v>648</v>
      </c>
      <c r="C7478" t="s">
        <v>674</v>
      </c>
      <c r="D7478" t="s">
        <v>675</v>
      </c>
      <c r="E7478" t="s">
        <v>25</v>
      </c>
      <c r="F7478" s="1">
        <v>30682</v>
      </c>
      <c r="G7478" t="s">
        <v>2895</v>
      </c>
      <c r="H7478">
        <v>201503</v>
      </c>
      <c r="I7478" t="s">
        <v>27</v>
      </c>
      <c r="J7478" t="s">
        <v>53</v>
      </c>
      <c r="K7478" t="s">
        <v>44</v>
      </c>
      <c r="L7478" t="s">
        <v>54</v>
      </c>
      <c r="M7478" t="s">
        <v>31</v>
      </c>
      <c r="N7478" t="s">
        <v>32</v>
      </c>
      <c r="O7478">
        <v>38.020000000000003</v>
      </c>
      <c r="P7478" t="s">
        <v>648</v>
      </c>
      <c r="Q7478" t="s">
        <v>673</v>
      </c>
      <c r="R7478" t="s">
        <v>651</v>
      </c>
      <c r="S7478" t="s">
        <v>34</v>
      </c>
      <c r="T7478" t="s">
        <v>592</v>
      </c>
    </row>
    <row r="7479" spans="1:20">
      <c r="A7479" t="s">
        <v>689</v>
      </c>
      <c r="B7479" t="s">
        <v>677</v>
      </c>
      <c r="C7479" t="s">
        <v>692</v>
      </c>
      <c r="D7479" t="s">
        <v>693</v>
      </c>
      <c r="E7479" t="s">
        <v>25</v>
      </c>
      <c r="F7479" s="1">
        <v>40179</v>
      </c>
      <c r="G7479" t="s">
        <v>2895</v>
      </c>
      <c r="H7479">
        <v>201503</v>
      </c>
      <c r="I7479" t="s">
        <v>27</v>
      </c>
      <c r="J7479" t="s">
        <v>53</v>
      </c>
      <c r="K7479" t="s">
        <v>36</v>
      </c>
      <c r="L7479" t="s">
        <v>54</v>
      </c>
      <c r="M7479" t="s">
        <v>31</v>
      </c>
      <c r="N7479" t="s">
        <v>32</v>
      </c>
      <c r="O7479" s="17">
        <v>140256.65</v>
      </c>
      <c r="P7479" t="s">
        <v>677</v>
      </c>
      <c r="Q7479" t="s">
        <v>689</v>
      </c>
      <c r="R7479" t="s">
        <v>680</v>
      </c>
      <c r="S7479" t="s">
        <v>34</v>
      </c>
      <c r="T7479" t="s">
        <v>561</v>
      </c>
    </row>
    <row r="7480" spans="1:20">
      <c r="A7480" t="s">
        <v>686</v>
      </c>
      <c r="B7480" t="s">
        <v>677</v>
      </c>
      <c r="C7480" t="s">
        <v>687</v>
      </c>
      <c r="D7480" t="s">
        <v>688</v>
      </c>
      <c r="E7480" t="s">
        <v>25</v>
      </c>
      <c r="F7480" s="1">
        <v>40179</v>
      </c>
      <c r="G7480" t="s">
        <v>2895</v>
      </c>
      <c r="H7480">
        <v>201503</v>
      </c>
      <c r="I7480" t="s">
        <v>27</v>
      </c>
      <c r="J7480" t="s">
        <v>53</v>
      </c>
      <c r="K7480" t="s">
        <v>29</v>
      </c>
      <c r="L7480" t="s">
        <v>54</v>
      </c>
      <c r="M7480" t="s">
        <v>31</v>
      </c>
      <c r="N7480" t="s">
        <v>32</v>
      </c>
      <c r="O7480" s="17">
        <v>125962.46</v>
      </c>
      <c r="P7480" t="s">
        <v>677</v>
      </c>
      <c r="Q7480" t="s">
        <v>686</v>
      </c>
      <c r="R7480" t="s">
        <v>680</v>
      </c>
      <c r="S7480" t="s">
        <v>34</v>
      </c>
      <c r="T7480" t="s">
        <v>561</v>
      </c>
    </row>
    <row r="7481" spans="1:20">
      <c r="A7481" t="s">
        <v>676</v>
      </c>
      <c r="B7481" t="s">
        <v>677</v>
      </c>
      <c r="C7481" t="s">
        <v>730</v>
      </c>
      <c r="D7481" t="s">
        <v>731</v>
      </c>
      <c r="E7481" t="s">
        <v>25</v>
      </c>
      <c r="F7481" s="1">
        <v>40179</v>
      </c>
      <c r="G7481" t="s">
        <v>2895</v>
      </c>
      <c r="H7481">
        <v>201503</v>
      </c>
      <c r="I7481" t="s">
        <v>27</v>
      </c>
      <c r="J7481" t="s">
        <v>28</v>
      </c>
      <c r="K7481" t="s">
        <v>38</v>
      </c>
      <c r="L7481" t="s">
        <v>30</v>
      </c>
      <c r="M7481" t="s">
        <v>31</v>
      </c>
      <c r="N7481" t="s">
        <v>32</v>
      </c>
      <c r="O7481" s="17">
        <v>120324.97</v>
      </c>
      <c r="P7481" t="s">
        <v>677</v>
      </c>
      <c r="Q7481" t="s">
        <v>676</v>
      </c>
      <c r="R7481" t="s">
        <v>680</v>
      </c>
      <c r="S7481" t="s">
        <v>34</v>
      </c>
      <c r="T7481" t="s">
        <v>561</v>
      </c>
    </row>
    <row r="7482" spans="1:20">
      <c r="A7482" t="s">
        <v>676</v>
      </c>
      <c r="B7482" t="s">
        <v>677</v>
      </c>
      <c r="C7482" t="s">
        <v>730</v>
      </c>
      <c r="D7482" t="s">
        <v>731</v>
      </c>
      <c r="E7482" t="s">
        <v>25</v>
      </c>
      <c r="F7482" s="1">
        <v>40179</v>
      </c>
      <c r="G7482" t="s">
        <v>2895</v>
      </c>
      <c r="H7482">
        <v>201503</v>
      </c>
      <c r="I7482" t="s">
        <v>27</v>
      </c>
      <c r="J7482" t="s">
        <v>28</v>
      </c>
      <c r="K7482" t="s">
        <v>36</v>
      </c>
      <c r="L7482" t="s">
        <v>30</v>
      </c>
      <c r="M7482" t="s">
        <v>31</v>
      </c>
      <c r="N7482" t="s">
        <v>32</v>
      </c>
      <c r="O7482" s="17">
        <v>119799.77</v>
      </c>
      <c r="P7482" t="s">
        <v>677</v>
      </c>
      <c r="Q7482" t="s">
        <v>676</v>
      </c>
      <c r="R7482" t="s">
        <v>680</v>
      </c>
      <c r="S7482" t="s">
        <v>34</v>
      </c>
      <c r="T7482" t="s">
        <v>561</v>
      </c>
    </row>
    <row r="7483" spans="1:20">
      <c r="A7483" t="s">
        <v>676</v>
      </c>
      <c r="B7483" t="s">
        <v>677</v>
      </c>
      <c r="C7483" t="s">
        <v>730</v>
      </c>
      <c r="D7483" t="s">
        <v>731</v>
      </c>
      <c r="E7483" t="s">
        <v>25</v>
      </c>
      <c r="F7483" s="1">
        <v>40179</v>
      </c>
      <c r="G7483" t="s">
        <v>2895</v>
      </c>
      <c r="H7483">
        <v>201503</v>
      </c>
      <c r="I7483" t="s">
        <v>27</v>
      </c>
      <c r="J7483" t="s">
        <v>28</v>
      </c>
      <c r="K7483" t="s">
        <v>37</v>
      </c>
      <c r="L7483" t="s">
        <v>30</v>
      </c>
      <c r="M7483" t="s">
        <v>31</v>
      </c>
      <c r="N7483" t="s">
        <v>32</v>
      </c>
      <c r="O7483" s="17">
        <v>117904.45</v>
      </c>
      <c r="P7483" t="s">
        <v>677</v>
      </c>
      <c r="Q7483" t="s">
        <v>676</v>
      </c>
      <c r="R7483" t="s">
        <v>680</v>
      </c>
      <c r="S7483" t="s">
        <v>34</v>
      </c>
      <c r="T7483" t="s">
        <v>561</v>
      </c>
    </row>
    <row r="7484" spans="1:20">
      <c r="A7484" t="s">
        <v>676</v>
      </c>
      <c r="B7484" t="s">
        <v>677</v>
      </c>
      <c r="C7484" t="s">
        <v>730</v>
      </c>
      <c r="D7484" t="s">
        <v>731</v>
      </c>
      <c r="E7484" t="s">
        <v>25</v>
      </c>
      <c r="F7484" s="1">
        <v>40179</v>
      </c>
      <c r="G7484" t="s">
        <v>2895</v>
      </c>
      <c r="H7484">
        <v>201503</v>
      </c>
      <c r="I7484" t="s">
        <v>27</v>
      </c>
      <c r="J7484" t="s">
        <v>28</v>
      </c>
      <c r="K7484" t="s">
        <v>29</v>
      </c>
      <c r="L7484" t="s">
        <v>30</v>
      </c>
      <c r="M7484" t="s">
        <v>31</v>
      </c>
      <c r="N7484" t="s">
        <v>32</v>
      </c>
      <c r="O7484" s="17">
        <v>117693.61</v>
      </c>
      <c r="P7484" t="s">
        <v>677</v>
      </c>
      <c r="Q7484" t="s">
        <v>676</v>
      </c>
      <c r="R7484" t="s">
        <v>680</v>
      </c>
      <c r="S7484" t="s">
        <v>34</v>
      </c>
      <c r="T7484" t="s">
        <v>561</v>
      </c>
    </row>
    <row r="7485" spans="1:20">
      <c r="A7485" t="s">
        <v>676</v>
      </c>
      <c r="B7485" t="s">
        <v>677</v>
      </c>
      <c r="C7485" t="s">
        <v>730</v>
      </c>
      <c r="D7485" t="s">
        <v>731</v>
      </c>
      <c r="E7485" t="s">
        <v>25</v>
      </c>
      <c r="F7485" s="1">
        <v>40179</v>
      </c>
      <c r="G7485" t="s">
        <v>2895</v>
      </c>
      <c r="H7485">
        <v>201503</v>
      </c>
      <c r="I7485" t="s">
        <v>27</v>
      </c>
      <c r="J7485" t="s">
        <v>28</v>
      </c>
      <c r="K7485" t="s">
        <v>39</v>
      </c>
      <c r="L7485" t="s">
        <v>30</v>
      </c>
      <c r="M7485" t="s">
        <v>31</v>
      </c>
      <c r="N7485" t="s">
        <v>32</v>
      </c>
      <c r="O7485" s="17">
        <v>117258.95</v>
      </c>
      <c r="P7485" t="s">
        <v>677</v>
      </c>
      <c r="Q7485" t="s">
        <v>676</v>
      </c>
      <c r="R7485" t="s">
        <v>680</v>
      </c>
      <c r="S7485" t="s">
        <v>34</v>
      </c>
      <c r="T7485" t="s">
        <v>561</v>
      </c>
    </row>
    <row r="7486" spans="1:20">
      <c r="A7486" t="s">
        <v>676</v>
      </c>
      <c r="B7486" t="s">
        <v>677</v>
      </c>
      <c r="C7486" t="s">
        <v>730</v>
      </c>
      <c r="D7486" t="s">
        <v>731</v>
      </c>
      <c r="E7486" t="s">
        <v>25</v>
      </c>
      <c r="F7486" s="1">
        <v>40179</v>
      </c>
      <c r="G7486" t="s">
        <v>2895</v>
      </c>
      <c r="H7486">
        <v>201503</v>
      </c>
      <c r="I7486" t="s">
        <v>27</v>
      </c>
      <c r="J7486" t="s">
        <v>28</v>
      </c>
      <c r="K7486" t="s">
        <v>41</v>
      </c>
      <c r="L7486" t="s">
        <v>30</v>
      </c>
      <c r="M7486" t="s">
        <v>31</v>
      </c>
      <c r="N7486" t="s">
        <v>32</v>
      </c>
      <c r="O7486" s="17">
        <v>116816.96000000001</v>
      </c>
      <c r="P7486" t="s">
        <v>677</v>
      </c>
      <c r="Q7486" t="s">
        <v>676</v>
      </c>
      <c r="R7486" t="s">
        <v>680</v>
      </c>
      <c r="S7486" t="s">
        <v>34</v>
      </c>
      <c r="T7486" t="s">
        <v>561</v>
      </c>
    </row>
    <row r="7487" spans="1:20">
      <c r="A7487" t="s">
        <v>676</v>
      </c>
      <c r="B7487" t="s">
        <v>677</v>
      </c>
      <c r="C7487" t="s">
        <v>730</v>
      </c>
      <c r="D7487" t="s">
        <v>731</v>
      </c>
      <c r="E7487" t="s">
        <v>25</v>
      </c>
      <c r="F7487" s="1">
        <v>40179</v>
      </c>
      <c r="G7487" t="s">
        <v>2895</v>
      </c>
      <c r="H7487">
        <v>201503</v>
      </c>
      <c r="I7487" t="s">
        <v>27</v>
      </c>
      <c r="J7487" t="s">
        <v>28</v>
      </c>
      <c r="K7487" t="s">
        <v>44</v>
      </c>
      <c r="L7487" t="s">
        <v>30</v>
      </c>
      <c r="M7487" t="s">
        <v>31</v>
      </c>
      <c r="N7487" t="s">
        <v>32</v>
      </c>
      <c r="O7487" s="17">
        <v>116474.69</v>
      </c>
      <c r="P7487" t="s">
        <v>677</v>
      </c>
      <c r="Q7487" t="s">
        <v>676</v>
      </c>
      <c r="R7487" t="s">
        <v>680</v>
      </c>
      <c r="S7487" t="s">
        <v>34</v>
      </c>
      <c r="T7487" t="s">
        <v>561</v>
      </c>
    </row>
    <row r="7488" spans="1:20">
      <c r="A7488" t="s">
        <v>686</v>
      </c>
      <c r="B7488" t="s">
        <v>677</v>
      </c>
      <c r="C7488" t="s">
        <v>687</v>
      </c>
      <c r="D7488" t="s">
        <v>688</v>
      </c>
      <c r="E7488" t="s">
        <v>25</v>
      </c>
      <c r="F7488" s="1">
        <v>40179</v>
      </c>
      <c r="G7488" t="s">
        <v>2895</v>
      </c>
      <c r="H7488">
        <v>201503</v>
      </c>
      <c r="I7488" t="s">
        <v>27</v>
      </c>
      <c r="J7488" t="s">
        <v>53</v>
      </c>
      <c r="K7488" t="s">
        <v>36</v>
      </c>
      <c r="L7488" t="s">
        <v>54</v>
      </c>
      <c r="M7488" t="s">
        <v>31</v>
      </c>
      <c r="N7488" t="s">
        <v>32</v>
      </c>
      <c r="O7488" s="17">
        <v>99889.47</v>
      </c>
      <c r="P7488" t="s">
        <v>677</v>
      </c>
      <c r="Q7488" t="s">
        <v>686</v>
      </c>
      <c r="R7488" t="s">
        <v>680</v>
      </c>
      <c r="S7488" t="s">
        <v>34</v>
      </c>
      <c r="T7488" t="s">
        <v>561</v>
      </c>
    </row>
    <row r="7489" spans="1:20">
      <c r="A7489" t="s">
        <v>686</v>
      </c>
      <c r="B7489" t="s">
        <v>677</v>
      </c>
      <c r="C7489" t="s">
        <v>687</v>
      </c>
      <c r="D7489" t="s">
        <v>688</v>
      </c>
      <c r="E7489" t="s">
        <v>25</v>
      </c>
      <c r="F7489" s="1">
        <v>40179</v>
      </c>
      <c r="G7489" t="s">
        <v>2895</v>
      </c>
      <c r="H7489">
        <v>201503</v>
      </c>
      <c r="I7489" t="s">
        <v>27</v>
      </c>
      <c r="J7489" t="s">
        <v>53</v>
      </c>
      <c r="K7489" t="s">
        <v>40</v>
      </c>
      <c r="L7489" t="s">
        <v>54</v>
      </c>
      <c r="M7489" t="s">
        <v>31</v>
      </c>
      <c r="N7489" t="s">
        <v>32</v>
      </c>
      <c r="O7489" s="17">
        <v>92100.61</v>
      </c>
      <c r="P7489" t="s">
        <v>677</v>
      </c>
      <c r="Q7489" t="s">
        <v>686</v>
      </c>
      <c r="R7489" t="s">
        <v>680</v>
      </c>
      <c r="S7489" t="s">
        <v>34</v>
      </c>
      <c r="T7489" t="s">
        <v>561</v>
      </c>
    </row>
    <row r="7490" spans="1:20">
      <c r="A7490" t="s">
        <v>676</v>
      </c>
      <c r="B7490" t="s">
        <v>677</v>
      </c>
      <c r="C7490" t="s">
        <v>804</v>
      </c>
      <c r="D7490" t="s">
        <v>805</v>
      </c>
      <c r="E7490" t="s">
        <v>25</v>
      </c>
      <c r="F7490" s="1">
        <v>40179</v>
      </c>
      <c r="G7490" t="s">
        <v>2895</v>
      </c>
      <c r="H7490">
        <v>201503</v>
      </c>
      <c r="I7490" t="s">
        <v>27</v>
      </c>
      <c r="J7490" t="s">
        <v>28</v>
      </c>
      <c r="K7490" t="s">
        <v>29</v>
      </c>
      <c r="L7490" t="s">
        <v>30</v>
      </c>
      <c r="M7490" t="s">
        <v>31</v>
      </c>
      <c r="N7490" t="s">
        <v>32</v>
      </c>
      <c r="O7490" s="17">
        <v>77407.63</v>
      </c>
      <c r="P7490" t="s">
        <v>677</v>
      </c>
      <c r="Q7490" t="s">
        <v>676</v>
      </c>
      <c r="R7490" t="s">
        <v>680</v>
      </c>
      <c r="S7490" t="s">
        <v>34</v>
      </c>
      <c r="T7490" t="s">
        <v>561</v>
      </c>
    </row>
    <row r="7491" spans="1:20">
      <c r="A7491" t="s">
        <v>725</v>
      </c>
      <c r="B7491" t="s">
        <v>677</v>
      </c>
      <c r="C7491" t="s">
        <v>726</v>
      </c>
      <c r="D7491" t="s">
        <v>727</v>
      </c>
      <c r="E7491" t="s">
        <v>25</v>
      </c>
      <c r="F7491" s="1">
        <v>40179</v>
      </c>
      <c r="G7491" t="s">
        <v>2895</v>
      </c>
      <c r="H7491">
        <v>201503</v>
      </c>
      <c r="I7491" t="s">
        <v>27</v>
      </c>
      <c r="J7491" t="s">
        <v>28</v>
      </c>
      <c r="K7491" t="s">
        <v>36</v>
      </c>
      <c r="L7491" t="s">
        <v>30</v>
      </c>
      <c r="M7491" t="s">
        <v>31</v>
      </c>
      <c r="N7491" t="s">
        <v>32</v>
      </c>
      <c r="O7491" s="17">
        <v>53301.64</v>
      </c>
      <c r="P7491" t="s">
        <v>677</v>
      </c>
      <c r="Q7491" t="s">
        <v>725</v>
      </c>
      <c r="R7491" t="s">
        <v>680</v>
      </c>
      <c r="S7491" t="s">
        <v>34</v>
      </c>
      <c r="T7491" t="s">
        <v>561</v>
      </c>
    </row>
    <row r="7492" spans="1:20">
      <c r="A7492" t="s">
        <v>681</v>
      </c>
      <c r="B7492" t="s">
        <v>677</v>
      </c>
      <c r="C7492" t="s">
        <v>734</v>
      </c>
      <c r="D7492" t="s">
        <v>735</v>
      </c>
      <c r="E7492" t="s">
        <v>25</v>
      </c>
      <c r="F7492" s="1">
        <v>40179</v>
      </c>
      <c r="G7492" t="s">
        <v>2895</v>
      </c>
      <c r="H7492">
        <v>201503</v>
      </c>
      <c r="I7492" t="s">
        <v>27</v>
      </c>
      <c r="J7492" t="s">
        <v>28</v>
      </c>
      <c r="K7492" t="s">
        <v>29</v>
      </c>
      <c r="L7492" t="s">
        <v>30</v>
      </c>
      <c r="M7492" t="s">
        <v>31</v>
      </c>
      <c r="N7492" t="s">
        <v>32</v>
      </c>
      <c r="O7492" s="17">
        <v>47892.05</v>
      </c>
      <c r="P7492" t="s">
        <v>677</v>
      </c>
      <c r="Q7492" t="s">
        <v>681</v>
      </c>
      <c r="R7492" t="s">
        <v>680</v>
      </c>
      <c r="S7492" t="s">
        <v>34</v>
      </c>
      <c r="T7492" t="s">
        <v>561</v>
      </c>
    </row>
    <row r="7493" spans="1:20">
      <c r="A7493" t="s">
        <v>694</v>
      </c>
      <c r="B7493" t="s">
        <v>677</v>
      </c>
      <c r="C7493" t="s">
        <v>706</v>
      </c>
      <c r="D7493" t="s">
        <v>707</v>
      </c>
      <c r="E7493" t="s">
        <v>25</v>
      </c>
      <c r="F7493" s="1">
        <v>40179</v>
      </c>
      <c r="G7493" t="s">
        <v>2895</v>
      </c>
      <c r="H7493">
        <v>201503</v>
      </c>
      <c r="I7493" t="s">
        <v>27</v>
      </c>
      <c r="J7493" t="s">
        <v>28</v>
      </c>
      <c r="K7493" t="s">
        <v>29</v>
      </c>
      <c r="L7493" t="s">
        <v>30</v>
      </c>
      <c r="M7493" t="s">
        <v>31</v>
      </c>
      <c r="N7493" t="s">
        <v>32</v>
      </c>
      <c r="O7493" s="17">
        <v>44101.91</v>
      </c>
      <c r="P7493" t="s">
        <v>677</v>
      </c>
      <c r="Q7493" t="s">
        <v>694</v>
      </c>
      <c r="R7493" t="s">
        <v>680</v>
      </c>
      <c r="S7493" t="s">
        <v>34</v>
      </c>
      <c r="T7493" t="s">
        <v>561</v>
      </c>
    </row>
    <row r="7494" spans="1:20">
      <c r="A7494" t="s">
        <v>689</v>
      </c>
      <c r="B7494" t="s">
        <v>677</v>
      </c>
      <c r="C7494" t="s">
        <v>692</v>
      </c>
      <c r="D7494" t="s">
        <v>693</v>
      </c>
      <c r="E7494" t="s">
        <v>25</v>
      </c>
      <c r="F7494" s="1">
        <v>40179</v>
      </c>
      <c r="G7494" t="s">
        <v>2895</v>
      </c>
      <c r="H7494">
        <v>201503</v>
      </c>
      <c r="I7494" t="s">
        <v>27</v>
      </c>
      <c r="J7494" t="s">
        <v>53</v>
      </c>
      <c r="K7494" t="s">
        <v>29</v>
      </c>
      <c r="L7494" t="s">
        <v>54</v>
      </c>
      <c r="M7494" t="s">
        <v>31</v>
      </c>
      <c r="N7494" t="s">
        <v>32</v>
      </c>
      <c r="O7494" s="17">
        <v>33990.67</v>
      </c>
      <c r="P7494" t="s">
        <v>677</v>
      </c>
      <c r="Q7494" t="s">
        <v>689</v>
      </c>
      <c r="R7494" t="s">
        <v>680</v>
      </c>
      <c r="S7494" t="s">
        <v>34</v>
      </c>
      <c r="T7494" t="s">
        <v>561</v>
      </c>
    </row>
    <row r="7495" spans="1:20">
      <c r="A7495" t="s">
        <v>686</v>
      </c>
      <c r="B7495" t="s">
        <v>677</v>
      </c>
      <c r="C7495" t="s">
        <v>687</v>
      </c>
      <c r="D7495" t="s">
        <v>688</v>
      </c>
      <c r="E7495" t="s">
        <v>25</v>
      </c>
      <c r="F7495" s="1">
        <v>40179</v>
      </c>
      <c r="G7495" t="s">
        <v>2895</v>
      </c>
      <c r="H7495">
        <v>201503</v>
      </c>
      <c r="I7495" t="s">
        <v>27</v>
      </c>
      <c r="J7495" t="s">
        <v>53</v>
      </c>
      <c r="K7495" t="s">
        <v>38</v>
      </c>
      <c r="L7495" t="s">
        <v>54</v>
      </c>
      <c r="M7495" t="s">
        <v>31</v>
      </c>
      <c r="N7495" t="s">
        <v>32</v>
      </c>
      <c r="O7495" s="17">
        <v>33767.39</v>
      </c>
      <c r="P7495" t="s">
        <v>677</v>
      </c>
      <c r="Q7495" t="s">
        <v>686</v>
      </c>
      <c r="R7495" t="s">
        <v>680</v>
      </c>
      <c r="S7495" t="s">
        <v>34</v>
      </c>
      <c r="T7495" t="s">
        <v>561</v>
      </c>
    </row>
    <row r="7496" spans="1:20">
      <c r="A7496" t="s">
        <v>689</v>
      </c>
      <c r="B7496" t="s">
        <v>677</v>
      </c>
      <c r="C7496" t="s">
        <v>690</v>
      </c>
      <c r="D7496" t="s">
        <v>691</v>
      </c>
      <c r="E7496" t="s">
        <v>25</v>
      </c>
      <c r="F7496" s="1">
        <v>40179</v>
      </c>
      <c r="G7496" t="s">
        <v>2895</v>
      </c>
      <c r="H7496">
        <v>201503</v>
      </c>
      <c r="I7496" t="s">
        <v>27</v>
      </c>
      <c r="J7496" t="s">
        <v>53</v>
      </c>
      <c r="K7496" t="s">
        <v>36</v>
      </c>
      <c r="L7496" t="s">
        <v>54</v>
      </c>
      <c r="M7496" t="s">
        <v>31</v>
      </c>
      <c r="N7496" t="s">
        <v>32</v>
      </c>
      <c r="O7496" s="17">
        <v>29772.18</v>
      </c>
      <c r="P7496" t="s">
        <v>677</v>
      </c>
      <c r="Q7496" t="s">
        <v>689</v>
      </c>
      <c r="R7496" t="s">
        <v>680</v>
      </c>
      <c r="S7496" t="s">
        <v>34</v>
      </c>
      <c r="T7496" t="s">
        <v>561</v>
      </c>
    </row>
    <row r="7497" spans="1:20">
      <c r="A7497" t="s">
        <v>694</v>
      </c>
      <c r="B7497" t="s">
        <v>677</v>
      </c>
      <c r="C7497" t="s">
        <v>695</v>
      </c>
      <c r="D7497" t="s">
        <v>696</v>
      </c>
      <c r="E7497" t="s">
        <v>25</v>
      </c>
      <c r="F7497" s="1">
        <v>40179</v>
      </c>
      <c r="G7497" t="s">
        <v>2895</v>
      </c>
      <c r="H7497">
        <v>201503</v>
      </c>
      <c r="I7497" t="s">
        <v>27</v>
      </c>
      <c r="J7497" t="s">
        <v>53</v>
      </c>
      <c r="K7497" t="s">
        <v>29</v>
      </c>
      <c r="L7497" t="s">
        <v>54</v>
      </c>
      <c r="M7497" t="s">
        <v>31</v>
      </c>
      <c r="N7497" t="s">
        <v>32</v>
      </c>
      <c r="O7497" s="17">
        <v>28647.52</v>
      </c>
      <c r="P7497" t="s">
        <v>677</v>
      </c>
      <c r="Q7497" t="s">
        <v>694</v>
      </c>
      <c r="R7497" t="s">
        <v>680</v>
      </c>
      <c r="S7497" t="s">
        <v>34</v>
      </c>
      <c r="T7497" t="s">
        <v>561</v>
      </c>
    </row>
    <row r="7498" spans="1:20">
      <c r="A7498" t="s">
        <v>686</v>
      </c>
      <c r="B7498" t="s">
        <v>677</v>
      </c>
      <c r="C7498" t="s">
        <v>762</v>
      </c>
      <c r="D7498" t="s">
        <v>763</v>
      </c>
      <c r="E7498" t="s">
        <v>25</v>
      </c>
      <c r="F7498" s="1">
        <v>40179</v>
      </c>
      <c r="G7498" t="s">
        <v>2895</v>
      </c>
      <c r="H7498">
        <v>201503</v>
      </c>
      <c r="I7498" t="s">
        <v>27</v>
      </c>
      <c r="J7498" t="s">
        <v>53</v>
      </c>
      <c r="K7498" t="s">
        <v>29</v>
      </c>
      <c r="L7498" t="s">
        <v>54</v>
      </c>
      <c r="M7498" t="s">
        <v>31</v>
      </c>
      <c r="N7498" t="s">
        <v>32</v>
      </c>
      <c r="O7498" s="17">
        <v>22218.18</v>
      </c>
      <c r="P7498" t="s">
        <v>677</v>
      </c>
      <c r="Q7498" t="s">
        <v>686</v>
      </c>
      <c r="R7498" t="s">
        <v>680</v>
      </c>
      <c r="S7498" t="s">
        <v>34</v>
      </c>
      <c r="T7498" t="s">
        <v>561</v>
      </c>
    </row>
    <row r="7499" spans="1:20">
      <c r="A7499" t="s">
        <v>689</v>
      </c>
      <c r="B7499" t="s">
        <v>677</v>
      </c>
      <c r="C7499" t="s">
        <v>690</v>
      </c>
      <c r="D7499" t="s">
        <v>691</v>
      </c>
      <c r="E7499" t="s">
        <v>25</v>
      </c>
      <c r="F7499" s="1">
        <v>40179</v>
      </c>
      <c r="G7499" t="s">
        <v>2895</v>
      </c>
      <c r="H7499">
        <v>201503</v>
      </c>
      <c r="I7499" t="s">
        <v>27</v>
      </c>
      <c r="J7499" t="s">
        <v>53</v>
      </c>
      <c r="K7499" t="s">
        <v>29</v>
      </c>
      <c r="L7499" t="s">
        <v>54</v>
      </c>
      <c r="M7499" t="s">
        <v>31</v>
      </c>
      <c r="N7499" t="s">
        <v>32</v>
      </c>
      <c r="O7499" s="17">
        <v>20902.48</v>
      </c>
      <c r="P7499" t="s">
        <v>677</v>
      </c>
      <c r="Q7499" t="s">
        <v>689</v>
      </c>
      <c r="R7499" t="s">
        <v>680</v>
      </c>
      <c r="S7499" t="s">
        <v>34</v>
      </c>
      <c r="T7499" t="s">
        <v>561</v>
      </c>
    </row>
    <row r="7500" spans="1:20">
      <c r="A7500" t="s">
        <v>736</v>
      </c>
      <c r="B7500" t="s">
        <v>677</v>
      </c>
      <c r="C7500" t="s">
        <v>737</v>
      </c>
      <c r="D7500" t="s">
        <v>738</v>
      </c>
      <c r="E7500" t="s">
        <v>25</v>
      </c>
      <c r="F7500" s="1">
        <v>40179</v>
      </c>
      <c r="G7500" t="s">
        <v>2895</v>
      </c>
      <c r="H7500">
        <v>201503</v>
      </c>
      <c r="I7500" t="s">
        <v>27</v>
      </c>
      <c r="J7500" t="s">
        <v>28</v>
      </c>
      <c r="K7500" t="s">
        <v>29</v>
      </c>
      <c r="L7500" t="s">
        <v>30</v>
      </c>
      <c r="M7500" t="s">
        <v>31</v>
      </c>
      <c r="N7500" t="s">
        <v>32</v>
      </c>
      <c r="O7500" s="17">
        <v>18164.580000000002</v>
      </c>
      <c r="P7500" t="s">
        <v>677</v>
      </c>
      <c r="Q7500" t="s">
        <v>736</v>
      </c>
      <c r="R7500" t="s">
        <v>680</v>
      </c>
      <c r="S7500" t="s">
        <v>34</v>
      </c>
      <c r="T7500" t="s">
        <v>561</v>
      </c>
    </row>
    <row r="7501" spans="1:20">
      <c r="A7501" t="s">
        <v>681</v>
      </c>
      <c r="B7501" t="s">
        <v>677</v>
      </c>
      <c r="C7501" t="s">
        <v>734</v>
      </c>
      <c r="D7501" t="s">
        <v>735</v>
      </c>
      <c r="E7501" t="s">
        <v>25</v>
      </c>
      <c r="F7501" s="1">
        <v>40179</v>
      </c>
      <c r="G7501" t="s">
        <v>2895</v>
      </c>
      <c r="H7501">
        <v>201503</v>
      </c>
      <c r="I7501" t="s">
        <v>27</v>
      </c>
      <c r="J7501" t="s">
        <v>28</v>
      </c>
      <c r="K7501" t="s">
        <v>36</v>
      </c>
      <c r="L7501" t="s">
        <v>30</v>
      </c>
      <c r="M7501" t="s">
        <v>31</v>
      </c>
      <c r="N7501" t="s">
        <v>32</v>
      </c>
      <c r="O7501" s="17">
        <v>17302.34</v>
      </c>
      <c r="P7501" t="s">
        <v>677</v>
      </c>
      <c r="Q7501" t="s">
        <v>681</v>
      </c>
      <c r="R7501" t="s">
        <v>680</v>
      </c>
      <c r="S7501" t="s">
        <v>34</v>
      </c>
      <c r="T7501" t="s">
        <v>561</v>
      </c>
    </row>
    <row r="7502" spans="1:20">
      <c r="A7502" t="s">
        <v>703</v>
      </c>
      <c r="B7502" t="s">
        <v>677</v>
      </c>
      <c r="C7502" t="s">
        <v>708</v>
      </c>
      <c r="D7502" t="s">
        <v>709</v>
      </c>
      <c r="E7502" t="s">
        <v>25</v>
      </c>
      <c r="F7502" s="1">
        <v>40179</v>
      </c>
      <c r="G7502" t="s">
        <v>2895</v>
      </c>
      <c r="H7502">
        <v>201503</v>
      </c>
      <c r="I7502" t="s">
        <v>27</v>
      </c>
      <c r="J7502" t="s">
        <v>28</v>
      </c>
      <c r="K7502" t="s">
        <v>39</v>
      </c>
      <c r="L7502" t="s">
        <v>30</v>
      </c>
      <c r="M7502" t="s">
        <v>31</v>
      </c>
      <c r="N7502" t="s">
        <v>32</v>
      </c>
      <c r="O7502" s="17">
        <v>15855.99</v>
      </c>
      <c r="P7502" t="s">
        <v>677</v>
      </c>
      <c r="Q7502" t="s">
        <v>703</v>
      </c>
      <c r="R7502" t="s">
        <v>680</v>
      </c>
      <c r="S7502" t="s">
        <v>34</v>
      </c>
      <c r="T7502" t="s">
        <v>561</v>
      </c>
    </row>
    <row r="7503" spans="1:20">
      <c r="A7503" t="s">
        <v>686</v>
      </c>
      <c r="B7503" t="s">
        <v>677</v>
      </c>
      <c r="C7503" t="s">
        <v>687</v>
      </c>
      <c r="D7503" t="s">
        <v>688</v>
      </c>
      <c r="E7503" t="s">
        <v>25</v>
      </c>
      <c r="F7503" s="1">
        <v>40179</v>
      </c>
      <c r="G7503" t="s">
        <v>2895</v>
      </c>
      <c r="H7503">
        <v>201503</v>
      </c>
      <c r="I7503" t="s">
        <v>27</v>
      </c>
      <c r="J7503" t="s">
        <v>53</v>
      </c>
      <c r="K7503" t="s">
        <v>37</v>
      </c>
      <c r="L7503" t="s">
        <v>54</v>
      </c>
      <c r="M7503" t="s">
        <v>31</v>
      </c>
      <c r="N7503" t="s">
        <v>32</v>
      </c>
      <c r="O7503" s="17">
        <v>12510.5</v>
      </c>
      <c r="P7503" t="s">
        <v>677</v>
      </c>
      <c r="Q7503" t="s">
        <v>686</v>
      </c>
      <c r="R7503" t="s">
        <v>680</v>
      </c>
      <c r="S7503" t="s">
        <v>34</v>
      </c>
      <c r="T7503" t="s">
        <v>561</v>
      </c>
    </row>
    <row r="7504" spans="1:20">
      <c r="A7504" t="s">
        <v>694</v>
      </c>
      <c r="B7504" t="s">
        <v>677</v>
      </c>
      <c r="C7504" t="s">
        <v>695</v>
      </c>
      <c r="D7504" t="s">
        <v>696</v>
      </c>
      <c r="E7504" t="s">
        <v>25</v>
      </c>
      <c r="F7504" s="1">
        <v>40179</v>
      </c>
      <c r="G7504" t="s">
        <v>2895</v>
      </c>
      <c r="H7504">
        <v>201503</v>
      </c>
      <c r="I7504" t="s">
        <v>27</v>
      </c>
      <c r="J7504" t="s">
        <v>53</v>
      </c>
      <c r="K7504" t="s">
        <v>36</v>
      </c>
      <c r="L7504" t="s">
        <v>54</v>
      </c>
      <c r="M7504" t="s">
        <v>31</v>
      </c>
      <c r="N7504" t="s">
        <v>32</v>
      </c>
      <c r="O7504" s="17">
        <v>12504.53</v>
      </c>
      <c r="P7504" t="s">
        <v>677</v>
      </c>
      <c r="Q7504" t="s">
        <v>694</v>
      </c>
      <c r="R7504" t="s">
        <v>680</v>
      </c>
      <c r="S7504" t="s">
        <v>34</v>
      </c>
      <c r="T7504" t="s">
        <v>561</v>
      </c>
    </row>
    <row r="7505" spans="1:20">
      <c r="A7505" t="s">
        <v>689</v>
      </c>
      <c r="B7505" t="s">
        <v>677</v>
      </c>
      <c r="C7505" t="s">
        <v>764</v>
      </c>
      <c r="D7505" t="s">
        <v>765</v>
      </c>
      <c r="E7505" t="s">
        <v>25</v>
      </c>
      <c r="F7505" s="1">
        <v>40179</v>
      </c>
      <c r="G7505" t="s">
        <v>2895</v>
      </c>
      <c r="H7505">
        <v>201503</v>
      </c>
      <c r="I7505" t="s">
        <v>27</v>
      </c>
      <c r="J7505" t="s">
        <v>53</v>
      </c>
      <c r="K7505" t="s">
        <v>29</v>
      </c>
      <c r="L7505" t="s">
        <v>54</v>
      </c>
      <c r="M7505" t="s">
        <v>31</v>
      </c>
      <c r="N7505" t="s">
        <v>32</v>
      </c>
      <c r="O7505" s="17">
        <v>12448.15</v>
      </c>
      <c r="P7505" t="s">
        <v>677</v>
      </c>
      <c r="Q7505" t="s">
        <v>689</v>
      </c>
      <c r="R7505" t="s">
        <v>680</v>
      </c>
      <c r="S7505" t="s">
        <v>34</v>
      </c>
      <c r="T7505" t="s">
        <v>561</v>
      </c>
    </row>
    <row r="7506" spans="1:20">
      <c r="A7506" t="s">
        <v>676</v>
      </c>
      <c r="B7506" t="s">
        <v>677</v>
      </c>
      <c r="C7506" t="s">
        <v>758</v>
      </c>
      <c r="D7506" t="s">
        <v>759</v>
      </c>
      <c r="E7506" t="s">
        <v>25</v>
      </c>
      <c r="F7506" s="1">
        <v>40179</v>
      </c>
      <c r="G7506" t="s">
        <v>2895</v>
      </c>
      <c r="H7506">
        <v>201503</v>
      </c>
      <c r="I7506" t="s">
        <v>27</v>
      </c>
      <c r="J7506" t="s">
        <v>28</v>
      </c>
      <c r="K7506" t="s">
        <v>29</v>
      </c>
      <c r="L7506" t="s">
        <v>30</v>
      </c>
      <c r="M7506" t="s">
        <v>31</v>
      </c>
      <c r="N7506" t="s">
        <v>32</v>
      </c>
      <c r="O7506" s="17">
        <v>11703.04</v>
      </c>
      <c r="P7506" t="s">
        <v>677</v>
      </c>
      <c r="Q7506" t="s">
        <v>676</v>
      </c>
      <c r="R7506" t="s">
        <v>680</v>
      </c>
      <c r="S7506" t="s">
        <v>34</v>
      </c>
      <c r="T7506" t="s">
        <v>561</v>
      </c>
    </row>
    <row r="7507" spans="1:20">
      <c r="A7507" t="s">
        <v>703</v>
      </c>
      <c r="B7507" t="s">
        <v>677</v>
      </c>
      <c r="C7507" t="s">
        <v>708</v>
      </c>
      <c r="D7507" t="s">
        <v>709</v>
      </c>
      <c r="E7507" t="s">
        <v>25</v>
      </c>
      <c r="F7507" s="1">
        <v>40179</v>
      </c>
      <c r="G7507" t="s">
        <v>2895</v>
      </c>
      <c r="H7507">
        <v>201503</v>
      </c>
      <c r="I7507" t="s">
        <v>27</v>
      </c>
      <c r="J7507" t="s">
        <v>28</v>
      </c>
      <c r="K7507" t="s">
        <v>29</v>
      </c>
      <c r="L7507" t="s">
        <v>30</v>
      </c>
      <c r="M7507" t="s">
        <v>31</v>
      </c>
      <c r="N7507" t="s">
        <v>32</v>
      </c>
      <c r="O7507" s="17">
        <v>11031</v>
      </c>
      <c r="P7507" t="s">
        <v>677</v>
      </c>
      <c r="Q7507" t="s">
        <v>703</v>
      </c>
      <c r="R7507" t="s">
        <v>680</v>
      </c>
      <c r="S7507" t="s">
        <v>34</v>
      </c>
      <c r="T7507" t="s">
        <v>561</v>
      </c>
    </row>
    <row r="7508" spans="1:20">
      <c r="A7508" t="s">
        <v>694</v>
      </c>
      <c r="B7508" t="s">
        <v>677</v>
      </c>
      <c r="C7508" t="s">
        <v>788</v>
      </c>
      <c r="D7508" t="s">
        <v>789</v>
      </c>
      <c r="E7508" t="s">
        <v>25</v>
      </c>
      <c r="F7508" s="1">
        <v>40179</v>
      </c>
      <c r="G7508" t="s">
        <v>2895</v>
      </c>
      <c r="H7508">
        <v>201503</v>
      </c>
      <c r="I7508" t="s">
        <v>27</v>
      </c>
      <c r="J7508" t="s">
        <v>53</v>
      </c>
      <c r="K7508" t="s">
        <v>36</v>
      </c>
      <c r="L7508" t="s">
        <v>54</v>
      </c>
      <c r="M7508" t="s">
        <v>31</v>
      </c>
      <c r="N7508" t="s">
        <v>32</v>
      </c>
      <c r="O7508" s="17">
        <v>10955.24</v>
      </c>
      <c r="P7508" t="s">
        <v>677</v>
      </c>
      <c r="Q7508" t="s">
        <v>694</v>
      </c>
      <c r="R7508" t="s">
        <v>680</v>
      </c>
      <c r="S7508" t="s">
        <v>34</v>
      </c>
      <c r="T7508" t="s">
        <v>561</v>
      </c>
    </row>
    <row r="7509" spans="1:20">
      <c r="A7509" t="s">
        <v>694</v>
      </c>
      <c r="B7509" t="s">
        <v>677</v>
      </c>
      <c r="C7509" t="s">
        <v>778</v>
      </c>
      <c r="D7509" t="s">
        <v>779</v>
      </c>
      <c r="E7509" t="s">
        <v>25</v>
      </c>
      <c r="F7509" s="1">
        <v>40179</v>
      </c>
      <c r="G7509" t="s">
        <v>2895</v>
      </c>
      <c r="H7509">
        <v>201503</v>
      </c>
      <c r="I7509" t="s">
        <v>27</v>
      </c>
      <c r="J7509" t="s">
        <v>28</v>
      </c>
      <c r="K7509" t="s">
        <v>38</v>
      </c>
      <c r="L7509" t="s">
        <v>30</v>
      </c>
      <c r="M7509" t="s">
        <v>31</v>
      </c>
      <c r="N7509" t="s">
        <v>32</v>
      </c>
      <c r="O7509" s="17">
        <v>10222.43</v>
      </c>
      <c r="P7509" t="s">
        <v>677</v>
      </c>
      <c r="Q7509" t="s">
        <v>694</v>
      </c>
      <c r="R7509" t="s">
        <v>680</v>
      </c>
      <c r="S7509" t="s">
        <v>34</v>
      </c>
      <c r="T7509" t="s">
        <v>561</v>
      </c>
    </row>
    <row r="7510" spans="1:20">
      <c r="A7510" t="s">
        <v>714</v>
      </c>
      <c r="B7510" t="s">
        <v>677</v>
      </c>
      <c r="C7510" t="s">
        <v>715</v>
      </c>
      <c r="D7510" t="s">
        <v>716</v>
      </c>
      <c r="E7510" t="s">
        <v>25</v>
      </c>
      <c r="F7510" s="1">
        <v>40179</v>
      </c>
      <c r="G7510" t="s">
        <v>2895</v>
      </c>
      <c r="H7510">
        <v>201503</v>
      </c>
      <c r="I7510" t="s">
        <v>27</v>
      </c>
      <c r="J7510" t="s">
        <v>53</v>
      </c>
      <c r="K7510" t="s">
        <v>29</v>
      </c>
      <c r="L7510" t="s">
        <v>54</v>
      </c>
      <c r="M7510" t="s">
        <v>31</v>
      </c>
      <c r="N7510" t="s">
        <v>32</v>
      </c>
      <c r="O7510" s="17">
        <v>9829.81</v>
      </c>
      <c r="P7510" t="s">
        <v>677</v>
      </c>
      <c r="Q7510" t="s">
        <v>714</v>
      </c>
      <c r="R7510" t="s">
        <v>680</v>
      </c>
      <c r="S7510" t="s">
        <v>34</v>
      </c>
      <c r="T7510" t="s">
        <v>561</v>
      </c>
    </row>
    <row r="7511" spans="1:20">
      <c r="A7511" t="s">
        <v>703</v>
      </c>
      <c r="B7511" t="s">
        <v>677</v>
      </c>
      <c r="C7511" t="s">
        <v>708</v>
      </c>
      <c r="D7511" t="s">
        <v>709</v>
      </c>
      <c r="E7511" t="s">
        <v>25</v>
      </c>
      <c r="F7511" s="1">
        <v>40179</v>
      </c>
      <c r="G7511" t="s">
        <v>2895</v>
      </c>
      <c r="H7511">
        <v>201503</v>
      </c>
      <c r="I7511" t="s">
        <v>27</v>
      </c>
      <c r="J7511" t="s">
        <v>28</v>
      </c>
      <c r="K7511" t="s">
        <v>37</v>
      </c>
      <c r="L7511" t="s">
        <v>30</v>
      </c>
      <c r="M7511" t="s">
        <v>31</v>
      </c>
      <c r="N7511" t="s">
        <v>32</v>
      </c>
      <c r="O7511" s="17">
        <v>9748.07</v>
      </c>
      <c r="P7511" t="s">
        <v>677</v>
      </c>
      <c r="Q7511" t="s">
        <v>703</v>
      </c>
      <c r="R7511" t="s">
        <v>680</v>
      </c>
      <c r="S7511" t="s">
        <v>34</v>
      </c>
      <c r="T7511" t="s">
        <v>561</v>
      </c>
    </row>
    <row r="7512" spans="1:20">
      <c r="A7512" t="s">
        <v>681</v>
      </c>
      <c r="B7512" t="s">
        <v>677</v>
      </c>
      <c r="C7512" t="s">
        <v>734</v>
      </c>
      <c r="D7512" t="s">
        <v>735</v>
      </c>
      <c r="E7512" t="s">
        <v>25</v>
      </c>
      <c r="F7512" s="1">
        <v>40179</v>
      </c>
      <c r="G7512" t="s">
        <v>2895</v>
      </c>
      <c r="H7512">
        <v>201503</v>
      </c>
      <c r="I7512" t="s">
        <v>27</v>
      </c>
      <c r="J7512" t="s">
        <v>28</v>
      </c>
      <c r="K7512" t="s">
        <v>38</v>
      </c>
      <c r="L7512" t="s">
        <v>30</v>
      </c>
      <c r="M7512" t="s">
        <v>31</v>
      </c>
      <c r="N7512" t="s">
        <v>32</v>
      </c>
      <c r="O7512" s="17">
        <v>9650.8000000000011</v>
      </c>
      <c r="P7512" t="s">
        <v>677</v>
      </c>
      <c r="Q7512" t="s">
        <v>681</v>
      </c>
      <c r="R7512" t="s">
        <v>680</v>
      </c>
      <c r="S7512" t="s">
        <v>34</v>
      </c>
      <c r="T7512" t="s">
        <v>561</v>
      </c>
    </row>
    <row r="7513" spans="1:20">
      <c r="A7513" t="s">
        <v>703</v>
      </c>
      <c r="B7513" t="s">
        <v>677</v>
      </c>
      <c r="C7513" t="s">
        <v>708</v>
      </c>
      <c r="D7513" t="s">
        <v>709</v>
      </c>
      <c r="E7513" t="s">
        <v>25</v>
      </c>
      <c r="F7513" s="1">
        <v>40179</v>
      </c>
      <c r="G7513" t="s">
        <v>2895</v>
      </c>
      <c r="H7513">
        <v>201503</v>
      </c>
      <c r="I7513" t="s">
        <v>27</v>
      </c>
      <c r="J7513" t="s">
        <v>28</v>
      </c>
      <c r="K7513" t="s">
        <v>36</v>
      </c>
      <c r="L7513" t="s">
        <v>30</v>
      </c>
      <c r="M7513" t="s">
        <v>31</v>
      </c>
      <c r="N7513" t="s">
        <v>32</v>
      </c>
      <c r="O7513" s="17">
        <v>9627.5500000000011</v>
      </c>
      <c r="P7513" t="s">
        <v>677</v>
      </c>
      <c r="Q7513" t="s">
        <v>703</v>
      </c>
      <c r="R7513" t="s">
        <v>680</v>
      </c>
      <c r="S7513" t="s">
        <v>34</v>
      </c>
      <c r="T7513" t="s">
        <v>561</v>
      </c>
    </row>
    <row r="7514" spans="1:20">
      <c r="A7514" t="s">
        <v>694</v>
      </c>
      <c r="B7514" t="s">
        <v>677</v>
      </c>
      <c r="C7514" t="s">
        <v>717</v>
      </c>
      <c r="D7514" t="s">
        <v>718</v>
      </c>
      <c r="E7514" t="s">
        <v>25</v>
      </c>
      <c r="F7514" s="1">
        <v>40179</v>
      </c>
      <c r="G7514" t="s">
        <v>2895</v>
      </c>
      <c r="H7514">
        <v>201503</v>
      </c>
      <c r="I7514" t="s">
        <v>27</v>
      </c>
      <c r="J7514" t="s">
        <v>53</v>
      </c>
      <c r="K7514" t="s">
        <v>36</v>
      </c>
      <c r="L7514" t="s">
        <v>54</v>
      </c>
      <c r="M7514" t="s">
        <v>31</v>
      </c>
      <c r="N7514" t="s">
        <v>32</v>
      </c>
      <c r="O7514" s="17">
        <v>9340.9500000000007</v>
      </c>
      <c r="P7514" t="s">
        <v>677</v>
      </c>
      <c r="Q7514" t="s">
        <v>694</v>
      </c>
      <c r="R7514" t="s">
        <v>680</v>
      </c>
      <c r="S7514" t="s">
        <v>34</v>
      </c>
      <c r="T7514" t="s">
        <v>561</v>
      </c>
    </row>
    <row r="7515" spans="1:20">
      <c r="A7515" t="s">
        <v>703</v>
      </c>
      <c r="B7515" t="s">
        <v>677</v>
      </c>
      <c r="C7515" t="s">
        <v>790</v>
      </c>
      <c r="D7515" t="s">
        <v>791</v>
      </c>
      <c r="E7515" t="s">
        <v>25</v>
      </c>
      <c r="F7515" s="1">
        <v>40179</v>
      </c>
      <c r="G7515" t="s">
        <v>2895</v>
      </c>
      <c r="H7515">
        <v>201503</v>
      </c>
      <c r="I7515" t="s">
        <v>27</v>
      </c>
      <c r="J7515" t="s">
        <v>53</v>
      </c>
      <c r="K7515" t="s">
        <v>36</v>
      </c>
      <c r="L7515" t="s">
        <v>54</v>
      </c>
      <c r="M7515" t="s">
        <v>31</v>
      </c>
      <c r="N7515" t="s">
        <v>32</v>
      </c>
      <c r="O7515" s="17">
        <v>8362.2800000000007</v>
      </c>
      <c r="P7515" t="s">
        <v>677</v>
      </c>
      <c r="Q7515" t="s">
        <v>703</v>
      </c>
      <c r="R7515" t="s">
        <v>680</v>
      </c>
      <c r="S7515" t="s">
        <v>34</v>
      </c>
      <c r="T7515" t="s">
        <v>561</v>
      </c>
    </row>
    <row r="7516" spans="1:20">
      <c r="A7516" t="s">
        <v>686</v>
      </c>
      <c r="B7516" t="s">
        <v>677</v>
      </c>
      <c r="C7516" t="s">
        <v>744</v>
      </c>
      <c r="D7516" t="s">
        <v>745</v>
      </c>
      <c r="E7516" t="s">
        <v>25</v>
      </c>
      <c r="F7516" s="1">
        <v>40179</v>
      </c>
      <c r="G7516" t="s">
        <v>2895</v>
      </c>
      <c r="H7516">
        <v>201503</v>
      </c>
      <c r="I7516" t="s">
        <v>27</v>
      </c>
      <c r="J7516" t="s">
        <v>53</v>
      </c>
      <c r="K7516" t="s">
        <v>37</v>
      </c>
      <c r="L7516" t="s">
        <v>54</v>
      </c>
      <c r="M7516" t="s">
        <v>31</v>
      </c>
      <c r="N7516" t="s">
        <v>32</v>
      </c>
      <c r="O7516" s="17">
        <v>7833.04</v>
      </c>
      <c r="P7516" t="s">
        <v>677</v>
      </c>
      <c r="Q7516" t="s">
        <v>686</v>
      </c>
      <c r="R7516" t="s">
        <v>680</v>
      </c>
      <c r="S7516" t="s">
        <v>34</v>
      </c>
      <c r="T7516" t="s">
        <v>561</v>
      </c>
    </row>
    <row r="7517" spans="1:20">
      <c r="A7517" t="s">
        <v>694</v>
      </c>
      <c r="B7517" t="s">
        <v>677</v>
      </c>
      <c r="C7517" t="s">
        <v>706</v>
      </c>
      <c r="D7517" t="s">
        <v>707</v>
      </c>
      <c r="E7517" t="s">
        <v>25</v>
      </c>
      <c r="F7517" s="1">
        <v>40179</v>
      </c>
      <c r="G7517" t="s">
        <v>2895</v>
      </c>
      <c r="H7517">
        <v>201503</v>
      </c>
      <c r="I7517" t="s">
        <v>27</v>
      </c>
      <c r="J7517" t="s">
        <v>28</v>
      </c>
      <c r="K7517" t="s">
        <v>36</v>
      </c>
      <c r="L7517" t="s">
        <v>30</v>
      </c>
      <c r="M7517" t="s">
        <v>31</v>
      </c>
      <c r="N7517" t="s">
        <v>32</v>
      </c>
      <c r="O7517" s="17">
        <v>7520.14</v>
      </c>
      <c r="P7517" t="s">
        <v>677</v>
      </c>
      <c r="Q7517" t="s">
        <v>694</v>
      </c>
      <c r="R7517" t="s">
        <v>680</v>
      </c>
      <c r="S7517" t="s">
        <v>34</v>
      </c>
      <c r="T7517" t="s">
        <v>561</v>
      </c>
    </row>
    <row r="7518" spans="1:20">
      <c r="A7518" t="s">
        <v>694</v>
      </c>
      <c r="B7518" t="s">
        <v>677</v>
      </c>
      <c r="C7518" t="s">
        <v>717</v>
      </c>
      <c r="D7518" t="s">
        <v>718</v>
      </c>
      <c r="E7518" t="s">
        <v>25</v>
      </c>
      <c r="F7518" s="1">
        <v>40179</v>
      </c>
      <c r="G7518" t="s">
        <v>2895</v>
      </c>
      <c r="H7518">
        <v>201503</v>
      </c>
      <c r="I7518" t="s">
        <v>27</v>
      </c>
      <c r="J7518" t="s">
        <v>53</v>
      </c>
      <c r="K7518" t="s">
        <v>40</v>
      </c>
      <c r="L7518" t="s">
        <v>54</v>
      </c>
      <c r="M7518" t="s">
        <v>31</v>
      </c>
      <c r="N7518" t="s">
        <v>32</v>
      </c>
      <c r="O7518" s="17">
        <v>7230.8</v>
      </c>
      <c r="P7518" t="s">
        <v>677</v>
      </c>
      <c r="Q7518" t="s">
        <v>694</v>
      </c>
      <c r="R7518" t="s">
        <v>680</v>
      </c>
      <c r="S7518" t="s">
        <v>34</v>
      </c>
      <c r="T7518" t="s">
        <v>561</v>
      </c>
    </row>
    <row r="7519" spans="1:20">
      <c r="A7519" t="s">
        <v>694</v>
      </c>
      <c r="B7519" t="s">
        <v>677</v>
      </c>
      <c r="C7519" t="s">
        <v>701</v>
      </c>
      <c r="D7519" t="s">
        <v>702</v>
      </c>
      <c r="E7519" t="s">
        <v>25</v>
      </c>
      <c r="F7519" s="1">
        <v>40179</v>
      </c>
      <c r="G7519" t="s">
        <v>2895</v>
      </c>
      <c r="H7519">
        <v>201503</v>
      </c>
      <c r="I7519" t="s">
        <v>27</v>
      </c>
      <c r="J7519" t="s">
        <v>53</v>
      </c>
      <c r="K7519" t="s">
        <v>36</v>
      </c>
      <c r="L7519" t="s">
        <v>54</v>
      </c>
      <c r="M7519" t="s">
        <v>31</v>
      </c>
      <c r="N7519" t="s">
        <v>32</v>
      </c>
      <c r="O7519" s="17">
        <v>6681.8</v>
      </c>
      <c r="P7519" t="s">
        <v>677</v>
      </c>
      <c r="Q7519" t="s">
        <v>694</v>
      </c>
      <c r="R7519" t="s">
        <v>680</v>
      </c>
      <c r="S7519" t="s">
        <v>34</v>
      </c>
      <c r="T7519" t="s">
        <v>561</v>
      </c>
    </row>
    <row r="7520" spans="1:20">
      <c r="A7520" t="s">
        <v>694</v>
      </c>
      <c r="B7520" t="s">
        <v>677</v>
      </c>
      <c r="C7520" t="s">
        <v>701</v>
      </c>
      <c r="D7520" t="s">
        <v>702</v>
      </c>
      <c r="E7520" t="s">
        <v>25</v>
      </c>
      <c r="F7520" s="1">
        <v>40179</v>
      </c>
      <c r="G7520" t="s">
        <v>2895</v>
      </c>
      <c r="H7520">
        <v>201503</v>
      </c>
      <c r="I7520" t="s">
        <v>27</v>
      </c>
      <c r="J7520" t="s">
        <v>53</v>
      </c>
      <c r="K7520" t="s">
        <v>29</v>
      </c>
      <c r="L7520" t="s">
        <v>54</v>
      </c>
      <c r="M7520" t="s">
        <v>31</v>
      </c>
      <c r="N7520" t="s">
        <v>32</v>
      </c>
      <c r="O7520" s="17">
        <v>6681.79</v>
      </c>
      <c r="P7520" t="s">
        <v>677</v>
      </c>
      <c r="Q7520" t="s">
        <v>694</v>
      </c>
      <c r="R7520" t="s">
        <v>680</v>
      </c>
      <c r="S7520" t="s">
        <v>34</v>
      </c>
      <c r="T7520" t="s">
        <v>561</v>
      </c>
    </row>
    <row r="7521" spans="1:20">
      <c r="A7521" t="s">
        <v>694</v>
      </c>
      <c r="B7521" t="s">
        <v>677</v>
      </c>
      <c r="C7521" t="s">
        <v>701</v>
      </c>
      <c r="D7521" t="s">
        <v>702</v>
      </c>
      <c r="E7521" t="s">
        <v>25</v>
      </c>
      <c r="F7521" s="1">
        <v>40179</v>
      </c>
      <c r="G7521" t="s">
        <v>2895</v>
      </c>
      <c r="H7521">
        <v>201503</v>
      </c>
      <c r="I7521" t="s">
        <v>27</v>
      </c>
      <c r="J7521" t="s">
        <v>53</v>
      </c>
      <c r="K7521" t="s">
        <v>38</v>
      </c>
      <c r="L7521" t="s">
        <v>54</v>
      </c>
      <c r="M7521" t="s">
        <v>31</v>
      </c>
      <c r="N7521" t="s">
        <v>32</v>
      </c>
      <c r="O7521" s="17">
        <v>6681.75</v>
      </c>
      <c r="P7521" t="s">
        <v>677</v>
      </c>
      <c r="Q7521" t="s">
        <v>694</v>
      </c>
      <c r="R7521" t="s">
        <v>680</v>
      </c>
      <c r="S7521" t="s">
        <v>34</v>
      </c>
      <c r="T7521" t="s">
        <v>561</v>
      </c>
    </row>
    <row r="7522" spans="1:20">
      <c r="A7522" t="s">
        <v>714</v>
      </c>
      <c r="B7522" t="s">
        <v>677</v>
      </c>
      <c r="C7522" t="s">
        <v>715</v>
      </c>
      <c r="D7522" t="s">
        <v>716</v>
      </c>
      <c r="E7522" t="s">
        <v>25</v>
      </c>
      <c r="F7522" s="1">
        <v>40179</v>
      </c>
      <c r="G7522" t="s">
        <v>2895</v>
      </c>
      <c r="H7522">
        <v>201503</v>
      </c>
      <c r="I7522" t="s">
        <v>27</v>
      </c>
      <c r="J7522" t="s">
        <v>53</v>
      </c>
      <c r="K7522" t="s">
        <v>44</v>
      </c>
      <c r="L7522" t="s">
        <v>54</v>
      </c>
      <c r="M7522" t="s">
        <v>31</v>
      </c>
      <c r="N7522" t="s">
        <v>32</v>
      </c>
      <c r="O7522" s="17">
        <v>6590.91</v>
      </c>
      <c r="P7522" t="s">
        <v>677</v>
      </c>
      <c r="Q7522" t="s">
        <v>714</v>
      </c>
      <c r="R7522" t="s">
        <v>680</v>
      </c>
      <c r="S7522" t="s">
        <v>34</v>
      </c>
      <c r="T7522" t="s">
        <v>561</v>
      </c>
    </row>
    <row r="7523" spans="1:20">
      <c r="A7523" t="s">
        <v>694</v>
      </c>
      <c r="B7523" t="s">
        <v>677</v>
      </c>
      <c r="C7523" t="s">
        <v>699</v>
      </c>
      <c r="D7523" t="s">
        <v>700</v>
      </c>
      <c r="E7523" t="s">
        <v>25</v>
      </c>
      <c r="F7523" s="1">
        <v>40179</v>
      </c>
      <c r="G7523" t="s">
        <v>2895</v>
      </c>
      <c r="H7523">
        <v>201503</v>
      </c>
      <c r="I7523" t="s">
        <v>27</v>
      </c>
      <c r="J7523" t="s">
        <v>53</v>
      </c>
      <c r="K7523" t="s">
        <v>29</v>
      </c>
      <c r="L7523" t="s">
        <v>54</v>
      </c>
      <c r="M7523" t="s">
        <v>31</v>
      </c>
      <c r="N7523" t="s">
        <v>32</v>
      </c>
      <c r="O7523" s="17">
        <v>6505.4800000000005</v>
      </c>
      <c r="P7523" t="s">
        <v>677</v>
      </c>
      <c r="Q7523" t="s">
        <v>694</v>
      </c>
      <c r="R7523" t="s">
        <v>680</v>
      </c>
      <c r="S7523" t="s">
        <v>34</v>
      </c>
      <c r="T7523" t="s">
        <v>561</v>
      </c>
    </row>
    <row r="7524" spans="1:20">
      <c r="A7524" t="s">
        <v>714</v>
      </c>
      <c r="B7524" t="s">
        <v>677</v>
      </c>
      <c r="C7524" t="s">
        <v>715</v>
      </c>
      <c r="D7524" t="s">
        <v>716</v>
      </c>
      <c r="E7524" t="s">
        <v>25</v>
      </c>
      <c r="F7524" s="1">
        <v>40179</v>
      </c>
      <c r="G7524" t="s">
        <v>2895</v>
      </c>
      <c r="H7524">
        <v>201503</v>
      </c>
      <c r="I7524" t="s">
        <v>27</v>
      </c>
      <c r="J7524" t="s">
        <v>53</v>
      </c>
      <c r="K7524" t="s">
        <v>37</v>
      </c>
      <c r="L7524" t="s">
        <v>54</v>
      </c>
      <c r="M7524" t="s">
        <v>31</v>
      </c>
      <c r="N7524" t="s">
        <v>32</v>
      </c>
      <c r="O7524" s="17">
        <v>6455.31</v>
      </c>
      <c r="P7524" t="s">
        <v>677</v>
      </c>
      <c r="Q7524" t="s">
        <v>714</v>
      </c>
      <c r="R7524" t="s">
        <v>680</v>
      </c>
      <c r="S7524" t="s">
        <v>34</v>
      </c>
      <c r="T7524" t="s">
        <v>561</v>
      </c>
    </row>
    <row r="7525" spans="1:20">
      <c r="A7525" t="s">
        <v>714</v>
      </c>
      <c r="B7525" t="s">
        <v>677</v>
      </c>
      <c r="C7525" t="s">
        <v>715</v>
      </c>
      <c r="D7525" t="s">
        <v>716</v>
      </c>
      <c r="E7525" t="s">
        <v>25</v>
      </c>
      <c r="F7525" s="1">
        <v>40179</v>
      </c>
      <c r="G7525" t="s">
        <v>2895</v>
      </c>
      <c r="H7525">
        <v>201503</v>
      </c>
      <c r="I7525" t="s">
        <v>27</v>
      </c>
      <c r="J7525" t="s">
        <v>53</v>
      </c>
      <c r="K7525" t="s">
        <v>41</v>
      </c>
      <c r="L7525" t="s">
        <v>54</v>
      </c>
      <c r="M7525" t="s">
        <v>31</v>
      </c>
      <c r="N7525" t="s">
        <v>32</v>
      </c>
      <c r="O7525" s="17">
        <v>6265.08</v>
      </c>
      <c r="P7525" t="s">
        <v>677</v>
      </c>
      <c r="Q7525" t="s">
        <v>714</v>
      </c>
      <c r="R7525" t="s">
        <v>680</v>
      </c>
      <c r="S7525" t="s">
        <v>34</v>
      </c>
      <c r="T7525" t="s">
        <v>561</v>
      </c>
    </row>
    <row r="7526" spans="1:20">
      <c r="A7526" t="s">
        <v>694</v>
      </c>
      <c r="B7526" t="s">
        <v>677</v>
      </c>
      <c r="C7526" t="s">
        <v>697</v>
      </c>
      <c r="D7526" t="s">
        <v>698</v>
      </c>
      <c r="E7526" t="s">
        <v>25</v>
      </c>
      <c r="F7526" s="1">
        <v>40179</v>
      </c>
      <c r="G7526" t="s">
        <v>2895</v>
      </c>
      <c r="H7526">
        <v>201503</v>
      </c>
      <c r="I7526" t="s">
        <v>27</v>
      </c>
      <c r="J7526" t="s">
        <v>53</v>
      </c>
      <c r="K7526" t="s">
        <v>39</v>
      </c>
      <c r="L7526" t="s">
        <v>54</v>
      </c>
      <c r="M7526" t="s">
        <v>31</v>
      </c>
      <c r="N7526" t="s">
        <v>32</v>
      </c>
      <c r="O7526" s="17">
        <v>6254.4400000000005</v>
      </c>
      <c r="P7526" t="s">
        <v>677</v>
      </c>
      <c r="Q7526" t="s">
        <v>694</v>
      </c>
      <c r="R7526" t="s">
        <v>680</v>
      </c>
      <c r="S7526" t="s">
        <v>34</v>
      </c>
      <c r="T7526" t="s">
        <v>561</v>
      </c>
    </row>
    <row r="7527" spans="1:20">
      <c r="A7527" t="s">
        <v>741</v>
      </c>
      <c r="B7527" t="s">
        <v>677</v>
      </c>
      <c r="C7527" t="s">
        <v>742</v>
      </c>
      <c r="D7527" t="s">
        <v>743</v>
      </c>
      <c r="E7527" t="s">
        <v>25</v>
      </c>
      <c r="F7527" s="1">
        <v>40179</v>
      </c>
      <c r="G7527" t="s">
        <v>2895</v>
      </c>
      <c r="H7527">
        <v>201503</v>
      </c>
      <c r="I7527" t="s">
        <v>27</v>
      </c>
      <c r="J7527" t="s">
        <v>28</v>
      </c>
      <c r="K7527" t="s">
        <v>36</v>
      </c>
      <c r="L7527" t="s">
        <v>30</v>
      </c>
      <c r="M7527" t="s">
        <v>31</v>
      </c>
      <c r="N7527" t="s">
        <v>32</v>
      </c>
      <c r="O7527" s="17">
        <v>6031.21</v>
      </c>
      <c r="P7527" t="s">
        <v>677</v>
      </c>
      <c r="Q7527" t="s">
        <v>741</v>
      </c>
      <c r="R7527" t="s">
        <v>680</v>
      </c>
      <c r="S7527" t="s">
        <v>34</v>
      </c>
      <c r="T7527" t="s">
        <v>561</v>
      </c>
    </row>
    <row r="7528" spans="1:20">
      <c r="A7528" t="s">
        <v>703</v>
      </c>
      <c r="B7528" t="s">
        <v>677</v>
      </c>
      <c r="C7528" t="s">
        <v>780</v>
      </c>
      <c r="D7528" t="s">
        <v>781</v>
      </c>
      <c r="E7528" t="s">
        <v>25</v>
      </c>
      <c r="F7528" s="1">
        <v>40179</v>
      </c>
      <c r="G7528" t="s">
        <v>2895</v>
      </c>
      <c r="H7528">
        <v>201503</v>
      </c>
      <c r="I7528" t="s">
        <v>27</v>
      </c>
      <c r="J7528" t="s">
        <v>28</v>
      </c>
      <c r="K7528" t="s">
        <v>44</v>
      </c>
      <c r="L7528" t="s">
        <v>30</v>
      </c>
      <c r="M7528" t="s">
        <v>31</v>
      </c>
      <c r="N7528" t="s">
        <v>32</v>
      </c>
      <c r="O7528" s="17">
        <v>5921.9400000000005</v>
      </c>
      <c r="P7528" t="s">
        <v>677</v>
      </c>
      <c r="Q7528" t="s">
        <v>703</v>
      </c>
      <c r="R7528" t="s">
        <v>680</v>
      </c>
      <c r="S7528" t="s">
        <v>34</v>
      </c>
      <c r="T7528" t="s">
        <v>561</v>
      </c>
    </row>
    <row r="7529" spans="1:20">
      <c r="A7529" t="s">
        <v>689</v>
      </c>
      <c r="B7529" t="s">
        <v>677</v>
      </c>
      <c r="C7529" t="s">
        <v>764</v>
      </c>
      <c r="D7529" t="s">
        <v>765</v>
      </c>
      <c r="E7529" t="s">
        <v>25</v>
      </c>
      <c r="F7529" s="1">
        <v>40179</v>
      </c>
      <c r="G7529" t="s">
        <v>2895</v>
      </c>
      <c r="H7529">
        <v>201503</v>
      </c>
      <c r="I7529" t="s">
        <v>27</v>
      </c>
      <c r="J7529" t="s">
        <v>53</v>
      </c>
      <c r="K7529" t="s">
        <v>36</v>
      </c>
      <c r="L7529" t="s">
        <v>54</v>
      </c>
      <c r="M7529" t="s">
        <v>31</v>
      </c>
      <c r="N7529" t="s">
        <v>32</v>
      </c>
      <c r="O7529" s="17">
        <v>5556.17</v>
      </c>
      <c r="P7529" t="s">
        <v>677</v>
      </c>
      <c r="Q7529" t="s">
        <v>689</v>
      </c>
      <c r="R7529" t="s">
        <v>680</v>
      </c>
      <c r="S7529" t="s">
        <v>34</v>
      </c>
      <c r="T7529" t="s">
        <v>561</v>
      </c>
    </row>
    <row r="7530" spans="1:20">
      <c r="A7530" t="s">
        <v>703</v>
      </c>
      <c r="B7530" t="s">
        <v>677</v>
      </c>
      <c r="C7530" t="s">
        <v>790</v>
      </c>
      <c r="D7530" t="s">
        <v>791</v>
      </c>
      <c r="E7530" t="s">
        <v>25</v>
      </c>
      <c r="F7530" s="1">
        <v>40179</v>
      </c>
      <c r="G7530" t="s">
        <v>2895</v>
      </c>
      <c r="H7530">
        <v>201503</v>
      </c>
      <c r="I7530" t="s">
        <v>27</v>
      </c>
      <c r="J7530" t="s">
        <v>53</v>
      </c>
      <c r="K7530" t="s">
        <v>39</v>
      </c>
      <c r="L7530" t="s">
        <v>54</v>
      </c>
      <c r="M7530" t="s">
        <v>31</v>
      </c>
      <c r="N7530" t="s">
        <v>32</v>
      </c>
      <c r="O7530" s="17">
        <v>5041.96</v>
      </c>
      <c r="P7530" t="s">
        <v>677</v>
      </c>
      <c r="Q7530" t="s">
        <v>703</v>
      </c>
      <c r="R7530" t="s">
        <v>680</v>
      </c>
      <c r="S7530" t="s">
        <v>34</v>
      </c>
      <c r="T7530" t="s">
        <v>561</v>
      </c>
    </row>
    <row r="7531" spans="1:20">
      <c r="A7531" t="s">
        <v>694</v>
      </c>
      <c r="B7531" t="s">
        <v>677</v>
      </c>
      <c r="C7531" t="s">
        <v>774</v>
      </c>
      <c r="D7531" t="s">
        <v>775</v>
      </c>
      <c r="E7531" t="s">
        <v>25</v>
      </c>
      <c r="F7531" s="1">
        <v>40179</v>
      </c>
      <c r="G7531" t="s">
        <v>2895</v>
      </c>
      <c r="H7531">
        <v>201503</v>
      </c>
      <c r="I7531" t="s">
        <v>27</v>
      </c>
      <c r="J7531" t="s">
        <v>53</v>
      </c>
      <c r="K7531" t="s">
        <v>36</v>
      </c>
      <c r="L7531" t="s">
        <v>54</v>
      </c>
      <c r="M7531" t="s">
        <v>31</v>
      </c>
      <c r="N7531" t="s">
        <v>32</v>
      </c>
      <c r="O7531" s="17">
        <v>4566.45</v>
      </c>
      <c r="P7531" t="s">
        <v>677</v>
      </c>
      <c r="Q7531" t="s">
        <v>694</v>
      </c>
      <c r="R7531" t="s">
        <v>680</v>
      </c>
      <c r="S7531" t="s">
        <v>34</v>
      </c>
      <c r="T7531" t="s">
        <v>561</v>
      </c>
    </row>
    <row r="7532" spans="1:20">
      <c r="A7532" t="s">
        <v>736</v>
      </c>
      <c r="B7532" t="s">
        <v>677</v>
      </c>
      <c r="C7532" t="s">
        <v>739</v>
      </c>
      <c r="D7532" t="s">
        <v>740</v>
      </c>
      <c r="E7532" t="s">
        <v>25</v>
      </c>
      <c r="F7532" s="1">
        <v>40179</v>
      </c>
      <c r="G7532" t="s">
        <v>2895</v>
      </c>
      <c r="H7532">
        <v>201503</v>
      </c>
      <c r="I7532" t="s">
        <v>27</v>
      </c>
      <c r="J7532" t="s">
        <v>28</v>
      </c>
      <c r="K7532" t="s">
        <v>29</v>
      </c>
      <c r="L7532" t="s">
        <v>30</v>
      </c>
      <c r="M7532" t="s">
        <v>31</v>
      </c>
      <c r="N7532" t="s">
        <v>32</v>
      </c>
      <c r="O7532" s="17">
        <v>4555.4000000000005</v>
      </c>
      <c r="P7532" t="s">
        <v>677</v>
      </c>
      <c r="Q7532" t="s">
        <v>736</v>
      </c>
      <c r="R7532" t="s">
        <v>680</v>
      </c>
      <c r="S7532" t="s">
        <v>34</v>
      </c>
      <c r="T7532" t="s">
        <v>561</v>
      </c>
    </row>
    <row r="7533" spans="1:20">
      <c r="A7533" t="s">
        <v>676</v>
      </c>
      <c r="B7533" t="s">
        <v>677</v>
      </c>
      <c r="C7533" t="s">
        <v>758</v>
      </c>
      <c r="D7533" t="s">
        <v>759</v>
      </c>
      <c r="E7533" t="s">
        <v>25</v>
      </c>
      <c r="F7533" s="1">
        <v>40179</v>
      </c>
      <c r="G7533" t="s">
        <v>2895</v>
      </c>
      <c r="H7533">
        <v>201503</v>
      </c>
      <c r="I7533" t="s">
        <v>27</v>
      </c>
      <c r="J7533" t="s">
        <v>28</v>
      </c>
      <c r="K7533" t="s">
        <v>44</v>
      </c>
      <c r="L7533" t="s">
        <v>30</v>
      </c>
      <c r="M7533" t="s">
        <v>31</v>
      </c>
      <c r="N7533" t="s">
        <v>32</v>
      </c>
      <c r="O7533" s="17">
        <v>4468.3599999999997</v>
      </c>
      <c r="P7533" t="s">
        <v>677</v>
      </c>
      <c r="Q7533" t="s">
        <v>676</v>
      </c>
      <c r="R7533" t="s">
        <v>680</v>
      </c>
      <c r="S7533" t="s">
        <v>34</v>
      </c>
      <c r="T7533" t="s">
        <v>561</v>
      </c>
    </row>
    <row r="7534" spans="1:20">
      <c r="A7534" t="s">
        <v>703</v>
      </c>
      <c r="B7534" t="s">
        <v>677</v>
      </c>
      <c r="C7534" t="s">
        <v>790</v>
      </c>
      <c r="D7534" t="s">
        <v>791</v>
      </c>
      <c r="E7534" t="s">
        <v>25</v>
      </c>
      <c r="F7534" s="1">
        <v>40179</v>
      </c>
      <c r="G7534" t="s">
        <v>2895</v>
      </c>
      <c r="H7534">
        <v>201503</v>
      </c>
      <c r="I7534" t="s">
        <v>27</v>
      </c>
      <c r="J7534" t="s">
        <v>53</v>
      </c>
      <c r="K7534" t="s">
        <v>38</v>
      </c>
      <c r="L7534" t="s">
        <v>54</v>
      </c>
      <c r="M7534" t="s">
        <v>31</v>
      </c>
      <c r="N7534" t="s">
        <v>32</v>
      </c>
      <c r="O7534" s="17">
        <v>4028.54</v>
      </c>
      <c r="P7534" t="s">
        <v>677</v>
      </c>
      <c r="Q7534" t="s">
        <v>703</v>
      </c>
      <c r="R7534" t="s">
        <v>680</v>
      </c>
      <c r="S7534" t="s">
        <v>34</v>
      </c>
      <c r="T7534" t="s">
        <v>561</v>
      </c>
    </row>
    <row r="7535" spans="1:20">
      <c r="A7535" t="s">
        <v>741</v>
      </c>
      <c r="B7535" t="s">
        <v>677</v>
      </c>
      <c r="C7535" t="s">
        <v>814</v>
      </c>
      <c r="D7535" t="s">
        <v>815</v>
      </c>
      <c r="E7535" t="s">
        <v>25</v>
      </c>
      <c r="F7535" s="1">
        <v>40179</v>
      </c>
      <c r="G7535" t="s">
        <v>2895</v>
      </c>
      <c r="H7535">
        <v>201503</v>
      </c>
      <c r="I7535" t="s">
        <v>27</v>
      </c>
      <c r="J7535" t="s">
        <v>28</v>
      </c>
      <c r="K7535" t="s">
        <v>29</v>
      </c>
      <c r="L7535" t="s">
        <v>30</v>
      </c>
      <c r="M7535" t="s">
        <v>31</v>
      </c>
      <c r="N7535" t="s">
        <v>32</v>
      </c>
      <c r="O7535" s="17">
        <v>3993.73</v>
      </c>
      <c r="P7535" t="s">
        <v>677</v>
      </c>
      <c r="Q7535" t="s">
        <v>741</v>
      </c>
      <c r="R7535" t="s">
        <v>680</v>
      </c>
      <c r="S7535" t="s">
        <v>34</v>
      </c>
      <c r="T7535" t="s">
        <v>561</v>
      </c>
    </row>
    <row r="7536" spans="1:20">
      <c r="A7536" t="s">
        <v>703</v>
      </c>
      <c r="B7536" t="s">
        <v>677</v>
      </c>
      <c r="C7536" t="s">
        <v>790</v>
      </c>
      <c r="D7536" t="s">
        <v>791</v>
      </c>
      <c r="E7536" t="s">
        <v>25</v>
      </c>
      <c r="F7536" s="1">
        <v>40179</v>
      </c>
      <c r="G7536" t="s">
        <v>2895</v>
      </c>
      <c r="H7536">
        <v>201503</v>
      </c>
      <c r="I7536" t="s">
        <v>27</v>
      </c>
      <c r="J7536" t="s">
        <v>53</v>
      </c>
      <c r="K7536" t="s">
        <v>37</v>
      </c>
      <c r="L7536" t="s">
        <v>54</v>
      </c>
      <c r="M7536" t="s">
        <v>31</v>
      </c>
      <c r="N7536" t="s">
        <v>32</v>
      </c>
      <c r="O7536" s="17">
        <v>3843.51</v>
      </c>
      <c r="P7536" t="s">
        <v>677</v>
      </c>
      <c r="Q7536" t="s">
        <v>703</v>
      </c>
      <c r="R7536" t="s">
        <v>680</v>
      </c>
      <c r="S7536" t="s">
        <v>34</v>
      </c>
      <c r="T7536" t="s">
        <v>561</v>
      </c>
    </row>
    <row r="7537" spans="1:20">
      <c r="A7537" t="s">
        <v>714</v>
      </c>
      <c r="B7537" t="s">
        <v>677</v>
      </c>
      <c r="C7537" t="s">
        <v>715</v>
      </c>
      <c r="D7537" t="s">
        <v>716</v>
      </c>
      <c r="E7537" t="s">
        <v>25</v>
      </c>
      <c r="F7537" s="1">
        <v>40179</v>
      </c>
      <c r="G7537" t="s">
        <v>2895</v>
      </c>
      <c r="H7537">
        <v>201503</v>
      </c>
      <c r="I7537" t="s">
        <v>27</v>
      </c>
      <c r="J7537" t="s">
        <v>53</v>
      </c>
      <c r="K7537" t="s">
        <v>38</v>
      </c>
      <c r="L7537" t="s">
        <v>54</v>
      </c>
      <c r="M7537" t="s">
        <v>31</v>
      </c>
      <c r="N7537" t="s">
        <v>32</v>
      </c>
      <c r="O7537" s="17">
        <v>3587.4900000000002</v>
      </c>
      <c r="P7537" t="s">
        <v>677</v>
      </c>
      <c r="Q7537" t="s">
        <v>714</v>
      </c>
      <c r="R7537" t="s">
        <v>680</v>
      </c>
      <c r="S7537" t="s">
        <v>34</v>
      </c>
      <c r="T7537" t="s">
        <v>561</v>
      </c>
    </row>
    <row r="7538" spans="1:20">
      <c r="A7538" t="s">
        <v>703</v>
      </c>
      <c r="B7538" t="s">
        <v>677</v>
      </c>
      <c r="C7538" t="s">
        <v>790</v>
      </c>
      <c r="D7538" t="s">
        <v>791</v>
      </c>
      <c r="E7538" t="s">
        <v>25</v>
      </c>
      <c r="F7538" s="1">
        <v>40179</v>
      </c>
      <c r="G7538" t="s">
        <v>2895</v>
      </c>
      <c r="H7538">
        <v>201503</v>
      </c>
      <c r="I7538" t="s">
        <v>27</v>
      </c>
      <c r="J7538" t="s">
        <v>53</v>
      </c>
      <c r="K7538" t="s">
        <v>29</v>
      </c>
      <c r="L7538" t="s">
        <v>54</v>
      </c>
      <c r="M7538" t="s">
        <v>31</v>
      </c>
      <c r="N7538" t="s">
        <v>32</v>
      </c>
      <c r="O7538" s="17">
        <v>3407.82</v>
      </c>
      <c r="P7538" t="s">
        <v>677</v>
      </c>
      <c r="Q7538" t="s">
        <v>703</v>
      </c>
      <c r="R7538" t="s">
        <v>680</v>
      </c>
      <c r="S7538" t="s">
        <v>34</v>
      </c>
      <c r="T7538" t="s">
        <v>561</v>
      </c>
    </row>
    <row r="7539" spans="1:20">
      <c r="A7539" t="s">
        <v>681</v>
      </c>
      <c r="B7539" t="s">
        <v>677</v>
      </c>
      <c r="C7539" t="s">
        <v>734</v>
      </c>
      <c r="D7539" t="s">
        <v>735</v>
      </c>
      <c r="E7539" t="s">
        <v>25</v>
      </c>
      <c r="F7539" s="1">
        <v>40179</v>
      </c>
      <c r="G7539" t="s">
        <v>2895</v>
      </c>
      <c r="H7539">
        <v>201503</v>
      </c>
      <c r="I7539" t="s">
        <v>27</v>
      </c>
      <c r="J7539" t="s">
        <v>28</v>
      </c>
      <c r="K7539" t="s">
        <v>40</v>
      </c>
      <c r="L7539" t="s">
        <v>30</v>
      </c>
      <c r="M7539" t="s">
        <v>31</v>
      </c>
      <c r="N7539" t="s">
        <v>32</v>
      </c>
      <c r="O7539" s="17">
        <v>3042.2200000000003</v>
      </c>
      <c r="P7539" t="s">
        <v>677</v>
      </c>
      <c r="Q7539" t="s">
        <v>681</v>
      </c>
      <c r="R7539" t="s">
        <v>680</v>
      </c>
      <c r="S7539" t="s">
        <v>34</v>
      </c>
      <c r="T7539" t="s">
        <v>561</v>
      </c>
    </row>
    <row r="7540" spans="1:20">
      <c r="A7540" t="s">
        <v>694</v>
      </c>
      <c r="B7540" t="s">
        <v>677</v>
      </c>
      <c r="C7540" t="s">
        <v>717</v>
      </c>
      <c r="D7540" t="s">
        <v>718</v>
      </c>
      <c r="E7540" t="s">
        <v>25</v>
      </c>
      <c r="F7540" s="1">
        <v>40179</v>
      </c>
      <c r="G7540" t="s">
        <v>2895</v>
      </c>
      <c r="H7540">
        <v>201503</v>
      </c>
      <c r="I7540" t="s">
        <v>27</v>
      </c>
      <c r="J7540" t="s">
        <v>53</v>
      </c>
      <c r="K7540" t="s">
        <v>29</v>
      </c>
      <c r="L7540" t="s">
        <v>54</v>
      </c>
      <c r="M7540" t="s">
        <v>31</v>
      </c>
      <c r="N7540" t="s">
        <v>32</v>
      </c>
      <c r="O7540" s="17">
        <v>2917.03</v>
      </c>
      <c r="P7540" t="s">
        <v>677</v>
      </c>
      <c r="Q7540" t="s">
        <v>694</v>
      </c>
      <c r="R7540" t="s">
        <v>680</v>
      </c>
      <c r="S7540" t="s">
        <v>34</v>
      </c>
      <c r="T7540" t="s">
        <v>561</v>
      </c>
    </row>
    <row r="7541" spans="1:20">
      <c r="A7541" t="s">
        <v>741</v>
      </c>
      <c r="B7541" t="s">
        <v>677</v>
      </c>
      <c r="C7541" t="s">
        <v>742</v>
      </c>
      <c r="D7541" t="s">
        <v>743</v>
      </c>
      <c r="E7541" t="s">
        <v>25</v>
      </c>
      <c r="F7541" s="1">
        <v>40179</v>
      </c>
      <c r="G7541" t="s">
        <v>2895</v>
      </c>
      <c r="H7541">
        <v>201503</v>
      </c>
      <c r="I7541" t="s">
        <v>27</v>
      </c>
      <c r="J7541" t="s">
        <v>28</v>
      </c>
      <c r="K7541" t="s">
        <v>29</v>
      </c>
      <c r="L7541" t="s">
        <v>30</v>
      </c>
      <c r="M7541" t="s">
        <v>31</v>
      </c>
      <c r="N7541" t="s">
        <v>32</v>
      </c>
      <c r="O7541" s="17">
        <v>2216.7200000000003</v>
      </c>
      <c r="P7541" t="s">
        <v>677</v>
      </c>
      <c r="Q7541" t="s">
        <v>741</v>
      </c>
      <c r="R7541" t="s">
        <v>680</v>
      </c>
      <c r="S7541" t="s">
        <v>34</v>
      </c>
      <c r="T7541" t="s">
        <v>561</v>
      </c>
    </row>
    <row r="7542" spans="1:20">
      <c r="A7542" t="s">
        <v>694</v>
      </c>
      <c r="B7542" t="s">
        <v>677</v>
      </c>
      <c r="C7542" t="s">
        <v>774</v>
      </c>
      <c r="D7542" t="s">
        <v>775</v>
      </c>
      <c r="E7542" t="s">
        <v>25</v>
      </c>
      <c r="F7542" s="1">
        <v>40179</v>
      </c>
      <c r="G7542" t="s">
        <v>2895</v>
      </c>
      <c r="H7542">
        <v>201503</v>
      </c>
      <c r="I7542" t="s">
        <v>27</v>
      </c>
      <c r="J7542" t="s">
        <v>53</v>
      </c>
      <c r="K7542" t="s">
        <v>29</v>
      </c>
      <c r="L7542" t="s">
        <v>54</v>
      </c>
      <c r="M7542" t="s">
        <v>31</v>
      </c>
      <c r="N7542" t="s">
        <v>32</v>
      </c>
      <c r="O7542" s="17">
        <v>1913.42</v>
      </c>
      <c r="P7542" t="s">
        <v>677</v>
      </c>
      <c r="Q7542" t="s">
        <v>694</v>
      </c>
      <c r="R7542" t="s">
        <v>680</v>
      </c>
      <c r="S7542" t="s">
        <v>34</v>
      </c>
      <c r="T7542" t="s">
        <v>561</v>
      </c>
    </row>
    <row r="7543" spans="1:20">
      <c r="A7543" t="s">
        <v>676</v>
      </c>
      <c r="B7543" t="s">
        <v>677</v>
      </c>
      <c r="C7543" t="s">
        <v>732</v>
      </c>
      <c r="D7543" t="s">
        <v>733</v>
      </c>
      <c r="E7543" t="s">
        <v>25</v>
      </c>
      <c r="F7543" s="1">
        <v>40179</v>
      </c>
      <c r="G7543" t="s">
        <v>2895</v>
      </c>
      <c r="H7543">
        <v>201503</v>
      </c>
      <c r="I7543" t="s">
        <v>27</v>
      </c>
      <c r="J7543" t="s">
        <v>28</v>
      </c>
      <c r="K7543" t="s">
        <v>29</v>
      </c>
      <c r="L7543" t="s">
        <v>30</v>
      </c>
      <c r="M7543" t="s">
        <v>31</v>
      </c>
      <c r="N7543" t="s">
        <v>32</v>
      </c>
      <c r="O7543" s="17">
        <v>1715.4</v>
      </c>
      <c r="P7543" t="s">
        <v>677</v>
      </c>
      <c r="Q7543" t="s">
        <v>676</v>
      </c>
      <c r="R7543" t="s">
        <v>680</v>
      </c>
      <c r="S7543" t="s">
        <v>34</v>
      </c>
      <c r="T7543" t="s">
        <v>561</v>
      </c>
    </row>
    <row r="7544" spans="1:20">
      <c r="A7544" t="s">
        <v>676</v>
      </c>
      <c r="B7544" t="s">
        <v>677</v>
      </c>
      <c r="C7544" t="s">
        <v>732</v>
      </c>
      <c r="D7544" t="s">
        <v>733</v>
      </c>
      <c r="E7544" t="s">
        <v>25</v>
      </c>
      <c r="F7544" s="1">
        <v>40179</v>
      </c>
      <c r="G7544" t="s">
        <v>2895</v>
      </c>
      <c r="H7544">
        <v>201503</v>
      </c>
      <c r="I7544" t="s">
        <v>27</v>
      </c>
      <c r="J7544" t="s">
        <v>28</v>
      </c>
      <c r="K7544" t="s">
        <v>36</v>
      </c>
      <c r="L7544" t="s">
        <v>30</v>
      </c>
      <c r="M7544" t="s">
        <v>31</v>
      </c>
      <c r="N7544" t="s">
        <v>32</v>
      </c>
      <c r="O7544" s="17">
        <v>1715.4</v>
      </c>
      <c r="P7544" t="s">
        <v>677</v>
      </c>
      <c r="Q7544" t="s">
        <v>676</v>
      </c>
      <c r="R7544" t="s">
        <v>680</v>
      </c>
      <c r="S7544" t="s">
        <v>34</v>
      </c>
      <c r="T7544" t="s">
        <v>561</v>
      </c>
    </row>
    <row r="7545" spans="1:20">
      <c r="A7545" t="s">
        <v>676</v>
      </c>
      <c r="B7545" t="s">
        <v>677</v>
      </c>
      <c r="C7545" t="s">
        <v>732</v>
      </c>
      <c r="D7545" t="s">
        <v>733</v>
      </c>
      <c r="E7545" t="s">
        <v>25</v>
      </c>
      <c r="F7545" s="1">
        <v>40179</v>
      </c>
      <c r="G7545" t="s">
        <v>2895</v>
      </c>
      <c r="H7545">
        <v>201503</v>
      </c>
      <c r="I7545" t="s">
        <v>27</v>
      </c>
      <c r="J7545" t="s">
        <v>28</v>
      </c>
      <c r="K7545" t="s">
        <v>39</v>
      </c>
      <c r="L7545" t="s">
        <v>30</v>
      </c>
      <c r="M7545" t="s">
        <v>31</v>
      </c>
      <c r="N7545" t="s">
        <v>32</v>
      </c>
      <c r="O7545" s="17">
        <v>1715.4</v>
      </c>
      <c r="P7545" t="s">
        <v>677</v>
      </c>
      <c r="Q7545" t="s">
        <v>676</v>
      </c>
      <c r="R7545" t="s">
        <v>680</v>
      </c>
      <c r="S7545" t="s">
        <v>34</v>
      </c>
      <c r="T7545" t="s">
        <v>561</v>
      </c>
    </row>
    <row r="7546" spans="1:20">
      <c r="A7546" t="s">
        <v>676</v>
      </c>
      <c r="B7546" t="s">
        <v>677</v>
      </c>
      <c r="C7546" t="s">
        <v>732</v>
      </c>
      <c r="D7546" t="s">
        <v>733</v>
      </c>
      <c r="E7546" t="s">
        <v>25</v>
      </c>
      <c r="F7546" s="1">
        <v>40179</v>
      </c>
      <c r="G7546" t="s">
        <v>2895</v>
      </c>
      <c r="H7546">
        <v>201503</v>
      </c>
      <c r="I7546" t="s">
        <v>27</v>
      </c>
      <c r="J7546" t="s">
        <v>28</v>
      </c>
      <c r="K7546" t="s">
        <v>41</v>
      </c>
      <c r="L7546" t="s">
        <v>30</v>
      </c>
      <c r="M7546" t="s">
        <v>31</v>
      </c>
      <c r="N7546" t="s">
        <v>32</v>
      </c>
      <c r="O7546" s="17">
        <v>1715.4</v>
      </c>
      <c r="P7546" t="s">
        <v>677</v>
      </c>
      <c r="Q7546" t="s">
        <v>676</v>
      </c>
      <c r="R7546" t="s">
        <v>680</v>
      </c>
      <c r="S7546" t="s">
        <v>34</v>
      </c>
      <c r="T7546" t="s">
        <v>561</v>
      </c>
    </row>
    <row r="7547" spans="1:20">
      <c r="A7547" t="s">
        <v>676</v>
      </c>
      <c r="B7547" t="s">
        <v>677</v>
      </c>
      <c r="C7547" t="s">
        <v>732</v>
      </c>
      <c r="D7547" t="s">
        <v>733</v>
      </c>
      <c r="E7547" t="s">
        <v>25</v>
      </c>
      <c r="F7547" s="1">
        <v>40179</v>
      </c>
      <c r="G7547" t="s">
        <v>2895</v>
      </c>
      <c r="H7547">
        <v>201503</v>
      </c>
      <c r="I7547" t="s">
        <v>27</v>
      </c>
      <c r="J7547" t="s">
        <v>28</v>
      </c>
      <c r="K7547" t="s">
        <v>38</v>
      </c>
      <c r="L7547" t="s">
        <v>30</v>
      </c>
      <c r="M7547" t="s">
        <v>31</v>
      </c>
      <c r="N7547" t="s">
        <v>32</v>
      </c>
      <c r="O7547" s="17">
        <v>1715.39</v>
      </c>
      <c r="P7547" t="s">
        <v>677</v>
      </c>
      <c r="Q7547" t="s">
        <v>676</v>
      </c>
      <c r="R7547" t="s">
        <v>680</v>
      </c>
      <c r="S7547" t="s">
        <v>34</v>
      </c>
      <c r="T7547" t="s">
        <v>561</v>
      </c>
    </row>
    <row r="7548" spans="1:20">
      <c r="A7548" t="s">
        <v>681</v>
      </c>
      <c r="B7548" t="s">
        <v>677</v>
      </c>
      <c r="C7548" t="s">
        <v>808</v>
      </c>
      <c r="D7548" t="s">
        <v>809</v>
      </c>
      <c r="E7548" t="s">
        <v>25</v>
      </c>
      <c r="F7548" s="1">
        <v>40179</v>
      </c>
      <c r="G7548" t="s">
        <v>2895</v>
      </c>
      <c r="H7548">
        <v>201503</v>
      </c>
      <c r="I7548" t="s">
        <v>27</v>
      </c>
      <c r="J7548" t="s">
        <v>28</v>
      </c>
      <c r="K7548" t="s">
        <v>29</v>
      </c>
      <c r="L7548" t="s">
        <v>30</v>
      </c>
      <c r="M7548" t="s">
        <v>31</v>
      </c>
      <c r="N7548" t="s">
        <v>32</v>
      </c>
      <c r="O7548" s="17">
        <v>1576.23</v>
      </c>
      <c r="P7548" t="s">
        <v>677</v>
      </c>
      <c r="Q7548" t="s">
        <v>681</v>
      </c>
      <c r="R7548" t="s">
        <v>680</v>
      </c>
      <c r="S7548" t="s">
        <v>34</v>
      </c>
      <c r="T7548" t="s">
        <v>561</v>
      </c>
    </row>
    <row r="7549" spans="1:20">
      <c r="A7549" t="s">
        <v>736</v>
      </c>
      <c r="B7549" t="s">
        <v>677</v>
      </c>
      <c r="C7549" t="s">
        <v>739</v>
      </c>
      <c r="D7549" t="s">
        <v>740</v>
      </c>
      <c r="E7549" t="s">
        <v>25</v>
      </c>
      <c r="F7549" s="1">
        <v>40179</v>
      </c>
      <c r="G7549" t="s">
        <v>2895</v>
      </c>
      <c r="H7549">
        <v>201503</v>
      </c>
      <c r="I7549" t="s">
        <v>27</v>
      </c>
      <c r="J7549" t="s">
        <v>28</v>
      </c>
      <c r="K7549" t="s">
        <v>36</v>
      </c>
      <c r="L7549" t="s">
        <v>30</v>
      </c>
      <c r="M7549" t="s">
        <v>31</v>
      </c>
      <c r="N7549" t="s">
        <v>32</v>
      </c>
      <c r="O7549" s="17">
        <v>1535.04</v>
      </c>
      <c r="P7549" t="s">
        <v>677</v>
      </c>
      <c r="Q7549" t="s">
        <v>736</v>
      </c>
      <c r="R7549" t="s">
        <v>680</v>
      </c>
      <c r="S7549" t="s">
        <v>34</v>
      </c>
      <c r="T7549" t="s">
        <v>561</v>
      </c>
    </row>
    <row r="7550" spans="1:20">
      <c r="A7550" t="s">
        <v>703</v>
      </c>
      <c r="B7550" t="s">
        <v>677</v>
      </c>
      <c r="C7550" t="s">
        <v>794</v>
      </c>
      <c r="D7550" t="s">
        <v>795</v>
      </c>
      <c r="E7550" t="s">
        <v>25</v>
      </c>
      <c r="F7550" s="1">
        <v>40179</v>
      </c>
      <c r="G7550" t="s">
        <v>2895</v>
      </c>
      <c r="H7550">
        <v>201503</v>
      </c>
      <c r="I7550" t="s">
        <v>27</v>
      </c>
      <c r="J7550" t="s">
        <v>53</v>
      </c>
      <c r="K7550" t="s">
        <v>38</v>
      </c>
      <c r="L7550" t="s">
        <v>54</v>
      </c>
      <c r="M7550" t="s">
        <v>31</v>
      </c>
      <c r="N7550" t="s">
        <v>32</v>
      </c>
      <c r="O7550" s="17">
        <v>1527.29</v>
      </c>
      <c r="P7550" t="s">
        <v>677</v>
      </c>
      <c r="Q7550" t="s">
        <v>703</v>
      </c>
      <c r="R7550" t="s">
        <v>680</v>
      </c>
      <c r="S7550" t="s">
        <v>34</v>
      </c>
      <c r="T7550" t="s">
        <v>561</v>
      </c>
    </row>
    <row r="7551" spans="1:20">
      <c r="A7551" t="s">
        <v>686</v>
      </c>
      <c r="B7551" t="s">
        <v>677</v>
      </c>
      <c r="C7551" t="s">
        <v>818</v>
      </c>
      <c r="D7551" t="s">
        <v>819</v>
      </c>
      <c r="E7551" t="s">
        <v>25</v>
      </c>
      <c r="F7551" s="1">
        <v>41395</v>
      </c>
      <c r="G7551" t="s">
        <v>2895</v>
      </c>
      <c r="H7551">
        <v>201503</v>
      </c>
      <c r="I7551" t="s">
        <v>27</v>
      </c>
      <c r="J7551" t="s">
        <v>53</v>
      </c>
      <c r="K7551" t="s">
        <v>36</v>
      </c>
      <c r="L7551" t="s">
        <v>54</v>
      </c>
      <c r="M7551" t="s">
        <v>31</v>
      </c>
      <c r="N7551" t="s">
        <v>32</v>
      </c>
      <c r="O7551" s="17">
        <v>1382.84</v>
      </c>
      <c r="P7551" t="s">
        <v>677</v>
      </c>
      <c r="Q7551" t="s">
        <v>686</v>
      </c>
      <c r="R7551" t="s">
        <v>680</v>
      </c>
      <c r="S7551" t="s">
        <v>34</v>
      </c>
      <c r="T7551" t="s">
        <v>561</v>
      </c>
    </row>
    <row r="7552" spans="1:20">
      <c r="A7552" t="s">
        <v>741</v>
      </c>
      <c r="B7552" t="s">
        <v>677</v>
      </c>
      <c r="C7552" t="s">
        <v>814</v>
      </c>
      <c r="D7552" t="s">
        <v>815</v>
      </c>
      <c r="E7552" t="s">
        <v>25</v>
      </c>
      <c r="F7552" s="1">
        <v>40179</v>
      </c>
      <c r="G7552" t="s">
        <v>2895</v>
      </c>
      <c r="H7552">
        <v>201503</v>
      </c>
      <c r="I7552" t="s">
        <v>27</v>
      </c>
      <c r="J7552" t="s">
        <v>28</v>
      </c>
      <c r="K7552" t="s">
        <v>36</v>
      </c>
      <c r="L7552" t="s">
        <v>30</v>
      </c>
      <c r="M7552" t="s">
        <v>31</v>
      </c>
      <c r="N7552" t="s">
        <v>32</v>
      </c>
      <c r="O7552" s="17">
        <v>1381.18</v>
      </c>
      <c r="P7552" t="s">
        <v>677</v>
      </c>
      <c r="Q7552" t="s">
        <v>741</v>
      </c>
      <c r="R7552" t="s">
        <v>680</v>
      </c>
      <c r="S7552" t="s">
        <v>34</v>
      </c>
      <c r="T7552" t="s">
        <v>561</v>
      </c>
    </row>
    <row r="7553" spans="1:20">
      <c r="A7553" t="s">
        <v>703</v>
      </c>
      <c r="B7553" t="s">
        <v>677</v>
      </c>
      <c r="C7553" t="s">
        <v>794</v>
      </c>
      <c r="D7553" t="s">
        <v>795</v>
      </c>
      <c r="E7553" t="s">
        <v>25</v>
      </c>
      <c r="F7553" s="1">
        <v>40179</v>
      </c>
      <c r="G7553" t="s">
        <v>2895</v>
      </c>
      <c r="H7553">
        <v>201503</v>
      </c>
      <c r="I7553" t="s">
        <v>27</v>
      </c>
      <c r="J7553" t="s">
        <v>53</v>
      </c>
      <c r="K7553" t="s">
        <v>39</v>
      </c>
      <c r="L7553" t="s">
        <v>54</v>
      </c>
      <c r="M7553" t="s">
        <v>31</v>
      </c>
      <c r="N7553" t="s">
        <v>32</v>
      </c>
      <c r="O7553" s="17">
        <v>1235.49</v>
      </c>
      <c r="P7553" t="s">
        <v>677</v>
      </c>
      <c r="Q7553" t="s">
        <v>703</v>
      </c>
      <c r="R7553" t="s">
        <v>680</v>
      </c>
      <c r="S7553" t="s">
        <v>34</v>
      </c>
      <c r="T7553" t="s">
        <v>561</v>
      </c>
    </row>
    <row r="7554" spans="1:20">
      <c r="A7554" t="s">
        <v>694</v>
      </c>
      <c r="B7554" t="s">
        <v>677</v>
      </c>
      <c r="C7554" t="s">
        <v>706</v>
      </c>
      <c r="D7554" t="s">
        <v>707</v>
      </c>
      <c r="E7554" t="s">
        <v>25</v>
      </c>
      <c r="F7554" s="1">
        <v>40179</v>
      </c>
      <c r="G7554" t="s">
        <v>2895</v>
      </c>
      <c r="H7554">
        <v>201503</v>
      </c>
      <c r="I7554" t="s">
        <v>27</v>
      </c>
      <c r="J7554" t="s">
        <v>28</v>
      </c>
      <c r="K7554" t="s">
        <v>38</v>
      </c>
      <c r="L7554" t="s">
        <v>30</v>
      </c>
      <c r="M7554" t="s">
        <v>31</v>
      </c>
      <c r="N7554" t="s">
        <v>32</v>
      </c>
      <c r="O7554" s="17">
        <v>1109.95</v>
      </c>
      <c r="P7554" t="s">
        <v>677</v>
      </c>
      <c r="Q7554" t="s">
        <v>694</v>
      </c>
      <c r="R7554" t="s">
        <v>680</v>
      </c>
      <c r="S7554" t="s">
        <v>34</v>
      </c>
      <c r="T7554" t="s">
        <v>561</v>
      </c>
    </row>
    <row r="7555" spans="1:20">
      <c r="A7555" t="s">
        <v>741</v>
      </c>
      <c r="B7555" t="s">
        <v>677</v>
      </c>
      <c r="C7555" t="s">
        <v>816</v>
      </c>
      <c r="D7555" t="s">
        <v>817</v>
      </c>
      <c r="E7555" t="s">
        <v>25</v>
      </c>
      <c r="F7555" s="1">
        <v>40179</v>
      </c>
      <c r="G7555" t="s">
        <v>2895</v>
      </c>
      <c r="H7555">
        <v>201503</v>
      </c>
      <c r="I7555" t="s">
        <v>27</v>
      </c>
      <c r="J7555" t="s">
        <v>28</v>
      </c>
      <c r="K7555" t="s">
        <v>2451</v>
      </c>
      <c r="L7555" t="s">
        <v>30</v>
      </c>
      <c r="M7555" t="s">
        <v>31</v>
      </c>
      <c r="N7555" t="s">
        <v>32</v>
      </c>
      <c r="O7555" s="17">
        <v>990.13</v>
      </c>
      <c r="P7555" t="s">
        <v>677</v>
      </c>
      <c r="Q7555" t="s">
        <v>741</v>
      </c>
      <c r="R7555" t="s">
        <v>680</v>
      </c>
      <c r="S7555" t="s">
        <v>34</v>
      </c>
      <c r="T7555" t="s">
        <v>561</v>
      </c>
    </row>
    <row r="7556" spans="1:20">
      <c r="A7556" t="s">
        <v>714</v>
      </c>
      <c r="B7556" t="s">
        <v>677</v>
      </c>
      <c r="C7556" t="s">
        <v>752</v>
      </c>
      <c r="D7556" t="s">
        <v>753</v>
      </c>
      <c r="E7556" t="s">
        <v>25</v>
      </c>
      <c r="F7556" s="1">
        <v>40179</v>
      </c>
      <c r="G7556" t="s">
        <v>2895</v>
      </c>
      <c r="H7556">
        <v>201503</v>
      </c>
      <c r="I7556" t="s">
        <v>27</v>
      </c>
      <c r="J7556" t="s">
        <v>53</v>
      </c>
      <c r="K7556" t="s">
        <v>29</v>
      </c>
      <c r="L7556" t="s">
        <v>54</v>
      </c>
      <c r="M7556" t="s">
        <v>31</v>
      </c>
      <c r="N7556" t="s">
        <v>32</v>
      </c>
      <c r="O7556" s="17">
        <v>887.83</v>
      </c>
      <c r="P7556" t="s">
        <v>677</v>
      </c>
      <c r="Q7556" t="s">
        <v>714</v>
      </c>
      <c r="R7556" t="s">
        <v>680</v>
      </c>
      <c r="S7556" t="s">
        <v>34</v>
      </c>
      <c r="T7556" t="s">
        <v>561</v>
      </c>
    </row>
    <row r="7557" spans="1:20">
      <c r="A7557" t="s">
        <v>694</v>
      </c>
      <c r="B7557" t="s">
        <v>677</v>
      </c>
      <c r="C7557" t="s">
        <v>697</v>
      </c>
      <c r="D7557" t="s">
        <v>698</v>
      </c>
      <c r="E7557" t="s">
        <v>25</v>
      </c>
      <c r="F7557" s="1">
        <v>40179</v>
      </c>
      <c r="G7557" t="s">
        <v>2895</v>
      </c>
      <c r="H7557">
        <v>201503</v>
      </c>
      <c r="I7557" t="s">
        <v>27</v>
      </c>
      <c r="J7557" t="s">
        <v>53</v>
      </c>
      <c r="K7557" t="s">
        <v>36</v>
      </c>
      <c r="L7557" t="s">
        <v>54</v>
      </c>
      <c r="M7557" t="s">
        <v>31</v>
      </c>
      <c r="N7557" t="s">
        <v>32</v>
      </c>
      <c r="O7557" s="17">
        <v>822.89</v>
      </c>
      <c r="P7557" t="s">
        <v>677</v>
      </c>
      <c r="Q7557" t="s">
        <v>694</v>
      </c>
      <c r="R7557" t="s">
        <v>680</v>
      </c>
      <c r="S7557" t="s">
        <v>34</v>
      </c>
      <c r="T7557" t="s">
        <v>561</v>
      </c>
    </row>
    <row r="7558" spans="1:20">
      <c r="A7558" t="s">
        <v>741</v>
      </c>
      <c r="B7558" t="s">
        <v>677</v>
      </c>
      <c r="C7558" t="s">
        <v>2443</v>
      </c>
      <c r="D7558" t="s">
        <v>2444</v>
      </c>
      <c r="E7558" t="s">
        <v>25</v>
      </c>
      <c r="F7558" s="1">
        <v>40179</v>
      </c>
      <c r="G7558" t="s">
        <v>2895</v>
      </c>
      <c r="H7558">
        <v>201503</v>
      </c>
      <c r="I7558" t="s">
        <v>27</v>
      </c>
      <c r="J7558" t="s">
        <v>28</v>
      </c>
      <c r="K7558" t="s">
        <v>36</v>
      </c>
      <c r="L7558" t="s">
        <v>30</v>
      </c>
      <c r="M7558" t="s">
        <v>31</v>
      </c>
      <c r="N7558" t="s">
        <v>32</v>
      </c>
      <c r="O7558" s="17">
        <v>822.14</v>
      </c>
      <c r="P7558" t="s">
        <v>677</v>
      </c>
      <c r="Q7558" t="s">
        <v>741</v>
      </c>
      <c r="R7558" t="s">
        <v>680</v>
      </c>
      <c r="S7558" t="s">
        <v>34</v>
      </c>
      <c r="T7558" t="s">
        <v>561</v>
      </c>
    </row>
    <row r="7559" spans="1:20">
      <c r="A7559" t="s">
        <v>703</v>
      </c>
      <c r="B7559" t="s">
        <v>677</v>
      </c>
      <c r="C7559" t="s">
        <v>776</v>
      </c>
      <c r="D7559" t="s">
        <v>777</v>
      </c>
      <c r="E7559" t="s">
        <v>25</v>
      </c>
      <c r="F7559" s="1">
        <v>40179</v>
      </c>
      <c r="G7559" t="s">
        <v>2895</v>
      </c>
      <c r="H7559">
        <v>201503</v>
      </c>
      <c r="I7559" t="s">
        <v>27</v>
      </c>
      <c r="J7559" t="s">
        <v>53</v>
      </c>
      <c r="K7559" t="s">
        <v>29</v>
      </c>
      <c r="L7559" t="s">
        <v>54</v>
      </c>
      <c r="M7559" t="s">
        <v>31</v>
      </c>
      <c r="N7559" t="s">
        <v>32</v>
      </c>
      <c r="O7559" s="17">
        <v>780.85</v>
      </c>
      <c r="P7559" t="s">
        <v>677</v>
      </c>
      <c r="Q7559" t="s">
        <v>703</v>
      </c>
      <c r="R7559" t="s">
        <v>680</v>
      </c>
      <c r="S7559" t="s">
        <v>34</v>
      </c>
      <c r="T7559" t="s">
        <v>561</v>
      </c>
    </row>
    <row r="7560" spans="1:20">
      <c r="A7560" t="s">
        <v>694</v>
      </c>
      <c r="B7560" t="s">
        <v>677</v>
      </c>
      <c r="C7560" t="s">
        <v>697</v>
      </c>
      <c r="D7560" t="s">
        <v>698</v>
      </c>
      <c r="E7560" t="s">
        <v>25</v>
      </c>
      <c r="F7560" s="1">
        <v>40179</v>
      </c>
      <c r="G7560" t="s">
        <v>2895</v>
      </c>
      <c r="H7560">
        <v>201503</v>
      </c>
      <c r="I7560" t="s">
        <v>27</v>
      </c>
      <c r="J7560" t="s">
        <v>53</v>
      </c>
      <c r="K7560" t="s">
        <v>29</v>
      </c>
      <c r="L7560" t="s">
        <v>54</v>
      </c>
      <c r="M7560" t="s">
        <v>31</v>
      </c>
      <c r="N7560" t="s">
        <v>32</v>
      </c>
      <c r="O7560" s="17">
        <v>695.69</v>
      </c>
      <c r="P7560" t="s">
        <v>677</v>
      </c>
      <c r="Q7560" t="s">
        <v>694</v>
      </c>
      <c r="R7560" t="s">
        <v>680</v>
      </c>
      <c r="S7560" t="s">
        <v>34</v>
      </c>
      <c r="T7560" t="s">
        <v>561</v>
      </c>
    </row>
    <row r="7561" spans="1:20">
      <c r="A7561" t="s">
        <v>694</v>
      </c>
      <c r="B7561" t="s">
        <v>677</v>
      </c>
      <c r="C7561" t="s">
        <v>706</v>
      </c>
      <c r="D7561" t="s">
        <v>707</v>
      </c>
      <c r="E7561" t="s">
        <v>25</v>
      </c>
      <c r="F7561" s="1">
        <v>40179</v>
      </c>
      <c r="G7561" t="s">
        <v>2895</v>
      </c>
      <c r="H7561">
        <v>201503</v>
      </c>
      <c r="I7561" t="s">
        <v>27</v>
      </c>
      <c r="J7561" t="s">
        <v>28</v>
      </c>
      <c r="K7561" t="s">
        <v>39</v>
      </c>
      <c r="L7561" t="s">
        <v>30</v>
      </c>
      <c r="M7561" t="s">
        <v>31</v>
      </c>
      <c r="N7561" t="s">
        <v>32</v>
      </c>
      <c r="O7561" s="17">
        <v>685.69</v>
      </c>
      <c r="P7561" t="s">
        <v>677</v>
      </c>
      <c r="Q7561" t="s">
        <v>694</v>
      </c>
      <c r="R7561" t="s">
        <v>680</v>
      </c>
      <c r="S7561" t="s">
        <v>34</v>
      </c>
      <c r="T7561" t="s">
        <v>561</v>
      </c>
    </row>
    <row r="7562" spans="1:20">
      <c r="A7562" t="s">
        <v>736</v>
      </c>
      <c r="B7562" t="s">
        <v>677</v>
      </c>
      <c r="C7562" t="s">
        <v>739</v>
      </c>
      <c r="D7562" t="s">
        <v>740</v>
      </c>
      <c r="E7562" t="s">
        <v>25</v>
      </c>
      <c r="F7562" s="1">
        <v>40179</v>
      </c>
      <c r="G7562" t="s">
        <v>2895</v>
      </c>
      <c r="H7562">
        <v>201503</v>
      </c>
      <c r="I7562" t="s">
        <v>27</v>
      </c>
      <c r="J7562" t="s">
        <v>28</v>
      </c>
      <c r="K7562" t="s">
        <v>39</v>
      </c>
      <c r="L7562" t="s">
        <v>30</v>
      </c>
      <c r="M7562" t="s">
        <v>31</v>
      </c>
      <c r="N7562" t="s">
        <v>32</v>
      </c>
      <c r="O7562" s="17">
        <v>655.94</v>
      </c>
      <c r="P7562" t="s">
        <v>677</v>
      </c>
      <c r="Q7562" t="s">
        <v>736</v>
      </c>
      <c r="R7562" t="s">
        <v>680</v>
      </c>
      <c r="S7562" t="s">
        <v>34</v>
      </c>
      <c r="T7562" t="s">
        <v>561</v>
      </c>
    </row>
    <row r="7563" spans="1:20">
      <c r="A7563" t="s">
        <v>689</v>
      </c>
      <c r="B7563" t="s">
        <v>677</v>
      </c>
      <c r="C7563" t="s">
        <v>692</v>
      </c>
      <c r="D7563" t="s">
        <v>693</v>
      </c>
      <c r="E7563" t="s">
        <v>25</v>
      </c>
      <c r="F7563" s="1">
        <v>40179</v>
      </c>
      <c r="G7563" t="s">
        <v>2895</v>
      </c>
      <c r="H7563">
        <v>201503</v>
      </c>
      <c r="I7563" t="s">
        <v>27</v>
      </c>
      <c r="J7563" t="s">
        <v>53</v>
      </c>
      <c r="K7563" t="s">
        <v>44</v>
      </c>
      <c r="L7563" t="s">
        <v>54</v>
      </c>
      <c r="M7563" t="s">
        <v>31</v>
      </c>
      <c r="N7563" t="s">
        <v>32</v>
      </c>
      <c r="O7563" s="17">
        <v>629.73</v>
      </c>
      <c r="P7563" t="s">
        <v>677</v>
      </c>
      <c r="Q7563" t="s">
        <v>689</v>
      </c>
      <c r="R7563" t="s">
        <v>680</v>
      </c>
      <c r="S7563" t="s">
        <v>34</v>
      </c>
      <c r="T7563" t="s">
        <v>561</v>
      </c>
    </row>
    <row r="7564" spans="1:20">
      <c r="A7564" t="s">
        <v>741</v>
      </c>
      <c r="B7564" t="s">
        <v>677</v>
      </c>
      <c r="C7564" t="s">
        <v>816</v>
      </c>
      <c r="D7564" t="s">
        <v>817</v>
      </c>
      <c r="E7564" t="s">
        <v>25</v>
      </c>
      <c r="F7564" s="1">
        <v>40179</v>
      </c>
      <c r="G7564" t="s">
        <v>2895</v>
      </c>
      <c r="H7564">
        <v>201503</v>
      </c>
      <c r="I7564" t="s">
        <v>27</v>
      </c>
      <c r="J7564" t="s">
        <v>28</v>
      </c>
      <c r="K7564" t="s">
        <v>36</v>
      </c>
      <c r="L7564" t="s">
        <v>30</v>
      </c>
      <c r="M7564" t="s">
        <v>31</v>
      </c>
      <c r="N7564" t="s">
        <v>32</v>
      </c>
      <c r="O7564" s="17">
        <v>579.43000000000006</v>
      </c>
      <c r="P7564" t="s">
        <v>677</v>
      </c>
      <c r="Q7564" t="s">
        <v>741</v>
      </c>
      <c r="R7564" t="s">
        <v>680</v>
      </c>
      <c r="S7564" t="s">
        <v>34</v>
      </c>
      <c r="T7564" t="s">
        <v>561</v>
      </c>
    </row>
    <row r="7565" spans="1:20">
      <c r="A7565" t="s">
        <v>725</v>
      </c>
      <c r="B7565" t="s">
        <v>677</v>
      </c>
      <c r="C7565" t="s">
        <v>726</v>
      </c>
      <c r="D7565" t="s">
        <v>727</v>
      </c>
      <c r="E7565" t="s">
        <v>25</v>
      </c>
      <c r="F7565" s="1">
        <v>40179</v>
      </c>
      <c r="G7565" t="s">
        <v>2895</v>
      </c>
      <c r="H7565">
        <v>201503</v>
      </c>
      <c r="I7565" t="s">
        <v>27</v>
      </c>
      <c r="J7565" t="s">
        <v>28</v>
      </c>
      <c r="K7565" t="s">
        <v>29</v>
      </c>
      <c r="L7565" t="s">
        <v>30</v>
      </c>
      <c r="M7565" t="s">
        <v>31</v>
      </c>
      <c r="N7565" t="s">
        <v>32</v>
      </c>
      <c r="O7565" s="17">
        <v>538.91999999999996</v>
      </c>
      <c r="P7565" t="s">
        <v>677</v>
      </c>
      <c r="Q7565" t="s">
        <v>725</v>
      </c>
      <c r="R7565" t="s">
        <v>680</v>
      </c>
      <c r="S7565" t="s">
        <v>34</v>
      </c>
      <c r="T7565" t="s">
        <v>561</v>
      </c>
    </row>
    <row r="7566" spans="1:20">
      <c r="A7566" t="s">
        <v>714</v>
      </c>
      <c r="B7566" t="s">
        <v>677</v>
      </c>
      <c r="C7566" t="s">
        <v>752</v>
      </c>
      <c r="D7566" t="s">
        <v>753</v>
      </c>
      <c r="E7566" t="s">
        <v>25</v>
      </c>
      <c r="F7566" s="1">
        <v>40179</v>
      </c>
      <c r="G7566" t="s">
        <v>2895</v>
      </c>
      <c r="H7566">
        <v>201503</v>
      </c>
      <c r="I7566" t="s">
        <v>27</v>
      </c>
      <c r="J7566" t="s">
        <v>53</v>
      </c>
      <c r="K7566" t="s">
        <v>36</v>
      </c>
      <c r="L7566" t="s">
        <v>54</v>
      </c>
      <c r="M7566" t="s">
        <v>31</v>
      </c>
      <c r="N7566" t="s">
        <v>32</v>
      </c>
      <c r="O7566" s="17">
        <v>519.62</v>
      </c>
      <c r="P7566" t="s">
        <v>677</v>
      </c>
      <c r="Q7566" t="s">
        <v>714</v>
      </c>
      <c r="R7566" t="s">
        <v>680</v>
      </c>
      <c r="S7566" t="s">
        <v>34</v>
      </c>
      <c r="T7566" t="s">
        <v>561</v>
      </c>
    </row>
    <row r="7567" spans="1:20">
      <c r="A7567" t="s">
        <v>725</v>
      </c>
      <c r="B7567" t="s">
        <v>677</v>
      </c>
      <c r="C7567" t="s">
        <v>800</v>
      </c>
      <c r="D7567" t="s">
        <v>801</v>
      </c>
      <c r="E7567" t="s">
        <v>25</v>
      </c>
      <c r="F7567" s="1">
        <v>40179</v>
      </c>
      <c r="G7567" t="s">
        <v>2895</v>
      </c>
      <c r="H7567">
        <v>201503</v>
      </c>
      <c r="I7567" t="s">
        <v>27</v>
      </c>
      <c r="J7567" t="s">
        <v>28</v>
      </c>
      <c r="K7567" t="s">
        <v>29</v>
      </c>
      <c r="L7567" t="s">
        <v>30</v>
      </c>
      <c r="M7567" t="s">
        <v>31</v>
      </c>
      <c r="N7567" t="s">
        <v>32</v>
      </c>
      <c r="O7567" s="17">
        <v>517.20000000000005</v>
      </c>
      <c r="P7567" t="s">
        <v>677</v>
      </c>
      <c r="Q7567" t="s">
        <v>725</v>
      </c>
      <c r="R7567" t="s">
        <v>680</v>
      </c>
      <c r="S7567" t="s">
        <v>34</v>
      </c>
      <c r="T7567" t="s">
        <v>561</v>
      </c>
    </row>
    <row r="7568" spans="1:20">
      <c r="A7568" t="s">
        <v>725</v>
      </c>
      <c r="B7568" t="s">
        <v>677</v>
      </c>
      <c r="C7568" t="s">
        <v>800</v>
      </c>
      <c r="D7568" t="s">
        <v>801</v>
      </c>
      <c r="E7568" t="s">
        <v>25</v>
      </c>
      <c r="F7568" s="1">
        <v>40179</v>
      </c>
      <c r="G7568" t="s">
        <v>2895</v>
      </c>
      <c r="H7568">
        <v>201503</v>
      </c>
      <c r="I7568" t="s">
        <v>27</v>
      </c>
      <c r="J7568" t="s">
        <v>28</v>
      </c>
      <c r="K7568" t="s">
        <v>36</v>
      </c>
      <c r="L7568" t="s">
        <v>30</v>
      </c>
      <c r="M7568" t="s">
        <v>31</v>
      </c>
      <c r="N7568" t="s">
        <v>32</v>
      </c>
      <c r="O7568" s="17">
        <v>517.19000000000005</v>
      </c>
      <c r="P7568" t="s">
        <v>677</v>
      </c>
      <c r="Q7568" t="s">
        <v>725</v>
      </c>
      <c r="R7568" t="s">
        <v>680</v>
      </c>
      <c r="S7568" t="s">
        <v>34</v>
      </c>
      <c r="T7568" t="s">
        <v>561</v>
      </c>
    </row>
    <row r="7569" spans="1:20">
      <c r="A7569" t="s">
        <v>741</v>
      </c>
      <c r="B7569" t="s">
        <v>677</v>
      </c>
      <c r="C7569" t="s">
        <v>742</v>
      </c>
      <c r="D7569" t="s">
        <v>743</v>
      </c>
      <c r="E7569" t="s">
        <v>25</v>
      </c>
      <c r="F7569" s="1">
        <v>40179</v>
      </c>
      <c r="G7569" t="s">
        <v>2895</v>
      </c>
      <c r="H7569">
        <v>201503</v>
      </c>
      <c r="I7569" t="s">
        <v>27</v>
      </c>
      <c r="J7569" t="s">
        <v>28</v>
      </c>
      <c r="K7569" t="s">
        <v>38</v>
      </c>
      <c r="L7569" t="s">
        <v>30</v>
      </c>
      <c r="M7569" t="s">
        <v>31</v>
      </c>
      <c r="N7569" t="s">
        <v>32</v>
      </c>
      <c r="O7569" s="17">
        <v>508.06</v>
      </c>
      <c r="P7569" t="s">
        <v>677</v>
      </c>
      <c r="Q7569" t="s">
        <v>741</v>
      </c>
      <c r="R7569" t="s">
        <v>680</v>
      </c>
      <c r="S7569" t="s">
        <v>34</v>
      </c>
      <c r="T7569" t="s">
        <v>561</v>
      </c>
    </row>
    <row r="7570" spans="1:20">
      <c r="A7570" t="s">
        <v>703</v>
      </c>
      <c r="B7570" t="s">
        <v>677</v>
      </c>
      <c r="C7570" t="s">
        <v>790</v>
      </c>
      <c r="D7570" t="s">
        <v>791</v>
      </c>
      <c r="E7570" t="s">
        <v>25</v>
      </c>
      <c r="F7570" s="1">
        <v>40179</v>
      </c>
      <c r="G7570" t="s">
        <v>2895</v>
      </c>
      <c r="H7570">
        <v>201503</v>
      </c>
      <c r="I7570" t="s">
        <v>27</v>
      </c>
      <c r="J7570" t="s">
        <v>53</v>
      </c>
      <c r="K7570" t="s">
        <v>41</v>
      </c>
      <c r="L7570" t="s">
        <v>54</v>
      </c>
      <c r="M7570" t="s">
        <v>31</v>
      </c>
      <c r="N7570" t="s">
        <v>32</v>
      </c>
      <c r="O7570" s="17">
        <v>499.24</v>
      </c>
      <c r="P7570" t="s">
        <v>677</v>
      </c>
      <c r="Q7570" t="s">
        <v>703</v>
      </c>
      <c r="R7570" t="s">
        <v>680</v>
      </c>
      <c r="S7570" t="s">
        <v>34</v>
      </c>
      <c r="T7570" t="s">
        <v>561</v>
      </c>
    </row>
    <row r="7571" spans="1:20">
      <c r="A7571" t="s">
        <v>694</v>
      </c>
      <c r="B7571" t="s">
        <v>677</v>
      </c>
      <c r="C7571" t="s">
        <v>697</v>
      </c>
      <c r="D7571" t="s">
        <v>698</v>
      </c>
      <c r="E7571" t="s">
        <v>25</v>
      </c>
      <c r="F7571" s="1">
        <v>40179</v>
      </c>
      <c r="G7571" t="s">
        <v>2895</v>
      </c>
      <c r="H7571">
        <v>201503</v>
      </c>
      <c r="I7571" t="s">
        <v>27</v>
      </c>
      <c r="J7571" t="s">
        <v>53</v>
      </c>
      <c r="K7571" t="s">
        <v>44</v>
      </c>
      <c r="L7571" t="s">
        <v>54</v>
      </c>
      <c r="M7571" t="s">
        <v>31</v>
      </c>
      <c r="N7571" t="s">
        <v>32</v>
      </c>
      <c r="O7571" s="17">
        <v>480.63</v>
      </c>
      <c r="P7571" t="s">
        <v>677</v>
      </c>
      <c r="Q7571" t="s">
        <v>694</v>
      </c>
      <c r="R7571" t="s">
        <v>680</v>
      </c>
      <c r="S7571" t="s">
        <v>34</v>
      </c>
      <c r="T7571" t="s">
        <v>561</v>
      </c>
    </row>
    <row r="7572" spans="1:20">
      <c r="A7572" t="s">
        <v>703</v>
      </c>
      <c r="B7572" t="s">
        <v>677</v>
      </c>
      <c r="C7572" t="s">
        <v>782</v>
      </c>
      <c r="D7572" t="s">
        <v>783</v>
      </c>
      <c r="E7572" t="s">
        <v>25</v>
      </c>
      <c r="F7572" s="1">
        <v>40179</v>
      </c>
      <c r="G7572" t="s">
        <v>2895</v>
      </c>
      <c r="H7572">
        <v>201503</v>
      </c>
      <c r="I7572" t="s">
        <v>27</v>
      </c>
      <c r="J7572" t="s">
        <v>28</v>
      </c>
      <c r="K7572" t="s">
        <v>29</v>
      </c>
      <c r="L7572" t="s">
        <v>30</v>
      </c>
      <c r="M7572" t="s">
        <v>31</v>
      </c>
      <c r="N7572" t="s">
        <v>32</v>
      </c>
      <c r="O7572" s="17">
        <v>439.61</v>
      </c>
      <c r="P7572" t="s">
        <v>677</v>
      </c>
      <c r="Q7572" t="s">
        <v>703</v>
      </c>
      <c r="R7572" t="s">
        <v>680</v>
      </c>
      <c r="S7572" t="s">
        <v>34</v>
      </c>
      <c r="T7572" t="s">
        <v>561</v>
      </c>
    </row>
    <row r="7573" spans="1:20">
      <c r="A7573" t="s">
        <v>725</v>
      </c>
      <c r="B7573" t="s">
        <v>677</v>
      </c>
      <c r="C7573" t="s">
        <v>726</v>
      </c>
      <c r="D7573" t="s">
        <v>727</v>
      </c>
      <c r="E7573" t="s">
        <v>25</v>
      </c>
      <c r="F7573" s="1">
        <v>40179</v>
      </c>
      <c r="G7573" t="s">
        <v>2895</v>
      </c>
      <c r="H7573">
        <v>201503</v>
      </c>
      <c r="I7573" t="s">
        <v>27</v>
      </c>
      <c r="J7573" t="s">
        <v>28</v>
      </c>
      <c r="K7573" t="s">
        <v>41</v>
      </c>
      <c r="L7573" t="s">
        <v>30</v>
      </c>
      <c r="M7573" t="s">
        <v>31</v>
      </c>
      <c r="N7573" t="s">
        <v>32</v>
      </c>
      <c r="O7573" s="17">
        <v>427.29</v>
      </c>
      <c r="P7573" t="s">
        <v>677</v>
      </c>
      <c r="Q7573" t="s">
        <v>725</v>
      </c>
      <c r="R7573" t="s">
        <v>680</v>
      </c>
      <c r="S7573" t="s">
        <v>34</v>
      </c>
      <c r="T7573" t="s">
        <v>561</v>
      </c>
    </row>
    <row r="7574" spans="1:20">
      <c r="A7574" t="s">
        <v>741</v>
      </c>
      <c r="B7574" t="s">
        <v>677</v>
      </c>
      <c r="C7574" t="s">
        <v>2443</v>
      </c>
      <c r="D7574" t="s">
        <v>2444</v>
      </c>
      <c r="E7574" t="s">
        <v>25</v>
      </c>
      <c r="F7574" s="1">
        <v>40179</v>
      </c>
      <c r="G7574" t="s">
        <v>2895</v>
      </c>
      <c r="H7574">
        <v>201503</v>
      </c>
      <c r="I7574" t="s">
        <v>27</v>
      </c>
      <c r="J7574" t="s">
        <v>28</v>
      </c>
      <c r="K7574" t="s">
        <v>29</v>
      </c>
      <c r="L7574" t="s">
        <v>30</v>
      </c>
      <c r="M7574" t="s">
        <v>31</v>
      </c>
      <c r="N7574" t="s">
        <v>32</v>
      </c>
      <c r="O7574" s="17">
        <v>385.15000000000003</v>
      </c>
      <c r="P7574" t="s">
        <v>677</v>
      </c>
      <c r="Q7574" t="s">
        <v>741</v>
      </c>
      <c r="R7574" t="s">
        <v>680</v>
      </c>
      <c r="S7574" t="s">
        <v>34</v>
      </c>
      <c r="T7574" t="s">
        <v>561</v>
      </c>
    </row>
    <row r="7575" spans="1:20">
      <c r="A7575" t="s">
        <v>714</v>
      </c>
      <c r="B7575" t="s">
        <v>677</v>
      </c>
      <c r="C7575" t="s">
        <v>786</v>
      </c>
      <c r="D7575" t="s">
        <v>787</v>
      </c>
      <c r="E7575" t="s">
        <v>25</v>
      </c>
      <c r="F7575" s="1">
        <v>40179</v>
      </c>
      <c r="G7575" t="s">
        <v>2895</v>
      </c>
      <c r="H7575">
        <v>201503</v>
      </c>
      <c r="I7575" t="s">
        <v>27</v>
      </c>
      <c r="J7575" t="s">
        <v>53</v>
      </c>
      <c r="K7575" t="s">
        <v>29</v>
      </c>
      <c r="L7575" t="s">
        <v>54</v>
      </c>
      <c r="M7575" t="s">
        <v>31</v>
      </c>
      <c r="N7575" t="s">
        <v>32</v>
      </c>
      <c r="O7575" s="17">
        <v>375.08</v>
      </c>
      <c r="P7575" t="s">
        <v>677</v>
      </c>
      <c r="Q7575" t="s">
        <v>714</v>
      </c>
      <c r="R7575" t="s">
        <v>680</v>
      </c>
      <c r="S7575" t="s">
        <v>34</v>
      </c>
      <c r="T7575" t="s">
        <v>561</v>
      </c>
    </row>
    <row r="7576" spans="1:20">
      <c r="A7576" t="s">
        <v>714</v>
      </c>
      <c r="B7576" t="s">
        <v>677</v>
      </c>
      <c r="C7576" t="s">
        <v>786</v>
      </c>
      <c r="D7576" t="s">
        <v>787</v>
      </c>
      <c r="E7576" t="s">
        <v>25</v>
      </c>
      <c r="F7576" s="1">
        <v>40179</v>
      </c>
      <c r="G7576" t="s">
        <v>2895</v>
      </c>
      <c r="H7576">
        <v>201503</v>
      </c>
      <c r="I7576" t="s">
        <v>27</v>
      </c>
      <c r="J7576" t="s">
        <v>53</v>
      </c>
      <c r="K7576" t="s">
        <v>36</v>
      </c>
      <c r="L7576" t="s">
        <v>54</v>
      </c>
      <c r="M7576" t="s">
        <v>31</v>
      </c>
      <c r="N7576" t="s">
        <v>32</v>
      </c>
      <c r="O7576" s="17">
        <v>375.08</v>
      </c>
      <c r="P7576" t="s">
        <v>677</v>
      </c>
      <c r="Q7576" t="s">
        <v>714</v>
      </c>
      <c r="R7576" t="s">
        <v>680</v>
      </c>
      <c r="S7576" t="s">
        <v>34</v>
      </c>
      <c r="T7576" t="s">
        <v>561</v>
      </c>
    </row>
    <row r="7577" spans="1:20">
      <c r="A7577" t="s">
        <v>714</v>
      </c>
      <c r="B7577" t="s">
        <v>677</v>
      </c>
      <c r="C7577" t="s">
        <v>786</v>
      </c>
      <c r="D7577" t="s">
        <v>787</v>
      </c>
      <c r="E7577" t="s">
        <v>25</v>
      </c>
      <c r="F7577" s="1">
        <v>40179</v>
      </c>
      <c r="G7577" t="s">
        <v>2895</v>
      </c>
      <c r="H7577">
        <v>201503</v>
      </c>
      <c r="I7577" t="s">
        <v>27</v>
      </c>
      <c r="J7577" t="s">
        <v>53</v>
      </c>
      <c r="K7577" t="s">
        <v>37</v>
      </c>
      <c r="L7577" t="s">
        <v>54</v>
      </c>
      <c r="M7577" t="s">
        <v>31</v>
      </c>
      <c r="N7577" t="s">
        <v>32</v>
      </c>
      <c r="O7577" s="17">
        <v>375.08</v>
      </c>
      <c r="P7577" t="s">
        <v>677</v>
      </c>
      <c r="Q7577" t="s">
        <v>714</v>
      </c>
      <c r="R7577" t="s">
        <v>680</v>
      </c>
      <c r="S7577" t="s">
        <v>34</v>
      </c>
      <c r="T7577" t="s">
        <v>561</v>
      </c>
    </row>
    <row r="7578" spans="1:20">
      <c r="A7578" t="s">
        <v>714</v>
      </c>
      <c r="B7578" t="s">
        <v>677</v>
      </c>
      <c r="C7578" t="s">
        <v>786</v>
      </c>
      <c r="D7578" t="s">
        <v>787</v>
      </c>
      <c r="E7578" t="s">
        <v>25</v>
      </c>
      <c r="F7578" s="1">
        <v>40179</v>
      </c>
      <c r="G7578" t="s">
        <v>2895</v>
      </c>
      <c r="H7578">
        <v>201503</v>
      </c>
      <c r="I7578" t="s">
        <v>27</v>
      </c>
      <c r="J7578" t="s">
        <v>53</v>
      </c>
      <c r="K7578" t="s">
        <v>38</v>
      </c>
      <c r="L7578" t="s">
        <v>54</v>
      </c>
      <c r="M7578" t="s">
        <v>31</v>
      </c>
      <c r="N7578" t="s">
        <v>32</v>
      </c>
      <c r="O7578" s="17">
        <v>375.08</v>
      </c>
      <c r="P7578" t="s">
        <v>677</v>
      </c>
      <c r="Q7578" t="s">
        <v>714</v>
      </c>
      <c r="R7578" t="s">
        <v>680</v>
      </c>
      <c r="S7578" t="s">
        <v>34</v>
      </c>
      <c r="T7578" t="s">
        <v>561</v>
      </c>
    </row>
    <row r="7579" spans="1:20">
      <c r="A7579" t="s">
        <v>714</v>
      </c>
      <c r="B7579" t="s">
        <v>677</v>
      </c>
      <c r="C7579" t="s">
        <v>786</v>
      </c>
      <c r="D7579" t="s">
        <v>787</v>
      </c>
      <c r="E7579" t="s">
        <v>25</v>
      </c>
      <c r="F7579" s="1">
        <v>40179</v>
      </c>
      <c r="G7579" t="s">
        <v>2895</v>
      </c>
      <c r="H7579">
        <v>201503</v>
      </c>
      <c r="I7579" t="s">
        <v>27</v>
      </c>
      <c r="J7579" t="s">
        <v>53</v>
      </c>
      <c r="K7579" t="s">
        <v>41</v>
      </c>
      <c r="L7579" t="s">
        <v>54</v>
      </c>
      <c r="M7579" t="s">
        <v>31</v>
      </c>
      <c r="N7579" t="s">
        <v>32</v>
      </c>
      <c r="O7579" s="17">
        <v>375.08</v>
      </c>
      <c r="P7579" t="s">
        <v>677</v>
      </c>
      <c r="Q7579" t="s">
        <v>714</v>
      </c>
      <c r="R7579" t="s">
        <v>680</v>
      </c>
      <c r="S7579" t="s">
        <v>34</v>
      </c>
      <c r="T7579" t="s">
        <v>561</v>
      </c>
    </row>
    <row r="7580" spans="1:20">
      <c r="A7580" t="s">
        <v>689</v>
      </c>
      <c r="B7580" t="s">
        <v>677</v>
      </c>
      <c r="C7580" t="s">
        <v>2918</v>
      </c>
      <c r="D7580" t="s">
        <v>2919</v>
      </c>
      <c r="E7580" t="s">
        <v>25</v>
      </c>
      <c r="F7580" s="1">
        <v>40179</v>
      </c>
      <c r="G7580" t="s">
        <v>2895</v>
      </c>
      <c r="H7580">
        <v>201503</v>
      </c>
      <c r="I7580" t="s">
        <v>27</v>
      </c>
      <c r="J7580" t="s">
        <v>53</v>
      </c>
      <c r="K7580" t="s">
        <v>29</v>
      </c>
      <c r="L7580" t="s">
        <v>54</v>
      </c>
      <c r="M7580" t="s">
        <v>31</v>
      </c>
      <c r="N7580" t="s">
        <v>32</v>
      </c>
      <c r="O7580" s="17">
        <v>364.59000000000003</v>
      </c>
      <c r="P7580" t="s">
        <v>677</v>
      </c>
      <c r="Q7580" t="s">
        <v>689</v>
      </c>
      <c r="R7580" t="s">
        <v>680</v>
      </c>
      <c r="S7580" t="s">
        <v>34</v>
      </c>
      <c r="T7580" t="s">
        <v>561</v>
      </c>
    </row>
    <row r="7581" spans="1:20">
      <c r="A7581" t="s">
        <v>689</v>
      </c>
      <c r="B7581" t="s">
        <v>677</v>
      </c>
      <c r="C7581" t="s">
        <v>764</v>
      </c>
      <c r="D7581" t="s">
        <v>765</v>
      </c>
      <c r="E7581" t="s">
        <v>25</v>
      </c>
      <c r="F7581" s="1">
        <v>40179</v>
      </c>
      <c r="G7581" t="s">
        <v>2895</v>
      </c>
      <c r="H7581">
        <v>201503</v>
      </c>
      <c r="I7581" t="s">
        <v>27</v>
      </c>
      <c r="J7581" t="s">
        <v>53</v>
      </c>
      <c r="K7581" t="s">
        <v>38</v>
      </c>
      <c r="L7581" t="s">
        <v>54</v>
      </c>
      <c r="M7581" t="s">
        <v>31</v>
      </c>
      <c r="N7581" t="s">
        <v>32</v>
      </c>
      <c r="O7581" s="17">
        <v>355.57</v>
      </c>
      <c r="P7581" t="s">
        <v>677</v>
      </c>
      <c r="Q7581" t="s">
        <v>689</v>
      </c>
      <c r="R7581" t="s">
        <v>680</v>
      </c>
      <c r="S7581" t="s">
        <v>34</v>
      </c>
      <c r="T7581" t="s">
        <v>561</v>
      </c>
    </row>
    <row r="7582" spans="1:20">
      <c r="A7582" t="s">
        <v>694</v>
      </c>
      <c r="B7582" t="s">
        <v>677</v>
      </c>
      <c r="C7582" t="s">
        <v>768</v>
      </c>
      <c r="D7582" t="s">
        <v>769</v>
      </c>
      <c r="E7582" t="s">
        <v>25</v>
      </c>
      <c r="F7582" s="1">
        <v>40179</v>
      </c>
      <c r="G7582" t="s">
        <v>2895</v>
      </c>
      <c r="H7582">
        <v>201503</v>
      </c>
      <c r="I7582" t="s">
        <v>27</v>
      </c>
      <c r="J7582" t="s">
        <v>53</v>
      </c>
      <c r="K7582" t="s">
        <v>29</v>
      </c>
      <c r="L7582" t="s">
        <v>54</v>
      </c>
      <c r="M7582" t="s">
        <v>31</v>
      </c>
      <c r="N7582" t="s">
        <v>32</v>
      </c>
      <c r="O7582" s="17">
        <v>353.01</v>
      </c>
      <c r="P7582" t="s">
        <v>677</v>
      </c>
      <c r="Q7582" t="s">
        <v>694</v>
      </c>
      <c r="R7582" t="s">
        <v>680</v>
      </c>
      <c r="S7582" t="s">
        <v>34</v>
      </c>
      <c r="T7582" t="s">
        <v>561</v>
      </c>
    </row>
    <row r="7583" spans="1:20">
      <c r="A7583" t="s">
        <v>741</v>
      </c>
      <c r="B7583" t="s">
        <v>677</v>
      </c>
      <c r="C7583" t="s">
        <v>816</v>
      </c>
      <c r="D7583" t="s">
        <v>817</v>
      </c>
      <c r="E7583" t="s">
        <v>25</v>
      </c>
      <c r="F7583" s="1">
        <v>40179</v>
      </c>
      <c r="G7583" t="s">
        <v>2895</v>
      </c>
      <c r="H7583">
        <v>201503</v>
      </c>
      <c r="I7583" t="s">
        <v>27</v>
      </c>
      <c r="J7583" t="s">
        <v>28</v>
      </c>
      <c r="K7583" t="s">
        <v>38</v>
      </c>
      <c r="L7583" t="s">
        <v>30</v>
      </c>
      <c r="M7583" t="s">
        <v>31</v>
      </c>
      <c r="N7583" t="s">
        <v>32</v>
      </c>
      <c r="O7583" s="17">
        <v>329.37</v>
      </c>
      <c r="P7583" t="s">
        <v>677</v>
      </c>
      <c r="Q7583" t="s">
        <v>741</v>
      </c>
      <c r="R7583" t="s">
        <v>680</v>
      </c>
      <c r="S7583" t="s">
        <v>34</v>
      </c>
      <c r="T7583" t="s">
        <v>561</v>
      </c>
    </row>
    <row r="7584" spans="1:20">
      <c r="A7584" t="s">
        <v>741</v>
      </c>
      <c r="B7584" t="s">
        <v>677</v>
      </c>
      <c r="C7584" t="s">
        <v>816</v>
      </c>
      <c r="D7584" t="s">
        <v>817</v>
      </c>
      <c r="E7584" t="s">
        <v>25</v>
      </c>
      <c r="F7584" s="1">
        <v>40179</v>
      </c>
      <c r="G7584" t="s">
        <v>2895</v>
      </c>
      <c r="H7584">
        <v>201503</v>
      </c>
      <c r="I7584" t="s">
        <v>27</v>
      </c>
      <c r="J7584" t="s">
        <v>28</v>
      </c>
      <c r="K7584" t="s">
        <v>39</v>
      </c>
      <c r="L7584" t="s">
        <v>30</v>
      </c>
      <c r="M7584" t="s">
        <v>31</v>
      </c>
      <c r="N7584" t="s">
        <v>32</v>
      </c>
      <c r="O7584" s="17">
        <v>329.09000000000003</v>
      </c>
      <c r="P7584" t="s">
        <v>677</v>
      </c>
      <c r="Q7584" t="s">
        <v>741</v>
      </c>
      <c r="R7584" t="s">
        <v>680</v>
      </c>
      <c r="S7584" t="s">
        <v>34</v>
      </c>
      <c r="T7584" t="s">
        <v>561</v>
      </c>
    </row>
    <row r="7585" spans="1:20">
      <c r="A7585" t="s">
        <v>681</v>
      </c>
      <c r="B7585" t="s">
        <v>677</v>
      </c>
      <c r="C7585" t="s">
        <v>682</v>
      </c>
      <c r="D7585" t="s">
        <v>683</v>
      </c>
      <c r="E7585" t="s">
        <v>25</v>
      </c>
      <c r="F7585" s="1">
        <v>30682</v>
      </c>
      <c r="G7585" t="s">
        <v>2895</v>
      </c>
      <c r="H7585">
        <v>201503</v>
      </c>
      <c r="I7585" t="s">
        <v>27</v>
      </c>
      <c r="J7585" t="s">
        <v>28</v>
      </c>
      <c r="K7585" t="s">
        <v>29</v>
      </c>
      <c r="L7585" t="s">
        <v>30</v>
      </c>
      <c r="M7585" t="s">
        <v>31</v>
      </c>
      <c r="N7585" t="s">
        <v>32</v>
      </c>
      <c r="O7585" s="17">
        <v>313.42</v>
      </c>
      <c r="P7585" t="s">
        <v>677</v>
      </c>
      <c r="Q7585" t="s">
        <v>681</v>
      </c>
      <c r="R7585" t="s">
        <v>680</v>
      </c>
      <c r="S7585" t="s">
        <v>34</v>
      </c>
      <c r="T7585" t="s">
        <v>561</v>
      </c>
    </row>
    <row r="7586" spans="1:20">
      <c r="A7586" t="s">
        <v>714</v>
      </c>
      <c r="B7586" t="s">
        <v>677</v>
      </c>
      <c r="C7586" t="s">
        <v>752</v>
      </c>
      <c r="D7586" t="s">
        <v>753</v>
      </c>
      <c r="E7586" t="s">
        <v>25</v>
      </c>
      <c r="F7586" s="1">
        <v>40179</v>
      </c>
      <c r="G7586" t="s">
        <v>2895</v>
      </c>
      <c r="H7586">
        <v>201503</v>
      </c>
      <c r="I7586" t="s">
        <v>27</v>
      </c>
      <c r="J7586" t="s">
        <v>53</v>
      </c>
      <c r="K7586" t="s">
        <v>38</v>
      </c>
      <c r="L7586" t="s">
        <v>54</v>
      </c>
      <c r="M7586" t="s">
        <v>31</v>
      </c>
      <c r="N7586" t="s">
        <v>32</v>
      </c>
      <c r="O7586" s="17">
        <v>295.36</v>
      </c>
      <c r="P7586" t="s">
        <v>677</v>
      </c>
      <c r="Q7586" t="s">
        <v>714</v>
      </c>
      <c r="R7586" t="s">
        <v>680</v>
      </c>
      <c r="S7586" t="s">
        <v>34</v>
      </c>
      <c r="T7586" t="s">
        <v>561</v>
      </c>
    </row>
    <row r="7587" spans="1:20">
      <c r="A7587" t="s">
        <v>714</v>
      </c>
      <c r="B7587" t="s">
        <v>677</v>
      </c>
      <c r="C7587" t="s">
        <v>752</v>
      </c>
      <c r="D7587" t="s">
        <v>753</v>
      </c>
      <c r="E7587" t="s">
        <v>25</v>
      </c>
      <c r="F7587" s="1">
        <v>40179</v>
      </c>
      <c r="G7587" t="s">
        <v>2895</v>
      </c>
      <c r="H7587">
        <v>201503</v>
      </c>
      <c r="I7587" t="s">
        <v>27</v>
      </c>
      <c r="J7587" t="s">
        <v>53</v>
      </c>
      <c r="K7587" t="s">
        <v>39</v>
      </c>
      <c r="L7587" t="s">
        <v>54</v>
      </c>
      <c r="M7587" t="s">
        <v>31</v>
      </c>
      <c r="N7587" t="s">
        <v>32</v>
      </c>
      <c r="O7587" s="17">
        <v>294.90000000000003</v>
      </c>
      <c r="P7587" t="s">
        <v>677</v>
      </c>
      <c r="Q7587" t="s">
        <v>714</v>
      </c>
      <c r="R7587" t="s">
        <v>680</v>
      </c>
      <c r="S7587" t="s">
        <v>34</v>
      </c>
      <c r="T7587" t="s">
        <v>561</v>
      </c>
    </row>
    <row r="7588" spans="1:20">
      <c r="A7588" t="s">
        <v>741</v>
      </c>
      <c r="B7588" t="s">
        <v>677</v>
      </c>
      <c r="C7588" t="s">
        <v>816</v>
      </c>
      <c r="D7588" t="s">
        <v>817</v>
      </c>
      <c r="E7588" t="s">
        <v>25</v>
      </c>
      <c r="F7588" s="1">
        <v>40179</v>
      </c>
      <c r="G7588" t="s">
        <v>2895</v>
      </c>
      <c r="H7588">
        <v>201503</v>
      </c>
      <c r="I7588" t="s">
        <v>27</v>
      </c>
      <c r="J7588" t="s">
        <v>28</v>
      </c>
      <c r="K7588" t="s">
        <v>44</v>
      </c>
      <c r="L7588" t="s">
        <v>30</v>
      </c>
      <c r="M7588" t="s">
        <v>31</v>
      </c>
      <c r="N7588" t="s">
        <v>32</v>
      </c>
      <c r="O7588" s="17">
        <v>221.93</v>
      </c>
      <c r="P7588" t="s">
        <v>677</v>
      </c>
      <c r="Q7588" t="s">
        <v>741</v>
      </c>
      <c r="R7588" t="s">
        <v>680</v>
      </c>
      <c r="S7588" t="s">
        <v>34</v>
      </c>
      <c r="T7588" t="s">
        <v>561</v>
      </c>
    </row>
    <row r="7589" spans="1:20">
      <c r="A7589" t="s">
        <v>689</v>
      </c>
      <c r="B7589" t="s">
        <v>677</v>
      </c>
      <c r="C7589" t="s">
        <v>2918</v>
      </c>
      <c r="D7589" t="s">
        <v>2919</v>
      </c>
      <c r="E7589" t="s">
        <v>25</v>
      </c>
      <c r="F7589" s="1">
        <v>40179</v>
      </c>
      <c r="G7589" t="s">
        <v>2895</v>
      </c>
      <c r="H7589">
        <v>201503</v>
      </c>
      <c r="I7589" t="s">
        <v>27</v>
      </c>
      <c r="J7589" t="s">
        <v>53</v>
      </c>
      <c r="K7589" t="s">
        <v>36</v>
      </c>
      <c r="L7589" t="s">
        <v>54</v>
      </c>
      <c r="M7589" t="s">
        <v>31</v>
      </c>
      <c r="N7589" t="s">
        <v>32</v>
      </c>
      <c r="O7589" s="17">
        <v>213.36</v>
      </c>
      <c r="P7589" t="s">
        <v>677</v>
      </c>
      <c r="Q7589" t="s">
        <v>689</v>
      </c>
      <c r="R7589" t="s">
        <v>680</v>
      </c>
      <c r="S7589" t="s">
        <v>34</v>
      </c>
      <c r="T7589" t="s">
        <v>561</v>
      </c>
    </row>
    <row r="7590" spans="1:20">
      <c r="A7590" t="s">
        <v>689</v>
      </c>
      <c r="B7590" t="s">
        <v>677</v>
      </c>
      <c r="C7590" t="s">
        <v>692</v>
      </c>
      <c r="D7590" t="s">
        <v>693</v>
      </c>
      <c r="E7590" t="s">
        <v>25</v>
      </c>
      <c r="F7590" s="1">
        <v>40179</v>
      </c>
      <c r="G7590" t="s">
        <v>2895</v>
      </c>
      <c r="H7590">
        <v>201503</v>
      </c>
      <c r="I7590" t="s">
        <v>27</v>
      </c>
      <c r="J7590" t="s">
        <v>53</v>
      </c>
      <c r="K7590" t="s">
        <v>37</v>
      </c>
      <c r="L7590" t="s">
        <v>54</v>
      </c>
      <c r="M7590" t="s">
        <v>31</v>
      </c>
      <c r="N7590" t="s">
        <v>32</v>
      </c>
      <c r="O7590" s="17">
        <v>199.51</v>
      </c>
      <c r="P7590" t="s">
        <v>677</v>
      </c>
      <c r="Q7590" t="s">
        <v>689</v>
      </c>
      <c r="R7590" t="s">
        <v>680</v>
      </c>
      <c r="S7590" t="s">
        <v>34</v>
      </c>
      <c r="T7590" t="s">
        <v>561</v>
      </c>
    </row>
    <row r="7591" spans="1:20">
      <c r="A7591" t="s">
        <v>681</v>
      </c>
      <c r="B7591" t="s">
        <v>677</v>
      </c>
      <c r="C7591" t="s">
        <v>682</v>
      </c>
      <c r="D7591" t="s">
        <v>683</v>
      </c>
      <c r="E7591" t="s">
        <v>25</v>
      </c>
      <c r="F7591" s="1">
        <v>30682</v>
      </c>
      <c r="G7591" t="s">
        <v>2895</v>
      </c>
      <c r="H7591">
        <v>201503</v>
      </c>
      <c r="I7591" t="s">
        <v>27</v>
      </c>
      <c r="J7591" t="s">
        <v>28</v>
      </c>
      <c r="K7591" t="s">
        <v>36</v>
      </c>
      <c r="L7591" t="s">
        <v>30</v>
      </c>
      <c r="M7591" t="s">
        <v>31</v>
      </c>
      <c r="N7591" t="s">
        <v>32</v>
      </c>
      <c r="O7591" s="17">
        <v>195.32</v>
      </c>
      <c r="P7591" t="s">
        <v>677</v>
      </c>
      <c r="Q7591" t="s">
        <v>681</v>
      </c>
      <c r="R7591" t="s">
        <v>680</v>
      </c>
      <c r="S7591" t="s">
        <v>34</v>
      </c>
      <c r="T7591" t="s">
        <v>561</v>
      </c>
    </row>
    <row r="7592" spans="1:20">
      <c r="A7592" t="s">
        <v>741</v>
      </c>
      <c r="B7592" t="s">
        <v>677</v>
      </c>
      <c r="C7592" t="s">
        <v>2443</v>
      </c>
      <c r="D7592" t="s">
        <v>2444</v>
      </c>
      <c r="E7592" t="s">
        <v>25</v>
      </c>
      <c r="F7592" s="1">
        <v>40179</v>
      </c>
      <c r="G7592" t="s">
        <v>2895</v>
      </c>
      <c r="H7592">
        <v>201503</v>
      </c>
      <c r="I7592" t="s">
        <v>27</v>
      </c>
      <c r="J7592" t="s">
        <v>28</v>
      </c>
      <c r="K7592" t="s">
        <v>39</v>
      </c>
      <c r="L7592" t="s">
        <v>30</v>
      </c>
      <c r="M7592" t="s">
        <v>31</v>
      </c>
      <c r="N7592" t="s">
        <v>32</v>
      </c>
      <c r="O7592" s="17">
        <v>189.96</v>
      </c>
      <c r="P7592" t="s">
        <v>677</v>
      </c>
      <c r="Q7592" t="s">
        <v>741</v>
      </c>
      <c r="R7592" t="s">
        <v>680</v>
      </c>
      <c r="S7592" t="s">
        <v>34</v>
      </c>
      <c r="T7592" t="s">
        <v>561</v>
      </c>
    </row>
    <row r="7593" spans="1:20">
      <c r="A7593" t="s">
        <v>681</v>
      </c>
      <c r="B7593" t="s">
        <v>677</v>
      </c>
      <c r="C7593" t="s">
        <v>808</v>
      </c>
      <c r="D7593" t="s">
        <v>809</v>
      </c>
      <c r="E7593" t="s">
        <v>25</v>
      </c>
      <c r="F7593" s="1">
        <v>40179</v>
      </c>
      <c r="G7593" t="s">
        <v>2895</v>
      </c>
      <c r="H7593">
        <v>201503</v>
      </c>
      <c r="I7593" t="s">
        <v>27</v>
      </c>
      <c r="J7593" t="s">
        <v>28</v>
      </c>
      <c r="K7593" t="s">
        <v>39</v>
      </c>
      <c r="L7593" t="s">
        <v>30</v>
      </c>
      <c r="M7593" t="s">
        <v>31</v>
      </c>
      <c r="N7593" t="s">
        <v>32</v>
      </c>
      <c r="O7593" s="17">
        <v>187.33</v>
      </c>
      <c r="P7593" t="s">
        <v>677</v>
      </c>
      <c r="Q7593" t="s">
        <v>681</v>
      </c>
      <c r="R7593" t="s">
        <v>680</v>
      </c>
      <c r="S7593" t="s">
        <v>34</v>
      </c>
      <c r="T7593" t="s">
        <v>561</v>
      </c>
    </row>
    <row r="7594" spans="1:20">
      <c r="A7594" t="s">
        <v>689</v>
      </c>
      <c r="B7594" t="s">
        <v>677</v>
      </c>
      <c r="C7594" t="s">
        <v>820</v>
      </c>
      <c r="D7594" t="s">
        <v>821</v>
      </c>
      <c r="E7594" t="s">
        <v>25</v>
      </c>
      <c r="F7594" s="1">
        <v>41395</v>
      </c>
      <c r="G7594" t="s">
        <v>2895</v>
      </c>
      <c r="H7594">
        <v>201503</v>
      </c>
      <c r="I7594" t="s">
        <v>27</v>
      </c>
      <c r="J7594" t="s">
        <v>53</v>
      </c>
      <c r="K7594" t="s">
        <v>37</v>
      </c>
      <c r="L7594" t="s">
        <v>54</v>
      </c>
      <c r="M7594" t="s">
        <v>31</v>
      </c>
      <c r="N7594" t="s">
        <v>32</v>
      </c>
      <c r="O7594" s="17">
        <v>185.91</v>
      </c>
      <c r="P7594" t="s">
        <v>677</v>
      </c>
      <c r="Q7594" t="s">
        <v>689</v>
      </c>
      <c r="R7594" t="s">
        <v>680</v>
      </c>
      <c r="S7594" t="s">
        <v>34</v>
      </c>
      <c r="T7594" t="s">
        <v>561</v>
      </c>
    </row>
    <row r="7595" spans="1:20">
      <c r="A7595" t="s">
        <v>736</v>
      </c>
      <c r="B7595" t="s">
        <v>677</v>
      </c>
      <c r="C7595" t="s">
        <v>810</v>
      </c>
      <c r="D7595" t="s">
        <v>811</v>
      </c>
      <c r="E7595" t="s">
        <v>25</v>
      </c>
      <c r="F7595" s="1">
        <v>40179</v>
      </c>
      <c r="G7595" t="s">
        <v>2895</v>
      </c>
      <c r="H7595">
        <v>201503</v>
      </c>
      <c r="I7595" t="s">
        <v>27</v>
      </c>
      <c r="J7595" t="s">
        <v>28</v>
      </c>
      <c r="K7595" t="s">
        <v>29</v>
      </c>
      <c r="L7595" t="s">
        <v>30</v>
      </c>
      <c r="M7595" t="s">
        <v>31</v>
      </c>
      <c r="N7595" t="s">
        <v>32</v>
      </c>
      <c r="O7595" s="17">
        <v>185.58</v>
      </c>
      <c r="P7595" t="s">
        <v>677</v>
      </c>
      <c r="Q7595" t="s">
        <v>736</v>
      </c>
      <c r="R7595" t="s">
        <v>680</v>
      </c>
      <c r="S7595" t="s">
        <v>34</v>
      </c>
      <c r="T7595" t="s">
        <v>561</v>
      </c>
    </row>
    <row r="7596" spans="1:20">
      <c r="A7596" t="s">
        <v>736</v>
      </c>
      <c r="B7596" t="s">
        <v>677</v>
      </c>
      <c r="C7596" t="s">
        <v>810</v>
      </c>
      <c r="D7596" t="s">
        <v>811</v>
      </c>
      <c r="E7596" t="s">
        <v>25</v>
      </c>
      <c r="F7596" s="1">
        <v>40179</v>
      </c>
      <c r="G7596" t="s">
        <v>2895</v>
      </c>
      <c r="H7596">
        <v>201503</v>
      </c>
      <c r="I7596" t="s">
        <v>27</v>
      </c>
      <c r="J7596" t="s">
        <v>28</v>
      </c>
      <c r="K7596" t="s">
        <v>36</v>
      </c>
      <c r="L7596" t="s">
        <v>30</v>
      </c>
      <c r="M7596" t="s">
        <v>31</v>
      </c>
      <c r="N7596" t="s">
        <v>32</v>
      </c>
      <c r="O7596" s="17">
        <v>185.58</v>
      </c>
      <c r="P7596" t="s">
        <v>677</v>
      </c>
      <c r="Q7596" t="s">
        <v>736</v>
      </c>
      <c r="R7596" t="s">
        <v>680</v>
      </c>
      <c r="S7596" t="s">
        <v>34</v>
      </c>
      <c r="T7596" t="s">
        <v>561</v>
      </c>
    </row>
    <row r="7597" spans="1:20">
      <c r="A7597" t="s">
        <v>736</v>
      </c>
      <c r="B7597" t="s">
        <v>677</v>
      </c>
      <c r="C7597" t="s">
        <v>810</v>
      </c>
      <c r="D7597" t="s">
        <v>811</v>
      </c>
      <c r="E7597" t="s">
        <v>25</v>
      </c>
      <c r="F7597" s="1">
        <v>40179</v>
      </c>
      <c r="G7597" t="s">
        <v>2895</v>
      </c>
      <c r="H7597">
        <v>201503</v>
      </c>
      <c r="I7597" t="s">
        <v>27</v>
      </c>
      <c r="J7597" t="s">
        <v>28</v>
      </c>
      <c r="K7597" t="s">
        <v>38</v>
      </c>
      <c r="L7597" t="s">
        <v>30</v>
      </c>
      <c r="M7597" t="s">
        <v>31</v>
      </c>
      <c r="N7597" t="s">
        <v>32</v>
      </c>
      <c r="O7597" s="17">
        <v>185.58</v>
      </c>
      <c r="P7597" t="s">
        <v>677</v>
      </c>
      <c r="Q7597" t="s">
        <v>736</v>
      </c>
      <c r="R7597" t="s">
        <v>680</v>
      </c>
      <c r="S7597" t="s">
        <v>34</v>
      </c>
      <c r="T7597" t="s">
        <v>561</v>
      </c>
    </row>
    <row r="7598" spans="1:20">
      <c r="A7598" t="s">
        <v>736</v>
      </c>
      <c r="B7598" t="s">
        <v>677</v>
      </c>
      <c r="C7598" t="s">
        <v>810</v>
      </c>
      <c r="D7598" t="s">
        <v>811</v>
      </c>
      <c r="E7598" t="s">
        <v>25</v>
      </c>
      <c r="F7598" s="1">
        <v>40179</v>
      </c>
      <c r="G7598" t="s">
        <v>2895</v>
      </c>
      <c r="H7598">
        <v>201503</v>
      </c>
      <c r="I7598" t="s">
        <v>27</v>
      </c>
      <c r="J7598" t="s">
        <v>28</v>
      </c>
      <c r="K7598" t="s">
        <v>39</v>
      </c>
      <c r="L7598" t="s">
        <v>30</v>
      </c>
      <c r="M7598" t="s">
        <v>31</v>
      </c>
      <c r="N7598" t="s">
        <v>32</v>
      </c>
      <c r="O7598" s="17">
        <v>185.58</v>
      </c>
      <c r="P7598" t="s">
        <v>677</v>
      </c>
      <c r="Q7598" t="s">
        <v>736</v>
      </c>
      <c r="R7598" t="s">
        <v>680</v>
      </c>
      <c r="S7598" t="s">
        <v>34</v>
      </c>
      <c r="T7598" t="s">
        <v>561</v>
      </c>
    </row>
    <row r="7599" spans="1:20">
      <c r="A7599" t="s">
        <v>736</v>
      </c>
      <c r="B7599" t="s">
        <v>677</v>
      </c>
      <c r="C7599" t="s">
        <v>810</v>
      </c>
      <c r="D7599" t="s">
        <v>811</v>
      </c>
      <c r="E7599" t="s">
        <v>25</v>
      </c>
      <c r="F7599" s="1">
        <v>40179</v>
      </c>
      <c r="G7599" t="s">
        <v>2895</v>
      </c>
      <c r="H7599">
        <v>201503</v>
      </c>
      <c r="I7599" t="s">
        <v>27</v>
      </c>
      <c r="J7599" t="s">
        <v>28</v>
      </c>
      <c r="K7599" t="s">
        <v>41</v>
      </c>
      <c r="L7599" t="s">
        <v>30</v>
      </c>
      <c r="M7599" t="s">
        <v>31</v>
      </c>
      <c r="N7599" t="s">
        <v>32</v>
      </c>
      <c r="O7599" s="17">
        <v>185.58</v>
      </c>
      <c r="P7599" t="s">
        <v>677</v>
      </c>
      <c r="Q7599" t="s">
        <v>736</v>
      </c>
      <c r="R7599" t="s">
        <v>680</v>
      </c>
      <c r="S7599" t="s">
        <v>34</v>
      </c>
      <c r="T7599" t="s">
        <v>561</v>
      </c>
    </row>
    <row r="7600" spans="1:20">
      <c r="A7600" t="s">
        <v>736</v>
      </c>
      <c r="B7600" t="s">
        <v>677</v>
      </c>
      <c r="C7600" t="s">
        <v>810</v>
      </c>
      <c r="D7600" t="s">
        <v>811</v>
      </c>
      <c r="E7600" t="s">
        <v>25</v>
      </c>
      <c r="F7600" s="1">
        <v>40179</v>
      </c>
      <c r="G7600" t="s">
        <v>2895</v>
      </c>
      <c r="H7600">
        <v>201503</v>
      </c>
      <c r="I7600" t="s">
        <v>27</v>
      </c>
      <c r="J7600" t="s">
        <v>28</v>
      </c>
      <c r="K7600" t="s">
        <v>44</v>
      </c>
      <c r="L7600" t="s">
        <v>30</v>
      </c>
      <c r="M7600" t="s">
        <v>31</v>
      </c>
      <c r="N7600" t="s">
        <v>32</v>
      </c>
      <c r="O7600" s="17">
        <v>185.58</v>
      </c>
      <c r="P7600" t="s">
        <v>677</v>
      </c>
      <c r="Q7600" t="s">
        <v>736</v>
      </c>
      <c r="R7600" t="s">
        <v>680</v>
      </c>
      <c r="S7600" t="s">
        <v>34</v>
      </c>
      <c r="T7600" t="s">
        <v>561</v>
      </c>
    </row>
    <row r="7601" spans="1:20">
      <c r="A7601" t="s">
        <v>736</v>
      </c>
      <c r="B7601" t="s">
        <v>677</v>
      </c>
      <c r="C7601" t="s">
        <v>810</v>
      </c>
      <c r="D7601" t="s">
        <v>811</v>
      </c>
      <c r="E7601" t="s">
        <v>25</v>
      </c>
      <c r="F7601" s="1">
        <v>40179</v>
      </c>
      <c r="G7601" t="s">
        <v>2895</v>
      </c>
      <c r="H7601">
        <v>201503</v>
      </c>
      <c r="I7601" t="s">
        <v>27</v>
      </c>
      <c r="J7601" t="s">
        <v>28</v>
      </c>
      <c r="K7601" t="s">
        <v>37</v>
      </c>
      <c r="L7601" t="s">
        <v>30</v>
      </c>
      <c r="M7601" t="s">
        <v>31</v>
      </c>
      <c r="N7601" t="s">
        <v>32</v>
      </c>
      <c r="O7601" s="17">
        <v>185.57</v>
      </c>
      <c r="P7601" t="s">
        <v>677</v>
      </c>
      <c r="Q7601" t="s">
        <v>736</v>
      </c>
      <c r="R7601" t="s">
        <v>680</v>
      </c>
      <c r="S7601" t="s">
        <v>34</v>
      </c>
      <c r="T7601" t="s">
        <v>561</v>
      </c>
    </row>
    <row r="7602" spans="1:20">
      <c r="A7602" t="s">
        <v>736</v>
      </c>
      <c r="B7602" t="s">
        <v>677</v>
      </c>
      <c r="C7602" t="s">
        <v>739</v>
      </c>
      <c r="D7602" t="s">
        <v>740</v>
      </c>
      <c r="E7602" t="s">
        <v>25</v>
      </c>
      <c r="F7602" s="1">
        <v>40179</v>
      </c>
      <c r="G7602" t="s">
        <v>2895</v>
      </c>
      <c r="H7602">
        <v>201503</v>
      </c>
      <c r="I7602" t="s">
        <v>27</v>
      </c>
      <c r="J7602" t="s">
        <v>28</v>
      </c>
      <c r="K7602" t="s">
        <v>38</v>
      </c>
      <c r="L7602" t="s">
        <v>30</v>
      </c>
      <c r="M7602" t="s">
        <v>31</v>
      </c>
      <c r="N7602" t="s">
        <v>32</v>
      </c>
      <c r="O7602" s="17">
        <v>185.09</v>
      </c>
      <c r="P7602" t="s">
        <v>677</v>
      </c>
      <c r="Q7602" t="s">
        <v>736</v>
      </c>
      <c r="R7602" t="s">
        <v>680</v>
      </c>
      <c r="S7602" t="s">
        <v>34</v>
      </c>
      <c r="T7602" t="s">
        <v>561</v>
      </c>
    </row>
    <row r="7603" spans="1:20">
      <c r="A7603" t="s">
        <v>694</v>
      </c>
      <c r="B7603" t="s">
        <v>677</v>
      </c>
      <c r="C7603" t="s">
        <v>766</v>
      </c>
      <c r="D7603" t="s">
        <v>767</v>
      </c>
      <c r="E7603" t="s">
        <v>25</v>
      </c>
      <c r="F7603" s="1">
        <v>40179</v>
      </c>
      <c r="G7603" t="s">
        <v>2895</v>
      </c>
      <c r="H7603">
        <v>201503</v>
      </c>
      <c r="I7603" t="s">
        <v>27</v>
      </c>
      <c r="J7603" t="s">
        <v>53</v>
      </c>
      <c r="K7603" t="s">
        <v>29</v>
      </c>
      <c r="L7603" t="s">
        <v>54</v>
      </c>
      <c r="M7603" t="s">
        <v>31</v>
      </c>
      <c r="N7603" t="s">
        <v>32</v>
      </c>
      <c r="O7603" s="17">
        <v>163.79</v>
      </c>
      <c r="P7603" t="s">
        <v>677</v>
      </c>
      <c r="Q7603" t="s">
        <v>694</v>
      </c>
      <c r="R7603" t="s">
        <v>680</v>
      </c>
      <c r="S7603" t="s">
        <v>34</v>
      </c>
      <c r="T7603" t="s">
        <v>561</v>
      </c>
    </row>
    <row r="7604" spans="1:20">
      <c r="A7604" t="s">
        <v>694</v>
      </c>
      <c r="B7604" t="s">
        <v>677</v>
      </c>
      <c r="C7604" t="s">
        <v>766</v>
      </c>
      <c r="D7604" t="s">
        <v>767</v>
      </c>
      <c r="E7604" t="s">
        <v>25</v>
      </c>
      <c r="F7604" s="1">
        <v>40179</v>
      </c>
      <c r="G7604" t="s">
        <v>2895</v>
      </c>
      <c r="H7604">
        <v>201503</v>
      </c>
      <c r="I7604" t="s">
        <v>27</v>
      </c>
      <c r="J7604" t="s">
        <v>53</v>
      </c>
      <c r="K7604" t="s">
        <v>38</v>
      </c>
      <c r="L7604" t="s">
        <v>54</v>
      </c>
      <c r="M7604" t="s">
        <v>31</v>
      </c>
      <c r="N7604" t="s">
        <v>32</v>
      </c>
      <c r="O7604" s="17">
        <v>163.79</v>
      </c>
      <c r="P7604" t="s">
        <v>677</v>
      </c>
      <c r="Q7604" t="s">
        <v>694</v>
      </c>
      <c r="R7604" t="s">
        <v>680</v>
      </c>
      <c r="S7604" t="s">
        <v>34</v>
      </c>
      <c r="T7604" t="s">
        <v>561</v>
      </c>
    </row>
    <row r="7605" spans="1:20">
      <c r="A7605" t="s">
        <v>694</v>
      </c>
      <c r="B7605" t="s">
        <v>677</v>
      </c>
      <c r="C7605" t="s">
        <v>766</v>
      </c>
      <c r="D7605" t="s">
        <v>767</v>
      </c>
      <c r="E7605" t="s">
        <v>25</v>
      </c>
      <c r="F7605" s="1">
        <v>40179</v>
      </c>
      <c r="G7605" t="s">
        <v>2895</v>
      </c>
      <c r="H7605">
        <v>201503</v>
      </c>
      <c r="I7605" t="s">
        <v>27</v>
      </c>
      <c r="J7605" t="s">
        <v>53</v>
      </c>
      <c r="K7605" t="s">
        <v>36</v>
      </c>
      <c r="L7605" t="s">
        <v>54</v>
      </c>
      <c r="M7605" t="s">
        <v>31</v>
      </c>
      <c r="N7605" t="s">
        <v>32</v>
      </c>
      <c r="O7605" s="17">
        <v>163.77000000000001</v>
      </c>
      <c r="P7605" t="s">
        <v>677</v>
      </c>
      <c r="Q7605" t="s">
        <v>694</v>
      </c>
      <c r="R7605" t="s">
        <v>680</v>
      </c>
      <c r="S7605" t="s">
        <v>34</v>
      </c>
      <c r="T7605" t="s">
        <v>561</v>
      </c>
    </row>
    <row r="7606" spans="1:20">
      <c r="A7606" t="s">
        <v>694</v>
      </c>
      <c r="B7606" t="s">
        <v>677</v>
      </c>
      <c r="C7606" t="s">
        <v>768</v>
      </c>
      <c r="D7606" t="s">
        <v>769</v>
      </c>
      <c r="E7606" t="s">
        <v>25</v>
      </c>
      <c r="F7606" s="1">
        <v>40179</v>
      </c>
      <c r="G7606" t="s">
        <v>2895</v>
      </c>
      <c r="H7606">
        <v>201503</v>
      </c>
      <c r="I7606" t="s">
        <v>27</v>
      </c>
      <c r="J7606" t="s">
        <v>53</v>
      </c>
      <c r="K7606" t="s">
        <v>38</v>
      </c>
      <c r="L7606" t="s">
        <v>54</v>
      </c>
      <c r="M7606" t="s">
        <v>31</v>
      </c>
      <c r="N7606" t="s">
        <v>32</v>
      </c>
      <c r="O7606" s="17">
        <v>158.64000000000001</v>
      </c>
      <c r="P7606" t="s">
        <v>677</v>
      </c>
      <c r="Q7606" t="s">
        <v>694</v>
      </c>
      <c r="R7606" t="s">
        <v>680</v>
      </c>
      <c r="S7606" t="s">
        <v>34</v>
      </c>
      <c r="T7606" t="s">
        <v>561</v>
      </c>
    </row>
    <row r="7607" spans="1:20">
      <c r="A7607" t="s">
        <v>694</v>
      </c>
      <c r="B7607" t="s">
        <v>677</v>
      </c>
      <c r="C7607" t="s">
        <v>717</v>
      </c>
      <c r="D7607" t="s">
        <v>718</v>
      </c>
      <c r="E7607" t="s">
        <v>25</v>
      </c>
      <c r="F7607" s="1">
        <v>40179</v>
      </c>
      <c r="G7607" t="s">
        <v>2895</v>
      </c>
      <c r="H7607">
        <v>201503</v>
      </c>
      <c r="I7607" t="s">
        <v>27</v>
      </c>
      <c r="J7607" t="s">
        <v>53</v>
      </c>
      <c r="K7607" t="s">
        <v>38</v>
      </c>
      <c r="L7607" t="s">
        <v>54</v>
      </c>
      <c r="M7607" t="s">
        <v>31</v>
      </c>
      <c r="N7607" t="s">
        <v>32</v>
      </c>
      <c r="O7607" s="17">
        <v>155.88</v>
      </c>
      <c r="P7607" t="s">
        <v>677</v>
      </c>
      <c r="Q7607" t="s">
        <v>694</v>
      </c>
      <c r="R7607" t="s">
        <v>680</v>
      </c>
      <c r="S7607" t="s">
        <v>34</v>
      </c>
      <c r="T7607" t="s">
        <v>561</v>
      </c>
    </row>
    <row r="7608" spans="1:20">
      <c r="A7608" t="s">
        <v>703</v>
      </c>
      <c r="B7608" t="s">
        <v>677</v>
      </c>
      <c r="C7608" t="s">
        <v>794</v>
      </c>
      <c r="D7608" t="s">
        <v>795</v>
      </c>
      <c r="E7608" t="s">
        <v>25</v>
      </c>
      <c r="F7608" s="1">
        <v>40179</v>
      </c>
      <c r="G7608" t="s">
        <v>2895</v>
      </c>
      <c r="H7608">
        <v>201503</v>
      </c>
      <c r="I7608" t="s">
        <v>27</v>
      </c>
      <c r="J7608" t="s">
        <v>53</v>
      </c>
      <c r="K7608" t="s">
        <v>29</v>
      </c>
      <c r="L7608" t="s">
        <v>54</v>
      </c>
      <c r="M7608" t="s">
        <v>31</v>
      </c>
      <c r="N7608" t="s">
        <v>32</v>
      </c>
      <c r="O7608" s="17">
        <v>154.83000000000001</v>
      </c>
      <c r="P7608" t="s">
        <v>677</v>
      </c>
      <c r="Q7608" t="s">
        <v>703</v>
      </c>
      <c r="R7608" t="s">
        <v>680</v>
      </c>
      <c r="S7608" t="s">
        <v>34</v>
      </c>
      <c r="T7608" t="s">
        <v>561</v>
      </c>
    </row>
    <row r="7609" spans="1:20">
      <c r="A7609" t="s">
        <v>681</v>
      </c>
      <c r="B7609" t="s">
        <v>677</v>
      </c>
      <c r="C7609" t="s">
        <v>808</v>
      </c>
      <c r="D7609" t="s">
        <v>809</v>
      </c>
      <c r="E7609" t="s">
        <v>25</v>
      </c>
      <c r="F7609" s="1">
        <v>40179</v>
      </c>
      <c r="G7609" t="s">
        <v>2895</v>
      </c>
      <c r="H7609">
        <v>201503</v>
      </c>
      <c r="I7609" t="s">
        <v>27</v>
      </c>
      <c r="J7609" t="s">
        <v>28</v>
      </c>
      <c r="K7609" t="s">
        <v>36</v>
      </c>
      <c r="L7609" t="s">
        <v>30</v>
      </c>
      <c r="M7609" t="s">
        <v>31</v>
      </c>
      <c r="N7609" t="s">
        <v>32</v>
      </c>
      <c r="O7609" s="17">
        <v>145.84</v>
      </c>
      <c r="P7609" t="s">
        <v>677</v>
      </c>
      <c r="Q7609" t="s">
        <v>681</v>
      </c>
      <c r="R7609" t="s">
        <v>680</v>
      </c>
      <c r="S7609" t="s">
        <v>34</v>
      </c>
      <c r="T7609" t="s">
        <v>561</v>
      </c>
    </row>
    <row r="7610" spans="1:20">
      <c r="A7610" t="s">
        <v>741</v>
      </c>
      <c r="B7610" t="s">
        <v>677</v>
      </c>
      <c r="C7610" t="s">
        <v>2443</v>
      </c>
      <c r="D7610" t="s">
        <v>2444</v>
      </c>
      <c r="E7610" t="s">
        <v>25</v>
      </c>
      <c r="F7610" s="1">
        <v>40179</v>
      </c>
      <c r="G7610" t="s">
        <v>2895</v>
      </c>
      <c r="H7610">
        <v>201503</v>
      </c>
      <c r="I7610" t="s">
        <v>27</v>
      </c>
      <c r="J7610" t="s">
        <v>28</v>
      </c>
      <c r="K7610" t="s">
        <v>37</v>
      </c>
      <c r="L7610" t="s">
        <v>30</v>
      </c>
      <c r="M7610" t="s">
        <v>31</v>
      </c>
      <c r="N7610" t="s">
        <v>32</v>
      </c>
      <c r="O7610" s="17">
        <v>138.9</v>
      </c>
      <c r="P7610" t="s">
        <v>677</v>
      </c>
      <c r="Q7610" t="s">
        <v>741</v>
      </c>
      <c r="R7610" t="s">
        <v>680</v>
      </c>
      <c r="S7610" t="s">
        <v>34</v>
      </c>
      <c r="T7610" t="s">
        <v>561</v>
      </c>
    </row>
    <row r="7611" spans="1:20">
      <c r="A7611" t="s">
        <v>741</v>
      </c>
      <c r="B7611" t="s">
        <v>677</v>
      </c>
      <c r="C7611" t="s">
        <v>816</v>
      </c>
      <c r="D7611" t="s">
        <v>817</v>
      </c>
      <c r="E7611" t="s">
        <v>25</v>
      </c>
      <c r="F7611" s="1">
        <v>40179</v>
      </c>
      <c r="G7611" t="s">
        <v>2895</v>
      </c>
      <c r="H7611">
        <v>201503</v>
      </c>
      <c r="I7611" t="s">
        <v>27</v>
      </c>
      <c r="J7611" t="s">
        <v>28</v>
      </c>
      <c r="K7611" t="s">
        <v>37</v>
      </c>
      <c r="L7611" t="s">
        <v>30</v>
      </c>
      <c r="M7611" t="s">
        <v>31</v>
      </c>
      <c r="N7611" t="s">
        <v>32</v>
      </c>
      <c r="O7611" s="17">
        <v>130.56</v>
      </c>
      <c r="P7611" t="s">
        <v>677</v>
      </c>
      <c r="Q7611" t="s">
        <v>741</v>
      </c>
      <c r="R7611" t="s">
        <v>680</v>
      </c>
      <c r="S7611" t="s">
        <v>34</v>
      </c>
      <c r="T7611" t="s">
        <v>561</v>
      </c>
    </row>
    <row r="7612" spans="1:20">
      <c r="A7612" t="s">
        <v>703</v>
      </c>
      <c r="B7612" t="s">
        <v>677</v>
      </c>
      <c r="C7612" t="s">
        <v>782</v>
      </c>
      <c r="D7612" t="s">
        <v>783</v>
      </c>
      <c r="E7612" t="s">
        <v>25</v>
      </c>
      <c r="F7612" s="1">
        <v>40179</v>
      </c>
      <c r="G7612" t="s">
        <v>2895</v>
      </c>
      <c r="H7612">
        <v>201503</v>
      </c>
      <c r="I7612" t="s">
        <v>27</v>
      </c>
      <c r="J7612" t="s">
        <v>28</v>
      </c>
      <c r="K7612" t="s">
        <v>39</v>
      </c>
      <c r="L7612" t="s">
        <v>30</v>
      </c>
      <c r="M7612" t="s">
        <v>31</v>
      </c>
      <c r="N7612" t="s">
        <v>32</v>
      </c>
      <c r="O7612" s="17">
        <v>125.77</v>
      </c>
      <c r="P7612" t="s">
        <v>677</v>
      </c>
      <c r="Q7612" t="s">
        <v>703</v>
      </c>
      <c r="R7612" t="s">
        <v>680</v>
      </c>
      <c r="S7612" t="s">
        <v>34</v>
      </c>
      <c r="T7612" t="s">
        <v>561</v>
      </c>
    </row>
    <row r="7613" spans="1:20">
      <c r="A7613" t="s">
        <v>676</v>
      </c>
      <c r="B7613" t="s">
        <v>677</v>
      </c>
      <c r="C7613" t="s">
        <v>678</v>
      </c>
      <c r="D7613" t="s">
        <v>679</v>
      </c>
      <c r="E7613" t="s">
        <v>25</v>
      </c>
      <c r="F7613" s="1">
        <v>40179</v>
      </c>
      <c r="G7613" t="s">
        <v>2895</v>
      </c>
      <c r="H7613">
        <v>201503</v>
      </c>
      <c r="I7613" t="s">
        <v>27</v>
      </c>
      <c r="J7613" t="s">
        <v>28</v>
      </c>
      <c r="K7613" t="s">
        <v>43</v>
      </c>
      <c r="L7613" t="s">
        <v>30</v>
      </c>
      <c r="M7613" t="s">
        <v>31</v>
      </c>
      <c r="N7613" t="s">
        <v>32</v>
      </c>
      <c r="O7613" s="17">
        <v>125.54</v>
      </c>
      <c r="P7613" t="s">
        <v>677</v>
      </c>
      <c r="Q7613" t="s">
        <v>676</v>
      </c>
      <c r="R7613" t="s">
        <v>680</v>
      </c>
      <c r="S7613" t="s">
        <v>34</v>
      </c>
      <c r="T7613" t="s">
        <v>561</v>
      </c>
    </row>
    <row r="7614" spans="1:20">
      <c r="A7614" t="s">
        <v>676</v>
      </c>
      <c r="B7614" t="s">
        <v>677</v>
      </c>
      <c r="C7614" t="s">
        <v>678</v>
      </c>
      <c r="D7614" t="s">
        <v>679</v>
      </c>
      <c r="E7614" t="s">
        <v>25</v>
      </c>
      <c r="F7614" s="1">
        <v>40179</v>
      </c>
      <c r="G7614" t="s">
        <v>2895</v>
      </c>
      <c r="H7614">
        <v>201503</v>
      </c>
      <c r="I7614" t="s">
        <v>27</v>
      </c>
      <c r="J7614" t="s">
        <v>28</v>
      </c>
      <c r="K7614" t="s">
        <v>29</v>
      </c>
      <c r="L7614" t="s">
        <v>30</v>
      </c>
      <c r="M7614" t="s">
        <v>31</v>
      </c>
      <c r="N7614" t="s">
        <v>32</v>
      </c>
      <c r="O7614" s="17">
        <v>125.5</v>
      </c>
      <c r="P7614" t="s">
        <v>677</v>
      </c>
      <c r="Q7614" t="s">
        <v>676</v>
      </c>
      <c r="R7614" t="s">
        <v>680</v>
      </c>
      <c r="S7614" t="s">
        <v>34</v>
      </c>
      <c r="T7614" t="s">
        <v>561</v>
      </c>
    </row>
    <row r="7615" spans="1:20">
      <c r="A7615" t="s">
        <v>676</v>
      </c>
      <c r="B7615" t="s">
        <v>677</v>
      </c>
      <c r="C7615" t="s">
        <v>678</v>
      </c>
      <c r="D7615" t="s">
        <v>679</v>
      </c>
      <c r="E7615" t="s">
        <v>25</v>
      </c>
      <c r="F7615" s="1">
        <v>40179</v>
      </c>
      <c r="G7615" t="s">
        <v>2895</v>
      </c>
      <c r="H7615">
        <v>201503</v>
      </c>
      <c r="I7615" t="s">
        <v>27</v>
      </c>
      <c r="J7615" t="s">
        <v>28</v>
      </c>
      <c r="K7615" t="s">
        <v>36</v>
      </c>
      <c r="L7615" t="s">
        <v>30</v>
      </c>
      <c r="M7615" t="s">
        <v>31</v>
      </c>
      <c r="N7615" t="s">
        <v>32</v>
      </c>
      <c r="O7615" s="17">
        <v>125.5</v>
      </c>
      <c r="P7615" t="s">
        <v>677</v>
      </c>
      <c r="Q7615" t="s">
        <v>676</v>
      </c>
      <c r="R7615" t="s">
        <v>680</v>
      </c>
      <c r="S7615" t="s">
        <v>34</v>
      </c>
      <c r="T7615" t="s">
        <v>561</v>
      </c>
    </row>
    <row r="7616" spans="1:20">
      <c r="A7616" t="s">
        <v>676</v>
      </c>
      <c r="B7616" t="s">
        <v>677</v>
      </c>
      <c r="C7616" t="s">
        <v>678</v>
      </c>
      <c r="D7616" t="s">
        <v>679</v>
      </c>
      <c r="E7616" t="s">
        <v>25</v>
      </c>
      <c r="F7616" s="1">
        <v>40179</v>
      </c>
      <c r="G7616" t="s">
        <v>2895</v>
      </c>
      <c r="H7616">
        <v>201503</v>
      </c>
      <c r="I7616" t="s">
        <v>27</v>
      </c>
      <c r="J7616" t="s">
        <v>28</v>
      </c>
      <c r="K7616" t="s">
        <v>37</v>
      </c>
      <c r="L7616" t="s">
        <v>30</v>
      </c>
      <c r="M7616" t="s">
        <v>31</v>
      </c>
      <c r="N7616" t="s">
        <v>32</v>
      </c>
      <c r="O7616" s="17">
        <v>125.5</v>
      </c>
      <c r="P7616" t="s">
        <v>677</v>
      </c>
      <c r="Q7616" t="s">
        <v>676</v>
      </c>
      <c r="R7616" t="s">
        <v>680</v>
      </c>
      <c r="S7616" t="s">
        <v>34</v>
      </c>
      <c r="T7616" t="s">
        <v>561</v>
      </c>
    </row>
    <row r="7617" spans="1:20">
      <c r="A7617" t="s">
        <v>676</v>
      </c>
      <c r="B7617" t="s">
        <v>677</v>
      </c>
      <c r="C7617" t="s">
        <v>678</v>
      </c>
      <c r="D7617" t="s">
        <v>679</v>
      </c>
      <c r="E7617" t="s">
        <v>25</v>
      </c>
      <c r="F7617" s="1">
        <v>40179</v>
      </c>
      <c r="G7617" t="s">
        <v>2895</v>
      </c>
      <c r="H7617">
        <v>201503</v>
      </c>
      <c r="I7617" t="s">
        <v>27</v>
      </c>
      <c r="J7617" t="s">
        <v>28</v>
      </c>
      <c r="K7617" t="s">
        <v>38</v>
      </c>
      <c r="L7617" t="s">
        <v>30</v>
      </c>
      <c r="M7617" t="s">
        <v>31</v>
      </c>
      <c r="N7617" t="s">
        <v>32</v>
      </c>
      <c r="O7617" s="17">
        <v>125.5</v>
      </c>
      <c r="P7617" t="s">
        <v>677</v>
      </c>
      <c r="Q7617" t="s">
        <v>676</v>
      </c>
      <c r="R7617" t="s">
        <v>680</v>
      </c>
      <c r="S7617" t="s">
        <v>34</v>
      </c>
      <c r="T7617" t="s">
        <v>561</v>
      </c>
    </row>
    <row r="7618" spans="1:20">
      <c r="A7618" t="s">
        <v>676</v>
      </c>
      <c r="B7618" t="s">
        <v>677</v>
      </c>
      <c r="C7618" t="s">
        <v>678</v>
      </c>
      <c r="D7618" t="s">
        <v>679</v>
      </c>
      <c r="E7618" t="s">
        <v>25</v>
      </c>
      <c r="F7618" s="1">
        <v>40179</v>
      </c>
      <c r="G7618" t="s">
        <v>2895</v>
      </c>
      <c r="H7618">
        <v>201503</v>
      </c>
      <c r="I7618" t="s">
        <v>27</v>
      </c>
      <c r="J7618" t="s">
        <v>28</v>
      </c>
      <c r="K7618" t="s">
        <v>39</v>
      </c>
      <c r="L7618" t="s">
        <v>30</v>
      </c>
      <c r="M7618" t="s">
        <v>31</v>
      </c>
      <c r="N7618" t="s">
        <v>32</v>
      </c>
      <c r="O7618" s="17">
        <v>125.5</v>
      </c>
      <c r="P7618" t="s">
        <v>677</v>
      </c>
      <c r="Q7618" t="s">
        <v>676</v>
      </c>
      <c r="R7618" t="s">
        <v>680</v>
      </c>
      <c r="S7618" t="s">
        <v>34</v>
      </c>
      <c r="T7618" t="s">
        <v>561</v>
      </c>
    </row>
    <row r="7619" spans="1:20">
      <c r="A7619" t="s">
        <v>676</v>
      </c>
      <c r="B7619" t="s">
        <v>677</v>
      </c>
      <c r="C7619" t="s">
        <v>678</v>
      </c>
      <c r="D7619" t="s">
        <v>679</v>
      </c>
      <c r="E7619" t="s">
        <v>25</v>
      </c>
      <c r="F7619" s="1">
        <v>40179</v>
      </c>
      <c r="G7619" t="s">
        <v>2895</v>
      </c>
      <c r="H7619">
        <v>201503</v>
      </c>
      <c r="I7619" t="s">
        <v>27</v>
      </c>
      <c r="J7619" t="s">
        <v>28</v>
      </c>
      <c r="K7619" t="s">
        <v>40</v>
      </c>
      <c r="L7619" t="s">
        <v>30</v>
      </c>
      <c r="M7619" t="s">
        <v>31</v>
      </c>
      <c r="N7619" t="s">
        <v>32</v>
      </c>
      <c r="O7619" s="17">
        <v>125.5</v>
      </c>
      <c r="P7619" t="s">
        <v>677</v>
      </c>
      <c r="Q7619" t="s">
        <v>676</v>
      </c>
      <c r="R7619" t="s">
        <v>680</v>
      </c>
      <c r="S7619" t="s">
        <v>34</v>
      </c>
      <c r="T7619" t="s">
        <v>561</v>
      </c>
    </row>
    <row r="7620" spans="1:20">
      <c r="A7620" t="s">
        <v>676</v>
      </c>
      <c r="B7620" t="s">
        <v>677</v>
      </c>
      <c r="C7620" t="s">
        <v>678</v>
      </c>
      <c r="D7620" t="s">
        <v>679</v>
      </c>
      <c r="E7620" t="s">
        <v>25</v>
      </c>
      <c r="F7620" s="1">
        <v>40179</v>
      </c>
      <c r="G7620" t="s">
        <v>2895</v>
      </c>
      <c r="H7620">
        <v>201503</v>
      </c>
      <c r="I7620" t="s">
        <v>27</v>
      </c>
      <c r="J7620" t="s">
        <v>28</v>
      </c>
      <c r="K7620" t="s">
        <v>41</v>
      </c>
      <c r="L7620" t="s">
        <v>30</v>
      </c>
      <c r="M7620" t="s">
        <v>31</v>
      </c>
      <c r="N7620" t="s">
        <v>32</v>
      </c>
      <c r="O7620" s="17">
        <v>125.5</v>
      </c>
      <c r="P7620" t="s">
        <v>677</v>
      </c>
      <c r="Q7620" t="s">
        <v>676</v>
      </c>
      <c r="R7620" t="s">
        <v>680</v>
      </c>
      <c r="S7620" t="s">
        <v>34</v>
      </c>
      <c r="T7620" t="s">
        <v>561</v>
      </c>
    </row>
    <row r="7621" spans="1:20">
      <c r="A7621" t="s">
        <v>676</v>
      </c>
      <c r="B7621" t="s">
        <v>677</v>
      </c>
      <c r="C7621" t="s">
        <v>678</v>
      </c>
      <c r="D7621" t="s">
        <v>679</v>
      </c>
      <c r="E7621" t="s">
        <v>25</v>
      </c>
      <c r="F7621" s="1">
        <v>40179</v>
      </c>
      <c r="G7621" t="s">
        <v>2895</v>
      </c>
      <c r="H7621">
        <v>201503</v>
      </c>
      <c r="I7621" t="s">
        <v>27</v>
      </c>
      <c r="J7621" t="s">
        <v>28</v>
      </c>
      <c r="K7621" t="s">
        <v>44</v>
      </c>
      <c r="L7621" t="s">
        <v>30</v>
      </c>
      <c r="M7621" t="s">
        <v>31</v>
      </c>
      <c r="N7621" t="s">
        <v>32</v>
      </c>
      <c r="O7621" s="17">
        <v>125.5</v>
      </c>
      <c r="P7621" t="s">
        <v>677</v>
      </c>
      <c r="Q7621" t="s">
        <v>676</v>
      </c>
      <c r="R7621" t="s">
        <v>680</v>
      </c>
      <c r="S7621" t="s">
        <v>34</v>
      </c>
      <c r="T7621" t="s">
        <v>561</v>
      </c>
    </row>
    <row r="7622" spans="1:20">
      <c r="A7622" t="s">
        <v>689</v>
      </c>
      <c r="B7622" t="s">
        <v>677</v>
      </c>
      <c r="C7622" t="s">
        <v>2918</v>
      </c>
      <c r="D7622" t="s">
        <v>2919</v>
      </c>
      <c r="E7622" t="s">
        <v>25</v>
      </c>
      <c r="F7622" s="1">
        <v>40179</v>
      </c>
      <c r="G7622" t="s">
        <v>2895</v>
      </c>
      <c r="H7622">
        <v>201503</v>
      </c>
      <c r="I7622" t="s">
        <v>27</v>
      </c>
      <c r="J7622" t="s">
        <v>53</v>
      </c>
      <c r="K7622" t="s">
        <v>38</v>
      </c>
      <c r="L7622" t="s">
        <v>54</v>
      </c>
      <c r="M7622" t="s">
        <v>31</v>
      </c>
      <c r="N7622" t="s">
        <v>32</v>
      </c>
      <c r="O7622" s="17">
        <v>121.28</v>
      </c>
      <c r="P7622" t="s">
        <v>677</v>
      </c>
      <c r="Q7622" t="s">
        <v>689</v>
      </c>
      <c r="R7622" t="s">
        <v>680</v>
      </c>
      <c r="S7622" t="s">
        <v>34</v>
      </c>
      <c r="T7622" t="s">
        <v>561</v>
      </c>
    </row>
    <row r="7623" spans="1:20">
      <c r="A7623" t="s">
        <v>689</v>
      </c>
      <c r="B7623" t="s">
        <v>677</v>
      </c>
      <c r="C7623" t="s">
        <v>2918</v>
      </c>
      <c r="D7623" t="s">
        <v>2919</v>
      </c>
      <c r="E7623" t="s">
        <v>25</v>
      </c>
      <c r="F7623" s="1">
        <v>40179</v>
      </c>
      <c r="G7623" t="s">
        <v>2895</v>
      </c>
      <c r="H7623">
        <v>201503</v>
      </c>
      <c r="I7623" t="s">
        <v>27</v>
      </c>
      <c r="J7623" t="s">
        <v>53</v>
      </c>
      <c r="K7623" t="s">
        <v>39</v>
      </c>
      <c r="L7623" t="s">
        <v>54</v>
      </c>
      <c r="M7623" t="s">
        <v>31</v>
      </c>
      <c r="N7623" t="s">
        <v>32</v>
      </c>
      <c r="O7623" s="17">
        <v>121.10000000000001</v>
      </c>
      <c r="P7623" t="s">
        <v>677</v>
      </c>
      <c r="Q7623" t="s">
        <v>689</v>
      </c>
      <c r="R7623" t="s">
        <v>680</v>
      </c>
      <c r="S7623" t="s">
        <v>34</v>
      </c>
      <c r="T7623" t="s">
        <v>561</v>
      </c>
    </row>
    <row r="7624" spans="1:20">
      <c r="A7624" t="s">
        <v>714</v>
      </c>
      <c r="B7624" t="s">
        <v>677</v>
      </c>
      <c r="C7624" t="s">
        <v>752</v>
      </c>
      <c r="D7624" t="s">
        <v>753</v>
      </c>
      <c r="E7624" t="s">
        <v>25</v>
      </c>
      <c r="F7624" s="1">
        <v>40179</v>
      </c>
      <c r="G7624" t="s">
        <v>2895</v>
      </c>
      <c r="H7624">
        <v>201503</v>
      </c>
      <c r="I7624" t="s">
        <v>27</v>
      </c>
      <c r="J7624" t="s">
        <v>53</v>
      </c>
      <c r="K7624" t="s">
        <v>37</v>
      </c>
      <c r="L7624" t="s">
        <v>54</v>
      </c>
      <c r="M7624" t="s">
        <v>31</v>
      </c>
      <c r="N7624" t="s">
        <v>32</v>
      </c>
      <c r="O7624" s="17">
        <v>117.09</v>
      </c>
      <c r="P7624" t="s">
        <v>677</v>
      </c>
      <c r="Q7624" t="s">
        <v>714</v>
      </c>
      <c r="R7624" t="s">
        <v>680</v>
      </c>
      <c r="S7624" t="s">
        <v>34</v>
      </c>
      <c r="T7624" t="s">
        <v>561</v>
      </c>
    </row>
    <row r="7625" spans="1:20">
      <c r="A7625" t="s">
        <v>694</v>
      </c>
      <c r="B7625" t="s">
        <v>677</v>
      </c>
      <c r="C7625" t="s">
        <v>768</v>
      </c>
      <c r="D7625" t="s">
        <v>769</v>
      </c>
      <c r="E7625" t="s">
        <v>25</v>
      </c>
      <c r="F7625" s="1">
        <v>40179</v>
      </c>
      <c r="G7625" t="s">
        <v>2895</v>
      </c>
      <c r="H7625">
        <v>201503</v>
      </c>
      <c r="I7625" t="s">
        <v>27</v>
      </c>
      <c r="J7625" t="s">
        <v>53</v>
      </c>
      <c r="K7625" t="s">
        <v>36</v>
      </c>
      <c r="L7625" t="s">
        <v>54</v>
      </c>
      <c r="M7625" t="s">
        <v>31</v>
      </c>
      <c r="N7625" t="s">
        <v>32</v>
      </c>
      <c r="O7625" s="17">
        <v>111.09</v>
      </c>
      <c r="P7625" t="s">
        <v>677</v>
      </c>
      <c r="Q7625" t="s">
        <v>694</v>
      </c>
      <c r="R7625" t="s">
        <v>680</v>
      </c>
      <c r="S7625" t="s">
        <v>34</v>
      </c>
      <c r="T7625" t="s">
        <v>561</v>
      </c>
    </row>
    <row r="7626" spans="1:20">
      <c r="A7626" t="s">
        <v>686</v>
      </c>
      <c r="B7626" t="s">
        <v>677</v>
      </c>
      <c r="C7626" t="s">
        <v>744</v>
      </c>
      <c r="D7626" t="s">
        <v>745</v>
      </c>
      <c r="E7626" t="s">
        <v>25</v>
      </c>
      <c r="F7626" s="1">
        <v>40179</v>
      </c>
      <c r="G7626" t="s">
        <v>2895</v>
      </c>
      <c r="H7626">
        <v>201503</v>
      </c>
      <c r="I7626" t="s">
        <v>27</v>
      </c>
      <c r="J7626" t="s">
        <v>53</v>
      </c>
      <c r="K7626" t="s">
        <v>29</v>
      </c>
      <c r="L7626" t="s">
        <v>54</v>
      </c>
      <c r="M7626" t="s">
        <v>31</v>
      </c>
      <c r="N7626" t="s">
        <v>32</v>
      </c>
      <c r="O7626" s="17">
        <v>109.41</v>
      </c>
      <c r="P7626" t="s">
        <v>677</v>
      </c>
      <c r="Q7626" t="s">
        <v>686</v>
      </c>
      <c r="R7626" t="s">
        <v>680</v>
      </c>
      <c r="S7626" t="s">
        <v>34</v>
      </c>
      <c r="T7626" t="s">
        <v>561</v>
      </c>
    </row>
    <row r="7627" spans="1:20">
      <c r="A7627" t="s">
        <v>741</v>
      </c>
      <c r="B7627" t="s">
        <v>677</v>
      </c>
      <c r="C7627" t="s">
        <v>2443</v>
      </c>
      <c r="D7627" t="s">
        <v>2444</v>
      </c>
      <c r="E7627" t="s">
        <v>25</v>
      </c>
      <c r="F7627" s="1">
        <v>40179</v>
      </c>
      <c r="G7627" t="s">
        <v>2895</v>
      </c>
      <c r="H7627">
        <v>201503</v>
      </c>
      <c r="I7627" t="s">
        <v>27</v>
      </c>
      <c r="J7627" t="s">
        <v>28</v>
      </c>
      <c r="K7627" t="s">
        <v>38</v>
      </c>
      <c r="L7627" t="s">
        <v>30</v>
      </c>
      <c r="M7627" t="s">
        <v>31</v>
      </c>
      <c r="N7627" t="s">
        <v>32</v>
      </c>
      <c r="O7627" s="17">
        <v>104.37</v>
      </c>
      <c r="P7627" t="s">
        <v>677</v>
      </c>
      <c r="Q7627" t="s">
        <v>741</v>
      </c>
      <c r="R7627" t="s">
        <v>680</v>
      </c>
      <c r="S7627" t="s">
        <v>34</v>
      </c>
      <c r="T7627" t="s">
        <v>561</v>
      </c>
    </row>
    <row r="7628" spans="1:20">
      <c r="A7628" t="s">
        <v>681</v>
      </c>
      <c r="B7628" t="s">
        <v>677</v>
      </c>
      <c r="C7628" t="s">
        <v>682</v>
      </c>
      <c r="D7628" t="s">
        <v>683</v>
      </c>
      <c r="E7628" t="s">
        <v>25</v>
      </c>
      <c r="F7628" s="1">
        <v>30682</v>
      </c>
      <c r="G7628" t="s">
        <v>2895</v>
      </c>
      <c r="H7628">
        <v>201503</v>
      </c>
      <c r="I7628" t="s">
        <v>27</v>
      </c>
      <c r="J7628" t="s">
        <v>28</v>
      </c>
      <c r="K7628" t="s">
        <v>38</v>
      </c>
      <c r="L7628" t="s">
        <v>30</v>
      </c>
      <c r="M7628" t="s">
        <v>31</v>
      </c>
      <c r="N7628" t="s">
        <v>32</v>
      </c>
      <c r="O7628" s="17">
        <v>104.26</v>
      </c>
      <c r="P7628" t="s">
        <v>677</v>
      </c>
      <c r="Q7628" t="s">
        <v>681</v>
      </c>
      <c r="R7628" t="s">
        <v>680</v>
      </c>
      <c r="S7628" t="s">
        <v>34</v>
      </c>
      <c r="T7628" t="s">
        <v>561</v>
      </c>
    </row>
    <row r="7629" spans="1:20">
      <c r="A7629" t="s">
        <v>681</v>
      </c>
      <c r="B7629" t="s">
        <v>677</v>
      </c>
      <c r="C7629" t="s">
        <v>682</v>
      </c>
      <c r="D7629" t="s">
        <v>683</v>
      </c>
      <c r="E7629" t="s">
        <v>25</v>
      </c>
      <c r="F7629" s="1">
        <v>30682</v>
      </c>
      <c r="G7629" t="s">
        <v>2895</v>
      </c>
      <c r="H7629">
        <v>201503</v>
      </c>
      <c r="I7629" t="s">
        <v>27</v>
      </c>
      <c r="J7629" t="s">
        <v>28</v>
      </c>
      <c r="K7629" t="s">
        <v>39</v>
      </c>
      <c r="L7629" t="s">
        <v>30</v>
      </c>
      <c r="M7629" t="s">
        <v>31</v>
      </c>
      <c r="N7629" t="s">
        <v>32</v>
      </c>
      <c r="O7629" s="17">
        <v>104.10000000000001</v>
      </c>
      <c r="P7629" t="s">
        <v>677</v>
      </c>
      <c r="Q7629" t="s">
        <v>681</v>
      </c>
      <c r="R7629" t="s">
        <v>680</v>
      </c>
      <c r="S7629" t="s">
        <v>34</v>
      </c>
      <c r="T7629" t="s">
        <v>561</v>
      </c>
    </row>
    <row r="7630" spans="1:20">
      <c r="A7630" t="s">
        <v>694</v>
      </c>
      <c r="B7630" t="s">
        <v>677</v>
      </c>
      <c r="C7630" t="s">
        <v>706</v>
      </c>
      <c r="D7630" t="s">
        <v>707</v>
      </c>
      <c r="E7630" t="s">
        <v>25</v>
      </c>
      <c r="F7630" s="1">
        <v>40179</v>
      </c>
      <c r="G7630" t="s">
        <v>2895</v>
      </c>
      <c r="H7630">
        <v>201503</v>
      </c>
      <c r="I7630" t="s">
        <v>27</v>
      </c>
      <c r="J7630" t="s">
        <v>28</v>
      </c>
      <c r="K7630" t="s">
        <v>41</v>
      </c>
      <c r="L7630" t="s">
        <v>30</v>
      </c>
      <c r="M7630" t="s">
        <v>31</v>
      </c>
      <c r="N7630" t="s">
        <v>32</v>
      </c>
      <c r="O7630" s="17">
        <v>102.64</v>
      </c>
      <c r="P7630" t="s">
        <v>677</v>
      </c>
      <c r="Q7630" t="s">
        <v>694</v>
      </c>
      <c r="R7630" t="s">
        <v>680</v>
      </c>
      <c r="S7630" t="s">
        <v>34</v>
      </c>
      <c r="T7630" t="s">
        <v>561</v>
      </c>
    </row>
    <row r="7631" spans="1:20">
      <c r="A7631" t="s">
        <v>703</v>
      </c>
      <c r="B7631" t="s">
        <v>677</v>
      </c>
      <c r="C7631" t="s">
        <v>796</v>
      </c>
      <c r="D7631" t="s">
        <v>797</v>
      </c>
      <c r="E7631" t="s">
        <v>25</v>
      </c>
      <c r="F7631" s="1">
        <v>40179</v>
      </c>
      <c r="G7631" t="s">
        <v>2895</v>
      </c>
      <c r="H7631">
        <v>201503</v>
      </c>
      <c r="I7631" t="s">
        <v>27</v>
      </c>
      <c r="J7631" t="s">
        <v>28</v>
      </c>
      <c r="K7631" t="s">
        <v>38</v>
      </c>
      <c r="L7631" t="s">
        <v>30</v>
      </c>
      <c r="M7631" t="s">
        <v>31</v>
      </c>
      <c r="N7631" t="s">
        <v>32</v>
      </c>
      <c r="O7631" s="17">
        <v>92.91</v>
      </c>
      <c r="P7631" t="s">
        <v>677</v>
      </c>
      <c r="Q7631" t="s">
        <v>703</v>
      </c>
      <c r="R7631" t="s">
        <v>680</v>
      </c>
      <c r="S7631" t="s">
        <v>34</v>
      </c>
      <c r="T7631" t="s">
        <v>561</v>
      </c>
    </row>
    <row r="7632" spans="1:20">
      <c r="A7632" t="s">
        <v>703</v>
      </c>
      <c r="B7632" t="s">
        <v>677</v>
      </c>
      <c r="C7632" t="s">
        <v>796</v>
      </c>
      <c r="D7632" t="s">
        <v>797</v>
      </c>
      <c r="E7632" t="s">
        <v>25</v>
      </c>
      <c r="F7632" s="1">
        <v>40179</v>
      </c>
      <c r="G7632" t="s">
        <v>2895</v>
      </c>
      <c r="H7632">
        <v>201503</v>
      </c>
      <c r="I7632" t="s">
        <v>27</v>
      </c>
      <c r="J7632" t="s">
        <v>28</v>
      </c>
      <c r="K7632" t="s">
        <v>29</v>
      </c>
      <c r="L7632" t="s">
        <v>30</v>
      </c>
      <c r="M7632" t="s">
        <v>31</v>
      </c>
      <c r="N7632" t="s">
        <v>32</v>
      </c>
      <c r="O7632" s="17">
        <v>92.84</v>
      </c>
      <c r="P7632" t="s">
        <v>677</v>
      </c>
      <c r="Q7632" t="s">
        <v>703</v>
      </c>
      <c r="R7632" t="s">
        <v>680</v>
      </c>
      <c r="S7632" t="s">
        <v>34</v>
      </c>
      <c r="T7632" t="s">
        <v>561</v>
      </c>
    </row>
    <row r="7633" spans="1:20">
      <c r="A7633" t="s">
        <v>703</v>
      </c>
      <c r="B7633" t="s">
        <v>677</v>
      </c>
      <c r="C7633" t="s">
        <v>796</v>
      </c>
      <c r="D7633" t="s">
        <v>797</v>
      </c>
      <c r="E7633" t="s">
        <v>25</v>
      </c>
      <c r="F7633" s="1">
        <v>40179</v>
      </c>
      <c r="G7633" t="s">
        <v>2895</v>
      </c>
      <c r="H7633">
        <v>201503</v>
      </c>
      <c r="I7633" t="s">
        <v>27</v>
      </c>
      <c r="J7633" t="s">
        <v>28</v>
      </c>
      <c r="K7633" t="s">
        <v>36</v>
      </c>
      <c r="L7633" t="s">
        <v>30</v>
      </c>
      <c r="M7633" t="s">
        <v>31</v>
      </c>
      <c r="N7633" t="s">
        <v>32</v>
      </c>
      <c r="O7633" s="17">
        <v>92.84</v>
      </c>
      <c r="P7633" t="s">
        <v>677</v>
      </c>
      <c r="Q7633" t="s">
        <v>703</v>
      </c>
      <c r="R7633" t="s">
        <v>680</v>
      </c>
      <c r="S7633" t="s">
        <v>34</v>
      </c>
      <c r="T7633" t="s">
        <v>561</v>
      </c>
    </row>
    <row r="7634" spans="1:20">
      <c r="A7634" t="s">
        <v>703</v>
      </c>
      <c r="B7634" t="s">
        <v>677</v>
      </c>
      <c r="C7634" t="s">
        <v>796</v>
      </c>
      <c r="D7634" t="s">
        <v>797</v>
      </c>
      <c r="E7634" t="s">
        <v>25</v>
      </c>
      <c r="F7634" s="1">
        <v>40179</v>
      </c>
      <c r="G7634" t="s">
        <v>2895</v>
      </c>
      <c r="H7634">
        <v>201503</v>
      </c>
      <c r="I7634" t="s">
        <v>27</v>
      </c>
      <c r="J7634" t="s">
        <v>28</v>
      </c>
      <c r="K7634" t="s">
        <v>37</v>
      </c>
      <c r="L7634" t="s">
        <v>30</v>
      </c>
      <c r="M7634" t="s">
        <v>31</v>
      </c>
      <c r="N7634" t="s">
        <v>32</v>
      </c>
      <c r="O7634" s="17">
        <v>92.84</v>
      </c>
      <c r="P7634" t="s">
        <v>677</v>
      </c>
      <c r="Q7634" t="s">
        <v>703</v>
      </c>
      <c r="R7634" t="s">
        <v>680</v>
      </c>
      <c r="S7634" t="s">
        <v>34</v>
      </c>
      <c r="T7634" t="s">
        <v>561</v>
      </c>
    </row>
    <row r="7635" spans="1:20">
      <c r="A7635" t="s">
        <v>703</v>
      </c>
      <c r="B7635" t="s">
        <v>677</v>
      </c>
      <c r="C7635" t="s">
        <v>796</v>
      </c>
      <c r="D7635" t="s">
        <v>797</v>
      </c>
      <c r="E7635" t="s">
        <v>25</v>
      </c>
      <c r="F7635" s="1">
        <v>40179</v>
      </c>
      <c r="G7635" t="s">
        <v>2895</v>
      </c>
      <c r="H7635">
        <v>201503</v>
      </c>
      <c r="I7635" t="s">
        <v>27</v>
      </c>
      <c r="J7635" t="s">
        <v>28</v>
      </c>
      <c r="K7635" t="s">
        <v>39</v>
      </c>
      <c r="L7635" t="s">
        <v>30</v>
      </c>
      <c r="M7635" t="s">
        <v>31</v>
      </c>
      <c r="N7635" t="s">
        <v>32</v>
      </c>
      <c r="O7635" s="17">
        <v>92.84</v>
      </c>
      <c r="P7635" t="s">
        <v>677</v>
      </c>
      <c r="Q7635" t="s">
        <v>703</v>
      </c>
      <c r="R7635" t="s">
        <v>680</v>
      </c>
      <c r="S7635" t="s">
        <v>34</v>
      </c>
      <c r="T7635" t="s">
        <v>561</v>
      </c>
    </row>
    <row r="7636" spans="1:20">
      <c r="A7636" t="s">
        <v>703</v>
      </c>
      <c r="B7636" t="s">
        <v>677</v>
      </c>
      <c r="C7636" t="s">
        <v>796</v>
      </c>
      <c r="D7636" t="s">
        <v>797</v>
      </c>
      <c r="E7636" t="s">
        <v>25</v>
      </c>
      <c r="F7636" s="1">
        <v>40179</v>
      </c>
      <c r="G7636" t="s">
        <v>2895</v>
      </c>
      <c r="H7636">
        <v>201503</v>
      </c>
      <c r="I7636" t="s">
        <v>27</v>
      </c>
      <c r="J7636" t="s">
        <v>28</v>
      </c>
      <c r="K7636" t="s">
        <v>40</v>
      </c>
      <c r="L7636" t="s">
        <v>30</v>
      </c>
      <c r="M7636" t="s">
        <v>31</v>
      </c>
      <c r="N7636" t="s">
        <v>32</v>
      </c>
      <c r="O7636" s="17">
        <v>92.84</v>
      </c>
      <c r="P7636" t="s">
        <v>677</v>
      </c>
      <c r="Q7636" t="s">
        <v>703</v>
      </c>
      <c r="R7636" t="s">
        <v>680</v>
      </c>
      <c r="S7636" t="s">
        <v>34</v>
      </c>
      <c r="T7636" t="s">
        <v>561</v>
      </c>
    </row>
    <row r="7637" spans="1:20">
      <c r="A7637" t="s">
        <v>703</v>
      </c>
      <c r="B7637" t="s">
        <v>677</v>
      </c>
      <c r="C7637" t="s">
        <v>796</v>
      </c>
      <c r="D7637" t="s">
        <v>797</v>
      </c>
      <c r="E7637" t="s">
        <v>25</v>
      </c>
      <c r="F7637" s="1">
        <v>40179</v>
      </c>
      <c r="G7637" t="s">
        <v>2895</v>
      </c>
      <c r="H7637">
        <v>201503</v>
      </c>
      <c r="I7637" t="s">
        <v>27</v>
      </c>
      <c r="J7637" t="s">
        <v>28</v>
      </c>
      <c r="K7637" t="s">
        <v>41</v>
      </c>
      <c r="L7637" t="s">
        <v>30</v>
      </c>
      <c r="M7637" t="s">
        <v>31</v>
      </c>
      <c r="N7637" t="s">
        <v>32</v>
      </c>
      <c r="O7637" s="17">
        <v>92.84</v>
      </c>
      <c r="P7637" t="s">
        <v>677</v>
      </c>
      <c r="Q7637" t="s">
        <v>703</v>
      </c>
      <c r="R7637" t="s">
        <v>680</v>
      </c>
      <c r="S7637" t="s">
        <v>34</v>
      </c>
      <c r="T7637" t="s">
        <v>561</v>
      </c>
    </row>
    <row r="7638" spans="1:20">
      <c r="A7638" t="s">
        <v>703</v>
      </c>
      <c r="B7638" t="s">
        <v>677</v>
      </c>
      <c r="C7638" t="s">
        <v>796</v>
      </c>
      <c r="D7638" t="s">
        <v>797</v>
      </c>
      <c r="E7638" t="s">
        <v>25</v>
      </c>
      <c r="F7638" s="1">
        <v>40179</v>
      </c>
      <c r="G7638" t="s">
        <v>2895</v>
      </c>
      <c r="H7638">
        <v>201503</v>
      </c>
      <c r="I7638" t="s">
        <v>27</v>
      </c>
      <c r="J7638" t="s">
        <v>28</v>
      </c>
      <c r="K7638" t="s">
        <v>43</v>
      </c>
      <c r="L7638" t="s">
        <v>30</v>
      </c>
      <c r="M7638" t="s">
        <v>31</v>
      </c>
      <c r="N7638" t="s">
        <v>32</v>
      </c>
      <c r="O7638" s="17">
        <v>92.84</v>
      </c>
      <c r="P7638" t="s">
        <v>677</v>
      </c>
      <c r="Q7638" t="s">
        <v>703</v>
      </c>
      <c r="R7638" t="s">
        <v>680</v>
      </c>
      <c r="S7638" t="s">
        <v>34</v>
      </c>
      <c r="T7638" t="s">
        <v>561</v>
      </c>
    </row>
    <row r="7639" spans="1:20">
      <c r="A7639" t="s">
        <v>703</v>
      </c>
      <c r="B7639" t="s">
        <v>677</v>
      </c>
      <c r="C7639" t="s">
        <v>796</v>
      </c>
      <c r="D7639" t="s">
        <v>797</v>
      </c>
      <c r="E7639" t="s">
        <v>25</v>
      </c>
      <c r="F7639" s="1">
        <v>40179</v>
      </c>
      <c r="G7639" t="s">
        <v>2895</v>
      </c>
      <c r="H7639">
        <v>201503</v>
      </c>
      <c r="I7639" t="s">
        <v>27</v>
      </c>
      <c r="J7639" t="s">
        <v>28</v>
      </c>
      <c r="K7639" t="s">
        <v>44</v>
      </c>
      <c r="L7639" t="s">
        <v>30</v>
      </c>
      <c r="M7639" t="s">
        <v>31</v>
      </c>
      <c r="N7639" t="s">
        <v>32</v>
      </c>
      <c r="O7639" s="17">
        <v>92.84</v>
      </c>
      <c r="P7639" t="s">
        <v>677</v>
      </c>
      <c r="Q7639" t="s">
        <v>703</v>
      </c>
      <c r="R7639" t="s">
        <v>680</v>
      </c>
      <c r="S7639" t="s">
        <v>34</v>
      </c>
      <c r="T7639" t="s">
        <v>561</v>
      </c>
    </row>
    <row r="7640" spans="1:20">
      <c r="A7640" t="s">
        <v>676</v>
      </c>
      <c r="B7640" t="s">
        <v>677</v>
      </c>
      <c r="C7640" t="s">
        <v>2454</v>
      </c>
      <c r="D7640" t="s">
        <v>2455</v>
      </c>
      <c r="E7640" t="s">
        <v>25</v>
      </c>
      <c r="F7640" s="1">
        <v>41273</v>
      </c>
      <c r="G7640" t="s">
        <v>2895</v>
      </c>
      <c r="H7640">
        <v>201503</v>
      </c>
      <c r="I7640" t="s">
        <v>27</v>
      </c>
      <c r="J7640" t="s">
        <v>28</v>
      </c>
      <c r="K7640" t="s">
        <v>29</v>
      </c>
      <c r="L7640" t="s">
        <v>30</v>
      </c>
      <c r="M7640" t="s">
        <v>31</v>
      </c>
      <c r="N7640" t="s">
        <v>32</v>
      </c>
      <c r="O7640" s="17">
        <v>88.79</v>
      </c>
      <c r="P7640" t="s">
        <v>677</v>
      </c>
      <c r="Q7640" t="s">
        <v>676</v>
      </c>
      <c r="R7640" t="s">
        <v>680</v>
      </c>
      <c r="S7640" t="s">
        <v>34</v>
      </c>
      <c r="T7640" t="s">
        <v>561</v>
      </c>
    </row>
    <row r="7641" spans="1:20">
      <c r="A7641" t="s">
        <v>703</v>
      </c>
      <c r="B7641" t="s">
        <v>677</v>
      </c>
      <c r="C7641" t="s">
        <v>782</v>
      </c>
      <c r="D7641" t="s">
        <v>783</v>
      </c>
      <c r="E7641" t="s">
        <v>25</v>
      </c>
      <c r="F7641" s="1">
        <v>40179</v>
      </c>
      <c r="G7641" t="s">
        <v>2895</v>
      </c>
      <c r="H7641">
        <v>201503</v>
      </c>
      <c r="I7641" t="s">
        <v>27</v>
      </c>
      <c r="J7641" t="s">
        <v>28</v>
      </c>
      <c r="K7641" t="s">
        <v>36</v>
      </c>
      <c r="L7641" t="s">
        <v>30</v>
      </c>
      <c r="M7641" t="s">
        <v>31</v>
      </c>
      <c r="N7641" t="s">
        <v>32</v>
      </c>
      <c r="O7641" s="17">
        <v>86.04</v>
      </c>
      <c r="P7641" t="s">
        <v>677</v>
      </c>
      <c r="Q7641" t="s">
        <v>703</v>
      </c>
      <c r="R7641" t="s">
        <v>680</v>
      </c>
      <c r="S7641" t="s">
        <v>34</v>
      </c>
      <c r="T7641" t="s">
        <v>561</v>
      </c>
    </row>
    <row r="7642" spans="1:20">
      <c r="A7642" t="s">
        <v>741</v>
      </c>
      <c r="B7642" t="s">
        <v>677</v>
      </c>
      <c r="C7642" t="s">
        <v>816</v>
      </c>
      <c r="D7642" t="s">
        <v>817</v>
      </c>
      <c r="E7642" t="s">
        <v>25</v>
      </c>
      <c r="F7642" s="1">
        <v>40179</v>
      </c>
      <c r="G7642" t="s">
        <v>2895</v>
      </c>
      <c r="H7642">
        <v>201503</v>
      </c>
      <c r="I7642" t="s">
        <v>27</v>
      </c>
      <c r="J7642" t="s">
        <v>28</v>
      </c>
      <c r="K7642" t="s">
        <v>41</v>
      </c>
      <c r="L7642" t="s">
        <v>30</v>
      </c>
      <c r="M7642" t="s">
        <v>31</v>
      </c>
      <c r="N7642" t="s">
        <v>32</v>
      </c>
      <c r="O7642" s="17">
        <v>85.75</v>
      </c>
      <c r="P7642" t="s">
        <v>677</v>
      </c>
      <c r="Q7642" t="s">
        <v>741</v>
      </c>
      <c r="R7642" t="s">
        <v>680</v>
      </c>
      <c r="S7642" t="s">
        <v>34</v>
      </c>
      <c r="T7642" t="s">
        <v>561</v>
      </c>
    </row>
    <row r="7643" spans="1:20">
      <c r="A7643" t="s">
        <v>714</v>
      </c>
      <c r="B7643" t="s">
        <v>677</v>
      </c>
      <c r="C7643" t="s">
        <v>752</v>
      </c>
      <c r="D7643" t="s">
        <v>753</v>
      </c>
      <c r="E7643" t="s">
        <v>25</v>
      </c>
      <c r="F7643" s="1">
        <v>40179</v>
      </c>
      <c r="G7643" t="s">
        <v>2895</v>
      </c>
      <c r="H7643">
        <v>201503</v>
      </c>
      <c r="I7643" t="s">
        <v>27</v>
      </c>
      <c r="J7643" t="s">
        <v>53</v>
      </c>
      <c r="K7643" t="s">
        <v>41</v>
      </c>
      <c r="L7643" t="s">
        <v>54</v>
      </c>
      <c r="M7643" t="s">
        <v>31</v>
      </c>
      <c r="N7643" t="s">
        <v>32</v>
      </c>
      <c r="O7643" s="17">
        <v>76.960000000000008</v>
      </c>
      <c r="P7643" t="s">
        <v>677</v>
      </c>
      <c r="Q7643" t="s">
        <v>714</v>
      </c>
      <c r="R7643" t="s">
        <v>680</v>
      </c>
      <c r="S7643" t="s">
        <v>34</v>
      </c>
      <c r="T7643" t="s">
        <v>561</v>
      </c>
    </row>
    <row r="7644" spans="1:20">
      <c r="A7644" t="s">
        <v>741</v>
      </c>
      <c r="B7644" t="s">
        <v>677</v>
      </c>
      <c r="C7644" t="s">
        <v>814</v>
      </c>
      <c r="D7644" t="s">
        <v>815</v>
      </c>
      <c r="E7644" t="s">
        <v>25</v>
      </c>
      <c r="F7644" s="1">
        <v>40179</v>
      </c>
      <c r="G7644" t="s">
        <v>2895</v>
      </c>
      <c r="H7644">
        <v>201503</v>
      </c>
      <c r="I7644" t="s">
        <v>27</v>
      </c>
      <c r="J7644" t="s">
        <v>28</v>
      </c>
      <c r="K7644" t="s">
        <v>38</v>
      </c>
      <c r="L7644" t="s">
        <v>30</v>
      </c>
      <c r="M7644" t="s">
        <v>31</v>
      </c>
      <c r="N7644" t="s">
        <v>32</v>
      </c>
      <c r="O7644" s="17">
        <v>73.75</v>
      </c>
      <c r="P7644" t="s">
        <v>677</v>
      </c>
      <c r="Q7644" t="s">
        <v>741</v>
      </c>
      <c r="R7644" t="s">
        <v>680</v>
      </c>
      <c r="S7644" t="s">
        <v>34</v>
      </c>
      <c r="T7644" t="s">
        <v>561</v>
      </c>
    </row>
    <row r="7645" spans="1:20">
      <c r="A7645" t="s">
        <v>741</v>
      </c>
      <c r="B7645" t="s">
        <v>677</v>
      </c>
      <c r="C7645" t="s">
        <v>814</v>
      </c>
      <c r="D7645" t="s">
        <v>815</v>
      </c>
      <c r="E7645" t="s">
        <v>25</v>
      </c>
      <c r="F7645" s="1">
        <v>40179</v>
      </c>
      <c r="G7645" t="s">
        <v>2895</v>
      </c>
      <c r="H7645">
        <v>201503</v>
      </c>
      <c r="I7645" t="s">
        <v>27</v>
      </c>
      <c r="J7645" t="s">
        <v>28</v>
      </c>
      <c r="K7645" t="s">
        <v>39</v>
      </c>
      <c r="L7645" t="s">
        <v>30</v>
      </c>
      <c r="M7645" t="s">
        <v>31</v>
      </c>
      <c r="N7645" t="s">
        <v>32</v>
      </c>
      <c r="O7645" s="17">
        <v>73.64</v>
      </c>
      <c r="P7645" t="s">
        <v>677</v>
      </c>
      <c r="Q7645" t="s">
        <v>741</v>
      </c>
      <c r="R7645" t="s">
        <v>680</v>
      </c>
      <c r="S7645" t="s">
        <v>34</v>
      </c>
      <c r="T7645" t="s">
        <v>561</v>
      </c>
    </row>
    <row r="7646" spans="1:20">
      <c r="A7646" t="s">
        <v>703</v>
      </c>
      <c r="B7646" t="s">
        <v>677</v>
      </c>
      <c r="C7646" t="s">
        <v>794</v>
      </c>
      <c r="D7646" t="s">
        <v>795</v>
      </c>
      <c r="E7646" t="s">
        <v>25</v>
      </c>
      <c r="F7646" s="1">
        <v>40179</v>
      </c>
      <c r="G7646" t="s">
        <v>2895</v>
      </c>
      <c r="H7646">
        <v>201503</v>
      </c>
      <c r="I7646" t="s">
        <v>27</v>
      </c>
      <c r="J7646" t="s">
        <v>53</v>
      </c>
      <c r="K7646" t="s">
        <v>36</v>
      </c>
      <c r="L7646" t="s">
        <v>54</v>
      </c>
      <c r="M7646" t="s">
        <v>31</v>
      </c>
      <c r="N7646" t="s">
        <v>32</v>
      </c>
      <c r="O7646" s="17">
        <v>67.75</v>
      </c>
      <c r="P7646" t="s">
        <v>677</v>
      </c>
      <c r="Q7646" t="s">
        <v>703</v>
      </c>
      <c r="R7646" t="s">
        <v>680</v>
      </c>
      <c r="S7646" t="s">
        <v>34</v>
      </c>
      <c r="T7646" t="s">
        <v>561</v>
      </c>
    </row>
    <row r="7647" spans="1:20">
      <c r="A7647" t="s">
        <v>689</v>
      </c>
      <c r="B7647" t="s">
        <v>677</v>
      </c>
      <c r="C7647" t="s">
        <v>820</v>
      </c>
      <c r="D7647" t="s">
        <v>821</v>
      </c>
      <c r="E7647" t="s">
        <v>25</v>
      </c>
      <c r="F7647" s="1">
        <v>41395</v>
      </c>
      <c r="G7647" t="s">
        <v>2895</v>
      </c>
      <c r="H7647">
        <v>201503</v>
      </c>
      <c r="I7647" t="s">
        <v>27</v>
      </c>
      <c r="J7647" t="s">
        <v>53</v>
      </c>
      <c r="K7647" t="s">
        <v>29</v>
      </c>
      <c r="L7647" t="s">
        <v>54</v>
      </c>
      <c r="M7647" t="s">
        <v>31</v>
      </c>
      <c r="N7647" t="s">
        <v>32</v>
      </c>
      <c r="O7647" s="17">
        <v>65.06</v>
      </c>
      <c r="P7647" t="s">
        <v>677</v>
      </c>
      <c r="Q7647" t="s">
        <v>689</v>
      </c>
      <c r="R7647" t="s">
        <v>680</v>
      </c>
      <c r="S7647" t="s">
        <v>34</v>
      </c>
      <c r="T7647" t="s">
        <v>561</v>
      </c>
    </row>
    <row r="7648" spans="1:20">
      <c r="A7648" t="s">
        <v>703</v>
      </c>
      <c r="B7648" t="s">
        <v>677</v>
      </c>
      <c r="C7648" t="s">
        <v>794</v>
      </c>
      <c r="D7648" t="s">
        <v>795</v>
      </c>
      <c r="E7648" t="s">
        <v>25</v>
      </c>
      <c r="F7648" s="1">
        <v>40179</v>
      </c>
      <c r="G7648" t="s">
        <v>2895</v>
      </c>
      <c r="H7648">
        <v>201503</v>
      </c>
      <c r="I7648" t="s">
        <v>27</v>
      </c>
      <c r="J7648" t="s">
        <v>53</v>
      </c>
      <c r="K7648" t="s">
        <v>37</v>
      </c>
      <c r="L7648" t="s">
        <v>54</v>
      </c>
      <c r="M7648" t="s">
        <v>31</v>
      </c>
      <c r="N7648" t="s">
        <v>32</v>
      </c>
      <c r="O7648" s="17">
        <v>58.2</v>
      </c>
      <c r="P7648" t="s">
        <v>677</v>
      </c>
      <c r="Q7648" t="s">
        <v>703</v>
      </c>
      <c r="R7648" t="s">
        <v>680</v>
      </c>
      <c r="S7648" t="s">
        <v>34</v>
      </c>
      <c r="T7648" t="s">
        <v>561</v>
      </c>
    </row>
    <row r="7649" spans="1:20">
      <c r="A7649" t="s">
        <v>703</v>
      </c>
      <c r="B7649" t="s">
        <v>677</v>
      </c>
      <c r="C7649" t="s">
        <v>782</v>
      </c>
      <c r="D7649" t="s">
        <v>783</v>
      </c>
      <c r="E7649" t="s">
        <v>25</v>
      </c>
      <c r="F7649" s="1">
        <v>40179</v>
      </c>
      <c r="G7649" t="s">
        <v>2895</v>
      </c>
      <c r="H7649">
        <v>201503</v>
      </c>
      <c r="I7649" t="s">
        <v>27</v>
      </c>
      <c r="J7649" t="s">
        <v>28</v>
      </c>
      <c r="K7649" t="s">
        <v>38</v>
      </c>
      <c r="L7649" t="s">
        <v>30</v>
      </c>
      <c r="M7649" t="s">
        <v>31</v>
      </c>
      <c r="N7649" t="s">
        <v>32</v>
      </c>
      <c r="O7649" s="17">
        <v>52.77</v>
      </c>
      <c r="P7649" t="s">
        <v>677</v>
      </c>
      <c r="Q7649" t="s">
        <v>703</v>
      </c>
      <c r="R7649" t="s">
        <v>680</v>
      </c>
      <c r="S7649" t="s">
        <v>34</v>
      </c>
      <c r="T7649" t="s">
        <v>561</v>
      </c>
    </row>
    <row r="7650" spans="1:20">
      <c r="A7650" t="s">
        <v>741</v>
      </c>
      <c r="B7650" t="s">
        <v>677</v>
      </c>
      <c r="C7650" t="s">
        <v>816</v>
      </c>
      <c r="D7650" t="s">
        <v>817</v>
      </c>
      <c r="E7650" t="s">
        <v>25</v>
      </c>
      <c r="F7650" s="1">
        <v>40179</v>
      </c>
      <c r="G7650" t="s">
        <v>2895</v>
      </c>
      <c r="H7650">
        <v>201503</v>
      </c>
      <c r="I7650" t="s">
        <v>27</v>
      </c>
      <c r="J7650" t="s">
        <v>28</v>
      </c>
      <c r="K7650" t="s">
        <v>40</v>
      </c>
      <c r="L7650" t="s">
        <v>30</v>
      </c>
      <c r="M7650" t="s">
        <v>31</v>
      </c>
      <c r="N7650" t="s">
        <v>32</v>
      </c>
      <c r="O7650" s="17">
        <v>52.65</v>
      </c>
      <c r="P7650" t="s">
        <v>677</v>
      </c>
      <c r="Q7650" t="s">
        <v>741</v>
      </c>
      <c r="R7650" t="s">
        <v>680</v>
      </c>
      <c r="S7650" t="s">
        <v>34</v>
      </c>
      <c r="T7650" t="s">
        <v>561</v>
      </c>
    </row>
    <row r="7651" spans="1:20">
      <c r="A7651" t="s">
        <v>676</v>
      </c>
      <c r="B7651" t="s">
        <v>677</v>
      </c>
      <c r="C7651" t="s">
        <v>2454</v>
      </c>
      <c r="D7651" t="s">
        <v>2455</v>
      </c>
      <c r="E7651" t="s">
        <v>25</v>
      </c>
      <c r="F7651" s="1">
        <v>41273</v>
      </c>
      <c r="G7651" t="s">
        <v>2895</v>
      </c>
      <c r="H7651">
        <v>201503</v>
      </c>
      <c r="I7651" t="s">
        <v>27</v>
      </c>
      <c r="J7651" t="s">
        <v>28</v>
      </c>
      <c r="K7651" t="s">
        <v>36</v>
      </c>
      <c r="L7651" t="s">
        <v>30</v>
      </c>
      <c r="M7651" t="s">
        <v>31</v>
      </c>
      <c r="N7651" t="s">
        <v>32</v>
      </c>
      <c r="O7651" s="17">
        <v>51.96</v>
      </c>
      <c r="P7651" t="s">
        <v>677</v>
      </c>
      <c r="Q7651" t="s">
        <v>676</v>
      </c>
      <c r="R7651" t="s">
        <v>680</v>
      </c>
      <c r="S7651" t="s">
        <v>34</v>
      </c>
      <c r="T7651" t="s">
        <v>561</v>
      </c>
    </row>
    <row r="7652" spans="1:20">
      <c r="A7652" t="s">
        <v>689</v>
      </c>
      <c r="B7652" t="s">
        <v>677</v>
      </c>
      <c r="C7652" t="s">
        <v>820</v>
      </c>
      <c r="D7652" t="s">
        <v>821</v>
      </c>
      <c r="E7652" t="s">
        <v>25</v>
      </c>
      <c r="F7652" s="1">
        <v>41395</v>
      </c>
      <c r="G7652" t="s">
        <v>2895</v>
      </c>
      <c r="H7652">
        <v>201503</v>
      </c>
      <c r="I7652" t="s">
        <v>27</v>
      </c>
      <c r="J7652" t="s">
        <v>53</v>
      </c>
      <c r="K7652" t="s">
        <v>36</v>
      </c>
      <c r="L7652" t="s">
        <v>54</v>
      </c>
      <c r="M7652" t="s">
        <v>31</v>
      </c>
      <c r="N7652" t="s">
        <v>32</v>
      </c>
      <c r="O7652" s="17">
        <v>51.120000000000005</v>
      </c>
      <c r="P7652" t="s">
        <v>677</v>
      </c>
      <c r="Q7652" t="s">
        <v>689</v>
      </c>
      <c r="R7652" t="s">
        <v>680</v>
      </c>
      <c r="S7652" t="s">
        <v>34</v>
      </c>
      <c r="T7652" t="s">
        <v>561</v>
      </c>
    </row>
    <row r="7653" spans="1:20">
      <c r="A7653" t="s">
        <v>703</v>
      </c>
      <c r="B7653" t="s">
        <v>677</v>
      </c>
      <c r="C7653" t="s">
        <v>798</v>
      </c>
      <c r="D7653" t="s">
        <v>799</v>
      </c>
      <c r="E7653" t="s">
        <v>25</v>
      </c>
      <c r="F7653" s="1">
        <v>40179</v>
      </c>
      <c r="G7653" t="s">
        <v>2895</v>
      </c>
      <c r="H7653">
        <v>201503</v>
      </c>
      <c r="I7653" t="s">
        <v>27</v>
      </c>
      <c r="J7653" t="s">
        <v>28</v>
      </c>
      <c r="K7653" t="s">
        <v>29</v>
      </c>
      <c r="L7653" t="s">
        <v>30</v>
      </c>
      <c r="M7653" t="s">
        <v>31</v>
      </c>
      <c r="N7653" t="s">
        <v>32</v>
      </c>
      <c r="O7653" s="17">
        <v>48.38</v>
      </c>
      <c r="P7653" t="s">
        <v>677</v>
      </c>
      <c r="Q7653" t="s">
        <v>703</v>
      </c>
      <c r="R7653" t="s">
        <v>680</v>
      </c>
      <c r="S7653" t="s">
        <v>34</v>
      </c>
      <c r="T7653" t="s">
        <v>561</v>
      </c>
    </row>
    <row r="7654" spans="1:20">
      <c r="A7654" t="s">
        <v>689</v>
      </c>
      <c r="B7654" t="s">
        <v>677</v>
      </c>
      <c r="C7654" t="s">
        <v>2918</v>
      </c>
      <c r="D7654" t="s">
        <v>2919</v>
      </c>
      <c r="E7654" t="s">
        <v>25</v>
      </c>
      <c r="F7654" s="1">
        <v>40179</v>
      </c>
      <c r="G7654" t="s">
        <v>2895</v>
      </c>
      <c r="H7654">
        <v>201503</v>
      </c>
      <c r="I7654" t="s">
        <v>27</v>
      </c>
      <c r="J7654" t="s">
        <v>53</v>
      </c>
      <c r="K7654" t="s">
        <v>37</v>
      </c>
      <c r="L7654" t="s">
        <v>54</v>
      </c>
      <c r="M7654" t="s">
        <v>31</v>
      </c>
      <c r="N7654" t="s">
        <v>32</v>
      </c>
      <c r="O7654" s="17">
        <v>48.08</v>
      </c>
      <c r="P7654" t="s">
        <v>677</v>
      </c>
      <c r="Q7654" t="s">
        <v>689</v>
      </c>
      <c r="R7654" t="s">
        <v>680</v>
      </c>
      <c r="S7654" t="s">
        <v>34</v>
      </c>
      <c r="T7654" t="s">
        <v>561</v>
      </c>
    </row>
    <row r="7655" spans="1:20">
      <c r="A7655" t="s">
        <v>714</v>
      </c>
      <c r="B7655" t="s">
        <v>677</v>
      </c>
      <c r="C7655" t="s">
        <v>752</v>
      </c>
      <c r="D7655" t="s">
        <v>753</v>
      </c>
      <c r="E7655" t="s">
        <v>25</v>
      </c>
      <c r="F7655" s="1">
        <v>40179</v>
      </c>
      <c r="G7655" t="s">
        <v>2895</v>
      </c>
      <c r="H7655">
        <v>201503</v>
      </c>
      <c r="I7655" t="s">
        <v>27</v>
      </c>
      <c r="J7655" t="s">
        <v>53</v>
      </c>
      <c r="K7655" t="s">
        <v>40</v>
      </c>
      <c r="L7655" t="s">
        <v>54</v>
      </c>
      <c r="M7655" t="s">
        <v>31</v>
      </c>
      <c r="N7655" t="s">
        <v>32</v>
      </c>
      <c r="O7655" s="17">
        <v>47.160000000000004</v>
      </c>
      <c r="P7655" t="s">
        <v>677</v>
      </c>
      <c r="Q7655" t="s">
        <v>714</v>
      </c>
      <c r="R7655" t="s">
        <v>680</v>
      </c>
      <c r="S7655" t="s">
        <v>34</v>
      </c>
      <c r="T7655" t="s">
        <v>561</v>
      </c>
    </row>
    <row r="7656" spans="1:20">
      <c r="A7656" t="s">
        <v>703</v>
      </c>
      <c r="B7656" t="s">
        <v>677</v>
      </c>
      <c r="C7656" t="s">
        <v>782</v>
      </c>
      <c r="D7656" t="s">
        <v>783</v>
      </c>
      <c r="E7656" t="s">
        <v>25</v>
      </c>
      <c r="F7656" s="1">
        <v>40179</v>
      </c>
      <c r="G7656" t="s">
        <v>2895</v>
      </c>
      <c r="H7656">
        <v>201503</v>
      </c>
      <c r="I7656" t="s">
        <v>27</v>
      </c>
      <c r="J7656" t="s">
        <v>28</v>
      </c>
      <c r="K7656" t="s">
        <v>44</v>
      </c>
      <c r="L7656" t="s">
        <v>30</v>
      </c>
      <c r="M7656" t="s">
        <v>31</v>
      </c>
      <c r="N7656" t="s">
        <v>32</v>
      </c>
      <c r="O7656" s="17">
        <v>42.83</v>
      </c>
      <c r="P7656" t="s">
        <v>677</v>
      </c>
      <c r="Q7656" t="s">
        <v>703</v>
      </c>
      <c r="R7656" t="s">
        <v>680</v>
      </c>
      <c r="S7656" t="s">
        <v>34</v>
      </c>
      <c r="T7656" t="s">
        <v>561</v>
      </c>
    </row>
    <row r="7657" spans="1:20">
      <c r="A7657" t="s">
        <v>703</v>
      </c>
      <c r="B7657" t="s">
        <v>677</v>
      </c>
      <c r="C7657" t="s">
        <v>782</v>
      </c>
      <c r="D7657" t="s">
        <v>783</v>
      </c>
      <c r="E7657" t="s">
        <v>25</v>
      </c>
      <c r="F7657" s="1">
        <v>40179</v>
      </c>
      <c r="G7657" t="s">
        <v>2895</v>
      </c>
      <c r="H7657">
        <v>201503</v>
      </c>
      <c r="I7657" t="s">
        <v>27</v>
      </c>
      <c r="J7657" t="s">
        <v>28</v>
      </c>
      <c r="K7657" t="s">
        <v>37</v>
      </c>
      <c r="L7657" t="s">
        <v>30</v>
      </c>
      <c r="M7657" t="s">
        <v>31</v>
      </c>
      <c r="N7657" t="s">
        <v>32</v>
      </c>
      <c r="O7657" s="17">
        <v>42.82</v>
      </c>
      <c r="P7657" t="s">
        <v>677</v>
      </c>
      <c r="Q7657" t="s">
        <v>703</v>
      </c>
      <c r="R7657" t="s">
        <v>680</v>
      </c>
      <c r="S7657" t="s">
        <v>34</v>
      </c>
      <c r="T7657" t="s">
        <v>561</v>
      </c>
    </row>
    <row r="7658" spans="1:20">
      <c r="A7658" t="s">
        <v>703</v>
      </c>
      <c r="B7658" t="s">
        <v>677</v>
      </c>
      <c r="C7658" t="s">
        <v>782</v>
      </c>
      <c r="D7658" t="s">
        <v>783</v>
      </c>
      <c r="E7658" t="s">
        <v>25</v>
      </c>
      <c r="F7658" s="1">
        <v>40179</v>
      </c>
      <c r="G7658" t="s">
        <v>2895</v>
      </c>
      <c r="H7658">
        <v>201503</v>
      </c>
      <c r="I7658" t="s">
        <v>27</v>
      </c>
      <c r="J7658" t="s">
        <v>28</v>
      </c>
      <c r="K7658" t="s">
        <v>40</v>
      </c>
      <c r="L7658" t="s">
        <v>30</v>
      </c>
      <c r="M7658" t="s">
        <v>31</v>
      </c>
      <c r="N7658" t="s">
        <v>32</v>
      </c>
      <c r="O7658" s="17">
        <v>42.82</v>
      </c>
      <c r="P7658" t="s">
        <v>677</v>
      </c>
      <c r="Q7658" t="s">
        <v>703</v>
      </c>
      <c r="R7658" t="s">
        <v>680</v>
      </c>
      <c r="S7658" t="s">
        <v>34</v>
      </c>
      <c r="T7658" t="s">
        <v>561</v>
      </c>
    </row>
    <row r="7659" spans="1:20">
      <c r="A7659" t="s">
        <v>703</v>
      </c>
      <c r="B7659" t="s">
        <v>677</v>
      </c>
      <c r="C7659" t="s">
        <v>782</v>
      </c>
      <c r="D7659" t="s">
        <v>783</v>
      </c>
      <c r="E7659" t="s">
        <v>25</v>
      </c>
      <c r="F7659" s="1">
        <v>40179</v>
      </c>
      <c r="G7659" t="s">
        <v>2895</v>
      </c>
      <c r="H7659">
        <v>201503</v>
      </c>
      <c r="I7659" t="s">
        <v>27</v>
      </c>
      <c r="J7659" t="s">
        <v>28</v>
      </c>
      <c r="K7659" t="s">
        <v>41</v>
      </c>
      <c r="L7659" t="s">
        <v>30</v>
      </c>
      <c r="M7659" t="s">
        <v>31</v>
      </c>
      <c r="N7659" t="s">
        <v>32</v>
      </c>
      <c r="O7659" s="17">
        <v>42.82</v>
      </c>
      <c r="P7659" t="s">
        <v>677</v>
      </c>
      <c r="Q7659" t="s">
        <v>703</v>
      </c>
      <c r="R7659" t="s">
        <v>680</v>
      </c>
      <c r="S7659" t="s">
        <v>34</v>
      </c>
      <c r="T7659" t="s">
        <v>561</v>
      </c>
    </row>
    <row r="7660" spans="1:20">
      <c r="A7660" t="s">
        <v>703</v>
      </c>
      <c r="B7660" t="s">
        <v>677</v>
      </c>
      <c r="C7660" t="s">
        <v>782</v>
      </c>
      <c r="D7660" t="s">
        <v>783</v>
      </c>
      <c r="E7660" t="s">
        <v>25</v>
      </c>
      <c r="F7660" s="1">
        <v>40179</v>
      </c>
      <c r="G7660" t="s">
        <v>2895</v>
      </c>
      <c r="H7660">
        <v>201503</v>
      </c>
      <c r="I7660" t="s">
        <v>27</v>
      </c>
      <c r="J7660" t="s">
        <v>28</v>
      </c>
      <c r="K7660" t="s">
        <v>43</v>
      </c>
      <c r="L7660" t="s">
        <v>30</v>
      </c>
      <c r="M7660" t="s">
        <v>31</v>
      </c>
      <c r="N7660" t="s">
        <v>32</v>
      </c>
      <c r="O7660" s="17">
        <v>42.800000000000004</v>
      </c>
      <c r="P7660" t="s">
        <v>677</v>
      </c>
      <c r="Q7660" t="s">
        <v>703</v>
      </c>
      <c r="R7660" t="s">
        <v>680</v>
      </c>
      <c r="S7660" t="s">
        <v>34</v>
      </c>
      <c r="T7660" t="s">
        <v>561</v>
      </c>
    </row>
    <row r="7661" spans="1:20">
      <c r="A7661" t="s">
        <v>681</v>
      </c>
      <c r="B7661" t="s">
        <v>677</v>
      </c>
      <c r="C7661" t="s">
        <v>682</v>
      </c>
      <c r="D7661" t="s">
        <v>683</v>
      </c>
      <c r="E7661" t="s">
        <v>25</v>
      </c>
      <c r="F7661" s="1">
        <v>30682</v>
      </c>
      <c r="G7661" t="s">
        <v>2895</v>
      </c>
      <c r="H7661">
        <v>201503</v>
      </c>
      <c r="I7661" t="s">
        <v>27</v>
      </c>
      <c r="J7661" t="s">
        <v>28</v>
      </c>
      <c r="K7661" t="s">
        <v>37</v>
      </c>
      <c r="L7661" t="s">
        <v>30</v>
      </c>
      <c r="M7661" t="s">
        <v>31</v>
      </c>
      <c r="N7661" t="s">
        <v>32</v>
      </c>
      <c r="O7661" s="17">
        <v>41.34</v>
      </c>
      <c r="P7661" t="s">
        <v>677</v>
      </c>
      <c r="Q7661" t="s">
        <v>681</v>
      </c>
      <c r="R7661" t="s">
        <v>680</v>
      </c>
      <c r="S7661" t="s">
        <v>34</v>
      </c>
      <c r="T7661" t="s">
        <v>561</v>
      </c>
    </row>
    <row r="7662" spans="1:20">
      <c r="A7662" t="s">
        <v>703</v>
      </c>
      <c r="B7662" t="s">
        <v>677</v>
      </c>
      <c r="C7662" t="s">
        <v>750</v>
      </c>
      <c r="D7662" t="s">
        <v>751</v>
      </c>
      <c r="E7662" t="s">
        <v>25</v>
      </c>
      <c r="F7662" s="1">
        <v>40179</v>
      </c>
      <c r="G7662" t="s">
        <v>2895</v>
      </c>
      <c r="H7662">
        <v>201503</v>
      </c>
      <c r="I7662" t="s">
        <v>27</v>
      </c>
      <c r="J7662" t="s">
        <v>28</v>
      </c>
      <c r="K7662" t="s">
        <v>37</v>
      </c>
      <c r="L7662" t="s">
        <v>30</v>
      </c>
      <c r="M7662" t="s">
        <v>31</v>
      </c>
      <c r="N7662" t="s">
        <v>32</v>
      </c>
      <c r="O7662" s="17">
        <v>37.82</v>
      </c>
      <c r="P7662" t="s">
        <v>677</v>
      </c>
      <c r="Q7662" t="s">
        <v>703</v>
      </c>
      <c r="R7662" t="s">
        <v>680</v>
      </c>
      <c r="S7662" t="s">
        <v>34</v>
      </c>
      <c r="T7662" t="s">
        <v>561</v>
      </c>
    </row>
    <row r="7663" spans="1:20">
      <c r="A7663" t="s">
        <v>703</v>
      </c>
      <c r="B7663" t="s">
        <v>677</v>
      </c>
      <c r="C7663" t="s">
        <v>750</v>
      </c>
      <c r="D7663" t="s">
        <v>751</v>
      </c>
      <c r="E7663" t="s">
        <v>25</v>
      </c>
      <c r="F7663" s="1">
        <v>40179</v>
      </c>
      <c r="G7663" t="s">
        <v>2895</v>
      </c>
      <c r="H7663">
        <v>201503</v>
      </c>
      <c r="I7663" t="s">
        <v>27</v>
      </c>
      <c r="J7663" t="s">
        <v>28</v>
      </c>
      <c r="K7663" t="s">
        <v>29</v>
      </c>
      <c r="L7663" t="s">
        <v>30</v>
      </c>
      <c r="M7663" t="s">
        <v>31</v>
      </c>
      <c r="N7663" t="s">
        <v>32</v>
      </c>
      <c r="O7663" s="17">
        <v>36.94</v>
      </c>
      <c r="P7663" t="s">
        <v>677</v>
      </c>
      <c r="Q7663" t="s">
        <v>703</v>
      </c>
      <c r="R7663" t="s">
        <v>680</v>
      </c>
      <c r="S7663" t="s">
        <v>34</v>
      </c>
      <c r="T7663" t="s">
        <v>561</v>
      </c>
    </row>
    <row r="7664" spans="1:20">
      <c r="A7664" t="s">
        <v>703</v>
      </c>
      <c r="B7664" t="s">
        <v>677</v>
      </c>
      <c r="C7664" t="s">
        <v>794</v>
      </c>
      <c r="D7664" t="s">
        <v>795</v>
      </c>
      <c r="E7664" t="s">
        <v>25</v>
      </c>
      <c r="F7664" s="1">
        <v>40179</v>
      </c>
      <c r="G7664" t="s">
        <v>2895</v>
      </c>
      <c r="H7664">
        <v>201503</v>
      </c>
      <c r="I7664" t="s">
        <v>27</v>
      </c>
      <c r="J7664" t="s">
        <v>53</v>
      </c>
      <c r="K7664" t="s">
        <v>40</v>
      </c>
      <c r="L7664" t="s">
        <v>54</v>
      </c>
      <c r="M7664" t="s">
        <v>31</v>
      </c>
      <c r="N7664" t="s">
        <v>32</v>
      </c>
      <c r="O7664" s="17">
        <v>34.94</v>
      </c>
      <c r="P7664" t="s">
        <v>677</v>
      </c>
      <c r="Q7664" t="s">
        <v>703</v>
      </c>
      <c r="R7664" t="s">
        <v>680</v>
      </c>
      <c r="S7664" t="s">
        <v>34</v>
      </c>
      <c r="T7664" t="s">
        <v>561</v>
      </c>
    </row>
    <row r="7665" spans="1:20">
      <c r="A7665" t="s">
        <v>703</v>
      </c>
      <c r="B7665" t="s">
        <v>677</v>
      </c>
      <c r="C7665" t="s">
        <v>794</v>
      </c>
      <c r="D7665" t="s">
        <v>795</v>
      </c>
      <c r="E7665" t="s">
        <v>25</v>
      </c>
      <c r="F7665" s="1">
        <v>40179</v>
      </c>
      <c r="G7665" t="s">
        <v>2895</v>
      </c>
      <c r="H7665">
        <v>201503</v>
      </c>
      <c r="I7665" t="s">
        <v>27</v>
      </c>
      <c r="J7665" t="s">
        <v>53</v>
      </c>
      <c r="K7665" t="s">
        <v>43</v>
      </c>
      <c r="L7665" t="s">
        <v>54</v>
      </c>
      <c r="M7665" t="s">
        <v>31</v>
      </c>
      <c r="N7665" t="s">
        <v>32</v>
      </c>
      <c r="O7665" s="17">
        <v>34.94</v>
      </c>
      <c r="P7665" t="s">
        <v>677</v>
      </c>
      <c r="Q7665" t="s">
        <v>703</v>
      </c>
      <c r="R7665" t="s">
        <v>680</v>
      </c>
      <c r="S7665" t="s">
        <v>34</v>
      </c>
      <c r="T7665" t="s">
        <v>561</v>
      </c>
    </row>
    <row r="7666" spans="1:20">
      <c r="A7666" t="s">
        <v>703</v>
      </c>
      <c r="B7666" t="s">
        <v>677</v>
      </c>
      <c r="C7666" t="s">
        <v>794</v>
      </c>
      <c r="D7666" t="s">
        <v>795</v>
      </c>
      <c r="E7666" t="s">
        <v>25</v>
      </c>
      <c r="F7666" s="1">
        <v>40179</v>
      </c>
      <c r="G7666" t="s">
        <v>2895</v>
      </c>
      <c r="H7666">
        <v>201503</v>
      </c>
      <c r="I7666" t="s">
        <v>27</v>
      </c>
      <c r="J7666" t="s">
        <v>53</v>
      </c>
      <c r="K7666" t="s">
        <v>44</v>
      </c>
      <c r="L7666" t="s">
        <v>54</v>
      </c>
      <c r="M7666" t="s">
        <v>31</v>
      </c>
      <c r="N7666" t="s">
        <v>32</v>
      </c>
      <c r="O7666" s="17">
        <v>34.94</v>
      </c>
      <c r="P7666" t="s">
        <v>677</v>
      </c>
      <c r="Q7666" t="s">
        <v>703</v>
      </c>
      <c r="R7666" t="s">
        <v>680</v>
      </c>
      <c r="S7666" t="s">
        <v>34</v>
      </c>
      <c r="T7666" t="s">
        <v>561</v>
      </c>
    </row>
    <row r="7667" spans="1:20">
      <c r="A7667" t="s">
        <v>703</v>
      </c>
      <c r="B7667" t="s">
        <v>677</v>
      </c>
      <c r="C7667" t="s">
        <v>794</v>
      </c>
      <c r="D7667" t="s">
        <v>795</v>
      </c>
      <c r="E7667" t="s">
        <v>25</v>
      </c>
      <c r="F7667" s="1">
        <v>40179</v>
      </c>
      <c r="G7667" t="s">
        <v>2895</v>
      </c>
      <c r="H7667">
        <v>201503</v>
      </c>
      <c r="I7667" t="s">
        <v>27</v>
      </c>
      <c r="J7667" t="s">
        <v>53</v>
      </c>
      <c r="K7667" t="s">
        <v>41</v>
      </c>
      <c r="L7667" t="s">
        <v>54</v>
      </c>
      <c r="M7667" t="s">
        <v>31</v>
      </c>
      <c r="N7667" t="s">
        <v>32</v>
      </c>
      <c r="O7667" s="17">
        <v>34.92</v>
      </c>
      <c r="P7667" t="s">
        <v>677</v>
      </c>
      <c r="Q7667" t="s">
        <v>703</v>
      </c>
      <c r="R7667" t="s">
        <v>680</v>
      </c>
      <c r="S7667" t="s">
        <v>34</v>
      </c>
      <c r="T7667" t="s">
        <v>561</v>
      </c>
    </row>
    <row r="7668" spans="1:20">
      <c r="A7668" t="s">
        <v>703</v>
      </c>
      <c r="B7668" t="s">
        <v>677</v>
      </c>
      <c r="C7668" t="s">
        <v>2916</v>
      </c>
      <c r="D7668" t="s">
        <v>2917</v>
      </c>
      <c r="E7668" t="s">
        <v>25</v>
      </c>
      <c r="F7668" s="1">
        <v>40179</v>
      </c>
      <c r="G7668" t="s">
        <v>2895</v>
      </c>
      <c r="H7668">
        <v>201503</v>
      </c>
      <c r="I7668" t="s">
        <v>27</v>
      </c>
      <c r="J7668" t="s">
        <v>28</v>
      </c>
      <c r="K7668" t="s">
        <v>29</v>
      </c>
      <c r="L7668" t="s">
        <v>30</v>
      </c>
      <c r="M7668" t="s">
        <v>31</v>
      </c>
      <c r="N7668" t="s">
        <v>32</v>
      </c>
      <c r="O7668" s="17">
        <v>34.83</v>
      </c>
      <c r="P7668" t="s">
        <v>677</v>
      </c>
      <c r="Q7668" t="s">
        <v>703</v>
      </c>
      <c r="R7668" t="s">
        <v>680</v>
      </c>
      <c r="S7668" t="s">
        <v>34</v>
      </c>
      <c r="T7668" t="s">
        <v>561</v>
      </c>
    </row>
    <row r="7669" spans="1:20">
      <c r="A7669" t="s">
        <v>703</v>
      </c>
      <c r="B7669" t="s">
        <v>677</v>
      </c>
      <c r="C7669" t="s">
        <v>2916</v>
      </c>
      <c r="D7669" t="s">
        <v>2917</v>
      </c>
      <c r="E7669" t="s">
        <v>25</v>
      </c>
      <c r="F7669" s="1">
        <v>40179</v>
      </c>
      <c r="G7669" t="s">
        <v>2895</v>
      </c>
      <c r="H7669">
        <v>201503</v>
      </c>
      <c r="I7669" t="s">
        <v>27</v>
      </c>
      <c r="J7669" t="s">
        <v>28</v>
      </c>
      <c r="K7669" t="s">
        <v>36</v>
      </c>
      <c r="L7669" t="s">
        <v>30</v>
      </c>
      <c r="M7669" t="s">
        <v>31</v>
      </c>
      <c r="N7669" t="s">
        <v>32</v>
      </c>
      <c r="O7669" s="17">
        <v>34.83</v>
      </c>
      <c r="P7669" t="s">
        <v>677</v>
      </c>
      <c r="Q7669" t="s">
        <v>703</v>
      </c>
      <c r="R7669" t="s">
        <v>680</v>
      </c>
      <c r="S7669" t="s">
        <v>34</v>
      </c>
      <c r="T7669" t="s">
        <v>561</v>
      </c>
    </row>
    <row r="7670" spans="1:20">
      <c r="A7670" t="s">
        <v>703</v>
      </c>
      <c r="B7670" t="s">
        <v>677</v>
      </c>
      <c r="C7670" t="s">
        <v>2916</v>
      </c>
      <c r="D7670" t="s">
        <v>2917</v>
      </c>
      <c r="E7670" t="s">
        <v>25</v>
      </c>
      <c r="F7670" s="1">
        <v>40179</v>
      </c>
      <c r="G7670" t="s">
        <v>2895</v>
      </c>
      <c r="H7670">
        <v>201503</v>
      </c>
      <c r="I7670" t="s">
        <v>27</v>
      </c>
      <c r="J7670" t="s">
        <v>28</v>
      </c>
      <c r="K7670" t="s">
        <v>38</v>
      </c>
      <c r="L7670" t="s">
        <v>30</v>
      </c>
      <c r="M7670" t="s">
        <v>31</v>
      </c>
      <c r="N7670" t="s">
        <v>32</v>
      </c>
      <c r="O7670" s="17">
        <v>34.83</v>
      </c>
      <c r="P7670" t="s">
        <v>677</v>
      </c>
      <c r="Q7670" t="s">
        <v>703</v>
      </c>
      <c r="R7670" t="s">
        <v>680</v>
      </c>
      <c r="S7670" t="s">
        <v>34</v>
      </c>
      <c r="T7670" t="s">
        <v>561</v>
      </c>
    </row>
    <row r="7671" spans="1:20">
      <c r="A7671" t="s">
        <v>703</v>
      </c>
      <c r="B7671" t="s">
        <v>677</v>
      </c>
      <c r="C7671" t="s">
        <v>2916</v>
      </c>
      <c r="D7671" t="s">
        <v>2917</v>
      </c>
      <c r="E7671" t="s">
        <v>25</v>
      </c>
      <c r="F7671" s="1">
        <v>40179</v>
      </c>
      <c r="G7671" t="s">
        <v>2895</v>
      </c>
      <c r="H7671">
        <v>201503</v>
      </c>
      <c r="I7671" t="s">
        <v>27</v>
      </c>
      <c r="J7671" t="s">
        <v>28</v>
      </c>
      <c r="K7671" t="s">
        <v>40</v>
      </c>
      <c r="L7671" t="s">
        <v>30</v>
      </c>
      <c r="M7671" t="s">
        <v>31</v>
      </c>
      <c r="N7671" t="s">
        <v>32</v>
      </c>
      <c r="O7671" s="17">
        <v>34.83</v>
      </c>
      <c r="P7671" t="s">
        <v>677</v>
      </c>
      <c r="Q7671" t="s">
        <v>703</v>
      </c>
      <c r="R7671" t="s">
        <v>680</v>
      </c>
      <c r="S7671" t="s">
        <v>34</v>
      </c>
      <c r="T7671" t="s">
        <v>561</v>
      </c>
    </row>
    <row r="7672" spans="1:20">
      <c r="A7672" t="s">
        <v>703</v>
      </c>
      <c r="B7672" t="s">
        <v>677</v>
      </c>
      <c r="C7672" t="s">
        <v>2916</v>
      </c>
      <c r="D7672" t="s">
        <v>2917</v>
      </c>
      <c r="E7672" t="s">
        <v>25</v>
      </c>
      <c r="F7672" s="1">
        <v>40179</v>
      </c>
      <c r="G7672" t="s">
        <v>2895</v>
      </c>
      <c r="H7672">
        <v>201503</v>
      </c>
      <c r="I7672" t="s">
        <v>27</v>
      </c>
      <c r="J7672" t="s">
        <v>28</v>
      </c>
      <c r="K7672" t="s">
        <v>41</v>
      </c>
      <c r="L7672" t="s">
        <v>30</v>
      </c>
      <c r="M7672" t="s">
        <v>31</v>
      </c>
      <c r="N7672" t="s">
        <v>32</v>
      </c>
      <c r="O7672" s="17">
        <v>34.83</v>
      </c>
      <c r="P7672" t="s">
        <v>677</v>
      </c>
      <c r="Q7672" t="s">
        <v>703</v>
      </c>
      <c r="R7672" t="s">
        <v>680</v>
      </c>
      <c r="S7672" t="s">
        <v>34</v>
      </c>
      <c r="T7672" t="s">
        <v>561</v>
      </c>
    </row>
    <row r="7673" spans="1:20">
      <c r="A7673" t="s">
        <v>703</v>
      </c>
      <c r="B7673" t="s">
        <v>677</v>
      </c>
      <c r="C7673" t="s">
        <v>2916</v>
      </c>
      <c r="D7673" t="s">
        <v>2917</v>
      </c>
      <c r="E7673" t="s">
        <v>25</v>
      </c>
      <c r="F7673" s="1">
        <v>40179</v>
      </c>
      <c r="G7673" t="s">
        <v>2895</v>
      </c>
      <c r="H7673">
        <v>201503</v>
      </c>
      <c r="I7673" t="s">
        <v>27</v>
      </c>
      <c r="J7673" t="s">
        <v>28</v>
      </c>
      <c r="K7673" t="s">
        <v>37</v>
      </c>
      <c r="L7673" t="s">
        <v>30</v>
      </c>
      <c r="M7673" t="s">
        <v>31</v>
      </c>
      <c r="N7673" t="s">
        <v>32</v>
      </c>
      <c r="O7673" s="17">
        <v>34.78</v>
      </c>
      <c r="P7673" t="s">
        <v>677</v>
      </c>
      <c r="Q7673" t="s">
        <v>703</v>
      </c>
      <c r="R7673" t="s">
        <v>680</v>
      </c>
      <c r="S7673" t="s">
        <v>34</v>
      </c>
      <c r="T7673" t="s">
        <v>561</v>
      </c>
    </row>
    <row r="7674" spans="1:20">
      <c r="A7674" t="s">
        <v>689</v>
      </c>
      <c r="B7674" t="s">
        <v>677</v>
      </c>
      <c r="C7674" t="s">
        <v>2918</v>
      </c>
      <c r="D7674" t="s">
        <v>2919</v>
      </c>
      <c r="E7674" t="s">
        <v>25</v>
      </c>
      <c r="F7674" s="1">
        <v>40179</v>
      </c>
      <c r="G7674" t="s">
        <v>2895</v>
      </c>
      <c r="H7674">
        <v>201503</v>
      </c>
      <c r="I7674" t="s">
        <v>27</v>
      </c>
      <c r="J7674" t="s">
        <v>53</v>
      </c>
      <c r="K7674" t="s">
        <v>41</v>
      </c>
      <c r="L7674" t="s">
        <v>54</v>
      </c>
      <c r="M7674" t="s">
        <v>31</v>
      </c>
      <c r="N7674" t="s">
        <v>32</v>
      </c>
      <c r="O7674" s="17">
        <v>31.59</v>
      </c>
      <c r="P7674" t="s">
        <v>677</v>
      </c>
      <c r="Q7674" t="s">
        <v>689</v>
      </c>
      <c r="R7674" t="s">
        <v>680</v>
      </c>
      <c r="S7674" t="s">
        <v>34</v>
      </c>
      <c r="T7674" t="s">
        <v>561</v>
      </c>
    </row>
    <row r="7675" spans="1:20">
      <c r="A7675" t="s">
        <v>676</v>
      </c>
      <c r="B7675" t="s">
        <v>677</v>
      </c>
      <c r="C7675" t="s">
        <v>2454</v>
      </c>
      <c r="D7675" t="s">
        <v>2455</v>
      </c>
      <c r="E7675" t="s">
        <v>25</v>
      </c>
      <c r="F7675" s="1">
        <v>41273</v>
      </c>
      <c r="G7675" t="s">
        <v>2895</v>
      </c>
      <c r="H7675">
        <v>201503</v>
      </c>
      <c r="I7675" t="s">
        <v>27</v>
      </c>
      <c r="J7675" t="s">
        <v>28</v>
      </c>
      <c r="K7675" t="s">
        <v>38</v>
      </c>
      <c r="L7675" t="s">
        <v>30</v>
      </c>
      <c r="M7675" t="s">
        <v>31</v>
      </c>
      <c r="N7675" t="s">
        <v>32</v>
      </c>
      <c r="O7675" s="17">
        <v>29.53</v>
      </c>
      <c r="P7675" t="s">
        <v>677</v>
      </c>
      <c r="Q7675" t="s">
        <v>676</v>
      </c>
      <c r="R7675" t="s">
        <v>680</v>
      </c>
      <c r="S7675" t="s">
        <v>34</v>
      </c>
      <c r="T7675" t="s">
        <v>561</v>
      </c>
    </row>
    <row r="7676" spans="1:20">
      <c r="A7676" t="s">
        <v>676</v>
      </c>
      <c r="B7676" t="s">
        <v>677</v>
      </c>
      <c r="C7676" t="s">
        <v>2454</v>
      </c>
      <c r="D7676" t="s">
        <v>2455</v>
      </c>
      <c r="E7676" t="s">
        <v>25</v>
      </c>
      <c r="F7676" s="1">
        <v>41273</v>
      </c>
      <c r="G7676" t="s">
        <v>2895</v>
      </c>
      <c r="H7676">
        <v>201503</v>
      </c>
      <c r="I7676" t="s">
        <v>27</v>
      </c>
      <c r="J7676" t="s">
        <v>28</v>
      </c>
      <c r="K7676" t="s">
        <v>39</v>
      </c>
      <c r="L7676" t="s">
        <v>30</v>
      </c>
      <c r="M7676" t="s">
        <v>31</v>
      </c>
      <c r="N7676" t="s">
        <v>32</v>
      </c>
      <c r="O7676" s="17">
        <v>29.48</v>
      </c>
      <c r="P7676" t="s">
        <v>677</v>
      </c>
      <c r="Q7676" t="s">
        <v>676</v>
      </c>
      <c r="R7676" t="s">
        <v>680</v>
      </c>
      <c r="S7676" t="s">
        <v>34</v>
      </c>
      <c r="T7676" t="s">
        <v>561</v>
      </c>
    </row>
    <row r="7677" spans="1:20">
      <c r="A7677" t="s">
        <v>741</v>
      </c>
      <c r="B7677" t="s">
        <v>677</v>
      </c>
      <c r="C7677" t="s">
        <v>814</v>
      </c>
      <c r="D7677" t="s">
        <v>815</v>
      </c>
      <c r="E7677" t="s">
        <v>25</v>
      </c>
      <c r="F7677" s="1">
        <v>40179</v>
      </c>
      <c r="G7677" t="s">
        <v>2895</v>
      </c>
      <c r="H7677">
        <v>201503</v>
      </c>
      <c r="I7677" t="s">
        <v>27</v>
      </c>
      <c r="J7677" t="s">
        <v>28</v>
      </c>
      <c r="K7677" t="s">
        <v>37</v>
      </c>
      <c r="L7677" t="s">
        <v>30</v>
      </c>
      <c r="M7677" t="s">
        <v>31</v>
      </c>
      <c r="N7677" t="s">
        <v>32</v>
      </c>
      <c r="O7677" s="17">
        <v>29.240000000000002</v>
      </c>
      <c r="P7677" t="s">
        <v>677</v>
      </c>
      <c r="Q7677" t="s">
        <v>741</v>
      </c>
      <c r="R7677" t="s">
        <v>680</v>
      </c>
      <c r="S7677" t="s">
        <v>34</v>
      </c>
      <c r="T7677" t="s">
        <v>561</v>
      </c>
    </row>
    <row r="7678" spans="1:20">
      <c r="A7678" t="s">
        <v>681</v>
      </c>
      <c r="B7678" t="s">
        <v>677</v>
      </c>
      <c r="C7678" t="s">
        <v>682</v>
      </c>
      <c r="D7678" t="s">
        <v>683</v>
      </c>
      <c r="E7678" t="s">
        <v>25</v>
      </c>
      <c r="F7678" s="1">
        <v>30682</v>
      </c>
      <c r="G7678" t="s">
        <v>2895</v>
      </c>
      <c r="H7678">
        <v>201503</v>
      </c>
      <c r="I7678" t="s">
        <v>27</v>
      </c>
      <c r="J7678" t="s">
        <v>28</v>
      </c>
      <c r="K7678" t="s">
        <v>41</v>
      </c>
      <c r="L7678" t="s">
        <v>30</v>
      </c>
      <c r="M7678" t="s">
        <v>31</v>
      </c>
      <c r="N7678" t="s">
        <v>32</v>
      </c>
      <c r="O7678" s="17">
        <v>27.16</v>
      </c>
      <c r="P7678" t="s">
        <v>677</v>
      </c>
      <c r="Q7678" t="s">
        <v>681</v>
      </c>
      <c r="R7678" t="s">
        <v>680</v>
      </c>
      <c r="S7678" t="s">
        <v>34</v>
      </c>
      <c r="T7678" t="s">
        <v>561</v>
      </c>
    </row>
    <row r="7679" spans="1:20">
      <c r="A7679" t="s">
        <v>703</v>
      </c>
      <c r="B7679" t="s">
        <v>677</v>
      </c>
      <c r="C7679" t="s">
        <v>798</v>
      </c>
      <c r="D7679" t="s">
        <v>799</v>
      </c>
      <c r="E7679" t="s">
        <v>25</v>
      </c>
      <c r="F7679" s="1">
        <v>40179</v>
      </c>
      <c r="G7679" t="s">
        <v>2895</v>
      </c>
      <c r="H7679">
        <v>201503</v>
      </c>
      <c r="I7679" t="s">
        <v>27</v>
      </c>
      <c r="J7679" t="s">
        <v>28</v>
      </c>
      <c r="K7679" t="s">
        <v>38</v>
      </c>
      <c r="L7679" t="s">
        <v>30</v>
      </c>
      <c r="M7679" t="s">
        <v>31</v>
      </c>
      <c r="N7679" t="s">
        <v>32</v>
      </c>
      <c r="O7679" s="17">
        <v>24.990000000000002</v>
      </c>
      <c r="P7679" t="s">
        <v>677</v>
      </c>
      <c r="Q7679" t="s">
        <v>703</v>
      </c>
      <c r="R7679" t="s">
        <v>680</v>
      </c>
      <c r="S7679" t="s">
        <v>34</v>
      </c>
      <c r="T7679" t="s">
        <v>561</v>
      </c>
    </row>
    <row r="7680" spans="1:20">
      <c r="A7680" t="s">
        <v>689</v>
      </c>
      <c r="B7680" t="s">
        <v>677</v>
      </c>
      <c r="C7680" t="s">
        <v>820</v>
      </c>
      <c r="D7680" t="s">
        <v>821</v>
      </c>
      <c r="E7680" t="s">
        <v>25</v>
      </c>
      <c r="F7680" s="1">
        <v>41395</v>
      </c>
      <c r="G7680" t="s">
        <v>2895</v>
      </c>
      <c r="H7680">
        <v>201503</v>
      </c>
      <c r="I7680" t="s">
        <v>27</v>
      </c>
      <c r="J7680" t="s">
        <v>53</v>
      </c>
      <c r="K7680" t="s">
        <v>38</v>
      </c>
      <c r="L7680" t="s">
        <v>54</v>
      </c>
      <c r="M7680" t="s">
        <v>31</v>
      </c>
      <c r="N7680" t="s">
        <v>32</v>
      </c>
      <c r="O7680" s="17">
        <v>21.650000000000002</v>
      </c>
      <c r="P7680" t="s">
        <v>677</v>
      </c>
      <c r="Q7680" t="s">
        <v>689</v>
      </c>
      <c r="R7680" t="s">
        <v>680</v>
      </c>
      <c r="S7680" t="s">
        <v>34</v>
      </c>
      <c r="T7680" t="s">
        <v>561</v>
      </c>
    </row>
    <row r="7681" spans="1:20">
      <c r="A7681" t="s">
        <v>689</v>
      </c>
      <c r="B7681" t="s">
        <v>677</v>
      </c>
      <c r="C7681" t="s">
        <v>820</v>
      </c>
      <c r="D7681" t="s">
        <v>821</v>
      </c>
      <c r="E7681" t="s">
        <v>25</v>
      </c>
      <c r="F7681" s="1">
        <v>41395</v>
      </c>
      <c r="G7681" t="s">
        <v>2895</v>
      </c>
      <c r="H7681">
        <v>201503</v>
      </c>
      <c r="I7681" t="s">
        <v>27</v>
      </c>
      <c r="J7681" t="s">
        <v>53</v>
      </c>
      <c r="K7681" t="s">
        <v>39</v>
      </c>
      <c r="L7681" t="s">
        <v>54</v>
      </c>
      <c r="M7681" t="s">
        <v>31</v>
      </c>
      <c r="N7681" t="s">
        <v>32</v>
      </c>
      <c r="O7681" s="17">
        <v>21.61</v>
      </c>
      <c r="P7681" t="s">
        <v>677</v>
      </c>
      <c r="Q7681" t="s">
        <v>689</v>
      </c>
      <c r="R7681" t="s">
        <v>680</v>
      </c>
      <c r="S7681" t="s">
        <v>34</v>
      </c>
      <c r="T7681" t="s">
        <v>561</v>
      </c>
    </row>
    <row r="7682" spans="1:20">
      <c r="A7682" t="s">
        <v>689</v>
      </c>
      <c r="B7682" t="s">
        <v>677</v>
      </c>
      <c r="C7682" t="s">
        <v>2918</v>
      </c>
      <c r="D7682" t="s">
        <v>2919</v>
      </c>
      <c r="E7682" t="s">
        <v>25</v>
      </c>
      <c r="F7682" s="1">
        <v>40179</v>
      </c>
      <c r="G7682" t="s">
        <v>2895</v>
      </c>
      <c r="H7682">
        <v>201503</v>
      </c>
      <c r="I7682" t="s">
        <v>27</v>
      </c>
      <c r="J7682" t="s">
        <v>53</v>
      </c>
      <c r="K7682" t="s">
        <v>40</v>
      </c>
      <c r="L7682" t="s">
        <v>54</v>
      </c>
      <c r="M7682" t="s">
        <v>31</v>
      </c>
      <c r="N7682" t="s">
        <v>32</v>
      </c>
      <c r="O7682" s="17">
        <v>19.350000000000001</v>
      </c>
      <c r="P7682" t="s">
        <v>677</v>
      </c>
      <c r="Q7682" t="s">
        <v>689</v>
      </c>
      <c r="R7682" t="s">
        <v>680</v>
      </c>
      <c r="S7682" t="s">
        <v>34</v>
      </c>
      <c r="T7682" t="s">
        <v>561</v>
      </c>
    </row>
    <row r="7683" spans="1:20">
      <c r="A7683" t="s">
        <v>741</v>
      </c>
      <c r="B7683" t="s">
        <v>677</v>
      </c>
      <c r="C7683" t="s">
        <v>814</v>
      </c>
      <c r="D7683" t="s">
        <v>815</v>
      </c>
      <c r="E7683" t="s">
        <v>25</v>
      </c>
      <c r="F7683" s="1">
        <v>40179</v>
      </c>
      <c r="G7683" t="s">
        <v>2895</v>
      </c>
      <c r="H7683">
        <v>201503</v>
      </c>
      <c r="I7683" t="s">
        <v>27</v>
      </c>
      <c r="J7683" t="s">
        <v>28</v>
      </c>
      <c r="K7683" t="s">
        <v>41</v>
      </c>
      <c r="L7683" t="s">
        <v>30</v>
      </c>
      <c r="M7683" t="s">
        <v>31</v>
      </c>
      <c r="N7683" t="s">
        <v>32</v>
      </c>
      <c r="O7683" s="17">
        <v>19.22</v>
      </c>
      <c r="P7683" t="s">
        <v>677</v>
      </c>
      <c r="Q7683" t="s">
        <v>741</v>
      </c>
      <c r="R7683" t="s">
        <v>680</v>
      </c>
      <c r="S7683" t="s">
        <v>34</v>
      </c>
      <c r="T7683" t="s">
        <v>561</v>
      </c>
    </row>
    <row r="7684" spans="1:20">
      <c r="A7684" t="s">
        <v>736</v>
      </c>
      <c r="B7684" t="s">
        <v>677</v>
      </c>
      <c r="C7684" t="s">
        <v>739</v>
      </c>
      <c r="D7684" t="s">
        <v>740</v>
      </c>
      <c r="E7684" t="s">
        <v>25</v>
      </c>
      <c r="F7684" s="1">
        <v>40179</v>
      </c>
      <c r="G7684" t="s">
        <v>2895</v>
      </c>
      <c r="H7684">
        <v>201503</v>
      </c>
      <c r="I7684" t="s">
        <v>27</v>
      </c>
      <c r="J7684" t="s">
        <v>28</v>
      </c>
      <c r="K7684" t="s">
        <v>41</v>
      </c>
      <c r="L7684" t="s">
        <v>30</v>
      </c>
      <c r="M7684" t="s">
        <v>31</v>
      </c>
      <c r="N7684" t="s">
        <v>32</v>
      </c>
      <c r="O7684" s="17">
        <v>18.510000000000002</v>
      </c>
      <c r="P7684" t="s">
        <v>677</v>
      </c>
      <c r="Q7684" t="s">
        <v>736</v>
      </c>
      <c r="R7684" t="s">
        <v>680</v>
      </c>
      <c r="S7684" t="s">
        <v>34</v>
      </c>
      <c r="T7684" t="s">
        <v>561</v>
      </c>
    </row>
    <row r="7685" spans="1:20">
      <c r="A7685" t="s">
        <v>681</v>
      </c>
      <c r="B7685" t="s">
        <v>677</v>
      </c>
      <c r="C7685" t="s">
        <v>682</v>
      </c>
      <c r="D7685" t="s">
        <v>683</v>
      </c>
      <c r="E7685" t="s">
        <v>25</v>
      </c>
      <c r="F7685" s="1">
        <v>30682</v>
      </c>
      <c r="G7685" t="s">
        <v>2895</v>
      </c>
      <c r="H7685">
        <v>201503</v>
      </c>
      <c r="I7685" t="s">
        <v>27</v>
      </c>
      <c r="J7685" t="s">
        <v>28</v>
      </c>
      <c r="K7685" t="s">
        <v>40</v>
      </c>
      <c r="L7685" t="s">
        <v>30</v>
      </c>
      <c r="M7685" t="s">
        <v>31</v>
      </c>
      <c r="N7685" t="s">
        <v>32</v>
      </c>
      <c r="O7685" s="17">
        <v>16.64</v>
      </c>
      <c r="P7685" t="s">
        <v>677</v>
      </c>
      <c r="Q7685" t="s">
        <v>681</v>
      </c>
      <c r="R7685" t="s">
        <v>680</v>
      </c>
      <c r="S7685" t="s">
        <v>34</v>
      </c>
      <c r="T7685" t="s">
        <v>561</v>
      </c>
    </row>
    <row r="7686" spans="1:20">
      <c r="A7686" t="s">
        <v>703</v>
      </c>
      <c r="B7686" t="s">
        <v>677</v>
      </c>
      <c r="C7686" t="s">
        <v>750</v>
      </c>
      <c r="D7686" t="s">
        <v>751</v>
      </c>
      <c r="E7686" t="s">
        <v>25</v>
      </c>
      <c r="F7686" s="1">
        <v>40179</v>
      </c>
      <c r="G7686" t="s">
        <v>2895</v>
      </c>
      <c r="H7686">
        <v>201503</v>
      </c>
      <c r="I7686" t="s">
        <v>27</v>
      </c>
      <c r="J7686" t="s">
        <v>28</v>
      </c>
      <c r="K7686" t="s">
        <v>41</v>
      </c>
      <c r="L7686" t="s">
        <v>30</v>
      </c>
      <c r="M7686" t="s">
        <v>31</v>
      </c>
      <c r="N7686" t="s">
        <v>32</v>
      </c>
      <c r="O7686" s="17">
        <v>14.540000000000001</v>
      </c>
      <c r="P7686" t="s">
        <v>677</v>
      </c>
      <c r="Q7686" t="s">
        <v>703</v>
      </c>
      <c r="R7686" t="s">
        <v>680</v>
      </c>
      <c r="S7686" t="s">
        <v>34</v>
      </c>
      <c r="T7686" t="s">
        <v>561</v>
      </c>
    </row>
    <row r="7687" spans="1:20">
      <c r="A7687" t="s">
        <v>703</v>
      </c>
      <c r="B7687" t="s">
        <v>677</v>
      </c>
      <c r="C7687" t="s">
        <v>750</v>
      </c>
      <c r="D7687" t="s">
        <v>751</v>
      </c>
      <c r="E7687" t="s">
        <v>25</v>
      </c>
      <c r="F7687" s="1">
        <v>40179</v>
      </c>
      <c r="G7687" t="s">
        <v>2895</v>
      </c>
      <c r="H7687">
        <v>201503</v>
      </c>
      <c r="I7687" t="s">
        <v>27</v>
      </c>
      <c r="J7687" t="s">
        <v>28</v>
      </c>
      <c r="K7687" t="s">
        <v>36</v>
      </c>
      <c r="L7687" t="s">
        <v>30</v>
      </c>
      <c r="M7687" t="s">
        <v>31</v>
      </c>
      <c r="N7687" t="s">
        <v>32</v>
      </c>
      <c r="O7687" s="17">
        <v>14.530000000000001</v>
      </c>
      <c r="P7687" t="s">
        <v>677</v>
      </c>
      <c r="Q7687" t="s">
        <v>703</v>
      </c>
      <c r="R7687" t="s">
        <v>680</v>
      </c>
      <c r="S7687" t="s">
        <v>34</v>
      </c>
      <c r="T7687" t="s">
        <v>561</v>
      </c>
    </row>
    <row r="7688" spans="1:20">
      <c r="A7688" t="s">
        <v>703</v>
      </c>
      <c r="B7688" t="s">
        <v>677</v>
      </c>
      <c r="C7688" t="s">
        <v>750</v>
      </c>
      <c r="D7688" t="s">
        <v>751</v>
      </c>
      <c r="E7688" t="s">
        <v>25</v>
      </c>
      <c r="F7688" s="1">
        <v>40179</v>
      </c>
      <c r="G7688" t="s">
        <v>2895</v>
      </c>
      <c r="H7688">
        <v>201503</v>
      </c>
      <c r="I7688" t="s">
        <v>27</v>
      </c>
      <c r="J7688" t="s">
        <v>28</v>
      </c>
      <c r="K7688" t="s">
        <v>38</v>
      </c>
      <c r="L7688" t="s">
        <v>30</v>
      </c>
      <c r="M7688" t="s">
        <v>31</v>
      </c>
      <c r="N7688" t="s">
        <v>32</v>
      </c>
      <c r="O7688" s="17">
        <v>14.530000000000001</v>
      </c>
      <c r="P7688" t="s">
        <v>677</v>
      </c>
      <c r="Q7688" t="s">
        <v>703</v>
      </c>
      <c r="R7688" t="s">
        <v>680</v>
      </c>
      <c r="S7688" t="s">
        <v>34</v>
      </c>
      <c r="T7688" t="s">
        <v>561</v>
      </c>
    </row>
    <row r="7689" spans="1:20">
      <c r="A7689" t="s">
        <v>703</v>
      </c>
      <c r="B7689" t="s">
        <v>677</v>
      </c>
      <c r="C7689" t="s">
        <v>750</v>
      </c>
      <c r="D7689" t="s">
        <v>751</v>
      </c>
      <c r="E7689" t="s">
        <v>25</v>
      </c>
      <c r="F7689" s="1">
        <v>40179</v>
      </c>
      <c r="G7689" t="s">
        <v>2895</v>
      </c>
      <c r="H7689">
        <v>201503</v>
      </c>
      <c r="I7689" t="s">
        <v>27</v>
      </c>
      <c r="J7689" t="s">
        <v>28</v>
      </c>
      <c r="K7689" t="s">
        <v>39</v>
      </c>
      <c r="L7689" t="s">
        <v>30</v>
      </c>
      <c r="M7689" t="s">
        <v>31</v>
      </c>
      <c r="N7689" t="s">
        <v>32</v>
      </c>
      <c r="O7689" s="17">
        <v>14.530000000000001</v>
      </c>
      <c r="P7689" t="s">
        <v>677</v>
      </c>
      <c r="Q7689" t="s">
        <v>703</v>
      </c>
      <c r="R7689" t="s">
        <v>680</v>
      </c>
      <c r="S7689" t="s">
        <v>34</v>
      </c>
      <c r="T7689" t="s">
        <v>561</v>
      </c>
    </row>
    <row r="7690" spans="1:20">
      <c r="A7690" t="s">
        <v>703</v>
      </c>
      <c r="B7690" t="s">
        <v>677</v>
      </c>
      <c r="C7690" t="s">
        <v>750</v>
      </c>
      <c r="D7690" t="s">
        <v>751</v>
      </c>
      <c r="E7690" t="s">
        <v>25</v>
      </c>
      <c r="F7690" s="1">
        <v>40179</v>
      </c>
      <c r="G7690" t="s">
        <v>2895</v>
      </c>
      <c r="H7690">
        <v>201503</v>
      </c>
      <c r="I7690" t="s">
        <v>27</v>
      </c>
      <c r="J7690" t="s">
        <v>28</v>
      </c>
      <c r="K7690" t="s">
        <v>40</v>
      </c>
      <c r="L7690" t="s">
        <v>30</v>
      </c>
      <c r="M7690" t="s">
        <v>31</v>
      </c>
      <c r="N7690" t="s">
        <v>32</v>
      </c>
      <c r="O7690" s="17">
        <v>14.530000000000001</v>
      </c>
      <c r="P7690" t="s">
        <v>677</v>
      </c>
      <c r="Q7690" t="s">
        <v>703</v>
      </c>
      <c r="R7690" t="s">
        <v>680</v>
      </c>
      <c r="S7690" t="s">
        <v>34</v>
      </c>
      <c r="T7690" t="s">
        <v>561</v>
      </c>
    </row>
    <row r="7691" spans="1:20">
      <c r="A7691" t="s">
        <v>703</v>
      </c>
      <c r="B7691" t="s">
        <v>677</v>
      </c>
      <c r="C7691" t="s">
        <v>750</v>
      </c>
      <c r="D7691" t="s">
        <v>751</v>
      </c>
      <c r="E7691" t="s">
        <v>25</v>
      </c>
      <c r="F7691" s="1">
        <v>40179</v>
      </c>
      <c r="G7691" t="s">
        <v>2895</v>
      </c>
      <c r="H7691">
        <v>201503</v>
      </c>
      <c r="I7691" t="s">
        <v>27</v>
      </c>
      <c r="J7691" t="s">
        <v>28</v>
      </c>
      <c r="K7691" t="s">
        <v>43</v>
      </c>
      <c r="L7691" t="s">
        <v>30</v>
      </c>
      <c r="M7691" t="s">
        <v>31</v>
      </c>
      <c r="N7691" t="s">
        <v>32</v>
      </c>
      <c r="O7691" s="17">
        <v>14.530000000000001</v>
      </c>
      <c r="P7691" t="s">
        <v>677</v>
      </c>
      <c r="Q7691" t="s">
        <v>703</v>
      </c>
      <c r="R7691" t="s">
        <v>680</v>
      </c>
      <c r="S7691" t="s">
        <v>34</v>
      </c>
      <c r="T7691" t="s">
        <v>561</v>
      </c>
    </row>
    <row r="7692" spans="1:20">
      <c r="A7692" t="s">
        <v>703</v>
      </c>
      <c r="B7692" t="s">
        <v>677</v>
      </c>
      <c r="C7692" t="s">
        <v>750</v>
      </c>
      <c r="D7692" t="s">
        <v>751</v>
      </c>
      <c r="E7692" t="s">
        <v>25</v>
      </c>
      <c r="F7692" s="1">
        <v>40179</v>
      </c>
      <c r="G7692" t="s">
        <v>2895</v>
      </c>
      <c r="H7692">
        <v>201503</v>
      </c>
      <c r="I7692" t="s">
        <v>27</v>
      </c>
      <c r="J7692" t="s">
        <v>28</v>
      </c>
      <c r="K7692" t="s">
        <v>44</v>
      </c>
      <c r="L7692" t="s">
        <v>30</v>
      </c>
      <c r="M7692" t="s">
        <v>31</v>
      </c>
      <c r="N7692" t="s">
        <v>32</v>
      </c>
      <c r="O7692" s="17">
        <v>14.530000000000001</v>
      </c>
      <c r="P7692" t="s">
        <v>677</v>
      </c>
      <c r="Q7692" t="s">
        <v>703</v>
      </c>
      <c r="R7692" t="s">
        <v>680</v>
      </c>
      <c r="S7692" t="s">
        <v>34</v>
      </c>
      <c r="T7692" t="s">
        <v>561</v>
      </c>
    </row>
    <row r="7693" spans="1:20">
      <c r="A7693" t="s">
        <v>703</v>
      </c>
      <c r="B7693" t="s">
        <v>677</v>
      </c>
      <c r="C7693" t="s">
        <v>798</v>
      </c>
      <c r="D7693" t="s">
        <v>799</v>
      </c>
      <c r="E7693" t="s">
        <v>25</v>
      </c>
      <c r="F7693" s="1">
        <v>40179</v>
      </c>
      <c r="G7693" t="s">
        <v>2895</v>
      </c>
      <c r="H7693">
        <v>201503</v>
      </c>
      <c r="I7693" t="s">
        <v>27</v>
      </c>
      <c r="J7693" t="s">
        <v>28</v>
      </c>
      <c r="K7693" t="s">
        <v>41</v>
      </c>
      <c r="L7693" t="s">
        <v>30</v>
      </c>
      <c r="M7693" t="s">
        <v>31</v>
      </c>
      <c r="N7693" t="s">
        <v>32</v>
      </c>
      <c r="O7693" s="17">
        <v>13.63</v>
      </c>
      <c r="P7693" t="s">
        <v>677</v>
      </c>
      <c r="Q7693" t="s">
        <v>703</v>
      </c>
      <c r="R7693" t="s">
        <v>680</v>
      </c>
      <c r="S7693" t="s">
        <v>34</v>
      </c>
      <c r="T7693" t="s">
        <v>561</v>
      </c>
    </row>
    <row r="7694" spans="1:20">
      <c r="A7694" t="s">
        <v>741</v>
      </c>
      <c r="B7694" t="s">
        <v>677</v>
      </c>
      <c r="C7694" t="s">
        <v>814</v>
      </c>
      <c r="D7694" t="s">
        <v>815</v>
      </c>
      <c r="E7694" t="s">
        <v>25</v>
      </c>
      <c r="F7694" s="1">
        <v>40179</v>
      </c>
      <c r="G7694" t="s">
        <v>2895</v>
      </c>
      <c r="H7694">
        <v>201503</v>
      </c>
      <c r="I7694" t="s">
        <v>27</v>
      </c>
      <c r="J7694" t="s">
        <v>28</v>
      </c>
      <c r="K7694" t="s">
        <v>40</v>
      </c>
      <c r="L7694" t="s">
        <v>30</v>
      </c>
      <c r="M7694" t="s">
        <v>31</v>
      </c>
      <c r="N7694" t="s">
        <v>32</v>
      </c>
      <c r="O7694" s="17">
        <v>11.77</v>
      </c>
      <c r="P7694" t="s">
        <v>677</v>
      </c>
      <c r="Q7694" t="s">
        <v>741</v>
      </c>
      <c r="R7694" t="s">
        <v>680</v>
      </c>
      <c r="S7694" t="s">
        <v>34</v>
      </c>
      <c r="T7694" t="s">
        <v>561</v>
      </c>
    </row>
    <row r="7695" spans="1:20">
      <c r="A7695" t="s">
        <v>676</v>
      </c>
      <c r="B7695" t="s">
        <v>677</v>
      </c>
      <c r="C7695" t="s">
        <v>2454</v>
      </c>
      <c r="D7695" t="s">
        <v>2455</v>
      </c>
      <c r="E7695" t="s">
        <v>25</v>
      </c>
      <c r="F7695" s="1">
        <v>41273</v>
      </c>
      <c r="G7695" t="s">
        <v>2895</v>
      </c>
      <c r="H7695">
        <v>201503</v>
      </c>
      <c r="I7695" t="s">
        <v>27</v>
      </c>
      <c r="J7695" t="s">
        <v>28</v>
      </c>
      <c r="K7695" t="s">
        <v>37</v>
      </c>
      <c r="L7695" t="s">
        <v>30</v>
      </c>
      <c r="M7695" t="s">
        <v>31</v>
      </c>
      <c r="N7695" t="s">
        <v>32</v>
      </c>
      <c r="O7695" s="17">
        <v>11.71</v>
      </c>
      <c r="P7695" t="s">
        <v>677</v>
      </c>
      <c r="Q7695" t="s">
        <v>676</v>
      </c>
      <c r="R7695" t="s">
        <v>680</v>
      </c>
      <c r="S7695" t="s">
        <v>34</v>
      </c>
      <c r="T7695" t="s">
        <v>561</v>
      </c>
    </row>
    <row r="7696" spans="1:20">
      <c r="A7696" t="s">
        <v>676</v>
      </c>
      <c r="B7696" t="s">
        <v>677</v>
      </c>
      <c r="C7696" t="s">
        <v>802</v>
      </c>
      <c r="D7696" t="s">
        <v>803</v>
      </c>
      <c r="E7696" t="s">
        <v>25</v>
      </c>
      <c r="F7696" s="1">
        <v>40179</v>
      </c>
      <c r="G7696" t="s">
        <v>2895</v>
      </c>
      <c r="H7696">
        <v>201503</v>
      </c>
      <c r="I7696" t="s">
        <v>27</v>
      </c>
      <c r="J7696" t="s">
        <v>28</v>
      </c>
      <c r="K7696" t="s">
        <v>38</v>
      </c>
      <c r="L7696" t="s">
        <v>30</v>
      </c>
      <c r="M7696" t="s">
        <v>31</v>
      </c>
      <c r="N7696" t="s">
        <v>32</v>
      </c>
      <c r="O7696" s="17">
        <v>10.24</v>
      </c>
      <c r="P7696" t="s">
        <v>677</v>
      </c>
      <c r="Q7696" t="s">
        <v>676</v>
      </c>
      <c r="R7696" t="s">
        <v>680</v>
      </c>
      <c r="S7696" t="s">
        <v>34</v>
      </c>
      <c r="T7696" t="s">
        <v>561</v>
      </c>
    </row>
    <row r="7697" spans="1:20">
      <c r="A7697" t="s">
        <v>676</v>
      </c>
      <c r="B7697" t="s">
        <v>677</v>
      </c>
      <c r="C7697" t="s">
        <v>802</v>
      </c>
      <c r="D7697" t="s">
        <v>803</v>
      </c>
      <c r="E7697" t="s">
        <v>25</v>
      </c>
      <c r="F7697" s="1">
        <v>40179</v>
      </c>
      <c r="G7697" t="s">
        <v>2895</v>
      </c>
      <c r="H7697">
        <v>201503</v>
      </c>
      <c r="I7697" t="s">
        <v>27</v>
      </c>
      <c r="J7697" t="s">
        <v>28</v>
      </c>
      <c r="K7697" t="s">
        <v>29</v>
      </c>
      <c r="L7697" t="s">
        <v>30</v>
      </c>
      <c r="M7697" t="s">
        <v>31</v>
      </c>
      <c r="N7697" t="s">
        <v>32</v>
      </c>
      <c r="O7697" s="17">
        <v>10.220000000000001</v>
      </c>
      <c r="P7697" t="s">
        <v>677</v>
      </c>
      <c r="Q7697" t="s">
        <v>676</v>
      </c>
      <c r="R7697" t="s">
        <v>680</v>
      </c>
      <c r="S7697" t="s">
        <v>34</v>
      </c>
      <c r="T7697" t="s">
        <v>561</v>
      </c>
    </row>
    <row r="7698" spans="1:20">
      <c r="A7698" t="s">
        <v>676</v>
      </c>
      <c r="B7698" t="s">
        <v>677</v>
      </c>
      <c r="C7698" t="s">
        <v>802</v>
      </c>
      <c r="D7698" t="s">
        <v>803</v>
      </c>
      <c r="E7698" t="s">
        <v>25</v>
      </c>
      <c r="F7698" s="1">
        <v>40179</v>
      </c>
      <c r="G7698" t="s">
        <v>2895</v>
      </c>
      <c r="H7698">
        <v>201503</v>
      </c>
      <c r="I7698" t="s">
        <v>27</v>
      </c>
      <c r="J7698" t="s">
        <v>28</v>
      </c>
      <c r="K7698" t="s">
        <v>37</v>
      </c>
      <c r="L7698" t="s">
        <v>30</v>
      </c>
      <c r="M7698" t="s">
        <v>31</v>
      </c>
      <c r="N7698" t="s">
        <v>32</v>
      </c>
      <c r="O7698" s="17">
        <v>10.220000000000001</v>
      </c>
      <c r="P7698" t="s">
        <v>677</v>
      </c>
      <c r="Q7698" t="s">
        <v>676</v>
      </c>
      <c r="R7698" t="s">
        <v>680</v>
      </c>
      <c r="S7698" t="s">
        <v>34</v>
      </c>
      <c r="T7698" t="s">
        <v>561</v>
      </c>
    </row>
    <row r="7699" spans="1:20">
      <c r="A7699" t="s">
        <v>676</v>
      </c>
      <c r="B7699" t="s">
        <v>677</v>
      </c>
      <c r="C7699" t="s">
        <v>802</v>
      </c>
      <c r="D7699" t="s">
        <v>803</v>
      </c>
      <c r="E7699" t="s">
        <v>25</v>
      </c>
      <c r="F7699" s="1">
        <v>40179</v>
      </c>
      <c r="G7699" t="s">
        <v>2895</v>
      </c>
      <c r="H7699">
        <v>201503</v>
      </c>
      <c r="I7699" t="s">
        <v>27</v>
      </c>
      <c r="J7699" t="s">
        <v>28</v>
      </c>
      <c r="K7699" t="s">
        <v>39</v>
      </c>
      <c r="L7699" t="s">
        <v>30</v>
      </c>
      <c r="M7699" t="s">
        <v>31</v>
      </c>
      <c r="N7699" t="s">
        <v>32</v>
      </c>
      <c r="O7699" s="17">
        <v>10.220000000000001</v>
      </c>
      <c r="P7699" t="s">
        <v>677</v>
      </c>
      <c r="Q7699" t="s">
        <v>676</v>
      </c>
      <c r="R7699" t="s">
        <v>680</v>
      </c>
      <c r="S7699" t="s">
        <v>34</v>
      </c>
      <c r="T7699" t="s">
        <v>561</v>
      </c>
    </row>
    <row r="7700" spans="1:20">
      <c r="A7700" t="s">
        <v>676</v>
      </c>
      <c r="B7700" t="s">
        <v>677</v>
      </c>
      <c r="C7700" t="s">
        <v>802</v>
      </c>
      <c r="D7700" t="s">
        <v>803</v>
      </c>
      <c r="E7700" t="s">
        <v>25</v>
      </c>
      <c r="F7700" s="1">
        <v>40179</v>
      </c>
      <c r="G7700" t="s">
        <v>2895</v>
      </c>
      <c r="H7700">
        <v>201503</v>
      </c>
      <c r="I7700" t="s">
        <v>27</v>
      </c>
      <c r="J7700" t="s">
        <v>28</v>
      </c>
      <c r="K7700" t="s">
        <v>40</v>
      </c>
      <c r="L7700" t="s">
        <v>30</v>
      </c>
      <c r="M7700" t="s">
        <v>31</v>
      </c>
      <c r="N7700" t="s">
        <v>32</v>
      </c>
      <c r="O7700" s="17">
        <v>10.220000000000001</v>
      </c>
      <c r="P7700" t="s">
        <v>677</v>
      </c>
      <c r="Q7700" t="s">
        <v>676</v>
      </c>
      <c r="R7700" t="s">
        <v>680</v>
      </c>
      <c r="S7700" t="s">
        <v>34</v>
      </c>
      <c r="T7700" t="s">
        <v>561</v>
      </c>
    </row>
    <row r="7701" spans="1:20">
      <c r="A7701" t="s">
        <v>676</v>
      </c>
      <c r="B7701" t="s">
        <v>677</v>
      </c>
      <c r="C7701" t="s">
        <v>802</v>
      </c>
      <c r="D7701" t="s">
        <v>803</v>
      </c>
      <c r="E7701" t="s">
        <v>25</v>
      </c>
      <c r="F7701" s="1">
        <v>40179</v>
      </c>
      <c r="G7701" t="s">
        <v>2895</v>
      </c>
      <c r="H7701">
        <v>201503</v>
      </c>
      <c r="I7701" t="s">
        <v>27</v>
      </c>
      <c r="J7701" t="s">
        <v>28</v>
      </c>
      <c r="K7701" t="s">
        <v>41</v>
      </c>
      <c r="L7701" t="s">
        <v>30</v>
      </c>
      <c r="M7701" t="s">
        <v>31</v>
      </c>
      <c r="N7701" t="s">
        <v>32</v>
      </c>
      <c r="O7701" s="17">
        <v>10.220000000000001</v>
      </c>
      <c r="P7701" t="s">
        <v>677</v>
      </c>
      <c r="Q7701" t="s">
        <v>676</v>
      </c>
      <c r="R7701" t="s">
        <v>680</v>
      </c>
      <c r="S7701" t="s">
        <v>34</v>
      </c>
      <c r="T7701" t="s">
        <v>561</v>
      </c>
    </row>
    <row r="7702" spans="1:20">
      <c r="A7702" t="s">
        <v>676</v>
      </c>
      <c r="B7702" t="s">
        <v>677</v>
      </c>
      <c r="C7702" t="s">
        <v>802</v>
      </c>
      <c r="D7702" t="s">
        <v>803</v>
      </c>
      <c r="E7702" t="s">
        <v>25</v>
      </c>
      <c r="F7702" s="1">
        <v>40179</v>
      </c>
      <c r="G7702" t="s">
        <v>2895</v>
      </c>
      <c r="H7702">
        <v>201503</v>
      </c>
      <c r="I7702" t="s">
        <v>27</v>
      </c>
      <c r="J7702" t="s">
        <v>28</v>
      </c>
      <c r="K7702" t="s">
        <v>43</v>
      </c>
      <c r="L7702" t="s">
        <v>30</v>
      </c>
      <c r="M7702" t="s">
        <v>31</v>
      </c>
      <c r="N7702" t="s">
        <v>32</v>
      </c>
      <c r="O7702" s="17">
        <v>10.220000000000001</v>
      </c>
      <c r="P7702" t="s">
        <v>677</v>
      </c>
      <c r="Q7702" t="s">
        <v>676</v>
      </c>
      <c r="R7702" t="s">
        <v>680</v>
      </c>
      <c r="S7702" t="s">
        <v>34</v>
      </c>
      <c r="T7702" t="s">
        <v>561</v>
      </c>
    </row>
    <row r="7703" spans="1:20">
      <c r="A7703" t="s">
        <v>676</v>
      </c>
      <c r="B7703" t="s">
        <v>677</v>
      </c>
      <c r="C7703" t="s">
        <v>802</v>
      </c>
      <c r="D7703" t="s">
        <v>803</v>
      </c>
      <c r="E7703" t="s">
        <v>25</v>
      </c>
      <c r="F7703" s="1">
        <v>40179</v>
      </c>
      <c r="G7703" t="s">
        <v>2895</v>
      </c>
      <c r="H7703">
        <v>201503</v>
      </c>
      <c r="I7703" t="s">
        <v>27</v>
      </c>
      <c r="J7703" t="s">
        <v>28</v>
      </c>
      <c r="K7703" t="s">
        <v>44</v>
      </c>
      <c r="L7703" t="s">
        <v>30</v>
      </c>
      <c r="M7703" t="s">
        <v>31</v>
      </c>
      <c r="N7703" t="s">
        <v>32</v>
      </c>
      <c r="O7703" s="17">
        <v>10.220000000000001</v>
      </c>
      <c r="P7703" t="s">
        <v>677</v>
      </c>
      <c r="Q7703" t="s">
        <v>676</v>
      </c>
      <c r="R7703" t="s">
        <v>680</v>
      </c>
      <c r="S7703" t="s">
        <v>34</v>
      </c>
      <c r="T7703" t="s">
        <v>561</v>
      </c>
    </row>
    <row r="7704" spans="1:20">
      <c r="A7704" t="s">
        <v>676</v>
      </c>
      <c r="B7704" t="s">
        <v>677</v>
      </c>
      <c r="C7704" t="s">
        <v>802</v>
      </c>
      <c r="D7704" t="s">
        <v>803</v>
      </c>
      <c r="E7704" t="s">
        <v>25</v>
      </c>
      <c r="F7704" s="1">
        <v>40179</v>
      </c>
      <c r="G7704" t="s">
        <v>2895</v>
      </c>
      <c r="H7704">
        <v>201503</v>
      </c>
      <c r="I7704" t="s">
        <v>27</v>
      </c>
      <c r="J7704" t="s">
        <v>28</v>
      </c>
      <c r="K7704" t="s">
        <v>36</v>
      </c>
      <c r="L7704" t="s">
        <v>30</v>
      </c>
      <c r="M7704" t="s">
        <v>31</v>
      </c>
      <c r="N7704" t="s">
        <v>32</v>
      </c>
      <c r="O7704" s="17">
        <v>10.210000000000001</v>
      </c>
      <c r="P7704" t="s">
        <v>677</v>
      </c>
      <c r="Q7704" t="s">
        <v>676</v>
      </c>
      <c r="R7704" t="s">
        <v>680</v>
      </c>
      <c r="S7704" t="s">
        <v>34</v>
      </c>
      <c r="T7704" t="s">
        <v>561</v>
      </c>
    </row>
    <row r="7705" spans="1:20">
      <c r="A7705" t="s">
        <v>714</v>
      </c>
      <c r="B7705" t="s">
        <v>677</v>
      </c>
      <c r="C7705" t="s">
        <v>752</v>
      </c>
      <c r="D7705" t="s">
        <v>753</v>
      </c>
      <c r="E7705" t="s">
        <v>25</v>
      </c>
      <c r="F7705" s="1">
        <v>40179</v>
      </c>
      <c r="G7705" t="s">
        <v>2895</v>
      </c>
      <c r="H7705">
        <v>201503</v>
      </c>
      <c r="I7705" t="s">
        <v>27</v>
      </c>
      <c r="J7705" t="s">
        <v>53</v>
      </c>
      <c r="K7705" t="s">
        <v>44</v>
      </c>
      <c r="L7705" t="s">
        <v>54</v>
      </c>
      <c r="M7705" t="s">
        <v>31</v>
      </c>
      <c r="N7705" t="s">
        <v>32</v>
      </c>
      <c r="O7705" s="17">
        <v>9.9</v>
      </c>
      <c r="P7705" t="s">
        <v>677</v>
      </c>
      <c r="Q7705" t="s">
        <v>714</v>
      </c>
      <c r="R7705" t="s">
        <v>680</v>
      </c>
      <c r="S7705" t="s">
        <v>34</v>
      </c>
      <c r="T7705" t="s">
        <v>561</v>
      </c>
    </row>
    <row r="7706" spans="1:20">
      <c r="A7706" t="s">
        <v>703</v>
      </c>
      <c r="B7706" t="s">
        <v>677</v>
      </c>
      <c r="C7706" t="s">
        <v>798</v>
      </c>
      <c r="D7706" t="s">
        <v>799</v>
      </c>
      <c r="E7706" t="s">
        <v>25</v>
      </c>
      <c r="F7706" s="1">
        <v>40179</v>
      </c>
      <c r="G7706" t="s">
        <v>2895</v>
      </c>
      <c r="H7706">
        <v>201503</v>
      </c>
      <c r="I7706" t="s">
        <v>27</v>
      </c>
      <c r="J7706" t="s">
        <v>28</v>
      </c>
      <c r="K7706" t="s">
        <v>36</v>
      </c>
      <c r="L7706" t="s">
        <v>30</v>
      </c>
      <c r="M7706" t="s">
        <v>31</v>
      </c>
      <c r="N7706" t="s">
        <v>32</v>
      </c>
      <c r="O7706" s="17">
        <v>9.370000000000001</v>
      </c>
      <c r="P7706" t="s">
        <v>677</v>
      </c>
      <c r="Q7706" t="s">
        <v>703</v>
      </c>
      <c r="R7706" t="s">
        <v>680</v>
      </c>
      <c r="S7706" t="s">
        <v>34</v>
      </c>
      <c r="T7706" t="s">
        <v>561</v>
      </c>
    </row>
    <row r="7707" spans="1:20">
      <c r="A7707" t="s">
        <v>703</v>
      </c>
      <c r="B7707" t="s">
        <v>677</v>
      </c>
      <c r="C7707" t="s">
        <v>798</v>
      </c>
      <c r="D7707" t="s">
        <v>799</v>
      </c>
      <c r="E7707" t="s">
        <v>25</v>
      </c>
      <c r="F7707" s="1">
        <v>40179</v>
      </c>
      <c r="G7707" t="s">
        <v>2895</v>
      </c>
      <c r="H7707">
        <v>201503</v>
      </c>
      <c r="I7707" t="s">
        <v>27</v>
      </c>
      <c r="J7707" t="s">
        <v>28</v>
      </c>
      <c r="K7707" t="s">
        <v>37</v>
      </c>
      <c r="L7707" t="s">
        <v>30</v>
      </c>
      <c r="M7707" t="s">
        <v>31</v>
      </c>
      <c r="N7707" t="s">
        <v>32</v>
      </c>
      <c r="O7707" s="17">
        <v>8.17</v>
      </c>
      <c r="P7707" t="s">
        <v>677</v>
      </c>
      <c r="Q7707" t="s">
        <v>703</v>
      </c>
      <c r="R7707" t="s">
        <v>680</v>
      </c>
      <c r="S7707" t="s">
        <v>34</v>
      </c>
      <c r="T7707" t="s">
        <v>561</v>
      </c>
    </row>
    <row r="7708" spans="1:20">
      <c r="A7708" t="s">
        <v>741</v>
      </c>
      <c r="B7708" t="s">
        <v>677</v>
      </c>
      <c r="C7708" t="s">
        <v>816</v>
      </c>
      <c r="D7708" t="s">
        <v>817</v>
      </c>
      <c r="E7708" t="s">
        <v>25</v>
      </c>
      <c r="F7708" s="1">
        <v>40179</v>
      </c>
      <c r="G7708" t="s">
        <v>2895</v>
      </c>
      <c r="H7708">
        <v>201503</v>
      </c>
      <c r="I7708" t="s">
        <v>27</v>
      </c>
      <c r="J7708" t="s">
        <v>28</v>
      </c>
      <c r="K7708" t="s">
        <v>43</v>
      </c>
      <c r="L7708" t="s">
        <v>30</v>
      </c>
      <c r="M7708" t="s">
        <v>31</v>
      </c>
      <c r="N7708" t="s">
        <v>32</v>
      </c>
      <c r="O7708" s="17">
        <v>8.14</v>
      </c>
      <c r="P7708" t="s">
        <v>677</v>
      </c>
      <c r="Q7708" t="s">
        <v>741</v>
      </c>
      <c r="R7708" t="s">
        <v>680</v>
      </c>
      <c r="S7708" t="s">
        <v>34</v>
      </c>
      <c r="T7708" t="s">
        <v>561</v>
      </c>
    </row>
    <row r="7709" spans="1:20">
      <c r="A7709" t="s">
        <v>676</v>
      </c>
      <c r="B7709" t="s">
        <v>677</v>
      </c>
      <c r="C7709" t="s">
        <v>2454</v>
      </c>
      <c r="D7709" t="s">
        <v>2455</v>
      </c>
      <c r="E7709" t="s">
        <v>25</v>
      </c>
      <c r="F7709" s="1">
        <v>41273</v>
      </c>
      <c r="G7709" t="s">
        <v>2895</v>
      </c>
      <c r="H7709">
        <v>201503</v>
      </c>
      <c r="I7709" t="s">
        <v>27</v>
      </c>
      <c r="J7709" t="s">
        <v>28</v>
      </c>
      <c r="K7709" t="s">
        <v>41</v>
      </c>
      <c r="L7709" t="s">
        <v>30</v>
      </c>
      <c r="M7709" t="s">
        <v>31</v>
      </c>
      <c r="N7709" t="s">
        <v>32</v>
      </c>
      <c r="O7709" s="17">
        <v>7.7</v>
      </c>
      <c r="P7709" t="s">
        <v>677</v>
      </c>
      <c r="Q7709" t="s">
        <v>676</v>
      </c>
      <c r="R7709" t="s">
        <v>680</v>
      </c>
      <c r="S7709" t="s">
        <v>34</v>
      </c>
      <c r="T7709" t="s">
        <v>561</v>
      </c>
    </row>
    <row r="7710" spans="1:20">
      <c r="A7710" t="s">
        <v>714</v>
      </c>
      <c r="B7710" t="s">
        <v>677</v>
      </c>
      <c r="C7710" t="s">
        <v>752</v>
      </c>
      <c r="D7710" t="s">
        <v>753</v>
      </c>
      <c r="E7710" t="s">
        <v>25</v>
      </c>
      <c r="F7710" s="1">
        <v>40179</v>
      </c>
      <c r="G7710" t="s">
        <v>2895</v>
      </c>
      <c r="H7710">
        <v>201503</v>
      </c>
      <c r="I7710" t="s">
        <v>27</v>
      </c>
      <c r="J7710" t="s">
        <v>53</v>
      </c>
      <c r="K7710" t="s">
        <v>43</v>
      </c>
      <c r="L7710" t="s">
        <v>54</v>
      </c>
      <c r="M7710" t="s">
        <v>31</v>
      </c>
      <c r="N7710" t="s">
        <v>32</v>
      </c>
      <c r="O7710" s="17">
        <v>7.3900000000000006</v>
      </c>
      <c r="P7710" t="s">
        <v>677</v>
      </c>
      <c r="Q7710" t="s">
        <v>714</v>
      </c>
      <c r="R7710" t="s">
        <v>680</v>
      </c>
      <c r="S7710" t="s">
        <v>34</v>
      </c>
      <c r="T7710" t="s">
        <v>561</v>
      </c>
    </row>
    <row r="7711" spans="1:20">
      <c r="A7711" t="s">
        <v>689</v>
      </c>
      <c r="B7711" t="s">
        <v>677</v>
      </c>
      <c r="C7711" t="s">
        <v>820</v>
      </c>
      <c r="D7711" t="s">
        <v>821</v>
      </c>
      <c r="E7711" t="s">
        <v>25</v>
      </c>
      <c r="F7711" s="1">
        <v>41395</v>
      </c>
      <c r="G7711" t="s">
        <v>2895</v>
      </c>
      <c r="H7711">
        <v>201503</v>
      </c>
      <c r="I7711" t="s">
        <v>27</v>
      </c>
      <c r="J7711" t="s">
        <v>53</v>
      </c>
      <c r="K7711" t="s">
        <v>41</v>
      </c>
      <c r="L7711" t="s">
        <v>54</v>
      </c>
      <c r="M7711" t="s">
        <v>31</v>
      </c>
      <c r="N7711" t="s">
        <v>32</v>
      </c>
      <c r="O7711" s="17">
        <v>5.64</v>
      </c>
      <c r="P7711" t="s">
        <v>677</v>
      </c>
      <c r="Q7711" t="s">
        <v>689</v>
      </c>
      <c r="R7711" t="s">
        <v>680</v>
      </c>
      <c r="S7711" t="s">
        <v>34</v>
      </c>
      <c r="T7711" t="s">
        <v>561</v>
      </c>
    </row>
    <row r="7712" spans="1:20">
      <c r="A7712" t="s">
        <v>703</v>
      </c>
      <c r="B7712" t="s">
        <v>677</v>
      </c>
      <c r="C7712" t="s">
        <v>798</v>
      </c>
      <c r="D7712" t="s">
        <v>799</v>
      </c>
      <c r="E7712" t="s">
        <v>25</v>
      </c>
      <c r="F7712" s="1">
        <v>40179</v>
      </c>
      <c r="G7712" t="s">
        <v>2895</v>
      </c>
      <c r="H7712">
        <v>201503</v>
      </c>
      <c r="I7712" t="s">
        <v>27</v>
      </c>
      <c r="J7712" t="s">
        <v>28</v>
      </c>
      <c r="K7712" t="s">
        <v>40</v>
      </c>
      <c r="L7712" t="s">
        <v>30</v>
      </c>
      <c r="M7712" t="s">
        <v>31</v>
      </c>
      <c r="N7712" t="s">
        <v>32</v>
      </c>
      <c r="O7712" s="17">
        <v>4.97</v>
      </c>
      <c r="P7712" t="s">
        <v>677</v>
      </c>
      <c r="Q7712" t="s">
        <v>703</v>
      </c>
      <c r="R7712" t="s">
        <v>680</v>
      </c>
      <c r="S7712" t="s">
        <v>34</v>
      </c>
      <c r="T7712" t="s">
        <v>561</v>
      </c>
    </row>
    <row r="7713" spans="1:20">
      <c r="A7713" t="s">
        <v>694</v>
      </c>
      <c r="B7713" t="s">
        <v>677</v>
      </c>
      <c r="C7713" t="s">
        <v>768</v>
      </c>
      <c r="D7713" t="s">
        <v>769</v>
      </c>
      <c r="E7713" t="s">
        <v>25</v>
      </c>
      <c r="F7713" s="1">
        <v>40179</v>
      </c>
      <c r="G7713" t="s">
        <v>2895</v>
      </c>
      <c r="H7713">
        <v>201503</v>
      </c>
      <c r="I7713" t="s">
        <v>27</v>
      </c>
      <c r="J7713" t="s">
        <v>53</v>
      </c>
      <c r="K7713" t="s">
        <v>37</v>
      </c>
      <c r="L7713" t="s">
        <v>54</v>
      </c>
      <c r="M7713" t="s">
        <v>31</v>
      </c>
      <c r="N7713" t="s">
        <v>32</v>
      </c>
      <c r="O7713" s="17">
        <v>4.7300000000000004</v>
      </c>
      <c r="P7713" t="s">
        <v>677</v>
      </c>
      <c r="Q7713" t="s">
        <v>694</v>
      </c>
      <c r="R7713" t="s">
        <v>680</v>
      </c>
      <c r="S7713" t="s">
        <v>34</v>
      </c>
      <c r="T7713" t="s">
        <v>561</v>
      </c>
    </row>
    <row r="7714" spans="1:20">
      <c r="A7714" t="s">
        <v>676</v>
      </c>
      <c r="B7714" t="s">
        <v>677</v>
      </c>
      <c r="C7714" t="s">
        <v>2454</v>
      </c>
      <c r="D7714" t="s">
        <v>2455</v>
      </c>
      <c r="E7714" t="s">
        <v>25</v>
      </c>
      <c r="F7714" s="1">
        <v>41273</v>
      </c>
      <c r="G7714" t="s">
        <v>2895</v>
      </c>
      <c r="H7714">
        <v>201503</v>
      </c>
      <c r="I7714" t="s">
        <v>27</v>
      </c>
      <c r="J7714" t="s">
        <v>28</v>
      </c>
      <c r="K7714" t="s">
        <v>40</v>
      </c>
      <c r="L7714" t="s">
        <v>30</v>
      </c>
      <c r="M7714" t="s">
        <v>31</v>
      </c>
      <c r="N7714" t="s">
        <v>32</v>
      </c>
      <c r="O7714" s="17">
        <v>4.71</v>
      </c>
      <c r="P7714" t="s">
        <v>677</v>
      </c>
      <c r="Q7714" t="s">
        <v>676</v>
      </c>
      <c r="R7714" t="s">
        <v>680</v>
      </c>
      <c r="S7714" t="s">
        <v>34</v>
      </c>
      <c r="T7714" t="s">
        <v>561</v>
      </c>
    </row>
    <row r="7715" spans="1:20">
      <c r="A7715" t="s">
        <v>703</v>
      </c>
      <c r="B7715" t="s">
        <v>677</v>
      </c>
      <c r="C7715" t="s">
        <v>798</v>
      </c>
      <c r="D7715" t="s">
        <v>799</v>
      </c>
      <c r="E7715" t="s">
        <v>25</v>
      </c>
      <c r="F7715" s="1">
        <v>40179</v>
      </c>
      <c r="G7715" t="s">
        <v>2895</v>
      </c>
      <c r="H7715">
        <v>201503</v>
      </c>
      <c r="I7715" t="s">
        <v>27</v>
      </c>
      <c r="J7715" t="s">
        <v>28</v>
      </c>
      <c r="K7715" t="s">
        <v>39</v>
      </c>
      <c r="L7715" t="s">
        <v>30</v>
      </c>
      <c r="M7715" t="s">
        <v>31</v>
      </c>
      <c r="N7715" t="s">
        <v>32</v>
      </c>
      <c r="O7715" s="17">
        <v>4.46</v>
      </c>
      <c r="P7715" t="s">
        <v>677</v>
      </c>
      <c r="Q7715" t="s">
        <v>703</v>
      </c>
      <c r="R7715" t="s">
        <v>680</v>
      </c>
      <c r="S7715" t="s">
        <v>34</v>
      </c>
      <c r="T7715" t="s">
        <v>561</v>
      </c>
    </row>
    <row r="7716" spans="1:20">
      <c r="A7716" t="s">
        <v>689</v>
      </c>
      <c r="B7716" t="s">
        <v>677</v>
      </c>
      <c r="C7716" t="s">
        <v>2918</v>
      </c>
      <c r="D7716" t="s">
        <v>2919</v>
      </c>
      <c r="E7716" t="s">
        <v>25</v>
      </c>
      <c r="F7716" s="1">
        <v>40179</v>
      </c>
      <c r="G7716" t="s">
        <v>2895</v>
      </c>
      <c r="H7716">
        <v>201503</v>
      </c>
      <c r="I7716" t="s">
        <v>27</v>
      </c>
      <c r="J7716" t="s">
        <v>53</v>
      </c>
      <c r="K7716" t="s">
        <v>44</v>
      </c>
      <c r="L7716" t="s">
        <v>54</v>
      </c>
      <c r="M7716" t="s">
        <v>31</v>
      </c>
      <c r="N7716" t="s">
        <v>32</v>
      </c>
      <c r="O7716" s="17">
        <v>4.0999999999999996</v>
      </c>
      <c r="P7716" t="s">
        <v>677</v>
      </c>
      <c r="Q7716" t="s">
        <v>689</v>
      </c>
      <c r="R7716" t="s">
        <v>680</v>
      </c>
      <c r="S7716" t="s">
        <v>34</v>
      </c>
      <c r="T7716" t="s">
        <v>561</v>
      </c>
    </row>
    <row r="7717" spans="1:20">
      <c r="A7717" t="s">
        <v>681</v>
      </c>
      <c r="B7717" t="s">
        <v>677</v>
      </c>
      <c r="C7717" t="s">
        <v>682</v>
      </c>
      <c r="D7717" t="s">
        <v>683</v>
      </c>
      <c r="E7717" t="s">
        <v>25</v>
      </c>
      <c r="F7717" s="1">
        <v>30682</v>
      </c>
      <c r="G7717" t="s">
        <v>2895</v>
      </c>
      <c r="H7717">
        <v>201503</v>
      </c>
      <c r="I7717" t="s">
        <v>27</v>
      </c>
      <c r="J7717" t="s">
        <v>28</v>
      </c>
      <c r="K7717" t="s">
        <v>44</v>
      </c>
      <c r="L7717" t="s">
        <v>30</v>
      </c>
      <c r="M7717" t="s">
        <v>31</v>
      </c>
      <c r="N7717" t="s">
        <v>32</v>
      </c>
      <c r="O7717" s="17">
        <v>3.5100000000000002</v>
      </c>
      <c r="P7717" t="s">
        <v>677</v>
      </c>
      <c r="Q7717" t="s">
        <v>681</v>
      </c>
      <c r="R7717" t="s">
        <v>680</v>
      </c>
      <c r="S7717" t="s">
        <v>34</v>
      </c>
      <c r="T7717" t="s">
        <v>561</v>
      </c>
    </row>
    <row r="7718" spans="1:20">
      <c r="A7718" t="s">
        <v>689</v>
      </c>
      <c r="B7718" t="s">
        <v>677</v>
      </c>
      <c r="C7718" t="s">
        <v>820</v>
      </c>
      <c r="D7718" t="s">
        <v>821</v>
      </c>
      <c r="E7718" t="s">
        <v>25</v>
      </c>
      <c r="F7718" s="1">
        <v>41395</v>
      </c>
      <c r="G7718" t="s">
        <v>2895</v>
      </c>
      <c r="H7718">
        <v>201503</v>
      </c>
      <c r="I7718" t="s">
        <v>27</v>
      </c>
      <c r="J7718" t="s">
        <v>53</v>
      </c>
      <c r="K7718" t="s">
        <v>40</v>
      </c>
      <c r="L7718" t="s">
        <v>54</v>
      </c>
      <c r="M7718" t="s">
        <v>31</v>
      </c>
      <c r="N7718" t="s">
        <v>32</v>
      </c>
      <c r="O7718" s="17">
        <v>3.46</v>
      </c>
      <c r="P7718" t="s">
        <v>677</v>
      </c>
      <c r="Q7718" t="s">
        <v>689</v>
      </c>
      <c r="R7718" t="s">
        <v>680</v>
      </c>
      <c r="S7718" t="s">
        <v>34</v>
      </c>
      <c r="T7718" t="s">
        <v>561</v>
      </c>
    </row>
    <row r="7719" spans="1:20">
      <c r="A7719" t="s">
        <v>689</v>
      </c>
      <c r="B7719" t="s">
        <v>677</v>
      </c>
      <c r="C7719" t="s">
        <v>2918</v>
      </c>
      <c r="D7719" t="s">
        <v>2919</v>
      </c>
      <c r="E7719" t="s">
        <v>25</v>
      </c>
      <c r="F7719" s="1">
        <v>40179</v>
      </c>
      <c r="G7719" t="s">
        <v>2895</v>
      </c>
      <c r="H7719">
        <v>201503</v>
      </c>
      <c r="I7719" t="s">
        <v>27</v>
      </c>
      <c r="J7719" t="s">
        <v>53</v>
      </c>
      <c r="K7719" t="s">
        <v>43</v>
      </c>
      <c r="L7719" t="s">
        <v>54</v>
      </c>
      <c r="M7719" t="s">
        <v>31</v>
      </c>
      <c r="N7719" t="s">
        <v>32</v>
      </c>
      <c r="O7719" s="17">
        <v>3.0700000000000003</v>
      </c>
      <c r="P7719" t="s">
        <v>677</v>
      </c>
      <c r="Q7719" t="s">
        <v>689</v>
      </c>
      <c r="R7719" t="s">
        <v>680</v>
      </c>
      <c r="S7719" t="s">
        <v>34</v>
      </c>
      <c r="T7719" t="s">
        <v>561</v>
      </c>
    </row>
    <row r="7720" spans="1:20">
      <c r="A7720" t="s">
        <v>681</v>
      </c>
      <c r="B7720" t="s">
        <v>677</v>
      </c>
      <c r="C7720" t="s">
        <v>682</v>
      </c>
      <c r="D7720" t="s">
        <v>683</v>
      </c>
      <c r="E7720" t="s">
        <v>25</v>
      </c>
      <c r="F7720" s="1">
        <v>30682</v>
      </c>
      <c r="G7720" t="s">
        <v>2895</v>
      </c>
      <c r="H7720">
        <v>201503</v>
      </c>
      <c r="I7720" t="s">
        <v>27</v>
      </c>
      <c r="J7720" t="s">
        <v>28</v>
      </c>
      <c r="K7720" t="s">
        <v>43</v>
      </c>
      <c r="L7720" t="s">
        <v>30</v>
      </c>
      <c r="M7720" t="s">
        <v>31</v>
      </c>
      <c r="N7720" t="s">
        <v>32</v>
      </c>
      <c r="O7720" s="17">
        <v>2.63</v>
      </c>
      <c r="P7720" t="s">
        <v>677</v>
      </c>
      <c r="Q7720" t="s">
        <v>681</v>
      </c>
      <c r="R7720" t="s">
        <v>680</v>
      </c>
      <c r="S7720" t="s">
        <v>34</v>
      </c>
      <c r="T7720" t="s">
        <v>561</v>
      </c>
    </row>
    <row r="7721" spans="1:20">
      <c r="A7721" t="s">
        <v>741</v>
      </c>
      <c r="B7721" t="s">
        <v>677</v>
      </c>
      <c r="C7721" t="s">
        <v>814</v>
      </c>
      <c r="D7721" t="s">
        <v>815</v>
      </c>
      <c r="E7721" t="s">
        <v>25</v>
      </c>
      <c r="F7721" s="1">
        <v>40179</v>
      </c>
      <c r="G7721" t="s">
        <v>2895</v>
      </c>
      <c r="H7721">
        <v>201503</v>
      </c>
      <c r="I7721" t="s">
        <v>27</v>
      </c>
      <c r="J7721" t="s">
        <v>28</v>
      </c>
      <c r="K7721" t="s">
        <v>44</v>
      </c>
      <c r="L7721" t="s">
        <v>30</v>
      </c>
      <c r="M7721" t="s">
        <v>31</v>
      </c>
      <c r="N7721" t="s">
        <v>32</v>
      </c>
      <c r="O7721" s="17">
        <v>2.48</v>
      </c>
      <c r="P7721" t="s">
        <v>677</v>
      </c>
      <c r="Q7721" t="s">
        <v>741</v>
      </c>
      <c r="R7721" t="s">
        <v>680</v>
      </c>
      <c r="S7721" t="s">
        <v>34</v>
      </c>
      <c r="T7721" t="s">
        <v>561</v>
      </c>
    </row>
    <row r="7722" spans="1:20">
      <c r="A7722" t="s">
        <v>741</v>
      </c>
      <c r="B7722" t="s">
        <v>677</v>
      </c>
      <c r="C7722" t="s">
        <v>814</v>
      </c>
      <c r="D7722" t="s">
        <v>815</v>
      </c>
      <c r="E7722" t="s">
        <v>25</v>
      </c>
      <c r="F7722" s="1">
        <v>40179</v>
      </c>
      <c r="G7722" t="s">
        <v>2895</v>
      </c>
      <c r="H7722">
        <v>201503</v>
      </c>
      <c r="I7722" t="s">
        <v>27</v>
      </c>
      <c r="J7722" t="s">
        <v>28</v>
      </c>
      <c r="K7722" t="s">
        <v>43</v>
      </c>
      <c r="L7722" t="s">
        <v>30</v>
      </c>
      <c r="M7722" t="s">
        <v>31</v>
      </c>
      <c r="N7722" t="s">
        <v>32</v>
      </c>
      <c r="O7722" s="17">
        <v>1.8800000000000001</v>
      </c>
      <c r="P7722" t="s">
        <v>677</v>
      </c>
      <c r="Q7722" t="s">
        <v>741</v>
      </c>
      <c r="R7722" t="s">
        <v>680</v>
      </c>
      <c r="S7722" t="s">
        <v>34</v>
      </c>
      <c r="T7722" t="s">
        <v>561</v>
      </c>
    </row>
    <row r="7723" spans="1:20">
      <c r="A7723" t="s">
        <v>703</v>
      </c>
      <c r="B7723" t="s">
        <v>677</v>
      </c>
      <c r="C7723" t="s">
        <v>798</v>
      </c>
      <c r="D7723" t="s">
        <v>799</v>
      </c>
      <c r="E7723" t="s">
        <v>25</v>
      </c>
      <c r="F7723" s="1">
        <v>40179</v>
      </c>
      <c r="G7723" t="s">
        <v>2895</v>
      </c>
      <c r="H7723">
        <v>201503</v>
      </c>
      <c r="I7723" t="s">
        <v>27</v>
      </c>
      <c r="J7723" t="s">
        <v>28</v>
      </c>
      <c r="K7723" t="s">
        <v>44</v>
      </c>
      <c r="L7723" t="s">
        <v>30</v>
      </c>
      <c r="M7723" t="s">
        <v>31</v>
      </c>
      <c r="N7723" t="s">
        <v>32</v>
      </c>
      <c r="O7723" s="17">
        <v>1.03</v>
      </c>
      <c r="P7723" t="s">
        <v>677</v>
      </c>
      <c r="Q7723" t="s">
        <v>703</v>
      </c>
      <c r="R7723" t="s">
        <v>680</v>
      </c>
      <c r="S7723" t="s">
        <v>34</v>
      </c>
      <c r="T7723" t="s">
        <v>561</v>
      </c>
    </row>
    <row r="7724" spans="1:20">
      <c r="A7724" t="s">
        <v>676</v>
      </c>
      <c r="B7724" t="s">
        <v>677</v>
      </c>
      <c r="C7724" t="s">
        <v>2454</v>
      </c>
      <c r="D7724" t="s">
        <v>2455</v>
      </c>
      <c r="E7724" t="s">
        <v>25</v>
      </c>
      <c r="F7724" s="1">
        <v>41273</v>
      </c>
      <c r="G7724" t="s">
        <v>2895</v>
      </c>
      <c r="H7724">
        <v>201503</v>
      </c>
      <c r="I7724" t="s">
        <v>27</v>
      </c>
      <c r="J7724" t="s">
        <v>28</v>
      </c>
      <c r="K7724" t="s">
        <v>44</v>
      </c>
      <c r="L7724" t="s">
        <v>30</v>
      </c>
      <c r="M7724" t="s">
        <v>31</v>
      </c>
      <c r="N7724" t="s">
        <v>32</v>
      </c>
      <c r="O7724" s="17">
        <v>0.99</v>
      </c>
      <c r="P7724" t="s">
        <v>677</v>
      </c>
      <c r="Q7724" t="s">
        <v>676</v>
      </c>
      <c r="R7724" t="s">
        <v>680</v>
      </c>
      <c r="S7724" t="s">
        <v>34</v>
      </c>
      <c r="T7724" t="s">
        <v>561</v>
      </c>
    </row>
    <row r="7725" spans="1:20">
      <c r="A7725" t="s">
        <v>676</v>
      </c>
      <c r="B7725" t="s">
        <v>677</v>
      </c>
      <c r="C7725" t="s">
        <v>2454</v>
      </c>
      <c r="D7725" t="s">
        <v>2455</v>
      </c>
      <c r="E7725" t="s">
        <v>25</v>
      </c>
      <c r="F7725" s="1">
        <v>41273</v>
      </c>
      <c r="G7725" t="s">
        <v>2895</v>
      </c>
      <c r="H7725">
        <v>201503</v>
      </c>
      <c r="I7725" t="s">
        <v>27</v>
      </c>
      <c r="J7725" t="s">
        <v>28</v>
      </c>
      <c r="K7725" t="s">
        <v>43</v>
      </c>
      <c r="L7725" t="s">
        <v>30</v>
      </c>
      <c r="M7725" t="s">
        <v>31</v>
      </c>
      <c r="N7725" t="s">
        <v>32</v>
      </c>
      <c r="O7725" s="17">
        <v>0.75</v>
      </c>
      <c r="P7725" t="s">
        <v>677</v>
      </c>
      <c r="Q7725" t="s">
        <v>676</v>
      </c>
      <c r="R7725" t="s">
        <v>680</v>
      </c>
      <c r="S7725" t="s">
        <v>34</v>
      </c>
      <c r="T7725" t="s">
        <v>561</v>
      </c>
    </row>
    <row r="7726" spans="1:20">
      <c r="A7726" t="s">
        <v>689</v>
      </c>
      <c r="B7726" t="s">
        <v>677</v>
      </c>
      <c r="C7726" t="s">
        <v>820</v>
      </c>
      <c r="D7726" t="s">
        <v>821</v>
      </c>
      <c r="E7726" t="s">
        <v>25</v>
      </c>
      <c r="F7726" s="1">
        <v>41395</v>
      </c>
      <c r="G7726" t="s">
        <v>2895</v>
      </c>
      <c r="H7726">
        <v>201503</v>
      </c>
      <c r="I7726" t="s">
        <v>27</v>
      </c>
      <c r="J7726" t="s">
        <v>53</v>
      </c>
      <c r="K7726" t="s">
        <v>44</v>
      </c>
      <c r="L7726" t="s">
        <v>54</v>
      </c>
      <c r="M7726" t="s">
        <v>31</v>
      </c>
      <c r="N7726" t="s">
        <v>32</v>
      </c>
      <c r="O7726" s="17">
        <v>0.73</v>
      </c>
      <c r="P7726" t="s">
        <v>677</v>
      </c>
      <c r="Q7726" t="s">
        <v>689</v>
      </c>
      <c r="R7726" t="s">
        <v>680</v>
      </c>
      <c r="S7726" t="s">
        <v>34</v>
      </c>
      <c r="T7726" t="s">
        <v>561</v>
      </c>
    </row>
    <row r="7727" spans="1:20">
      <c r="A7727" t="s">
        <v>689</v>
      </c>
      <c r="B7727" t="s">
        <v>677</v>
      </c>
      <c r="C7727" t="s">
        <v>820</v>
      </c>
      <c r="D7727" t="s">
        <v>821</v>
      </c>
      <c r="E7727" t="s">
        <v>25</v>
      </c>
      <c r="F7727" s="1">
        <v>41395</v>
      </c>
      <c r="G7727" t="s">
        <v>2895</v>
      </c>
      <c r="H7727">
        <v>201503</v>
      </c>
      <c r="I7727" t="s">
        <v>27</v>
      </c>
      <c r="J7727" t="s">
        <v>53</v>
      </c>
      <c r="K7727" t="s">
        <v>43</v>
      </c>
      <c r="L7727" t="s">
        <v>54</v>
      </c>
      <c r="M7727" t="s">
        <v>31</v>
      </c>
      <c r="N7727" t="s">
        <v>32</v>
      </c>
      <c r="O7727" s="17">
        <v>0.53</v>
      </c>
      <c r="P7727" t="s">
        <v>677</v>
      </c>
      <c r="Q7727" t="s">
        <v>689</v>
      </c>
      <c r="R7727" t="s">
        <v>680</v>
      </c>
      <c r="S7727" t="s">
        <v>34</v>
      </c>
      <c r="T7727" t="s">
        <v>561</v>
      </c>
    </row>
    <row r="7728" spans="1:20">
      <c r="A7728" t="s">
        <v>703</v>
      </c>
      <c r="B7728" t="s">
        <v>677</v>
      </c>
      <c r="C7728" t="s">
        <v>719</v>
      </c>
      <c r="D7728" t="s">
        <v>720</v>
      </c>
      <c r="E7728" t="s">
        <v>25</v>
      </c>
      <c r="F7728" s="1">
        <v>40179</v>
      </c>
      <c r="G7728" t="s">
        <v>2895</v>
      </c>
      <c r="H7728">
        <v>201503</v>
      </c>
      <c r="I7728" t="s">
        <v>27</v>
      </c>
      <c r="J7728" t="s">
        <v>53</v>
      </c>
      <c r="K7728" t="s">
        <v>44</v>
      </c>
      <c r="L7728" t="s">
        <v>54</v>
      </c>
      <c r="M7728" t="s">
        <v>31</v>
      </c>
      <c r="N7728" t="s">
        <v>32</v>
      </c>
      <c r="O7728" s="17">
        <v>0.01</v>
      </c>
      <c r="P7728" t="s">
        <v>677</v>
      </c>
      <c r="Q7728" t="s">
        <v>703</v>
      </c>
      <c r="R7728" t="s">
        <v>680</v>
      </c>
      <c r="S7728" t="s">
        <v>34</v>
      </c>
      <c r="T7728" t="s">
        <v>561</v>
      </c>
    </row>
    <row r="7729" spans="1:20">
      <c r="A7729" t="s">
        <v>686</v>
      </c>
      <c r="B7729" t="s">
        <v>677</v>
      </c>
      <c r="C7729" t="s">
        <v>744</v>
      </c>
      <c r="D7729" t="s">
        <v>745</v>
      </c>
      <c r="E7729" t="s">
        <v>25</v>
      </c>
      <c r="F7729" s="1">
        <v>40179</v>
      </c>
      <c r="G7729" t="s">
        <v>2895</v>
      </c>
      <c r="H7729">
        <v>201503</v>
      </c>
      <c r="I7729" t="s">
        <v>27</v>
      </c>
      <c r="J7729" t="s">
        <v>53</v>
      </c>
      <c r="K7729" t="s">
        <v>36</v>
      </c>
      <c r="L7729" t="s">
        <v>54</v>
      </c>
      <c r="M7729" t="s">
        <v>31</v>
      </c>
      <c r="N7729" t="s">
        <v>32</v>
      </c>
      <c r="O7729" s="17">
        <v>0</v>
      </c>
      <c r="P7729" t="s">
        <v>677</v>
      </c>
      <c r="Q7729" t="s">
        <v>686</v>
      </c>
      <c r="R7729" t="s">
        <v>680</v>
      </c>
      <c r="S7729" t="s">
        <v>34</v>
      </c>
      <c r="T7729" t="s">
        <v>561</v>
      </c>
    </row>
    <row r="7730" spans="1:20">
      <c r="A7730" t="s">
        <v>686</v>
      </c>
      <c r="B7730" t="s">
        <v>677</v>
      </c>
      <c r="C7730" t="s">
        <v>744</v>
      </c>
      <c r="D7730" t="s">
        <v>745</v>
      </c>
      <c r="E7730" t="s">
        <v>25</v>
      </c>
      <c r="F7730" s="1">
        <v>40179</v>
      </c>
      <c r="G7730" t="s">
        <v>2895</v>
      </c>
      <c r="H7730">
        <v>201503</v>
      </c>
      <c r="I7730" t="s">
        <v>27</v>
      </c>
      <c r="J7730" t="s">
        <v>53</v>
      </c>
      <c r="K7730" t="s">
        <v>38</v>
      </c>
      <c r="L7730" t="s">
        <v>54</v>
      </c>
      <c r="M7730" t="s">
        <v>31</v>
      </c>
      <c r="N7730" t="s">
        <v>32</v>
      </c>
      <c r="O7730" s="17">
        <v>0</v>
      </c>
      <c r="P7730" t="s">
        <v>677</v>
      </c>
      <c r="Q7730" t="s">
        <v>686</v>
      </c>
      <c r="R7730" t="s">
        <v>680</v>
      </c>
      <c r="S7730" t="s">
        <v>34</v>
      </c>
      <c r="T7730" t="s">
        <v>561</v>
      </c>
    </row>
    <row r="7731" spans="1:20">
      <c r="A7731" t="s">
        <v>686</v>
      </c>
      <c r="B7731" t="s">
        <v>677</v>
      </c>
      <c r="C7731" t="s">
        <v>744</v>
      </c>
      <c r="D7731" t="s">
        <v>745</v>
      </c>
      <c r="E7731" t="s">
        <v>25</v>
      </c>
      <c r="F7731" s="1">
        <v>40179</v>
      </c>
      <c r="G7731" t="s">
        <v>2895</v>
      </c>
      <c r="H7731">
        <v>201503</v>
      </c>
      <c r="I7731" t="s">
        <v>27</v>
      </c>
      <c r="J7731" t="s">
        <v>53</v>
      </c>
      <c r="K7731" t="s">
        <v>39</v>
      </c>
      <c r="L7731" t="s">
        <v>54</v>
      </c>
      <c r="M7731" t="s">
        <v>31</v>
      </c>
      <c r="N7731" t="s">
        <v>32</v>
      </c>
      <c r="O7731" s="17">
        <v>0</v>
      </c>
      <c r="P7731" t="s">
        <v>677</v>
      </c>
      <c r="Q7731" t="s">
        <v>686</v>
      </c>
      <c r="R7731" t="s">
        <v>680</v>
      </c>
      <c r="S7731" t="s">
        <v>34</v>
      </c>
      <c r="T7731" t="s">
        <v>561</v>
      </c>
    </row>
    <row r="7732" spans="1:20">
      <c r="A7732" t="s">
        <v>686</v>
      </c>
      <c r="B7732" t="s">
        <v>677</v>
      </c>
      <c r="C7732" t="s">
        <v>744</v>
      </c>
      <c r="D7732" t="s">
        <v>745</v>
      </c>
      <c r="E7732" t="s">
        <v>25</v>
      </c>
      <c r="F7732" s="1">
        <v>40179</v>
      </c>
      <c r="G7732" t="s">
        <v>2895</v>
      </c>
      <c r="H7732">
        <v>201503</v>
      </c>
      <c r="I7732" t="s">
        <v>27</v>
      </c>
      <c r="J7732" t="s">
        <v>53</v>
      </c>
      <c r="K7732" t="s">
        <v>40</v>
      </c>
      <c r="L7732" t="s">
        <v>54</v>
      </c>
      <c r="M7732" t="s">
        <v>31</v>
      </c>
      <c r="N7732" t="s">
        <v>32</v>
      </c>
      <c r="O7732" s="17">
        <v>0</v>
      </c>
      <c r="P7732" t="s">
        <v>677</v>
      </c>
      <c r="Q7732" t="s">
        <v>686</v>
      </c>
      <c r="R7732" t="s">
        <v>680</v>
      </c>
      <c r="S7732" t="s">
        <v>34</v>
      </c>
      <c r="T7732" t="s">
        <v>561</v>
      </c>
    </row>
    <row r="7733" spans="1:20">
      <c r="A7733" t="s">
        <v>686</v>
      </c>
      <c r="B7733" t="s">
        <v>677</v>
      </c>
      <c r="C7733" t="s">
        <v>744</v>
      </c>
      <c r="D7733" t="s">
        <v>745</v>
      </c>
      <c r="E7733" t="s">
        <v>25</v>
      </c>
      <c r="F7733" s="1">
        <v>40179</v>
      </c>
      <c r="G7733" t="s">
        <v>2895</v>
      </c>
      <c r="H7733">
        <v>201503</v>
      </c>
      <c r="I7733" t="s">
        <v>27</v>
      </c>
      <c r="J7733" t="s">
        <v>53</v>
      </c>
      <c r="K7733" t="s">
        <v>41</v>
      </c>
      <c r="L7733" t="s">
        <v>54</v>
      </c>
      <c r="M7733" t="s">
        <v>31</v>
      </c>
      <c r="N7733" t="s">
        <v>32</v>
      </c>
      <c r="O7733" s="17">
        <v>0</v>
      </c>
      <c r="P7733" t="s">
        <v>677</v>
      </c>
      <c r="Q7733" t="s">
        <v>686</v>
      </c>
      <c r="R7733" t="s">
        <v>680</v>
      </c>
      <c r="S7733" t="s">
        <v>34</v>
      </c>
      <c r="T7733" t="s">
        <v>561</v>
      </c>
    </row>
    <row r="7734" spans="1:20">
      <c r="A7734" t="s">
        <v>686</v>
      </c>
      <c r="B7734" t="s">
        <v>677</v>
      </c>
      <c r="C7734" t="s">
        <v>744</v>
      </c>
      <c r="D7734" t="s">
        <v>745</v>
      </c>
      <c r="E7734" t="s">
        <v>25</v>
      </c>
      <c r="F7734" s="1">
        <v>40179</v>
      </c>
      <c r="G7734" t="s">
        <v>2895</v>
      </c>
      <c r="H7734">
        <v>201503</v>
      </c>
      <c r="I7734" t="s">
        <v>27</v>
      </c>
      <c r="J7734" t="s">
        <v>53</v>
      </c>
      <c r="K7734" t="s">
        <v>44</v>
      </c>
      <c r="L7734" t="s">
        <v>54</v>
      </c>
      <c r="M7734" t="s">
        <v>31</v>
      </c>
      <c r="N7734" t="s">
        <v>32</v>
      </c>
      <c r="O7734" s="17">
        <v>0</v>
      </c>
      <c r="P7734" t="s">
        <v>677</v>
      </c>
      <c r="Q7734" t="s">
        <v>686</v>
      </c>
      <c r="R7734" t="s">
        <v>680</v>
      </c>
      <c r="S7734" t="s">
        <v>34</v>
      </c>
      <c r="T7734" t="s">
        <v>561</v>
      </c>
    </row>
    <row r="7735" spans="1:20">
      <c r="A7735" t="s">
        <v>703</v>
      </c>
      <c r="B7735" t="s">
        <v>677</v>
      </c>
      <c r="C7735" t="s">
        <v>780</v>
      </c>
      <c r="D7735" t="s">
        <v>781</v>
      </c>
      <c r="E7735" t="s">
        <v>25</v>
      </c>
      <c r="F7735" s="1">
        <v>40179</v>
      </c>
      <c r="G7735" t="s">
        <v>2895</v>
      </c>
      <c r="H7735">
        <v>201503</v>
      </c>
      <c r="I7735" t="s">
        <v>27</v>
      </c>
      <c r="J7735" t="s">
        <v>28</v>
      </c>
      <c r="K7735" t="s">
        <v>29</v>
      </c>
      <c r="L7735" t="s">
        <v>30</v>
      </c>
      <c r="M7735" t="s">
        <v>31</v>
      </c>
      <c r="N7735" t="s">
        <v>32</v>
      </c>
      <c r="O7735" s="17">
        <v>0</v>
      </c>
      <c r="P7735" t="s">
        <v>677</v>
      </c>
      <c r="Q7735" t="s">
        <v>703</v>
      </c>
      <c r="R7735" t="s">
        <v>680</v>
      </c>
      <c r="S7735" t="s">
        <v>34</v>
      </c>
      <c r="T7735" t="s">
        <v>561</v>
      </c>
    </row>
    <row r="7736" spans="1:20">
      <c r="A7736" t="s">
        <v>703</v>
      </c>
      <c r="B7736" t="s">
        <v>677</v>
      </c>
      <c r="C7736" t="s">
        <v>780</v>
      </c>
      <c r="D7736" t="s">
        <v>781</v>
      </c>
      <c r="E7736" t="s">
        <v>25</v>
      </c>
      <c r="F7736" s="1">
        <v>40179</v>
      </c>
      <c r="G7736" t="s">
        <v>2895</v>
      </c>
      <c r="H7736">
        <v>201503</v>
      </c>
      <c r="I7736" t="s">
        <v>27</v>
      </c>
      <c r="J7736" t="s">
        <v>28</v>
      </c>
      <c r="K7736" t="s">
        <v>36</v>
      </c>
      <c r="L7736" t="s">
        <v>30</v>
      </c>
      <c r="M7736" t="s">
        <v>31</v>
      </c>
      <c r="N7736" t="s">
        <v>32</v>
      </c>
      <c r="O7736" s="17">
        <v>0</v>
      </c>
      <c r="P7736" t="s">
        <v>677</v>
      </c>
      <c r="Q7736" t="s">
        <v>703</v>
      </c>
      <c r="R7736" t="s">
        <v>680</v>
      </c>
      <c r="S7736" t="s">
        <v>34</v>
      </c>
      <c r="T7736" t="s">
        <v>561</v>
      </c>
    </row>
    <row r="7737" spans="1:20">
      <c r="A7737" t="s">
        <v>703</v>
      </c>
      <c r="B7737" t="s">
        <v>677</v>
      </c>
      <c r="C7737" t="s">
        <v>780</v>
      </c>
      <c r="D7737" t="s">
        <v>781</v>
      </c>
      <c r="E7737" t="s">
        <v>25</v>
      </c>
      <c r="F7737" s="1">
        <v>40179</v>
      </c>
      <c r="G7737" t="s">
        <v>2895</v>
      </c>
      <c r="H7737">
        <v>201503</v>
      </c>
      <c r="I7737" t="s">
        <v>27</v>
      </c>
      <c r="J7737" t="s">
        <v>28</v>
      </c>
      <c r="K7737" t="s">
        <v>37</v>
      </c>
      <c r="L7737" t="s">
        <v>30</v>
      </c>
      <c r="M7737" t="s">
        <v>31</v>
      </c>
      <c r="N7737" t="s">
        <v>32</v>
      </c>
      <c r="O7737" s="17">
        <v>0</v>
      </c>
      <c r="P7737" t="s">
        <v>677</v>
      </c>
      <c r="Q7737" t="s">
        <v>703</v>
      </c>
      <c r="R7737" t="s">
        <v>680</v>
      </c>
      <c r="S7737" t="s">
        <v>34</v>
      </c>
      <c r="T7737" t="s">
        <v>561</v>
      </c>
    </row>
    <row r="7738" spans="1:20">
      <c r="A7738" t="s">
        <v>703</v>
      </c>
      <c r="B7738" t="s">
        <v>677</v>
      </c>
      <c r="C7738" t="s">
        <v>780</v>
      </c>
      <c r="D7738" t="s">
        <v>781</v>
      </c>
      <c r="E7738" t="s">
        <v>25</v>
      </c>
      <c r="F7738" s="1">
        <v>40179</v>
      </c>
      <c r="G7738" t="s">
        <v>2895</v>
      </c>
      <c r="H7738">
        <v>201503</v>
      </c>
      <c r="I7738" t="s">
        <v>27</v>
      </c>
      <c r="J7738" t="s">
        <v>28</v>
      </c>
      <c r="K7738" t="s">
        <v>38</v>
      </c>
      <c r="L7738" t="s">
        <v>30</v>
      </c>
      <c r="M7738" t="s">
        <v>31</v>
      </c>
      <c r="N7738" t="s">
        <v>32</v>
      </c>
      <c r="O7738" s="17">
        <v>0</v>
      </c>
      <c r="P7738" t="s">
        <v>677</v>
      </c>
      <c r="Q7738" t="s">
        <v>703</v>
      </c>
      <c r="R7738" t="s">
        <v>680</v>
      </c>
      <c r="S7738" t="s">
        <v>34</v>
      </c>
      <c r="T7738" t="s">
        <v>561</v>
      </c>
    </row>
    <row r="7739" spans="1:20">
      <c r="A7739" t="s">
        <v>703</v>
      </c>
      <c r="B7739" t="s">
        <v>677</v>
      </c>
      <c r="C7739" t="s">
        <v>780</v>
      </c>
      <c r="D7739" t="s">
        <v>781</v>
      </c>
      <c r="E7739" t="s">
        <v>25</v>
      </c>
      <c r="F7739" s="1">
        <v>40179</v>
      </c>
      <c r="G7739" t="s">
        <v>2895</v>
      </c>
      <c r="H7739">
        <v>201503</v>
      </c>
      <c r="I7739" t="s">
        <v>27</v>
      </c>
      <c r="J7739" t="s">
        <v>28</v>
      </c>
      <c r="K7739" t="s">
        <v>39</v>
      </c>
      <c r="L7739" t="s">
        <v>30</v>
      </c>
      <c r="M7739" t="s">
        <v>31</v>
      </c>
      <c r="N7739" t="s">
        <v>32</v>
      </c>
      <c r="O7739" s="17">
        <v>0</v>
      </c>
      <c r="P7739" t="s">
        <v>677</v>
      </c>
      <c r="Q7739" t="s">
        <v>703</v>
      </c>
      <c r="R7739" t="s">
        <v>680</v>
      </c>
      <c r="S7739" t="s">
        <v>34</v>
      </c>
      <c r="T7739" t="s">
        <v>561</v>
      </c>
    </row>
    <row r="7740" spans="1:20">
      <c r="A7740" t="s">
        <v>703</v>
      </c>
      <c r="B7740" t="s">
        <v>677</v>
      </c>
      <c r="C7740" t="s">
        <v>780</v>
      </c>
      <c r="D7740" t="s">
        <v>781</v>
      </c>
      <c r="E7740" t="s">
        <v>25</v>
      </c>
      <c r="F7740" s="1">
        <v>40179</v>
      </c>
      <c r="G7740" t="s">
        <v>2895</v>
      </c>
      <c r="H7740">
        <v>201503</v>
      </c>
      <c r="I7740" t="s">
        <v>27</v>
      </c>
      <c r="J7740" t="s">
        <v>28</v>
      </c>
      <c r="K7740" t="s">
        <v>41</v>
      </c>
      <c r="L7740" t="s">
        <v>30</v>
      </c>
      <c r="M7740" t="s">
        <v>31</v>
      </c>
      <c r="N7740" t="s">
        <v>32</v>
      </c>
      <c r="O7740" s="17">
        <v>0</v>
      </c>
      <c r="P7740" t="s">
        <v>677</v>
      </c>
      <c r="Q7740" t="s">
        <v>703</v>
      </c>
      <c r="R7740" t="s">
        <v>680</v>
      </c>
      <c r="S7740" t="s">
        <v>34</v>
      </c>
      <c r="T7740" t="s">
        <v>561</v>
      </c>
    </row>
    <row r="7741" spans="1:20">
      <c r="A7741" t="s">
        <v>676</v>
      </c>
      <c r="B7741" t="s">
        <v>677</v>
      </c>
      <c r="C7741" t="s">
        <v>804</v>
      </c>
      <c r="D7741" t="s">
        <v>805</v>
      </c>
      <c r="E7741" t="s">
        <v>25</v>
      </c>
      <c r="F7741" s="1">
        <v>40179</v>
      </c>
      <c r="G7741" t="s">
        <v>2895</v>
      </c>
      <c r="H7741">
        <v>201503</v>
      </c>
      <c r="I7741" t="s">
        <v>27</v>
      </c>
      <c r="J7741" t="s">
        <v>28</v>
      </c>
      <c r="K7741" t="s">
        <v>36</v>
      </c>
      <c r="L7741" t="s">
        <v>30</v>
      </c>
      <c r="M7741" t="s">
        <v>31</v>
      </c>
      <c r="N7741" t="s">
        <v>32</v>
      </c>
      <c r="O7741" s="17">
        <v>0</v>
      </c>
      <c r="P7741" t="s">
        <v>677</v>
      </c>
      <c r="Q7741" t="s">
        <v>676</v>
      </c>
      <c r="R7741" t="s">
        <v>680</v>
      </c>
      <c r="S7741" t="s">
        <v>34</v>
      </c>
      <c r="T7741" t="s">
        <v>561</v>
      </c>
    </row>
    <row r="7742" spans="1:20">
      <c r="A7742" t="s">
        <v>676</v>
      </c>
      <c r="B7742" t="s">
        <v>677</v>
      </c>
      <c r="C7742" t="s">
        <v>804</v>
      </c>
      <c r="D7742" t="s">
        <v>805</v>
      </c>
      <c r="E7742" t="s">
        <v>25</v>
      </c>
      <c r="F7742" s="1">
        <v>40179</v>
      </c>
      <c r="G7742" t="s">
        <v>2895</v>
      </c>
      <c r="H7742">
        <v>201503</v>
      </c>
      <c r="I7742" t="s">
        <v>27</v>
      </c>
      <c r="J7742" t="s">
        <v>28</v>
      </c>
      <c r="K7742" t="s">
        <v>37</v>
      </c>
      <c r="L7742" t="s">
        <v>30</v>
      </c>
      <c r="M7742" t="s">
        <v>31</v>
      </c>
      <c r="N7742" t="s">
        <v>32</v>
      </c>
      <c r="O7742" s="17">
        <v>0</v>
      </c>
      <c r="P7742" t="s">
        <v>677</v>
      </c>
      <c r="Q7742" t="s">
        <v>676</v>
      </c>
      <c r="R7742" t="s">
        <v>680</v>
      </c>
      <c r="S7742" t="s">
        <v>34</v>
      </c>
      <c r="T7742" t="s">
        <v>561</v>
      </c>
    </row>
    <row r="7743" spans="1:20">
      <c r="A7743" t="s">
        <v>676</v>
      </c>
      <c r="B7743" t="s">
        <v>677</v>
      </c>
      <c r="C7743" t="s">
        <v>804</v>
      </c>
      <c r="D7743" t="s">
        <v>805</v>
      </c>
      <c r="E7743" t="s">
        <v>25</v>
      </c>
      <c r="F7743" s="1">
        <v>40179</v>
      </c>
      <c r="G7743" t="s">
        <v>2895</v>
      </c>
      <c r="H7743">
        <v>201503</v>
      </c>
      <c r="I7743" t="s">
        <v>27</v>
      </c>
      <c r="J7743" t="s">
        <v>28</v>
      </c>
      <c r="K7743" t="s">
        <v>38</v>
      </c>
      <c r="L7743" t="s">
        <v>30</v>
      </c>
      <c r="M7743" t="s">
        <v>31</v>
      </c>
      <c r="N7743" t="s">
        <v>32</v>
      </c>
      <c r="O7743" s="17">
        <v>0</v>
      </c>
      <c r="P7743" t="s">
        <v>677</v>
      </c>
      <c r="Q7743" t="s">
        <v>676</v>
      </c>
      <c r="R7743" t="s">
        <v>680</v>
      </c>
      <c r="S7743" t="s">
        <v>34</v>
      </c>
      <c r="T7743" t="s">
        <v>561</v>
      </c>
    </row>
    <row r="7744" spans="1:20">
      <c r="A7744" t="s">
        <v>676</v>
      </c>
      <c r="B7744" t="s">
        <v>677</v>
      </c>
      <c r="C7744" t="s">
        <v>804</v>
      </c>
      <c r="D7744" t="s">
        <v>805</v>
      </c>
      <c r="E7744" t="s">
        <v>25</v>
      </c>
      <c r="F7744" s="1">
        <v>40179</v>
      </c>
      <c r="G7744" t="s">
        <v>2895</v>
      </c>
      <c r="H7744">
        <v>201503</v>
      </c>
      <c r="I7744" t="s">
        <v>27</v>
      </c>
      <c r="J7744" t="s">
        <v>28</v>
      </c>
      <c r="K7744" t="s">
        <v>41</v>
      </c>
      <c r="L7744" t="s">
        <v>30</v>
      </c>
      <c r="M7744" t="s">
        <v>31</v>
      </c>
      <c r="N7744" t="s">
        <v>32</v>
      </c>
      <c r="O7744" s="17">
        <v>0</v>
      </c>
      <c r="P7744" t="s">
        <v>677</v>
      </c>
      <c r="Q7744" t="s">
        <v>676</v>
      </c>
      <c r="R7744" t="s">
        <v>680</v>
      </c>
      <c r="S7744" t="s">
        <v>34</v>
      </c>
      <c r="T7744" t="s">
        <v>561</v>
      </c>
    </row>
    <row r="7745" spans="1:20">
      <c r="A7745" t="s">
        <v>676</v>
      </c>
      <c r="B7745" t="s">
        <v>677</v>
      </c>
      <c r="C7745" t="s">
        <v>804</v>
      </c>
      <c r="D7745" t="s">
        <v>805</v>
      </c>
      <c r="E7745" t="s">
        <v>25</v>
      </c>
      <c r="F7745" s="1">
        <v>40179</v>
      </c>
      <c r="G7745" t="s">
        <v>2895</v>
      </c>
      <c r="H7745">
        <v>201503</v>
      </c>
      <c r="I7745" t="s">
        <v>27</v>
      </c>
      <c r="J7745" t="s">
        <v>28</v>
      </c>
      <c r="K7745" t="s">
        <v>43</v>
      </c>
      <c r="L7745" t="s">
        <v>30</v>
      </c>
      <c r="M7745" t="s">
        <v>31</v>
      </c>
      <c r="N7745" t="s">
        <v>32</v>
      </c>
      <c r="O7745" s="17">
        <v>0</v>
      </c>
      <c r="P7745" t="s">
        <v>677</v>
      </c>
      <c r="Q7745" t="s">
        <v>676</v>
      </c>
      <c r="R7745" t="s">
        <v>680</v>
      </c>
      <c r="S7745" t="s">
        <v>34</v>
      </c>
      <c r="T7745" t="s">
        <v>561</v>
      </c>
    </row>
    <row r="7746" spans="1:20">
      <c r="A7746" t="s">
        <v>676</v>
      </c>
      <c r="B7746" t="s">
        <v>677</v>
      </c>
      <c r="C7746" t="s">
        <v>804</v>
      </c>
      <c r="D7746" t="s">
        <v>805</v>
      </c>
      <c r="E7746" t="s">
        <v>25</v>
      </c>
      <c r="F7746" s="1">
        <v>40179</v>
      </c>
      <c r="G7746" t="s">
        <v>2895</v>
      </c>
      <c r="H7746">
        <v>201503</v>
      </c>
      <c r="I7746" t="s">
        <v>27</v>
      </c>
      <c r="J7746" t="s">
        <v>28</v>
      </c>
      <c r="K7746" t="s">
        <v>44</v>
      </c>
      <c r="L7746" t="s">
        <v>30</v>
      </c>
      <c r="M7746" t="s">
        <v>31</v>
      </c>
      <c r="N7746" t="s">
        <v>32</v>
      </c>
      <c r="O7746" s="17">
        <v>0</v>
      </c>
      <c r="P7746" t="s">
        <v>677</v>
      </c>
      <c r="Q7746" t="s">
        <v>676</v>
      </c>
      <c r="R7746" t="s">
        <v>680</v>
      </c>
      <c r="S7746" t="s">
        <v>34</v>
      </c>
      <c r="T7746" t="s">
        <v>561</v>
      </c>
    </row>
    <row r="7747" spans="1:20">
      <c r="A7747" t="s">
        <v>703</v>
      </c>
      <c r="B7747" t="s">
        <v>677</v>
      </c>
      <c r="C7747" t="s">
        <v>719</v>
      </c>
      <c r="D7747" t="s">
        <v>720</v>
      </c>
      <c r="E7747" t="s">
        <v>25</v>
      </c>
      <c r="F7747" s="1">
        <v>40179</v>
      </c>
      <c r="G7747" t="s">
        <v>2895</v>
      </c>
      <c r="H7747">
        <v>201503</v>
      </c>
      <c r="I7747" t="s">
        <v>27</v>
      </c>
      <c r="J7747" t="s">
        <v>53</v>
      </c>
      <c r="K7747" t="s">
        <v>37</v>
      </c>
      <c r="L7747" t="s">
        <v>54</v>
      </c>
      <c r="M7747" t="s">
        <v>31</v>
      </c>
      <c r="N7747" t="s">
        <v>32</v>
      </c>
      <c r="O7747" s="17">
        <v>-56.14</v>
      </c>
      <c r="P7747" t="s">
        <v>677</v>
      </c>
      <c r="Q7747" t="s">
        <v>703</v>
      </c>
      <c r="R7747" t="s">
        <v>680</v>
      </c>
      <c r="S7747" t="s">
        <v>34</v>
      </c>
      <c r="T7747" t="s">
        <v>561</v>
      </c>
    </row>
    <row r="7748" spans="1:20">
      <c r="A7748" t="s">
        <v>703</v>
      </c>
      <c r="B7748" t="s">
        <v>677</v>
      </c>
      <c r="C7748" t="s">
        <v>719</v>
      </c>
      <c r="D7748" t="s">
        <v>720</v>
      </c>
      <c r="E7748" t="s">
        <v>25</v>
      </c>
      <c r="F7748" s="1">
        <v>40179</v>
      </c>
      <c r="G7748" t="s">
        <v>2895</v>
      </c>
      <c r="H7748">
        <v>201503</v>
      </c>
      <c r="I7748" t="s">
        <v>27</v>
      </c>
      <c r="J7748" t="s">
        <v>53</v>
      </c>
      <c r="K7748" t="s">
        <v>39</v>
      </c>
      <c r="L7748" t="s">
        <v>54</v>
      </c>
      <c r="M7748" t="s">
        <v>31</v>
      </c>
      <c r="N7748" t="s">
        <v>32</v>
      </c>
      <c r="O7748" s="17">
        <v>-75.16</v>
      </c>
      <c r="P7748" t="s">
        <v>677</v>
      </c>
      <c r="Q7748" t="s">
        <v>703</v>
      </c>
      <c r="R7748" t="s">
        <v>680</v>
      </c>
      <c r="S7748" t="s">
        <v>34</v>
      </c>
      <c r="T7748" t="s">
        <v>561</v>
      </c>
    </row>
    <row r="7749" spans="1:20">
      <c r="A7749" t="s">
        <v>703</v>
      </c>
      <c r="B7749" t="s">
        <v>677</v>
      </c>
      <c r="C7749" t="s">
        <v>719</v>
      </c>
      <c r="D7749" t="s">
        <v>720</v>
      </c>
      <c r="E7749" t="s">
        <v>25</v>
      </c>
      <c r="F7749" s="1">
        <v>40179</v>
      </c>
      <c r="G7749" t="s">
        <v>2895</v>
      </c>
      <c r="H7749">
        <v>201503</v>
      </c>
      <c r="I7749" t="s">
        <v>27</v>
      </c>
      <c r="J7749" t="s">
        <v>53</v>
      </c>
      <c r="K7749" t="s">
        <v>38</v>
      </c>
      <c r="L7749" t="s">
        <v>54</v>
      </c>
      <c r="M7749" t="s">
        <v>31</v>
      </c>
      <c r="N7749" t="s">
        <v>32</v>
      </c>
      <c r="O7749" s="17">
        <v>-81.39</v>
      </c>
      <c r="P7749" t="s">
        <v>677</v>
      </c>
      <c r="Q7749" t="s">
        <v>703</v>
      </c>
      <c r="R7749" t="s">
        <v>680</v>
      </c>
      <c r="S7749" t="s">
        <v>34</v>
      </c>
      <c r="T7749" t="s">
        <v>561</v>
      </c>
    </row>
    <row r="7750" spans="1:20">
      <c r="A7750" t="s">
        <v>703</v>
      </c>
      <c r="B7750" t="s">
        <v>677</v>
      </c>
      <c r="C7750" t="s">
        <v>719</v>
      </c>
      <c r="D7750" t="s">
        <v>720</v>
      </c>
      <c r="E7750" t="s">
        <v>25</v>
      </c>
      <c r="F7750" s="1">
        <v>40179</v>
      </c>
      <c r="G7750" t="s">
        <v>2895</v>
      </c>
      <c r="H7750">
        <v>201503</v>
      </c>
      <c r="I7750" t="s">
        <v>27</v>
      </c>
      <c r="J7750" t="s">
        <v>53</v>
      </c>
      <c r="K7750" t="s">
        <v>41</v>
      </c>
      <c r="L7750" t="s">
        <v>54</v>
      </c>
      <c r="M7750" t="s">
        <v>31</v>
      </c>
      <c r="N7750" t="s">
        <v>32</v>
      </c>
      <c r="O7750" s="17">
        <v>-238.63</v>
      </c>
      <c r="P7750" t="s">
        <v>677</v>
      </c>
      <c r="Q7750" t="s">
        <v>703</v>
      </c>
      <c r="R7750" t="s">
        <v>680</v>
      </c>
      <c r="S7750" t="s">
        <v>34</v>
      </c>
      <c r="T7750" t="s">
        <v>561</v>
      </c>
    </row>
    <row r="7751" spans="1:20">
      <c r="A7751" t="s">
        <v>703</v>
      </c>
      <c r="B7751" t="s">
        <v>677</v>
      </c>
      <c r="C7751" t="s">
        <v>719</v>
      </c>
      <c r="D7751" t="s">
        <v>720</v>
      </c>
      <c r="E7751" t="s">
        <v>25</v>
      </c>
      <c r="F7751" s="1">
        <v>40179</v>
      </c>
      <c r="G7751" t="s">
        <v>2895</v>
      </c>
      <c r="H7751">
        <v>201503</v>
      </c>
      <c r="I7751" t="s">
        <v>27</v>
      </c>
      <c r="J7751" t="s">
        <v>53</v>
      </c>
      <c r="K7751" t="s">
        <v>40</v>
      </c>
      <c r="L7751" t="s">
        <v>54</v>
      </c>
      <c r="M7751" t="s">
        <v>31</v>
      </c>
      <c r="N7751" t="s">
        <v>32</v>
      </c>
      <c r="O7751" s="17">
        <v>-329.43</v>
      </c>
      <c r="P7751" t="s">
        <v>677</v>
      </c>
      <c r="Q7751" t="s">
        <v>703</v>
      </c>
      <c r="R7751" t="s">
        <v>680</v>
      </c>
      <c r="S7751" t="s">
        <v>34</v>
      </c>
      <c r="T7751" t="s">
        <v>561</v>
      </c>
    </row>
    <row r="7752" spans="1:20">
      <c r="A7752" t="s">
        <v>703</v>
      </c>
      <c r="B7752" t="s">
        <v>677</v>
      </c>
      <c r="C7752" t="s">
        <v>719</v>
      </c>
      <c r="D7752" t="s">
        <v>720</v>
      </c>
      <c r="E7752" t="s">
        <v>25</v>
      </c>
      <c r="F7752" s="1">
        <v>40179</v>
      </c>
      <c r="G7752" t="s">
        <v>2895</v>
      </c>
      <c r="H7752">
        <v>201503</v>
      </c>
      <c r="I7752" t="s">
        <v>27</v>
      </c>
      <c r="J7752" t="s">
        <v>53</v>
      </c>
      <c r="K7752" t="s">
        <v>29</v>
      </c>
      <c r="L7752" t="s">
        <v>54</v>
      </c>
      <c r="M7752" t="s">
        <v>31</v>
      </c>
      <c r="N7752" t="s">
        <v>32</v>
      </c>
      <c r="O7752" s="17">
        <v>-691.64</v>
      </c>
      <c r="P7752" t="s">
        <v>677</v>
      </c>
      <c r="Q7752" t="s">
        <v>703</v>
      </c>
      <c r="R7752" t="s">
        <v>680</v>
      </c>
      <c r="S7752" t="s">
        <v>34</v>
      </c>
      <c r="T7752" t="s">
        <v>561</v>
      </c>
    </row>
    <row r="7753" spans="1:20">
      <c r="A7753" t="s">
        <v>703</v>
      </c>
      <c r="B7753" t="s">
        <v>677</v>
      </c>
      <c r="C7753" t="s">
        <v>719</v>
      </c>
      <c r="D7753" t="s">
        <v>720</v>
      </c>
      <c r="E7753" t="s">
        <v>25</v>
      </c>
      <c r="F7753" s="1">
        <v>40179</v>
      </c>
      <c r="G7753" t="s">
        <v>2895</v>
      </c>
      <c r="H7753">
        <v>201503</v>
      </c>
      <c r="I7753" t="s">
        <v>27</v>
      </c>
      <c r="J7753" t="s">
        <v>53</v>
      </c>
      <c r="K7753" t="s">
        <v>36</v>
      </c>
      <c r="L7753" t="s">
        <v>54</v>
      </c>
      <c r="M7753" t="s">
        <v>31</v>
      </c>
      <c r="N7753" t="s">
        <v>32</v>
      </c>
      <c r="O7753" s="17">
        <v>-852.02</v>
      </c>
      <c r="P7753" t="s">
        <v>677</v>
      </c>
      <c r="Q7753" t="s">
        <v>703</v>
      </c>
      <c r="R7753" t="s">
        <v>680</v>
      </c>
      <c r="S7753" t="s">
        <v>34</v>
      </c>
      <c r="T7753" t="s">
        <v>561</v>
      </c>
    </row>
    <row r="7754" spans="1:20">
      <c r="A7754" t="s">
        <v>676</v>
      </c>
      <c r="B7754" t="s">
        <v>677</v>
      </c>
      <c r="C7754" t="s">
        <v>684</v>
      </c>
      <c r="D7754" t="s">
        <v>685</v>
      </c>
      <c r="E7754" t="s">
        <v>25</v>
      </c>
      <c r="F7754" s="1">
        <v>30682</v>
      </c>
      <c r="G7754" t="s">
        <v>2895</v>
      </c>
      <c r="H7754">
        <v>201503</v>
      </c>
      <c r="I7754" t="s">
        <v>27</v>
      </c>
      <c r="J7754" t="s">
        <v>28</v>
      </c>
      <c r="K7754" t="s">
        <v>41</v>
      </c>
      <c r="L7754" t="s">
        <v>30</v>
      </c>
      <c r="M7754" t="s">
        <v>31</v>
      </c>
      <c r="N7754" t="s">
        <v>32</v>
      </c>
      <c r="O7754" s="17">
        <v>-2888.12</v>
      </c>
      <c r="P7754" t="s">
        <v>677</v>
      </c>
      <c r="Q7754" t="s">
        <v>676</v>
      </c>
      <c r="R7754" t="s">
        <v>680</v>
      </c>
      <c r="S7754" t="s">
        <v>34</v>
      </c>
      <c r="T7754" t="s">
        <v>561</v>
      </c>
    </row>
    <row r="7755" spans="1:20">
      <c r="A7755" t="s">
        <v>676</v>
      </c>
      <c r="B7755" t="s">
        <v>677</v>
      </c>
      <c r="C7755" t="s">
        <v>684</v>
      </c>
      <c r="D7755" t="s">
        <v>685</v>
      </c>
      <c r="E7755" t="s">
        <v>25</v>
      </c>
      <c r="F7755" s="1">
        <v>30682</v>
      </c>
      <c r="G7755" t="s">
        <v>2895</v>
      </c>
      <c r="H7755">
        <v>201503</v>
      </c>
      <c r="I7755" t="s">
        <v>27</v>
      </c>
      <c r="J7755" t="s">
        <v>28</v>
      </c>
      <c r="K7755" t="s">
        <v>29</v>
      </c>
      <c r="L7755" t="s">
        <v>30</v>
      </c>
      <c r="M7755" t="s">
        <v>31</v>
      </c>
      <c r="N7755" t="s">
        <v>32</v>
      </c>
      <c r="O7755" s="17">
        <v>-2888.13</v>
      </c>
      <c r="P7755" t="s">
        <v>677</v>
      </c>
      <c r="Q7755" t="s">
        <v>676</v>
      </c>
      <c r="R7755" t="s">
        <v>680</v>
      </c>
      <c r="S7755" t="s">
        <v>34</v>
      </c>
      <c r="T7755" t="s">
        <v>561</v>
      </c>
    </row>
    <row r="7756" spans="1:20">
      <c r="A7756" t="s">
        <v>676</v>
      </c>
      <c r="B7756" t="s">
        <v>677</v>
      </c>
      <c r="C7756" t="s">
        <v>684</v>
      </c>
      <c r="D7756" t="s">
        <v>685</v>
      </c>
      <c r="E7756" t="s">
        <v>25</v>
      </c>
      <c r="F7756" s="1">
        <v>30682</v>
      </c>
      <c r="G7756" t="s">
        <v>2895</v>
      </c>
      <c r="H7756">
        <v>201503</v>
      </c>
      <c r="I7756" t="s">
        <v>27</v>
      </c>
      <c r="J7756" t="s">
        <v>28</v>
      </c>
      <c r="K7756" t="s">
        <v>36</v>
      </c>
      <c r="L7756" t="s">
        <v>30</v>
      </c>
      <c r="M7756" t="s">
        <v>31</v>
      </c>
      <c r="N7756" t="s">
        <v>32</v>
      </c>
      <c r="O7756" s="17">
        <v>-2888.13</v>
      </c>
      <c r="P7756" t="s">
        <v>677</v>
      </c>
      <c r="Q7756" t="s">
        <v>676</v>
      </c>
      <c r="R7756" t="s">
        <v>680</v>
      </c>
      <c r="S7756" t="s">
        <v>34</v>
      </c>
      <c r="T7756" t="s">
        <v>561</v>
      </c>
    </row>
    <row r="7757" spans="1:20">
      <c r="A7757" t="s">
        <v>676</v>
      </c>
      <c r="B7757" t="s">
        <v>677</v>
      </c>
      <c r="C7757" t="s">
        <v>684</v>
      </c>
      <c r="D7757" t="s">
        <v>685</v>
      </c>
      <c r="E7757" t="s">
        <v>25</v>
      </c>
      <c r="F7757" s="1">
        <v>30682</v>
      </c>
      <c r="G7757" t="s">
        <v>2895</v>
      </c>
      <c r="H7757">
        <v>201503</v>
      </c>
      <c r="I7757" t="s">
        <v>27</v>
      </c>
      <c r="J7757" t="s">
        <v>28</v>
      </c>
      <c r="K7757" t="s">
        <v>37</v>
      </c>
      <c r="L7757" t="s">
        <v>30</v>
      </c>
      <c r="M7757" t="s">
        <v>31</v>
      </c>
      <c r="N7757" t="s">
        <v>32</v>
      </c>
      <c r="O7757" s="17">
        <v>-2888.13</v>
      </c>
      <c r="P7757" t="s">
        <v>677</v>
      </c>
      <c r="Q7757" t="s">
        <v>676</v>
      </c>
      <c r="R7757" t="s">
        <v>680</v>
      </c>
      <c r="S7757" t="s">
        <v>34</v>
      </c>
      <c r="T7757" t="s">
        <v>561</v>
      </c>
    </row>
    <row r="7758" spans="1:20">
      <c r="A7758" t="s">
        <v>676</v>
      </c>
      <c r="B7758" t="s">
        <v>677</v>
      </c>
      <c r="C7758" t="s">
        <v>684</v>
      </c>
      <c r="D7758" t="s">
        <v>685</v>
      </c>
      <c r="E7758" t="s">
        <v>25</v>
      </c>
      <c r="F7758" s="1">
        <v>30682</v>
      </c>
      <c r="G7758" t="s">
        <v>2895</v>
      </c>
      <c r="H7758">
        <v>201503</v>
      </c>
      <c r="I7758" t="s">
        <v>27</v>
      </c>
      <c r="J7758" t="s">
        <v>28</v>
      </c>
      <c r="K7758" t="s">
        <v>38</v>
      </c>
      <c r="L7758" t="s">
        <v>30</v>
      </c>
      <c r="M7758" t="s">
        <v>31</v>
      </c>
      <c r="N7758" t="s">
        <v>32</v>
      </c>
      <c r="O7758" s="17">
        <v>-2888.13</v>
      </c>
      <c r="P7758" t="s">
        <v>677</v>
      </c>
      <c r="Q7758" t="s">
        <v>676</v>
      </c>
      <c r="R7758" t="s">
        <v>680</v>
      </c>
      <c r="S7758" t="s">
        <v>34</v>
      </c>
      <c r="T7758" t="s">
        <v>561</v>
      </c>
    </row>
    <row r="7759" spans="1:20">
      <c r="A7759" t="s">
        <v>676</v>
      </c>
      <c r="B7759" t="s">
        <v>677</v>
      </c>
      <c r="C7759" t="s">
        <v>684</v>
      </c>
      <c r="D7759" t="s">
        <v>685</v>
      </c>
      <c r="E7759" t="s">
        <v>25</v>
      </c>
      <c r="F7759" s="1">
        <v>30682</v>
      </c>
      <c r="G7759" t="s">
        <v>2895</v>
      </c>
      <c r="H7759">
        <v>201503</v>
      </c>
      <c r="I7759" t="s">
        <v>27</v>
      </c>
      <c r="J7759" t="s">
        <v>28</v>
      </c>
      <c r="K7759" t="s">
        <v>39</v>
      </c>
      <c r="L7759" t="s">
        <v>30</v>
      </c>
      <c r="M7759" t="s">
        <v>31</v>
      </c>
      <c r="N7759" t="s">
        <v>32</v>
      </c>
      <c r="O7759" s="17">
        <v>-2888.13</v>
      </c>
      <c r="P7759" t="s">
        <v>677</v>
      </c>
      <c r="Q7759" t="s">
        <v>676</v>
      </c>
      <c r="R7759" t="s">
        <v>680</v>
      </c>
      <c r="S7759" t="s">
        <v>34</v>
      </c>
      <c r="T7759" t="s">
        <v>561</v>
      </c>
    </row>
    <row r="7760" spans="1:20">
      <c r="A7760" t="s">
        <v>676</v>
      </c>
      <c r="B7760" t="s">
        <v>677</v>
      </c>
      <c r="C7760" t="s">
        <v>684</v>
      </c>
      <c r="D7760" t="s">
        <v>685</v>
      </c>
      <c r="E7760" t="s">
        <v>25</v>
      </c>
      <c r="F7760" s="1">
        <v>30682</v>
      </c>
      <c r="G7760" t="s">
        <v>2895</v>
      </c>
      <c r="H7760">
        <v>201503</v>
      </c>
      <c r="I7760" t="s">
        <v>27</v>
      </c>
      <c r="J7760" t="s">
        <v>28</v>
      </c>
      <c r="K7760" t="s">
        <v>40</v>
      </c>
      <c r="L7760" t="s">
        <v>30</v>
      </c>
      <c r="M7760" t="s">
        <v>31</v>
      </c>
      <c r="N7760" t="s">
        <v>32</v>
      </c>
      <c r="O7760" s="17">
        <v>-2888.13</v>
      </c>
      <c r="P7760" t="s">
        <v>677</v>
      </c>
      <c r="Q7760" t="s">
        <v>676</v>
      </c>
      <c r="R7760" t="s">
        <v>680</v>
      </c>
      <c r="S7760" t="s">
        <v>34</v>
      </c>
      <c r="T7760" t="s">
        <v>561</v>
      </c>
    </row>
    <row r="7761" spans="1:20">
      <c r="A7761" t="s">
        <v>676</v>
      </c>
      <c r="B7761" t="s">
        <v>677</v>
      </c>
      <c r="C7761" t="s">
        <v>684</v>
      </c>
      <c r="D7761" t="s">
        <v>685</v>
      </c>
      <c r="E7761" t="s">
        <v>25</v>
      </c>
      <c r="F7761" s="1">
        <v>30682</v>
      </c>
      <c r="G7761" t="s">
        <v>2895</v>
      </c>
      <c r="H7761">
        <v>201503</v>
      </c>
      <c r="I7761" t="s">
        <v>27</v>
      </c>
      <c r="J7761" t="s">
        <v>28</v>
      </c>
      <c r="K7761" t="s">
        <v>43</v>
      </c>
      <c r="L7761" t="s">
        <v>30</v>
      </c>
      <c r="M7761" t="s">
        <v>31</v>
      </c>
      <c r="N7761" t="s">
        <v>32</v>
      </c>
      <c r="O7761" s="17">
        <v>-2888.13</v>
      </c>
      <c r="P7761" t="s">
        <v>677</v>
      </c>
      <c r="Q7761" t="s">
        <v>676</v>
      </c>
      <c r="R7761" t="s">
        <v>680</v>
      </c>
      <c r="S7761" t="s">
        <v>34</v>
      </c>
      <c r="T7761" t="s">
        <v>561</v>
      </c>
    </row>
    <row r="7762" spans="1:20">
      <c r="A7762" t="s">
        <v>676</v>
      </c>
      <c r="B7762" t="s">
        <v>677</v>
      </c>
      <c r="C7762" t="s">
        <v>684</v>
      </c>
      <c r="D7762" t="s">
        <v>685</v>
      </c>
      <c r="E7762" t="s">
        <v>25</v>
      </c>
      <c r="F7762" s="1">
        <v>30682</v>
      </c>
      <c r="G7762" t="s">
        <v>2895</v>
      </c>
      <c r="H7762">
        <v>201503</v>
      </c>
      <c r="I7762" t="s">
        <v>27</v>
      </c>
      <c r="J7762" t="s">
        <v>28</v>
      </c>
      <c r="K7762" t="s">
        <v>44</v>
      </c>
      <c r="L7762" t="s">
        <v>30</v>
      </c>
      <c r="M7762" t="s">
        <v>31</v>
      </c>
      <c r="N7762" t="s">
        <v>32</v>
      </c>
      <c r="O7762" s="17">
        <v>-2888.13</v>
      </c>
      <c r="P7762" t="s">
        <v>677</v>
      </c>
      <c r="Q7762" t="s">
        <v>676</v>
      </c>
      <c r="R7762" t="s">
        <v>680</v>
      </c>
      <c r="S7762" t="s">
        <v>34</v>
      </c>
      <c r="T7762" t="s">
        <v>561</v>
      </c>
    </row>
    <row r="7763" spans="1:20">
      <c r="A7763" t="s">
        <v>714</v>
      </c>
      <c r="B7763" t="s">
        <v>677</v>
      </c>
      <c r="C7763" t="s">
        <v>715</v>
      </c>
      <c r="D7763" t="s">
        <v>716</v>
      </c>
      <c r="E7763" t="s">
        <v>25</v>
      </c>
      <c r="F7763" s="1">
        <v>40179</v>
      </c>
      <c r="G7763" t="s">
        <v>2895</v>
      </c>
      <c r="H7763">
        <v>201503</v>
      </c>
      <c r="I7763" t="s">
        <v>27</v>
      </c>
      <c r="J7763" t="s">
        <v>53</v>
      </c>
      <c r="K7763" t="s">
        <v>36</v>
      </c>
      <c r="L7763" t="s">
        <v>54</v>
      </c>
      <c r="M7763" t="s">
        <v>31</v>
      </c>
      <c r="N7763" t="s">
        <v>32</v>
      </c>
      <c r="O7763" s="17">
        <v>-146674.75</v>
      </c>
      <c r="P7763" t="s">
        <v>677</v>
      </c>
      <c r="Q7763" t="s">
        <v>714</v>
      </c>
      <c r="R7763" t="s">
        <v>680</v>
      </c>
      <c r="S7763" t="s">
        <v>34</v>
      </c>
      <c r="T7763" t="s">
        <v>561</v>
      </c>
    </row>
    <row r="7764" spans="1:20">
      <c r="A7764" t="s">
        <v>826</v>
      </c>
      <c r="B7764" t="s">
        <v>827</v>
      </c>
      <c r="C7764" t="s">
        <v>828</v>
      </c>
      <c r="D7764" t="s">
        <v>829</v>
      </c>
      <c r="E7764" t="s">
        <v>25</v>
      </c>
      <c r="F7764" s="1">
        <v>30682</v>
      </c>
      <c r="G7764" t="s">
        <v>2895</v>
      </c>
      <c r="H7764">
        <v>201503</v>
      </c>
      <c r="I7764" t="s">
        <v>27</v>
      </c>
      <c r="J7764" t="s">
        <v>28</v>
      </c>
      <c r="K7764" t="s">
        <v>29</v>
      </c>
      <c r="L7764" t="s">
        <v>30</v>
      </c>
      <c r="M7764" t="s">
        <v>31</v>
      </c>
      <c r="N7764" t="s">
        <v>32</v>
      </c>
      <c r="O7764">
        <v>19.190000000000001</v>
      </c>
      <c r="P7764" t="s">
        <v>827</v>
      </c>
      <c r="Q7764" t="s">
        <v>826</v>
      </c>
      <c r="R7764" t="s">
        <v>830</v>
      </c>
      <c r="S7764" t="s">
        <v>34</v>
      </c>
      <c r="T7764" t="s">
        <v>35</v>
      </c>
    </row>
    <row r="7765" spans="1:20">
      <c r="A7765" t="s">
        <v>826</v>
      </c>
      <c r="B7765" t="s">
        <v>827</v>
      </c>
      <c r="C7765" t="s">
        <v>828</v>
      </c>
      <c r="D7765" t="s">
        <v>829</v>
      </c>
      <c r="E7765" t="s">
        <v>25</v>
      </c>
      <c r="F7765" s="1">
        <v>30682</v>
      </c>
      <c r="G7765" t="s">
        <v>2895</v>
      </c>
      <c r="H7765">
        <v>201503</v>
      </c>
      <c r="I7765" t="s">
        <v>27</v>
      </c>
      <c r="J7765" t="s">
        <v>28</v>
      </c>
      <c r="K7765" t="s">
        <v>36</v>
      </c>
      <c r="L7765" t="s">
        <v>30</v>
      </c>
      <c r="M7765" t="s">
        <v>31</v>
      </c>
      <c r="N7765" t="s">
        <v>32</v>
      </c>
      <c r="O7765">
        <v>6.9</v>
      </c>
      <c r="P7765" t="s">
        <v>827</v>
      </c>
      <c r="Q7765" t="s">
        <v>826</v>
      </c>
      <c r="R7765" t="s">
        <v>830</v>
      </c>
      <c r="S7765" t="s">
        <v>34</v>
      </c>
      <c r="T7765" t="s">
        <v>35</v>
      </c>
    </row>
    <row r="7766" spans="1:20">
      <c r="A7766" t="s">
        <v>826</v>
      </c>
      <c r="B7766" t="s">
        <v>827</v>
      </c>
      <c r="C7766" t="s">
        <v>828</v>
      </c>
      <c r="D7766" t="s">
        <v>829</v>
      </c>
      <c r="E7766" t="s">
        <v>25</v>
      </c>
      <c r="F7766" s="1">
        <v>30682</v>
      </c>
      <c r="G7766" t="s">
        <v>2895</v>
      </c>
      <c r="H7766">
        <v>201503</v>
      </c>
      <c r="I7766" t="s">
        <v>27</v>
      </c>
      <c r="J7766" t="s">
        <v>28</v>
      </c>
      <c r="K7766" t="s">
        <v>37</v>
      </c>
      <c r="L7766" t="s">
        <v>30</v>
      </c>
      <c r="M7766" t="s">
        <v>31</v>
      </c>
      <c r="N7766" t="s">
        <v>32</v>
      </c>
      <c r="O7766">
        <v>3.87</v>
      </c>
      <c r="P7766" t="s">
        <v>827</v>
      </c>
      <c r="Q7766" t="s">
        <v>826</v>
      </c>
      <c r="R7766" t="s">
        <v>830</v>
      </c>
      <c r="S7766" t="s">
        <v>34</v>
      </c>
      <c r="T7766" t="s">
        <v>35</v>
      </c>
    </row>
    <row r="7767" spans="1:20">
      <c r="A7767" t="s">
        <v>826</v>
      </c>
      <c r="B7767" t="s">
        <v>827</v>
      </c>
      <c r="C7767" t="s">
        <v>828</v>
      </c>
      <c r="D7767" t="s">
        <v>829</v>
      </c>
      <c r="E7767" t="s">
        <v>25</v>
      </c>
      <c r="F7767" s="1">
        <v>30682</v>
      </c>
      <c r="G7767" t="s">
        <v>2895</v>
      </c>
      <c r="H7767">
        <v>201503</v>
      </c>
      <c r="I7767" t="s">
        <v>27</v>
      </c>
      <c r="J7767" t="s">
        <v>28</v>
      </c>
      <c r="K7767" t="s">
        <v>38</v>
      </c>
      <c r="L7767" t="s">
        <v>30</v>
      </c>
      <c r="M7767" t="s">
        <v>31</v>
      </c>
      <c r="N7767" t="s">
        <v>32</v>
      </c>
      <c r="O7767">
        <v>17.7</v>
      </c>
      <c r="P7767" t="s">
        <v>827</v>
      </c>
      <c r="Q7767" t="s">
        <v>826</v>
      </c>
      <c r="R7767" t="s">
        <v>830</v>
      </c>
      <c r="S7767" t="s">
        <v>34</v>
      </c>
      <c r="T7767" t="s">
        <v>35</v>
      </c>
    </row>
    <row r="7768" spans="1:20">
      <c r="A7768" t="s">
        <v>826</v>
      </c>
      <c r="B7768" t="s">
        <v>827</v>
      </c>
      <c r="C7768" t="s">
        <v>828</v>
      </c>
      <c r="D7768" t="s">
        <v>829</v>
      </c>
      <c r="E7768" t="s">
        <v>25</v>
      </c>
      <c r="F7768" s="1">
        <v>30682</v>
      </c>
      <c r="G7768" t="s">
        <v>2895</v>
      </c>
      <c r="H7768">
        <v>201503</v>
      </c>
      <c r="I7768" t="s">
        <v>27</v>
      </c>
      <c r="J7768" t="s">
        <v>28</v>
      </c>
      <c r="K7768" t="s">
        <v>39</v>
      </c>
      <c r="L7768" t="s">
        <v>30</v>
      </c>
      <c r="M7768" t="s">
        <v>31</v>
      </c>
      <c r="N7768" t="s">
        <v>32</v>
      </c>
      <c r="O7768">
        <v>7.0000000000000007E-2</v>
      </c>
      <c r="P7768" t="s">
        <v>827</v>
      </c>
      <c r="Q7768" t="s">
        <v>826</v>
      </c>
      <c r="R7768" t="s">
        <v>830</v>
      </c>
      <c r="S7768" t="s">
        <v>34</v>
      </c>
      <c r="T7768" t="s">
        <v>35</v>
      </c>
    </row>
    <row r="7769" spans="1:20">
      <c r="A7769" t="s">
        <v>826</v>
      </c>
      <c r="B7769" t="s">
        <v>827</v>
      </c>
      <c r="C7769" t="s">
        <v>828</v>
      </c>
      <c r="D7769" t="s">
        <v>829</v>
      </c>
      <c r="E7769" t="s">
        <v>25</v>
      </c>
      <c r="F7769" s="1">
        <v>30682</v>
      </c>
      <c r="G7769" t="s">
        <v>2895</v>
      </c>
      <c r="H7769">
        <v>201503</v>
      </c>
      <c r="I7769" t="s">
        <v>27</v>
      </c>
      <c r="J7769" t="s">
        <v>28</v>
      </c>
      <c r="K7769" t="s">
        <v>40</v>
      </c>
      <c r="L7769" t="s">
        <v>30</v>
      </c>
      <c r="M7769" t="s">
        <v>31</v>
      </c>
      <c r="N7769" t="s">
        <v>32</v>
      </c>
      <c r="O7769">
        <v>0.12</v>
      </c>
      <c r="P7769" t="s">
        <v>827</v>
      </c>
      <c r="Q7769" t="s">
        <v>826</v>
      </c>
      <c r="R7769" t="s">
        <v>830</v>
      </c>
      <c r="S7769" t="s">
        <v>34</v>
      </c>
      <c r="T7769" t="s">
        <v>35</v>
      </c>
    </row>
    <row r="7770" spans="1:20">
      <c r="A7770" t="s">
        <v>826</v>
      </c>
      <c r="B7770" t="s">
        <v>827</v>
      </c>
      <c r="C7770" t="s">
        <v>828</v>
      </c>
      <c r="D7770" t="s">
        <v>829</v>
      </c>
      <c r="E7770" t="s">
        <v>25</v>
      </c>
      <c r="F7770" s="1">
        <v>30682</v>
      </c>
      <c r="G7770" t="s">
        <v>2895</v>
      </c>
      <c r="H7770">
        <v>201503</v>
      </c>
      <c r="I7770" t="s">
        <v>27</v>
      </c>
      <c r="J7770" t="s">
        <v>28</v>
      </c>
      <c r="K7770" t="s">
        <v>41</v>
      </c>
      <c r="L7770" t="s">
        <v>30</v>
      </c>
      <c r="M7770" t="s">
        <v>31</v>
      </c>
      <c r="N7770" t="s">
        <v>32</v>
      </c>
      <c r="O7770">
        <v>0.06</v>
      </c>
      <c r="P7770" t="s">
        <v>827</v>
      </c>
      <c r="Q7770" t="s">
        <v>826</v>
      </c>
      <c r="R7770" t="s">
        <v>830</v>
      </c>
      <c r="S7770" t="s">
        <v>34</v>
      </c>
      <c r="T7770" t="s">
        <v>35</v>
      </c>
    </row>
    <row r="7771" spans="1:20">
      <c r="A7771" t="s">
        <v>826</v>
      </c>
      <c r="B7771" t="s">
        <v>827</v>
      </c>
      <c r="C7771" t="s">
        <v>828</v>
      </c>
      <c r="D7771" t="s">
        <v>829</v>
      </c>
      <c r="E7771" t="s">
        <v>25</v>
      </c>
      <c r="F7771" s="1">
        <v>30682</v>
      </c>
      <c r="G7771" t="s">
        <v>2895</v>
      </c>
      <c r="H7771">
        <v>201503</v>
      </c>
      <c r="I7771" t="s">
        <v>27</v>
      </c>
      <c r="J7771" t="s">
        <v>28</v>
      </c>
      <c r="K7771" t="s">
        <v>44</v>
      </c>
      <c r="L7771" t="s">
        <v>30</v>
      </c>
      <c r="M7771" t="s">
        <v>31</v>
      </c>
      <c r="N7771" t="s">
        <v>32</v>
      </c>
      <c r="O7771">
        <v>0.35000000000000003</v>
      </c>
      <c r="P7771" t="s">
        <v>827</v>
      </c>
      <c r="Q7771" t="s">
        <v>826</v>
      </c>
      <c r="R7771" t="s">
        <v>830</v>
      </c>
      <c r="S7771" t="s">
        <v>34</v>
      </c>
      <c r="T7771" t="s">
        <v>35</v>
      </c>
    </row>
    <row r="7772" spans="1:20">
      <c r="A7772" t="s">
        <v>831</v>
      </c>
      <c r="B7772" t="s">
        <v>827</v>
      </c>
      <c r="C7772" t="s">
        <v>832</v>
      </c>
      <c r="D7772" t="s">
        <v>833</v>
      </c>
      <c r="E7772" t="s">
        <v>25</v>
      </c>
      <c r="F7772" s="1">
        <v>30682</v>
      </c>
      <c r="G7772" t="s">
        <v>2895</v>
      </c>
      <c r="H7772">
        <v>201503</v>
      </c>
      <c r="I7772" t="s">
        <v>27</v>
      </c>
      <c r="J7772" t="s">
        <v>28</v>
      </c>
      <c r="K7772" t="s">
        <v>29</v>
      </c>
      <c r="L7772" t="s">
        <v>30</v>
      </c>
      <c r="M7772" t="s">
        <v>31</v>
      </c>
      <c r="N7772" t="s">
        <v>32</v>
      </c>
      <c r="O7772">
        <v>161.67000000000002</v>
      </c>
      <c r="P7772" t="s">
        <v>827</v>
      </c>
      <c r="Q7772" t="s">
        <v>831</v>
      </c>
      <c r="R7772" t="s">
        <v>830</v>
      </c>
      <c r="S7772" t="s">
        <v>34</v>
      </c>
      <c r="T7772" t="s">
        <v>35</v>
      </c>
    </row>
    <row r="7773" spans="1:20">
      <c r="A7773" t="s">
        <v>831</v>
      </c>
      <c r="B7773" t="s">
        <v>827</v>
      </c>
      <c r="C7773" t="s">
        <v>832</v>
      </c>
      <c r="D7773" t="s">
        <v>833</v>
      </c>
      <c r="E7773" t="s">
        <v>25</v>
      </c>
      <c r="F7773" s="1">
        <v>30682</v>
      </c>
      <c r="G7773" t="s">
        <v>2895</v>
      </c>
      <c r="H7773">
        <v>201503</v>
      </c>
      <c r="I7773" t="s">
        <v>27</v>
      </c>
      <c r="J7773" t="s">
        <v>28</v>
      </c>
      <c r="K7773" t="s">
        <v>36</v>
      </c>
      <c r="L7773" t="s">
        <v>30</v>
      </c>
      <c r="M7773" t="s">
        <v>31</v>
      </c>
      <c r="N7773" t="s">
        <v>32</v>
      </c>
      <c r="O7773">
        <v>161.67000000000002</v>
      </c>
      <c r="P7773" t="s">
        <v>827</v>
      </c>
      <c r="Q7773" t="s">
        <v>831</v>
      </c>
      <c r="R7773" t="s">
        <v>830</v>
      </c>
      <c r="S7773" t="s">
        <v>34</v>
      </c>
      <c r="T7773" t="s">
        <v>35</v>
      </c>
    </row>
    <row r="7774" spans="1:20">
      <c r="A7774" t="s">
        <v>831</v>
      </c>
      <c r="B7774" t="s">
        <v>827</v>
      </c>
      <c r="C7774" t="s">
        <v>832</v>
      </c>
      <c r="D7774" t="s">
        <v>833</v>
      </c>
      <c r="E7774" t="s">
        <v>25</v>
      </c>
      <c r="F7774" s="1">
        <v>30682</v>
      </c>
      <c r="G7774" t="s">
        <v>2895</v>
      </c>
      <c r="H7774">
        <v>201503</v>
      </c>
      <c r="I7774" t="s">
        <v>27</v>
      </c>
      <c r="J7774" t="s">
        <v>28</v>
      </c>
      <c r="K7774" t="s">
        <v>38</v>
      </c>
      <c r="L7774" t="s">
        <v>30</v>
      </c>
      <c r="M7774" t="s">
        <v>31</v>
      </c>
      <c r="N7774" t="s">
        <v>32</v>
      </c>
      <c r="O7774">
        <v>161.67000000000002</v>
      </c>
      <c r="P7774" t="s">
        <v>827</v>
      </c>
      <c r="Q7774" t="s">
        <v>831</v>
      </c>
      <c r="R7774" t="s">
        <v>830</v>
      </c>
      <c r="S7774" t="s">
        <v>34</v>
      </c>
      <c r="T7774" t="s">
        <v>35</v>
      </c>
    </row>
    <row r="7775" spans="1:20">
      <c r="A7775" t="s">
        <v>831</v>
      </c>
      <c r="B7775" t="s">
        <v>827</v>
      </c>
      <c r="C7775" t="s">
        <v>832</v>
      </c>
      <c r="D7775" t="s">
        <v>833</v>
      </c>
      <c r="E7775" t="s">
        <v>25</v>
      </c>
      <c r="F7775" s="1">
        <v>30682</v>
      </c>
      <c r="G7775" t="s">
        <v>2895</v>
      </c>
      <c r="H7775">
        <v>201503</v>
      </c>
      <c r="I7775" t="s">
        <v>27</v>
      </c>
      <c r="J7775" t="s">
        <v>28</v>
      </c>
      <c r="K7775" t="s">
        <v>39</v>
      </c>
      <c r="L7775" t="s">
        <v>30</v>
      </c>
      <c r="M7775" t="s">
        <v>31</v>
      </c>
      <c r="N7775" t="s">
        <v>32</v>
      </c>
      <c r="O7775">
        <v>161.64000000000001</v>
      </c>
      <c r="P7775" t="s">
        <v>827</v>
      </c>
      <c r="Q7775" t="s">
        <v>831</v>
      </c>
      <c r="R7775" t="s">
        <v>830</v>
      </c>
      <c r="S7775" t="s">
        <v>34</v>
      </c>
      <c r="T7775" t="s">
        <v>35</v>
      </c>
    </row>
    <row r="7776" spans="1:20">
      <c r="A7776" t="s">
        <v>831</v>
      </c>
      <c r="B7776" t="s">
        <v>827</v>
      </c>
      <c r="C7776" t="s">
        <v>832</v>
      </c>
      <c r="D7776" t="s">
        <v>833</v>
      </c>
      <c r="E7776" t="s">
        <v>25</v>
      </c>
      <c r="F7776" s="1">
        <v>30682</v>
      </c>
      <c r="G7776" t="s">
        <v>2895</v>
      </c>
      <c r="H7776">
        <v>201503</v>
      </c>
      <c r="I7776" t="s">
        <v>27</v>
      </c>
      <c r="J7776" t="s">
        <v>28</v>
      </c>
      <c r="K7776" t="s">
        <v>40</v>
      </c>
      <c r="L7776" t="s">
        <v>30</v>
      </c>
      <c r="M7776" t="s">
        <v>31</v>
      </c>
      <c r="N7776" t="s">
        <v>32</v>
      </c>
      <c r="O7776">
        <v>161.72999999999999</v>
      </c>
      <c r="P7776" t="s">
        <v>827</v>
      </c>
      <c r="Q7776" t="s">
        <v>831</v>
      </c>
      <c r="R7776" t="s">
        <v>830</v>
      </c>
      <c r="S7776" t="s">
        <v>34</v>
      </c>
      <c r="T7776" t="s">
        <v>35</v>
      </c>
    </row>
    <row r="7777" spans="1:20">
      <c r="A7777" t="s">
        <v>837</v>
      </c>
      <c r="B7777" t="s">
        <v>827</v>
      </c>
      <c r="C7777" t="s">
        <v>838</v>
      </c>
      <c r="D7777" t="s">
        <v>839</v>
      </c>
      <c r="E7777" t="s">
        <v>25</v>
      </c>
      <c r="F7777" s="1">
        <v>38261</v>
      </c>
      <c r="G7777" t="s">
        <v>2895</v>
      </c>
      <c r="H7777">
        <v>201503</v>
      </c>
      <c r="I7777" t="s">
        <v>27</v>
      </c>
      <c r="J7777" t="s">
        <v>28</v>
      </c>
      <c r="K7777" t="s">
        <v>29</v>
      </c>
      <c r="L7777" t="s">
        <v>30</v>
      </c>
      <c r="M7777" t="s">
        <v>31</v>
      </c>
      <c r="N7777" t="s">
        <v>32</v>
      </c>
      <c r="O7777">
        <v>111.15</v>
      </c>
      <c r="P7777" t="s">
        <v>827</v>
      </c>
      <c r="Q7777" t="s">
        <v>837</v>
      </c>
      <c r="R7777" t="s">
        <v>830</v>
      </c>
      <c r="S7777" t="s">
        <v>34</v>
      </c>
      <c r="T7777" t="s">
        <v>35</v>
      </c>
    </row>
    <row r="7778" spans="1:20">
      <c r="A7778" t="s">
        <v>837</v>
      </c>
      <c r="B7778" t="s">
        <v>827</v>
      </c>
      <c r="C7778" t="s">
        <v>838</v>
      </c>
      <c r="D7778" t="s">
        <v>839</v>
      </c>
      <c r="E7778" t="s">
        <v>25</v>
      </c>
      <c r="F7778" s="1">
        <v>38261</v>
      </c>
      <c r="G7778" t="s">
        <v>2895</v>
      </c>
      <c r="H7778">
        <v>201503</v>
      </c>
      <c r="I7778" t="s">
        <v>27</v>
      </c>
      <c r="J7778" t="s">
        <v>28</v>
      </c>
      <c r="K7778" t="s">
        <v>36</v>
      </c>
      <c r="L7778" t="s">
        <v>30</v>
      </c>
      <c r="M7778" t="s">
        <v>31</v>
      </c>
      <c r="N7778" t="s">
        <v>32</v>
      </c>
      <c r="O7778">
        <v>66.53</v>
      </c>
      <c r="P7778" t="s">
        <v>827</v>
      </c>
      <c r="Q7778" t="s">
        <v>837</v>
      </c>
      <c r="R7778" t="s">
        <v>830</v>
      </c>
      <c r="S7778" t="s">
        <v>34</v>
      </c>
      <c r="T7778" t="s">
        <v>35</v>
      </c>
    </row>
    <row r="7779" spans="1:20">
      <c r="A7779" t="s">
        <v>837</v>
      </c>
      <c r="B7779" t="s">
        <v>827</v>
      </c>
      <c r="C7779" t="s">
        <v>838</v>
      </c>
      <c r="D7779" t="s">
        <v>839</v>
      </c>
      <c r="E7779" t="s">
        <v>25</v>
      </c>
      <c r="F7779" s="1">
        <v>38261</v>
      </c>
      <c r="G7779" t="s">
        <v>2895</v>
      </c>
      <c r="H7779">
        <v>201503</v>
      </c>
      <c r="I7779" t="s">
        <v>27</v>
      </c>
      <c r="J7779" t="s">
        <v>28</v>
      </c>
      <c r="K7779" t="s">
        <v>37</v>
      </c>
      <c r="L7779" t="s">
        <v>30</v>
      </c>
      <c r="M7779" t="s">
        <v>31</v>
      </c>
      <c r="N7779" t="s">
        <v>32</v>
      </c>
      <c r="O7779">
        <v>384.90000000000003</v>
      </c>
      <c r="P7779" t="s">
        <v>827</v>
      </c>
      <c r="Q7779" t="s">
        <v>837</v>
      </c>
      <c r="R7779" t="s">
        <v>830</v>
      </c>
      <c r="S7779" t="s">
        <v>34</v>
      </c>
      <c r="T7779" t="s">
        <v>35</v>
      </c>
    </row>
    <row r="7780" spans="1:20">
      <c r="A7780" t="s">
        <v>837</v>
      </c>
      <c r="B7780" t="s">
        <v>827</v>
      </c>
      <c r="C7780" t="s">
        <v>838</v>
      </c>
      <c r="D7780" t="s">
        <v>839</v>
      </c>
      <c r="E7780" t="s">
        <v>25</v>
      </c>
      <c r="F7780" s="1">
        <v>38261</v>
      </c>
      <c r="G7780" t="s">
        <v>2895</v>
      </c>
      <c r="H7780">
        <v>201503</v>
      </c>
      <c r="I7780" t="s">
        <v>27</v>
      </c>
      <c r="J7780" t="s">
        <v>28</v>
      </c>
      <c r="K7780" t="s">
        <v>38</v>
      </c>
      <c r="L7780" t="s">
        <v>30</v>
      </c>
      <c r="M7780" t="s">
        <v>31</v>
      </c>
      <c r="N7780" t="s">
        <v>32</v>
      </c>
      <c r="O7780">
        <v>149.94</v>
      </c>
      <c r="P7780" t="s">
        <v>827</v>
      </c>
      <c r="Q7780" t="s">
        <v>837</v>
      </c>
      <c r="R7780" t="s">
        <v>830</v>
      </c>
      <c r="S7780" t="s">
        <v>34</v>
      </c>
      <c r="T7780" t="s">
        <v>35</v>
      </c>
    </row>
    <row r="7781" spans="1:20">
      <c r="A7781" t="s">
        <v>837</v>
      </c>
      <c r="B7781" t="s">
        <v>827</v>
      </c>
      <c r="C7781" t="s">
        <v>838</v>
      </c>
      <c r="D7781" t="s">
        <v>839</v>
      </c>
      <c r="E7781" t="s">
        <v>25</v>
      </c>
      <c r="F7781" s="1">
        <v>38261</v>
      </c>
      <c r="G7781" t="s">
        <v>2895</v>
      </c>
      <c r="H7781">
        <v>201503</v>
      </c>
      <c r="I7781" t="s">
        <v>27</v>
      </c>
      <c r="J7781" t="s">
        <v>28</v>
      </c>
      <c r="K7781" t="s">
        <v>39</v>
      </c>
      <c r="L7781" t="s">
        <v>30</v>
      </c>
      <c r="M7781" t="s">
        <v>31</v>
      </c>
      <c r="N7781" t="s">
        <v>32</v>
      </c>
      <c r="O7781">
        <v>126.03</v>
      </c>
      <c r="P7781" t="s">
        <v>827</v>
      </c>
      <c r="Q7781" t="s">
        <v>837</v>
      </c>
      <c r="R7781" t="s">
        <v>830</v>
      </c>
      <c r="S7781" t="s">
        <v>34</v>
      </c>
      <c r="T7781" t="s">
        <v>35</v>
      </c>
    </row>
    <row r="7782" spans="1:20">
      <c r="A7782" t="s">
        <v>837</v>
      </c>
      <c r="B7782" t="s">
        <v>827</v>
      </c>
      <c r="C7782" t="s">
        <v>838</v>
      </c>
      <c r="D7782" t="s">
        <v>839</v>
      </c>
      <c r="E7782" t="s">
        <v>25</v>
      </c>
      <c r="F7782" s="1">
        <v>38261</v>
      </c>
      <c r="G7782" t="s">
        <v>2895</v>
      </c>
      <c r="H7782">
        <v>201503</v>
      </c>
      <c r="I7782" t="s">
        <v>27</v>
      </c>
      <c r="J7782" t="s">
        <v>28</v>
      </c>
      <c r="K7782" t="s">
        <v>40</v>
      </c>
      <c r="L7782" t="s">
        <v>30</v>
      </c>
      <c r="M7782" t="s">
        <v>31</v>
      </c>
      <c r="N7782" t="s">
        <v>32</v>
      </c>
      <c r="O7782">
        <v>125.94</v>
      </c>
      <c r="P7782" t="s">
        <v>827</v>
      </c>
      <c r="Q7782" t="s">
        <v>837</v>
      </c>
      <c r="R7782" t="s">
        <v>830</v>
      </c>
      <c r="S7782" t="s">
        <v>34</v>
      </c>
      <c r="T7782" t="s">
        <v>35</v>
      </c>
    </row>
    <row r="7783" spans="1:20">
      <c r="A7783" t="s">
        <v>837</v>
      </c>
      <c r="B7783" t="s">
        <v>827</v>
      </c>
      <c r="C7783" t="s">
        <v>838</v>
      </c>
      <c r="D7783" t="s">
        <v>839</v>
      </c>
      <c r="E7783" t="s">
        <v>25</v>
      </c>
      <c r="F7783" s="1">
        <v>38261</v>
      </c>
      <c r="G7783" t="s">
        <v>2895</v>
      </c>
      <c r="H7783">
        <v>201503</v>
      </c>
      <c r="I7783" t="s">
        <v>27</v>
      </c>
      <c r="J7783" t="s">
        <v>28</v>
      </c>
      <c r="K7783" t="s">
        <v>41</v>
      </c>
      <c r="L7783" t="s">
        <v>30</v>
      </c>
      <c r="M7783" t="s">
        <v>31</v>
      </c>
      <c r="N7783" t="s">
        <v>32</v>
      </c>
      <c r="O7783">
        <v>257.56</v>
      </c>
      <c r="P7783" t="s">
        <v>827</v>
      </c>
      <c r="Q7783" t="s">
        <v>837</v>
      </c>
      <c r="R7783" t="s">
        <v>830</v>
      </c>
      <c r="S7783" t="s">
        <v>34</v>
      </c>
      <c r="T7783" t="s">
        <v>35</v>
      </c>
    </row>
    <row r="7784" spans="1:20">
      <c r="A7784" t="s">
        <v>837</v>
      </c>
      <c r="B7784" t="s">
        <v>827</v>
      </c>
      <c r="C7784" t="s">
        <v>838</v>
      </c>
      <c r="D7784" t="s">
        <v>839</v>
      </c>
      <c r="E7784" t="s">
        <v>25</v>
      </c>
      <c r="F7784" s="1">
        <v>38261</v>
      </c>
      <c r="G7784" t="s">
        <v>2895</v>
      </c>
      <c r="H7784">
        <v>201503</v>
      </c>
      <c r="I7784" t="s">
        <v>27</v>
      </c>
      <c r="J7784" t="s">
        <v>28</v>
      </c>
      <c r="K7784" t="s">
        <v>44</v>
      </c>
      <c r="L7784" t="s">
        <v>30</v>
      </c>
      <c r="M7784" t="s">
        <v>31</v>
      </c>
      <c r="N7784" t="s">
        <v>32</v>
      </c>
      <c r="O7784">
        <v>125.57000000000001</v>
      </c>
      <c r="P7784" t="s">
        <v>827</v>
      </c>
      <c r="Q7784" t="s">
        <v>837</v>
      </c>
      <c r="R7784" t="s">
        <v>830</v>
      </c>
      <c r="S7784" t="s">
        <v>34</v>
      </c>
      <c r="T7784" t="s">
        <v>35</v>
      </c>
    </row>
    <row r="7785" spans="1:20">
      <c r="A7785" t="s">
        <v>826</v>
      </c>
      <c r="B7785" t="s">
        <v>827</v>
      </c>
      <c r="C7785" t="s">
        <v>840</v>
      </c>
      <c r="D7785" t="s">
        <v>841</v>
      </c>
      <c r="E7785" t="s">
        <v>25</v>
      </c>
      <c r="F7785" s="1">
        <v>31766</v>
      </c>
      <c r="G7785" t="s">
        <v>2895</v>
      </c>
      <c r="H7785">
        <v>201503</v>
      </c>
      <c r="I7785" t="s">
        <v>27</v>
      </c>
      <c r="J7785" t="s">
        <v>53</v>
      </c>
      <c r="K7785" t="s">
        <v>29</v>
      </c>
      <c r="L7785" t="s">
        <v>54</v>
      </c>
      <c r="M7785" t="s">
        <v>31</v>
      </c>
      <c r="N7785" t="s">
        <v>32</v>
      </c>
      <c r="O7785">
        <v>7346.53</v>
      </c>
      <c r="P7785" t="s">
        <v>827</v>
      </c>
      <c r="Q7785" t="s">
        <v>826</v>
      </c>
      <c r="R7785" t="s">
        <v>830</v>
      </c>
      <c r="S7785" t="s">
        <v>34</v>
      </c>
      <c r="T7785" t="s">
        <v>35</v>
      </c>
    </row>
    <row r="7786" spans="1:20">
      <c r="A7786" t="s">
        <v>826</v>
      </c>
      <c r="B7786" t="s">
        <v>827</v>
      </c>
      <c r="C7786" t="s">
        <v>840</v>
      </c>
      <c r="D7786" t="s">
        <v>841</v>
      </c>
      <c r="E7786" t="s">
        <v>25</v>
      </c>
      <c r="F7786" s="1">
        <v>31766</v>
      </c>
      <c r="G7786" t="s">
        <v>2895</v>
      </c>
      <c r="H7786">
        <v>201503</v>
      </c>
      <c r="I7786" t="s">
        <v>27</v>
      </c>
      <c r="J7786" t="s">
        <v>53</v>
      </c>
      <c r="K7786" t="s">
        <v>36</v>
      </c>
      <c r="L7786" t="s">
        <v>54</v>
      </c>
      <c r="M7786" t="s">
        <v>31</v>
      </c>
      <c r="N7786" t="s">
        <v>32</v>
      </c>
      <c r="O7786">
        <v>1321.52</v>
      </c>
      <c r="P7786" t="s">
        <v>827</v>
      </c>
      <c r="Q7786" t="s">
        <v>826</v>
      </c>
      <c r="R7786" t="s">
        <v>830</v>
      </c>
      <c r="S7786" t="s">
        <v>34</v>
      </c>
      <c r="T7786" t="s">
        <v>35</v>
      </c>
    </row>
    <row r="7787" spans="1:20">
      <c r="A7787" t="s">
        <v>826</v>
      </c>
      <c r="B7787" t="s">
        <v>827</v>
      </c>
      <c r="C7787" t="s">
        <v>840</v>
      </c>
      <c r="D7787" t="s">
        <v>841</v>
      </c>
      <c r="E7787" t="s">
        <v>25</v>
      </c>
      <c r="F7787" s="1">
        <v>31766</v>
      </c>
      <c r="G7787" t="s">
        <v>2895</v>
      </c>
      <c r="H7787">
        <v>201503</v>
      </c>
      <c r="I7787" t="s">
        <v>27</v>
      </c>
      <c r="J7787" t="s">
        <v>53</v>
      </c>
      <c r="K7787" t="s">
        <v>38</v>
      </c>
      <c r="L7787" t="s">
        <v>54</v>
      </c>
      <c r="M7787" t="s">
        <v>31</v>
      </c>
      <c r="N7787" t="s">
        <v>32</v>
      </c>
      <c r="O7787">
        <v>407.24</v>
      </c>
      <c r="P7787" t="s">
        <v>827</v>
      </c>
      <c r="Q7787" t="s">
        <v>826</v>
      </c>
      <c r="R7787" t="s">
        <v>830</v>
      </c>
      <c r="S7787" t="s">
        <v>34</v>
      </c>
      <c r="T7787" t="s">
        <v>35</v>
      </c>
    </row>
    <row r="7788" spans="1:20">
      <c r="A7788" t="s">
        <v>826</v>
      </c>
      <c r="B7788" t="s">
        <v>827</v>
      </c>
      <c r="C7788" t="s">
        <v>840</v>
      </c>
      <c r="D7788" t="s">
        <v>841</v>
      </c>
      <c r="E7788" t="s">
        <v>25</v>
      </c>
      <c r="F7788" s="1">
        <v>31766</v>
      </c>
      <c r="G7788" t="s">
        <v>2895</v>
      </c>
      <c r="H7788">
        <v>201503</v>
      </c>
      <c r="I7788" t="s">
        <v>27</v>
      </c>
      <c r="J7788" t="s">
        <v>53</v>
      </c>
      <c r="K7788" t="s">
        <v>39</v>
      </c>
      <c r="L7788" t="s">
        <v>54</v>
      </c>
      <c r="M7788" t="s">
        <v>31</v>
      </c>
      <c r="N7788" t="s">
        <v>32</v>
      </c>
      <c r="O7788">
        <v>1174.3</v>
      </c>
      <c r="P7788" t="s">
        <v>827</v>
      </c>
      <c r="Q7788" t="s">
        <v>826</v>
      </c>
      <c r="R7788" t="s">
        <v>830</v>
      </c>
      <c r="S7788" t="s">
        <v>34</v>
      </c>
      <c r="T7788" t="s">
        <v>35</v>
      </c>
    </row>
    <row r="7789" spans="1:20">
      <c r="A7789" t="s">
        <v>834</v>
      </c>
      <c r="B7789" t="s">
        <v>827</v>
      </c>
      <c r="C7789" t="s">
        <v>2920</v>
      </c>
      <c r="D7789" t="s">
        <v>2921</v>
      </c>
      <c r="E7789" t="s">
        <v>25</v>
      </c>
      <c r="F7789" s="1">
        <v>18629</v>
      </c>
      <c r="G7789" t="s">
        <v>2895</v>
      </c>
      <c r="H7789">
        <v>201503</v>
      </c>
      <c r="I7789" t="s">
        <v>27</v>
      </c>
      <c r="J7789" t="s">
        <v>28</v>
      </c>
      <c r="K7789" t="s">
        <v>29</v>
      </c>
      <c r="L7789" t="s">
        <v>30</v>
      </c>
      <c r="M7789" t="s">
        <v>31</v>
      </c>
      <c r="N7789" t="s">
        <v>32</v>
      </c>
      <c r="O7789">
        <v>30.5</v>
      </c>
      <c r="P7789" t="s">
        <v>827</v>
      </c>
      <c r="Q7789" t="s">
        <v>834</v>
      </c>
      <c r="R7789" t="s">
        <v>830</v>
      </c>
      <c r="S7789" t="s">
        <v>34</v>
      </c>
      <c r="T7789" t="s">
        <v>35</v>
      </c>
    </row>
    <row r="7790" spans="1:20">
      <c r="A7790" t="s">
        <v>834</v>
      </c>
      <c r="B7790" t="s">
        <v>827</v>
      </c>
      <c r="C7790" t="s">
        <v>2920</v>
      </c>
      <c r="D7790" t="s">
        <v>2921</v>
      </c>
      <c r="E7790" t="s">
        <v>25</v>
      </c>
      <c r="F7790" s="1">
        <v>18629</v>
      </c>
      <c r="G7790" t="s">
        <v>2895</v>
      </c>
      <c r="H7790">
        <v>201503</v>
      </c>
      <c r="I7790" t="s">
        <v>27</v>
      </c>
      <c r="J7790" t="s">
        <v>28</v>
      </c>
      <c r="K7790" t="s">
        <v>36</v>
      </c>
      <c r="L7790" t="s">
        <v>30</v>
      </c>
      <c r="M7790" t="s">
        <v>31</v>
      </c>
      <c r="N7790" t="s">
        <v>32</v>
      </c>
      <c r="O7790">
        <v>10.97</v>
      </c>
      <c r="P7790" t="s">
        <v>827</v>
      </c>
      <c r="Q7790" t="s">
        <v>834</v>
      </c>
      <c r="R7790" t="s">
        <v>830</v>
      </c>
      <c r="S7790" t="s">
        <v>34</v>
      </c>
      <c r="T7790" t="s">
        <v>35</v>
      </c>
    </row>
    <row r="7791" spans="1:20">
      <c r="A7791" t="s">
        <v>834</v>
      </c>
      <c r="B7791" t="s">
        <v>827</v>
      </c>
      <c r="C7791" t="s">
        <v>2920</v>
      </c>
      <c r="D7791" t="s">
        <v>2921</v>
      </c>
      <c r="E7791" t="s">
        <v>25</v>
      </c>
      <c r="F7791" s="1">
        <v>18629</v>
      </c>
      <c r="G7791" t="s">
        <v>2895</v>
      </c>
      <c r="H7791">
        <v>201503</v>
      </c>
      <c r="I7791" t="s">
        <v>27</v>
      </c>
      <c r="J7791" t="s">
        <v>28</v>
      </c>
      <c r="K7791" t="s">
        <v>37</v>
      </c>
      <c r="L7791" t="s">
        <v>30</v>
      </c>
      <c r="M7791" t="s">
        <v>31</v>
      </c>
      <c r="N7791" t="s">
        <v>32</v>
      </c>
      <c r="O7791">
        <v>6.17</v>
      </c>
      <c r="P7791" t="s">
        <v>827</v>
      </c>
      <c r="Q7791" t="s">
        <v>834</v>
      </c>
      <c r="R7791" t="s">
        <v>830</v>
      </c>
      <c r="S7791" t="s">
        <v>34</v>
      </c>
      <c r="T7791" t="s">
        <v>35</v>
      </c>
    </row>
    <row r="7792" spans="1:20">
      <c r="A7792" t="s">
        <v>834</v>
      </c>
      <c r="B7792" t="s">
        <v>827</v>
      </c>
      <c r="C7792" t="s">
        <v>2920</v>
      </c>
      <c r="D7792" t="s">
        <v>2921</v>
      </c>
      <c r="E7792" t="s">
        <v>25</v>
      </c>
      <c r="F7792" s="1">
        <v>18629</v>
      </c>
      <c r="G7792" t="s">
        <v>2895</v>
      </c>
      <c r="H7792">
        <v>201503</v>
      </c>
      <c r="I7792" t="s">
        <v>27</v>
      </c>
      <c r="J7792" t="s">
        <v>28</v>
      </c>
      <c r="K7792" t="s">
        <v>38</v>
      </c>
      <c r="L7792" t="s">
        <v>30</v>
      </c>
      <c r="M7792" t="s">
        <v>31</v>
      </c>
      <c r="N7792" t="s">
        <v>32</v>
      </c>
      <c r="O7792">
        <v>706.75</v>
      </c>
      <c r="P7792" t="s">
        <v>827</v>
      </c>
      <c r="Q7792" t="s">
        <v>834</v>
      </c>
      <c r="R7792" t="s">
        <v>830</v>
      </c>
      <c r="S7792" t="s">
        <v>34</v>
      </c>
      <c r="T7792" t="s">
        <v>35</v>
      </c>
    </row>
    <row r="7793" spans="1:20">
      <c r="A7793" t="s">
        <v>834</v>
      </c>
      <c r="B7793" t="s">
        <v>827</v>
      </c>
      <c r="C7793" t="s">
        <v>2920</v>
      </c>
      <c r="D7793" t="s">
        <v>2921</v>
      </c>
      <c r="E7793" t="s">
        <v>25</v>
      </c>
      <c r="F7793" s="1">
        <v>18629</v>
      </c>
      <c r="G7793" t="s">
        <v>2895</v>
      </c>
      <c r="H7793">
        <v>201503</v>
      </c>
      <c r="I7793" t="s">
        <v>27</v>
      </c>
      <c r="J7793" t="s">
        <v>28</v>
      </c>
      <c r="K7793" t="s">
        <v>39</v>
      </c>
      <c r="L7793" t="s">
        <v>30</v>
      </c>
      <c r="M7793" t="s">
        <v>31</v>
      </c>
      <c r="N7793" t="s">
        <v>32</v>
      </c>
      <c r="O7793">
        <v>0.11</v>
      </c>
      <c r="P7793" t="s">
        <v>827</v>
      </c>
      <c r="Q7793" t="s">
        <v>834</v>
      </c>
      <c r="R7793" t="s">
        <v>830</v>
      </c>
      <c r="S7793" t="s">
        <v>34</v>
      </c>
      <c r="T7793" t="s">
        <v>35</v>
      </c>
    </row>
    <row r="7794" spans="1:20">
      <c r="A7794" t="s">
        <v>834</v>
      </c>
      <c r="B7794" t="s">
        <v>827</v>
      </c>
      <c r="C7794" t="s">
        <v>2920</v>
      </c>
      <c r="D7794" t="s">
        <v>2921</v>
      </c>
      <c r="E7794" t="s">
        <v>25</v>
      </c>
      <c r="F7794" s="1">
        <v>18629</v>
      </c>
      <c r="G7794" t="s">
        <v>2895</v>
      </c>
      <c r="H7794">
        <v>201503</v>
      </c>
      <c r="I7794" t="s">
        <v>27</v>
      </c>
      <c r="J7794" t="s">
        <v>28</v>
      </c>
      <c r="K7794" t="s">
        <v>40</v>
      </c>
      <c r="L7794" t="s">
        <v>30</v>
      </c>
      <c r="M7794" t="s">
        <v>31</v>
      </c>
      <c r="N7794" t="s">
        <v>32</v>
      </c>
      <c r="O7794">
        <v>0.2</v>
      </c>
      <c r="P7794" t="s">
        <v>827</v>
      </c>
      <c r="Q7794" t="s">
        <v>834</v>
      </c>
      <c r="R7794" t="s">
        <v>830</v>
      </c>
      <c r="S7794" t="s">
        <v>34</v>
      </c>
      <c r="T7794" t="s">
        <v>35</v>
      </c>
    </row>
    <row r="7795" spans="1:20">
      <c r="A7795" t="s">
        <v>834</v>
      </c>
      <c r="B7795" t="s">
        <v>827</v>
      </c>
      <c r="C7795" t="s">
        <v>2920</v>
      </c>
      <c r="D7795" t="s">
        <v>2921</v>
      </c>
      <c r="E7795" t="s">
        <v>25</v>
      </c>
      <c r="F7795" s="1">
        <v>18629</v>
      </c>
      <c r="G7795" t="s">
        <v>2895</v>
      </c>
      <c r="H7795">
        <v>201503</v>
      </c>
      <c r="I7795" t="s">
        <v>27</v>
      </c>
      <c r="J7795" t="s">
        <v>28</v>
      </c>
      <c r="K7795" t="s">
        <v>41</v>
      </c>
      <c r="L7795" t="s">
        <v>30</v>
      </c>
      <c r="M7795" t="s">
        <v>31</v>
      </c>
      <c r="N7795" t="s">
        <v>32</v>
      </c>
      <c r="O7795">
        <v>0.06</v>
      </c>
      <c r="P7795" t="s">
        <v>827</v>
      </c>
      <c r="Q7795" t="s">
        <v>834</v>
      </c>
      <c r="R7795" t="s">
        <v>830</v>
      </c>
      <c r="S7795" t="s">
        <v>34</v>
      </c>
      <c r="T7795" t="s">
        <v>35</v>
      </c>
    </row>
    <row r="7796" spans="1:20">
      <c r="A7796" t="s">
        <v>834</v>
      </c>
      <c r="B7796" t="s">
        <v>827</v>
      </c>
      <c r="C7796" t="s">
        <v>2920</v>
      </c>
      <c r="D7796" t="s">
        <v>2921</v>
      </c>
      <c r="E7796" t="s">
        <v>25</v>
      </c>
      <c r="F7796" s="1">
        <v>18629</v>
      </c>
      <c r="G7796" t="s">
        <v>2895</v>
      </c>
      <c r="H7796">
        <v>201503</v>
      </c>
      <c r="I7796" t="s">
        <v>27</v>
      </c>
      <c r="J7796" t="s">
        <v>28</v>
      </c>
      <c r="K7796" t="s">
        <v>44</v>
      </c>
      <c r="L7796" t="s">
        <v>30</v>
      </c>
      <c r="M7796" t="s">
        <v>31</v>
      </c>
      <c r="N7796" t="s">
        <v>32</v>
      </c>
      <c r="O7796">
        <v>0.56000000000000005</v>
      </c>
      <c r="P7796" t="s">
        <v>827</v>
      </c>
      <c r="Q7796" t="s">
        <v>834</v>
      </c>
      <c r="R7796" t="s">
        <v>830</v>
      </c>
      <c r="S7796" t="s">
        <v>34</v>
      </c>
      <c r="T7796" t="s">
        <v>35</v>
      </c>
    </row>
    <row r="7797" spans="1:20">
      <c r="A7797" t="s">
        <v>842</v>
      </c>
      <c r="B7797" t="s">
        <v>827</v>
      </c>
      <c r="C7797" t="s">
        <v>845</v>
      </c>
      <c r="D7797" t="s">
        <v>846</v>
      </c>
      <c r="E7797" t="s">
        <v>25</v>
      </c>
      <c r="F7797" s="1">
        <v>30682</v>
      </c>
      <c r="G7797" t="s">
        <v>2895</v>
      </c>
      <c r="H7797">
        <v>201503</v>
      </c>
      <c r="I7797" t="s">
        <v>27</v>
      </c>
      <c r="J7797" t="s">
        <v>28</v>
      </c>
      <c r="K7797" t="s">
        <v>29</v>
      </c>
      <c r="L7797" t="s">
        <v>30</v>
      </c>
      <c r="M7797" t="s">
        <v>31</v>
      </c>
      <c r="N7797" t="s">
        <v>32</v>
      </c>
      <c r="O7797">
        <v>4557.08</v>
      </c>
      <c r="P7797" t="s">
        <v>827</v>
      </c>
      <c r="Q7797" t="s">
        <v>842</v>
      </c>
      <c r="R7797" t="s">
        <v>830</v>
      </c>
      <c r="S7797" t="s">
        <v>34</v>
      </c>
      <c r="T7797" t="s">
        <v>35</v>
      </c>
    </row>
    <row r="7798" spans="1:20">
      <c r="A7798" t="s">
        <v>842</v>
      </c>
      <c r="B7798" t="s">
        <v>827</v>
      </c>
      <c r="C7798" t="s">
        <v>845</v>
      </c>
      <c r="D7798" t="s">
        <v>846</v>
      </c>
      <c r="E7798" t="s">
        <v>25</v>
      </c>
      <c r="F7798" s="1">
        <v>30682</v>
      </c>
      <c r="G7798" t="s">
        <v>2895</v>
      </c>
      <c r="H7798">
        <v>201503</v>
      </c>
      <c r="I7798" t="s">
        <v>27</v>
      </c>
      <c r="J7798" t="s">
        <v>28</v>
      </c>
      <c r="K7798" t="s">
        <v>36</v>
      </c>
      <c r="L7798" t="s">
        <v>30</v>
      </c>
      <c r="M7798" t="s">
        <v>31</v>
      </c>
      <c r="N7798" t="s">
        <v>32</v>
      </c>
      <c r="O7798">
        <v>864.44</v>
      </c>
      <c r="P7798" t="s">
        <v>827</v>
      </c>
      <c r="Q7798" t="s">
        <v>842</v>
      </c>
      <c r="R7798" t="s">
        <v>830</v>
      </c>
      <c r="S7798" t="s">
        <v>34</v>
      </c>
      <c r="T7798" t="s">
        <v>35</v>
      </c>
    </row>
    <row r="7799" spans="1:20">
      <c r="A7799" t="s">
        <v>842</v>
      </c>
      <c r="B7799" t="s">
        <v>827</v>
      </c>
      <c r="C7799" t="s">
        <v>845</v>
      </c>
      <c r="D7799" t="s">
        <v>846</v>
      </c>
      <c r="E7799" t="s">
        <v>25</v>
      </c>
      <c r="F7799" s="1">
        <v>30682</v>
      </c>
      <c r="G7799" t="s">
        <v>2895</v>
      </c>
      <c r="H7799">
        <v>201503</v>
      </c>
      <c r="I7799" t="s">
        <v>27</v>
      </c>
      <c r="J7799" t="s">
        <v>28</v>
      </c>
      <c r="K7799" t="s">
        <v>38</v>
      </c>
      <c r="L7799" t="s">
        <v>30</v>
      </c>
      <c r="M7799" t="s">
        <v>31</v>
      </c>
      <c r="N7799" t="s">
        <v>32</v>
      </c>
      <c r="O7799">
        <v>119.62</v>
      </c>
      <c r="P7799" t="s">
        <v>827</v>
      </c>
      <c r="Q7799" t="s">
        <v>842</v>
      </c>
      <c r="R7799" t="s">
        <v>830</v>
      </c>
      <c r="S7799" t="s">
        <v>34</v>
      </c>
      <c r="T7799" t="s">
        <v>35</v>
      </c>
    </row>
    <row r="7800" spans="1:20">
      <c r="A7800" t="s">
        <v>850</v>
      </c>
      <c r="B7800" t="s">
        <v>827</v>
      </c>
      <c r="C7800" t="s">
        <v>851</v>
      </c>
      <c r="D7800" t="s">
        <v>852</v>
      </c>
      <c r="E7800" t="s">
        <v>25</v>
      </c>
      <c r="F7800" s="1">
        <v>30682</v>
      </c>
      <c r="G7800" t="s">
        <v>2895</v>
      </c>
      <c r="H7800">
        <v>201503</v>
      </c>
      <c r="I7800" t="s">
        <v>27</v>
      </c>
      <c r="J7800" t="s">
        <v>28</v>
      </c>
      <c r="K7800" t="s">
        <v>29</v>
      </c>
      <c r="L7800" t="s">
        <v>30</v>
      </c>
      <c r="M7800" t="s">
        <v>31</v>
      </c>
      <c r="N7800" t="s">
        <v>32</v>
      </c>
      <c r="O7800">
        <v>37443.760000000002</v>
      </c>
      <c r="P7800" t="s">
        <v>827</v>
      </c>
      <c r="Q7800" t="s">
        <v>850</v>
      </c>
      <c r="R7800" t="s">
        <v>830</v>
      </c>
      <c r="S7800" t="s">
        <v>34</v>
      </c>
      <c r="T7800" t="s">
        <v>35</v>
      </c>
    </row>
    <row r="7801" spans="1:20">
      <c r="A7801" t="s">
        <v>850</v>
      </c>
      <c r="B7801" t="s">
        <v>827</v>
      </c>
      <c r="C7801" t="s">
        <v>851</v>
      </c>
      <c r="D7801" t="s">
        <v>852</v>
      </c>
      <c r="E7801" t="s">
        <v>25</v>
      </c>
      <c r="F7801" s="1">
        <v>30682</v>
      </c>
      <c r="G7801" t="s">
        <v>2895</v>
      </c>
      <c r="H7801">
        <v>201503</v>
      </c>
      <c r="I7801" t="s">
        <v>27</v>
      </c>
      <c r="J7801" t="s">
        <v>28</v>
      </c>
      <c r="K7801" t="s">
        <v>36</v>
      </c>
      <c r="L7801" t="s">
        <v>30</v>
      </c>
      <c r="M7801" t="s">
        <v>31</v>
      </c>
      <c r="N7801" t="s">
        <v>32</v>
      </c>
      <c r="O7801">
        <v>1094.5</v>
      </c>
      <c r="P7801" t="s">
        <v>827</v>
      </c>
      <c r="Q7801" t="s">
        <v>850</v>
      </c>
      <c r="R7801" t="s">
        <v>830</v>
      </c>
      <c r="S7801" t="s">
        <v>34</v>
      </c>
      <c r="T7801" t="s">
        <v>35</v>
      </c>
    </row>
    <row r="7802" spans="1:20">
      <c r="A7802" t="s">
        <v>850</v>
      </c>
      <c r="B7802" t="s">
        <v>827</v>
      </c>
      <c r="C7802" t="s">
        <v>851</v>
      </c>
      <c r="D7802" t="s">
        <v>852</v>
      </c>
      <c r="E7802" t="s">
        <v>25</v>
      </c>
      <c r="F7802" s="1">
        <v>30682</v>
      </c>
      <c r="G7802" t="s">
        <v>2895</v>
      </c>
      <c r="H7802">
        <v>201503</v>
      </c>
      <c r="I7802" t="s">
        <v>27</v>
      </c>
      <c r="J7802" t="s">
        <v>28</v>
      </c>
      <c r="K7802" t="s">
        <v>44</v>
      </c>
      <c r="L7802" t="s">
        <v>30</v>
      </c>
      <c r="M7802" t="s">
        <v>31</v>
      </c>
      <c r="N7802" t="s">
        <v>32</v>
      </c>
      <c r="O7802">
        <v>15365.29</v>
      </c>
      <c r="P7802" t="s">
        <v>827</v>
      </c>
      <c r="Q7802" t="s">
        <v>850</v>
      </c>
      <c r="R7802" t="s">
        <v>830</v>
      </c>
      <c r="S7802" t="s">
        <v>34</v>
      </c>
      <c r="T7802" t="s">
        <v>35</v>
      </c>
    </row>
    <row r="7803" spans="1:20">
      <c r="A7803" t="s">
        <v>850</v>
      </c>
      <c r="B7803" t="s">
        <v>827</v>
      </c>
      <c r="C7803" t="s">
        <v>853</v>
      </c>
      <c r="D7803" t="s">
        <v>854</v>
      </c>
      <c r="E7803" t="s">
        <v>25</v>
      </c>
      <c r="F7803" s="1">
        <v>38261</v>
      </c>
      <c r="G7803" t="s">
        <v>2895</v>
      </c>
      <c r="H7803">
        <v>201503</v>
      </c>
      <c r="I7803" t="s">
        <v>27</v>
      </c>
      <c r="J7803" t="s">
        <v>28</v>
      </c>
      <c r="K7803" t="s">
        <v>29</v>
      </c>
      <c r="L7803" t="s">
        <v>30</v>
      </c>
      <c r="M7803" t="s">
        <v>31</v>
      </c>
      <c r="N7803" t="s">
        <v>32</v>
      </c>
      <c r="O7803">
        <v>2525.5300000000002</v>
      </c>
      <c r="P7803" t="s">
        <v>827</v>
      </c>
      <c r="Q7803" t="s">
        <v>850</v>
      </c>
      <c r="R7803" t="s">
        <v>830</v>
      </c>
      <c r="S7803" t="s">
        <v>34</v>
      </c>
      <c r="T7803" t="s">
        <v>35</v>
      </c>
    </row>
    <row r="7804" spans="1:20">
      <c r="A7804" t="s">
        <v>850</v>
      </c>
      <c r="B7804" t="s">
        <v>827</v>
      </c>
      <c r="C7804" t="s">
        <v>853</v>
      </c>
      <c r="D7804" t="s">
        <v>854</v>
      </c>
      <c r="E7804" t="s">
        <v>25</v>
      </c>
      <c r="F7804" s="1">
        <v>38261</v>
      </c>
      <c r="G7804" t="s">
        <v>2895</v>
      </c>
      <c r="H7804">
        <v>201503</v>
      </c>
      <c r="I7804" t="s">
        <v>27</v>
      </c>
      <c r="J7804" t="s">
        <v>28</v>
      </c>
      <c r="K7804" t="s">
        <v>36</v>
      </c>
      <c r="L7804" t="s">
        <v>30</v>
      </c>
      <c r="M7804" t="s">
        <v>31</v>
      </c>
      <c r="N7804" t="s">
        <v>32</v>
      </c>
      <c r="O7804">
        <v>147.47</v>
      </c>
      <c r="P7804" t="s">
        <v>827</v>
      </c>
      <c r="Q7804" t="s">
        <v>850</v>
      </c>
      <c r="R7804" t="s">
        <v>830</v>
      </c>
      <c r="S7804" t="s">
        <v>34</v>
      </c>
      <c r="T7804" t="s">
        <v>35</v>
      </c>
    </row>
    <row r="7805" spans="1:20">
      <c r="A7805" t="s">
        <v>850</v>
      </c>
      <c r="B7805" t="s">
        <v>827</v>
      </c>
      <c r="C7805" t="s">
        <v>853</v>
      </c>
      <c r="D7805" t="s">
        <v>854</v>
      </c>
      <c r="E7805" t="s">
        <v>25</v>
      </c>
      <c r="F7805" s="1">
        <v>38261</v>
      </c>
      <c r="G7805" t="s">
        <v>2895</v>
      </c>
      <c r="H7805">
        <v>201503</v>
      </c>
      <c r="I7805" t="s">
        <v>27</v>
      </c>
      <c r="J7805" t="s">
        <v>28</v>
      </c>
      <c r="K7805" t="s">
        <v>37</v>
      </c>
      <c r="L7805" t="s">
        <v>30</v>
      </c>
      <c r="M7805" t="s">
        <v>31</v>
      </c>
      <c r="N7805" t="s">
        <v>32</v>
      </c>
      <c r="O7805">
        <v>254.07</v>
      </c>
      <c r="P7805" t="s">
        <v>827</v>
      </c>
      <c r="Q7805" t="s">
        <v>850</v>
      </c>
      <c r="R7805" t="s">
        <v>830</v>
      </c>
      <c r="S7805" t="s">
        <v>34</v>
      </c>
      <c r="T7805" t="s">
        <v>35</v>
      </c>
    </row>
    <row r="7806" spans="1:20">
      <c r="A7806" t="s">
        <v>850</v>
      </c>
      <c r="B7806" t="s">
        <v>827</v>
      </c>
      <c r="C7806" t="s">
        <v>853</v>
      </c>
      <c r="D7806" t="s">
        <v>854</v>
      </c>
      <c r="E7806" t="s">
        <v>25</v>
      </c>
      <c r="F7806" s="1">
        <v>38261</v>
      </c>
      <c r="G7806" t="s">
        <v>2895</v>
      </c>
      <c r="H7806">
        <v>201503</v>
      </c>
      <c r="I7806" t="s">
        <v>27</v>
      </c>
      <c r="J7806" t="s">
        <v>28</v>
      </c>
      <c r="K7806" t="s">
        <v>38</v>
      </c>
      <c r="L7806" t="s">
        <v>30</v>
      </c>
      <c r="M7806" t="s">
        <v>31</v>
      </c>
      <c r="N7806" t="s">
        <v>32</v>
      </c>
      <c r="O7806">
        <v>730.36</v>
      </c>
      <c r="P7806" t="s">
        <v>827</v>
      </c>
      <c r="Q7806" t="s">
        <v>850</v>
      </c>
      <c r="R7806" t="s">
        <v>830</v>
      </c>
      <c r="S7806" t="s">
        <v>34</v>
      </c>
      <c r="T7806" t="s">
        <v>35</v>
      </c>
    </row>
    <row r="7807" spans="1:20">
      <c r="A7807" t="s">
        <v>850</v>
      </c>
      <c r="B7807" t="s">
        <v>827</v>
      </c>
      <c r="C7807" t="s">
        <v>853</v>
      </c>
      <c r="D7807" t="s">
        <v>854</v>
      </c>
      <c r="E7807" t="s">
        <v>25</v>
      </c>
      <c r="F7807" s="1">
        <v>38261</v>
      </c>
      <c r="G7807" t="s">
        <v>2895</v>
      </c>
      <c r="H7807">
        <v>201503</v>
      </c>
      <c r="I7807" t="s">
        <v>27</v>
      </c>
      <c r="J7807" t="s">
        <v>28</v>
      </c>
      <c r="K7807" t="s">
        <v>41</v>
      </c>
      <c r="L7807" t="s">
        <v>30</v>
      </c>
      <c r="M7807" t="s">
        <v>31</v>
      </c>
      <c r="N7807" t="s">
        <v>32</v>
      </c>
      <c r="O7807">
        <v>30.89</v>
      </c>
      <c r="P7807" t="s">
        <v>827</v>
      </c>
      <c r="Q7807" t="s">
        <v>850</v>
      </c>
      <c r="R7807" t="s">
        <v>830</v>
      </c>
      <c r="S7807" t="s">
        <v>34</v>
      </c>
      <c r="T7807" t="s">
        <v>35</v>
      </c>
    </row>
    <row r="7808" spans="1:20">
      <c r="A7808" t="s">
        <v>850</v>
      </c>
      <c r="B7808" t="s">
        <v>827</v>
      </c>
      <c r="C7808" t="s">
        <v>853</v>
      </c>
      <c r="D7808" t="s">
        <v>854</v>
      </c>
      <c r="E7808" t="s">
        <v>25</v>
      </c>
      <c r="F7808" s="1">
        <v>38261</v>
      </c>
      <c r="G7808" t="s">
        <v>2895</v>
      </c>
      <c r="H7808">
        <v>201503</v>
      </c>
      <c r="I7808" t="s">
        <v>27</v>
      </c>
      <c r="J7808" t="s">
        <v>28</v>
      </c>
      <c r="K7808" t="s">
        <v>44</v>
      </c>
      <c r="L7808" t="s">
        <v>30</v>
      </c>
      <c r="M7808" t="s">
        <v>31</v>
      </c>
      <c r="N7808" t="s">
        <v>32</v>
      </c>
      <c r="O7808">
        <v>22.03</v>
      </c>
      <c r="P7808" t="s">
        <v>827</v>
      </c>
      <c r="Q7808" t="s">
        <v>850</v>
      </c>
      <c r="R7808" t="s">
        <v>830</v>
      </c>
      <c r="S7808" t="s">
        <v>34</v>
      </c>
      <c r="T7808" t="s">
        <v>35</v>
      </c>
    </row>
    <row r="7809" spans="1:20">
      <c r="A7809" t="s">
        <v>855</v>
      </c>
      <c r="B7809" t="s">
        <v>827</v>
      </c>
      <c r="C7809" t="s">
        <v>856</v>
      </c>
      <c r="D7809" t="s">
        <v>857</v>
      </c>
      <c r="E7809" t="s">
        <v>25</v>
      </c>
      <c r="F7809" s="1">
        <v>30682</v>
      </c>
      <c r="G7809" t="s">
        <v>2895</v>
      </c>
      <c r="H7809">
        <v>201503</v>
      </c>
      <c r="I7809" t="s">
        <v>27</v>
      </c>
      <c r="J7809" t="s">
        <v>53</v>
      </c>
      <c r="K7809" t="s">
        <v>29</v>
      </c>
      <c r="L7809" t="s">
        <v>54</v>
      </c>
      <c r="M7809" t="s">
        <v>31</v>
      </c>
      <c r="N7809" t="s">
        <v>32</v>
      </c>
      <c r="O7809">
        <v>20580.98</v>
      </c>
      <c r="P7809" t="s">
        <v>827</v>
      </c>
      <c r="Q7809" t="s">
        <v>855</v>
      </c>
      <c r="R7809" t="s">
        <v>830</v>
      </c>
      <c r="S7809" t="s">
        <v>34</v>
      </c>
      <c r="T7809" t="s">
        <v>35</v>
      </c>
    </row>
    <row r="7810" spans="1:20">
      <c r="A7810" t="s">
        <v>855</v>
      </c>
      <c r="B7810" t="s">
        <v>827</v>
      </c>
      <c r="C7810" t="s">
        <v>856</v>
      </c>
      <c r="D7810" t="s">
        <v>857</v>
      </c>
      <c r="E7810" t="s">
        <v>25</v>
      </c>
      <c r="F7810" s="1">
        <v>30682</v>
      </c>
      <c r="G7810" t="s">
        <v>2895</v>
      </c>
      <c r="H7810">
        <v>201503</v>
      </c>
      <c r="I7810" t="s">
        <v>27</v>
      </c>
      <c r="J7810" t="s">
        <v>53</v>
      </c>
      <c r="K7810" t="s">
        <v>36</v>
      </c>
      <c r="L7810" t="s">
        <v>54</v>
      </c>
      <c r="M7810" t="s">
        <v>31</v>
      </c>
      <c r="N7810" t="s">
        <v>32</v>
      </c>
      <c r="O7810">
        <v>11666.11</v>
      </c>
      <c r="P7810" t="s">
        <v>827</v>
      </c>
      <c r="Q7810" t="s">
        <v>855</v>
      </c>
      <c r="R7810" t="s">
        <v>830</v>
      </c>
      <c r="S7810" t="s">
        <v>34</v>
      </c>
      <c r="T7810" t="s">
        <v>35</v>
      </c>
    </row>
    <row r="7811" spans="1:20">
      <c r="A7811" t="s">
        <v>855</v>
      </c>
      <c r="B7811" t="s">
        <v>827</v>
      </c>
      <c r="C7811" t="s">
        <v>856</v>
      </c>
      <c r="D7811" t="s">
        <v>857</v>
      </c>
      <c r="E7811" t="s">
        <v>25</v>
      </c>
      <c r="F7811" s="1">
        <v>30682</v>
      </c>
      <c r="G7811" t="s">
        <v>2895</v>
      </c>
      <c r="H7811">
        <v>201503</v>
      </c>
      <c r="I7811" t="s">
        <v>27</v>
      </c>
      <c r="J7811" t="s">
        <v>53</v>
      </c>
      <c r="K7811" t="s">
        <v>38</v>
      </c>
      <c r="L7811" t="s">
        <v>54</v>
      </c>
      <c r="M7811" t="s">
        <v>31</v>
      </c>
      <c r="N7811" t="s">
        <v>32</v>
      </c>
      <c r="O7811">
        <v>2127.21</v>
      </c>
      <c r="P7811" t="s">
        <v>827</v>
      </c>
      <c r="Q7811" t="s">
        <v>855</v>
      </c>
      <c r="R7811" t="s">
        <v>830</v>
      </c>
      <c r="S7811" t="s">
        <v>34</v>
      </c>
      <c r="T7811" t="s">
        <v>35</v>
      </c>
    </row>
    <row r="7812" spans="1:20">
      <c r="A7812" t="s">
        <v>855</v>
      </c>
      <c r="B7812" t="s">
        <v>827</v>
      </c>
      <c r="C7812" t="s">
        <v>856</v>
      </c>
      <c r="D7812" t="s">
        <v>857</v>
      </c>
      <c r="E7812" t="s">
        <v>25</v>
      </c>
      <c r="F7812" s="1">
        <v>30682</v>
      </c>
      <c r="G7812" t="s">
        <v>2895</v>
      </c>
      <c r="H7812">
        <v>201503</v>
      </c>
      <c r="I7812" t="s">
        <v>27</v>
      </c>
      <c r="J7812" t="s">
        <v>53</v>
      </c>
      <c r="K7812" t="s">
        <v>39</v>
      </c>
      <c r="L7812" t="s">
        <v>54</v>
      </c>
      <c r="M7812" t="s">
        <v>31</v>
      </c>
      <c r="N7812" t="s">
        <v>32</v>
      </c>
      <c r="O7812">
        <v>1598.66</v>
      </c>
      <c r="P7812" t="s">
        <v>827</v>
      </c>
      <c r="Q7812" t="s">
        <v>855</v>
      </c>
      <c r="R7812" t="s">
        <v>830</v>
      </c>
      <c r="S7812" t="s">
        <v>34</v>
      </c>
      <c r="T7812" t="s">
        <v>35</v>
      </c>
    </row>
    <row r="7813" spans="1:20">
      <c r="A7813" t="s">
        <v>858</v>
      </c>
      <c r="B7813" t="s">
        <v>859</v>
      </c>
      <c r="C7813" t="s">
        <v>866</v>
      </c>
      <c r="D7813" t="s">
        <v>867</v>
      </c>
      <c r="E7813" t="s">
        <v>595</v>
      </c>
      <c r="F7813" s="1">
        <v>41579</v>
      </c>
      <c r="G7813" t="s">
        <v>2895</v>
      </c>
      <c r="H7813">
        <v>201503</v>
      </c>
      <c r="I7813" t="s">
        <v>27</v>
      </c>
      <c r="J7813" t="s">
        <v>596</v>
      </c>
      <c r="K7813" t="s">
        <v>623</v>
      </c>
      <c r="L7813" t="s">
        <v>631</v>
      </c>
      <c r="M7813" t="s">
        <v>632</v>
      </c>
      <c r="N7813" t="s">
        <v>32</v>
      </c>
      <c r="O7813">
        <v>55.89</v>
      </c>
      <c r="P7813" t="s">
        <v>859</v>
      </c>
      <c r="Q7813" t="s">
        <v>858</v>
      </c>
      <c r="R7813" t="s">
        <v>862</v>
      </c>
      <c r="S7813" t="s">
        <v>608</v>
      </c>
      <c r="T7813" t="s">
        <v>561</v>
      </c>
    </row>
    <row r="7814" spans="1:20">
      <c r="A7814" t="s">
        <v>858</v>
      </c>
      <c r="B7814" t="s">
        <v>859</v>
      </c>
      <c r="C7814" t="s">
        <v>866</v>
      </c>
      <c r="D7814" t="s">
        <v>867</v>
      </c>
      <c r="E7814" t="s">
        <v>595</v>
      </c>
      <c r="F7814" s="1">
        <v>41579</v>
      </c>
      <c r="G7814" t="s">
        <v>2895</v>
      </c>
      <c r="H7814">
        <v>201503</v>
      </c>
      <c r="I7814" t="s">
        <v>27</v>
      </c>
      <c r="J7814" t="s">
        <v>596</v>
      </c>
      <c r="K7814" t="s">
        <v>627</v>
      </c>
      <c r="L7814" t="s">
        <v>631</v>
      </c>
      <c r="M7814" t="s">
        <v>632</v>
      </c>
      <c r="N7814" t="s">
        <v>32</v>
      </c>
      <c r="O7814">
        <v>11.83</v>
      </c>
      <c r="P7814" t="s">
        <v>859</v>
      </c>
      <c r="Q7814" t="s">
        <v>858</v>
      </c>
      <c r="R7814" t="s">
        <v>862</v>
      </c>
      <c r="S7814" t="s">
        <v>608</v>
      </c>
      <c r="T7814" t="s">
        <v>561</v>
      </c>
    </row>
    <row r="7815" spans="1:20">
      <c r="A7815" t="s">
        <v>858</v>
      </c>
      <c r="B7815" t="s">
        <v>859</v>
      </c>
      <c r="C7815" t="s">
        <v>872</v>
      </c>
      <c r="D7815" t="s">
        <v>873</v>
      </c>
      <c r="E7815" t="s">
        <v>595</v>
      </c>
      <c r="F7815" s="1">
        <v>41579</v>
      </c>
      <c r="G7815" t="s">
        <v>2895</v>
      </c>
      <c r="H7815">
        <v>201503</v>
      </c>
      <c r="I7815" t="s">
        <v>27</v>
      </c>
      <c r="J7815" t="s">
        <v>596</v>
      </c>
      <c r="K7815" t="s">
        <v>623</v>
      </c>
      <c r="L7815" t="s">
        <v>874</v>
      </c>
      <c r="M7815" t="s">
        <v>875</v>
      </c>
      <c r="N7815" t="s">
        <v>32</v>
      </c>
      <c r="O7815">
        <v>4998.8500000000004</v>
      </c>
      <c r="P7815" t="s">
        <v>859</v>
      </c>
      <c r="Q7815" t="s">
        <v>858</v>
      </c>
      <c r="R7815" t="s">
        <v>862</v>
      </c>
      <c r="S7815" t="s">
        <v>608</v>
      </c>
      <c r="T7815" t="s">
        <v>561</v>
      </c>
    </row>
    <row r="7816" spans="1:20">
      <c r="A7816" t="s">
        <v>858</v>
      </c>
      <c r="B7816" t="s">
        <v>859</v>
      </c>
      <c r="C7816" t="s">
        <v>872</v>
      </c>
      <c r="D7816" t="s">
        <v>873</v>
      </c>
      <c r="E7816" t="s">
        <v>595</v>
      </c>
      <c r="F7816" s="1">
        <v>41579</v>
      </c>
      <c r="G7816" t="s">
        <v>2895</v>
      </c>
      <c r="H7816">
        <v>201503</v>
      </c>
      <c r="I7816" t="s">
        <v>27</v>
      </c>
      <c r="J7816" t="s">
        <v>596</v>
      </c>
      <c r="K7816" t="s">
        <v>627</v>
      </c>
      <c r="L7816" t="s">
        <v>874</v>
      </c>
      <c r="M7816" t="s">
        <v>875</v>
      </c>
      <c r="N7816" t="s">
        <v>32</v>
      </c>
      <c r="O7816">
        <v>1715.6000000000001</v>
      </c>
      <c r="P7816" t="s">
        <v>859</v>
      </c>
      <c r="Q7816" t="s">
        <v>858</v>
      </c>
      <c r="R7816" t="s">
        <v>862</v>
      </c>
      <c r="S7816" t="s">
        <v>608</v>
      </c>
      <c r="T7816" t="s">
        <v>561</v>
      </c>
    </row>
    <row r="7817" spans="1:20">
      <c r="A7817" t="s">
        <v>876</v>
      </c>
      <c r="B7817" t="s">
        <v>877</v>
      </c>
      <c r="C7817" t="s">
        <v>878</v>
      </c>
      <c r="D7817" t="s">
        <v>879</v>
      </c>
      <c r="E7817" t="s">
        <v>25</v>
      </c>
      <c r="F7817" s="1">
        <v>40087</v>
      </c>
      <c r="G7817" t="s">
        <v>2895</v>
      </c>
      <c r="H7817">
        <v>201503</v>
      </c>
      <c r="I7817" t="s">
        <v>27</v>
      </c>
      <c r="J7817" t="s">
        <v>28</v>
      </c>
      <c r="K7817" t="s">
        <v>37</v>
      </c>
      <c r="L7817" t="s">
        <v>30</v>
      </c>
      <c r="M7817" t="s">
        <v>31</v>
      </c>
      <c r="N7817" t="s">
        <v>32</v>
      </c>
      <c r="O7817">
        <v>14991.24</v>
      </c>
      <c r="P7817" t="s">
        <v>877</v>
      </c>
      <c r="Q7817" t="s">
        <v>876</v>
      </c>
      <c r="R7817" t="s">
        <v>880</v>
      </c>
      <c r="S7817" t="s">
        <v>34</v>
      </c>
      <c r="T7817" t="s">
        <v>561</v>
      </c>
    </row>
    <row r="7818" spans="1:20">
      <c r="A7818" t="s">
        <v>881</v>
      </c>
      <c r="B7818" t="s">
        <v>877</v>
      </c>
      <c r="C7818" t="s">
        <v>882</v>
      </c>
      <c r="D7818" t="s">
        <v>883</v>
      </c>
      <c r="E7818" t="s">
        <v>25</v>
      </c>
      <c r="F7818" s="1">
        <v>18629</v>
      </c>
      <c r="G7818" t="s">
        <v>2895</v>
      </c>
      <c r="H7818">
        <v>201503</v>
      </c>
      <c r="I7818" t="s">
        <v>27</v>
      </c>
      <c r="J7818" t="s">
        <v>28</v>
      </c>
      <c r="K7818" t="s">
        <v>41</v>
      </c>
      <c r="L7818" t="s">
        <v>30</v>
      </c>
      <c r="M7818" t="s">
        <v>31</v>
      </c>
      <c r="N7818" t="s">
        <v>32</v>
      </c>
      <c r="O7818">
        <v>24843.850000000002</v>
      </c>
      <c r="P7818" t="s">
        <v>877</v>
      </c>
      <c r="Q7818" t="s">
        <v>881</v>
      </c>
      <c r="R7818" t="s">
        <v>880</v>
      </c>
      <c r="S7818" t="s">
        <v>34</v>
      </c>
      <c r="T7818" t="s">
        <v>561</v>
      </c>
    </row>
    <row r="7819" spans="1:20">
      <c r="A7819" t="s">
        <v>884</v>
      </c>
      <c r="B7819" t="s">
        <v>877</v>
      </c>
      <c r="C7819" t="s">
        <v>885</v>
      </c>
      <c r="D7819" t="s">
        <v>886</v>
      </c>
      <c r="E7819" t="s">
        <v>25</v>
      </c>
      <c r="F7819" s="1">
        <v>18911</v>
      </c>
      <c r="G7819" t="s">
        <v>2895</v>
      </c>
      <c r="H7819">
        <v>201503</v>
      </c>
      <c r="I7819" t="s">
        <v>27</v>
      </c>
      <c r="J7819" t="s">
        <v>28</v>
      </c>
      <c r="K7819" t="s">
        <v>38</v>
      </c>
      <c r="L7819" t="s">
        <v>30</v>
      </c>
      <c r="M7819" t="s">
        <v>31</v>
      </c>
      <c r="N7819" t="s">
        <v>32</v>
      </c>
      <c r="O7819">
        <v>58192.83</v>
      </c>
      <c r="P7819" t="s">
        <v>877</v>
      </c>
      <c r="Q7819" t="s">
        <v>884</v>
      </c>
      <c r="R7819" t="s">
        <v>880</v>
      </c>
      <c r="S7819" t="s">
        <v>34</v>
      </c>
      <c r="T7819" t="s">
        <v>561</v>
      </c>
    </row>
    <row r="7820" spans="1:20">
      <c r="A7820" t="s">
        <v>884</v>
      </c>
      <c r="B7820" t="s">
        <v>877</v>
      </c>
      <c r="C7820" t="s">
        <v>885</v>
      </c>
      <c r="D7820" t="s">
        <v>886</v>
      </c>
      <c r="E7820" t="s">
        <v>25</v>
      </c>
      <c r="F7820" s="1">
        <v>18911</v>
      </c>
      <c r="G7820" t="s">
        <v>2895</v>
      </c>
      <c r="H7820">
        <v>201503</v>
      </c>
      <c r="I7820" t="s">
        <v>27</v>
      </c>
      <c r="J7820" t="s">
        <v>28</v>
      </c>
      <c r="K7820" t="s">
        <v>41</v>
      </c>
      <c r="L7820" t="s">
        <v>30</v>
      </c>
      <c r="M7820" t="s">
        <v>31</v>
      </c>
      <c r="N7820" t="s">
        <v>32</v>
      </c>
      <c r="O7820">
        <v>68928.02</v>
      </c>
      <c r="P7820" t="s">
        <v>877</v>
      </c>
      <c r="Q7820" t="s">
        <v>884</v>
      </c>
      <c r="R7820" t="s">
        <v>880</v>
      </c>
      <c r="S7820" t="s">
        <v>34</v>
      </c>
      <c r="T7820" t="s">
        <v>561</v>
      </c>
    </row>
    <row r="7821" spans="1:20">
      <c r="A7821" t="s">
        <v>889</v>
      </c>
      <c r="B7821" t="s">
        <v>890</v>
      </c>
      <c r="C7821" t="s">
        <v>891</v>
      </c>
      <c r="D7821" t="s">
        <v>892</v>
      </c>
      <c r="E7821" t="s">
        <v>25</v>
      </c>
      <c r="F7821" s="1">
        <v>32993</v>
      </c>
      <c r="G7821" t="s">
        <v>2895</v>
      </c>
      <c r="H7821">
        <v>201503</v>
      </c>
      <c r="I7821" t="s">
        <v>27</v>
      </c>
      <c r="J7821" t="s">
        <v>53</v>
      </c>
      <c r="K7821" t="s">
        <v>40</v>
      </c>
      <c r="L7821" t="s">
        <v>54</v>
      </c>
      <c r="M7821" t="s">
        <v>31</v>
      </c>
      <c r="N7821" t="s">
        <v>32</v>
      </c>
      <c r="O7821">
        <v>1449.76</v>
      </c>
      <c r="P7821" t="s">
        <v>890</v>
      </c>
      <c r="Q7821" t="s">
        <v>889</v>
      </c>
      <c r="R7821" t="s">
        <v>893</v>
      </c>
      <c r="S7821" t="s">
        <v>34</v>
      </c>
      <c r="T7821" t="s">
        <v>561</v>
      </c>
    </row>
    <row r="7822" spans="1:20">
      <c r="A7822" t="s">
        <v>897</v>
      </c>
      <c r="B7822" t="s">
        <v>890</v>
      </c>
      <c r="C7822" t="s">
        <v>2922</v>
      </c>
      <c r="D7822" t="s">
        <v>2923</v>
      </c>
      <c r="E7822" t="s">
        <v>25</v>
      </c>
      <c r="F7822" s="1">
        <v>32993</v>
      </c>
      <c r="G7822" t="s">
        <v>2895</v>
      </c>
      <c r="H7822">
        <v>201503</v>
      </c>
      <c r="I7822" t="s">
        <v>27</v>
      </c>
      <c r="J7822" t="s">
        <v>28</v>
      </c>
      <c r="K7822" t="s">
        <v>29</v>
      </c>
      <c r="L7822" t="s">
        <v>30</v>
      </c>
      <c r="M7822" t="s">
        <v>31</v>
      </c>
      <c r="N7822" t="s">
        <v>32</v>
      </c>
      <c r="O7822">
        <v>72.61</v>
      </c>
      <c r="P7822" t="s">
        <v>890</v>
      </c>
      <c r="Q7822" t="s">
        <v>897</v>
      </c>
      <c r="R7822" t="s">
        <v>893</v>
      </c>
      <c r="S7822" t="s">
        <v>34</v>
      </c>
      <c r="T7822" t="s">
        <v>561</v>
      </c>
    </row>
    <row r="7823" spans="1:20">
      <c r="A7823" t="s">
        <v>897</v>
      </c>
      <c r="B7823" t="s">
        <v>890</v>
      </c>
      <c r="C7823" t="s">
        <v>2922</v>
      </c>
      <c r="D7823" t="s">
        <v>2923</v>
      </c>
      <c r="E7823" t="s">
        <v>25</v>
      </c>
      <c r="F7823" s="1">
        <v>32993</v>
      </c>
      <c r="G7823" t="s">
        <v>2895</v>
      </c>
      <c r="H7823">
        <v>201503</v>
      </c>
      <c r="I7823" t="s">
        <v>27</v>
      </c>
      <c r="J7823" t="s">
        <v>28</v>
      </c>
      <c r="K7823" t="s">
        <v>36</v>
      </c>
      <c r="L7823" t="s">
        <v>30</v>
      </c>
      <c r="M7823" t="s">
        <v>31</v>
      </c>
      <c r="N7823" t="s">
        <v>32</v>
      </c>
      <c r="O7823">
        <v>74.44</v>
      </c>
      <c r="P7823" t="s">
        <v>890</v>
      </c>
      <c r="Q7823" t="s">
        <v>897</v>
      </c>
      <c r="R7823" t="s">
        <v>893</v>
      </c>
      <c r="S7823" t="s">
        <v>34</v>
      </c>
      <c r="T7823" t="s">
        <v>561</v>
      </c>
    </row>
    <row r="7824" spans="1:20">
      <c r="A7824" t="s">
        <v>897</v>
      </c>
      <c r="B7824" t="s">
        <v>890</v>
      </c>
      <c r="C7824" t="s">
        <v>2922</v>
      </c>
      <c r="D7824" t="s">
        <v>2923</v>
      </c>
      <c r="E7824" t="s">
        <v>25</v>
      </c>
      <c r="F7824" s="1">
        <v>32993</v>
      </c>
      <c r="G7824" t="s">
        <v>2895</v>
      </c>
      <c r="H7824">
        <v>201503</v>
      </c>
      <c r="I7824" t="s">
        <v>27</v>
      </c>
      <c r="J7824" t="s">
        <v>28</v>
      </c>
      <c r="K7824" t="s">
        <v>40</v>
      </c>
      <c r="L7824" t="s">
        <v>30</v>
      </c>
      <c r="M7824" t="s">
        <v>31</v>
      </c>
      <c r="N7824" t="s">
        <v>32</v>
      </c>
      <c r="O7824">
        <v>10.02</v>
      </c>
      <c r="P7824" t="s">
        <v>890</v>
      </c>
      <c r="Q7824" t="s">
        <v>897</v>
      </c>
      <c r="R7824" t="s">
        <v>893</v>
      </c>
      <c r="S7824" t="s">
        <v>34</v>
      </c>
      <c r="T7824" t="s">
        <v>561</v>
      </c>
    </row>
    <row r="7825" spans="1:20">
      <c r="A7825" t="s">
        <v>894</v>
      </c>
      <c r="B7825" t="s">
        <v>890</v>
      </c>
      <c r="C7825" t="s">
        <v>895</v>
      </c>
      <c r="D7825" t="s">
        <v>896</v>
      </c>
      <c r="E7825" t="s">
        <v>25</v>
      </c>
      <c r="F7825" s="1">
        <v>37987</v>
      </c>
      <c r="G7825" t="s">
        <v>2895</v>
      </c>
      <c r="H7825">
        <v>201503</v>
      </c>
      <c r="I7825" t="s">
        <v>27</v>
      </c>
      <c r="J7825" t="s">
        <v>28</v>
      </c>
      <c r="K7825" t="s">
        <v>29</v>
      </c>
      <c r="L7825" t="s">
        <v>30</v>
      </c>
      <c r="M7825" t="s">
        <v>31</v>
      </c>
      <c r="N7825" t="s">
        <v>32</v>
      </c>
      <c r="O7825">
        <v>1209.8600000000001</v>
      </c>
      <c r="P7825" t="s">
        <v>890</v>
      </c>
      <c r="Q7825" t="s">
        <v>894</v>
      </c>
      <c r="R7825" t="s">
        <v>893</v>
      </c>
      <c r="S7825" t="s">
        <v>34</v>
      </c>
      <c r="T7825" t="s">
        <v>561</v>
      </c>
    </row>
    <row r="7826" spans="1:20">
      <c r="A7826" t="s">
        <v>894</v>
      </c>
      <c r="B7826" t="s">
        <v>890</v>
      </c>
      <c r="C7826" t="s">
        <v>895</v>
      </c>
      <c r="D7826" t="s">
        <v>896</v>
      </c>
      <c r="E7826" t="s">
        <v>25</v>
      </c>
      <c r="F7826" s="1">
        <v>37987</v>
      </c>
      <c r="G7826" t="s">
        <v>2895</v>
      </c>
      <c r="H7826">
        <v>201503</v>
      </c>
      <c r="I7826" t="s">
        <v>27</v>
      </c>
      <c r="J7826" t="s">
        <v>28</v>
      </c>
      <c r="K7826" t="s">
        <v>36</v>
      </c>
      <c r="L7826" t="s">
        <v>30</v>
      </c>
      <c r="M7826" t="s">
        <v>31</v>
      </c>
      <c r="N7826" t="s">
        <v>32</v>
      </c>
      <c r="O7826">
        <v>561.94000000000005</v>
      </c>
      <c r="P7826" t="s">
        <v>890</v>
      </c>
      <c r="Q7826" t="s">
        <v>894</v>
      </c>
      <c r="R7826" t="s">
        <v>893</v>
      </c>
      <c r="S7826" t="s">
        <v>34</v>
      </c>
      <c r="T7826" t="s">
        <v>561</v>
      </c>
    </row>
    <row r="7827" spans="1:20">
      <c r="A7827" t="s">
        <v>894</v>
      </c>
      <c r="B7827" t="s">
        <v>890</v>
      </c>
      <c r="C7827" t="s">
        <v>895</v>
      </c>
      <c r="D7827" t="s">
        <v>896</v>
      </c>
      <c r="E7827" t="s">
        <v>25</v>
      </c>
      <c r="F7827" s="1">
        <v>37987</v>
      </c>
      <c r="G7827" t="s">
        <v>2895</v>
      </c>
      <c r="H7827">
        <v>201503</v>
      </c>
      <c r="I7827" t="s">
        <v>27</v>
      </c>
      <c r="J7827" t="s">
        <v>28</v>
      </c>
      <c r="K7827" t="s">
        <v>38</v>
      </c>
      <c r="L7827" t="s">
        <v>30</v>
      </c>
      <c r="M7827" t="s">
        <v>31</v>
      </c>
      <c r="N7827" t="s">
        <v>32</v>
      </c>
      <c r="O7827">
        <v>0</v>
      </c>
      <c r="P7827" t="s">
        <v>890</v>
      </c>
      <c r="Q7827" t="s">
        <v>894</v>
      </c>
      <c r="R7827" t="s">
        <v>893</v>
      </c>
      <c r="S7827" t="s">
        <v>34</v>
      </c>
      <c r="T7827" t="s">
        <v>561</v>
      </c>
    </row>
    <row r="7828" spans="1:20">
      <c r="A7828" t="s">
        <v>894</v>
      </c>
      <c r="B7828" t="s">
        <v>890</v>
      </c>
      <c r="C7828" t="s">
        <v>895</v>
      </c>
      <c r="D7828" t="s">
        <v>896</v>
      </c>
      <c r="E7828" t="s">
        <v>25</v>
      </c>
      <c r="F7828" s="1">
        <v>37987</v>
      </c>
      <c r="G7828" t="s">
        <v>2895</v>
      </c>
      <c r="H7828">
        <v>201503</v>
      </c>
      <c r="I7828" t="s">
        <v>27</v>
      </c>
      <c r="J7828" t="s">
        <v>28</v>
      </c>
      <c r="K7828" t="s">
        <v>39</v>
      </c>
      <c r="L7828" t="s">
        <v>30</v>
      </c>
      <c r="M7828" t="s">
        <v>31</v>
      </c>
      <c r="N7828" t="s">
        <v>32</v>
      </c>
      <c r="O7828">
        <v>476.77</v>
      </c>
      <c r="P7828" t="s">
        <v>890</v>
      </c>
      <c r="Q7828" t="s">
        <v>894</v>
      </c>
      <c r="R7828" t="s">
        <v>893</v>
      </c>
      <c r="S7828" t="s">
        <v>34</v>
      </c>
      <c r="T7828" t="s">
        <v>561</v>
      </c>
    </row>
    <row r="7829" spans="1:20">
      <c r="A7829" t="s">
        <v>894</v>
      </c>
      <c r="B7829" t="s">
        <v>890</v>
      </c>
      <c r="C7829" t="s">
        <v>895</v>
      </c>
      <c r="D7829" t="s">
        <v>896</v>
      </c>
      <c r="E7829" t="s">
        <v>25</v>
      </c>
      <c r="F7829" s="1">
        <v>37987</v>
      </c>
      <c r="G7829" t="s">
        <v>2895</v>
      </c>
      <c r="H7829">
        <v>201503</v>
      </c>
      <c r="I7829" t="s">
        <v>27</v>
      </c>
      <c r="J7829" t="s">
        <v>28</v>
      </c>
      <c r="K7829" t="s">
        <v>40</v>
      </c>
      <c r="L7829" t="s">
        <v>30</v>
      </c>
      <c r="M7829" t="s">
        <v>31</v>
      </c>
      <c r="N7829" t="s">
        <v>32</v>
      </c>
      <c r="O7829">
        <v>0</v>
      </c>
      <c r="P7829" t="s">
        <v>890</v>
      </c>
      <c r="Q7829" t="s">
        <v>894</v>
      </c>
      <c r="R7829" t="s">
        <v>893</v>
      </c>
      <c r="S7829" t="s">
        <v>34</v>
      </c>
      <c r="T7829" t="s">
        <v>561</v>
      </c>
    </row>
    <row r="7830" spans="1:20">
      <c r="A7830" t="s">
        <v>894</v>
      </c>
      <c r="B7830" t="s">
        <v>890</v>
      </c>
      <c r="C7830" t="s">
        <v>895</v>
      </c>
      <c r="D7830" t="s">
        <v>896</v>
      </c>
      <c r="E7830" t="s">
        <v>25</v>
      </c>
      <c r="F7830" s="1">
        <v>37987</v>
      </c>
      <c r="G7830" t="s">
        <v>2895</v>
      </c>
      <c r="H7830">
        <v>201503</v>
      </c>
      <c r="I7830" t="s">
        <v>27</v>
      </c>
      <c r="J7830" t="s">
        <v>28</v>
      </c>
      <c r="K7830" t="s">
        <v>44</v>
      </c>
      <c r="L7830" t="s">
        <v>30</v>
      </c>
      <c r="M7830" t="s">
        <v>31</v>
      </c>
      <c r="N7830" t="s">
        <v>32</v>
      </c>
      <c r="O7830">
        <v>0</v>
      </c>
      <c r="P7830" t="s">
        <v>890</v>
      </c>
      <c r="Q7830" t="s">
        <v>894</v>
      </c>
      <c r="R7830" t="s">
        <v>893</v>
      </c>
      <c r="S7830" t="s">
        <v>34</v>
      </c>
      <c r="T7830" t="s">
        <v>561</v>
      </c>
    </row>
    <row r="7831" spans="1:20">
      <c r="A7831" t="s">
        <v>903</v>
      </c>
      <c r="B7831" t="s">
        <v>890</v>
      </c>
      <c r="C7831" t="s">
        <v>904</v>
      </c>
      <c r="D7831" t="s">
        <v>905</v>
      </c>
      <c r="E7831" t="s">
        <v>25</v>
      </c>
      <c r="F7831" s="1">
        <v>32993</v>
      </c>
      <c r="G7831" t="s">
        <v>2895</v>
      </c>
      <c r="H7831">
        <v>201503</v>
      </c>
      <c r="I7831" t="s">
        <v>27</v>
      </c>
      <c r="J7831" t="s">
        <v>28</v>
      </c>
      <c r="K7831" t="s">
        <v>29</v>
      </c>
      <c r="L7831" t="s">
        <v>30</v>
      </c>
      <c r="M7831" t="s">
        <v>31</v>
      </c>
      <c r="N7831" t="s">
        <v>32</v>
      </c>
      <c r="O7831">
        <v>14.89</v>
      </c>
      <c r="P7831" t="s">
        <v>890</v>
      </c>
      <c r="Q7831" t="s">
        <v>903</v>
      </c>
      <c r="R7831" t="s">
        <v>893</v>
      </c>
      <c r="S7831" t="s">
        <v>34</v>
      </c>
      <c r="T7831" t="s">
        <v>561</v>
      </c>
    </row>
    <row r="7832" spans="1:20">
      <c r="A7832" t="s">
        <v>903</v>
      </c>
      <c r="B7832" t="s">
        <v>890</v>
      </c>
      <c r="C7832" t="s">
        <v>904</v>
      </c>
      <c r="D7832" t="s">
        <v>905</v>
      </c>
      <c r="E7832" t="s">
        <v>25</v>
      </c>
      <c r="F7832" s="1">
        <v>32993</v>
      </c>
      <c r="G7832" t="s">
        <v>2895</v>
      </c>
      <c r="H7832">
        <v>201503</v>
      </c>
      <c r="I7832" t="s">
        <v>27</v>
      </c>
      <c r="J7832" t="s">
        <v>28</v>
      </c>
      <c r="K7832" t="s">
        <v>36</v>
      </c>
      <c r="L7832" t="s">
        <v>30</v>
      </c>
      <c r="M7832" t="s">
        <v>31</v>
      </c>
      <c r="N7832" t="s">
        <v>32</v>
      </c>
      <c r="O7832">
        <v>14.89</v>
      </c>
      <c r="P7832" t="s">
        <v>890</v>
      </c>
      <c r="Q7832" t="s">
        <v>903</v>
      </c>
      <c r="R7832" t="s">
        <v>893</v>
      </c>
      <c r="S7832" t="s">
        <v>34</v>
      </c>
      <c r="T7832" t="s">
        <v>561</v>
      </c>
    </row>
    <row r="7833" spans="1:20">
      <c r="A7833" t="s">
        <v>903</v>
      </c>
      <c r="B7833" t="s">
        <v>890</v>
      </c>
      <c r="C7833" t="s">
        <v>904</v>
      </c>
      <c r="D7833" t="s">
        <v>905</v>
      </c>
      <c r="E7833" t="s">
        <v>25</v>
      </c>
      <c r="F7833" s="1">
        <v>32993</v>
      </c>
      <c r="G7833" t="s">
        <v>2895</v>
      </c>
      <c r="H7833">
        <v>201503</v>
      </c>
      <c r="I7833" t="s">
        <v>27</v>
      </c>
      <c r="J7833" t="s">
        <v>28</v>
      </c>
      <c r="K7833" t="s">
        <v>37</v>
      </c>
      <c r="L7833" t="s">
        <v>30</v>
      </c>
      <c r="M7833" t="s">
        <v>31</v>
      </c>
      <c r="N7833" t="s">
        <v>32</v>
      </c>
      <c r="O7833">
        <v>14.89</v>
      </c>
      <c r="P7833" t="s">
        <v>890</v>
      </c>
      <c r="Q7833" t="s">
        <v>903</v>
      </c>
      <c r="R7833" t="s">
        <v>893</v>
      </c>
      <c r="S7833" t="s">
        <v>34</v>
      </c>
      <c r="T7833" t="s">
        <v>561</v>
      </c>
    </row>
    <row r="7834" spans="1:20">
      <c r="A7834" t="s">
        <v>903</v>
      </c>
      <c r="B7834" t="s">
        <v>890</v>
      </c>
      <c r="C7834" t="s">
        <v>904</v>
      </c>
      <c r="D7834" t="s">
        <v>905</v>
      </c>
      <c r="E7834" t="s">
        <v>25</v>
      </c>
      <c r="F7834" s="1">
        <v>32993</v>
      </c>
      <c r="G7834" t="s">
        <v>2895</v>
      </c>
      <c r="H7834">
        <v>201503</v>
      </c>
      <c r="I7834" t="s">
        <v>27</v>
      </c>
      <c r="J7834" t="s">
        <v>28</v>
      </c>
      <c r="K7834" t="s">
        <v>38</v>
      </c>
      <c r="L7834" t="s">
        <v>30</v>
      </c>
      <c r="M7834" t="s">
        <v>31</v>
      </c>
      <c r="N7834" t="s">
        <v>32</v>
      </c>
      <c r="O7834">
        <v>14.89</v>
      </c>
      <c r="P7834" t="s">
        <v>890</v>
      </c>
      <c r="Q7834" t="s">
        <v>903</v>
      </c>
      <c r="R7834" t="s">
        <v>893</v>
      </c>
      <c r="S7834" t="s">
        <v>34</v>
      </c>
      <c r="T7834" t="s">
        <v>561</v>
      </c>
    </row>
    <row r="7835" spans="1:20">
      <c r="A7835" t="s">
        <v>903</v>
      </c>
      <c r="B7835" t="s">
        <v>890</v>
      </c>
      <c r="C7835" t="s">
        <v>904</v>
      </c>
      <c r="D7835" t="s">
        <v>905</v>
      </c>
      <c r="E7835" t="s">
        <v>25</v>
      </c>
      <c r="F7835" s="1">
        <v>32993</v>
      </c>
      <c r="G7835" t="s">
        <v>2895</v>
      </c>
      <c r="H7835">
        <v>201503</v>
      </c>
      <c r="I7835" t="s">
        <v>27</v>
      </c>
      <c r="J7835" t="s">
        <v>28</v>
      </c>
      <c r="K7835" t="s">
        <v>39</v>
      </c>
      <c r="L7835" t="s">
        <v>30</v>
      </c>
      <c r="M7835" t="s">
        <v>31</v>
      </c>
      <c r="N7835" t="s">
        <v>32</v>
      </c>
      <c r="O7835">
        <v>14.89</v>
      </c>
      <c r="P7835" t="s">
        <v>890</v>
      </c>
      <c r="Q7835" t="s">
        <v>903</v>
      </c>
      <c r="R7835" t="s">
        <v>893</v>
      </c>
      <c r="S7835" t="s">
        <v>34</v>
      </c>
      <c r="T7835" t="s">
        <v>561</v>
      </c>
    </row>
    <row r="7836" spans="1:20">
      <c r="A7836" t="s">
        <v>903</v>
      </c>
      <c r="B7836" t="s">
        <v>890</v>
      </c>
      <c r="C7836" t="s">
        <v>904</v>
      </c>
      <c r="D7836" t="s">
        <v>905</v>
      </c>
      <c r="E7836" t="s">
        <v>25</v>
      </c>
      <c r="F7836" s="1">
        <v>32993</v>
      </c>
      <c r="G7836" t="s">
        <v>2895</v>
      </c>
      <c r="H7836">
        <v>201503</v>
      </c>
      <c r="I7836" t="s">
        <v>27</v>
      </c>
      <c r="J7836" t="s">
        <v>28</v>
      </c>
      <c r="K7836" t="s">
        <v>40</v>
      </c>
      <c r="L7836" t="s">
        <v>30</v>
      </c>
      <c r="M7836" t="s">
        <v>31</v>
      </c>
      <c r="N7836" t="s">
        <v>32</v>
      </c>
      <c r="O7836">
        <v>14.89</v>
      </c>
      <c r="P7836" t="s">
        <v>890</v>
      </c>
      <c r="Q7836" t="s">
        <v>903</v>
      </c>
      <c r="R7836" t="s">
        <v>893</v>
      </c>
      <c r="S7836" t="s">
        <v>34</v>
      </c>
      <c r="T7836" t="s">
        <v>561</v>
      </c>
    </row>
    <row r="7837" spans="1:20">
      <c r="A7837" t="s">
        <v>903</v>
      </c>
      <c r="B7837" t="s">
        <v>890</v>
      </c>
      <c r="C7837" t="s">
        <v>904</v>
      </c>
      <c r="D7837" t="s">
        <v>905</v>
      </c>
      <c r="E7837" t="s">
        <v>25</v>
      </c>
      <c r="F7837" s="1">
        <v>32993</v>
      </c>
      <c r="G7837" t="s">
        <v>2895</v>
      </c>
      <c r="H7837">
        <v>201503</v>
      </c>
      <c r="I7837" t="s">
        <v>27</v>
      </c>
      <c r="J7837" t="s">
        <v>28</v>
      </c>
      <c r="K7837" t="s">
        <v>41</v>
      </c>
      <c r="L7837" t="s">
        <v>30</v>
      </c>
      <c r="M7837" t="s">
        <v>31</v>
      </c>
      <c r="N7837" t="s">
        <v>32</v>
      </c>
      <c r="O7837">
        <v>14.89</v>
      </c>
      <c r="P7837" t="s">
        <v>890</v>
      </c>
      <c r="Q7837" t="s">
        <v>903</v>
      </c>
      <c r="R7837" t="s">
        <v>893</v>
      </c>
      <c r="S7837" t="s">
        <v>34</v>
      </c>
      <c r="T7837" t="s">
        <v>561</v>
      </c>
    </row>
    <row r="7838" spans="1:20">
      <c r="A7838" t="s">
        <v>903</v>
      </c>
      <c r="B7838" t="s">
        <v>890</v>
      </c>
      <c r="C7838" t="s">
        <v>904</v>
      </c>
      <c r="D7838" t="s">
        <v>905</v>
      </c>
      <c r="E7838" t="s">
        <v>25</v>
      </c>
      <c r="F7838" s="1">
        <v>32993</v>
      </c>
      <c r="G7838" t="s">
        <v>2895</v>
      </c>
      <c r="H7838">
        <v>201503</v>
      </c>
      <c r="I7838" t="s">
        <v>27</v>
      </c>
      <c r="J7838" t="s">
        <v>28</v>
      </c>
      <c r="K7838" t="s">
        <v>44</v>
      </c>
      <c r="L7838" t="s">
        <v>30</v>
      </c>
      <c r="M7838" t="s">
        <v>31</v>
      </c>
      <c r="N7838" t="s">
        <v>32</v>
      </c>
      <c r="O7838">
        <v>14.89</v>
      </c>
      <c r="P7838" t="s">
        <v>890</v>
      </c>
      <c r="Q7838" t="s">
        <v>903</v>
      </c>
      <c r="R7838" t="s">
        <v>893</v>
      </c>
      <c r="S7838" t="s">
        <v>34</v>
      </c>
      <c r="T7838" t="s">
        <v>561</v>
      </c>
    </row>
    <row r="7839" spans="1:20">
      <c r="A7839" t="s">
        <v>897</v>
      </c>
      <c r="B7839" t="s">
        <v>890</v>
      </c>
      <c r="C7839" t="s">
        <v>2924</v>
      </c>
      <c r="D7839" t="s">
        <v>2925</v>
      </c>
      <c r="E7839" t="s">
        <v>25</v>
      </c>
      <c r="F7839" s="1">
        <v>32993</v>
      </c>
      <c r="G7839" t="s">
        <v>2895</v>
      </c>
      <c r="H7839">
        <v>201503</v>
      </c>
      <c r="I7839" t="s">
        <v>27</v>
      </c>
      <c r="J7839" t="s">
        <v>53</v>
      </c>
      <c r="K7839" t="s">
        <v>29</v>
      </c>
      <c r="L7839" t="s">
        <v>54</v>
      </c>
      <c r="M7839" t="s">
        <v>31</v>
      </c>
      <c r="N7839" t="s">
        <v>32</v>
      </c>
      <c r="O7839">
        <v>1285.6400000000001</v>
      </c>
      <c r="P7839" t="s">
        <v>890</v>
      </c>
      <c r="Q7839" t="s">
        <v>897</v>
      </c>
      <c r="R7839" t="s">
        <v>893</v>
      </c>
      <c r="S7839" t="s">
        <v>34</v>
      </c>
      <c r="T7839" t="s">
        <v>561</v>
      </c>
    </row>
    <row r="7840" spans="1:20">
      <c r="A7840" t="s">
        <v>897</v>
      </c>
      <c r="B7840" t="s">
        <v>890</v>
      </c>
      <c r="C7840" t="s">
        <v>2924</v>
      </c>
      <c r="D7840" t="s">
        <v>2925</v>
      </c>
      <c r="E7840" t="s">
        <v>25</v>
      </c>
      <c r="F7840" s="1">
        <v>32993</v>
      </c>
      <c r="G7840" t="s">
        <v>2895</v>
      </c>
      <c r="H7840">
        <v>201503</v>
      </c>
      <c r="I7840" t="s">
        <v>27</v>
      </c>
      <c r="J7840" t="s">
        <v>53</v>
      </c>
      <c r="K7840" t="s">
        <v>36</v>
      </c>
      <c r="L7840" t="s">
        <v>54</v>
      </c>
      <c r="M7840" t="s">
        <v>31</v>
      </c>
      <c r="N7840" t="s">
        <v>32</v>
      </c>
      <c r="O7840">
        <v>1292.57</v>
      </c>
      <c r="P7840" t="s">
        <v>890</v>
      </c>
      <c r="Q7840" t="s">
        <v>897</v>
      </c>
      <c r="R7840" t="s">
        <v>893</v>
      </c>
      <c r="S7840" t="s">
        <v>34</v>
      </c>
      <c r="T7840" t="s">
        <v>561</v>
      </c>
    </row>
    <row r="7841" spans="1:20">
      <c r="A7841" t="s">
        <v>911</v>
      </c>
      <c r="B7841" t="s">
        <v>890</v>
      </c>
      <c r="C7841" t="s">
        <v>912</v>
      </c>
      <c r="D7841" t="s">
        <v>913</v>
      </c>
      <c r="E7841" t="s">
        <v>25</v>
      </c>
      <c r="F7841" s="1">
        <v>32993</v>
      </c>
      <c r="G7841" t="s">
        <v>2895</v>
      </c>
      <c r="H7841">
        <v>201503</v>
      </c>
      <c r="I7841" t="s">
        <v>27</v>
      </c>
      <c r="J7841" t="s">
        <v>53</v>
      </c>
      <c r="K7841" t="s">
        <v>29</v>
      </c>
      <c r="L7841" t="s">
        <v>54</v>
      </c>
      <c r="M7841" t="s">
        <v>31</v>
      </c>
      <c r="N7841" t="s">
        <v>32</v>
      </c>
      <c r="O7841">
        <v>442.26</v>
      </c>
      <c r="P7841" t="s">
        <v>890</v>
      </c>
      <c r="Q7841" t="s">
        <v>911</v>
      </c>
      <c r="R7841" t="s">
        <v>893</v>
      </c>
      <c r="S7841" t="s">
        <v>34</v>
      </c>
      <c r="T7841" t="s">
        <v>561</v>
      </c>
    </row>
    <row r="7842" spans="1:20">
      <c r="A7842" t="s">
        <v>911</v>
      </c>
      <c r="B7842" t="s">
        <v>890</v>
      </c>
      <c r="C7842" t="s">
        <v>912</v>
      </c>
      <c r="D7842" t="s">
        <v>913</v>
      </c>
      <c r="E7842" t="s">
        <v>25</v>
      </c>
      <c r="F7842" s="1">
        <v>32993</v>
      </c>
      <c r="G7842" t="s">
        <v>2895</v>
      </c>
      <c r="H7842">
        <v>201503</v>
      </c>
      <c r="I7842" t="s">
        <v>27</v>
      </c>
      <c r="J7842" t="s">
        <v>53</v>
      </c>
      <c r="K7842" t="s">
        <v>36</v>
      </c>
      <c r="L7842" t="s">
        <v>54</v>
      </c>
      <c r="M7842" t="s">
        <v>31</v>
      </c>
      <c r="N7842" t="s">
        <v>32</v>
      </c>
      <c r="O7842">
        <v>282.54000000000002</v>
      </c>
      <c r="P7842" t="s">
        <v>890</v>
      </c>
      <c r="Q7842" t="s">
        <v>911</v>
      </c>
      <c r="R7842" t="s">
        <v>893</v>
      </c>
      <c r="S7842" t="s">
        <v>34</v>
      </c>
      <c r="T7842" t="s">
        <v>561</v>
      </c>
    </row>
    <row r="7843" spans="1:20">
      <c r="A7843" t="s">
        <v>911</v>
      </c>
      <c r="B7843" t="s">
        <v>890</v>
      </c>
      <c r="C7843" t="s">
        <v>912</v>
      </c>
      <c r="D7843" t="s">
        <v>913</v>
      </c>
      <c r="E7843" t="s">
        <v>25</v>
      </c>
      <c r="F7843" s="1">
        <v>32993</v>
      </c>
      <c r="G7843" t="s">
        <v>2895</v>
      </c>
      <c r="H7843">
        <v>201503</v>
      </c>
      <c r="I7843" t="s">
        <v>27</v>
      </c>
      <c r="J7843" t="s">
        <v>53</v>
      </c>
      <c r="K7843" t="s">
        <v>38</v>
      </c>
      <c r="L7843" t="s">
        <v>54</v>
      </c>
      <c r="M7843" t="s">
        <v>31</v>
      </c>
      <c r="N7843" t="s">
        <v>32</v>
      </c>
      <c r="O7843">
        <v>0</v>
      </c>
      <c r="P7843" t="s">
        <v>890</v>
      </c>
      <c r="Q7843" t="s">
        <v>911</v>
      </c>
      <c r="R7843" t="s">
        <v>893</v>
      </c>
      <c r="S7843" t="s">
        <v>34</v>
      </c>
      <c r="T7843" t="s">
        <v>561</v>
      </c>
    </row>
    <row r="7844" spans="1:20">
      <c r="A7844" t="s">
        <v>911</v>
      </c>
      <c r="B7844" t="s">
        <v>890</v>
      </c>
      <c r="C7844" t="s">
        <v>912</v>
      </c>
      <c r="D7844" t="s">
        <v>913</v>
      </c>
      <c r="E7844" t="s">
        <v>25</v>
      </c>
      <c r="F7844" s="1">
        <v>32993</v>
      </c>
      <c r="G7844" t="s">
        <v>2895</v>
      </c>
      <c r="H7844">
        <v>201503</v>
      </c>
      <c r="I7844" t="s">
        <v>27</v>
      </c>
      <c r="J7844" t="s">
        <v>53</v>
      </c>
      <c r="K7844" t="s">
        <v>39</v>
      </c>
      <c r="L7844" t="s">
        <v>54</v>
      </c>
      <c r="M7844" t="s">
        <v>31</v>
      </c>
      <c r="N7844" t="s">
        <v>32</v>
      </c>
      <c r="O7844">
        <v>0</v>
      </c>
      <c r="P7844" t="s">
        <v>890</v>
      </c>
      <c r="Q7844" t="s">
        <v>911</v>
      </c>
      <c r="R7844" t="s">
        <v>893</v>
      </c>
      <c r="S7844" t="s">
        <v>34</v>
      </c>
      <c r="T7844" t="s">
        <v>561</v>
      </c>
    </row>
    <row r="7845" spans="1:20">
      <c r="A7845" t="s">
        <v>897</v>
      </c>
      <c r="B7845" t="s">
        <v>890</v>
      </c>
      <c r="C7845" t="s">
        <v>914</v>
      </c>
      <c r="D7845" t="s">
        <v>915</v>
      </c>
      <c r="E7845" t="s">
        <v>25</v>
      </c>
      <c r="F7845" s="1">
        <v>32993</v>
      </c>
      <c r="G7845" t="s">
        <v>2895</v>
      </c>
      <c r="H7845">
        <v>201503</v>
      </c>
      <c r="I7845" t="s">
        <v>27</v>
      </c>
      <c r="J7845" t="s">
        <v>53</v>
      </c>
      <c r="K7845" t="s">
        <v>29</v>
      </c>
      <c r="L7845" t="s">
        <v>54</v>
      </c>
      <c r="M7845" t="s">
        <v>31</v>
      </c>
      <c r="N7845" t="s">
        <v>32</v>
      </c>
      <c r="O7845">
        <v>3113.56</v>
      </c>
      <c r="P7845" t="s">
        <v>890</v>
      </c>
      <c r="Q7845" t="s">
        <v>897</v>
      </c>
      <c r="R7845" t="s">
        <v>893</v>
      </c>
      <c r="S7845" t="s">
        <v>34</v>
      </c>
      <c r="T7845" t="s">
        <v>561</v>
      </c>
    </row>
    <row r="7846" spans="1:20">
      <c r="A7846" t="s">
        <v>897</v>
      </c>
      <c r="B7846" t="s">
        <v>890</v>
      </c>
      <c r="C7846" t="s">
        <v>914</v>
      </c>
      <c r="D7846" t="s">
        <v>915</v>
      </c>
      <c r="E7846" t="s">
        <v>25</v>
      </c>
      <c r="F7846" s="1">
        <v>32993</v>
      </c>
      <c r="G7846" t="s">
        <v>2895</v>
      </c>
      <c r="H7846">
        <v>201503</v>
      </c>
      <c r="I7846" t="s">
        <v>27</v>
      </c>
      <c r="J7846" t="s">
        <v>53</v>
      </c>
      <c r="K7846" t="s">
        <v>36</v>
      </c>
      <c r="L7846" t="s">
        <v>54</v>
      </c>
      <c r="M7846" t="s">
        <v>31</v>
      </c>
      <c r="N7846" t="s">
        <v>32</v>
      </c>
      <c r="O7846">
        <v>0</v>
      </c>
      <c r="P7846" t="s">
        <v>890</v>
      </c>
      <c r="Q7846" t="s">
        <v>897</v>
      </c>
      <c r="R7846" t="s">
        <v>893</v>
      </c>
      <c r="S7846" t="s">
        <v>34</v>
      </c>
      <c r="T7846" t="s">
        <v>561</v>
      </c>
    </row>
    <row r="7847" spans="1:20">
      <c r="A7847" t="s">
        <v>897</v>
      </c>
      <c r="B7847" t="s">
        <v>890</v>
      </c>
      <c r="C7847" t="s">
        <v>914</v>
      </c>
      <c r="D7847" t="s">
        <v>915</v>
      </c>
      <c r="E7847" t="s">
        <v>25</v>
      </c>
      <c r="F7847" s="1">
        <v>32993</v>
      </c>
      <c r="G7847" t="s">
        <v>2895</v>
      </c>
      <c r="H7847">
        <v>201503</v>
      </c>
      <c r="I7847" t="s">
        <v>27</v>
      </c>
      <c r="J7847" t="s">
        <v>53</v>
      </c>
      <c r="K7847" t="s">
        <v>37</v>
      </c>
      <c r="L7847" t="s">
        <v>54</v>
      </c>
      <c r="M7847" t="s">
        <v>31</v>
      </c>
      <c r="N7847" t="s">
        <v>32</v>
      </c>
      <c r="O7847">
        <v>0</v>
      </c>
      <c r="P7847" t="s">
        <v>890</v>
      </c>
      <c r="Q7847" t="s">
        <v>897</v>
      </c>
      <c r="R7847" t="s">
        <v>893</v>
      </c>
      <c r="S7847" t="s">
        <v>34</v>
      </c>
      <c r="T7847" t="s">
        <v>561</v>
      </c>
    </row>
    <row r="7848" spans="1:20">
      <c r="A7848" t="s">
        <v>897</v>
      </c>
      <c r="B7848" t="s">
        <v>890</v>
      </c>
      <c r="C7848" t="s">
        <v>914</v>
      </c>
      <c r="D7848" t="s">
        <v>915</v>
      </c>
      <c r="E7848" t="s">
        <v>25</v>
      </c>
      <c r="F7848" s="1">
        <v>32993</v>
      </c>
      <c r="G7848" t="s">
        <v>2895</v>
      </c>
      <c r="H7848">
        <v>201503</v>
      </c>
      <c r="I7848" t="s">
        <v>27</v>
      </c>
      <c r="J7848" t="s">
        <v>53</v>
      </c>
      <c r="K7848" t="s">
        <v>38</v>
      </c>
      <c r="L7848" t="s">
        <v>54</v>
      </c>
      <c r="M7848" t="s">
        <v>31</v>
      </c>
      <c r="N7848" t="s">
        <v>32</v>
      </c>
      <c r="O7848">
        <v>0</v>
      </c>
      <c r="P7848" t="s">
        <v>890</v>
      </c>
      <c r="Q7848" t="s">
        <v>897</v>
      </c>
      <c r="R7848" t="s">
        <v>893</v>
      </c>
      <c r="S7848" t="s">
        <v>34</v>
      </c>
      <c r="T7848" t="s">
        <v>561</v>
      </c>
    </row>
    <row r="7849" spans="1:20">
      <c r="A7849" t="s">
        <v>897</v>
      </c>
      <c r="B7849" t="s">
        <v>890</v>
      </c>
      <c r="C7849" t="s">
        <v>914</v>
      </c>
      <c r="D7849" t="s">
        <v>915</v>
      </c>
      <c r="E7849" t="s">
        <v>25</v>
      </c>
      <c r="F7849" s="1">
        <v>32993</v>
      </c>
      <c r="G7849" t="s">
        <v>2895</v>
      </c>
      <c r="H7849">
        <v>201503</v>
      </c>
      <c r="I7849" t="s">
        <v>27</v>
      </c>
      <c r="J7849" t="s">
        <v>53</v>
      </c>
      <c r="K7849" t="s">
        <v>39</v>
      </c>
      <c r="L7849" t="s">
        <v>54</v>
      </c>
      <c r="M7849" t="s">
        <v>31</v>
      </c>
      <c r="N7849" t="s">
        <v>32</v>
      </c>
      <c r="O7849">
        <v>0</v>
      </c>
      <c r="P7849" t="s">
        <v>890</v>
      </c>
      <c r="Q7849" t="s">
        <v>897</v>
      </c>
      <c r="R7849" t="s">
        <v>893</v>
      </c>
      <c r="S7849" t="s">
        <v>34</v>
      </c>
      <c r="T7849" t="s">
        <v>561</v>
      </c>
    </row>
    <row r="7850" spans="1:20">
      <c r="A7850" t="s">
        <v>897</v>
      </c>
      <c r="B7850" t="s">
        <v>890</v>
      </c>
      <c r="C7850" t="s">
        <v>914</v>
      </c>
      <c r="D7850" t="s">
        <v>915</v>
      </c>
      <c r="E7850" t="s">
        <v>25</v>
      </c>
      <c r="F7850" s="1">
        <v>32993</v>
      </c>
      <c r="G7850" t="s">
        <v>2895</v>
      </c>
      <c r="H7850">
        <v>201503</v>
      </c>
      <c r="I7850" t="s">
        <v>27</v>
      </c>
      <c r="J7850" t="s">
        <v>53</v>
      </c>
      <c r="K7850" t="s">
        <v>40</v>
      </c>
      <c r="L7850" t="s">
        <v>54</v>
      </c>
      <c r="M7850" t="s">
        <v>31</v>
      </c>
      <c r="N7850" t="s">
        <v>32</v>
      </c>
      <c r="O7850">
        <v>0</v>
      </c>
      <c r="P7850" t="s">
        <v>890</v>
      </c>
      <c r="Q7850" t="s">
        <v>897</v>
      </c>
      <c r="R7850" t="s">
        <v>893</v>
      </c>
      <c r="S7850" t="s">
        <v>34</v>
      </c>
      <c r="T7850" t="s">
        <v>561</v>
      </c>
    </row>
    <row r="7851" spans="1:20">
      <c r="A7851" t="s">
        <v>897</v>
      </c>
      <c r="B7851" t="s">
        <v>890</v>
      </c>
      <c r="C7851" t="s">
        <v>914</v>
      </c>
      <c r="D7851" t="s">
        <v>915</v>
      </c>
      <c r="E7851" t="s">
        <v>25</v>
      </c>
      <c r="F7851" s="1">
        <v>32993</v>
      </c>
      <c r="G7851" t="s">
        <v>2895</v>
      </c>
      <c r="H7851">
        <v>201503</v>
      </c>
      <c r="I7851" t="s">
        <v>27</v>
      </c>
      <c r="J7851" t="s">
        <v>53</v>
      </c>
      <c r="K7851" t="s">
        <v>44</v>
      </c>
      <c r="L7851" t="s">
        <v>54</v>
      </c>
      <c r="M7851" t="s">
        <v>31</v>
      </c>
      <c r="N7851" t="s">
        <v>32</v>
      </c>
      <c r="O7851">
        <v>0</v>
      </c>
      <c r="P7851" t="s">
        <v>890</v>
      </c>
      <c r="Q7851" t="s">
        <v>897</v>
      </c>
      <c r="R7851" t="s">
        <v>893</v>
      </c>
      <c r="S7851" t="s">
        <v>34</v>
      </c>
      <c r="T7851" t="s">
        <v>561</v>
      </c>
    </row>
    <row r="7852" spans="1:20">
      <c r="A7852" t="s">
        <v>906</v>
      </c>
      <c r="B7852" t="s">
        <v>890</v>
      </c>
      <c r="C7852" t="s">
        <v>916</v>
      </c>
      <c r="D7852" t="s">
        <v>917</v>
      </c>
      <c r="E7852" t="s">
        <v>25</v>
      </c>
      <c r="F7852" s="1">
        <v>32993</v>
      </c>
      <c r="G7852" t="s">
        <v>2895</v>
      </c>
      <c r="H7852">
        <v>201503</v>
      </c>
      <c r="I7852" t="s">
        <v>27</v>
      </c>
      <c r="J7852" t="s">
        <v>53</v>
      </c>
      <c r="K7852" t="s">
        <v>29</v>
      </c>
      <c r="L7852" t="s">
        <v>54</v>
      </c>
      <c r="M7852" t="s">
        <v>31</v>
      </c>
      <c r="N7852" t="s">
        <v>32</v>
      </c>
      <c r="O7852">
        <v>130.02000000000001</v>
      </c>
      <c r="P7852" t="s">
        <v>890</v>
      </c>
      <c r="Q7852" t="s">
        <v>906</v>
      </c>
      <c r="R7852" t="s">
        <v>893</v>
      </c>
      <c r="S7852" t="s">
        <v>34</v>
      </c>
      <c r="T7852" t="s">
        <v>561</v>
      </c>
    </row>
    <row r="7853" spans="1:20">
      <c r="A7853" t="s">
        <v>906</v>
      </c>
      <c r="B7853" t="s">
        <v>890</v>
      </c>
      <c r="C7853" t="s">
        <v>916</v>
      </c>
      <c r="D7853" t="s">
        <v>917</v>
      </c>
      <c r="E7853" t="s">
        <v>25</v>
      </c>
      <c r="F7853" s="1">
        <v>32993</v>
      </c>
      <c r="G7853" t="s">
        <v>2895</v>
      </c>
      <c r="H7853">
        <v>201503</v>
      </c>
      <c r="I7853" t="s">
        <v>27</v>
      </c>
      <c r="J7853" t="s">
        <v>53</v>
      </c>
      <c r="K7853" t="s">
        <v>36</v>
      </c>
      <c r="L7853" t="s">
        <v>54</v>
      </c>
      <c r="M7853" t="s">
        <v>31</v>
      </c>
      <c r="N7853" t="s">
        <v>32</v>
      </c>
      <c r="O7853">
        <v>117.36</v>
      </c>
      <c r="P7853" t="s">
        <v>890</v>
      </c>
      <c r="Q7853" t="s">
        <v>906</v>
      </c>
      <c r="R7853" t="s">
        <v>893</v>
      </c>
      <c r="S7853" t="s">
        <v>34</v>
      </c>
      <c r="T7853" t="s">
        <v>561</v>
      </c>
    </row>
    <row r="7854" spans="1:20">
      <c r="A7854" t="s">
        <v>906</v>
      </c>
      <c r="B7854" t="s">
        <v>890</v>
      </c>
      <c r="C7854" t="s">
        <v>916</v>
      </c>
      <c r="D7854" t="s">
        <v>917</v>
      </c>
      <c r="E7854" t="s">
        <v>25</v>
      </c>
      <c r="F7854" s="1">
        <v>32993</v>
      </c>
      <c r="G7854" t="s">
        <v>2895</v>
      </c>
      <c r="H7854">
        <v>201503</v>
      </c>
      <c r="I7854" t="s">
        <v>27</v>
      </c>
      <c r="J7854" t="s">
        <v>53</v>
      </c>
      <c r="K7854" t="s">
        <v>37</v>
      </c>
      <c r="L7854" t="s">
        <v>54</v>
      </c>
      <c r="M7854" t="s">
        <v>31</v>
      </c>
      <c r="N7854" t="s">
        <v>32</v>
      </c>
      <c r="O7854">
        <v>3.3200000000000003</v>
      </c>
      <c r="P7854" t="s">
        <v>890</v>
      </c>
      <c r="Q7854" t="s">
        <v>906</v>
      </c>
      <c r="R7854" t="s">
        <v>893</v>
      </c>
      <c r="S7854" t="s">
        <v>34</v>
      </c>
      <c r="T7854" t="s">
        <v>561</v>
      </c>
    </row>
    <row r="7855" spans="1:20">
      <c r="A7855" t="s">
        <v>906</v>
      </c>
      <c r="B7855" t="s">
        <v>890</v>
      </c>
      <c r="C7855" t="s">
        <v>916</v>
      </c>
      <c r="D7855" t="s">
        <v>917</v>
      </c>
      <c r="E7855" t="s">
        <v>25</v>
      </c>
      <c r="F7855" s="1">
        <v>32993</v>
      </c>
      <c r="G7855" t="s">
        <v>2895</v>
      </c>
      <c r="H7855">
        <v>201503</v>
      </c>
      <c r="I7855" t="s">
        <v>27</v>
      </c>
      <c r="J7855" t="s">
        <v>53</v>
      </c>
      <c r="K7855" t="s">
        <v>38</v>
      </c>
      <c r="L7855" t="s">
        <v>54</v>
      </c>
      <c r="M7855" t="s">
        <v>31</v>
      </c>
      <c r="N7855" t="s">
        <v>32</v>
      </c>
      <c r="O7855">
        <v>27.12</v>
      </c>
      <c r="P7855" t="s">
        <v>890</v>
      </c>
      <c r="Q7855" t="s">
        <v>906</v>
      </c>
      <c r="R7855" t="s">
        <v>893</v>
      </c>
      <c r="S7855" t="s">
        <v>34</v>
      </c>
      <c r="T7855" t="s">
        <v>561</v>
      </c>
    </row>
    <row r="7856" spans="1:20">
      <c r="A7856" t="s">
        <v>906</v>
      </c>
      <c r="B7856" t="s">
        <v>890</v>
      </c>
      <c r="C7856" t="s">
        <v>916</v>
      </c>
      <c r="D7856" t="s">
        <v>917</v>
      </c>
      <c r="E7856" t="s">
        <v>25</v>
      </c>
      <c r="F7856" s="1">
        <v>32993</v>
      </c>
      <c r="G7856" t="s">
        <v>2895</v>
      </c>
      <c r="H7856">
        <v>201503</v>
      </c>
      <c r="I7856" t="s">
        <v>27</v>
      </c>
      <c r="J7856" t="s">
        <v>53</v>
      </c>
      <c r="K7856" t="s">
        <v>39</v>
      </c>
      <c r="L7856" t="s">
        <v>54</v>
      </c>
      <c r="M7856" t="s">
        <v>31</v>
      </c>
      <c r="N7856" t="s">
        <v>32</v>
      </c>
      <c r="O7856">
        <v>7.5</v>
      </c>
      <c r="P7856" t="s">
        <v>890</v>
      </c>
      <c r="Q7856" t="s">
        <v>906</v>
      </c>
      <c r="R7856" t="s">
        <v>893</v>
      </c>
      <c r="S7856" t="s">
        <v>34</v>
      </c>
      <c r="T7856" t="s">
        <v>561</v>
      </c>
    </row>
    <row r="7857" spans="1:20">
      <c r="A7857" t="s">
        <v>906</v>
      </c>
      <c r="B7857" t="s">
        <v>890</v>
      </c>
      <c r="C7857" t="s">
        <v>916</v>
      </c>
      <c r="D7857" t="s">
        <v>917</v>
      </c>
      <c r="E7857" t="s">
        <v>25</v>
      </c>
      <c r="F7857" s="1">
        <v>32993</v>
      </c>
      <c r="G7857" t="s">
        <v>2895</v>
      </c>
      <c r="H7857">
        <v>201503</v>
      </c>
      <c r="I7857" t="s">
        <v>27</v>
      </c>
      <c r="J7857" t="s">
        <v>53</v>
      </c>
      <c r="K7857" t="s">
        <v>40</v>
      </c>
      <c r="L7857" t="s">
        <v>54</v>
      </c>
      <c r="M7857" t="s">
        <v>31</v>
      </c>
      <c r="N7857" t="s">
        <v>32</v>
      </c>
      <c r="O7857">
        <v>6.44</v>
      </c>
      <c r="P7857" t="s">
        <v>890</v>
      </c>
      <c r="Q7857" t="s">
        <v>906</v>
      </c>
      <c r="R7857" t="s">
        <v>893</v>
      </c>
      <c r="S7857" t="s">
        <v>34</v>
      </c>
      <c r="T7857" t="s">
        <v>561</v>
      </c>
    </row>
    <row r="7858" spans="1:20">
      <c r="A7858" t="s">
        <v>906</v>
      </c>
      <c r="B7858" t="s">
        <v>890</v>
      </c>
      <c r="C7858" t="s">
        <v>916</v>
      </c>
      <c r="D7858" t="s">
        <v>917</v>
      </c>
      <c r="E7858" t="s">
        <v>25</v>
      </c>
      <c r="F7858" s="1">
        <v>32993</v>
      </c>
      <c r="G7858" t="s">
        <v>2895</v>
      </c>
      <c r="H7858">
        <v>201503</v>
      </c>
      <c r="I7858" t="s">
        <v>27</v>
      </c>
      <c r="J7858" t="s">
        <v>53</v>
      </c>
      <c r="K7858" t="s">
        <v>44</v>
      </c>
      <c r="L7858" t="s">
        <v>54</v>
      </c>
      <c r="M7858" t="s">
        <v>31</v>
      </c>
      <c r="N7858" t="s">
        <v>32</v>
      </c>
      <c r="O7858">
        <v>0.54</v>
      </c>
      <c r="P7858" t="s">
        <v>890</v>
      </c>
      <c r="Q7858" t="s">
        <v>906</v>
      </c>
      <c r="R7858" t="s">
        <v>893</v>
      </c>
      <c r="S7858" t="s">
        <v>34</v>
      </c>
      <c r="T7858" t="s">
        <v>561</v>
      </c>
    </row>
    <row r="7859" spans="1:20">
      <c r="A7859" t="s">
        <v>906</v>
      </c>
      <c r="B7859" t="s">
        <v>890</v>
      </c>
      <c r="C7859" t="s">
        <v>921</v>
      </c>
      <c r="D7859" t="s">
        <v>922</v>
      </c>
      <c r="E7859" t="s">
        <v>25</v>
      </c>
      <c r="F7859" s="1">
        <v>32993</v>
      </c>
      <c r="G7859" t="s">
        <v>2895</v>
      </c>
      <c r="H7859">
        <v>201503</v>
      </c>
      <c r="I7859" t="s">
        <v>27</v>
      </c>
      <c r="J7859" t="s">
        <v>28</v>
      </c>
      <c r="K7859" t="s">
        <v>29</v>
      </c>
      <c r="L7859" t="s">
        <v>30</v>
      </c>
      <c r="M7859" t="s">
        <v>31</v>
      </c>
      <c r="N7859" t="s">
        <v>32</v>
      </c>
      <c r="O7859">
        <v>344.31</v>
      </c>
      <c r="P7859" t="s">
        <v>890</v>
      </c>
      <c r="Q7859" t="s">
        <v>906</v>
      </c>
      <c r="R7859" t="s">
        <v>893</v>
      </c>
      <c r="S7859" t="s">
        <v>34</v>
      </c>
      <c r="T7859" t="s">
        <v>561</v>
      </c>
    </row>
    <row r="7860" spans="1:20">
      <c r="A7860" t="s">
        <v>906</v>
      </c>
      <c r="B7860" t="s">
        <v>890</v>
      </c>
      <c r="C7860" t="s">
        <v>921</v>
      </c>
      <c r="D7860" t="s">
        <v>922</v>
      </c>
      <c r="E7860" t="s">
        <v>25</v>
      </c>
      <c r="F7860" s="1">
        <v>32993</v>
      </c>
      <c r="G7860" t="s">
        <v>2895</v>
      </c>
      <c r="H7860">
        <v>201503</v>
      </c>
      <c r="I7860" t="s">
        <v>27</v>
      </c>
      <c r="J7860" t="s">
        <v>28</v>
      </c>
      <c r="K7860" t="s">
        <v>36</v>
      </c>
      <c r="L7860" t="s">
        <v>30</v>
      </c>
      <c r="M7860" t="s">
        <v>31</v>
      </c>
      <c r="N7860" t="s">
        <v>32</v>
      </c>
      <c r="O7860">
        <v>641.02</v>
      </c>
      <c r="P7860" t="s">
        <v>890</v>
      </c>
      <c r="Q7860" t="s">
        <v>906</v>
      </c>
      <c r="R7860" t="s">
        <v>893</v>
      </c>
      <c r="S7860" t="s">
        <v>34</v>
      </c>
      <c r="T7860" t="s">
        <v>561</v>
      </c>
    </row>
    <row r="7861" spans="1:20">
      <c r="A7861" t="s">
        <v>906</v>
      </c>
      <c r="B7861" t="s">
        <v>890</v>
      </c>
      <c r="C7861" t="s">
        <v>921</v>
      </c>
      <c r="D7861" t="s">
        <v>922</v>
      </c>
      <c r="E7861" t="s">
        <v>25</v>
      </c>
      <c r="F7861" s="1">
        <v>32993</v>
      </c>
      <c r="G7861" t="s">
        <v>2895</v>
      </c>
      <c r="H7861">
        <v>201503</v>
      </c>
      <c r="I7861" t="s">
        <v>27</v>
      </c>
      <c r="J7861" t="s">
        <v>28</v>
      </c>
      <c r="K7861" t="s">
        <v>37</v>
      </c>
      <c r="L7861" t="s">
        <v>30</v>
      </c>
      <c r="M7861" t="s">
        <v>31</v>
      </c>
      <c r="N7861" t="s">
        <v>32</v>
      </c>
      <c r="O7861">
        <v>55.65</v>
      </c>
      <c r="P7861" t="s">
        <v>890</v>
      </c>
      <c r="Q7861" t="s">
        <v>906</v>
      </c>
      <c r="R7861" t="s">
        <v>893</v>
      </c>
      <c r="S7861" t="s">
        <v>34</v>
      </c>
      <c r="T7861" t="s">
        <v>561</v>
      </c>
    </row>
    <row r="7862" spans="1:20">
      <c r="A7862" t="s">
        <v>906</v>
      </c>
      <c r="B7862" t="s">
        <v>890</v>
      </c>
      <c r="C7862" t="s">
        <v>921</v>
      </c>
      <c r="D7862" t="s">
        <v>922</v>
      </c>
      <c r="E7862" t="s">
        <v>25</v>
      </c>
      <c r="F7862" s="1">
        <v>32993</v>
      </c>
      <c r="G7862" t="s">
        <v>2895</v>
      </c>
      <c r="H7862">
        <v>201503</v>
      </c>
      <c r="I7862" t="s">
        <v>27</v>
      </c>
      <c r="J7862" t="s">
        <v>28</v>
      </c>
      <c r="K7862" t="s">
        <v>38</v>
      </c>
      <c r="L7862" t="s">
        <v>30</v>
      </c>
      <c r="M7862" t="s">
        <v>31</v>
      </c>
      <c r="N7862" t="s">
        <v>32</v>
      </c>
      <c r="O7862">
        <v>67.53</v>
      </c>
      <c r="P7862" t="s">
        <v>890</v>
      </c>
      <c r="Q7862" t="s">
        <v>906</v>
      </c>
      <c r="R7862" t="s">
        <v>893</v>
      </c>
      <c r="S7862" t="s">
        <v>34</v>
      </c>
      <c r="T7862" t="s">
        <v>561</v>
      </c>
    </row>
    <row r="7863" spans="1:20">
      <c r="A7863" t="s">
        <v>906</v>
      </c>
      <c r="B7863" t="s">
        <v>890</v>
      </c>
      <c r="C7863" t="s">
        <v>921</v>
      </c>
      <c r="D7863" t="s">
        <v>922</v>
      </c>
      <c r="E7863" t="s">
        <v>25</v>
      </c>
      <c r="F7863" s="1">
        <v>32993</v>
      </c>
      <c r="G7863" t="s">
        <v>2895</v>
      </c>
      <c r="H7863">
        <v>201503</v>
      </c>
      <c r="I7863" t="s">
        <v>27</v>
      </c>
      <c r="J7863" t="s">
        <v>28</v>
      </c>
      <c r="K7863" t="s">
        <v>39</v>
      </c>
      <c r="L7863" t="s">
        <v>30</v>
      </c>
      <c r="M7863" t="s">
        <v>31</v>
      </c>
      <c r="N7863" t="s">
        <v>32</v>
      </c>
      <c r="O7863">
        <v>55.65</v>
      </c>
      <c r="P7863" t="s">
        <v>890</v>
      </c>
      <c r="Q7863" t="s">
        <v>906</v>
      </c>
      <c r="R7863" t="s">
        <v>893</v>
      </c>
      <c r="S7863" t="s">
        <v>34</v>
      </c>
      <c r="T7863" t="s">
        <v>561</v>
      </c>
    </row>
    <row r="7864" spans="1:20">
      <c r="A7864" t="s">
        <v>906</v>
      </c>
      <c r="B7864" t="s">
        <v>890</v>
      </c>
      <c r="C7864" t="s">
        <v>921</v>
      </c>
      <c r="D7864" t="s">
        <v>922</v>
      </c>
      <c r="E7864" t="s">
        <v>25</v>
      </c>
      <c r="F7864" s="1">
        <v>32993</v>
      </c>
      <c r="G7864" t="s">
        <v>2895</v>
      </c>
      <c r="H7864">
        <v>201503</v>
      </c>
      <c r="I7864" t="s">
        <v>27</v>
      </c>
      <c r="J7864" t="s">
        <v>28</v>
      </c>
      <c r="K7864" t="s">
        <v>40</v>
      </c>
      <c r="L7864" t="s">
        <v>30</v>
      </c>
      <c r="M7864" t="s">
        <v>31</v>
      </c>
      <c r="N7864" t="s">
        <v>32</v>
      </c>
      <c r="O7864">
        <v>60.17</v>
      </c>
      <c r="P7864" t="s">
        <v>890</v>
      </c>
      <c r="Q7864" t="s">
        <v>906</v>
      </c>
      <c r="R7864" t="s">
        <v>893</v>
      </c>
      <c r="S7864" t="s">
        <v>34</v>
      </c>
      <c r="T7864" t="s">
        <v>561</v>
      </c>
    </row>
    <row r="7865" spans="1:20">
      <c r="A7865" t="s">
        <v>923</v>
      </c>
      <c r="B7865" t="s">
        <v>890</v>
      </c>
      <c r="C7865" t="s">
        <v>924</v>
      </c>
      <c r="D7865" t="s">
        <v>925</v>
      </c>
      <c r="E7865" t="s">
        <v>25</v>
      </c>
      <c r="F7865" s="1">
        <v>34579</v>
      </c>
      <c r="G7865" t="s">
        <v>2895</v>
      </c>
      <c r="H7865">
        <v>201503</v>
      </c>
      <c r="I7865" t="s">
        <v>27</v>
      </c>
      <c r="J7865" t="s">
        <v>53</v>
      </c>
      <c r="K7865" t="s">
        <v>29</v>
      </c>
      <c r="L7865" t="s">
        <v>54</v>
      </c>
      <c r="M7865" t="s">
        <v>31</v>
      </c>
      <c r="N7865" t="s">
        <v>32</v>
      </c>
      <c r="O7865">
        <v>8430.64</v>
      </c>
      <c r="P7865" t="s">
        <v>890</v>
      </c>
      <c r="Q7865" t="s">
        <v>923</v>
      </c>
      <c r="R7865" t="s">
        <v>893</v>
      </c>
      <c r="S7865" t="s">
        <v>34</v>
      </c>
      <c r="T7865" t="s">
        <v>561</v>
      </c>
    </row>
    <row r="7866" spans="1:20">
      <c r="A7866" t="s">
        <v>923</v>
      </c>
      <c r="B7866" t="s">
        <v>890</v>
      </c>
      <c r="C7866" t="s">
        <v>924</v>
      </c>
      <c r="D7866" t="s">
        <v>925</v>
      </c>
      <c r="E7866" t="s">
        <v>25</v>
      </c>
      <c r="F7866" s="1">
        <v>34579</v>
      </c>
      <c r="G7866" t="s">
        <v>2895</v>
      </c>
      <c r="H7866">
        <v>201503</v>
      </c>
      <c r="I7866" t="s">
        <v>27</v>
      </c>
      <c r="J7866" t="s">
        <v>53</v>
      </c>
      <c r="K7866" t="s">
        <v>36</v>
      </c>
      <c r="L7866" t="s">
        <v>54</v>
      </c>
      <c r="M7866" t="s">
        <v>31</v>
      </c>
      <c r="N7866" t="s">
        <v>32</v>
      </c>
      <c r="O7866">
        <v>5047.96</v>
      </c>
      <c r="P7866" t="s">
        <v>890</v>
      </c>
      <c r="Q7866" t="s">
        <v>923</v>
      </c>
      <c r="R7866" t="s">
        <v>893</v>
      </c>
      <c r="S7866" t="s">
        <v>34</v>
      </c>
      <c r="T7866" t="s">
        <v>561</v>
      </c>
    </row>
    <row r="7867" spans="1:20">
      <c r="A7867" t="s">
        <v>923</v>
      </c>
      <c r="B7867" t="s">
        <v>890</v>
      </c>
      <c r="C7867" t="s">
        <v>924</v>
      </c>
      <c r="D7867" t="s">
        <v>925</v>
      </c>
      <c r="E7867" t="s">
        <v>25</v>
      </c>
      <c r="F7867" s="1">
        <v>34579</v>
      </c>
      <c r="G7867" t="s">
        <v>2895</v>
      </c>
      <c r="H7867">
        <v>201503</v>
      </c>
      <c r="I7867" t="s">
        <v>27</v>
      </c>
      <c r="J7867" t="s">
        <v>53</v>
      </c>
      <c r="K7867" t="s">
        <v>37</v>
      </c>
      <c r="L7867" t="s">
        <v>54</v>
      </c>
      <c r="M7867" t="s">
        <v>31</v>
      </c>
      <c r="N7867" t="s">
        <v>32</v>
      </c>
      <c r="O7867">
        <v>0</v>
      </c>
      <c r="P7867" t="s">
        <v>890</v>
      </c>
      <c r="Q7867" t="s">
        <v>923</v>
      </c>
      <c r="R7867" t="s">
        <v>893</v>
      </c>
      <c r="S7867" t="s">
        <v>34</v>
      </c>
      <c r="T7867" t="s">
        <v>561</v>
      </c>
    </row>
    <row r="7868" spans="1:20">
      <c r="A7868" t="s">
        <v>923</v>
      </c>
      <c r="B7868" t="s">
        <v>890</v>
      </c>
      <c r="C7868" t="s">
        <v>924</v>
      </c>
      <c r="D7868" t="s">
        <v>925</v>
      </c>
      <c r="E7868" t="s">
        <v>25</v>
      </c>
      <c r="F7868" s="1">
        <v>34579</v>
      </c>
      <c r="G7868" t="s">
        <v>2895</v>
      </c>
      <c r="H7868">
        <v>201503</v>
      </c>
      <c r="I7868" t="s">
        <v>27</v>
      </c>
      <c r="J7868" t="s">
        <v>53</v>
      </c>
      <c r="K7868" t="s">
        <v>38</v>
      </c>
      <c r="L7868" t="s">
        <v>54</v>
      </c>
      <c r="M7868" t="s">
        <v>31</v>
      </c>
      <c r="N7868" t="s">
        <v>32</v>
      </c>
      <c r="O7868">
        <v>0</v>
      </c>
      <c r="P7868" t="s">
        <v>890</v>
      </c>
      <c r="Q7868" t="s">
        <v>923</v>
      </c>
      <c r="R7868" t="s">
        <v>893</v>
      </c>
      <c r="S7868" t="s">
        <v>34</v>
      </c>
      <c r="T7868" t="s">
        <v>561</v>
      </c>
    </row>
    <row r="7869" spans="1:20">
      <c r="A7869" t="s">
        <v>923</v>
      </c>
      <c r="B7869" t="s">
        <v>890</v>
      </c>
      <c r="C7869" t="s">
        <v>924</v>
      </c>
      <c r="D7869" t="s">
        <v>925</v>
      </c>
      <c r="E7869" t="s">
        <v>25</v>
      </c>
      <c r="F7869" s="1">
        <v>34579</v>
      </c>
      <c r="G7869" t="s">
        <v>2895</v>
      </c>
      <c r="H7869">
        <v>201503</v>
      </c>
      <c r="I7869" t="s">
        <v>27</v>
      </c>
      <c r="J7869" t="s">
        <v>53</v>
      </c>
      <c r="K7869" t="s">
        <v>39</v>
      </c>
      <c r="L7869" t="s">
        <v>54</v>
      </c>
      <c r="M7869" t="s">
        <v>31</v>
      </c>
      <c r="N7869" t="s">
        <v>32</v>
      </c>
      <c r="O7869">
        <v>845.34</v>
      </c>
      <c r="P7869" t="s">
        <v>890</v>
      </c>
      <c r="Q7869" t="s">
        <v>923</v>
      </c>
      <c r="R7869" t="s">
        <v>893</v>
      </c>
      <c r="S7869" t="s">
        <v>34</v>
      </c>
      <c r="T7869" t="s">
        <v>561</v>
      </c>
    </row>
    <row r="7870" spans="1:20">
      <c r="A7870" t="s">
        <v>923</v>
      </c>
      <c r="B7870" t="s">
        <v>890</v>
      </c>
      <c r="C7870" t="s">
        <v>924</v>
      </c>
      <c r="D7870" t="s">
        <v>925</v>
      </c>
      <c r="E7870" t="s">
        <v>25</v>
      </c>
      <c r="F7870" s="1">
        <v>34579</v>
      </c>
      <c r="G7870" t="s">
        <v>2895</v>
      </c>
      <c r="H7870">
        <v>201503</v>
      </c>
      <c r="I7870" t="s">
        <v>27</v>
      </c>
      <c r="J7870" t="s">
        <v>53</v>
      </c>
      <c r="K7870" t="s">
        <v>40</v>
      </c>
      <c r="L7870" t="s">
        <v>54</v>
      </c>
      <c r="M7870" t="s">
        <v>31</v>
      </c>
      <c r="N7870" t="s">
        <v>32</v>
      </c>
      <c r="O7870">
        <v>1677.51</v>
      </c>
      <c r="P7870" t="s">
        <v>890</v>
      </c>
      <c r="Q7870" t="s">
        <v>923</v>
      </c>
      <c r="R7870" t="s">
        <v>893</v>
      </c>
      <c r="S7870" t="s">
        <v>34</v>
      </c>
      <c r="T7870" t="s">
        <v>561</v>
      </c>
    </row>
    <row r="7871" spans="1:20">
      <c r="A7871" t="s">
        <v>923</v>
      </c>
      <c r="B7871" t="s">
        <v>890</v>
      </c>
      <c r="C7871" t="s">
        <v>924</v>
      </c>
      <c r="D7871" t="s">
        <v>925</v>
      </c>
      <c r="E7871" t="s">
        <v>25</v>
      </c>
      <c r="F7871" s="1">
        <v>34579</v>
      </c>
      <c r="G7871" t="s">
        <v>2895</v>
      </c>
      <c r="H7871">
        <v>201503</v>
      </c>
      <c r="I7871" t="s">
        <v>27</v>
      </c>
      <c r="J7871" t="s">
        <v>53</v>
      </c>
      <c r="K7871" t="s">
        <v>41</v>
      </c>
      <c r="L7871" t="s">
        <v>54</v>
      </c>
      <c r="M7871" t="s">
        <v>31</v>
      </c>
      <c r="N7871" t="s">
        <v>32</v>
      </c>
      <c r="O7871">
        <v>0</v>
      </c>
      <c r="P7871" t="s">
        <v>890</v>
      </c>
      <c r="Q7871" t="s">
        <v>923</v>
      </c>
      <c r="R7871" t="s">
        <v>893</v>
      </c>
      <c r="S7871" t="s">
        <v>34</v>
      </c>
      <c r="T7871" t="s">
        <v>561</v>
      </c>
    </row>
    <row r="7872" spans="1:20">
      <c r="A7872" t="s">
        <v>923</v>
      </c>
      <c r="B7872" t="s">
        <v>890</v>
      </c>
      <c r="C7872" t="s">
        <v>924</v>
      </c>
      <c r="D7872" t="s">
        <v>925</v>
      </c>
      <c r="E7872" t="s">
        <v>25</v>
      </c>
      <c r="F7872" s="1">
        <v>34579</v>
      </c>
      <c r="G7872" t="s">
        <v>2895</v>
      </c>
      <c r="H7872">
        <v>201503</v>
      </c>
      <c r="I7872" t="s">
        <v>27</v>
      </c>
      <c r="J7872" t="s">
        <v>53</v>
      </c>
      <c r="K7872" t="s">
        <v>44</v>
      </c>
      <c r="L7872" t="s">
        <v>54</v>
      </c>
      <c r="M7872" t="s">
        <v>31</v>
      </c>
      <c r="N7872" t="s">
        <v>32</v>
      </c>
      <c r="O7872">
        <v>0</v>
      </c>
      <c r="P7872" t="s">
        <v>890</v>
      </c>
      <c r="Q7872" t="s">
        <v>923</v>
      </c>
      <c r="R7872" t="s">
        <v>893</v>
      </c>
      <c r="S7872" t="s">
        <v>34</v>
      </c>
      <c r="T7872" t="s">
        <v>561</v>
      </c>
    </row>
    <row r="7873" spans="1:20">
      <c r="A7873" t="s">
        <v>926</v>
      </c>
      <c r="B7873" t="s">
        <v>890</v>
      </c>
      <c r="C7873" t="s">
        <v>927</v>
      </c>
      <c r="D7873" t="s">
        <v>928</v>
      </c>
      <c r="E7873" t="s">
        <v>25</v>
      </c>
      <c r="F7873" s="1">
        <v>32993</v>
      </c>
      <c r="G7873" t="s">
        <v>2895</v>
      </c>
      <c r="H7873">
        <v>201503</v>
      </c>
      <c r="I7873" t="s">
        <v>27</v>
      </c>
      <c r="J7873" t="s">
        <v>28</v>
      </c>
      <c r="K7873" t="s">
        <v>29</v>
      </c>
      <c r="L7873" t="s">
        <v>30</v>
      </c>
      <c r="M7873" t="s">
        <v>31</v>
      </c>
      <c r="N7873" t="s">
        <v>32</v>
      </c>
      <c r="O7873">
        <v>4122.3599999999997</v>
      </c>
      <c r="P7873" t="s">
        <v>890</v>
      </c>
      <c r="Q7873" t="s">
        <v>926</v>
      </c>
      <c r="R7873" t="s">
        <v>893</v>
      </c>
      <c r="S7873" t="s">
        <v>34</v>
      </c>
      <c r="T7873" t="s">
        <v>561</v>
      </c>
    </row>
    <row r="7874" spans="1:20">
      <c r="A7874" t="s">
        <v>926</v>
      </c>
      <c r="B7874" t="s">
        <v>890</v>
      </c>
      <c r="C7874" t="s">
        <v>927</v>
      </c>
      <c r="D7874" t="s">
        <v>928</v>
      </c>
      <c r="E7874" t="s">
        <v>25</v>
      </c>
      <c r="F7874" s="1">
        <v>32993</v>
      </c>
      <c r="G7874" t="s">
        <v>2895</v>
      </c>
      <c r="H7874">
        <v>201503</v>
      </c>
      <c r="I7874" t="s">
        <v>27</v>
      </c>
      <c r="J7874" t="s">
        <v>28</v>
      </c>
      <c r="K7874" t="s">
        <v>36</v>
      </c>
      <c r="L7874" t="s">
        <v>30</v>
      </c>
      <c r="M7874" t="s">
        <v>31</v>
      </c>
      <c r="N7874" t="s">
        <v>32</v>
      </c>
      <c r="O7874">
        <v>3473.75</v>
      </c>
      <c r="P7874" t="s">
        <v>890</v>
      </c>
      <c r="Q7874" t="s">
        <v>926</v>
      </c>
      <c r="R7874" t="s">
        <v>893</v>
      </c>
      <c r="S7874" t="s">
        <v>34</v>
      </c>
      <c r="T7874" t="s">
        <v>561</v>
      </c>
    </row>
    <row r="7875" spans="1:20">
      <c r="A7875" t="s">
        <v>926</v>
      </c>
      <c r="B7875" t="s">
        <v>890</v>
      </c>
      <c r="C7875" t="s">
        <v>927</v>
      </c>
      <c r="D7875" t="s">
        <v>928</v>
      </c>
      <c r="E7875" t="s">
        <v>25</v>
      </c>
      <c r="F7875" s="1">
        <v>32993</v>
      </c>
      <c r="G7875" t="s">
        <v>2895</v>
      </c>
      <c r="H7875">
        <v>201503</v>
      </c>
      <c r="I7875" t="s">
        <v>27</v>
      </c>
      <c r="J7875" t="s">
        <v>28</v>
      </c>
      <c r="K7875" t="s">
        <v>37</v>
      </c>
      <c r="L7875" t="s">
        <v>30</v>
      </c>
      <c r="M7875" t="s">
        <v>31</v>
      </c>
      <c r="N7875" t="s">
        <v>32</v>
      </c>
      <c r="O7875">
        <v>391.01</v>
      </c>
      <c r="P7875" t="s">
        <v>890</v>
      </c>
      <c r="Q7875" t="s">
        <v>926</v>
      </c>
      <c r="R7875" t="s">
        <v>893</v>
      </c>
      <c r="S7875" t="s">
        <v>34</v>
      </c>
      <c r="T7875" t="s">
        <v>561</v>
      </c>
    </row>
    <row r="7876" spans="1:20">
      <c r="A7876" t="s">
        <v>926</v>
      </c>
      <c r="B7876" t="s">
        <v>890</v>
      </c>
      <c r="C7876" t="s">
        <v>927</v>
      </c>
      <c r="D7876" t="s">
        <v>928</v>
      </c>
      <c r="E7876" t="s">
        <v>25</v>
      </c>
      <c r="F7876" s="1">
        <v>32993</v>
      </c>
      <c r="G7876" t="s">
        <v>2895</v>
      </c>
      <c r="H7876">
        <v>201503</v>
      </c>
      <c r="I7876" t="s">
        <v>27</v>
      </c>
      <c r="J7876" t="s">
        <v>28</v>
      </c>
      <c r="K7876" t="s">
        <v>38</v>
      </c>
      <c r="L7876" t="s">
        <v>30</v>
      </c>
      <c r="M7876" t="s">
        <v>31</v>
      </c>
      <c r="N7876" t="s">
        <v>32</v>
      </c>
      <c r="O7876">
        <v>391.01</v>
      </c>
      <c r="P7876" t="s">
        <v>890</v>
      </c>
      <c r="Q7876" t="s">
        <v>926</v>
      </c>
      <c r="R7876" t="s">
        <v>893</v>
      </c>
      <c r="S7876" t="s">
        <v>34</v>
      </c>
      <c r="T7876" t="s">
        <v>561</v>
      </c>
    </row>
    <row r="7877" spans="1:20">
      <c r="A7877" t="s">
        <v>926</v>
      </c>
      <c r="B7877" t="s">
        <v>890</v>
      </c>
      <c r="C7877" t="s">
        <v>927</v>
      </c>
      <c r="D7877" t="s">
        <v>928</v>
      </c>
      <c r="E7877" t="s">
        <v>25</v>
      </c>
      <c r="F7877" s="1">
        <v>32993</v>
      </c>
      <c r="G7877" t="s">
        <v>2895</v>
      </c>
      <c r="H7877">
        <v>201503</v>
      </c>
      <c r="I7877" t="s">
        <v>27</v>
      </c>
      <c r="J7877" t="s">
        <v>28</v>
      </c>
      <c r="K7877" t="s">
        <v>39</v>
      </c>
      <c r="L7877" t="s">
        <v>30</v>
      </c>
      <c r="M7877" t="s">
        <v>31</v>
      </c>
      <c r="N7877" t="s">
        <v>32</v>
      </c>
      <c r="O7877">
        <v>391.01</v>
      </c>
      <c r="P7877" t="s">
        <v>890</v>
      </c>
      <c r="Q7877" t="s">
        <v>926</v>
      </c>
      <c r="R7877" t="s">
        <v>893</v>
      </c>
      <c r="S7877" t="s">
        <v>34</v>
      </c>
      <c r="T7877" t="s">
        <v>561</v>
      </c>
    </row>
    <row r="7878" spans="1:20">
      <c r="A7878" t="s">
        <v>926</v>
      </c>
      <c r="B7878" t="s">
        <v>890</v>
      </c>
      <c r="C7878" t="s">
        <v>927</v>
      </c>
      <c r="D7878" t="s">
        <v>928</v>
      </c>
      <c r="E7878" t="s">
        <v>25</v>
      </c>
      <c r="F7878" s="1">
        <v>32993</v>
      </c>
      <c r="G7878" t="s">
        <v>2895</v>
      </c>
      <c r="H7878">
        <v>201503</v>
      </c>
      <c r="I7878" t="s">
        <v>27</v>
      </c>
      <c r="J7878" t="s">
        <v>28</v>
      </c>
      <c r="K7878" t="s">
        <v>40</v>
      </c>
      <c r="L7878" t="s">
        <v>30</v>
      </c>
      <c r="M7878" t="s">
        <v>31</v>
      </c>
      <c r="N7878" t="s">
        <v>32</v>
      </c>
      <c r="O7878">
        <v>391.01</v>
      </c>
      <c r="P7878" t="s">
        <v>890</v>
      </c>
      <c r="Q7878" t="s">
        <v>926</v>
      </c>
      <c r="R7878" t="s">
        <v>893</v>
      </c>
      <c r="S7878" t="s">
        <v>34</v>
      </c>
      <c r="T7878" t="s">
        <v>561</v>
      </c>
    </row>
    <row r="7879" spans="1:20">
      <c r="A7879" t="s">
        <v>926</v>
      </c>
      <c r="B7879" t="s">
        <v>890</v>
      </c>
      <c r="C7879" t="s">
        <v>927</v>
      </c>
      <c r="D7879" t="s">
        <v>928</v>
      </c>
      <c r="E7879" t="s">
        <v>25</v>
      </c>
      <c r="F7879" s="1">
        <v>32993</v>
      </c>
      <c r="G7879" t="s">
        <v>2895</v>
      </c>
      <c r="H7879">
        <v>201503</v>
      </c>
      <c r="I7879" t="s">
        <v>27</v>
      </c>
      <c r="J7879" t="s">
        <v>28</v>
      </c>
      <c r="K7879" t="s">
        <v>41</v>
      </c>
      <c r="L7879" t="s">
        <v>30</v>
      </c>
      <c r="M7879" t="s">
        <v>31</v>
      </c>
      <c r="N7879" t="s">
        <v>32</v>
      </c>
      <c r="O7879">
        <v>391.01</v>
      </c>
      <c r="P7879" t="s">
        <v>890</v>
      </c>
      <c r="Q7879" t="s">
        <v>926</v>
      </c>
      <c r="R7879" t="s">
        <v>893</v>
      </c>
      <c r="S7879" t="s">
        <v>34</v>
      </c>
      <c r="T7879" t="s">
        <v>561</v>
      </c>
    </row>
    <row r="7880" spans="1:20">
      <c r="A7880" t="s">
        <v>926</v>
      </c>
      <c r="B7880" t="s">
        <v>890</v>
      </c>
      <c r="C7880" t="s">
        <v>927</v>
      </c>
      <c r="D7880" t="s">
        <v>928</v>
      </c>
      <c r="E7880" t="s">
        <v>25</v>
      </c>
      <c r="F7880" s="1">
        <v>32993</v>
      </c>
      <c r="G7880" t="s">
        <v>2895</v>
      </c>
      <c r="H7880">
        <v>201503</v>
      </c>
      <c r="I7880" t="s">
        <v>27</v>
      </c>
      <c r="J7880" t="s">
        <v>28</v>
      </c>
      <c r="K7880" t="s">
        <v>44</v>
      </c>
      <c r="L7880" t="s">
        <v>30</v>
      </c>
      <c r="M7880" t="s">
        <v>31</v>
      </c>
      <c r="N7880" t="s">
        <v>32</v>
      </c>
      <c r="O7880">
        <v>391.1</v>
      </c>
      <c r="P7880" t="s">
        <v>890</v>
      </c>
      <c r="Q7880" t="s">
        <v>926</v>
      </c>
      <c r="R7880" t="s">
        <v>893</v>
      </c>
      <c r="S7880" t="s">
        <v>34</v>
      </c>
      <c r="T7880" t="s">
        <v>561</v>
      </c>
    </row>
    <row r="7881" spans="1:20">
      <c r="A7881" t="s">
        <v>911</v>
      </c>
      <c r="B7881" t="s">
        <v>890</v>
      </c>
      <c r="C7881" t="s">
        <v>2926</v>
      </c>
      <c r="D7881" t="s">
        <v>2927</v>
      </c>
      <c r="E7881" t="s">
        <v>25</v>
      </c>
      <c r="F7881" s="1">
        <v>42005</v>
      </c>
      <c r="G7881" t="s">
        <v>2895</v>
      </c>
      <c r="H7881">
        <v>201503</v>
      </c>
      <c r="I7881" t="s">
        <v>27</v>
      </c>
      <c r="J7881" t="s">
        <v>53</v>
      </c>
      <c r="K7881" t="s">
        <v>29</v>
      </c>
      <c r="L7881" t="s">
        <v>54</v>
      </c>
      <c r="M7881" t="s">
        <v>31</v>
      </c>
      <c r="N7881" t="s">
        <v>32</v>
      </c>
      <c r="O7881">
        <v>39.58</v>
      </c>
      <c r="P7881" t="s">
        <v>890</v>
      </c>
      <c r="Q7881" t="s">
        <v>911</v>
      </c>
      <c r="R7881" t="s">
        <v>893</v>
      </c>
      <c r="S7881" t="s">
        <v>34</v>
      </c>
      <c r="T7881" t="s">
        <v>561</v>
      </c>
    </row>
    <row r="7882" spans="1:20">
      <c r="A7882" t="s">
        <v>911</v>
      </c>
      <c r="B7882" t="s">
        <v>890</v>
      </c>
      <c r="C7882" t="s">
        <v>2926</v>
      </c>
      <c r="D7882" t="s">
        <v>2927</v>
      </c>
      <c r="E7882" t="s">
        <v>25</v>
      </c>
      <c r="F7882" s="1">
        <v>42005</v>
      </c>
      <c r="G7882" t="s">
        <v>2895</v>
      </c>
      <c r="H7882">
        <v>201503</v>
      </c>
      <c r="I7882" t="s">
        <v>27</v>
      </c>
      <c r="J7882" t="s">
        <v>53</v>
      </c>
      <c r="K7882" t="s">
        <v>36</v>
      </c>
      <c r="L7882" t="s">
        <v>54</v>
      </c>
      <c r="M7882" t="s">
        <v>31</v>
      </c>
      <c r="N7882" t="s">
        <v>32</v>
      </c>
      <c r="O7882">
        <v>34.81</v>
      </c>
      <c r="P7882" t="s">
        <v>890</v>
      </c>
      <c r="Q7882" t="s">
        <v>911</v>
      </c>
      <c r="R7882" t="s">
        <v>893</v>
      </c>
      <c r="S7882" t="s">
        <v>34</v>
      </c>
      <c r="T7882" t="s">
        <v>561</v>
      </c>
    </row>
    <row r="7883" spans="1:20">
      <c r="A7883" t="s">
        <v>911</v>
      </c>
      <c r="B7883" t="s">
        <v>890</v>
      </c>
      <c r="C7883" t="s">
        <v>2926</v>
      </c>
      <c r="D7883" t="s">
        <v>2927</v>
      </c>
      <c r="E7883" t="s">
        <v>25</v>
      </c>
      <c r="F7883" s="1">
        <v>42005</v>
      </c>
      <c r="G7883" t="s">
        <v>2895</v>
      </c>
      <c r="H7883">
        <v>201503</v>
      </c>
      <c r="I7883" t="s">
        <v>27</v>
      </c>
      <c r="J7883" t="s">
        <v>53</v>
      </c>
      <c r="K7883" t="s">
        <v>37</v>
      </c>
      <c r="L7883" t="s">
        <v>54</v>
      </c>
      <c r="M7883" t="s">
        <v>31</v>
      </c>
      <c r="N7883" t="s">
        <v>32</v>
      </c>
      <c r="O7883">
        <v>1.03</v>
      </c>
      <c r="P7883" t="s">
        <v>890</v>
      </c>
      <c r="Q7883" t="s">
        <v>911</v>
      </c>
      <c r="R7883" t="s">
        <v>893</v>
      </c>
      <c r="S7883" t="s">
        <v>34</v>
      </c>
      <c r="T7883" t="s">
        <v>561</v>
      </c>
    </row>
    <row r="7884" spans="1:20">
      <c r="A7884" t="s">
        <v>911</v>
      </c>
      <c r="B7884" t="s">
        <v>890</v>
      </c>
      <c r="C7884" t="s">
        <v>2926</v>
      </c>
      <c r="D7884" t="s">
        <v>2927</v>
      </c>
      <c r="E7884" t="s">
        <v>25</v>
      </c>
      <c r="F7884" s="1">
        <v>42005</v>
      </c>
      <c r="G7884" t="s">
        <v>2895</v>
      </c>
      <c r="H7884">
        <v>201503</v>
      </c>
      <c r="I7884" t="s">
        <v>27</v>
      </c>
      <c r="J7884" t="s">
        <v>53</v>
      </c>
      <c r="K7884" t="s">
        <v>38</v>
      </c>
      <c r="L7884" t="s">
        <v>54</v>
      </c>
      <c r="M7884" t="s">
        <v>31</v>
      </c>
      <c r="N7884" t="s">
        <v>32</v>
      </c>
      <c r="O7884">
        <v>8.36</v>
      </c>
      <c r="P7884" t="s">
        <v>890</v>
      </c>
      <c r="Q7884" t="s">
        <v>911</v>
      </c>
      <c r="R7884" t="s">
        <v>893</v>
      </c>
      <c r="S7884" t="s">
        <v>34</v>
      </c>
      <c r="T7884" t="s">
        <v>561</v>
      </c>
    </row>
    <row r="7885" spans="1:20">
      <c r="A7885" t="s">
        <v>911</v>
      </c>
      <c r="B7885" t="s">
        <v>890</v>
      </c>
      <c r="C7885" t="s">
        <v>2926</v>
      </c>
      <c r="D7885" t="s">
        <v>2927</v>
      </c>
      <c r="E7885" t="s">
        <v>25</v>
      </c>
      <c r="F7885" s="1">
        <v>42005</v>
      </c>
      <c r="G7885" t="s">
        <v>2895</v>
      </c>
      <c r="H7885">
        <v>201503</v>
      </c>
      <c r="I7885" t="s">
        <v>27</v>
      </c>
      <c r="J7885" t="s">
        <v>53</v>
      </c>
      <c r="K7885" t="s">
        <v>39</v>
      </c>
      <c r="L7885" t="s">
        <v>54</v>
      </c>
      <c r="M7885" t="s">
        <v>31</v>
      </c>
      <c r="N7885" t="s">
        <v>32</v>
      </c>
      <c r="O7885">
        <v>2.3199999999999998</v>
      </c>
      <c r="P7885" t="s">
        <v>890</v>
      </c>
      <c r="Q7885" t="s">
        <v>911</v>
      </c>
      <c r="R7885" t="s">
        <v>893</v>
      </c>
      <c r="S7885" t="s">
        <v>34</v>
      </c>
      <c r="T7885" t="s">
        <v>561</v>
      </c>
    </row>
    <row r="7886" spans="1:20">
      <c r="A7886" t="s">
        <v>911</v>
      </c>
      <c r="B7886" t="s">
        <v>890</v>
      </c>
      <c r="C7886" t="s">
        <v>2926</v>
      </c>
      <c r="D7886" t="s">
        <v>2927</v>
      </c>
      <c r="E7886" t="s">
        <v>25</v>
      </c>
      <c r="F7886" s="1">
        <v>42005</v>
      </c>
      <c r="G7886" t="s">
        <v>2895</v>
      </c>
      <c r="H7886">
        <v>201503</v>
      </c>
      <c r="I7886" t="s">
        <v>27</v>
      </c>
      <c r="J7886" t="s">
        <v>53</v>
      </c>
      <c r="K7886" t="s">
        <v>40</v>
      </c>
      <c r="L7886" t="s">
        <v>54</v>
      </c>
      <c r="M7886" t="s">
        <v>31</v>
      </c>
      <c r="N7886" t="s">
        <v>32</v>
      </c>
      <c r="O7886">
        <v>1.99</v>
      </c>
      <c r="P7886" t="s">
        <v>890</v>
      </c>
      <c r="Q7886" t="s">
        <v>911</v>
      </c>
      <c r="R7886" t="s">
        <v>893</v>
      </c>
      <c r="S7886" t="s">
        <v>34</v>
      </c>
      <c r="T7886" t="s">
        <v>561</v>
      </c>
    </row>
    <row r="7887" spans="1:20">
      <c r="A7887" t="s">
        <v>911</v>
      </c>
      <c r="B7887" t="s">
        <v>890</v>
      </c>
      <c r="C7887" t="s">
        <v>2926</v>
      </c>
      <c r="D7887" t="s">
        <v>2927</v>
      </c>
      <c r="E7887" t="s">
        <v>25</v>
      </c>
      <c r="F7887" s="1">
        <v>42005</v>
      </c>
      <c r="G7887" t="s">
        <v>2895</v>
      </c>
      <c r="H7887">
        <v>201503</v>
      </c>
      <c r="I7887" t="s">
        <v>27</v>
      </c>
      <c r="J7887" t="s">
        <v>53</v>
      </c>
      <c r="K7887" t="s">
        <v>44</v>
      </c>
      <c r="L7887" t="s">
        <v>54</v>
      </c>
      <c r="M7887" t="s">
        <v>31</v>
      </c>
      <c r="N7887" t="s">
        <v>32</v>
      </c>
      <c r="O7887">
        <v>0.15</v>
      </c>
      <c r="P7887" t="s">
        <v>890</v>
      </c>
      <c r="Q7887" t="s">
        <v>911</v>
      </c>
      <c r="R7887" t="s">
        <v>893</v>
      </c>
      <c r="S7887" t="s">
        <v>34</v>
      </c>
      <c r="T7887" t="s">
        <v>561</v>
      </c>
    </row>
    <row r="7888" spans="1:20">
      <c r="A7888" t="s">
        <v>926</v>
      </c>
      <c r="B7888" t="s">
        <v>890</v>
      </c>
      <c r="C7888" t="s">
        <v>933</v>
      </c>
      <c r="D7888" t="s">
        <v>934</v>
      </c>
      <c r="E7888" t="s">
        <v>25</v>
      </c>
      <c r="F7888" s="1">
        <v>33631</v>
      </c>
      <c r="G7888" t="s">
        <v>2895</v>
      </c>
      <c r="H7888">
        <v>201503</v>
      </c>
      <c r="I7888" t="s">
        <v>27</v>
      </c>
      <c r="J7888" t="s">
        <v>28</v>
      </c>
      <c r="K7888" t="s">
        <v>29</v>
      </c>
      <c r="L7888" t="s">
        <v>30</v>
      </c>
      <c r="M7888" t="s">
        <v>31</v>
      </c>
      <c r="N7888" t="s">
        <v>32</v>
      </c>
      <c r="O7888">
        <v>248.52</v>
      </c>
      <c r="P7888" t="s">
        <v>890</v>
      </c>
      <c r="Q7888" t="s">
        <v>926</v>
      </c>
      <c r="R7888" t="s">
        <v>893</v>
      </c>
      <c r="S7888" t="s">
        <v>34</v>
      </c>
      <c r="T7888" t="s">
        <v>561</v>
      </c>
    </row>
    <row r="7889" spans="1:20">
      <c r="A7889" t="s">
        <v>926</v>
      </c>
      <c r="B7889" t="s">
        <v>890</v>
      </c>
      <c r="C7889" t="s">
        <v>933</v>
      </c>
      <c r="D7889" t="s">
        <v>934</v>
      </c>
      <c r="E7889" t="s">
        <v>25</v>
      </c>
      <c r="F7889" s="1">
        <v>33631</v>
      </c>
      <c r="G7889" t="s">
        <v>2895</v>
      </c>
      <c r="H7889">
        <v>201503</v>
      </c>
      <c r="I7889" t="s">
        <v>27</v>
      </c>
      <c r="J7889" t="s">
        <v>28</v>
      </c>
      <c r="K7889" t="s">
        <v>36</v>
      </c>
      <c r="L7889" t="s">
        <v>30</v>
      </c>
      <c r="M7889" t="s">
        <v>31</v>
      </c>
      <c r="N7889" t="s">
        <v>32</v>
      </c>
      <c r="O7889">
        <v>218.59</v>
      </c>
      <c r="P7889" t="s">
        <v>890</v>
      </c>
      <c r="Q7889" t="s">
        <v>926</v>
      </c>
      <c r="R7889" t="s">
        <v>893</v>
      </c>
      <c r="S7889" t="s">
        <v>34</v>
      </c>
      <c r="T7889" t="s">
        <v>561</v>
      </c>
    </row>
    <row r="7890" spans="1:20">
      <c r="A7890" t="s">
        <v>926</v>
      </c>
      <c r="B7890" t="s">
        <v>890</v>
      </c>
      <c r="C7890" t="s">
        <v>933</v>
      </c>
      <c r="D7890" t="s">
        <v>934</v>
      </c>
      <c r="E7890" t="s">
        <v>25</v>
      </c>
      <c r="F7890" s="1">
        <v>33631</v>
      </c>
      <c r="G7890" t="s">
        <v>2895</v>
      </c>
      <c r="H7890">
        <v>201503</v>
      </c>
      <c r="I7890" t="s">
        <v>27</v>
      </c>
      <c r="J7890" t="s">
        <v>28</v>
      </c>
      <c r="K7890" t="s">
        <v>37</v>
      </c>
      <c r="L7890" t="s">
        <v>30</v>
      </c>
      <c r="M7890" t="s">
        <v>31</v>
      </c>
      <c r="N7890" t="s">
        <v>32</v>
      </c>
      <c r="O7890">
        <v>6.42</v>
      </c>
      <c r="P7890" t="s">
        <v>890</v>
      </c>
      <c r="Q7890" t="s">
        <v>926</v>
      </c>
      <c r="R7890" t="s">
        <v>893</v>
      </c>
      <c r="S7890" t="s">
        <v>34</v>
      </c>
      <c r="T7890" t="s">
        <v>561</v>
      </c>
    </row>
    <row r="7891" spans="1:20">
      <c r="A7891" t="s">
        <v>926</v>
      </c>
      <c r="B7891" t="s">
        <v>890</v>
      </c>
      <c r="C7891" t="s">
        <v>933</v>
      </c>
      <c r="D7891" t="s">
        <v>934</v>
      </c>
      <c r="E7891" t="s">
        <v>25</v>
      </c>
      <c r="F7891" s="1">
        <v>33631</v>
      </c>
      <c r="G7891" t="s">
        <v>2895</v>
      </c>
      <c r="H7891">
        <v>201503</v>
      </c>
      <c r="I7891" t="s">
        <v>27</v>
      </c>
      <c r="J7891" t="s">
        <v>28</v>
      </c>
      <c r="K7891" t="s">
        <v>38</v>
      </c>
      <c r="L7891" t="s">
        <v>30</v>
      </c>
      <c r="M7891" t="s">
        <v>31</v>
      </c>
      <c r="N7891" t="s">
        <v>32</v>
      </c>
      <c r="O7891">
        <v>52.53</v>
      </c>
      <c r="P7891" t="s">
        <v>890</v>
      </c>
      <c r="Q7891" t="s">
        <v>926</v>
      </c>
      <c r="R7891" t="s">
        <v>893</v>
      </c>
      <c r="S7891" t="s">
        <v>34</v>
      </c>
      <c r="T7891" t="s">
        <v>561</v>
      </c>
    </row>
    <row r="7892" spans="1:20">
      <c r="A7892" t="s">
        <v>926</v>
      </c>
      <c r="B7892" t="s">
        <v>890</v>
      </c>
      <c r="C7892" t="s">
        <v>933</v>
      </c>
      <c r="D7892" t="s">
        <v>934</v>
      </c>
      <c r="E7892" t="s">
        <v>25</v>
      </c>
      <c r="F7892" s="1">
        <v>33631</v>
      </c>
      <c r="G7892" t="s">
        <v>2895</v>
      </c>
      <c r="H7892">
        <v>201503</v>
      </c>
      <c r="I7892" t="s">
        <v>27</v>
      </c>
      <c r="J7892" t="s">
        <v>28</v>
      </c>
      <c r="K7892" t="s">
        <v>39</v>
      </c>
      <c r="L7892" t="s">
        <v>30</v>
      </c>
      <c r="M7892" t="s">
        <v>31</v>
      </c>
      <c r="N7892" t="s">
        <v>32</v>
      </c>
      <c r="O7892">
        <v>14.52</v>
      </c>
      <c r="P7892" t="s">
        <v>890</v>
      </c>
      <c r="Q7892" t="s">
        <v>926</v>
      </c>
      <c r="R7892" t="s">
        <v>893</v>
      </c>
      <c r="S7892" t="s">
        <v>34</v>
      </c>
      <c r="T7892" t="s">
        <v>561</v>
      </c>
    </row>
    <row r="7893" spans="1:20">
      <c r="A7893" t="s">
        <v>926</v>
      </c>
      <c r="B7893" t="s">
        <v>890</v>
      </c>
      <c r="C7893" t="s">
        <v>933</v>
      </c>
      <c r="D7893" t="s">
        <v>934</v>
      </c>
      <c r="E7893" t="s">
        <v>25</v>
      </c>
      <c r="F7893" s="1">
        <v>33631</v>
      </c>
      <c r="G7893" t="s">
        <v>2895</v>
      </c>
      <c r="H7893">
        <v>201503</v>
      </c>
      <c r="I7893" t="s">
        <v>27</v>
      </c>
      <c r="J7893" t="s">
        <v>28</v>
      </c>
      <c r="K7893" t="s">
        <v>40</v>
      </c>
      <c r="L7893" t="s">
        <v>30</v>
      </c>
      <c r="M7893" t="s">
        <v>31</v>
      </c>
      <c r="N7893" t="s">
        <v>32</v>
      </c>
      <c r="O7893">
        <v>12.47</v>
      </c>
      <c r="P7893" t="s">
        <v>890</v>
      </c>
      <c r="Q7893" t="s">
        <v>926</v>
      </c>
      <c r="R7893" t="s">
        <v>893</v>
      </c>
      <c r="S7893" t="s">
        <v>34</v>
      </c>
      <c r="T7893" t="s">
        <v>561</v>
      </c>
    </row>
    <row r="7894" spans="1:20">
      <c r="A7894" t="s">
        <v>926</v>
      </c>
      <c r="B7894" t="s">
        <v>890</v>
      </c>
      <c r="C7894" t="s">
        <v>933</v>
      </c>
      <c r="D7894" t="s">
        <v>934</v>
      </c>
      <c r="E7894" t="s">
        <v>25</v>
      </c>
      <c r="F7894" s="1">
        <v>33631</v>
      </c>
      <c r="G7894" t="s">
        <v>2895</v>
      </c>
      <c r="H7894">
        <v>201503</v>
      </c>
      <c r="I7894" t="s">
        <v>27</v>
      </c>
      <c r="J7894" t="s">
        <v>28</v>
      </c>
      <c r="K7894" t="s">
        <v>44</v>
      </c>
      <c r="L7894" t="s">
        <v>30</v>
      </c>
      <c r="M7894" t="s">
        <v>31</v>
      </c>
      <c r="N7894" t="s">
        <v>32</v>
      </c>
      <c r="O7894">
        <v>1.06</v>
      </c>
      <c r="P7894" t="s">
        <v>890</v>
      </c>
      <c r="Q7894" t="s">
        <v>926</v>
      </c>
      <c r="R7894" t="s">
        <v>893</v>
      </c>
      <c r="S7894" t="s">
        <v>34</v>
      </c>
      <c r="T7894" t="s">
        <v>561</v>
      </c>
    </row>
    <row r="7895" spans="1:20">
      <c r="A7895" t="s">
        <v>935</v>
      </c>
      <c r="B7895" t="s">
        <v>936</v>
      </c>
      <c r="C7895" t="s">
        <v>2473</v>
      </c>
      <c r="D7895" t="s">
        <v>2474</v>
      </c>
      <c r="E7895" t="s">
        <v>25</v>
      </c>
      <c r="F7895" s="1">
        <v>41699</v>
      </c>
      <c r="G7895" t="s">
        <v>2895</v>
      </c>
      <c r="H7895">
        <v>201503</v>
      </c>
      <c r="I7895" t="s">
        <v>27</v>
      </c>
      <c r="J7895" t="s">
        <v>28</v>
      </c>
      <c r="K7895" t="s">
        <v>29</v>
      </c>
      <c r="L7895" t="s">
        <v>30</v>
      </c>
      <c r="M7895" t="s">
        <v>31</v>
      </c>
      <c r="N7895" t="s">
        <v>32</v>
      </c>
      <c r="O7895">
        <v>18648.7</v>
      </c>
      <c r="P7895" t="s">
        <v>936</v>
      </c>
      <c r="Q7895" t="s">
        <v>935</v>
      </c>
      <c r="R7895" t="s">
        <v>939</v>
      </c>
      <c r="S7895" t="s">
        <v>34</v>
      </c>
      <c r="T7895" t="s">
        <v>561</v>
      </c>
    </row>
    <row r="7896" spans="1:20">
      <c r="A7896" t="s">
        <v>935</v>
      </c>
      <c r="B7896" t="s">
        <v>936</v>
      </c>
      <c r="C7896" t="s">
        <v>2473</v>
      </c>
      <c r="D7896" t="s">
        <v>2474</v>
      </c>
      <c r="E7896" t="s">
        <v>25</v>
      </c>
      <c r="F7896" s="1">
        <v>41699</v>
      </c>
      <c r="G7896" t="s">
        <v>2895</v>
      </c>
      <c r="H7896">
        <v>201503</v>
      </c>
      <c r="I7896" t="s">
        <v>27</v>
      </c>
      <c r="J7896" t="s">
        <v>28</v>
      </c>
      <c r="K7896" t="s">
        <v>36</v>
      </c>
      <c r="L7896" t="s">
        <v>30</v>
      </c>
      <c r="M7896" t="s">
        <v>31</v>
      </c>
      <c r="N7896" t="s">
        <v>32</v>
      </c>
      <c r="O7896">
        <v>17780.54</v>
      </c>
      <c r="P7896" t="s">
        <v>936</v>
      </c>
      <c r="Q7896" t="s">
        <v>935</v>
      </c>
      <c r="R7896" t="s">
        <v>939</v>
      </c>
      <c r="S7896" t="s">
        <v>34</v>
      </c>
      <c r="T7896" t="s">
        <v>561</v>
      </c>
    </row>
    <row r="7897" spans="1:20">
      <c r="A7897" t="s">
        <v>935</v>
      </c>
      <c r="B7897" t="s">
        <v>936</v>
      </c>
      <c r="C7897" t="s">
        <v>2473</v>
      </c>
      <c r="D7897" t="s">
        <v>2474</v>
      </c>
      <c r="E7897" t="s">
        <v>25</v>
      </c>
      <c r="F7897" s="1">
        <v>41699</v>
      </c>
      <c r="G7897" t="s">
        <v>2895</v>
      </c>
      <c r="H7897">
        <v>201503</v>
      </c>
      <c r="I7897" t="s">
        <v>27</v>
      </c>
      <c r="J7897" t="s">
        <v>28</v>
      </c>
      <c r="K7897" t="s">
        <v>37</v>
      </c>
      <c r="L7897" t="s">
        <v>30</v>
      </c>
      <c r="M7897" t="s">
        <v>31</v>
      </c>
      <c r="N7897" t="s">
        <v>32</v>
      </c>
      <c r="O7897">
        <v>612.71</v>
      </c>
      <c r="P7897" t="s">
        <v>936</v>
      </c>
      <c r="Q7897" t="s">
        <v>935</v>
      </c>
      <c r="R7897" t="s">
        <v>939</v>
      </c>
      <c r="S7897" t="s">
        <v>34</v>
      </c>
      <c r="T7897" t="s">
        <v>561</v>
      </c>
    </row>
    <row r="7898" spans="1:20">
      <c r="A7898" t="s">
        <v>935</v>
      </c>
      <c r="B7898" t="s">
        <v>936</v>
      </c>
      <c r="C7898" t="s">
        <v>2473</v>
      </c>
      <c r="D7898" t="s">
        <v>2474</v>
      </c>
      <c r="E7898" t="s">
        <v>25</v>
      </c>
      <c r="F7898" s="1">
        <v>41699</v>
      </c>
      <c r="G7898" t="s">
        <v>2895</v>
      </c>
      <c r="H7898">
        <v>201503</v>
      </c>
      <c r="I7898" t="s">
        <v>27</v>
      </c>
      <c r="J7898" t="s">
        <v>28</v>
      </c>
      <c r="K7898" t="s">
        <v>38</v>
      </c>
      <c r="L7898" t="s">
        <v>30</v>
      </c>
      <c r="M7898" t="s">
        <v>31</v>
      </c>
      <c r="N7898" t="s">
        <v>32</v>
      </c>
      <c r="O7898">
        <v>1488.4</v>
      </c>
      <c r="P7898" t="s">
        <v>936</v>
      </c>
      <c r="Q7898" t="s">
        <v>935</v>
      </c>
      <c r="R7898" t="s">
        <v>939</v>
      </c>
      <c r="S7898" t="s">
        <v>34</v>
      </c>
      <c r="T7898" t="s">
        <v>561</v>
      </c>
    </row>
    <row r="7899" spans="1:20">
      <c r="A7899" t="s">
        <v>935</v>
      </c>
      <c r="B7899" t="s">
        <v>936</v>
      </c>
      <c r="C7899" t="s">
        <v>2473</v>
      </c>
      <c r="D7899" t="s">
        <v>2474</v>
      </c>
      <c r="E7899" t="s">
        <v>25</v>
      </c>
      <c r="F7899" s="1">
        <v>41699</v>
      </c>
      <c r="G7899" t="s">
        <v>2895</v>
      </c>
      <c r="H7899">
        <v>201503</v>
      </c>
      <c r="I7899" t="s">
        <v>27</v>
      </c>
      <c r="J7899" t="s">
        <v>28</v>
      </c>
      <c r="K7899" t="s">
        <v>44</v>
      </c>
      <c r="L7899" t="s">
        <v>30</v>
      </c>
      <c r="M7899" t="s">
        <v>31</v>
      </c>
      <c r="N7899" t="s">
        <v>32</v>
      </c>
      <c r="O7899">
        <v>2484.56</v>
      </c>
      <c r="P7899" t="s">
        <v>936</v>
      </c>
      <c r="Q7899" t="s">
        <v>935</v>
      </c>
      <c r="R7899" t="s">
        <v>939</v>
      </c>
      <c r="S7899" t="s">
        <v>34</v>
      </c>
      <c r="T7899" t="s">
        <v>561</v>
      </c>
    </row>
    <row r="7900" spans="1:20">
      <c r="A7900" t="s">
        <v>935</v>
      </c>
      <c r="B7900" t="s">
        <v>936</v>
      </c>
      <c r="C7900" t="s">
        <v>2475</v>
      </c>
      <c r="D7900" t="s">
        <v>2476</v>
      </c>
      <c r="E7900" t="s">
        <v>25</v>
      </c>
      <c r="F7900" s="1">
        <v>41699</v>
      </c>
      <c r="G7900" t="s">
        <v>2895</v>
      </c>
      <c r="H7900">
        <v>201503</v>
      </c>
      <c r="I7900" t="s">
        <v>27</v>
      </c>
      <c r="J7900" t="s">
        <v>28</v>
      </c>
      <c r="K7900" t="s">
        <v>29</v>
      </c>
      <c r="L7900" t="s">
        <v>30</v>
      </c>
      <c r="M7900" t="s">
        <v>31</v>
      </c>
      <c r="N7900" t="s">
        <v>32</v>
      </c>
      <c r="O7900">
        <v>2675.4700000000003</v>
      </c>
      <c r="P7900" t="s">
        <v>936</v>
      </c>
      <c r="Q7900" t="s">
        <v>935</v>
      </c>
      <c r="R7900" t="s">
        <v>939</v>
      </c>
      <c r="S7900" t="s">
        <v>34</v>
      </c>
      <c r="T7900" t="s">
        <v>561</v>
      </c>
    </row>
    <row r="7901" spans="1:20">
      <c r="A7901" t="s">
        <v>935</v>
      </c>
      <c r="B7901" t="s">
        <v>936</v>
      </c>
      <c r="C7901" t="s">
        <v>2475</v>
      </c>
      <c r="D7901" t="s">
        <v>2476</v>
      </c>
      <c r="E7901" t="s">
        <v>25</v>
      </c>
      <c r="F7901" s="1">
        <v>41699</v>
      </c>
      <c r="G7901" t="s">
        <v>2895</v>
      </c>
      <c r="H7901">
        <v>201503</v>
      </c>
      <c r="I7901" t="s">
        <v>27</v>
      </c>
      <c r="J7901" t="s">
        <v>28</v>
      </c>
      <c r="K7901" t="s">
        <v>36</v>
      </c>
      <c r="L7901" t="s">
        <v>30</v>
      </c>
      <c r="M7901" t="s">
        <v>31</v>
      </c>
      <c r="N7901" t="s">
        <v>32</v>
      </c>
      <c r="O7901">
        <v>31367.61</v>
      </c>
      <c r="P7901" t="s">
        <v>936</v>
      </c>
      <c r="Q7901" t="s">
        <v>935</v>
      </c>
      <c r="R7901" t="s">
        <v>939</v>
      </c>
      <c r="S7901" t="s">
        <v>34</v>
      </c>
      <c r="T7901" t="s">
        <v>561</v>
      </c>
    </row>
    <row r="7902" spans="1:20">
      <c r="A7902" t="s">
        <v>935</v>
      </c>
      <c r="B7902" t="s">
        <v>936</v>
      </c>
      <c r="C7902" t="s">
        <v>2475</v>
      </c>
      <c r="D7902" t="s">
        <v>2476</v>
      </c>
      <c r="E7902" t="s">
        <v>25</v>
      </c>
      <c r="F7902" s="1">
        <v>41699</v>
      </c>
      <c r="G7902" t="s">
        <v>2895</v>
      </c>
      <c r="H7902">
        <v>201503</v>
      </c>
      <c r="I7902" t="s">
        <v>27</v>
      </c>
      <c r="J7902" t="s">
        <v>28</v>
      </c>
      <c r="K7902" t="s">
        <v>37</v>
      </c>
      <c r="L7902" t="s">
        <v>30</v>
      </c>
      <c r="M7902" t="s">
        <v>31</v>
      </c>
      <c r="N7902" t="s">
        <v>32</v>
      </c>
      <c r="O7902">
        <v>1426.09</v>
      </c>
      <c r="P7902" t="s">
        <v>936</v>
      </c>
      <c r="Q7902" t="s">
        <v>935</v>
      </c>
      <c r="R7902" t="s">
        <v>939</v>
      </c>
      <c r="S7902" t="s">
        <v>34</v>
      </c>
      <c r="T7902" t="s">
        <v>561</v>
      </c>
    </row>
    <row r="7903" spans="1:20">
      <c r="A7903" t="s">
        <v>935</v>
      </c>
      <c r="B7903" t="s">
        <v>936</v>
      </c>
      <c r="C7903" t="s">
        <v>940</v>
      </c>
      <c r="D7903" t="s">
        <v>941</v>
      </c>
      <c r="E7903" t="s">
        <v>142</v>
      </c>
      <c r="F7903" s="1">
        <v>41080</v>
      </c>
      <c r="G7903" t="s">
        <v>2895</v>
      </c>
      <c r="H7903">
        <v>201503</v>
      </c>
      <c r="I7903" t="s">
        <v>27</v>
      </c>
      <c r="J7903" t="s">
        <v>28</v>
      </c>
      <c r="K7903" t="s">
        <v>29</v>
      </c>
      <c r="L7903" t="s">
        <v>30</v>
      </c>
      <c r="M7903" t="s">
        <v>31</v>
      </c>
      <c r="N7903" t="s">
        <v>32</v>
      </c>
      <c r="O7903">
        <v>2686.96</v>
      </c>
      <c r="P7903" t="s">
        <v>936</v>
      </c>
      <c r="Q7903" t="s">
        <v>935</v>
      </c>
      <c r="R7903" t="s">
        <v>939</v>
      </c>
      <c r="S7903" t="s">
        <v>34</v>
      </c>
      <c r="T7903" t="s">
        <v>561</v>
      </c>
    </row>
    <row r="7904" spans="1:20">
      <c r="A7904" t="s">
        <v>935</v>
      </c>
      <c r="B7904" t="s">
        <v>936</v>
      </c>
      <c r="C7904" t="s">
        <v>940</v>
      </c>
      <c r="D7904" t="s">
        <v>941</v>
      </c>
      <c r="E7904" t="s">
        <v>142</v>
      </c>
      <c r="F7904" s="1">
        <v>41080</v>
      </c>
      <c r="G7904" t="s">
        <v>2895</v>
      </c>
      <c r="H7904">
        <v>201503</v>
      </c>
      <c r="I7904" t="s">
        <v>27</v>
      </c>
      <c r="J7904" t="s">
        <v>28</v>
      </c>
      <c r="K7904" t="s">
        <v>36</v>
      </c>
      <c r="L7904" t="s">
        <v>30</v>
      </c>
      <c r="M7904" t="s">
        <v>31</v>
      </c>
      <c r="N7904" t="s">
        <v>32</v>
      </c>
      <c r="O7904">
        <v>2463.0700000000002</v>
      </c>
      <c r="P7904" t="s">
        <v>936</v>
      </c>
      <c r="Q7904" t="s">
        <v>935</v>
      </c>
      <c r="R7904" t="s">
        <v>939</v>
      </c>
      <c r="S7904" t="s">
        <v>34</v>
      </c>
      <c r="T7904" t="s">
        <v>561</v>
      </c>
    </row>
    <row r="7905" spans="1:20">
      <c r="A7905" t="s">
        <v>935</v>
      </c>
      <c r="B7905" t="s">
        <v>936</v>
      </c>
      <c r="C7905" t="s">
        <v>940</v>
      </c>
      <c r="D7905" t="s">
        <v>941</v>
      </c>
      <c r="E7905" t="s">
        <v>142</v>
      </c>
      <c r="F7905" s="1">
        <v>41080</v>
      </c>
      <c r="G7905" t="s">
        <v>2895</v>
      </c>
      <c r="H7905">
        <v>201503</v>
      </c>
      <c r="I7905" t="s">
        <v>27</v>
      </c>
      <c r="J7905" t="s">
        <v>28</v>
      </c>
      <c r="K7905" t="s">
        <v>39</v>
      </c>
      <c r="L7905" t="s">
        <v>30</v>
      </c>
      <c r="M7905" t="s">
        <v>31</v>
      </c>
      <c r="N7905" t="s">
        <v>32</v>
      </c>
      <c r="O7905">
        <v>671.76</v>
      </c>
      <c r="P7905" t="s">
        <v>936</v>
      </c>
      <c r="Q7905" t="s">
        <v>935</v>
      </c>
      <c r="R7905" t="s">
        <v>939</v>
      </c>
      <c r="S7905" t="s">
        <v>34</v>
      </c>
      <c r="T7905" t="s">
        <v>561</v>
      </c>
    </row>
    <row r="7906" spans="1:20">
      <c r="A7906" t="s">
        <v>935</v>
      </c>
      <c r="B7906" t="s">
        <v>936</v>
      </c>
      <c r="C7906" t="s">
        <v>942</v>
      </c>
      <c r="D7906" t="s">
        <v>943</v>
      </c>
      <c r="E7906" t="s">
        <v>25</v>
      </c>
      <c r="F7906" s="1">
        <v>41852</v>
      </c>
      <c r="G7906" t="s">
        <v>2895</v>
      </c>
      <c r="H7906">
        <v>201503</v>
      </c>
      <c r="I7906" t="s">
        <v>27</v>
      </c>
      <c r="J7906" t="s">
        <v>53</v>
      </c>
      <c r="K7906" t="s">
        <v>29</v>
      </c>
      <c r="L7906" t="s">
        <v>54</v>
      </c>
      <c r="M7906" t="s">
        <v>31</v>
      </c>
      <c r="N7906" t="s">
        <v>32</v>
      </c>
      <c r="O7906">
        <v>67011.58</v>
      </c>
      <c r="P7906" t="s">
        <v>936</v>
      </c>
      <c r="Q7906" t="s">
        <v>935</v>
      </c>
      <c r="R7906" t="s">
        <v>939</v>
      </c>
      <c r="S7906" t="s">
        <v>34</v>
      </c>
      <c r="T7906" t="s">
        <v>561</v>
      </c>
    </row>
    <row r="7907" spans="1:20">
      <c r="A7907" t="s">
        <v>935</v>
      </c>
      <c r="B7907" t="s">
        <v>936</v>
      </c>
      <c r="C7907" t="s">
        <v>944</v>
      </c>
      <c r="D7907" t="s">
        <v>945</v>
      </c>
      <c r="E7907" t="s">
        <v>25</v>
      </c>
      <c r="F7907" s="1">
        <v>41852</v>
      </c>
      <c r="G7907" t="s">
        <v>2895</v>
      </c>
      <c r="H7907">
        <v>201503</v>
      </c>
      <c r="I7907" t="s">
        <v>27</v>
      </c>
      <c r="J7907" t="s">
        <v>53</v>
      </c>
      <c r="K7907" t="s">
        <v>29</v>
      </c>
      <c r="L7907" t="s">
        <v>54</v>
      </c>
      <c r="M7907" t="s">
        <v>31</v>
      </c>
      <c r="N7907" t="s">
        <v>32</v>
      </c>
      <c r="O7907">
        <v>46.26</v>
      </c>
      <c r="P7907" t="s">
        <v>936</v>
      </c>
      <c r="Q7907" t="s">
        <v>935</v>
      </c>
      <c r="R7907" t="s">
        <v>939</v>
      </c>
      <c r="S7907" t="s">
        <v>34</v>
      </c>
      <c r="T7907" t="s">
        <v>561</v>
      </c>
    </row>
    <row r="7908" spans="1:20">
      <c r="A7908" t="s">
        <v>935</v>
      </c>
      <c r="B7908" t="s">
        <v>936</v>
      </c>
      <c r="C7908" t="s">
        <v>944</v>
      </c>
      <c r="D7908" t="s">
        <v>945</v>
      </c>
      <c r="E7908" t="s">
        <v>25</v>
      </c>
      <c r="F7908" s="1">
        <v>41852</v>
      </c>
      <c r="G7908" t="s">
        <v>2895</v>
      </c>
      <c r="H7908">
        <v>201503</v>
      </c>
      <c r="I7908" t="s">
        <v>27</v>
      </c>
      <c r="J7908" t="s">
        <v>53</v>
      </c>
      <c r="K7908" t="s">
        <v>36</v>
      </c>
      <c r="L7908" t="s">
        <v>54</v>
      </c>
      <c r="M7908" t="s">
        <v>31</v>
      </c>
      <c r="N7908" t="s">
        <v>32</v>
      </c>
      <c r="O7908">
        <v>46.26</v>
      </c>
      <c r="P7908" t="s">
        <v>936</v>
      </c>
      <c r="Q7908" t="s">
        <v>935</v>
      </c>
      <c r="R7908" t="s">
        <v>939</v>
      </c>
      <c r="S7908" t="s">
        <v>34</v>
      </c>
      <c r="T7908" t="s">
        <v>561</v>
      </c>
    </row>
    <row r="7909" spans="1:20">
      <c r="A7909" t="s">
        <v>935</v>
      </c>
      <c r="B7909" t="s">
        <v>936</v>
      </c>
      <c r="C7909" t="s">
        <v>944</v>
      </c>
      <c r="D7909" t="s">
        <v>945</v>
      </c>
      <c r="E7909" t="s">
        <v>25</v>
      </c>
      <c r="F7909" s="1">
        <v>41852</v>
      </c>
      <c r="G7909" t="s">
        <v>2895</v>
      </c>
      <c r="H7909">
        <v>201503</v>
      </c>
      <c r="I7909" t="s">
        <v>27</v>
      </c>
      <c r="J7909" t="s">
        <v>53</v>
      </c>
      <c r="K7909" t="s">
        <v>39</v>
      </c>
      <c r="L7909" t="s">
        <v>54</v>
      </c>
      <c r="M7909" t="s">
        <v>31</v>
      </c>
      <c r="N7909" t="s">
        <v>32</v>
      </c>
      <c r="O7909">
        <v>46.26</v>
      </c>
      <c r="P7909" t="s">
        <v>936</v>
      </c>
      <c r="Q7909" t="s">
        <v>935</v>
      </c>
      <c r="R7909" t="s">
        <v>939</v>
      </c>
      <c r="S7909" t="s">
        <v>34</v>
      </c>
      <c r="T7909" t="s">
        <v>561</v>
      </c>
    </row>
    <row r="7910" spans="1:20">
      <c r="A7910" t="s">
        <v>935</v>
      </c>
      <c r="B7910" t="s">
        <v>936</v>
      </c>
      <c r="C7910" t="s">
        <v>946</v>
      </c>
      <c r="D7910" t="s">
        <v>947</v>
      </c>
      <c r="E7910" t="s">
        <v>142</v>
      </c>
      <c r="F7910" s="1">
        <v>41176</v>
      </c>
      <c r="G7910" t="s">
        <v>2895</v>
      </c>
      <c r="H7910">
        <v>201503</v>
      </c>
      <c r="I7910" t="s">
        <v>27</v>
      </c>
      <c r="J7910" t="s">
        <v>53</v>
      </c>
      <c r="K7910" t="s">
        <v>29</v>
      </c>
      <c r="L7910" t="s">
        <v>54</v>
      </c>
      <c r="M7910" t="s">
        <v>31</v>
      </c>
      <c r="N7910" t="s">
        <v>32</v>
      </c>
      <c r="O7910">
        <v>233.93</v>
      </c>
      <c r="P7910" t="s">
        <v>936</v>
      </c>
      <c r="Q7910" t="s">
        <v>935</v>
      </c>
      <c r="R7910" t="s">
        <v>939</v>
      </c>
      <c r="S7910" t="s">
        <v>34</v>
      </c>
      <c r="T7910" t="s">
        <v>561</v>
      </c>
    </row>
    <row r="7911" spans="1:20">
      <c r="A7911" t="s">
        <v>935</v>
      </c>
      <c r="B7911" t="s">
        <v>936</v>
      </c>
      <c r="C7911" t="s">
        <v>946</v>
      </c>
      <c r="D7911" t="s">
        <v>947</v>
      </c>
      <c r="E7911" t="s">
        <v>142</v>
      </c>
      <c r="F7911" s="1">
        <v>41176</v>
      </c>
      <c r="G7911" t="s">
        <v>2895</v>
      </c>
      <c r="H7911">
        <v>201503</v>
      </c>
      <c r="I7911" t="s">
        <v>27</v>
      </c>
      <c r="J7911" t="s">
        <v>53</v>
      </c>
      <c r="K7911" t="s">
        <v>36</v>
      </c>
      <c r="L7911" t="s">
        <v>54</v>
      </c>
      <c r="M7911" t="s">
        <v>31</v>
      </c>
      <c r="N7911" t="s">
        <v>32</v>
      </c>
      <c r="O7911">
        <v>109.62</v>
      </c>
      <c r="P7911" t="s">
        <v>936</v>
      </c>
      <c r="Q7911" t="s">
        <v>935</v>
      </c>
      <c r="R7911" t="s">
        <v>939</v>
      </c>
      <c r="S7911" t="s">
        <v>34</v>
      </c>
      <c r="T7911" t="s">
        <v>561</v>
      </c>
    </row>
    <row r="7912" spans="1:20">
      <c r="A7912" t="s">
        <v>935</v>
      </c>
      <c r="B7912" t="s">
        <v>936</v>
      </c>
      <c r="C7912" t="s">
        <v>948</v>
      </c>
      <c r="D7912" t="s">
        <v>949</v>
      </c>
      <c r="E7912" t="s">
        <v>142</v>
      </c>
      <c r="F7912" s="1">
        <v>41176</v>
      </c>
      <c r="G7912" t="s">
        <v>2895</v>
      </c>
      <c r="H7912">
        <v>201503</v>
      </c>
      <c r="I7912" t="s">
        <v>27</v>
      </c>
      <c r="J7912" t="s">
        <v>53</v>
      </c>
      <c r="K7912" t="s">
        <v>29</v>
      </c>
      <c r="L7912" t="s">
        <v>54</v>
      </c>
      <c r="M7912" t="s">
        <v>31</v>
      </c>
      <c r="N7912" t="s">
        <v>32</v>
      </c>
      <c r="O7912">
        <v>78340.31</v>
      </c>
      <c r="P7912" t="s">
        <v>936</v>
      </c>
      <c r="Q7912" t="s">
        <v>935</v>
      </c>
      <c r="R7912" t="s">
        <v>939</v>
      </c>
      <c r="S7912" t="s">
        <v>34</v>
      </c>
      <c r="T7912" t="s">
        <v>561</v>
      </c>
    </row>
    <row r="7913" spans="1:20">
      <c r="A7913" t="s">
        <v>935</v>
      </c>
      <c r="B7913" t="s">
        <v>936</v>
      </c>
      <c r="C7913" t="s">
        <v>948</v>
      </c>
      <c r="D7913" t="s">
        <v>949</v>
      </c>
      <c r="E7913" t="s">
        <v>142</v>
      </c>
      <c r="F7913" s="1">
        <v>41176</v>
      </c>
      <c r="G7913" t="s">
        <v>2895</v>
      </c>
      <c r="H7913">
        <v>201503</v>
      </c>
      <c r="I7913" t="s">
        <v>27</v>
      </c>
      <c r="J7913" t="s">
        <v>53</v>
      </c>
      <c r="K7913" t="s">
        <v>36</v>
      </c>
      <c r="L7913" t="s">
        <v>54</v>
      </c>
      <c r="M7913" t="s">
        <v>31</v>
      </c>
      <c r="N7913" t="s">
        <v>32</v>
      </c>
      <c r="O7913">
        <v>31336.16</v>
      </c>
      <c r="P7913" t="s">
        <v>936</v>
      </c>
      <c r="Q7913" t="s">
        <v>935</v>
      </c>
      <c r="R7913" t="s">
        <v>939</v>
      </c>
      <c r="S7913" t="s">
        <v>34</v>
      </c>
      <c r="T7913" t="s">
        <v>561</v>
      </c>
    </row>
    <row r="7914" spans="1:20">
      <c r="A7914" t="s">
        <v>935</v>
      </c>
      <c r="B7914" t="s">
        <v>936</v>
      </c>
      <c r="C7914" t="s">
        <v>948</v>
      </c>
      <c r="D7914" t="s">
        <v>949</v>
      </c>
      <c r="E7914" t="s">
        <v>142</v>
      </c>
      <c r="F7914" s="1">
        <v>41176</v>
      </c>
      <c r="G7914" t="s">
        <v>2895</v>
      </c>
      <c r="H7914">
        <v>201503</v>
      </c>
      <c r="I7914" t="s">
        <v>27</v>
      </c>
      <c r="J7914" t="s">
        <v>53</v>
      </c>
      <c r="K7914" t="s">
        <v>39</v>
      </c>
      <c r="L7914" t="s">
        <v>54</v>
      </c>
      <c r="M7914" t="s">
        <v>31</v>
      </c>
      <c r="N7914" t="s">
        <v>32</v>
      </c>
      <c r="O7914">
        <v>15667.91</v>
      </c>
      <c r="P7914" t="s">
        <v>936</v>
      </c>
      <c r="Q7914" t="s">
        <v>935</v>
      </c>
      <c r="R7914" t="s">
        <v>939</v>
      </c>
      <c r="S7914" t="s">
        <v>34</v>
      </c>
      <c r="T7914" t="s">
        <v>561</v>
      </c>
    </row>
    <row r="7915" spans="1:20">
      <c r="A7915" t="s">
        <v>935</v>
      </c>
      <c r="B7915" t="s">
        <v>936</v>
      </c>
      <c r="C7915" t="s">
        <v>2477</v>
      </c>
      <c r="D7915" t="s">
        <v>2478</v>
      </c>
      <c r="E7915" t="s">
        <v>142</v>
      </c>
      <c r="F7915" s="1">
        <v>41426</v>
      </c>
      <c r="G7915" t="s">
        <v>2895</v>
      </c>
      <c r="H7915">
        <v>201503</v>
      </c>
      <c r="I7915" t="s">
        <v>27</v>
      </c>
      <c r="J7915" t="s">
        <v>28</v>
      </c>
      <c r="K7915" t="s">
        <v>29</v>
      </c>
      <c r="L7915" t="s">
        <v>30</v>
      </c>
      <c r="M7915" t="s">
        <v>31</v>
      </c>
      <c r="N7915" t="s">
        <v>32</v>
      </c>
      <c r="O7915">
        <v>79.09</v>
      </c>
      <c r="P7915" t="s">
        <v>936</v>
      </c>
      <c r="Q7915" t="s">
        <v>935</v>
      </c>
      <c r="R7915" t="s">
        <v>939</v>
      </c>
      <c r="S7915" t="s">
        <v>34</v>
      </c>
      <c r="T7915" t="s">
        <v>561</v>
      </c>
    </row>
    <row r="7916" spans="1:20">
      <c r="A7916" t="s">
        <v>935</v>
      </c>
      <c r="B7916" t="s">
        <v>936</v>
      </c>
      <c r="C7916" t="s">
        <v>2477</v>
      </c>
      <c r="D7916" t="s">
        <v>2478</v>
      </c>
      <c r="E7916" t="s">
        <v>142</v>
      </c>
      <c r="F7916" s="1">
        <v>41426</v>
      </c>
      <c r="G7916" t="s">
        <v>2895</v>
      </c>
      <c r="H7916">
        <v>201503</v>
      </c>
      <c r="I7916" t="s">
        <v>27</v>
      </c>
      <c r="J7916" t="s">
        <v>28</v>
      </c>
      <c r="K7916" t="s">
        <v>36</v>
      </c>
      <c r="L7916" t="s">
        <v>30</v>
      </c>
      <c r="M7916" t="s">
        <v>31</v>
      </c>
      <c r="N7916" t="s">
        <v>32</v>
      </c>
      <c r="O7916">
        <v>33.89</v>
      </c>
      <c r="P7916" t="s">
        <v>936</v>
      </c>
      <c r="Q7916" t="s">
        <v>935</v>
      </c>
      <c r="R7916" t="s">
        <v>939</v>
      </c>
      <c r="S7916" t="s">
        <v>34</v>
      </c>
      <c r="T7916" t="s">
        <v>561</v>
      </c>
    </row>
    <row r="7917" spans="1:20">
      <c r="A7917" t="s">
        <v>935</v>
      </c>
      <c r="B7917" t="s">
        <v>936</v>
      </c>
      <c r="C7917" t="s">
        <v>2477</v>
      </c>
      <c r="D7917" t="s">
        <v>2478</v>
      </c>
      <c r="E7917" t="s">
        <v>142</v>
      </c>
      <c r="F7917" s="1">
        <v>41426</v>
      </c>
      <c r="G7917" t="s">
        <v>2895</v>
      </c>
      <c r="H7917">
        <v>201503</v>
      </c>
      <c r="I7917" t="s">
        <v>27</v>
      </c>
      <c r="J7917" t="s">
        <v>28</v>
      </c>
      <c r="K7917" t="s">
        <v>39</v>
      </c>
      <c r="L7917" t="s">
        <v>30</v>
      </c>
      <c r="M7917" t="s">
        <v>31</v>
      </c>
      <c r="N7917" t="s">
        <v>32</v>
      </c>
      <c r="O7917">
        <v>23.96</v>
      </c>
      <c r="P7917" t="s">
        <v>936</v>
      </c>
      <c r="Q7917" t="s">
        <v>935</v>
      </c>
      <c r="R7917" t="s">
        <v>939</v>
      </c>
      <c r="S7917" t="s">
        <v>34</v>
      </c>
      <c r="T7917" t="s">
        <v>561</v>
      </c>
    </row>
    <row r="7918" spans="1:20">
      <c r="A7918" t="s">
        <v>935</v>
      </c>
      <c r="B7918" t="s">
        <v>936</v>
      </c>
      <c r="C7918" t="s">
        <v>950</v>
      </c>
      <c r="D7918" t="s">
        <v>951</v>
      </c>
      <c r="E7918" t="s">
        <v>142</v>
      </c>
      <c r="F7918" s="1">
        <v>41426</v>
      </c>
      <c r="G7918" t="s">
        <v>2895</v>
      </c>
      <c r="H7918">
        <v>201503</v>
      </c>
      <c r="I7918" t="s">
        <v>27</v>
      </c>
      <c r="J7918" t="s">
        <v>28</v>
      </c>
      <c r="K7918" t="s">
        <v>29</v>
      </c>
      <c r="L7918" t="s">
        <v>30</v>
      </c>
      <c r="M7918" t="s">
        <v>31</v>
      </c>
      <c r="N7918" t="s">
        <v>32</v>
      </c>
      <c r="O7918">
        <v>682.57</v>
      </c>
      <c r="P7918" t="s">
        <v>936</v>
      </c>
      <c r="Q7918" t="s">
        <v>935</v>
      </c>
      <c r="R7918" t="s">
        <v>939</v>
      </c>
      <c r="S7918" t="s">
        <v>34</v>
      </c>
      <c r="T7918" t="s">
        <v>561</v>
      </c>
    </row>
    <row r="7919" spans="1:20">
      <c r="A7919" t="s">
        <v>935</v>
      </c>
      <c r="B7919" t="s">
        <v>936</v>
      </c>
      <c r="C7919" t="s">
        <v>950</v>
      </c>
      <c r="D7919" t="s">
        <v>951</v>
      </c>
      <c r="E7919" t="s">
        <v>142</v>
      </c>
      <c r="F7919" s="1">
        <v>41426</v>
      </c>
      <c r="G7919" t="s">
        <v>2895</v>
      </c>
      <c r="H7919">
        <v>201503</v>
      </c>
      <c r="I7919" t="s">
        <v>27</v>
      </c>
      <c r="J7919" t="s">
        <v>28</v>
      </c>
      <c r="K7919" t="s">
        <v>36</v>
      </c>
      <c r="L7919" t="s">
        <v>30</v>
      </c>
      <c r="M7919" t="s">
        <v>31</v>
      </c>
      <c r="N7919" t="s">
        <v>32</v>
      </c>
      <c r="O7919">
        <v>273.03000000000003</v>
      </c>
      <c r="P7919" t="s">
        <v>936</v>
      </c>
      <c r="Q7919" t="s">
        <v>935</v>
      </c>
      <c r="R7919" t="s">
        <v>939</v>
      </c>
      <c r="S7919" t="s">
        <v>34</v>
      </c>
      <c r="T7919" t="s">
        <v>561</v>
      </c>
    </row>
    <row r="7920" spans="1:20">
      <c r="A7920" t="s">
        <v>935</v>
      </c>
      <c r="B7920" t="s">
        <v>936</v>
      </c>
      <c r="C7920" t="s">
        <v>950</v>
      </c>
      <c r="D7920" t="s">
        <v>951</v>
      </c>
      <c r="E7920" t="s">
        <v>142</v>
      </c>
      <c r="F7920" s="1">
        <v>41426</v>
      </c>
      <c r="G7920" t="s">
        <v>2895</v>
      </c>
      <c r="H7920">
        <v>201503</v>
      </c>
      <c r="I7920" t="s">
        <v>27</v>
      </c>
      <c r="J7920" t="s">
        <v>28</v>
      </c>
      <c r="K7920" t="s">
        <v>39</v>
      </c>
      <c r="L7920" t="s">
        <v>30</v>
      </c>
      <c r="M7920" t="s">
        <v>31</v>
      </c>
      <c r="N7920" t="s">
        <v>32</v>
      </c>
      <c r="O7920">
        <v>180.89000000000001</v>
      </c>
      <c r="P7920" t="s">
        <v>936</v>
      </c>
      <c r="Q7920" t="s">
        <v>935</v>
      </c>
      <c r="R7920" t="s">
        <v>939</v>
      </c>
      <c r="S7920" t="s">
        <v>34</v>
      </c>
      <c r="T7920" t="s">
        <v>561</v>
      </c>
    </row>
    <row r="7921" spans="1:20">
      <c r="A7921" t="s">
        <v>935</v>
      </c>
      <c r="B7921" t="s">
        <v>936</v>
      </c>
      <c r="C7921" t="s">
        <v>954</v>
      </c>
      <c r="D7921" t="s">
        <v>955</v>
      </c>
      <c r="E7921" t="s">
        <v>25</v>
      </c>
      <c r="F7921" s="1">
        <v>41456</v>
      </c>
      <c r="G7921" t="s">
        <v>2895</v>
      </c>
      <c r="H7921">
        <v>201503</v>
      </c>
      <c r="I7921" t="s">
        <v>27</v>
      </c>
      <c r="J7921" t="s">
        <v>28</v>
      </c>
      <c r="K7921" t="s">
        <v>36</v>
      </c>
      <c r="L7921" t="s">
        <v>30</v>
      </c>
      <c r="M7921" t="s">
        <v>31</v>
      </c>
      <c r="N7921" t="s">
        <v>32</v>
      </c>
      <c r="O7921">
        <v>84661.3</v>
      </c>
      <c r="P7921" t="s">
        <v>936</v>
      </c>
      <c r="Q7921" t="s">
        <v>935</v>
      </c>
      <c r="R7921" t="s">
        <v>939</v>
      </c>
      <c r="S7921" t="s">
        <v>34</v>
      </c>
      <c r="T7921" t="s">
        <v>561</v>
      </c>
    </row>
    <row r="7922" spans="1:20">
      <c r="A7922" t="s">
        <v>935</v>
      </c>
      <c r="B7922" t="s">
        <v>936</v>
      </c>
      <c r="C7922" t="s">
        <v>956</v>
      </c>
      <c r="D7922" t="s">
        <v>957</v>
      </c>
      <c r="E7922" t="s">
        <v>25</v>
      </c>
      <c r="F7922" s="1">
        <v>41456</v>
      </c>
      <c r="G7922" t="s">
        <v>2895</v>
      </c>
      <c r="H7922">
        <v>201503</v>
      </c>
      <c r="I7922" t="s">
        <v>27</v>
      </c>
      <c r="J7922" t="s">
        <v>28</v>
      </c>
      <c r="K7922" t="s">
        <v>29</v>
      </c>
      <c r="L7922" t="s">
        <v>30</v>
      </c>
      <c r="M7922" t="s">
        <v>31</v>
      </c>
      <c r="N7922" t="s">
        <v>32</v>
      </c>
      <c r="O7922">
        <v>9463.9699999999993</v>
      </c>
      <c r="P7922" t="s">
        <v>936</v>
      </c>
      <c r="Q7922" t="s">
        <v>935</v>
      </c>
      <c r="R7922" t="s">
        <v>939</v>
      </c>
      <c r="S7922" t="s">
        <v>34</v>
      </c>
      <c r="T7922" t="s">
        <v>561</v>
      </c>
    </row>
    <row r="7923" spans="1:20">
      <c r="A7923" t="s">
        <v>935</v>
      </c>
      <c r="B7923" t="s">
        <v>936</v>
      </c>
      <c r="C7923" t="s">
        <v>956</v>
      </c>
      <c r="D7923" t="s">
        <v>957</v>
      </c>
      <c r="E7923" t="s">
        <v>25</v>
      </c>
      <c r="F7923" s="1">
        <v>41456</v>
      </c>
      <c r="G7923" t="s">
        <v>2895</v>
      </c>
      <c r="H7923">
        <v>201503</v>
      </c>
      <c r="I7923" t="s">
        <v>27</v>
      </c>
      <c r="J7923" t="s">
        <v>28</v>
      </c>
      <c r="K7923" t="s">
        <v>36</v>
      </c>
      <c r="L7923" t="s">
        <v>30</v>
      </c>
      <c r="M7923" t="s">
        <v>31</v>
      </c>
      <c r="N7923" t="s">
        <v>32</v>
      </c>
      <c r="O7923">
        <v>19813.16</v>
      </c>
      <c r="P7923" t="s">
        <v>936</v>
      </c>
      <c r="Q7923" t="s">
        <v>935</v>
      </c>
      <c r="R7923" t="s">
        <v>939</v>
      </c>
      <c r="S7923" t="s">
        <v>34</v>
      </c>
      <c r="T7923" t="s">
        <v>561</v>
      </c>
    </row>
    <row r="7924" spans="1:20">
      <c r="A7924" t="s">
        <v>935</v>
      </c>
      <c r="B7924" t="s">
        <v>936</v>
      </c>
      <c r="C7924" t="s">
        <v>956</v>
      </c>
      <c r="D7924" t="s">
        <v>957</v>
      </c>
      <c r="E7924" t="s">
        <v>25</v>
      </c>
      <c r="F7924" s="1">
        <v>41456</v>
      </c>
      <c r="G7924" t="s">
        <v>2895</v>
      </c>
      <c r="H7924">
        <v>201503</v>
      </c>
      <c r="I7924" t="s">
        <v>27</v>
      </c>
      <c r="J7924" t="s">
        <v>28</v>
      </c>
      <c r="K7924" t="s">
        <v>39</v>
      </c>
      <c r="L7924" t="s">
        <v>30</v>
      </c>
      <c r="M7924" t="s">
        <v>31</v>
      </c>
      <c r="N7924" t="s">
        <v>32</v>
      </c>
      <c r="O7924">
        <v>98056.98</v>
      </c>
      <c r="P7924" t="s">
        <v>936</v>
      </c>
      <c r="Q7924" t="s">
        <v>935</v>
      </c>
      <c r="R7924" t="s">
        <v>939</v>
      </c>
      <c r="S7924" t="s">
        <v>34</v>
      </c>
      <c r="T7924" t="s">
        <v>561</v>
      </c>
    </row>
    <row r="7925" spans="1:20">
      <c r="A7925" t="s">
        <v>935</v>
      </c>
      <c r="B7925" t="s">
        <v>936</v>
      </c>
      <c r="C7925" t="s">
        <v>956</v>
      </c>
      <c r="D7925" t="s">
        <v>957</v>
      </c>
      <c r="E7925" t="s">
        <v>25</v>
      </c>
      <c r="F7925" s="1">
        <v>41456</v>
      </c>
      <c r="G7925" t="s">
        <v>2895</v>
      </c>
      <c r="H7925">
        <v>201503</v>
      </c>
      <c r="I7925" t="s">
        <v>27</v>
      </c>
      <c r="J7925" t="s">
        <v>28</v>
      </c>
      <c r="K7925" t="s">
        <v>40</v>
      </c>
      <c r="L7925" t="s">
        <v>30</v>
      </c>
      <c r="M7925" t="s">
        <v>31</v>
      </c>
      <c r="N7925" t="s">
        <v>32</v>
      </c>
      <c r="O7925">
        <v>67073.070000000007</v>
      </c>
      <c r="P7925" t="s">
        <v>936</v>
      </c>
      <c r="Q7925" t="s">
        <v>935</v>
      </c>
      <c r="R7925" t="s">
        <v>939</v>
      </c>
      <c r="S7925" t="s">
        <v>34</v>
      </c>
      <c r="T7925" t="s">
        <v>561</v>
      </c>
    </row>
    <row r="7926" spans="1:20">
      <c r="A7926" t="s">
        <v>935</v>
      </c>
      <c r="B7926" t="s">
        <v>936</v>
      </c>
      <c r="C7926" t="s">
        <v>958</v>
      </c>
      <c r="D7926" t="s">
        <v>959</v>
      </c>
      <c r="E7926" t="s">
        <v>142</v>
      </c>
      <c r="F7926" s="1">
        <v>41176</v>
      </c>
      <c r="G7926" t="s">
        <v>2895</v>
      </c>
      <c r="H7926">
        <v>201503</v>
      </c>
      <c r="I7926" t="s">
        <v>27</v>
      </c>
      <c r="J7926" t="s">
        <v>28</v>
      </c>
      <c r="K7926" t="s">
        <v>29</v>
      </c>
      <c r="L7926" t="s">
        <v>30</v>
      </c>
      <c r="M7926" t="s">
        <v>31</v>
      </c>
      <c r="N7926" t="s">
        <v>32</v>
      </c>
      <c r="O7926">
        <v>42010.42</v>
      </c>
      <c r="P7926" t="s">
        <v>936</v>
      </c>
      <c r="Q7926" t="s">
        <v>935</v>
      </c>
      <c r="R7926" t="s">
        <v>939</v>
      </c>
      <c r="S7926" t="s">
        <v>34</v>
      </c>
      <c r="T7926" t="s">
        <v>561</v>
      </c>
    </row>
    <row r="7927" spans="1:20">
      <c r="A7927" t="s">
        <v>935</v>
      </c>
      <c r="B7927" t="s">
        <v>936</v>
      </c>
      <c r="C7927" t="s">
        <v>958</v>
      </c>
      <c r="D7927" t="s">
        <v>959</v>
      </c>
      <c r="E7927" t="s">
        <v>142</v>
      </c>
      <c r="F7927" s="1">
        <v>41176</v>
      </c>
      <c r="G7927" t="s">
        <v>2895</v>
      </c>
      <c r="H7927">
        <v>201503</v>
      </c>
      <c r="I7927" t="s">
        <v>27</v>
      </c>
      <c r="J7927" t="s">
        <v>28</v>
      </c>
      <c r="K7927" t="s">
        <v>36</v>
      </c>
      <c r="L7927" t="s">
        <v>30</v>
      </c>
      <c r="M7927" t="s">
        <v>31</v>
      </c>
      <c r="N7927" t="s">
        <v>32</v>
      </c>
      <c r="O7927">
        <v>15753.93</v>
      </c>
      <c r="P7927" t="s">
        <v>936</v>
      </c>
      <c r="Q7927" t="s">
        <v>935</v>
      </c>
      <c r="R7927" t="s">
        <v>939</v>
      </c>
      <c r="S7927" t="s">
        <v>34</v>
      </c>
      <c r="T7927" t="s">
        <v>561</v>
      </c>
    </row>
    <row r="7928" spans="1:20">
      <c r="A7928" t="s">
        <v>935</v>
      </c>
      <c r="B7928" t="s">
        <v>936</v>
      </c>
      <c r="C7928" t="s">
        <v>958</v>
      </c>
      <c r="D7928" t="s">
        <v>959</v>
      </c>
      <c r="E7928" t="s">
        <v>142</v>
      </c>
      <c r="F7928" s="1">
        <v>41176</v>
      </c>
      <c r="G7928" t="s">
        <v>2895</v>
      </c>
      <c r="H7928">
        <v>201503</v>
      </c>
      <c r="I7928" t="s">
        <v>27</v>
      </c>
      <c r="J7928" t="s">
        <v>28</v>
      </c>
      <c r="K7928" t="s">
        <v>39</v>
      </c>
      <c r="L7928" t="s">
        <v>30</v>
      </c>
      <c r="M7928" t="s">
        <v>31</v>
      </c>
      <c r="N7928" t="s">
        <v>32</v>
      </c>
      <c r="O7928">
        <v>14703.75</v>
      </c>
      <c r="P7928" t="s">
        <v>936</v>
      </c>
      <c r="Q7928" t="s">
        <v>935</v>
      </c>
      <c r="R7928" t="s">
        <v>939</v>
      </c>
      <c r="S7928" t="s">
        <v>34</v>
      </c>
      <c r="T7928" t="s">
        <v>561</v>
      </c>
    </row>
    <row r="7929" spans="1:20">
      <c r="A7929" t="s">
        <v>935</v>
      </c>
      <c r="B7929" t="s">
        <v>936</v>
      </c>
      <c r="C7929" t="s">
        <v>2928</v>
      </c>
      <c r="D7929" t="s">
        <v>2929</v>
      </c>
      <c r="E7929" t="s">
        <v>25</v>
      </c>
      <c r="F7929" s="1">
        <v>41913</v>
      </c>
      <c r="G7929" t="s">
        <v>2895</v>
      </c>
      <c r="H7929">
        <v>201503</v>
      </c>
      <c r="I7929" t="s">
        <v>27</v>
      </c>
      <c r="J7929" t="s">
        <v>28</v>
      </c>
      <c r="K7929" t="s">
        <v>29</v>
      </c>
      <c r="L7929" t="s">
        <v>30</v>
      </c>
      <c r="M7929" t="s">
        <v>31</v>
      </c>
      <c r="N7929" t="s">
        <v>32</v>
      </c>
      <c r="O7929">
        <v>2727.9500000000003</v>
      </c>
      <c r="P7929" t="s">
        <v>936</v>
      </c>
      <c r="Q7929" t="s">
        <v>935</v>
      </c>
      <c r="R7929" t="s">
        <v>939</v>
      </c>
      <c r="S7929" t="s">
        <v>34</v>
      </c>
      <c r="T7929" t="s">
        <v>561</v>
      </c>
    </row>
    <row r="7930" spans="1:20">
      <c r="A7930" t="s">
        <v>935</v>
      </c>
      <c r="B7930" t="s">
        <v>936</v>
      </c>
      <c r="C7930" t="s">
        <v>2928</v>
      </c>
      <c r="D7930" t="s">
        <v>2929</v>
      </c>
      <c r="E7930" t="s">
        <v>25</v>
      </c>
      <c r="F7930" s="1">
        <v>41913</v>
      </c>
      <c r="G7930" t="s">
        <v>2895</v>
      </c>
      <c r="H7930">
        <v>201503</v>
      </c>
      <c r="I7930" t="s">
        <v>27</v>
      </c>
      <c r="J7930" t="s">
        <v>28</v>
      </c>
      <c r="K7930" t="s">
        <v>36</v>
      </c>
      <c r="L7930" t="s">
        <v>30</v>
      </c>
      <c r="M7930" t="s">
        <v>31</v>
      </c>
      <c r="N7930" t="s">
        <v>32</v>
      </c>
      <c r="O7930">
        <v>2059.59</v>
      </c>
      <c r="P7930" t="s">
        <v>936</v>
      </c>
      <c r="Q7930" t="s">
        <v>935</v>
      </c>
      <c r="R7930" t="s">
        <v>939</v>
      </c>
      <c r="S7930" t="s">
        <v>34</v>
      </c>
      <c r="T7930" t="s">
        <v>561</v>
      </c>
    </row>
    <row r="7931" spans="1:20">
      <c r="A7931" t="s">
        <v>935</v>
      </c>
      <c r="B7931" t="s">
        <v>936</v>
      </c>
      <c r="C7931" t="s">
        <v>2928</v>
      </c>
      <c r="D7931" t="s">
        <v>2929</v>
      </c>
      <c r="E7931" t="s">
        <v>25</v>
      </c>
      <c r="F7931" s="1">
        <v>41913</v>
      </c>
      <c r="G7931" t="s">
        <v>2895</v>
      </c>
      <c r="H7931">
        <v>201503</v>
      </c>
      <c r="I7931" t="s">
        <v>27</v>
      </c>
      <c r="J7931" t="s">
        <v>28</v>
      </c>
      <c r="K7931" t="s">
        <v>39</v>
      </c>
      <c r="L7931" t="s">
        <v>30</v>
      </c>
      <c r="M7931" t="s">
        <v>31</v>
      </c>
      <c r="N7931" t="s">
        <v>32</v>
      </c>
      <c r="O7931">
        <v>363.71</v>
      </c>
      <c r="P7931" t="s">
        <v>936</v>
      </c>
      <c r="Q7931" t="s">
        <v>935</v>
      </c>
      <c r="R7931" t="s">
        <v>939</v>
      </c>
      <c r="S7931" t="s">
        <v>34</v>
      </c>
      <c r="T7931" t="s">
        <v>561</v>
      </c>
    </row>
    <row r="7932" spans="1:20">
      <c r="A7932" t="s">
        <v>935</v>
      </c>
      <c r="B7932" t="s">
        <v>936</v>
      </c>
      <c r="C7932" t="s">
        <v>2707</v>
      </c>
      <c r="D7932" t="s">
        <v>2708</v>
      </c>
      <c r="E7932" t="s">
        <v>25</v>
      </c>
      <c r="F7932" s="1">
        <v>41852</v>
      </c>
      <c r="G7932" t="s">
        <v>2895</v>
      </c>
      <c r="H7932">
        <v>201503</v>
      </c>
      <c r="I7932" t="s">
        <v>27</v>
      </c>
      <c r="J7932" t="s">
        <v>28</v>
      </c>
      <c r="K7932" t="s">
        <v>29</v>
      </c>
      <c r="L7932" t="s">
        <v>30</v>
      </c>
      <c r="M7932" t="s">
        <v>31</v>
      </c>
      <c r="N7932" t="s">
        <v>32</v>
      </c>
      <c r="O7932">
        <v>11780.300000000001</v>
      </c>
      <c r="P7932" t="s">
        <v>936</v>
      </c>
      <c r="Q7932" t="s">
        <v>935</v>
      </c>
      <c r="R7932" t="s">
        <v>939</v>
      </c>
      <c r="S7932" t="s">
        <v>34</v>
      </c>
      <c r="T7932" t="s">
        <v>561</v>
      </c>
    </row>
    <row r="7933" spans="1:20">
      <c r="A7933" t="s">
        <v>935</v>
      </c>
      <c r="B7933" t="s">
        <v>936</v>
      </c>
      <c r="C7933" t="s">
        <v>2707</v>
      </c>
      <c r="D7933" t="s">
        <v>2708</v>
      </c>
      <c r="E7933" t="s">
        <v>25</v>
      </c>
      <c r="F7933" s="1">
        <v>41852</v>
      </c>
      <c r="G7933" t="s">
        <v>2895</v>
      </c>
      <c r="H7933">
        <v>201503</v>
      </c>
      <c r="I7933" t="s">
        <v>27</v>
      </c>
      <c r="J7933" t="s">
        <v>28</v>
      </c>
      <c r="K7933" t="s">
        <v>36</v>
      </c>
      <c r="L7933" t="s">
        <v>30</v>
      </c>
      <c r="M7933" t="s">
        <v>31</v>
      </c>
      <c r="N7933" t="s">
        <v>32</v>
      </c>
      <c r="O7933">
        <v>7068.1500000000005</v>
      </c>
      <c r="P7933" t="s">
        <v>936</v>
      </c>
      <c r="Q7933" t="s">
        <v>935</v>
      </c>
      <c r="R7933" t="s">
        <v>939</v>
      </c>
      <c r="S7933" t="s">
        <v>34</v>
      </c>
      <c r="T7933" t="s">
        <v>561</v>
      </c>
    </row>
    <row r="7934" spans="1:20">
      <c r="A7934" t="s">
        <v>935</v>
      </c>
      <c r="B7934" t="s">
        <v>936</v>
      </c>
      <c r="C7934" t="s">
        <v>2707</v>
      </c>
      <c r="D7934" t="s">
        <v>2708</v>
      </c>
      <c r="E7934" t="s">
        <v>25</v>
      </c>
      <c r="F7934" s="1">
        <v>41852</v>
      </c>
      <c r="G7934" t="s">
        <v>2895</v>
      </c>
      <c r="H7934">
        <v>201503</v>
      </c>
      <c r="I7934" t="s">
        <v>27</v>
      </c>
      <c r="J7934" t="s">
        <v>28</v>
      </c>
      <c r="K7934" t="s">
        <v>39</v>
      </c>
      <c r="L7934" t="s">
        <v>30</v>
      </c>
      <c r="M7934" t="s">
        <v>31</v>
      </c>
      <c r="N7934" t="s">
        <v>32</v>
      </c>
      <c r="O7934">
        <v>2356.04</v>
      </c>
      <c r="P7934" t="s">
        <v>936</v>
      </c>
      <c r="Q7934" t="s">
        <v>935</v>
      </c>
      <c r="R7934" t="s">
        <v>939</v>
      </c>
      <c r="S7934" t="s">
        <v>34</v>
      </c>
      <c r="T7934" t="s">
        <v>561</v>
      </c>
    </row>
    <row r="7935" spans="1:20">
      <c r="A7935" t="s">
        <v>935</v>
      </c>
      <c r="B7935" t="s">
        <v>936</v>
      </c>
      <c r="C7935" t="s">
        <v>965</v>
      </c>
      <c r="D7935" t="s">
        <v>966</v>
      </c>
      <c r="E7935" t="s">
        <v>25</v>
      </c>
      <c r="F7935" s="1">
        <v>41913</v>
      </c>
      <c r="G7935" t="s">
        <v>2895</v>
      </c>
      <c r="H7935">
        <v>201503</v>
      </c>
      <c r="I7935" t="s">
        <v>27</v>
      </c>
      <c r="J7935" t="s">
        <v>53</v>
      </c>
      <c r="K7935" t="s">
        <v>29</v>
      </c>
      <c r="L7935" t="s">
        <v>54</v>
      </c>
      <c r="M7935" t="s">
        <v>31</v>
      </c>
      <c r="N7935" t="s">
        <v>32</v>
      </c>
      <c r="O7935">
        <v>6832.78</v>
      </c>
      <c r="P7935" t="s">
        <v>936</v>
      </c>
      <c r="Q7935" t="s">
        <v>935</v>
      </c>
      <c r="R7935" t="s">
        <v>939</v>
      </c>
      <c r="S7935" t="s">
        <v>34</v>
      </c>
      <c r="T7935" t="s">
        <v>561</v>
      </c>
    </row>
    <row r="7936" spans="1:20">
      <c r="A7936" t="s">
        <v>935</v>
      </c>
      <c r="B7936" t="s">
        <v>936</v>
      </c>
      <c r="C7936" t="s">
        <v>967</v>
      </c>
      <c r="D7936" t="s">
        <v>968</v>
      </c>
      <c r="E7936" t="s">
        <v>25</v>
      </c>
      <c r="F7936" s="1">
        <v>41852</v>
      </c>
      <c r="G7936" t="s">
        <v>2895</v>
      </c>
      <c r="H7936">
        <v>201503</v>
      </c>
      <c r="I7936" t="s">
        <v>27</v>
      </c>
      <c r="J7936" t="s">
        <v>28</v>
      </c>
      <c r="K7936" t="s">
        <v>29</v>
      </c>
      <c r="L7936" t="s">
        <v>30</v>
      </c>
      <c r="M7936" t="s">
        <v>31</v>
      </c>
      <c r="N7936" t="s">
        <v>32</v>
      </c>
      <c r="O7936">
        <v>1314.73</v>
      </c>
      <c r="P7936" t="s">
        <v>936</v>
      </c>
      <c r="Q7936" t="s">
        <v>935</v>
      </c>
      <c r="R7936" t="s">
        <v>939</v>
      </c>
      <c r="S7936" t="s">
        <v>34</v>
      </c>
      <c r="T7936" t="s">
        <v>561</v>
      </c>
    </row>
    <row r="7937" spans="1:20">
      <c r="A7937" t="s">
        <v>935</v>
      </c>
      <c r="B7937" t="s">
        <v>936</v>
      </c>
      <c r="C7937" t="s">
        <v>967</v>
      </c>
      <c r="D7937" t="s">
        <v>968</v>
      </c>
      <c r="E7937" t="s">
        <v>25</v>
      </c>
      <c r="F7937" s="1">
        <v>41852</v>
      </c>
      <c r="G7937" t="s">
        <v>2895</v>
      </c>
      <c r="H7937">
        <v>201503</v>
      </c>
      <c r="I7937" t="s">
        <v>27</v>
      </c>
      <c r="J7937" t="s">
        <v>28</v>
      </c>
      <c r="K7937" t="s">
        <v>36</v>
      </c>
      <c r="L7937" t="s">
        <v>30</v>
      </c>
      <c r="M7937" t="s">
        <v>31</v>
      </c>
      <c r="N7937" t="s">
        <v>32</v>
      </c>
      <c r="O7937">
        <v>876.59</v>
      </c>
      <c r="P7937" t="s">
        <v>936</v>
      </c>
      <c r="Q7937" t="s">
        <v>935</v>
      </c>
      <c r="R7937" t="s">
        <v>939</v>
      </c>
      <c r="S7937" t="s">
        <v>34</v>
      </c>
      <c r="T7937" t="s">
        <v>561</v>
      </c>
    </row>
    <row r="7938" spans="1:20">
      <c r="A7938" t="s">
        <v>935</v>
      </c>
      <c r="B7938" t="s">
        <v>936</v>
      </c>
      <c r="C7938" t="s">
        <v>967</v>
      </c>
      <c r="D7938" t="s">
        <v>968</v>
      </c>
      <c r="E7938" t="s">
        <v>25</v>
      </c>
      <c r="F7938" s="1">
        <v>41852</v>
      </c>
      <c r="G7938" t="s">
        <v>2895</v>
      </c>
      <c r="H7938">
        <v>201503</v>
      </c>
      <c r="I7938" t="s">
        <v>27</v>
      </c>
      <c r="J7938" t="s">
        <v>28</v>
      </c>
      <c r="K7938" t="s">
        <v>39</v>
      </c>
      <c r="L7938" t="s">
        <v>30</v>
      </c>
      <c r="M7938" t="s">
        <v>31</v>
      </c>
      <c r="N7938" t="s">
        <v>32</v>
      </c>
      <c r="O7938">
        <v>402.98</v>
      </c>
      <c r="P7938" t="s">
        <v>936</v>
      </c>
      <c r="Q7938" t="s">
        <v>935</v>
      </c>
      <c r="R7938" t="s">
        <v>939</v>
      </c>
      <c r="S7938" t="s">
        <v>34</v>
      </c>
      <c r="T7938" t="s">
        <v>561</v>
      </c>
    </row>
    <row r="7939" spans="1:20">
      <c r="A7939" t="s">
        <v>935</v>
      </c>
      <c r="B7939" t="s">
        <v>936</v>
      </c>
      <c r="C7939" t="s">
        <v>975</v>
      </c>
      <c r="D7939" t="s">
        <v>976</v>
      </c>
      <c r="E7939" t="s">
        <v>25</v>
      </c>
      <c r="F7939" s="1">
        <v>41518</v>
      </c>
      <c r="G7939" t="s">
        <v>2895</v>
      </c>
      <c r="H7939">
        <v>201503</v>
      </c>
      <c r="I7939" t="s">
        <v>27</v>
      </c>
      <c r="J7939" t="s">
        <v>53</v>
      </c>
      <c r="K7939" t="s">
        <v>38</v>
      </c>
      <c r="L7939" t="s">
        <v>54</v>
      </c>
      <c r="M7939" t="s">
        <v>31</v>
      </c>
      <c r="N7939" t="s">
        <v>32</v>
      </c>
      <c r="O7939">
        <v>530.25</v>
      </c>
      <c r="P7939" t="s">
        <v>936</v>
      </c>
      <c r="Q7939" t="s">
        <v>935</v>
      </c>
      <c r="R7939" t="s">
        <v>939</v>
      </c>
      <c r="S7939" t="s">
        <v>34</v>
      </c>
      <c r="T7939" t="s">
        <v>561</v>
      </c>
    </row>
    <row r="7940" spans="1:20">
      <c r="A7940" t="s">
        <v>935</v>
      </c>
      <c r="B7940" t="s">
        <v>936</v>
      </c>
      <c r="C7940" t="s">
        <v>977</v>
      </c>
      <c r="D7940" t="s">
        <v>978</v>
      </c>
      <c r="E7940" t="s">
        <v>25</v>
      </c>
      <c r="F7940" s="1">
        <v>41913</v>
      </c>
      <c r="G7940" t="s">
        <v>2895</v>
      </c>
      <c r="H7940">
        <v>201503</v>
      </c>
      <c r="I7940" t="s">
        <v>27</v>
      </c>
      <c r="J7940" t="s">
        <v>53</v>
      </c>
      <c r="K7940" t="s">
        <v>29</v>
      </c>
      <c r="L7940" t="s">
        <v>54</v>
      </c>
      <c r="M7940" t="s">
        <v>31</v>
      </c>
      <c r="N7940" t="s">
        <v>32</v>
      </c>
      <c r="O7940">
        <v>13625.220000000001</v>
      </c>
      <c r="P7940" t="s">
        <v>936</v>
      </c>
      <c r="Q7940" t="s">
        <v>935</v>
      </c>
      <c r="R7940" t="s">
        <v>939</v>
      </c>
      <c r="S7940" t="s">
        <v>34</v>
      </c>
      <c r="T7940" t="s">
        <v>561</v>
      </c>
    </row>
    <row r="7941" spans="1:20">
      <c r="A7941" t="s">
        <v>935</v>
      </c>
      <c r="B7941" t="s">
        <v>936</v>
      </c>
      <c r="C7941" t="s">
        <v>977</v>
      </c>
      <c r="D7941" t="s">
        <v>978</v>
      </c>
      <c r="E7941" t="s">
        <v>25</v>
      </c>
      <c r="F7941" s="1">
        <v>41913</v>
      </c>
      <c r="G7941" t="s">
        <v>2895</v>
      </c>
      <c r="H7941">
        <v>201503</v>
      </c>
      <c r="I7941" t="s">
        <v>27</v>
      </c>
      <c r="J7941" t="s">
        <v>53</v>
      </c>
      <c r="K7941" t="s">
        <v>36</v>
      </c>
      <c r="L7941" t="s">
        <v>54</v>
      </c>
      <c r="M7941" t="s">
        <v>31</v>
      </c>
      <c r="N7941" t="s">
        <v>32</v>
      </c>
      <c r="O7941">
        <v>524.49</v>
      </c>
      <c r="P7941" t="s">
        <v>936</v>
      </c>
      <c r="Q7941" t="s">
        <v>935</v>
      </c>
      <c r="R7941" t="s">
        <v>939</v>
      </c>
      <c r="S7941" t="s">
        <v>34</v>
      </c>
      <c r="T7941" t="s">
        <v>561</v>
      </c>
    </row>
    <row r="7942" spans="1:20">
      <c r="A7942" t="s">
        <v>935</v>
      </c>
      <c r="B7942" t="s">
        <v>936</v>
      </c>
      <c r="C7942" t="s">
        <v>977</v>
      </c>
      <c r="D7942" t="s">
        <v>978</v>
      </c>
      <c r="E7942" t="s">
        <v>25</v>
      </c>
      <c r="F7942" s="1">
        <v>41913</v>
      </c>
      <c r="G7942" t="s">
        <v>2895</v>
      </c>
      <c r="H7942">
        <v>201503</v>
      </c>
      <c r="I7942" t="s">
        <v>27</v>
      </c>
      <c r="J7942" t="s">
        <v>53</v>
      </c>
      <c r="K7942" t="s">
        <v>39</v>
      </c>
      <c r="L7942" t="s">
        <v>54</v>
      </c>
      <c r="M7942" t="s">
        <v>31</v>
      </c>
      <c r="N7942" t="s">
        <v>32</v>
      </c>
      <c r="O7942">
        <v>139.87</v>
      </c>
      <c r="P7942" t="s">
        <v>936</v>
      </c>
      <c r="Q7942" t="s">
        <v>935</v>
      </c>
      <c r="R7942" t="s">
        <v>939</v>
      </c>
      <c r="S7942" t="s">
        <v>34</v>
      </c>
      <c r="T7942" t="s">
        <v>561</v>
      </c>
    </row>
    <row r="7943" spans="1:20">
      <c r="A7943" t="s">
        <v>979</v>
      </c>
      <c r="B7943" t="s">
        <v>936</v>
      </c>
      <c r="C7943" t="s">
        <v>980</v>
      </c>
      <c r="D7943" t="s">
        <v>981</v>
      </c>
      <c r="E7943" t="s">
        <v>25</v>
      </c>
      <c r="F7943" s="1">
        <v>37987</v>
      </c>
      <c r="G7943" t="s">
        <v>2895</v>
      </c>
      <c r="H7943">
        <v>201503</v>
      </c>
      <c r="I7943" t="s">
        <v>27</v>
      </c>
      <c r="J7943" t="s">
        <v>53</v>
      </c>
      <c r="K7943" t="s">
        <v>29</v>
      </c>
      <c r="L7943" t="s">
        <v>54</v>
      </c>
      <c r="M7943" t="s">
        <v>31</v>
      </c>
      <c r="N7943" t="s">
        <v>32</v>
      </c>
      <c r="O7943">
        <v>806.22</v>
      </c>
      <c r="P7943" t="s">
        <v>936</v>
      </c>
      <c r="Q7943" t="s">
        <v>979</v>
      </c>
      <c r="R7943" t="s">
        <v>939</v>
      </c>
      <c r="S7943" t="s">
        <v>34</v>
      </c>
      <c r="T7943" t="s">
        <v>561</v>
      </c>
    </row>
    <row r="7944" spans="1:20">
      <c r="A7944" t="s">
        <v>979</v>
      </c>
      <c r="B7944" t="s">
        <v>936</v>
      </c>
      <c r="C7944" t="s">
        <v>980</v>
      </c>
      <c r="D7944" t="s">
        <v>981</v>
      </c>
      <c r="E7944" t="s">
        <v>25</v>
      </c>
      <c r="F7944" s="1">
        <v>37987</v>
      </c>
      <c r="G7944" t="s">
        <v>2895</v>
      </c>
      <c r="H7944">
        <v>201503</v>
      </c>
      <c r="I7944" t="s">
        <v>27</v>
      </c>
      <c r="J7944" t="s">
        <v>53</v>
      </c>
      <c r="K7944" t="s">
        <v>36</v>
      </c>
      <c r="L7944" t="s">
        <v>54</v>
      </c>
      <c r="M7944" t="s">
        <v>31</v>
      </c>
      <c r="N7944" t="s">
        <v>32</v>
      </c>
      <c r="O7944">
        <v>286.54000000000002</v>
      </c>
      <c r="P7944" t="s">
        <v>936</v>
      </c>
      <c r="Q7944" t="s">
        <v>979</v>
      </c>
      <c r="R7944" t="s">
        <v>939</v>
      </c>
      <c r="S7944" t="s">
        <v>34</v>
      </c>
      <c r="T7944" t="s">
        <v>561</v>
      </c>
    </row>
    <row r="7945" spans="1:20">
      <c r="A7945" t="s">
        <v>979</v>
      </c>
      <c r="B7945" t="s">
        <v>936</v>
      </c>
      <c r="C7945" t="s">
        <v>980</v>
      </c>
      <c r="D7945" t="s">
        <v>981</v>
      </c>
      <c r="E7945" t="s">
        <v>25</v>
      </c>
      <c r="F7945" s="1">
        <v>37987</v>
      </c>
      <c r="G7945" t="s">
        <v>2895</v>
      </c>
      <c r="H7945">
        <v>201503</v>
      </c>
      <c r="I7945" t="s">
        <v>27</v>
      </c>
      <c r="J7945" t="s">
        <v>53</v>
      </c>
      <c r="K7945" t="s">
        <v>37</v>
      </c>
      <c r="L7945" t="s">
        <v>54</v>
      </c>
      <c r="M7945" t="s">
        <v>31</v>
      </c>
      <c r="N7945" t="s">
        <v>32</v>
      </c>
      <c r="O7945">
        <v>9.41</v>
      </c>
      <c r="P7945" t="s">
        <v>936</v>
      </c>
      <c r="Q7945" t="s">
        <v>979</v>
      </c>
      <c r="R7945" t="s">
        <v>939</v>
      </c>
      <c r="S7945" t="s">
        <v>34</v>
      </c>
      <c r="T7945" t="s">
        <v>561</v>
      </c>
    </row>
    <row r="7946" spans="1:20">
      <c r="A7946" t="s">
        <v>979</v>
      </c>
      <c r="B7946" t="s">
        <v>936</v>
      </c>
      <c r="C7946" t="s">
        <v>980</v>
      </c>
      <c r="D7946" t="s">
        <v>981</v>
      </c>
      <c r="E7946" t="s">
        <v>25</v>
      </c>
      <c r="F7946" s="1">
        <v>37987</v>
      </c>
      <c r="G7946" t="s">
        <v>2895</v>
      </c>
      <c r="H7946">
        <v>201503</v>
      </c>
      <c r="I7946" t="s">
        <v>27</v>
      </c>
      <c r="J7946" t="s">
        <v>53</v>
      </c>
      <c r="K7946" t="s">
        <v>38</v>
      </c>
      <c r="L7946" t="s">
        <v>54</v>
      </c>
      <c r="M7946" t="s">
        <v>31</v>
      </c>
      <c r="N7946" t="s">
        <v>32</v>
      </c>
      <c r="O7946">
        <v>26.68</v>
      </c>
      <c r="P7946" t="s">
        <v>936</v>
      </c>
      <c r="Q7946" t="s">
        <v>979</v>
      </c>
      <c r="R7946" t="s">
        <v>939</v>
      </c>
      <c r="S7946" t="s">
        <v>34</v>
      </c>
      <c r="T7946" t="s">
        <v>561</v>
      </c>
    </row>
    <row r="7947" spans="1:20">
      <c r="A7947" t="s">
        <v>979</v>
      </c>
      <c r="B7947" t="s">
        <v>936</v>
      </c>
      <c r="C7947" t="s">
        <v>980</v>
      </c>
      <c r="D7947" t="s">
        <v>981</v>
      </c>
      <c r="E7947" t="s">
        <v>25</v>
      </c>
      <c r="F7947" s="1">
        <v>37987</v>
      </c>
      <c r="G7947" t="s">
        <v>2895</v>
      </c>
      <c r="H7947">
        <v>201503</v>
      </c>
      <c r="I7947" t="s">
        <v>27</v>
      </c>
      <c r="J7947" t="s">
        <v>53</v>
      </c>
      <c r="K7947" t="s">
        <v>39</v>
      </c>
      <c r="L7947" t="s">
        <v>54</v>
      </c>
      <c r="M7947" t="s">
        <v>31</v>
      </c>
      <c r="N7947" t="s">
        <v>32</v>
      </c>
      <c r="O7947">
        <v>47.870000000000005</v>
      </c>
      <c r="P7947" t="s">
        <v>936</v>
      </c>
      <c r="Q7947" t="s">
        <v>979</v>
      </c>
      <c r="R7947" t="s">
        <v>939</v>
      </c>
      <c r="S7947" t="s">
        <v>34</v>
      </c>
      <c r="T7947" t="s">
        <v>561</v>
      </c>
    </row>
    <row r="7948" spans="1:20">
      <c r="A7948" t="s">
        <v>979</v>
      </c>
      <c r="B7948" t="s">
        <v>936</v>
      </c>
      <c r="C7948" t="s">
        <v>980</v>
      </c>
      <c r="D7948" t="s">
        <v>981</v>
      </c>
      <c r="E7948" t="s">
        <v>25</v>
      </c>
      <c r="F7948" s="1">
        <v>37987</v>
      </c>
      <c r="G7948" t="s">
        <v>2895</v>
      </c>
      <c r="H7948">
        <v>201503</v>
      </c>
      <c r="I7948" t="s">
        <v>27</v>
      </c>
      <c r="J7948" t="s">
        <v>53</v>
      </c>
      <c r="K7948" t="s">
        <v>40</v>
      </c>
      <c r="L7948" t="s">
        <v>54</v>
      </c>
      <c r="M7948" t="s">
        <v>31</v>
      </c>
      <c r="N7948" t="s">
        <v>32</v>
      </c>
      <c r="O7948">
        <v>9.8800000000000008</v>
      </c>
      <c r="P7948" t="s">
        <v>936</v>
      </c>
      <c r="Q7948" t="s">
        <v>979</v>
      </c>
      <c r="R7948" t="s">
        <v>939</v>
      </c>
      <c r="S7948" t="s">
        <v>34</v>
      </c>
      <c r="T7948" t="s">
        <v>561</v>
      </c>
    </row>
    <row r="7949" spans="1:20">
      <c r="A7949" t="s">
        <v>979</v>
      </c>
      <c r="B7949" t="s">
        <v>936</v>
      </c>
      <c r="C7949" t="s">
        <v>980</v>
      </c>
      <c r="D7949" t="s">
        <v>981</v>
      </c>
      <c r="E7949" t="s">
        <v>25</v>
      </c>
      <c r="F7949" s="1">
        <v>37987</v>
      </c>
      <c r="G7949" t="s">
        <v>2895</v>
      </c>
      <c r="H7949">
        <v>201503</v>
      </c>
      <c r="I7949" t="s">
        <v>27</v>
      </c>
      <c r="J7949" t="s">
        <v>53</v>
      </c>
      <c r="K7949" t="s">
        <v>41</v>
      </c>
      <c r="L7949" t="s">
        <v>54</v>
      </c>
      <c r="M7949" t="s">
        <v>31</v>
      </c>
      <c r="N7949" t="s">
        <v>32</v>
      </c>
      <c r="O7949">
        <v>3.04</v>
      </c>
      <c r="P7949" t="s">
        <v>936</v>
      </c>
      <c r="Q7949" t="s">
        <v>979</v>
      </c>
      <c r="R7949" t="s">
        <v>939</v>
      </c>
      <c r="S7949" t="s">
        <v>34</v>
      </c>
      <c r="T7949" t="s">
        <v>561</v>
      </c>
    </row>
    <row r="7950" spans="1:20">
      <c r="A7950" t="s">
        <v>979</v>
      </c>
      <c r="B7950" t="s">
        <v>936</v>
      </c>
      <c r="C7950" t="s">
        <v>980</v>
      </c>
      <c r="D7950" t="s">
        <v>981</v>
      </c>
      <c r="E7950" t="s">
        <v>25</v>
      </c>
      <c r="F7950" s="1">
        <v>37987</v>
      </c>
      <c r="G7950" t="s">
        <v>2895</v>
      </c>
      <c r="H7950">
        <v>201503</v>
      </c>
      <c r="I7950" t="s">
        <v>27</v>
      </c>
      <c r="J7950" t="s">
        <v>53</v>
      </c>
      <c r="K7950" t="s">
        <v>44</v>
      </c>
      <c r="L7950" t="s">
        <v>54</v>
      </c>
      <c r="M7950" t="s">
        <v>31</v>
      </c>
      <c r="N7950" t="s">
        <v>32</v>
      </c>
      <c r="O7950">
        <v>1.6</v>
      </c>
      <c r="P7950" t="s">
        <v>936</v>
      </c>
      <c r="Q7950" t="s">
        <v>979</v>
      </c>
      <c r="R7950" t="s">
        <v>939</v>
      </c>
      <c r="S7950" t="s">
        <v>34</v>
      </c>
      <c r="T7950" t="s">
        <v>561</v>
      </c>
    </row>
    <row r="7951" spans="1:20">
      <c r="A7951" t="s">
        <v>2709</v>
      </c>
      <c r="B7951" t="s">
        <v>936</v>
      </c>
      <c r="C7951" t="s">
        <v>2710</v>
      </c>
      <c r="D7951" t="s">
        <v>2711</v>
      </c>
      <c r="E7951" t="s">
        <v>25</v>
      </c>
      <c r="F7951" s="1">
        <v>37987</v>
      </c>
      <c r="G7951" t="s">
        <v>2895</v>
      </c>
      <c r="H7951">
        <v>201503</v>
      </c>
      <c r="I7951" t="s">
        <v>27</v>
      </c>
      <c r="J7951" t="s">
        <v>28</v>
      </c>
      <c r="K7951" t="s">
        <v>29</v>
      </c>
      <c r="L7951" t="s">
        <v>30</v>
      </c>
      <c r="M7951" t="s">
        <v>31</v>
      </c>
      <c r="N7951" t="s">
        <v>32</v>
      </c>
      <c r="O7951">
        <v>142.66</v>
      </c>
      <c r="P7951" t="s">
        <v>936</v>
      </c>
      <c r="Q7951" t="s">
        <v>2709</v>
      </c>
      <c r="R7951" t="s">
        <v>939</v>
      </c>
      <c r="S7951" t="s">
        <v>34</v>
      </c>
      <c r="T7951" t="s">
        <v>561</v>
      </c>
    </row>
    <row r="7952" spans="1:20">
      <c r="A7952" t="s">
        <v>2709</v>
      </c>
      <c r="B7952" t="s">
        <v>936</v>
      </c>
      <c r="C7952" t="s">
        <v>2710</v>
      </c>
      <c r="D7952" t="s">
        <v>2711</v>
      </c>
      <c r="E7952" t="s">
        <v>25</v>
      </c>
      <c r="F7952" s="1">
        <v>37987</v>
      </c>
      <c r="G7952" t="s">
        <v>2895</v>
      </c>
      <c r="H7952">
        <v>201503</v>
      </c>
      <c r="I7952" t="s">
        <v>27</v>
      </c>
      <c r="J7952" t="s">
        <v>28</v>
      </c>
      <c r="K7952" t="s">
        <v>36</v>
      </c>
      <c r="L7952" t="s">
        <v>30</v>
      </c>
      <c r="M7952" t="s">
        <v>31</v>
      </c>
      <c r="N7952" t="s">
        <v>32</v>
      </c>
      <c r="O7952">
        <v>66.94</v>
      </c>
      <c r="P7952" t="s">
        <v>936</v>
      </c>
      <c r="Q7952" t="s">
        <v>2709</v>
      </c>
      <c r="R7952" t="s">
        <v>939</v>
      </c>
      <c r="S7952" t="s">
        <v>34</v>
      </c>
      <c r="T7952" t="s">
        <v>561</v>
      </c>
    </row>
    <row r="7953" spans="1:20">
      <c r="A7953" t="s">
        <v>2709</v>
      </c>
      <c r="B7953" t="s">
        <v>936</v>
      </c>
      <c r="C7953" t="s">
        <v>2710</v>
      </c>
      <c r="D7953" t="s">
        <v>2711</v>
      </c>
      <c r="E7953" t="s">
        <v>25</v>
      </c>
      <c r="F7953" s="1">
        <v>37987</v>
      </c>
      <c r="G7953" t="s">
        <v>2895</v>
      </c>
      <c r="H7953">
        <v>201503</v>
      </c>
      <c r="I7953" t="s">
        <v>27</v>
      </c>
      <c r="J7953" t="s">
        <v>28</v>
      </c>
      <c r="K7953" t="s">
        <v>37</v>
      </c>
      <c r="L7953" t="s">
        <v>30</v>
      </c>
      <c r="M7953" t="s">
        <v>31</v>
      </c>
      <c r="N7953" t="s">
        <v>32</v>
      </c>
      <c r="O7953">
        <v>2.2000000000000002</v>
      </c>
      <c r="P7953" t="s">
        <v>936</v>
      </c>
      <c r="Q7953" t="s">
        <v>2709</v>
      </c>
      <c r="R7953" t="s">
        <v>939</v>
      </c>
      <c r="S7953" t="s">
        <v>34</v>
      </c>
      <c r="T7953" t="s">
        <v>561</v>
      </c>
    </row>
    <row r="7954" spans="1:20">
      <c r="A7954" t="s">
        <v>2709</v>
      </c>
      <c r="B7954" t="s">
        <v>936</v>
      </c>
      <c r="C7954" t="s">
        <v>2710</v>
      </c>
      <c r="D7954" t="s">
        <v>2711</v>
      </c>
      <c r="E7954" t="s">
        <v>25</v>
      </c>
      <c r="F7954" s="1">
        <v>37987</v>
      </c>
      <c r="G7954" t="s">
        <v>2895</v>
      </c>
      <c r="H7954">
        <v>201503</v>
      </c>
      <c r="I7954" t="s">
        <v>27</v>
      </c>
      <c r="J7954" t="s">
        <v>28</v>
      </c>
      <c r="K7954" t="s">
        <v>38</v>
      </c>
      <c r="L7954" t="s">
        <v>30</v>
      </c>
      <c r="M7954" t="s">
        <v>31</v>
      </c>
      <c r="N7954" t="s">
        <v>32</v>
      </c>
      <c r="O7954">
        <v>5.1100000000000003</v>
      </c>
      <c r="P7954" t="s">
        <v>936</v>
      </c>
      <c r="Q7954" t="s">
        <v>2709</v>
      </c>
      <c r="R7954" t="s">
        <v>939</v>
      </c>
      <c r="S7954" t="s">
        <v>34</v>
      </c>
      <c r="T7954" t="s">
        <v>561</v>
      </c>
    </row>
    <row r="7955" spans="1:20">
      <c r="A7955" t="s">
        <v>2709</v>
      </c>
      <c r="B7955" t="s">
        <v>936</v>
      </c>
      <c r="C7955" t="s">
        <v>2710</v>
      </c>
      <c r="D7955" t="s">
        <v>2711</v>
      </c>
      <c r="E7955" t="s">
        <v>25</v>
      </c>
      <c r="F7955" s="1">
        <v>37987</v>
      </c>
      <c r="G7955" t="s">
        <v>2895</v>
      </c>
      <c r="H7955">
        <v>201503</v>
      </c>
      <c r="I7955" t="s">
        <v>27</v>
      </c>
      <c r="J7955" t="s">
        <v>28</v>
      </c>
      <c r="K7955" t="s">
        <v>39</v>
      </c>
      <c r="L7955" t="s">
        <v>30</v>
      </c>
      <c r="M7955" t="s">
        <v>31</v>
      </c>
      <c r="N7955" t="s">
        <v>32</v>
      </c>
      <c r="O7955">
        <v>1.67</v>
      </c>
      <c r="P7955" t="s">
        <v>936</v>
      </c>
      <c r="Q7955" t="s">
        <v>2709</v>
      </c>
      <c r="R7955" t="s">
        <v>939</v>
      </c>
      <c r="S7955" t="s">
        <v>34</v>
      </c>
      <c r="T7955" t="s">
        <v>561</v>
      </c>
    </row>
    <row r="7956" spans="1:20">
      <c r="A7956" t="s">
        <v>2709</v>
      </c>
      <c r="B7956" t="s">
        <v>936</v>
      </c>
      <c r="C7956" t="s">
        <v>2710</v>
      </c>
      <c r="D7956" t="s">
        <v>2711</v>
      </c>
      <c r="E7956" t="s">
        <v>25</v>
      </c>
      <c r="F7956" s="1">
        <v>37987</v>
      </c>
      <c r="G7956" t="s">
        <v>2895</v>
      </c>
      <c r="H7956">
        <v>201503</v>
      </c>
      <c r="I7956" t="s">
        <v>27</v>
      </c>
      <c r="J7956" t="s">
        <v>28</v>
      </c>
      <c r="K7956" t="s">
        <v>40</v>
      </c>
      <c r="L7956" t="s">
        <v>30</v>
      </c>
      <c r="M7956" t="s">
        <v>31</v>
      </c>
      <c r="N7956" t="s">
        <v>32</v>
      </c>
      <c r="O7956">
        <v>2.31</v>
      </c>
      <c r="P7956" t="s">
        <v>936</v>
      </c>
      <c r="Q7956" t="s">
        <v>2709</v>
      </c>
      <c r="R7956" t="s">
        <v>939</v>
      </c>
      <c r="S7956" t="s">
        <v>34</v>
      </c>
      <c r="T7956" t="s">
        <v>561</v>
      </c>
    </row>
    <row r="7957" spans="1:20">
      <c r="A7957" t="s">
        <v>2709</v>
      </c>
      <c r="B7957" t="s">
        <v>936</v>
      </c>
      <c r="C7957" t="s">
        <v>2710</v>
      </c>
      <c r="D7957" t="s">
        <v>2711</v>
      </c>
      <c r="E7957" t="s">
        <v>25</v>
      </c>
      <c r="F7957" s="1">
        <v>37987</v>
      </c>
      <c r="G7957" t="s">
        <v>2895</v>
      </c>
      <c r="H7957">
        <v>201503</v>
      </c>
      <c r="I7957" t="s">
        <v>27</v>
      </c>
      <c r="J7957" t="s">
        <v>28</v>
      </c>
      <c r="K7957" t="s">
        <v>41</v>
      </c>
      <c r="L7957" t="s">
        <v>30</v>
      </c>
      <c r="M7957" t="s">
        <v>31</v>
      </c>
      <c r="N7957" t="s">
        <v>32</v>
      </c>
      <c r="O7957">
        <v>0.71</v>
      </c>
      <c r="P7957" t="s">
        <v>936</v>
      </c>
      <c r="Q7957" t="s">
        <v>2709</v>
      </c>
      <c r="R7957" t="s">
        <v>939</v>
      </c>
      <c r="S7957" t="s">
        <v>34</v>
      </c>
      <c r="T7957" t="s">
        <v>561</v>
      </c>
    </row>
    <row r="7958" spans="1:20">
      <c r="A7958" t="s">
        <v>2709</v>
      </c>
      <c r="B7958" t="s">
        <v>936</v>
      </c>
      <c r="C7958" t="s">
        <v>2710</v>
      </c>
      <c r="D7958" t="s">
        <v>2711</v>
      </c>
      <c r="E7958" t="s">
        <v>25</v>
      </c>
      <c r="F7958" s="1">
        <v>37987</v>
      </c>
      <c r="G7958" t="s">
        <v>2895</v>
      </c>
      <c r="H7958">
        <v>201503</v>
      </c>
      <c r="I7958" t="s">
        <v>27</v>
      </c>
      <c r="J7958" t="s">
        <v>28</v>
      </c>
      <c r="K7958" t="s">
        <v>44</v>
      </c>
      <c r="L7958" t="s">
        <v>30</v>
      </c>
      <c r="M7958" t="s">
        <v>31</v>
      </c>
      <c r="N7958" t="s">
        <v>32</v>
      </c>
      <c r="O7958">
        <v>0.37</v>
      </c>
      <c r="P7958" t="s">
        <v>936</v>
      </c>
      <c r="Q7958" t="s">
        <v>2709</v>
      </c>
      <c r="R7958" t="s">
        <v>939</v>
      </c>
      <c r="S7958" t="s">
        <v>34</v>
      </c>
      <c r="T7958" t="s">
        <v>561</v>
      </c>
    </row>
    <row r="7959" spans="1:20">
      <c r="A7959" t="s">
        <v>985</v>
      </c>
      <c r="B7959" t="s">
        <v>936</v>
      </c>
      <c r="C7959" t="s">
        <v>986</v>
      </c>
      <c r="D7959" t="s">
        <v>987</v>
      </c>
      <c r="E7959" t="s">
        <v>25</v>
      </c>
      <c r="F7959" s="1">
        <v>37987</v>
      </c>
      <c r="G7959" t="s">
        <v>2895</v>
      </c>
      <c r="H7959">
        <v>201503</v>
      </c>
      <c r="I7959" t="s">
        <v>27</v>
      </c>
      <c r="J7959" t="s">
        <v>28</v>
      </c>
      <c r="K7959" t="s">
        <v>29</v>
      </c>
      <c r="L7959" t="s">
        <v>30</v>
      </c>
      <c r="M7959" t="s">
        <v>31</v>
      </c>
      <c r="N7959" t="s">
        <v>32</v>
      </c>
      <c r="O7959">
        <v>2742.4900000000002</v>
      </c>
      <c r="P7959" t="s">
        <v>936</v>
      </c>
      <c r="Q7959" t="s">
        <v>985</v>
      </c>
      <c r="R7959" t="s">
        <v>939</v>
      </c>
      <c r="S7959" t="s">
        <v>34</v>
      </c>
      <c r="T7959" t="s">
        <v>561</v>
      </c>
    </row>
    <row r="7960" spans="1:20">
      <c r="A7960" t="s">
        <v>985</v>
      </c>
      <c r="B7960" t="s">
        <v>936</v>
      </c>
      <c r="C7960" t="s">
        <v>986</v>
      </c>
      <c r="D7960" t="s">
        <v>987</v>
      </c>
      <c r="E7960" t="s">
        <v>25</v>
      </c>
      <c r="F7960" s="1">
        <v>37987</v>
      </c>
      <c r="G7960" t="s">
        <v>2895</v>
      </c>
      <c r="H7960">
        <v>201503</v>
      </c>
      <c r="I7960" t="s">
        <v>27</v>
      </c>
      <c r="J7960" t="s">
        <v>28</v>
      </c>
      <c r="K7960" t="s">
        <v>36</v>
      </c>
      <c r="L7960" t="s">
        <v>30</v>
      </c>
      <c r="M7960" t="s">
        <v>31</v>
      </c>
      <c r="N7960" t="s">
        <v>32</v>
      </c>
      <c r="O7960">
        <v>1286.97</v>
      </c>
      <c r="P7960" t="s">
        <v>936</v>
      </c>
      <c r="Q7960" t="s">
        <v>985</v>
      </c>
      <c r="R7960" t="s">
        <v>939</v>
      </c>
      <c r="S7960" t="s">
        <v>34</v>
      </c>
      <c r="T7960" t="s">
        <v>561</v>
      </c>
    </row>
    <row r="7961" spans="1:20">
      <c r="A7961" t="s">
        <v>985</v>
      </c>
      <c r="B7961" t="s">
        <v>936</v>
      </c>
      <c r="C7961" t="s">
        <v>986</v>
      </c>
      <c r="D7961" t="s">
        <v>987</v>
      </c>
      <c r="E7961" t="s">
        <v>25</v>
      </c>
      <c r="F7961" s="1">
        <v>37987</v>
      </c>
      <c r="G7961" t="s">
        <v>2895</v>
      </c>
      <c r="H7961">
        <v>201503</v>
      </c>
      <c r="I7961" t="s">
        <v>27</v>
      </c>
      <c r="J7961" t="s">
        <v>28</v>
      </c>
      <c r="K7961" t="s">
        <v>37</v>
      </c>
      <c r="L7961" t="s">
        <v>30</v>
      </c>
      <c r="M7961" t="s">
        <v>31</v>
      </c>
      <c r="N7961" t="s">
        <v>32</v>
      </c>
      <c r="O7961">
        <v>42.25</v>
      </c>
      <c r="P7961" t="s">
        <v>936</v>
      </c>
      <c r="Q7961" t="s">
        <v>985</v>
      </c>
      <c r="R7961" t="s">
        <v>939</v>
      </c>
      <c r="S7961" t="s">
        <v>34</v>
      </c>
      <c r="T7961" t="s">
        <v>561</v>
      </c>
    </row>
    <row r="7962" spans="1:20">
      <c r="A7962" t="s">
        <v>985</v>
      </c>
      <c r="B7962" t="s">
        <v>936</v>
      </c>
      <c r="C7962" t="s">
        <v>986</v>
      </c>
      <c r="D7962" t="s">
        <v>987</v>
      </c>
      <c r="E7962" t="s">
        <v>25</v>
      </c>
      <c r="F7962" s="1">
        <v>37987</v>
      </c>
      <c r="G7962" t="s">
        <v>2895</v>
      </c>
      <c r="H7962">
        <v>201503</v>
      </c>
      <c r="I7962" t="s">
        <v>27</v>
      </c>
      <c r="J7962" t="s">
        <v>28</v>
      </c>
      <c r="K7962" t="s">
        <v>38</v>
      </c>
      <c r="L7962" t="s">
        <v>30</v>
      </c>
      <c r="M7962" t="s">
        <v>31</v>
      </c>
      <c r="N7962" t="s">
        <v>32</v>
      </c>
      <c r="O7962">
        <v>98.15</v>
      </c>
      <c r="P7962" t="s">
        <v>936</v>
      </c>
      <c r="Q7962" t="s">
        <v>985</v>
      </c>
      <c r="R7962" t="s">
        <v>939</v>
      </c>
      <c r="S7962" t="s">
        <v>34</v>
      </c>
      <c r="T7962" t="s">
        <v>561</v>
      </c>
    </row>
    <row r="7963" spans="1:20">
      <c r="A7963" t="s">
        <v>985</v>
      </c>
      <c r="B7963" t="s">
        <v>936</v>
      </c>
      <c r="C7963" t="s">
        <v>986</v>
      </c>
      <c r="D7963" t="s">
        <v>987</v>
      </c>
      <c r="E7963" t="s">
        <v>25</v>
      </c>
      <c r="F7963" s="1">
        <v>37987</v>
      </c>
      <c r="G7963" t="s">
        <v>2895</v>
      </c>
      <c r="H7963">
        <v>201503</v>
      </c>
      <c r="I7963" t="s">
        <v>27</v>
      </c>
      <c r="J7963" t="s">
        <v>28</v>
      </c>
      <c r="K7963" t="s">
        <v>39</v>
      </c>
      <c r="L7963" t="s">
        <v>30</v>
      </c>
      <c r="M7963" t="s">
        <v>31</v>
      </c>
      <c r="N7963" t="s">
        <v>32</v>
      </c>
      <c r="O7963">
        <v>32</v>
      </c>
      <c r="P7963" t="s">
        <v>936</v>
      </c>
      <c r="Q7963" t="s">
        <v>985</v>
      </c>
      <c r="R7963" t="s">
        <v>939</v>
      </c>
      <c r="S7963" t="s">
        <v>34</v>
      </c>
      <c r="T7963" t="s">
        <v>561</v>
      </c>
    </row>
    <row r="7964" spans="1:20">
      <c r="A7964" t="s">
        <v>985</v>
      </c>
      <c r="B7964" t="s">
        <v>936</v>
      </c>
      <c r="C7964" t="s">
        <v>986</v>
      </c>
      <c r="D7964" t="s">
        <v>987</v>
      </c>
      <c r="E7964" t="s">
        <v>25</v>
      </c>
      <c r="F7964" s="1">
        <v>37987</v>
      </c>
      <c r="G7964" t="s">
        <v>2895</v>
      </c>
      <c r="H7964">
        <v>201503</v>
      </c>
      <c r="I7964" t="s">
        <v>27</v>
      </c>
      <c r="J7964" t="s">
        <v>28</v>
      </c>
      <c r="K7964" t="s">
        <v>40</v>
      </c>
      <c r="L7964" t="s">
        <v>30</v>
      </c>
      <c r="M7964" t="s">
        <v>31</v>
      </c>
      <c r="N7964" t="s">
        <v>32</v>
      </c>
      <c r="O7964">
        <v>44.38</v>
      </c>
      <c r="P7964" t="s">
        <v>936</v>
      </c>
      <c r="Q7964" t="s">
        <v>985</v>
      </c>
      <c r="R7964" t="s">
        <v>939</v>
      </c>
      <c r="S7964" t="s">
        <v>34</v>
      </c>
      <c r="T7964" t="s">
        <v>561</v>
      </c>
    </row>
    <row r="7965" spans="1:20">
      <c r="A7965" t="s">
        <v>985</v>
      </c>
      <c r="B7965" t="s">
        <v>936</v>
      </c>
      <c r="C7965" t="s">
        <v>986</v>
      </c>
      <c r="D7965" t="s">
        <v>987</v>
      </c>
      <c r="E7965" t="s">
        <v>25</v>
      </c>
      <c r="F7965" s="1">
        <v>37987</v>
      </c>
      <c r="G7965" t="s">
        <v>2895</v>
      </c>
      <c r="H7965">
        <v>201503</v>
      </c>
      <c r="I7965" t="s">
        <v>27</v>
      </c>
      <c r="J7965" t="s">
        <v>28</v>
      </c>
      <c r="K7965" t="s">
        <v>41</v>
      </c>
      <c r="L7965" t="s">
        <v>30</v>
      </c>
      <c r="M7965" t="s">
        <v>31</v>
      </c>
      <c r="N7965" t="s">
        <v>32</v>
      </c>
      <c r="O7965">
        <v>13.65</v>
      </c>
      <c r="P7965" t="s">
        <v>936</v>
      </c>
      <c r="Q7965" t="s">
        <v>985</v>
      </c>
      <c r="R7965" t="s">
        <v>939</v>
      </c>
      <c r="S7965" t="s">
        <v>34</v>
      </c>
      <c r="T7965" t="s">
        <v>561</v>
      </c>
    </row>
    <row r="7966" spans="1:20">
      <c r="A7966" t="s">
        <v>985</v>
      </c>
      <c r="B7966" t="s">
        <v>936</v>
      </c>
      <c r="C7966" t="s">
        <v>986</v>
      </c>
      <c r="D7966" t="s">
        <v>987</v>
      </c>
      <c r="E7966" t="s">
        <v>25</v>
      </c>
      <c r="F7966" s="1">
        <v>37987</v>
      </c>
      <c r="G7966" t="s">
        <v>2895</v>
      </c>
      <c r="H7966">
        <v>201503</v>
      </c>
      <c r="I7966" t="s">
        <v>27</v>
      </c>
      <c r="J7966" t="s">
        <v>28</v>
      </c>
      <c r="K7966" t="s">
        <v>44</v>
      </c>
      <c r="L7966" t="s">
        <v>30</v>
      </c>
      <c r="M7966" t="s">
        <v>31</v>
      </c>
      <c r="N7966" t="s">
        <v>32</v>
      </c>
      <c r="O7966">
        <v>7.26</v>
      </c>
      <c r="P7966" t="s">
        <v>936</v>
      </c>
      <c r="Q7966" t="s">
        <v>985</v>
      </c>
      <c r="R7966" t="s">
        <v>939</v>
      </c>
      <c r="S7966" t="s">
        <v>34</v>
      </c>
      <c r="T7966" t="s">
        <v>561</v>
      </c>
    </row>
    <row r="7967" spans="1:20">
      <c r="A7967" t="s">
        <v>993</v>
      </c>
      <c r="B7967" t="s">
        <v>936</v>
      </c>
      <c r="C7967" t="s">
        <v>994</v>
      </c>
      <c r="D7967" t="s">
        <v>995</v>
      </c>
      <c r="E7967" t="s">
        <v>25</v>
      </c>
      <c r="F7967" s="1">
        <v>37987</v>
      </c>
      <c r="G7967" t="s">
        <v>2895</v>
      </c>
      <c r="H7967">
        <v>201503</v>
      </c>
      <c r="I7967" t="s">
        <v>27</v>
      </c>
      <c r="J7967" t="s">
        <v>28</v>
      </c>
      <c r="K7967" t="s">
        <v>29</v>
      </c>
      <c r="L7967" t="s">
        <v>30</v>
      </c>
      <c r="M7967" t="s">
        <v>31</v>
      </c>
      <c r="N7967" t="s">
        <v>32</v>
      </c>
      <c r="O7967">
        <v>25518.99</v>
      </c>
      <c r="P7967" t="s">
        <v>936</v>
      </c>
      <c r="Q7967" t="s">
        <v>993</v>
      </c>
      <c r="R7967" t="s">
        <v>939</v>
      </c>
      <c r="S7967" t="s">
        <v>34</v>
      </c>
      <c r="T7967" t="s">
        <v>561</v>
      </c>
    </row>
    <row r="7968" spans="1:20">
      <c r="A7968" t="s">
        <v>996</v>
      </c>
      <c r="B7968" t="s">
        <v>936</v>
      </c>
      <c r="C7968" t="s">
        <v>997</v>
      </c>
      <c r="D7968" t="s">
        <v>998</v>
      </c>
      <c r="E7968" t="s">
        <v>25</v>
      </c>
      <c r="F7968" s="1">
        <v>37987</v>
      </c>
      <c r="G7968" t="s">
        <v>2895</v>
      </c>
      <c r="H7968">
        <v>201503</v>
      </c>
      <c r="I7968" t="s">
        <v>27</v>
      </c>
      <c r="J7968" t="s">
        <v>53</v>
      </c>
      <c r="K7968" t="s">
        <v>29</v>
      </c>
      <c r="L7968" t="s">
        <v>54</v>
      </c>
      <c r="M7968" t="s">
        <v>31</v>
      </c>
      <c r="N7968" t="s">
        <v>32</v>
      </c>
      <c r="O7968">
        <v>1972.48</v>
      </c>
      <c r="P7968" t="s">
        <v>936</v>
      </c>
      <c r="Q7968" t="s">
        <v>996</v>
      </c>
      <c r="R7968" t="s">
        <v>939</v>
      </c>
      <c r="S7968" t="s">
        <v>34</v>
      </c>
      <c r="T7968" t="s">
        <v>561</v>
      </c>
    </row>
    <row r="7969" spans="1:20">
      <c r="A7969" t="s">
        <v>996</v>
      </c>
      <c r="B7969" t="s">
        <v>936</v>
      </c>
      <c r="C7969" t="s">
        <v>997</v>
      </c>
      <c r="D7969" t="s">
        <v>998</v>
      </c>
      <c r="E7969" t="s">
        <v>25</v>
      </c>
      <c r="F7969" s="1">
        <v>37987</v>
      </c>
      <c r="G7969" t="s">
        <v>2895</v>
      </c>
      <c r="H7969">
        <v>201503</v>
      </c>
      <c r="I7969" t="s">
        <v>27</v>
      </c>
      <c r="J7969" t="s">
        <v>53</v>
      </c>
      <c r="K7969" t="s">
        <v>36</v>
      </c>
      <c r="L7969" t="s">
        <v>54</v>
      </c>
      <c r="M7969" t="s">
        <v>31</v>
      </c>
      <c r="N7969" t="s">
        <v>32</v>
      </c>
      <c r="O7969">
        <v>3014.84</v>
      </c>
      <c r="P7969" t="s">
        <v>936</v>
      </c>
      <c r="Q7969" t="s">
        <v>996</v>
      </c>
      <c r="R7969" t="s">
        <v>939</v>
      </c>
      <c r="S7969" t="s">
        <v>34</v>
      </c>
      <c r="T7969" t="s">
        <v>561</v>
      </c>
    </row>
    <row r="7970" spans="1:20">
      <c r="A7970" t="s">
        <v>996</v>
      </c>
      <c r="B7970" t="s">
        <v>936</v>
      </c>
      <c r="C7970" t="s">
        <v>997</v>
      </c>
      <c r="D7970" t="s">
        <v>998</v>
      </c>
      <c r="E7970" t="s">
        <v>25</v>
      </c>
      <c r="F7970" s="1">
        <v>37987</v>
      </c>
      <c r="G7970" t="s">
        <v>2895</v>
      </c>
      <c r="H7970">
        <v>201503</v>
      </c>
      <c r="I7970" t="s">
        <v>27</v>
      </c>
      <c r="J7970" t="s">
        <v>53</v>
      </c>
      <c r="K7970" t="s">
        <v>38</v>
      </c>
      <c r="L7970" t="s">
        <v>54</v>
      </c>
      <c r="M7970" t="s">
        <v>31</v>
      </c>
      <c r="N7970" t="s">
        <v>32</v>
      </c>
      <c r="O7970">
        <v>353.86</v>
      </c>
      <c r="P7970" t="s">
        <v>936</v>
      </c>
      <c r="Q7970" t="s">
        <v>996</v>
      </c>
      <c r="R7970" t="s">
        <v>939</v>
      </c>
      <c r="S7970" t="s">
        <v>34</v>
      </c>
      <c r="T7970" t="s">
        <v>561</v>
      </c>
    </row>
    <row r="7971" spans="1:20">
      <c r="A7971" t="s">
        <v>996</v>
      </c>
      <c r="B7971" t="s">
        <v>936</v>
      </c>
      <c r="C7971" t="s">
        <v>997</v>
      </c>
      <c r="D7971" t="s">
        <v>998</v>
      </c>
      <c r="E7971" t="s">
        <v>25</v>
      </c>
      <c r="F7971" s="1">
        <v>37987</v>
      </c>
      <c r="G7971" t="s">
        <v>2895</v>
      </c>
      <c r="H7971">
        <v>201503</v>
      </c>
      <c r="I7971" t="s">
        <v>27</v>
      </c>
      <c r="J7971" t="s">
        <v>53</v>
      </c>
      <c r="K7971" t="s">
        <v>44</v>
      </c>
      <c r="L7971" t="s">
        <v>54</v>
      </c>
      <c r="M7971" t="s">
        <v>31</v>
      </c>
      <c r="N7971" t="s">
        <v>32</v>
      </c>
      <c r="O7971">
        <v>2631.11</v>
      </c>
      <c r="P7971" t="s">
        <v>936</v>
      </c>
      <c r="Q7971" t="s">
        <v>996</v>
      </c>
      <c r="R7971" t="s">
        <v>939</v>
      </c>
      <c r="S7971" t="s">
        <v>34</v>
      </c>
      <c r="T7971" t="s">
        <v>561</v>
      </c>
    </row>
    <row r="7972" spans="1:20">
      <c r="A7972" t="s">
        <v>982</v>
      </c>
      <c r="B7972" t="s">
        <v>936</v>
      </c>
      <c r="C7972" t="s">
        <v>1001</v>
      </c>
      <c r="D7972" t="s">
        <v>1002</v>
      </c>
      <c r="E7972" t="s">
        <v>25</v>
      </c>
      <c r="F7972" s="1">
        <v>37987</v>
      </c>
      <c r="G7972" t="s">
        <v>2895</v>
      </c>
      <c r="H7972">
        <v>201503</v>
      </c>
      <c r="I7972" t="s">
        <v>27</v>
      </c>
      <c r="J7972" t="s">
        <v>28</v>
      </c>
      <c r="K7972" t="s">
        <v>29</v>
      </c>
      <c r="L7972" t="s">
        <v>30</v>
      </c>
      <c r="M7972" t="s">
        <v>31</v>
      </c>
      <c r="N7972" t="s">
        <v>32</v>
      </c>
      <c r="O7972">
        <v>1916.76</v>
      </c>
      <c r="P7972" t="s">
        <v>936</v>
      </c>
      <c r="Q7972" t="s">
        <v>982</v>
      </c>
      <c r="R7972" t="s">
        <v>939</v>
      </c>
      <c r="S7972" t="s">
        <v>34</v>
      </c>
      <c r="T7972" t="s">
        <v>561</v>
      </c>
    </row>
    <row r="7973" spans="1:20">
      <c r="A7973" t="s">
        <v>935</v>
      </c>
      <c r="B7973" t="s">
        <v>936</v>
      </c>
      <c r="C7973" t="s">
        <v>1003</v>
      </c>
      <c r="D7973" t="s">
        <v>1004</v>
      </c>
      <c r="E7973" t="s">
        <v>25</v>
      </c>
      <c r="F7973" s="1">
        <v>41852</v>
      </c>
      <c r="G7973" t="s">
        <v>2895</v>
      </c>
      <c r="H7973">
        <v>201503</v>
      </c>
      <c r="I7973" t="s">
        <v>27</v>
      </c>
      <c r="J7973" t="s">
        <v>28</v>
      </c>
      <c r="K7973" t="s">
        <v>29</v>
      </c>
      <c r="L7973" t="s">
        <v>30</v>
      </c>
      <c r="M7973" t="s">
        <v>31</v>
      </c>
      <c r="N7973" t="s">
        <v>32</v>
      </c>
      <c r="O7973">
        <v>77450.77</v>
      </c>
      <c r="P7973" t="s">
        <v>936</v>
      </c>
      <c r="Q7973" t="s">
        <v>935</v>
      </c>
      <c r="R7973" t="s">
        <v>939</v>
      </c>
      <c r="S7973" t="s">
        <v>34</v>
      </c>
      <c r="T7973" t="s">
        <v>561</v>
      </c>
    </row>
    <row r="7974" spans="1:20">
      <c r="A7974" t="s">
        <v>935</v>
      </c>
      <c r="B7974" t="s">
        <v>936</v>
      </c>
      <c r="C7974" t="s">
        <v>1003</v>
      </c>
      <c r="D7974" t="s">
        <v>1004</v>
      </c>
      <c r="E7974" t="s">
        <v>25</v>
      </c>
      <c r="F7974" s="1">
        <v>41852</v>
      </c>
      <c r="G7974" t="s">
        <v>2895</v>
      </c>
      <c r="H7974">
        <v>201503</v>
      </c>
      <c r="I7974" t="s">
        <v>27</v>
      </c>
      <c r="J7974" t="s">
        <v>28</v>
      </c>
      <c r="K7974" t="s">
        <v>36</v>
      </c>
      <c r="L7974" t="s">
        <v>30</v>
      </c>
      <c r="M7974" t="s">
        <v>31</v>
      </c>
      <c r="N7974" t="s">
        <v>32</v>
      </c>
      <c r="O7974">
        <v>85306.67</v>
      </c>
      <c r="P7974" t="s">
        <v>936</v>
      </c>
      <c r="Q7974" t="s">
        <v>935</v>
      </c>
      <c r="R7974" t="s">
        <v>939</v>
      </c>
      <c r="S7974" t="s">
        <v>34</v>
      </c>
      <c r="T7974" t="s">
        <v>561</v>
      </c>
    </row>
    <row r="7975" spans="1:20">
      <c r="A7975" t="s">
        <v>935</v>
      </c>
      <c r="B7975" t="s">
        <v>936</v>
      </c>
      <c r="C7975" t="s">
        <v>1003</v>
      </c>
      <c r="D7975" t="s">
        <v>1004</v>
      </c>
      <c r="E7975" t="s">
        <v>25</v>
      </c>
      <c r="F7975" s="1">
        <v>41852</v>
      </c>
      <c r="G7975" t="s">
        <v>2895</v>
      </c>
      <c r="H7975">
        <v>201503</v>
      </c>
      <c r="I7975" t="s">
        <v>27</v>
      </c>
      <c r="J7975" t="s">
        <v>28</v>
      </c>
      <c r="K7975" t="s">
        <v>37</v>
      </c>
      <c r="L7975" t="s">
        <v>30</v>
      </c>
      <c r="M7975" t="s">
        <v>31</v>
      </c>
      <c r="N7975" t="s">
        <v>32</v>
      </c>
      <c r="O7975">
        <v>299.25</v>
      </c>
      <c r="P7975" t="s">
        <v>936</v>
      </c>
      <c r="Q7975" t="s">
        <v>935</v>
      </c>
      <c r="R7975" t="s">
        <v>939</v>
      </c>
      <c r="S7975" t="s">
        <v>34</v>
      </c>
      <c r="T7975" t="s">
        <v>561</v>
      </c>
    </row>
    <row r="7976" spans="1:20">
      <c r="A7976" t="s">
        <v>935</v>
      </c>
      <c r="B7976" t="s">
        <v>936</v>
      </c>
      <c r="C7976" t="s">
        <v>1003</v>
      </c>
      <c r="D7976" t="s">
        <v>1004</v>
      </c>
      <c r="E7976" t="s">
        <v>25</v>
      </c>
      <c r="F7976" s="1">
        <v>41852</v>
      </c>
      <c r="G7976" t="s">
        <v>2895</v>
      </c>
      <c r="H7976">
        <v>201503</v>
      </c>
      <c r="I7976" t="s">
        <v>27</v>
      </c>
      <c r="J7976" t="s">
        <v>28</v>
      </c>
      <c r="K7976" t="s">
        <v>38</v>
      </c>
      <c r="L7976" t="s">
        <v>30</v>
      </c>
      <c r="M7976" t="s">
        <v>31</v>
      </c>
      <c r="N7976" t="s">
        <v>32</v>
      </c>
      <c r="O7976">
        <v>5204.8</v>
      </c>
      <c r="P7976" t="s">
        <v>936</v>
      </c>
      <c r="Q7976" t="s">
        <v>935</v>
      </c>
      <c r="R7976" t="s">
        <v>939</v>
      </c>
      <c r="S7976" t="s">
        <v>34</v>
      </c>
      <c r="T7976" t="s">
        <v>561</v>
      </c>
    </row>
    <row r="7977" spans="1:20">
      <c r="A7977" t="s">
        <v>935</v>
      </c>
      <c r="B7977" t="s">
        <v>936</v>
      </c>
      <c r="C7977" t="s">
        <v>1003</v>
      </c>
      <c r="D7977" t="s">
        <v>1004</v>
      </c>
      <c r="E7977" t="s">
        <v>25</v>
      </c>
      <c r="F7977" s="1">
        <v>41852</v>
      </c>
      <c r="G7977" t="s">
        <v>2895</v>
      </c>
      <c r="H7977">
        <v>201503</v>
      </c>
      <c r="I7977" t="s">
        <v>27</v>
      </c>
      <c r="J7977" t="s">
        <v>28</v>
      </c>
      <c r="K7977" t="s">
        <v>39</v>
      </c>
      <c r="L7977" t="s">
        <v>30</v>
      </c>
      <c r="M7977" t="s">
        <v>31</v>
      </c>
      <c r="N7977" t="s">
        <v>32</v>
      </c>
      <c r="O7977">
        <v>3402.6</v>
      </c>
      <c r="P7977" t="s">
        <v>936</v>
      </c>
      <c r="Q7977" t="s">
        <v>935</v>
      </c>
      <c r="R7977" t="s">
        <v>939</v>
      </c>
      <c r="S7977" t="s">
        <v>34</v>
      </c>
      <c r="T7977" t="s">
        <v>561</v>
      </c>
    </row>
    <row r="7978" spans="1:20">
      <c r="A7978" t="s">
        <v>935</v>
      </c>
      <c r="B7978" t="s">
        <v>936</v>
      </c>
      <c r="C7978" t="s">
        <v>1003</v>
      </c>
      <c r="D7978" t="s">
        <v>1004</v>
      </c>
      <c r="E7978" t="s">
        <v>25</v>
      </c>
      <c r="F7978" s="1">
        <v>41852</v>
      </c>
      <c r="G7978" t="s">
        <v>2895</v>
      </c>
      <c r="H7978">
        <v>201503</v>
      </c>
      <c r="I7978" t="s">
        <v>27</v>
      </c>
      <c r="J7978" t="s">
        <v>28</v>
      </c>
      <c r="K7978" t="s">
        <v>40</v>
      </c>
      <c r="L7978" t="s">
        <v>30</v>
      </c>
      <c r="M7978" t="s">
        <v>31</v>
      </c>
      <c r="N7978" t="s">
        <v>32</v>
      </c>
      <c r="O7978">
        <v>524.18000000000006</v>
      </c>
      <c r="P7978" t="s">
        <v>936</v>
      </c>
      <c r="Q7978" t="s">
        <v>935</v>
      </c>
      <c r="R7978" t="s">
        <v>939</v>
      </c>
      <c r="S7978" t="s">
        <v>34</v>
      </c>
      <c r="T7978" t="s">
        <v>561</v>
      </c>
    </row>
    <row r="7979" spans="1:20">
      <c r="A7979" t="s">
        <v>935</v>
      </c>
      <c r="B7979" t="s">
        <v>936</v>
      </c>
      <c r="C7979" t="s">
        <v>1003</v>
      </c>
      <c r="D7979" t="s">
        <v>1004</v>
      </c>
      <c r="E7979" t="s">
        <v>25</v>
      </c>
      <c r="F7979" s="1">
        <v>41852</v>
      </c>
      <c r="G7979" t="s">
        <v>2895</v>
      </c>
      <c r="H7979">
        <v>201503</v>
      </c>
      <c r="I7979" t="s">
        <v>27</v>
      </c>
      <c r="J7979" t="s">
        <v>28</v>
      </c>
      <c r="K7979" t="s">
        <v>44</v>
      </c>
      <c r="L7979" t="s">
        <v>30</v>
      </c>
      <c r="M7979" t="s">
        <v>31</v>
      </c>
      <c r="N7979" t="s">
        <v>32</v>
      </c>
      <c r="O7979">
        <v>308.02</v>
      </c>
      <c r="P7979" t="s">
        <v>936</v>
      </c>
      <c r="Q7979" t="s">
        <v>935</v>
      </c>
      <c r="R7979" t="s">
        <v>939</v>
      </c>
      <c r="S7979" t="s">
        <v>34</v>
      </c>
      <c r="T7979" t="s">
        <v>561</v>
      </c>
    </row>
    <row r="7980" spans="1:20">
      <c r="A7980" t="s">
        <v>935</v>
      </c>
      <c r="B7980" t="s">
        <v>936</v>
      </c>
      <c r="C7980" t="s">
        <v>1005</v>
      </c>
      <c r="D7980" t="s">
        <v>1006</v>
      </c>
      <c r="E7980" t="s">
        <v>25</v>
      </c>
      <c r="F7980" s="1">
        <v>41852</v>
      </c>
      <c r="G7980" t="s">
        <v>2895</v>
      </c>
      <c r="H7980">
        <v>201503</v>
      </c>
      <c r="I7980" t="s">
        <v>27</v>
      </c>
      <c r="J7980" t="s">
        <v>28</v>
      </c>
      <c r="K7980" t="s">
        <v>29</v>
      </c>
      <c r="L7980" t="s">
        <v>30</v>
      </c>
      <c r="M7980" t="s">
        <v>31</v>
      </c>
      <c r="N7980" t="s">
        <v>32</v>
      </c>
      <c r="O7980">
        <v>2996.43</v>
      </c>
      <c r="P7980" t="s">
        <v>936</v>
      </c>
      <c r="Q7980" t="s">
        <v>935</v>
      </c>
      <c r="R7980" t="s">
        <v>939</v>
      </c>
      <c r="S7980" t="s">
        <v>34</v>
      </c>
      <c r="T7980" t="s">
        <v>561</v>
      </c>
    </row>
    <row r="7981" spans="1:20">
      <c r="A7981" t="s">
        <v>935</v>
      </c>
      <c r="B7981" t="s">
        <v>936</v>
      </c>
      <c r="C7981" t="s">
        <v>1007</v>
      </c>
      <c r="D7981" t="s">
        <v>1008</v>
      </c>
      <c r="E7981" t="s">
        <v>25</v>
      </c>
      <c r="F7981" s="1">
        <v>41852</v>
      </c>
      <c r="G7981" t="s">
        <v>2895</v>
      </c>
      <c r="H7981">
        <v>201503</v>
      </c>
      <c r="I7981" t="s">
        <v>27</v>
      </c>
      <c r="J7981" t="s">
        <v>28</v>
      </c>
      <c r="K7981" t="s">
        <v>29</v>
      </c>
      <c r="L7981" t="s">
        <v>30</v>
      </c>
      <c r="M7981" t="s">
        <v>31</v>
      </c>
      <c r="N7981" t="s">
        <v>32</v>
      </c>
      <c r="O7981">
        <v>3233.81</v>
      </c>
      <c r="P7981" t="s">
        <v>936</v>
      </c>
      <c r="Q7981" t="s">
        <v>935</v>
      </c>
      <c r="R7981" t="s">
        <v>939</v>
      </c>
      <c r="S7981" t="s">
        <v>34</v>
      </c>
      <c r="T7981" t="s">
        <v>561</v>
      </c>
    </row>
    <row r="7982" spans="1:20">
      <c r="A7982" t="s">
        <v>1011</v>
      </c>
      <c r="B7982" t="s">
        <v>936</v>
      </c>
      <c r="C7982" t="s">
        <v>1014</v>
      </c>
      <c r="D7982" t="s">
        <v>1015</v>
      </c>
      <c r="E7982" t="s">
        <v>25</v>
      </c>
      <c r="F7982" s="1">
        <v>40513</v>
      </c>
      <c r="G7982" t="s">
        <v>2895</v>
      </c>
      <c r="H7982">
        <v>201503</v>
      </c>
      <c r="I7982" t="s">
        <v>27</v>
      </c>
      <c r="J7982" t="s">
        <v>28</v>
      </c>
      <c r="K7982" t="s">
        <v>29</v>
      </c>
      <c r="L7982" t="s">
        <v>30</v>
      </c>
      <c r="M7982" t="s">
        <v>31</v>
      </c>
      <c r="N7982" t="s">
        <v>32</v>
      </c>
      <c r="O7982">
        <v>20240.650000000001</v>
      </c>
      <c r="P7982" t="s">
        <v>936</v>
      </c>
      <c r="Q7982" t="s">
        <v>1011</v>
      </c>
      <c r="R7982" t="s">
        <v>939</v>
      </c>
      <c r="S7982" t="s">
        <v>34</v>
      </c>
      <c r="T7982" t="s">
        <v>561</v>
      </c>
    </row>
    <row r="7983" spans="1:20">
      <c r="A7983" t="s">
        <v>1011</v>
      </c>
      <c r="B7983" t="s">
        <v>936</v>
      </c>
      <c r="C7983" t="s">
        <v>1014</v>
      </c>
      <c r="D7983" t="s">
        <v>1015</v>
      </c>
      <c r="E7983" t="s">
        <v>25</v>
      </c>
      <c r="F7983" s="1">
        <v>40513</v>
      </c>
      <c r="G7983" t="s">
        <v>2895</v>
      </c>
      <c r="H7983">
        <v>201503</v>
      </c>
      <c r="I7983" t="s">
        <v>27</v>
      </c>
      <c r="J7983" t="s">
        <v>28</v>
      </c>
      <c r="K7983" t="s">
        <v>36</v>
      </c>
      <c r="L7983" t="s">
        <v>30</v>
      </c>
      <c r="M7983" t="s">
        <v>31</v>
      </c>
      <c r="N7983" t="s">
        <v>32</v>
      </c>
      <c r="O7983">
        <v>9911.27</v>
      </c>
      <c r="P7983" t="s">
        <v>936</v>
      </c>
      <c r="Q7983" t="s">
        <v>1011</v>
      </c>
      <c r="R7983" t="s">
        <v>939</v>
      </c>
      <c r="S7983" t="s">
        <v>34</v>
      </c>
      <c r="T7983" t="s">
        <v>561</v>
      </c>
    </row>
    <row r="7984" spans="1:20">
      <c r="A7984" t="s">
        <v>1011</v>
      </c>
      <c r="B7984" t="s">
        <v>936</v>
      </c>
      <c r="C7984" t="s">
        <v>1014</v>
      </c>
      <c r="D7984" t="s">
        <v>1015</v>
      </c>
      <c r="E7984" t="s">
        <v>25</v>
      </c>
      <c r="F7984" s="1">
        <v>40513</v>
      </c>
      <c r="G7984" t="s">
        <v>2895</v>
      </c>
      <c r="H7984">
        <v>201503</v>
      </c>
      <c r="I7984" t="s">
        <v>27</v>
      </c>
      <c r="J7984" t="s">
        <v>28</v>
      </c>
      <c r="K7984" t="s">
        <v>37</v>
      </c>
      <c r="L7984" t="s">
        <v>30</v>
      </c>
      <c r="M7984" t="s">
        <v>31</v>
      </c>
      <c r="N7984" t="s">
        <v>32</v>
      </c>
      <c r="O7984">
        <v>175.01</v>
      </c>
      <c r="P7984" t="s">
        <v>936</v>
      </c>
      <c r="Q7984" t="s">
        <v>1011</v>
      </c>
      <c r="R7984" t="s">
        <v>939</v>
      </c>
      <c r="S7984" t="s">
        <v>34</v>
      </c>
      <c r="T7984" t="s">
        <v>561</v>
      </c>
    </row>
    <row r="7985" spans="1:20">
      <c r="A7985" t="s">
        <v>1011</v>
      </c>
      <c r="B7985" t="s">
        <v>936</v>
      </c>
      <c r="C7985" t="s">
        <v>1014</v>
      </c>
      <c r="D7985" t="s">
        <v>1015</v>
      </c>
      <c r="E7985" t="s">
        <v>25</v>
      </c>
      <c r="F7985" s="1">
        <v>40513</v>
      </c>
      <c r="G7985" t="s">
        <v>2895</v>
      </c>
      <c r="H7985">
        <v>201503</v>
      </c>
      <c r="I7985" t="s">
        <v>27</v>
      </c>
      <c r="J7985" t="s">
        <v>28</v>
      </c>
      <c r="K7985" t="s">
        <v>38</v>
      </c>
      <c r="L7985" t="s">
        <v>30</v>
      </c>
      <c r="M7985" t="s">
        <v>31</v>
      </c>
      <c r="N7985" t="s">
        <v>32</v>
      </c>
      <c r="O7985">
        <v>1338.58</v>
      </c>
      <c r="P7985" t="s">
        <v>936</v>
      </c>
      <c r="Q7985" t="s">
        <v>1011</v>
      </c>
      <c r="R7985" t="s">
        <v>939</v>
      </c>
      <c r="S7985" t="s">
        <v>34</v>
      </c>
      <c r="T7985" t="s">
        <v>561</v>
      </c>
    </row>
    <row r="7986" spans="1:20">
      <c r="A7986" t="s">
        <v>1011</v>
      </c>
      <c r="B7986" t="s">
        <v>936</v>
      </c>
      <c r="C7986" t="s">
        <v>1014</v>
      </c>
      <c r="D7986" t="s">
        <v>1015</v>
      </c>
      <c r="E7986" t="s">
        <v>25</v>
      </c>
      <c r="F7986" s="1">
        <v>40513</v>
      </c>
      <c r="G7986" t="s">
        <v>2895</v>
      </c>
      <c r="H7986">
        <v>201503</v>
      </c>
      <c r="I7986" t="s">
        <v>27</v>
      </c>
      <c r="J7986" t="s">
        <v>28</v>
      </c>
      <c r="K7986" t="s">
        <v>39</v>
      </c>
      <c r="L7986" t="s">
        <v>30</v>
      </c>
      <c r="M7986" t="s">
        <v>31</v>
      </c>
      <c r="N7986" t="s">
        <v>32</v>
      </c>
      <c r="O7986">
        <v>745.45</v>
      </c>
      <c r="P7986" t="s">
        <v>936</v>
      </c>
      <c r="Q7986" t="s">
        <v>1011</v>
      </c>
      <c r="R7986" t="s">
        <v>939</v>
      </c>
      <c r="S7986" t="s">
        <v>34</v>
      </c>
      <c r="T7986" t="s">
        <v>561</v>
      </c>
    </row>
    <row r="7987" spans="1:20">
      <c r="A7987" t="s">
        <v>1018</v>
      </c>
      <c r="B7987" t="s">
        <v>1019</v>
      </c>
      <c r="C7987" t="s">
        <v>1020</v>
      </c>
      <c r="D7987" t="s">
        <v>1021</v>
      </c>
      <c r="E7987" t="s">
        <v>25</v>
      </c>
      <c r="F7987" s="1">
        <v>40756</v>
      </c>
      <c r="G7987" t="s">
        <v>2895</v>
      </c>
      <c r="H7987">
        <v>201503</v>
      </c>
      <c r="I7987" t="s">
        <v>27</v>
      </c>
      <c r="J7987" t="s">
        <v>28</v>
      </c>
      <c r="K7987" t="s">
        <v>29</v>
      </c>
      <c r="L7987" t="s">
        <v>30</v>
      </c>
      <c r="M7987" t="s">
        <v>31</v>
      </c>
      <c r="N7987" t="s">
        <v>32</v>
      </c>
      <c r="O7987">
        <v>616.04</v>
      </c>
      <c r="P7987" t="s">
        <v>1019</v>
      </c>
      <c r="Q7987" t="s">
        <v>1018</v>
      </c>
      <c r="R7987" t="s">
        <v>1022</v>
      </c>
      <c r="S7987" t="s">
        <v>34</v>
      </c>
      <c r="T7987" t="s">
        <v>35</v>
      </c>
    </row>
    <row r="7988" spans="1:20">
      <c r="A7988" t="s">
        <v>1018</v>
      </c>
      <c r="B7988" t="s">
        <v>1019</v>
      </c>
      <c r="C7988" t="s">
        <v>1020</v>
      </c>
      <c r="D7988" t="s">
        <v>1021</v>
      </c>
      <c r="E7988" t="s">
        <v>25</v>
      </c>
      <c r="F7988" s="1">
        <v>40756</v>
      </c>
      <c r="G7988" t="s">
        <v>2895</v>
      </c>
      <c r="H7988">
        <v>201503</v>
      </c>
      <c r="I7988" t="s">
        <v>27</v>
      </c>
      <c r="J7988" t="s">
        <v>28</v>
      </c>
      <c r="K7988" t="s">
        <v>36</v>
      </c>
      <c r="L7988" t="s">
        <v>30</v>
      </c>
      <c r="M7988" t="s">
        <v>31</v>
      </c>
      <c r="N7988" t="s">
        <v>32</v>
      </c>
      <c r="O7988">
        <v>264.02</v>
      </c>
      <c r="P7988" t="s">
        <v>1019</v>
      </c>
      <c r="Q7988" t="s">
        <v>1018</v>
      </c>
      <c r="R7988" t="s">
        <v>1022</v>
      </c>
      <c r="S7988" t="s">
        <v>34</v>
      </c>
      <c r="T7988" t="s">
        <v>35</v>
      </c>
    </row>
    <row r="7989" spans="1:20">
      <c r="A7989" t="s">
        <v>1037</v>
      </c>
      <c r="B7989" t="s">
        <v>1038</v>
      </c>
      <c r="C7989" t="s">
        <v>1039</v>
      </c>
      <c r="D7989" t="s">
        <v>1040</v>
      </c>
      <c r="E7989" t="s">
        <v>25</v>
      </c>
      <c r="F7989" s="1">
        <v>41609</v>
      </c>
      <c r="G7989" t="s">
        <v>2895</v>
      </c>
      <c r="H7989">
        <v>201503</v>
      </c>
      <c r="I7989" t="s">
        <v>27</v>
      </c>
      <c r="J7989" t="s">
        <v>53</v>
      </c>
      <c r="K7989" t="s">
        <v>436</v>
      </c>
      <c r="L7989" t="s">
        <v>54</v>
      </c>
      <c r="M7989" t="s">
        <v>31</v>
      </c>
      <c r="N7989" t="s">
        <v>32</v>
      </c>
      <c r="O7989">
        <v>6246.84</v>
      </c>
      <c r="P7989" t="s">
        <v>1038</v>
      </c>
      <c r="Q7989" t="s">
        <v>1037</v>
      </c>
      <c r="R7989" t="s">
        <v>1041</v>
      </c>
      <c r="S7989" t="s">
        <v>34</v>
      </c>
      <c r="T7989" t="s">
        <v>561</v>
      </c>
    </row>
    <row r="7990" spans="1:20">
      <c r="A7990" t="s">
        <v>1037</v>
      </c>
      <c r="B7990" t="s">
        <v>1038</v>
      </c>
      <c r="C7990" t="s">
        <v>1042</v>
      </c>
      <c r="D7990" t="s">
        <v>1043</v>
      </c>
      <c r="E7990" t="s">
        <v>25</v>
      </c>
      <c r="F7990" s="1">
        <v>41609</v>
      </c>
      <c r="G7990" t="s">
        <v>2895</v>
      </c>
      <c r="H7990">
        <v>201503</v>
      </c>
      <c r="I7990" t="s">
        <v>27</v>
      </c>
      <c r="J7990" t="s">
        <v>53</v>
      </c>
      <c r="K7990" t="s">
        <v>436</v>
      </c>
      <c r="L7990" t="s">
        <v>54</v>
      </c>
      <c r="M7990" t="s">
        <v>31</v>
      </c>
      <c r="N7990" t="s">
        <v>32</v>
      </c>
      <c r="O7990">
        <v>5568.83</v>
      </c>
      <c r="P7990" t="s">
        <v>1038</v>
      </c>
      <c r="Q7990" t="s">
        <v>1037</v>
      </c>
      <c r="R7990" t="s">
        <v>1041</v>
      </c>
      <c r="S7990" t="s">
        <v>34</v>
      </c>
      <c r="T7990" t="s">
        <v>561</v>
      </c>
    </row>
    <row r="7991" spans="1:20">
      <c r="A7991" t="s">
        <v>1037</v>
      </c>
      <c r="B7991" t="s">
        <v>1038</v>
      </c>
      <c r="C7991" t="s">
        <v>1044</v>
      </c>
      <c r="D7991" t="s">
        <v>1045</v>
      </c>
      <c r="E7991" t="s">
        <v>25</v>
      </c>
      <c r="F7991" s="1">
        <v>41609</v>
      </c>
      <c r="G7991" t="s">
        <v>2895</v>
      </c>
      <c r="H7991">
        <v>201503</v>
      </c>
      <c r="I7991" t="s">
        <v>27</v>
      </c>
      <c r="J7991" t="s">
        <v>28</v>
      </c>
      <c r="K7991" t="s">
        <v>436</v>
      </c>
      <c r="L7991" t="s">
        <v>30</v>
      </c>
      <c r="M7991" t="s">
        <v>31</v>
      </c>
      <c r="N7991" t="s">
        <v>32</v>
      </c>
      <c r="O7991">
        <v>863.39</v>
      </c>
      <c r="P7991" t="s">
        <v>1038</v>
      </c>
      <c r="Q7991" t="s">
        <v>1037</v>
      </c>
      <c r="R7991" t="s">
        <v>1041</v>
      </c>
      <c r="S7991" t="s">
        <v>34</v>
      </c>
      <c r="T7991" t="s">
        <v>561</v>
      </c>
    </row>
    <row r="7992" spans="1:20">
      <c r="A7992" t="s">
        <v>1037</v>
      </c>
      <c r="B7992" t="s">
        <v>1038</v>
      </c>
      <c r="C7992" t="s">
        <v>1048</v>
      </c>
      <c r="D7992" t="s">
        <v>1049</v>
      </c>
      <c r="E7992" t="s">
        <v>25</v>
      </c>
      <c r="F7992" s="1">
        <v>41609</v>
      </c>
      <c r="G7992" t="s">
        <v>2895</v>
      </c>
      <c r="H7992">
        <v>201503</v>
      </c>
      <c r="I7992" t="s">
        <v>27</v>
      </c>
      <c r="J7992" t="s">
        <v>53</v>
      </c>
      <c r="K7992" t="s">
        <v>436</v>
      </c>
      <c r="L7992" t="s">
        <v>54</v>
      </c>
      <c r="M7992" t="s">
        <v>31</v>
      </c>
      <c r="N7992" t="s">
        <v>32</v>
      </c>
      <c r="O7992">
        <v>5266.59</v>
      </c>
      <c r="P7992" t="s">
        <v>1038</v>
      </c>
      <c r="Q7992" t="s">
        <v>1037</v>
      </c>
      <c r="R7992" t="s">
        <v>1041</v>
      </c>
      <c r="S7992" t="s">
        <v>34</v>
      </c>
      <c r="T7992" t="s">
        <v>561</v>
      </c>
    </row>
    <row r="7993" spans="1:20">
      <c r="A7993" t="s">
        <v>1037</v>
      </c>
      <c r="B7993" t="s">
        <v>1038</v>
      </c>
      <c r="C7993" t="s">
        <v>1050</v>
      </c>
      <c r="D7993" t="s">
        <v>1051</v>
      </c>
      <c r="E7993" t="s">
        <v>25</v>
      </c>
      <c r="F7993" s="1">
        <v>41609</v>
      </c>
      <c r="G7993" t="s">
        <v>2895</v>
      </c>
      <c r="H7993">
        <v>201503</v>
      </c>
      <c r="I7993" t="s">
        <v>27</v>
      </c>
      <c r="J7993" t="s">
        <v>53</v>
      </c>
      <c r="K7993" t="s">
        <v>436</v>
      </c>
      <c r="L7993" t="s">
        <v>54</v>
      </c>
      <c r="M7993" t="s">
        <v>31</v>
      </c>
      <c r="N7993" t="s">
        <v>32</v>
      </c>
      <c r="O7993">
        <v>3858.9</v>
      </c>
      <c r="P7993" t="s">
        <v>1038</v>
      </c>
      <c r="Q7993" t="s">
        <v>1037</v>
      </c>
      <c r="R7993" t="s">
        <v>1041</v>
      </c>
      <c r="S7993" t="s">
        <v>34</v>
      </c>
      <c r="T7993" t="s">
        <v>561</v>
      </c>
    </row>
    <row r="7994" spans="1:20">
      <c r="A7994" t="s">
        <v>1037</v>
      </c>
      <c r="B7994" t="s">
        <v>1038</v>
      </c>
      <c r="C7994" t="s">
        <v>1052</v>
      </c>
      <c r="D7994" t="s">
        <v>1053</v>
      </c>
      <c r="E7994" t="s">
        <v>25</v>
      </c>
      <c r="F7994" s="1">
        <v>41609</v>
      </c>
      <c r="G7994" t="s">
        <v>2895</v>
      </c>
      <c r="H7994">
        <v>201503</v>
      </c>
      <c r="I7994" t="s">
        <v>27</v>
      </c>
      <c r="J7994" t="s">
        <v>28</v>
      </c>
      <c r="K7994" t="s">
        <v>436</v>
      </c>
      <c r="L7994" t="s">
        <v>30</v>
      </c>
      <c r="M7994" t="s">
        <v>31</v>
      </c>
      <c r="N7994" t="s">
        <v>32</v>
      </c>
      <c r="O7994">
        <v>1467.74</v>
      </c>
      <c r="P7994" t="s">
        <v>1038</v>
      </c>
      <c r="Q7994" t="s">
        <v>1037</v>
      </c>
      <c r="R7994" t="s">
        <v>1041</v>
      </c>
      <c r="S7994" t="s">
        <v>34</v>
      </c>
      <c r="T7994" t="s">
        <v>561</v>
      </c>
    </row>
    <row r="7995" spans="1:20">
      <c r="A7995" t="s">
        <v>1037</v>
      </c>
      <c r="B7995" t="s">
        <v>1038</v>
      </c>
      <c r="C7995" t="s">
        <v>1058</v>
      </c>
      <c r="D7995" t="s">
        <v>1059</v>
      </c>
      <c r="E7995" t="s">
        <v>25</v>
      </c>
      <c r="F7995" s="1">
        <v>41609</v>
      </c>
      <c r="G7995" t="s">
        <v>2895</v>
      </c>
      <c r="H7995">
        <v>201503</v>
      </c>
      <c r="I7995" t="s">
        <v>27</v>
      </c>
      <c r="J7995" t="s">
        <v>28</v>
      </c>
      <c r="K7995" t="s">
        <v>436</v>
      </c>
      <c r="L7995" t="s">
        <v>30</v>
      </c>
      <c r="M7995" t="s">
        <v>31</v>
      </c>
      <c r="N7995" t="s">
        <v>32</v>
      </c>
      <c r="O7995">
        <v>863.38</v>
      </c>
      <c r="P7995" t="s">
        <v>1038</v>
      </c>
      <c r="Q7995" t="s">
        <v>1037</v>
      </c>
      <c r="R7995" t="s">
        <v>1041</v>
      </c>
      <c r="S7995" t="s">
        <v>34</v>
      </c>
      <c r="T7995" t="s">
        <v>561</v>
      </c>
    </row>
    <row r="7996" spans="1:20">
      <c r="A7996" t="s">
        <v>1060</v>
      </c>
      <c r="B7996" t="s">
        <v>1061</v>
      </c>
      <c r="C7996" t="s">
        <v>1062</v>
      </c>
      <c r="D7996" t="s">
        <v>1063</v>
      </c>
      <c r="E7996" t="s">
        <v>622</v>
      </c>
      <c r="F7996" s="1">
        <v>37987</v>
      </c>
      <c r="G7996" t="s">
        <v>2895</v>
      </c>
      <c r="H7996">
        <v>201503</v>
      </c>
      <c r="I7996" t="s">
        <v>27</v>
      </c>
      <c r="J7996" t="s">
        <v>596</v>
      </c>
      <c r="K7996" t="s">
        <v>1064</v>
      </c>
      <c r="L7996" t="s">
        <v>1065</v>
      </c>
      <c r="M7996" t="s">
        <v>1066</v>
      </c>
      <c r="N7996" t="s">
        <v>32</v>
      </c>
      <c r="O7996">
        <v>1.48</v>
      </c>
      <c r="P7996" t="s">
        <v>1061</v>
      </c>
      <c r="Q7996" t="s">
        <v>1060</v>
      </c>
      <c r="R7996" t="s">
        <v>1067</v>
      </c>
      <c r="S7996" t="s">
        <v>608</v>
      </c>
      <c r="T7996" t="s">
        <v>561</v>
      </c>
    </row>
    <row r="7997" spans="1:20">
      <c r="A7997" t="s">
        <v>1060</v>
      </c>
      <c r="B7997" t="s">
        <v>1061</v>
      </c>
      <c r="C7997" t="s">
        <v>1062</v>
      </c>
      <c r="D7997" t="s">
        <v>1063</v>
      </c>
      <c r="E7997" t="s">
        <v>622</v>
      </c>
      <c r="F7997" s="1">
        <v>37987</v>
      </c>
      <c r="G7997" t="s">
        <v>2895</v>
      </c>
      <c r="H7997">
        <v>201503</v>
      </c>
      <c r="I7997" t="s">
        <v>27</v>
      </c>
      <c r="J7997" t="s">
        <v>596</v>
      </c>
      <c r="K7997" t="s">
        <v>597</v>
      </c>
      <c r="L7997" t="s">
        <v>1065</v>
      </c>
      <c r="M7997" t="s">
        <v>1066</v>
      </c>
      <c r="N7997" t="s">
        <v>32</v>
      </c>
      <c r="O7997">
        <v>2604.7200000000003</v>
      </c>
      <c r="P7997" t="s">
        <v>1061</v>
      </c>
      <c r="Q7997" t="s">
        <v>1060</v>
      </c>
      <c r="R7997" t="s">
        <v>1067</v>
      </c>
      <c r="S7997" t="s">
        <v>608</v>
      </c>
      <c r="T7997" t="s">
        <v>561</v>
      </c>
    </row>
    <row r="7998" spans="1:20">
      <c r="A7998" t="s">
        <v>1060</v>
      </c>
      <c r="B7998" t="s">
        <v>1061</v>
      </c>
      <c r="C7998" t="s">
        <v>1062</v>
      </c>
      <c r="D7998" t="s">
        <v>1063</v>
      </c>
      <c r="E7998" t="s">
        <v>622</v>
      </c>
      <c r="F7998" s="1">
        <v>37987</v>
      </c>
      <c r="G7998" t="s">
        <v>2895</v>
      </c>
      <c r="H7998">
        <v>201503</v>
      </c>
      <c r="I7998" t="s">
        <v>27</v>
      </c>
      <c r="J7998" t="s">
        <v>596</v>
      </c>
      <c r="K7998" t="s">
        <v>1068</v>
      </c>
      <c r="L7998" t="s">
        <v>1065</v>
      </c>
      <c r="M7998" t="s">
        <v>1066</v>
      </c>
      <c r="N7998" t="s">
        <v>32</v>
      </c>
      <c r="O7998">
        <v>12.24</v>
      </c>
      <c r="P7998" t="s">
        <v>1061</v>
      </c>
      <c r="Q7998" t="s">
        <v>1060</v>
      </c>
      <c r="R7998" t="s">
        <v>1067</v>
      </c>
      <c r="S7998" t="s">
        <v>608</v>
      </c>
      <c r="T7998" t="s">
        <v>561</v>
      </c>
    </row>
    <row r="7999" spans="1:20">
      <c r="A7999" t="s">
        <v>1060</v>
      </c>
      <c r="B7999" t="s">
        <v>1061</v>
      </c>
      <c r="C7999" t="s">
        <v>1062</v>
      </c>
      <c r="D7999" t="s">
        <v>1063</v>
      </c>
      <c r="E7999" t="s">
        <v>622</v>
      </c>
      <c r="F7999" s="1">
        <v>37987</v>
      </c>
      <c r="G7999" t="s">
        <v>2895</v>
      </c>
      <c r="H7999">
        <v>201503</v>
      </c>
      <c r="I7999" t="s">
        <v>27</v>
      </c>
      <c r="J7999" t="s">
        <v>596</v>
      </c>
      <c r="K7999" t="s">
        <v>601</v>
      </c>
      <c r="L7999" t="s">
        <v>1065</v>
      </c>
      <c r="M7999" t="s">
        <v>1066</v>
      </c>
      <c r="N7999" t="s">
        <v>32</v>
      </c>
      <c r="O7999">
        <v>532.41</v>
      </c>
      <c r="P7999" t="s">
        <v>1061</v>
      </c>
      <c r="Q7999" t="s">
        <v>1060</v>
      </c>
      <c r="R7999" t="s">
        <v>1067</v>
      </c>
      <c r="S7999" t="s">
        <v>608</v>
      </c>
      <c r="T7999" t="s">
        <v>561</v>
      </c>
    </row>
    <row r="8000" spans="1:20">
      <c r="A8000" t="s">
        <v>1076</v>
      </c>
      <c r="B8000" t="s">
        <v>1077</v>
      </c>
      <c r="C8000" t="s">
        <v>2715</v>
      </c>
      <c r="D8000" t="s">
        <v>2716</v>
      </c>
      <c r="E8000" t="s">
        <v>600</v>
      </c>
      <c r="F8000" s="1">
        <v>40114</v>
      </c>
      <c r="G8000" t="s">
        <v>2895</v>
      </c>
      <c r="H8000">
        <v>201503</v>
      </c>
      <c r="I8000" t="s">
        <v>27</v>
      </c>
      <c r="J8000" t="s">
        <v>28</v>
      </c>
      <c r="K8000" t="s">
        <v>601</v>
      </c>
      <c r="L8000" t="s">
        <v>30</v>
      </c>
      <c r="M8000" t="s">
        <v>1080</v>
      </c>
      <c r="N8000" t="s">
        <v>32</v>
      </c>
      <c r="O8000">
        <v>3409.12</v>
      </c>
      <c r="P8000" t="s">
        <v>1077</v>
      </c>
      <c r="Q8000" t="s">
        <v>1076</v>
      </c>
      <c r="R8000" t="s">
        <v>1081</v>
      </c>
      <c r="S8000" t="s">
        <v>608</v>
      </c>
      <c r="T8000" t="s">
        <v>592</v>
      </c>
    </row>
    <row r="8001" spans="1:20">
      <c r="A8001" t="s">
        <v>1096</v>
      </c>
      <c r="B8001" t="s">
        <v>1097</v>
      </c>
      <c r="C8001" t="s">
        <v>2930</v>
      </c>
      <c r="D8001" t="s">
        <v>2931</v>
      </c>
      <c r="E8001" t="s">
        <v>1073</v>
      </c>
      <c r="F8001" s="1">
        <v>42036</v>
      </c>
      <c r="G8001" t="s">
        <v>2895</v>
      </c>
      <c r="H8001">
        <v>201503</v>
      </c>
      <c r="I8001" t="s">
        <v>27</v>
      </c>
      <c r="J8001" t="s">
        <v>596</v>
      </c>
      <c r="K8001" t="s">
        <v>597</v>
      </c>
      <c r="L8001" t="s">
        <v>54</v>
      </c>
      <c r="M8001" t="s">
        <v>1100</v>
      </c>
      <c r="N8001" t="s">
        <v>32</v>
      </c>
      <c r="O8001">
        <v>4040.01</v>
      </c>
      <c r="P8001" t="s">
        <v>1097</v>
      </c>
      <c r="Q8001" t="s">
        <v>1096</v>
      </c>
      <c r="R8001" t="s">
        <v>1101</v>
      </c>
      <c r="S8001" t="s">
        <v>34</v>
      </c>
      <c r="T8001" t="s">
        <v>561</v>
      </c>
    </row>
    <row r="8002" spans="1:20">
      <c r="A8002" t="s">
        <v>2932</v>
      </c>
      <c r="B8002" t="s">
        <v>2933</v>
      </c>
      <c r="C8002" t="s">
        <v>2934</v>
      </c>
      <c r="D8002" t="s">
        <v>2935</v>
      </c>
      <c r="E8002" t="s">
        <v>2723</v>
      </c>
      <c r="F8002" s="1">
        <v>41699</v>
      </c>
      <c r="G8002" t="s">
        <v>2895</v>
      </c>
      <c r="H8002">
        <v>201503</v>
      </c>
      <c r="I8002" t="s">
        <v>27</v>
      </c>
      <c r="J8002" t="s">
        <v>53</v>
      </c>
      <c r="K8002" t="s">
        <v>36</v>
      </c>
      <c r="L8002" t="s">
        <v>54</v>
      </c>
      <c r="M8002" t="s">
        <v>31</v>
      </c>
      <c r="N8002" t="s">
        <v>32</v>
      </c>
      <c r="O8002">
        <v>24421.14</v>
      </c>
      <c r="P8002" t="s">
        <v>2933</v>
      </c>
      <c r="Q8002" t="s">
        <v>2932</v>
      </c>
      <c r="R8002" t="s">
        <v>2936</v>
      </c>
      <c r="S8002" t="s">
        <v>608</v>
      </c>
      <c r="T8002" t="s">
        <v>561</v>
      </c>
    </row>
    <row r="8003" spans="1:20">
      <c r="A8003" t="s">
        <v>2932</v>
      </c>
      <c r="B8003" t="s">
        <v>2933</v>
      </c>
      <c r="C8003" t="s">
        <v>2937</v>
      </c>
      <c r="D8003" t="s">
        <v>2938</v>
      </c>
      <c r="E8003" t="s">
        <v>595</v>
      </c>
      <c r="F8003" s="1">
        <v>41699</v>
      </c>
      <c r="G8003" t="s">
        <v>2895</v>
      </c>
      <c r="H8003">
        <v>201503</v>
      </c>
      <c r="I8003" t="s">
        <v>27</v>
      </c>
      <c r="J8003" t="s">
        <v>596</v>
      </c>
      <c r="K8003" t="s">
        <v>597</v>
      </c>
      <c r="L8003" t="s">
        <v>54</v>
      </c>
      <c r="M8003" t="s">
        <v>2939</v>
      </c>
      <c r="N8003" t="s">
        <v>32</v>
      </c>
      <c r="O8003">
        <v>46752.31</v>
      </c>
      <c r="P8003" t="s">
        <v>2933</v>
      </c>
      <c r="Q8003" t="s">
        <v>2932</v>
      </c>
      <c r="R8003" t="s">
        <v>2936</v>
      </c>
      <c r="S8003" t="s">
        <v>608</v>
      </c>
      <c r="T8003" t="s">
        <v>561</v>
      </c>
    </row>
    <row r="8004" spans="1:20">
      <c r="A8004" t="s">
        <v>2729</v>
      </c>
      <c r="B8004" t="s">
        <v>2730</v>
      </c>
      <c r="C8004" t="s">
        <v>2731</v>
      </c>
      <c r="D8004" t="s">
        <v>2732</v>
      </c>
      <c r="E8004" t="s">
        <v>595</v>
      </c>
      <c r="F8004" s="1">
        <v>41246</v>
      </c>
      <c r="G8004" t="s">
        <v>2895</v>
      </c>
      <c r="H8004">
        <v>201503</v>
      </c>
      <c r="I8004" t="s">
        <v>27</v>
      </c>
      <c r="J8004" t="s">
        <v>596</v>
      </c>
      <c r="K8004" t="s">
        <v>1064</v>
      </c>
      <c r="L8004" t="s">
        <v>54</v>
      </c>
      <c r="M8004" t="s">
        <v>1100</v>
      </c>
      <c r="N8004" t="s">
        <v>32</v>
      </c>
      <c r="O8004">
        <v>30389.11</v>
      </c>
      <c r="P8004" t="s">
        <v>2730</v>
      </c>
      <c r="Q8004" t="s">
        <v>2729</v>
      </c>
      <c r="R8004" t="s">
        <v>2733</v>
      </c>
      <c r="S8004" t="s">
        <v>34</v>
      </c>
      <c r="T8004" t="s">
        <v>561</v>
      </c>
    </row>
    <row r="8005" spans="1:20">
      <c r="A8005" t="s">
        <v>1107</v>
      </c>
      <c r="B8005" t="s">
        <v>1108</v>
      </c>
      <c r="C8005" t="s">
        <v>1109</v>
      </c>
      <c r="D8005" t="s">
        <v>1110</v>
      </c>
      <c r="E8005" t="s">
        <v>25</v>
      </c>
      <c r="F8005" s="1">
        <v>41244</v>
      </c>
      <c r="G8005" t="s">
        <v>2895</v>
      </c>
      <c r="H8005">
        <v>201503</v>
      </c>
      <c r="I8005" t="s">
        <v>27</v>
      </c>
      <c r="J8005" t="s">
        <v>28</v>
      </c>
      <c r="K8005" t="s">
        <v>29</v>
      </c>
      <c r="L8005" t="s">
        <v>30</v>
      </c>
      <c r="M8005" t="s">
        <v>31</v>
      </c>
      <c r="N8005" t="s">
        <v>32</v>
      </c>
      <c r="O8005">
        <v>52.11</v>
      </c>
      <c r="P8005" t="s">
        <v>1108</v>
      </c>
      <c r="Q8005" t="s">
        <v>1107</v>
      </c>
      <c r="R8005" t="s">
        <v>1111</v>
      </c>
      <c r="S8005" t="s">
        <v>34</v>
      </c>
      <c r="T8005" t="s">
        <v>561</v>
      </c>
    </row>
    <row r="8006" spans="1:20">
      <c r="A8006" t="s">
        <v>1107</v>
      </c>
      <c r="B8006" t="s">
        <v>1108</v>
      </c>
      <c r="C8006" t="s">
        <v>1109</v>
      </c>
      <c r="D8006" t="s">
        <v>1110</v>
      </c>
      <c r="E8006" t="s">
        <v>25</v>
      </c>
      <c r="F8006" s="1">
        <v>41244</v>
      </c>
      <c r="G8006" t="s">
        <v>2895</v>
      </c>
      <c r="H8006">
        <v>201503</v>
      </c>
      <c r="I8006" t="s">
        <v>27</v>
      </c>
      <c r="J8006" t="s">
        <v>28</v>
      </c>
      <c r="K8006" t="s">
        <v>36</v>
      </c>
      <c r="L8006" t="s">
        <v>30</v>
      </c>
      <c r="M8006" t="s">
        <v>31</v>
      </c>
      <c r="N8006" t="s">
        <v>32</v>
      </c>
      <c r="O8006">
        <v>1705.51</v>
      </c>
      <c r="P8006" t="s">
        <v>1108</v>
      </c>
      <c r="Q8006" t="s">
        <v>1107</v>
      </c>
      <c r="R8006" t="s">
        <v>1111</v>
      </c>
      <c r="S8006" t="s">
        <v>34</v>
      </c>
      <c r="T8006" t="s">
        <v>561</v>
      </c>
    </row>
    <row r="8007" spans="1:20">
      <c r="A8007" t="s">
        <v>1107</v>
      </c>
      <c r="B8007" t="s">
        <v>1108</v>
      </c>
      <c r="C8007" t="s">
        <v>1109</v>
      </c>
      <c r="D8007" t="s">
        <v>1110</v>
      </c>
      <c r="E8007" t="s">
        <v>25</v>
      </c>
      <c r="F8007" s="1">
        <v>41244</v>
      </c>
      <c r="G8007" t="s">
        <v>2895</v>
      </c>
      <c r="H8007">
        <v>201503</v>
      </c>
      <c r="I8007" t="s">
        <v>27</v>
      </c>
      <c r="J8007" t="s">
        <v>28</v>
      </c>
      <c r="K8007" t="s">
        <v>38</v>
      </c>
      <c r="L8007" t="s">
        <v>30</v>
      </c>
      <c r="M8007" t="s">
        <v>31</v>
      </c>
      <c r="N8007" t="s">
        <v>32</v>
      </c>
      <c r="O8007">
        <v>422.33</v>
      </c>
      <c r="P8007" t="s">
        <v>1108</v>
      </c>
      <c r="Q8007" t="s">
        <v>1107</v>
      </c>
      <c r="R8007" t="s">
        <v>1111</v>
      </c>
      <c r="S8007" t="s">
        <v>34</v>
      </c>
      <c r="T8007" t="s">
        <v>561</v>
      </c>
    </row>
    <row r="8008" spans="1:20">
      <c r="A8008" t="s">
        <v>1107</v>
      </c>
      <c r="B8008" t="s">
        <v>1108</v>
      </c>
      <c r="C8008" t="s">
        <v>1109</v>
      </c>
      <c r="D8008" t="s">
        <v>1110</v>
      </c>
      <c r="E8008" t="s">
        <v>25</v>
      </c>
      <c r="F8008" s="1">
        <v>41244</v>
      </c>
      <c r="G8008" t="s">
        <v>2895</v>
      </c>
      <c r="H8008">
        <v>201503</v>
      </c>
      <c r="I8008" t="s">
        <v>27</v>
      </c>
      <c r="J8008" t="s">
        <v>28</v>
      </c>
      <c r="K8008" t="s">
        <v>39</v>
      </c>
      <c r="L8008" t="s">
        <v>30</v>
      </c>
      <c r="M8008" t="s">
        <v>31</v>
      </c>
      <c r="N8008" t="s">
        <v>32</v>
      </c>
      <c r="O8008">
        <v>237.83</v>
      </c>
      <c r="P8008" t="s">
        <v>1108</v>
      </c>
      <c r="Q8008" t="s">
        <v>1107</v>
      </c>
      <c r="R8008" t="s">
        <v>1111</v>
      </c>
      <c r="S8008" t="s">
        <v>34</v>
      </c>
      <c r="T8008" t="s">
        <v>561</v>
      </c>
    </row>
    <row r="8009" spans="1:20">
      <c r="A8009" t="s">
        <v>1138</v>
      </c>
      <c r="B8009" t="s">
        <v>1139</v>
      </c>
      <c r="C8009" t="s">
        <v>1140</v>
      </c>
      <c r="D8009" t="s">
        <v>1141</v>
      </c>
      <c r="E8009" t="s">
        <v>600</v>
      </c>
      <c r="F8009" s="1">
        <v>41081</v>
      </c>
      <c r="G8009" t="s">
        <v>2895</v>
      </c>
      <c r="H8009">
        <v>201503</v>
      </c>
      <c r="I8009" t="s">
        <v>27</v>
      </c>
      <c r="J8009" t="s">
        <v>53</v>
      </c>
      <c r="K8009" t="s">
        <v>601</v>
      </c>
      <c r="L8009" t="s">
        <v>54</v>
      </c>
      <c r="M8009" t="s">
        <v>1142</v>
      </c>
      <c r="N8009" t="s">
        <v>32</v>
      </c>
      <c r="O8009">
        <v>37.340000000000003</v>
      </c>
      <c r="P8009" t="s">
        <v>1139</v>
      </c>
      <c r="Q8009" t="s">
        <v>1138</v>
      </c>
      <c r="R8009" t="s">
        <v>1143</v>
      </c>
      <c r="S8009" t="s">
        <v>34</v>
      </c>
      <c r="T8009" t="s">
        <v>561</v>
      </c>
    </row>
    <row r="8010" spans="1:20">
      <c r="A8010" t="s">
        <v>2746</v>
      </c>
      <c r="B8010" t="s">
        <v>2747</v>
      </c>
      <c r="C8010" t="s">
        <v>2748</v>
      </c>
      <c r="D8010" t="s">
        <v>2749</v>
      </c>
      <c r="E8010" t="s">
        <v>142</v>
      </c>
      <c r="F8010" s="1">
        <v>41244</v>
      </c>
      <c r="G8010" t="s">
        <v>2895</v>
      </c>
      <c r="H8010">
        <v>201503</v>
      </c>
      <c r="I8010" t="s">
        <v>27</v>
      </c>
      <c r="J8010" t="s">
        <v>53</v>
      </c>
      <c r="K8010" t="s">
        <v>143</v>
      </c>
      <c r="L8010" t="s">
        <v>54</v>
      </c>
      <c r="M8010" t="s">
        <v>2750</v>
      </c>
      <c r="N8010" t="s">
        <v>32</v>
      </c>
      <c r="O8010">
        <v>99.490000000000009</v>
      </c>
      <c r="P8010" t="s">
        <v>2747</v>
      </c>
      <c r="Q8010" t="s">
        <v>2746</v>
      </c>
      <c r="R8010" t="s">
        <v>2751</v>
      </c>
      <c r="S8010" t="s">
        <v>608</v>
      </c>
      <c r="T8010" t="s">
        <v>561</v>
      </c>
    </row>
    <row r="8011" spans="1:20">
      <c r="A8011" t="s">
        <v>1172</v>
      </c>
      <c r="B8011" t="s">
        <v>1152</v>
      </c>
      <c r="C8011" t="s">
        <v>1184</v>
      </c>
      <c r="D8011" t="s">
        <v>1185</v>
      </c>
      <c r="E8011" t="s">
        <v>595</v>
      </c>
      <c r="F8011" s="1">
        <v>41609</v>
      </c>
      <c r="G8011" t="s">
        <v>2895</v>
      </c>
      <c r="H8011">
        <v>201503</v>
      </c>
      <c r="I8011" t="s">
        <v>27</v>
      </c>
      <c r="J8011" t="s">
        <v>596</v>
      </c>
      <c r="K8011" t="s">
        <v>1155</v>
      </c>
      <c r="L8011" t="s">
        <v>624</v>
      </c>
      <c r="M8011" t="s">
        <v>625</v>
      </c>
      <c r="N8011" t="s">
        <v>32</v>
      </c>
      <c r="O8011">
        <v>5644.66</v>
      </c>
      <c r="P8011" t="s">
        <v>1152</v>
      </c>
      <c r="Q8011" t="s">
        <v>1172</v>
      </c>
      <c r="R8011" t="s">
        <v>1158</v>
      </c>
      <c r="S8011" t="s">
        <v>608</v>
      </c>
      <c r="T8011" t="s">
        <v>35</v>
      </c>
    </row>
    <row r="8012" spans="1:20">
      <c r="A8012" t="s">
        <v>2940</v>
      </c>
      <c r="B8012" t="s">
        <v>1190</v>
      </c>
      <c r="C8012" t="s">
        <v>2941</v>
      </c>
      <c r="D8012" t="s">
        <v>2942</v>
      </c>
      <c r="E8012" t="s">
        <v>1073</v>
      </c>
      <c r="F8012" s="1">
        <v>41852</v>
      </c>
      <c r="G8012" t="s">
        <v>2895</v>
      </c>
      <c r="H8012">
        <v>201503</v>
      </c>
      <c r="I8012" t="s">
        <v>27</v>
      </c>
      <c r="J8012" t="s">
        <v>596</v>
      </c>
      <c r="K8012" t="s">
        <v>597</v>
      </c>
      <c r="L8012" t="s">
        <v>30</v>
      </c>
      <c r="M8012" t="s">
        <v>1074</v>
      </c>
      <c r="N8012" t="s">
        <v>32</v>
      </c>
      <c r="O8012">
        <v>26713.37</v>
      </c>
      <c r="P8012" t="s">
        <v>1190</v>
      </c>
      <c r="Q8012" t="s">
        <v>2940</v>
      </c>
      <c r="R8012" t="s">
        <v>1196</v>
      </c>
      <c r="S8012" t="s">
        <v>34</v>
      </c>
      <c r="T8012" t="s">
        <v>561</v>
      </c>
    </row>
    <row r="8013" spans="1:20">
      <c r="A8013" t="s">
        <v>2752</v>
      </c>
      <c r="B8013" t="s">
        <v>2753</v>
      </c>
      <c r="C8013" t="s">
        <v>2943</v>
      </c>
      <c r="D8013" t="s">
        <v>2944</v>
      </c>
      <c r="E8013" t="s">
        <v>1073</v>
      </c>
      <c r="F8013" s="1">
        <v>41821</v>
      </c>
      <c r="G8013" t="s">
        <v>2895</v>
      </c>
      <c r="H8013">
        <v>201503</v>
      </c>
      <c r="I8013" t="s">
        <v>27</v>
      </c>
      <c r="J8013" t="s">
        <v>596</v>
      </c>
      <c r="K8013" t="s">
        <v>1064</v>
      </c>
      <c r="L8013" t="s">
        <v>54</v>
      </c>
      <c r="M8013" t="s">
        <v>2945</v>
      </c>
      <c r="N8013" t="s">
        <v>32</v>
      </c>
      <c r="O8013">
        <v>2764.85</v>
      </c>
      <c r="P8013" t="s">
        <v>2753</v>
      </c>
      <c r="Q8013" t="s">
        <v>2752</v>
      </c>
      <c r="R8013" t="s">
        <v>2757</v>
      </c>
      <c r="S8013" t="s">
        <v>34</v>
      </c>
      <c r="T8013" t="s">
        <v>561</v>
      </c>
    </row>
    <row r="8014" spans="1:20">
      <c r="A8014" t="s">
        <v>2752</v>
      </c>
      <c r="B8014" t="s">
        <v>2753</v>
      </c>
      <c r="C8014" t="s">
        <v>2946</v>
      </c>
      <c r="D8014" t="s">
        <v>2947</v>
      </c>
      <c r="E8014" t="s">
        <v>1073</v>
      </c>
      <c r="F8014" s="1">
        <v>41821</v>
      </c>
      <c r="G8014" t="s">
        <v>2895</v>
      </c>
      <c r="H8014">
        <v>201503</v>
      </c>
      <c r="I8014" t="s">
        <v>27</v>
      </c>
      <c r="J8014" t="s">
        <v>596</v>
      </c>
      <c r="K8014" t="s">
        <v>1064</v>
      </c>
      <c r="L8014" t="s">
        <v>1852</v>
      </c>
      <c r="M8014" t="s">
        <v>1853</v>
      </c>
      <c r="N8014" t="s">
        <v>32</v>
      </c>
      <c r="O8014">
        <v>2446.89</v>
      </c>
      <c r="P8014" t="s">
        <v>2753</v>
      </c>
      <c r="Q8014" t="s">
        <v>2752</v>
      </c>
      <c r="R8014" t="s">
        <v>2757</v>
      </c>
      <c r="S8014" t="s">
        <v>34</v>
      </c>
      <c r="T8014" t="s">
        <v>561</v>
      </c>
    </row>
    <row r="8015" spans="1:20">
      <c r="A8015" t="s">
        <v>2948</v>
      </c>
      <c r="B8015" t="s">
        <v>1198</v>
      </c>
      <c r="C8015" t="s">
        <v>2949</v>
      </c>
      <c r="D8015" t="s">
        <v>2950</v>
      </c>
      <c r="E8015" t="s">
        <v>142</v>
      </c>
      <c r="F8015" s="1">
        <v>41334</v>
      </c>
      <c r="G8015" t="s">
        <v>2895</v>
      </c>
      <c r="H8015">
        <v>201503</v>
      </c>
      <c r="I8015" t="s">
        <v>27</v>
      </c>
      <c r="J8015" t="s">
        <v>28</v>
      </c>
      <c r="K8015" t="s">
        <v>29</v>
      </c>
      <c r="L8015" t="s">
        <v>30</v>
      </c>
      <c r="M8015" t="s">
        <v>31</v>
      </c>
      <c r="N8015" t="s">
        <v>48</v>
      </c>
      <c r="O8015">
        <v>956798.98</v>
      </c>
      <c r="P8015" t="s">
        <v>1198</v>
      </c>
      <c r="Q8015" t="s">
        <v>2948</v>
      </c>
      <c r="R8015" t="s">
        <v>1201</v>
      </c>
      <c r="S8015" t="s">
        <v>34</v>
      </c>
      <c r="T8015" t="s">
        <v>561</v>
      </c>
    </row>
    <row r="8016" spans="1:20">
      <c r="A8016" t="s">
        <v>2948</v>
      </c>
      <c r="B8016" t="s">
        <v>1198</v>
      </c>
      <c r="C8016" t="s">
        <v>2949</v>
      </c>
      <c r="D8016" t="s">
        <v>2950</v>
      </c>
      <c r="E8016" t="s">
        <v>142</v>
      </c>
      <c r="F8016" s="1">
        <v>41334</v>
      </c>
      <c r="G8016" t="s">
        <v>2895</v>
      </c>
      <c r="H8016">
        <v>201503</v>
      </c>
      <c r="I8016" t="s">
        <v>27</v>
      </c>
      <c r="J8016" t="s">
        <v>28</v>
      </c>
      <c r="K8016" t="s">
        <v>29</v>
      </c>
      <c r="L8016" t="s">
        <v>30</v>
      </c>
      <c r="M8016" t="s">
        <v>31</v>
      </c>
      <c r="N8016" t="s">
        <v>49</v>
      </c>
      <c r="O8016">
        <v>-956798.93</v>
      </c>
      <c r="P8016" t="s">
        <v>1198</v>
      </c>
      <c r="Q8016" t="s">
        <v>2948</v>
      </c>
      <c r="R8016" t="s">
        <v>1201</v>
      </c>
      <c r="S8016" t="s">
        <v>34</v>
      </c>
      <c r="T8016" t="s">
        <v>561</v>
      </c>
    </row>
    <row r="8017" spans="1:20">
      <c r="A8017" t="s">
        <v>2948</v>
      </c>
      <c r="B8017" t="s">
        <v>1198</v>
      </c>
      <c r="C8017" t="s">
        <v>2949</v>
      </c>
      <c r="D8017" t="s">
        <v>2950</v>
      </c>
      <c r="E8017" t="s">
        <v>142</v>
      </c>
      <c r="F8017" s="1">
        <v>41334</v>
      </c>
      <c r="G8017" t="s">
        <v>2895</v>
      </c>
      <c r="H8017">
        <v>201503</v>
      </c>
      <c r="I8017" t="s">
        <v>27</v>
      </c>
      <c r="J8017" t="s">
        <v>28</v>
      </c>
      <c r="K8017" t="s">
        <v>36</v>
      </c>
      <c r="L8017" t="s">
        <v>30</v>
      </c>
      <c r="M8017" t="s">
        <v>31</v>
      </c>
      <c r="N8017" t="s">
        <v>48</v>
      </c>
      <c r="O8017">
        <v>106899.37</v>
      </c>
      <c r="P8017" t="s">
        <v>1198</v>
      </c>
      <c r="Q8017" t="s">
        <v>2948</v>
      </c>
      <c r="R8017" t="s">
        <v>1201</v>
      </c>
      <c r="S8017" t="s">
        <v>34</v>
      </c>
      <c r="T8017" t="s">
        <v>561</v>
      </c>
    </row>
    <row r="8018" spans="1:20">
      <c r="A8018" t="s">
        <v>2948</v>
      </c>
      <c r="B8018" t="s">
        <v>1198</v>
      </c>
      <c r="C8018" t="s">
        <v>2949</v>
      </c>
      <c r="D8018" t="s">
        <v>2950</v>
      </c>
      <c r="E8018" t="s">
        <v>142</v>
      </c>
      <c r="F8018" s="1">
        <v>41334</v>
      </c>
      <c r="G8018" t="s">
        <v>2895</v>
      </c>
      <c r="H8018">
        <v>201503</v>
      </c>
      <c r="I8018" t="s">
        <v>27</v>
      </c>
      <c r="J8018" t="s">
        <v>28</v>
      </c>
      <c r="K8018" t="s">
        <v>36</v>
      </c>
      <c r="L8018" t="s">
        <v>30</v>
      </c>
      <c r="M8018" t="s">
        <v>31</v>
      </c>
      <c r="N8018" t="s">
        <v>49</v>
      </c>
      <c r="O8018">
        <v>-106899.42</v>
      </c>
      <c r="P8018" t="s">
        <v>1198</v>
      </c>
      <c r="Q8018" t="s">
        <v>2948</v>
      </c>
      <c r="R8018" t="s">
        <v>1201</v>
      </c>
      <c r="S8018" t="s">
        <v>34</v>
      </c>
      <c r="T8018" t="s">
        <v>561</v>
      </c>
    </row>
    <row r="8019" spans="1:20">
      <c r="A8019" t="s">
        <v>1205</v>
      </c>
      <c r="B8019" t="s">
        <v>1198</v>
      </c>
      <c r="C8019" t="s">
        <v>1206</v>
      </c>
      <c r="D8019" t="s">
        <v>1207</v>
      </c>
      <c r="E8019" t="s">
        <v>142</v>
      </c>
      <c r="F8019" s="1">
        <v>41609</v>
      </c>
      <c r="G8019" t="s">
        <v>2895</v>
      </c>
      <c r="H8019">
        <v>201503</v>
      </c>
      <c r="I8019" t="s">
        <v>27</v>
      </c>
      <c r="J8019" t="s">
        <v>53</v>
      </c>
      <c r="K8019" t="s">
        <v>29</v>
      </c>
      <c r="L8019" t="s">
        <v>54</v>
      </c>
      <c r="M8019" t="s">
        <v>31</v>
      </c>
      <c r="N8019" t="s">
        <v>32</v>
      </c>
      <c r="O8019">
        <v>39.39</v>
      </c>
      <c r="P8019" t="s">
        <v>1198</v>
      </c>
      <c r="Q8019" t="s">
        <v>1205</v>
      </c>
      <c r="R8019" t="s">
        <v>1201</v>
      </c>
      <c r="S8019" t="s">
        <v>34</v>
      </c>
      <c r="T8019" t="s">
        <v>561</v>
      </c>
    </row>
    <row r="8020" spans="1:20">
      <c r="A8020" t="s">
        <v>1205</v>
      </c>
      <c r="B8020" t="s">
        <v>1198</v>
      </c>
      <c r="C8020" t="s">
        <v>1206</v>
      </c>
      <c r="D8020" t="s">
        <v>1207</v>
      </c>
      <c r="E8020" t="s">
        <v>142</v>
      </c>
      <c r="F8020" s="1">
        <v>41609</v>
      </c>
      <c r="G8020" t="s">
        <v>2895</v>
      </c>
      <c r="H8020">
        <v>201503</v>
      </c>
      <c r="I8020" t="s">
        <v>27</v>
      </c>
      <c r="J8020" t="s">
        <v>53</v>
      </c>
      <c r="K8020" t="s">
        <v>36</v>
      </c>
      <c r="L8020" t="s">
        <v>54</v>
      </c>
      <c r="M8020" t="s">
        <v>31</v>
      </c>
      <c r="N8020" t="s">
        <v>32</v>
      </c>
      <c r="O8020">
        <v>9.19</v>
      </c>
      <c r="P8020" t="s">
        <v>1198</v>
      </c>
      <c r="Q8020" t="s">
        <v>1205</v>
      </c>
      <c r="R8020" t="s">
        <v>1201</v>
      </c>
      <c r="S8020" t="s">
        <v>34</v>
      </c>
      <c r="T8020" t="s">
        <v>561</v>
      </c>
    </row>
    <row r="8021" spans="1:20">
      <c r="A8021" t="s">
        <v>1205</v>
      </c>
      <c r="B8021" t="s">
        <v>1198</v>
      </c>
      <c r="C8021" t="s">
        <v>1206</v>
      </c>
      <c r="D8021" t="s">
        <v>1207</v>
      </c>
      <c r="E8021" t="s">
        <v>142</v>
      </c>
      <c r="F8021" s="1">
        <v>41609</v>
      </c>
      <c r="G8021" t="s">
        <v>2895</v>
      </c>
      <c r="H8021">
        <v>201503</v>
      </c>
      <c r="I8021" t="s">
        <v>27</v>
      </c>
      <c r="J8021" t="s">
        <v>53</v>
      </c>
      <c r="K8021" t="s">
        <v>37</v>
      </c>
      <c r="L8021" t="s">
        <v>54</v>
      </c>
      <c r="M8021" t="s">
        <v>31</v>
      </c>
      <c r="N8021" t="s">
        <v>32</v>
      </c>
      <c r="O8021">
        <v>11.65</v>
      </c>
      <c r="P8021" t="s">
        <v>1198</v>
      </c>
      <c r="Q8021" t="s">
        <v>1205</v>
      </c>
      <c r="R8021" t="s">
        <v>1201</v>
      </c>
      <c r="S8021" t="s">
        <v>34</v>
      </c>
      <c r="T8021" t="s">
        <v>561</v>
      </c>
    </row>
    <row r="8022" spans="1:20">
      <c r="A8022" t="s">
        <v>1205</v>
      </c>
      <c r="B8022" t="s">
        <v>1198</v>
      </c>
      <c r="C8022" t="s">
        <v>1206</v>
      </c>
      <c r="D8022" t="s">
        <v>1207</v>
      </c>
      <c r="E8022" t="s">
        <v>142</v>
      </c>
      <c r="F8022" s="1">
        <v>41609</v>
      </c>
      <c r="G8022" t="s">
        <v>2895</v>
      </c>
      <c r="H8022">
        <v>201503</v>
      </c>
      <c r="I8022" t="s">
        <v>27</v>
      </c>
      <c r="J8022" t="s">
        <v>53</v>
      </c>
      <c r="K8022" t="s">
        <v>38</v>
      </c>
      <c r="L8022" t="s">
        <v>54</v>
      </c>
      <c r="M8022" t="s">
        <v>31</v>
      </c>
      <c r="N8022" t="s">
        <v>32</v>
      </c>
      <c r="O8022">
        <v>341.88</v>
      </c>
      <c r="P8022" t="s">
        <v>1198</v>
      </c>
      <c r="Q8022" t="s">
        <v>1205</v>
      </c>
      <c r="R8022" t="s">
        <v>1201</v>
      </c>
      <c r="S8022" t="s">
        <v>34</v>
      </c>
      <c r="T8022" t="s">
        <v>561</v>
      </c>
    </row>
    <row r="8023" spans="1:20">
      <c r="A8023" t="s">
        <v>1205</v>
      </c>
      <c r="B8023" t="s">
        <v>1198</v>
      </c>
      <c r="C8023" t="s">
        <v>1206</v>
      </c>
      <c r="D8023" t="s">
        <v>1207</v>
      </c>
      <c r="E8023" t="s">
        <v>142</v>
      </c>
      <c r="F8023" s="1">
        <v>41609</v>
      </c>
      <c r="G8023" t="s">
        <v>2895</v>
      </c>
      <c r="H8023">
        <v>201503</v>
      </c>
      <c r="I8023" t="s">
        <v>27</v>
      </c>
      <c r="J8023" t="s">
        <v>53</v>
      </c>
      <c r="K8023" t="s">
        <v>39</v>
      </c>
      <c r="L8023" t="s">
        <v>54</v>
      </c>
      <c r="M8023" t="s">
        <v>31</v>
      </c>
      <c r="N8023" t="s">
        <v>32</v>
      </c>
      <c r="O8023">
        <v>0.22</v>
      </c>
      <c r="P8023" t="s">
        <v>1198</v>
      </c>
      <c r="Q8023" t="s">
        <v>1205</v>
      </c>
      <c r="R8023" t="s">
        <v>1201</v>
      </c>
      <c r="S8023" t="s">
        <v>34</v>
      </c>
      <c r="T8023" t="s">
        <v>561</v>
      </c>
    </row>
    <row r="8024" spans="1:20">
      <c r="A8024" t="s">
        <v>1208</v>
      </c>
      <c r="B8024" t="s">
        <v>1209</v>
      </c>
      <c r="C8024" t="s">
        <v>1210</v>
      </c>
      <c r="D8024" t="s">
        <v>1211</v>
      </c>
      <c r="E8024" t="s">
        <v>142</v>
      </c>
      <c r="F8024" s="1">
        <v>41334</v>
      </c>
      <c r="G8024" t="s">
        <v>2895</v>
      </c>
      <c r="H8024">
        <v>201503</v>
      </c>
      <c r="I8024" t="s">
        <v>27</v>
      </c>
      <c r="J8024" t="s">
        <v>28</v>
      </c>
      <c r="K8024" t="s">
        <v>29</v>
      </c>
      <c r="L8024" t="s">
        <v>30</v>
      </c>
      <c r="M8024" t="s">
        <v>31</v>
      </c>
      <c r="N8024" t="s">
        <v>32</v>
      </c>
      <c r="O8024">
        <v>20155.95</v>
      </c>
      <c r="P8024" t="s">
        <v>1209</v>
      </c>
      <c r="Q8024" t="s">
        <v>1208</v>
      </c>
      <c r="R8024" t="s">
        <v>1212</v>
      </c>
      <c r="S8024" t="s">
        <v>34</v>
      </c>
      <c r="T8024" t="s">
        <v>561</v>
      </c>
    </row>
    <row r="8025" spans="1:20">
      <c r="A8025" t="s">
        <v>1208</v>
      </c>
      <c r="B8025" t="s">
        <v>1209</v>
      </c>
      <c r="C8025" t="s">
        <v>1210</v>
      </c>
      <c r="D8025" t="s">
        <v>1211</v>
      </c>
      <c r="E8025" t="s">
        <v>142</v>
      </c>
      <c r="F8025" s="1">
        <v>41334</v>
      </c>
      <c r="G8025" t="s">
        <v>2895</v>
      </c>
      <c r="H8025">
        <v>201503</v>
      </c>
      <c r="I8025" t="s">
        <v>27</v>
      </c>
      <c r="J8025" t="s">
        <v>28</v>
      </c>
      <c r="K8025" t="s">
        <v>36</v>
      </c>
      <c r="L8025" t="s">
        <v>30</v>
      </c>
      <c r="M8025" t="s">
        <v>31</v>
      </c>
      <c r="N8025" t="s">
        <v>32</v>
      </c>
      <c r="O8025">
        <v>19559.61</v>
      </c>
      <c r="P8025" t="s">
        <v>1209</v>
      </c>
      <c r="Q8025" t="s">
        <v>1208</v>
      </c>
      <c r="R8025" t="s">
        <v>1212</v>
      </c>
      <c r="S8025" t="s">
        <v>34</v>
      </c>
      <c r="T8025" t="s">
        <v>561</v>
      </c>
    </row>
    <row r="8026" spans="1:20">
      <c r="A8026" t="s">
        <v>1208</v>
      </c>
      <c r="B8026" t="s">
        <v>1209</v>
      </c>
      <c r="C8026" t="s">
        <v>1210</v>
      </c>
      <c r="D8026" t="s">
        <v>1211</v>
      </c>
      <c r="E8026" t="s">
        <v>142</v>
      </c>
      <c r="F8026" s="1">
        <v>41334</v>
      </c>
      <c r="G8026" t="s">
        <v>2895</v>
      </c>
      <c r="H8026">
        <v>201503</v>
      </c>
      <c r="I8026" t="s">
        <v>27</v>
      </c>
      <c r="J8026" t="s">
        <v>28</v>
      </c>
      <c r="K8026" t="s">
        <v>37</v>
      </c>
      <c r="L8026" t="s">
        <v>30</v>
      </c>
      <c r="M8026" t="s">
        <v>31</v>
      </c>
      <c r="N8026" t="s">
        <v>32</v>
      </c>
      <c r="O8026">
        <v>7212.09</v>
      </c>
      <c r="P8026" t="s">
        <v>1209</v>
      </c>
      <c r="Q8026" t="s">
        <v>1208</v>
      </c>
      <c r="R8026" t="s">
        <v>1212</v>
      </c>
      <c r="S8026" t="s">
        <v>34</v>
      </c>
      <c r="T8026" t="s">
        <v>561</v>
      </c>
    </row>
    <row r="8027" spans="1:20">
      <c r="A8027" t="s">
        <v>1208</v>
      </c>
      <c r="B8027" t="s">
        <v>1209</v>
      </c>
      <c r="C8027" t="s">
        <v>1210</v>
      </c>
      <c r="D8027" t="s">
        <v>1211</v>
      </c>
      <c r="E8027" t="s">
        <v>142</v>
      </c>
      <c r="F8027" s="1">
        <v>41334</v>
      </c>
      <c r="G8027" t="s">
        <v>2895</v>
      </c>
      <c r="H8027">
        <v>201503</v>
      </c>
      <c r="I8027" t="s">
        <v>27</v>
      </c>
      <c r="J8027" t="s">
        <v>28</v>
      </c>
      <c r="K8027" t="s">
        <v>38</v>
      </c>
      <c r="L8027" t="s">
        <v>30</v>
      </c>
      <c r="M8027" t="s">
        <v>31</v>
      </c>
      <c r="N8027" t="s">
        <v>32</v>
      </c>
      <c r="O8027">
        <v>3303.17</v>
      </c>
      <c r="P8027" t="s">
        <v>1209</v>
      </c>
      <c r="Q8027" t="s">
        <v>1208</v>
      </c>
      <c r="R8027" t="s">
        <v>1212</v>
      </c>
      <c r="S8027" t="s">
        <v>34</v>
      </c>
      <c r="T8027" t="s">
        <v>561</v>
      </c>
    </row>
    <row r="8028" spans="1:20">
      <c r="A8028" t="s">
        <v>1208</v>
      </c>
      <c r="B8028" t="s">
        <v>1209</v>
      </c>
      <c r="C8028" t="s">
        <v>1210</v>
      </c>
      <c r="D8028" t="s">
        <v>1211</v>
      </c>
      <c r="E8028" t="s">
        <v>142</v>
      </c>
      <c r="F8028" s="1">
        <v>41334</v>
      </c>
      <c r="G8028" t="s">
        <v>2895</v>
      </c>
      <c r="H8028">
        <v>201503</v>
      </c>
      <c r="I8028" t="s">
        <v>27</v>
      </c>
      <c r="J8028" t="s">
        <v>28</v>
      </c>
      <c r="K8028" t="s">
        <v>39</v>
      </c>
      <c r="L8028" t="s">
        <v>30</v>
      </c>
      <c r="M8028" t="s">
        <v>31</v>
      </c>
      <c r="N8028" t="s">
        <v>32</v>
      </c>
      <c r="O8028">
        <v>1518.54</v>
      </c>
      <c r="P8028" t="s">
        <v>1209</v>
      </c>
      <c r="Q8028" t="s">
        <v>1208</v>
      </c>
      <c r="R8028" t="s">
        <v>1212</v>
      </c>
      <c r="S8028" t="s">
        <v>34</v>
      </c>
      <c r="T8028" t="s">
        <v>561</v>
      </c>
    </row>
    <row r="8029" spans="1:20">
      <c r="A8029" t="s">
        <v>1208</v>
      </c>
      <c r="B8029" t="s">
        <v>1209</v>
      </c>
      <c r="C8029" t="s">
        <v>1210</v>
      </c>
      <c r="D8029" t="s">
        <v>1211</v>
      </c>
      <c r="E8029" t="s">
        <v>142</v>
      </c>
      <c r="F8029" s="1">
        <v>41334</v>
      </c>
      <c r="G8029" t="s">
        <v>2895</v>
      </c>
      <c r="H8029">
        <v>201503</v>
      </c>
      <c r="I8029" t="s">
        <v>27</v>
      </c>
      <c r="J8029" t="s">
        <v>28</v>
      </c>
      <c r="K8029" t="s">
        <v>41</v>
      </c>
      <c r="L8029" t="s">
        <v>30</v>
      </c>
      <c r="M8029" t="s">
        <v>31</v>
      </c>
      <c r="N8029" t="s">
        <v>32</v>
      </c>
      <c r="O8029">
        <v>672.44</v>
      </c>
      <c r="P8029" t="s">
        <v>1209</v>
      </c>
      <c r="Q8029" t="s">
        <v>1208</v>
      </c>
      <c r="R8029" t="s">
        <v>1212</v>
      </c>
      <c r="S8029" t="s">
        <v>34</v>
      </c>
      <c r="T8029" t="s">
        <v>561</v>
      </c>
    </row>
    <row r="8030" spans="1:20">
      <c r="A8030" t="s">
        <v>2951</v>
      </c>
      <c r="B8030" t="s">
        <v>2952</v>
      </c>
      <c r="C8030" t="s">
        <v>2953</v>
      </c>
      <c r="D8030" t="s">
        <v>2954</v>
      </c>
      <c r="E8030" t="s">
        <v>595</v>
      </c>
      <c r="F8030" s="1">
        <v>41456</v>
      </c>
      <c r="G8030" t="s">
        <v>2895</v>
      </c>
      <c r="H8030">
        <v>201503</v>
      </c>
      <c r="I8030" t="s">
        <v>27</v>
      </c>
      <c r="J8030" t="s">
        <v>596</v>
      </c>
      <c r="K8030" t="s">
        <v>2799</v>
      </c>
      <c r="L8030" t="s">
        <v>30</v>
      </c>
      <c r="M8030" t="s">
        <v>2955</v>
      </c>
      <c r="N8030" t="s">
        <v>32</v>
      </c>
      <c r="O8030">
        <v>698723.65</v>
      </c>
      <c r="P8030" t="s">
        <v>2952</v>
      </c>
      <c r="Q8030" t="s">
        <v>2951</v>
      </c>
      <c r="R8030" t="s">
        <v>2956</v>
      </c>
      <c r="S8030" t="s">
        <v>608</v>
      </c>
      <c r="T8030" t="s">
        <v>592</v>
      </c>
    </row>
    <row r="8031" spans="1:20">
      <c r="A8031" t="s">
        <v>1213</v>
      </c>
      <c r="B8031" t="s">
        <v>1214</v>
      </c>
      <c r="C8031" t="s">
        <v>2957</v>
      </c>
      <c r="D8031" t="s">
        <v>2958</v>
      </c>
      <c r="E8031" t="s">
        <v>2723</v>
      </c>
      <c r="F8031" s="1">
        <v>41699</v>
      </c>
      <c r="G8031" t="s">
        <v>2895</v>
      </c>
      <c r="H8031">
        <v>201503</v>
      </c>
      <c r="I8031" t="s">
        <v>27</v>
      </c>
      <c r="J8031" t="s">
        <v>53</v>
      </c>
      <c r="K8031" t="s">
        <v>143</v>
      </c>
      <c r="L8031" t="s">
        <v>54</v>
      </c>
      <c r="M8031" t="s">
        <v>962</v>
      </c>
      <c r="N8031" t="s">
        <v>32</v>
      </c>
      <c r="O8031">
        <v>21988.670000000002</v>
      </c>
      <c r="P8031" t="s">
        <v>1214</v>
      </c>
      <c r="Q8031" t="s">
        <v>1213</v>
      </c>
      <c r="R8031" t="s">
        <v>1218</v>
      </c>
      <c r="S8031" t="s">
        <v>608</v>
      </c>
      <c r="T8031" t="s">
        <v>561</v>
      </c>
    </row>
    <row r="8032" spans="1:20">
      <c r="A8032" t="s">
        <v>1213</v>
      </c>
      <c r="B8032" t="s">
        <v>1214</v>
      </c>
      <c r="C8032" t="s">
        <v>2959</v>
      </c>
      <c r="D8032" t="s">
        <v>2960</v>
      </c>
      <c r="E8032" t="s">
        <v>142</v>
      </c>
      <c r="F8032" s="1">
        <v>41852</v>
      </c>
      <c r="G8032" t="s">
        <v>2895</v>
      </c>
      <c r="H8032">
        <v>201503</v>
      </c>
      <c r="I8032" t="s">
        <v>27</v>
      </c>
      <c r="J8032" t="s">
        <v>53</v>
      </c>
      <c r="K8032" t="s">
        <v>143</v>
      </c>
      <c r="L8032" t="s">
        <v>54</v>
      </c>
      <c r="M8032" t="s">
        <v>2961</v>
      </c>
      <c r="N8032" t="s">
        <v>32</v>
      </c>
      <c r="O8032">
        <v>25767.84</v>
      </c>
      <c r="P8032" t="s">
        <v>1214</v>
      </c>
      <c r="Q8032" t="s">
        <v>1213</v>
      </c>
      <c r="R8032" t="s">
        <v>1218</v>
      </c>
      <c r="S8032" t="s">
        <v>608</v>
      </c>
      <c r="T8032" t="s">
        <v>561</v>
      </c>
    </row>
    <row r="8033" spans="1:20">
      <c r="A8033" t="s">
        <v>1237</v>
      </c>
      <c r="B8033" t="s">
        <v>1230</v>
      </c>
      <c r="C8033" t="s">
        <v>1238</v>
      </c>
      <c r="D8033" t="s">
        <v>1239</v>
      </c>
      <c r="E8033" t="s">
        <v>25</v>
      </c>
      <c r="F8033" s="1">
        <v>41275</v>
      </c>
      <c r="G8033" t="s">
        <v>2895</v>
      </c>
      <c r="H8033">
        <v>201503</v>
      </c>
      <c r="I8033" t="s">
        <v>27</v>
      </c>
      <c r="J8033" t="s">
        <v>28</v>
      </c>
      <c r="K8033" t="s">
        <v>29</v>
      </c>
      <c r="L8033" t="s">
        <v>30</v>
      </c>
      <c r="M8033" t="s">
        <v>31</v>
      </c>
      <c r="N8033" t="s">
        <v>32</v>
      </c>
      <c r="O8033">
        <v>6625.47</v>
      </c>
      <c r="P8033" t="s">
        <v>1230</v>
      </c>
      <c r="Q8033" t="s">
        <v>1237</v>
      </c>
      <c r="R8033" t="s">
        <v>1233</v>
      </c>
      <c r="S8033" t="s">
        <v>34</v>
      </c>
      <c r="T8033" t="s">
        <v>561</v>
      </c>
    </row>
    <row r="8034" spans="1:20">
      <c r="A8034" t="s">
        <v>1237</v>
      </c>
      <c r="B8034" t="s">
        <v>1230</v>
      </c>
      <c r="C8034" t="s">
        <v>1238</v>
      </c>
      <c r="D8034" t="s">
        <v>1239</v>
      </c>
      <c r="E8034" t="s">
        <v>25</v>
      </c>
      <c r="F8034" s="1">
        <v>41275</v>
      </c>
      <c r="G8034" t="s">
        <v>2895</v>
      </c>
      <c r="H8034">
        <v>201503</v>
      </c>
      <c r="I8034" t="s">
        <v>27</v>
      </c>
      <c r="J8034" t="s">
        <v>28</v>
      </c>
      <c r="K8034" t="s">
        <v>36</v>
      </c>
      <c r="L8034" t="s">
        <v>30</v>
      </c>
      <c r="M8034" t="s">
        <v>31</v>
      </c>
      <c r="N8034" t="s">
        <v>32</v>
      </c>
      <c r="O8034">
        <v>28509.14</v>
      </c>
      <c r="P8034" t="s">
        <v>1230</v>
      </c>
      <c r="Q8034" t="s">
        <v>1237</v>
      </c>
      <c r="R8034" t="s">
        <v>1233</v>
      </c>
      <c r="S8034" t="s">
        <v>34</v>
      </c>
      <c r="T8034" t="s">
        <v>561</v>
      </c>
    </row>
    <row r="8035" spans="1:20">
      <c r="A8035" t="s">
        <v>1237</v>
      </c>
      <c r="B8035" t="s">
        <v>1230</v>
      </c>
      <c r="C8035" t="s">
        <v>1238</v>
      </c>
      <c r="D8035" t="s">
        <v>1239</v>
      </c>
      <c r="E8035" t="s">
        <v>25</v>
      </c>
      <c r="F8035" s="1">
        <v>41275</v>
      </c>
      <c r="G8035" t="s">
        <v>2895</v>
      </c>
      <c r="H8035">
        <v>201503</v>
      </c>
      <c r="I8035" t="s">
        <v>27</v>
      </c>
      <c r="J8035" t="s">
        <v>28</v>
      </c>
      <c r="K8035" t="s">
        <v>37</v>
      </c>
      <c r="L8035" t="s">
        <v>30</v>
      </c>
      <c r="M8035" t="s">
        <v>31</v>
      </c>
      <c r="N8035" t="s">
        <v>32</v>
      </c>
      <c r="O8035">
        <v>0</v>
      </c>
      <c r="P8035" t="s">
        <v>1230</v>
      </c>
      <c r="Q8035" t="s">
        <v>1237</v>
      </c>
      <c r="R8035" t="s">
        <v>1233</v>
      </c>
      <c r="S8035" t="s">
        <v>34</v>
      </c>
      <c r="T8035" t="s">
        <v>561</v>
      </c>
    </row>
    <row r="8036" spans="1:20">
      <c r="A8036" t="s">
        <v>1237</v>
      </c>
      <c r="B8036" t="s">
        <v>1230</v>
      </c>
      <c r="C8036" t="s">
        <v>1238</v>
      </c>
      <c r="D8036" t="s">
        <v>1239</v>
      </c>
      <c r="E8036" t="s">
        <v>25</v>
      </c>
      <c r="F8036" s="1">
        <v>41275</v>
      </c>
      <c r="G8036" t="s">
        <v>2895</v>
      </c>
      <c r="H8036">
        <v>201503</v>
      </c>
      <c r="I8036" t="s">
        <v>27</v>
      </c>
      <c r="J8036" t="s">
        <v>28</v>
      </c>
      <c r="K8036" t="s">
        <v>38</v>
      </c>
      <c r="L8036" t="s">
        <v>30</v>
      </c>
      <c r="M8036" t="s">
        <v>31</v>
      </c>
      <c r="N8036" t="s">
        <v>32</v>
      </c>
      <c r="O8036">
        <v>0</v>
      </c>
      <c r="P8036" t="s">
        <v>1230</v>
      </c>
      <c r="Q8036" t="s">
        <v>1237</v>
      </c>
      <c r="R8036" t="s">
        <v>1233</v>
      </c>
      <c r="S8036" t="s">
        <v>34</v>
      </c>
      <c r="T8036" t="s">
        <v>561</v>
      </c>
    </row>
    <row r="8037" spans="1:20">
      <c r="A8037" t="s">
        <v>1237</v>
      </c>
      <c r="B8037" t="s">
        <v>1230</v>
      </c>
      <c r="C8037" t="s">
        <v>1238</v>
      </c>
      <c r="D8037" t="s">
        <v>1239</v>
      </c>
      <c r="E8037" t="s">
        <v>25</v>
      </c>
      <c r="F8037" s="1">
        <v>41275</v>
      </c>
      <c r="G8037" t="s">
        <v>2895</v>
      </c>
      <c r="H8037">
        <v>201503</v>
      </c>
      <c r="I8037" t="s">
        <v>27</v>
      </c>
      <c r="J8037" t="s">
        <v>28</v>
      </c>
      <c r="K8037" t="s">
        <v>39</v>
      </c>
      <c r="L8037" t="s">
        <v>30</v>
      </c>
      <c r="M8037" t="s">
        <v>31</v>
      </c>
      <c r="N8037" t="s">
        <v>32</v>
      </c>
      <c r="O8037">
        <v>0</v>
      </c>
      <c r="P8037" t="s">
        <v>1230</v>
      </c>
      <c r="Q8037" t="s">
        <v>1237</v>
      </c>
      <c r="R8037" t="s">
        <v>1233</v>
      </c>
      <c r="S8037" t="s">
        <v>34</v>
      </c>
      <c r="T8037" t="s">
        <v>561</v>
      </c>
    </row>
    <row r="8038" spans="1:20">
      <c r="A8038" t="s">
        <v>1237</v>
      </c>
      <c r="B8038" t="s">
        <v>1230</v>
      </c>
      <c r="C8038" t="s">
        <v>1238</v>
      </c>
      <c r="D8038" t="s">
        <v>1239</v>
      </c>
      <c r="E8038" t="s">
        <v>25</v>
      </c>
      <c r="F8038" s="1">
        <v>41275</v>
      </c>
      <c r="G8038" t="s">
        <v>2895</v>
      </c>
      <c r="H8038">
        <v>201503</v>
      </c>
      <c r="I8038" t="s">
        <v>27</v>
      </c>
      <c r="J8038" t="s">
        <v>28</v>
      </c>
      <c r="K8038" t="s">
        <v>40</v>
      </c>
      <c r="L8038" t="s">
        <v>30</v>
      </c>
      <c r="M8038" t="s">
        <v>31</v>
      </c>
      <c r="N8038" t="s">
        <v>32</v>
      </c>
      <c r="O8038">
        <v>0</v>
      </c>
      <c r="P8038" t="s">
        <v>1230</v>
      </c>
      <c r="Q8038" t="s">
        <v>1237</v>
      </c>
      <c r="R8038" t="s">
        <v>1233</v>
      </c>
      <c r="S8038" t="s">
        <v>34</v>
      </c>
      <c r="T8038" t="s">
        <v>561</v>
      </c>
    </row>
    <row r="8039" spans="1:20">
      <c r="A8039" t="s">
        <v>1237</v>
      </c>
      <c r="B8039" t="s">
        <v>1230</v>
      </c>
      <c r="C8039" t="s">
        <v>1238</v>
      </c>
      <c r="D8039" t="s">
        <v>1239</v>
      </c>
      <c r="E8039" t="s">
        <v>25</v>
      </c>
      <c r="F8039" s="1">
        <v>41275</v>
      </c>
      <c r="G8039" t="s">
        <v>2895</v>
      </c>
      <c r="H8039">
        <v>201503</v>
      </c>
      <c r="I8039" t="s">
        <v>27</v>
      </c>
      <c r="J8039" t="s">
        <v>28</v>
      </c>
      <c r="K8039" t="s">
        <v>41</v>
      </c>
      <c r="L8039" t="s">
        <v>30</v>
      </c>
      <c r="M8039" t="s">
        <v>31</v>
      </c>
      <c r="N8039" t="s">
        <v>32</v>
      </c>
      <c r="O8039">
        <v>0</v>
      </c>
      <c r="P8039" t="s">
        <v>1230</v>
      </c>
      <c r="Q8039" t="s">
        <v>1237</v>
      </c>
      <c r="R8039" t="s">
        <v>1233</v>
      </c>
      <c r="S8039" t="s">
        <v>34</v>
      </c>
      <c r="T8039" t="s">
        <v>561</v>
      </c>
    </row>
    <row r="8040" spans="1:20">
      <c r="A8040" t="s">
        <v>1237</v>
      </c>
      <c r="B8040" t="s">
        <v>1230</v>
      </c>
      <c r="C8040" t="s">
        <v>1238</v>
      </c>
      <c r="D8040" t="s">
        <v>1239</v>
      </c>
      <c r="E8040" t="s">
        <v>25</v>
      </c>
      <c r="F8040" s="1">
        <v>41275</v>
      </c>
      <c r="G8040" t="s">
        <v>2895</v>
      </c>
      <c r="H8040">
        <v>201503</v>
      </c>
      <c r="I8040" t="s">
        <v>27</v>
      </c>
      <c r="J8040" t="s">
        <v>28</v>
      </c>
      <c r="K8040" t="s">
        <v>44</v>
      </c>
      <c r="L8040" t="s">
        <v>30</v>
      </c>
      <c r="M8040" t="s">
        <v>31</v>
      </c>
      <c r="N8040" t="s">
        <v>32</v>
      </c>
      <c r="O8040">
        <v>0</v>
      </c>
      <c r="P8040" t="s">
        <v>1230</v>
      </c>
      <c r="Q8040" t="s">
        <v>1237</v>
      </c>
      <c r="R8040" t="s">
        <v>1233</v>
      </c>
      <c r="S8040" t="s">
        <v>34</v>
      </c>
      <c r="T8040" t="s">
        <v>561</v>
      </c>
    </row>
    <row r="8041" spans="1:20">
      <c r="A8041" t="s">
        <v>1240</v>
      </c>
      <c r="B8041" t="s">
        <v>1230</v>
      </c>
      <c r="C8041" t="s">
        <v>1241</v>
      </c>
      <c r="D8041" t="s">
        <v>1242</v>
      </c>
      <c r="E8041" t="s">
        <v>25</v>
      </c>
      <c r="F8041" s="1">
        <v>41040</v>
      </c>
      <c r="G8041" t="s">
        <v>2895</v>
      </c>
      <c r="H8041">
        <v>201503</v>
      </c>
      <c r="I8041" t="s">
        <v>27</v>
      </c>
      <c r="J8041" t="s">
        <v>28</v>
      </c>
      <c r="K8041" t="s">
        <v>29</v>
      </c>
      <c r="L8041" t="s">
        <v>30</v>
      </c>
      <c r="M8041" t="s">
        <v>31</v>
      </c>
      <c r="N8041" t="s">
        <v>32</v>
      </c>
      <c r="O8041">
        <v>21046.38</v>
      </c>
      <c r="P8041" t="s">
        <v>1230</v>
      </c>
      <c r="Q8041" t="s">
        <v>1240</v>
      </c>
      <c r="R8041" t="s">
        <v>1233</v>
      </c>
      <c r="S8041" t="s">
        <v>34</v>
      </c>
      <c r="T8041" t="s">
        <v>561</v>
      </c>
    </row>
    <row r="8042" spans="1:20">
      <c r="A8042" t="s">
        <v>1240</v>
      </c>
      <c r="B8042" t="s">
        <v>1230</v>
      </c>
      <c r="C8042" t="s">
        <v>1241</v>
      </c>
      <c r="D8042" t="s">
        <v>1242</v>
      </c>
      <c r="E8042" t="s">
        <v>25</v>
      </c>
      <c r="F8042" s="1">
        <v>41040</v>
      </c>
      <c r="G8042" t="s">
        <v>2895</v>
      </c>
      <c r="H8042">
        <v>201503</v>
      </c>
      <c r="I8042" t="s">
        <v>27</v>
      </c>
      <c r="J8042" t="s">
        <v>28</v>
      </c>
      <c r="K8042" t="s">
        <v>36</v>
      </c>
      <c r="L8042" t="s">
        <v>30</v>
      </c>
      <c r="M8042" t="s">
        <v>31</v>
      </c>
      <c r="N8042" t="s">
        <v>32</v>
      </c>
      <c r="O8042">
        <v>14010.87</v>
      </c>
      <c r="P8042" t="s">
        <v>1230</v>
      </c>
      <c r="Q8042" t="s">
        <v>1240</v>
      </c>
      <c r="R8042" t="s">
        <v>1233</v>
      </c>
      <c r="S8042" t="s">
        <v>34</v>
      </c>
      <c r="T8042" t="s">
        <v>561</v>
      </c>
    </row>
    <row r="8043" spans="1:20">
      <c r="A8043" t="s">
        <v>1240</v>
      </c>
      <c r="B8043" t="s">
        <v>1230</v>
      </c>
      <c r="C8043" t="s">
        <v>1241</v>
      </c>
      <c r="D8043" t="s">
        <v>1242</v>
      </c>
      <c r="E8043" t="s">
        <v>25</v>
      </c>
      <c r="F8043" s="1">
        <v>41040</v>
      </c>
      <c r="G8043" t="s">
        <v>2895</v>
      </c>
      <c r="H8043">
        <v>201503</v>
      </c>
      <c r="I8043" t="s">
        <v>27</v>
      </c>
      <c r="J8043" t="s">
        <v>28</v>
      </c>
      <c r="K8043" t="s">
        <v>37</v>
      </c>
      <c r="L8043" t="s">
        <v>30</v>
      </c>
      <c r="M8043" t="s">
        <v>31</v>
      </c>
      <c r="N8043" t="s">
        <v>32</v>
      </c>
      <c r="O8043">
        <v>4670.92</v>
      </c>
      <c r="P8043" t="s">
        <v>1230</v>
      </c>
      <c r="Q8043" t="s">
        <v>1240</v>
      </c>
      <c r="R8043" t="s">
        <v>1233</v>
      </c>
      <c r="S8043" t="s">
        <v>34</v>
      </c>
      <c r="T8043" t="s">
        <v>561</v>
      </c>
    </row>
    <row r="8044" spans="1:20">
      <c r="A8044" t="s">
        <v>1243</v>
      </c>
      <c r="B8044" t="s">
        <v>1244</v>
      </c>
      <c r="C8044" t="s">
        <v>1245</v>
      </c>
      <c r="D8044" t="s">
        <v>1246</v>
      </c>
      <c r="E8044" t="s">
        <v>595</v>
      </c>
      <c r="F8044" s="1">
        <v>41051</v>
      </c>
      <c r="G8044" t="s">
        <v>2895</v>
      </c>
      <c r="H8044">
        <v>201503</v>
      </c>
      <c r="I8044" t="s">
        <v>27</v>
      </c>
      <c r="J8044" t="s">
        <v>596</v>
      </c>
      <c r="K8044" t="s">
        <v>1064</v>
      </c>
      <c r="L8044" t="s">
        <v>30</v>
      </c>
      <c r="M8044" t="s">
        <v>1247</v>
      </c>
      <c r="N8044" t="s">
        <v>32</v>
      </c>
      <c r="O8044">
        <v>72.87</v>
      </c>
      <c r="P8044" t="s">
        <v>1244</v>
      </c>
      <c r="Q8044" t="s">
        <v>1243</v>
      </c>
      <c r="R8044" t="s">
        <v>1248</v>
      </c>
      <c r="S8044" t="s">
        <v>608</v>
      </c>
      <c r="T8044" t="s">
        <v>561</v>
      </c>
    </row>
    <row r="8045" spans="1:20">
      <c r="A8045" t="s">
        <v>1243</v>
      </c>
      <c r="B8045" t="s">
        <v>1244</v>
      </c>
      <c r="C8045" t="s">
        <v>1245</v>
      </c>
      <c r="D8045" t="s">
        <v>1246</v>
      </c>
      <c r="E8045" t="s">
        <v>595</v>
      </c>
      <c r="F8045" s="1">
        <v>41051</v>
      </c>
      <c r="G8045" t="s">
        <v>2895</v>
      </c>
      <c r="H8045">
        <v>201503</v>
      </c>
      <c r="I8045" t="s">
        <v>27</v>
      </c>
      <c r="J8045" t="s">
        <v>596</v>
      </c>
      <c r="K8045" t="s">
        <v>597</v>
      </c>
      <c r="L8045" t="s">
        <v>30</v>
      </c>
      <c r="M8045" t="s">
        <v>1247</v>
      </c>
      <c r="N8045" t="s">
        <v>32</v>
      </c>
      <c r="O8045">
        <v>397.46000000000004</v>
      </c>
      <c r="P8045" t="s">
        <v>1244</v>
      </c>
      <c r="Q8045" t="s">
        <v>1243</v>
      </c>
      <c r="R8045" t="s">
        <v>1248</v>
      </c>
      <c r="S8045" t="s">
        <v>608</v>
      </c>
      <c r="T8045" t="s">
        <v>561</v>
      </c>
    </row>
    <row r="8046" spans="1:20">
      <c r="A8046" t="s">
        <v>1243</v>
      </c>
      <c r="B8046" t="s">
        <v>1244</v>
      </c>
      <c r="C8046" t="s">
        <v>2962</v>
      </c>
      <c r="D8046" t="s">
        <v>2963</v>
      </c>
      <c r="E8046" t="s">
        <v>142</v>
      </c>
      <c r="F8046" s="1">
        <v>41051</v>
      </c>
      <c r="G8046" t="s">
        <v>2895</v>
      </c>
      <c r="H8046">
        <v>201503</v>
      </c>
      <c r="I8046" t="s">
        <v>27</v>
      </c>
      <c r="J8046" t="s">
        <v>28</v>
      </c>
      <c r="K8046" t="s">
        <v>29</v>
      </c>
      <c r="L8046" t="s">
        <v>30</v>
      </c>
      <c r="M8046" t="s">
        <v>1247</v>
      </c>
      <c r="N8046" t="s">
        <v>32</v>
      </c>
      <c r="O8046">
        <v>564.6</v>
      </c>
      <c r="P8046" t="s">
        <v>1244</v>
      </c>
      <c r="Q8046" t="s">
        <v>1243</v>
      </c>
      <c r="R8046" t="s">
        <v>1248</v>
      </c>
      <c r="S8046" t="s">
        <v>608</v>
      </c>
      <c r="T8046" t="s">
        <v>561</v>
      </c>
    </row>
    <row r="8047" spans="1:20">
      <c r="A8047" t="s">
        <v>1243</v>
      </c>
      <c r="B8047" t="s">
        <v>1244</v>
      </c>
      <c r="C8047" t="s">
        <v>2962</v>
      </c>
      <c r="D8047" t="s">
        <v>2963</v>
      </c>
      <c r="E8047" t="s">
        <v>142</v>
      </c>
      <c r="F8047" s="1">
        <v>41051</v>
      </c>
      <c r="G8047" t="s">
        <v>2895</v>
      </c>
      <c r="H8047">
        <v>201503</v>
      </c>
      <c r="I8047" t="s">
        <v>27</v>
      </c>
      <c r="J8047" t="s">
        <v>28</v>
      </c>
      <c r="K8047" t="s">
        <v>36</v>
      </c>
      <c r="L8047" t="s">
        <v>30</v>
      </c>
      <c r="M8047" t="s">
        <v>1247</v>
      </c>
      <c r="N8047" t="s">
        <v>32</v>
      </c>
      <c r="O8047">
        <v>150.22999999999999</v>
      </c>
      <c r="P8047" t="s">
        <v>1244</v>
      </c>
      <c r="Q8047" t="s">
        <v>1243</v>
      </c>
      <c r="R8047" t="s">
        <v>1248</v>
      </c>
      <c r="S8047" t="s">
        <v>608</v>
      </c>
      <c r="T8047" t="s">
        <v>561</v>
      </c>
    </row>
    <row r="8048" spans="1:20">
      <c r="A8048" t="s">
        <v>1243</v>
      </c>
      <c r="B8048" t="s">
        <v>1244</v>
      </c>
      <c r="C8048" t="s">
        <v>2962</v>
      </c>
      <c r="D8048" t="s">
        <v>2963</v>
      </c>
      <c r="E8048" t="s">
        <v>142</v>
      </c>
      <c r="F8048" s="1">
        <v>41051</v>
      </c>
      <c r="G8048" t="s">
        <v>2895</v>
      </c>
      <c r="H8048">
        <v>201503</v>
      </c>
      <c r="I8048" t="s">
        <v>27</v>
      </c>
      <c r="J8048" t="s">
        <v>28</v>
      </c>
      <c r="K8048" t="s">
        <v>37</v>
      </c>
      <c r="L8048" t="s">
        <v>30</v>
      </c>
      <c r="M8048" t="s">
        <v>1247</v>
      </c>
      <c r="N8048" t="s">
        <v>32</v>
      </c>
      <c r="O8048">
        <v>450.18</v>
      </c>
      <c r="P8048" t="s">
        <v>1244</v>
      </c>
      <c r="Q8048" t="s">
        <v>1243</v>
      </c>
      <c r="R8048" t="s">
        <v>1248</v>
      </c>
      <c r="S8048" t="s">
        <v>608</v>
      </c>
      <c r="T8048" t="s">
        <v>561</v>
      </c>
    </row>
    <row r="8049" spans="1:20">
      <c r="A8049" t="s">
        <v>1243</v>
      </c>
      <c r="B8049" t="s">
        <v>1244</v>
      </c>
      <c r="C8049" t="s">
        <v>2962</v>
      </c>
      <c r="D8049" t="s">
        <v>2963</v>
      </c>
      <c r="E8049" t="s">
        <v>142</v>
      </c>
      <c r="F8049" s="1">
        <v>41051</v>
      </c>
      <c r="G8049" t="s">
        <v>2895</v>
      </c>
      <c r="H8049">
        <v>201503</v>
      </c>
      <c r="I8049" t="s">
        <v>27</v>
      </c>
      <c r="J8049" t="s">
        <v>28</v>
      </c>
      <c r="K8049" t="s">
        <v>38</v>
      </c>
      <c r="L8049" t="s">
        <v>30</v>
      </c>
      <c r="M8049" t="s">
        <v>1247</v>
      </c>
      <c r="N8049" t="s">
        <v>32</v>
      </c>
      <c r="O8049">
        <v>1150.1200000000001</v>
      </c>
      <c r="P8049" t="s">
        <v>1244</v>
      </c>
      <c r="Q8049" t="s">
        <v>1243</v>
      </c>
      <c r="R8049" t="s">
        <v>1248</v>
      </c>
      <c r="S8049" t="s">
        <v>608</v>
      </c>
      <c r="T8049" t="s">
        <v>561</v>
      </c>
    </row>
    <row r="8050" spans="1:20">
      <c r="A8050" t="s">
        <v>1243</v>
      </c>
      <c r="B8050" t="s">
        <v>1244</v>
      </c>
      <c r="C8050" t="s">
        <v>2962</v>
      </c>
      <c r="D8050" t="s">
        <v>2963</v>
      </c>
      <c r="E8050" t="s">
        <v>142</v>
      </c>
      <c r="F8050" s="1">
        <v>41051</v>
      </c>
      <c r="G8050" t="s">
        <v>2895</v>
      </c>
      <c r="H8050">
        <v>201503</v>
      </c>
      <c r="I8050" t="s">
        <v>27</v>
      </c>
      <c r="J8050" t="s">
        <v>28</v>
      </c>
      <c r="K8050" t="s">
        <v>41</v>
      </c>
      <c r="L8050" t="s">
        <v>30</v>
      </c>
      <c r="M8050" t="s">
        <v>1247</v>
      </c>
      <c r="N8050" t="s">
        <v>32</v>
      </c>
      <c r="O8050">
        <v>29.04</v>
      </c>
      <c r="P8050" t="s">
        <v>1244</v>
      </c>
      <c r="Q8050" t="s">
        <v>1243</v>
      </c>
      <c r="R8050" t="s">
        <v>1248</v>
      </c>
      <c r="S8050" t="s">
        <v>608</v>
      </c>
      <c r="T8050" t="s">
        <v>561</v>
      </c>
    </row>
    <row r="8051" spans="1:20">
      <c r="A8051" t="s">
        <v>1249</v>
      </c>
      <c r="B8051" t="s">
        <v>1250</v>
      </c>
      <c r="C8051" t="s">
        <v>1255</v>
      </c>
      <c r="D8051" t="s">
        <v>1256</v>
      </c>
      <c r="E8051" t="s">
        <v>595</v>
      </c>
      <c r="F8051" s="1">
        <v>40224</v>
      </c>
      <c r="G8051" t="s">
        <v>2895</v>
      </c>
      <c r="H8051">
        <v>201503</v>
      </c>
      <c r="I8051" t="s">
        <v>27</v>
      </c>
      <c r="J8051" t="s">
        <v>596</v>
      </c>
      <c r="K8051" t="s">
        <v>1064</v>
      </c>
      <c r="L8051" t="s">
        <v>54</v>
      </c>
      <c r="M8051" t="s">
        <v>1257</v>
      </c>
      <c r="N8051" t="s">
        <v>32</v>
      </c>
      <c r="O8051">
        <v>1.67</v>
      </c>
      <c r="P8051" t="s">
        <v>1250</v>
      </c>
      <c r="Q8051" t="s">
        <v>1249</v>
      </c>
      <c r="R8051" t="s">
        <v>1254</v>
      </c>
      <c r="S8051" t="s">
        <v>608</v>
      </c>
      <c r="T8051" t="s">
        <v>592</v>
      </c>
    </row>
    <row r="8052" spans="1:20">
      <c r="A8052" t="s">
        <v>1249</v>
      </c>
      <c r="B8052" t="s">
        <v>1250</v>
      </c>
      <c r="C8052" t="s">
        <v>1255</v>
      </c>
      <c r="D8052" t="s">
        <v>1256</v>
      </c>
      <c r="E8052" t="s">
        <v>595</v>
      </c>
      <c r="F8052" s="1">
        <v>40224</v>
      </c>
      <c r="G8052" t="s">
        <v>2895</v>
      </c>
      <c r="H8052">
        <v>201503</v>
      </c>
      <c r="I8052" t="s">
        <v>27</v>
      </c>
      <c r="J8052" t="s">
        <v>596</v>
      </c>
      <c r="K8052" t="s">
        <v>597</v>
      </c>
      <c r="L8052" t="s">
        <v>54</v>
      </c>
      <c r="M8052" t="s">
        <v>1257</v>
      </c>
      <c r="N8052" t="s">
        <v>32</v>
      </c>
      <c r="O8052">
        <v>371.68</v>
      </c>
      <c r="P8052" t="s">
        <v>1250</v>
      </c>
      <c r="Q8052" t="s">
        <v>1249</v>
      </c>
      <c r="R8052" t="s">
        <v>1254</v>
      </c>
      <c r="S8052" t="s">
        <v>608</v>
      </c>
      <c r="T8052" t="s">
        <v>592</v>
      </c>
    </row>
    <row r="8053" spans="1:20">
      <c r="A8053" t="s">
        <v>2964</v>
      </c>
      <c r="B8053" t="s">
        <v>2965</v>
      </c>
      <c r="C8053" t="s">
        <v>2966</v>
      </c>
      <c r="D8053" t="s">
        <v>2967</v>
      </c>
      <c r="E8053" t="s">
        <v>2723</v>
      </c>
      <c r="F8053" s="1">
        <v>42005</v>
      </c>
      <c r="G8053" t="s">
        <v>2895</v>
      </c>
      <c r="H8053">
        <v>201503</v>
      </c>
      <c r="I8053" t="s">
        <v>27</v>
      </c>
      <c r="J8053" t="s">
        <v>28</v>
      </c>
      <c r="K8053" t="s">
        <v>143</v>
      </c>
      <c r="L8053" t="s">
        <v>30</v>
      </c>
      <c r="M8053" t="s">
        <v>2968</v>
      </c>
      <c r="N8053" t="s">
        <v>32</v>
      </c>
      <c r="O8053">
        <v>16246.01</v>
      </c>
      <c r="P8053" t="s">
        <v>2965</v>
      </c>
      <c r="Q8053" t="s">
        <v>2964</v>
      </c>
      <c r="R8053" t="s">
        <v>2969</v>
      </c>
      <c r="S8053" t="s">
        <v>34</v>
      </c>
      <c r="T8053" t="s">
        <v>561</v>
      </c>
    </row>
    <row r="8054" spans="1:20">
      <c r="A8054" t="s">
        <v>2964</v>
      </c>
      <c r="B8054" t="s">
        <v>2965</v>
      </c>
      <c r="C8054" t="s">
        <v>2970</v>
      </c>
      <c r="D8054" t="s">
        <v>2971</v>
      </c>
      <c r="E8054" t="s">
        <v>2723</v>
      </c>
      <c r="F8054" s="1">
        <v>41821</v>
      </c>
      <c r="G8054" t="s">
        <v>2895</v>
      </c>
      <c r="H8054">
        <v>201503</v>
      </c>
      <c r="I8054" t="s">
        <v>27</v>
      </c>
      <c r="J8054" t="s">
        <v>28</v>
      </c>
      <c r="K8054" t="s">
        <v>143</v>
      </c>
      <c r="L8054" t="s">
        <v>30</v>
      </c>
      <c r="M8054" t="s">
        <v>2139</v>
      </c>
      <c r="N8054" t="s">
        <v>32</v>
      </c>
      <c r="O8054">
        <v>15890.83</v>
      </c>
      <c r="P8054" t="s">
        <v>2965</v>
      </c>
      <c r="Q8054" t="s">
        <v>2964</v>
      </c>
      <c r="R8054" t="s">
        <v>2969</v>
      </c>
      <c r="S8054" t="s">
        <v>34</v>
      </c>
      <c r="T8054" t="s">
        <v>561</v>
      </c>
    </row>
    <row r="8055" spans="1:20">
      <c r="A8055" t="s">
        <v>2964</v>
      </c>
      <c r="B8055" t="s">
        <v>2965</v>
      </c>
      <c r="C8055" t="s">
        <v>2972</v>
      </c>
      <c r="D8055" t="s">
        <v>2973</v>
      </c>
      <c r="E8055" t="s">
        <v>2723</v>
      </c>
      <c r="F8055" s="1">
        <v>41821</v>
      </c>
      <c r="G8055" t="s">
        <v>2895</v>
      </c>
      <c r="H8055">
        <v>201503</v>
      </c>
      <c r="I8055" t="s">
        <v>27</v>
      </c>
      <c r="J8055" t="s">
        <v>53</v>
      </c>
      <c r="K8055" t="s">
        <v>143</v>
      </c>
      <c r="L8055" t="s">
        <v>54</v>
      </c>
      <c r="M8055" t="s">
        <v>2974</v>
      </c>
      <c r="N8055" t="s">
        <v>32</v>
      </c>
      <c r="O8055">
        <v>15841.67</v>
      </c>
      <c r="P8055" t="s">
        <v>2965</v>
      </c>
      <c r="Q8055" t="s">
        <v>2964</v>
      </c>
      <c r="R8055" t="s">
        <v>2969</v>
      </c>
      <c r="S8055" t="s">
        <v>34</v>
      </c>
      <c r="T8055" t="s">
        <v>561</v>
      </c>
    </row>
    <row r="8056" spans="1:20">
      <c r="A8056" t="s">
        <v>2964</v>
      </c>
      <c r="B8056" t="s">
        <v>2965</v>
      </c>
      <c r="C8056" t="s">
        <v>2975</v>
      </c>
      <c r="D8056" t="s">
        <v>2976</v>
      </c>
      <c r="E8056" t="s">
        <v>2723</v>
      </c>
      <c r="F8056" s="1">
        <v>41974</v>
      </c>
      <c r="G8056" t="s">
        <v>2895</v>
      </c>
      <c r="H8056">
        <v>201503</v>
      </c>
      <c r="I8056" t="s">
        <v>27</v>
      </c>
      <c r="J8056" t="s">
        <v>53</v>
      </c>
      <c r="K8056" t="s">
        <v>143</v>
      </c>
      <c r="L8056" t="s">
        <v>54</v>
      </c>
      <c r="M8056" t="s">
        <v>2750</v>
      </c>
      <c r="N8056" t="s">
        <v>32</v>
      </c>
      <c r="O8056">
        <v>15618.73</v>
      </c>
      <c r="P8056" t="s">
        <v>2965</v>
      </c>
      <c r="Q8056" t="s">
        <v>2964</v>
      </c>
      <c r="R8056" t="s">
        <v>2969</v>
      </c>
      <c r="S8056" t="s">
        <v>34</v>
      </c>
      <c r="T8056" t="s">
        <v>561</v>
      </c>
    </row>
    <row r="8057" spans="1:20">
      <c r="A8057" t="s">
        <v>2964</v>
      </c>
      <c r="B8057" t="s">
        <v>2965</v>
      </c>
      <c r="C8057" t="s">
        <v>2977</v>
      </c>
      <c r="D8057" t="s">
        <v>2978</v>
      </c>
      <c r="E8057" t="s">
        <v>2723</v>
      </c>
      <c r="F8057" s="1">
        <v>42005</v>
      </c>
      <c r="G8057" t="s">
        <v>2895</v>
      </c>
      <c r="H8057">
        <v>201503</v>
      </c>
      <c r="I8057" t="s">
        <v>27</v>
      </c>
      <c r="J8057" t="s">
        <v>53</v>
      </c>
      <c r="K8057" t="s">
        <v>143</v>
      </c>
      <c r="L8057" t="s">
        <v>54</v>
      </c>
      <c r="M8057" t="s">
        <v>2961</v>
      </c>
      <c r="N8057" t="s">
        <v>32</v>
      </c>
      <c r="O8057">
        <v>52160.33</v>
      </c>
      <c r="P8057" t="s">
        <v>2965</v>
      </c>
      <c r="Q8057" t="s">
        <v>2964</v>
      </c>
      <c r="R8057" t="s">
        <v>2969</v>
      </c>
      <c r="S8057" t="s">
        <v>34</v>
      </c>
      <c r="T8057" t="s">
        <v>561</v>
      </c>
    </row>
    <row r="8058" spans="1:20">
      <c r="A8058" t="s">
        <v>2964</v>
      </c>
      <c r="B8058" t="s">
        <v>2965</v>
      </c>
      <c r="C8058" t="s">
        <v>2979</v>
      </c>
      <c r="D8058" t="s">
        <v>2980</v>
      </c>
      <c r="E8058" t="s">
        <v>2723</v>
      </c>
      <c r="F8058" s="1">
        <v>41852</v>
      </c>
      <c r="G8058" t="s">
        <v>2895</v>
      </c>
      <c r="H8058">
        <v>201503</v>
      </c>
      <c r="I8058" t="s">
        <v>27</v>
      </c>
      <c r="J8058" t="s">
        <v>28</v>
      </c>
      <c r="K8058" t="s">
        <v>143</v>
      </c>
      <c r="L8058" t="s">
        <v>30</v>
      </c>
      <c r="M8058" t="s">
        <v>2144</v>
      </c>
      <c r="N8058" t="s">
        <v>32</v>
      </c>
      <c r="O8058">
        <v>46957.96</v>
      </c>
      <c r="P8058" t="s">
        <v>2965</v>
      </c>
      <c r="Q8058" t="s">
        <v>2964</v>
      </c>
      <c r="R8058" t="s">
        <v>2969</v>
      </c>
      <c r="S8058" t="s">
        <v>34</v>
      </c>
      <c r="T8058" t="s">
        <v>561</v>
      </c>
    </row>
    <row r="8059" spans="1:20">
      <c r="A8059" t="s">
        <v>2981</v>
      </c>
      <c r="B8059" t="s">
        <v>1259</v>
      </c>
      <c r="C8059" t="s">
        <v>2982</v>
      </c>
      <c r="D8059" t="s">
        <v>2983</v>
      </c>
      <c r="E8059" t="s">
        <v>142</v>
      </c>
      <c r="F8059" s="1">
        <v>41244</v>
      </c>
      <c r="G8059" t="s">
        <v>2895</v>
      </c>
      <c r="H8059">
        <v>201503</v>
      </c>
      <c r="I8059" t="s">
        <v>27</v>
      </c>
      <c r="J8059" t="s">
        <v>28</v>
      </c>
      <c r="K8059" t="s">
        <v>29</v>
      </c>
      <c r="L8059" t="s">
        <v>30</v>
      </c>
      <c r="M8059" t="s">
        <v>31</v>
      </c>
      <c r="N8059" t="s">
        <v>48</v>
      </c>
      <c r="O8059">
        <v>97879.3</v>
      </c>
      <c r="P8059" t="s">
        <v>1259</v>
      </c>
      <c r="Q8059" t="s">
        <v>2981</v>
      </c>
      <c r="R8059" t="s">
        <v>1262</v>
      </c>
      <c r="S8059" t="s">
        <v>34</v>
      </c>
      <c r="T8059" t="s">
        <v>1263</v>
      </c>
    </row>
    <row r="8060" spans="1:20">
      <c r="A8060" t="s">
        <v>2981</v>
      </c>
      <c r="B8060" t="s">
        <v>1259</v>
      </c>
      <c r="C8060" t="s">
        <v>2982</v>
      </c>
      <c r="D8060" t="s">
        <v>2983</v>
      </c>
      <c r="E8060" t="s">
        <v>142</v>
      </c>
      <c r="F8060" s="1">
        <v>41244</v>
      </c>
      <c r="G8060" t="s">
        <v>2895</v>
      </c>
      <c r="H8060">
        <v>201503</v>
      </c>
      <c r="I8060" t="s">
        <v>27</v>
      </c>
      <c r="J8060" t="s">
        <v>28</v>
      </c>
      <c r="K8060" t="s">
        <v>29</v>
      </c>
      <c r="L8060" t="s">
        <v>30</v>
      </c>
      <c r="M8060" t="s">
        <v>31</v>
      </c>
      <c r="N8060" t="s">
        <v>49</v>
      </c>
      <c r="O8060">
        <v>-97879.27</v>
      </c>
      <c r="P8060" t="s">
        <v>1259</v>
      </c>
      <c r="Q8060" t="s">
        <v>2981</v>
      </c>
      <c r="R8060" t="s">
        <v>1262</v>
      </c>
      <c r="S8060" t="s">
        <v>34</v>
      </c>
      <c r="T8060" t="s">
        <v>1263</v>
      </c>
    </row>
    <row r="8061" spans="1:20">
      <c r="A8061" t="s">
        <v>2981</v>
      </c>
      <c r="B8061" t="s">
        <v>1259</v>
      </c>
      <c r="C8061" t="s">
        <v>2982</v>
      </c>
      <c r="D8061" t="s">
        <v>2983</v>
      </c>
      <c r="E8061" t="s">
        <v>142</v>
      </c>
      <c r="F8061" s="1">
        <v>41244</v>
      </c>
      <c r="G8061" t="s">
        <v>2895</v>
      </c>
      <c r="H8061">
        <v>201503</v>
      </c>
      <c r="I8061" t="s">
        <v>27</v>
      </c>
      <c r="J8061" t="s">
        <v>28</v>
      </c>
      <c r="K8061" t="s">
        <v>36</v>
      </c>
      <c r="L8061" t="s">
        <v>30</v>
      </c>
      <c r="M8061" t="s">
        <v>31</v>
      </c>
      <c r="N8061" t="s">
        <v>48</v>
      </c>
      <c r="O8061">
        <v>84080.180000000008</v>
      </c>
      <c r="P8061" t="s">
        <v>1259</v>
      </c>
      <c r="Q8061" t="s">
        <v>2981</v>
      </c>
      <c r="R8061" t="s">
        <v>1262</v>
      </c>
      <c r="S8061" t="s">
        <v>34</v>
      </c>
      <c r="T8061" t="s">
        <v>1263</v>
      </c>
    </row>
    <row r="8062" spans="1:20">
      <c r="A8062" t="s">
        <v>2981</v>
      </c>
      <c r="B8062" t="s">
        <v>1259</v>
      </c>
      <c r="C8062" t="s">
        <v>2982</v>
      </c>
      <c r="D8062" t="s">
        <v>2983</v>
      </c>
      <c r="E8062" t="s">
        <v>142</v>
      </c>
      <c r="F8062" s="1">
        <v>41244</v>
      </c>
      <c r="G8062" t="s">
        <v>2895</v>
      </c>
      <c r="H8062">
        <v>201503</v>
      </c>
      <c r="I8062" t="s">
        <v>27</v>
      </c>
      <c r="J8062" t="s">
        <v>28</v>
      </c>
      <c r="K8062" t="s">
        <v>36</v>
      </c>
      <c r="L8062" t="s">
        <v>30</v>
      </c>
      <c r="M8062" t="s">
        <v>31</v>
      </c>
      <c r="N8062" t="s">
        <v>49</v>
      </c>
      <c r="O8062">
        <v>-84080.19</v>
      </c>
      <c r="P8062" t="s">
        <v>1259</v>
      </c>
      <c r="Q8062" t="s">
        <v>2981</v>
      </c>
      <c r="R8062" t="s">
        <v>1262</v>
      </c>
      <c r="S8062" t="s">
        <v>34</v>
      </c>
      <c r="T8062" t="s">
        <v>1263</v>
      </c>
    </row>
    <row r="8063" spans="1:20">
      <c r="A8063" t="s">
        <v>2981</v>
      </c>
      <c r="B8063" t="s">
        <v>1259</v>
      </c>
      <c r="C8063" t="s">
        <v>2982</v>
      </c>
      <c r="D8063" t="s">
        <v>2983</v>
      </c>
      <c r="E8063" t="s">
        <v>142</v>
      </c>
      <c r="F8063" s="1">
        <v>41244</v>
      </c>
      <c r="G8063" t="s">
        <v>2895</v>
      </c>
      <c r="H8063">
        <v>201503</v>
      </c>
      <c r="I8063" t="s">
        <v>27</v>
      </c>
      <c r="J8063" t="s">
        <v>28</v>
      </c>
      <c r="K8063" t="s">
        <v>39</v>
      </c>
      <c r="L8063" t="s">
        <v>30</v>
      </c>
      <c r="M8063" t="s">
        <v>31</v>
      </c>
      <c r="N8063" t="s">
        <v>48</v>
      </c>
      <c r="O8063">
        <v>9009.69</v>
      </c>
      <c r="P8063" t="s">
        <v>1259</v>
      </c>
      <c r="Q8063" t="s">
        <v>2981</v>
      </c>
      <c r="R8063" t="s">
        <v>1262</v>
      </c>
      <c r="S8063" t="s">
        <v>34</v>
      </c>
      <c r="T8063" t="s">
        <v>1263</v>
      </c>
    </row>
    <row r="8064" spans="1:20">
      <c r="A8064" t="s">
        <v>2981</v>
      </c>
      <c r="B8064" t="s">
        <v>1259</v>
      </c>
      <c r="C8064" t="s">
        <v>2982</v>
      </c>
      <c r="D8064" t="s">
        <v>2983</v>
      </c>
      <c r="E8064" t="s">
        <v>142</v>
      </c>
      <c r="F8064" s="1">
        <v>41244</v>
      </c>
      <c r="G8064" t="s">
        <v>2895</v>
      </c>
      <c r="H8064">
        <v>201503</v>
      </c>
      <c r="I8064" t="s">
        <v>27</v>
      </c>
      <c r="J8064" t="s">
        <v>28</v>
      </c>
      <c r="K8064" t="s">
        <v>39</v>
      </c>
      <c r="L8064" t="s">
        <v>30</v>
      </c>
      <c r="M8064" t="s">
        <v>31</v>
      </c>
      <c r="N8064" t="s">
        <v>49</v>
      </c>
      <c r="O8064">
        <v>-9009.7100000000009</v>
      </c>
      <c r="P8064" t="s">
        <v>1259</v>
      </c>
      <c r="Q8064" t="s">
        <v>2981</v>
      </c>
      <c r="R8064" t="s">
        <v>1262</v>
      </c>
      <c r="S8064" t="s">
        <v>34</v>
      </c>
      <c r="T8064" t="s">
        <v>1263</v>
      </c>
    </row>
    <row r="8065" spans="1:20">
      <c r="A8065" t="s">
        <v>2984</v>
      </c>
      <c r="B8065" t="s">
        <v>1259</v>
      </c>
      <c r="C8065" t="s">
        <v>2985</v>
      </c>
      <c r="D8065" t="s">
        <v>2986</v>
      </c>
      <c r="E8065" t="s">
        <v>142</v>
      </c>
      <c r="F8065" s="1">
        <v>41548</v>
      </c>
      <c r="G8065" t="s">
        <v>2895</v>
      </c>
      <c r="H8065">
        <v>201503</v>
      </c>
      <c r="I8065" t="s">
        <v>27</v>
      </c>
      <c r="J8065" t="s">
        <v>28</v>
      </c>
      <c r="K8065" t="s">
        <v>29</v>
      </c>
      <c r="L8065" t="s">
        <v>30</v>
      </c>
      <c r="M8065" t="s">
        <v>31</v>
      </c>
      <c r="N8065" t="s">
        <v>32</v>
      </c>
      <c r="O8065">
        <v>79013.119999999995</v>
      </c>
      <c r="P8065" t="s">
        <v>1259</v>
      </c>
      <c r="Q8065" t="s">
        <v>2984</v>
      </c>
      <c r="R8065" t="s">
        <v>1262</v>
      </c>
      <c r="S8065" t="s">
        <v>34</v>
      </c>
      <c r="T8065" t="s">
        <v>561</v>
      </c>
    </row>
    <row r="8066" spans="1:20">
      <c r="A8066" t="s">
        <v>2984</v>
      </c>
      <c r="B8066" t="s">
        <v>1259</v>
      </c>
      <c r="C8066" t="s">
        <v>2985</v>
      </c>
      <c r="D8066" t="s">
        <v>2986</v>
      </c>
      <c r="E8066" t="s">
        <v>142</v>
      </c>
      <c r="F8066" s="1">
        <v>41548</v>
      </c>
      <c r="G8066" t="s">
        <v>2895</v>
      </c>
      <c r="H8066">
        <v>201503</v>
      </c>
      <c r="I8066" t="s">
        <v>27</v>
      </c>
      <c r="J8066" t="s">
        <v>28</v>
      </c>
      <c r="K8066" t="s">
        <v>36</v>
      </c>
      <c r="L8066" t="s">
        <v>30</v>
      </c>
      <c r="M8066" t="s">
        <v>31</v>
      </c>
      <c r="N8066" t="s">
        <v>32</v>
      </c>
      <c r="O8066">
        <v>91344.27</v>
      </c>
      <c r="P8066" t="s">
        <v>1259</v>
      </c>
      <c r="Q8066" t="s">
        <v>2984</v>
      </c>
      <c r="R8066" t="s">
        <v>1262</v>
      </c>
      <c r="S8066" t="s">
        <v>34</v>
      </c>
      <c r="T8066" t="s">
        <v>561</v>
      </c>
    </row>
    <row r="8067" spans="1:20">
      <c r="A8067" t="s">
        <v>2984</v>
      </c>
      <c r="B8067" t="s">
        <v>1259</v>
      </c>
      <c r="C8067" t="s">
        <v>2985</v>
      </c>
      <c r="D8067" t="s">
        <v>2986</v>
      </c>
      <c r="E8067" t="s">
        <v>142</v>
      </c>
      <c r="F8067" s="1">
        <v>41548</v>
      </c>
      <c r="G8067" t="s">
        <v>2895</v>
      </c>
      <c r="H8067">
        <v>201503</v>
      </c>
      <c r="I8067" t="s">
        <v>27</v>
      </c>
      <c r="J8067" t="s">
        <v>28</v>
      </c>
      <c r="K8067" t="s">
        <v>37</v>
      </c>
      <c r="L8067" t="s">
        <v>30</v>
      </c>
      <c r="M8067" t="s">
        <v>31</v>
      </c>
      <c r="N8067" t="s">
        <v>32</v>
      </c>
      <c r="O8067">
        <v>61858.270000000004</v>
      </c>
      <c r="P8067" t="s">
        <v>1259</v>
      </c>
      <c r="Q8067" t="s">
        <v>2984</v>
      </c>
      <c r="R8067" t="s">
        <v>1262</v>
      </c>
      <c r="S8067" t="s">
        <v>34</v>
      </c>
      <c r="T8067" t="s">
        <v>561</v>
      </c>
    </row>
    <row r="8068" spans="1:20">
      <c r="A8068" t="s">
        <v>2984</v>
      </c>
      <c r="B8068" t="s">
        <v>1259</v>
      </c>
      <c r="C8068" t="s">
        <v>2985</v>
      </c>
      <c r="D8068" t="s">
        <v>2986</v>
      </c>
      <c r="E8068" t="s">
        <v>142</v>
      </c>
      <c r="F8068" s="1">
        <v>41548</v>
      </c>
      <c r="G8068" t="s">
        <v>2895</v>
      </c>
      <c r="H8068">
        <v>201503</v>
      </c>
      <c r="I8068" t="s">
        <v>27</v>
      </c>
      <c r="J8068" t="s">
        <v>28</v>
      </c>
      <c r="K8068" t="s">
        <v>38</v>
      </c>
      <c r="L8068" t="s">
        <v>30</v>
      </c>
      <c r="M8068" t="s">
        <v>31</v>
      </c>
      <c r="N8068" t="s">
        <v>32</v>
      </c>
      <c r="O8068">
        <v>86918.03</v>
      </c>
      <c r="P8068" t="s">
        <v>1259</v>
      </c>
      <c r="Q8068" t="s">
        <v>2984</v>
      </c>
      <c r="R8068" t="s">
        <v>1262</v>
      </c>
      <c r="S8068" t="s">
        <v>34</v>
      </c>
      <c r="T8068" t="s">
        <v>561</v>
      </c>
    </row>
    <row r="8069" spans="1:20">
      <c r="A8069" t="s">
        <v>2984</v>
      </c>
      <c r="B8069" t="s">
        <v>1259</v>
      </c>
      <c r="C8069" t="s">
        <v>2985</v>
      </c>
      <c r="D8069" t="s">
        <v>2986</v>
      </c>
      <c r="E8069" t="s">
        <v>142</v>
      </c>
      <c r="F8069" s="1">
        <v>41548</v>
      </c>
      <c r="G8069" t="s">
        <v>2895</v>
      </c>
      <c r="H8069">
        <v>201503</v>
      </c>
      <c r="I8069" t="s">
        <v>27</v>
      </c>
      <c r="J8069" t="s">
        <v>28</v>
      </c>
      <c r="K8069" t="s">
        <v>39</v>
      </c>
      <c r="L8069" t="s">
        <v>30</v>
      </c>
      <c r="M8069" t="s">
        <v>31</v>
      </c>
      <c r="N8069" t="s">
        <v>32</v>
      </c>
      <c r="O8069">
        <v>8767.41</v>
      </c>
      <c r="P8069" t="s">
        <v>1259</v>
      </c>
      <c r="Q8069" t="s">
        <v>2984</v>
      </c>
      <c r="R8069" t="s">
        <v>1262</v>
      </c>
      <c r="S8069" t="s">
        <v>34</v>
      </c>
      <c r="T8069" t="s">
        <v>561</v>
      </c>
    </row>
    <row r="8070" spans="1:20">
      <c r="A8070" t="s">
        <v>2984</v>
      </c>
      <c r="B8070" t="s">
        <v>1259</v>
      </c>
      <c r="C8070" t="s">
        <v>2985</v>
      </c>
      <c r="D8070" t="s">
        <v>2986</v>
      </c>
      <c r="E8070" t="s">
        <v>142</v>
      </c>
      <c r="F8070" s="1">
        <v>41548</v>
      </c>
      <c r="G8070" t="s">
        <v>2895</v>
      </c>
      <c r="H8070">
        <v>201503</v>
      </c>
      <c r="I8070" t="s">
        <v>27</v>
      </c>
      <c r="J8070" t="s">
        <v>28</v>
      </c>
      <c r="K8070" t="s">
        <v>41</v>
      </c>
      <c r="L8070" t="s">
        <v>30</v>
      </c>
      <c r="M8070" t="s">
        <v>31</v>
      </c>
      <c r="N8070" t="s">
        <v>32</v>
      </c>
      <c r="O8070">
        <v>28947.62</v>
      </c>
      <c r="P8070" t="s">
        <v>1259</v>
      </c>
      <c r="Q8070" t="s">
        <v>2984</v>
      </c>
      <c r="R8070" t="s">
        <v>1262</v>
      </c>
      <c r="S8070" t="s">
        <v>34</v>
      </c>
      <c r="T8070" t="s">
        <v>561</v>
      </c>
    </row>
    <row r="8071" spans="1:20">
      <c r="A8071" t="s">
        <v>1275</v>
      </c>
      <c r="B8071" t="s">
        <v>1259</v>
      </c>
      <c r="C8071" t="s">
        <v>1276</v>
      </c>
      <c r="D8071" t="s">
        <v>1277</v>
      </c>
      <c r="E8071" t="s">
        <v>142</v>
      </c>
      <c r="F8071" s="1">
        <v>41791</v>
      </c>
      <c r="G8071" t="s">
        <v>2895</v>
      </c>
      <c r="H8071">
        <v>201503</v>
      </c>
      <c r="I8071" t="s">
        <v>27</v>
      </c>
      <c r="J8071" t="s">
        <v>28</v>
      </c>
      <c r="K8071" t="s">
        <v>29</v>
      </c>
      <c r="L8071" t="s">
        <v>30</v>
      </c>
      <c r="M8071" t="s">
        <v>31</v>
      </c>
      <c r="N8071" t="s">
        <v>32</v>
      </c>
      <c r="O8071">
        <v>4153.83</v>
      </c>
      <c r="P8071" t="s">
        <v>1259</v>
      </c>
      <c r="Q8071" t="s">
        <v>1275</v>
      </c>
      <c r="R8071" t="s">
        <v>1262</v>
      </c>
      <c r="S8071" t="s">
        <v>34</v>
      </c>
      <c r="T8071" t="s">
        <v>561</v>
      </c>
    </row>
    <row r="8072" spans="1:20">
      <c r="A8072" t="s">
        <v>1275</v>
      </c>
      <c r="B8072" t="s">
        <v>1259</v>
      </c>
      <c r="C8072" t="s">
        <v>1276</v>
      </c>
      <c r="D8072" t="s">
        <v>1277</v>
      </c>
      <c r="E8072" t="s">
        <v>142</v>
      </c>
      <c r="F8072" s="1">
        <v>41791</v>
      </c>
      <c r="G8072" t="s">
        <v>2895</v>
      </c>
      <c r="H8072">
        <v>201503</v>
      </c>
      <c r="I8072" t="s">
        <v>27</v>
      </c>
      <c r="J8072" t="s">
        <v>28</v>
      </c>
      <c r="K8072" t="s">
        <v>36</v>
      </c>
      <c r="L8072" t="s">
        <v>30</v>
      </c>
      <c r="M8072" t="s">
        <v>31</v>
      </c>
      <c r="N8072" t="s">
        <v>32</v>
      </c>
      <c r="O8072">
        <v>8023.1900000000005</v>
      </c>
      <c r="P8072" t="s">
        <v>1259</v>
      </c>
      <c r="Q8072" t="s">
        <v>1275</v>
      </c>
      <c r="R8072" t="s">
        <v>1262</v>
      </c>
      <c r="S8072" t="s">
        <v>34</v>
      </c>
      <c r="T8072" t="s">
        <v>561</v>
      </c>
    </row>
    <row r="8073" spans="1:20">
      <c r="A8073" t="s">
        <v>1278</v>
      </c>
      <c r="B8073" t="s">
        <v>1259</v>
      </c>
      <c r="C8073" t="s">
        <v>1279</v>
      </c>
      <c r="D8073" t="s">
        <v>1280</v>
      </c>
      <c r="E8073" t="s">
        <v>142</v>
      </c>
      <c r="F8073" s="1">
        <v>41334</v>
      </c>
      <c r="G8073" t="s">
        <v>2895</v>
      </c>
      <c r="H8073">
        <v>201503</v>
      </c>
      <c r="I8073" t="s">
        <v>27</v>
      </c>
      <c r="J8073" t="s">
        <v>28</v>
      </c>
      <c r="K8073" t="s">
        <v>29</v>
      </c>
      <c r="L8073" t="s">
        <v>30</v>
      </c>
      <c r="M8073" t="s">
        <v>31</v>
      </c>
      <c r="N8073" t="s">
        <v>32</v>
      </c>
      <c r="O8073">
        <v>90.72</v>
      </c>
      <c r="P8073" t="s">
        <v>1259</v>
      </c>
      <c r="Q8073" t="s">
        <v>1278</v>
      </c>
      <c r="R8073" t="s">
        <v>1262</v>
      </c>
      <c r="S8073" t="s">
        <v>34</v>
      </c>
      <c r="T8073" t="s">
        <v>561</v>
      </c>
    </row>
    <row r="8074" spans="1:20">
      <c r="A8074" t="s">
        <v>1278</v>
      </c>
      <c r="B8074" t="s">
        <v>1259</v>
      </c>
      <c r="C8074" t="s">
        <v>1279</v>
      </c>
      <c r="D8074" t="s">
        <v>1280</v>
      </c>
      <c r="E8074" t="s">
        <v>142</v>
      </c>
      <c r="F8074" s="1">
        <v>41334</v>
      </c>
      <c r="G8074" t="s">
        <v>2895</v>
      </c>
      <c r="H8074">
        <v>201503</v>
      </c>
      <c r="I8074" t="s">
        <v>27</v>
      </c>
      <c r="J8074" t="s">
        <v>28</v>
      </c>
      <c r="K8074" t="s">
        <v>36</v>
      </c>
      <c r="L8074" t="s">
        <v>30</v>
      </c>
      <c r="M8074" t="s">
        <v>31</v>
      </c>
      <c r="N8074" t="s">
        <v>32</v>
      </c>
      <c r="O8074">
        <v>14.120000000000001</v>
      </c>
      <c r="P8074" t="s">
        <v>1259</v>
      </c>
      <c r="Q8074" t="s">
        <v>1278</v>
      </c>
      <c r="R8074" t="s">
        <v>1262</v>
      </c>
      <c r="S8074" t="s">
        <v>34</v>
      </c>
      <c r="T8074" t="s">
        <v>561</v>
      </c>
    </row>
    <row r="8075" spans="1:20">
      <c r="A8075" t="s">
        <v>1278</v>
      </c>
      <c r="B8075" t="s">
        <v>1259</v>
      </c>
      <c r="C8075" t="s">
        <v>1279</v>
      </c>
      <c r="D8075" t="s">
        <v>1280</v>
      </c>
      <c r="E8075" t="s">
        <v>142</v>
      </c>
      <c r="F8075" s="1">
        <v>41334</v>
      </c>
      <c r="G8075" t="s">
        <v>2895</v>
      </c>
      <c r="H8075">
        <v>201503</v>
      </c>
      <c r="I8075" t="s">
        <v>27</v>
      </c>
      <c r="J8075" t="s">
        <v>28</v>
      </c>
      <c r="K8075" t="s">
        <v>37</v>
      </c>
      <c r="L8075" t="s">
        <v>30</v>
      </c>
      <c r="M8075" t="s">
        <v>31</v>
      </c>
      <c r="N8075" t="s">
        <v>32</v>
      </c>
      <c r="O8075">
        <v>28.26</v>
      </c>
      <c r="P8075" t="s">
        <v>1259</v>
      </c>
      <c r="Q8075" t="s">
        <v>1278</v>
      </c>
      <c r="R8075" t="s">
        <v>1262</v>
      </c>
      <c r="S8075" t="s">
        <v>34</v>
      </c>
      <c r="T8075" t="s">
        <v>561</v>
      </c>
    </row>
    <row r="8076" spans="1:20">
      <c r="A8076" t="s">
        <v>1278</v>
      </c>
      <c r="B8076" t="s">
        <v>1259</v>
      </c>
      <c r="C8076" t="s">
        <v>1279</v>
      </c>
      <c r="D8076" t="s">
        <v>1280</v>
      </c>
      <c r="E8076" t="s">
        <v>142</v>
      </c>
      <c r="F8076" s="1">
        <v>41334</v>
      </c>
      <c r="G8076" t="s">
        <v>2895</v>
      </c>
      <c r="H8076">
        <v>201503</v>
      </c>
      <c r="I8076" t="s">
        <v>27</v>
      </c>
      <c r="J8076" t="s">
        <v>28</v>
      </c>
      <c r="K8076" t="s">
        <v>38</v>
      </c>
      <c r="L8076" t="s">
        <v>30</v>
      </c>
      <c r="M8076" t="s">
        <v>31</v>
      </c>
      <c r="N8076" t="s">
        <v>32</v>
      </c>
      <c r="O8076">
        <v>1174.46</v>
      </c>
      <c r="P8076" t="s">
        <v>1259</v>
      </c>
      <c r="Q8076" t="s">
        <v>1278</v>
      </c>
      <c r="R8076" t="s">
        <v>1262</v>
      </c>
      <c r="S8076" t="s">
        <v>34</v>
      </c>
      <c r="T8076" t="s">
        <v>561</v>
      </c>
    </row>
    <row r="8077" spans="1:20">
      <c r="A8077" t="s">
        <v>1278</v>
      </c>
      <c r="B8077" t="s">
        <v>1259</v>
      </c>
      <c r="C8077" t="s">
        <v>1279</v>
      </c>
      <c r="D8077" t="s">
        <v>1280</v>
      </c>
      <c r="E8077" t="s">
        <v>142</v>
      </c>
      <c r="F8077" s="1">
        <v>41334</v>
      </c>
      <c r="G8077" t="s">
        <v>2895</v>
      </c>
      <c r="H8077">
        <v>201503</v>
      </c>
      <c r="I8077" t="s">
        <v>27</v>
      </c>
      <c r="J8077" t="s">
        <v>28</v>
      </c>
      <c r="K8077" t="s">
        <v>41</v>
      </c>
      <c r="L8077" t="s">
        <v>30</v>
      </c>
      <c r="M8077" t="s">
        <v>31</v>
      </c>
      <c r="N8077" t="s">
        <v>32</v>
      </c>
      <c r="O8077">
        <v>0.53</v>
      </c>
      <c r="P8077" t="s">
        <v>1259</v>
      </c>
      <c r="Q8077" t="s">
        <v>1278</v>
      </c>
      <c r="R8077" t="s">
        <v>1262</v>
      </c>
      <c r="S8077" t="s">
        <v>34</v>
      </c>
      <c r="T8077" t="s">
        <v>561</v>
      </c>
    </row>
    <row r="8078" spans="1:20">
      <c r="A8078" t="s">
        <v>2987</v>
      </c>
      <c r="B8078" t="s">
        <v>1259</v>
      </c>
      <c r="C8078" t="s">
        <v>2988</v>
      </c>
      <c r="D8078" t="s">
        <v>2989</v>
      </c>
      <c r="E8078" t="s">
        <v>142</v>
      </c>
      <c r="F8078" s="1">
        <v>41198</v>
      </c>
      <c r="G8078" t="s">
        <v>2895</v>
      </c>
      <c r="H8078">
        <v>201503</v>
      </c>
      <c r="I8078" t="s">
        <v>27</v>
      </c>
      <c r="J8078" t="s">
        <v>28</v>
      </c>
      <c r="K8078" t="s">
        <v>36</v>
      </c>
      <c r="L8078" t="s">
        <v>30</v>
      </c>
      <c r="M8078" t="s">
        <v>31</v>
      </c>
      <c r="N8078" t="s">
        <v>48</v>
      </c>
      <c r="O8078">
        <v>932.26</v>
      </c>
      <c r="P8078" t="s">
        <v>1259</v>
      </c>
      <c r="Q8078" t="s">
        <v>2987</v>
      </c>
      <c r="R8078" t="s">
        <v>1262</v>
      </c>
      <c r="S8078" t="s">
        <v>34</v>
      </c>
      <c r="T8078" t="s">
        <v>561</v>
      </c>
    </row>
    <row r="8079" spans="1:20">
      <c r="A8079" t="s">
        <v>2987</v>
      </c>
      <c r="B8079" t="s">
        <v>1259</v>
      </c>
      <c r="C8079" t="s">
        <v>2988</v>
      </c>
      <c r="D8079" t="s">
        <v>2989</v>
      </c>
      <c r="E8079" t="s">
        <v>142</v>
      </c>
      <c r="F8079" s="1">
        <v>41198</v>
      </c>
      <c r="G8079" t="s">
        <v>2895</v>
      </c>
      <c r="H8079">
        <v>201503</v>
      </c>
      <c r="I8079" t="s">
        <v>27</v>
      </c>
      <c r="J8079" t="s">
        <v>28</v>
      </c>
      <c r="K8079" t="s">
        <v>36</v>
      </c>
      <c r="L8079" t="s">
        <v>30</v>
      </c>
      <c r="M8079" t="s">
        <v>31</v>
      </c>
      <c r="N8079" t="s">
        <v>49</v>
      </c>
      <c r="O8079">
        <v>-932.26</v>
      </c>
      <c r="P8079" t="s">
        <v>1259</v>
      </c>
      <c r="Q8079" t="s">
        <v>2987</v>
      </c>
      <c r="R8079" t="s">
        <v>1262</v>
      </c>
      <c r="S8079" t="s">
        <v>34</v>
      </c>
      <c r="T8079" t="s">
        <v>561</v>
      </c>
    </row>
    <row r="8080" spans="1:20">
      <c r="A8080" t="s">
        <v>2987</v>
      </c>
      <c r="B8080" t="s">
        <v>1259</v>
      </c>
      <c r="C8080" t="s">
        <v>2988</v>
      </c>
      <c r="D8080" t="s">
        <v>2989</v>
      </c>
      <c r="E8080" t="s">
        <v>142</v>
      </c>
      <c r="F8080" s="1">
        <v>41198</v>
      </c>
      <c r="G8080" t="s">
        <v>2895</v>
      </c>
      <c r="H8080">
        <v>201503</v>
      </c>
      <c r="I8080" t="s">
        <v>27</v>
      </c>
      <c r="J8080" t="s">
        <v>28</v>
      </c>
      <c r="K8080" t="s">
        <v>38</v>
      </c>
      <c r="L8080" t="s">
        <v>30</v>
      </c>
      <c r="M8080" t="s">
        <v>31</v>
      </c>
      <c r="N8080" t="s">
        <v>48</v>
      </c>
      <c r="O8080">
        <v>323777.2</v>
      </c>
      <c r="P8080" t="s">
        <v>1259</v>
      </c>
      <c r="Q8080" t="s">
        <v>2987</v>
      </c>
      <c r="R8080" t="s">
        <v>1262</v>
      </c>
      <c r="S8080" t="s">
        <v>34</v>
      </c>
      <c r="T8080" t="s">
        <v>561</v>
      </c>
    </row>
    <row r="8081" spans="1:20">
      <c r="A8081" t="s">
        <v>2987</v>
      </c>
      <c r="B8081" t="s">
        <v>1259</v>
      </c>
      <c r="C8081" t="s">
        <v>2988</v>
      </c>
      <c r="D8081" t="s">
        <v>2989</v>
      </c>
      <c r="E8081" t="s">
        <v>142</v>
      </c>
      <c r="F8081" s="1">
        <v>41198</v>
      </c>
      <c r="G8081" t="s">
        <v>2895</v>
      </c>
      <c r="H8081">
        <v>201503</v>
      </c>
      <c r="I8081" t="s">
        <v>27</v>
      </c>
      <c r="J8081" t="s">
        <v>28</v>
      </c>
      <c r="K8081" t="s">
        <v>38</v>
      </c>
      <c r="L8081" t="s">
        <v>30</v>
      </c>
      <c r="M8081" t="s">
        <v>31</v>
      </c>
      <c r="N8081" t="s">
        <v>49</v>
      </c>
      <c r="O8081">
        <v>-323777.2</v>
      </c>
      <c r="P8081" t="s">
        <v>1259</v>
      </c>
      <c r="Q8081" t="s">
        <v>2987</v>
      </c>
      <c r="R8081" t="s">
        <v>1262</v>
      </c>
      <c r="S8081" t="s">
        <v>34</v>
      </c>
      <c r="T8081" t="s">
        <v>561</v>
      </c>
    </row>
    <row r="8082" spans="1:20">
      <c r="A8082" t="s">
        <v>2987</v>
      </c>
      <c r="B8082" t="s">
        <v>1259</v>
      </c>
      <c r="C8082" t="s">
        <v>2988</v>
      </c>
      <c r="D8082" t="s">
        <v>2989</v>
      </c>
      <c r="E8082" t="s">
        <v>142</v>
      </c>
      <c r="F8082" s="1">
        <v>41198</v>
      </c>
      <c r="G8082" t="s">
        <v>2895</v>
      </c>
      <c r="H8082">
        <v>201503</v>
      </c>
      <c r="I8082" t="s">
        <v>27</v>
      </c>
      <c r="J8082" t="s">
        <v>28</v>
      </c>
      <c r="K8082" t="s">
        <v>41</v>
      </c>
      <c r="L8082" t="s">
        <v>30</v>
      </c>
      <c r="M8082" t="s">
        <v>31</v>
      </c>
      <c r="N8082" t="s">
        <v>48</v>
      </c>
      <c r="O8082">
        <v>5232.9400000000005</v>
      </c>
      <c r="P8082" t="s">
        <v>1259</v>
      </c>
      <c r="Q8082" t="s">
        <v>2987</v>
      </c>
      <c r="R8082" t="s">
        <v>1262</v>
      </c>
      <c r="S8082" t="s">
        <v>34</v>
      </c>
      <c r="T8082" t="s">
        <v>561</v>
      </c>
    </row>
    <row r="8083" spans="1:20">
      <c r="A8083" t="s">
        <v>2987</v>
      </c>
      <c r="B8083" t="s">
        <v>1259</v>
      </c>
      <c r="C8083" t="s">
        <v>2988</v>
      </c>
      <c r="D8083" t="s">
        <v>2989</v>
      </c>
      <c r="E8083" t="s">
        <v>142</v>
      </c>
      <c r="F8083" s="1">
        <v>41198</v>
      </c>
      <c r="G8083" t="s">
        <v>2895</v>
      </c>
      <c r="H8083">
        <v>201503</v>
      </c>
      <c r="I8083" t="s">
        <v>27</v>
      </c>
      <c r="J8083" t="s">
        <v>28</v>
      </c>
      <c r="K8083" t="s">
        <v>41</v>
      </c>
      <c r="L8083" t="s">
        <v>30</v>
      </c>
      <c r="M8083" t="s">
        <v>31</v>
      </c>
      <c r="N8083" t="s">
        <v>49</v>
      </c>
      <c r="O8083">
        <v>-5232.9400000000005</v>
      </c>
      <c r="P8083" t="s">
        <v>1259</v>
      </c>
      <c r="Q8083" t="s">
        <v>2987</v>
      </c>
      <c r="R8083" t="s">
        <v>1262</v>
      </c>
      <c r="S8083" t="s">
        <v>34</v>
      </c>
      <c r="T8083" t="s">
        <v>561</v>
      </c>
    </row>
    <row r="8084" spans="1:20">
      <c r="A8084" t="s">
        <v>1281</v>
      </c>
      <c r="B8084" t="s">
        <v>1282</v>
      </c>
      <c r="C8084" t="s">
        <v>1283</v>
      </c>
      <c r="D8084" t="s">
        <v>1284</v>
      </c>
      <c r="E8084" t="s">
        <v>142</v>
      </c>
      <c r="F8084" s="1">
        <v>41609</v>
      </c>
      <c r="G8084" t="s">
        <v>2895</v>
      </c>
      <c r="H8084">
        <v>201503</v>
      </c>
      <c r="I8084" t="s">
        <v>27</v>
      </c>
      <c r="J8084" t="s">
        <v>53</v>
      </c>
      <c r="K8084" t="s">
        <v>29</v>
      </c>
      <c r="L8084" t="s">
        <v>54</v>
      </c>
      <c r="M8084" t="s">
        <v>31</v>
      </c>
      <c r="N8084" t="s">
        <v>32</v>
      </c>
      <c r="O8084">
        <v>283.3</v>
      </c>
      <c r="P8084" t="s">
        <v>1282</v>
      </c>
      <c r="Q8084" t="s">
        <v>1281</v>
      </c>
      <c r="R8084" t="s">
        <v>1285</v>
      </c>
      <c r="S8084" t="s">
        <v>34</v>
      </c>
      <c r="T8084" t="s">
        <v>561</v>
      </c>
    </row>
    <row r="8085" spans="1:20">
      <c r="A8085" t="s">
        <v>1281</v>
      </c>
      <c r="B8085" t="s">
        <v>1282</v>
      </c>
      <c r="C8085" t="s">
        <v>1283</v>
      </c>
      <c r="D8085" t="s">
        <v>1284</v>
      </c>
      <c r="E8085" t="s">
        <v>142</v>
      </c>
      <c r="F8085" s="1">
        <v>41609</v>
      </c>
      <c r="G8085" t="s">
        <v>2895</v>
      </c>
      <c r="H8085">
        <v>201503</v>
      </c>
      <c r="I8085" t="s">
        <v>27</v>
      </c>
      <c r="J8085" t="s">
        <v>53</v>
      </c>
      <c r="K8085" t="s">
        <v>36</v>
      </c>
      <c r="L8085" t="s">
        <v>54</v>
      </c>
      <c r="M8085" t="s">
        <v>31</v>
      </c>
      <c r="N8085" t="s">
        <v>32</v>
      </c>
      <c r="O8085">
        <v>34.64</v>
      </c>
      <c r="P8085" t="s">
        <v>1282</v>
      </c>
      <c r="Q8085" t="s">
        <v>1281</v>
      </c>
      <c r="R8085" t="s">
        <v>1285</v>
      </c>
      <c r="S8085" t="s">
        <v>34</v>
      </c>
      <c r="T8085" t="s">
        <v>561</v>
      </c>
    </row>
    <row r="8086" spans="1:20">
      <c r="A8086" t="s">
        <v>1281</v>
      </c>
      <c r="B8086" t="s">
        <v>1282</v>
      </c>
      <c r="C8086" t="s">
        <v>1283</v>
      </c>
      <c r="D8086" t="s">
        <v>1284</v>
      </c>
      <c r="E8086" t="s">
        <v>142</v>
      </c>
      <c r="F8086" s="1">
        <v>41609</v>
      </c>
      <c r="G8086" t="s">
        <v>2895</v>
      </c>
      <c r="H8086">
        <v>201503</v>
      </c>
      <c r="I8086" t="s">
        <v>27</v>
      </c>
      <c r="J8086" t="s">
        <v>53</v>
      </c>
      <c r="K8086" t="s">
        <v>37</v>
      </c>
      <c r="L8086" t="s">
        <v>54</v>
      </c>
      <c r="M8086" t="s">
        <v>31</v>
      </c>
      <c r="N8086" t="s">
        <v>32</v>
      </c>
      <c r="O8086">
        <v>190.31</v>
      </c>
      <c r="P8086" t="s">
        <v>1282</v>
      </c>
      <c r="Q8086" t="s">
        <v>1281</v>
      </c>
      <c r="R8086" t="s">
        <v>1285</v>
      </c>
      <c r="S8086" t="s">
        <v>34</v>
      </c>
      <c r="T8086" t="s">
        <v>561</v>
      </c>
    </row>
    <row r="8087" spans="1:20">
      <c r="A8087" t="s">
        <v>1281</v>
      </c>
      <c r="B8087" t="s">
        <v>1282</v>
      </c>
      <c r="C8087" t="s">
        <v>1283</v>
      </c>
      <c r="D8087" t="s">
        <v>1284</v>
      </c>
      <c r="E8087" t="s">
        <v>142</v>
      </c>
      <c r="F8087" s="1">
        <v>41609</v>
      </c>
      <c r="G8087" t="s">
        <v>2895</v>
      </c>
      <c r="H8087">
        <v>201503</v>
      </c>
      <c r="I8087" t="s">
        <v>27</v>
      </c>
      <c r="J8087" t="s">
        <v>53</v>
      </c>
      <c r="K8087" t="s">
        <v>38</v>
      </c>
      <c r="L8087" t="s">
        <v>54</v>
      </c>
      <c r="M8087" t="s">
        <v>31</v>
      </c>
      <c r="N8087" t="s">
        <v>32</v>
      </c>
      <c r="O8087">
        <v>700.44</v>
      </c>
      <c r="P8087" t="s">
        <v>1282</v>
      </c>
      <c r="Q8087" t="s">
        <v>1281</v>
      </c>
      <c r="R8087" t="s">
        <v>1285</v>
      </c>
      <c r="S8087" t="s">
        <v>34</v>
      </c>
      <c r="T8087" t="s">
        <v>561</v>
      </c>
    </row>
    <row r="8088" spans="1:20">
      <c r="A8088" t="s">
        <v>1281</v>
      </c>
      <c r="B8088" t="s">
        <v>1282</v>
      </c>
      <c r="C8088" t="s">
        <v>1283</v>
      </c>
      <c r="D8088" t="s">
        <v>1284</v>
      </c>
      <c r="E8088" t="s">
        <v>142</v>
      </c>
      <c r="F8088" s="1">
        <v>41609</v>
      </c>
      <c r="G8088" t="s">
        <v>2895</v>
      </c>
      <c r="H8088">
        <v>201503</v>
      </c>
      <c r="I8088" t="s">
        <v>27</v>
      </c>
      <c r="J8088" t="s">
        <v>53</v>
      </c>
      <c r="K8088" t="s">
        <v>39</v>
      </c>
      <c r="L8088" t="s">
        <v>54</v>
      </c>
      <c r="M8088" t="s">
        <v>31</v>
      </c>
      <c r="N8088" t="s">
        <v>32</v>
      </c>
      <c r="O8088">
        <v>6.9</v>
      </c>
      <c r="P8088" t="s">
        <v>1282</v>
      </c>
      <c r="Q8088" t="s">
        <v>1281</v>
      </c>
      <c r="R8088" t="s">
        <v>1285</v>
      </c>
      <c r="S8088" t="s">
        <v>34</v>
      </c>
      <c r="T8088" t="s">
        <v>561</v>
      </c>
    </row>
    <row r="8089" spans="1:20">
      <c r="A8089" t="s">
        <v>1281</v>
      </c>
      <c r="B8089" t="s">
        <v>1282</v>
      </c>
      <c r="C8089" t="s">
        <v>1283</v>
      </c>
      <c r="D8089" t="s">
        <v>1284</v>
      </c>
      <c r="E8089" t="s">
        <v>142</v>
      </c>
      <c r="F8089" s="1">
        <v>41609</v>
      </c>
      <c r="G8089" t="s">
        <v>2895</v>
      </c>
      <c r="H8089">
        <v>201503</v>
      </c>
      <c r="I8089" t="s">
        <v>27</v>
      </c>
      <c r="J8089" t="s">
        <v>53</v>
      </c>
      <c r="K8089" t="s">
        <v>41</v>
      </c>
      <c r="L8089" t="s">
        <v>54</v>
      </c>
      <c r="M8089" t="s">
        <v>31</v>
      </c>
      <c r="N8089" t="s">
        <v>32</v>
      </c>
      <c r="O8089">
        <v>7.25</v>
      </c>
      <c r="P8089" t="s">
        <v>1282</v>
      </c>
      <c r="Q8089" t="s">
        <v>1281</v>
      </c>
      <c r="R8089" t="s">
        <v>1285</v>
      </c>
      <c r="S8089" t="s">
        <v>34</v>
      </c>
      <c r="T8089" t="s">
        <v>561</v>
      </c>
    </row>
    <row r="8090" spans="1:20">
      <c r="A8090" t="s">
        <v>2990</v>
      </c>
      <c r="B8090" t="s">
        <v>2991</v>
      </c>
      <c r="C8090" t="s">
        <v>2992</v>
      </c>
      <c r="D8090" t="s">
        <v>2993</v>
      </c>
      <c r="E8090" t="s">
        <v>142</v>
      </c>
      <c r="F8090" s="1">
        <v>41214</v>
      </c>
      <c r="G8090" t="s">
        <v>2895</v>
      </c>
      <c r="H8090">
        <v>201503</v>
      </c>
      <c r="I8090" t="s">
        <v>27</v>
      </c>
      <c r="J8090" t="s">
        <v>53</v>
      </c>
      <c r="K8090" t="s">
        <v>29</v>
      </c>
      <c r="L8090" t="s">
        <v>54</v>
      </c>
      <c r="M8090" t="s">
        <v>31</v>
      </c>
      <c r="N8090" t="s">
        <v>48</v>
      </c>
      <c r="O8090">
        <v>131765.97</v>
      </c>
      <c r="P8090" t="s">
        <v>2991</v>
      </c>
      <c r="Q8090" t="s">
        <v>2990</v>
      </c>
      <c r="R8090" t="s">
        <v>2994</v>
      </c>
      <c r="S8090" t="s">
        <v>34</v>
      </c>
      <c r="T8090" t="s">
        <v>1263</v>
      </c>
    </row>
    <row r="8091" spans="1:20">
      <c r="A8091" t="s">
        <v>2990</v>
      </c>
      <c r="B8091" t="s">
        <v>2991</v>
      </c>
      <c r="C8091" t="s">
        <v>2992</v>
      </c>
      <c r="D8091" t="s">
        <v>2993</v>
      </c>
      <c r="E8091" t="s">
        <v>142</v>
      </c>
      <c r="F8091" s="1">
        <v>41214</v>
      </c>
      <c r="G8091" t="s">
        <v>2895</v>
      </c>
      <c r="H8091">
        <v>201503</v>
      </c>
      <c r="I8091" t="s">
        <v>27</v>
      </c>
      <c r="J8091" t="s">
        <v>53</v>
      </c>
      <c r="K8091" t="s">
        <v>29</v>
      </c>
      <c r="L8091" t="s">
        <v>54</v>
      </c>
      <c r="M8091" t="s">
        <v>31</v>
      </c>
      <c r="N8091" t="s">
        <v>49</v>
      </c>
      <c r="O8091">
        <v>-131766.04</v>
      </c>
      <c r="P8091" t="s">
        <v>2991</v>
      </c>
      <c r="Q8091" t="s">
        <v>2990</v>
      </c>
      <c r="R8091" t="s">
        <v>2994</v>
      </c>
      <c r="S8091" t="s">
        <v>34</v>
      </c>
      <c r="T8091" t="s">
        <v>1263</v>
      </c>
    </row>
    <row r="8092" spans="1:20">
      <c r="A8092" t="s">
        <v>2990</v>
      </c>
      <c r="B8092" t="s">
        <v>2991</v>
      </c>
      <c r="C8092" t="s">
        <v>2992</v>
      </c>
      <c r="D8092" t="s">
        <v>2993</v>
      </c>
      <c r="E8092" t="s">
        <v>142</v>
      </c>
      <c r="F8092" s="1">
        <v>41214</v>
      </c>
      <c r="G8092" t="s">
        <v>2895</v>
      </c>
      <c r="H8092">
        <v>201503</v>
      </c>
      <c r="I8092" t="s">
        <v>27</v>
      </c>
      <c r="J8092" t="s">
        <v>53</v>
      </c>
      <c r="K8092" t="s">
        <v>36</v>
      </c>
      <c r="L8092" t="s">
        <v>54</v>
      </c>
      <c r="M8092" t="s">
        <v>31</v>
      </c>
      <c r="N8092" t="s">
        <v>48</v>
      </c>
      <c r="O8092">
        <v>73728.710000000006</v>
      </c>
      <c r="P8092" t="s">
        <v>2991</v>
      </c>
      <c r="Q8092" t="s">
        <v>2990</v>
      </c>
      <c r="R8092" t="s">
        <v>2994</v>
      </c>
      <c r="S8092" t="s">
        <v>34</v>
      </c>
      <c r="T8092" t="s">
        <v>1263</v>
      </c>
    </row>
    <row r="8093" spans="1:20">
      <c r="A8093" t="s">
        <v>2990</v>
      </c>
      <c r="B8093" t="s">
        <v>2991</v>
      </c>
      <c r="C8093" t="s">
        <v>2992</v>
      </c>
      <c r="D8093" t="s">
        <v>2993</v>
      </c>
      <c r="E8093" t="s">
        <v>142</v>
      </c>
      <c r="F8093" s="1">
        <v>41214</v>
      </c>
      <c r="G8093" t="s">
        <v>2895</v>
      </c>
      <c r="H8093">
        <v>201503</v>
      </c>
      <c r="I8093" t="s">
        <v>27</v>
      </c>
      <c r="J8093" t="s">
        <v>53</v>
      </c>
      <c r="K8093" t="s">
        <v>36</v>
      </c>
      <c r="L8093" t="s">
        <v>54</v>
      </c>
      <c r="M8093" t="s">
        <v>31</v>
      </c>
      <c r="N8093" t="s">
        <v>49</v>
      </c>
      <c r="O8093">
        <v>-73728.680000000008</v>
      </c>
      <c r="P8093" t="s">
        <v>2991</v>
      </c>
      <c r="Q8093" t="s">
        <v>2990</v>
      </c>
      <c r="R8093" t="s">
        <v>2994</v>
      </c>
      <c r="S8093" t="s">
        <v>34</v>
      </c>
      <c r="T8093" t="s">
        <v>1263</v>
      </c>
    </row>
    <row r="8094" spans="1:20">
      <c r="A8094" t="s">
        <v>2990</v>
      </c>
      <c r="B8094" t="s">
        <v>2991</v>
      </c>
      <c r="C8094" t="s">
        <v>2992</v>
      </c>
      <c r="D8094" t="s">
        <v>2993</v>
      </c>
      <c r="E8094" t="s">
        <v>142</v>
      </c>
      <c r="F8094" s="1">
        <v>41214</v>
      </c>
      <c r="G8094" t="s">
        <v>2895</v>
      </c>
      <c r="H8094">
        <v>201503</v>
      </c>
      <c r="I8094" t="s">
        <v>27</v>
      </c>
      <c r="J8094" t="s">
        <v>53</v>
      </c>
      <c r="K8094" t="s">
        <v>37</v>
      </c>
      <c r="L8094" t="s">
        <v>54</v>
      </c>
      <c r="M8094" t="s">
        <v>31</v>
      </c>
      <c r="N8094" t="s">
        <v>48</v>
      </c>
      <c r="O8094">
        <v>1773.55</v>
      </c>
      <c r="P8094" t="s">
        <v>2991</v>
      </c>
      <c r="Q8094" t="s">
        <v>2990</v>
      </c>
      <c r="R8094" t="s">
        <v>2994</v>
      </c>
      <c r="S8094" t="s">
        <v>34</v>
      </c>
      <c r="T8094" t="s">
        <v>1263</v>
      </c>
    </row>
    <row r="8095" spans="1:20">
      <c r="A8095" t="s">
        <v>2990</v>
      </c>
      <c r="B8095" t="s">
        <v>2991</v>
      </c>
      <c r="C8095" t="s">
        <v>2992</v>
      </c>
      <c r="D8095" t="s">
        <v>2993</v>
      </c>
      <c r="E8095" t="s">
        <v>142</v>
      </c>
      <c r="F8095" s="1">
        <v>41214</v>
      </c>
      <c r="G8095" t="s">
        <v>2895</v>
      </c>
      <c r="H8095">
        <v>201503</v>
      </c>
      <c r="I8095" t="s">
        <v>27</v>
      </c>
      <c r="J8095" t="s">
        <v>53</v>
      </c>
      <c r="K8095" t="s">
        <v>37</v>
      </c>
      <c r="L8095" t="s">
        <v>54</v>
      </c>
      <c r="M8095" t="s">
        <v>31</v>
      </c>
      <c r="N8095" t="s">
        <v>49</v>
      </c>
      <c r="O8095">
        <v>-1773.51</v>
      </c>
      <c r="P8095" t="s">
        <v>2991</v>
      </c>
      <c r="Q8095" t="s">
        <v>2990</v>
      </c>
      <c r="R8095" t="s">
        <v>2994</v>
      </c>
      <c r="S8095" t="s">
        <v>34</v>
      </c>
      <c r="T8095" t="s">
        <v>1263</v>
      </c>
    </row>
    <row r="8096" spans="1:20">
      <c r="A8096" t="s">
        <v>2990</v>
      </c>
      <c r="B8096" t="s">
        <v>2991</v>
      </c>
      <c r="C8096" t="s">
        <v>2992</v>
      </c>
      <c r="D8096" t="s">
        <v>2993</v>
      </c>
      <c r="E8096" t="s">
        <v>142</v>
      </c>
      <c r="F8096" s="1">
        <v>41214</v>
      </c>
      <c r="G8096" t="s">
        <v>2895</v>
      </c>
      <c r="H8096">
        <v>201503</v>
      </c>
      <c r="I8096" t="s">
        <v>27</v>
      </c>
      <c r="J8096" t="s">
        <v>53</v>
      </c>
      <c r="K8096" t="s">
        <v>38</v>
      </c>
      <c r="L8096" t="s">
        <v>54</v>
      </c>
      <c r="M8096" t="s">
        <v>31</v>
      </c>
      <c r="N8096" t="s">
        <v>48</v>
      </c>
      <c r="O8096">
        <v>10138.300000000001</v>
      </c>
      <c r="P8096" t="s">
        <v>2991</v>
      </c>
      <c r="Q8096" t="s">
        <v>2990</v>
      </c>
      <c r="R8096" t="s">
        <v>2994</v>
      </c>
      <c r="S8096" t="s">
        <v>34</v>
      </c>
      <c r="T8096" t="s">
        <v>1263</v>
      </c>
    </row>
    <row r="8097" spans="1:20">
      <c r="A8097" t="s">
        <v>2990</v>
      </c>
      <c r="B8097" t="s">
        <v>2991</v>
      </c>
      <c r="C8097" t="s">
        <v>2992</v>
      </c>
      <c r="D8097" t="s">
        <v>2993</v>
      </c>
      <c r="E8097" t="s">
        <v>142</v>
      </c>
      <c r="F8097" s="1">
        <v>41214</v>
      </c>
      <c r="G8097" t="s">
        <v>2895</v>
      </c>
      <c r="H8097">
        <v>201503</v>
      </c>
      <c r="I8097" t="s">
        <v>27</v>
      </c>
      <c r="J8097" t="s">
        <v>53</v>
      </c>
      <c r="K8097" t="s">
        <v>38</v>
      </c>
      <c r="L8097" t="s">
        <v>54</v>
      </c>
      <c r="M8097" t="s">
        <v>31</v>
      </c>
      <c r="N8097" t="s">
        <v>49</v>
      </c>
      <c r="O8097">
        <v>-10138.32</v>
      </c>
      <c r="P8097" t="s">
        <v>2991</v>
      </c>
      <c r="Q8097" t="s">
        <v>2990</v>
      </c>
      <c r="R8097" t="s">
        <v>2994</v>
      </c>
      <c r="S8097" t="s">
        <v>34</v>
      </c>
      <c r="T8097" t="s">
        <v>1263</v>
      </c>
    </row>
    <row r="8098" spans="1:20">
      <c r="A8098" t="s">
        <v>2990</v>
      </c>
      <c r="B8098" t="s">
        <v>2991</v>
      </c>
      <c r="C8098" t="s">
        <v>2992</v>
      </c>
      <c r="D8098" t="s">
        <v>2993</v>
      </c>
      <c r="E8098" t="s">
        <v>142</v>
      </c>
      <c r="F8098" s="1">
        <v>41214</v>
      </c>
      <c r="G8098" t="s">
        <v>2895</v>
      </c>
      <c r="H8098">
        <v>201503</v>
      </c>
      <c r="I8098" t="s">
        <v>27</v>
      </c>
      <c r="J8098" t="s">
        <v>53</v>
      </c>
      <c r="K8098" t="s">
        <v>39</v>
      </c>
      <c r="L8098" t="s">
        <v>54</v>
      </c>
      <c r="M8098" t="s">
        <v>31</v>
      </c>
      <c r="N8098" t="s">
        <v>48</v>
      </c>
      <c r="O8098">
        <v>6157.04</v>
      </c>
      <c r="P8098" t="s">
        <v>2991</v>
      </c>
      <c r="Q8098" t="s">
        <v>2990</v>
      </c>
      <c r="R8098" t="s">
        <v>2994</v>
      </c>
      <c r="S8098" t="s">
        <v>34</v>
      </c>
      <c r="T8098" t="s">
        <v>1263</v>
      </c>
    </row>
    <row r="8099" spans="1:20">
      <c r="A8099" t="s">
        <v>2990</v>
      </c>
      <c r="B8099" t="s">
        <v>2991</v>
      </c>
      <c r="C8099" t="s">
        <v>2992</v>
      </c>
      <c r="D8099" t="s">
        <v>2993</v>
      </c>
      <c r="E8099" t="s">
        <v>142</v>
      </c>
      <c r="F8099" s="1">
        <v>41214</v>
      </c>
      <c r="G8099" t="s">
        <v>2895</v>
      </c>
      <c r="H8099">
        <v>201503</v>
      </c>
      <c r="I8099" t="s">
        <v>27</v>
      </c>
      <c r="J8099" t="s">
        <v>53</v>
      </c>
      <c r="K8099" t="s">
        <v>39</v>
      </c>
      <c r="L8099" t="s">
        <v>54</v>
      </c>
      <c r="M8099" t="s">
        <v>31</v>
      </c>
      <c r="N8099" t="s">
        <v>49</v>
      </c>
      <c r="O8099">
        <v>-6157.03</v>
      </c>
      <c r="P8099" t="s">
        <v>2991</v>
      </c>
      <c r="Q8099" t="s">
        <v>2990</v>
      </c>
      <c r="R8099" t="s">
        <v>2994</v>
      </c>
      <c r="S8099" t="s">
        <v>34</v>
      </c>
      <c r="T8099" t="s">
        <v>1263</v>
      </c>
    </row>
    <row r="8100" spans="1:20">
      <c r="A8100" t="s">
        <v>2990</v>
      </c>
      <c r="B8100" t="s">
        <v>2991</v>
      </c>
      <c r="C8100" t="s">
        <v>2992</v>
      </c>
      <c r="D8100" t="s">
        <v>2993</v>
      </c>
      <c r="E8100" t="s">
        <v>142</v>
      </c>
      <c r="F8100" s="1">
        <v>41214</v>
      </c>
      <c r="G8100" t="s">
        <v>2895</v>
      </c>
      <c r="H8100">
        <v>201503</v>
      </c>
      <c r="I8100" t="s">
        <v>27</v>
      </c>
      <c r="J8100" t="s">
        <v>53</v>
      </c>
      <c r="K8100" t="s">
        <v>41</v>
      </c>
      <c r="L8100" t="s">
        <v>54</v>
      </c>
      <c r="M8100" t="s">
        <v>31</v>
      </c>
      <c r="N8100" t="s">
        <v>48</v>
      </c>
      <c r="O8100">
        <v>398.64</v>
      </c>
      <c r="P8100" t="s">
        <v>2991</v>
      </c>
      <c r="Q8100" t="s">
        <v>2990</v>
      </c>
      <c r="R8100" t="s">
        <v>2994</v>
      </c>
      <c r="S8100" t="s">
        <v>34</v>
      </c>
      <c r="T8100" t="s">
        <v>1263</v>
      </c>
    </row>
    <row r="8101" spans="1:20">
      <c r="A8101" t="s">
        <v>2990</v>
      </c>
      <c r="B8101" t="s">
        <v>2991</v>
      </c>
      <c r="C8101" t="s">
        <v>2992</v>
      </c>
      <c r="D8101" t="s">
        <v>2993</v>
      </c>
      <c r="E8101" t="s">
        <v>142</v>
      </c>
      <c r="F8101" s="1">
        <v>41214</v>
      </c>
      <c r="G8101" t="s">
        <v>2895</v>
      </c>
      <c r="H8101">
        <v>201503</v>
      </c>
      <c r="I8101" t="s">
        <v>27</v>
      </c>
      <c r="J8101" t="s">
        <v>53</v>
      </c>
      <c r="K8101" t="s">
        <v>41</v>
      </c>
      <c r="L8101" t="s">
        <v>54</v>
      </c>
      <c r="M8101" t="s">
        <v>31</v>
      </c>
      <c r="N8101" t="s">
        <v>49</v>
      </c>
      <c r="O8101">
        <v>-398.64</v>
      </c>
      <c r="P8101" t="s">
        <v>2991</v>
      </c>
      <c r="Q8101" t="s">
        <v>2990</v>
      </c>
      <c r="R8101" t="s">
        <v>2994</v>
      </c>
      <c r="S8101" t="s">
        <v>34</v>
      </c>
      <c r="T8101" t="s">
        <v>1263</v>
      </c>
    </row>
    <row r="8102" spans="1:20">
      <c r="A8102" t="s">
        <v>2990</v>
      </c>
      <c r="B8102" t="s">
        <v>2991</v>
      </c>
      <c r="C8102" t="s">
        <v>2992</v>
      </c>
      <c r="D8102" t="s">
        <v>2993</v>
      </c>
      <c r="E8102" t="s">
        <v>142</v>
      </c>
      <c r="F8102" s="1">
        <v>41214</v>
      </c>
      <c r="G8102" t="s">
        <v>2895</v>
      </c>
      <c r="H8102">
        <v>201503</v>
      </c>
      <c r="I8102" t="s">
        <v>27</v>
      </c>
      <c r="J8102" t="s">
        <v>53</v>
      </c>
      <c r="K8102" t="s">
        <v>44</v>
      </c>
      <c r="L8102" t="s">
        <v>54</v>
      </c>
      <c r="M8102" t="s">
        <v>31</v>
      </c>
      <c r="N8102" t="s">
        <v>48</v>
      </c>
      <c r="O8102">
        <v>2622.67</v>
      </c>
      <c r="P8102" t="s">
        <v>2991</v>
      </c>
      <c r="Q8102" t="s">
        <v>2990</v>
      </c>
      <c r="R8102" t="s">
        <v>2994</v>
      </c>
      <c r="S8102" t="s">
        <v>34</v>
      </c>
      <c r="T8102" t="s">
        <v>1263</v>
      </c>
    </row>
    <row r="8103" spans="1:20">
      <c r="A8103" t="s">
        <v>2990</v>
      </c>
      <c r="B8103" t="s">
        <v>2991</v>
      </c>
      <c r="C8103" t="s">
        <v>2992</v>
      </c>
      <c r="D8103" t="s">
        <v>2993</v>
      </c>
      <c r="E8103" t="s">
        <v>142</v>
      </c>
      <c r="F8103" s="1">
        <v>41214</v>
      </c>
      <c r="G8103" t="s">
        <v>2895</v>
      </c>
      <c r="H8103">
        <v>201503</v>
      </c>
      <c r="I8103" t="s">
        <v>27</v>
      </c>
      <c r="J8103" t="s">
        <v>53</v>
      </c>
      <c r="K8103" t="s">
        <v>44</v>
      </c>
      <c r="L8103" t="s">
        <v>54</v>
      </c>
      <c r="M8103" t="s">
        <v>31</v>
      </c>
      <c r="N8103" t="s">
        <v>49</v>
      </c>
      <c r="O8103">
        <v>-2622.66</v>
      </c>
      <c r="P8103" t="s">
        <v>2991</v>
      </c>
      <c r="Q8103" t="s">
        <v>2990</v>
      </c>
      <c r="R8103" t="s">
        <v>2994</v>
      </c>
      <c r="S8103" t="s">
        <v>34</v>
      </c>
      <c r="T8103" t="s">
        <v>1263</v>
      </c>
    </row>
    <row r="8104" spans="1:20">
      <c r="A8104" t="s">
        <v>2762</v>
      </c>
      <c r="B8104" t="s">
        <v>1287</v>
      </c>
      <c r="C8104" t="s">
        <v>2763</v>
      </c>
      <c r="D8104" t="s">
        <v>2764</v>
      </c>
      <c r="E8104" t="s">
        <v>600</v>
      </c>
      <c r="F8104" s="1">
        <v>40360</v>
      </c>
      <c r="G8104" t="s">
        <v>2895</v>
      </c>
      <c r="H8104">
        <v>201503</v>
      </c>
      <c r="I8104" t="s">
        <v>27</v>
      </c>
      <c r="J8104" t="s">
        <v>28</v>
      </c>
      <c r="K8104" t="s">
        <v>1123</v>
      </c>
      <c r="L8104" t="s">
        <v>30</v>
      </c>
      <c r="M8104" t="s">
        <v>31</v>
      </c>
      <c r="N8104" t="s">
        <v>48</v>
      </c>
      <c r="O8104">
        <v>43541.42</v>
      </c>
      <c r="P8104" t="s">
        <v>1287</v>
      </c>
      <c r="Q8104" t="s">
        <v>2762</v>
      </c>
      <c r="R8104" t="s">
        <v>1290</v>
      </c>
      <c r="S8104" t="s">
        <v>34</v>
      </c>
      <c r="T8104" t="s">
        <v>592</v>
      </c>
    </row>
    <row r="8105" spans="1:20">
      <c r="A8105" t="s">
        <v>2762</v>
      </c>
      <c r="B8105" t="s">
        <v>1287</v>
      </c>
      <c r="C8105" t="s">
        <v>2763</v>
      </c>
      <c r="D8105" t="s">
        <v>2764</v>
      </c>
      <c r="E8105" t="s">
        <v>600</v>
      </c>
      <c r="F8105" s="1">
        <v>40360</v>
      </c>
      <c r="G8105" t="s">
        <v>2895</v>
      </c>
      <c r="H8105">
        <v>201503</v>
      </c>
      <c r="I8105" t="s">
        <v>27</v>
      </c>
      <c r="J8105" t="s">
        <v>28</v>
      </c>
      <c r="K8105" t="s">
        <v>1123</v>
      </c>
      <c r="L8105" t="s">
        <v>30</v>
      </c>
      <c r="M8105" t="s">
        <v>31</v>
      </c>
      <c r="N8105" t="s">
        <v>49</v>
      </c>
      <c r="O8105">
        <v>-43541.42</v>
      </c>
      <c r="P8105" t="s">
        <v>1287</v>
      </c>
      <c r="Q8105" t="s">
        <v>2762</v>
      </c>
      <c r="R8105" t="s">
        <v>1290</v>
      </c>
      <c r="S8105" t="s">
        <v>34</v>
      </c>
      <c r="T8105" t="s">
        <v>592</v>
      </c>
    </row>
    <row r="8106" spans="1:20">
      <c r="A8106" t="s">
        <v>1286</v>
      </c>
      <c r="B8106" t="s">
        <v>1287</v>
      </c>
      <c r="C8106" t="s">
        <v>2765</v>
      </c>
      <c r="D8106" t="s">
        <v>2766</v>
      </c>
      <c r="E8106" t="s">
        <v>600</v>
      </c>
      <c r="F8106" s="1">
        <v>40815</v>
      </c>
      <c r="G8106" t="s">
        <v>2895</v>
      </c>
      <c r="H8106">
        <v>201503</v>
      </c>
      <c r="I8106" t="s">
        <v>27</v>
      </c>
      <c r="J8106" t="s">
        <v>28</v>
      </c>
      <c r="K8106" t="s">
        <v>1123</v>
      </c>
      <c r="L8106" t="s">
        <v>30</v>
      </c>
      <c r="M8106" t="s">
        <v>31</v>
      </c>
      <c r="N8106" t="s">
        <v>48</v>
      </c>
      <c r="O8106">
        <v>27772.170000000002</v>
      </c>
      <c r="P8106" t="s">
        <v>1287</v>
      </c>
      <c r="Q8106" t="s">
        <v>1286</v>
      </c>
      <c r="R8106" t="s">
        <v>1290</v>
      </c>
      <c r="S8106" t="s">
        <v>34</v>
      </c>
      <c r="T8106" t="s">
        <v>1291</v>
      </c>
    </row>
    <row r="8107" spans="1:20">
      <c r="A8107" t="s">
        <v>1286</v>
      </c>
      <c r="B8107" t="s">
        <v>1287</v>
      </c>
      <c r="C8107" t="s">
        <v>2765</v>
      </c>
      <c r="D8107" t="s">
        <v>2766</v>
      </c>
      <c r="E8107" t="s">
        <v>600</v>
      </c>
      <c r="F8107" s="1">
        <v>40815</v>
      </c>
      <c r="G8107" t="s">
        <v>2895</v>
      </c>
      <c r="H8107">
        <v>201503</v>
      </c>
      <c r="I8107" t="s">
        <v>27</v>
      </c>
      <c r="J8107" t="s">
        <v>28</v>
      </c>
      <c r="K8107" t="s">
        <v>1123</v>
      </c>
      <c r="L8107" t="s">
        <v>30</v>
      </c>
      <c r="M8107" t="s">
        <v>31</v>
      </c>
      <c r="N8107" t="s">
        <v>49</v>
      </c>
      <c r="O8107">
        <v>-27772.170000000002</v>
      </c>
      <c r="P8107" t="s">
        <v>1287</v>
      </c>
      <c r="Q8107" t="s">
        <v>1286</v>
      </c>
      <c r="R8107" t="s">
        <v>1290</v>
      </c>
      <c r="S8107" t="s">
        <v>34</v>
      </c>
      <c r="T8107" t="s">
        <v>1291</v>
      </c>
    </row>
    <row r="8108" spans="1:20">
      <c r="A8108" t="s">
        <v>1286</v>
      </c>
      <c r="B8108" t="s">
        <v>1287</v>
      </c>
      <c r="C8108" t="s">
        <v>2995</v>
      </c>
      <c r="D8108" t="s">
        <v>2996</v>
      </c>
      <c r="E8108" t="s">
        <v>600</v>
      </c>
      <c r="F8108" s="1">
        <v>40815</v>
      </c>
      <c r="G8108" t="s">
        <v>2895</v>
      </c>
      <c r="H8108">
        <v>201503</v>
      </c>
      <c r="I8108" t="s">
        <v>27</v>
      </c>
      <c r="J8108" t="s">
        <v>28</v>
      </c>
      <c r="K8108" t="s">
        <v>1123</v>
      </c>
      <c r="L8108" t="s">
        <v>30</v>
      </c>
      <c r="M8108" t="s">
        <v>31</v>
      </c>
      <c r="N8108" t="s">
        <v>48</v>
      </c>
      <c r="O8108">
        <v>71866.8</v>
      </c>
      <c r="P8108" t="s">
        <v>1287</v>
      </c>
      <c r="Q8108" t="s">
        <v>1286</v>
      </c>
      <c r="R8108" t="s">
        <v>1290</v>
      </c>
      <c r="S8108" t="s">
        <v>34</v>
      </c>
      <c r="T8108" t="s">
        <v>1291</v>
      </c>
    </row>
    <row r="8109" spans="1:20">
      <c r="A8109" t="s">
        <v>1286</v>
      </c>
      <c r="B8109" t="s">
        <v>1287</v>
      </c>
      <c r="C8109" t="s">
        <v>2995</v>
      </c>
      <c r="D8109" t="s">
        <v>2996</v>
      </c>
      <c r="E8109" t="s">
        <v>600</v>
      </c>
      <c r="F8109" s="1">
        <v>40815</v>
      </c>
      <c r="G8109" t="s">
        <v>2895</v>
      </c>
      <c r="H8109">
        <v>201503</v>
      </c>
      <c r="I8109" t="s">
        <v>27</v>
      </c>
      <c r="J8109" t="s">
        <v>28</v>
      </c>
      <c r="K8109" t="s">
        <v>1123</v>
      </c>
      <c r="L8109" t="s">
        <v>30</v>
      </c>
      <c r="M8109" t="s">
        <v>31</v>
      </c>
      <c r="N8109" t="s">
        <v>49</v>
      </c>
      <c r="O8109">
        <v>-71866.8</v>
      </c>
      <c r="P8109" t="s">
        <v>1287</v>
      </c>
      <c r="Q8109" t="s">
        <v>1286</v>
      </c>
      <c r="R8109" t="s">
        <v>1290</v>
      </c>
      <c r="S8109" t="s">
        <v>34</v>
      </c>
      <c r="T8109" t="s">
        <v>1291</v>
      </c>
    </row>
    <row r="8110" spans="1:20">
      <c r="A8110" t="s">
        <v>1297</v>
      </c>
      <c r="B8110" t="s">
        <v>1287</v>
      </c>
      <c r="C8110" t="s">
        <v>2997</v>
      </c>
      <c r="D8110" t="s">
        <v>2998</v>
      </c>
      <c r="E8110" t="s">
        <v>600</v>
      </c>
      <c r="F8110" s="1">
        <v>40436</v>
      </c>
      <c r="G8110" t="s">
        <v>2895</v>
      </c>
      <c r="H8110">
        <v>201503</v>
      </c>
      <c r="I8110" t="s">
        <v>27</v>
      </c>
      <c r="J8110" t="s">
        <v>28</v>
      </c>
      <c r="K8110" t="s">
        <v>1123</v>
      </c>
      <c r="L8110" t="s">
        <v>30</v>
      </c>
      <c r="M8110" t="s">
        <v>31</v>
      </c>
      <c r="N8110" t="s">
        <v>48</v>
      </c>
      <c r="O8110">
        <v>419168.45</v>
      </c>
      <c r="P8110" t="s">
        <v>1287</v>
      </c>
      <c r="Q8110" t="s">
        <v>1297</v>
      </c>
      <c r="R8110" t="s">
        <v>1290</v>
      </c>
      <c r="S8110" t="s">
        <v>34</v>
      </c>
      <c r="T8110" t="s">
        <v>592</v>
      </c>
    </row>
    <row r="8111" spans="1:20">
      <c r="A8111" t="s">
        <v>1297</v>
      </c>
      <c r="B8111" t="s">
        <v>1287</v>
      </c>
      <c r="C8111" t="s">
        <v>2997</v>
      </c>
      <c r="D8111" t="s">
        <v>2998</v>
      </c>
      <c r="E8111" t="s">
        <v>600</v>
      </c>
      <c r="F8111" s="1">
        <v>40436</v>
      </c>
      <c r="G8111" t="s">
        <v>2895</v>
      </c>
      <c r="H8111">
        <v>201503</v>
      </c>
      <c r="I8111" t="s">
        <v>27</v>
      </c>
      <c r="J8111" t="s">
        <v>28</v>
      </c>
      <c r="K8111" t="s">
        <v>1123</v>
      </c>
      <c r="L8111" t="s">
        <v>30</v>
      </c>
      <c r="M8111" t="s">
        <v>31</v>
      </c>
      <c r="N8111" t="s">
        <v>49</v>
      </c>
      <c r="O8111">
        <v>-419168.45</v>
      </c>
      <c r="P8111" t="s">
        <v>1287</v>
      </c>
      <c r="Q8111" t="s">
        <v>1297</v>
      </c>
      <c r="R8111" t="s">
        <v>1290</v>
      </c>
      <c r="S8111" t="s">
        <v>34</v>
      </c>
      <c r="T8111" t="s">
        <v>592</v>
      </c>
    </row>
    <row r="8112" spans="1:20">
      <c r="A8112" t="s">
        <v>1297</v>
      </c>
      <c r="B8112" t="s">
        <v>1287</v>
      </c>
      <c r="C8112" t="s">
        <v>2767</v>
      </c>
      <c r="D8112" t="s">
        <v>2768</v>
      </c>
      <c r="E8112" t="s">
        <v>600</v>
      </c>
      <c r="F8112" s="1">
        <v>40815</v>
      </c>
      <c r="G8112" t="s">
        <v>2895</v>
      </c>
      <c r="H8112">
        <v>201503</v>
      </c>
      <c r="I8112" t="s">
        <v>27</v>
      </c>
      <c r="J8112" t="s">
        <v>28</v>
      </c>
      <c r="K8112" t="s">
        <v>1123</v>
      </c>
      <c r="L8112" t="s">
        <v>30</v>
      </c>
      <c r="M8112" t="s">
        <v>31</v>
      </c>
      <c r="N8112" t="s">
        <v>48</v>
      </c>
      <c r="O8112">
        <v>84478</v>
      </c>
      <c r="P8112" t="s">
        <v>1287</v>
      </c>
      <c r="Q8112" t="s">
        <v>1297</v>
      </c>
      <c r="R8112" t="s">
        <v>1290</v>
      </c>
      <c r="S8112" t="s">
        <v>34</v>
      </c>
      <c r="T8112" t="s">
        <v>592</v>
      </c>
    </row>
    <row r="8113" spans="1:20">
      <c r="A8113" t="s">
        <v>1297</v>
      </c>
      <c r="B8113" t="s">
        <v>1287</v>
      </c>
      <c r="C8113" t="s">
        <v>2767</v>
      </c>
      <c r="D8113" t="s">
        <v>2768</v>
      </c>
      <c r="E8113" t="s">
        <v>600</v>
      </c>
      <c r="F8113" s="1">
        <v>40815</v>
      </c>
      <c r="G8113" t="s">
        <v>2895</v>
      </c>
      <c r="H8113">
        <v>201503</v>
      </c>
      <c r="I8113" t="s">
        <v>27</v>
      </c>
      <c r="J8113" t="s">
        <v>28</v>
      </c>
      <c r="K8113" t="s">
        <v>1123</v>
      </c>
      <c r="L8113" t="s">
        <v>30</v>
      </c>
      <c r="M8113" t="s">
        <v>31</v>
      </c>
      <c r="N8113" t="s">
        <v>49</v>
      </c>
      <c r="O8113">
        <v>-84478</v>
      </c>
      <c r="P8113" t="s">
        <v>1287</v>
      </c>
      <c r="Q8113" t="s">
        <v>1297</v>
      </c>
      <c r="R8113" t="s">
        <v>1290</v>
      </c>
      <c r="S8113" t="s">
        <v>34</v>
      </c>
      <c r="T8113" t="s">
        <v>592</v>
      </c>
    </row>
    <row r="8114" spans="1:20">
      <c r="A8114" t="s">
        <v>1297</v>
      </c>
      <c r="B8114" t="s">
        <v>1287</v>
      </c>
      <c r="C8114" t="s">
        <v>2999</v>
      </c>
      <c r="D8114" t="s">
        <v>3000</v>
      </c>
      <c r="E8114" t="s">
        <v>600</v>
      </c>
      <c r="F8114" s="1">
        <v>40391</v>
      </c>
      <c r="G8114" t="s">
        <v>2895</v>
      </c>
      <c r="H8114">
        <v>201503</v>
      </c>
      <c r="I8114" t="s">
        <v>27</v>
      </c>
      <c r="J8114" t="s">
        <v>28</v>
      </c>
      <c r="K8114" t="s">
        <v>1123</v>
      </c>
      <c r="L8114" t="s">
        <v>30</v>
      </c>
      <c r="M8114" t="s">
        <v>31</v>
      </c>
      <c r="N8114" t="s">
        <v>48</v>
      </c>
      <c r="O8114">
        <v>137460.14000000001</v>
      </c>
      <c r="P8114" t="s">
        <v>1287</v>
      </c>
      <c r="Q8114" t="s">
        <v>1297</v>
      </c>
      <c r="R8114" t="s">
        <v>1290</v>
      </c>
      <c r="S8114" t="s">
        <v>34</v>
      </c>
      <c r="T8114" t="s">
        <v>592</v>
      </c>
    </row>
    <row r="8115" spans="1:20">
      <c r="A8115" t="s">
        <v>1297</v>
      </c>
      <c r="B8115" t="s">
        <v>1287</v>
      </c>
      <c r="C8115" t="s">
        <v>2999</v>
      </c>
      <c r="D8115" t="s">
        <v>3000</v>
      </c>
      <c r="E8115" t="s">
        <v>600</v>
      </c>
      <c r="F8115" s="1">
        <v>40391</v>
      </c>
      <c r="G8115" t="s">
        <v>2895</v>
      </c>
      <c r="H8115">
        <v>201503</v>
      </c>
      <c r="I8115" t="s">
        <v>27</v>
      </c>
      <c r="J8115" t="s">
        <v>28</v>
      </c>
      <c r="K8115" t="s">
        <v>1123</v>
      </c>
      <c r="L8115" t="s">
        <v>30</v>
      </c>
      <c r="M8115" t="s">
        <v>31</v>
      </c>
      <c r="N8115" t="s">
        <v>49</v>
      </c>
      <c r="O8115">
        <v>-137460.14000000001</v>
      </c>
      <c r="P8115" t="s">
        <v>1287</v>
      </c>
      <c r="Q8115" t="s">
        <v>1297</v>
      </c>
      <c r="R8115" t="s">
        <v>1290</v>
      </c>
      <c r="S8115" t="s">
        <v>34</v>
      </c>
      <c r="T8115" t="s">
        <v>592</v>
      </c>
    </row>
    <row r="8116" spans="1:20">
      <c r="A8116" t="s">
        <v>1297</v>
      </c>
      <c r="B8116" t="s">
        <v>1287</v>
      </c>
      <c r="C8116" t="s">
        <v>3001</v>
      </c>
      <c r="D8116" t="s">
        <v>3002</v>
      </c>
      <c r="E8116" t="s">
        <v>600</v>
      </c>
      <c r="F8116" s="1">
        <v>40436</v>
      </c>
      <c r="G8116" t="s">
        <v>2895</v>
      </c>
      <c r="H8116">
        <v>201503</v>
      </c>
      <c r="I8116" t="s">
        <v>27</v>
      </c>
      <c r="J8116" t="s">
        <v>28</v>
      </c>
      <c r="K8116" t="s">
        <v>1123</v>
      </c>
      <c r="L8116" t="s">
        <v>30</v>
      </c>
      <c r="M8116" t="s">
        <v>31</v>
      </c>
      <c r="N8116" t="s">
        <v>48</v>
      </c>
      <c r="O8116">
        <v>198797.53</v>
      </c>
      <c r="P8116" t="s">
        <v>1287</v>
      </c>
      <c r="Q8116" t="s">
        <v>1297</v>
      </c>
      <c r="R8116" t="s">
        <v>1290</v>
      </c>
      <c r="S8116" t="s">
        <v>34</v>
      </c>
      <c r="T8116" t="s">
        <v>592</v>
      </c>
    </row>
    <row r="8117" spans="1:20">
      <c r="A8117" t="s">
        <v>1297</v>
      </c>
      <c r="B8117" t="s">
        <v>1287</v>
      </c>
      <c r="C8117" t="s">
        <v>3001</v>
      </c>
      <c r="D8117" t="s">
        <v>3002</v>
      </c>
      <c r="E8117" t="s">
        <v>600</v>
      </c>
      <c r="F8117" s="1">
        <v>40436</v>
      </c>
      <c r="G8117" t="s">
        <v>2895</v>
      </c>
      <c r="H8117">
        <v>201503</v>
      </c>
      <c r="I8117" t="s">
        <v>27</v>
      </c>
      <c r="J8117" t="s">
        <v>28</v>
      </c>
      <c r="K8117" t="s">
        <v>1123</v>
      </c>
      <c r="L8117" t="s">
        <v>30</v>
      </c>
      <c r="M8117" t="s">
        <v>31</v>
      </c>
      <c r="N8117" t="s">
        <v>49</v>
      </c>
      <c r="O8117">
        <v>-198797.53</v>
      </c>
      <c r="P8117" t="s">
        <v>1287</v>
      </c>
      <c r="Q8117" t="s">
        <v>1297</v>
      </c>
      <c r="R8117" t="s">
        <v>1290</v>
      </c>
      <c r="S8117" t="s">
        <v>34</v>
      </c>
      <c r="T8117" t="s">
        <v>592</v>
      </c>
    </row>
    <row r="8118" spans="1:20">
      <c r="A8118" t="s">
        <v>1297</v>
      </c>
      <c r="B8118" t="s">
        <v>1287</v>
      </c>
      <c r="C8118" t="s">
        <v>3003</v>
      </c>
      <c r="D8118" t="s">
        <v>3004</v>
      </c>
      <c r="E8118" t="s">
        <v>600</v>
      </c>
      <c r="F8118" s="1">
        <v>40436</v>
      </c>
      <c r="G8118" t="s">
        <v>2895</v>
      </c>
      <c r="H8118">
        <v>201503</v>
      </c>
      <c r="I8118" t="s">
        <v>27</v>
      </c>
      <c r="J8118" t="s">
        <v>28</v>
      </c>
      <c r="K8118" t="s">
        <v>1123</v>
      </c>
      <c r="L8118" t="s">
        <v>30</v>
      </c>
      <c r="M8118" t="s">
        <v>31</v>
      </c>
      <c r="N8118" t="s">
        <v>48</v>
      </c>
      <c r="O8118">
        <v>258938.2</v>
      </c>
      <c r="P8118" t="s">
        <v>1287</v>
      </c>
      <c r="Q8118" t="s">
        <v>1297</v>
      </c>
      <c r="R8118" t="s">
        <v>1290</v>
      </c>
      <c r="S8118" t="s">
        <v>34</v>
      </c>
      <c r="T8118" t="s">
        <v>592</v>
      </c>
    </row>
    <row r="8119" spans="1:20">
      <c r="A8119" t="s">
        <v>1297</v>
      </c>
      <c r="B8119" t="s">
        <v>1287</v>
      </c>
      <c r="C8119" t="s">
        <v>3003</v>
      </c>
      <c r="D8119" t="s">
        <v>3004</v>
      </c>
      <c r="E8119" t="s">
        <v>600</v>
      </c>
      <c r="F8119" s="1">
        <v>40436</v>
      </c>
      <c r="G8119" t="s">
        <v>2895</v>
      </c>
      <c r="H8119">
        <v>201503</v>
      </c>
      <c r="I8119" t="s">
        <v>27</v>
      </c>
      <c r="J8119" t="s">
        <v>28</v>
      </c>
      <c r="K8119" t="s">
        <v>1123</v>
      </c>
      <c r="L8119" t="s">
        <v>30</v>
      </c>
      <c r="M8119" t="s">
        <v>31</v>
      </c>
      <c r="N8119" t="s">
        <v>49</v>
      </c>
      <c r="O8119">
        <v>-258938.2</v>
      </c>
      <c r="P8119" t="s">
        <v>1287</v>
      </c>
      <c r="Q8119" t="s">
        <v>1297</v>
      </c>
      <c r="R8119" t="s">
        <v>1290</v>
      </c>
      <c r="S8119" t="s">
        <v>34</v>
      </c>
      <c r="T8119" t="s">
        <v>592</v>
      </c>
    </row>
    <row r="8120" spans="1:20">
      <c r="A8120" t="s">
        <v>1286</v>
      </c>
      <c r="B8120" t="s">
        <v>1287</v>
      </c>
      <c r="C8120" t="s">
        <v>2771</v>
      </c>
      <c r="D8120" t="s">
        <v>2772</v>
      </c>
      <c r="E8120" t="s">
        <v>600</v>
      </c>
      <c r="F8120" s="1">
        <v>41044</v>
      </c>
      <c r="G8120" t="s">
        <v>2895</v>
      </c>
      <c r="H8120">
        <v>201503</v>
      </c>
      <c r="I8120" t="s">
        <v>27</v>
      </c>
      <c r="J8120" t="s">
        <v>28</v>
      </c>
      <c r="K8120" t="s">
        <v>1123</v>
      </c>
      <c r="L8120" t="s">
        <v>30</v>
      </c>
      <c r="M8120" t="s">
        <v>31</v>
      </c>
      <c r="N8120" t="s">
        <v>48</v>
      </c>
      <c r="O8120">
        <v>33307.629999999997</v>
      </c>
      <c r="P8120" t="s">
        <v>1287</v>
      </c>
      <c r="Q8120" t="s">
        <v>1286</v>
      </c>
      <c r="R8120" t="s">
        <v>1290</v>
      </c>
      <c r="S8120" t="s">
        <v>34</v>
      </c>
      <c r="T8120" t="s">
        <v>1291</v>
      </c>
    </row>
    <row r="8121" spans="1:20">
      <c r="A8121" t="s">
        <v>1286</v>
      </c>
      <c r="B8121" t="s">
        <v>1287</v>
      </c>
      <c r="C8121" t="s">
        <v>2771</v>
      </c>
      <c r="D8121" t="s">
        <v>2772</v>
      </c>
      <c r="E8121" t="s">
        <v>600</v>
      </c>
      <c r="F8121" s="1">
        <v>41044</v>
      </c>
      <c r="G8121" t="s">
        <v>2895</v>
      </c>
      <c r="H8121">
        <v>201503</v>
      </c>
      <c r="I8121" t="s">
        <v>27</v>
      </c>
      <c r="J8121" t="s">
        <v>28</v>
      </c>
      <c r="K8121" t="s">
        <v>1123</v>
      </c>
      <c r="L8121" t="s">
        <v>30</v>
      </c>
      <c r="M8121" t="s">
        <v>31</v>
      </c>
      <c r="N8121" t="s">
        <v>49</v>
      </c>
      <c r="O8121">
        <v>-33307.629999999997</v>
      </c>
      <c r="P8121" t="s">
        <v>1287</v>
      </c>
      <c r="Q8121" t="s">
        <v>1286</v>
      </c>
      <c r="R8121" t="s">
        <v>1290</v>
      </c>
      <c r="S8121" t="s">
        <v>34</v>
      </c>
      <c r="T8121" t="s">
        <v>1291</v>
      </c>
    </row>
    <row r="8122" spans="1:20">
      <c r="A8122" t="s">
        <v>1286</v>
      </c>
      <c r="B8122" t="s">
        <v>1287</v>
      </c>
      <c r="C8122" t="s">
        <v>1288</v>
      </c>
      <c r="D8122" t="s">
        <v>1289</v>
      </c>
      <c r="E8122" t="s">
        <v>600</v>
      </c>
      <c r="F8122" s="1">
        <v>41044</v>
      </c>
      <c r="G8122" t="s">
        <v>2895</v>
      </c>
      <c r="H8122">
        <v>201503</v>
      </c>
      <c r="I8122" t="s">
        <v>27</v>
      </c>
      <c r="J8122" t="s">
        <v>28</v>
      </c>
      <c r="K8122" t="s">
        <v>1123</v>
      </c>
      <c r="L8122" t="s">
        <v>30</v>
      </c>
      <c r="M8122" t="s">
        <v>31</v>
      </c>
      <c r="N8122" t="s">
        <v>48</v>
      </c>
      <c r="O8122">
        <v>72031.66</v>
      </c>
      <c r="P8122" t="s">
        <v>1287</v>
      </c>
      <c r="Q8122" t="s">
        <v>1286</v>
      </c>
      <c r="R8122" t="s">
        <v>1290</v>
      </c>
      <c r="S8122" t="s">
        <v>34</v>
      </c>
      <c r="T8122" t="s">
        <v>1291</v>
      </c>
    </row>
    <row r="8123" spans="1:20">
      <c r="A8123" t="s">
        <v>1286</v>
      </c>
      <c r="B8123" t="s">
        <v>1287</v>
      </c>
      <c r="C8123" t="s">
        <v>1288</v>
      </c>
      <c r="D8123" t="s">
        <v>1289</v>
      </c>
      <c r="E8123" t="s">
        <v>600</v>
      </c>
      <c r="F8123" s="1">
        <v>41044</v>
      </c>
      <c r="G8123" t="s">
        <v>2895</v>
      </c>
      <c r="H8123">
        <v>201503</v>
      </c>
      <c r="I8123" t="s">
        <v>27</v>
      </c>
      <c r="J8123" t="s">
        <v>28</v>
      </c>
      <c r="K8123" t="s">
        <v>1123</v>
      </c>
      <c r="L8123" t="s">
        <v>30</v>
      </c>
      <c r="M8123" t="s">
        <v>31</v>
      </c>
      <c r="N8123" t="s">
        <v>49</v>
      </c>
      <c r="O8123">
        <v>-72031.66</v>
      </c>
      <c r="P8123" t="s">
        <v>1287</v>
      </c>
      <c r="Q8123" t="s">
        <v>1286</v>
      </c>
      <c r="R8123" t="s">
        <v>1290</v>
      </c>
      <c r="S8123" t="s">
        <v>34</v>
      </c>
      <c r="T8123" t="s">
        <v>1291</v>
      </c>
    </row>
    <row r="8124" spans="1:20">
      <c r="A8124" t="s">
        <v>1286</v>
      </c>
      <c r="B8124" t="s">
        <v>1287</v>
      </c>
      <c r="C8124" t="s">
        <v>2773</v>
      </c>
      <c r="D8124" t="s">
        <v>2774</v>
      </c>
      <c r="E8124" t="s">
        <v>600</v>
      </c>
      <c r="F8124" s="1">
        <v>40940</v>
      </c>
      <c r="G8124" t="s">
        <v>2895</v>
      </c>
      <c r="H8124">
        <v>201503</v>
      </c>
      <c r="I8124" t="s">
        <v>27</v>
      </c>
      <c r="J8124" t="s">
        <v>28</v>
      </c>
      <c r="K8124" t="s">
        <v>1123</v>
      </c>
      <c r="L8124" t="s">
        <v>30</v>
      </c>
      <c r="M8124" t="s">
        <v>31</v>
      </c>
      <c r="N8124" t="s">
        <v>48</v>
      </c>
      <c r="O8124">
        <v>123370</v>
      </c>
      <c r="P8124" t="s">
        <v>1287</v>
      </c>
      <c r="Q8124" t="s">
        <v>1286</v>
      </c>
      <c r="R8124" t="s">
        <v>1290</v>
      </c>
      <c r="S8124" t="s">
        <v>34</v>
      </c>
      <c r="T8124" t="s">
        <v>1291</v>
      </c>
    </row>
    <row r="8125" spans="1:20">
      <c r="A8125" t="s">
        <v>1286</v>
      </c>
      <c r="B8125" t="s">
        <v>1287</v>
      </c>
      <c r="C8125" t="s">
        <v>2773</v>
      </c>
      <c r="D8125" t="s">
        <v>2774</v>
      </c>
      <c r="E8125" t="s">
        <v>600</v>
      </c>
      <c r="F8125" s="1">
        <v>40940</v>
      </c>
      <c r="G8125" t="s">
        <v>2895</v>
      </c>
      <c r="H8125">
        <v>201503</v>
      </c>
      <c r="I8125" t="s">
        <v>27</v>
      </c>
      <c r="J8125" t="s">
        <v>28</v>
      </c>
      <c r="K8125" t="s">
        <v>1123</v>
      </c>
      <c r="L8125" t="s">
        <v>30</v>
      </c>
      <c r="M8125" t="s">
        <v>31</v>
      </c>
      <c r="N8125" t="s">
        <v>49</v>
      </c>
      <c r="O8125">
        <v>-123370</v>
      </c>
      <c r="P8125" t="s">
        <v>1287</v>
      </c>
      <c r="Q8125" t="s">
        <v>1286</v>
      </c>
      <c r="R8125" t="s">
        <v>1290</v>
      </c>
      <c r="S8125" t="s">
        <v>34</v>
      </c>
      <c r="T8125" t="s">
        <v>1291</v>
      </c>
    </row>
    <row r="8126" spans="1:20">
      <c r="A8126" t="s">
        <v>2777</v>
      </c>
      <c r="B8126" t="s">
        <v>1287</v>
      </c>
      <c r="C8126" t="s">
        <v>3005</v>
      </c>
      <c r="D8126" t="s">
        <v>3006</v>
      </c>
      <c r="E8126" t="s">
        <v>600</v>
      </c>
      <c r="F8126" s="1">
        <v>41243</v>
      </c>
      <c r="G8126" t="s">
        <v>2895</v>
      </c>
      <c r="H8126">
        <v>201503</v>
      </c>
      <c r="I8126" t="s">
        <v>27</v>
      </c>
      <c r="J8126" t="s">
        <v>28</v>
      </c>
      <c r="K8126" t="s">
        <v>1123</v>
      </c>
      <c r="L8126" t="s">
        <v>30</v>
      </c>
      <c r="M8126" t="s">
        <v>31</v>
      </c>
      <c r="N8126" t="s">
        <v>48</v>
      </c>
      <c r="O8126">
        <v>4919.5200000000004</v>
      </c>
      <c r="P8126" t="s">
        <v>1287</v>
      </c>
      <c r="Q8126" t="s">
        <v>2777</v>
      </c>
      <c r="R8126" t="s">
        <v>1290</v>
      </c>
      <c r="S8126" t="s">
        <v>34</v>
      </c>
      <c r="T8126" t="s">
        <v>592</v>
      </c>
    </row>
    <row r="8127" spans="1:20">
      <c r="A8127" t="s">
        <v>2777</v>
      </c>
      <c r="B8127" t="s">
        <v>1287</v>
      </c>
      <c r="C8127" t="s">
        <v>3005</v>
      </c>
      <c r="D8127" t="s">
        <v>3006</v>
      </c>
      <c r="E8127" t="s">
        <v>600</v>
      </c>
      <c r="F8127" s="1">
        <v>41243</v>
      </c>
      <c r="G8127" t="s">
        <v>2895</v>
      </c>
      <c r="H8127">
        <v>201503</v>
      </c>
      <c r="I8127" t="s">
        <v>27</v>
      </c>
      <c r="J8127" t="s">
        <v>28</v>
      </c>
      <c r="K8127" t="s">
        <v>1123</v>
      </c>
      <c r="L8127" t="s">
        <v>30</v>
      </c>
      <c r="M8127" t="s">
        <v>31</v>
      </c>
      <c r="N8127" t="s">
        <v>49</v>
      </c>
      <c r="O8127">
        <v>-4919.5200000000004</v>
      </c>
      <c r="P8127" t="s">
        <v>1287</v>
      </c>
      <c r="Q8127" t="s">
        <v>2777</v>
      </c>
      <c r="R8127" t="s">
        <v>1290</v>
      </c>
      <c r="S8127" t="s">
        <v>34</v>
      </c>
      <c r="T8127" t="s">
        <v>592</v>
      </c>
    </row>
    <row r="8128" spans="1:20">
      <c r="A8128" t="s">
        <v>1286</v>
      </c>
      <c r="B8128" t="s">
        <v>1287</v>
      </c>
      <c r="C8128" t="s">
        <v>3007</v>
      </c>
      <c r="D8128" t="s">
        <v>3008</v>
      </c>
      <c r="E8128" t="s">
        <v>600</v>
      </c>
      <c r="F8128" s="1">
        <v>40673</v>
      </c>
      <c r="G8128" t="s">
        <v>2895</v>
      </c>
      <c r="H8128">
        <v>201503</v>
      </c>
      <c r="I8128" t="s">
        <v>27</v>
      </c>
      <c r="J8128" t="s">
        <v>28</v>
      </c>
      <c r="K8128" t="s">
        <v>1123</v>
      </c>
      <c r="L8128" t="s">
        <v>30</v>
      </c>
      <c r="M8128" t="s">
        <v>31</v>
      </c>
      <c r="N8128" t="s">
        <v>48</v>
      </c>
      <c r="O8128">
        <v>14.01</v>
      </c>
      <c r="P8128" t="s">
        <v>1287</v>
      </c>
      <c r="Q8128" t="s">
        <v>1286</v>
      </c>
      <c r="R8128" t="s">
        <v>1290</v>
      </c>
      <c r="S8128" t="s">
        <v>34</v>
      </c>
      <c r="T8128" t="s">
        <v>1291</v>
      </c>
    </row>
    <row r="8129" spans="1:20">
      <c r="A8129" t="s">
        <v>1286</v>
      </c>
      <c r="B8129" t="s">
        <v>1287</v>
      </c>
      <c r="C8129" t="s">
        <v>3007</v>
      </c>
      <c r="D8129" t="s">
        <v>3008</v>
      </c>
      <c r="E8129" t="s">
        <v>600</v>
      </c>
      <c r="F8129" s="1">
        <v>40673</v>
      </c>
      <c r="G8129" t="s">
        <v>2895</v>
      </c>
      <c r="H8129">
        <v>201503</v>
      </c>
      <c r="I8129" t="s">
        <v>27</v>
      </c>
      <c r="J8129" t="s">
        <v>28</v>
      </c>
      <c r="K8129" t="s">
        <v>1123</v>
      </c>
      <c r="L8129" t="s">
        <v>30</v>
      </c>
      <c r="M8129" t="s">
        <v>31</v>
      </c>
      <c r="N8129" t="s">
        <v>49</v>
      </c>
      <c r="O8129">
        <v>-14</v>
      </c>
      <c r="P8129" t="s">
        <v>1287</v>
      </c>
      <c r="Q8129" t="s">
        <v>1286</v>
      </c>
      <c r="R8129" t="s">
        <v>1290</v>
      </c>
      <c r="S8129" t="s">
        <v>34</v>
      </c>
      <c r="T8129" t="s">
        <v>1291</v>
      </c>
    </row>
    <row r="8130" spans="1:20">
      <c r="A8130" t="s">
        <v>1286</v>
      </c>
      <c r="B8130" t="s">
        <v>1287</v>
      </c>
      <c r="C8130" t="s">
        <v>3007</v>
      </c>
      <c r="D8130" t="s">
        <v>3008</v>
      </c>
      <c r="E8130" t="s">
        <v>600</v>
      </c>
      <c r="F8130" s="1">
        <v>40673</v>
      </c>
      <c r="G8130" t="s">
        <v>2895</v>
      </c>
      <c r="H8130">
        <v>201503</v>
      </c>
      <c r="I8130" t="s">
        <v>27</v>
      </c>
      <c r="J8130" t="s">
        <v>28</v>
      </c>
      <c r="K8130" t="s">
        <v>1132</v>
      </c>
      <c r="L8130" t="s">
        <v>30</v>
      </c>
      <c r="M8130" t="s">
        <v>31</v>
      </c>
      <c r="N8130" t="s">
        <v>48</v>
      </c>
      <c r="O8130">
        <v>28018.99</v>
      </c>
      <c r="P8130" t="s">
        <v>1287</v>
      </c>
      <c r="Q8130" t="s">
        <v>1286</v>
      </c>
      <c r="R8130" t="s">
        <v>1290</v>
      </c>
      <c r="S8130" t="s">
        <v>34</v>
      </c>
      <c r="T8130" t="s">
        <v>1291</v>
      </c>
    </row>
    <row r="8131" spans="1:20">
      <c r="A8131" t="s">
        <v>1286</v>
      </c>
      <c r="B8131" t="s">
        <v>1287</v>
      </c>
      <c r="C8131" t="s">
        <v>3007</v>
      </c>
      <c r="D8131" t="s">
        <v>3008</v>
      </c>
      <c r="E8131" t="s">
        <v>600</v>
      </c>
      <c r="F8131" s="1">
        <v>40673</v>
      </c>
      <c r="G8131" t="s">
        <v>2895</v>
      </c>
      <c r="H8131">
        <v>201503</v>
      </c>
      <c r="I8131" t="s">
        <v>27</v>
      </c>
      <c r="J8131" t="s">
        <v>28</v>
      </c>
      <c r="K8131" t="s">
        <v>1132</v>
      </c>
      <c r="L8131" t="s">
        <v>30</v>
      </c>
      <c r="M8131" t="s">
        <v>31</v>
      </c>
      <c r="N8131" t="s">
        <v>49</v>
      </c>
      <c r="O8131">
        <v>-28019</v>
      </c>
      <c r="P8131" t="s">
        <v>1287</v>
      </c>
      <c r="Q8131" t="s">
        <v>1286</v>
      </c>
      <c r="R8131" t="s">
        <v>1290</v>
      </c>
      <c r="S8131" t="s">
        <v>34</v>
      </c>
      <c r="T8131" t="s">
        <v>1291</v>
      </c>
    </row>
    <row r="8132" spans="1:20">
      <c r="A8132" t="s">
        <v>2777</v>
      </c>
      <c r="B8132" t="s">
        <v>1287</v>
      </c>
      <c r="C8132" t="s">
        <v>2785</v>
      </c>
      <c r="D8132" t="s">
        <v>2786</v>
      </c>
      <c r="E8132" t="s">
        <v>142</v>
      </c>
      <c r="F8132" s="1">
        <v>41059</v>
      </c>
      <c r="G8132" t="s">
        <v>2895</v>
      </c>
      <c r="H8132">
        <v>201503</v>
      </c>
      <c r="I8132" t="s">
        <v>27</v>
      </c>
      <c r="J8132" t="s">
        <v>28</v>
      </c>
      <c r="K8132" t="s">
        <v>29</v>
      </c>
      <c r="L8132" t="s">
        <v>30</v>
      </c>
      <c r="M8132" t="s">
        <v>31</v>
      </c>
      <c r="N8132" t="s">
        <v>48</v>
      </c>
      <c r="O8132">
        <v>14388.9</v>
      </c>
      <c r="P8132" t="s">
        <v>1287</v>
      </c>
      <c r="Q8132" t="s">
        <v>2777</v>
      </c>
      <c r="R8132" t="s">
        <v>1290</v>
      </c>
      <c r="S8132" t="s">
        <v>34</v>
      </c>
      <c r="T8132" t="s">
        <v>592</v>
      </c>
    </row>
    <row r="8133" spans="1:20">
      <c r="A8133" t="s">
        <v>2777</v>
      </c>
      <c r="B8133" t="s">
        <v>1287</v>
      </c>
      <c r="C8133" t="s">
        <v>2785</v>
      </c>
      <c r="D8133" t="s">
        <v>2786</v>
      </c>
      <c r="E8133" t="s">
        <v>142</v>
      </c>
      <c r="F8133" s="1">
        <v>41059</v>
      </c>
      <c r="G8133" t="s">
        <v>2895</v>
      </c>
      <c r="H8133">
        <v>201503</v>
      </c>
      <c r="I8133" t="s">
        <v>27</v>
      </c>
      <c r="J8133" t="s">
        <v>28</v>
      </c>
      <c r="K8133" t="s">
        <v>29</v>
      </c>
      <c r="L8133" t="s">
        <v>30</v>
      </c>
      <c r="M8133" t="s">
        <v>31</v>
      </c>
      <c r="N8133" t="s">
        <v>49</v>
      </c>
      <c r="O8133">
        <v>-14388.880000000001</v>
      </c>
      <c r="P8133" t="s">
        <v>1287</v>
      </c>
      <c r="Q8133" t="s">
        <v>2777</v>
      </c>
      <c r="R8133" t="s">
        <v>1290</v>
      </c>
      <c r="S8133" t="s">
        <v>34</v>
      </c>
      <c r="T8133" t="s">
        <v>592</v>
      </c>
    </row>
    <row r="8134" spans="1:20">
      <c r="A8134" t="s">
        <v>2777</v>
      </c>
      <c r="B8134" t="s">
        <v>1287</v>
      </c>
      <c r="C8134" t="s">
        <v>2785</v>
      </c>
      <c r="D8134" t="s">
        <v>2786</v>
      </c>
      <c r="E8134" t="s">
        <v>142</v>
      </c>
      <c r="F8134" s="1">
        <v>41059</v>
      </c>
      <c r="G8134" t="s">
        <v>2895</v>
      </c>
      <c r="H8134">
        <v>201503</v>
      </c>
      <c r="I8134" t="s">
        <v>27</v>
      </c>
      <c r="J8134" t="s">
        <v>28</v>
      </c>
      <c r="K8134" t="s">
        <v>36</v>
      </c>
      <c r="L8134" t="s">
        <v>30</v>
      </c>
      <c r="M8134" t="s">
        <v>31</v>
      </c>
      <c r="N8134" t="s">
        <v>48</v>
      </c>
      <c r="O8134">
        <v>3508.46</v>
      </c>
      <c r="P8134" t="s">
        <v>1287</v>
      </c>
      <c r="Q8134" t="s">
        <v>2777</v>
      </c>
      <c r="R8134" t="s">
        <v>1290</v>
      </c>
      <c r="S8134" t="s">
        <v>34</v>
      </c>
      <c r="T8134" t="s">
        <v>592</v>
      </c>
    </row>
    <row r="8135" spans="1:20">
      <c r="A8135" t="s">
        <v>2777</v>
      </c>
      <c r="B8135" t="s">
        <v>1287</v>
      </c>
      <c r="C8135" t="s">
        <v>2785</v>
      </c>
      <c r="D8135" t="s">
        <v>2786</v>
      </c>
      <c r="E8135" t="s">
        <v>142</v>
      </c>
      <c r="F8135" s="1">
        <v>41059</v>
      </c>
      <c r="G8135" t="s">
        <v>2895</v>
      </c>
      <c r="H8135">
        <v>201503</v>
      </c>
      <c r="I8135" t="s">
        <v>27</v>
      </c>
      <c r="J8135" t="s">
        <v>28</v>
      </c>
      <c r="K8135" t="s">
        <v>36</v>
      </c>
      <c r="L8135" t="s">
        <v>30</v>
      </c>
      <c r="M8135" t="s">
        <v>31</v>
      </c>
      <c r="N8135" t="s">
        <v>49</v>
      </c>
      <c r="O8135">
        <v>-3508.4700000000003</v>
      </c>
      <c r="P8135" t="s">
        <v>1287</v>
      </c>
      <c r="Q8135" t="s">
        <v>2777</v>
      </c>
      <c r="R8135" t="s">
        <v>1290</v>
      </c>
      <c r="S8135" t="s">
        <v>34</v>
      </c>
      <c r="T8135" t="s">
        <v>592</v>
      </c>
    </row>
    <row r="8136" spans="1:20">
      <c r="A8136" t="s">
        <v>2777</v>
      </c>
      <c r="B8136" t="s">
        <v>1287</v>
      </c>
      <c r="C8136" t="s">
        <v>2785</v>
      </c>
      <c r="D8136" t="s">
        <v>2786</v>
      </c>
      <c r="E8136" t="s">
        <v>142</v>
      </c>
      <c r="F8136" s="1">
        <v>41059</v>
      </c>
      <c r="G8136" t="s">
        <v>2895</v>
      </c>
      <c r="H8136">
        <v>201503</v>
      </c>
      <c r="I8136" t="s">
        <v>27</v>
      </c>
      <c r="J8136" t="s">
        <v>28</v>
      </c>
      <c r="K8136" t="s">
        <v>37</v>
      </c>
      <c r="L8136" t="s">
        <v>30</v>
      </c>
      <c r="M8136" t="s">
        <v>31</v>
      </c>
      <c r="N8136" t="s">
        <v>48</v>
      </c>
      <c r="O8136">
        <v>2821.78</v>
      </c>
      <c r="P8136" t="s">
        <v>1287</v>
      </c>
      <c r="Q8136" t="s">
        <v>2777</v>
      </c>
      <c r="R8136" t="s">
        <v>1290</v>
      </c>
      <c r="S8136" t="s">
        <v>34</v>
      </c>
      <c r="T8136" t="s">
        <v>592</v>
      </c>
    </row>
    <row r="8137" spans="1:20">
      <c r="A8137" t="s">
        <v>2777</v>
      </c>
      <c r="B8137" t="s">
        <v>1287</v>
      </c>
      <c r="C8137" t="s">
        <v>2785</v>
      </c>
      <c r="D8137" t="s">
        <v>2786</v>
      </c>
      <c r="E8137" t="s">
        <v>142</v>
      </c>
      <c r="F8137" s="1">
        <v>41059</v>
      </c>
      <c r="G8137" t="s">
        <v>2895</v>
      </c>
      <c r="H8137">
        <v>201503</v>
      </c>
      <c r="I8137" t="s">
        <v>27</v>
      </c>
      <c r="J8137" t="s">
        <v>28</v>
      </c>
      <c r="K8137" t="s">
        <v>37</v>
      </c>
      <c r="L8137" t="s">
        <v>30</v>
      </c>
      <c r="M8137" t="s">
        <v>31</v>
      </c>
      <c r="N8137" t="s">
        <v>49</v>
      </c>
      <c r="O8137">
        <v>-2821.7400000000002</v>
      </c>
      <c r="P8137" t="s">
        <v>1287</v>
      </c>
      <c r="Q8137" t="s">
        <v>2777</v>
      </c>
      <c r="R8137" t="s">
        <v>1290</v>
      </c>
      <c r="S8137" t="s">
        <v>34</v>
      </c>
      <c r="T8137" t="s">
        <v>592</v>
      </c>
    </row>
    <row r="8138" spans="1:20">
      <c r="A8138" t="s">
        <v>2777</v>
      </c>
      <c r="B8138" t="s">
        <v>1287</v>
      </c>
      <c r="C8138" t="s">
        <v>2785</v>
      </c>
      <c r="D8138" t="s">
        <v>2786</v>
      </c>
      <c r="E8138" t="s">
        <v>142</v>
      </c>
      <c r="F8138" s="1">
        <v>41059</v>
      </c>
      <c r="G8138" t="s">
        <v>2895</v>
      </c>
      <c r="H8138">
        <v>201503</v>
      </c>
      <c r="I8138" t="s">
        <v>27</v>
      </c>
      <c r="J8138" t="s">
        <v>28</v>
      </c>
      <c r="K8138" t="s">
        <v>38</v>
      </c>
      <c r="L8138" t="s">
        <v>30</v>
      </c>
      <c r="M8138" t="s">
        <v>31</v>
      </c>
      <c r="N8138" t="s">
        <v>48</v>
      </c>
      <c r="O8138">
        <v>13315.960000000001</v>
      </c>
      <c r="P8138" t="s">
        <v>1287</v>
      </c>
      <c r="Q8138" t="s">
        <v>2777</v>
      </c>
      <c r="R8138" t="s">
        <v>1290</v>
      </c>
      <c r="S8138" t="s">
        <v>34</v>
      </c>
      <c r="T8138" t="s">
        <v>592</v>
      </c>
    </row>
    <row r="8139" spans="1:20">
      <c r="A8139" t="s">
        <v>2777</v>
      </c>
      <c r="B8139" t="s">
        <v>1287</v>
      </c>
      <c r="C8139" t="s">
        <v>2785</v>
      </c>
      <c r="D8139" t="s">
        <v>2786</v>
      </c>
      <c r="E8139" t="s">
        <v>142</v>
      </c>
      <c r="F8139" s="1">
        <v>41059</v>
      </c>
      <c r="G8139" t="s">
        <v>2895</v>
      </c>
      <c r="H8139">
        <v>201503</v>
      </c>
      <c r="I8139" t="s">
        <v>27</v>
      </c>
      <c r="J8139" t="s">
        <v>28</v>
      </c>
      <c r="K8139" t="s">
        <v>38</v>
      </c>
      <c r="L8139" t="s">
        <v>30</v>
      </c>
      <c r="M8139" t="s">
        <v>31</v>
      </c>
      <c r="N8139" t="s">
        <v>49</v>
      </c>
      <c r="O8139">
        <v>-13315.98</v>
      </c>
      <c r="P8139" t="s">
        <v>1287</v>
      </c>
      <c r="Q8139" t="s">
        <v>2777</v>
      </c>
      <c r="R8139" t="s">
        <v>1290</v>
      </c>
      <c r="S8139" t="s">
        <v>34</v>
      </c>
      <c r="T8139" t="s">
        <v>592</v>
      </c>
    </row>
    <row r="8140" spans="1:20">
      <c r="A8140" t="s">
        <v>2777</v>
      </c>
      <c r="B8140" t="s">
        <v>1287</v>
      </c>
      <c r="C8140" t="s">
        <v>2785</v>
      </c>
      <c r="D8140" t="s">
        <v>2786</v>
      </c>
      <c r="E8140" t="s">
        <v>142</v>
      </c>
      <c r="F8140" s="1">
        <v>41059</v>
      </c>
      <c r="G8140" t="s">
        <v>2895</v>
      </c>
      <c r="H8140">
        <v>201503</v>
      </c>
      <c r="I8140" t="s">
        <v>27</v>
      </c>
      <c r="J8140" t="s">
        <v>28</v>
      </c>
      <c r="K8140" t="s">
        <v>39</v>
      </c>
      <c r="L8140" t="s">
        <v>30</v>
      </c>
      <c r="M8140" t="s">
        <v>31</v>
      </c>
      <c r="N8140" t="s">
        <v>48</v>
      </c>
      <c r="O8140">
        <v>2206.31</v>
      </c>
      <c r="P8140" t="s">
        <v>1287</v>
      </c>
      <c r="Q8140" t="s">
        <v>2777</v>
      </c>
      <c r="R8140" t="s">
        <v>1290</v>
      </c>
      <c r="S8140" t="s">
        <v>34</v>
      </c>
      <c r="T8140" t="s">
        <v>592</v>
      </c>
    </row>
    <row r="8141" spans="1:20">
      <c r="A8141" t="s">
        <v>2777</v>
      </c>
      <c r="B8141" t="s">
        <v>1287</v>
      </c>
      <c r="C8141" t="s">
        <v>2785</v>
      </c>
      <c r="D8141" t="s">
        <v>2786</v>
      </c>
      <c r="E8141" t="s">
        <v>142</v>
      </c>
      <c r="F8141" s="1">
        <v>41059</v>
      </c>
      <c r="G8141" t="s">
        <v>2895</v>
      </c>
      <c r="H8141">
        <v>201503</v>
      </c>
      <c r="I8141" t="s">
        <v>27</v>
      </c>
      <c r="J8141" t="s">
        <v>28</v>
      </c>
      <c r="K8141" t="s">
        <v>39</v>
      </c>
      <c r="L8141" t="s">
        <v>30</v>
      </c>
      <c r="M8141" t="s">
        <v>31</v>
      </c>
      <c r="N8141" t="s">
        <v>49</v>
      </c>
      <c r="O8141">
        <v>-2206.3200000000002</v>
      </c>
      <c r="P8141" t="s">
        <v>1287</v>
      </c>
      <c r="Q8141" t="s">
        <v>2777</v>
      </c>
      <c r="R8141" t="s">
        <v>1290</v>
      </c>
      <c r="S8141" t="s">
        <v>34</v>
      </c>
      <c r="T8141" t="s">
        <v>592</v>
      </c>
    </row>
    <row r="8142" spans="1:20">
      <c r="A8142" t="s">
        <v>2777</v>
      </c>
      <c r="B8142" t="s">
        <v>1287</v>
      </c>
      <c r="C8142" t="s">
        <v>2785</v>
      </c>
      <c r="D8142" t="s">
        <v>2786</v>
      </c>
      <c r="E8142" t="s">
        <v>142</v>
      </c>
      <c r="F8142" s="1">
        <v>41059</v>
      </c>
      <c r="G8142" t="s">
        <v>2895</v>
      </c>
      <c r="H8142">
        <v>201503</v>
      </c>
      <c r="I8142" t="s">
        <v>27</v>
      </c>
      <c r="J8142" t="s">
        <v>28</v>
      </c>
      <c r="K8142" t="s">
        <v>41</v>
      </c>
      <c r="L8142" t="s">
        <v>30</v>
      </c>
      <c r="M8142" t="s">
        <v>31</v>
      </c>
      <c r="N8142" t="s">
        <v>48</v>
      </c>
      <c r="O8142">
        <v>942.58</v>
      </c>
      <c r="P8142" t="s">
        <v>1287</v>
      </c>
      <c r="Q8142" t="s">
        <v>2777</v>
      </c>
      <c r="R8142" t="s">
        <v>1290</v>
      </c>
      <c r="S8142" t="s">
        <v>34</v>
      </c>
      <c r="T8142" t="s">
        <v>592</v>
      </c>
    </row>
    <row r="8143" spans="1:20">
      <c r="A8143" t="s">
        <v>2777</v>
      </c>
      <c r="B8143" t="s">
        <v>1287</v>
      </c>
      <c r="C8143" t="s">
        <v>2785</v>
      </c>
      <c r="D8143" t="s">
        <v>2786</v>
      </c>
      <c r="E8143" t="s">
        <v>142</v>
      </c>
      <c r="F8143" s="1">
        <v>41059</v>
      </c>
      <c r="G8143" t="s">
        <v>2895</v>
      </c>
      <c r="H8143">
        <v>201503</v>
      </c>
      <c r="I8143" t="s">
        <v>27</v>
      </c>
      <c r="J8143" t="s">
        <v>28</v>
      </c>
      <c r="K8143" t="s">
        <v>41</v>
      </c>
      <c r="L8143" t="s">
        <v>30</v>
      </c>
      <c r="M8143" t="s">
        <v>31</v>
      </c>
      <c r="N8143" t="s">
        <v>49</v>
      </c>
      <c r="O8143">
        <v>-942.6</v>
      </c>
      <c r="P8143" t="s">
        <v>1287</v>
      </c>
      <c r="Q8143" t="s">
        <v>2777</v>
      </c>
      <c r="R8143" t="s">
        <v>1290</v>
      </c>
      <c r="S8143" t="s">
        <v>34</v>
      </c>
      <c r="T8143" t="s">
        <v>592</v>
      </c>
    </row>
    <row r="8144" spans="1:20">
      <c r="A8144" t="s">
        <v>1286</v>
      </c>
      <c r="B8144" t="s">
        <v>1287</v>
      </c>
      <c r="C8144" t="s">
        <v>2789</v>
      </c>
      <c r="D8144" t="s">
        <v>2790</v>
      </c>
      <c r="E8144" t="s">
        <v>600</v>
      </c>
      <c r="F8144" s="1">
        <v>40897</v>
      </c>
      <c r="G8144" t="s">
        <v>2895</v>
      </c>
      <c r="H8144">
        <v>201503</v>
      </c>
      <c r="I8144" t="s">
        <v>27</v>
      </c>
      <c r="J8144" t="s">
        <v>28</v>
      </c>
      <c r="K8144" t="s">
        <v>1123</v>
      </c>
      <c r="L8144" t="s">
        <v>30</v>
      </c>
      <c r="M8144" t="s">
        <v>31</v>
      </c>
      <c r="N8144" t="s">
        <v>48</v>
      </c>
      <c r="O8144">
        <v>57797.74</v>
      </c>
      <c r="P8144" t="s">
        <v>1287</v>
      </c>
      <c r="Q8144" t="s">
        <v>1286</v>
      </c>
      <c r="R8144" t="s">
        <v>1290</v>
      </c>
      <c r="S8144" t="s">
        <v>34</v>
      </c>
      <c r="T8144" t="s">
        <v>1291</v>
      </c>
    </row>
    <row r="8145" spans="1:20">
      <c r="A8145" t="s">
        <v>1286</v>
      </c>
      <c r="B8145" t="s">
        <v>1287</v>
      </c>
      <c r="C8145" t="s">
        <v>2789</v>
      </c>
      <c r="D8145" t="s">
        <v>2790</v>
      </c>
      <c r="E8145" t="s">
        <v>600</v>
      </c>
      <c r="F8145" s="1">
        <v>40897</v>
      </c>
      <c r="G8145" t="s">
        <v>2895</v>
      </c>
      <c r="H8145">
        <v>201503</v>
      </c>
      <c r="I8145" t="s">
        <v>27</v>
      </c>
      <c r="J8145" t="s">
        <v>28</v>
      </c>
      <c r="K8145" t="s">
        <v>1123</v>
      </c>
      <c r="L8145" t="s">
        <v>30</v>
      </c>
      <c r="M8145" t="s">
        <v>31</v>
      </c>
      <c r="N8145" t="s">
        <v>49</v>
      </c>
      <c r="O8145">
        <v>-57797.74</v>
      </c>
      <c r="P8145" t="s">
        <v>1287</v>
      </c>
      <c r="Q8145" t="s">
        <v>1286</v>
      </c>
      <c r="R8145" t="s">
        <v>1290</v>
      </c>
      <c r="S8145" t="s">
        <v>34</v>
      </c>
      <c r="T8145" t="s">
        <v>1291</v>
      </c>
    </row>
    <row r="8146" spans="1:20">
      <c r="A8146" t="s">
        <v>1286</v>
      </c>
      <c r="B8146" t="s">
        <v>1287</v>
      </c>
      <c r="C8146" t="s">
        <v>1300</v>
      </c>
      <c r="D8146" t="s">
        <v>1301</v>
      </c>
      <c r="E8146" t="s">
        <v>600</v>
      </c>
      <c r="F8146" s="1">
        <v>40631</v>
      </c>
      <c r="G8146" t="s">
        <v>2895</v>
      </c>
      <c r="H8146">
        <v>201503</v>
      </c>
      <c r="I8146" t="s">
        <v>27</v>
      </c>
      <c r="J8146" t="s">
        <v>28</v>
      </c>
      <c r="K8146" t="s">
        <v>1132</v>
      </c>
      <c r="L8146" t="s">
        <v>30</v>
      </c>
      <c r="M8146" t="s">
        <v>31</v>
      </c>
      <c r="N8146" t="s">
        <v>48</v>
      </c>
      <c r="O8146">
        <v>229669.65</v>
      </c>
      <c r="P8146" t="s">
        <v>1287</v>
      </c>
      <c r="Q8146" t="s">
        <v>1286</v>
      </c>
      <c r="R8146" t="s">
        <v>1290</v>
      </c>
      <c r="S8146" t="s">
        <v>34</v>
      </c>
      <c r="T8146" t="s">
        <v>1291</v>
      </c>
    </row>
    <row r="8147" spans="1:20">
      <c r="A8147" t="s">
        <v>1286</v>
      </c>
      <c r="B8147" t="s">
        <v>1287</v>
      </c>
      <c r="C8147" t="s">
        <v>1300</v>
      </c>
      <c r="D8147" t="s">
        <v>1301</v>
      </c>
      <c r="E8147" t="s">
        <v>600</v>
      </c>
      <c r="F8147" s="1">
        <v>40631</v>
      </c>
      <c r="G8147" t="s">
        <v>2895</v>
      </c>
      <c r="H8147">
        <v>201503</v>
      </c>
      <c r="I8147" t="s">
        <v>27</v>
      </c>
      <c r="J8147" t="s">
        <v>28</v>
      </c>
      <c r="K8147" t="s">
        <v>1132</v>
      </c>
      <c r="L8147" t="s">
        <v>30</v>
      </c>
      <c r="M8147" t="s">
        <v>31</v>
      </c>
      <c r="N8147" t="s">
        <v>49</v>
      </c>
      <c r="O8147">
        <v>-229669.65</v>
      </c>
      <c r="P8147" t="s">
        <v>1287</v>
      </c>
      <c r="Q8147" t="s">
        <v>1286</v>
      </c>
      <c r="R8147" t="s">
        <v>1290</v>
      </c>
      <c r="S8147" t="s">
        <v>34</v>
      </c>
      <c r="T8147" t="s">
        <v>1291</v>
      </c>
    </row>
    <row r="8148" spans="1:20">
      <c r="A8148" t="s">
        <v>1305</v>
      </c>
      <c r="B8148" t="s">
        <v>1306</v>
      </c>
      <c r="C8148" t="s">
        <v>1307</v>
      </c>
      <c r="D8148" t="s">
        <v>1308</v>
      </c>
      <c r="E8148" t="s">
        <v>25</v>
      </c>
      <c r="F8148" s="1">
        <v>40422</v>
      </c>
      <c r="G8148" t="s">
        <v>2895</v>
      </c>
      <c r="H8148">
        <v>201503</v>
      </c>
      <c r="I8148" t="s">
        <v>27</v>
      </c>
      <c r="J8148" t="s">
        <v>53</v>
      </c>
      <c r="K8148" t="s">
        <v>29</v>
      </c>
      <c r="L8148" t="s">
        <v>54</v>
      </c>
      <c r="M8148" t="s">
        <v>31</v>
      </c>
      <c r="N8148" t="s">
        <v>32</v>
      </c>
      <c r="O8148">
        <v>30552.71</v>
      </c>
      <c r="P8148" t="s">
        <v>1306</v>
      </c>
      <c r="Q8148" t="s">
        <v>1305</v>
      </c>
      <c r="R8148" t="s">
        <v>1309</v>
      </c>
      <c r="S8148" t="s">
        <v>34</v>
      </c>
      <c r="T8148" t="s">
        <v>561</v>
      </c>
    </row>
    <row r="8149" spans="1:20">
      <c r="A8149" t="s">
        <v>1305</v>
      </c>
      <c r="B8149" t="s">
        <v>1306</v>
      </c>
      <c r="C8149" t="s">
        <v>1307</v>
      </c>
      <c r="D8149" t="s">
        <v>1308</v>
      </c>
      <c r="E8149" t="s">
        <v>25</v>
      </c>
      <c r="F8149" s="1">
        <v>40422</v>
      </c>
      <c r="G8149" t="s">
        <v>2895</v>
      </c>
      <c r="H8149">
        <v>201503</v>
      </c>
      <c r="I8149" t="s">
        <v>27</v>
      </c>
      <c r="J8149" t="s">
        <v>53</v>
      </c>
      <c r="K8149" t="s">
        <v>36</v>
      </c>
      <c r="L8149" t="s">
        <v>54</v>
      </c>
      <c r="M8149" t="s">
        <v>31</v>
      </c>
      <c r="N8149" t="s">
        <v>32</v>
      </c>
      <c r="O8149">
        <v>23878.400000000001</v>
      </c>
      <c r="P8149" t="s">
        <v>1306</v>
      </c>
      <c r="Q8149" t="s">
        <v>1305</v>
      </c>
      <c r="R8149" t="s">
        <v>1309</v>
      </c>
      <c r="S8149" t="s">
        <v>34</v>
      </c>
      <c r="T8149" t="s">
        <v>561</v>
      </c>
    </row>
    <row r="8150" spans="1:20">
      <c r="A8150" t="s">
        <v>1305</v>
      </c>
      <c r="B8150" t="s">
        <v>1306</v>
      </c>
      <c r="C8150" t="s">
        <v>1307</v>
      </c>
      <c r="D8150" t="s">
        <v>1308</v>
      </c>
      <c r="E8150" t="s">
        <v>25</v>
      </c>
      <c r="F8150" s="1">
        <v>40422</v>
      </c>
      <c r="G8150" t="s">
        <v>2895</v>
      </c>
      <c r="H8150">
        <v>201503</v>
      </c>
      <c r="I8150" t="s">
        <v>27</v>
      </c>
      <c r="J8150" t="s">
        <v>53</v>
      </c>
      <c r="K8150" t="s">
        <v>38</v>
      </c>
      <c r="L8150" t="s">
        <v>54</v>
      </c>
      <c r="M8150" t="s">
        <v>31</v>
      </c>
      <c r="N8150" t="s">
        <v>32</v>
      </c>
      <c r="O8150">
        <v>4093.6</v>
      </c>
      <c r="P8150" t="s">
        <v>1306</v>
      </c>
      <c r="Q8150" t="s">
        <v>1305</v>
      </c>
      <c r="R8150" t="s">
        <v>1309</v>
      </c>
      <c r="S8150" t="s">
        <v>34</v>
      </c>
      <c r="T8150" t="s">
        <v>561</v>
      </c>
    </row>
    <row r="8151" spans="1:20">
      <c r="A8151" t="s">
        <v>1305</v>
      </c>
      <c r="B8151" t="s">
        <v>1306</v>
      </c>
      <c r="C8151" t="s">
        <v>1310</v>
      </c>
      <c r="D8151" t="s">
        <v>1311</v>
      </c>
      <c r="E8151" t="s">
        <v>25</v>
      </c>
      <c r="F8151" s="1">
        <v>40422</v>
      </c>
      <c r="G8151" t="s">
        <v>2895</v>
      </c>
      <c r="H8151">
        <v>201503</v>
      </c>
      <c r="I8151" t="s">
        <v>27</v>
      </c>
      <c r="J8151" t="s">
        <v>28</v>
      </c>
      <c r="K8151" t="s">
        <v>29</v>
      </c>
      <c r="L8151" t="s">
        <v>30</v>
      </c>
      <c r="M8151" t="s">
        <v>31</v>
      </c>
      <c r="N8151" t="s">
        <v>32</v>
      </c>
      <c r="O8151">
        <v>70201.05</v>
      </c>
      <c r="P8151" t="s">
        <v>1306</v>
      </c>
      <c r="Q8151" t="s">
        <v>1305</v>
      </c>
      <c r="R8151" t="s">
        <v>1309</v>
      </c>
      <c r="S8151" t="s">
        <v>34</v>
      </c>
      <c r="T8151" t="s">
        <v>561</v>
      </c>
    </row>
    <row r="8152" spans="1:20">
      <c r="A8152" t="s">
        <v>1305</v>
      </c>
      <c r="B8152" t="s">
        <v>1306</v>
      </c>
      <c r="C8152" t="s">
        <v>1310</v>
      </c>
      <c r="D8152" t="s">
        <v>1311</v>
      </c>
      <c r="E8152" t="s">
        <v>25</v>
      </c>
      <c r="F8152" s="1">
        <v>40422</v>
      </c>
      <c r="G8152" t="s">
        <v>2895</v>
      </c>
      <c r="H8152">
        <v>201503</v>
      </c>
      <c r="I8152" t="s">
        <v>27</v>
      </c>
      <c r="J8152" t="s">
        <v>28</v>
      </c>
      <c r="K8152" t="s">
        <v>36</v>
      </c>
      <c r="L8152" t="s">
        <v>30</v>
      </c>
      <c r="M8152" t="s">
        <v>31</v>
      </c>
      <c r="N8152" t="s">
        <v>32</v>
      </c>
      <c r="O8152">
        <v>159691.01999999999</v>
      </c>
      <c r="P8152" t="s">
        <v>1306</v>
      </c>
      <c r="Q8152" t="s">
        <v>1305</v>
      </c>
      <c r="R8152" t="s">
        <v>1309</v>
      </c>
      <c r="S8152" t="s">
        <v>34</v>
      </c>
      <c r="T8152" t="s">
        <v>561</v>
      </c>
    </row>
    <row r="8153" spans="1:20">
      <c r="A8153" t="s">
        <v>1305</v>
      </c>
      <c r="B8153" t="s">
        <v>1306</v>
      </c>
      <c r="C8153" t="s">
        <v>1310</v>
      </c>
      <c r="D8153" t="s">
        <v>1311</v>
      </c>
      <c r="E8153" t="s">
        <v>25</v>
      </c>
      <c r="F8153" s="1">
        <v>40422</v>
      </c>
      <c r="G8153" t="s">
        <v>2895</v>
      </c>
      <c r="H8153">
        <v>201503</v>
      </c>
      <c r="I8153" t="s">
        <v>27</v>
      </c>
      <c r="J8153" t="s">
        <v>28</v>
      </c>
      <c r="K8153" t="s">
        <v>37</v>
      </c>
      <c r="L8153" t="s">
        <v>30</v>
      </c>
      <c r="M8153" t="s">
        <v>31</v>
      </c>
      <c r="N8153" t="s">
        <v>32</v>
      </c>
      <c r="O8153">
        <v>3207.84</v>
      </c>
      <c r="P8153" t="s">
        <v>1306</v>
      </c>
      <c r="Q8153" t="s">
        <v>1305</v>
      </c>
      <c r="R8153" t="s">
        <v>1309</v>
      </c>
      <c r="S8153" t="s">
        <v>34</v>
      </c>
      <c r="T8153" t="s">
        <v>561</v>
      </c>
    </row>
    <row r="8154" spans="1:20">
      <c r="A8154" t="s">
        <v>1305</v>
      </c>
      <c r="B8154" t="s">
        <v>1306</v>
      </c>
      <c r="C8154" t="s">
        <v>1310</v>
      </c>
      <c r="D8154" t="s">
        <v>1311</v>
      </c>
      <c r="E8154" t="s">
        <v>25</v>
      </c>
      <c r="F8154" s="1">
        <v>40422</v>
      </c>
      <c r="G8154" t="s">
        <v>2895</v>
      </c>
      <c r="H8154">
        <v>201503</v>
      </c>
      <c r="I8154" t="s">
        <v>27</v>
      </c>
      <c r="J8154" t="s">
        <v>28</v>
      </c>
      <c r="K8154" t="s">
        <v>38</v>
      </c>
      <c r="L8154" t="s">
        <v>30</v>
      </c>
      <c r="M8154" t="s">
        <v>31</v>
      </c>
      <c r="N8154" t="s">
        <v>32</v>
      </c>
      <c r="O8154">
        <v>17498.600000000002</v>
      </c>
      <c r="P8154" t="s">
        <v>1306</v>
      </c>
      <c r="Q8154" t="s">
        <v>1305</v>
      </c>
      <c r="R8154" t="s">
        <v>1309</v>
      </c>
      <c r="S8154" t="s">
        <v>34</v>
      </c>
      <c r="T8154" t="s">
        <v>561</v>
      </c>
    </row>
    <row r="8155" spans="1:20">
      <c r="A8155" t="s">
        <v>1305</v>
      </c>
      <c r="B8155" t="s">
        <v>1306</v>
      </c>
      <c r="C8155" t="s">
        <v>1310</v>
      </c>
      <c r="D8155" t="s">
        <v>1311</v>
      </c>
      <c r="E8155" t="s">
        <v>25</v>
      </c>
      <c r="F8155" s="1">
        <v>40422</v>
      </c>
      <c r="G8155" t="s">
        <v>2895</v>
      </c>
      <c r="H8155">
        <v>201503</v>
      </c>
      <c r="I8155" t="s">
        <v>27</v>
      </c>
      <c r="J8155" t="s">
        <v>28</v>
      </c>
      <c r="K8155" t="s">
        <v>39</v>
      </c>
      <c r="L8155" t="s">
        <v>30</v>
      </c>
      <c r="M8155" t="s">
        <v>31</v>
      </c>
      <c r="N8155" t="s">
        <v>32</v>
      </c>
      <c r="O8155">
        <v>2219.31</v>
      </c>
      <c r="P8155" t="s">
        <v>1306</v>
      </c>
      <c r="Q8155" t="s">
        <v>1305</v>
      </c>
      <c r="R8155" t="s">
        <v>1309</v>
      </c>
      <c r="S8155" t="s">
        <v>34</v>
      </c>
      <c r="T8155" t="s">
        <v>561</v>
      </c>
    </row>
    <row r="8156" spans="1:20">
      <c r="A8156" t="s">
        <v>1305</v>
      </c>
      <c r="B8156" t="s">
        <v>1306</v>
      </c>
      <c r="C8156" t="s">
        <v>1310</v>
      </c>
      <c r="D8156" t="s">
        <v>1311</v>
      </c>
      <c r="E8156" t="s">
        <v>25</v>
      </c>
      <c r="F8156" s="1">
        <v>40422</v>
      </c>
      <c r="G8156" t="s">
        <v>2895</v>
      </c>
      <c r="H8156">
        <v>201503</v>
      </c>
      <c r="I8156" t="s">
        <v>27</v>
      </c>
      <c r="J8156" t="s">
        <v>28</v>
      </c>
      <c r="K8156" t="s">
        <v>40</v>
      </c>
      <c r="L8156" t="s">
        <v>30</v>
      </c>
      <c r="M8156" t="s">
        <v>31</v>
      </c>
      <c r="N8156" t="s">
        <v>32</v>
      </c>
      <c r="O8156">
        <v>7079.4400000000005</v>
      </c>
      <c r="P8156" t="s">
        <v>1306</v>
      </c>
      <c r="Q8156" t="s">
        <v>1305</v>
      </c>
      <c r="R8156" t="s">
        <v>1309</v>
      </c>
      <c r="S8156" t="s">
        <v>34</v>
      </c>
      <c r="T8156" t="s">
        <v>561</v>
      </c>
    </row>
    <row r="8157" spans="1:20">
      <c r="A8157" t="s">
        <v>1305</v>
      </c>
      <c r="B8157" t="s">
        <v>1306</v>
      </c>
      <c r="C8157" t="s">
        <v>1310</v>
      </c>
      <c r="D8157" t="s">
        <v>1311</v>
      </c>
      <c r="E8157" t="s">
        <v>25</v>
      </c>
      <c r="F8157" s="1">
        <v>40422</v>
      </c>
      <c r="G8157" t="s">
        <v>2895</v>
      </c>
      <c r="H8157">
        <v>201503</v>
      </c>
      <c r="I8157" t="s">
        <v>27</v>
      </c>
      <c r="J8157" t="s">
        <v>28</v>
      </c>
      <c r="K8157" t="s">
        <v>41</v>
      </c>
      <c r="L8157" t="s">
        <v>30</v>
      </c>
      <c r="M8157" t="s">
        <v>31</v>
      </c>
      <c r="N8157" t="s">
        <v>32</v>
      </c>
      <c r="O8157">
        <v>8068.04</v>
      </c>
      <c r="P8157" t="s">
        <v>1306</v>
      </c>
      <c r="Q8157" t="s">
        <v>1305</v>
      </c>
      <c r="R8157" t="s">
        <v>1309</v>
      </c>
      <c r="S8157" t="s">
        <v>34</v>
      </c>
      <c r="T8157" t="s">
        <v>561</v>
      </c>
    </row>
    <row r="8158" spans="1:20">
      <c r="A8158" t="s">
        <v>1312</v>
      </c>
      <c r="B8158" t="s">
        <v>1313</v>
      </c>
      <c r="C8158" t="s">
        <v>1314</v>
      </c>
      <c r="D8158" t="s">
        <v>1315</v>
      </c>
      <c r="E8158" t="s">
        <v>142</v>
      </c>
      <c r="F8158" s="1">
        <v>40695</v>
      </c>
      <c r="G8158" t="s">
        <v>2895</v>
      </c>
      <c r="H8158">
        <v>201503</v>
      </c>
      <c r="I8158" t="s">
        <v>27</v>
      </c>
      <c r="J8158" t="s">
        <v>53</v>
      </c>
      <c r="K8158" t="s">
        <v>589</v>
      </c>
      <c r="L8158" t="s">
        <v>54</v>
      </c>
      <c r="M8158" t="s">
        <v>1316</v>
      </c>
      <c r="N8158" t="s">
        <v>32</v>
      </c>
      <c r="O8158">
        <v>17474.07</v>
      </c>
      <c r="P8158" t="s">
        <v>1313</v>
      </c>
      <c r="Q8158" t="s">
        <v>1312</v>
      </c>
      <c r="R8158" t="s">
        <v>1317</v>
      </c>
      <c r="S8158" t="s">
        <v>34</v>
      </c>
      <c r="T8158" t="s">
        <v>561</v>
      </c>
    </row>
    <row r="8159" spans="1:20">
      <c r="A8159" t="s">
        <v>1312</v>
      </c>
      <c r="B8159" t="s">
        <v>1313</v>
      </c>
      <c r="C8159" t="s">
        <v>1314</v>
      </c>
      <c r="D8159" t="s">
        <v>1315</v>
      </c>
      <c r="E8159" t="s">
        <v>142</v>
      </c>
      <c r="F8159" s="1">
        <v>40695</v>
      </c>
      <c r="G8159" t="s">
        <v>2895</v>
      </c>
      <c r="H8159">
        <v>201503</v>
      </c>
      <c r="I8159" t="s">
        <v>27</v>
      </c>
      <c r="J8159" t="s">
        <v>53</v>
      </c>
      <c r="K8159" t="s">
        <v>143</v>
      </c>
      <c r="L8159" t="s">
        <v>54</v>
      </c>
      <c r="M8159" t="s">
        <v>1316</v>
      </c>
      <c r="N8159" t="s">
        <v>32</v>
      </c>
      <c r="O8159">
        <v>52422.22</v>
      </c>
      <c r="P8159" t="s">
        <v>1313</v>
      </c>
      <c r="Q8159" t="s">
        <v>1312</v>
      </c>
      <c r="R8159" t="s">
        <v>1317</v>
      </c>
      <c r="S8159" t="s">
        <v>34</v>
      </c>
      <c r="T8159" t="s">
        <v>561</v>
      </c>
    </row>
    <row r="8160" spans="1:20">
      <c r="A8160" t="s">
        <v>1325</v>
      </c>
      <c r="B8160" t="s">
        <v>1326</v>
      </c>
      <c r="C8160" t="s">
        <v>1327</v>
      </c>
      <c r="D8160" t="s">
        <v>1328</v>
      </c>
      <c r="E8160" t="s">
        <v>595</v>
      </c>
      <c r="F8160" s="1">
        <v>41640</v>
      </c>
      <c r="G8160" t="s">
        <v>2895</v>
      </c>
      <c r="H8160">
        <v>201503</v>
      </c>
      <c r="I8160" t="s">
        <v>27</v>
      </c>
      <c r="J8160" t="s">
        <v>596</v>
      </c>
      <c r="K8160" t="s">
        <v>623</v>
      </c>
      <c r="L8160" t="s">
        <v>624</v>
      </c>
      <c r="M8160" t="s">
        <v>625</v>
      </c>
      <c r="N8160" t="s">
        <v>32</v>
      </c>
      <c r="O8160">
        <v>99.8</v>
      </c>
      <c r="P8160" t="s">
        <v>1326</v>
      </c>
      <c r="Q8160" t="s">
        <v>1325</v>
      </c>
      <c r="R8160" t="s">
        <v>1329</v>
      </c>
      <c r="S8160" t="s">
        <v>608</v>
      </c>
      <c r="T8160" t="s">
        <v>561</v>
      </c>
    </row>
    <row r="8161" spans="1:20">
      <c r="A8161" t="s">
        <v>1325</v>
      </c>
      <c r="B8161" t="s">
        <v>1326</v>
      </c>
      <c r="C8161" t="s">
        <v>1327</v>
      </c>
      <c r="D8161" t="s">
        <v>1328</v>
      </c>
      <c r="E8161" t="s">
        <v>595</v>
      </c>
      <c r="F8161" s="1">
        <v>41640</v>
      </c>
      <c r="G8161" t="s">
        <v>2895</v>
      </c>
      <c r="H8161">
        <v>201503</v>
      </c>
      <c r="I8161" t="s">
        <v>27</v>
      </c>
      <c r="J8161" t="s">
        <v>596</v>
      </c>
      <c r="K8161" t="s">
        <v>627</v>
      </c>
      <c r="L8161" t="s">
        <v>624</v>
      </c>
      <c r="M8161" t="s">
        <v>625</v>
      </c>
      <c r="N8161" t="s">
        <v>32</v>
      </c>
      <c r="O8161">
        <v>28.150000000000002</v>
      </c>
      <c r="P8161" t="s">
        <v>1326</v>
      </c>
      <c r="Q8161" t="s">
        <v>1325</v>
      </c>
      <c r="R8161" t="s">
        <v>1329</v>
      </c>
      <c r="S8161" t="s">
        <v>608</v>
      </c>
      <c r="T8161" t="s">
        <v>561</v>
      </c>
    </row>
    <row r="8162" spans="1:20">
      <c r="A8162" t="s">
        <v>1335</v>
      </c>
      <c r="B8162" t="s">
        <v>1336</v>
      </c>
      <c r="C8162" t="s">
        <v>1337</v>
      </c>
      <c r="D8162" t="s">
        <v>1338</v>
      </c>
      <c r="E8162" t="s">
        <v>595</v>
      </c>
      <c r="F8162" s="1">
        <v>41061</v>
      </c>
      <c r="G8162" t="s">
        <v>2895</v>
      </c>
      <c r="H8162">
        <v>201503</v>
      </c>
      <c r="I8162" t="s">
        <v>27</v>
      </c>
      <c r="J8162" t="s">
        <v>596</v>
      </c>
      <c r="K8162" t="s">
        <v>1064</v>
      </c>
      <c r="L8162" t="s">
        <v>30</v>
      </c>
      <c r="M8162" t="s">
        <v>1339</v>
      </c>
      <c r="N8162" t="s">
        <v>32</v>
      </c>
      <c r="O8162">
        <v>22.23</v>
      </c>
      <c r="P8162" t="s">
        <v>1336</v>
      </c>
      <c r="Q8162" t="s">
        <v>1335</v>
      </c>
      <c r="R8162" t="s">
        <v>1340</v>
      </c>
      <c r="S8162" t="s">
        <v>34</v>
      </c>
      <c r="T8162" t="s">
        <v>561</v>
      </c>
    </row>
    <row r="8163" spans="1:20">
      <c r="A8163" t="s">
        <v>1335</v>
      </c>
      <c r="B8163" t="s">
        <v>1336</v>
      </c>
      <c r="C8163" t="s">
        <v>1337</v>
      </c>
      <c r="D8163" t="s">
        <v>1338</v>
      </c>
      <c r="E8163" t="s">
        <v>595</v>
      </c>
      <c r="F8163" s="1">
        <v>41061</v>
      </c>
      <c r="G8163" t="s">
        <v>2895</v>
      </c>
      <c r="H8163">
        <v>201503</v>
      </c>
      <c r="I8163" t="s">
        <v>27</v>
      </c>
      <c r="J8163" t="s">
        <v>596</v>
      </c>
      <c r="K8163" t="s">
        <v>597</v>
      </c>
      <c r="L8163" t="s">
        <v>30</v>
      </c>
      <c r="M8163" t="s">
        <v>1339</v>
      </c>
      <c r="N8163" t="s">
        <v>32</v>
      </c>
      <c r="O8163">
        <v>94.68</v>
      </c>
      <c r="P8163" t="s">
        <v>1336</v>
      </c>
      <c r="Q8163" t="s">
        <v>1335</v>
      </c>
      <c r="R8163" t="s">
        <v>1340</v>
      </c>
      <c r="S8163" t="s">
        <v>34</v>
      </c>
      <c r="T8163" t="s">
        <v>561</v>
      </c>
    </row>
    <row r="8164" spans="1:20">
      <c r="A8164" t="s">
        <v>1347</v>
      </c>
      <c r="B8164" t="s">
        <v>1348</v>
      </c>
      <c r="C8164" t="s">
        <v>1349</v>
      </c>
      <c r="D8164" t="s">
        <v>1350</v>
      </c>
      <c r="E8164" t="s">
        <v>595</v>
      </c>
      <c r="F8164" s="1">
        <v>41487</v>
      </c>
      <c r="G8164" t="s">
        <v>2895</v>
      </c>
      <c r="H8164">
        <v>201503</v>
      </c>
      <c r="I8164" t="s">
        <v>27</v>
      </c>
      <c r="J8164" t="s">
        <v>596</v>
      </c>
      <c r="K8164" t="s">
        <v>623</v>
      </c>
      <c r="L8164" t="s">
        <v>631</v>
      </c>
      <c r="M8164" t="s">
        <v>632</v>
      </c>
      <c r="N8164" t="s">
        <v>32</v>
      </c>
      <c r="O8164">
        <v>1452.33</v>
      </c>
      <c r="P8164" t="s">
        <v>1348</v>
      </c>
      <c r="Q8164" t="s">
        <v>1347</v>
      </c>
      <c r="R8164" t="s">
        <v>1351</v>
      </c>
      <c r="S8164" t="s">
        <v>608</v>
      </c>
      <c r="T8164" t="s">
        <v>592</v>
      </c>
    </row>
    <row r="8165" spans="1:20">
      <c r="A8165" t="s">
        <v>1347</v>
      </c>
      <c r="B8165" t="s">
        <v>1348</v>
      </c>
      <c r="C8165" t="s">
        <v>1349</v>
      </c>
      <c r="D8165" t="s">
        <v>1350</v>
      </c>
      <c r="E8165" t="s">
        <v>595</v>
      </c>
      <c r="F8165" s="1">
        <v>41487</v>
      </c>
      <c r="G8165" t="s">
        <v>2895</v>
      </c>
      <c r="H8165">
        <v>201503</v>
      </c>
      <c r="I8165" t="s">
        <v>27</v>
      </c>
      <c r="J8165" t="s">
        <v>596</v>
      </c>
      <c r="K8165" t="s">
        <v>627</v>
      </c>
      <c r="L8165" t="s">
        <v>631</v>
      </c>
      <c r="M8165" t="s">
        <v>632</v>
      </c>
      <c r="N8165" t="s">
        <v>32</v>
      </c>
      <c r="O8165">
        <v>363.07</v>
      </c>
      <c r="P8165" t="s">
        <v>1348</v>
      </c>
      <c r="Q8165" t="s">
        <v>1347</v>
      </c>
      <c r="R8165" t="s">
        <v>1351</v>
      </c>
      <c r="S8165" t="s">
        <v>608</v>
      </c>
      <c r="T8165" t="s">
        <v>592</v>
      </c>
    </row>
    <row r="8166" spans="1:20">
      <c r="A8166" t="s">
        <v>3009</v>
      </c>
      <c r="B8166" t="s">
        <v>1353</v>
      </c>
      <c r="C8166" t="s">
        <v>3010</v>
      </c>
      <c r="D8166" t="s">
        <v>3011</v>
      </c>
      <c r="E8166" t="s">
        <v>142</v>
      </c>
      <c r="F8166" s="1">
        <v>41395</v>
      </c>
      <c r="G8166" t="s">
        <v>2895</v>
      </c>
      <c r="H8166">
        <v>201503</v>
      </c>
      <c r="I8166" t="s">
        <v>27</v>
      </c>
      <c r="J8166" t="s">
        <v>53</v>
      </c>
      <c r="K8166" t="s">
        <v>143</v>
      </c>
      <c r="L8166" t="s">
        <v>54</v>
      </c>
      <c r="M8166" t="s">
        <v>3012</v>
      </c>
      <c r="N8166" t="s">
        <v>32</v>
      </c>
      <c r="O8166">
        <v>276880.34999999998</v>
      </c>
      <c r="P8166" t="s">
        <v>1353</v>
      </c>
      <c r="Q8166" t="s">
        <v>3009</v>
      </c>
      <c r="R8166" t="s">
        <v>1356</v>
      </c>
      <c r="S8166" t="s">
        <v>34</v>
      </c>
      <c r="T8166" t="s">
        <v>592</v>
      </c>
    </row>
    <row r="8167" spans="1:20">
      <c r="A8167" t="s">
        <v>3009</v>
      </c>
      <c r="B8167" t="s">
        <v>1353</v>
      </c>
      <c r="C8167" t="s">
        <v>3013</v>
      </c>
      <c r="D8167" t="s">
        <v>3014</v>
      </c>
      <c r="E8167" t="s">
        <v>600</v>
      </c>
      <c r="F8167" s="1">
        <v>41395</v>
      </c>
      <c r="G8167" t="s">
        <v>2895</v>
      </c>
      <c r="H8167">
        <v>201503</v>
      </c>
      <c r="I8167" t="s">
        <v>27</v>
      </c>
      <c r="J8167" t="s">
        <v>53</v>
      </c>
      <c r="K8167" t="s">
        <v>601</v>
      </c>
      <c r="L8167" t="s">
        <v>54</v>
      </c>
      <c r="M8167" t="s">
        <v>3012</v>
      </c>
      <c r="N8167" t="s">
        <v>32</v>
      </c>
      <c r="O8167">
        <v>101648.35</v>
      </c>
      <c r="P8167" t="s">
        <v>1353</v>
      </c>
      <c r="Q8167" t="s">
        <v>3009</v>
      </c>
      <c r="R8167" t="s">
        <v>1356</v>
      </c>
      <c r="S8167" t="s">
        <v>34</v>
      </c>
      <c r="T8167" t="s">
        <v>592</v>
      </c>
    </row>
    <row r="8168" spans="1:20">
      <c r="A8168" t="s">
        <v>3015</v>
      </c>
      <c r="B8168" t="s">
        <v>1353</v>
      </c>
      <c r="C8168" t="s">
        <v>3016</v>
      </c>
      <c r="D8168" t="s">
        <v>3017</v>
      </c>
      <c r="E8168" t="s">
        <v>600</v>
      </c>
      <c r="F8168" s="1">
        <v>41395</v>
      </c>
      <c r="G8168" t="s">
        <v>2895</v>
      </c>
      <c r="H8168">
        <v>201503</v>
      </c>
      <c r="I8168" t="s">
        <v>27</v>
      </c>
      <c r="J8168" t="s">
        <v>53</v>
      </c>
      <c r="K8168" t="s">
        <v>601</v>
      </c>
      <c r="L8168" t="s">
        <v>54</v>
      </c>
      <c r="M8168" t="s">
        <v>3018</v>
      </c>
      <c r="N8168" t="s">
        <v>32</v>
      </c>
      <c r="O8168">
        <v>78202.850000000006</v>
      </c>
      <c r="P8168" t="s">
        <v>1353</v>
      </c>
      <c r="Q8168" t="s">
        <v>3015</v>
      </c>
      <c r="R8168" t="s">
        <v>1356</v>
      </c>
      <c r="S8168" t="s">
        <v>34</v>
      </c>
      <c r="T8168" t="s">
        <v>592</v>
      </c>
    </row>
    <row r="8169" spans="1:20">
      <c r="A8169" t="s">
        <v>3019</v>
      </c>
      <c r="B8169" t="s">
        <v>1353</v>
      </c>
      <c r="C8169" t="s">
        <v>3020</v>
      </c>
      <c r="D8169" t="s">
        <v>3021</v>
      </c>
      <c r="E8169" t="s">
        <v>600</v>
      </c>
      <c r="F8169" s="1">
        <v>41395</v>
      </c>
      <c r="G8169" t="s">
        <v>2895</v>
      </c>
      <c r="H8169">
        <v>201503</v>
      </c>
      <c r="I8169" t="s">
        <v>27</v>
      </c>
      <c r="J8169" t="s">
        <v>53</v>
      </c>
      <c r="K8169" t="s">
        <v>601</v>
      </c>
      <c r="L8169" t="s">
        <v>54</v>
      </c>
      <c r="M8169" t="s">
        <v>3022</v>
      </c>
      <c r="N8169" t="s">
        <v>32</v>
      </c>
      <c r="O8169">
        <v>104319.43000000001</v>
      </c>
      <c r="P8169" t="s">
        <v>1353</v>
      </c>
      <c r="Q8169" t="s">
        <v>3019</v>
      </c>
      <c r="R8169" t="s">
        <v>1356</v>
      </c>
      <c r="S8169" t="s">
        <v>34</v>
      </c>
      <c r="T8169" t="s">
        <v>592</v>
      </c>
    </row>
    <row r="8170" spans="1:20">
      <c r="A8170" t="s">
        <v>1352</v>
      </c>
      <c r="B8170" t="s">
        <v>1353</v>
      </c>
      <c r="C8170" t="s">
        <v>1354</v>
      </c>
      <c r="D8170" t="s">
        <v>1355</v>
      </c>
      <c r="E8170" t="s">
        <v>142</v>
      </c>
      <c r="F8170" s="1">
        <v>41275</v>
      </c>
      <c r="G8170" t="s">
        <v>2895</v>
      </c>
      <c r="H8170">
        <v>201503</v>
      </c>
      <c r="I8170" t="s">
        <v>27</v>
      </c>
      <c r="J8170" t="s">
        <v>53</v>
      </c>
      <c r="K8170" t="s">
        <v>29</v>
      </c>
      <c r="L8170" t="s">
        <v>54</v>
      </c>
      <c r="M8170" t="s">
        <v>31</v>
      </c>
      <c r="N8170" t="s">
        <v>32</v>
      </c>
      <c r="O8170">
        <v>85.73</v>
      </c>
      <c r="P8170" t="s">
        <v>1353</v>
      </c>
      <c r="Q8170" t="s">
        <v>1352</v>
      </c>
      <c r="R8170" t="s">
        <v>1356</v>
      </c>
      <c r="S8170" t="s">
        <v>34</v>
      </c>
      <c r="T8170" t="s">
        <v>592</v>
      </c>
    </row>
    <row r="8171" spans="1:20">
      <c r="A8171" t="s">
        <v>1352</v>
      </c>
      <c r="B8171" t="s">
        <v>1353</v>
      </c>
      <c r="C8171" t="s">
        <v>1354</v>
      </c>
      <c r="D8171" t="s">
        <v>1355</v>
      </c>
      <c r="E8171" t="s">
        <v>142</v>
      </c>
      <c r="F8171" s="1">
        <v>41275</v>
      </c>
      <c r="G8171" t="s">
        <v>2895</v>
      </c>
      <c r="H8171">
        <v>201503</v>
      </c>
      <c r="I8171" t="s">
        <v>27</v>
      </c>
      <c r="J8171" t="s">
        <v>53</v>
      </c>
      <c r="K8171" t="s">
        <v>36</v>
      </c>
      <c r="L8171" t="s">
        <v>54</v>
      </c>
      <c r="M8171" t="s">
        <v>31</v>
      </c>
      <c r="N8171" t="s">
        <v>32</v>
      </c>
      <c r="O8171">
        <v>146.85</v>
      </c>
      <c r="P8171" t="s">
        <v>1353</v>
      </c>
      <c r="Q8171" t="s">
        <v>1352</v>
      </c>
      <c r="R8171" t="s">
        <v>1356</v>
      </c>
      <c r="S8171" t="s">
        <v>34</v>
      </c>
      <c r="T8171" t="s">
        <v>592</v>
      </c>
    </row>
    <row r="8172" spans="1:20">
      <c r="A8172" t="s">
        <v>1352</v>
      </c>
      <c r="B8172" t="s">
        <v>1353</v>
      </c>
      <c r="C8172" t="s">
        <v>1354</v>
      </c>
      <c r="D8172" t="s">
        <v>1355</v>
      </c>
      <c r="E8172" t="s">
        <v>142</v>
      </c>
      <c r="F8172" s="1">
        <v>41275</v>
      </c>
      <c r="G8172" t="s">
        <v>2895</v>
      </c>
      <c r="H8172">
        <v>201503</v>
      </c>
      <c r="I8172" t="s">
        <v>27</v>
      </c>
      <c r="J8172" t="s">
        <v>53</v>
      </c>
      <c r="K8172" t="s">
        <v>37</v>
      </c>
      <c r="L8172" t="s">
        <v>54</v>
      </c>
      <c r="M8172" t="s">
        <v>31</v>
      </c>
      <c r="N8172" t="s">
        <v>32</v>
      </c>
      <c r="O8172">
        <v>0.84</v>
      </c>
      <c r="P8172" t="s">
        <v>1353</v>
      </c>
      <c r="Q8172" t="s">
        <v>1352</v>
      </c>
      <c r="R8172" t="s">
        <v>1356</v>
      </c>
      <c r="S8172" t="s">
        <v>34</v>
      </c>
      <c r="T8172" t="s">
        <v>592</v>
      </c>
    </row>
    <row r="8173" spans="1:20">
      <c r="A8173" t="s">
        <v>1352</v>
      </c>
      <c r="B8173" t="s">
        <v>1353</v>
      </c>
      <c r="C8173" t="s">
        <v>1354</v>
      </c>
      <c r="D8173" t="s">
        <v>1355</v>
      </c>
      <c r="E8173" t="s">
        <v>142</v>
      </c>
      <c r="F8173" s="1">
        <v>41275</v>
      </c>
      <c r="G8173" t="s">
        <v>2895</v>
      </c>
      <c r="H8173">
        <v>201503</v>
      </c>
      <c r="I8173" t="s">
        <v>27</v>
      </c>
      <c r="J8173" t="s">
        <v>53</v>
      </c>
      <c r="K8173" t="s">
        <v>38</v>
      </c>
      <c r="L8173" t="s">
        <v>54</v>
      </c>
      <c r="M8173" t="s">
        <v>31</v>
      </c>
      <c r="N8173" t="s">
        <v>32</v>
      </c>
      <c r="O8173">
        <v>3.81</v>
      </c>
      <c r="P8173" t="s">
        <v>1353</v>
      </c>
      <c r="Q8173" t="s">
        <v>1352</v>
      </c>
      <c r="R8173" t="s">
        <v>1356</v>
      </c>
      <c r="S8173" t="s">
        <v>34</v>
      </c>
      <c r="T8173" t="s">
        <v>592</v>
      </c>
    </row>
    <row r="8174" spans="1:20">
      <c r="A8174" t="s">
        <v>1352</v>
      </c>
      <c r="B8174" t="s">
        <v>1353</v>
      </c>
      <c r="C8174" t="s">
        <v>1354</v>
      </c>
      <c r="D8174" t="s">
        <v>1355</v>
      </c>
      <c r="E8174" t="s">
        <v>142</v>
      </c>
      <c r="F8174" s="1">
        <v>41275</v>
      </c>
      <c r="G8174" t="s">
        <v>2895</v>
      </c>
      <c r="H8174">
        <v>201503</v>
      </c>
      <c r="I8174" t="s">
        <v>27</v>
      </c>
      <c r="J8174" t="s">
        <v>53</v>
      </c>
      <c r="K8174" t="s">
        <v>39</v>
      </c>
      <c r="L8174" t="s">
        <v>54</v>
      </c>
      <c r="M8174" t="s">
        <v>31</v>
      </c>
      <c r="N8174" t="s">
        <v>32</v>
      </c>
      <c r="O8174">
        <v>11.28</v>
      </c>
      <c r="P8174" t="s">
        <v>1353</v>
      </c>
      <c r="Q8174" t="s">
        <v>1352</v>
      </c>
      <c r="R8174" t="s">
        <v>1356</v>
      </c>
      <c r="S8174" t="s">
        <v>34</v>
      </c>
      <c r="T8174" t="s">
        <v>592</v>
      </c>
    </row>
    <row r="8175" spans="1:20">
      <c r="A8175" t="s">
        <v>1352</v>
      </c>
      <c r="B8175" t="s">
        <v>1353</v>
      </c>
      <c r="C8175" t="s">
        <v>1354</v>
      </c>
      <c r="D8175" t="s">
        <v>1355</v>
      </c>
      <c r="E8175" t="s">
        <v>142</v>
      </c>
      <c r="F8175" s="1">
        <v>41275</v>
      </c>
      <c r="G8175" t="s">
        <v>2895</v>
      </c>
      <c r="H8175">
        <v>201503</v>
      </c>
      <c r="I8175" t="s">
        <v>27</v>
      </c>
      <c r="J8175" t="s">
        <v>53</v>
      </c>
      <c r="K8175" t="s">
        <v>40</v>
      </c>
      <c r="L8175" t="s">
        <v>54</v>
      </c>
      <c r="M8175" t="s">
        <v>31</v>
      </c>
      <c r="N8175" t="s">
        <v>32</v>
      </c>
      <c r="O8175">
        <v>1.33</v>
      </c>
      <c r="P8175" t="s">
        <v>1353</v>
      </c>
      <c r="Q8175" t="s">
        <v>1352</v>
      </c>
      <c r="R8175" t="s">
        <v>1356</v>
      </c>
      <c r="S8175" t="s">
        <v>34</v>
      </c>
      <c r="T8175" t="s">
        <v>592</v>
      </c>
    </row>
    <row r="8176" spans="1:20">
      <c r="A8176" t="s">
        <v>1352</v>
      </c>
      <c r="B8176" t="s">
        <v>1353</v>
      </c>
      <c r="C8176" t="s">
        <v>1354</v>
      </c>
      <c r="D8176" t="s">
        <v>1355</v>
      </c>
      <c r="E8176" t="s">
        <v>142</v>
      </c>
      <c r="F8176" s="1">
        <v>41275</v>
      </c>
      <c r="G8176" t="s">
        <v>2895</v>
      </c>
      <c r="H8176">
        <v>201503</v>
      </c>
      <c r="I8176" t="s">
        <v>27</v>
      </c>
      <c r="J8176" t="s">
        <v>53</v>
      </c>
      <c r="K8176" t="s">
        <v>41</v>
      </c>
      <c r="L8176" t="s">
        <v>54</v>
      </c>
      <c r="M8176" t="s">
        <v>31</v>
      </c>
      <c r="N8176" t="s">
        <v>32</v>
      </c>
      <c r="O8176">
        <v>0.34</v>
      </c>
      <c r="P8176" t="s">
        <v>1353</v>
      </c>
      <c r="Q8176" t="s">
        <v>1352</v>
      </c>
      <c r="R8176" t="s">
        <v>1356</v>
      </c>
      <c r="S8176" t="s">
        <v>34</v>
      </c>
      <c r="T8176" t="s">
        <v>592</v>
      </c>
    </row>
    <row r="8177" spans="1:20">
      <c r="A8177" t="s">
        <v>1352</v>
      </c>
      <c r="B8177" t="s">
        <v>1353</v>
      </c>
      <c r="C8177" t="s">
        <v>1354</v>
      </c>
      <c r="D8177" t="s">
        <v>1355</v>
      </c>
      <c r="E8177" t="s">
        <v>142</v>
      </c>
      <c r="F8177" s="1">
        <v>41275</v>
      </c>
      <c r="G8177" t="s">
        <v>2895</v>
      </c>
      <c r="H8177">
        <v>201503</v>
      </c>
      <c r="I8177" t="s">
        <v>27</v>
      </c>
      <c r="J8177" t="s">
        <v>53</v>
      </c>
      <c r="K8177" t="s">
        <v>44</v>
      </c>
      <c r="L8177" t="s">
        <v>54</v>
      </c>
      <c r="M8177" t="s">
        <v>31</v>
      </c>
      <c r="N8177" t="s">
        <v>32</v>
      </c>
      <c r="O8177">
        <v>0.02</v>
      </c>
      <c r="P8177" t="s">
        <v>1353</v>
      </c>
      <c r="Q8177" t="s">
        <v>1352</v>
      </c>
      <c r="R8177" t="s">
        <v>1356</v>
      </c>
      <c r="S8177" t="s">
        <v>34</v>
      </c>
      <c r="T8177" t="s">
        <v>592</v>
      </c>
    </row>
    <row r="8178" spans="1:20">
      <c r="A8178" t="s">
        <v>1357</v>
      </c>
      <c r="B8178" t="s">
        <v>1358</v>
      </c>
      <c r="C8178" t="s">
        <v>1359</v>
      </c>
      <c r="D8178" t="s">
        <v>1360</v>
      </c>
      <c r="E8178" t="s">
        <v>595</v>
      </c>
      <c r="F8178" s="1">
        <v>41061</v>
      </c>
      <c r="G8178" t="s">
        <v>2895</v>
      </c>
      <c r="H8178">
        <v>201503</v>
      </c>
      <c r="I8178" t="s">
        <v>27</v>
      </c>
      <c r="J8178" t="s">
        <v>596</v>
      </c>
      <c r="K8178" t="s">
        <v>1064</v>
      </c>
      <c r="L8178" t="s">
        <v>54</v>
      </c>
      <c r="M8178" t="s">
        <v>1361</v>
      </c>
      <c r="N8178" t="s">
        <v>32</v>
      </c>
      <c r="O8178">
        <v>1118.26</v>
      </c>
      <c r="P8178" t="s">
        <v>1358</v>
      </c>
      <c r="Q8178" t="s">
        <v>1357</v>
      </c>
      <c r="R8178" t="s">
        <v>1362</v>
      </c>
      <c r="S8178" t="s">
        <v>608</v>
      </c>
      <c r="T8178" t="s">
        <v>592</v>
      </c>
    </row>
    <row r="8179" spans="1:20">
      <c r="A8179" t="s">
        <v>1357</v>
      </c>
      <c r="B8179" t="s">
        <v>1358</v>
      </c>
      <c r="C8179" t="s">
        <v>1359</v>
      </c>
      <c r="D8179" t="s">
        <v>1360</v>
      </c>
      <c r="E8179" t="s">
        <v>595</v>
      </c>
      <c r="F8179" s="1">
        <v>41061</v>
      </c>
      <c r="G8179" t="s">
        <v>2895</v>
      </c>
      <c r="H8179">
        <v>201503</v>
      </c>
      <c r="I8179" t="s">
        <v>27</v>
      </c>
      <c r="J8179" t="s">
        <v>596</v>
      </c>
      <c r="K8179" t="s">
        <v>597</v>
      </c>
      <c r="L8179" t="s">
        <v>54</v>
      </c>
      <c r="M8179" t="s">
        <v>1361</v>
      </c>
      <c r="N8179" t="s">
        <v>32</v>
      </c>
      <c r="O8179">
        <v>12860.11</v>
      </c>
      <c r="P8179" t="s">
        <v>1358</v>
      </c>
      <c r="Q8179" t="s">
        <v>1357</v>
      </c>
      <c r="R8179" t="s">
        <v>1362</v>
      </c>
      <c r="S8179" t="s">
        <v>608</v>
      </c>
      <c r="T8179" t="s">
        <v>592</v>
      </c>
    </row>
    <row r="8180" spans="1:20">
      <c r="A8180" t="s">
        <v>1368</v>
      </c>
      <c r="B8180" t="s">
        <v>1364</v>
      </c>
      <c r="C8180" t="s">
        <v>1375</v>
      </c>
      <c r="D8180" t="s">
        <v>1376</v>
      </c>
      <c r="E8180" t="s">
        <v>142</v>
      </c>
      <c r="F8180" s="1">
        <v>41334</v>
      </c>
      <c r="G8180" t="s">
        <v>2895</v>
      </c>
      <c r="H8180">
        <v>201503</v>
      </c>
      <c r="I8180" t="s">
        <v>27</v>
      </c>
      <c r="J8180" t="s">
        <v>1371</v>
      </c>
      <c r="K8180" t="s">
        <v>143</v>
      </c>
      <c r="L8180" t="s">
        <v>438</v>
      </c>
      <c r="M8180" t="s">
        <v>1372</v>
      </c>
      <c r="N8180" t="s">
        <v>32</v>
      </c>
      <c r="O8180">
        <v>20.07</v>
      </c>
      <c r="P8180" t="s">
        <v>1364</v>
      </c>
      <c r="Q8180" t="s">
        <v>1368</v>
      </c>
      <c r="R8180" t="s">
        <v>1367</v>
      </c>
      <c r="S8180" t="s">
        <v>34</v>
      </c>
      <c r="T8180" t="s">
        <v>561</v>
      </c>
    </row>
    <row r="8181" spans="1:20">
      <c r="A8181" t="s">
        <v>3023</v>
      </c>
      <c r="B8181" t="s">
        <v>3024</v>
      </c>
      <c r="C8181" t="s">
        <v>3025</v>
      </c>
      <c r="D8181" t="s">
        <v>3026</v>
      </c>
      <c r="E8181" t="s">
        <v>1193</v>
      </c>
      <c r="F8181" s="1">
        <v>41640</v>
      </c>
      <c r="G8181" t="s">
        <v>2895</v>
      </c>
      <c r="H8181">
        <v>201503</v>
      </c>
      <c r="I8181" t="s">
        <v>27</v>
      </c>
      <c r="J8181" t="s">
        <v>596</v>
      </c>
      <c r="K8181" t="s">
        <v>601</v>
      </c>
      <c r="L8181" t="s">
        <v>1116</v>
      </c>
      <c r="M8181" t="s">
        <v>3027</v>
      </c>
      <c r="N8181" t="s">
        <v>32</v>
      </c>
      <c r="O8181">
        <v>41106.31</v>
      </c>
      <c r="P8181" t="s">
        <v>3024</v>
      </c>
      <c r="Q8181" t="s">
        <v>3023</v>
      </c>
      <c r="R8181" t="s">
        <v>3028</v>
      </c>
      <c r="S8181" t="s">
        <v>34</v>
      </c>
      <c r="T8181" t="s">
        <v>561</v>
      </c>
    </row>
    <row r="8182" spans="1:20">
      <c r="A8182" t="s">
        <v>3023</v>
      </c>
      <c r="B8182" t="s">
        <v>3024</v>
      </c>
      <c r="C8182" t="s">
        <v>3029</v>
      </c>
      <c r="D8182" t="s">
        <v>3030</v>
      </c>
      <c r="E8182" t="s">
        <v>2723</v>
      </c>
      <c r="F8182" s="1">
        <v>41640</v>
      </c>
      <c r="G8182" t="s">
        <v>2895</v>
      </c>
      <c r="H8182">
        <v>201503</v>
      </c>
      <c r="I8182" t="s">
        <v>27</v>
      </c>
      <c r="J8182" t="s">
        <v>596</v>
      </c>
      <c r="K8182" t="s">
        <v>143</v>
      </c>
      <c r="L8182" t="s">
        <v>1116</v>
      </c>
      <c r="M8182" t="s">
        <v>3031</v>
      </c>
      <c r="N8182" t="s">
        <v>32</v>
      </c>
      <c r="O8182">
        <v>1971562.1600000001</v>
      </c>
      <c r="P8182" t="s">
        <v>3024</v>
      </c>
      <c r="Q8182" t="s">
        <v>3023</v>
      </c>
      <c r="R8182" t="s">
        <v>3028</v>
      </c>
      <c r="S8182" t="s">
        <v>34</v>
      </c>
      <c r="T8182" t="s">
        <v>561</v>
      </c>
    </row>
    <row r="8183" spans="1:20">
      <c r="A8183" t="s">
        <v>3023</v>
      </c>
      <c r="B8183" t="s">
        <v>3024</v>
      </c>
      <c r="C8183" t="s">
        <v>3032</v>
      </c>
      <c r="D8183" t="s">
        <v>3033</v>
      </c>
      <c r="E8183" t="s">
        <v>1073</v>
      </c>
      <c r="F8183" s="1">
        <v>41640</v>
      </c>
      <c r="G8183" t="s">
        <v>2895</v>
      </c>
      <c r="H8183">
        <v>201503</v>
      </c>
      <c r="I8183" t="s">
        <v>27</v>
      </c>
      <c r="J8183" t="s">
        <v>596</v>
      </c>
      <c r="K8183" t="s">
        <v>597</v>
      </c>
      <c r="L8183" t="s">
        <v>1116</v>
      </c>
      <c r="M8183" t="s">
        <v>3031</v>
      </c>
      <c r="N8183" t="s">
        <v>32</v>
      </c>
      <c r="O8183">
        <v>397304.32000000001</v>
      </c>
      <c r="P8183" t="s">
        <v>3024</v>
      </c>
      <c r="Q8183" t="s">
        <v>3023</v>
      </c>
      <c r="R8183" t="s">
        <v>3028</v>
      </c>
      <c r="S8183" t="s">
        <v>34</v>
      </c>
      <c r="T8183" t="s">
        <v>561</v>
      </c>
    </row>
    <row r="8184" spans="1:20">
      <c r="A8184" t="s">
        <v>3023</v>
      </c>
      <c r="B8184" t="s">
        <v>3024</v>
      </c>
      <c r="C8184" t="s">
        <v>3034</v>
      </c>
      <c r="D8184" t="s">
        <v>3035</v>
      </c>
      <c r="E8184" t="s">
        <v>1193</v>
      </c>
      <c r="F8184" s="1">
        <v>41640</v>
      </c>
      <c r="G8184" t="s">
        <v>2895</v>
      </c>
      <c r="H8184">
        <v>201503</v>
      </c>
      <c r="I8184" t="s">
        <v>27</v>
      </c>
      <c r="J8184" t="s">
        <v>596</v>
      </c>
      <c r="K8184" t="s">
        <v>1837</v>
      </c>
      <c r="L8184" t="s">
        <v>1116</v>
      </c>
      <c r="M8184" t="s">
        <v>31</v>
      </c>
      <c r="N8184" t="s">
        <v>32</v>
      </c>
      <c r="O8184">
        <v>196870.29</v>
      </c>
      <c r="P8184" t="s">
        <v>3024</v>
      </c>
      <c r="Q8184" t="s">
        <v>3023</v>
      </c>
      <c r="R8184" t="s">
        <v>3028</v>
      </c>
      <c r="S8184" t="s">
        <v>34</v>
      </c>
      <c r="T8184" t="s">
        <v>561</v>
      </c>
    </row>
    <row r="8185" spans="1:20">
      <c r="A8185" t="s">
        <v>1409</v>
      </c>
      <c r="B8185" t="s">
        <v>1410</v>
      </c>
      <c r="C8185" t="s">
        <v>1411</v>
      </c>
      <c r="D8185" t="s">
        <v>1412</v>
      </c>
      <c r="E8185" t="s">
        <v>258</v>
      </c>
      <c r="F8185" s="1">
        <v>41091</v>
      </c>
      <c r="G8185" t="s">
        <v>2895</v>
      </c>
      <c r="H8185">
        <v>201503</v>
      </c>
      <c r="I8185" t="s">
        <v>213</v>
      </c>
      <c r="J8185" t="s">
        <v>253</v>
      </c>
      <c r="K8185" t="s">
        <v>214</v>
      </c>
      <c r="L8185" t="s">
        <v>254</v>
      </c>
      <c r="M8185" t="s">
        <v>31</v>
      </c>
      <c r="N8185" t="s">
        <v>32</v>
      </c>
      <c r="O8185">
        <v>1429.72</v>
      </c>
      <c r="P8185" t="s">
        <v>1410</v>
      </c>
      <c r="Q8185" t="s">
        <v>1409</v>
      </c>
      <c r="R8185" t="s">
        <v>1413</v>
      </c>
      <c r="S8185" t="s">
        <v>216</v>
      </c>
      <c r="T8185" t="s">
        <v>561</v>
      </c>
    </row>
    <row r="8186" spans="1:20">
      <c r="A8186" t="s">
        <v>1414</v>
      </c>
      <c r="B8186" t="s">
        <v>1410</v>
      </c>
      <c r="C8186" t="s">
        <v>1415</v>
      </c>
      <c r="D8186" t="s">
        <v>1416</v>
      </c>
      <c r="E8186" t="s">
        <v>258</v>
      </c>
      <c r="F8186" s="1">
        <v>41275</v>
      </c>
      <c r="G8186" t="s">
        <v>2895</v>
      </c>
      <c r="H8186">
        <v>201503</v>
      </c>
      <c r="I8186" t="s">
        <v>213</v>
      </c>
      <c r="J8186" t="s">
        <v>253</v>
      </c>
      <c r="K8186" t="s">
        <v>214</v>
      </c>
      <c r="L8186" t="s">
        <v>254</v>
      </c>
      <c r="M8186" t="s">
        <v>31</v>
      </c>
      <c r="N8186" t="s">
        <v>32</v>
      </c>
      <c r="O8186">
        <v>482.21000000000004</v>
      </c>
      <c r="P8186" t="s">
        <v>1410</v>
      </c>
      <c r="Q8186" t="s">
        <v>1414</v>
      </c>
      <c r="R8186" t="s">
        <v>1413</v>
      </c>
      <c r="S8186" t="s">
        <v>216</v>
      </c>
      <c r="T8186" t="s">
        <v>561</v>
      </c>
    </row>
    <row r="8187" spans="1:20">
      <c r="A8187" t="s">
        <v>1414</v>
      </c>
      <c r="B8187" t="s">
        <v>1410</v>
      </c>
      <c r="C8187" t="s">
        <v>1415</v>
      </c>
      <c r="D8187" t="s">
        <v>1416</v>
      </c>
      <c r="E8187" t="s">
        <v>258</v>
      </c>
      <c r="F8187" s="1">
        <v>41275</v>
      </c>
      <c r="G8187" t="s">
        <v>2895</v>
      </c>
      <c r="H8187">
        <v>201503</v>
      </c>
      <c r="I8187" t="s">
        <v>213</v>
      </c>
      <c r="J8187" t="s">
        <v>253</v>
      </c>
      <c r="K8187" t="s">
        <v>217</v>
      </c>
      <c r="L8187" t="s">
        <v>254</v>
      </c>
      <c r="M8187" t="s">
        <v>31</v>
      </c>
      <c r="N8187" t="s">
        <v>32</v>
      </c>
      <c r="O8187">
        <v>0</v>
      </c>
      <c r="P8187" t="s">
        <v>1410</v>
      </c>
      <c r="Q8187" t="s">
        <v>1414</v>
      </c>
      <c r="R8187" t="s">
        <v>1413</v>
      </c>
      <c r="S8187" t="s">
        <v>216</v>
      </c>
      <c r="T8187" t="s">
        <v>561</v>
      </c>
    </row>
    <row r="8188" spans="1:20">
      <c r="A8188" t="s">
        <v>1417</v>
      </c>
      <c r="B8188" t="s">
        <v>1410</v>
      </c>
      <c r="C8188" t="s">
        <v>1418</v>
      </c>
      <c r="D8188" t="s">
        <v>1419</v>
      </c>
      <c r="E8188" t="s">
        <v>258</v>
      </c>
      <c r="F8188" s="1">
        <v>41275</v>
      </c>
      <c r="G8188" t="s">
        <v>2895</v>
      </c>
      <c r="H8188">
        <v>201503</v>
      </c>
      <c r="I8188" t="s">
        <v>213</v>
      </c>
      <c r="J8188" t="s">
        <v>253</v>
      </c>
      <c r="K8188" t="s">
        <v>214</v>
      </c>
      <c r="L8188" t="s">
        <v>254</v>
      </c>
      <c r="M8188" t="s">
        <v>31</v>
      </c>
      <c r="N8188" t="s">
        <v>32</v>
      </c>
      <c r="O8188">
        <v>16954.72</v>
      </c>
      <c r="P8188" t="s">
        <v>1410</v>
      </c>
      <c r="Q8188" t="s">
        <v>1417</v>
      </c>
      <c r="R8188" t="s">
        <v>1413</v>
      </c>
      <c r="S8188" t="s">
        <v>216</v>
      </c>
      <c r="T8188" t="s">
        <v>561</v>
      </c>
    </row>
    <row r="8189" spans="1:20">
      <c r="A8189" t="s">
        <v>2521</v>
      </c>
      <c r="B8189" t="s">
        <v>1410</v>
      </c>
      <c r="C8189" t="s">
        <v>2522</v>
      </c>
      <c r="D8189" t="s">
        <v>2523</v>
      </c>
      <c r="E8189" t="s">
        <v>258</v>
      </c>
      <c r="F8189" s="1">
        <v>37746</v>
      </c>
      <c r="G8189" t="s">
        <v>2895</v>
      </c>
      <c r="H8189">
        <v>201503</v>
      </c>
      <c r="I8189" t="s">
        <v>213</v>
      </c>
      <c r="J8189" t="s">
        <v>253</v>
      </c>
      <c r="K8189" t="s">
        <v>214</v>
      </c>
      <c r="L8189" t="s">
        <v>254</v>
      </c>
      <c r="M8189" t="s">
        <v>31</v>
      </c>
      <c r="N8189" t="s">
        <v>32</v>
      </c>
      <c r="O8189">
        <v>150.46</v>
      </c>
      <c r="P8189" t="s">
        <v>1410</v>
      </c>
      <c r="Q8189" t="s">
        <v>2521</v>
      </c>
      <c r="R8189" t="s">
        <v>1413</v>
      </c>
      <c r="S8189" t="s">
        <v>216</v>
      </c>
      <c r="T8189" t="s">
        <v>561</v>
      </c>
    </row>
    <row r="8190" spans="1:20">
      <c r="A8190" t="s">
        <v>1460</v>
      </c>
      <c r="B8190" t="s">
        <v>1453</v>
      </c>
      <c r="C8190" t="s">
        <v>3036</v>
      </c>
      <c r="D8190" t="s">
        <v>3037</v>
      </c>
      <c r="E8190" t="s">
        <v>252</v>
      </c>
      <c r="F8190" s="1">
        <v>41883</v>
      </c>
      <c r="G8190" t="s">
        <v>2895</v>
      </c>
      <c r="H8190">
        <v>201503</v>
      </c>
      <c r="I8190" t="s">
        <v>213</v>
      </c>
      <c r="J8190" t="s">
        <v>253</v>
      </c>
      <c r="K8190" t="s">
        <v>214</v>
      </c>
      <c r="L8190" t="s">
        <v>254</v>
      </c>
      <c r="M8190" t="s">
        <v>31</v>
      </c>
      <c r="N8190" t="s">
        <v>32</v>
      </c>
      <c r="O8190">
        <v>110700.25</v>
      </c>
      <c r="P8190" t="s">
        <v>1453</v>
      </c>
      <c r="Q8190" t="s">
        <v>1460</v>
      </c>
      <c r="R8190" t="s">
        <v>1456</v>
      </c>
      <c r="S8190" t="s">
        <v>216</v>
      </c>
      <c r="T8190" t="s">
        <v>35</v>
      </c>
    </row>
    <row r="8191" spans="1:20">
      <c r="A8191" t="s">
        <v>1460</v>
      </c>
      <c r="B8191" t="s">
        <v>1453</v>
      </c>
      <c r="C8191" t="s">
        <v>3036</v>
      </c>
      <c r="D8191" t="s">
        <v>3037</v>
      </c>
      <c r="E8191" t="s">
        <v>252</v>
      </c>
      <c r="F8191" s="1">
        <v>41883</v>
      </c>
      <c r="G8191" t="s">
        <v>2895</v>
      </c>
      <c r="H8191">
        <v>201503</v>
      </c>
      <c r="I8191" t="s">
        <v>213</v>
      </c>
      <c r="J8191" t="s">
        <v>253</v>
      </c>
      <c r="K8191" t="s">
        <v>217</v>
      </c>
      <c r="L8191" t="s">
        <v>254</v>
      </c>
      <c r="M8191" t="s">
        <v>31</v>
      </c>
      <c r="N8191" t="s">
        <v>32</v>
      </c>
      <c r="O8191">
        <v>110700.2</v>
      </c>
      <c r="P8191" t="s">
        <v>1453</v>
      </c>
      <c r="Q8191" t="s">
        <v>1460</v>
      </c>
      <c r="R8191" t="s">
        <v>1456</v>
      </c>
      <c r="S8191" t="s">
        <v>216</v>
      </c>
      <c r="T8191" t="s">
        <v>35</v>
      </c>
    </row>
    <row r="8192" spans="1:20">
      <c r="A8192" t="s">
        <v>1457</v>
      </c>
      <c r="B8192" t="s">
        <v>1453</v>
      </c>
      <c r="C8192" t="s">
        <v>1458</v>
      </c>
      <c r="D8192" t="s">
        <v>1459</v>
      </c>
      <c r="E8192" t="s">
        <v>258</v>
      </c>
      <c r="F8192" s="1">
        <v>37746</v>
      </c>
      <c r="G8192" t="s">
        <v>2895</v>
      </c>
      <c r="H8192">
        <v>201503</v>
      </c>
      <c r="I8192" t="s">
        <v>213</v>
      </c>
      <c r="J8192" t="s">
        <v>253</v>
      </c>
      <c r="K8192" t="s">
        <v>214</v>
      </c>
      <c r="L8192" t="s">
        <v>254</v>
      </c>
      <c r="M8192" t="s">
        <v>31</v>
      </c>
      <c r="N8192" t="s">
        <v>32</v>
      </c>
      <c r="O8192">
        <v>274.95</v>
      </c>
      <c r="P8192" t="s">
        <v>1453</v>
      </c>
      <c r="Q8192" t="s">
        <v>1457</v>
      </c>
      <c r="R8192" t="s">
        <v>1456</v>
      </c>
      <c r="S8192" t="s">
        <v>216</v>
      </c>
      <c r="T8192" t="s">
        <v>35</v>
      </c>
    </row>
    <row r="8193" spans="1:20">
      <c r="A8193" t="s">
        <v>1460</v>
      </c>
      <c r="B8193" t="s">
        <v>1453</v>
      </c>
      <c r="C8193" t="s">
        <v>1461</v>
      </c>
      <c r="D8193" t="s">
        <v>1462</v>
      </c>
      <c r="E8193" t="s">
        <v>258</v>
      </c>
      <c r="F8193" s="1">
        <v>37746</v>
      </c>
      <c r="G8193" t="s">
        <v>2895</v>
      </c>
      <c r="H8193">
        <v>201503</v>
      </c>
      <c r="I8193" t="s">
        <v>213</v>
      </c>
      <c r="J8193" t="s">
        <v>253</v>
      </c>
      <c r="K8193" t="s">
        <v>214</v>
      </c>
      <c r="L8193" t="s">
        <v>254</v>
      </c>
      <c r="M8193" t="s">
        <v>31</v>
      </c>
      <c r="N8193" t="s">
        <v>32</v>
      </c>
      <c r="O8193">
        <v>6113.59</v>
      </c>
      <c r="P8193" t="s">
        <v>1453</v>
      </c>
      <c r="Q8193" t="s">
        <v>1460</v>
      </c>
      <c r="R8193" t="s">
        <v>1456</v>
      </c>
      <c r="S8193" t="s">
        <v>216</v>
      </c>
      <c r="T8193" t="s">
        <v>35</v>
      </c>
    </row>
    <row r="8194" spans="1:20">
      <c r="A8194" t="s">
        <v>1460</v>
      </c>
      <c r="B8194" t="s">
        <v>1453</v>
      </c>
      <c r="C8194" t="s">
        <v>1461</v>
      </c>
      <c r="D8194" t="s">
        <v>1462</v>
      </c>
      <c r="E8194" t="s">
        <v>258</v>
      </c>
      <c r="F8194" s="1">
        <v>37746</v>
      </c>
      <c r="G8194" t="s">
        <v>2895</v>
      </c>
      <c r="H8194">
        <v>201503</v>
      </c>
      <c r="I8194" t="s">
        <v>213</v>
      </c>
      <c r="J8194" t="s">
        <v>253</v>
      </c>
      <c r="K8194" t="s">
        <v>217</v>
      </c>
      <c r="L8194" t="s">
        <v>254</v>
      </c>
      <c r="M8194" t="s">
        <v>31</v>
      </c>
      <c r="N8194" t="s">
        <v>32</v>
      </c>
      <c r="O8194">
        <v>6113.63</v>
      </c>
      <c r="P8194" t="s">
        <v>1453</v>
      </c>
      <c r="Q8194" t="s">
        <v>1460</v>
      </c>
      <c r="R8194" t="s">
        <v>1456</v>
      </c>
      <c r="S8194" t="s">
        <v>216</v>
      </c>
      <c r="T8194" t="s">
        <v>35</v>
      </c>
    </row>
    <row r="8195" spans="1:20">
      <c r="A8195" t="s">
        <v>1486</v>
      </c>
      <c r="B8195" t="s">
        <v>1453</v>
      </c>
      <c r="C8195" t="s">
        <v>2524</v>
      </c>
      <c r="D8195" t="s">
        <v>2525</v>
      </c>
      <c r="E8195" t="s">
        <v>258</v>
      </c>
      <c r="F8195" s="1">
        <v>37746</v>
      </c>
      <c r="G8195" t="s">
        <v>2895</v>
      </c>
      <c r="H8195">
        <v>201503</v>
      </c>
      <c r="I8195" t="s">
        <v>213</v>
      </c>
      <c r="J8195" t="s">
        <v>253</v>
      </c>
      <c r="K8195" t="s">
        <v>214</v>
      </c>
      <c r="L8195" t="s">
        <v>254</v>
      </c>
      <c r="M8195" t="s">
        <v>31</v>
      </c>
      <c r="N8195" t="s">
        <v>32</v>
      </c>
      <c r="O8195">
        <v>367.79</v>
      </c>
      <c r="P8195" t="s">
        <v>1453</v>
      </c>
      <c r="Q8195" t="s">
        <v>1486</v>
      </c>
      <c r="R8195" t="s">
        <v>1456</v>
      </c>
      <c r="S8195" t="s">
        <v>216</v>
      </c>
      <c r="T8195" t="s">
        <v>35</v>
      </c>
    </row>
    <row r="8196" spans="1:20">
      <c r="A8196" t="s">
        <v>1463</v>
      </c>
      <c r="B8196" t="s">
        <v>1453</v>
      </c>
      <c r="C8196" t="s">
        <v>1464</v>
      </c>
      <c r="D8196" t="s">
        <v>1465</v>
      </c>
      <c r="E8196" t="s">
        <v>212</v>
      </c>
      <c r="F8196" s="1">
        <v>18629</v>
      </c>
      <c r="G8196" t="s">
        <v>2895</v>
      </c>
      <c r="H8196">
        <v>201503</v>
      </c>
      <c r="I8196" t="s">
        <v>213</v>
      </c>
      <c r="J8196" t="s">
        <v>28</v>
      </c>
      <c r="K8196" t="s">
        <v>214</v>
      </c>
      <c r="L8196" t="s">
        <v>30</v>
      </c>
      <c r="M8196" t="s">
        <v>31</v>
      </c>
      <c r="N8196" t="s">
        <v>32</v>
      </c>
      <c r="O8196">
        <v>5536.13</v>
      </c>
      <c r="P8196" t="s">
        <v>1453</v>
      </c>
      <c r="Q8196" t="s">
        <v>1463</v>
      </c>
      <c r="R8196" t="s">
        <v>1456</v>
      </c>
      <c r="S8196" t="s">
        <v>216</v>
      </c>
      <c r="T8196" t="s">
        <v>35</v>
      </c>
    </row>
    <row r="8197" spans="1:20">
      <c r="A8197" t="s">
        <v>1466</v>
      </c>
      <c r="B8197" t="s">
        <v>1453</v>
      </c>
      <c r="C8197" t="s">
        <v>1467</v>
      </c>
      <c r="D8197" t="s">
        <v>1468</v>
      </c>
      <c r="E8197" t="s">
        <v>212</v>
      </c>
      <c r="F8197" s="1">
        <v>33992</v>
      </c>
      <c r="G8197" t="s">
        <v>2895</v>
      </c>
      <c r="H8197">
        <v>201503</v>
      </c>
      <c r="I8197" t="s">
        <v>213</v>
      </c>
      <c r="J8197" t="s">
        <v>53</v>
      </c>
      <c r="K8197" t="s">
        <v>214</v>
      </c>
      <c r="L8197" t="s">
        <v>54</v>
      </c>
      <c r="M8197" t="s">
        <v>31</v>
      </c>
      <c r="N8197" t="s">
        <v>32</v>
      </c>
      <c r="O8197">
        <v>48723.93</v>
      </c>
      <c r="P8197" t="s">
        <v>1453</v>
      </c>
      <c r="Q8197" t="s">
        <v>1466</v>
      </c>
      <c r="R8197" t="s">
        <v>1456</v>
      </c>
      <c r="S8197" t="s">
        <v>216</v>
      </c>
      <c r="T8197" t="s">
        <v>35</v>
      </c>
    </row>
    <row r="8198" spans="1:20">
      <c r="A8198" t="s">
        <v>1479</v>
      </c>
      <c r="B8198" t="s">
        <v>1453</v>
      </c>
      <c r="C8198" t="s">
        <v>1480</v>
      </c>
      <c r="D8198" t="s">
        <v>1481</v>
      </c>
      <c r="E8198" t="s">
        <v>258</v>
      </c>
      <c r="F8198" s="1">
        <v>40360</v>
      </c>
      <c r="G8198" t="s">
        <v>2895</v>
      </c>
      <c r="H8198">
        <v>201503</v>
      </c>
      <c r="I8198" t="s">
        <v>213</v>
      </c>
      <c r="J8198" t="s">
        <v>253</v>
      </c>
      <c r="K8198" t="s">
        <v>217</v>
      </c>
      <c r="L8198" t="s">
        <v>254</v>
      </c>
      <c r="M8198" t="s">
        <v>31</v>
      </c>
      <c r="N8198" t="s">
        <v>32</v>
      </c>
      <c r="O8198">
        <v>16900.7</v>
      </c>
      <c r="P8198" t="s">
        <v>1453</v>
      </c>
      <c r="Q8198" t="s">
        <v>1479</v>
      </c>
      <c r="R8198" t="s">
        <v>1456</v>
      </c>
      <c r="S8198" t="s">
        <v>216</v>
      </c>
      <c r="T8198" t="s">
        <v>35</v>
      </c>
    </row>
    <row r="8199" spans="1:20">
      <c r="A8199" t="s">
        <v>1469</v>
      </c>
      <c r="B8199" t="s">
        <v>1453</v>
      </c>
      <c r="C8199" t="s">
        <v>1482</v>
      </c>
      <c r="D8199" t="s">
        <v>1483</v>
      </c>
      <c r="E8199" t="s">
        <v>212</v>
      </c>
      <c r="F8199" s="1">
        <v>33992</v>
      </c>
      <c r="G8199" t="s">
        <v>2895</v>
      </c>
      <c r="H8199">
        <v>201503</v>
      </c>
      <c r="I8199" t="s">
        <v>213</v>
      </c>
      <c r="J8199" t="s">
        <v>53</v>
      </c>
      <c r="K8199" t="s">
        <v>214</v>
      </c>
      <c r="L8199" t="s">
        <v>54</v>
      </c>
      <c r="M8199" t="s">
        <v>31</v>
      </c>
      <c r="N8199" t="s">
        <v>32</v>
      </c>
      <c r="O8199">
        <v>9137.18</v>
      </c>
      <c r="P8199" t="s">
        <v>1453</v>
      </c>
      <c r="Q8199" t="s">
        <v>1469</v>
      </c>
      <c r="R8199" t="s">
        <v>1456</v>
      </c>
      <c r="S8199" t="s">
        <v>216</v>
      </c>
      <c r="T8199" t="s">
        <v>35</v>
      </c>
    </row>
    <row r="8200" spans="1:20">
      <c r="A8200" t="s">
        <v>1460</v>
      </c>
      <c r="B8200" t="s">
        <v>1453</v>
      </c>
      <c r="C8200" t="s">
        <v>1484</v>
      </c>
      <c r="D8200" t="s">
        <v>1485</v>
      </c>
      <c r="E8200" t="s">
        <v>258</v>
      </c>
      <c r="F8200" s="1">
        <v>40360</v>
      </c>
      <c r="G8200" t="s">
        <v>2895</v>
      </c>
      <c r="H8200">
        <v>201503</v>
      </c>
      <c r="I8200" t="s">
        <v>213</v>
      </c>
      <c r="J8200" t="s">
        <v>253</v>
      </c>
      <c r="K8200" t="s">
        <v>214</v>
      </c>
      <c r="L8200" t="s">
        <v>254</v>
      </c>
      <c r="M8200" t="s">
        <v>31</v>
      </c>
      <c r="N8200" t="s">
        <v>32</v>
      </c>
      <c r="O8200">
        <v>8267.73</v>
      </c>
      <c r="P8200" t="s">
        <v>1453</v>
      </c>
      <c r="Q8200" t="s">
        <v>1460</v>
      </c>
      <c r="R8200" t="s">
        <v>1456</v>
      </c>
      <c r="S8200" t="s">
        <v>216</v>
      </c>
      <c r="T8200" t="s">
        <v>35</v>
      </c>
    </row>
    <row r="8201" spans="1:20">
      <c r="A8201" t="s">
        <v>1460</v>
      </c>
      <c r="B8201" t="s">
        <v>1453</v>
      </c>
      <c r="C8201" t="s">
        <v>1484</v>
      </c>
      <c r="D8201" t="s">
        <v>1485</v>
      </c>
      <c r="E8201" t="s">
        <v>258</v>
      </c>
      <c r="F8201" s="1">
        <v>40360</v>
      </c>
      <c r="G8201" t="s">
        <v>2895</v>
      </c>
      <c r="H8201">
        <v>201503</v>
      </c>
      <c r="I8201" t="s">
        <v>213</v>
      </c>
      <c r="J8201" t="s">
        <v>253</v>
      </c>
      <c r="K8201" t="s">
        <v>217</v>
      </c>
      <c r="L8201" t="s">
        <v>254</v>
      </c>
      <c r="M8201" t="s">
        <v>31</v>
      </c>
      <c r="N8201" t="s">
        <v>32</v>
      </c>
      <c r="O8201">
        <v>8267.7100000000009</v>
      </c>
      <c r="P8201" t="s">
        <v>1453</v>
      </c>
      <c r="Q8201" t="s">
        <v>1460</v>
      </c>
      <c r="R8201" t="s">
        <v>1456</v>
      </c>
      <c r="S8201" t="s">
        <v>216</v>
      </c>
      <c r="T8201" t="s">
        <v>35</v>
      </c>
    </row>
    <row r="8202" spans="1:20">
      <c r="A8202" t="s">
        <v>1486</v>
      </c>
      <c r="B8202" t="s">
        <v>1453</v>
      </c>
      <c r="C8202" t="s">
        <v>1487</v>
      </c>
      <c r="D8202" t="s">
        <v>1488</v>
      </c>
      <c r="E8202" t="s">
        <v>258</v>
      </c>
      <c r="F8202" s="1">
        <v>40360</v>
      </c>
      <c r="G8202" t="s">
        <v>2895</v>
      </c>
      <c r="H8202">
        <v>201503</v>
      </c>
      <c r="I8202" t="s">
        <v>213</v>
      </c>
      <c r="J8202" t="s">
        <v>253</v>
      </c>
      <c r="K8202" t="s">
        <v>214</v>
      </c>
      <c r="L8202" t="s">
        <v>254</v>
      </c>
      <c r="M8202" t="s">
        <v>31</v>
      </c>
      <c r="N8202" t="s">
        <v>32</v>
      </c>
      <c r="O8202">
        <v>311.24</v>
      </c>
      <c r="P8202" t="s">
        <v>1453</v>
      </c>
      <c r="Q8202" t="s">
        <v>1486</v>
      </c>
      <c r="R8202" t="s">
        <v>1456</v>
      </c>
      <c r="S8202" t="s">
        <v>216</v>
      </c>
      <c r="T8202" t="s">
        <v>35</v>
      </c>
    </row>
    <row r="8203" spans="1:20">
      <c r="A8203" t="s">
        <v>1486</v>
      </c>
      <c r="B8203" t="s">
        <v>1453</v>
      </c>
      <c r="C8203" t="s">
        <v>1487</v>
      </c>
      <c r="D8203" t="s">
        <v>1488</v>
      </c>
      <c r="E8203" t="s">
        <v>258</v>
      </c>
      <c r="F8203" s="1">
        <v>40360</v>
      </c>
      <c r="G8203" t="s">
        <v>2895</v>
      </c>
      <c r="H8203">
        <v>201503</v>
      </c>
      <c r="I8203" t="s">
        <v>213</v>
      </c>
      <c r="J8203" t="s">
        <v>253</v>
      </c>
      <c r="K8203" t="s">
        <v>217</v>
      </c>
      <c r="L8203" t="s">
        <v>254</v>
      </c>
      <c r="M8203" t="s">
        <v>31</v>
      </c>
      <c r="N8203" t="s">
        <v>32</v>
      </c>
      <c r="O8203">
        <v>5371.02</v>
      </c>
      <c r="P8203" t="s">
        <v>1453</v>
      </c>
      <c r="Q8203" t="s">
        <v>1486</v>
      </c>
      <c r="R8203" t="s">
        <v>1456</v>
      </c>
      <c r="S8203" t="s">
        <v>216</v>
      </c>
      <c r="T8203" t="s">
        <v>35</v>
      </c>
    </row>
    <row r="8204" spans="1:20">
      <c r="A8204" t="s">
        <v>1452</v>
      </c>
      <c r="B8204" t="s">
        <v>1453</v>
      </c>
      <c r="C8204" t="s">
        <v>1492</v>
      </c>
      <c r="D8204" t="s">
        <v>1493</v>
      </c>
      <c r="E8204" t="s">
        <v>212</v>
      </c>
      <c r="F8204" s="1">
        <v>33992</v>
      </c>
      <c r="G8204" t="s">
        <v>2895</v>
      </c>
      <c r="H8204">
        <v>201503</v>
      </c>
      <c r="I8204" t="s">
        <v>213</v>
      </c>
      <c r="J8204" t="s">
        <v>28</v>
      </c>
      <c r="K8204" t="s">
        <v>214</v>
      </c>
      <c r="L8204" t="s">
        <v>30</v>
      </c>
      <c r="M8204" t="s">
        <v>31</v>
      </c>
      <c r="N8204" t="s">
        <v>32</v>
      </c>
      <c r="O8204">
        <v>-3016.19</v>
      </c>
      <c r="P8204" t="s">
        <v>1453</v>
      </c>
      <c r="Q8204" t="s">
        <v>1452</v>
      </c>
      <c r="R8204" t="s">
        <v>1456</v>
      </c>
      <c r="S8204" t="s">
        <v>216</v>
      </c>
      <c r="T8204" t="s">
        <v>35</v>
      </c>
    </row>
    <row r="8205" spans="1:20">
      <c r="A8205" t="s">
        <v>1452</v>
      </c>
      <c r="B8205" t="s">
        <v>1453</v>
      </c>
      <c r="C8205" t="s">
        <v>1492</v>
      </c>
      <c r="D8205" t="s">
        <v>1493</v>
      </c>
      <c r="E8205" t="s">
        <v>212</v>
      </c>
      <c r="F8205" s="1">
        <v>33992</v>
      </c>
      <c r="G8205" t="s">
        <v>2895</v>
      </c>
      <c r="H8205">
        <v>201503</v>
      </c>
      <c r="I8205" t="s">
        <v>213</v>
      </c>
      <c r="J8205" t="s">
        <v>28</v>
      </c>
      <c r="K8205" t="s">
        <v>217</v>
      </c>
      <c r="L8205" t="s">
        <v>30</v>
      </c>
      <c r="M8205" t="s">
        <v>31</v>
      </c>
      <c r="N8205" t="s">
        <v>32</v>
      </c>
      <c r="O8205">
        <v>-3016.23</v>
      </c>
      <c r="P8205" t="s">
        <v>1453</v>
      </c>
      <c r="Q8205" t="s">
        <v>1452</v>
      </c>
      <c r="R8205" t="s">
        <v>1456</v>
      </c>
      <c r="S8205" t="s">
        <v>216</v>
      </c>
      <c r="T8205" t="s">
        <v>35</v>
      </c>
    </row>
    <row r="8206" spans="1:20">
      <c r="A8206" t="s">
        <v>1494</v>
      </c>
      <c r="B8206" t="s">
        <v>1453</v>
      </c>
      <c r="C8206" t="s">
        <v>1495</v>
      </c>
      <c r="D8206" t="s">
        <v>1496</v>
      </c>
      <c r="E8206" t="s">
        <v>212</v>
      </c>
      <c r="F8206" s="1">
        <v>34572</v>
      </c>
      <c r="G8206" t="s">
        <v>2895</v>
      </c>
      <c r="H8206">
        <v>201503</v>
      </c>
      <c r="I8206" t="s">
        <v>213</v>
      </c>
      <c r="J8206" t="s">
        <v>28</v>
      </c>
      <c r="K8206" t="s">
        <v>214</v>
      </c>
      <c r="L8206" t="s">
        <v>30</v>
      </c>
      <c r="M8206" t="s">
        <v>31</v>
      </c>
      <c r="N8206" t="s">
        <v>32</v>
      </c>
      <c r="O8206">
        <v>176.48</v>
      </c>
      <c r="P8206" t="s">
        <v>1453</v>
      </c>
      <c r="Q8206" t="s">
        <v>1494</v>
      </c>
      <c r="R8206" t="s">
        <v>1456</v>
      </c>
      <c r="S8206" t="s">
        <v>216</v>
      </c>
      <c r="T8206" t="s">
        <v>35</v>
      </c>
    </row>
    <row r="8207" spans="1:20">
      <c r="A8207" t="s">
        <v>1486</v>
      </c>
      <c r="B8207" t="s">
        <v>1453</v>
      </c>
      <c r="C8207" t="s">
        <v>3038</v>
      </c>
      <c r="D8207" t="s">
        <v>3039</v>
      </c>
      <c r="E8207" t="s">
        <v>252</v>
      </c>
      <c r="F8207" s="1">
        <v>41122</v>
      </c>
      <c r="G8207" t="s">
        <v>2895</v>
      </c>
      <c r="H8207">
        <v>201503</v>
      </c>
      <c r="I8207" t="s">
        <v>213</v>
      </c>
      <c r="J8207" t="s">
        <v>253</v>
      </c>
      <c r="K8207" t="s">
        <v>214</v>
      </c>
      <c r="L8207" t="s">
        <v>254</v>
      </c>
      <c r="M8207" t="s">
        <v>31</v>
      </c>
      <c r="N8207" t="s">
        <v>32</v>
      </c>
      <c r="O8207">
        <v>46438.43</v>
      </c>
      <c r="P8207" t="s">
        <v>1453</v>
      </c>
      <c r="Q8207" t="s">
        <v>1486</v>
      </c>
      <c r="R8207" t="s">
        <v>1456</v>
      </c>
      <c r="S8207" t="s">
        <v>216</v>
      </c>
      <c r="T8207" t="s">
        <v>35</v>
      </c>
    </row>
    <row r="8208" spans="1:20">
      <c r="A8208" t="s">
        <v>1460</v>
      </c>
      <c r="B8208" t="s">
        <v>1453</v>
      </c>
      <c r="C8208" t="s">
        <v>3040</v>
      </c>
      <c r="D8208" t="s">
        <v>3041</v>
      </c>
      <c r="E8208" t="s">
        <v>252</v>
      </c>
      <c r="F8208" s="1">
        <v>41883</v>
      </c>
      <c r="G8208" t="s">
        <v>2895</v>
      </c>
      <c r="H8208">
        <v>201503</v>
      </c>
      <c r="I8208" t="s">
        <v>213</v>
      </c>
      <c r="J8208" t="s">
        <v>253</v>
      </c>
      <c r="K8208" t="s">
        <v>214</v>
      </c>
      <c r="L8208" t="s">
        <v>254</v>
      </c>
      <c r="M8208" t="s">
        <v>31</v>
      </c>
      <c r="N8208" t="s">
        <v>32</v>
      </c>
      <c r="O8208">
        <v>185174.95</v>
      </c>
      <c r="P8208" t="s">
        <v>1453</v>
      </c>
      <c r="Q8208" t="s">
        <v>1460</v>
      </c>
      <c r="R8208" t="s">
        <v>1456</v>
      </c>
      <c r="S8208" t="s">
        <v>216</v>
      </c>
      <c r="T8208" t="s">
        <v>35</v>
      </c>
    </row>
    <row r="8209" spans="1:20">
      <c r="A8209" t="s">
        <v>1460</v>
      </c>
      <c r="B8209" t="s">
        <v>1453</v>
      </c>
      <c r="C8209" t="s">
        <v>3040</v>
      </c>
      <c r="D8209" t="s">
        <v>3041</v>
      </c>
      <c r="E8209" t="s">
        <v>252</v>
      </c>
      <c r="F8209" s="1">
        <v>41883</v>
      </c>
      <c r="G8209" t="s">
        <v>2895</v>
      </c>
      <c r="H8209">
        <v>201503</v>
      </c>
      <c r="I8209" t="s">
        <v>213</v>
      </c>
      <c r="J8209" t="s">
        <v>253</v>
      </c>
      <c r="K8209" t="s">
        <v>217</v>
      </c>
      <c r="L8209" t="s">
        <v>254</v>
      </c>
      <c r="M8209" t="s">
        <v>31</v>
      </c>
      <c r="N8209" t="s">
        <v>32</v>
      </c>
      <c r="O8209">
        <v>132266.54</v>
      </c>
      <c r="P8209" t="s">
        <v>1453</v>
      </c>
      <c r="Q8209" t="s">
        <v>1460</v>
      </c>
      <c r="R8209" t="s">
        <v>1456</v>
      </c>
      <c r="S8209" t="s">
        <v>216</v>
      </c>
      <c r="T8209" t="s">
        <v>35</v>
      </c>
    </row>
    <row r="8210" spans="1:20">
      <c r="A8210" t="s">
        <v>1460</v>
      </c>
      <c r="B8210" t="s">
        <v>1453</v>
      </c>
      <c r="C8210" t="s">
        <v>3042</v>
      </c>
      <c r="D8210" t="s">
        <v>3043</v>
      </c>
      <c r="E8210" t="s">
        <v>252</v>
      </c>
      <c r="F8210" s="1">
        <v>41883</v>
      </c>
      <c r="G8210" t="s">
        <v>2895</v>
      </c>
      <c r="H8210">
        <v>201503</v>
      </c>
      <c r="I8210" t="s">
        <v>213</v>
      </c>
      <c r="J8210" t="s">
        <v>253</v>
      </c>
      <c r="K8210" t="s">
        <v>1432</v>
      </c>
      <c r="L8210" t="s">
        <v>254</v>
      </c>
      <c r="M8210" t="s">
        <v>3044</v>
      </c>
      <c r="N8210" t="s">
        <v>32</v>
      </c>
      <c r="O8210">
        <v>11578.35</v>
      </c>
      <c r="P8210" t="s">
        <v>1453</v>
      </c>
      <c r="Q8210" t="s">
        <v>1460</v>
      </c>
      <c r="R8210" t="s">
        <v>1456</v>
      </c>
      <c r="S8210" t="s">
        <v>216</v>
      </c>
      <c r="T8210" t="s">
        <v>35</v>
      </c>
    </row>
    <row r="8211" spans="1:20">
      <c r="A8211" t="s">
        <v>1452</v>
      </c>
      <c r="B8211" t="s">
        <v>1453</v>
      </c>
      <c r="C8211" t="s">
        <v>1497</v>
      </c>
      <c r="D8211" t="s">
        <v>1498</v>
      </c>
      <c r="E8211" t="s">
        <v>212</v>
      </c>
      <c r="F8211" s="1">
        <v>38869</v>
      </c>
      <c r="G8211" t="s">
        <v>2895</v>
      </c>
      <c r="H8211">
        <v>201503</v>
      </c>
      <c r="I8211" t="s">
        <v>213</v>
      </c>
      <c r="J8211" t="s">
        <v>28</v>
      </c>
      <c r="K8211" t="s">
        <v>214</v>
      </c>
      <c r="L8211" t="s">
        <v>30</v>
      </c>
      <c r="M8211" t="s">
        <v>31</v>
      </c>
      <c r="N8211" t="s">
        <v>32</v>
      </c>
      <c r="O8211">
        <v>176.48</v>
      </c>
      <c r="P8211" t="s">
        <v>1453</v>
      </c>
      <c r="Q8211" t="s">
        <v>1452</v>
      </c>
      <c r="R8211" t="s">
        <v>1456</v>
      </c>
      <c r="S8211" t="s">
        <v>216</v>
      </c>
      <c r="T8211" t="s">
        <v>35</v>
      </c>
    </row>
    <row r="8212" spans="1:20">
      <c r="A8212" t="s">
        <v>1463</v>
      </c>
      <c r="B8212" t="s">
        <v>1453</v>
      </c>
      <c r="C8212" t="s">
        <v>1501</v>
      </c>
      <c r="D8212" t="s">
        <v>1502</v>
      </c>
      <c r="E8212" t="s">
        <v>363</v>
      </c>
      <c r="F8212" s="1">
        <v>41791</v>
      </c>
      <c r="G8212" t="s">
        <v>2895</v>
      </c>
      <c r="H8212">
        <v>201503</v>
      </c>
      <c r="I8212" t="s">
        <v>213</v>
      </c>
      <c r="J8212" t="s">
        <v>28</v>
      </c>
      <c r="K8212" t="s">
        <v>214</v>
      </c>
      <c r="L8212" t="s">
        <v>30</v>
      </c>
      <c r="M8212" t="s">
        <v>31</v>
      </c>
      <c r="N8212" t="s">
        <v>32</v>
      </c>
      <c r="O8212">
        <v>9.0400000000000009</v>
      </c>
      <c r="P8212" t="s">
        <v>1453</v>
      </c>
      <c r="Q8212" t="s">
        <v>1463</v>
      </c>
      <c r="R8212" t="s">
        <v>1456</v>
      </c>
      <c r="S8212" t="s">
        <v>216</v>
      </c>
      <c r="T8212" t="s">
        <v>35</v>
      </c>
    </row>
    <row r="8213" spans="1:20">
      <c r="A8213" t="s">
        <v>1503</v>
      </c>
      <c r="B8213" t="s">
        <v>1504</v>
      </c>
      <c r="C8213" t="s">
        <v>1511</v>
      </c>
      <c r="D8213" t="s">
        <v>1512</v>
      </c>
      <c r="E8213" t="s">
        <v>212</v>
      </c>
      <c r="F8213" s="1">
        <v>35947</v>
      </c>
      <c r="G8213" t="s">
        <v>2895</v>
      </c>
      <c r="H8213">
        <v>201503</v>
      </c>
      <c r="I8213" t="s">
        <v>213</v>
      </c>
      <c r="J8213" t="s">
        <v>28</v>
      </c>
      <c r="K8213" t="s">
        <v>214</v>
      </c>
      <c r="L8213" t="s">
        <v>30</v>
      </c>
      <c r="M8213" t="s">
        <v>31</v>
      </c>
      <c r="N8213" t="s">
        <v>32</v>
      </c>
      <c r="O8213">
        <v>7813.95</v>
      </c>
      <c r="P8213" t="s">
        <v>1504</v>
      </c>
      <c r="Q8213" t="s">
        <v>1503</v>
      </c>
      <c r="R8213" t="s">
        <v>1507</v>
      </c>
      <c r="S8213" t="s">
        <v>216</v>
      </c>
      <c r="T8213" t="s">
        <v>35</v>
      </c>
    </row>
    <row r="8214" spans="1:20">
      <c r="A8214" t="s">
        <v>1503</v>
      </c>
      <c r="B8214" t="s">
        <v>1504</v>
      </c>
      <c r="C8214" t="s">
        <v>3045</v>
      </c>
      <c r="D8214" t="s">
        <v>3046</v>
      </c>
      <c r="E8214" t="s">
        <v>363</v>
      </c>
      <c r="F8214" s="1">
        <v>41730</v>
      </c>
      <c r="G8214" t="s">
        <v>2895</v>
      </c>
      <c r="H8214">
        <v>201503</v>
      </c>
      <c r="I8214" t="s">
        <v>213</v>
      </c>
      <c r="J8214" t="s">
        <v>28</v>
      </c>
      <c r="K8214" t="s">
        <v>214</v>
      </c>
      <c r="L8214" t="s">
        <v>30</v>
      </c>
      <c r="M8214" t="s">
        <v>31</v>
      </c>
      <c r="N8214" t="s">
        <v>32</v>
      </c>
      <c r="O8214">
        <v>60877.74</v>
      </c>
      <c r="P8214" t="s">
        <v>1504</v>
      </c>
      <c r="Q8214" t="s">
        <v>1503</v>
      </c>
      <c r="R8214" t="s">
        <v>1507</v>
      </c>
      <c r="S8214" t="s">
        <v>216</v>
      </c>
      <c r="T8214" t="s">
        <v>35</v>
      </c>
    </row>
    <row r="8215" spans="1:20">
      <c r="A8215" t="s">
        <v>1503</v>
      </c>
      <c r="B8215" t="s">
        <v>1504</v>
      </c>
      <c r="C8215" t="s">
        <v>3047</v>
      </c>
      <c r="D8215" t="s">
        <v>3048</v>
      </c>
      <c r="E8215" t="s">
        <v>363</v>
      </c>
      <c r="F8215" s="1">
        <v>41883</v>
      </c>
      <c r="G8215" t="s">
        <v>2895</v>
      </c>
      <c r="H8215">
        <v>201503</v>
      </c>
      <c r="I8215" t="s">
        <v>213</v>
      </c>
      <c r="J8215" t="s">
        <v>28</v>
      </c>
      <c r="K8215" t="s">
        <v>214</v>
      </c>
      <c r="L8215" t="s">
        <v>30</v>
      </c>
      <c r="M8215" t="s">
        <v>31</v>
      </c>
      <c r="N8215" t="s">
        <v>32</v>
      </c>
      <c r="O8215">
        <v>67852.44</v>
      </c>
      <c r="P8215" t="s">
        <v>1504</v>
      </c>
      <c r="Q8215" t="s">
        <v>1503</v>
      </c>
      <c r="R8215" t="s">
        <v>1507</v>
      </c>
      <c r="S8215" t="s">
        <v>216</v>
      </c>
      <c r="T8215" t="s">
        <v>35</v>
      </c>
    </row>
    <row r="8216" spans="1:20">
      <c r="A8216" t="s">
        <v>1503</v>
      </c>
      <c r="B8216" t="s">
        <v>1504</v>
      </c>
      <c r="C8216" t="s">
        <v>3049</v>
      </c>
      <c r="D8216" t="s">
        <v>3050</v>
      </c>
      <c r="E8216" t="s">
        <v>363</v>
      </c>
      <c r="F8216" s="1">
        <v>41883</v>
      </c>
      <c r="G8216" t="s">
        <v>2895</v>
      </c>
      <c r="H8216">
        <v>201503</v>
      </c>
      <c r="I8216" t="s">
        <v>213</v>
      </c>
      <c r="J8216" t="s">
        <v>28</v>
      </c>
      <c r="K8216" t="s">
        <v>214</v>
      </c>
      <c r="L8216" t="s">
        <v>30</v>
      </c>
      <c r="M8216" t="s">
        <v>31</v>
      </c>
      <c r="N8216" t="s">
        <v>32</v>
      </c>
      <c r="O8216">
        <v>18898.8</v>
      </c>
      <c r="P8216" t="s">
        <v>1504</v>
      </c>
      <c r="Q8216" t="s">
        <v>1503</v>
      </c>
      <c r="R8216" t="s">
        <v>1507</v>
      </c>
      <c r="S8216" t="s">
        <v>216</v>
      </c>
      <c r="T8216" t="s">
        <v>35</v>
      </c>
    </row>
    <row r="8217" spans="1:20">
      <c r="A8217" t="s">
        <v>1503</v>
      </c>
      <c r="B8217" t="s">
        <v>1504</v>
      </c>
      <c r="C8217" t="s">
        <v>3051</v>
      </c>
      <c r="D8217" t="s">
        <v>3052</v>
      </c>
      <c r="E8217" t="s">
        <v>363</v>
      </c>
      <c r="F8217" s="1">
        <v>41883</v>
      </c>
      <c r="G8217" t="s">
        <v>2895</v>
      </c>
      <c r="H8217">
        <v>201503</v>
      </c>
      <c r="I8217" t="s">
        <v>213</v>
      </c>
      <c r="J8217" t="s">
        <v>28</v>
      </c>
      <c r="K8217" t="s">
        <v>214</v>
      </c>
      <c r="L8217" t="s">
        <v>30</v>
      </c>
      <c r="M8217" t="s">
        <v>31</v>
      </c>
      <c r="N8217" t="s">
        <v>32</v>
      </c>
      <c r="O8217">
        <v>66537.960000000006</v>
      </c>
      <c r="P8217" t="s">
        <v>1504</v>
      </c>
      <c r="Q8217" t="s">
        <v>1503</v>
      </c>
      <c r="R8217" t="s">
        <v>1507</v>
      </c>
      <c r="S8217" t="s">
        <v>216</v>
      </c>
      <c r="T8217" t="s">
        <v>35</v>
      </c>
    </row>
    <row r="8218" spans="1:20">
      <c r="A8218" t="s">
        <v>1562</v>
      </c>
      <c r="B8218" t="s">
        <v>1524</v>
      </c>
      <c r="C8218" t="s">
        <v>3053</v>
      </c>
      <c r="D8218" t="s">
        <v>3054</v>
      </c>
      <c r="E8218" t="s">
        <v>252</v>
      </c>
      <c r="F8218" s="1">
        <v>42005</v>
      </c>
      <c r="G8218" t="s">
        <v>2895</v>
      </c>
      <c r="H8218">
        <v>201503</v>
      </c>
      <c r="I8218" t="s">
        <v>213</v>
      </c>
      <c r="J8218" t="s">
        <v>253</v>
      </c>
      <c r="K8218" t="s">
        <v>214</v>
      </c>
      <c r="L8218" t="s">
        <v>254</v>
      </c>
      <c r="M8218" t="s">
        <v>31</v>
      </c>
      <c r="N8218" t="s">
        <v>32</v>
      </c>
      <c r="O8218">
        <v>31614.93</v>
      </c>
      <c r="P8218" t="s">
        <v>1524</v>
      </c>
      <c r="Q8218" t="s">
        <v>1562</v>
      </c>
      <c r="R8218" t="s">
        <v>1527</v>
      </c>
      <c r="S8218" t="s">
        <v>216</v>
      </c>
      <c r="T8218" t="s">
        <v>561</v>
      </c>
    </row>
    <row r="8219" spans="1:20">
      <c r="A8219" t="s">
        <v>1528</v>
      </c>
      <c r="B8219" t="s">
        <v>1524</v>
      </c>
      <c r="C8219" t="s">
        <v>1529</v>
      </c>
      <c r="D8219" t="s">
        <v>1530</v>
      </c>
      <c r="E8219" t="s">
        <v>212</v>
      </c>
      <c r="F8219" s="1">
        <v>37987</v>
      </c>
      <c r="G8219" t="s">
        <v>2895</v>
      </c>
      <c r="H8219">
        <v>201503</v>
      </c>
      <c r="I8219" t="s">
        <v>213</v>
      </c>
      <c r="J8219" t="s">
        <v>53</v>
      </c>
      <c r="K8219" t="s">
        <v>217</v>
      </c>
      <c r="L8219" t="s">
        <v>54</v>
      </c>
      <c r="M8219" t="s">
        <v>31</v>
      </c>
      <c r="N8219" t="s">
        <v>32</v>
      </c>
      <c r="O8219">
        <v>63220.480000000003</v>
      </c>
      <c r="P8219" t="s">
        <v>1524</v>
      </c>
      <c r="Q8219" t="s">
        <v>1528</v>
      </c>
      <c r="R8219" t="s">
        <v>1527</v>
      </c>
      <c r="S8219" t="s">
        <v>216</v>
      </c>
      <c r="T8219" t="s">
        <v>561</v>
      </c>
    </row>
    <row r="8220" spans="1:20">
      <c r="A8220" t="s">
        <v>1531</v>
      </c>
      <c r="B8220" t="s">
        <v>1524</v>
      </c>
      <c r="C8220" t="s">
        <v>1532</v>
      </c>
      <c r="D8220" t="s">
        <v>1533</v>
      </c>
      <c r="E8220" t="s">
        <v>212</v>
      </c>
      <c r="F8220" s="1">
        <v>37987</v>
      </c>
      <c r="G8220" t="s">
        <v>2895</v>
      </c>
      <c r="H8220">
        <v>201503</v>
      </c>
      <c r="I8220" t="s">
        <v>213</v>
      </c>
      <c r="J8220" t="s">
        <v>28</v>
      </c>
      <c r="K8220" t="s">
        <v>214</v>
      </c>
      <c r="L8220" t="s">
        <v>30</v>
      </c>
      <c r="M8220" t="s">
        <v>31</v>
      </c>
      <c r="N8220" t="s">
        <v>32</v>
      </c>
      <c r="O8220">
        <v>357.87</v>
      </c>
      <c r="P8220" t="s">
        <v>1524</v>
      </c>
      <c r="Q8220" t="s">
        <v>1531</v>
      </c>
      <c r="R8220" t="s">
        <v>1527</v>
      </c>
      <c r="S8220" t="s">
        <v>216</v>
      </c>
      <c r="T8220" t="s">
        <v>561</v>
      </c>
    </row>
    <row r="8221" spans="1:20">
      <c r="A8221" t="s">
        <v>1531</v>
      </c>
      <c r="B8221" t="s">
        <v>1524</v>
      </c>
      <c r="C8221" t="s">
        <v>1532</v>
      </c>
      <c r="D8221" t="s">
        <v>1533</v>
      </c>
      <c r="E8221" t="s">
        <v>212</v>
      </c>
      <c r="F8221" s="1">
        <v>37987</v>
      </c>
      <c r="G8221" t="s">
        <v>2895</v>
      </c>
      <c r="H8221">
        <v>201503</v>
      </c>
      <c r="I8221" t="s">
        <v>213</v>
      </c>
      <c r="J8221" t="s">
        <v>28</v>
      </c>
      <c r="K8221" t="s">
        <v>217</v>
      </c>
      <c r="L8221" t="s">
        <v>30</v>
      </c>
      <c r="M8221" t="s">
        <v>31</v>
      </c>
      <c r="N8221" t="s">
        <v>32</v>
      </c>
      <c r="O8221">
        <v>357.86</v>
      </c>
      <c r="P8221" t="s">
        <v>1524</v>
      </c>
      <c r="Q8221" t="s">
        <v>1531</v>
      </c>
      <c r="R8221" t="s">
        <v>1527</v>
      </c>
      <c r="S8221" t="s">
        <v>216</v>
      </c>
      <c r="T8221" t="s">
        <v>561</v>
      </c>
    </row>
    <row r="8222" spans="1:20">
      <c r="A8222" t="s">
        <v>1534</v>
      </c>
      <c r="B8222" t="s">
        <v>1524</v>
      </c>
      <c r="C8222" t="s">
        <v>1535</v>
      </c>
      <c r="D8222" t="s">
        <v>1536</v>
      </c>
      <c r="E8222" t="s">
        <v>212</v>
      </c>
      <c r="F8222" s="1">
        <v>37987</v>
      </c>
      <c r="G8222" t="s">
        <v>2895</v>
      </c>
      <c r="H8222">
        <v>201503</v>
      </c>
      <c r="I8222" t="s">
        <v>213</v>
      </c>
      <c r="J8222" t="s">
        <v>28</v>
      </c>
      <c r="K8222" t="s">
        <v>214</v>
      </c>
      <c r="L8222" t="s">
        <v>30</v>
      </c>
      <c r="M8222" t="s">
        <v>31</v>
      </c>
      <c r="N8222" t="s">
        <v>32</v>
      </c>
      <c r="O8222">
        <v>774.28</v>
      </c>
      <c r="P8222" t="s">
        <v>1524</v>
      </c>
      <c r="Q8222" t="s">
        <v>1534</v>
      </c>
      <c r="R8222" t="s">
        <v>1527</v>
      </c>
      <c r="S8222" t="s">
        <v>216</v>
      </c>
      <c r="T8222" t="s">
        <v>561</v>
      </c>
    </row>
    <row r="8223" spans="1:20">
      <c r="A8223" t="s">
        <v>1534</v>
      </c>
      <c r="B8223" t="s">
        <v>1524</v>
      </c>
      <c r="C8223" t="s">
        <v>1535</v>
      </c>
      <c r="D8223" t="s">
        <v>1536</v>
      </c>
      <c r="E8223" t="s">
        <v>212</v>
      </c>
      <c r="F8223" s="1">
        <v>37987</v>
      </c>
      <c r="G8223" t="s">
        <v>2895</v>
      </c>
      <c r="H8223">
        <v>201503</v>
      </c>
      <c r="I8223" t="s">
        <v>213</v>
      </c>
      <c r="J8223" t="s">
        <v>28</v>
      </c>
      <c r="K8223" t="s">
        <v>217</v>
      </c>
      <c r="L8223" t="s">
        <v>30</v>
      </c>
      <c r="M8223" t="s">
        <v>31</v>
      </c>
      <c r="N8223" t="s">
        <v>32</v>
      </c>
      <c r="O8223">
        <v>774.2</v>
      </c>
      <c r="P8223" t="s">
        <v>1524</v>
      </c>
      <c r="Q8223" t="s">
        <v>1534</v>
      </c>
      <c r="R8223" t="s">
        <v>1527</v>
      </c>
      <c r="S8223" t="s">
        <v>216</v>
      </c>
      <c r="T8223" t="s">
        <v>561</v>
      </c>
    </row>
    <row r="8224" spans="1:20">
      <c r="A8224" t="s">
        <v>1523</v>
      </c>
      <c r="B8224" t="s">
        <v>1524</v>
      </c>
      <c r="C8224" t="s">
        <v>1537</v>
      </c>
      <c r="D8224" t="s">
        <v>1538</v>
      </c>
      <c r="E8224" t="s">
        <v>212</v>
      </c>
      <c r="F8224" s="1">
        <v>37987</v>
      </c>
      <c r="G8224" t="s">
        <v>2895</v>
      </c>
      <c r="H8224">
        <v>201503</v>
      </c>
      <c r="I8224" t="s">
        <v>213</v>
      </c>
      <c r="J8224" t="s">
        <v>28</v>
      </c>
      <c r="K8224" t="s">
        <v>214</v>
      </c>
      <c r="L8224" t="s">
        <v>30</v>
      </c>
      <c r="M8224" t="s">
        <v>31</v>
      </c>
      <c r="N8224" t="s">
        <v>32</v>
      </c>
      <c r="O8224">
        <v>-912.16</v>
      </c>
      <c r="P8224" t="s">
        <v>1524</v>
      </c>
      <c r="Q8224" t="s">
        <v>1523</v>
      </c>
      <c r="R8224" t="s">
        <v>1527</v>
      </c>
      <c r="S8224" t="s">
        <v>216</v>
      </c>
      <c r="T8224" t="s">
        <v>561</v>
      </c>
    </row>
    <row r="8225" spans="1:20">
      <c r="A8225" t="s">
        <v>1523</v>
      </c>
      <c r="B8225" t="s">
        <v>1524</v>
      </c>
      <c r="C8225" t="s">
        <v>1537</v>
      </c>
      <c r="D8225" t="s">
        <v>1538</v>
      </c>
      <c r="E8225" t="s">
        <v>212</v>
      </c>
      <c r="F8225" s="1">
        <v>37987</v>
      </c>
      <c r="G8225" t="s">
        <v>2895</v>
      </c>
      <c r="H8225">
        <v>201503</v>
      </c>
      <c r="I8225" t="s">
        <v>213</v>
      </c>
      <c r="J8225" t="s">
        <v>28</v>
      </c>
      <c r="K8225" t="s">
        <v>217</v>
      </c>
      <c r="L8225" t="s">
        <v>30</v>
      </c>
      <c r="M8225" t="s">
        <v>31</v>
      </c>
      <c r="N8225" t="s">
        <v>32</v>
      </c>
      <c r="O8225">
        <v>-912.16</v>
      </c>
      <c r="P8225" t="s">
        <v>1524</v>
      </c>
      <c r="Q8225" t="s">
        <v>1523</v>
      </c>
      <c r="R8225" t="s">
        <v>1527</v>
      </c>
      <c r="S8225" t="s">
        <v>216</v>
      </c>
      <c r="T8225" t="s">
        <v>561</v>
      </c>
    </row>
    <row r="8226" spans="1:20">
      <c r="A8226" t="s">
        <v>1539</v>
      </c>
      <c r="B8226" t="s">
        <v>1524</v>
      </c>
      <c r="C8226" t="s">
        <v>1540</v>
      </c>
      <c r="D8226" t="s">
        <v>1541</v>
      </c>
      <c r="E8226" t="s">
        <v>212</v>
      </c>
      <c r="F8226" s="1">
        <v>37987</v>
      </c>
      <c r="G8226" t="s">
        <v>2895</v>
      </c>
      <c r="H8226">
        <v>201503</v>
      </c>
      <c r="I8226" t="s">
        <v>213</v>
      </c>
      <c r="J8226" t="s">
        <v>53</v>
      </c>
      <c r="K8226" t="s">
        <v>214</v>
      </c>
      <c r="L8226" t="s">
        <v>54</v>
      </c>
      <c r="M8226" t="s">
        <v>31</v>
      </c>
      <c r="N8226" t="s">
        <v>32</v>
      </c>
      <c r="O8226">
        <v>184.11</v>
      </c>
      <c r="P8226" t="s">
        <v>1524</v>
      </c>
      <c r="Q8226" t="s">
        <v>1539</v>
      </c>
      <c r="R8226" t="s">
        <v>1527</v>
      </c>
      <c r="S8226" t="s">
        <v>216</v>
      </c>
      <c r="T8226" t="s">
        <v>561</v>
      </c>
    </row>
    <row r="8227" spans="1:20">
      <c r="A8227" t="s">
        <v>1539</v>
      </c>
      <c r="B8227" t="s">
        <v>1524</v>
      </c>
      <c r="C8227" t="s">
        <v>1540</v>
      </c>
      <c r="D8227" t="s">
        <v>1541</v>
      </c>
      <c r="E8227" t="s">
        <v>212</v>
      </c>
      <c r="F8227" s="1">
        <v>37987</v>
      </c>
      <c r="G8227" t="s">
        <v>2895</v>
      </c>
      <c r="H8227">
        <v>201503</v>
      </c>
      <c r="I8227" t="s">
        <v>213</v>
      </c>
      <c r="J8227" t="s">
        <v>53</v>
      </c>
      <c r="K8227" t="s">
        <v>217</v>
      </c>
      <c r="L8227" t="s">
        <v>54</v>
      </c>
      <c r="M8227" t="s">
        <v>31</v>
      </c>
      <c r="N8227" t="s">
        <v>32</v>
      </c>
      <c r="O8227">
        <v>184.11</v>
      </c>
      <c r="P8227" t="s">
        <v>1524</v>
      </c>
      <c r="Q8227" t="s">
        <v>1539</v>
      </c>
      <c r="R8227" t="s">
        <v>1527</v>
      </c>
      <c r="S8227" t="s">
        <v>216</v>
      </c>
      <c r="T8227" t="s">
        <v>561</v>
      </c>
    </row>
    <row r="8228" spans="1:20">
      <c r="A8228" t="s">
        <v>1531</v>
      </c>
      <c r="B8228" t="s">
        <v>1524</v>
      </c>
      <c r="C8228" t="s">
        <v>1542</v>
      </c>
      <c r="D8228" t="s">
        <v>1543</v>
      </c>
      <c r="E8228" t="s">
        <v>212</v>
      </c>
      <c r="F8228" s="1">
        <v>37987</v>
      </c>
      <c r="G8228" t="s">
        <v>2895</v>
      </c>
      <c r="H8228">
        <v>201503</v>
      </c>
      <c r="I8228" t="s">
        <v>213</v>
      </c>
      <c r="J8228" t="s">
        <v>53</v>
      </c>
      <c r="K8228" t="s">
        <v>214</v>
      </c>
      <c r="L8228" t="s">
        <v>54</v>
      </c>
      <c r="M8228" t="s">
        <v>31</v>
      </c>
      <c r="N8228" t="s">
        <v>32</v>
      </c>
      <c r="O8228">
        <v>12641.99</v>
      </c>
      <c r="P8228" t="s">
        <v>1524</v>
      </c>
      <c r="Q8228" t="s">
        <v>1531</v>
      </c>
      <c r="R8228" t="s">
        <v>1527</v>
      </c>
      <c r="S8228" t="s">
        <v>216</v>
      </c>
      <c r="T8228" t="s">
        <v>561</v>
      </c>
    </row>
    <row r="8229" spans="1:20">
      <c r="A8229" t="s">
        <v>1531</v>
      </c>
      <c r="B8229" t="s">
        <v>1524</v>
      </c>
      <c r="C8229" t="s">
        <v>1542</v>
      </c>
      <c r="D8229" t="s">
        <v>1543</v>
      </c>
      <c r="E8229" t="s">
        <v>212</v>
      </c>
      <c r="F8229" s="1">
        <v>37987</v>
      </c>
      <c r="G8229" t="s">
        <v>2895</v>
      </c>
      <c r="H8229">
        <v>201503</v>
      </c>
      <c r="I8229" t="s">
        <v>213</v>
      </c>
      <c r="J8229" t="s">
        <v>53</v>
      </c>
      <c r="K8229" t="s">
        <v>217</v>
      </c>
      <c r="L8229" t="s">
        <v>54</v>
      </c>
      <c r="M8229" t="s">
        <v>31</v>
      </c>
      <c r="N8229" t="s">
        <v>32</v>
      </c>
      <c r="O8229">
        <v>12641.86</v>
      </c>
      <c r="P8229" t="s">
        <v>1524</v>
      </c>
      <c r="Q8229" t="s">
        <v>1531</v>
      </c>
      <c r="R8229" t="s">
        <v>1527</v>
      </c>
      <c r="S8229" t="s">
        <v>216</v>
      </c>
      <c r="T8229" t="s">
        <v>561</v>
      </c>
    </row>
    <row r="8230" spans="1:20">
      <c r="A8230" t="s">
        <v>1544</v>
      </c>
      <c r="B8230" t="s">
        <v>1524</v>
      </c>
      <c r="C8230" t="s">
        <v>1545</v>
      </c>
      <c r="D8230" t="s">
        <v>1546</v>
      </c>
      <c r="E8230" t="s">
        <v>212</v>
      </c>
      <c r="F8230" s="1">
        <v>37987</v>
      </c>
      <c r="G8230" t="s">
        <v>2895</v>
      </c>
      <c r="H8230">
        <v>201503</v>
      </c>
      <c r="I8230" t="s">
        <v>213</v>
      </c>
      <c r="J8230" t="s">
        <v>53</v>
      </c>
      <c r="K8230" t="s">
        <v>214</v>
      </c>
      <c r="L8230" t="s">
        <v>54</v>
      </c>
      <c r="M8230" t="s">
        <v>31</v>
      </c>
      <c r="N8230" t="s">
        <v>32</v>
      </c>
      <c r="O8230">
        <v>713.51</v>
      </c>
      <c r="P8230" t="s">
        <v>1524</v>
      </c>
      <c r="Q8230" t="s">
        <v>1544</v>
      </c>
      <c r="R8230" t="s">
        <v>1527</v>
      </c>
      <c r="S8230" t="s">
        <v>216</v>
      </c>
      <c r="T8230" t="s">
        <v>561</v>
      </c>
    </row>
    <row r="8231" spans="1:20">
      <c r="A8231" t="s">
        <v>1544</v>
      </c>
      <c r="B8231" t="s">
        <v>1524</v>
      </c>
      <c r="C8231" t="s">
        <v>1545</v>
      </c>
      <c r="D8231" t="s">
        <v>1546</v>
      </c>
      <c r="E8231" t="s">
        <v>212</v>
      </c>
      <c r="F8231" s="1">
        <v>37987</v>
      </c>
      <c r="G8231" t="s">
        <v>2895</v>
      </c>
      <c r="H8231">
        <v>201503</v>
      </c>
      <c r="I8231" t="s">
        <v>213</v>
      </c>
      <c r="J8231" t="s">
        <v>53</v>
      </c>
      <c r="K8231" t="s">
        <v>217</v>
      </c>
      <c r="L8231" t="s">
        <v>54</v>
      </c>
      <c r="M8231" t="s">
        <v>31</v>
      </c>
      <c r="N8231" t="s">
        <v>32</v>
      </c>
      <c r="O8231">
        <v>713.52</v>
      </c>
      <c r="P8231" t="s">
        <v>1524</v>
      </c>
      <c r="Q8231" t="s">
        <v>1544</v>
      </c>
      <c r="R8231" t="s">
        <v>1527</v>
      </c>
      <c r="S8231" t="s">
        <v>216</v>
      </c>
      <c r="T8231" t="s">
        <v>561</v>
      </c>
    </row>
    <row r="8232" spans="1:20">
      <c r="A8232" t="s">
        <v>1544</v>
      </c>
      <c r="B8232" t="s">
        <v>1524</v>
      </c>
      <c r="C8232" t="s">
        <v>1547</v>
      </c>
      <c r="D8232" t="s">
        <v>1548</v>
      </c>
      <c r="E8232" t="s">
        <v>212</v>
      </c>
      <c r="F8232" s="1">
        <v>37987</v>
      </c>
      <c r="G8232" t="s">
        <v>2895</v>
      </c>
      <c r="H8232">
        <v>201503</v>
      </c>
      <c r="I8232" t="s">
        <v>213</v>
      </c>
      <c r="J8232" t="s">
        <v>28</v>
      </c>
      <c r="K8232" t="s">
        <v>217</v>
      </c>
      <c r="L8232" t="s">
        <v>30</v>
      </c>
      <c r="M8232" t="s">
        <v>31</v>
      </c>
      <c r="N8232" t="s">
        <v>32</v>
      </c>
      <c r="O8232">
        <v>589.99</v>
      </c>
      <c r="P8232" t="s">
        <v>1524</v>
      </c>
      <c r="Q8232" t="s">
        <v>1544</v>
      </c>
      <c r="R8232" t="s">
        <v>1527</v>
      </c>
      <c r="S8232" t="s">
        <v>216</v>
      </c>
      <c r="T8232" t="s">
        <v>561</v>
      </c>
    </row>
    <row r="8233" spans="1:20">
      <c r="A8233" t="s">
        <v>1523</v>
      </c>
      <c r="B8233" t="s">
        <v>1524</v>
      </c>
      <c r="C8233" t="s">
        <v>1549</v>
      </c>
      <c r="D8233" t="s">
        <v>1550</v>
      </c>
      <c r="E8233" t="s">
        <v>212</v>
      </c>
      <c r="F8233" s="1">
        <v>18629</v>
      </c>
      <c r="G8233" t="s">
        <v>2895</v>
      </c>
      <c r="H8233">
        <v>201503</v>
      </c>
      <c r="I8233" t="s">
        <v>213</v>
      </c>
      <c r="J8233" t="s">
        <v>28</v>
      </c>
      <c r="K8233" t="s">
        <v>214</v>
      </c>
      <c r="L8233" t="s">
        <v>30</v>
      </c>
      <c r="M8233" t="s">
        <v>31</v>
      </c>
      <c r="N8233" t="s">
        <v>32</v>
      </c>
      <c r="O8233">
        <v>697.92</v>
      </c>
      <c r="P8233" t="s">
        <v>1524</v>
      </c>
      <c r="Q8233" t="s">
        <v>1523</v>
      </c>
      <c r="R8233" t="s">
        <v>1527</v>
      </c>
      <c r="S8233" t="s">
        <v>216</v>
      </c>
      <c r="T8233" t="s">
        <v>561</v>
      </c>
    </row>
    <row r="8234" spans="1:20">
      <c r="A8234" t="s">
        <v>1523</v>
      </c>
      <c r="B8234" t="s">
        <v>1524</v>
      </c>
      <c r="C8234" t="s">
        <v>1549</v>
      </c>
      <c r="D8234" t="s">
        <v>1550</v>
      </c>
      <c r="E8234" t="s">
        <v>212</v>
      </c>
      <c r="F8234" s="1">
        <v>18629</v>
      </c>
      <c r="G8234" t="s">
        <v>2895</v>
      </c>
      <c r="H8234">
        <v>201503</v>
      </c>
      <c r="I8234" t="s">
        <v>213</v>
      </c>
      <c r="J8234" t="s">
        <v>28</v>
      </c>
      <c r="K8234" t="s">
        <v>217</v>
      </c>
      <c r="L8234" t="s">
        <v>30</v>
      </c>
      <c r="M8234" t="s">
        <v>31</v>
      </c>
      <c r="N8234" t="s">
        <v>32</v>
      </c>
      <c r="O8234">
        <v>697.96</v>
      </c>
      <c r="P8234" t="s">
        <v>1524</v>
      </c>
      <c r="Q8234" t="s">
        <v>1523</v>
      </c>
      <c r="R8234" t="s">
        <v>1527</v>
      </c>
      <c r="S8234" t="s">
        <v>216</v>
      </c>
      <c r="T8234" t="s">
        <v>561</v>
      </c>
    </row>
    <row r="8235" spans="1:20">
      <c r="A8235" t="s">
        <v>1551</v>
      </c>
      <c r="B8235" t="s">
        <v>1524</v>
      </c>
      <c r="C8235" t="s">
        <v>1552</v>
      </c>
      <c r="D8235" t="s">
        <v>1553</v>
      </c>
      <c r="E8235" t="s">
        <v>212</v>
      </c>
      <c r="F8235" s="1">
        <v>37987</v>
      </c>
      <c r="G8235" t="s">
        <v>2895</v>
      </c>
      <c r="H8235">
        <v>201503</v>
      </c>
      <c r="I8235" t="s">
        <v>213</v>
      </c>
      <c r="J8235" t="s">
        <v>53</v>
      </c>
      <c r="K8235" t="s">
        <v>214</v>
      </c>
      <c r="L8235" t="s">
        <v>54</v>
      </c>
      <c r="M8235" t="s">
        <v>31</v>
      </c>
      <c r="N8235" t="s">
        <v>32</v>
      </c>
      <c r="O8235">
        <v>352.05</v>
      </c>
      <c r="P8235" t="s">
        <v>1524</v>
      </c>
      <c r="Q8235" t="s">
        <v>1551</v>
      </c>
      <c r="R8235" t="s">
        <v>1527</v>
      </c>
      <c r="S8235" t="s">
        <v>216</v>
      </c>
      <c r="T8235" t="s">
        <v>561</v>
      </c>
    </row>
    <row r="8236" spans="1:20">
      <c r="A8236" t="s">
        <v>1551</v>
      </c>
      <c r="B8236" t="s">
        <v>1524</v>
      </c>
      <c r="C8236" t="s">
        <v>1552</v>
      </c>
      <c r="D8236" t="s">
        <v>1553</v>
      </c>
      <c r="E8236" t="s">
        <v>212</v>
      </c>
      <c r="F8236" s="1">
        <v>37987</v>
      </c>
      <c r="G8236" t="s">
        <v>2895</v>
      </c>
      <c r="H8236">
        <v>201503</v>
      </c>
      <c r="I8236" t="s">
        <v>213</v>
      </c>
      <c r="J8236" t="s">
        <v>53</v>
      </c>
      <c r="K8236" t="s">
        <v>217</v>
      </c>
      <c r="L8236" t="s">
        <v>54</v>
      </c>
      <c r="M8236" t="s">
        <v>31</v>
      </c>
      <c r="N8236" t="s">
        <v>32</v>
      </c>
      <c r="O8236">
        <v>352.06</v>
      </c>
      <c r="P8236" t="s">
        <v>1524</v>
      </c>
      <c r="Q8236" t="s">
        <v>1551</v>
      </c>
      <c r="R8236" t="s">
        <v>1527</v>
      </c>
      <c r="S8236" t="s">
        <v>216</v>
      </c>
      <c r="T8236" t="s">
        <v>561</v>
      </c>
    </row>
    <row r="8237" spans="1:20">
      <c r="A8237" t="s">
        <v>1523</v>
      </c>
      <c r="B8237" t="s">
        <v>1524</v>
      </c>
      <c r="C8237" t="s">
        <v>3055</v>
      </c>
      <c r="D8237" t="s">
        <v>3056</v>
      </c>
      <c r="E8237" t="s">
        <v>212</v>
      </c>
      <c r="F8237" s="1">
        <v>38534</v>
      </c>
      <c r="G8237" t="s">
        <v>2895</v>
      </c>
      <c r="H8237">
        <v>201503</v>
      </c>
      <c r="I8237" t="s">
        <v>213</v>
      </c>
      <c r="J8237" t="s">
        <v>28</v>
      </c>
      <c r="K8237" t="s">
        <v>214</v>
      </c>
      <c r="L8237" t="s">
        <v>30</v>
      </c>
      <c r="M8237" t="s">
        <v>31</v>
      </c>
      <c r="N8237" t="s">
        <v>32</v>
      </c>
      <c r="O8237">
        <v>3933.38</v>
      </c>
      <c r="P8237" t="s">
        <v>1524</v>
      </c>
      <c r="Q8237" t="s">
        <v>1523</v>
      </c>
      <c r="R8237" t="s">
        <v>1527</v>
      </c>
      <c r="S8237" t="s">
        <v>216</v>
      </c>
      <c r="T8237" t="s">
        <v>561</v>
      </c>
    </row>
    <row r="8238" spans="1:20">
      <c r="A8238" t="s">
        <v>1523</v>
      </c>
      <c r="B8238" t="s">
        <v>1524</v>
      </c>
      <c r="C8238" t="s">
        <v>3055</v>
      </c>
      <c r="D8238" t="s">
        <v>3056</v>
      </c>
      <c r="E8238" t="s">
        <v>212</v>
      </c>
      <c r="F8238" s="1">
        <v>38534</v>
      </c>
      <c r="G8238" t="s">
        <v>2895</v>
      </c>
      <c r="H8238">
        <v>201503</v>
      </c>
      <c r="I8238" t="s">
        <v>213</v>
      </c>
      <c r="J8238" t="s">
        <v>28</v>
      </c>
      <c r="K8238" t="s">
        <v>217</v>
      </c>
      <c r="L8238" t="s">
        <v>30</v>
      </c>
      <c r="M8238" t="s">
        <v>31</v>
      </c>
      <c r="N8238" t="s">
        <v>32</v>
      </c>
      <c r="O8238">
        <v>928.05000000000007</v>
      </c>
      <c r="P8238" t="s">
        <v>1524</v>
      </c>
      <c r="Q8238" t="s">
        <v>1523</v>
      </c>
      <c r="R8238" t="s">
        <v>1527</v>
      </c>
      <c r="S8238" t="s">
        <v>216</v>
      </c>
      <c r="T8238" t="s">
        <v>561</v>
      </c>
    </row>
    <row r="8239" spans="1:20">
      <c r="A8239" t="s">
        <v>1523</v>
      </c>
      <c r="B8239" t="s">
        <v>1524</v>
      </c>
      <c r="C8239" t="s">
        <v>1554</v>
      </c>
      <c r="D8239" t="s">
        <v>1555</v>
      </c>
      <c r="E8239" t="s">
        <v>212</v>
      </c>
      <c r="F8239" s="1">
        <v>37987</v>
      </c>
      <c r="G8239" t="s">
        <v>2895</v>
      </c>
      <c r="H8239">
        <v>201503</v>
      </c>
      <c r="I8239" t="s">
        <v>213</v>
      </c>
      <c r="J8239" t="s">
        <v>28</v>
      </c>
      <c r="K8239" t="s">
        <v>217</v>
      </c>
      <c r="L8239" t="s">
        <v>30</v>
      </c>
      <c r="M8239" t="s">
        <v>31</v>
      </c>
      <c r="N8239" t="s">
        <v>32</v>
      </c>
      <c r="O8239">
        <v>142774.96</v>
      </c>
      <c r="P8239" t="s">
        <v>1524</v>
      </c>
      <c r="Q8239" t="s">
        <v>1523</v>
      </c>
      <c r="R8239" t="s">
        <v>1527</v>
      </c>
      <c r="S8239" t="s">
        <v>216</v>
      </c>
      <c r="T8239" t="s">
        <v>561</v>
      </c>
    </row>
    <row r="8240" spans="1:20">
      <c r="A8240" t="s">
        <v>1556</v>
      </c>
      <c r="B8240" t="s">
        <v>1524</v>
      </c>
      <c r="C8240" t="s">
        <v>1557</v>
      </c>
      <c r="D8240" t="s">
        <v>1558</v>
      </c>
      <c r="E8240" t="s">
        <v>258</v>
      </c>
      <c r="F8240" s="1">
        <v>40360</v>
      </c>
      <c r="G8240" t="s">
        <v>2895</v>
      </c>
      <c r="H8240">
        <v>201503</v>
      </c>
      <c r="I8240" t="s">
        <v>213</v>
      </c>
      <c r="J8240" t="s">
        <v>253</v>
      </c>
      <c r="K8240" t="s">
        <v>214</v>
      </c>
      <c r="L8240" t="s">
        <v>254</v>
      </c>
      <c r="M8240" t="s">
        <v>31</v>
      </c>
      <c r="N8240" t="s">
        <v>32</v>
      </c>
      <c r="O8240">
        <v>469.5</v>
      </c>
      <c r="P8240" t="s">
        <v>1524</v>
      </c>
      <c r="Q8240" t="s">
        <v>1556</v>
      </c>
      <c r="R8240" t="s">
        <v>1527</v>
      </c>
      <c r="S8240" t="s">
        <v>216</v>
      </c>
      <c r="T8240" t="s">
        <v>561</v>
      </c>
    </row>
    <row r="8241" spans="1:20">
      <c r="A8241" t="s">
        <v>1556</v>
      </c>
      <c r="B8241" t="s">
        <v>1524</v>
      </c>
      <c r="C8241" t="s">
        <v>1557</v>
      </c>
      <c r="D8241" t="s">
        <v>1558</v>
      </c>
      <c r="E8241" t="s">
        <v>258</v>
      </c>
      <c r="F8241" s="1">
        <v>40360</v>
      </c>
      <c r="G8241" t="s">
        <v>2895</v>
      </c>
      <c r="H8241">
        <v>201503</v>
      </c>
      <c r="I8241" t="s">
        <v>213</v>
      </c>
      <c r="J8241" t="s">
        <v>253</v>
      </c>
      <c r="K8241" t="s">
        <v>217</v>
      </c>
      <c r="L8241" t="s">
        <v>254</v>
      </c>
      <c r="M8241" t="s">
        <v>31</v>
      </c>
      <c r="N8241" t="s">
        <v>32</v>
      </c>
      <c r="O8241">
        <v>110.78</v>
      </c>
      <c r="P8241" t="s">
        <v>1524</v>
      </c>
      <c r="Q8241" t="s">
        <v>1556</v>
      </c>
      <c r="R8241" t="s">
        <v>1527</v>
      </c>
      <c r="S8241" t="s">
        <v>216</v>
      </c>
      <c r="T8241" t="s">
        <v>561</v>
      </c>
    </row>
    <row r="8242" spans="1:20">
      <c r="A8242" t="s">
        <v>1562</v>
      </c>
      <c r="B8242" t="s">
        <v>1524</v>
      </c>
      <c r="C8242" t="s">
        <v>1563</v>
      </c>
      <c r="D8242" t="s">
        <v>1564</v>
      </c>
      <c r="E8242" t="s">
        <v>258</v>
      </c>
      <c r="F8242" s="1">
        <v>40360</v>
      </c>
      <c r="G8242" t="s">
        <v>2895</v>
      </c>
      <c r="H8242">
        <v>201503</v>
      </c>
      <c r="I8242" t="s">
        <v>213</v>
      </c>
      <c r="J8242" t="s">
        <v>253</v>
      </c>
      <c r="K8242" t="s">
        <v>214</v>
      </c>
      <c r="L8242" t="s">
        <v>254</v>
      </c>
      <c r="M8242" t="s">
        <v>31</v>
      </c>
      <c r="N8242" t="s">
        <v>32</v>
      </c>
      <c r="O8242">
        <v>69.010000000000005</v>
      </c>
      <c r="P8242" t="s">
        <v>1524</v>
      </c>
      <c r="Q8242" t="s">
        <v>1562</v>
      </c>
      <c r="R8242" t="s">
        <v>1527</v>
      </c>
      <c r="S8242" t="s">
        <v>216</v>
      </c>
      <c r="T8242" t="s">
        <v>561</v>
      </c>
    </row>
    <row r="8243" spans="1:20">
      <c r="A8243" t="s">
        <v>1562</v>
      </c>
      <c r="B8243" t="s">
        <v>1524</v>
      </c>
      <c r="C8243" t="s">
        <v>1563</v>
      </c>
      <c r="D8243" t="s">
        <v>1564</v>
      </c>
      <c r="E8243" t="s">
        <v>258</v>
      </c>
      <c r="F8243" s="1">
        <v>40360</v>
      </c>
      <c r="G8243" t="s">
        <v>2895</v>
      </c>
      <c r="H8243">
        <v>201503</v>
      </c>
      <c r="I8243" t="s">
        <v>213</v>
      </c>
      <c r="J8243" t="s">
        <v>253</v>
      </c>
      <c r="K8243" t="s">
        <v>217</v>
      </c>
      <c r="L8243" t="s">
        <v>254</v>
      </c>
      <c r="M8243" t="s">
        <v>31</v>
      </c>
      <c r="N8243" t="s">
        <v>32</v>
      </c>
      <c r="O8243">
        <v>16.28</v>
      </c>
      <c r="P8243" t="s">
        <v>1524</v>
      </c>
      <c r="Q8243" t="s">
        <v>1562</v>
      </c>
      <c r="R8243" t="s">
        <v>1527</v>
      </c>
      <c r="S8243" t="s">
        <v>216</v>
      </c>
      <c r="T8243" t="s">
        <v>561</v>
      </c>
    </row>
    <row r="8244" spans="1:20">
      <c r="A8244" t="s">
        <v>1565</v>
      </c>
      <c r="B8244" t="s">
        <v>1524</v>
      </c>
      <c r="C8244" t="s">
        <v>1566</v>
      </c>
      <c r="D8244" t="s">
        <v>1567</v>
      </c>
      <c r="E8244" t="s">
        <v>258</v>
      </c>
      <c r="F8244" s="1">
        <v>40360</v>
      </c>
      <c r="G8244" t="s">
        <v>2895</v>
      </c>
      <c r="H8244">
        <v>201503</v>
      </c>
      <c r="I8244" t="s">
        <v>213</v>
      </c>
      <c r="J8244" t="s">
        <v>253</v>
      </c>
      <c r="K8244" t="s">
        <v>214</v>
      </c>
      <c r="L8244" t="s">
        <v>254</v>
      </c>
      <c r="M8244" t="s">
        <v>31</v>
      </c>
      <c r="N8244" t="s">
        <v>32</v>
      </c>
      <c r="O8244">
        <v>167.93</v>
      </c>
      <c r="P8244" t="s">
        <v>1524</v>
      </c>
      <c r="Q8244" t="s">
        <v>1565</v>
      </c>
      <c r="R8244" t="s">
        <v>1527</v>
      </c>
      <c r="S8244" t="s">
        <v>216</v>
      </c>
      <c r="T8244" t="s">
        <v>561</v>
      </c>
    </row>
    <row r="8245" spans="1:20">
      <c r="A8245" t="s">
        <v>1565</v>
      </c>
      <c r="B8245" t="s">
        <v>1524</v>
      </c>
      <c r="C8245" t="s">
        <v>1566</v>
      </c>
      <c r="D8245" t="s">
        <v>1567</v>
      </c>
      <c r="E8245" t="s">
        <v>258</v>
      </c>
      <c r="F8245" s="1">
        <v>40360</v>
      </c>
      <c r="G8245" t="s">
        <v>2895</v>
      </c>
      <c r="H8245">
        <v>201503</v>
      </c>
      <c r="I8245" t="s">
        <v>213</v>
      </c>
      <c r="J8245" t="s">
        <v>253</v>
      </c>
      <c r="K8245" t="s">
        <v>217</v>
      </c>
      <c r="L8245" t="s">
        <v>254</v>
      </c>
      <c r="M8245" t="s">
        <v>31</v>
      </c>
      <c r="N8245" t="s">
        <v>32</v>
      </c>
      <c r="O8245">
        <v>167.92000000000002</v>
      </c>
      <c r="P8245" t="s">
        <v>1524</v>
      </c>
      <c r="Q8245" t="s">
        <v>1565</v>
      </c>
      <c r="R8245" t="s">
        <v>1527</v>
      </c>
      <c r="S8245" t="s">
        <v>216</v>
      </c>
      <c r="T8245" t="s">
        <v>561</v>
      </c>
    </row>
    <row r="8246" spans="1:20">
      <c r="A8246" t="s">
        <v>1544</v>
      </c>
      <c r="B8246" t="s">
        <v>1524</v>
      </c>
      <c r="C8246" t="s">
        <v>1568</v>
      </c>
      <c r="D8246" t="s">
        <v>1569</v>
      </c>
      <c r="E8246" t="s">
        <v>212</v>
      </c>
      <c r="F8246" s="1">
        <v>37987</v>
      </c>
      <c r="G8246" t="s">
        <v>2895</v>
      </c>
      <c r="H8246">
        <v>201503</v>
      </c>
      <c r="I8246" t="s">
        <v>213</v>
      </c>
      <c r="J8246" t="s">
        <v>53</v>
      </c>
      <c r="K8246" t="s">
        <v>214</v>
      </c>
      <c r="L8246" t="s">
        <v>54</v>
      </c>
      <c r="M8246" t="s">
        <v>31</v>
      </c>
      <c r="N8246" t="s">
        <v>32</v>
      </c>
      <c r="O8246">
        <v>26.62</v>
      </c>
      <c r="P8246" t="s">
        <v>1524</v>
      </c>
      <c r="Q8246" t="s">
        <v>1544</v>
      </c>
      <c r="R8246" t="s">
        <v>1527</v>
      </c>
      <c r="S8246" t="s">
        <v>216</v>
      </c>
      <c r="T8246" t="s">
        <v>561</v>
      </c>
    </row>
    <row r="8247" spans="1:20">
      <c r="A8247" t="s">
        <v>1544</v>
      </c>
      <c r="B8247" t="s">
        <v>1524</v>
      </c>
      <c r="C8247" t="s">
        <v>1568</v>
      </c>
      <c r="D8247" t="s">
        <v>1569</v>
      </c>
      <c r="E8247" t="s">
        <v>212</v>
      </c>
      <c r="F8247" s="1">
        <v>37987</v>
      </c>
      <c r="G8247" t="s">
        <v>2895</v>
      </c>
      <c r="H8247">
        <v>201503</v>
      </c>
      <c r="I8247" t="s">
        <v>213</v>
      </c>
      <c r="J8247" t="s">
        <v>53</v>
      </c>
      <c r="K8247" t="s">
        <v>217</v>
      </c>
      <c r="L8247" t="s">
        <v>54</v>
      </c>
      <c r="M8247" t="s">
        <v>31</v>
      </c>
      <c r="N8247" t="s">
        <v>32</v>
      </c>
      <c r="O8247">
        <v>26.6</v>
      </c>
      <c r="P8247" t="s">
        <v>1524</v>
      </c>
      <c r="Q8247" t="s">
        <v>1544</v>
      </c>
      <c r="R8247" t="s">
        <v>1527</v>
      </c>
      <c r="S8247" t="s">
        <v>216</v>
      </c>
      <c r="T8247" t="s">
        <v>561</v>
      </c>
    </row>
    <row r="8248" spans="1:20">
      <c r="A8248" t="s">
        <v>1528</v>
      </c>
      <c r="B8248" t="s">
        <v>1524</v>
      </c>
      <c r="C8248" t="s">
        <v>1570</v>
      </c>
      <c r="D8248" t="s">
        <v>1571</v>
      </c>
      <c r="E8248" t="s">
        <v>212</v>
      </c>
      <c r="F8248" s="1">
        <v>33992</v>
      </c>
      <c r="G8248" t="s">
        <v>2895</v>
      </c>
      <c r="H8248">
        <v>201503</v>
      </c>
      <c r="I8248" t="s">
        <v>213</v>
      </c>
      <c r="J8248" t="s">
        <v>53</v>
      </c>
      <c r="K8248" t="s">
        <v>214</v>
      </c>
      <c r="L8248" t="s">
        <v>54</v>
      </c>
      <c r="M8248" t="s">
        <v>31</v>
      </c>
      <c r="N8248" t="s">
        <v>32</v>
      </c>
      <c r="O8248">
        <v>11762.14</v>
      </c>
      <c r="P8248" t="s">
        <v>1524</v>
      </c>
      <c r="Q8248" t="s">
        <v>1528</v>
      </c>
      <c r="R8248" t="s">
        <v>1527</v>
      </c>
      <c r="S8248" t="s">
        <v>216</v>
      </c>
      <c r="T8248" t="s">
        <v>561</v>
      </c>
    </row>
    <row r="8249" spans="1:20">
      <c r="A8249" t="s">
        <v>1528</v>
      </c>
      <c r="B8249" t="s">
        <v>1524</v>
      </c>
      <c r="C8249" t="s">
        <v>1570</v>
      </c>
      <c r="D8249" t="s">
        <v>1571</v>
      </c>
      <c r="E8249" t="s">
        <v>212</v>
      </c>
      <c r="F8249" s="1">
        <v>33992</v>
      </c>
      <c r="G8249" t="s">
        <v>2895</v>
      </c>
      <c r="H8249">
        <v>201503</v>
      </c>
      <c r="I8249" t="s">
        <v>213</v>
      </c>
      <c r="J8249" t="s">
        <v>53</v>
      </c>
      <c r="K8249" t="s">
        <v>217</v>
      </c>
      <c r="L8249" t="s">
        <v>54</v>
      </c>
      <c r="M8249" t="s">
        <v>31</v>
      </c>
      <c r="N8249" t="s">
        <v>32</v>
      </c>
      <c r="O8249">
        <v>9188.4500000000007</v>
      </c>
      <c r="P8249" t="s">
        <v>1524</v>
      </c>
      <c r="Q8249" t="s">
        <v>1528</v>
      </c>
      <c r="R8249" t="s">
        <v>1527</v>
      </c>
      <c r="S8249" t="s">
        <v>216</v>
      </c>
      <c r="T8249" t="s">
        <v>561</v>
      </c>
    </row>
    <row r="8250" spans="1:20">
      <c r="A8250" t="s">
        <v>1531</v>
      </c>
      <c r="B8250" t="s">
        <v>1524</v>
      </c>
      <c r="C8250" t="s">
        <v>1572</v>
      </c>
      <c r="D8250" t="s">
        <v>1573</v>
      </c>
      <c r="E8250" t="s">
        <v>212</v>
      </c>
      <c r="F8250" s="1">
        <v>33992</v>
      </c>
      <c r="G8250" t="s">
        <v>2895</v>
      </c>
      <c r="H8250">
        <v>201503</v>
      </c>
      <c r="I8250" t="s">
        <v>213</v>
      </c>
      <c r="J8250" t="s">
        <v>28</v>
      </c>
      <c r="K8250" t="s">
        <v>214</v>
      </c>
      <c r="L8250" t="s">
        <v>30</v>
      </c>
      <c r="M8250" t="s">
        <v>31</v>
      </c>
      <c r="N8250" t="s">
        <v>32</v>
      </c>
      <c r="O8250">
        <v>734.38</v>
      </c>
      <c r="P8250" t="s">
        <v>1524</v>
      </c>
      <c r="Q8250" t="s">
        <v>1531</v>
      </c>
      <c r="R8250" t="s">
        <v>1527</v>
      </c>
      <c r="S8250" t="s">
        <v>216</v>
      </c>
      <c r="T8250" t="s">
        <v>561</v>
      </c>
    </row>
    <row r="8251" spans="1:20">
      <c r="A8251" t="s">
        <v>1531</v>
      </c>
      <c r="B8251" t="s">
        <v>1524</v>
      </c>
      <c r="C8251" t="s">
        <v>1572</v>
      </c>
      <c r="D8251" t="s">
        <v>1573</v>
      </c>
      <c r="E8251" t="s">
        <v>212</v>
      </c>
      <c r="F8251" s="1">
        <v>33992</v>
      </c>
      <c r="G8251" t="s">
        <v>2895</v>
      </c>
      <c r="H8251">
        <v>201503</v>
      </c>
      <c r="I8251" t="s">
        <v>213</v>
      </c>
      <c r="J8251" t="s">
        <v>28</v>
      </c>
      <c r="K8251" t="s">
        <v>217</v>
      </c>
      <c r="L8251" t="s">
        <v>30</v>
      </c>
      <c r="M8251" t="s">
        <v>31</v>
      </c>
      <c r="N8251" t="s">
        <v>32</v>
      </c>
      <c r="O8251">
        <v>734.37</v>
      </c>
      <c r="P8251" t="s">
        <v>1524</v>
      </c>
      <c r="Q8251" t="s">
        <v>1531</v>
      </c>
      <c r="R8251" t="s">
        <v>1527</v>
      </c>
      <c r="S8251" t="s">
        <v>216</v>
      </c>
      <c r="T8251" t="s">
        <v>561</v>
      </c>
    </row>
    <row r="8252" spans="1:20">
      <c r="A8252" t="s">
        <v>1534</v>
      </c>
      <c r="B8252" t="s">
        <v>1524</v>
      </c>
      <c r="C8252" t="s">
        <v>1574</v>
      </c>
      <c r="D8252" t="s">
        <v>1575</v>
      </c>
      <c r="E8252" t="s">
        <v>212</v>
      </c>
      <c r="F8252" s="1">
        <v>33992</v>
      </c>
      <c r="G8252" t="s">
        <v>2895</v>
      </c>
      <c r="H8252">
        <v>201503</v>
      </c>
      <c r="I8252" t="s">
        <v>213</v>
      </c>
      <c r="J8252" t="s">
        <v>28</v>
      </c>
      <c r="K8252" t="s">
        <v>214</v>
      </c>
      <c r="L8252" t="s">
        <v>30</v>
      </c>
      <c r="M8252" t="s">
        <v>31</v>
      </c>
      <c r="N8252" t="s">
        <v>32</v>
      </c>
      <c r="O8252">
        <v>1033.49</v>
      </c>
      <c r="P8252" t="s">
        <v>1524</v>
      </c>
      <c r="Q8252" t="s">
        <v>1534</v>
      </c>
      <c r="R8252" t="s">
        <v>1527</v>
      </c>
      <c r="S8252" t="s">
        <v>216</v>
      </c>
      <c r="T8252" t="s">
        <v>561</v>
      </c>
    </row>
    <row r="8253" spans="1:20">
      <c r="A8253" t="s">
        <v>1534</v>
      </c>
      <c r="B8253" t="s">
        <v>1524</v>
      </c>
      <c r="C8253" t="s">
        <v>1574</v>
      </c>
      <c r="D8253" t="s">
        <v>1575</v>
      </c>
      <c r="E8253" t="s">
        <v>212</v>
      </c>
      <c r="F8253" s="1">
        <v>33992</v>
      </c>
      <c r="G8253" t="s">
        <v>2895</v>
      </c>
      <c r="H8253">
        <v>201503</v>
      </c>
      <c r="I8253" t="s">
        <v>213</v>
      </c>
      <c r="J8253" t="s">
        <v>28</v>
      </c>
      <c r="K8253" t="s">
        <v>217</v>
      </c>
      <c r="L8253" t="s">
        <v>30</v>
      </c>
      <c r="M8253" t="s">
        <v>31</v>
      </c>
      <c r="N8253" t="s">
        <v>32</v>
      </c>
      <c r="O8253">
        <v>1033.55</v>
      </c>
      <c r="P8253" t="s">
        <v>1524</v>
      </c>
      <c r="Q8253" t="s">
        <v>1534</v>
      </c>
      <c r="R8253" t="s">
        <v>1527</v>
      </c>
      <c r="S8253" t="s">
        <v>216</v>
      </c>
      <c r="T8253" t="s">
        <v>561</v>
      </c>
    </row>
    <row r="8254" spans="1:20">
      <c r="A8254" t="s">
        <v>1531</v>
      </c>
      <c r="B8254" t="s">
        <v>1524</v>
      </c>
      <c r="C8254" t="s">
        <v>1578</v>
      </c>
      <c r="D8254" t="s">
        <v>1579</v>
      </c>
      <c r="E8254" t="s">
        <v>212</v>
      </c>
      <c r="F8254" s="1">
        <v>33992</v>
      </c>
      <c r="G8254" t="s">
        <v>2895</v>
      </c>
      <c r="H8254">
        <v>201503</v>
      </c>
      <c r="I8254" t="s">
        <v>213</v>
      </c>
      <c r="J8254" t="s">
        <v>53</v>
      </c>
      <c r="K8254" t="s">
        <v>214</v>
      </c>
      <c r="L8254" t="s">
        <v>54</v>
      </c>
      <c r="M8254" t="s">
        <v>31</v>
      </c>
      <c r="N8254" t="s">
        <v>32</v>
      </c>
      <c r="O8254">
        <v>843.31000000000006</v>
      </c>
      <c r="P8254" t="s">
        <v>1524</v>
      </c>
      <c r="Q8254" t="s">
        <v>1531</v>
      </c>
      <c r="R8254" t="s">
        <v>1527</v>
      </c>
      <c r="S8254" t="s">
        <v>216</v>
      </c>
      <c r="T8254" t="s">
        <v>561</v>
      </c>
    </row>
    <row r="8255" spans="1:20">
      <c r="A8255" t="s">
        <v>1531</v>
      </c>
      <c r="B8255" t="s">
        <v>1524</v>
      </c>
      <c r="C8255" t="s">
        <v>1578</v>
      </c>
      <c r="D8255" t="s">
        <v>1579</v>
      </c>
      <c r="E8255" t="s">
        <v>212</v>
      </c>
      <c r="F8255" s="1">
        <v>33992</v>
      </c>
      <c r="G8255" t="s">
        <v>2895</v>
      </c>
      <c r="H8255">
        <v>201503</v>
      </c>
      <c r="I8255" t="s">
        <v>213</v>
      </c>
      <c r="J8255" t="s">
        <v>53</v>
      </c>
      <c r="K8255" t="s">
        <v>217</v>
      </c>
      <c r="L8255" t="s">
        <v>54</v>
      </c>
      <c r="M8255" t="s">
        <v>31</v>
      </c>
      <c r="N8255" t="s">
        <v>32</v>
      </c>
      <c r="O8255">
        <v>843.30000000000007</v>
      </c>
      <c r="P8255" t="s">
        <v>1524</v>
      </c>
      <c r="Q8255" t="s">
        <v>1531</v>
      </c>
      <c r="R8255" t="s">
        <v>1527</v>
      </c>
      <c r="S8255" t="s">
        <v>216</v>
      </c>
      <c r="T8255" t="s">
        <v>561</v>
      </c>
    </row>
    <row r="8256" spans="1:20">
      <c r="A8256" t="s">
        <v>1544</v>
      </c>
      <c r="B8256" t="s">
        <v>1524</v>
      </c>
      <c r="C8256" t="s">
        <v>1580</v>
      </c>
      <c r="D8256" t="s">
        <v>1581</v>
      </c>
      <c r="E8256" t="s">
        <v>212</v>
      </c>
      <c r="F8256" s="1">
        <v>37987</v>
      </c>
      <c r="G8256" t="s">
        <v>2895</v>
      </c>
      <c r="H8256">
        <v>201503</v>
      </c>
      <c r="I8256" t="s">
        <v>213</v>
      </c>
      <c r="J8256" t="s">
        <v>28</v>
      </c>
      <c r="K8256" t="s">
        <v>214</v>
      </c>
      <c r="L8256" t="s">
        <v>30</v>
      </c>
      <c r="M8256" t="s">
        <v>31</v>
      </c>
      <c r="N8256" t="s">
        <v>32</v>
      </c>
      <c r="O8256">
        <v>2249.92</v>
      </c>
      <c r="P8256" t="s">
        <v>1524</v>
      </c>
      <c r="Q8256" t="s">
        <v>1544</v>
      </c>
      <c r="R8256" t="s">
        <v>1527</v>
      </c>
      <c r="S8256" t="s">
        <v>216</v>
      </c>
      <c r="T8256" t="s">
        <v>561</v>
      </c>
    </row>
    <row r="8257" spans="1:20">
      <c r="A8257" t="s">
        <v>1544</v>
      </c>
      <c r="B8257" t="s">
        <v>1524</v>
      </c>
      <c r="C8257" t="s">
        <v>1580</v>
      </c>
      <c r="D8257" t="s">
        <v>1581</v>
      </c>
      <c r="E8257" t="s">
        <v>212</v>
      </c>
      <c r="F8257" s="1">
        <v>37987</v>
      </c>
      <c r="G8257" t="s">
        <v>2895</v>
      </c>
      <c r="H8257">
        <v>201503</v>
      </c>
      <c r="I8257" t="s">
        <v>213</v>
      </c>
      <c r="J8257" t="s">
        <v>28</v>
      </c>
      <c r="K8257" t="s">
        <v>217</v>
      </c>
      <c r="L8257" t="s">
        <v>30</v>
      </c>
      <c r="M8257" t="s">
        <v>31</v>
      </c>
      <c r="N8257" t="s">
        <v>32</v>
      </c>
      <c r="O8257">
        <v>2249.92</v>
      </c>
      <c r="P8257" t="s">
        <v>1524</v>
      </c>
      <c r="Q8257" t="s">
        <v>1544</v>
      </c>
      <c r="R8257" t="s">
        <v>1527</v>
      </c>
      <c r="S8257" t="s">
        <v>216</v>
      </c>
      <c r="T8257" t="s">
        <v>561</v>
      </c>
    </row>
    <row r="8258" spans="1:20">
      <c r="A8258" t="s">
        <v>1523</v>
      </c>
      <c r="B8258" t="s">
        <v>1524</v>
      </c>
      <c r="C8258" t="s">
        <v>1582</v>
      </c>
      <c r="D8258" t="s">
        <v>1583</v>
      </c>
      <c r="E8258" t="s">
        <v>212</v>
      </c>
      <c r="F8258" s="1">
        <v>18629</v>
      </c>
      <c r="G8258" t="s">
        <v>2895</v>
      </c>
      <c r="H8258">
        <v>201503</v>
      </c>
      <c r="I8258" t="s">
        <v>213</v>
      </c>
      <c r="J8258" t="s">
        <v>28</v>
      </c>
      <c r="K8258" t="s">
        <v>214</v>
      </c>
      <c r="L8258" t="s">
        <v>30</v>
      </c>
      <c r="M8258" t="s">
        <v>31</v>
      </c>
      <c r="N8258" t="s">
        <v>32</v>
      </c>
      <c r="O8258">
        <v>8473.0499999999993</v>
      </c>
      <c r="P8258" t="s">
        <v>1524</v>
      </c>
      <c r="Q8258" t="s">
        <v>1523</v>
      </c>
      <c r="R8258" t="s">
        <v>1527</v>
      </c>
      <c r="S8258" t="s">
        <v>216</v>
      </c>
      <c r="T8258" t="s">
        <v>561</v>
      </c>
    </row>
    <row r="8259" spans="1:20">
      <c r="A8259" t="s">
        <v>1523</v>
      </c>
      <c r="B8259" t="s">
        <v>1524</v>
      </c>
      <c r="C8259" t="s">
        <v>1582</v>
      </c>
      <c r="D8259" t="s">
        <v>1583</v>
      </c>
      <c r="E8259" t="s">
        <v>212</v>
      </c>
      <c r="F8259" s="1">
        <v>18629</v>
      </c>
      <c r="G8259" t="s">
        <v>2895</v>
      </c>
      <c r="H8259">
        <v>201503</v>
      </c>
      <c r="I8259" t="s">
        <v>213</v>
      </c>
      <c r="J8259" t="s">
        <v>28</v>
      </c>
      <c r="K8259" t="s">
        <v>217</v>
      </c>
      <c r="L8259" t="s">
        <v>30</v>
      </c>
      <c r="M8259" t="s">
        <v>31</v>
      </c>
      <c r="N8259" t="s">
        <v>32</v>
      </c>
      <c r="O8259">
        <v>4833.03</v>
      </c>
      <c r="P8259" t="s">
        <v>1524</v>
      </c>
      <c r="Q8259" t="s">
        <v>1523</v>
      </c>
      <c r="R8259" t="s">
        <v>1527</v>
      </c>
      <c r="S8259" t="s">
        <v>216</v>
      </c>
      <c r="T8259" t="s">
        <v>561</v>
      </c>
    </row>
    <row r="8260" spans="1:20">
      <c r="A8260" t="s">
        <v>1551</v>
      </c>
      <c r="B8260" t="s">
        <v>1524</v>
      </c>
      <c r="C8260" t="s">
        <v>1584</v>
      </c>
      <c r="D8260" t="s">
        <v>1585</v>
      </c>
      <c r="E8260" t="s">
        <v>212</v>
      </c>
      <c r="F8260" s="1">
        <v>34117</v>
      </c>
      <c r="G8260" t="s">
        <v>2895</v>
      </c>
      <c r="H8260">
        <v>201503</v>
      </c>
      <c r="I8260" t="s">
        <v>213</v>
      </c>
      <c r="J8260" t="s">
        <v>53</v>
      </c>
      <c r="K8260" t="s">
        <v>214</v>
      </c>
      <c r="L8260" t="s">
        <v>54</v>
      </c>
      <c r="M8260" t="s">
        <v>31</v>
      </c>
      <c r="N8260" t="s">
        <v>32</v>
      </c>
      <c r="O8260">
        <v>1592.14</v>
      </c>
      <c r="P8260" t="s">
        <v>1524</v>
      </c>
      <c r="Q8260" t="s">
        <v>1551</v>
      </c>
      <c r="R8260" t="s">
        <v>1527</v>
      </c>
      <c r="S8260" t="s">
        <v>216</v>
      </c>
      <c r="T8260" t="s">
        <v>561</v>
      </c>
    </row>
    <row r="8261" spans="1:20">
      <c r="A8261" t="s">
        <v>1551</v>
      </c>
      <c r="B8261" t="s">
        <v>1524</v>
      </c>
      <c r="C8261" t="s">
        <v>1584</v>
      </c>
      <c r="D8261" t="s">
        <v>1585</v>
      </c>
      <c r="E8261" t="s">
        <v>212</v>
      </c>
      <c r="F8261" s="1">
        <v>34117</v>
      </c>
      <c r="G8261" t="s">
        <v>2895</v>
      </c>
      <c r="H8261">
        <v>201503</v>
      </c>
      <c r="I8261" t="s">
        <v>213</v>
      </c>
      <c r="J8261" t="s">
        <v>53</v>
      </c>
      <c r="K8261" t="s">
        <v>217</v>
      </c>
      <c r="L8261" t="s">
        <v>54</v>
      </c>
      <c r="M8261" t="s">
        <v>31</v>
      </c>
      <c r="N8261" t="s">
        <v>32</v>
      </c>
      <c r="O8261">
        <v>1591.54</v>
      </c>
      <c r="P8261" t="s">
        <v>1524</v>
      </c>
      <c r="Q8261" t="s">
        <v>1551</v>
      </c>
      <c r="R8261" t="s">
        <v>1527</v>
      </c>
      <c r="S8261" t="s">
        <v>216</v>
      </c>
      <c r="T8261" t="s">
        <v>561</v>
      </c>
    </row>
    <row r="8262" spans="1:20">
      <c r="A8262" t="s">
        <v>1523</v>
      </c>
      <c r="B8262" t="s">
        <v>1524</v>
      </c>
      <c r="C8262" t="s">
        <v>1586</v>
      </c>
      <c r="D8262" t="s">
        <v>1587</v>
      </c>
      <c r="E8262" t="s">
        <v>212</v>
      </c>
      <c r="F8262" s="1">
        <v>33992</v>
      </c>
      <c r="G8262" t="s">
        <v>2895</v>
      </c>
      <c r="H8262">
        <v>201503</v>
      </c>
      <c r="I8262" t="s">
        <v>213</v>
      </c>
      <c r="J8262" t="s">
        <v>28</v>
      </c>
      <c r="K8262" t="s">
        <v>214</v>
      </c>
      <c r="L8262" t="s">
        <v>30</v>
      </c>
      <c r="M8262" t="s">
        <v>31</v>
      </c>
      <c r="N8262" t="s">
        <v>32</v>
      </c>
      <c r="O8262">
        <v>-841.89</v>
      </c>
      <c r="P8262" t="s">
        <v>1524</v>
      </c>
      <c r="Q8262" t="s">
        <v>1523</v>
      </c>
      <c r="R8262" t="s">
        <v>1527</v>
      </c>
      <c r="S8262" t="s">
        <v>216</v>
      </c>
      <c r="T8262" t="s">
        <v>561</v>
      </c>
    </row>
    <row r="8263" spans="1:20">
      <c r="A8263" t="s">
        <v>1523</v>
      </c>
      <c r="B8263" t="s">
        <v>1524</v>
      </c>
      <c r="C8263" t="s">
        <v>1586</v>
      </c>
      <c r="D8263" t="s">
        <v>1587</v>
      </c>
      <c r="E8263" t="s">
        <v>212</v>
      </c>
      <c r="F8263" s="1">
        <v>33992</v>
      </c>
      <c r="G8263" t="s">
        <v>2895</v>
      </c>
      <c r="H8263">
        <v>201503</v>
      </c>
      <c r="I8263" t="s">
        <v>213</v>
      </c>
      <c r="J8263" t="s">
        <v>28</v>
      </c>
      <c r="K8263" t="s">
        <v>217</v>
      </c>
      <c r="L8263" t="s">
        <v>30</v>
      </c>
      <c r="M8263" t="s">
        <v>31</v>
      </c>
      <c r="N8263" t="s">
        <v>32</v>
      </c>
      <c r="O8263">
        <v>-159.16</v>
      </c>
      <c r="P8263" t="s">
        <v>1524</v>
      </c>
      <c r="Q8263" t="s">
        <v>1523</v>
      </c>
      <c r="R8263" t="s">
        <v>1527</v>
      </c>
      <c r="S8263" t="s">
        <v>216</v>
      </c>
      <c r="T8263" t="s">
        <v>561</v>
      </c>
    </row>
    <row r="8264" spans="1:20">
      <c r="A8264" t="s">
        <v>1523</v>
      </c>
      <c r="B8264" t="s">
        <v>1524</v>
      </c>
      <c r="C8264" t="s">
        <v>1588</v>
      </c>
      <c r="D8264" t="s">
        <v>1589</v>
      </c>
      <c r="E8264" t="s">
        <v>212</v>
      </c>
      <c r="F8264" s="1">
        <v>33992</v>
      </c>
      <c r="G8264" t="s">
        <v>2895</v>
      </c>
      <c r="H8264">
        <v>201503</v>
      </c>
      <c r="I8264" t="s">
        <v>213</v>
      </c>
      <c r="J8264" t="s">
        <v>28</v>
      </c>
      <c r="K8264" t="s">
        <v>214</v>
      </c>
      <c r="L8264" t="s">
        <v>30</v>
      </c>
      <c r="M8264" t="s">
        <v>31</v>
      </c>
      <c r="N8264" t="s">
        <v>32</v>
      </c>
      <c r="O8264">
        <v>13807.62</v>
      </c>
      <c r="P8264" t="s">
        <v>1524</v>
      </c>
      <c r="Q8264" t="s">
        <v>1523</v>
      </c>
      <c r="R8264" t="s">
        <v>1527</v>
      </c>
      <c r="S8264" t="s">
        <v>216</v>
      </c>
      <c r="T8264" t="s">
        <v>561</v>
      </c>
    </row>
    <row r="8265" spans="1:20">
      <c r="A8265" t="s">
        <v>1562</v>
      </c>
      <c r="B8265" t="s">
        <v>1524</v>
      </c>
      <c r="C8265" t="s">
        <v>1590</v>
      </c>
      <c r="D8265" t="s">
        <v>1591</v>
      </c>
      <c r="E8265" t="s">
        <v>258</v>
      </c>
      <c r="F8265" s="1">
        <v>40179</v>
      </c>
      <c r="G8265" t="s">
        <v>2895</v>
      </c>
      <c r="H8265">
        <v>201503</v>
      </c>
      <c r="I8265" t="s">
        <v>213</v>
      </c>
      <c r="J8265" t="s">
        <v>253</v>
      </c>
      <c r="K8265" t="s">
        <v>214</v>
      </c>
      <c r="L8265" t="s">
        <v>254</v>
      </c>
      <c r="M8265" t="s">
        <v>31</v>
      </c>
      <c r="N8265" t="s">
        <v>32</v>
      </c>
      <c r="O8265">
        <v>5502.9000000000005</v>
      </c>
      <c r="P8265" t="s">
        <v>1524</v>
      </c>
      <c r="Q8265" t="s">
        <v>1562</v>
      </c>
      <c r="R8265" t="s">
        <v>1527</v>
      </c>
      <c r="S8265" t="s">
        <v>216</v>
      </c>
      <c r="T8265" t="s">
        <v>561</v>
      </c>
    </row>
    <row r="8266" spans="1:20">
      <c r="A8266" t="s">
        <v>1562</v>
      </c>
      <c r="B8266" t="s">
        <v>1524</v>
      </c>
      <c r="C8266" t="s">
        <v>1590</v>
      </c>
      <c r="D8266" t="s">
        <v>1591</v>
      </c>
      <c r="E8266" t="s">
        <v>258</v>
      </c>
      <c r="F8266" s="1">
        <v>40179</v>
      </c>
      <c r="G8266" t="s">
        <v>2895</v>
      </c>
      <c r="H8266">
        <v>201503</v>
      </c>
      <c r="I8266" t="s">
        <v>213</v>
      </c>
      <c r="J8266" t="s">
        <v>253</v>
      </c>
      <c r="K8266" t="s">
        <v>217</v>
      </c>
      <c r="L8266" t="s">
        <v>254</v>
      </c>
      <c r="M8266" t="s">
        <v>31</v>
      </c>
      <c r="N8266" t="s">
        <v>32</v>
      </c>
      <c r="O8266">
        <v>1298.3600000000001</v>
      </c>
      <c r="P8266" t="s">
        <v>1524</v>
      </c>
      <c r="Q8266" t="s">
        <v>1562</v>
      </c>
      <c r="R8266" t="s">
        <v>1527</v>
      </c>
      <c r="S8266" t="s">
        <v>216</v>
      </c>
      <c r="T8266" t="s">
        <v>561</v>
      </c>
    </row>
    <row r="8267" spans="1:20">
      <c r="A8267" t="s">
        <v>1556</v>
      </c>
      <c r="B8267" t="s">
        <v>1524</v>
      </c>
      <c r="C8267" t="s">
        <v>1592</v>
      </c>
      <c r="D8267" t="s">
        <v>1593</v>
      </c>
      <c r="E8267" t="s">
        <v>258</v>
      </c>
      <c r="F8267" s="1">
        <v>40179</v>
      </c>
      <c r="G8267" t="s">
        <v>2895</v>
      </c>
      <c r="H8267">
        <v>201503</v>
      </c>
      <c r="I8267" t="s">
        <v>213</v>
      </c>
      <c r="J8267" t="s">
        <v>253</v>
      </c>
      <c r="K8267" t="s">
        <v>214</v>
      </c>
      <c r="L8267" t="s">
        <v>254</v>
      </c>
      <c r="M8267" t="s">
        <v>31</v>
      </c>
      <c r="N8267" t="s">
        <v>32</v>
      </c>
      <c r="O8267">
        <v>122.7</v>
      </c>
      <c r="P8267" t="s">
        <v>1524</v>
      </c>
      <c r="Q8267" t="s">
        <v>1556</v>
      </c>
      <c r="R8267" t="s">
        <v>1527</v>
      </c>
      <c r="S8267" t="s">
        <v>216</v>
      </c>
      <c r="T8267" t="s">
        <v>561</v>
      </c>
    </row>
    <row r="8268" spans="1:20">
      <c r="A8268" t="s">
        <v>1556</v>
      </c>
      <c r="B8268" t="s">
        <v>1524</v>
      </c>
      <c r="C8268" t="s">
        <v>1592</v>
      </c>
      <c r="D8268" t="s">
        <v>1593</v>
      </c>
      <c r="E8268" t="s">
        <v>258</v>
      </c>
      <c r="F8268" s="1">
        <v>40179</v>
      </c>
      <c r="G8268" t="s">
        <v>2895</v>
      </c>
      <c r="H8268">
        <v>201503</v>
      </c>
      <c r="I8268" t="s">
        <v>213</v>
      </c>
      <c r="J8268" t="s">
        <v>253</v>
      </c>
      <c r="K8268" t="s">
        <v>217</v>
      </c>
      <c r="L8268" t="s">
        <v>254</v>
      </c>
      <c r="M8268" t="s">
        <v>31</v>
      </c>
      <c r="N8268" t="s">
        <v>32</v>
      </c>
      <c r="O8268">
        <v>14.77</v>
      </c>
      <c r="P8268" t="s">
        <v>1524</v>
      </c>
      <c r="Q8268" t="s">
        <v>1556</v>
      </c>
      <c r="R8268" t="s">
        <v>1527</v>
      </c>
      <c r="S8268" t="s">
        <v>216</v>
      </c>
      <c r="T8268" t="s">
        <v>561</v>
      </c>
    </row>
    <row r="8269" spans="1:20">
      <c r="A8269" t="s">
        <v>1562</v>
      </c>
      <c r="B8269" t="s">
        <v>1524</v>
      </c>
      <c r="C8269" t="s">
        <v>1596</v>
      </c>
      <c r="D8269" t="s">
        <v>1597</v>
      </c>
      <c r="E8269" t="s">
        <v>258</v>
      </c>
      <c r="F8269" s="1">
        <v>40179</v>
      </c>
      <c r="G8269" t="s">
        <v>2895</v>
      </c>
      <c r="H8269">
        <v>201503</v>
      </c>
      <c r="I8269" t="s">
        <v>213</v>
      </c>
      <c r="J8269" t="s">
        <v>253</v>
      </c>
      <c r="K8269" t="s">
        <v>214</v>
      </c>
      <c r="L8269" t="s">
        <v>254</v>
      </c>
      <c r="M8269" t="s">
        <v>31</v>
      </c>
      <c r="N8269" t="s">
        <v>32</v>
      </c>
      <c r="O8269">
        <v>9966.1</v>
      </c>
      <c r="P8269" t="s">
        <v>1524</v>
      </c>
      <c r="Q8269" t="s">
        <v>1562</v>
      </c>
      <c r="R8269" t="s">
        <v>1527</v>
      </c>
      <c r="S8269" t="s">
        <v>216</v>
      </c>
      <c r="T8269" t="s">
        <v>561</v>
      </c>
    </row>
    <row r="8270" spans="1:20">
      <c r="A8270" t="s">
        <v>1562</v>
      </c>
      <c r="B8270" t="s">
        <v>1524</v>
      </c>
      <c r="C8270" t="s">
        <v>1596</v>
      </c>
      <c r="D8270" t="s">
        <v>1597</v>
      </c>
      <c r="E8270" t="s">
        <v>258</v>
      </c>
      <c r="F8270" s="1">
        <v>40179</v>
      </c>
      <c r="G8270" t="s">
        <v>2895</v>
      </c>
      <c r="H8270">
        <v>201503</v>
      </c>
      <c r="I8270" t="s">
        <v>213</v>
      </c>
      <c r="J8270" t="s">
        <v>253</v>
      </c>
      <c r="K8270" t="s">
        <v>217</v>
      </c>
      <c r="L8270" t="s">
        <v>254</v>
      </c>
      <c r="M8270" t="s">
        <v>31</v>
      </c>
      <c r="N8270" t="s">
        <v>32</v>
      </c>
      <c r="O8270">
        <v>9966.16</v>
      </c>
      <c r="P8270" t="s">
        <v>1524</v>
      </c>
      <c r="Q8270" t="s">
        <v>1562</v>
      </c>
      <c r="R8270" t="s">
        <v>1527</v>
      </c>
      <c r="S8270" t="s">
        <v>216</v>
      </c>
      <c r="T8270" t="s">
        <v>561</v>
      </c>
    </row>
    <row r="8271" spans="1:20">
      <c r="A8271" t="s">
        <v>1565</v>
      </c>
      <c r="B8271" t="s">
        <v>1524</v>
      </c>
      <c r="C8271" t="s">
        <v>1598</v>
      </c>
      <c r="D8271" t="s">
        <v>1599</v>
      </c>
      <c r="E8271" t="s">
        <v>258</v>
      </c>
      <c r="F8271" s="1">
        <v>40179</v>
      </c>
      <c r="G8271" t="s">
        <v>2895</v>
      </c>
      <c r="H8271">
        <v>201503</v>
      </c>
      <c r="I8271" t="s">
        <v>213</v>
      </c>
      <c r="J8271" t="s">
        <v>253</v>
      </c>
      <c r="K8271" t="s">
        <v>214</v>
      </c>
      <c r="L8271" t="s">
        <v>254</v>
      </c>
      <c r="M8271" t="s">
        <v>31</v>
      </c>
      <c r="N8271" t="s">
        <v>32</v>
      </c>
      <c r="O8271">
        <v>2287.36</v>
      </c>
      <c r="P8271" t="s">
        <v>1524</v>
      </c>
      <c r="Q8271" t="s">
        <v>1565</v>
      </c>
      <c r="R8271" t="s">
        <v>1527</v>
      </c>
      <c r="S8271" t="s">
        <v>216</v>
      </c>
      <c r="T8271" t="s">
        <v>561</v>
      </c>
    </row>
    <row r="8272" spans="1:20">
      <c r="A8272" t="s">
        <v>1565</v>
      </c>
      <c r="B8272" t="s">
        <v>1524</v>
      </c>
      <c r="C8272" t="s">
        <v>1598</v>
      </c>
      <c r="D8272" t="s">
        <v>1599</v>
      </c>
      <c r="E8272" t="s">
        <v>258</v>
      </c>
      <c r="F8272" s="1">
        <v>40179</v>
      </c>
      <c r="G8272" t="s">
        <v>2895</v>
      </c>
      <c r="H8272">
        <v>201503</v>
      </c>
      <c r="I8272" t="s">
        <v>213</v>
      </c>
      <c r="J8272" t="s">
        <v>253</v>
      </c>
      <c r="K8272" t="s">
        <v>217</v>
      </c>
      <c r="L8272" t="s">
        <v>254</v>
      </c>
      <c r="M8272" t="s">
        <v>31</v>
      </c>
      <c r="N8272" t="s">
        <v>32</v>
      </c>
      <c r="O8272">
        <v>2287.34</v>
      </c>
      <c r="P8272" t="s">
        <v>1524</v>
      </c>
      <c r="Q8272" t="s">
        <v>1565</v>
      </c>
      <c r="R8272" t="s">
        <v>1527</v>
      </c>
      <c r="S8272" t="s">
        <v>216</v>
      </c>
      <c r="T8272" t="s">
        <v>561</v>
      </c>
    </row>
    <row r="8273" spans="1:20">
      <c r="A8273" t="s">
        <v>1600</v>
      </c>
      <c r="B8273" t="s">
        <v>1524</v>
      </c>
      <c r="C8273" t="s">
        <v>1601</v>
      </c>
      <c r="D8273" t="s">
        <v>1602</v>
      </c>
      <c r="E8273" t="s">
        <v>212</v>
      </c>
      <c r="F8273" s="1">
        <v>40179</v>
      </c>
      <c r="G8273" t="s">
        <v>2895</v>
      </c>
      <c r="H8273">
        <v>201503</v>
      </c>
      <c r="I8273" t="s">
        <v>213</v>
      </c>
      <c r="J8273" t="s">
        <v>28</v>
      </c>
      <c r="K8273" t="s">
        <v>214</v>
      </c>
      <c r="L8273" t="s">
        <v>30</v>
      </c>
      <c r="M8273" t="s">
        <v>31</v>
      </c>
      <c r="N8273" t="s">
        <v>32</v>
      </c>
      <c r="O8273">
        <v>181.6</v>
      </c>
      <c r="P8273" t="s">
        <v>1524</v>
      </c>
      <c r="Q8273" t="s">
        <v>1600</v>
      </c>
      <c r="R8273" t="s">
        <v>1527</v>
      </c>
      <c r="S8273" t="s">
        <v>216</v>
      </c>
      <c r="T8273" t="s">
        <v>561</v>
      </c>
    </row>
    <row r="8274" spans="1:20">
      <c r="A8274" t="s">
        <v>1539</v>
      </c>
      <c r="B8274" t="s">
        <v>1524</v>
      </c>
      <c r="C8274" t="s">
        <v>1603</v>
      </c>
      <c r="D8274" t="s">
        <v>1604</v>
      </c>
      <c r="E8274" t="s">
        <v>212</v>
      </c>
      <c r="F8274" s="1">
        <v>31766</v>
      </c>
      <c r="G8274" t="s">
        <v>2895</v>
      </c>
      <c r="H8274">
        <v>201503</v>
      </c>
      <c r="I8274" t="s">
        <v>213</v>
      </c>
      <c r="J8274" t="s">
        <v>53</v>
      </c>
      <c r="K8274" t="s">
        <v>214</v>
      </c>
      <c r="L8274" t="s">
        <v>54</v>
      </c>
      <c r="M8274" t="s">
        <v>31</v>
      </c>
      <c r="N8274" t="s">
        <v>32</v>
      </c>
      <c r="O8274">
        <v>1686.3400000000001</v>
      </c>
      <c r="P8274" t="s">
        <v>1524</v>
      </c>
      <c r="Q8274" t="s">
        <v>1539</v>
      </c>
      <c r="R8274" t="s">
        <v>1527</v>
      </c>
      <c r="S8274" t="s">
        <v>216</v>
      </c>
      <c r="T8274" t="s">
        <v>561</v>
      </c>
    </row>
    <row r="8275" spans="1:20">
      <c r="A8275" t="s">
        <v>1539</v>
      </c>
      <c r="B8275" t="s">
        <v>1524</v>
      </c>
      <c r="C8275" t="s">
        <v>1603</v>
      </c>
      <c r="D8275" t="s">
        <v>1604</v>
      </c>
      <c r="E8275" t="s">
        <v>212</v>
      </c>
      <c r="F8275" s="1">
        <v>31766</v>
      </c>
      <c r="G8275" t="s">
        <v>2895</v>
      </c>
      <c r="H8275">
        <v>201503</v>
      </c>
      <c r="I8275" t="s">
        <v>213</v>
      </c>
      <c r="J8275" t="s">
        <v>53</v>
      </c>
      <c r="K8275" t="s">
        <v>217</v>
      </c>
      <c r="L8275" t="s">
        <v>54</v>
      </c>
      <c r="M8275" t="s">
        <v>31</v>
      </c>
      <c r="N8275" t="s">
        <v>32</v>
      </c>
      <c r="O8275">
        <v>1686.3700000000001</v>
      </c>
      <c r="P8275" t="s">
        <v>1524</v>
      </c>
      <c r="Q8275" t="s">
        <v>1539</v>
      </c>
      <c r="R8275" t="s">
        <v>1527</v>
      </c>
      <c r="S8275" t="s">
        <v>216</v>
      </c>
      <c r="T8275" t="s">
        <v>561</v>
      </c>
    </row>
    <row r="8276" spans="1:20">
      <c r="A8276" t="s">
        <v>1528</v>
      </c>
      <c r="B8276" t="s">
        <v>1524</v>
      </c>
      <c r="C8276" t="s">
        <v>1605</v>
      </c>
      <c r="D8276" t="s">
        <v>1606</v>
      </c>
      <c r="E8276" t="s">
        <v>212</v>
      </c>
      <c r="F8276" s="1">
        <v>31593</v>
      </c>
      <c r="G8276" t="s">
        <v>2895</v>
      </c>
      <c r="H8276">
        <v>201503</v>
      </c>
      <c r="I8276" t="s">
        <v>213</v>
      </c>
      <c r="J8276" t="s">
        <v>53</v>
      </c>
      <c r="K8276" t="s">
        <v>214</v>
      </c>
      <c r="L8276" t="s">
        <v>54</v>
      </c>
      <c r="M8276" t="s">
        <v>31</v>
      </c>
      <c r="N8276" t="s">
        <v>32</v>
      </c>
      <c r="O8276">
        <v>4566.8599999999997</v>
      </c>
      <c r="P8276" t="s">
        <v>1524</v>
      </c>
      <c r="Q8276" t="s">
        <v>1528</v>
      </c>
      <c r="R8276" t="s">
        <v>1527</v>
      </c>
      <c r="S8276" t="s">
        <v>216</v>
      </c>
      <c r="T8276" t="s">
        <v>561</v>
      </c>
    </row>
    <row r="8277" spans="1:20">
      <c r="A8277" t="s">
        <v>1528</v>
      </c>
      <c r="B8277" t="s">
        <v>1524</v>
      </c>
      <c r="C8277" t="s">
        <v>1605</v>
      </c>
      <c r="D8277" t="s">
        <v>1606</v>
      </c>
      <c r="E8277" t="s">
        <v>212</v>
      </c>
      <c r="F8277" s="1">
        <v>31593</v>
      </c>
      <c r="G8277" t="s">
        <v>2895</v>
      </c>
      <c r="H8277">
        <v>201503</v>
      </c>
      <c r="I8277" t="s">
        <v>213</v>
      </c>
      <c r="J8277" t="s">
        <v>53</v>
      </c>
      <c r="K8277" t="s">
        <v>217</v>
      </c>
      <c r="L8277" t="s">
        <v>54</v>
      </c>
      <c r="M8277" t="s">
        <v>31</v>
      </c>
      <c r="N8277" t="s">
        <v>32</v>
      </c>
      <c r="O8277">
        <v>1368.09</v>
      </c>
      <c r="P8277" t="s">
        <v>1524</v>
      </c>
      <c r="Q8277" t="s">
        <v>1528</v>
      </c>
      <c r="R8277" t="s">
        <v>1527</v>
      </c>
      <c r="S8277" t="s">
        <v>216</v>
      </c>
      <c r="T8277" t="s">
        <v>561</v>
      </c>
    </row>
    <row r="8278" spans="1:20">
      <c r="A8278" t="s">
        <v>1531</v>
      </c>
      <c r="B8278" t="s">
        <v>1524</v>
      </c>
      <c r="C8278" t="s">
        <v>1607</v>
      </c>
      <c r="D8278" t="s">
        <v>1608</v>
      </c>
      <c r="E8278" t="s">
        <v>212</v>
      </c>
      <c r="F8278" s="1">
        <v>30864</v>
      </c>
      <c r="G8278" t="s">
        <v>2895</v>
      </c>
      <c r="H8278">
        <v>201503</v>
      </c>
      <c r="I8278" t="s">
        <v>213</v>
      </c>
      <c r="J8278" t="s">
        <v>28</v>
      </c>
      <c r="K8278" t="s">
        <v>214</v>
      </c>
      <c r="L8278" t="s">
        <v>30</v>
      </c>
      <c r="M8278" t="s">
        <v>31</v>
      </c>
      <c r="N8278" t="s">
        <v>32</v>
      </c>
      <c r="O8278">
        <v>632.77</v>
      </c>
      <c r="P8278" t="s">
        <v>1524</v>
      </c>
      <c r="Q8278" t="s">
        <v>1531</v>
      </c>
      <c r="R8278" t="s">
        <v>1527</v>
      </c>
      <c r="S8278" t="s">
        <v>216</v>
      </c>
      <c r="T8278" t="s">
        <v>561</v>
      </c>
    </row>
    <row r="8279" spans="1:20">
      <c r="A8279" t="s">
        <v>1534</v>
      </c>
      <c r="B8279" t="s">
        <v>1524</v>
      </c>
      <c r="C8279" t="s">
        <v>1609</v>
      </c>
      <c r="D8279" t="s">
        <v>1610</v>
      </c>
      <c r="E8279" t="s">
        <v>212</v>
      </c>
      <c r="F8279" s="1">
        <v>30682</v>
      </c>
      <c r="G8279" t="s">
        <v>2895</v>
      </c>
      <c r="H8279">
        <v>201503</v>
      </c>
      <c r="I8279" t="s">
        <v>213</v>
      </c>
      <c r="J8279" t="s">
        <v>28</v>
      </c>
      <c r="K8279" t="s">
        <v>214</v>
      </c>
      <c r="L8279" t="s">
        <v>30</v>
      </c>
      <c r="M8279" t="s">
        <v>31</v>
      </c>
      <c r="N8279" t="s">
        <v>32</v>
      </c>
      <c r="O8279">
        <v>873.75</v>
      </c>
      <c r="P8279" t="s">
        <v>1524</v>
      </c>
      <c r="Q8279" t="s">
        <v>1534</v>
      </c>
      <c r="R8279" t="s">
        <v>1527</v>
      </c>
      <c r="S8279" t="s">
        <v>216</v>
      </c>
      <c r="T8279" t="s">
        <v>561</v>
      </c>
    </row>
    <row r="8280" spans="1:20">
      <c r="A8280" t="s">
        <v>1534</v>
      </c>
      <c r="B8280" t="s">
        <v>1524</v>
      </c>
      <c r="C8280" t="s">
        <v>1609</v>
      </c>
      <c r="D8280" t="s">
        <v>1610</v>
      </c>
      <c r="E8280" t="s">
        <v>212</v>
      </c>
      <c r="F8280" s="1">
        <v>30682</v>
      </c>
      <c r="G8280" t="s">
        <v>2895</v>
      </c>
      <c r="H8280">
        <v>201503</v>
      </c>
      <c r="I8280" t="s">
        <v>213</v>
      </c>
      <c r="J8280" t="s">
        <v>28</v>
      </c>
      <c r="K8280" t="s">
        <v>217</v>
      </c>
      <c r="L8280" t="s">
        <v>30</v>
      </c>
      <c r="M8280" t="s">
        <v>31</v>
      </c>
      <c r="N8280" t="s">
        <v>32</v>
      </c>
      <c r="O8280">
        <v>106.34</v>
      </c>
      <c r="P8280" t="s">
        <v>1524</v>
      </c>
      <c r="Q8280" t="s">
        <v>1534</v>
      </c>
      <c r="R8280" t="s">
        <v>1527</v>
      </c>
      <c r="S8280" t="s">
        <v>216</v>
      </c>
      <c r="T8280" t="s">
        <v>561</v>
      </c>
    </row>
    <row r="8281" spans="1:20">
      <c r="A8281" t="s">
        <v>1531</v>
      </c>
      <c r="B8281" t="s">
        <v>1524</v>
      </c>
      <c r="C8281" t="s">
        <v>1613</v>
      </c>
      <c r="D8281" t="s">
        <v>1614</v>
      </c>
      <c r="E8281" t="s">
        <v>212</v>
      </c>
      <c r="F8281" s="1">
        <v>31766</v>
      </c>
      <c r="G8281" t="s">
        <v>2895</v>
      </c>
      <c r="H8281">
        <v>201503</v>
      </c>
      <c r="I8281" t="s">
        <v>213</v>
      </c>
      <c r="J8281" t="s">
        <v>53</v>
      </c>
      <c r="K8281" t="s">
        <v>214</v>
      </c>
      <c r="L8281" t="s">
        <v>54</v>
      </c>
      <c r="M8281" t="s">
        <v>31</v>
      </c>
      <c r="N8281" t="s">
        <v>32</v>
      </c>
      <c r="O8281">
        <v>104.56</v>
      </c>
      <c r="P8281" t="s">
        <v>1524</v>
      </c>
      <c r="Q8281" t="s">
        <v>1531</v>
      </c>
      <c r="R8281" t="s">
        <v>1527</v>
      </c>
      <c r="S8281" t="s">
        <v>216</v>
      </c>
      <c r="T8281" t="s">
        <v>561</v>
      </c>
    </row>
    <row r="8282" spans="1:20">
      <c r="A8282" t="s">
        <v>1531</v>
      </c>
      <c r="B8282" t="s">
        <v>1524</v>
      </c>
      <c r="C8282" t="s">
        <v>1613</v>
      </c>
      <c r="D8282" t="s">
        <v>1614</v>
      </c>
      <c r="E8282" t="s">
        <v>212</v>
      </c>
      <c r="F8282" s="1">
        <v>31766</v>
      </c>
      <c r="G8282" t="s">
        <v>2895</v>
      </c>
      <c r="H8282">
        <v>201503</v>
      </c>
      <c r="I8282" t="s">
        <v>213</v>
      </c>
      <c r="J8282" t="s">
        <v>53</v>
      </c>
      <c r="K8282" t="s">
        <v>217</v>
      </c>
      <c r="L8282" t="s">
        <v>54</v>
      </c>
      <c r="M8282" t="s">
        <v>31</v>
      </c>
      <c r="N8282" t="s">
        <v>32</v>
      </c>
      <c r="O8282">
        <v>104.52</v>
      </c>
      <c r="P8282" t="s">
        <v>1524</v>
      </c>
      <c r="Q8282" t="s">
        <v>1531</v>
      </c>
      <c r="R8282" t="s">
        <v>1527</v>
      </c>
      <c r="S8282" t="s">
        <v>216</v>
      </c>
      <c r="T8282" t="s">
        <v>561</v>
      </c>
    </row>
    <row r="8283" spans="1:20">
      <c r="A8283" t="s">
        <v>1544</v>
      </c>
      <c r="B8283" t="s">
        <v>1524</v>
      </c>
      <c r="C8283" t="s">
        <v>1615</v>
      </c>
      <c r="D8283" t="s">
        <v>1616</v>
      </c>
      <c r="E8283" t="s">
        <v>212</v>
      </c>
      <c r="F8283" s="1">
        <v>33991</v>
      </c>
      <c r="G8283" t="s">
        <v>2895</v>
      </c>
      <c r="H8283">
        <v>201503</v>
      </c>
      <c r="I8283" t="s">
        <v>213</v>
      </c>
      <c r="J8283" t="s">
        <v>53</v>
      </c>
      <c r="K8283" t="s">
        <v>214</v>
      </c>
      <c r="L8283" t="s">
        <v>54</v>
      </c>
      <c r="M8283" t="s">
        <v>31</v>
      </c>
      <c r="N8283" t="s">
        <v>32</v>
      </c>
      <c r="O8283">
        <v>1861.03</v>
      </c>
      <c r="P8283" t="s">
        <v>1524</v>
      </c>
      <c r="Q8283" t="s">
        <v>1544</v>
      </c>
      <c r="R8283" t="s">
        <v>1527</v>
      </c>
      <c r="S8283" t="s">
        <v>216</v>
      </c>
      <c r="T8283" t="s">
        <v>561</v>
      </c>
    </row>
    <row r="8284" spans="1:20">
      <c r="A8284" t="s">
        <v>1544</v>
      </c>
      <c r="B8284" t="s">
        <v>1524</v>
      </c>
      <c r="C8284" t="s">
        <v>1615</v>
      </c>
      <c r="D8284" t="s">
        <v>1616</v>
      </c>
      <c r="E8284" t="s">
        <v>212</v>
      </c>
      <c r="F8284" s="1">
        <v>33991</v>
      </c>
      <c r="G8284" t="s">
        <v>2895</v>
      </c>
      <c r="H8284">
        <v>201503</v>
      </c>
      <c r="I8284" t="s">
        <v>213</v>
      </c>
      <c r="J8284" t="s">
        <v>53</v>
      </c>
      <c r="K8284" t="s">
        <v>217</v>
      </c>
      <c r="L8284" t="s">
        <v>54</v>
      </c>
      <c r="M8284" t="s">
        <v>31</v>
      </c>
      <c r="N8284" t="s">
        <v>32</v>
      </c>
      <c r="O8284">
        <v>439.1</v>
      </c>
      <c r="P8284" t="s">
        <v>1524</v>
      </c>
      <c r="Q8284" t="s">
        <v>1544</v>
      </c>
      <c r="R8284" t="s">
        <v>1527</v>
      </c>
      <c r="S8284" t="s">
        <v>216</v>
      </c>
      <c r="T8284" t="s">
        <v>561</v>
      </c>
    </row>
    <row r="8285" spans="1:20">
      <c r="A8285" t="s">
        <v>1544</v>
      </c>
      <c r="B8285" t="s">
        <v>1524</v>
      </c>
      <c r="C8285" t="s">
        <v>1617</v>
      </c>
      <c r="D8285" t="s">
        <v>1618</v>
      </c>
      <c r="E8285" t="s">
        <v>212</v>
      </c>
      <c r="F8285" s="1">
        <v>30864</v>
      </c>
      <c r="G8285" t="s">
        <v>2895</v>
      </c>
      <c r="H8285">
        <v>201503</v>
      </c>
      <c r="I8285" t="s">
        <v>213</v>
      </c>
      <c r="J8285" t="s">
        <v>28</v>
      </c>
      <c r="K8285" t="s">
        <v>214</v>
      </c>
      <c r="L8285" t="s">
        <v>30</v>
      </c>
      <c r="M8285" t="s">
        <v>31</v>
      </c>
      <c r="N8285" t="s">
        <v>32</v>
      </c>
      <c r="O8285">
        <v>1321.22</v>
      </c>
      <c r="P8285" t="s">
        <v>1524</v>
      </c>
      <c r="Q8285" t="s">
        <v>1544</v>
      </c>
      <c r="R8285" t="s">
        <v>1527</v>
      </c>
      <c r="S8285" t="s">
        <v>216</v>
      </c>
      <c r="T8285" t="s">
        <v>561</v>
      </c>
    </row>
    <row r="8286" spans="1:20">
      <c r="A8286" t="s">
        <v>1523</v>
      </c>
      <c r="B8286" t="s">
        <v>1524</v>
      </c>
      <c r="C8286" t="s">
        <v>1623</v>
      </c>
      <c r="D8286" t="s">
        <v>1624</v>
      </c>
      <c r="E8286" t="s">
        <v>212</v>
      </c>
      <c r="F8286" s="1">
        <v>30682</v>
      </c>
      <c r="G8286" t="s">
        <v>2895</v>
      </c>
      <c r="H8286">
        <v>201503</v>
      </c>
      <c r="I8286" t="s">
        <v>213</v>
      </c>
      <c r="J8286" t="s">
        <v>28</v>
      </c>
      <c r="K8286" t="s">
        <v>214</v>
      </c>
      <c r="L8286" t="s">
        <v>30</v>
      </c>
      <c r="M8286" t="s">
        <v>31</v>
      </c>
      <c r="N8286" t="s">
        <v>32</v>
      </c>
      <c r="O8286">
        <v>44380.950000000004</v>
      </c>
      <c r="P8286" t="s">
        <v>1524</v>
      </c>
      <c r="Q8286" t="s">
        <v>1523</v>
      </c>
      <c r="R8286" t="s">
        <v>1527</v>
      </c>
      <c r="S8286" t="s">
        <v>216</v>
      </c>
      <c r="T8286" t="s">
        <v>561</v>
      </c>
    </row>
    <row r="8287" spans="1:20">
      <c r="A8287" t="s">
        <v>1523</v>
      </c>
      <c r="B8287" t="s">
        <v>1524</v>
      </c>
      <c r="C8287" t="s">
        <v>1623</v>
      </c>
      <c r="D8287" t="s">
        <v>1624</v>
      </c>
      <c r="E8287" t="s">
        <v>212</v>
      </c>
      <c r="F8287" s="1">
        <v>30682</v>
      </c>
      <c r="G8287" t="s">
        <v>2895</v>
      </c>
      <c r="H8287">
        <v>201503</v>
      </c>
      <c r="I8287" t="s">
        <v>213</v>
      </c>
      <c r="J8287" t="s">
        <v>28</v>
      </c>
      <c r="K8287" t="s">
        <v>217</v>
      </c>
      <c r="L8287" t="s">
        <v>30</v>
      </c>
      <c r="M8287" t="s">
        <v>31</v>
      </c>
      <c r="N8287" t="s">
        <v>32</v>
      </c>
      <c r="O8287">
        <v>0</v>
      </c>
      <c r="P8287" t="s">
        <v>1524</v>
      </c>
      <c r="Q8287" t="s">
        <v>1523</v>
      </c>
      <c r="R8287" t="s">
        <v>1527</v>
      </c>
      <c r="S8287" t="s">
        <v>216</v>
      </c>
      <c r="T8287" t="s">
        <v>561</v>
      </c>
    </row>
    <row r="8288" spans="1:20">
      <c r="A8288" t="s">
        <v>1562</v>
      </c>
      <c r="B8288" t="s">
        <v>1524</v>
      </c>
      <c r="C8288" t="s">
        <v>1625</v>
      </c>
      <c r="D8288" t="s">
        <v>1626</v>
      </c>
      <c r="E8288" t="s">
        <v>258</v>
      </c>
      <c r="F8288" s="1">
        <v>40179</v>
      </c>
      <c r="G8288" t="s">
        <v>2895</v>
      </c>
      <c r="H8288">
        <v>201503</v>
      </c>
      <c r="I8288" t="s">
        <v>213</v>
      </c>
      <c r="J8288" t="s">
        <v>253</v>
      </c>
      <c r="K8288" t="s">
        <v>214</v>
      </c>
      <c r="L8288" t="s">
        <v>254</v>
      </c>
      <c r="M8288" t="s">
        <v>31</v>
      </c>
      <c r="N8288" t="s">
        <v>32</v>
      </c>
      <c r="O8288">
        <v>13427.15</v>
      </c>
      <c r="P8288" t="s">
        <v>1524</v>
      </c>
      <c r="Q8288" t="s">
        <v>1562</v>
      </c>
      <c r="R8288" t="s">
        <v>1527</v>
      </c>
      <c r="S8288" t="s">
        <v>216</v>
      </c>
      <c r="T8288" t="s">
        <v>561</v>
      </c>
    </row>
    <row r="8289" spans="1:20">
      <c r="A8289" t="s">
        <v>1562</v>
      </c>
      <c r="B8289" t="s">
        <v>1524</v>
      </c>
      <c r="C8289" t="s">
        <v>1625</v>
      </c>
      <c r="D8289" t="s">
        <v>1626</v>
      </c>
      <c r="E8289" t="s">
        <v>258</v>
      </c>
      <c r="F8289" s="1">
        <v>40179</v>
      </c>
      <c r="G8289" t="s">
        <v>2895</v>
      </c>
      <c r="H8289">
        <v>201503</v>
      </c>
      <c r="I8289" t="s">
        <v>213</v>
      </c>
      <c r="J8289" t="s">
        <v>253</v>
      </c>
      <c r="K8289" t="s">
        <v>217</v>
      </c>
      <c r="L8289" t="s">
        <v>254</v>
      </c>
      <c r="M8289" t="s">
        <v>31</v>
      </c>
      <c r="N8289" t="s">
        <v>32</v>
      </c>
      <c r="O8289">
        <v>13427.2</v>
      </c>
      <c r="P8289" t="s">
        <v>1524</v>
      </c>
      <c r="Q8289" t="s">
        <v>1562</v>
      </c>
      <c r="R8289" t="s">
        <v>1527</v>
      </c>
      <c r="S8289" t="s">
        <v>216</v>
      </c>
      <c r="T8289" t="s">
        <v>561</v>
      </c>
    </row>
    <row r="8290" spans="1:20">
      <c r="A8290" t="s">
        <v>1556</v>
      </c>
      <c r="B8290" t="s">
        <v>1524</v>
      </c>
      <c r="C8290" t="s">
        <v>1627</v>
      </c>
      <c r="D8290" t="s">
        <v>1628</v>
      </c>
      <c r="E8290" t="s">
        <v>258</v>
      </c>
      <c r="F8290" s="1">
        <v>40179</v>
      </c>
      <c r="G8290" t="s">
        <v>2895</v>
      </c>
      <c r="H8290">
        <v>201503</v>
      </c>
      <c r="I8290" t="s">
        <v>213</v>
      </c>
      <c r="J8290" t="s">
        <v>253</v>
      </c>
      <c r="K8290" t="s">
        <v>214</v>
      </c>
      <c r="L8290" t="s">
        <v>254</v>
      </c>
      <c r="M8290" t="s">
        <v>31</v>
      </c>
      <c r="N8290" t="s">
        <v>32</v>
      </c>
      <c r="O8290">
        <v>912.85</v>
      </c>
      <c r="P8290" t="s">
        <v>1524</v>
      </c>
      <c r="Q8290" t="s">
        <v>1556</v>
      </c>
      <c r="R8290" t="s">
        <v>1527</v>
      </c>
      <c r="S8290" t="s">
        <v>216</v>
      </c>
      <c r="T8290" t="s">
        <v>561</v>
      </c>
    </row>
    <row r="8291" spans="1:20">
      <c r="A8291" t="s">
        <v>1556</v>
      </c>
      <c r="B8291" t="s">
        <v>1524</v>
      </c>
      <c r="C8291" t="s">
        <v>1627</v>
      </c>
      <c r="D8291" t="s">
        <v>1628</v>
      </c>
      <c r="E8291" t="s">
        <v>258</v>
      </c>
      <c r="F8291" s="1">
        <v>40179</v>
      </c>
      <c r="G8291" t="s">
        <v>2895</v>
      </c>
      <c r="H8291">
        <v>201503</v>
      </c>
      <c r="I8291" t="s">
        <v>213</v>
      </c>
      <c r="J8291" t="s">
        <v>253</v>
      </c>
      <c r="K8291" t="s">
        <v>217</v>
      </c>
      <c r="L8291" t="s">
        <v>254</v>
      </c>
      <c r="M8291" t="s">
        <v>31</v>
      </c>
      <c r="N8291" t="s">
        <v>32</v>
      </c>
      <c r="O8291">
        <v>912.85</v>
      </c>
      <c r="P8291" t="s">
        <v>1524</v>
      </c>
      <c r="Q8291" t="s">
        <v>1556</v>
      </c>
      <c r="R8291" t="s">
        <v>1527</v>
      </c>
      <c r="S8291" t="s">
        <v>216</v>
      </c>
      <c r="T8291" t="s">
        <v>561</v>
      </c>
    </row>
    <row r="8292" spans="1:20">
      <c r="A8292" t="s">
        <v>1559</v>
      </c>
      <c r="B8292" t="s">
        <v>1524</v>
      </c>
      <c r="C8292" t="s">
        <v>1629</v>
      </c>
      <c r="D8292" t="s">
        <v>1630</v>
      </c>
      <c r="E8292" t="s">
        <v>258</v>
      </c>
      <c r="F8292" s="1">
        <v>40179</v>
      </c>
      <c r="G8292" t="s">
        <v>2895</v>
      </c>
      <c r="H8292">
        <v>201503</v>
      </c>
      <c r="I8292" t="s">
        <v>213</v>
      </c>
      <c r="J8292" t="s">
        <v>253</v>
      </c>
      <c r="K8292" t="s">
        <v>214</v>
      </c>
      <c r="L8292" t="s">
        <v>254</v>
      </c>
      <c r="M8292" t="s">
        <v>31</v>
      </c>
      <c r="N8292" t="s">
        <v>32</v>
      </c>
      <c r="O8292">
        <v>229.97</v>
      </c>
      <c r="P8292" t="s">
        <v>1524</v>
      </c>
      <c r="Q8292" t="s">
        <v>1559</v>
      </c>
      <c r="R8292" t="s">
        <v>1527</v>
      </c>
      <c r="S8292" t="s">
        <v>216</v>
      </c>
      <c r="T8292" t="s">
        <v>561</v>
      </c>
    </row>
    <row r="8293" spans="1:20">
      <c r="A8293" t="s">
        <v>1559</v>
      </c>
      <c r="B8293" t="s">
        <v>1524</v>
      </c>
      <c r="C8293" t="s">
        <v>1629</v>
      </c>
      <c r="D8293" t="s">
        <v>1630</v>
      </c>
      <c r="E8293" t="s">
        <v>258</v>
      </c>
      <c r="F8293" s="1">
        <v>40179</v>
      </c>
      <c r="G8293" t="s">
        <v>2895</v>
      </c>
      <c r="H8293">
        <v>201503</v>
      </c>
      <c r="I8293" t="s">
        <v>213</v>
      </c>
      <c r="J8293" t="s">
        <v>253</v>
      </c>
      <c r="K8293" t="s">
        <v>217</v>
      </c>
      <c r="L8293" t="s">
        <v>254</v>
      </c>
      <c r="M8293" t="s">
        <v>31</v>
      </c>
      <c r="N8293" t="s">
        <v>32</v>
      </c>
      <c r="O8293">
        <v>229.97</v>
      </c>
      <c r="P8293" t="s">
        <v>1524</v>
      </c>
      <c r="Q8293" t="s">
        <v>1559</v>
      </c>
      <c r="R8293" t="s">
        <v>1527</v>
      </c>
      <c r="S8293" t="s">
        <v>216</v>
      </c>
      <c r="T8293" t="s">
        <v>561</v>
      </c>
    </row>
    <row r="8294" spans="1:20">
      <c r="A8294" t="s">
        <v>1562</v>
      </c>
      <c r="B8294" t="s">
        <v>1524</v>
      </c>
      <c r="C8294" t="s">
        <v>1631</v>
      </c>
      <c r="D8294" t="s">
        <v>1632</v>
      </c>
      <c r="E8294" t="s">
        <v>258</v>
      </c>
      <c r="F8294" s="1">
        <v>40179</v>
      </c>
      <c r="G8294" t="s">
        <v>2895</v>
      </c>
      <c r="H8294">
        <v>201503</v>
      </c>
      <c r="I8294" t="s">
        <v>213</v>
      </c>
      <c r="J8294" t="s">
        <v>253</v>
      </c>
      <c r="K8294" t="s">
        <v>214</v>
      </c>
      <c r="L8294" t="s">
        <v>254</v>
      </c>
      <c r="M8294" t="s">
        <v>31</v>
      </c>
      <c r="N8294" t="s">
        <v>32</v>
      </c>
      <c r="O8294">
        <v>46340.53</v>
      </c>
      <c r="P8294" t="s">
        <v>1524</v>
      </c>
      <c r="Q8294" t="s">
        <v>1562</v>
      </c>
      <c r="R8294" t="s">
        <v>1527</v>
      </c>
      <c r="S8294" t="s">
        <v>216</v>
      </c>
      <c r="T8294" t="s">
        <v>561</v>
      </c>
    </row>
    <row r="8295" spans="1:20">
      <c r="A8295" t="s">
        <v>1562</v>
      </c>
      <c r="B8295" t="s">
        <v>1524</v>
      </c>
      <c r="C8295" t="s">
        <v>1631</v>
      </c>
      <c r="D8295" t="s">
        <v>1632</v>
      </c>
      <c r="E8295" t="s">
        <v>258</v>
      </c>
      <c r="F8295" s="1">
        <v>40179</v>
      </c>
      <c r="G8295" t="s">
        <v>2895</v>
      </c>
      <c r="H8295">
        <v>201503</v>
      </c>
      <c r="I8295" t="s">
        <v>213</v>
      </c>
      <c r="J8295" t="s">
        <v>253</v>
      </c>
      <c r="K8295" t="s">
        <v>217</v>
      </c>
      <c r="L8295" t="s">
        <v>254</v>
      </c>
      <c r="M8295" t="s">
        <v>31</v>
      </c>
      <c r="N8295" t="s">
        <v>32</v>
      </c>
      <c r="O8295">
        <v>46340.480000000003</v>
      </c>
      <c r="P8295" t="s">
        <v>1524</v>
      </c>
      <c r="Q8295" t="s">
        <v>1562</v>
      </c>
      <c r="R8295" t="s">
        <v>1527</v>
      </c>
      <c r="S8295" t="s">
        <v>216</v>
      </c>
      <c r="T8295" t="s">
        <v>561</v>
      </c>
    </row>
    <row r="8296" spans="1:20">
      <c r="A8296" t="s">
        <v>1565</v>
      </c>
      <c r="B8296" t="s">
        <v>1524</v>
      </c>
      <c r="C8296" t="s">
        <v>1633</v>
      </c>
      <c r="D8296" t="s">
        <v>1634</v>
      </c>
      <c r="E8296" t="s">
        <v>258</v>
      </c>
      <c r="F8296" s="1">
        <v>40179</v>
      </c>
      <c r="G8296" t="s">
        <v>2895</v>
      </c>
      <c r="H8296">
        <v>201503</v>
      </c>
      <c r="I8296" t="s">
        <v>213</v>
      </c>
      <c r="J8296" t="s">
        <v>253</v>
      </c>
      <c r="K8296" t="s">
        <v>214</v>
      </c>
      <c r="L8296" t="s">
        <v>254</v>
      </c>
      <c r="M8296" t="s">
        <v>31</v>
      </c>
      <c r="N8296" t="s">
        <v>32</v>
      </c>
      <c r="O8296">
        <v>2372.85</v>
      </c>
      <c r="P8296" t="s">
        <v>1524</v>
      </c>
      <c r="Q8296" t="s">
        <v>1565</v>
      </c>
      <c r="R8296" t="s">
        <v>1527</v>
      </c>
      <c r="S8296" t="s">
        <v>216</v>
      </c>
      <c r="T8296" t="s">
        <v>561</v>
      </c>
    </row>
    <row r="8297" spans="1:20">
      <c r="A8297" t="s">
        <v>1565</v>
      </c>
      <c r="B8297" t="s">
        <v>1524</v>
      </c>
      <c r="C8297" t="s">
        <v>1633</v>
      </c>
      <c r="D8297" t="s">
        <v>1634</v>
      </c>
      <c r="E8297" t="s">
        <v>258</v>
      </c>
      <c r="F8297" s="1">
        <v>40179</v>
      </c>
      <c r="G8297" t="s">
        <v>2895</v>
      </c>
      <c r="H8297">
        <v>201503</v>
      </c>
      <c r="I8297" t="s">
        <v>213</v>
      </c>
      <c r="J8297" t="s">
        <v>253</v>
      </c>
      <c r="K8297" t="s">
        <v>217</v>
      </c>
      <c r="L8297" t="s">
        <v>254</v>
      </c>
      <c r="M8297" t="s">
        <v>31</v>
      </c>
      <c r="N8297" t="s">
        <v>32</v>
      </c>
      <c r="O8297">
        <v>2372.86</v>
      </c>
      <c r="P8297" t="s">
        <v>1524</v>
      </c>
      <c r="Q8297" t="s">
        <v>1565</v>
      </c>
      <c r="R8297" t="s">
        <v>1527</v>
      </c>
      <c r="S8297" t="s">
        <v>216</v>
      </c>
      <c r="T8297" t="s">
        <v>561</v>
      </c>
    </row>
    <row r="8298" spans="1:20">
      <c r="A8298" t="s">
        <v>1600</v>
      </c>
      <c r="B8298" t="s">
        <v>1524</v>
      </c>
      <c r="C8298" t="s">
        <v>3057</v>
      </c>
      <c r="D8298" t="s">
        <v>3058</v>
      </c>
      <c r="E8298" t="s">
        <v>363</v>
      </c>
      <c r="F8298" s="1">
        <v>40911</v>
      </c>
      <c r="G8298" t="s">
        <v>2895</v>
      </c>
      <c r="H8298">
        <v>201503</v>
      </c>
      <c r="I8298" t="s">
        <v>213</v>
      </c>
      <c r="J8298" t="s">
        <v>28</v>
      </c>
      <c r="K8298" t="s">
        <v>214</v>
      </c>
      <c r="L8298" t="s">
        <v>30</v>
      </c>
      <c r="M8298" t="s">
        <v>31</v>
      </c>
      <c r="N8298" t="s">
        <v>48</v>
      </c>
      <c r="O8298">
        <v>123978.03</v>
      </c>
      <c r="P8298" t="s">
        <v>1524</v>
      </c>
      <c r="Q8298" t="s">
        <v>1600</v>
      </c>
      <c r="R8298" t="s">
        <v>1527</v>
      </c>
      <c r="S8298" t="s">
        <v>216</v>
      </c>
      <c r="T8298" t="s">
        <v>561</v>
      </c>
    </row>
    <row r="8299" spans="1:20">
      <c r="A8299" t="s">
        <v>1600</v>
      </c>
      <c r="B8299" t="s">
        <v>1524</v>
      </c>
      <c r="C8299" t="s">
        <v>3057</v>
      </c>
      <c r="D8299" t="s">
        <v>3058</v>
      </c>
      <c r="E8299" t="s">
        <v>363</v>
      </c>
      <c r="F8299" s="1">
        <v>40911</v>
      </c>
      <c r="G8299" t="s">
        <v>2895</v>
      </c>
      <c r="H8299">
        <v>201503</v>
      </c>
      <c r="I8299" t="s">
        <v>213</v>
      </c>
      <c r="J8299" t="s">
        <v>28</v>
      </c>
      <c r="K8299" t="s">
        <v>214</v>
      </c>
      <c r="L8299" t="s">
        <v>30</v>
      </c>
      <c r="M8299" t="s">
        <v>31</v>
      </c>
      <c r="N8299" t="s">
        <v>49</v>
      </c>
      <c r="O8299">
        <v>-123978.03</v>
      </c>
      <c r="P8299" t="s">
        <v>1524</v>
      </c>
      <c r="Q8299" t="s">
        <v>1600</v>
      </c>
      <c r="R8299" t="s">
        <v>1527</v>
      </c>
      <c r="S8299" t="s">
        <v>216</v>
      </c>
      <c r="T8299" t="s">
        <v>561</v>
      </c>
    </row>
    <row r="8300" spans="1:20">
      <c r="A8300" t="s">
        <v>1635</v>
      </c>
      <c r="B8300" t="s">
        <v>1524</v>
      </c>
      <c r="C8300" t="s">
        <v>1636</v>
      </c>
      <c r="D8300" t="s">
        <v>1637</v>
      </c>
      <c r="E8300" t="s">
        <v>212</v>
      </c>
      <c r="F8300" s="1">
        <v>41913</v>
      </c>
      <c r="G8300" t="s">
        <v>2895</v>
      </c>
      <c r="H8300">
        <v>201503</v>
      </c>
      <c r="I8300" t="s">
        <v>213</v>
      </c>
      <c r="J8300" t="s">
        <v>53</v>
      </c>
      <c r="K8300" t="s">
        <v>217</v>
      </c>
      <c r="L8300" t="s">
        <v>54</v>
      </c>
      <c r="M8300" t="s">
        <v>31</v>
      </c>
      <c r="N8300" t="s">
        <v>32</v>
      </c>
      <c r="O8300">
        <v>8861.2199999999993</v>
      </c>
      <c r="P8300" t="s">
        <v>1524</v>
      </c>
      <c r="Q8300" t="s">
        <v>1635</v>
      </c>
      <c r="R8300" t="s">
        <v>1527</v>
      </c>
      <c r="S8300" t="s">
        <v>216</v>
      </c>
      <c r="T8300" t="s">
        <v>561</v>
      </c>
    </row>
    <row r="8301" spans="1:20">
      <c r="A8301" t="s">
        <v>1635</v>
      </c>
      <c r="B8301" t="s">
        <v>1524</v>
      </c>
      <c r="C8301" t="s">
        <v>1636</v>
      </c>
      <c r="D8301" t="s">
        <v>1637</v>
      </c>
      <c r="E8301" t="s">
        <v>212</v>
      </c>
      <c r="F8301" s="1">
        <v>41913</v>
      </c>
      <c r="G8301" t="s">
        <v>2895</v>
      </c>
      <c r="H8301">
        <v>201503</v>
      </c>
      <c r="I8301" t="s">
        <v>213</v>
      </c>
      <c r="J8301" t="s">
        <v>53</v>
      </c>
      <c r="K8301" t="s">
        <v>239</v>
      </c>
      <c r="L8301" t="s">
        <v>54</v>
      </c>
      <c r="M8301" t="s">
        <v>31</v>
      </c>
      <c r="N8301" t="s">
        <v>32</v>
      </c>
      <c r="O8301">
        <v>1830.56</v>
      </c>
      <c r="P8301" t="s">
        <v>1524</v>
      </c>
      <c r="Q8301" t="s">
        <v>1635</v>
      </c>
      <c r="R8301" t="s">
        <v>1527</v>
      </c>
      <c r="S8301" t="s">
        <v>216</v>
      </c>
      <c r="T8301" t="s">
        <v>561</v>
      </c>
    </row>
    <row r="8302" spans="1:20">
      <c r="A8302" t="s">
        <v>1635</v>
      </c>
      <c r="B8302" t="s">
        <v>1524</v>
      </c>
      <c r="C8302" t="s">
        <v>1638</v>
      </c>
      <c r="D8302" t="s">
        <v>1639</v>
      </c>
      <c r="E8302" t="s">
        <v>363</v>
      </c>
      <c r="F8302" s="1">
        <v>41883</v>
      </c>
      <c r="G8302" t="s">
        <v>2895</v>
      </c>
      <c r="H8302">
        <v>201503</v>
      </c>
      <c r="I8302" t="s">
        <v>213</v>
      </c>
      <c r="J8302" t="s">
        <v>53</v>
      </c>
      <c r="K8302" t="s">
        <v>217</v>
      </c>
      <c r="L8302" t="s">
        <v>54</v>
      </c>
      <c r="M8302" t="s">
        <v>31</v>
      </c>
      <c r="N8302" t="s">
        <v>32</v>
      </c>
      <c r="O8302">
        <v>-357.68</v>
      </c>
      <c r="P8302" t="s">
        <v>1524</v>
      </c>
      <c r="Q8302" t="s">
        <v>1635</v>
      </c>
      <c r="R8302" t="s">
        <v>1527</v>
      </c>
      <c r="S8302" t="s">
        <v>216</v>
      </c>
      <c r="T8302" t="s">
        <v>561</v>
      </c>
    </row>
    <row r="8303" spans="1:20">
      <c r="A8303" t="s">
        <v>1562</v>
      </c>
      <c r="B8303" t="s">
        <v>1524</v>
      </c>
      <c r="C8303" t="s">
        <v>1640</v>
      </c>
      <c r="D8303" t="s">
        <v>1641</v>
      </c>
      <c r="E8303" t="s">
        <v>258</v>
      </c>
      <c r="F8303" s="1">
        <v>41913</v>
      </c>
      <c r="G8303" t="s">
        <v>2895</v>
      </c>
      <c r="H8303">
        <v>201503</v>
      </c>
      <c r="I8303" t="s">
        <v>213</v>
      </c>
      <c r="J8303" t="s">
        <v>253</v>
      </c>
      <c r="K8303" t="s">
        <v>239</v>
      </c>
      <c r="L8303" t="s">
        <v>254</v>
      </c>
      <c r="M8303" t="s">
        <v>31</v>
      </c>
      <c r="N8303" t="s">
        <v>32</v>
      </c>
      <c r="O8303">
        <v>28108.850000000002</v>
      </c>
      <c r="P8303" t="s">
        <v>1524</v>
      </c>
      <c r="Q8303" t="s">
        <v>1562</v>
      </c>
      <c r="R8303" t="s">
        <v>1527</v>
      </c>
      <c r="S8303" t="s">
        <v>216</v>
      </c>
      <c r="T8303" t="s">
        <v>561</v>
      </c>
    </row>
    <row r="8304" spans="1:20">
      <c r="A8304" t="s">
        <v>1644</v>
      </c>
      <c r="B8304" t="s">
        <v>1645</v>
      </c>
      <c r="C8304" t="s">
        <v>1646</v>
      </c>
      <c r="D8304" t="s">
        <v>1647</v>
      </c>
      <c r="E8304" t="s">
        <v>258</v>
      </c>
      <c r="F8304" s="1">
        <v>41275</v>
      </c>
      <c r="G8304" t="s">
        <v>2895</v>
      </c>
      <c r="H8304">
        <v>201503</v>
      </c>
      <c r="I8304" t="s">
        <v>213</v>
      </c>
      <c r="J8304" t="s">
        <v>253</v>
      </c>
      <c r="K8304" t="s">
        <v>214</v>
      </c>
      <c r="L8304" t="s">
        <v>254</v>
      </c>
      <c r="M8304" t="s">
        <v>31</v>
      </c>
      <c r="N8304" t="s">
        <v>32</v>
      </c>
      <c r="O8304">
        <v>1745.1100000000001</v>
      </c>
      <c r="P8304" t="s">
        <v>1645</v>
      </c>
      <c r="Q8304" t="s">
        <v>1644</v>
      </c>
      <c r="R8304" t="s">
        <v>1648</v>
      </c>
      <c r="S8304" t="s">
        <v>216</v>
      </c>
      <c r="T8304" t="s">
        <v>35</v>
      </c>
    </row>
    <row r="8305" spans="1:20">
      <c r="A8305" t="s">
        <v>1644</v>
      </c>
      <c r="B8305" t="s">
        <v>1645</v>
      </c>
      <c r="C8305" t="s">
        <v>1649</v>
      </c>
      <c r="D8305" t="s">
        <v>1650</v>
      </c>
      <c r="E8305" t="s">
        <v>258</v>
      </c>
      <c r="F8305" s="1">
        <v>41275</v>
      </c>
      <c r="G8305" t="s">
        <v>2895</v>
      </c>
      <c r="H8305">
        <v>201503</v>
      </c>
      <c r="I8305" t="s">
        <v>213</v>
      </c>
      <c r="J8305" t="s">
        <v>253</v>
      </c>
      <c r="K8305" t="s">
        <v>214</v>
      </c>
      <c r="L8305" t="s">
        <v>254</v>
      </c>
      <c r="M8305" t="s">
        <v>31</v>
      </c>
      <c r="N8305" t="s">
        <v>32</v>
      </c>
      <c r="O8305">
        <v>509.62</v>
      </c>
      <c r="P8305" t="s">
        <v>1645</v>
      </c>
      <c r="Q8305" t="s">
        <v>1644</v>
      </c>
      <c r="R8305" t="s">
        <v>1648</v>
      </c>
      <c r="S8305" t="s">
        <v>216</v>
      </c>
      <c r="T8305" t="s">
        <v>35</v>
      </c>
    </row>
    <row r="8306" spans="1:20">
      <c r="A8306" t="s">
        <v>1644</v>
      </c>
      <c r="B8306" t="s">
        <v>1645</v>
      </c>
      <c r="C8306" t="s">
        <v>1649</v>
      </c>
      <c r="D8306" t="s">
        <v>1650</v>
      </c>
      <c r="E8306" t="s">
        <v>258</v>
      </c>
      <c r="F8306" s="1">
        <v>41275</v>
      </c>
      <c r="G8306" t="s">
        <v>2895</v>
      </c>
      <c r="H8306">
        <v>201503</v>
      </c>
      <c r="I8306" t="s">
        <v>213</v>
      </c>
      <c r="J8306" t="s">
        <v>253</v>
      </c>
      <c r="K8306" t="s">
        <v>217</v>
      </c>
      <c r="L8306" t="s">
        <v>254</v>
      </c>
      <c r="M8306" t="s">
        <v>31</v>
      </c>
      <c r="N8306" t="s">
        <v>32</v>
      </c>
      <c r="O8306">
        <v>509.6</v>
      </c>
      <c r="P8306" t="s">
        <v>1645</v>
      </c>
      <c r="Q8306" t="s">
        <v>1644</v>
      </c>
      <c r="R8306" t="s">
        <v>1648</v>
      </c>
      <c r="S8306" t="s">
        <v>216</v>
      </c>
      <c r="T8306" t="s">
        <v>35</v>
      </c>
    </row>
    <row r="8307" spans="1:20">
      <c r="A8307" t="s">
        <v>1644</v>
      </c>
      <c r="B8307" t="s">
        <v>1645</v>
      </c>
      <c r="C8307" t="s">
        <v>1651</v>
      </c>
      <c r="D8307" t="s">
        <v>1652</v>
      </c>
      <c r="E8307" t="s">
        <v>258</v>
      </c>
      <c r="F8307" s="1">
        <v>41275</v>
      </c>
      <c r="G8307" t="s">
        <v>2895</v>
      </c>
      <c r="H8307">
        <v>201503</v>
      </c>
      <c r="I8307" t="s">
        <v>213</v>
      </c>
      <c r="J8307" t="s">
        <v>253</v>
      </c>
      <c r="K8307" t="s">
        <v>214</v>
      </c>
      <c r="L8307" t="s">
        <v>254</v>
      </c>
      <c r="M8307" t="s">
        <v>31</v>
      </c>
      <c r="N8307" t="s">
        <v>32</v>
      </c>
      <c r="O8307">
        <v>10683.58</v>
      </c>
      <c r="P8307" t="s">
        <v>1645</v>
      </c>
      <c r="Q8307" t="s">
        <v>1644</v>
      </c>
      <c r="R8307" t="s">
        <v>1648</v>
      </c>
      <c r="S8307" t="s">
        <v>216</v>
      </c>
      <c r="T8307" t="s">
        <v>35</v>
      </c>
    </row>
    <row r="8308" spans="1:20">
      <c r="A8308" t="s">
        <v>1644</v>
      </c>
      <c r="B8308" t="s">
        <v>1645</v>
      </c>
      <c r="C8308" t="s">
        <v>1653</v>
      </c>
      <c r="D8308" t="s">
        <v>1654</v>
      </c>
      <c r="E8308" t="s">
        <v>258</v>
      </c>
      <c r="F8308" s="1">
        <v>41275</v>
      </c>
      <c r="G8308" t="s">
        <v>2895</v>
      </c>
      <c r="H8308">
        <v>201503</v>
      </c>
      <c r="I8308" t="s">
        <v>213</v>
      </c>
      <c r="J8308" t="s">
        <v>253</v>
      </c>
      <c r="K8308" t="s">
        <v>214</v>
      </c>
      <c r="L8308" t="s">
        <v>254</v>
      </c>
      <c r="M8308" t="s">
        <v>31</v>
      </c>
      <c r="N8308" t="s">
        <v>32</v>
      </c>
      <c r="O8308">
        <v>1151.92</v>
      </c>
      <c r="P8308" t="s">
        <v>1645</v>
      </c>
      <c r="Q8308" t="s">
        <v>1644</v>
      </c>
      <c r="R8308" t="s">
        <v>1648</v>
      </c>
      <c r="S8308" t="s">
        <v>216</v>
      </c>
      <c r="T8308" t="s">
        <v>35</v>
      </c>
    </row>
    <row r="8309" spans="1:20">
      <c r="A8309" t="s">
        <v>1644</v>
      </c>
      <c r="B8309" t="s">
        <v>1645</v>
      </c>
      <c r="C8309" t="s">
        <v>2537</v>
      </c>
      <c r="D8309" t="s">
        <v>2538</v>
      </c>
      <c r="E8309" t="s">
        <v>252</v>
      </c>
      <c r="F8309" s="1">
        <v>40569</v>
      </c>
      <c r="G8309" t="s">
        <v>2895</v>
      </c>
      <c r="H8309">
        <v>201503</v>
      </c>
      <c r="I8309" t="s">
        <v>213</v>
      </c>
      <c r="J8309" t="s">
        <v>253</v>
      </c>
      <c r="K8309" t="s">
        <v>214</v>
      </c>
      <c r="L8309" t="s">
        <v>254</v>
      </c>
      <c r="M8309" t="s">
        <v>31</v>
      </c>
      <c r="N8309" t="s">
        <v>48</v>
      </c>
      <c r="O8309">
        <v>59978.28</v>
      </c>
      <c r="P8309" t="s">
        <v>1645</v>
      </c>
      <c r="Q8309" t="s">
        <v>1644</v>
      </c>
      <c r="R8309" t="s">
        <v>1648</v>
      </c>
      <c r="S8309" t="s">
        <v>216</v>
      </c>
      <c r="T8309" t="s">
        <v>35</v>
      </c>
    </row>
    <row r="8310" spans="1:20">
      <c r="A8310" t="s">
        <v>1644</v>
      </c>
      <c r="B8310" t="s">
        <v>1645</v>
      </c>
      <c r="C8310" t="s">
        <v>2537</v>
      </c>
      <c r="D8310" t="s">
        <v>2538</v>
      </c>
      <c r="E8310" t="s">
        <v>252</v>
      </c>
      <c r="F8310" s="1">
        <v>40569</v>
      </c>
      <c r="G8310" t="s">
        <v>2895</v>
      </c>
      <c r="H8310">
        <v>201503</v>
      </c>
      <c r="I8310" t="s">
        <v>213</v>
      </c>
      <c r="J8310" t="s">
        <v>253</v>
      </c>
      <c r="K8310" t="s">
        <v>214</v>
      </c>
      <c r="L8310" t="s">
        <v>254</v>
      </c>
      <c r="M8310" t="s">
        <v>31</v>
      </c>
      <c r="N8310" t="s">
        <v>49</v>
      </c>
      <c r="O8310">
        <v>-59978.3</v>
      </c>
      <c r="P8310" t="s">
        <v>1645</v>
      </c>
      <c r="Q8310" t="s">
        <v>1644</v>
      </c>
      <c r="R8310" t="s">
        <v>1648</v>
      </c>
      <c r="S8310" t="s">
        <v>216</v>
      </c>
      <c r="T8310" t="s">
        <v>35</v>
      </c>
    </row>
    <row r="8311" spans="1:20">
      <c r="A8311" t="s">
        <v>1644</v>
      </c>
      <c r="B8311" t="s">
        <v>1645</v>
      </c>
      <c r="C8311" t="s">
        <v>2537</v>
      </c>
      <c r="D8311" t="s">
        <v>2538</v>
      </c>
      <c r="E8311" t="s">
        <v>252</v>
      </c>
      <c r="F8311" s="1">
        <v>40569</v>
      </c>
      <c r="G8311" t="s">
        <v>2895</v>
      </c>
      <c r="H8311">
        <v>201503</v>
      </c>
      <c r="I8311" t="s">
        <v>213</v>
      </c>
      <c r="J8311" t="s">
        <v>253</v>
      </c>
      <c r="K8311" t="s">
        <v>217</v>
      </c>
      <c r="L8311" t="s">
        <v>254</v>
      </c>
      <c r="M8311" t="s">
        <v>31</v>
      </c>
      <c r="N8311" t="s">
        <v>48</v>
      </c>
      <c r="O8311">
        <v>41358.75</v>
      </c>
      <c r="P8311" t="s">
        <v>1645</v>
      </c>
      <c r="Q8311" t="s">
        <v>1644</v>
      </c>
      <c r="R8311" t="s">
        <v>1648</v>
      </c>
      <c r="S8311" t="s">
        <v>216</v>
      </c>
      <c r="T8311" t="s">
        <v>35</v>
      </c>
    </row>
    <row r="8312" spans="1:20">
      <c r="A8312" t="s">
        <v>1644</v>
      </c>
      <c r="B8312" t="s">
        <v>1645</v>
      </c>
      <c r="C8312" t="s">
        <v>2537</v>
      </c>
      <c r="D8312" t="s">
        <v>2538</v>
      </c>
      <c r="E8312" t="s">
        <v>252</v>
      </c>
      <c r="F8312" s="1">
        <v>40569</v>
      </c>
      <c r="G8312" t="s">
        <v>2895</v>
      </c>
      <c r="H8312">
        <v>201503</v>
      </c>
      <c r="I8312" t="s">
        <v>213</v>
      </c>
      <c r="J8312" t="s">
        <v>253</v>
      </c>
      <c r="K8312" t="s">
        <v>217</v>
      </c>
      <c r="L8312" t="s">
        <v>254</v>
      </c>
      <c r="M8312" t="s">
        <v>31</v>
      </c>
      <c r="N8312" t="s">
        <v>49</v>
      </c>
      <c r="O8312">
        <v>-41358.730000000003</v>
      </c>
      <c r="P8312" t="s">
        <v>1645</v>
      </c>
      <c r="Q8312" t="s">
        <v>1644</v>
      </c>
      <c r="R8312" t="s">
        <v>1648</v>
      </c>
      <c r="S8312" t="s">
        <v>216</v>
      </c>
      <c r="T8312" t="s">
        <v>35</v>
      </c>
    </row>
    <row r="8313" spans="1:20">
      <c r="A8313" t="s">
        <v>1658</v>
      </c>
      <c r="B8313" t="s">
        <v>1659</v>
      </c>
      <c r="C8313" t="s">
        <v>1669</v>
      </c>
      <c r="D8313" t="s">
        <v>1670</v>
      </c>
      <c r="E8313" t="s">
        <v>212</v>
      </c>
      <c r="F8313" s="1">
        <v>41852</v>
      </c>
      <c r="G8313" t="s">
        <v>2895</v>
      </c>
      <c r="H8313">
        <v>201503</v>
      </c>
      <c r="I8313" t="s">
        <v>213</v>
      </c>
      <c r="J8313" t="s">
        <v>53</v>
      </c>
      <c r="K8313" t="s">
        <v>214</v>
      </c>
      <c r="L8313" t="s">
        <v>54</v>
      </c>
      <c r="M8313" t="s">
        <v>31</v>
      </c>
      <c r="N8313" t="s">
        <v>32</v>
      </c>
      <c r="O8313">
        <v>123.44</v>
      </c>
      <c r="P8313" t="s">
        <v>1659</v>
      </c>
      <c r="Q8313" t="s">
        <v>1658</v>
      </c>
      <c r="R8313" t="s">
        <v>1662</v>
      </c>
      <c r="S8313" t="s">
        <v>216</v>
      </c>
      <c r="T8313" t="s">
        <v>35</v>
      </c>
    </row>
    <row r="8314" spans="1:20">
      <c r="A8314" t="s">
        <v>1658</v>
      </c>
      <c r="B8314" t="s">
        <v>1659</v>
      </c>
      <c r="C8314" t="s">
        <v>1669</v>
      </c>
      <c r="D8314" t="s">
        <v>1670</v>
      </c>
      <c r="E8314" t="s">
        <v>212</v>
      </c>
      <c r="F8314" s="1">
        <v>41852</v>
      </c>
      <c r="G8314" t="s">
        <v>2895</v>
      </c>
      <c r="H8314">
        <v>201503</v>
      </c>
      <c r="I8314" t="s">
        <v>213</v>
      </c>
      <c r="J8314" t="s">
        <v>53</v>
      </c>
      <c r="K8314" t="s">
        <v>217</v>
      </c>
      <c r="L8314" t="s">
        <v>54</v>
      </c>
      <c r="M8314" t="s">
        <v>31</v>
      </c>
      <c r="N8314" t="s">
        <v>32</v>
      </c>
      <c r="O8314">
        <v>699.81000000000006</v>
      </c>
      <c r="P8314" t="s">
        <v>1659</v>
      </c>
      <c r="Q8314" t="s">
        <v>1658</v>
      </c>
      <c r="R8314" t="s">
        <v>1662</v>
      </c>
      <c r="S8314" t="s">
        <v>216</v>
      </c>
      <c r="T8314" t="s">
        <v>35</v>
      </c>
    </row>
    <row r="8315" spans="1:20">
      <c r="A8315" t="s">
        <v>1663</v>
      </c>
      <c r="B8315" t="s">
        <v>1659</v>
      </c>
      <c r="C8315" t="s">
        <v>1671</v>
      </c>
      <c r="D8315" t="s">
        <v>1672</v>
      </c>
      <c r="E8315" t="s">
        <v>258</v>
      </c>
      <c r="F8315" s="1">
        <v>41852</v>
      </c>
      <c r="G8315" t="s">
        <v>2895</v>
      </c>
      <c r="H8315">
        <v>201503</v>
      </c>
      <c r="I8315" t="s">
        <v>213</v>
      </c>
      <c r="J8315" t="s">
        <v>253</v>
      </c>
      <c r="K8315" t="s">
        <v>214</v>
      </c>
      <c r="L8315" t="s">
        <v>254</v>
      </c>
      <c r="M8315" t="s">
        <v>31</v>
      </c>
      <c r="N8315" t="s">
        <v>32</v>
      </c>
      <c r="O8315">
        <v>971.88</v>
      </c>
      <c r="P8315" t="s">
        <v>1659</v>
      </c>
      <c r="Q8315" t="s">
        <v>1663</v>
      </c>
      <c r="R8315" t="s">
        <v>1662</v>
      </c>
      <c r="S8315" t="s">
        <v>216</v>
      </c>
      <c r="T8315" t="s">
        <v>35</v>
      </c>
    </row>
    <row r="8316" spans="1:20">
      <c r="A8316" t="s">
        <v>1663</v>
      </c>
      <c r="B8316" t="s">
        <v>1659</v>
      </c>
      <c r="C8316" t="s">
        <v>1671</v>
      </c>
      <c r="D8316" t="s">
        <v>1672</v>
      </c>
      <c r="E8316" t="s">
        <v>258</v>
      </c>
      <c r="F8316" s="1">
        <v>41852</v>
      </c>
      <c r="G8316" t="s">
        <v>2895</v>
      </c>
      <c r="H8316">
        <v>201503</v>
      </c>
      <c r="I8316" t="s">
        <v>213</v>
      </c>
      <c r="J8316" t="s">
        <v>253</v>
      </c>
      <c r="K8316" t="s">
        <v>217</v>
      </c>
      <c r="L8316" t="s">
        <v>254</v>
      </c>
      <c r="M8316" t="s">
        <v>31</v>
      </c>
      <c r="N8316" t="s">
        <v>32</v>
      </c>
      <c r="O8316">
        <v>5507.31</v>
      </c>
      <c r="P8316" t="s">
        <v>1659</v>
      </c>
      <c r="Q8316" t="s">
        <v>1663</v>
      </c>
      <c r="R8316" t="s">
        <v>1662</v>
      </c>
      <c r="S8316" t="s">
        <v>216</v>
      </c>
      <c r="T8316" t="s">
        <v>35</v>
      </c>
    </row>
    <row r="8317" spans="1:20">
      <c r="A8317" t="s">
        <v>1666</v>
      </c>
      <c r="B8317" t="s">
        <v>1659</v>
      </c>
      <c r="C8317" t="s">
        <v>1673</v>
      </c>
      <c r="D8317" t="s">
        <v>1674</v>
      </c>
      <c r="E8317" t="s">
        <v>212</v>
      </c>
      <c r="F8317" s="1">
        <v>41852</v>
      </c>
      <c r="G8317" t="s">
        <v>2895</v>
      </c>
      <c r="H8317">
        <v>201503</v>
      </c>
      <c r="I8317" t="s">
        <v>213</v>
      </c>
      <c r="J8317" t="s">
        <v>28</v>
      </c>
      <c r="K8317" t="s">
        <v>214</v>
      </c>
      <c r="L8317" t="s">
        <v>30</v>
      </c>
      <c r="M8317" t="s">
        <v>31</v>
      </c>
      <c r="N8317" t="s">
        <v>32</v>
      </c>
      <c r="O8317">
        <v>27976.45</v>
      </c>
      <c r="P8317" t="s">
        <v>1659</v>
      </c>
      <c r="Q8317" t="s">
        <v>1666</v>
      </c>
      <c r="R8317" t="s">
        <v>1662</v>
      </c>
      <c r="S8317" t="s">
        <v>216</v>
      </c>
      <c r="T8317" t="s">
        <v>35</v>
      </c>
    </row>
    <row r="8318" spans="1:20">
      <c r="A8318" t="s">
        <v>1666</v>
      </c>
      <c r="B8318" t="s">
        <v>1659</v>
      </c>
      <c r="C8318" t="s">
        <v>1673</v>
      </c>
      <c r="D8318" t="s">
        <v>1674</v>
      </c>
      <c r="E8318" t="s">
        <v>212</v>
      </c>
      <c r="F8318" s="1">
        <v>41852</v>
      </c>
      <c r="G8318" t="s">
        <v>2895</v>
      </c>
      <c r="H8318">
        <v>201503</v>
      </c>
      <c r="I8318" t="s">
        <v>213</v>
      </c>
      <c r="J8318" t="s">
        <v>28</v>
      </c>
      <c r="K8318" t="s">
        <v>217</v>
      </c>
      <c r="L8318" t="s">
        <v>30</v>
      </c>
      <c r="M8318" t="s">
        <v>31</v>
      </c>
      <c r="N8318" t="s">
        <v>32</v>
      </c>
      <c r="O8318">
        <v>27976.400000000001</v>
      </c>
      <c r="P8318" t="s">
        <v>1659</v>
      </c>
      <c r="Q8318" t="s">
        <v>1666</v>
      </c>
      <c r="R8318" t="s">
        <v>1662</v>
      </c>
      <c r="S8318" t="s">
        <v>216</v>
      </c>
      <c r="T8318" t="s">
        <v>35</v>
      </c>
    </row>
    <row r="8319" spans="1:20">
      <c r="A8319" t="s">
        <v>1675</v>
      </c>
      <c r="B8319" t="s">
        <v>1676</v>
      </c>
      <c r="C8319" t="s">
        <v>2542</v>
      </c>
      <c r="D8319" t="s">
        <v>2543</v>
      </c>
      <c r="E8319" t="s">
        <v>212</v>
      </c>
      <c r="F8319" s="1">
        <v>41609</v>
      </c>
      <c r="G8319" t="s">
        <v>2895</v>
      </c>
      <c r="H8319">
        <v>201503</v>
      </c>
      <c r="I8319" t="s">
        <v>213</v>
      </c>
      <c r="J8319" t="s">
        <v>53</v>
      </c>
      <c r="K8319" t="s">
        <v>214</v>
      </c>
      <c r="L8319" t="s">
        <v>54</v>
      </c>
      <c r="M8319" t="s">
        <v>31</v>
      </c>
      <c r="N8319" t="s">
        <v>32</v>
      </c>
      <c r="O8319">
        <v>1611.1100000000001</v>
      </c>
      <c r="P8319" t="s">
        <v>1676</v>
      </c>
      <c r="Q8319" t="s">
        <v>1675</v>
      </c>
      <c r="R8319" t="s">
        <v>1679</v>
      </c>
      <c r="S8319" t="s">
        <v>216</v>
      </c>
      <c r="T8319" t="s">
        <v>561</v>
      </c>
    </row>
    <row r="8320" spans="1:20">
      <c r="A8320" t="s">
        <v>1682</v>
      </c>
      <c r="B8320" t="s">
        <v>1676</v>
      </c>
      <c r="C8320" t="s">
        <v>1683</v>
      </c>
      <c r="D8320" t="s">
        <v>1684</v>
      </c>
      <c r="E8320" t="s">
        <v>212</v>
      </c>
      <c r="F8320" s="1">
        <v>41944</v>
      </c>
      <c r="G8320" t="s">
        <v>2895</v>
      </c>
      <c r="H8320">
        <v>201503</v>
      </c>
      <c r="I8320" t="s">
        <v>213</v>
      </c>
      <c r="J8320" t="s">
        <v>53</v>
      </c>
      <c r="K8320" t="s">
        <v>214</v>
      </c>
      <c r="L8320" t="s">
        <v>54</v>
      </c>
      <c r="M8320" t="s">
        <v>31</v>
      </c>
      <c r="N8320" t="s">
        <v>32</v>
      </c>
      <c r="O8320">
        <v>46407.26</v>
      </c>
      <c r="P8320" t="s">
        <v>1676</v>
      </c>
      <c r="Q8320" t="s">
        <v>1682</v>
      </c>
      <c r="R8320" t="s">
        <v>1679</v>
      </c>
      <c r="S8320" t="s">
        <v>216</v>
      </c>
      <c r="T8320" t="s">
        <v>561</v>
      </c>
    </row>
    <row r="8321" spans="1:20">
      <c r="A8321" t="s">
        <v>1685</v>
      </c>
      <c r="B8321" t="s">
        <v>1676</v>
      </c>
      <c r="C8321" t="s">
        <v>1686</v>
      </c>
      <c r="D8321" t="s">
        <v>1687</v>
      </c>
      <c r="E8321" t="s">
        <v>212</v>
      </c>
      <c r="F8321" s="1">
        <v>41609</v>
      </c>
      <c r="G8321" t="s">
        <v>2895</v>
      </c>
      <c r="H8321">
        <v>201503</v>
      </c>
      <c r="I8321" t="s">
        <v>213</v>
      </c>
      <c r="J8321" t="s">
        <v>53</v>
      </c>
      <c r="K8321" t="s">
        <v>217</v>
      </c>
      <c r="L8321" t="s">
        <v>54</v>
      </c>
      <c r="M8321" t="s">
        <v>31</v>
      </c>
      <c r="N8321" t="s">
        <v>32</v>
      </c>
      <c r="O8321">
        <v>437.13</v>
      </c>
      <c r="P8321" t="s">
        <v>1676</v>
      </c>
      <c r="Q8321" t="s">
        <v>1685</v>
      </c>
      <c r="R8321" t="s">
        <v>1679</v>
      </c>
      <c r="S8321" t="s">
        <v>216</v>
      </c>
      <c r="T8321" t="s">
        <v>561</v>
      </c>
    </row>
    <row r="8322" spans="1:20">
      <c r="A8322" t="s">
        <v>1685</v>
      </c>
      <c r="B8322" t="s">
        <v>1676</v>
      </c>
      <c r="C8322" t="s">
        <v>1688</v>
      </c>
      <c r="D8322" t="s">
        <v>1689</v>
      </c>
      <c r="E8322" t="s">
        <v>212</v>
      </c>
      <c r="F8322" s="1">
        <v>41944</v>
      </c>
      <c r="G8322" t="s">
        <v>2895</v>
      </c>
      <c r="H8322">
        <v>201503</v>
      </c>
      <c r="I8322" t="s">
        <v>213</v>
      </c>
      <c r="J8322" t="s">
        <v>53</v>
      </c>
      <c r="K8322" t="s">
        <v>217</v>
      </c>
      <c r="L8322" t="s">
        <v>54</v>
      </c>
      <c r="M8322" t="s">
        <v>31</v>
      </c>
      <c r="N8322" t="s">
        <v>32</v>
      </c>
      <c r="O8322">
        <v>544135.24</v>
      </c>
      <c r="P8322" t="s">
        <v>1676</v>
      </c>
      <c r="Q8322" t="s">
        <v>1685</v>
      </c>
      <c r="R8322" t="s">
        <v>1679</v>
      </c>
      <c r="S8322" t="s">
        <v>216</v>
      </c>
      <c r="T8322" t="s">
        <v>561</v>
      </c>
    </row>
    <row r="8323" spans="1:20">
      <c r="A8323" t="s">
        <v>1690</v>
      </c>
      <c r="B8323" t="s">
        <v>1676</v>
      </c>
      <c r="C8323" t="s">
        <v>1691</v>
      </c>
      <c r="D8323" t="s">
        <v>1692</v>
      </c>
      <c r="E8323" t="s">
        <v>212</v>
      </c>
      <c r="F8323" s="1">
        <v>41609</v>
      </c>
      <c r="G8323" t="s">
        <v>2895</v>
      </c>
      <c r="H8323">
        <v>201503</v>
      </c>
      <c r="I8323" t="s">
        <v>213</v>
      </c>
      <c r="J8323" t="s">
        <v>53</v>
      </c>
      <c r="K8323" t="s">
        <v>217</v>
      </c>
      <c r="L8323" t="s">
        <v>54</v>
      </c>
      <c r="M8323" t="s">
        <v>31</v>
      </c>
      <c r="N8323" t="s">
        <v>32</v>
      </c>
      <c r="O8323">
        <v>20193.810000000001</v>
      </c>
      <c r="P8323" t="s">
        <v>1676</v>
      </c>
      <c r="Q8323" t="s">
        <v>1690</v>
      </c>
      <c r="R8323" t="s">
        <v>1679</v>
      </c>
      <c r="S8323" t="s">
        <v>216</v>
      </c>
      <c r="T8323" t="s">
        <v>561</v>
      </c>
    </row>
    <row r="8324" spans="1:20">
      <c r="A8324" t="s">
        <v>1690</v>
      </c>
      <c r="B8324" t="s">
        <v>1676</v>
      </c>
      <c r="C8324" t="s">
        <v>1693</v>
      </c>
      <c r="D8324" t="s">
        <v>1694</v>
      </c>
      <c r="E8324" t="s">
        <v>212</v>
      </c>
      <c r="F8324" s="1">
        <v>41609</v>
      </c>
      <c r="G8324" t="s">
        <v>2895</v>
      </c>
      <c r="H8324">
        <v>201503</v>
      </c>
      <c r="I8324" t="s">
        <v>213</v>
      </c>
      <c r="J8324" t="s">
        <v>53</v>
      </c>
      <c r="K8324" t="s">
        <v>217</v>
      </c>
      <c r="L8324" t="s">
        <v>54</v>
      </c>
      <c r="M8324" t="s">
        <v>31</v>
      </c>
      <c r="N8324" t="s">
        <v>32</v>
      </c>
      <c r="O8324">
        <v>8092.49</v>
      </c>
      <c r="P8324" t="s">
        <v>1676</v>
      </c>
      <c r="Q8324" t="s">
        <v>1690</v>
      </c>
      <c r="R8324" t="s">
        <v>1679</v>
      </c>
      <c r="S8324" t="s">
        <v>216</v>
      </c>
      <c r="T8324" t="s">
        <v>561</v>
      </c>
    </row>
    <row r="8325" spans="1:20">
      <c r="A8325" t="s">
        <v>1690</v>
      </c>
      <c r="B8325" t="s">
        <v>1676</v>
      </c>
      <c r="C8325" t="s">
        <v>1695</v>
      </c>
      <c r="D8325" t="s">
        <v>1696</v>
      </c>
      <c r="E8325" t="s">
        <v>212</v>
      </c>
      <c r="F8325" s="1">
        <v>41609</v>
      </c>
      <c r="G8325" t="s">
        <v>2895</v>
      </c>
      <c r="H8325">
        <v>201503</v>
      </c>
      <c r="I8325" t="s">
        <v>213</v>
      </c>
      <c r="J8325" t="s">
        <v>53</v>
      </c>
      <c r="K8325" t="s">
        <v>217</v>
      </c>
      <c r="L8325" t="s">
        <v>54</v>
      </c>
      <c r="M8325" t="s">
        <v>31</v>
      </c>
      <c r="N8325" t="s">
        <v>32</v>
      </c>
      <c r="O8325">
        <v>7672.78</v>
      </c>
      <c r="P8325" t="s">
        <v>1676</v>
      </c>
      <c r="Q8325" t="s">
        <v>1690</v>
      </c>
      <c r="R8325" t="s">
        <v>1679</v>
      </c>
      <c r="S8325" t="s">
        <v>216</v>
      </c>
      <c r="T8325" t="s">
        <v>561</v>
      </c>
    </row>
    <row r="8326" spans="1:20">
      <c r="A8326" t="s">
        <v>1690</v>
      </c>
      <c r="B8326" t="s">
        <v>1676</v>
      </c>
      <c r="C8326" t="s">
        <v>1697</v>
      </c>
      <c r="D8326" t="s">
        <v>1698</v>
      </c>
      <c r="E8326" t="s">
        <v>212</v>
      </c>
      <c r="F8326" s="1">
        <v>41609</v>
      </c>
      <c r="G8326" t="s">
        <v>2895</v>
      </c>
      <c r="H8326">
        <v>201503</v>
      </c>
      <c r="I8326" t="s">
        <v>213</v>
      </c>
      <c r="J8326" t="s">
        <v>53</v>
      </c>
      <c r="K8326" t="s">
        <v>217</v>
      </c>
      <c r="L8326" t="s">
        <v>54</v>
      </c>
      <c r="M8326" t="s">
        <v>31</v>
      </c>
      <c r="N8326" t="s">
        <v>32</v>
      </c>
      <c r="O8326">
        <v>1965.33</v>
      </c>
      <c r="P8326" t="s">
        <v>1676</v>
      </c>
      <c r="Q8326" t="s">
        <v>1690</v>
      </c>
      <c r="R8326" t="s">
        <v>1679</v>
      </c>
      <c r="S8326" t="s">
        <v>216</v>
      </c>
      <c r="T8326" t="s">
        <v>561</v>
      </c>
    </row>
    <row r="8327" spans="1:20">
      <c r="A8327" t="s">
        <v>1690</v>
      </c>
      <c r="B8327" t="s">
        <v>1676</v>
      </c>
      <c r="C8327" t="s">
        <v>3059</v>
      </c>
      <c r="D8327" t="s">
        <v>3060</v>
      </c>
      <c r="E8327" t="s">
        <v>212</v>
      </c>
      <c r="F8327" s="1">
        <v>41609</v>
      </c>
      <c r="G8327" t="s">
        <v>2895</v>
      </c>
      <c r="H8327">
        <v>201503</v>
      </c>
      <c r="I8327" t="s">
        <v>213</v>
      </c>
      <c r="J8327" t="s">
        <v>53</v>
      </c>
      <c r="K8327" t="s">
        <v>217</v>
      </c>
      <c r="L8327" t="s">
        <v>54</v>
      </c>
      <c r="M8327" t="s">
        <v>31</v>
      </c>
      <c r="N8327" t="s">
        <v>32</v>
      </c>
      <c r="O8327">
        <v>76.03</v>
      </c>
      <c r="P8327" t="s">
        <v>1676</v>
      </c>
      <c r="Q8327" t="s">
        <v>1690</v>
      </c>
      <c r="R8327" t="s">
        <v>1679</v>
      </c>
      <c r="S8327" t="s">
        <v>216</v>
      </c>
      <c r="T8327" t="s">
        <v>561</v>
      </c>
    </row>
    <row r="8328" spans="1:20">
      <c r="A8328" t="s">
        <v>1701</v>
      </c>
      <c r="B8328" t="s">
        <v>1676</v>
      </c>
      <c r="C8328" t="s">
        <v>1702</v>
      </c>
      <c r="D8328" t="s">
        <v>1703</v>
      </c>
      <c r="E8328" t="s">
        <v>258</v>
      </c>
      <c r="F8328" s="1">
        <v>41609</v>
      </c>
      <c r="G8328" t="s">
        <v>2895</v>
      </c>
      <c r="H8328">
        <v>201503</v>
      </c>
      <c r="I8328" t="s">
        <v>213</v>
      </c>
      <c r="J8328" t="s">
        <v>253</v>
      </c>
      <c r="K8328" t="s">
        <v>214</v>
      </c>
      <c r="L8328" t="s">
        <v>254</v>
      </c>
      <c r="M8328" t="s">
        <v>31</v>
      </c>
      <c r="N8328" t="s">
        <v>32</v>
      </c>
      <c r="O8328">
        <v>152.72999999999999</v>
      </c>
      <c r="P8328" t="s">
        <v>1676</v>
      </c>
      <c r="Q8328" t="s">
        <v>1701</v>
      </c>
      <c r="R8328" t="s">
        <v>1679</v>
      </c>
      <c r="S8328" t="s">
        <v>216</v>
      </c>
      <c r="T8328" t="s">
        <v>561</v>
      </c>
    </row>
    <row r="8329" spans="1:20">
      <c r="A8329" t="s">
        <v>1701</v>
      </c>
      <c r="B8329" t="s">
        <v>1676</v>
      </c>
      <c r="C8329" t="s">
        <v>3061</v>
      </c>
      <c r="D8329" t="s">
        <v>3062</v>
      </c>
      <c r="E8329" t="s">
        <v>258</v>
      </c>
      <c r="F8329" s="1">
        <v>41609</v>
      </c>
      <c r="G8329" t="s">
        <v>2895</v>
      </c>
      <c r="H8329">
        <v>201503</v>
      </c>
      <c r="I8329" t="s">
        <v>213</v>
      </c>
      <c r="J8329" t="s">
        <v>253</v>
      </c>
      <c r="K8329" t="s">
        <v>214</v>
      </c>
      <c r="L8329" t="s">
        <v>254</v>
      </c>
      <c r="M8329" t="s">
        <v>31</v>
      </c>
      <c r="N8329" t="s">
        <v>32</v>
      </c>
      <c r="O8329">
        <v>23.96</v>
      </c>
      <c r="P8329" t="s">
        <v>1676</v>
      </c>
      <c r="Q8329" t="s">
        <v>1701</v>
      </c>
      <c r="R8329" t="s">
        <v>1679</v>
      </c>
      <c r="S8329" t="s">
        <v>216</v>
      </c>
      <c r="T8329" t="s">
        <v>561</v>
      </c>
    </row>
    <row r="8330" spans="1:20">
      <c r="A8330" t="s">
        <v>1701</v>
      </c>
      <c r="B8330" t="s">
        <v>1676</v>
      </c>
      <c r="C8330" t="s">
        <v>1704</v>
      </c>
      <c r="D8330" t="s">
        <v>1705</v>
      </c>
      <c r="E8330" t="s">
        <v>258</v>
      </c>
      <c r="F8330" s="1">
        <v>41609</v>
      </c>
      <c r="G8330" t="s">
        <v>2895</v>
      </c>
      <c r="H8330">
        <v>201503</v>
      </c>
      <c r="I8330" t="s">
        <v>213</v>
      </c>
      <c r="J8330" t="s">
        <v>253</v>
      </c>
      <c r="K8330" t="s">
        <v>214</v>
      </c>
      <c r="L8330" t="s">
        <v>254</v>
      </c>
      <c r="M8330" t="s">
        <v>31</v>
      </c>
      <c r="N8330" t="s">
        <v>32</v>
      </c>
      <c r="O8330">
        <v>400.38</v>
      </c>
      <c r="P8330" t="s">
        <v>1676</v>
      </c>
      <c r="Q8330" t="s">
        <v>1701</v>
      </c>
      <c r="R8330" t="s">
        <v>1679</v>
      </c>
      <c r="S8330" t="s">
        <v>216</v>
      </c>
      <c r="T8330" t="s">
        <v>561</v>
      </c>
    </row>
    <row r="8331" spans="1:20">
      <c r="A8331" t="s">
        <v>1701</v>
      </c>
      <c r="B8331" t="s">
        <v>1676</v>
      </c>
      <c r="C8331" t="s">
        <v>1706</v>
      </c>
      <c r="D8331" t="s">
        <v>1707</v>
      </c>
      <c r="E8331" t="s">
        <v>258</v>
      </c>
      <c r="F8331" s="1">
        <v>41609</v>
      </c>
      <c r="G8331" t="s">
        <v>2895</v>
      </c>
      <c r="H8331">
        <v>201503</v>
      </c>
      <c r="I8331" t="s">
        <v>213</v>
      </c>
      <c r="J8331" t="s">
        <v>253</v>
      </c>
      <c r="K8331" t="s">
        <v>214</v>
      </c>
      <c r="L8331" t="s">
        <v>254</v>
      </c>
      <c r="M8331" t="s">
        <v>31</v>
      </c>
      <c r="N8331" t="s">
        <v>32</v>
      </c>
      <c r="O8331">
        <v>156.51</v>
      </c>
      <c r="P8331" t="s">
        <v>1676</v>
      </c>
      <c r="Q8331" t="s">
        <v>1701</v>
      </c>
      <c r="R8331" t="s">
        <v>1679</v>
      </c>
      <c r="S8331" t="s">
        <v>216</v>
      </c>
      <c r="T8331" t="s">
        <v>561</v>
      </c>
    </row>
    <row r="8332" spans="1:20">
      <c r="A8332" t="s">
        <v>1710</v>
      </c>
      <c r="B8332" t="s">
        <v>1676</v>
      </c>
      <c r="C8332" t="s">
        <v>1711</v>
      </c>
      <c r="D8332" t="s">
        <v>1712</v>
      </c>
      <c r="E8332" t="s">
        <v>258</v>
      </c>
      <c r="F8332" s="1">
        <v>41944</v>
      </c>
      <c r="G8332" t="s">
        <v>2895</v>
      </c>
      <c r="H8332">
        <v>201503</v>
      </c>
      <c r="I8332" t="s">
        <v>213</v>
      </c>
      <c r="J8332" t="s">
        <v>253</v>
      </c>
      <c r="K8332" t="s">
        <v>214</v>
      </c>
      <c r="L8332" t="s">
        <v>254</v>
      </c>
      <c r="M8332" t="s">
        <v>31</v>
      </c>
      <c r="N8332" t="s">
        <v>32</v>
      </c>
      <c r="O8332">
        <v>552187.56000000006</v>
      </c>
      <c r="P8332" t="s">
        <v>1676</v>
      </c>
      <c r="Q8332" t="s">
        <v>1710</v>
      </c>
      <c r="R8332" t="s">
        <v>1679</v>
      </c>
      <c r="S8332" t="s">
        <v>216</v>
      </c>
      <c r="T8332" t="s">
        <v>561</v>
      </c>
    </row>
    <row r="8333" spans="1:20">
      <c r="A8333" t="s">
        <v>1718</v>
      </c>
      <c r="B8333" t="s">
        <v>1676</v>
      </c>
      <c r="C8333" t="s">
        <v>2546</v>
      </c>
      <c r="D8333" t="s">
        <v>2547</v>
      </c>
      <c r="E8333" t="s">
        <v>258</v>
      </c>
      <c r="F8333" s="1">
        <v>41944</v>
      </c>
      <c r="G8333" t="s">
        <v>2895</v>
      </c>
      <c r="H8333">
        <v>201503</v>
      </c>
      <c r="I8333" t="s">
        <v>213</v>
      </c>
      <c r="J8333" t="s">
        <v>253</v>
      </c>
      <c r="K8333" t="s">
        <v>217</v>
      </c>
      <c r="L8333" t="s">
        <v>254</v>
      </c>
      <c r="M8333" t="s">
        <v>31</v>
      </c>
      <c r="N8333" t="s">
        <v>32</v>
      </c>
      <c r="O8333">
        <v>29045.920000000002</v>
      </c>
      <c r="P8333" t="s">
        <v>1676</v>
      </c>
      <c r="Q8333" t="s">
        <v>1718</v>
      </c>
      <c r="R8333" t="s">
        <v>1679</v>
      </c>
      <c r="S8333" t="s">
        <v>216</v>
      </c>
      <c r="T8333" t="s">
        <v>561</v>
      </c>
    </row>
    <row r="8334" spans="1:20">
      <c r="A8334" t="s">
        <v>1713</v>
      </c>
      <c r="B8334" t="s">
        <v>1676</v>
      </c>
      <c r="C8334" t="s">
        <v>2548</v>
      </c>
      <c r="D8334" t="s">
        <v>2549</v>
      </c>
      <c r="E8334" t="s">
        <v>258</v>
      </c>
      <c r="F8334" s="1">
        <v>41609</v>
      </c>
      <c r="G8334" t="s">
        <v>2895</v>
      </c>
      <c r="H8334">
        <v>201503</v>
      </c>
      <c r="I8334" t="s">
        <v>213</v>
      </c>
      <c r="J8334" t="s">
        <v>253</v>
      </c>
      <c r="K8334" t="s">
        <v>217</v>
      </c>
      <c r="L8334" t="s">
        <v>254</v>
      </c>
      <c r="M8334" t="s">
        <v>31</v>
      </c>
      <c r="N8334" t="s">
        <v>32</v>
      </c>
      <c r="O8334">
        <v>523.54999999999995</v>
      </c>
      <c r="P8334" t="s">
        <v>1676</v>
      </c>
      <c r="Q8334" t="s">
        <v>1713</v>
      </c>
      <c r="R8334" t="s">
        <v>1679</v>
      </c>
      <c r="S8334" t="s">
        <v>216</v>
      </c>
      <c r="T8334" t="s">
        <v>561</v>
      </c>
    </row>
    <row r="8335" spans="1:20">
      <c r="A8335" t="s">
        <v>1713</v>
      </c>
      <c r="B8335" t="s">
        <v>1676</v>
      </c>
      <c r="C8335" t="s">
        <v>2810</v>
      </c>
      <c r="D8335" t="s">
        <v>2811</v>
      </c>
      <c r="E8335" t="s">
        <v>258</v>
      </c>
      <c r="F8335" s="1">
        <v>41609</v>
      </c>
      <c r="G8335" t="s">
        <v>2895</v>
      </c>
      <c r="H8335">
        <v>201503</v>
      </c>
      <c r="I8335" t="s">
        <v>213</v>
      </c>
      <c r="J8335" t="s">
        <v>253</v>
      </c>
      <c r="K8335" t="s">
        <v>217</v>
      </c>
      <c r="L8335" t="s">
        <v>254</v>
      </c>
      <c r="M8335" t="s">
        <v>31</v>
      </c>
      <c r="N8335" t="s">
        <v>32</v>
      </c>
      <c r="O8335">
        <v>632.81000000000006</v>
      </c>
      <c r="P8335" t="s">
        <v>1676</v>
      </c>
      <c r="Q8335" t="s">
        <v>1713</v>
      </c>
      <c r="R8335" t="s">
        <v>1679</v>
      </c>
      <c r="S8335" t="s">
        <v>216</v>
      </c>
      <c r="T8335" t="s">
        <v>561</v>
      </c>
    </row>
    <row r="8336" spans="1:20">
      <c r="A8336" t="s">
        <v>1713</v>
      </c>
      <c r="B8336" t="s">
        <v>1676</v>
      </c>
      <c r="C8336" t="s">
        <v>1714</v>
      </c>
      <c r="D8336" t="s">
        <v>1715</v>
      </c>
      <c r="E8336" t="s">
        <v>258</v>
      </c>
      <c r="F8336" s="1">
        <v>41609</v>
      </c>
      <c r="G8336" t="s">
        <v>2895</v>
      </c>
      <c r="H8336">
        <v>201503</v>
      </c>
      <c r="I8336" t="s">
        <v>213</v>
      </c>
      <c r="J8336" t="s">
        <v>253</v>
      </c>
      <c r="K8336" t="s">
        <v>217</v>
      </c>
      <c r="L8336" t="s">
        <v>254</v>
      </c>
      <c r="M8336" t="s">
        <v>31</v>
      </c>
      <c r="N8336" t="s">
        <v>32</v>
      </c>
      <c r="O8336">
        <v>6258.63</v>
      </c>
      <c r="P8336" t="s">
        <v>1676</v>
      </c>
      <c r="Q8336" t="s">
        <v>1713</v>
      </c>
      <c r="R8336" t="s">
        <v>1679</v>
      </c>
      <c r="S8336" t="s">
        <v>216</v>
      </c>
      <c r="T8336" t="s">
        <v>561</v>
      </c>
    </row>
    <row r="8337" spans="1:20">
      <c r="A8337" t="s">
        <v>1718</v>
      </c>
      <c r="B8337" t="s">
        <v>1676</v>
      </c>
      <c r="C8337" t="s">
        <v>2550</v>
      </c>
      <c r="D8337" t="s">
        <v>2551</v>
      </c>
      <c r="E8337" t="s">
        <v>258</v>
      </c>
      <c r="F8337" s="1">
        <v>41944</v>
      </c>
      <c r="G8337" t="s">
        <v>2895</v>
      </c>
      <c r="H8337">
        <v>201503</v>
      </c>
      <c r="I8337" t="s">
        <v>213</v>
      </c>
      <c r="J8337" t="s">
        <v>253</v>
      </c>
      <c r="K8337" t="s">
        <v>217</v>
      </c>
      <c r="L8337" t="s">
        <v>254</v>
      </c>
      <c r="M8337" t="s">
        <v>31</v>
      </c>
      <c r="N8337" t="s">
        <v>32</v>
      </c>
      <c r="O8337">
        <v>164821.31</v>
      </c>
      <c r="P8337" t="s">
        <v>1676</v>
      </c>
      <c r="Q8337" t="s">
        <v>1718</v>
      </c>
      <c r="R8337" t="s">
        <v>1679</v>
      </c>
      <c r="S8337" t="s">
        <v>216</v>
      </c>
      <c r="T8337" t="s">
        <v>561</v>
      </c>
    </row>
    <row r="8338" spans="1:20">
      <c r="A8338" t="s">
        <v>1710</v>
      </c>
      <c r="B8338" t="s">
        <v>1676</v>
      </c>
      <c r="C8338" t="s">
        <v>1721</v>
      </c>
      <c r="D8338" t="s">
        <v>1722</v>
      </c>
      <c r="E8338" t="s">
        <v>258</v>
      </c>
      <c r="F8338" s="1">
        <v>41609</v>
      </c>
      <c r="G8338" t="s">
        <v>2895</v>
      </c>
      <c r="H8338">
        <v>201503</v>
      </c>
      <c r="I8338" t="s">
        <v>213</v>
      </c>
      <c r="J8338" t="s">
        <v>253</v>
      </c>
      <c r="K8338" t="s">
        <v>214</v>
      </c>
      <c r="L8338" t="s">
        <v>254</v>
      </c>
      <c r="M8338" t="s">
        <v>31</v>
      </c>
      <c r="N8338" t="s">
        <v>32</v>
      </c>
      <c r="O8338">
        <v>0</v>
      </c>
      <c r="P8338" t="s">
        <v>1676</v>
      </c>
      <c r="Q8338" t="s">
        <v>1710</v>
      </c>
      <c r="R8338" t="s">
        <v>1679</v>
      </c>
      <c r="S8338" t="s">
        <v>216</v>
      </c>
      <c r="T8338" t="s">
        <v>561</v>
      </c>
    </row>
    <row r="8339" spans="1:20">
      <c r="A8339" t="s">
        <v>1710</v>
      </c>
      <c r="B8339" t="s">
        <v>1676</v>
      </c>
      <c r="C8339" t="s">
        <v>1721</v>
      </c>
      <c r="D8339" t="s">
        <v>1722</v>
      </c>
      <c r="E8339" t="s">
        <v>258</v>
      </c>
      <c r="F8339" s="1">
        <v>41609</v>
      </c>
      <c r="G8339" t="s">
        <v>2895</v>
      </c>
      <c r="H8339">
        <v>201503</v>
      </c>
      <c r="I8339" t="s">
        <v>213</v>
      </c>
      <c r="J8339" t="s">
        <v>253</v>
      </c>
      <c r="K8339" t="s">
        <v>217</v>
      </c>
      <c r="L8339" t="s">
        <v>254</v>
      </c>
      <c r="M8339" t="s">
        <v>31</v>
      </c>
      <c r="N8339" t="s">
        <v>32</v>
      </c>
      <c r="O8339">
        <v>7131.32</v>
      </c>
      <c r="P8339" t="s">
        <v>1676</v>
      </c>
      <c r="Q8339" t="s">
        <v>1710</v>
      </c>
      <c r="R8339" t="s">
        <v>1679</v>
      </c>
      <c r="S8339" t="s">
        <v>216</v>
      </c>
      <c r="T8339" t="s">
        <v>561</v>
      </c>
    </row>
    <row r="8340" spans="1:20">
      <c r="A8340" t="s">
        <v>1723</v>
      </c>
      <c r="B8340" t="s">
        <v>1676</v>
      </c>
      <c r="C8340" t="s">
        <v>1724</v>
      </c>
      <c r="D8340" t="s">
        <v>1725</v>
      </c>
      <c r="E8340" t="s">
        <v>212</v>
      </c>
      <c r="F8340" s="1">
        <v>41153</v>
      </c>
      <c r="G8340" t="s">
        <v>2895</v>
      </c>
      <c r="H8340">
        <v>201503</v>
      </c>
      <c r="I8340" t="s">
        <v>213</v>
      </c>
      <c r="J8340" t="s">
        <v>28</v>
      </c>
      <c r="K8340" t="s">
        <v>214</v>
      </c>
      <c r="L8340" t="s">
        <v>30</v>
      </c>
      <c r="M8340" t="s">
        <v>31</v>
      </c>
      <c r="N8340" t="s">
        <v>32</v>
      </c>
      <c r="O8340">
        <v>2.02</v>
      </c>
      <c r="P8340" t="s">
        <v>1676</v>
      </c>
      <c r="Q8340" t="s">
        <v>1723</v>
      </c>
      <c r="R8340" t="s">
        <v>1679</v>
      </c>
      <c r="S8340" t="s">
        <v>216</v>
      </c>
      <c r="T8340" t="s">
        <v>561</v>
      </c>
    </row>
    <row r="8341" spans="1:20">
      <c r="A8341" t="s">
        <v>1723</v>
      </c>
      <c r="B8341" t="s">
        <v>1676</v>
      </c>
      <c r="C8341" t="s">
        <v>1724</v>
      </c>
      <c r="D8341" t="s">
        <v>1725</v>
      </c>
      <c r="E8341" t="s">
        <v>212</v>
      </c>
      <c r="F8341" s="1">
        <v>41153</v>
      </c>
      <c r="G8341" t="s">
        <v>2895</v>
      </c>
      <c r="H8341">
        <v>201503</v>
      </c>
      <c r="I8341" t="s">
        <v>213</v>
      </c>
      <c r="J8341" t="s">
        <v>28</v>
      </c>
      <c r="K8341" t="s">
        <v>217</v>
      </c>
      <c r="L8341" t="s">
        <v>30</v>
      </c>
      <c r="M8341" t="s">
        <v>31</v>
      </c>
      <c r="N8341" t="s">
        <v>32</v>
      </c>
      <c r="O8341">
        <v>2.0100000000000002</v>
      </c>
      <c r="P8341" t="s">
        <v>1676</v>
      </c>
      <c r="Q8341" t="s">
        <v>1723</v>
      </c>
      <c r="R8341" t="s">
        <v>1679</v>
      </c>
      <c r="S8341" t="s">
        <v>216</v>
      </c>
      <c r="T8341" t="s">
        <v>561</v>
      </c>
    </row>
    <row r="8342" spans="1:20">
      <c r="A8342" t="s">
        <v>1726</v>
      </c>
      <c r="B8342" t="s">
        <v>1676</v>
      </c>
      <c r="C8342" t="s">
        <v>1727</v>
      </c>
      <c r="D8342" t="s">
        <v>1728</v>
      </c>
      <c r="E8342" t="s">
        <v>212</v>
      </c>
      <c r="F8342" s="1">
        <v>41365</v>
      </c>
      <c r="G8342" t="s">
        <v>2895</v>
      </c>
      <c r="H8342">
        <v>201503</v>
      </c>
      <c r="I8342" t="s">
        <v>213</v>
      </c>
      <c r="J8342" t="s">
        <v>28</v>
      </c>
      <c r="K8342" t="s">
        <v>214</v>
      </c>
      <c r="L8342" t="s">
        <v>30</v>
      </c>
      <c r="M8342" t="s">
        <v>31</v>
      </c>
      <c r="N8342" t="s">
        <v>32</v>
      </c>
      <c r="O8342">
        <v>954.04</v>
      </c>
      <c r="P8342" t="s">
        <v>1676</v>
      </c>
      <c r="Q8342" t="s">
        <v>1726</v>
      </c>
      <c r="R8342" t="s">
        <v>1679</v>
      </c>
      <c r="S8342" t="s">
        <v>216</v>
      </c>
      <c r="T8342" t="s">
        <v>561</v>
      </c>
    </row>
    <row r="8343" spans="1:20">
      <c r="A8343" t="s">
        <v>1723</v>
      </c>
      <c r="B8343" t="s">
        <v>1676</v>
      </c>
      <c r="C8343" t="s">
        <v>1731</v>
      </c>
      <c r="D8343" t="s">
        <v>1732</v>
      </c>
      <c r="E8343" t="s">
        <v>212</v>
      </c>
      <c r="F8343" s="1">
        <v>41944</v>
      </c>
      <c r="G8343" t="s">
        <v>2895</v>
      </c>
      <c r="H8343">
        <v>201503</v>
      </c>
      <c r="I8343" t="s">
        <v>213</v>
      </c>
      <c r="J8343" t="s">
        <v>28</v>
      </c>
      <c r="K8343" t="s">
        <v>214</v>
      </c>
      <c r="L8343" t="s">
        <v>30</v>
      </c>
      <c r="M8343" t="s">
        <v>31</v>
      </c>
      <c r="N8343" t="s">
        <v>32</v>
      </c>
      <c r="O8343">
        <v>59940.18</v>
      </c>
      <c r="P8343" t="s">
        <v>1676</v>
      </c>
      <c r="Q8343" t="s">
        <v>1723</v>
      </c>
      <c r="R8343" t="s">
        <v>1679</v>
      </c>
      <c r="S8343" t="s">
        <v>216</v>
      </c>
      <c r="T8343" t="s">
        <v>561</v>
      </c>
    </row>
    <row r="8344" spans="1:20">
      <c r="A8344" t="s">
        <v>1723</v>
      </c>
      <c r="B8344" t="s">
        <v>1676</v>
      </c>
      <c r="C8344" t="s">
        <v>1733</v>
      </c>
      <c r="D8344" t="s">
        <v>1734</v>
      </c>
      <c r="E8344" t="s">
        <v>212</v>
      </c>
      <c r="F8344" s="1">
        <v>41944</v>
      </c>
      <c r="G8344" t="s">
        <v>2895</v>
      </c>
      <c r="H8344">
        <v>201503</v>
      </c>
      <c r="I8344" t="s">
        <v>213</v>
      </c>
      <c r="J8344" t="s">
        <v>28</v>
      </c>
      <c r="K8344" t="s">
        <v>239</v>
      </c>
      <c r="L8344" t="s">
        <v>30</v>
      </c>
      <c r="M8344" t="s">
        <v>31</v>
      </c>
      <c r="N8344" t="s">
        <v>32</v>
      </c>
      <c r="O8344">
        <v>140220.14000000001</v>
      </c>
      <c r="P8344" t="s">
        <v>1676</v>
      </c>
      <c r="Q8344" t="s">
        <v>1723</v>
      </c>
      <c r="R8344" t="s">
        <v>1679</v>
      </c>
      <c r="S8344" t="s">
        <v>216</v>
      </c>
      <c r="T8344" t="s">
        <v>561</v>
      </c>
    </row>
    <row r="8345" spans="1:20">
      <c r="A8345" t="s">
        <v>1735</v>
      </c>
      <c r="B8345" t="s">
        <v>1676</v>
      </c>
      <c r="C8345" t="s">
        <v>1738</v>
      </c>
      <c r="D8345" t="s">
        <v>1739</v>
      </c>
      <c r="E8345" t="s">
        <v>212</v>
      </c>
      <c r="F8345" s="1">
        <v>41944</v>
      </c>
      <c r="G8345" t="s">
        <v>2895</v>
      </c>
      <c r="H8345">
        <v>201503</v>
      </c>
      <c r="I8345" t="s">
        <v>213</v>
      </c>
      <c r="J8345" t="s">
        <v>28</v>
      </c>
      <c r="K8345" t="s">
        <v>239</v>
      </c>
      <c r="L8345" t="s">
        <v>30</v>
      </c>
      <c r="M8345" t="s">
        <v>31</v>
      </c>
      <c r="N8345" t="s">
        <v>32</v>
      </c>
      <c r="O8345">
        <v>17635.52</v>
      </c>
      <c r="P8345" t="s">
        <v>1676</v>
      </c>
      <c r="Q8345" t="s">
        <v>1735</v>
      </c>
      <c r="R8345" t="s">
        <v>1679</v>
      </c>
      <c r="S8345" t="s">
        <v>216</v>
      </c>
      <c r="T8345" t="s">
        <v>561</v>
      </c>
    </row>
    <row r="8346" spans="1:20">
      <c r="A8346" t="s">
        <v>1740</v>
      </c>
      <c r="B8346" t="s">
        <v>1676</v>
      </c>
      <c r="C8346" t="s">
        <v>2552</v>
      </c>
      <c r="D8346" t="s">
        <v>2553</v>
      </c>
      <c r="E8346" t="s">
        <v>212</v>
      </c>
      <c r="F8346" s="1">
        <v>41609</v>
      </c>
      <c r="G8346" t="s">
        <v>2895</v>
      </c>
      <c r="H8346">
        <v>201503</v>
      </c>
      <c r="I8346" t="s">
        <v>213</v>
      </c>
      <c r="J8346" t="s">
        <v>28</v>
      </c>
      <c r="K8346" t="s">
        <v>217</v>
      </c>
      <c r="L8346" t="s">
        <v>30</v>
      </c>
      <c r="M8346" t="s">
        <v>31</v>
      </c>
      <c r="N8346" t="s">
        <v>32</v>
      </c>
      <c r="O8346">
        <v>2108.37</v>
      </c>
      <c r="P8346" t="s">
        <v>1676</v>
      </c>
      <c r="Q8346" t="s">
        <v>1740</v>
      </c>
      <c r="R8346" t="s">
        <v>1679</v>
      </c>
      <c r="S8346" t="s">
        <v>216</v>
      </c>
      <c r="T8346" t="s">
        <v>561</v>
      </c>
    </row>
    <row r="8347" spans="1:20">
      <c r="A8347" t="s">
        <v>1740</v>
      </c>
      <c r="B8347" t="s">
        <v>1676</v>
      </c>
      <c r="C8347" t="s">
        <v>1741</v>
      </c>
      <c r="D8347" t="s">
        <v>1742</v>
      </c>
      <c r="E8347" t="s">
        <v>212</v>
      </c>
      <c r="F8347" s="1">
        <v>41609</v>
      </c>
      <c r="G8347" t="s">
        <v>2895</v>
      </c>
      <c r="H8347">
        <v>201503</v>
      </c>
      <c r="I8347" t="s">
        <v>213</v>
      </c>
      <c r="J8347" t="s">
        <v>28</v>
      </c>
      <c r="K8347" t="s">
        <v>217</v>
      </c>
      <c r="L8347" t="s">
        <v>30</v>
      </c>
      <c r="M8347" t="s">
        <v>31</v>
      </c>
      <c r="N8347" t="s">
        <v>32</v>
      </c>
      <c r="O8347">
        <v>13186.73</v>
      </c>
      <c r="P8347" t="s">
        <v>1676</v>
      </c>
      <c r="Q8347" t="s">
        <v>1740</v>
      </c>
      <c r="R8347" t="s">
        <v>1679</v>
      </c>
      <c r="S8347" t="s">
        <v>216</v>
      </c>
      <c r="T8347" t="s">
        <v>561</v>
      </c>
    </row>
    <row r="8348" spans="1:20">
      <c r="A8348" t="s">
        <v>1740</v>
      </c>
      <c r="B8348" t="s">
        <v>1676</v>
      </c>
      <c r="C8348" t="s">
        <v>1743</v>
      </c>
      <c r="D8348" t="s">
        <v>1744</v>
      </c>
      <c r="E8348" t="s">
        <v>212</v>
      </c>
      <c r="F8348" s="1">
        <v>41609</v>
      </c>
      <c r="G8348" t="s">
        <v>2895</v>
      </c>
      <c r="H8348">
        <v>201503</v>
      </c>
      <c r="I8348" t="s">
        <v>213</v>
      </c>
      <c r="J8348" t="s">
        <v>28</v>
      </c>
      <c r="K8348" t="s">
        <v>217</v>
      </c>
      <c r="L8348" t="s">
        <v>30</v>
      </c>
      <c r="M8348" t="s">
        <v>31</v>
      </c>
      <c r="N8348" t="s">
        <v>32</v>
      </c>
      <c r="O8348">
        <v>12660.64</v>
      </c>
      <c r="P8348" t="s">
        <v>1676</v>
      </c>
      <c r="Q8348" t="s">
        <v>1740</v>
      </c>
      <c r="R8348" t="s">
        <v>1679</v>
      </c>
      <c r="S8348" t="s">
        <v>216</v>
      </c>
      <c r="T8348" t="s">
        <v>561</v>
      </c>
    </row>
    <row r="8349" spans="1:20">
      <c r="A8349" t="s">
        <v>1740</v>
      </c>
      <c r="B8349" t="s">
        <v>1676</v>
      </c>
      <c r="C8349" t="s">
        <v>1745</v>
      </c>
      <c r="D8349" t="s">
        <v>1746</v>
      </c>
      <c r="E8349" t="s">
        <v>212</v>
      </c>
      <c r="F8349" s="1">
        <v>41609</v>
      </c>
      <c r="G8349" t="s">
        <v>2895</v>
      </c>
      <c r="H8349">
        <v>201503</v>
      </c>
      <c r="I8349" t="s">
        <v>213</v>
      </c>
      <c r="J8349" t="s">
        <v>28</v>
      </c>
      <c r="K8349" t="s">
        <v>217</v>
      </c>
      <c r="L8349" t="s">
        <v>30</v>
      </c>
      <c r="M8349" t="s">
        <v>31</v>
      </c>
      <c r="N8349" t="s">
        <v>32</v>
      </c>
      <c r="O8349">
        <v>6752.33</v>
      </c>
      <c r="P8349" t="s">
        <v>1676</v>
      </c>
      <c r="Q8349" t="s">
        <v>1740</v>
      </c>
      <c r="R8349" t="s">
        <v>1679</v>
      </c>
      <c r="S8349" t="s">
        <v>216</v>
      </c>
      <c r="T8349" t="s">
        <v>561</v>
      </c>
    </row>
    <row r="8350" spans="1:20">
      <c r="A8350" t="s">
        <v>1740</v>
      </c>
      <c r="B8350" t="s">
        <v>1676</v>
      </c>
      <c r="C8350" t="s">
        <v>1747</v>
      </c>
      <c r="D8350" t="s">
        <v>1748</v>
      </c>
      <c r="E8350" t="s">
        <v>212</v>
      </c>
      <c r="F8350" s="1">
        <v>41609</v>
      </c>
      <c r="G8350" t="s">
        <v>2895</v>
      </c>
      <c r="H8350">
        <v>201503</v>
      </c>
      <c r="I8350" t="s">
        <v>213</v>
      </c>
      <c r="J8350" t="s">
        <v>28</v>
      </c>
      <c r="K8350" t="s">
        <v>217</v>
      </c>
      <c r="L8350" t="s">
        <v>30</v>
      </c>
      <c r="M8350" t="s">
        <v>31</v>
      </c>
      <c r="N8350" t="s">
        <v>32</v>
      </c>
      <c r="O8350">
        <v>18510.91</v>
      </c>
      <c r="P8350" t="s">
        <v>1676</v>
      </c>
      <c r="Q8350" t="s">
        <v>1740</v>
      </c>
      <c r="R8350" t="s">
        <v>1679</v>
      </c>
      <c r="S8350" t="s">
        <v>216</v>
      </c>
      <c r="T8350" t="s">
        <v>561</v>
      </c>
    </row>
    <row r="8351" spans="1:20">
      <c r="A8351" t="s">
        <v>1751</v>
      </c>
      <c r="B8351" t="s">
        <v>1676</v>
      </c>
      <c r="C8351" t="s">
        <v>1752</v>
      </c>
      <c r="D8351" t="s">
        <v>1753</v>
      </c>
      <c r="E8351" t="s">
        <v>212</v>
      </c>
      <c r="F8351" s="1">
        <v>40664</v>
      </c>
      <c r="G8351" t="s">
        <v>2895</v>
      </c>
      <c r="H8351">
        <v>201503</v>
      </c>
      <c r="I8351" t="s">
        <v>213</v>
      </c>
      <c r="J8351" t="s">
        <v>53</v>
      </c>
      <c r="K8351" t="s">
        <v>214</v>
      </c>
      <c r="L8351" t="s">
        <v>54</v>
      </c>
      <c r="M8351" t="s">
        <v>31</v>
      </c>
      <c r="N8351" t="s">
        <v>32</v>
      </c>
      <c r="O8351">
        <v>781.42000000000007</v>
      </c>
      <c r="P8351" t="s">
        <v>1676</v>
      </c>
      <c r="Q8351" t="s">
        <v>1751</v>
      </c>
      <c r="R8351" t="s">
        <v>1679</v>
      </c>
      <c r="S8351" t="s">
        <v>216</v>
      </c>
      <c r="T8351" t="s">
        <v>561</v>
      </c>
    </row>
    <row r="8352" spans="1:20">
      <c r="A8352" t="s">
        <v>1751</v>
      </c>
      <c r="B8352" t="s">
        <v>1676</v>
      </c>
      <c r="C8352" t="s">
        <v>1754</v>
      </c>
      <c r="D8352" t="s">
        <v>1755</v>
      </c>
      <c r="E8352" t="s">
        <v>258</v>
      </c>
      <c r="F8352" s="1">
        <v>40664</v>
      </c>
      <c r="G8352" t="s">
        <v>2895</v>
      </c>
      <c r="H8352">
        <v>201503</v>
      </c>
      <c r="I8352" t="s">
        <v>213</v>
      </c>
      <c r="J8352" t="s">
        <v>253</v>
      </c>
      <c r="K8352" t="s">
        <v>217</v>
      </c>
      <c r="L8352" t="s">
        <v>254</v>
      </c>
      <c r="M8352" t="s">
        <v>31</v>
      </c>
      <c r="N8352" t="s">
        <v>32</v>
      </c>
      <c r="O8352">
        <v>547.56000000000006</v>
      </c>
      <c r="P8352" t="s">
        <v>1676</v>
      </c>
      <c r="Q8352" t="s">
        <v>1751</v>
      </c>
      <c r="R8352" t="s">
        <v>1679</v>
      </c>
      <c r="S8352" t="s">
        <v>216</v>
      </c>
      <c r="T8352" t="s">
        <v>561</v>
      </c>
    </row>
    <row r="8353" spans="1:20">
      <c r="A8353" t="s">
        <v>1751</v>
      </c>
      <c r="B8353" t="s">
        <v>1676</v>
      </c>
      <c r="C8353" t="s">
        <v>1756</v>
      </c>
      <c r="D8353" t="s">
        <v>1757</v>
      </c>
      <c r="E8353" t="s">
        <v>212</v>
      </c>
      <c r="F8353" s="1">
        <v>40664</v>
      </c>
      <c r="G8353" t="s">
        <v>2895</v>
      </c>
      <c r="H8353">
        <v>201503</v>
      </c>
      <c r="I8353" t="s">
        <v>213</v>
      </c>
      <c r="J8353" t="s">
        <v>28</v>
      </c>
      <c r="K8353" t="s">
        <v>214</v>
      </c>
      <c r="L8353" t="s">
        <v>30</v>
      </c>
      <c r="M8353" t="s">
        <v>31</v>
      </c>
      <c r="N8353" t="s">
        <v>32</v>
      </c>
      <c r="O8353">
        <v>1457.22</v>
      </c>
      <c r="P8353" t="s">
        <v>1676</v>
      </c>
      <c r="Q8353" t="s">
        <v>1751</v>
      </c>
      <c r="R8353" t="s">
        <v>1679</v>
      </c>
      <c r="S8353" t="s">
        <v>216</v>
      </c>
      <c r="T8353" t="s">
        <v>561</v>
      </c>
    </row>
    <row r="8354" spans="1:20">
      <c r="A8354" t="s">
        <v>1758</v>
      </c>
      <c r="B8354" t="s">
        <v>1759</v>
      </c>
      <c r="C8354" t="s">
        <v>1760</v>
      </c>
      <c r="D8354" t="s">
        <v>1761</v>
      </c>
      <c r="E8354" t="s">
        <v>212</v>
      </c>
      <c r="F8354" s="1">
        <v>41579</v>
      </c>
      <c r="G8354" t="s">
        <v>2895</v>
      </c>
      <c r="H8354">
        <v>201503</v>
      </c>
      <c r="I8354" t="s">
        <v>213</v>
      </c>
      <c r="J8354" t="s">
        <v>53</v>
      </c>
      <c r="K8354" t="s">
        <v>217</v>
      </c>
      <c r="L8354" t="s">
        <v>54</v>
      </c>
      <c r="M8354" t="s">
        <v>31</v>
      </c>
      <c r="N8354" t="s">
        <v>32</v>
      </c>
      <c r="O8354">
        <v>765.06000000000006</v>
      </c>
      <c r="P8354" t="s">
        <v>1759</v>
      </c>
      <c r="Q8354" t="s">
        <v>1758</v>
      </c>
      <c r="R8354" t="s">
        <v>1762</v>
      </c>
      <c r="S8354" t="s">
        <v>216</v>
      </c>
      <c r="T8354" t="s">
        <v>561</v>
      </c>
    </row>
    <row r="8355" spans="1:20">
      <c r="A8355" t="s">
        <v>1758</v>
      </c>
      <c r="B8355" t="s">
        <v>1759</v>
      </c>
      <c r="C8355" t="s">
        <v>1760</v>
      </c>
      <c r="D8355" t="s">
        <v>1761</v>
      </c>
      <c r="E8355" t="s">
        <v>212</v>
      </c>
      <c r="F8355" s="1">
        <v>41579</v>
      </c>
      <c r="G8355" t="s">
        <v>2895</v>
      </c>
      <c r="H8355">
        <v>201503</v>
      </c>
      <c r="I8355" t="s">
        <v>213</v>
      </c>
      <c r="J8355" t="s">
        <v>53</v>
      </c>
      <c r="K8355" t="s">
        <v>239</v>
      </c>
      <c r="L8355" t="s">
        <v>54</v>
      </c>
      <c r="M8355" t="s">
        <v>31</v>
      </c>
      <c r="N8355" t="s">
        <v>32</v>
      </c>
      <c r="O8355">
        <v>696.41</v>
      </c>
      <c r="P8355" t="s">
        <v>1759</v>
      </c>
      <c r="Q8355" t="s">
        <v>1758</v>
      </c>
      <c r="R8355" t="s">
        <v>1762</v>
      </c>
      <c r="S8355" t="s">
        <v>216</v>
      </c>
      <c r="T8355" t="s">
        <v>561</v>
      </c>
    </row>
    <row r="8356" spans="1:20">
      <c r="A8356" t="s">
        <v>1758</v>
      </c>
      <c r="B8356" t="s">
        <v>1759</v>
      </c>
      <c r="C8356" t="s">
        <v>1763</v>
      </c>
      <c r="D8356" t="s">
        <v>1764</v>
      </c>
      <c r="E8356" t="s">
        <v>212</v>
      </c>
      <c r="F8356" s="1">
        <v>41579</v>
      </c>
      <c r="G8356" t="s">
        <v>2895</v>
      </c>
      <c r="H8356">
        <v>201503</v>
      </c>
      <c r="I8356" t="s">
        <v>213</v>
      </c>
      <c r="J8356" t="s">
        <v>53</v>
      </c>
      <c r="K8356" t="s">
        <v>239</v>
      </c>
      <c r="L8356" t="s">
        <v>54</v>
      </c>
      <c r="M8356" t="s">
        <v>31</v>
      </c>
      <c r="N8356" t="s">
        <v>32</v>
      </c>
      <c r="O8356">
        <v>1321.67</v>
      </c>
      <c r="P8356" t="s">
        <v>1759</v>
      </c>
      <c r="Q8356" t="s">
        <v>1758</v>
      </c>
      <c r="R8356" t="s">
        <v>1762</v>
      </c>
      <c r="S8356" t="s">
        <v>216</v>
      </c>
      <c r="T8356" t="s">
        <v>561</v>
      </c>
    </row>
    <row r="8357" spans="1:20">
      <c r="A8357" t="s">
        <v>1765</v>
      </c>
      <c r="B8357" t="s">
        <v>1759</v>
      </c>
      <c r="C8357" t="s">
        <v>1766</v>
      </c>
      <c r="D8357" t="s">
        <v>1767</v>
      </c>
      <c r="E8357" t="s">
        <v>212</v>
      </c>
      <c r="F8357" s="1">
        <v>41579</v>
      </c>
      <c r="G8357" t="s">
        <v>2895</v>
      </c>
      <c r="H8357">
        <v>201503</v>
      </c>
      <c r="I8357" t="s">
        <v>213</v>
      </c>
      <c r="J8357" t="s">
        <v>28</v>
      </c>
      <c r="K8357" t="s">
        <v>239</v>
      </c>
      <c r="L8357" t="s">
        <v>30</v>
      </c>
      <c r="M8357" t="s">
        <v>31</v>
      </c>
      <c r="N8357" t="s">
        <v>32</v>
      </c>
      <c r="O8357">
        <v>131.18</v>
      </c>
      <c r="P8357" t="s">
        <v>1759</v>
      </c>
      <c r="Q8357" t="s">
        <v>1765</v>
      </c>
      <c r="R8357" t="s">
        <v>1762</v>
      </c>
      <c r="S8357" t="s">
        <v>216</v>
      </c>
      <c r="T8357" t="s">
        <v>561</v>
      </c>
    </row>
    <row r="8358" spans="1:20">
      <c r="A8358" t="s">
        <v>1765</v>
      </c>
      <c r="B8358" t="s">
        <v>1759</v>
      </c>
      <c r="C8358" t="s">
        <v>1768</v>
      </c>
      <c r="D8358" t="s">
        <v>1769</v>
      </c>
      <c r="E8358" t="s">
        <v>212</v>
      </c>
      <c r="F8358" s="1">
        <v>41579</v>
      </c>
      <c r="G8358" t="s">
        <v>2895</v>
      </c>
      <c r="H8358">
        <v>201503</v>
      </c>
      <c r="I8358" t="s">
        <v>213</v>
      </c>
      <c r="J8358" t="s">
        <v>28</v>
      </c>
      <c r="K8358" t="s">
        <v>239</v>
      </c>
      <c r="L8358" t="s">
        <v>30</v>
      </c>
      <c r="M8358" t="s">
        <v>31</v>
      </c>
      <c r="N8358" t="s">
        <v>32</v>
      </c>
      <c r="O8358">
        <v>811.26</v>
      </c>
      <c r="P8358" t="s">
        <v>1759</v>
      </c>
      <c r="Q8358" t="s">
        <v>1765</v>
      </c>
      <c r="R8358" t="s">
        <v>1762</v>
      </c>
      <c r="S8358" t="s">
        <v>216</v>
      </c>
      <c r="T8358" t="s">
        <v>561</v>
      </c>
    </row>
    <row r="8359" spans="1:20">
      <c r="A8359" t="s">
        <v>1758</v>
      </c>
      <c r="B8359" t="s">
        <v>1759</v>
      </c>
      <c r="C8359" t="s">
        <v>1770</v>
      </c>
      <c r="D8359" t="s">
        <v>1771</v>
      </c>
      <c r="E8359" t="s">
        <v>212</v>
      </c>
      <c r="F8359" s="1">
        <v>41579</v>
      </c>
      <c r="G8359" t="s">
        <v>2895</v>
      </c>
      <c r="H8359">
        <v>201503</v>
      </c>
      <c r="I8359" t="s">
        <v>213</v>
      </c>
      <c r="J8359" t="s">
        <v>53</v>
      </c>
      <c r="K8359" t="s">
        <v>239</v>
      </c>
      <c r="L8359" t="s">
        <v>54</v>
      </c>
      <c r="M8359" t="s">
        <v>31</v>
      </c>
      <c r="N8359" t="s">
        <v>32</v>
      </c>
      <c r="O8359">
        <v>257.31</v>
      </c>
      <c r="P8359" t="s">
        <v>1759</v>
      </c>
      <c r="Q8359" t="s">
        <v>1758</v>
      </c>
      <c r="R8359" t="s">
        <v>1762</v>
      </c>
      <c r="S8359" t="s">
        <v>216</v>
      </c>
      <c r="T8359" t="s">
        <v>561</v>
      </c>
    </row>
    <row r="8360" spans="1:20">
      <c r="A8360" t="s">
        <v>1758</v>
      </c>
      <c r="B8360" t="s">
        <v>1759</v>
      </c>
      <c r="C8360" t="s">
        <v>1772</v>
      </c>
      <c r="D8360" t="s">
        <v>1773</v>
      </c>
      <c r="E8360" t="s">
        <v>212</v>
      </c>
      <c r="F8360" s="1">
        <v>41579</v>
      </c>
      <c r="G8360" t="s">
        <v>2895</v>
      </c>
      <c r="H8360">
        <v>201503</v>
      </c>
      <c r="I8360" t="s">
        <v>213</v>
      </c>
      <c r="J8360" t="s">
        <v>53</v>
      </c>
      <c r="K8360" t="s">
        <v>239</v>
      </c>
      <c r="L8360" t="s">
        <v>54</v>
      </c>
      <c r="M8360" t="s">
        <v>31</v>
      </c>
      <c r="N8360" t="s">
        <v>32</v>
      </c>
      <c r="O8360">
        <v>22695.74</v>
      </c>
      <c r="P8360" t="s">
        <v>1759</v>
      </c>
      <c r="Q8360" t="s">
        <v>1758</v>
      </c>
      <c r="R8360" t="s">
        <v>1762</v>
      </c>
      <c r="S8360" t="s">
        <v>216</v>
      </c>
      <c r="T8360" t="s">
        <v>561</v>
      </c>
    </row>
    <row r="8361" spans="1:20">
      <c r="A8361" t="s">
        <v>1765</v>
      </c>
      <c r="B8361" t="s">
        <v>1759</v>
      </c>
      <c r="C8361" t="s">
        <v>1776</v>
      </c>
      <c r="D8361" t="s">
        <v>1777</v>
      </c>
      <c r="E8361" t="s">
        <v>212</v>
      </c>
      <c r="F8361" s="1">
        <v>41579</v>
      </c>
      <c r="G8361" t="s">
        <v>2895</v>
      </c>
      <c r="H8361">
        <v>201503</v>
      </c>
      <c r="I8361" t="s">
        <v>213</v>
      </c>
      <c r="J8361" t="s">
        <v>28</v>
      </c>
      <c r="K8361" t="s">
        <v>217</v>
      </c>
      <c r="L8361" t="s">
        <v>30</v>
      </c>
      <c r="M8361" t="s">
        <v>31</v>
      </c>
      <c r="N8361" t="s">
        <v>32</v>
      </c>
      <c r="O8361">
        <v>32661.97</v>
      </c>
      <c r="P8361" t="s">
        <v>1759</v>
      </c>
      <c r="Q8361" t="s">
        <v>1765</v>
      </c>
      <c r="R8361" t="s">
        <v>1762</v>
      </c>
      <c r="S8361" t="s">
        <v>216</v>
      </c>
      <c r="T8361" t="s">
        <v>561</v>
      </c>
    </row>
    <row r="8362" spans="1:20">
      <c r="A8362" t="s">
        <v>1765</v>
      </c>
      <c r="B8362" t="s">
        <v>1759</v>
      </c>
      <c r="C8362" t="s">
        <v>1776</v>
      </c>
      <c r="D8362" t="s">
        <v>1777</v>
      </c>
      <c r="E8362" t="s">
        <v>212</v>
      </c>
      <c r="F8362" s="1">
        <v>41579</v>
      </c>
      <c r="G8362" t="s">
        <v>2895</v>
      </c>
      <c r="H8362">
        <v>201503</v>
      </c>
      <c r="I8362" t="s">
        <v>213</v>
      </c>
      <c r="J8362" t="s">
        <v>28</v>
      </c>
      <c r="K8362" t="s">
        <v>239</v>
      </c>
      <c r="L8362" t="s">
        <v>30</v>
      </c>
      <c r="M8362" t="s">
        <v>31</v>
      </c>
      <c r="N8362" t="s">
        <v>32</v>
      </c>
      <c r="O8362">
        <v>37717.370000000003</v>
      </c>
      <c r="P8362" t="s">
        <v>1759</v>
      </c>
      <c r="Q8362" t="s">
        <v>1765</v>
      </c>
      <c r="R8362" t="s">
        <v>1762</v>
      </c>
      <c r="S8362" t="s">
        <v>216</v>
      </c>
      <c r="T8362" t="s">
        <v>561</v>
      </c>
    </row>
    <row r="8363" spans="1:20">
      <c r="A8363" t="s">
        <v>1765</v>
      </c>
      <c r="B8363" t="s">
        <v>1759</v>
      </c>
      <c r="C8363" t="s">
        <v>1780</v>
      </c>
      <c r="D8363" t="s">
        <v>1781</v>
      </c>
      <c r="E8363" t="s">
        <v>212</v>
      </c>
      <c r="F8363" s="1">
        <v>41579</v>
      </c>
      <c r="G8363" t="s">
        <v>2895</v>
      </c>
      <c r="H8363">
        <v>201503</v>
      </c>
      <c r="I8363" t="s">
        <v>213</v>
      </c>
      <c r="J8363" t="s">
        <v>28</v>
      </c>
      <c r="K8363" t="s">
        <v>239</v>
      </c>
      <c r="L8363" t="s">
        <v>30</v>
      </c>
      <c r="M8363" t="s">
        <v>31</v>
      </c>
      <c r="N8363" t="s">
        <v>32</v>
      </c>
      <c r="O8363">
        <v>332.52</v>
      </c>
      <c r="P8363" t="s">
        <v>1759</v>
      </c>
      <c r="Q8363" t="s">
        <v>1765</v>
      </c>
      <c r="R8363" t="s">
        <v>1762</v>
      </c>
      <c r="S8363" t="s">
        <v>216</v>
      </c>
      <c r="T8363" t="s">
        <v>561</v>
      </c>
    </row>
    <row r="8364" spans="1:20">
      <c r="A8364" t="s">
        <v>1765</v>
      </c>
      <c r="B8364" t="s">
        <v>1759</v>
      </c>
      <c r="C8364" t="s">
        <v>2814</v>
      </c>
      <c r="D8364" t="s">
        <v>2815</v>
      </c>
      <c r="E8364" t="s">
        <v>212</v>
      </c>
      <c r="F8364" s="1">
        <v>41579</v>
      </c>
      <c r="G8364" t="s">
        <v>2895</v>
      </c>
      <c r="H8364">
        <v>201503</v>
      </c>
      <c r="I8364" t="s">
        <v>213</v>
      </c>
      <c r="J8364" t="s">
        <v>28</v>
      </c>
      <c r="K8364" t="s">
        <v>239</v>
      </c>
      <c r="L8364" t="s">
        <v>30</v>
      </c>
      <c r="M8364" t="s">
        <v>31</v>
      </c>
      <c r="N8364" t="s">
        <v>32</v>
      </c>
      <c r="O8364">
        <v>872.75</v>
      </c>
      <c r="P8364" t="s">
        <v>1759</v>
      </c>
      <c r="Q8364" t="s">
        <v>1765</v>
      </c>
      <c r="R8364" t="s">
        <v>1762</v>
      </c>
      <c r="S8364" t="s">
        <v>216</v>
      </c>
      <c r="T8364" t="s">
        <v>561</v>
      </c>
    </row>
    <row r="8365" spans="1:20">
      <c r="A8365" t="s">
        <v>1782</v>
      </c>
      <c r="B8365" t="s">
        <v>1759</v>
      </c>
      <c r="C8365" t="s">
        <v>1783</v>
      </c>
      <c r="D8365" t="s">
        <v>1784</v>
      </c>
      <c r="E8365" t="s">
        <v>258</v>
      </c>
      <c r="F8365" s="1">
        <v>41579</v>
      </c>
      <c r="G8365" t="s">
        <v>2895</v>
      </c>
      <c r="H8365">
        <v>201503</v>
      </c>
      <c r="I8365" t="s">
        <v>213</v>
      </c>
      <c r="J8365" t="s">
        <v>253</v>
      </c>
      <c r="K8365" t="s">
        <v>239</v>
      </c>
      <c r="L8365" t="s">
        <v>254</v>
      </c>
      <c r="M8365" t="s">
        <v>31</v>
      </c>
      <c r="N8365" t="s">
        <v>32</v>
      </c>
      <c r="O8365">
        <v>33473.279999999999</v>
      </c>
      <c r="P8365" t="s">
        <v>1759</v>
      </c>
      <c r="Q8365" t="s">
        <v>1782</v>
      </c>
      <c r="R8365" t="s">
        <v>1762</v>
      </c>
      <c r="S8365" t="s">
        <v>216</v>
      </c>
      <c r="T8365" t="s">
        <v>561</v>
      </c>
    </row>
    <row r="8366" spans="1:20">
      <c r="A8366" t="s">
        <v>1782</v>
      </c>
      <c r="B8366" t="s">
        <v>1759</v>
      </c>
      <c r="C8366" t="s">
        <v>1785</v>
      </c>
      <c r="D8366" t="s">
        <v>1786</v>
      </c>
      <c r="E8366" t="s">
        <v>258</v>
      </c>
      <c r="F8366" s="1">
        <v>41579</v>
      </c>
      <c r="G8366" t="s">
        <v>2895</v>
      </c>
      <c r="H8366">
        <v>201503</v>
      </c>
      <c r="I8366" t="s">
        <v>213</v>
      </c>
      <c r="J8366" t="s">
        <v>253</v>
      </c>
      <c r="K8366" t="s">
        <v>239</v>
      </c>
      <c r="L8366" t="s">
        <v>254</v>
      </c>
      <c r="M8366" t="s">
        <v>31</v>
      </c>
      <c r="N8366" t="s">
        <v>32</v>
      </c>
      <c r="O8366">
        <v>4656.25</v>
      </c>
      <c r="P8366" t="s">
        <v>1759</v>
      </c>
      <c r="Q8366" t="s">
        <v>1782</v>
      </c>
      <c r="R8366" t="s">
        <v>1762</v>
      </c>
      <c r="S8366" t="s">
        <v>216</v>
      </c>
      <c r="T8366" t="s">
        <v>561</v>
      </c>
    </row>
    <row r="8367" spans="1:20">
      <c r="A8367" t="s">
        <v>1782</v>
      </c>
      <c r="B8367" t="s">
        <v>1759</v>
      </c>
      <c r="C8367" t="s">
        <v>1787</v>
      </c>
      <c r="D8367" t="s">
        <v>1788</v>
      </c>
      <c r="E8367" t="s">
        <v>258</v>
      </c>
      <c r="F8367" s="1">
        <v>41579</v>
      </c>
      <c r="G8367" t="s">
        <v>2895</v>
      </c>
      <c r="H8367">
        <v>201503</v>
      </c>
      <c r="I8367" t="s">
        <v>213</v>
      </c>
      <c r="J8367" t="s">
        <v>253</v>
      </c>
      <c r="K8367" t="s">
        <v>239</v>
      </c>
      <c r="L8367" t="s">
        <v>254</v>
      </c>
      <c r="M8367" t="s">
        <v>31</v>
      </c>
      <c r="N8367" t="s">
        <v>32</v>
      </c>
      <c r="O8367">
        <v>1332.92</v>
      </c>
      <c r="P8367" t="s">
        <v>1759</v>
      </c>
      <c r="Q8367" t="s">
        <v>1782</v>
      </c>
      <c r="R8367" t="s">
        <v>1762</v>
      </c>
      <c r="S8367" t="s">
        <v>216</v>
      </c>
      <c r="T8367" t="s">
        <v>561</v>
      </c>
    </row>
    <row r="8368" spans="1:20">
      <c r="A8368" t="s">
        <v>1782</v>
      </c>
      <c r="B8368" t="s">
        <v>1759</v>
      </c>
      <c r="C8368" t="s">
        <v>1789</v>
      </c>
      <c r="D8368" t="s">
        <v>1790</v>
      </c>
      <c r="E8368" t="s">
        <v>258</v>
      </c>
      <c r="F8368" s="1">
        <v>41579</v>
      </c>
      <c r="G8368" t="s">
        <v>2895</v>
      </c>
      <c r="H8368">
        <v>201503</v>
      </c>
      <c r="I8368" t="s">
        <v>213</v>
      </c>
      <c r="J8368" t="s">
        <v>253</v>
      </c>
      <c r="K8368" t="s">
        <v>239</v>
      </c>
      <c r="L8368" t="s">
        <v>254</v>
      </c>
      <c r="M8368" t="s">
        <v>31</v>
      </c>
      <c r="N8368" t="s">
        <v>32</v>
      </c>
      <c r="O8368">
        <v>2808.68</v>
      </c>
      <c r="P8368" t="s">
        <v>1759</v>
      </c>
      <c r="Q8368" t="s">
        <v>1782</v>
      </c>
      <c r="R8368" t="s">
        <v>1762</v>
      </c>
      <c r="S8368" t="s">
        <v>216</v>
      </c>
      <c r="T8368" t="s">
        <v>561</v>
      </c>
    </row>
    <row r="8369" spans="1:20">
      <c r="A8369" t="s">
        <v>1782</v>
      </c>
      <c r="B8369" t="s">
        <v>1759</v>
      </c>
      <c r="C8369" t="s">
        <v>1791</v>
      </c>
      <c r="D8369" t="s">
        <v>1792</v>
      </c>
      <c r="E8369" t="s">
        <v>258</v>
      </c>
      <c r="F8369" s="1">
        <v>41579</v>
      </c>
      <c r="G8369" t="s">
        <v>2895</v>
      </c>
      <c r="H8369">
        <v>201503</v>
      </c>
      <c r="I8369" t="s">
        <v>213</v>
      </c>
      <c r="J8369" t="s">
        <v>253</v>
      </c>
      <c r="K8369" t="s">
        <v>239</v>
      </c>
      <c r="L8369" t="s">
        <v>254</v>
      </c>
      <c r="M8369" t="s">
        <v>31</v>
      </c>
      <c r="N8369" t="s">
        <v>32</v>
      </c>
      <c r="O8369">
        <v>91.4</v>
      </c>
      <c r="P8369" t="s">
        <v>1759</v>
      </c>
      <c r="Q8369" t="s">
        <v>1782</v>
      </c>
      <c r="R8369" t="s">
        <v>1762</v>
      </c>
      <c r="S8369" t="s">
        <v>216</v>
      </c>
      <c r="T8369" t="s">
        <v>561</v>
      </c>
    </row>
    <row r="8370" spans="1:20">
      <c r="A8370" t="s">
        <v>1802</v>
      </c>
      <c r="B8370" t="s">
        <v>1794</v>
      </c>
      <c r="C8370" t="s">
        <v>1806</v>
      </c>
      <c r="D8370" t="s">
        <v>1807</v>
      </c>
      <c r="E8370" t="s">
        <v>600</v>
      </c>
      <c r="F8370" s="1">
        <v>41791</v>
      </c>
      <c r="G8370" t="s">
        <v>2895</v>
      </c>
      <c r="H8370">
        <v>201503</v>
      </c>
      <c r="I8370" t="s">
        <v>213</v>
      </c>
      <c r="J8370" t="s">
        <v>1122</v>
      </c>
      <c r="K8370" t="s">
        <v>1805</v>
      </c>
      <c r="L8370" t="s">
        <v>1124</v>
      </c>
      <c r="M8370" t="s">
        <v>31</v>
      </c>
      <c r="N8370" t="s">
        <v>32</v>
      </c>
      <c r="O8370">
        <v>2436.7200000000003</v>
      </c>
      <c r="P8370" t="s">
        <v>1794</v>
      </c>
      <c r="Q8370" t="s">
        <v>1802</v>
      </c>
      <c r="R8370" t="s">
        <v>1799</v>
      </c>
      <c r="S8370" t="s">
        <v>216</v>
      </c>
      <c r="T8370" t="s">
        <v>35</v>
      </c>
    </row>
    <row r="8371" spans="1:20">
      <c r="A8371" t="s">
        <v>1815</v>
      </c>
      <c r="B8371" t="s">
        <v>1816</v>
      </c>
      <c r="C8371" t="s">
        <v>1817</v>
      </c>
      <c r="D8371" t="s">
        <v>1818</v>
      </c>
      <c r="E8371" t="s">
        <v>363</v>
      </c>
      <c r="F8371" s="1">
        <v>41306</v>
      </c>
      <c r="G8371" t="s">
        <v>2895</v>
      </c>
      <c r="H8371">
        <v>201503</v>
      </c>
      <c r="I8371" t="s">
        <v>213</v>
      </c>
      <c r="J8371" t="s">
        <v>53</v>
      </c>
      <c r="K8371" t="s">
        <v>1407</v>
      </c>
      <c r="L8371" t="s">
        <v>54</v>
      </c>
      <c r="M8371" t="s">
        <v>1819</v>
      </c>
      <c r="N8371" t="s">
        <v>32</v>
      </c>
      <c r="O8371">
        <v>46278.04</v>
      </c>
      <c r="P8371" t="s">
        <v>1816</v>
      </c>
      <c r="Q8371" t="s">
        <v>1815</v>
      </c>
      <c r="R8371" t="s">
        <v>1820</v>
      </c>
      <c r="S8371" t="s">
        <v>216</v>
      </c>
      <c r="T8371" t="s">
        <v>592</v>
      </c>
    </row>
    <row r="8372" spans="1:20">
      <c r="A8372" t="s">
        <v>1815</v>
      </c>
      <c r="B8372" t="s">
        <v>1816</v>
      </c>
      <c r="C8372" t="s">
        <v>1817</v>
      </c>
      <c r="D8372" t="s">
        <v>1818</v>
      </c>
      <c r="E8372" t="s">
        <v>363</v>
      </c>
      <c r="F8372" s="1">
        <v>41306</v>
      </c>
      <c r="G8372" t="s">
        <v>2895</v>
      </c>
      <c r="H8372">
        <v>201503</v>
      </c>
      <c r="I8372" t="s">
        <v>213</v>
      </c>
      <c r="J8372" t="s">
        <v>53</v>
      </c>
      <c r="K8372" t="s">
        <v>1797</v>
      </c>
      <c r="L8372" t="s">
        <v>54</v>
      </c>
      <c r="M8372" t="s">
        <v>1819</v>
      </c>
      <c r="N8372" t="s">
        <v>32</v>
      </c>
      <c r="O8372">
        <v>16454.420000000002</v>
      </c>
      <c r="P8372" t="s">
        <v>1816</v>
      </c>
      <c r="Q8372" t="s">
        <v>1815</v>
      </c>
      <c r="R8372" t="s">
        <v>1820</v>
      </c>
      <c r="S8372" t="s">
        <v>216</v>
      </c>
      <c r="T8372" t="s">
        <v>592</v>
      </c>
    </row>
    <row r="8373" spans="1:20">
      <c r="A8373" t="s">
        <v>1815</v>
      </c>
      <c r="B8373" t="s">
        <v>1816</v>
      </c>
      <c r="C8373" t="s">
        <v>2816</v>
      </c>
      <c r="D8373" t="s">
        <v>2817</v>
      </c>
      <c r="E8373" t="s">
        <v>363</v>
      </c>
      <c r="F8373" s="1">
        <v>40777</v>
      </c>
      <c r="G8373" t="s">
        <v>2895</v>
      </c>
      <c r="H8373">
        <v>201503</v>
      </c>
      <c r="I8373" t="s">
        <v>213</v>
      </c>
      <c r="J8373" t="s">
        <v>53</v>
      </c>
      <c r="K8373" t="s">
        <v>214</v>
      </c>
      <c r="L8373" t="s">
        <v>54</v>
      </c>
      <c r="M8373" t="s">
        <v>1819</v>
      </c>
      <c r="N8373" t="s">
        <v>32</v>
      </c>
      <c r="O8373">
        <v>26.42</v>
      </c>
      <c r="P8373" t="s">
        <v>1816</v>
      </c>
      <c r="Q8373" t="s">
        <v>1815</v>
      </c>
      <c r="R8373" t="s">
        <v>1820</v>
      </c>
      <c r="S8373" t="s">
        <v>216</v>
      </c>
      <c r="T8373" t="s">
        <v>592</v>
      </c>
    </row>
    <row r="8374" spans="1:20">
      <c r="A8374" t="s">
        <v>1815</v>
      </c>
      <c r="B8374" t="s">
        <v>1816</v>
      </c>
      <c r="C8374" t="s">
        <v>2816</v>
      </c>
      <c r="D8374" t="s">
        <v>2817</v>
      </c>
      <c r="E8374" t="s">
        <v>363</v>
      </c>
      <c r="F8374" s="1">
        <v>40777</v>
      </c>
      <c r="G8374" t="s">
        <v>2895</v>
      </c>
      <c r="H8374">
        <v>201503</v>
      </c>
      <c r="I8374" t="s">
        <v>213</v>
      </c>
      <c r="J8374" t="s">
        <v>53</v>
      </c>
      <c r="K8374" t="s">
        <v>217</v>
      </c>
      <c r="L8374" t="s">
        <v>54</v>
      </c>
      <c r="M8374" t="s">
        <v>1819</v>
      </c>
      <c r="N8374" t="s">
        <v>32</v>
      </c>
      <c r="O8374">
        <v>0.03</v>
      </c>
      <c r="P8374" t="s">
        <v>1816</v>
      </c>
      <c r="Q8374" t="s">
        <v>1815</v>
      </c>
      <c r="R8374" t="s">
        <v>1820</v>
      </c>
      <c r="S8374" t="s">
        <v>216</v>
      </c>
      <c r="T8374" t="s">
        <v>592</v>
      </c>
    </row>
    <row r="8375" spans="1:20">
      <c r="A8375" t="s">
        <v>2560</v>
      </c>
      <c r="B8375" t="s">
        <v>2561</v>
      </c>
      <c r="C8375" t="s">
        <v>2562</v>
      </c>
      <c r="D8375" t="s">
        <v>2563</v>
      </c>
      <c r="E8375" t="s">
        <v>1850</v>
      </c>
      <c r="F8375" s="1">
        <v>41852</v>
      </c>
      <c r="G8375" t="s">
        <v>2895</v>
      </c>
      <c r="H8375">
        <v>201503</v>
      </c>
      <c r="I8375" t="s">
        <v>27</v>
      </c>
      <c r="J8375" t="s">
        <v>596</v>
      </c>
      <c r="K8375" t="s">
        <v>1900</v>
      </c>
      <c r="L8375" t="s">
        <v>2564</v>
      </c>
      <c r="M8375" t="s">
        <v>2565</v>
      </c>
      <c r="N8375" t="s">
        <v>32</v>
      </c>
      <c r="O8375">
        <v>148.85</v>
      </c>
      <c r="P8375" t="s">
        <v>2561</v>
      </c>
      <c r="Q8375" t="s">
        <v>2560</v>
      </c>
      <c r="R8375" t="s">
        <v>2566</v>
      </c>
      <c r="S8375" t="s">
        <v>1847</v>
      </c>
      <c r="T8375" t="s">
        <v>561</v>
      </c>
    </row>
    <row r="8376" spans="1:20">
      <c r="A8376" t="s">
        <v>1823</v>
      </c>
      <c r="B8376" t="s">
        <v>1824</v>
      </c>
      <c r="C8376" t="s">
        <v>1825</v>
      </c>
      <c r="D8376" t="s">
        <v>1826</v>
      </c>
      <c r="E8376" t="s">
        <v>1827</v>
      </c>
      <c r="F8376" s="1">
        <v>30682</v>
      </c>
      <c r="G8376" t="s">
        <v>2895</v>
      </c>
      <c r="H8376">
        <v>201503</v>
      </c>
      <c r="I8376" t="s">
        <v>27</v>
      </c>
      <c r="J8376" t="s">
        <v>596</v>
      </c>
      <c r="K8376" t="s">
        <v>1828</v>
      </c>
      <c r="L8376" t="s">
        <v>1829</v>
      </c>
      <c r="M8376" t="s">
        <v>1830</v>
      </c>
      <c r="N8376" t="s">
        <v>32</v>
      </c>
      <c r="O8376">
        <v>1316.66</v>
      </c>
      <c r="P8376" t="s">
        <v>1824</v>
      </c>
      <c r="Q8376" t="s">
        <v>1823</v>
      </c>
      <c r="R8376" t="s">
        <v>1831</v>
      </c>
      <c r="S8376" t="s">
        <v>1832</v>
      </c>
      <c r="T8376" t="s">
        <v>561</v>
      </c>
    </row>
    <row r="8377" spans="1:20">
      <c r="A8377" t="s">
        <v>1823</v>
      </c>
      <c r="B8377" t="s">
        <v>1824</v>
      </c>
      <c r="C8377" t="s">
        <v>1825</v>
      </c>
      <c r="D8377" t="s">
        <v>1826</v>
      </c>
      <c r="E8377" t="s">
        <v>1827</v>
      </c>
      <c r="F8377" s="1">
        <v>30682</v>
      </c>
      <c r="G8377" t="s">
        <v>2895</v>
      </c>
      <c r="H8377">
        <v>201503</v>
      </c>
      <c r="I8377" t="s">
        <v>27</v>
      </c>
      <c r="J8377" t="s">
        <v>596</v>
      </c>
      <c r="K8377" t="s">
        <v>1833</v>
      </c>
      <c r="L8377" t="s">
        <v>1829</v>
      </c>
      <c r="M8377" t="s">
        <v>1830</v>
      </c>
      <c r="N8377" t="s">
        <v>32</v>
      </c>
      <c r="O8377">
        <v>2816.4500000000003</v>
      </c>
      <c r="P8377" t="s">
        <v>1824</v>
      </c>
      <c r="Q8377" t="s">
        <v>1823</v>
      </c>
      <c r="R8377" t="s">
        <v>1831</v>
      </c>
      <c r="S8377" t="s">
        <v>1832</v>
      </c>
      <c r="T8377" t="s">
        <v>561</v>
      </c>
    </row>
    <row r="8378" spans="1:20">
      <c r="A8378" t="s">
        <v>1823</v>
      </c>
      <c r="B8378" t="s">
        <v>1824</v>
      </c>
      <c r="C8378" t="s">
        <v>1825</v>
      </c>
      <c r="D8378" t="s">
        <v>1826</v>
      </c>
      <c r="E8378" t="s">
        <v>1827</v>
      </c>
      <c r="F8378" s="1">
        <v>30682</v>
      </c>
      <c r="G8378" t="s">
        <v>2895</v>
      </c>
      <c r="H8378">
        <v>201503</v>
      </c>
      <c r="I8378" t="s">
        <v>27</v>
      </c>
      <c r="J8378" t="s">
        <v>596</v>
      </c>
      <c r="K8378" t="s">
        <v>1834</v>
      </c>
      <c r="L8378" t="s">
        <v>1829</v>
      </c>
      <c r="M8378" t="s">
        <v>1830</v>
      </c>
      <c r="N8378" t="s">
        <v>32</v>
      </c>
      <c r="O8378">
        <v>7616.33</v>
      </c>
      <c r="P8378" t="s">
        <v>1824</v>
      </c>
      <c r="Q8378" t="s">
        <v>1823</v>
      </c>
      <c r="R8378" t="s">
        <v>1831</v>
      </c>
      <c r="S8378" t="s">
        <v>1832</v>
      </c>
      <c r="T8378" t="s">
        <v>561</v>
      </c>
    </row>
    <row r="8379" spans="1:20">
      <c r="A8379" t="s">
        <v>1823</v>
      </c>
      <c r="B8379" t="s">
        <v>1824</v>
      </c>
      <c r="C8379" t="s">
        <v>1825</v>
      </c>
      <c r="D8379" t="s">
        <v>1826</v>
      </c>
      <c r="E8379" t="s">
        <v>1827</v>
      </c>
      <c r="F8379" s="1">
        <v>30682</v>
      </c>
      <c r="G8379" t="s">
        <v>2895</v>
      </c>
      <c r="H8379">
        <v>201503</v>
      </c>
      <c r="I8379" t="s">
        <v>27</v>
      </c>
      <c r="J8379" t="s">
        <v>596</v>
      </c>
      <c r="K8379" t="s">
        <v>1835</v>
      </c>
      <c r="L8379" t="s">
        <v>1829</v>
      </c>
      <c r="M8379" t="s">
        <v>1830</v>
      </c>
      <c r="N8379" t="s">
        <v>32</v>
      </c>
      <c r="O8379">
        <v>3.16</v>
      </c>
      <c r="P8379" t="s">
        <v>1824</v>
      </c>
      <c r="Q8379" t="s">
        <v>1823</v>
      </c>
      <c r="R8379" t="s">
        <v>1831</v>
      </c>
      <c r="S8379" t="s">
        <v>1832</v>
      </c>
      <c r="T8379" t="s">
        <v>561</v>
      </c>
    </row>
    <row r="8380" spans="1:20">
      <c r="A8380" t="s">
        <v>1823</v>
      </c>
      <c r="B8380" t="s">
        <v>1824</v>
      </c>
      <c r="C8380" t="s">
        <v>1825</v>
      </c>
      <c r="D8380" t="s">
        <v>1826</v>
      </c>
      <c r="E8380" t="s">
        <v>1827</v>
      </c>
      <c r="F8380" s="1">
        <v>30682</v>
      </c>
      <c r="G8380" t="s">
        <v>2895</v>
      </c>
      <c r="H8380">
        <v>201503</v>
      </c>
      <c r="I8380" t="s">
        <v>27</v>
      </c>
      <c r="J8380" t="s">
        <v>596</v>
      </c>
      <c r="K8380" t="s">
        <v>1836</v>
      </c>
      <c r="L8380" t="s">
        <v>1829</v>
      </c>
      <c r="M8380" t="s">
        <v>1830</v>
      </c>
      <c r="N8380" t="s">
        <v>32</v>
      </c>
      <c r="O8380">
        <v>1472.76</v>
      </c>
      <c r="P8380" t="s">
        <v>1824</v>
      </c>
      <c r="Q8380" t="s">
        <v>1823</v>
      </c>
      <c r="R8380" t="s">
        <v>1831</v>
      </c>
      <c r="S8380" t="s">
        <v>1832</v>
      </c>
      <c r="T8380" t="s">
        <v>561</v>
      </c>
    </row>
    <row r="8381" spans="1:20">
      <c r="A8381" t="s">
        <v>1823</v>
      </c>
      <c r="B8381" t="s">
        <v>1824</v>
      </c>
      <c r="C8381" t="s">
        <v>1825</v>
      </c>
      <c r="D8381" t="s">
        <v>1826</v>
      </c>
      <c r="E8381" t="s">
        <v>1827</v>
      </c>
      <c r="F8381" s="1">
        <v>30682</v>
      </c>
      <c r="G8381" t="s">
        <v>2895</v>
      </c>
      <c r="H8381">
        <v>201503</v>
      </c>
      <c r="I8381" t="s">
        <v>27</v>
      </c>
      <c r="J8381" t="s">
        <v>596</v>
      </c>
      <c r="K8381" t="s">
        <v>1837</v>
      </c>
      <c r="L8381" t="s">
        <v>1829</v>
      </c>
      <c r="M8381" t="s">
        <v>1830</v>
      </c>
      <c r="N8381" t="s">
        <v>32</v>
      </c>
      <c r="O8381">
        <v>13.950000000000001</v>
      </c>
      <c r="P8381" t="s">
        <v>1824</v>
      </c>
      <c r="Q8381" t="s">
        <v>1823</v>
      </c>
      <c r="R8381" t="s">
        <v>1831</v>
      </c>
      <c r="S8381" t="s">
        <v>1832</v>
      </c>
      <c r="T8381" t="s">
        <v>561</v>
      </c>
    </row>
    <row r="8382" spans="1:20">
      <c r="A8382" t="s">
        <v>1823</v>
      </c>
      <c r="B8382" t="s">
        <v>1824</v>
      </c>
      <c r="C8382" t="s">
        <v>1838</v>
      </c>
      <c r="D8382" t="s">
        <v>1839</v>
      </c>
      <c r="E8382" t="s">
        <v>1827</v>
      </c>
      <c r="F8382" s="1">
        <v>31464</v>
      </c>
      <c r="G8382" t="s">
        <v>2895</v>
      </c>
      <c r="H8382">
        <v>201503</v>
      </c>
      <c r="I8382" t="s">
        <v>27</v>
      </c>
      <c r="J8382" t="s">
        <v>596</v>
      </c>
      <c r="K8382" t="s">
        <v>1828</v>
      </c>
      <c r="L8382" t="s">
        <v>1840</v>
      </c>
      <c r="M8382" t="s">
        <v>1841</v>
      </c>
      <c r="N8382" t="s">
        <v>32</v>
      </c>
      <c r="O8382">
        <v>2453.38</v>
      </c>
      <c r="P8382" t="s">
        <v>1824</v>
      </c>
      <c r="Q8382" t="s">
        <v>1823</v>
      </c>
      <c r="R8382" t="s">
        <v>1831</v>
      </c>
      <c r="S8382" t="s">
        <v>1832</v>
      </c>
      <c r="T8382" t="s">
        <v>561</v>
      </c>
    </row>
    <row r="8383" spans="1:20">
      <c r="A8383" t="s">
        <v>1823</v>
      </c>
      <c r="B8383" t="s">
        <v>1824</v>
      </c>
      <c r="C8383" t="s">
        <v>1838</v>
      </c>
      <c r="D8383" t="s">
        <v>1839</v>
      </c>
      <c r="E8383" t="s">
        <v>1827</v>
      </c>
      <c r="F8383" s="1">
        <v>31464</v>
      </c>
      <c r="G8383" t="s">
        <v>2895</v>
      </c>
      <c r="H8383">
        <v>201503</v>
      </c>
      <c r="I8383" t="s">
        <v>27</v>
      </c>
      <c r="J8383" t="s">
        <v>596</v>
      </c>
      <c r="K8383" t="s">
        <v>1833</v>
      </c>
      <c r="L8383" t="s">
        <v>1840</v>
      </c>
      <c r="M8383" t="s">
        <v>1841</v>
      </c>
      <c r="N8383" t="s">
        <v>32</v>
      </c>
      <c r="O8383">
        <v>5325.9400000000005</v>
      </c>
      <c r="P8383" t="s">
        <v>1824</v>
      </c>
      <c r="Q8383" t="s">
        <v>1823</v>
      </c>
      <c r="R8383" t="s">
        <v>1831</v>
      </c>
      <c r="S8383" t="s">
        <v>1832</v>
      </c>
      <c r="T8383" t="s">
        <v>561</v>
      </c>
    </row>
    <row r="8384" spans="1:20">
      <c r="A8384" t="s">
        <v>1823</v>
      </c>
      <c r="B8384" t="s">
        <v>1824</v>
      </c>
      <c r="C8384" t="s">
        <v>1838</v>
      </c>
      <c r="D8384" t="s">
        <v>1839</v>
      </c>
      <c r="E8384" t="s">
        <v>1827</v>
      </c>
      <c r="F8384" s="1">
        <v>31464</v>
      </c>
      <c r="G8384" t="s">
        <v>2895</v>
      </c>
      <c r="H8384">
        <v>201503</v>
      </c>
      <c r="I8384" t="s">
        <v>27</v>
      </c>
      <c r="J8384" t="s">
        <v>596</v>
      </c>
      <c r="K8384" t="s">
        <v>1834</v>
      </c>
      <c r="L8384" t="s">
        <v>1840</v>
      </c>
      <c r="M8384" t="s">
        <v>1841</v>
      </c>
      <c r="N8384" t="s">
        <v>32</v>
      </c>
      <c r="O8384">
        <v>509.93</v>
      </c>
      <c r="P8384" t="s">
        <v>1824</v>
      </c>
      <c r="Q8384" t="s">
        <v>1823</v>
      </c>
      <c r="R8384" t="s">
        <v>1831</v>
      </c>
      <c r="S8384" t="s">
        <v>1832</v>
      </c>
      <c r="T8384" t="s">
        <v>561</v>
      </c>
    </row>
    <row r="8385" spans="1:20">
      <c r="A8385" t="s">
        <v>1823</v>
      </c>
      <c r="B8385" t="s">
        <v>1824</v>
      </c>
      <c r="C8385" t="s">
        <v>1838</v>
      </c>
      <c r="D8385" t="s">
        <v>1839</v>
      </c>
      <c r="E8385" t="s">
        <v>1827</v>
      </c>
      <c r="F8385" s="1">
        <v>31464</v>
      </c>
      <c r="G8385" t="s">
        <v>2895</v>
      </c>
      <c r="H8385">
        <v>201503</v>
      </c>
      <c r="I8385" t="s">
        <v>27</v>
      </c>
      <c r="J8385" t="s">
        <v>596</v>
      </c>
      <c r="K8385" t="s">
        <v>1836</v>
      </c>
      <c r="L8385" t="s">
        <v>1840</v>
      </c>
      <c r="M8385" t="s">
        <v>1841</v>
      </c>
      <c r="N8385" t="s">
        <v>32</v>
      </c>
      <c r="O8385">
        <v>495.94</v>
      </c>
      <c r="P8385" t="s">
        <v>1824</v>
      </c>
      <c r="Q8385" t="s">
        <v>1823</v>
      </c>
      <c r="R8385" t="s">
        <v>1831</v>
      </c>
      <c r="S8385" t="s">
        <v>1832</v>
      </c>
      <c r="T8385" t="s">
        <v>561</v>
      </c>
    </row>
    <row r="8386" spans="1:20">
      <c r="A8386" t="s">
        <v>1823</v>
      </c>
      <c r="B8386" t="s">
        <v>1824</v>
      </c>
      <c r="C8386" t="s">
        <v>1838</v>
      </c>
      <c r="D8386" t="s">
        <v>1839</v>
      </c>
      <c r="E8386" t="s">
        <v>1827</v>
      </c>
      <c r="F8386" s="1">
        <v>31464</v>
      </c>
      <c r="G8386" t="s">
        <v>2895</v>
      </c>
      <c r="H8386">
        <v>201503</v>
      </c>
      <c r="I8386" t="s">
        <v>27</v>
      </c>
      <c r="J8386" t="s">
        <v>596</v>
      </c>
      <c r="K8386" t="s">
        <v>1837</v>
      </c>
      <c r="L8386" t="s">
        <v>1840</v>
      </c>
      <c r="M8386" t="s">
        <v>1841</v>
      </c>
      <c r="N8386" t="s">
        <v>32</v>
      </c>
      <c r="O8386">
        <v>36.5</v>
      </c>
      <c r="P8386" t="s">
        <v>1824</v>
      </c>
      <c r="Q8386" t="s">
        <v>1823</v>
      </c>
      <c r="R8386" t="s">
        <v>1831</v>
      </c>
      <c r="S8386" t="s">
        <v>1832</v>
      </c>
      <c r="T8386" t="s">
        <v>561</v>
      </c>
    </row>
    <row r="8387" spans="1:20">
      <c r="A8387" t="s">
        <v>1842</v>
      </c>
      <c r="B8387" t="s">
        <v>1843</v>
      </c>
      <c r="C8387" t="s">
        <v>2567</v>
      </c>
      <c r="D8387" t="s">
        <v>2568</v>
      </c>
      <c r="E8387" t="s">
        <v>1850</v>
      </c>
      <c r="F8387" s="1">
        <v>40179</v>
      </c>
      <c r="G8387" t="s">
        <v>2895</v>
      </c>
      <c r="H8387">
        <v>201503</v>
      </c>
      <c r="I8387" t="s">
        <v>27</v>
      </c>
      <c r="J8387" t="s">
        <v>596</v>
      </c>
      <c r="K8387" t="s">
        <v>1856</v>
      </c>
      <c r="L8387" t="s">
        <v>2569</v>
      </c>
      <c r="M8387" t="s">
        <v>2570</v>
      </c>
      <c r="N8387" t="s">
        <v>32</v>
      </c>
      <c r="O8387">
        <v>17.760000000000002</v>
      </c>
      <c r="P8387" t="s">
        <v>1843</v>
      </c>
      <c r="Q8387" t="s">
        <v>1842</v>
      </c>
      <c r="R8387" t="s">
        <v>1846</v>
      </c>
      <c r="S8387" t="s">
        <v>1847</v>
      </c>
      <c r="T8387" t="s">
        <v>592</v>
      </c>
    </row>
    <row r="8388" spans="1:20">
      <c r="A8388" t="s">
        <v>1842</v>
      </c>
      <c r="B8388" t="s">
        <v>1843</v>
      </c>
      <c r="C8388" t="s">
        <v>3063</v>
      </c>
      <c r="D8388" t="s">
        <v>3064</v>
      </c>
      <c r="E8388" t="s">
        <v>1850</v>
      </c>
      <c r="F8388" s="1">
        <v>41640</v>
      </c>
      <c r="G8388" t="s">
        <v>2895</v>
      </c>
      <c r="H8388">
        <v>201503</v>
      </c>
      <c r="I8388" t="s">
        <v>27</v>
      </c>
      <c r="J8388" t="s">
        <v>596</v>
      </c>
      <c r="K8388" t="s">
        <v>1879</v>
      </c>
      <c r="L8388" t="s">
        <v>1852</v>
      </c>
      <c r="M8388" t="s">
        <v>1853</v>
      </c>
      <c r="N8388" t="s">
        <v>32</v>
      </c>
      <c r="O8388">
        <v>128019.74</v>
      </c>
      <c r="P8388" t="s">
        <v>1843</v>
      </c>
      <c r="Q8388" t="s">
        <v>1842</v>
      </c>
      <c r="R8388" t="s">
        <v>1846</v>
      </c>
      <c r="S8388" t="s">
        <v>1847</v>
      </c>
      <c r="T8388" t="s">
        <v>592</v>
      </c>
    </row>
    <row r="8389" spans="1:20">
      <c r="A8389" t="s">
        <v>1842</v>
      </c>
      <c r="B8389" t="s">
        <v>1843</v>
      </c>
      <c r="C8389" t="s">
        <v>1848</v>
      </c>
      <c r="D8389" t="s">
        <v>1849</v>
      </c>
      <c r="E8389" t="s">
        <v>1850</v>
      </c>
      <c r="F8389" s="1">
        <v>41022</v>
      </c>
      <c r="G8389" t="s">
        <v>2895</v>
      </c>
      <c r="H8389">
        <v>201503</v>
      </c>
      <c r="I8389" t="s">
        <v>27</v>
      </c>
      <c r="J8389" t="s">
        <v>596</v>
      </c>
      <c r="K8389" t="s">
        <v>1851</v>
      </c>
      <c r="L8389" t="s">
        <v>1852</v>
      </c>
      <c r="M8389" t="s">
        <v>1853</v>
      </c>
      <c r="N8389" t="s">
        <v>32</v>
      </c>
      <c r="O8389">
        <v>163.21</v>
      </c>
      <c r="P8389" t="s">
        <v>1843</v>
      </c>
      <c r="Q8389" t="s">
        <v>1842</v>
      </c>
      <c r="R8389" t="s">
        <v>1846</v>
      </c>
      <c r="S8389" t="s">
        <v>1847</v>
      </c>
      <c r="T8389" t="s">
        <v>592</v>
      </c>
    </row>
    <row r="8390" spans="1:20">
      <c r="A8390" t="s">
        <v>1842</v>
      </c>
      <c r="B8390" t="s">
        <v>1843</v>
      </c>
      <c r="C8390" t="s">
        <v>1854</v>
      </c>
      <c r="D8390" t="s">
        <v>1855</v>
      </c>
      <c r="E8390" t="s">
        <v>1850</v>
      </c>
      <c r="F8390" s="1">
        <v>41122</v>
      </c>
      <c r="G8390" t="s">
        <v>2895</v>
      </c>
      <c r="H8390">
        <v>201503</v>
      </c>
      <c r="I8390" t="s">
        <v>27</v>
      </c>
      <c r="J8390" t="s">
        <v>596</v>
      </c>
      <c r="K8390" t="s">
        <v>1856</v>
      </c>
      <c r="L8390" t="s">
        <v>1852</v>
      </c>
      <c r="M8390" t="s">
        <v>1853</v>
      </c>
      <c r="N8390" t="s">
        <v>32</v>
      </c>
      <c r="O8390">
        <v>2471.17</v>
      </c>
      <c r="P8390" t="s">
        <v>1843</v>
      </c>
      <c r="Q8390" t="s">
        <v>1842</v>
      </c>
      <c r="R8390" t="s">
        <v>1846</v>
      </c>
      <c r="S8390" t="s">
        <v>1847</v>
      </c>
      <c r="T8390" t="s">
        <v>592</v>
      </c>
    </row>
    <row r="8391" spans="1:20">
      <c r="A8391" t="s">
        <v>1860</v>
      </c>
      <c r="B8391" t="s">
        <v>1861</v>
      </c>
      <c r="C8391" t="s">
        <v>3065</v>
      </c>
      <c r="D8391" t="s">
        <v>3066</v>
      </c>
      <c r="E8391" t="s">
        <v>600</v>
      </c>
      <c r="F8391" s="1">
        <v>40840</v>
      </c>
      <c r="G8391" t="s">
        <v>2895</v>
      </c>
      <c r="H8391">
        <v>201503</v>
      </c>
      <c r="I8391" t="s">
        <v>27</v>
      </c>
      <c r="J8391" t="s">
        <v>596</v>
      </c>
      <c r="K8391" t="s">
        <v>1132</v>
      </c>
      <c r="L8391" t="s">
        <v>1116</v>
      </c>
      <c r="M8391" t="s">
        <v>31</v>
      </c>
      <c r="N8391" t="s">
        <v>32</v>
      </c>
      <c r="O8391">
        <v>438991.91000000003</v>
      </c>
      <c r="P8391" t="s">
        <v>1861</v>
      </c>
      <c r="Q8391" t="s">
        <v>1860</v>
      </c>
      <c r="R8391" t="s">
        <v>1864</v>
      </c>
      <c r="S8391" t="s">
        <v>1847</v>
      </c>
      <c r="T8391" t="s">
        <v>561</v>
      </c>
    </row>
    <row r="8392" spans="1:20">
      <c r="A8392" t="s">
        <v>1870</v>
      </c>
      <c r="B8392" t="s">
        <v>1871</v>
      </c>
      <c r="C8392" t="s">
        <v>3067</v>
      </c>
      <c r="D8392" t="s">
        <v>3068</v>
      </c>
      <c r="E8392" t="s">
        <v>600</v>
      </c>
      <c r="F8392" s="1">
        <v>41913</v>
      </c>
      <c r="G8392" t="s">
        <v>2895</v>
      </c>
      <c r="H8392">
        <v>201503</v>
      </c>
      <c r="I8392" t="s">
        <v>27</v>
      </c>
      <c r="J8392" t="s">
        <v>596</v>
      </c>
      <c r="K8392" t="s">
        <v>1135</v>
      </c>
      <c r="L8392" t="s">
        <v>1116</v>
      </c>
      <c r="M8392" t="s">
        <v>31</v>
      </c>
      <c r="N8392" t="s">
        <v>32</v>
      </c>
      <c r="O8392">
        <v>3028.18</v>
      </c>
      <c r="P8392" t="s">
        <v>1871</v>
      </c>
      <c r="Q8392" t="s">
        <v>1870</v>
      </c>
      <c r="R8392" t="s">
        <v>1876</v>
      </c>
      <c r="S8392" t="s">
        <v>1847</v>
      </c>
      <c r="T8392" t="s">
        <v>561</v>
      </c>
    </row>
    <row r="8393" spans="1:20">
      <c r="A8393" t="s">
        <v>1870</v>
      </c>
      <c r="B8393" t="s">
        <v>1871</v>
      </c>
      <c r="C8393" t="s">
        <v>3069</v>
      </c>
      <c r="D8393" t="s">
        <v>3070</v>
      </c>
      <c r="E8393" t="s">
        <v>1850</v>
      </c>
      <c r="F8393" s="1">
        <v>41974</v>
      </c>
      <c r="G8393" t="s">
        <v>2895</v>
      </c>
      <c r="H8393">
        <v>201503</v>
      </c>
      <c r="I8393" t="s">
        <v>27</v>
      </c>
      <c r="J8393" t="s">
        <v>596</v>
      </c>
      <c r="K8393" t="s">
        <v>1851</v>
      </c>
      <c r="L8393" t="s">
        <v>1884</v>
      </c>
      <c r="M8393" t="s">
        <v>1885</v>
      </c>
      <c r="N8393" t="s">
        <v>32</v>
      </c>
      <c r="O8393">
        <v>4391.91</v>
      </c>
      <c r="P8393" t="s">
        <v>1871</v>
      </c>
      <c r="Q8393" t="s">
        <v>1870</v>
      </c>
      <c r="R8393" t="s">
        <v>1876</v>
      </c>
      <c r="S8393" t="s">
        <v>1847</v>
      </c>
      <c r="T8393" t="s">
        <v>561</v>
      </c>
    </row>
    <row r="8394" spans="1:20">
      <c r="A8394" t="s">
        <v>1870</v>
      </c>
      <c r="B8394" t="s">
        <v>1871</v>
      </c>
      <c r="C8394" t="s">
        <v>1892</v>
      </c>
      <c r="D8394" t="s">
        <v>1893</v>
      </c>
      <c r="E8394" t="s">
        <v>1850</v>
      </c>
      <c r="F8394" s="1">
        <v>40603</v>
      </c>
      <c r="G8394" t="s">
        <v>2895</v>
      </c>
      <c r="H8394">
        <v>201503</v>
      </c>
      <c r="I8394" t="s">
        <v>27</v>
      </c>
      <c r="J8394" t="s">
        <v>596</v>
      </c>
      <c r="K8394" t="s">
        <v>1856</v>
      </c>
      <c r="L8394" t="s">
        <v>1894</v>
      </c>
      <c r="M8394" t="s">
        <v>1895</v>
      </c>
      <c r="N8394" t="s">
        <v>32</v>
      </c>
      <c r="O8394">
        <v>1524.47</v>
      </c>
      <c r="P8394" t="s">
        <v>1871</v>
      </c>
      <c r="Q8394" t="s">
        <v>1870</v>
      </c>
      <c r="R8394" t="s">
        <v>1876</v>
      </c>
      <c r="S8394" t="s">
        <v>1847</v>
      </c>
      <c r="T8394" t="s">
        <v>561</v>
      </c>
    </row>
    <row r="8395" spans="1:20">
      <c r="A8395" t="s">
        <v>1870</v>
      </c>
      <c r="B8395" t="s">
        <v>1871</v>
      </c>
      <c r="C8395" t="s">
        <v>3071</v>
      </c>
      <c r="D8395" t="s">
        <v>3072</v>
      </c>
      <c r="E8395" t="s">
        <v>1850</v>
      </c>
      <c r="F8395" s="1">
        <v>41852</v>
      </c>
      <c r="G8395" t="s">
        <v>2895</v>
      </c>
      <c r="H8395">
        <v>201503</v>
      </c>
      <c r="I8395" t="s">
        <v>27</v>
      </c>
      <c r="J8395" t="s">
        <v>596</v>
      </c>
      <c r="K8395" t="s">
        <v>1851</v>
      </c>
      <c r="L8395" t="s">
        <v>2204</v>
      </c>
      <c r="M8395" t="s">
        <v>2205</v>
      </c>
      <c r="N8395" t="s">
        <v>32</v>
      </c>
      <c r="O8395">
        <v>17827.100000000002</v>
      </c>
      <c r="P8395" t="s">
        <v>1871</v>
      </c>
      <c r="Q8395" t="s">
        <v>1870</v>
      </c>
      <c r="R8395" t="s">
        <v>1876</v>
      </c>
      <c r="S8395" t="s">
        <v>1847</v>
      </c>
      <c r="T8395" t="s">
        <v>561</v>
      </c>
    </row>
    <row r="8396" spans="1:20">
      <c r="A8396" t="s">
        <v>1870</v>
      </c>
      <c r="B8396" t="s">
        <v>1871</v>
      </c>
      <c r="C8396" t="s">
        <v>3073</v>
      </c>
      <c r="D8396" t="s">
        <v>3074</v>
      </c>
      <c r="E8396" t="s">
        <v>1850</v>
      </c>
      <c r="F8396" s="1">
        <v>41640</v>
      </c>
      <c r="G8396" t="s">
        <v>2895</v>
      </c>
      <c r="H8396">
        <v>201503</v>
      </c>
      <c r="I8396" t="s">
        <v>27</v>
      </c>
      <c r="J8396" t="s">
        <v>596</v>
      </c>
      <c r="K8396" t="s">
        <v>1856</v>
      </c>
      <c r="L8396" t="s">
        <v>2204</v>
      </c>
      <c r="M8396" t="s">
        <v>2205</v>
      </c>
      <c r="N8396" t="s">
        <v>32</v>
      </c>
      <c r="O8396">
        <v>694440.02</v>
      </c>
      <c r="P8396" t="s">
        <v>1871</v>
      </c>
      <c r="Q8396" t="s">
        <v>1870</v>
      </c>
      <c r="R8396" t="s">
        <v>1876</v>
      </c>
      <c r="S8396" t="s">
        <v>1847</v>
      </c>
      <c r="T8396" t="s">
        <v>561</v>
      </c>
    </row>
    <row r="8397" spans="1:20">
      <c r="A8397" t="s">
        <v>1905</v>
      </c>
      <c r="B8397" t="s">
        <v>1897</v>
      </c>
      <c r="C8397" t="s">
        <v>1909</v>
      </c>
      <c r="D8397" t="s">
        <v>1910</v>
      </c>
      <c r="E8397" t="s">
        <v>1827</v>
      </c>
      <c r="F8397" s="1">
        <v>37561</v>
      </c>
      <c r="G8397" t="s">
        <v>2895</v>
      </c>
      <c r="H8397">
        <v>201503</v>
      </c>
      <c r="I8397" t="s">
        <v>27</v>
      </c>
      <c r="J8397" t="s">
        <v>596</v>
      </c>
      <c r="K8397" t="s">
        <v>1911</v>
      </c>
      <c r="L8397" t="s">
        <v>1901</v>
      </c>
      <c r="M8397" t="s">
        <v>1902</v>
      </c>
      <c r="N8397" t="s">
        <v>32</v>
      </c>
      <c r="O8397">
        <v>0.87</v>
      </c>
      <c r="P8397" t="s">
        <v>1897</v>
      </c>
      <c r="Q8397" t="s">
        <v>1905</v>
      </c>
      <c r="R8397" t="s">
        <v>1903</v>
      </c>
      <c r="S8397" t="s">
        <v>1904</v>
      </c>
      <c r="T8397" t="s">
        <v>561</v>
      </c>
    </row>
    <row r="8398" spans="1:20">
      <c r="A8398" t="s">
        <v>1905</v>
      </c>
      <c r="B8398" t="s">
        <v>1897</v>
      </c>
      <c r="C8398" t="s">
        <v>1909</v>
      </c>
      <c r="D8398" t="s">
        <v>1910</v>
      </c>
      <c r="E8398" t="s">
        <v>1827</v>
      </c>
      <c r="F8398" s="1">
        <v>37561</v>
      </c>
      <c r="G8398" t="s">
        <v>2895</v>
      </c>
      <c r="H8398">
        <v>201503</v>
      </c>
      <c r="I8398" t="s">
        <v>27</v>
      </c>
      <c r="J8398" t="s">
        <v>596</v>
      </c>
      <c r="K8398" t="s">
        <v>1908</v>
      </c>
      <c r="L8398" t="s">
        <v>1901</v>
      </c>
      <c r="M8398" t="s">
        <v>1902</v>
      </c>
      <c r="N8398" t="s">
        <v>32</v>
      </c>
      <c r="O8398">
        <v>2.12</v>
      </c>
      <c r="P8398" t="s">
        <v>1897</v>
      </c>
      <c r="Q8398" t="s">
        <v>1905</v>
      </c>
      <c r="R8398" t="s">
        <v>1903</v>
      </c>
      <c r="S8398" t="s">
        <v>1904</v>
      </c>
      <c r="T8398" t="s">
        <v>561</v>
      </c>
    </row>
    <row r="8399" spans="1:20">
      <c r="A8399" t="s">
        <v>1905</v>
      </c>
      <c r="B8399" t="s">
        <v>1897</v>
      </c>
      <c r="C8399" t="s">
        <v>1909</v>
      </c>
      <c r="D8399" t="s">
        <v>1910</v>
      </c>
      <c r="E8399" t="s">
        <v>1827</v>
      </c>
      <c r="F8399" s="1">
        <v>37561</v>
      </c>
      <c r="G8399" t="s">
        <v>2895</v>
      </c>
      <c r="H8399">
        <v>201503</v>
      </c>
      <c r="I8399" t="s">
        <v>27</v>
      </c>
      <c r="J8399" t="s">
        <v>596</v>
      </c>
      <c r="K8399" t="s">
        <v>1912</v>
      </c>
      <c r="L8399" t="s">
        <v>1901</v>
      </c>
      <c r="M8399" t="s">
        <v>1902</v>
      </c>
      <c r="N8399" t="s">
        <v>32</v>
      </c>
      <c r="O8399">
        <v>132.78</v>
      </c>
      <c r="P8399" t="s">
        <v>1897</v>
      </c>
      <c r="Q8399" t="s">
        <v>1905</v>
      </c>
      <c r="R8399" t="s">
        <v>1903</v>
      </c>
      <c r="S8399" t="s">
        <v>1904</v>
      </c>
      <c r="T8399" t="s">
        <v>561</v>
      </c>
    </row>
    <row r="8400" spans="1:20">
      <c r="A8400" t="s">
        <v>1905</v>
      </c>
      <c r="B8400" t="s">
        <v>1897</v>
      </c>
      <c r="C8400" t="s">
        <v>1909</v>
      </c>
      <c r="D8400" t="s">
        <v>1910</v>
      </c>
      <c r="E8400" t="s">
        <v>1827</v>
      </c>
      <c r="F8400" s="1">
        <v>37561</v>
      </c>
      <c r="G8400" t="s">
        <v>2895</v>
      </c>
      <c r="H8400">
        <v>201503</v>
      </c>
      <c r="I8400" t="s">
        <v>27</v>
      </c>
      <c r="J8400" t="s">
        <v>596</v>
      </c>
      <c r="K8400" t="s">
        <v>1900</v>
      </c>
      <c r="L8400" t="s">
        <v>1901</v>
      </c>
      <c r="M8400" t="s">
        <v>1902</v>
      </c>
      <c r="N8400" t="s">
        <v>32</v>
      </c>
      <c r="O8400">
        <v>0.22</v>
      </c>
      <c r="P8400" t="s">
        <v>1897</v>
      </c>
      <c r="Q8400" t="s">
        <v>1905</v>
      </c>
      <c r="R8400" t="s">
        <v>1903</v>
      </c>
      <c r="S8400" t="s">
        <v>1904</v>
      </c>
      <c r="T8400" t="s">
        <v>561</v>
      </c>
    </row>
    <row r="8401" spans="1:20">
      <c r="A8401" t="s">
        <v>1905</v>
      </c>
      <c r="B8401" t="s">
        <v>1897</v>
      </c>
      <c r="C8401" t="s">
        <v>1909</v>
      </c>
      <c r="D8401" t="s">
        <v>1910</v>
      </c>
      <c r="E8401" t="s">
        <v>1827</v>
      </c>
      <c r="F8401" s="1">
        <v>37561</v>
      </c>
      <c r="G8401" t="s">
        <v>2895</v>
      </c>
      <c r="H8401">
        <v>201503</v>
      </c>
      <c r="I8401" t="s">
        <v>27</v>
      </c>
      <c r="J8401" t="s">
        <v>596</v>
      </c>
      <c r="K8401" t="s">
        <v>1913</v>
      </c>
      <c r="L8401" t="s">
        <v>1901</v>
      </c>
      <c r="M8401" t="s">
        <v>1902</v>
      </c>
      <c r="N8401" t="s">
        <v>32</v>
      </c>
      <c r="O8401">
        <v>1.07</v>
      </c>
      <c r="P8401" t="s">
        <v>1897</v>
      </c>
      <c r="Q8401" t="s">
        <v>1905</v>
      </c>
      <c r="R8401" t="s">
        <v>1903</v>
      </c>
      <c r="S8401" t="s">
        <v>1904</v>
      </c>
      <c r="T8401" t="s">
        <v>561</v>
      </c>
    </row>
    <row r="8402" spans="1:20">
      <c r="A8402" t="s">
        <v>1914</v>
      </c>
      <c r="B8402" t="s">
        <v>1897</v>
      </c>
      <c r="C8402" t="s">
        <v>3075</v>
      </c>
      <c r="D8402" t="s">
        <v>3076</v>
      </c>
      <c r="E8402" t="s">
        <v>1850</v>
      </c>
      <c r="F8402" s="1">
        <v>41883</v>
      </c>
      <c r="G8402" t="s">
        <v>2895</v>
      </c>
      <c r="H8402">
        <v>201503</v>
      </c>
      <c r="I8402" t="s">
        <v>27</v>
      </c>
      <c r="J8402" t="s">
        <v>596</v>
      </c>
      <c r="K8402" t="s">
        <v>1828</v>
      </c>
      <c r="L8402" t="s">
        <v>1918</v>
      </c>
      <c r="M8402" t="s">
        <v>1919</v>
      </c>
      <c r="N8402" t="s">
        <v>32</v>
      </c>
      <c r="O8402">
        <v>170696.1</v>
      </c>
      <c r="P8402" t="s">
        <v>1897</v>
      </c>
      <c r="Q8402" t="s">
        <v>1914</v>
      </c>
      <c r="R8402" t="s">
        <v>1903</v>
      </c>
      <c r="S8402" t="s">
        <v>1904</v>
      </c>
      <c r="T8402" t="s">
        <v>561</v>
      </c>
    </row>
    <row r="8403" spans="1:20">
      <c r="A8403" t="s">
        <v>1914</v>
      </c>
      <c r="B8403" t="s">
        <v>1897</v>
      </c>
      <c r="C8403" t="s">
        <v>1922</v>
      </c>
      <c r="D8403" t="s">
        <v>1923</v>
      </c>
      <c r="E8403" t="s">
        <v>1850</v>
      </c>
      <c r="F8403" s="1">
        <v>41609</v>
      </c>
      <c r="G8403" t="s">
        <v>2895</v>
      </c>
      <c r="H8403">
        <v>201503</v>
      </c>
      <c r="I8403" t="s">
        <v>27</v>
      </c>
      <c r="J8403" t="s">
        <v>596</v>
      </c>
      <c r="K8403" t="s">
        <v>1835</v>
      </c>
      <c r="L8403" t="s">
        <v>1918</v>
      </c>
      <c r="M8403" t="s">
        <v>1919</v>
      </c>
      <c r="N8403" t="s">
        <v>32</v>
      </c>
      <c r="O8403">
        <v>46.26</v>
      </c>
      <c r="P8403" t="s">
        <v>1897</v>
      </c>
      <c r="Q8403" t="s">
        <v>1914</v>
      </c>
      <c r="R8403" t="s">
        <v>1903</v>
      </c>
      <c r="S8403" t="s">
        <v>1904</v>
      </c>
      <c r="T8403" t="s">
        <v>561</v>
      </c>
    </row>
    <row r="8404" spans="1:20">
      <c r="A8404" t="s">
        <v>1914</v>
      </c>
      <c r="B8404" t="s">
        <v>1897</v>
      </c>
      <c r="C8404" t="s">
        <v>1924</v>
      </c>
      <c r="D8404" t="s">
        <v>1925</v>
      </c>
      <c r="E8404" t="s">
        <v>1827</v>
      </c>
      <c r="F8404" s="1">
        <v>36217</v>
      </c>
      <c r="G8404" t="s">
        <v>2895</v>
      </c>
      <c r="H8404">
        <v>201503</v>
      </c>
      <c r="I8404" t="s">
        <v>27</v>
      </c>
      <c r="J8404" t="s">
        <v>596</v>
      </c>
      <c r="K8404" t="s">
        <v>1833</v>
      </c>
      <c r="L8404" t="s">
        <v>1918</v>
      </c>
      <c r="M8404" t="s">
        <v>1919</v>
      </c>
      <c r="N8404" t="s">
        <v>32</v>
      </c>
      <c r="O8404">
        <v>7503.6100000000006</v>
      </c>
      <c r="P8404" t="s">
        <v>1897</v>
      </c>
      <c r="Q8404" t="s">
        <v>1914</v>
      </c>
      <c r="R8404" t="s">
        <v>1903</v>
      </c>
      <c r="S8404" t="s">
        <v>1904</v>
      </c>
      <c r="T8404" t="s">
        <v>561</v>
      </c>
    </row>
    <row r="8405" spans="1:20">
      <c r="A8405" t="s">
        <v>1935</v>
      </c>
      <c r="B8405" t="s">
        <v>1936</v>
      </c>
      <c r="C8405" t="s">
        <v>3077</v>
      </c>
      <c r="D8405" t="s">
        <v>3078</v>
      </c>
      <c r="E8405" t="s">
        <v>1850</v>
      </c>
      <c r="F8405" s="1">
        <v>40422</v>
      </c>
      <c r="G8405" t="s">
        <v>2895</v>
      </c>
      <c r="H8405">
        <v>201503</v>
      </c>
      <c r="I8405" t="s">
        <v>27</v>
      </c>
      <c r="J8405" t="s">
        <v>596</v>
      </c>
      <c r="K8405" t="s">
        <v>1828</v>
      </c>
      <c r="L8405" t="s">
        <v>1918</v>
      </c>
      <c r="M8405" t="s">
        <v>1919</v>
      </c>
      <c r="N8405" t="s">
        <v>32</v>
      </c>
      <c r="O8405">
        <v>1824998.04</v>
      </c>
      <c r="P8405" t="s">
        <v>1936</v>
      </c>
      <c r="Q8405" t="s">
        <v>1935</v>
      </c>
      <c r="R8405" t="s">
        <v>1939</v>
      </c>
      <c r="S8405" t="s">
        <v>1832</v>
      </c>
      <c r="T8405" t="s">
        <v>592</v>
      </c>
    </row>
    <row r="8406" spans="1:20">
      <c r="A8406" t="s">
        <v>3079</v>
      </c>
      <c r="B8406" t="s">
        <v>3080</v>
      </c>
      <c r="C8406" t="s">
        <v>3081</v>
      </c>
      <c r="D8406" t="s">
        <v>3082</v>
      </c>
      <c r="E8406" t="s">
        <v>1850</v>
      </c>
      <c r="F8406" s="1">
        <v>40564</v>
      </c>
      <c r="G8406" t="s">
        <v>2895</v>
      </c>
      <c r="H8406">
        <v>201503</v>
      </c>
      <c r="I8406" t="s">
        <v>27</v>
      </c>
      <c r="J8406" t="s">
        <v>596</v>
      </c>
      <c r="K8406" t="s">
        <v>1859</v>
      </c>
      <c r="L8406" t="s">
        <v>1884</v>
      </c>
      <c r="M8406" t="s">
        <v>1885</v>
      </c>
      <c r="N8406" t="s">
        <v>32</v>
      </c>
      <c r="O8406">
        <v>3575646.68</v>
      </c>
      <c r="P8406" t="s">
        <v>3080</v>
      </c>
      <c r="Q8406" t="s">
        <v>3079</v>
      </c>
      <c r="R8406" t="s">
        <v>3083</v>
      </c>
      <c r="S8406" t="s">
        <v>1847</v>
      </c>
      <c r="T8406" t="s">
        <v>592</v>
      </c>
    </row>
    <row r="8407" spans="1:20">
      <c r="A8407" t="s">
        <v>3084</v>
      </c>
      <c r="B8407" t="s">
        <v>3085</v>
      </c>
      <c r="C8407" t="s">
        <v>3086</v>
      </c>
      <c r="D8407" t="s">
        <v>3087</v>
      </c>
      <c r="E8407" t="s">
        <v>1850</v>
      </c>
      <c r="F8407" s="1">
        <v>41671</v>
      </c>
      <c r="G8407" t="s">
        <v>2895</v>
      </c>
      <c r="H8407">
        <v>201503</v>
      </c>
      <c r="I8407" t="s">
        <v>27</v>
      </c>
      <c r="J8407" t="s">
        <v>596</v>
      </c>
      <c r="K8407" t="s">
        <v>1859</v>
      </c>
      <c r="L8407" t="s">
        <v>2204</v>
      </c>
      <c r="M8407" t="s">
        <v>2205</v>
      </c>
      <c r="N8407" t="s">
        <v>32</v>
      </c>
      <c r="O8407">
        <v>649672.07999999996</v>
      </c>
      <c r="P8407" t="s">
        <v>3085</v>
      </c>
      <c r="Q8407" t="s">
        <v>3084</v>
      </c>
      <c r="R8407" t="s">
        <v>3088</v>
      </c>
      <c r="S8407" t="s">
        <v>1847</v>
      </c>
      <c r="T8407" t="s">
        <v>592</v>
      </c>
    </row>
    <row r="8408" spans="1:20">
      <c r="A8408" t="s">
        <v>1954</v>
      </c>
      <c r="B8408" t="s">
        <v>1948</v>
      </c>
      <c r="C8408" t="s">
        <v>3089</v>
      </c>
      <c r="D8408" t="s">
        <v>3090</v>
      </c>
      <c r="E8408" t="s">
        <v>600</v>
      </c>
      <c r="F8408" s="1">
        <v>41365</v>
      </c>
      <c r="G8408" t="s">
        <v>2895</v>
      </c>
      <c r="H8408">
        <v>201503</v>
      </c>
      <c r="I8408" t="s">
        <v>1131</v>
      </c>
      <c r="J8408" t="s">
        <v>1122</v>
      </c>
      <c r="K8408" t="s">
        <v>1123</v>
      </c>
      <c r="L8408" t="s">
        <v>1124</v>
      </c>
      <c r="M8408" t="s">
        <v>31</v>
      </c>
      <c r="N8408" t="s">
        <v>32</v>
      </c>
      <c r="O8408">
        <v>9791.49</v>
      </c>
      <c r="P8408" t="s">
        <v>1948</v>
      </c>
      <c r="Q8408" t="s">
        <v>1954</v>
      </c>
      <c r="R8408" t="s">
        <v>1952</v>
      </c>
      <c r="S8408" t="s">
        <v>1953</v>
      </c>
      <c r="T8408" t="s">
        <v>35</v>
      </c>
    </row>
    <row r="8409" spans="1:20">
      <c r="A8409" t="s">
        <v>1954</v>
      </c>
      <c r="B8409" t="s">
        <v>1948</v>
      </c>
      <c r="C8409" t="s">
        <v>3089</v>
      </c>
      <c r="D8409" t="s">
        <v>3090</v>
      </c>
      <c r="E8409" t="s">
        <v>600</v>
      </c>
      <c r="F8409" s="1">
        <v>41365</v>
      </c>
      <c r="G8409" t="s">
        <v>2895</v>
      </c>
      <c r="H8409">
        <v>201503</v>
      </c>
      <c r="I8409" t="s">
        <v>1131</v>
      </c>
      <c r="J8409" t="s">
        <v>1122</v>
      </c>
      <c r="K8409" t="s">
        <v>1135</v>
      </c>
      <c r="L8409" t="s">
        <v>1124</v>
      </c>
      <c r="M8409" t="s">
        <v>31</v>
      </c>
      <c r="N8409" t="s">
        <v>32</v>
      </c>
      <c r="O8409">
        <v>109940.66</v>
      </c>
      <c r="P8409" t="s">
        <v>1948</v>
      </c>
      <c r="Q8409" t="s">
        <v>1954</v>
      </c>
      <c r="R8409" t="s">
        <v>1952</v>
      </c>
      <c r="S8409" t="s">
        <v>1953</v>
      </c>
      <c r="T8409" t="s">
        <v>35</v>
      </c>
    </row>
    <row r="8410" spans="1:20">
      <c r="A8410" t="s">
        <v>1954</v>
      </c>
      <c r="B8410" t="s">
        <v>1948</v>
      </c>
      <c r="C8410" t="s">
        <v>1955</v>
      </c>
      <c r="D8410" t="s">
        <v>1956</v>
      </c>
      <c r="E8410" t="s">
        <v>600</v>
      </c>
      <c r="F8410" s="1">
        <v>41023</v>
      </c>
      <c r="G8410" t="s">
        <v>2895</v>
      </c>
      <c r="H8410">
        <v>201503</v>
      </c>
      <c r="I8410" t="s">
        <v>1131</v>
      </c>
      <c r="J8410" t="s">
        <v>1122</v>
      </c>
      <c r="K8410" t="s">
        <v>1123</v>
      </c>
      <c r="L8410" t="s">
        <v>1124</v>
      </c>
      <c r="M8410" t="s">
        <v>31</v>
      </c>
      <c r="N8410" t="s">
        <v>32</v>
      </c>
      <c r="O8410">
        <v>11910.66</v>
      </c>
      <c r="P8410" t="s">
        <v>1948</v>
      </c>
      <c r="Q8410" t="s">
        <v>1954</v>
      </c>
      <c r="R8410" t="s">
        <v>1952</v>
      </c>
      <c r="S8410" t="s">
        <v>1953</v>
      </c>
      <c r="T8410" t="s">
        <v>35</v>
      </c>
    </row>
    <row r="8411" spans="1:20">
      <c r="A8411" t="s">
        <v>1954</v>
      </c>
      <c r="B8411" t="s">
        <v>1948</v>
      </c>
      <c r="C8411" t="s">
        <v>1955</v>
      </c>
      <c r="D8411" t="s">
        <v>1956</v>
      </c>
      <c r="E8411" t="s">
        <v>600</v>
      </c>
      <c r="F8411" s="1">
        <v>41023</v>
      </c>
      <c r="G8411" t="s">
        <v>2895</v>
      </c>
      <c r="H8411">
        <v>201503</v>
      </c>
      <c r="I8411" t="s">
        <v>1131</v>
      </c>
      <c r="J8411" t="s">
        <v>1122</v>
      </c>
      <c r="K8411" t="s">
        <v>1132</v>
      </c>
      <c r="L8411" t="s">
        <v>1124</v>
      </c>
      <c r="M8411" t="s">
        <v>31</v>
      </c>
      <c r="N8411" t="s">
        <v>32</v>
      </c>
      <c r="O8411">
        <v>4395.0200000000004</v>
      </c>
      <c r="P8411" t="s">
        <v>1948</v>
      </c>
      <c r="Q8411" t="s">
        <v>1954</v>
      </c>
      <c r="R8411" t="s">
        <v>1952</v>
      </c>
      <c r="S8411" t="s">
        <v>1953</v>
      </c>
      <c r="T8411" t="s">
        <v>35</v>
      </c>
    </row>
    <row r="8412" spans="1:20">
      <c r="A8412" t="s">
        <v>1954</v>
      </c>
      <c r="B8412" t="s">
        <v>1948</v>
      </c>
      <c r="C8412" t="s">
        <v>1963</v>
      </c>
      <c r="D8412" t="s">
        <v>1964</v>
      </c>
      <c r="E8412" t="s">
        <v>1965</v>
      </c>
      <c r="F8412" s="1">
        <v>40906</v>
      </c>
      <c r="G8412" t="s">
        <v>2895</v>
      </c>
      <c r="H8412">
        <v>201503</v>
      </c>
      <c r="I8412" t="s">
        <v>1131</v>
      </c>
      <c r="J8412" t="s">
        <v>1122</v>
      </c>
      <c r="K8412" t="s">
        <v>1132</v>
      </c>
      <c r="L8412" t="s">
        <v>1124</v>
      </c>
      <c r="M8412" t="s">
        <v>31</v>
      </c>
      <c r="N8412" t="s">
        <v>32</v>
      </c>
      <c r="O8412">
        <v>3982.39</v>
      </c>
      <c r="P8412" t="s">
        <v>1948</v>
      </c>
      <c r="Q8412" t="s">
        <v>1954</v>
      </c>
      <c r="R8412" t="s">
        <v>1952</v>
      </c>
      <c r="S8412" t="s">
        <v>1953</v>
      </c>
      <c r="T8412" t="s">
        <v>35</v>
      </c>
    </row>
    <row r="8413" spans="1:20">
      <c r="A8413" t="s">
        <v>1960</v>
      </c>
      <c r="B8413" t="s">
        <v>1948</v>
      </c>
      <c r="C8413" t="s">
        <v>1966</v>
      </c>
      <c r="D8413" t="s">
        <v>1967</v>
      </c>
      <c r="E8413" t="s">
        <v>1965</v>
      </c>
      <c r="F8413" s="1">
        <v>39829</v>
      </c>
      <c r="G8413" t="s">
        <v>2895</v>
      </c>
      <c r="H8413">
        <v>201503</v>
      </c>
      <c r="I8413" t="s">
        <v>1131</v>
      </c>
      <c r="J8413" t="s">
        <v>1122</v>
      </c>
      <c r="K8413" t="s">
        <v>1123</v>
      </c>
      <c r="L8413" t="s">
        <v>1124</v>
      </c>
      <c r="M8413" t="s">
        <v>31</v>
      </c>
      <c r="N8413" t="s">
        <v>32</v>
      </c>
      <c r="O8413">
        <v>2419.0700000000002</v>
      </c>
      <c r="P8413" t="s">
        <v>1948</v>
      </c>
      <c r="Q8413" t="s">
        <v>1960</v>
      </c>
      <c r="R8413" t="s">
        <v>1952</v>
      </c>
      <c r="S8413" t="s">
        <v>1953</v>
      </c>
      <c r="T8413" t="s">
        <v>35</v>
      </c>
    </row>
    <row r="8414" spans="1:20">
      <c r="A8414" t="s">
        <v>1954</v>
      </c>
      <c r="B8414" t="s">
        <v>1948</v>
      </c>
      <c r="C8414" t="s">
        <v>1970</v>
      </c>
      <c r="D8414" t="s">
        <v>1971</v>
      </c>
      <c r="E8414" t="s">
        <v>1965</v>
      </c>
      <c r="F8414" s="1">
        <v>39829</v>
      </c>
      <c r="G8414" t="s">
        <v>2895</v>
      </c>
      <c r="H8414">
        <v>201503</v>
      </c>
      <c r="I8414" t="s">
        <v>1131</v>
      </c>
      <c r="J8414" t="s">
        <v>1122</v>
      </c>
      <c r="K8414" t="s">
        <v>1810</v>
      </c>
      <c r="L8414" t="s">
        <v>1124</v>
      </c>
      <c r="M8414" t="s">
        <v>31</v>
      </c>
      <c r="N8414" t="s">
        <v>32</v>
      </c>
      <c r="O8414">
        <v>24999.9</v>
      </c>
      <c r="P8414" t="s">
        <v>1948</v>
      </c>
      <c r="Q8414" t="s">
        <v>1954</v>
      </c>
      <c r="R8414" t="s">
        <v>1952</v>
      </c>
      <c r="S8414" t="s">
        <v>1953</v>
      </c>
      <c r="T8414" t="s">
        <v>35</v>
      </c>
    </row>
    <row r="8415" spans="1:20">
      <c r="A8415" t="s">
        <v>1972</v>
      </c>
      <c r="B8415" t="s">
        <v>1948</v>
      </c>
      <c r="C8415" t="s">
        <v>2820</v>
      </c>
      <c r="D8415" t="s">
        <v>2821</v>
      </c>
      <c r="E8415" t="s">
        <v>600</v>
      </c>
      <c r="F8415" s="1">
        <v>41640</v>
      </c>
      <c r="G8415" t="s">
        <v>2895</v>
      </c>
      <c r="H8415">
        <v>201503</v>
      </c>
      <c r="I8415" t="s">
        <v>1131</v>
      </c>
      <c r="J8415" t="s">
        <v>1122</v>
      </c>
      <c r="K8415" t="s">
        <v>601</v>
      </c>
      <c r="L8415" t="s">
        <v>1124</v>
      </c>
      <c r="M8415" t="s">
        <v>2006</v>
      </c>
      <c r="N8415" t="s">
        <v>32</v>
      </c>
      <c r="O8415">
        <v>4887.8500000000004</v>
      </c>
      <c r="P8415" t="s">
        <v>1948</v>
      </c>
      <c r="Q8415" t="s">
        <v>1972</v>
      </c>
      <c r="R8415" t="s">
        <v>1952</v>
      </c>
      <c r="S8415" t="s">
        <v>1953</v>
      </c>
      <c r="T8415" t="s">
        <v>35</v>
      </c>
    </row>
    <row r="8416" spans="1:20">
      <c r="A8416" t="s">
        <v>1972</v>
      </c>
      <c r="B8416" t="s">
        <v>1948</v>
      </c>
      <c r="C8416" t="s">
        <v>3091</v>
      </c>
      <c r="D8416" t="s">
        <v>3092</v>
      </c>
      <c r="E8416" t="s">
        <v>600</v>
      </c>
      <c r="F8416" s="1">
        <v>41640</v>
      </c>
      <c r="G8416" t="s">
        <v>2895</v>
      </c>
      <c r="H8416">
        <v>201503</v>
      </c>
      <c r="I8416" t="s">
        <v>27</v>
      </c>
      <c r="J8416" t="s">
        <v>596</v>
      </c>
      <c r="K8416" t="s">
        <v>601</v>
      </c>
      <c r="L8416" t="s">
        <v>1116</v>
      </c>
      <c r="M8416" t="s">
        <v>3093</v>
      </c>
      <c r="N8416" t="s">
        <v>32</v>
      </c>
      <c r="O8416">
        <v>53385.120000000003</v>
      </c>
      <c r="P8416" t="s">
        <v>1948</v>
      </c>
      <c r="Q8416" t="s">
        <v>1972</v>
      </c>
      <c r="R8416" t="s">
        <v>1952</v>
      </c>
      <c r="S8416" t="s">
        <v>1953</v>
      </c>
      <c r="T8416" t="s">
        <v>35</v>
      </c>
    </row>
    <row r="8417" spans="1:20">
      <c r="A8417" t="s">
        <v>1972</v>
      </c>
      <c r="B8417" t="s">
        <v>1948</v>
      </c>
      <c r="C8417" t="s">
        <v>2573</v>
      </c>
      <c r="D8417" t="s">
        <v>2574</v>
      </c>
      <c r="E8417" t="s">
        <v>1193</v>
      </c>
      <c r="F8417" s="1">
        <v>41640</v>
      </c>
      <c r="G8417" t="s">
        <v>2895</v>
      </c>
      <c r="H8417">
        <v>201503</v>
      </c>
      <c r="I8417" t="s">
        <v>27</v>
      </c>
      <c r="J8417" t="s">
        <v>1371</v>
      </c>
      <c r="K8417" t="s">
        <v>601</v>
      </c>
      <c r="L8417" t="s">
        <v>438</v>
      </c>
      <c r="M8417" t="s">
        <v>1372</v>
      </c>
      <c r="N8417" t="s">
        <v>32</v>
      </c>
      <c r="O8417">
        <v>9997.8700000000008</v>
      </c>
      <c r="P8417" t="s">
        <v>1948</v>
      </c>
      <c r="Q8417" t="s">
        <v>1972</v>
      </c>
      <c r="R8417" t="s">
        <v>1952</v>
      </c>
      <c r="S8417" t="s">
        <v>1953</v>
      </c>
      <c r="T8417" t="s">
        <v>35</v>
      </c>
    </row>
    <row r="8418" spans="1:20">
      <c r="A8418" t="s">
        <v>1979</v>
      </c>
      <c r="B8418" t="s">
        <v>1948</v>
      </c>
      <c r="C8418" t="s">
        <v>1980</v>
      </c>
      <c r="D8418" t="s">
        <v>1981</v>
      </c>
      <c r="E8418" t="s">
        <v>1965</v>
      </c>
      <c r="F8418" s="1">
        <v>40210</v>
      </c>
      <c r="G8418" t="s">
        <v>2895</v>
      </c>
      <c r="H8418">
        <v>201503</v>
      </c>
      <c r="I8418" t="s">
        <v>1131</v>
      </c>
      <c r="J8418" t="s">
        <v>1122</v>
      </c>
      <c r="K8418" t="s">
        <v>1132</v>
      </c>
      <c r="L8418" t="s">
        <v>1124</v>
      </c>
      <c r="M8418" t="s">
        <v>31</v>
      </c>
      <c r="N8418" t="s">
        <v>32</v>
      </c>
      <c r="O8418">
        <v>4949.7300000000005</v>
      </c>
      <c r="P8418" t="s">
        <v>1948</v>
      </c>
      <c r="Q8418" t="s">
        <v>1979</v>
      </c>
      <c r="R8418" t="s">
        <v>1952</v>
      </c>
      <c r="S8418" t="s">
        <v>1953</v>
      </c>
      <c r="T8418" t="s">
        <v>35</v>
      </c>
    </row>
    <row r="8419" spans="1:20">
      <c r="A8419" t="s">
        <v>1979</v>
      </c>
      <c r="B8419" t="s">
        <v>1948</v>
      </c>
      <c r="C8419" t="s">
        <v>1982</v>
      </c>
      <c r="D8419" t="s">
        <v>1983</v>
      </c>
      <c r="E8419" t="s">
        <v>1965</v>
      </c>
      <c r="F8419" s="1">
        <v>39829</v>
      </c>
      <c r="G8419" t="s">
        <v>2895</v>
      </c>
      <c r="H8419">
        <v>201503</v>
      </c>
      <c r="I8419" t="s">
        <v>1131</v>
      </c>
      <c r="J8419" t="s">
        <v>1122</v>
      </c>
      <c r="K8419" t="s">
        <v>1984</v>
      </c>
      <c r="L8419" t="s">
        <v>1124</v>
      </c>
      <c r="M8419" t="s">
        <v>31</v>
      </c>
      <c r="N8419" t="s">
        <v>32</v>
      </c>
      <c r="O8419">
        <v>49108.14</v>
      </c>
      <c r="P8419" t="s">
        <v>1948</v>
      </c>
      <c r="Q8419" t="s">
        <v>1979</v>
      </c>
      <c r="R8419" t="s">
        <v>1952</v>
      </c>
      <c r="S8419" t="s">
        <v>1953</v>
      </c>
      <c r="T8419" t="s">
        <v>35</v>
      </c>
    </row>
    <row r="8420" spans="1:20">
      <c r="A8420" t="s">
        <v>1979</v>
      </c>
      <c r="B8420" t="s">
        <v>1948</v>
      </c>
      <c r="C8420" t="s">
        <v>1985</v>
      </c>
      <c r="D8420" t="s">
        <v>1986</v>
      </c>
      <c r="E8420" t="s">
        <v>1965</v>
      </c>
      <c r="F8420" s="1">
        <v>39829</v>
      </c>
      <c r="G8420" t="s">
        <v>2895</v>
      </c>
      <c r="H8420">
        <v>201503</v>
      </c>
      <c r="I8420" t="s">
        <v>1131</v>
      </c>
      <c r="J8420" t="s">
        <v>1122</v>
      </c>
      <c r="K8420" t="s">
        <v>1123</v>
      </c>
      <c r="L8420" t="s">
        <v>1124</v>
      </c>
      <c r="M8420" t="s">
        <v>31</v>
      </c>
      <c r="N8420" t="s">
        <v>32</v>
      </c>
      <c r="O8420">
        <v>11567.02</v>
      </c>
      <c r="P8420" t="s">
        <v>1948</v>
      </c>
      <c r="Q8420" t="s">
        <v>1979</v>
      </c>
      <c r="R8420" t="s">
        <v>1952</v>
      </c>
      <c r="S8420" t="s">
        <v>1953</v>
      </c>
      <c r="T8420" t="s">
        <v>35</v>
      </c>
    </row>
    <row r="8421" spans="1:20">
      <c r="A8421" t="s">
        <v>1947</v>
      </c>
      <c r="B8421" t="s">
        <v>1948</v>
      </c>
      <c r="C8421" t="s">
        <v>1989</v>
      </c>
      <c r="D8421" t="s">
        <v>1990</v>
      </c>
      <c r="E8421" t="s">
        <v>600</v>
      </c>
      <c r="F8421" s="1">
        <v>40973</v>
      </c>
      <c r="G8421" t="s">
        <v>2895</v>
      </c>
      <c r="H8421">
        <v>201503</v>
      </c>
      <c r="I8421" t="s">
        <v>1131</v>
      </c>
      <c r="J8421" t="s">
        <v>1122</v>
      </c>
      <c r="K8421" t="s">
        <v>1132</v>
      </c>
      <c r="L8421" t="s">
        <v>1124</v>
      </c>
      <c r="M8421" t="s">
        <v>31</v>
      </c>
      <c r="N8421" t="s">
        <v>32</v>
      </c>
      <c r="O8421">
        <v>6468.43</v>
      </c>
      <c r="P8421" t="s">
        <v>1948</v>
      </c>
      <c r="Q8421" t="s">
        <v>1947</v>
      </c>
      <c r="R8421" t="s">
        <v>1952</v>
      </c>
      <c r="S8421" t="s">
        <v>1953</v>
      </c>
      <c r="T8421" t="s">
        <v>35</v>
      </c>
    </row>
    <row r="8422" spans="1:20">
      <c r="A8422" t="s">
        <v>1947</v>
      </c>
      <c r="B8422" t="s">
        <v>1948</v>
      </c>
      <c r="C8422" t="s">
        <v>3094</v>
      </c>
      <c r="D8422" t="s">
        <v>3095</v>
      </c>
      <c r="E8422" t="s">
        <v>600</v>
      </c>
      <c r="F8422" s="1">
        <v>41395</v>
      </c>
      <c r="G8422" t="s">
        <v>2895</v>
      </c>
      <c r="H8422">
        <v>201503</v>
      </c>
      <c r="I8422" t="s">
        <v>1131</v>
      </c>
      <c r="J8422" t="s">
        <v>1122</v>
      </c>
      <c r="K8422" t="s">
        <v>1135</v>
      </c>
      <c r="L8422" t="s">
        <v>1124</v>
      </c>
      <c r="M8422" t="s">
        <v>31</v>
      </c>
      <c r="N8422" t="s">
        <v>32</v>
      </c>
      <c r="O8422">
        <v>1393345.8599999999</v>
      </c>
      <c r="P8422" t="s">
        <v>1948</v>
      </c>
      <c r="Q8422" t="s">
        <v>1947</v>
      </c>
      <c r="R8422" t="s">
        <v>1952</v>
      </c>
      <c r="S8422" t="s">
        <v>1953</v>
      </c>
      <c r="T8422" t="s">
        <v>35</v>
      </c>
    </row>
    <row r="8423" spans="1:20">
      <c r="A8423" t="s">
        <v>1954</v>
      </c>
      <c r="B8423" t="s">
        <v>1948</v>
      </c>
      <c r="C8423" t="s">
        <v>3096</v>
      </c>
      <c r="D8423" t="s">
        <v>3097</v>
      </c>
      <c r="E8423" t="s">
        <v>600</v>
      </c>
      <c r="F8423" s="1">
        <v>41852</v>
      </c>
      <c r="G8423" t="s">
        <v>2895</v>
      </c>
      <c r="H8423">
        <v>201503</v>
      </c>
      <c r="I8423" t="s">
        <v>1131</v>
      </c>
      <c r="J8423" t="s">
        <v>1122</v>
      </c>
      <c r="K8423" t="s">
        <v>1135</v>
      </c>
      <c r="L8423" t="s">
        <v>1124</v>
      </c>
      <c r="M8423" t="s">
        <v>31</v>
      </c>
      <c r="N8423" t="s">
        <v>32</v>
      </c>
      <c r="O8423">
        <v>106181.36</v>
      </c>
      <c r="P8423" t="s">
        <v>1948</v>
      </c>
      <c r="Q8423" t="s">
        <v>1954</v>
      </c>
      <c r="R8423" t="s">
        <v>1952</v>
      </c>
      <c r="S8423" t="s">
        <v>1953</v>
      </c>
      <c r="T8423" t="s">
        <v>35</v>
      </c>
    </row>
    <row r="8424" spans="1:20">
      <c r="A8424" t="s">
        <v>1972</v>
      </c>
      <c r="B8424" t="s">
        <v>1948</v>
      </c>
      <c r="C8424" t="s">
        <v>1991</v>
      </c>
      <c r="D8424" t="s">
        <v>1992</v>
      </c>
      <c r="E8424" t="s">
        <v>600</v>
      </c>
      <c r="F8424" s="1">
        <v>41640</v>
      </c>
      <c r="G8424" t="s">
        <v>2895</v>
      </c>
      <c r="H8424">
        <v>201503</v>
      </c>
      <c r="I8424" t="s">
        <v>27</v>
      </c>
      <c r="J8424" t="s">
        <v>596</v>
      </c>
      <c r="K8424" t="s">
        <v>601</v>
      </c>
      <c r="L8424" t="s">
        <v>1116</v>
      </c>
      <c r="M8424" t="s">
        <v>1993</v>
      </c>
      <c r="N8424" t="s">
        <v>48</v>
      </c>
      <c r="O8424">
        <v>49957.270000000004</v>
      </c>
      <c r="P8424" t="s">
        <v>1948</v>
      </c>
      <c r="Q8424" t="s">
        <v>1972</v>
      </c>
      <c r="R8424" t="s">
        <v>1952</v>
      </c>
      <c r="S8424" t="s">
        <v>1953</v>
      </c>
      <c r="T8424" t="s">
        <v>35</v>
      </c>
    </row>
    <row r="8425" spans="1:20">
      <c r="A8425" t="s">
        <v>1972</v>
      </c>
      <c r="B8425" t="s">
        <v>1948</v>
      </c>
      <c r="C8425" t="s">
        <v>1991</v>
      </c>
      <c r="D8425" t="s">
        <v>1992</v>
      </c>
      <c r="E8425" t="s">
        <v>600</v>
      </c>
      <c r="F8425" s="1">
        <v>41640</v>
      </c>
      <c r="G8425" t="s">
        <v>2895</v>
      </c>
      <c r="H8425">
        <v>201503</v>
      </c>
      <c r="I8425" t="s">
        <v>27</v>
      </c>
      <c r="J8425" t="s">
        <v>596</v>
      </c>
      <c r="K8425" t="s">
        <v>601</v>
      </c>
      <c r="L8425" t="s">
        <v>1116</v>
      </c>
      <c r="M8425" t="s">
        <v>1993</v>
      </c>
      <c r="N8425" t="s">
        <v>49</v>
      </c>
      <c r="O8425">
        <v>-49957.270000000004</v>
      </c>
      <c r="P8425" t="s">
        <v>1948</v>
      </c>
      <c r="Q8425" t="s">
        <v>1972</v>
      </c>
      <c r="R8425" t="s">
        <v>1952</v>
      </c>
      <c r="S8425" t="s">
        <v>1953</v>
      </c>
      <c r="T8425" t="s">
        <v>35</v>
      </c>
    </row>
    <row r="8426" spans="1:20">
      <c r="A8426" t="s">
        <v>1972</v>
      </c>
      <c r="B8426" t="s">
        <v>1948</v>
      </c>
      <c r="C8426" t="s">
        <v>1994</v>
      </c>
      <c r="D8426" t="s">
        <v>1995</v>
      </c>
      <c r="E8426" t="s">
        <v>1193</v>
      </c>
      <c r="F8426" s="1">
        <v>41671</v>
      </c>
      <c r="G8426" t="s">
        <v>2895</v>
      </c>
      <c r="H8426">
        <v>201503</v>
      </c>
      <c r="I8426" t="s">
        <v>27</v>
      </c>
      <c r="J8426" t="s">
        <v>28</v>
      </c>
      <c r="K8426" t="s">
        <v>601</v>
      </c>
      <c r="L8426" t="s">
        <v>30</v>
      </c>
      <c r="M8426" t="s">
        <v>1996</v>
      </c>
      <c r="N8426" t="s">
        <v>48</v>
      </c>
      <c r="O8426">
        <v>44334.67</v>
      </c>
      <c r="P8426" t="s">
        <v>1948</v>
      </c>
      <c r="Q8426" t="s">
        <v>1972</v>
      </c>
      <c r="R8426" t="s">
        <v>1952</v>
      </c>
      <c r="S8426" t="s">
        <v>1953</v>
      </c>
      <c r="T8426" t="s">
        <v>35</v>
      </c>
    </row>
    <row r="8427" spans="1:20">
      <c r="A8427" t="s">
        <v>1972</v>
      </c>
      <c r="B8427" t="s">
        <v>1948</v>
      </c>
      <c r="C8427" t="s">
        <v>1994</v>
      </c>
      <c r="D8427" t="s">
        <v>1995</v>
      </c>
      <c r="E8427" t="s">
        <v>1193</v>
      </c>
      <c r="F8427" s="1">
        <v>41671</v>
      </c>
      <c r="G8427" t="s">
        <v>2895</v>
      </c>
      <c r="H8427">
        <v>201503</v>
      </c>
      <c r="I8427" t="s">
        <v>27</v>
      </c>
      <c r="J8427" t="s">
        <v>28</v>
      </c>
      <c r="K8427" t="s">
        <v>601</v>
      </c>
      <c r="L8427" t="s">
        <v>30</v>
      </c>
      <c r="M8427" t="s">
        <v>1996</v>
      </c>
      <c r="N8427" t="s">
        <v>49</v>
      </c>
      <c r="O8427">
        <v>-44334.67</v>
      </c>
      <c r="P8427" t="s">
        <v>1948</v>
      </c>
      <c r="Q8427" t="s">
        <v>1972</v>
      </c>
      <c r="R8427" t="s">
        <v>1952</v>
      </c>
      <c r="S8427" t="s">
        <v>1953</v>
      </c>
      <c r="T8427" t="s">
        <v>35</v>
      </c>
    </row>
    <row r="8428" spans="1:20">
      <c r="A8428" t="s">
        <v>1947</v>
      </c>
      <c r="B8428" t="s">
        <v>1948</v>
      </c>
      <c r="C8428" t="s">
        <v>2004</v>
      </c>
      <c r="D8428" t="s">
        <v>2005</v>
      </c>
      <c r="E8428" t="s">
        <v>600</v>
      </c>
      <c r="F8428" s="1">
        <v>41365</v>
      </c>
      <c r="G8428" t="s">
        <v>2895</v>
      </c>
      <c r="H8428">
        <v>201503</v>
      </c>
      <c r="I8428" t="s">
        <v>1131</v>
      </c>
      <c r="J8428" t="s">
        <v>1122</v>
      </c>
      <c r="K8428" t="s">
        <v>601</v>
      </c>
      <c r="L8428" t="s">
        <v>1124</v>
      </c>
      <c r="M8428" t="s">
        <v>2006</v>
      </c>
      <c r="N8428" t="s">
        <v>32</v>
      </c>
      <c r="O8428">
        <v>576.53</v>
      </c>
      <c r="P8428" t="s">
        <v>1948</v>
      </c>
      <c r="Q8428" t="s">
        <v>1947</v>
      </c>
      <c r="R8428" t="s">
        <v>1952</v>
      </c>
      <c r="S8428" t="s">
        <v>1953</v>
      </c>
      <c r="T8428" t="s">
        <v>35</v>
      </c>
    </row>
    <row r="8429" spans="1:20">
      <c r="A8429" t="s">
        <v>1947</v>
      </c>
      <c r="B8429" t="s">
        <v>1948</v>
      </c>
      <c r="C8429" t="s">
        <v>2011</v>
      </c>
      <c r="D8429" t="s">
        <v>2012</v>
      </c>
      <c r="E8429" t="s">
        <v>600</v>
      </c>
      <c r="F8429" s="1">
        <v>39678</v>
      </c>
      <c r="G8429" t="s">
        <v>2895</v>
      </c>
      <c r="H8429">
        <v>201503</v>
      </c>
      <c r="I8429" t="s">
        <v>1131</v>
      </c>
      <c r="J8429" t="s">
        <v>1122</v>
      </c>
      <c r="K8429" t="s">
        <v>1123</v>
      </c>
      <c r="L8429" t="s">
        <v>1124</v>
      </c>
      <c r="M8429" t="s">
        <v>31</v>
      </c>
      <c r="N8429" t="s">
        <v>32</v>
      </c>
      <c r="O8429">
        <v>1831.65</v>
      </c>
      <c r="P8429" t="s">
        <v>1948</v>
      </c>
      <c r="Q8429" t="s">
        <v>1947</v>
      </c>
      <c r="R8429" t="s">
        <v>1952</v>
      </c>
      <c r="S8429" t="s">
        <v>1953</v>
      </c>
      <c r="T8429" t="s">
        <v>35</v>
      </c>
    </row>
    <row r="8430" spans="1:20">
      <c r="A8430" t="s">
        <v>1947</v>
      </c>
      <c r="B8430" t="s">
        <v>1948</v>
      </c>
      <c r="C8430" t="s">
        <v>2011</v>
      </c>
      <c r="D8430" t="s">
        <v>2012</v>
      </c>
      <c r="E8430" t="s">
        <v>600</v>
      </c>
      <c r="F8430" s="1">
        <v>39678</v>
      </c>
      <c r="G8430" t="s">
        <v>2895</v>
      </c>
      <c r="H8430">
        <v>201503</v>
      </c>
      <c r="I8430" t="s">
        <v>1131</v>
      </c>
      <c r="J8430" t="s">
        <v>1122</v>
      </c>
      <c r="K8430" t="s">
        <v>1132</v>
      </c>
      <c r="L8430" t="s">
        <v>1124</v>
      </c>
      <c r="M8430" t="s">
        <v>31</v>
      </c>
      <c r="N8430" t="s">
        <v>32</v>
      </c>
      <c r="O8430">
        <v>249.78</v>
      </c>
      <c r="P8430" t="s">
        <v>1948</v>
      </c>
      <c r="Q8430" t="s">
        <v>1947</v>
      </c>
      <c r="R8430" t="s">
        <v>1952</v>
      </c>
      <c r="S8430" t="s">
        <v>1953</v>
      </c>
      <c r="T8430" t="s">
        <v>35</v>
      </c>
    </row>
    <row r="8431" spans="1:20">
      <c r="A8431" t="s">
        <v>1972</v>
      </c>
      <c r="B8431" t="s">
        <v>1948</v>
      </c>
      <c r="C8431" t="s">
        <v>2013</v>
      </c>
      <c r="D8431" t="s">
        <v>2014</v>
      </c>
      <c r="E8431" t="s">
        <v>1965</v>
      </c>
      <c r="F8431" s="1">
        <v>40050</v>
      </c>
      <c r="G8431" t="s">
        <v>2895</v>
      </c>
      <c r="H8431">
        <v>201503</v>
      </c>
      <c r="I8431" t="s">
        <v>1131</v>
      </c>
      <c r="J8431" t="s">
        <v>1122</v>
      </c>
      <c r="K8431" t="s">
        <v>1132</v>
      </c>
      <c r="L8431" t="s">
        <v>1124</v>
      </c>
      <c r="M8431" t="s">
        <v>31</v>
      </c>
      <c r="N8431" t="s">
        <v>32</v>
      </c>
      <c r="O8431">
        <v>5319.04</v>
      </c>
      <c r="P8431" t="s">
        <v>1948</v>
      </c>
      <c r="Q8431" t="s">
        <v>1972</v>
      </c>
      <c r="R8431" t="s">
        <v>1952</v>
      </c>
      <c r="S8431" t="s">
        <v>1953</v>
      </c>
      <c r="T8431" t="s">
        <v>35</v>
      </c>
    </row>
    <row r="8432" spans="1:20">
      <c r="A8432" t="s">
        <v>1947</v>
      </c>
      <c r="B8432" t="s">
        <v>1948</v>
      </c>
      <c r="C8432" t="s">
        <v>3098</v>
      </c>
      <c r="D8432" t="s">
        <v>3099</v>
      </c>
      <c r="E8432" t="s">
        <v>600</v>
      </c>
      <c r="F8432" s="1">
        <v>41671</v>
      </c>
      <c r="G8432" t="s">
        <v>2895</v>
      </c>
      <c r="H8432">
        <v>201503</v>
      </c>
      <c r="I8432" t="s">
        <v>1131</v>
      </c>
      <c r="J8432" t="s">
        <v>1122</v>
      </c>
      <c r="K8432" t="s">
        <v>1135</v>
      </c>
      <c r="L8432" t="s">
        <v>1124</v>
      </c>
      <c r="M8432" t="s">
        <v>31</v>
      </c>
      <c r="N8432" t="s">
        <v>32</v>
      </c>
      <c r="O8432">
        <v>70404</v>
      </c>
      <c r="P8432" t="s">
        <v>1948</v>
      </c>
      <c r="Q8432" t="s">
        <v>1947</v>
      </c>
      <c r="R8432" t="s">
        <v>1952</v>
      </c>
      <c r="S8432" t="s">
        <v>1953</v>
      </c>
      <c r="T8432" t="s">
        <v>35</v>
      </c>
    </row>
    <row r="8433" spans="1:20">
      <c r="A8433" t="s">
        <v>1947</v>
      </c>
      <c r="B8433" t="s">
        <v>1948</v>
      </c>
      <c r="C8433" t="s">
        <v>3100</v>
      </c>
      <c r="D8433" t="s">
        <v>3101</v>
      </c>
      <c r="E8433" t="s">
        <v>600</v>
      </c>
      <c r="F8433" s="1">
        <v>40745</v>
      </c>
      <c r="G8433" t="s">
        <v>2895</v>
      </c>
      <c r="H8433">
        <v>201503</v>
      </c>
      <c r="I8433" t="s">
        <v>1131</v>
      </c>
      <c r="J8433" t="s">
        <v>1122</v>
      </c>
      <c r="K8433" t="s">
        <v>1135</v>
      </c>
      <c r="L8433" t="s">
        <v>1124</v>
      </c>
      <c r="M8433" t="s">
        <v>31</v>
      </c>
      <c r="N8433" t="s">
        <v>32</v>
      </c>
      <c r="O8433">
        <v>148748.15</v>
      </c>
      <c r="P8433" t="s">
        <v>1948</v>
      </c>
      <c r="Q8433" t="s">
        <v>1947</v>
      </c>
      <c r="R8433" t="s">
        <v>1952</v>
      </c>
      <c r="S8433" t="s">
        <v>1953</v>
      </c>
      <c r="T8433" t="s">
        <v>35</v>
      </c>
    </row>
    <row r="8434" spans="1:20">
      <c r="A8434" t="s">
        <v>1957</v>
      </c>
      <c r="B8434" t="s">
        <v>1948</v>
      </c>
      <c r="C8434" t="s">
        <v>2017</v>
      </c>
      <c r="D8434" t="s">
        <v>2018</v>
      </c>
      <c r="E8434" t="s">
        <v>1965</v>
      </c>
      <c r="F8434" s="1">
        <v>40940</v>
      </c>
      <c r="G8434" t="s">
        <v>2895</v>
      </c>
      <c r="H8434">
        <v>201503</v>
      </c>
      <c r="I8434" t="s">
        <v>1131</v>
      </c>
      <c r="J8434" t="s">
        <v>1122</v>
      </c>
      <c r="K8434" t="s">
        <v>1123</v>
      </c>
      <c r="L8434" t="s">
        <v>1124</v>
      </c>
      <c r="M8434" t="s">
        <v>31</v>
      </c>
      <c r="N8434" t="s">
        <v>32</v>
      </c>
      <c r="O8434">
        <v>37920.21</v>
      </c>
      <c r="P8434" t="s">
        <v>1948</v>
      </c>
      <c r="Q8434" t="s">
        <v>1957</v>
      </c>
      <c r="R8434" t="s">
        <v>1952</v>
      </c>
      <c r="S8434" t="s">
        <v>1953</v>
      </c>
      <c r="T8434" t="s">
        <v>35</v>
      </c>
    </row>
    <row r="8435" spans="1:20">
      <c r="A8435" t="s">
        <v>1957</v>
      </c>
      <c r="B8435" t="s">
        <v>1948</v>
      </c>
      <c r="C8435" t="s">
        <v>2021</v>
      </c>
      <c r="D8435" t="s">
        <v>2022</v>
      </c>
      <c r="E8435" t="s">
        <v>600</v>
      </c>
      <c r="F8435" s="1">
        <v>41852</v>
      </c>
      <c r="G8435" t="s">
        <v>2895</v>
      </c>
      <c r="H8435">
        <v>201503</v>
      </c>
      <c r="I8435" t="s">
        <v>1131</v>
      </c>
      <c r="J8435" t="s">
        <v>1122</v>
      </c>
      <c r="K8435" t="s">
        <v>1123</v>
      </c>
      <c r="L8435" t="s">
        <v>1124</v>
      </c>
      <c r="M8435" t="s">
        <v>31</v>
      </c>
      <c r="N8435" t="s">
        <v>48</v>
      </c>
      <c r="O8435">
        <v>110788.28</v>
      </c>
      <c r="P8435" t="s">
        <v>1948</v>
      </c>
      <c r="Q8435" t="s">
        <v>1957</v>
      </c>
      <c r="R8435" t="s">
        <v>1952</v>
      </c>
      <c r="S8435" t="s">
        <v>1953</v>
      </c>
      <c r="T8435" t="s">
        <v>35</v>
      </c>
    </row>
    <row r="8436" spans="1:20">
      <c r="A8436" t="s">
        <v>1957</v>
      </c>
      <c r="B8436" t="s">
        <v>1948</v>
      </c>
      <c r="C8436" t="s">
        <v>2021</v>
      </c>
      <c r="D8436" t="s">
        <v>2022</v>
      </c>
      <c r="E8436" t="s">
        <v>600</v>
      </c>
      <c r="F8436" s="1">
        <v>41852</v>
      </c>
      <c r="G8436" t="s">
        <v>2895</v>
      </c>
      <c r="H8436">
        <v>201503</v>
      </c>
      <c r="I8436" t="s">
        <v>1131</v>
      </c>
      <c r="J8436" t="s">
        <v>1122</v>
      </c>
      <c r="K8436" t="s">
        <v>1123</v>
      </c>
      <c r="L8436" t="s">
        <v>1124</v>
      </c>
      <c r="M8436" t="s">
        <v>31</v>
      </c>
      <c r="N8436" t="s">
        <v>49</v>
      </c>
      <c r="O8436">
        <v>-110788.28</v>
      </c>
      <c r="P8436" t="s">
        <v>1948</v>
      </c>
      <c r="Q8436" t="s">
        <v>1957</v>
      </c>
      <c r="R8436" t="s">
        <v>1952</v>
      </c>
      <c r="S8436" t="s">
        <v>1953</v>
      </c>
      <c r="T8436" t="s">
        <v>35</v>
      </c>
    </row>
    <row r="8437" spans="1:20">
      <c r="A8437" t="s">
        <v>1979</v>
      </c>
      <c r="B8437" t="s">
        <v>1948</v>
      </c>
      <c r="C8437" t="s">
        <v>2023</v>
      </c>
      <c r="D8437" t="s">
        <v>2024</v>
      </c>
      <c r="E8437" t="s">
        <v>600</v>
      </c>
      <c r="F8437" s="1">
        <v>41518</v>
      </c>
      <c r="G8437" t="s">
        <v>2895</v>
      </c>
      <c r="H8437">
        <v>201503</v>
      </c>
      <c r="I8437" t="s">
        <v>1131</v>
      </c>
      <c r="J8437" t="s">
        <v>1122</v>
      </c>
      <c r="K8437" t="s">
        <v>1123</v>
      </c>
      <c r="L8437" t="s">
        <v>1124</v>
      </c>
      <c r="M8437" t="s">
        <v>31</v>
      </c>
      <c r="N8437" t="s">
        <v>32</v>
      </c>
      <c r="O8437">
        <v>4923.8</v>
      </c>
      <c r="P8437" t="s">
        <v>1948</v>
      </c>
      <c r="Q8437" t="s">
        <v>1979</v>
      </c>
      <c r="R8437" t="s">
        <v>1952</v>
      </c>
      <c r="S8437" t="s">
        <v>1953</v>
      </c>
      <c r="T8437" t="s">
        <v>35</v>
      </c>
    </row>
    <row r="8438" spans="1:20">
      <c r="A8438" t="s">
        <v>1979</v>
      </c>
      <c r="B8438" t="s">
        <v>1948</v>
      </c>
      <c r="C8438" t="s">
        <v>2025</v>
      </c>
      <c r="D8438" t="s">
        <v>2026</v>
      </c>
      <c r="E8438" t="s">
        <v>600</v>
      </c>
      <c r="F8438" s="1">
        <v>40935</v>
      </c>
      <c r="G8438" t="s">
        <v>2895</v>
      </c>
      <c r="H8438">
        <v>201503</v>
      </c>
      <c r="I8438" t="s">
        <v>1131</v>
      </c>
      <c r="J8438" t="s">
        <v>1122</v>
      </c>
      <c r="K8438" t="s">
        <v>1123</v>
      </c>
      <c r="L8438" t="s">
        <v>1124</v>
      </c>
      <c r="M8438" t="s">
        <v>31</v>
      </c>
      <c r="N8438" t="s">
        <v>48</v>
      </c>
      <c r="O8438">
        <v>3845272.9</v>
      </c>
      <c r="P8438" t="s">
        <v>1948</v>
      </c>
      <c r="Q8438" t="s">
        <v>1979</v>
      </c>
      <c r="R8438" t="s">
        <v>1952</v>
      </c>
      <c r="S8438" t="s">
        <v>1953</v>
      </c>
      <c r="T8438" t="s">
        <v>35</v>
      </c>
    </row>
    <row r="8439" spans="1:20">
      <c r="A8439" t="s">
        <v>1979</v>
      </c>
      <c r="B8439" t="s">
        <v>1948</v>
      </c>
      <c r="C8439" t="s">
        <v>2025</v>
      </c>
      <c r="D8439" t="s">
        <v>2026</v>
      </c>
      <c r="E8439" t="s">
        <v>600</v>
      </c>
      <c r="F8439" s="1">
        <v>40935</v>
      </c>
      <c r="G8439" t="s">
        <v>2895</v>
      </c>
      <c r="H8439">
        <v>201503</v>
      </c>
      <c r="I8439" t="s">
        <v>1131</v>
      </c>
      <c r="J8439" t="s">
        <v>1122</v>
      </c>
      <c r="K8439" t="s">
        <v>1123</v>
      </c>
      <c r="L8439" t="s">
        <v>1124</v>
      </c>
      <c r="M8439" t="s">
        <v>31</v>
      </c>
      <c r="N8439" t="s">
        <v>49</v>
      </c>
      <c r="O8439">
        <v>-3648957.7199999997</v>
      </c>
      <c r="P8439" t="s">
        <v>1948</v>
      </c>
      <c r="Q8439" t="s">
        <v>1979</v>
      </c>
      <c r="R8439" t="s">
        <v>1952</v>
      </c>
      <c r="S8439" t="s">
        <v>1953</v>
      </c>
      <c r="T8439" t="s">
        <v>35</v>
      </c>
    </row>
    <row r="8440" spans="1:20">
      <c r="A8440" t="s">
        <v>1979</v>
      </c>
      <c r="B8440" t="s">
        <v>1948</v>
      </c>
      <c r="C8440" t="s">
        <v>2025</v>
      </c>
      <c r="D8440" t="s">
        <v>2026</v>
      </c>
      <c r="E8440" t="s">
        <v>600</v>
      </c>
      <c r="F8440" s="1">
        <v>40935</v>
      </c>
      <c r="G8440" t="s">
        <v>2895</v>
      </c>
      <c r="H8440">
        <v>201503</v>
      </c>
      <c r="I8440" t="s">
        <v>1131</v>
      </c>
      <c r="J8440" t="s">
        <v>1122</v>
      </c>
      <c r="K8440" t="s">
        <v>1132</v>
      </c>
      <c r="L8440" t="s">
        <v>1124</v>
      </c>
      <c r="M8440" t="s">
        <v>31</v>
      </c>
      <c r="N8440" t="s">
        <v>49</v>
      </c>
      <c r="O8440">
        <v>-466046.04000000004</v>
      </c>
      <c r="P8440" t="s">
        <v>1948</v>
      </c>
      <c r="Q8440" t="s">
        <v>1979</v>
      </c>
      <c r="R8440" t="s">
        <v>1952</v>
      </c>
      <c r="S8440" t="s">
        <v>1953</v>
      </c>
      <c r="T8440" t="s">
        <v>35</v>
      </c>
    </row>
    <row r="8441" spans="1:20">
      <c r="A8441" t="s">
        <v>1979</v>
      </c>
      <c r="B8441" t="s">
        <v>1948</v>
      </c>
      <c r="C8441" t="s">
        <v>2025</v>
      </c>
      <c r="D8441" t="s">
        <v>2026</v>
      </c>
      <c r="E8441" t="s">
        <v>600</v>
      </c>
      <c r="F8441" s="1">
        <v>40935</v>
      </c>
      <c r="G8441" t="s">
        <v>2895</v>
      </c>
      <c r="H8441">
        <v>201503</v>
      </c>
      <c r="I8441" t="s">
        <v>1131</v>
      </c>
      <c r="J8441" t="s">
        <v>1122</v>
      </c>
      <c r="K8441" t="s">
        <v>1135</v>
      </c>
      <c r="L8441" t="s">
        <v>1124</v>
      </c>
      <c r="M8441" t="s">
        <v>31</v>
      </c>
      <c r="N8441" t="s">
        <v>48</v>
      </c>
      <c r="O8441">
        <v>269978.43</v>
      </c>
      <c r="P8441" t="s">
        <v>1948</v>
      </c>
      <c r="Q8441" t="s">
        <v>1979</v>
      </c>
      <c r="R8441" t="s">
        <v>1952</v>
      </c>
      <c r="S8441" t="s">
        <v>1953</v>
      </c>
      <c r="T8441" t="s">
        <v>35</v>
      </c>
    </row>
    <row r="8442" spans="1:20">
      <c r="A8442" t="s">
        <v>2060</v>
      </c>
      <c r="B8442" t="s">
        <v>2028</v>
      </c>
      <c r="C8442" t="s">
        <v>3102</v>
      </c>
      <c r="D8442" t="s">
        <v>3103</v>
      </c>
      <c r="E8442" t="s">
        <v>600</v>
      </c>
      <c r="F8442" s="1">
        <v>41671</v>
      </c>
      <c r="G8442" t="s">
        <v>2895</v>
      </c>
      <c r="H8442">
        <v>201503</v>
      </c>
      <c r="I8442" t="s">
        <v>1131</v>
      </c>
      <c r="J8442" t="s">
        <v>1122</v>
      </c>
      <c r="K8442" t="s">
        <v>1135</v>
      </c>
      <c r="L8442" t="s">
        <v>1124</v>
      </c>
      <c r="M8442" t="s">
        <v>31</v>
      </c>
      <c r="N8442" t="s">
        <v>32</v>
      </c>
      <c r="O8442">
        <v>131347.69</v>
      </c>
      <c r="P8442" t="s">
        <v>2028</v>
      </c>
      <c r="Q8442" t="s">
        <v>2060</v>
      </c>
      <c r="R8442" t="s">
        <v>2031</v>
      </c>
      <c r="S8442" t="s">
        <v>1953</v>
      </c>
      <c r="T8442" t="s">
        <v>561</v>
      </c>
    </row>
    <row r="8443" spans="1:20">
      <c r="A8443" t="s">
        <v>2027</v>
      </c>
      <c r="B8443" t="s">
        <v>2028</v>
      </c>
      <c r="C8443" t="s">
        <v>2029</v>
      </c>
      <c r="D8443" t="s">
        <v>2030</v>
      </c>
      <c r="E8443" t="s">
        <v>1965</v>
      </c>
      <c r="F8443" s="1">
        <v>40940</v>
      </c>
      <c r="G8443" t="s">
        <v>2895</v>
      </c>
      <c r="H8443">
        <v>201503</v>
      </c>
      <c r="I8443" t="s">
        <v>1131</v>
      </c>
      <c r="J8443" t="s">
        <v>1122</v>
      </c>
      <c r="K8443" t="s">
        <v>1123</v>
      </c>
      <c r="L8443" t="s">
        <v>1124</v>
      </c>
      <c r="M8443" t="s">
        <v>31</v>
      </c>
      <c r="N8443" t="s">
        <v>32</v>
      </c>
      <c r="O8443">
        <v>27959.420000000002</v>
      </c>
      <c r="P8443" t="s">
        <v>2028</v>
      </c>
      <c r="Q8443" t="s">
        <v>2027</v>
      </c>
      <c r="R8443" t="s">
        <v>2031</v>
      </c>
      <c r="S8443" t="s">
        <v>1953</v>
      </c>
      <c r="T8443" t="s">
        <v>561</v>
      </c>
    </row>
    <row r="8444" spans="1:20">
      <c r="A8444" t="s">
        <v>2032</v>
      </c>
      <c r="B8444" t="s">
        <v>2028</v>
      </c>
      <c r="C8444" t="s">
        <v>2033</v>
      </c>
      <c r="D8444" t="s">
        <v>2034</v>
      </c>
      <c r="E8444" t="s">
        <v>1965</v>
      </c>
      <c r="F8444" s="1">
        <v>39829</v>
      </c>
      <c r="G8444" t="s">
        <v>2895</v>
      </c>
      <c r="H8444">
        <v>201503</v>
      </c>
      <c r="I8444" t="s">
        <v>1131</v>
      </c>
      <c r="J8444" t="s">
        <v>1122</v>
      </c>
      <c r="K8444" t="s">
        <v>1123</v>
      </c>
      <c r="L8444" t="s">
        <v>1124</v>
      </c>
      <c r="M8444" t="s">
        <v>31</v>
      </c>
      <c r="N8444" t="s">
        <v>32</v>
      </c>
      <c r="O8444">
        <v>1825.1200000000001</v>
      </c>
      <c r="P8444" t="s">
        <v>2028</v>
      </c>
      <c r="Q8444" t="s">
        <v>2032</v>
      </c>
      <c r="R8444" t="s">
        <v>2031</v>
      </c>
      <c r="S8444" t="s">
        <v>1953</v>
      </c>
      <c r="T8444" t="s">
        <v>561</v>
      </c>
    </row>
    <row r="8445" spans="1:20">
      <c r="A8445" t="s">
        <v>2027</v>
      </c>
      <c r="B8445" t="s">
        <v>2028</v>
      </c>
      <c r="C8445" t="s">
        <v>3104</v>
      </c>
      <c r="D8445" t="s">
        <v>3105</v>
      </c>
      <c r="E8445" t="s">
        <v>600</v>
      </c>
      <c r="F8445" s="1">
        <v>41609</v>
      </c>
      <c r="G8445" t="s">
        <v>2895</v>
      </c>
      <c r="H8445">
        <v>201503</v>
      </c>
      <c r="I8445" t="s">
        <v>1131</v>
      </c>
      <c r="J8445" t="s">
        <v>1122</v>
      </c>
      <c r="K8445" t="s">
        <v>1123</v>
      </c>
      <c r="L8445" t="s">
        <v>1124</v>
      </c>
      <c r="M8445" t="s">
        <v>31</v>
      </c>
      <c r="N8445" t="s">
        <v>32</v>
      </c>
      <c r="O8445">
        <v>157949.59</v>
      </c>
      <c r="P8445" t="s">
        <v>2028</v>
      </c>
      <c r="Q8445" t="s">
        <v>2027</v>
      </c>
      <c r="R8445" t="s">
        <v>2031</v>
      </c>
      <c r="S8445" t="s">
        <v>1953</v>
      </c>
      <c r="T8445" t="s">
        <v>561</v>
      </c>
    </row>
    <row r="8446" spans="1:20">
      <c r="A8446" t="s">
        <v>2035</v>
      </c>
      <c r="B8446" t="s">
        <v>2028</v>
      </c>
      <c r="C8446" t="s">
        <v>2036</v>
      </c>
      <c r="D8446" t="s">
        <v>2037</v>
      </c>
      <c r="E8446" t="s">
        <v>1965</v>
      </c>
      <c r="F8446" s="1">
        <v>40906</v>
      </c>
      <c r="G8446" t="s">
        <v>2895</v>
      </c>
      <c r="H8446">
        <v>201503</v>
      </c>
      <c r="I8446" t="s">
        <v>1131</v>
      </c>
      <c r="J8446" t="s">
        <v>1122</v>
      </c>
      <c r="K8446" t="s">
        <v>1132</v>
      </c>
      <c r="L8446" t="s">
        <v>1124</v>
      </c>
      <c r="M8446" t="s">
        <v>31</v>
      </c>
      <c r="N8446" t="s">
        <v>32</v>
      </c>
      <c r="O8446">
        <v>2617.27</v>
      </c>
      <c r="P8446" t="s">
        <v>2028</v>
      </c>
      <c r="Q8446" t="s">
        <v>2035</v>
      </c>
      <c r="R8446" t="s">
        <v>2031</v>
      </c>
      <c r="S8446" t="s">
        <v>1953</v>
      </c>
      <c r="T8446" t="s">
        <v>561</v>
      </c>
    </row>
    <row r="8447" spans="1:20">
      <c r="A8447" t="s">
        <v>2035</v>
      </c>
      <c r="B8447" t="s">
        <v>2028</v>
      </c>
      <c r="C8447" t="s">
        <v>2038</v>
      </c>
      <c r="D8447" t="s">
        <v>2039</v>
      </c>
      <c r="E8447" t="s">
        <v>1965</v>
      </c>
      <c r="F8447" s="1">
        <v>39829</v>
      </c>
      <c r="G8447" t="s">
        <v>2895</v>
      </c>
      <c r="H8447">
        <v>201503</v>
      </c>
      <c r="I8447" t="s">
        <v>1131</v>
      </c>
      <c r="J8447" t="s">
        <v>1122</v>
      </c>
      <c r="K8447" t="s">
        <v>1810</v>
      </c>
      <c r="L8447" t="s">
        <v>1124</v>
      </c>
      <c r="M8447" t="s">
        <v>31</v>
      </c>
      <c r="N8447" t="s">
        <v>32</v>
      </c>
      <c r="O8447">
        <v>26822.82</v>
      </c>
      <c r="P8447" t="s">
        <v>2028</v>
      </c>
      <c r="Q8447" t="s">
        <v>2035</v>
      </c>
      <c r="R8447" t="s">
        <v>2031</v>
      </c>
      <c r="S8447" t="s">
        <v>1953</v>
      </c>
      <c r="T8447" t="s">
        <v>561</v>
      </c>
    </row>
    <row r="8448" spans="1:20">
      <c r="A8448" t="s">
        <v>2040</v>
      </c>
      <c r="B8448" t="s">
        <v>2028</v>
      </c>
      <c r="C8448" t="s">
        <v>2041</v>
      </c>
      <c r="D8448" t="s">
        <v>2042</v>
      </c>
      <c r="E8448" t="s">
        <v>1965</v>
      </c>
      <c r="F8448" s="1">
        <v>39934</v>
      </c>
      <c r="G8448" t="s">
        <v>2895</v>
      </c>
      <c r="H8448">
        <v>201503</v>
      </c>
      <c r="I8448" t="s">
        <v>1131</v>
      </c>
      <c r="J8448" t="s">
        <v>1122</v>
      </c>
      <c r="K8448" t="s">
        <v>1132</v>
      </c>
      <c r="L8448" t="s">
        <v>1124</v>
      </c>
      <c r="M8448" t="s">
        <v>31</v>
      </c>
      <c r="N8448" t="s">
        <v>32</v>
      </c>
      <c r="O8448">
        <v>791.80000000000007</v>
      </c>
      <c r="P8448" t="s">
        <v>2028</v>
      </c>
      <c r="Q8448" t="s">
        <v>2040</v>
      </c>
      <c r="R8448" t="s">
        <v>2031</v>
      </c>
      <c r="S8448" t="s">
        <v>1953</v>
      </c>
      <c r="T8448" t="s">
        <v>561</v>
      </c>
    </row>
    <row r="8449" spans="1:20">
      <c r="A8449" t="s">
        <v>2048</v>
      </c>
      <c r="B8449" t="s">
        <v>2028</v>
      </c>
      <c r="C8449" t="s">
        <v>2049</v>
      </c>
      <c r="D8449" t="s">
        <v>2050</v>
      </c>
      <c r="E8449" t="s">
        <v>1965</v>
      </c>
      <c r="F8449" s="1">
        <v>39829</v>
      </c>
      <c r="G8449" t="s">
        <v>2895</v>
      </c>
      <c r="H8449">
        <v>201503</v>
      </c>
      <c r="I8449" t="s">
        <v>1131</v>
      </c>
      <c r="J8449" t="s">
        <v>1122</v>
      </c>
      <c r="K8449" t="s">
        <v>1132</v>
      </c>
      <c r="L8449" t="s">
        <v>1124</v>
      </c>
      <c r="M8449" t="s">
        <v>31</v>
      </c>
      <c r="N8449" t="s">
        <v>32</v>
      </c>
      <c r="O8449">
        <v>34304.22</v>
      </c>
      <c r="P8449" t="s">
        <v>2028</v>
      </c>
      <c r="Q8449" t="s">
        <v>2048</v>
      </c>
      <c r="R8449" t="s">
        <v>2031</v>
      </c>
      <c r="S8449" t="s">
        <v>1953</v>
      </c>
      <c r="T8449" t="s">
        <v>561</v>
      </c>
    </row>
    <row r="8450" spans="1:20">
      <c r="A8450" t="s">
        <v>2048</v>
      </c>
      <c r="B8450" t="s">
        <v>2028</v>
      </c>
      <c r="C8450" t="s">
        <v>2051</v>
      </c>
      <c r="D8450" t="s">
        <v>2052</v>
      </c>
      <c r="E8450" t="s">
        <v>1965</v>
      </c>
      <c r="F8450" s="1">
        <v>39829</v>
      </c>
      <c r="G8450" t="s">
        <v>2895</v>
      </c>
      <c r="H8450">
        <v>201503</v>
      </c>
      <c r="I8450" t="s">
        <v>1131</v>
      </c>
      <c r="J8450" t="s">
        <v>1122</v>
      </c>
      <c r="K8450" t="s">
        <v>1984</v>
      </c>
      <c r="L8450" t="s">
        <v>1124</v>
      </c>
      <c r="M8450" t="s">
        <v>31</v>
      </c>
      <c r="N8450" t="s">
        <v>32</v>
      </c>
      <c r="O8450">
        <v>28337.33</v>
      </c>
      <c r="P8450" t="s">
        <v>2028</v>
      </c>
      <c r="Q8450" t="s">
        <v>2048</v>
      </c>
      <c r="R8450" t="s">
        <v>2031</v>
      </c>
      <c r="S8450" t="s">
        <v>1953</v>
      </c>
      <c r="T8450" t="s">
        <v>561</v>
      </c>
    </row>
    <row r="8451" spans="1:20">
      <c r="A8451" t="s">
        <v>2048</v>
      </c>
      <c r="B8451" t="s">
        <v>2028</v>
      </c>
      <c r="C8451" t="s">
        <v>2053</v>
      </c>
      <c r="D8451" t="s">
        <v>2054</v>
      </c>
      <c r="E8451" t="s">
        <v>1965</v>
      </c>
      <c r="F8451" s="1">
        <v>39829</v>
      </c>
      <c r="G8451" t="s">
        <v>2895</v>
      </c>
      <c r="H8451">
        <v>201503</v>
      </c>
      <c r="I8451" t="s">
        <v>1131</v>
      </c>
      <c r="J8451" t="s">
        <v>1122</v>
      </c>
      <c r="K8451" t="s">
        <v>1123</v>
      </c>
      <c r="L8451" t="s">
        <v>1124</v>
      </c>
      <c r="M8451" t="s">
        <v>31</v>
      </c>
      <c r="N8451" t="s">
        <v>32</v>
      </c>
      <c r="O8451">
        <v>791.12</v>
      </c>
      <c r="P8451" t="s">
        <v>2028</v>
      </c>
      <c r="Q8451" t="s">
        <v>2048</v>
      </c>
      <c r="R8451" t="s">
        <v>2031</v>
      </c>
      <c r="S8451" t="s">
        <v>1953</v>
      </c>
      <c r="T8451" t="s">
        <v>561</v>
      </c>
    </row>
    <row r="8452" spans="1:20">
      <c r="A8452" t="s">
        <v>2048</v>
      </c>
      <c r="B8452" t="s">
        <v>2028</v>
      </c>
      <c r="C8452" t="s">
        <v>2055</v>
      </c>
      <c r="D8452" t="s">
        <v>2056</v>
      </c>
      <c r="E8452" t="s">
        <v>1965</v>
      </c>
      <c r="F8452" s="1">
        <v>39829</v>
      </c>
      <c r="G8452" t="s">
        <v>2895</v>
      </c>
      <c r="H8452">
        <v>201503</v>
      </c>
      <c r="I8452" t="s">
        <v>1131</v>
      </c>
      <c r="J8452" t="s">
        <v>1122</v>
      </c>
      <c r="K8452" t="s">
        <v>1984</v>
      </c>
      <c r="L8452" t="s">
        <v>1124</v>
      </c>
      <c r="M8452" t="s">
        <v>31</v>
      </c>
      <c r="N8452" t="s">
        <v>32</v>
      </c>
      <c r="O8452">
        <v>104.54</v>
      </c>
      <c r="P8452" t="s">
        <v>2028</v>
      </c>
      <c r="Q8452" t="s">
        <v>2048</v>
      </c>
      <c r="R8452" t="s">
        <v>2031</v>
      </c>
      <c r="S8452" t="s">
        <v>1953</v>
      </c>
      <c r="T8452" t="s">
        <v>561</v>
      </c>
    </row>
    <row r="8453" spans="1:20">
      <c r="A8453" t="s">
        <v>2035</v>
      </c>
      <c r="B8453" t="s">
        <v>2028</v>
      </c>
      <c r="C8453" t="s">
        <v>3106</v>
      </c>
      <c r="D8453" t="s">
        <v>3107</v>
      </c>
      <c r="E8453" t="s">
        <v>600</v>
      </c>
      <c r="F8453" s="1">
        <v>41640</v>
      </c>
      <c r="G8453" t="s">
        <v>2895</v>
      </c>
      <c r="H8453">
        <v>201503</v>
      </c>
      <c r="I8453" t="s">
        <v>1131</v>
      </c>
      <c r="J8453" t="s">
        <v>53</v>
      </c>
      <c r="K8453" t="s">
        <v>1123</v>
      </c>
      <c r="L8453" t="s">
        <v>54</v>
      </c>
      <c r="M8453" t="s">
        <v>31</v>
      </c>
      <c r="N8453" t="s">
        <v>32</v>
      </c>
      <c r="O8453">
        <v>32321.39</v>
      </c>
      <c r="P8453" t="s">
        <v>2028</v>
      </c>
      <c r="Q8453" t="s">
        <v>2035</v>
      </c>
      <c r="R8453" t="s">
        <v>2031</v>
      </c>
      <c r="S8453" t="s">
        <v>1953</v>
      </c>
      <c r="T8453" t="s">
        <v>561</v>
      </c>
    </row>
    <row r="8454" spans="1:20">
      <c r="A8454" t="s">
        <v>2035</v>
      </c>
      <c r="B8454" t="s">
        <v>2028</v>
      </c>
      <c r="C8454" t="s">
        <v>3106</v>
      </c>
      <c r="D8454" t="s">
        <v>3107</v>
      </c>
      <c r="E8454" t="s">
        <v>600</v>
      </c>
      <c r="F8454" s="1">
        <v>41640</v>
      </c>
      <c r="G8454" t="s">
        <v>2895</v>
      </c>
      <c r="H8454">
        <v>201503</v>
      </c>
      <c r="I8454" t="s">
        <v>1131</v>
      </c>
      <c r="J8454" t="s">
        <v>53</v>
      </c>
      <c r="K8454" t="s">
        <v>1135</v>
      </c>
      <c r="L8454" t="s">
        <v>54</v>
      </c>
      <c r="M8454" t="s">
        <v>31</v>
      </c>
      <c r="N8454" t="s">
        <v>32</v>
      </c>
      <c r="O8454">
        <v>9672.39</v>
      </c>
      <c r="P8454" t="s">
        <v>2028</v>
      </c>
      <c r="Q8454" t="s">
        <v>2035</v>
      </c>
      <c r="R8454" t="s">
        <v>2031</v>
      </c>
      <c r="S8454" t="s">
        <v>1953</v>
      </c>
      <c r="T8454" t="s">
        <v>561</v>
      </c>
    </row>
    <row r="8455" spans="1:20">
      <c r="A8455" t="s">
        <v>2035</v>
      </c>
      <c r="B8455" t="s">
        <v>2028</v>
      </c>
      <c r="C8455" t="s">
        <v>3108</v>
      </c>
      <c r="D8455" t="s">
        <v>3109</v>
      </c>
      <c r="E8455" t="s">
        <v>600</v>
      </c>
      <c r="F8455" s="1">
        <v>41760</v>
      </c>
      <c r="G8455" t="s">
        <v>2895</v>
      </c>
      <c r="H8455">
        <v>201503</v>
      </c>
      <c r="I8455" t="s">
        <v>1131</v>
      </c>
      <c r="J8455" t="s">
        <v>1122</v>
      </c>
      <c r="K8455" t="s">
        <v>1123</v>
      </c>
      <c r="L8455" t="s">
        <v>1124</v>
      </c>
      <c r="M8455" t="s">
        <v>31</v>
      </c>
      <c r="N8455" t="s">
        <v>32</v>
      </c>
      <c r="O8455">
        <v>62430.85</v>
      </c>
      <c r="P8455" t="s">
        <v>2028</v>
      </c>
      <c r="Q8455" t="s">
        <v>2035</v>
      </c>
      <c r="R8455" t="s">
        <v>2031</v>
      </c>
      <c r="S8455" t="s">
        <v>1953</v>
      </c>
      <c r="T8455" t="s">
        <v>561</v>
      </c>
    </row>
    <row r="8456" spans="1:20">
      <c r="A8456" t="s">
        <v>2035</v>
      </c>
      <c r="B8456" t="s">
        <v>2028</v>
      </c>
      <c r="C8456" t="s">
        <v>3108</v>
      </c>
      <c r="D8456" t="s">
        <v>3109</v>
      </c>
      <c r="E8456" t="s">
        <v>600</v>
      </c>
      <c r="F8456" s="1">
        <v>41760</v>
      </c>
      <c r="G8456" t="s">
        <v>2895</v>
      </c>
      <c r="H8456">
        <v>201503</v>
      </c>
      <c r="I8456" t="s">
        <v>1131</v>
      </c>
      <c r="J8456" t="s">
        <v>1122</v>
      </c>
      <c r="K8456" t="s">
        <v>1135</v>
      </c>
      <c r="L8456" t="s">
        <v>1124</v>
      </c>
      <c r="M8456" t="s">
        <v>31</v>
      </c>
      <c r="N8456" t="s">
        <v>32</v>
      </c>
      <c r="O8456">
        <v>13211.16</v>
      </c>
      <c r="P8456" t="s">
        <v>2028</v>
      </c>
      <c r="Q8456" t="s">
        <v>2035</v>
      </c>
      <c r="R8456" t="s">
        <v>2031</v>
      </c>
      <c r="S8456" t="s">
        <v>1953</v>
      </c>
      <c r="T8456" t="s">
        <v>561</v>
      </c>
    </row>
    <row r="8457" spans="1:20">
      <c r="A8457" t="s">
        <v>2057</v>
      </c>
      <c r="B8457" t="s">
        <v>2028</v>
      </c>
      <c r="C8457" t="s">
        <v>2058</v>
      </c>
      <c r="D8457" t="s">
        <v>2059</v>
      </c>
      <c r="E8457" t="s">
        <v>1965</v>
      </c>
      <c r="F8457" s="1">
        <v>39995</v>
      </c>
      <c r="G8457" t="s">
        <v>2895</v>
      </c>
      <c r="H8457">
        <v>201503</v>
      </c>
      <c r="I8457" t="s">
        <v>1131</v>
      </c>
      <c r="J8457" t="s">
        <v>1122</v>
      </c>
      <c r="K8457" t="s">
        <v>1123</v>
      </c>
      <c r="L8457" t="s">
        <v>1124</v>
      </c>
      <c r="M8457" t="s">
        <v>31</v>
      </c>
      <c r="N8457" t="s">
        <v>32</v>
      </c>
      <c r="O8457">
        <v>89.960000000000008</v>
      </c>
      <c r="P8457" t="s">
        <v>2028</v>
      </c>
      <c r="Q8457" t="s">
        <v>2057</v>
      </c>
      <c r="R8457" t="s">
        <v>2031</v>
      </c>
      <c r="S8457" t="s">
        <v>1953</v>
      </c>
      <c r="T8457" t="s">
        <v>561</v>
      </c>
    </row>
    <row r="8458" spans="1:20">
      <c r="A8458" t="s">
        <v>2060</v>
      </c>
      <c r="B8458" t="s">
        <v>2028</v>
      </c>
      <c r="C8458" t="s">
        <v>2061</v>
      </c>
      <c r="D8458" t="s">
        <v>2062</v>
      </c>
      <c r="E8458" t="s">
        <v>600</v>
      </c>
      <c r="F8458" s="1">
        <v>40752</v>
      </c>
      <c r="G8458" t="s">
        <v>2895</v>
      </c>
      <c r="H8458">
        <v>201503</v>
      </c>
      <c r="I8458" t="s">
        <v>27</v>
      </c>
      <c r="J8458" t="s">
        <v>596</v>
      </c>
      <c r="K8458" t="s">
        <v>601</v>
      </c>
      <c r="L8458" t="s">
        <v>438</v>
      </c>
      <c r="M8458" t="s">
        <v>1372</v>
      </c>
      <c r="N8458" t="s">
        <v>32</v>
      </c>
      <c r="O8458">
        <v>116.9</v>
      </c>
      <c r="P8458" t="s">
        <v>2028</v>
      </c>
      <c r="Q8458" t="s">
        <v>2060</v>
      </c>
      <c r="R8458" t="s">
        <v>2031</v>
      </c>
      <c r="S8458" t="s">
        <v>1953</v>
      </c>
      <c r="T8458" t="s">
        <v>561</v>
      </c>
    </row>
    <row r="8459" spans="1:20">
      <c r="A8459" t="s">
        <v>2063</v>
      </c>
      <c r="B8459" t="s">
        <v>2028</v>
      </c>
      <c r="C8459" t="s">
        <v>2064</v>
      </c>
      <c r="D8459" t="s">
        <v>2065</v>
      </c>
      <c r="E8459" t="s">
        <v>600</v>
      </c>
      <c r="F8459" s="1">
        <v>40210</v>
      </c>
      <c r="G8459" t="s">
        <v>2895</v>
      </c>
      <c r="H8459">
        <v>201503</v>
      </c>
      <c r="I8459" t="s">
        <v>1131</v>
      </c>
      <c r="J8459" t="s">
        <v>1122</v>
      </c>
      <c r="K8459" t="s">
        <v>601</v>
      </c>
      <c r="L8459" t="s">
        <v>1124</v>
      </c>
      <c r="M8459" t="s">
        <v>2066</v>
      </c>
      <c r="N8459" t="s">
        <v>32</v>
      </c>
      <c r="O8459">
        <v>2518.2000000000003</v>
      </c>
      <c r="P8459" t="s">
        <v>2028</v>
      </c>
      <c r="Q8459" t="s">
        <v>2063</v>
      </c>
      <c r="R8459" t="s">
        <v>2031</v>
      </c>
      <c r="S8459" t="s">
        <v>1953</v>
      </c>
      <c r="T8459" t="s">
        <v>561</v>
      </c>
    </row>
    <row r="8460" spans="1:20">
      <c r="A8460" t="s">
        <v>2060</v>
      </c>
      <c r="B8460" t="s">
        <v>2028</v>
      </c>
      <c r="C8460" t="s">
        <v>2833</v>
      </c>
      <c r="D8460" t="s">
        <v>2834</v>
      </c>
      <c r="E8460" t="s">
        <v>600</v>
      </c>
      <c r="F8460" s="1">
        <v>40441</v>
      </c>
      <c r="G8460" t="s">
        <v>2895</v>
      </c>
      <c r="H8460">
        <v>201503</v>
      </c>
      <c r="I8460" t="s">
        <v>1131</v>
      </c>
      <c r="J8460" t="s">
        <v>1122</v>
      </c>
      <c r="K8460" t="s">
        <v>1135</v>
      </c>
      <c r="L8460" t="s">
        <v>1124</v>
      </c>
      <c r="M8460" t="s">
        <v>31</v>
      </c>
      <c r="N8460" t="s">
        <v>32</v>
      </c>
      <c r="O8460">
        <v>798.97</v>
      </c>
      <c r="P8460" t="s">
        <v>2028</v>
      </c>
      <c r="Q8460" t="s">
        <v>2060</v>
      </c>
      <c r="R8460" t="s">
        <v>2031</v>
      </c>
      <c r="S8460" t="s">
        <v>1953</v>
      </c>
      <c r="T8460" t="s">
        <v>561</v>
      </c>
    </row>
    <row r="8461" spans="1:20">
      <c r="A8461" t="s">
        <v>2060</v>
      </c>
      <c r="B8461" t="s">
        <v>2028</v>
      </c>
      <c r="C8461" t="s">
        <v>2833</v>
      </c>
      <c r="D8461" t="s">
        <v>2834</v>
      </c>
      <c r="E8461" t="s">
        <v>600</v>
      </c>
      <c r="F8461" s="1">
        <v>40441</v>
      </c>
      <c r="G8461" t="s">
        <v>2895</v>
      </c>
      <c r="H8461">
        <v>201503</v>
      </c>
      <c r="I8461" t="s">
        <v>1131</v>
      </c>
      <c r="J8461" t="s">
        <v>1122</v>
      </c>
      <c r="K8461" t="s">
        <v>601</v>
      </c>
      <c r="L8461" t="s">
        <v>1124</v>
      </c>
      <c r="M8461" t="s">
        <v>2006</v>
      </c>
      <c r="N8461" t="s">
        <v>32</v>
      </c>
      <c r="O8461">
        <v>1067.79</v>
      </c>
      <c r="P8461" t="s">
        <v>2028</v>
      </c>
      <c r="Q8461" t="s">
        <v>2060</v>
      </c>
      <c r="R8461" t="s">
        <v>2031</v>
      </c>
      <c r="S8461" t="s">
        <v>1953</v>
      </c>
      <c r="T8461" t="s">
        <v>561</v>
      </c>
    </row>
    <row r="8462" spans="1:20">
      <c r="A8462" t="s">
        <v>2027</v>
      </c>
      <c r="B8462" t="s">
        <v>2028</v>
      </c>
      <c r="C8462" t="s">
        <v>2067</v>
      </c>
      <c r="D8462" t="s">
        <v>2068</v>
      </c>
      <c r="E8462" t="s">
        <v>1965</v>
      </c>
      <c r="F8462" s="1">
        <v>40179</v>
      </c>
      <c r="G8462" t="s">
        <v>2895</v>
      </c>
      <c r="H8462">
        <v>201503</v>
      </c>
      <c r="I8462" t="s">
        <v>1131</v>
      </c>
      <c r="J8462" t="s">
        <v>1122</v>
      </c>
      <c r="K8462" t="s">
        <v>1123</v>
      </c>
      <c r="L8462" t="s">
        <v>1124</v>
      </c>
      <c r="M8462" t="s">
        <v>31</v>
      </c>
      <c r="N8462" t="s">
        <v>32</v>
      </c>
      <c r="O8462">
        <v>9577.18</v>
      </c>
      <c r="P8462" t="s">
        <v>2028</v>
      </c>
      <c r="Q8462" t="s">
        <v>2027</v>
      </c>
      <c r="R8462" t="s">
        <v>2031</v>
      </c>
      <c r="S8462" t="s">
        <v>1953</v>
      </c>
      <c r="T8462" t="s">
        <v>561</v>
      </c>
    </row>
    <row r="8463" spans="1:20">
      <c r="A8463" t="s">
        <v>2060</v>
      </c>
      <c r="B8463" t="s">
        <v>2028</v>
      </c>
      <c r="C8463" t="s">
        <v>2579</v>
      </c>
      <c r="D8463" t="s">
        <v>2580</v>
      </c>
      <c r="E8463" t="s">
        <v>600</v>
      </c>
      <c r="F8463" s="1">
        <v>40689</v>
      </c>
      <c r="G8463" t="s">
        <v>2895</v>
      </c>
      <c r="H8463">
        <v>201503</v>
      </c>
      <c r="I8463" t="s">
        <v>1131</v>
      </c>
      <c r="J8463" t="s">
        <v>1122</v>
      </c>
      <c r="K8463" t="s">
        <v>1135</v>
      </c>
      <c r="L8463" t="s">
        <v>1124</v>
      </c>
      <c r="M8463" t="s">
        <v>31</v>
      </c>
      <c r="N8463" t="s">
        <v>32</v>
      </c>
      <c r="O8463">
        <v>267.03000000000003</v>
      </c>
      <c r="P8463" t="s">
        <v>2028</v>
      </c>
      <c r="Q8463" t="s">
        <v>2060</v>
      </c>
      <c r="R8463" t="s">
        <v>2031</v>
      </c>
      <c r="S8463" t="s">
        <v>1953</v>
      </c>
      <c r="T8463" t="s">
        <v>561</v>
      </c>
    </row>
    <row r="8464" spans="1:20">
      <c r="A8464" t="s">
        <v>2060</v>
      </c>
      <c r="B8464" t="s">
        <v>2028</v>
      </c>
      <c r="C8464" t="s">
        <v>2579</v>
      </c>
      <c r="D8464" t="s">
        <v>2580</v>
      </c>
      <c r="E8464" t="s">
        <v>600</v>
      </c>
      <c r="F8464" s="1">
        <v>40689</v>
      </c>
      <c r="G8464" t="s">
        <v>2895</v>
      </c>
      <c r="H8464">
        <v>201503</v>
      </c>
      <c r="I8464" t="s">
        <v>1131</v>
      </c>
      <c r="J8464" t="s">
        <v>1122</v>
      </c>
      <c r="K8464" t="s">
        <v>601</v>
      </c>
      <c r="L8464" t="s">
        <v>1124</v>
      </c>
      <c r="M8464" t="s">
        <v>2006</v>
      </c>
      <c r="N8464" t="s">
        <v>32</v>
      </c>
      <c r="O8464">
        <v>1018.87</v>
      </c>
      <c r="P8464" t="s">
        <v>2028</v>
      </c>
      <c r="Q8464" t="s">
        <v>2060</v>
      </c>
      <c r="R8464" t="s">
        <v>2031</v>
      </c>
      <c r="S8464" t="s">
        <v>1953</v>
      </c>
      <c r="T8464" t="s">
        <v>561</v>
      </c>
    </row>
    <row r="8465" spans="1:20">
      <c r="A8465" t="s">
        <v>2069</v>
      </c>
      <c r="B8465" t="s">
        <v>2028</v>
      </c>
      <c r="C8465" t="s">
        <v>2070</v>
      </c>
      <c r="D8465" t="s">
        <v>2071</v>
      </c>
      <c r="E8465" t="s">
        <v>1965</v>
      </c>
      <c r="F8465" s="1">
        <v>40906</v>
      </c>
      <c r="G8465" t="s">
        <v>2895</v>
      </c>
      <c r="H8465">
        <v>201503</v>
      </c>
      <c r="I8465" t="s">
        <v>1131</v>
      </c>
      <c r="J8465" t="s">
        <v>1122</v>
      </c>
      <c r="K8465" t="s">
        <v>1123</v>
      </c>
      <c r="L8465" t="s">
        <v>1124</v>
      </c>
      <c r="M8465" t="s">
        <v>31</v>
      </c>
      <c r="N8465" t="s">
        <v>32</v>
      </c>
      <c r="O8465">
        <v>50130.17</v>
      </c>
      <c r="P8465" t="s">
        <v>2028</v>
      </c>
      <c r="Q8465" t="s">
        <v>2069</v>
      </c>
      <c r="R8465" t="s">
        <v>2031</v>
      </c>
      <c r="S8465" t="s">
        <v>1953</v>
      </c>
      <c r="T8465" t="s">
        <v>561</v>
      </c>
    </row>
    <row r="8466" spans="1:20">
      <c r="A8466" t="s">
        <v>2027</v>
      </c>
      <c r="B8466" t="s">
        <v>2028</v>
      </c>
      <c r="C8466" t="s">
        <v>2072</v>
      </c>
      <c r="D8466" t="s">
        <v>2073</v>
      </c>
      <c r="E8466" t="s">
        <v>600</v>
      </c>
      <c r="F8466" s="1">
        <v>41334</v>
      </c>
      <c r="G8466" t="s">
        <v>2895</v>
      </c>
      <c r="H8466">
        <v>201503</v>
      </c>
      <c r="I8466" t="s">
        <v>1131</v>
      </c>
      <c r="J8466" t="s">
        <v>1122</v>
      </c>
      <c r="K8466" t="s">
        <v>1123</v>
      </c>
      <c r="L8466" t="s">
        <v>1124</v>
      </c>
      <c r="M8466" t="s">
        <v>31</v>
      </c>
      <c r="N8466" t="s">
        <v>32</v>
      </c>
      <c r="O8466">
        <v>12508.54</v>
      </c>
      <c r="P8466" t="s">
        <v>2028</v>
      </c>
      <c r="Q8466" t="s">
        <v>2027</v>
      </c>
      <c r="R8466" t="s">
        <v>2031</v>
      </c>
      <c r="S8466" t="s">
        <v>1953</v>
      </c>
      <c r="T8466" t="s">
        <v>561</v>
      </c>
    </row>
    <row r="8467" spans="1:20">
      <c r="A8467" t="s">
        <v>2027</v>
      </c>
      <c r="B8467" t="s">
        <v>2028</v>
      </c>
      <c r="C8467" t="s">
        <v>2074</v>
      </c>
      <c r="D8467" t="s">
        <v>2075</v>
      </c>
      <c r="E8467" t="s">
        <v>600</v>
      </c>
      <c r="F8467" s="1">
        <v>41791</v>
      </c>
      <c r="G8467" t="s">
        <v>2895</v>
      </c>
      <c r="H8467">
        <v>201503</v>
      </c>
      <c r="I8467" t="s">
        <v>27</v>
      </c>
      <c r="J8467" t="s">
        <v>596</v>
      </c>
      <c r="K8467" t="s">
        <v>1123</v>
      </c>
      <c r="L8467" t="s">
        <v>1116</v>
      </c>
      <c r="M8467" t="s">
        <v>31</v>
      </c>
      <c r="N8467" t="s">
        <v>32</v>
      </c>
      <c r="O8467">
        <v>752.64</v>
      </c>
      <c r="P8467" t="s">
        <v>2028</v>
      </c>
      <c r="Q8467" t="s">
        <v>2027</v>
      </c>
      <c r="R8467" t="s">
        <v>2031</v>
      </c>
      <c r="S8467" t="s">
        <v>1953</v>
      </c>
      <c r="T8467" t="s">
        <v>561</v>
      </c>
    </row>
    <row r="8468" spans="1:20">
      <c r="A8468" t="s">
        <v>2027</v>
      </c>
      <c r="B8468" t="s">
        <v>2028</v>
      </c>
      <c r="C8468" t="s">
        <v>2074</v>
      </c>
      <c r="D8468" t="s">
        <v>2075</v>
      </c>
      <c r="E8468" t="s">
        <v>600</v>
      </c>
      <c r="F8468" s="1">
        <v>41791</v>
      </c>
      <c r="G8468" t="s">
        <v>2895</v>
      </c>
      <c r="H8468">
        <v>201503</v>
      </c>
      <c r="I8468" t="s">
        <v>27</v>
      </c>
      <c r="J8468" t="s">
        <v>596</v>
      </c>
      <c r="K8468" t="s">
        <v>1135</v>
      </c>
      <c r="L8468" t="s">
        <v>1116</v>
      </c>
      <c r="M8468" t="s">
        <v>31</v>
      </c>
      <c r="N8468" t="s">
        <v>32</v>
      </c>
      <c r="O8468">
        <v>106.96000000000001</v>
      </c>
      <c r="P8468" t="s">
        <v>2028</v>
      </c>
      <c r="Q8468" t="s">
        <v>2027</v>
      </c>
      <c r="R8468" t="s">
        <v>2031</v>
      </c>
      <c r="S8468" t="s">
        <v>1953</v>
      </c>
      <c r="T8468" t="s">
        <v>561</v>
      </c>
    </row>
    <row r="8469" spans="1:20">
      <c r="A8469" t="s">
        <v>3110</v>
      </c>
      <c r="B8469" t="s">
        <v>3111</v>
      </c>
      <c r="C8469" t="s">
        <v>3112</v>
      </c>
      <c r="D8469" t="s">
        <v>3113</v>
      </c>
      <c r="E8469" t="s">
        <v>600</v>
      </c>
      <c r="F8469" s="1">
        <v>41244</v>
      </c>
      <c r="G8469" t="s">
        <v>2895</v>
      </c>
      <c r="H8469">
        <v>201503</v>
      </c>
      <c r="I8469" t="s">
        <v>1131</v>
      </c>
      <c r="J8469" t="s">
        <v>1122</v>
      </c>
      <c r="K8469" t="s">
        <v>1132</v>
      </c>
      <c r="L8469" t="s">
        <v>1124</v>
      </c>
      <c r="M8469" t="s">
        <v>31</v>
      </c>
      <c r="N8469" t="s">
        <v>32</v>
      </c>
      <c r="O8469">
        <v>202389.23</v>
      </c>
      <c r="P8469" t="s">
        <v>3111</v>
      </c>
      <c r="Q8469" t="s">
        <v>3110</v>
      </c>
      <c r="R8469" t="s">
        <v>3114</v>
      </c>
      <c r="S8469" t="s">
        <v>1953</v>
      </c>
      <c r="T8469" t="s">
        <v>561</v>
      </c>
    </row>
    <row r="8470" spans="1:20">
      <c r="A8470" t="s">
        <v>2078</v>
      </c>
      <c r="B8470" t="s">
        <v>2079</v>
      </c>
      <c r="C8470" t="s">
        <v>2080</v>
      </c>
      <c r="D8470" t="s">
        <v>2081</v>
      </c>
      <c r="E8470" t="s">
        <v>1850</v>
      </c>
      <c r="F8470" s="1">
        <v>41883</v>
      </c>
      <c r="G8470" t="s">
        <v>2895</v>
      </c>
      <c r="H8470">
        <v>201503</v>
      </c>
      <c r="I8470" t="s">
        <v>27</v>
      </c>
      <c r="J8470" t="s">
        <v>596</v>
      </c>
      <c r="K8470" t="s">
        <v>1856</v>
      </c>
      <c r="L8470" t="s">
        <v>2082</v>
      </c>
      <c r="M8470" t="s">
        <v>2083</v>
      </c>
      <c r="N8470" t="s">
        <v>32</v>
      </c>
      <c r="O8470">
        <v>1981.71</v>
      </c>
      <c r="P8470" t="s">
        <v>2079</v>
      </c>
      <c r="Q8470" t="s">
        <v>2078</v>
      </c>
      <c r="R8470" t="s">
        <v>2084</v>
      </c>
      <c r="S8470" t="s">
        <v>1119</v>
      </c>
      <c r="T8470" t="s">
        <v>561</v>
      </c>
    </row>
    <row r="8471" spans="1:20">
      <c r="A8471" t="s">
        <v>2078</v>
      </c>
      <c r="B8471" t="s">
        <v>2079</v>
      </c>
      <c r="C8471" t="s">
        <v>2581</v>
      </c>
      <c r="D8471" t="s">
        <v>2582</v>
      </c>
      <c r="E8471" t="s">
        <v>1850</v>
      </c>
      <c r="F8471" s="1">
        <v>41883</v>
      </c>
      <c r="G8471" t="s">
        <v>2895</v>
      </c>
      <c r="H8471">
        <v>201503</v>
      </c>
      <c r="I8471" t="s">
        <v>27</v>
      </c>
      <c r="J8471" t="s">
        <v>596</v>
      </c>
      <c r="K8471" t="s">
        <v>1856</v>
      </c>
      <c r="L8471" t="s">
        <v>1894</v>
      </c>
      <c r="M8471" t="s">
        <v>1895</v>
      </c>
      <c r="N8471" t="s">
        <v>32</v>
      </c>
      <c r="O8471">
        <v>1590.89</v>
      </c>
      <c r="P8471" t="s">
        <v>2079</v>
      </c>
      <c r="Q8471" t="s">
        <v>2078</v>
      </c>
      <c r="R8471" t="s">
        <v>2084</v>
      </c>
      <c r="S8471" t="s">
        <v>1119</v>
      </c>
      <c r="T8471" t="s">
        <v>561</v>
      </c>
    </row>
    <row r="8472" spans="1:20">
      <c r="A8472" t="s">
        <v>2078</v>
      </c>
      <c r="B8472" t="s">
        <v>2079</v>
      </c>
      <c r="C8472" t="s">
        <v>3115</v>
      </c>
      <c r="D8472" t="s">
        <v>3116</v>
      </c>
      <c r="E8472" t="s">
        <v>600</v>
      </c>
      <c r="F8472" s="1">
        <v>41760</v>
      </c>
      <c r="G8472" t="s">
        <v>2895</v>
      </c>
      <c r="H8472">
        <v>201503</v>
      </c>
      <c r="I8472" t="s">
        <v>1131</v>
      </c>
      <c r="J8472" t="s">
        <v>1122</v>
      </c>
      <c r="K8472" t="s">
        <v>1123</v>
      </c>
      <c r="L8472" t="s">
        <v>1124</v>
      </c>
      <c r="M8472" t="s">
        <v>31</v>
      </c>
      <c r="N8472" t="s">
        <v>32</v>
      </c>
      <c r="O8472">
        <v>18538.600000000002</v>
      </c>
      <c r="P8472" t="s">
        <v>2079</v>
      </c>
      <c r="Q8472" t="s">
        <v>2078</v>
      </c>
      <c r="R8472" t="s">
        <v>2084</v>
      </c>
      <c r="S8472" t="s">
        <v>1119</v>
      </c>
      <c r="T8472" t="s">
        <v>561</v>
      </c>
    </row>
    <row r="8473" spans="1:20">
      <c r="A8473" t="s">
        <v>2078</v>
      </c>
      <c r="B8473" t="s">
        <v>2079</v>
      </c>
      <c r="C8473" t="s">
        <v>3115</v>
      </c>
      <c r="D8473" t="s">
        <v>3116</v>
      </c>
      <c r="E8473" t="s">
        <v>600</v>
      </c>
      <c r="F8473" s="1">
        <v>41760</v>
      </c>
      <c r="G8473" t="s">
        <v>2895</v>
      </c>
      <c r="H8473">
        <v>201503</v>
      </c>
      <c r="I8473" t="s">
        <v>1131</v>
      </c>
      <c r="J8473" t="s">
        <v>1122</v>
      </c>
      <c r="K8473" t="s">
        <v>1135</v>
      </c>
      <c r="L8473" t="s">
        <v>1124</v>
      </c>
      <c r="M8473" t="s">
        <v>31</v>
      </c>
      <c r="N8473" t="s">
        <v>32</v>
      </c>
      <c r="O8473">
        <v>935.44</v>
      </c>
      <c r="P8473" t="s">
        <v>2079</v>
      </c>
      <c r="Q8473" t="s">
        <v>2078</v>
      </c>
      <c r="R8473" t="s">
        <v>2084</v>
      </c>
      <c r="S8473" t="s">
        <v>1119</v>
      </c>
      <c r="T8473" t="s">
        <v>561</v>
      </c>
    </row>
    <row r="8474" spans="1:20">
      <c r="A8474" t="s">
        <v>2835</v>
      </c>
      <c r="B8474" t="s">
        <v>2079</v>
      </c>
      <c r="C8474" t="s">
        <v>3117</v>
      </c>
      <c r="D8474" t="s">
        <v>3118</v>
      </c>
      <c r="E8474" t="s">
        <v>600</v>
      </c>
      <c r="F8474" s="1">
        <v>41640</v>
      </c>
      <c r="G8474" t="s">
        <v>2895</v>
      </c>
      <c r="H8474">
        <v>201503</v>
      </c>
      <c r="I8474" t="s">
        <v>1131</v>
      </c>
      <c r="J8474" t="s">
        <v>1122</v>
      </c>
      <c r="K8474" t="s">
        <v>1123</v>
      </c>
      <c r="L8474" t="s">
        <v>1124</v>
      </c>
      <c r="M8474" t="s">
        <v>31</v>
      </c>
      <c r="N8474" t="s">
        <v>32</v>
      </c>
      <c r="O8474">
        <v>112804.5</v>
      </c>
      <c r="P8474" t="s">
        <v>2079</v>
      </c>
      <c r="Q8474" t="s">
        <v>2835</v>
      </c>
      <c r="R8474" t="s">
        <v>2084</v>
      </c>
      <c r="S8474" t="s">
        <v>1119</v>
      </c>
      <c r="T8474" t="s">
        <v>561</v>
      </c>
    </row>
    <row r="8475" spans="1:20">
      <c r="A8475" t="s">
        <v>2835</v>
      </c>
      <c r="B8475" t="s">
        <v>2079</v>
      </c>
      <c r="C8475" t="s">
        <v>3117</v>
      </c>
      <c r="D8475" t="s">
        <v>3118</v>
      </c>
      <c r="E8475" t="s">
        <v>600</v>
      </c>
      <c r="F8475" s="1">
        <v>41640</v>
      </c>
      <c r="G8475" t="s">
        <v>2895</v>
      </c>
      <c r="H8475">
        <v>201503</v>
      </c>
      <c r="I8475" t="s">
        <v>1131</v>
      </c>
      <c r="J8475" t="s">
        <v>1122</v>
      </c>
      <c r="K8475" t="s">
        <v>1135</v>
      </c>
      <c r="L8475" t="s">
        <v>1124</v>
      </c>
      <c r="M8475" t="s">
        <v>31</v>
      </c>
      <c r="N8475" t="s">
        <v>32</v>
      </c>
      <c r="O8475">
        <v>152661.44</v>
      </c>
      <c r="P8475" t="s">
        <v>2079</v>
      </c>
      <c r="Q8475" t="s">
        <v>2835</v>
      </c>
      <c r="R8475" t="s">
        <v>2084</v>
      </c>
      <c r="S8475" t="s">
        <v>1119</v>
      </c>
      <c r="T8475" t="s">
        <v>561</v>
      </c>
    </row>
    <row r="8476" spans="1:20">
      <c r="A8476" t="s">
        <v>2105</v>
      </c>
      <c r="B8476" t="s">
        <v>2106</v>
      </c>
      <c r="C8476" t="s">
        <v>2107</v>
      </c>
      <c r="D8476" t="s">
        <v>2108</v>
      </c>
      <c r="E8476" t="s">
        <v>600</v>
      </c>
      <c r="F8476" s="1">
        <v>40026</v>
      </c>
      <c r="G8476" t="s">
        <v>2895</v>
      </c>
      <c r="H8476">
        <v>201503</v>
      </c>
      <c r="I8476" t="s">
        <v>27</v>
      </c>
      <c r="J8476" t="s">
        <v>596</v>
      </c>
      <c r="K8476" t="s">
        <v>1132</v>
      </c>
      <c r="L8476" t="s">
        <v>1116</v>
      </c>
      <c r="M8476" t="s">
        <v>31</v>
      </c>
      <c r="N8476" t="s">
        <v>32</v>
      </c>
      <c r="O8476">
        <v>1151.8500000000001</v>
      </c>
      <c r="P8476" t="s">
        <v>2106</v>
      </c>
      <c r="Q8476" t="s">
        <v>2105</v>
      </c>
      <c r="R8476" t="s">
        <v>2109</v>
      </c>
      <c r="S8476" t="s">
        <v>1119</v>
      </c>
      <c r="T8476" t="s">
        <v>592</v>
      </c>
    </row>
    <row r="8477" spans="1:20">
      <c r="A8477" t="s">
        <v>2105</v>
      </c>
      <c r="B8477" t="s">
        <v>2106</v>
      </c>
      <c r="C8477" t="s">
        <v>2107</v>
      </c>
      <c r="D8477" t="s">
        <v>2108</v>
      </c>
      <c r="E8477" t="s">
        <v>600</v>
      </c>
      <c r="F8477" s="1">
        <v>40026</v>
      </c>
      <c r="G8477" t="s">
        <v>2895</v>
      </c>
      <c r="H8477">
        <v>201503</v>
      </c>
      <c r="I8477" t="s">
        <v>27</v>
      </c>
      <c r="J8477" t="s">
        <v>596</v>
      </c>
      <c r="K8477" t="s">
        <v>601</v>
      </c>
      <c r="L8477" t="s">
        <v>1116</v>
      </c>
      <c r="M8477" t="s">
        <v>2110</v>
      </c>
      <c r="N8477" t="s">
        <v>32</v>
      </c>
      <c r="O8477">
        <v>2962.75</v>
      </c>
      <c r="P8477" t="s">
        <v>2106</v>
      </c>
      <c r="Q8477" t="s">
        <v>2105</v>
      </c>
      <c r="R8477" t="s">
        <v>2109</v>
      </c>
      <c r="S8477" t="s">
        <v>1119</v>
      </c>
      <c r="T8477" t="s">
        <v>592</v>
      </c>
    </row>
    <row r="8478" spans="1:20">
      <c r="A8478" t="s">
        <v>2105</v>
      </c>
      <c r="B8478" t="s">
        <v>2106</v>
      </c>
      <c r="C8478" t="s">
        <v>2107</v>
      </c>
      <c r="D8478" t="s">
        <v>2108</v>
      </c>
      <c r="E8478" t="s">
        <v>600</v>
      </c>
      <c r="F8478" s="1">
        <v>40026</v>
      </c>
      <c r="G8478" t="s">
        <v>2895</v>
      </c>
      <c r="H8478">
        <v>201503</v>
      </c>
      <c r="I8478" t="s">
        <v>27</v>
      </c>
      <c r="J8478" t="s">
        <v>596</v>
      </c>
      <c r="K8478" t="s">
        <v>601</v>
      </c>
      <c r="L8478" t="s">
        <v>1116</v>
      </c>
      <c r="M8478" t="s">
        <v>2111</v>
      </c>
      <c r="N8478" t="s">
        <v>32</v>
      </c>
      <c r="O8478">
        <v>740.69</v>
      </c>
      <c r="P8478" t="s">
        <v>2106</v>
      </c>
      <c r="Q8478" t="s">
        <v>2105</v>
      </c>
      <c r="R8478" t="s">
        <v>2109</v>
      </c>
      <c r="S8478" t="s">
        <v>1119</v>
      </c>
      <c r="T8478" t="s">
        <v>592</v>
      </c>
    </row>
    <row r="8479" spans="1:20">
      <c r="A8479" t="s">
        <v>2105</v>
      </c>
      <c r="B8479" t="s">
        <v>2106</v>
      </c>
      <c r="C8479" t="s">
        <v>2107</v>
      </c>
      <c r="D8479" t="s">
        <v>2108</v>
      </c>
      <c r="E8479" t="s">
        <v>600</v>
      </c>
      <c r="F8479" s="1">
        <v>40026</v>
      </c>
      <c r="G8479" t="s">
        <v>2895</v>
      </c>
      <c r="H8479">
        <v>201503</v>
      </c>
      <c r="I8479" t="s">
        <v>27</v>
      </c>
      <c r="J8479" t="s">
        <v>596</v>
      </c>
      <c r="K8479" t="s">
        <v>601</v>
      </c>
      <c r="L8479" t="s">
        <v>1116</v>
      </c>
      <c r="M8479" t="s">
        <v>2112</v>
      </c>
      <c r="N8479" t="s">
        <v>32</v>
      </c>
      <c r="O8479">
        <v>740.7</v>
      </c>
      <c r="P8479" t="s">
        <v>2106</v>
      </c>
      <c r="Q8479" t="s">
        <v>2105</v>
      </c>
      <c r="R8479" t="s">
        <v>2109</v>
      </c>
      <c r="S8479" t="s">
        <v>1119</v>
      </c>
      <c r="T8479" t="s">
        <v>592</v>
      </c>
    </row>
    <row r="8480" spans="1:20">
      <c r="A8480" t="s">
        <v>2105</v>
      </c>
      <c r="B8480" t="s">
        <v>2106</v>
      </c>
      <c r="C8480" t="s">
        <v>2107</v>
      </c>
      <c r="D8480" t="s">
        <v>2108</v>
      </c>
      <c r="E8480" t="s">
        <v>600</v>
      </c>
      <c r="F8480" s="1">
        <v>40026</v>
      </c>
      <c r="G8480" t="s">
        <v>2895</v>
      </c>
      <c r="H8480">
        <v>201503</v>
      </c>
      <c r="I8480" t="s">
        <v>27</v>
      </c>
      <c r="J8480" t="s">
        <v>596</v>
      </c>
      <c r="K8480" t="s">
        <v>601</v>
      </c>
      <c r="L8480" t="s">
        <v>1116</v>
      </c>
      <c r="M8480" t="s">
        <v>2113</v>
      </c>
      <c r="N8480" t="s">
        <v>32</v>
      </c>
      <c r="O8480">
        <v>3703.4500000000003</v>
      </c>
      <c r="P8480" t="s">
        <v>2106</v>
      </c>
      <c r="Q8480" t="s">
        <v>2105</v>
      </c>
      <c r="R8480" t="s">
        <v>2109</v>
      </c>
      <c r="S8480" t="s">
        <v>1119</v>
      </c>
      <c r="T8480" t="s">
        <v>592</v>
      </c>
    </row>
    <row r="8481" spans="1:20">
      <c r="A8481" t="s">
        <v>2105</v>
      </c>
      <c r="B8481" t="s">
        <v>2106</v>
      </c>
      <c r="C8481" t="s">
        <v>2107</v>
      </c>
      <c r="D8481" t="s">
        <v>2108</v>
      </c>
      <c r="E8481" t="s">
        <v>600</v>
      </c>
      <c r="F8481" s="1">
        <v>40026</v>
      </c>
      <c r="G8481" t="s">
        <v>2895</v>
      </c>
      <c r="H8481">
        <v>201503</v>
      </c>
      <c r="I8481" t="s">
        <v>27</v>
      </c>
      <c r="J8481" t="s">
        <v>596</v>
      </c>
      <c r="K8481" t="s">
        <v>601</v>
      </c>
      <c r="L8481" t="s">
        <v>1116</v>
      </c>
      <c r="M8481" t="s">
        <v>2114</v>
      </c>
      <c r="N8481" t="s">
        <v>32</v>
      </c>
      <c r="O8481">
        <v>2222.0700000000002</v>
      </c>
      <c r="P8481" t="s">
        <v>2106</v>
      </c>
      <c r="Q8481" t="s">
        <v>2105</v>
      </c>
      <c r="R8481" t="s">
        <v>2109</v>
      </c>
      <c r="S8481" t="s">
        <v>1119</v>
      </c>
      <c r="T8481" t="s">
        <v>592</v>
      </c>
    </row>
    <row r="8482" spans="1:20">
      <c r="A8482" t="s">
        <v>2105</v>
      </c>
      <c r="B8482" t="s">
        <v>2106</v>
      </c>
      <c r="C8482" t="s">
        <v>2107</v>
      </c>
      <c r="D8482" t="s">
        <v>2108</v>
      </c>
      <c r="E8482" t="s">
        <v>600</v>
      </c>
      <c r="F8482" s="1">
        <v>40026</v>
      </c>
      <c r="G8482" t="s">
        <v>2895</v>
      </c>
      <c r="H8482">
        <v>201503</v>
      </c>
      <c r="I8482" t="s">
        <v>27</v>
      </c>
      <c r="J8482" t="s">
        <v>596</v>
      </c>
      <c r="K8482" t="s">
        <v>601</v>
      </c>
      <c r="L8482" t="s">
        <v>1116</v>
      </c>
      <c r="M8482" t="s">
        <v>2115</v>
      </c>
      <c r="N8482" t="s">
        <v>32</v>
      </c>
      <c r="O8482">
        <v>4444.16</v>
      </c>
      <c r="P8482" t="s">
        <v>2106</v>
      </c>
      <c r="Q8482" t="s">
        <v>2105</v>
      </c>
      <c r="R8482" t="s">
        <v>2109</v>
      </c>
      <c r="S8482" t="s">
        <v>1119</v>
      </c>
      <c r="T8482" t="s">
        <v>592</v>
      </c>
    </row>
    <row r="8483" spans="1:20">
      <c r="A8483" t="s">
        <v>2841</v>
      </c>
      <c r="B8483" t="s">
        <v>2117</v>
      </c>
      <c r="C8483" t="s">
        <v>2842</v>
      </c>
      <c r="D8483" t="s">
        <v>2843</v>
      </c>
      <c r="E8483" t="s">
        <v>600</v>
      </c>
      <c r="F8483" s="1">
        <v>40991</v>
      </c>
      <c r="G8483" t="s">
        <v>2895</v>
      </c>
      <c r="H8483">
        <v>201503</v>
      </c>
      <c r="I8483" t="s">
        <v>1131</v>
      </c>
      <c r="J8483" t="s">
        <v>1122</v>
      </c>
      <c r="K8483" t="s">
        <v>1123</v>
      </c>
      <c r="L8483" t="s">
        <v>1124</v>
      </c>
      <c r="M8483" t="s">
        <v>31</v>
      </c>
      <c r="N8483" t="s">
        <v>32</v>
      </c>
      <c r="O8483">
        <v>2056825.69</v>
      </c>
      <c r="P8483" t="s">
        <v>2117</v>
      </c>
      <c r="Q8483" t="s">
        <v>2841</v>
      </c>
      <c r="R8483" t="s">
        <v>2120</v>
      </c>
      <c r="S8483" t="s">
        <v>1953</v>
      </c>
      <c r="T8483" t="s">
        <v>592</v>
      </c>
    </row>
    <row r="8484" spans="1:20">
      <c r="A8484" t="s">
        <v>2841</v>
      </c>
      <c r="B8484" t="s">
        <v>2117</v>
      </c>
      <c r="C8484" t="s">
        <v>2842</v>
      </c>
      <c r="D8484" t="s">
        <v>2843</v>
      </c>
      <c r="E8484" t="s">
        <v>600</v>
      </c>
      <c r="F8484" s="1">
        <v>40991</v>
      </c>
      <c r="G8484" t="s">
        <v>2895</v>
      </c>
      <c r="H8484">
        <v>201503</v>
      </c>
      <c r="I8484" t="s">
        <v>1131</v>
      </c>
      <c r="J8484" t="s">
        <v>1122</v>
      </c>
      <c r="K8484" t="s">
        <v>1135</v>
      </c>
      <c r="L8484" t="s">
        <v>1124</v>
      </c>
      <c r="M8484" t="s">
        <v>31</v>
      </c>
      <c r="N8484" t="s">
        <v>32</v>
      </c>
      <c r="O8484">
        <v>202951.45</v>
      </c>
      <c r="P8484" t="s">
        <v>2117</v>
      </c>
      <c r="Q8484" t="s">
        <v>2841</v>
      </c>
      <c r="R8484" t="s">
        <v>2120</v>
      </c>
      <c r="S8484" t="s">
        <v>1953</v>
      </c>
      <c r="T8484" t="s">
        <v>592</v>
      </c>
    </row>
    <row r="8485" spans="1:20">
      <c r="A8485" t="s">
        <v>2844</v>
      </c>
      <c r="B8485" t="s">
        <v>2117</v>
      </c>
      <c r="C8485" t="s">
        <v>2847</v>
      </c>
      <c r="D8485" t="s">
        <v>2848</v>
      </c>
      <c r="E8485" t="s">
        <v>600</v>
      </c>
      <c r="F8485" s="1">
        <v>41061</v>
      </c>
      <c r="G8485" t="s">
        <v>2895</v>
      </c>
      <c r="H8485">
        <v>201503</v>
      </c>
      <c r="I8485" t="s">
        <v>1131</v>
      </c>
      <c r="J8485" t="s">
        <v>1122</v>
      </c>
      <c r="K8485" t="s">
        <v>1123</v>
      </c>
      <c r="L8485" t="s">
        <v>1124</v>
      </c>
      <c r="M8485" t="s">
        <v>31</v>
      </c>
      <c r="N8485" t="s">
        <v>32</v>
      </c>
      <c r="O8485">
        <v>1098351.02</v>
      </c>
      <c r="P8485" t="s">
        <v>2117</v>
      </c>
      <c r="Q8485" t="s">
        <v>2844</v>
      </c>
      <c r="R8485" t="s">
        <v>2120</v>
      </c>
      <c r="S8485" t="s">
        <v>1953</v>
      </c>
      <c r="T8485" t="s">
        <v>592</v>
      </c>
    </row>
    <row r="8486" spans="1:20">
      <c r="A8486" t="s">
        <v>2844</v>
      </c>
      <c r="B8486" t="s">
        <v>2117</v>
      </c>
      <c r="C8486" t="s">
        <v>2847</v>
      </c>
      <c r="D8486" t="s">
        <v>2848</v>
      </c>
      <c r="E8486" t="s">
        <v>600</v>
      </c>
      <c r="F8486" s="1">
        <v>41061</v>
      </c>
      <c r="G8486" t="s">
        <v>2895</v>
      </c>
      <c r="H8486">
        <v>201503</v>
      </c>
      <c r="I8486" t="s">
        <v>1131</v>
      </c>
      <c r="J8486" t="s">
        <v>1122</v>
      </c>
      <c r="K8486" t="s">
        <v>1135</v>
      </c>
      <c r="L8486" t="s">
        <v>1124</v>
      </c>
      <c r="M8486" t="s">
        <v>31</v>
      </c>
      <c r="N8486" t="s">
        <v>32</v>
      </c>
      <c r="O8486">
        <v>127347.37000000001</v>
      </c>
      <c r="P8486" t="s">
        <v>2117</v>
      </c>
      <c r="Q8486" t="s">
        <v>2844</v>
      </c>
      <c r="R8486" t="s">
        <v>2120</v>
      </c>
      <c r="S8486" t="s">
        <v>1953</v>
      </c>
      <c r="T8486" t="s">
        <v>592</v>
      </c>
    </row>
    <row r="8487" spans="1:20">
      <c r="A8487" t="s">
        <v>2116</v>
      </c>
      <c r="B8487" t="s">
        <v>2117</v>
      </c>
      <c r="C8487" t="s">
        <v>2118</v>
      </c>
      <c r="D8487" t="s">
        <v>2119</v>
      </c>
      <c r="E8487" t="s">
        <v>600</v>
      </c>
      <c r="F8487" s="1">
        <v>41671</v>
      </c>
      <c r="G8487" t="s">
        <v>2895</v>
      </c>
      <c r="H8487">
        <v>201503</v>
      </c>
      <c r="I8487" t="s">
        <v>213</v>
      </c>
      <c r="J8487" t="s">
        <v>1122</v>
      </c>
      <c r="K8487" t="s">
        <v>1123</v>
      </c>
      <c r="L8487" t="s">
        <v>1124</v>
      </c>
      <c r="M8487" t="s">
        <v>31</v>
      </c>
      <c r="N8487" t="s">
        <v>32</v>
      </c>
      <c r="O8487">
        <v>112.28</v>
      </c>
      <c r="P8487" t="s">
        <v>2117</v>
      </c>
      <c r="Q8487" t="s">
        <v>2116</v>
      </c>
      <c r="R8487" t="s">
        <v>2120</v>
      </c>
      <c r="S8487" t="s">
        <v>1953</v>
      </c>
      <c r="T8487" t="s">
        <v>592</v>
      </c>
    </row>
    <row r="8488" spans="1:20">
      <c r="A8488" t="s">
        <v>2121</v>
      </c>
      <c r="B8488" t="s">
        <v>2122</v>
      </c>
      <c r="C8488" t="s">
        <v>3119</v>
      </c>
      <c r="D8488" t="s">
        <v>3120</v>
      </c>
      <c r="E8488" t="s">
        <v>600</v>
      </c>
      <c r="F8488" s="1">
        <v>40544</v>
      </c>
      <c r="G8488" t="s">
        <v>2895</v>
      </c>
      <c r="H8488">
        <v>201503</v>
      </c>
      <c r="I8488" t="s">
        <v>27</v>
      </c>
      <c r="J8488" t="s">
        <v>28</v>
      </c>
      <c r="K8488" t="s">
        <v>601</v>
      </c>
      <c r="L8488" t="s">
        <v>30</v>
      </c>
      <c r="M8488" t="s">
        <v>2130</v>
      </c>
      <c r="N8488" t="s">
        <v>32</v>
      </c>
      <c r="O8488">
        <v>221404.99</v>
      </c>
      <c r="P8488" t="s">
        <v>2122</v>
      </c>
      <c r="Q8488" t="s">
        <v>2121</v>
      </c>
      <c r="R8488" t="s">
        <v>2126</v>
      </c>
      <c r="S8488" t="s">
        <v>1119</v>
      </c>
      <c r="T8488" t="s">
        <v>592</v>
      </c>
    </row>
    <row r="8489" spans="1:20">
      <c r="A8489" t="s">
        <v>2121</v>
      </c>
      <c r="B8489" t="s">
        <v>2122</v>
      </c>
      <c r="C8489" t="s">
        <v>3121</v>
      </c>
      <c r="D8489" t="s">
        <v>3122</v>
      </c>
      <c r="E8489" t="s">
        <v>600</v>
      </c>
      <c r="F8489" s="1">
        <v>41609</v>
      </c>
      <c r="G8489" t="s">
        <v>2895</v>
      </c>
      <c r="H8489">
        <v>201503</v>
      </c>
      <c r="I8489" t="s">
        <v>27</v>
      </c>
      <c r="J8489" t="s">
        <v>53</v>
      </c>
      <c r="K8489" t="s">
        <v>601</v>
      </c>
      <c r="L8489" t="s">
        <v>54</v>
      </c>
      <c r="M8489" t="s">
        <v>3123</v>
      </c>
      <c r="N8489" t="s">
        <v>32</v>
      </c>
      <c r="O8489">
        <v>21658.21</v>
      </c>
      <c r="P8489" t="s">
        <v>2122</v>
      </c>
      <c r="Q8489" t="s">
        <v>2121</v>
      </c>
      <c r="R8489" t="s">
        <v>2126</v>
      </c>
      <c r="S8489" t="s">
        <v>1119</v>
      </c>
      <c r="T8489" t="s">
        <v>592</v>
      </c>
    </row>
    <row r="8490" spans="1:20">
      <c r="A8490" t="s">
        <v>2147</v>
      </c>
      <c r="B8490" t="s">
        <v>2148</v>
      </c>
      <c r="C8490" t="s">
        <v>2149</v>
      </c>
      <c r="D8490" t="s">
        <v>2150</v>
      </c>
      <c r="E8490" t="s">
        <v>600</v>
      </c>
      <c r="F8490" s="1">
        <v>41244</v>
      </c>
      <c r="G8490" t="s">
        <v>2895</v>
      </c>
      <c r="H8490">
        <v>201503</v>
      </c>
      <c r="I8490" t="s">
        <v>1131</v>
      </c>
      <c r="J8490" t="s">
        <v>1122</v>
      </c>
      <c r="K8490" t="s">
        <v>1123</v>
      </c>
      <c r="L8490" t="s">
        <v>1124</v>
      </c>
      <c r="M8490" t="s">
        <v>31</v>
      </c>
      <c r="N8490" t="s">
        <v>32</v>
      </c>
      <c r="O8490">
        <v>693.9</v>
      </c>
      <c r="P8490" t="s">
        <v>2148</v>
      </c>
      <c r="Q8490" t="s">
        <v>2147</v>
      </c>
      <c r="R8490" t="s">
        <v>2151</v>
      </c>
      <c r="S8490" t="s">
        <v>1953</v>
      </c>
      <c r="T8490" t="s">
        <v>592</v>
      </c>
    </row>
    <row r="8491" spans="1:20">
      <c r="A8491" t="s">
        <v>2147</v>
      </c>
      <c r="B8491" t="s">
        <v>2148</v>
      </c>
      <c r="C8491" t="s">
        <v>2149</v>
      </c>
      <c r="D8491" t="s">
        <v>2150</v>
      </c>
      <c r="E8491" t="s">
        <v>600</v>
      </c>
      <c r="F8491" s="1">
        <v>41244</v>
      </c>
      <c r="G8491" t="s">
        <v>2895</v>
      </c>
      <c r="H8491">
        <v>201503</v>
      </c>
      <c r="I8491" t="s">
        <v>1131</v>
      </c>
      <c r="J8491" t="s">
        <v>1122</v>
      </c>
      <c r="K8491" t="s">
        <v>1135</v>
      </c>
      <c r="L8491" t="s">
        <v>1124</v>
      </c>
      <c r="M8491" t="s">
        <v>31</v>
      </c>
      <c r="N8491" t="s">
        <v>32</v>
      </c>
      <c r="O8491">
        <v>231.3</v>
      </c>
      <c r="P8491" t="s">
        <v>2148</v>
      </c>
      <c r="Q8491" t="s">
        <v>2147</v>
      </c>
      <c r="R8491" t="s">
        <v>2151</v>
      </c>
      <c r="S8491" t="s">
        <v>1953</v>
      </c>
      <c r="T8491" t="s">
        <v>592</v>
      </c>
    </row>
    <row r="8492" spans="1:20">
      <c r="A8492" t="s">
        <v>2181</v>
      </c>
      <c r="B8492" t="s">
        <v>2169</v>
      </c>
      <c r="C8492" t="s">
        <v>2182</v>
      </c>
      <c r="D8492" t="s">
        <v>2183</v>
      </c>
      <c r="E8492" t="s">
        <v>600</v>
      </c>
      <c r="F8492" s="1">
        <v>41671</v>
      </c>
      <c r="G8492" t="s">
        <v>2895</v>
      </c>
      <c r="H8492">
        <v>201503</v>
      </c>
      <c r="I8492" t="s">
        <v>27</v>
      </c>
      <c r="J8492" t="s">
        <v>596</v>
      </c>
      <c r="K8492" t="s">
        <v>2172</v>
      </c>
      <c r="L8492" t="s">
        <v>1116</v>
      </c>
      <c r="M8492" t="s">
        <v>31</v>
      </c>
      <c r="N8492" t="s">
        <v>32</v>
      </c>
      <c r="O8492">
        <v>448.09000000000003</v>
      </c>
      <c r="P8492" t="s">
        <v>2169</v>
      </c>
      <c r="Q8492" t="s">
        <v>2181</v>
      </c>
      <c r="R8492" t="s">
        <v>2173</v>
      </c>
      <c r="S8492" t="s">
        <v>1847</v>
      </c>
      <c r="T8492" t="s">
        <v>35</v>
      </c>
    </row>
    <row r="8493" spans="1:20">
      <c r="A8493" t="s">
        <v>2189</v>
      </c>
      <c r="B8493" t="s">
        <v>2169</v>
      </c>
      <c r="C8493" t="s">
        <v>2190</v>
      </c>
      <c r="D8493" t="s">
        <v>2191</v>
      </c>
      <c r="E8493" t="s">
        <v>600</v>
      </c>
      <c r="F8493" s="1">
        <v>41883</v>
      </c>
      <c r="G8493" t="s">
        <v>2895</v>
      </c>
      <c r="H8493">
        <v>201503</v>
      </c>
      <c r="I8493" t="s">
        <v>27</v>
      </c>
      <c r="J8493" t="s">
        <v>596</v>
      </c>
      <c r="K8493" t="s">
        <v>1194</v>
      </c>
      <c r="L8493" t="s">
        <v>2082</v>
      </c>
      <c r="M8493" t="s">
        <v>2083</v>
      </c>
      <c r="N8493" t="s">
        <v>32</v>
      </c>
      <c r="O8493">
        <v>319.09000000000003</v>
      </c>
      <c r="P8493" t="s">
        <v>2169</v>
      </c>
      <c r="Q8493" t="s">
        <v>2189</v>
      </c>
      <c r="R8493" t="s">
        <v>2173</v>
      </c>
      <c r="S8493" t="s">
        <v>1847</v>
      </c>
      <c r="T8493" t="s">
        <v>35</v>
      </c>
    </row>
    <row r="8494" spans="1:20">
      <c r="A8494" t="s">
        <v>2168</v>
      </c>
      <c r="B8494" t="s">
        <v>2169</v>
      </c>
      <c r="C8494" t="s">
        <v>2208</v>
      </c>
      <c r="D8494" t="s">
        <v>2209</v>
      </c>
      <c r="E8494" t="s">
        <v>1850</v>
      </c>
      <c r="F8494" s="1">
        <v>41395</v>
      </c>
      <c r="G8494" t="s">
        <v>2895</v>
      </c>
      <c r="H8494">
        <v>201503</v>
      </c>
      <c r="I8494" t="s">
        <v>27</v>
      </c>
      <c r="J8494" t="s">
        <v>596</v>
      </c>
      <c r="K8494" t="s">
        <v>1867</v>
      </c>
      <c r="L8494" t="s">
        <v>2082</v>
      </c>
      <c r="M8494" t="s">
        <v>2083</v>
      </c>
      <c r="N8494" t="s">
        <v>32</v>
      </c>
      <c r="O8494">
        <v>397.22</v>
      </c>
      <c r="P8494" t="s">
        <v>2169</v>
      </c>
      <c r="Q8494" t="s">
        <v>2168</v>
      </c>
      <c r="R8494" t="s">
        <v>2173</v>
      </c>
      <c r="S8494" t="s">
        <v>1847</v>
      </c>
      <c r="T8494" t="s">
        <v>35</v>
      </c>
    </row>
    <row r="8495" spans="1:20">
      <c r="A8495" t="s">
        <v>2196</v>
      </c>
      <c r="B8495" t="s">
        <v>2169</v>
      </c>
      <c r="C8495" t="s">
        <v>3124</v>
      </c>
      <c r="D8495" t="s">
        <v>3125</v>
      </c>
      <c r="E8495" t="s">
        <v>1850</v>
      </c>
      <c r="F8495" s="1">
        <v>41974</v>
      </c>
      <c r="G8495" t="s">
        <v>2895</v>
      </c>
      <c r="H8495">
        <v>201503</v>
      </c>
      <c r="I8495" t="s">
        <v>27</v>
      </c>
      <c r="J8495" t="s">
        <v>596</v>
      </c>
      <c r="K8495" t="s">
        <v>3126</v>
      </c>
      <c r="L8495" t="s">
        <v>2204</v>
      </c>
      <c r="M8495" t="s">
        <v>2205</v>
      </c>
      <c r="N8495" t="s">
        <v>32</v>
      </c>
      <c r="O8495">
        <v>70262.5</v>
      </c>
      <c r="P8495" t="s">
        <v>2169</v>
      </c>
      <c r="Q8495" t="s">
        <v>2196</v>
      </c>
      <c r="R8495" t="s">
        <v>2173</v>
      </c>
      <c r="S8495" t="s">
        <v>1847</v>
      </c>
      <c r="T8495" t="s">
        <v>35</v>
      </c>
    </row>
    <row r="8496" spans="1:20">
      <c r="A8496" t="s">
        <v>2212</v>
      </c>
      <c r="B8496" t="s">
        <v>2213</v>
      </c>
      <c r="C8496" t="s">
        <v>2214</v>
      </c>
      <c r="D8496" t="s">
        <v>2215</v>
      </c>
      <c r="E8496" t="s">
        <v>1827</v>
      </c>
      <c r="F8496" s="1">
        <v>41974</v>
      </c>
      <c r="G8496" t="s">
        <v>2895</v>
      </c>
      <c r="H8496">
        <v>201503</v>
      </c>
      <c r="I8496" t="s">
        <v>27</v>
      </c>
      <c r="J8496" t="s">
        <v>596</v>
      </c>
      <c r="K8496" t="s">
        <v>2166</v>
      </c>
      <c r="L8496" t="s">
        <v>2216</v>
      </c>
      <c r="M8496" t="s">
        <v>2217</v>
      </c>
      <c r="N8496" t="s">
        <v>32</v>
      </c>
      <c r="O8496">
        <v>50.24</v>
      </c>
      <c r="P8496" t="s">
        <v>2213</v>
      </c>
      <c r="Q8496" t="s">
        <v>2212</v>
      </c>
      <c r="R8496" t="s">
        <v>2218</v>
      </c>
      <c r="S8496" t="s">
        <v>1847</v>
      </c>
      <c r="T8496" t="s">
        <v>35</v>
      </c>
    </row>
    <row r="8497" spans="1:20">
      <c r="A8497" t="s">
        <v>2212</v>
      </c>
      <c r="B8497" t="s">
        <v>2213</v>
      </c>
      <c r="C8497" t="s">
        <v>2219</v>
      </c>
      <c r="D8497" t="s">
        <v>2220</v>
      </c>
      <c r="E8497" t="s">
        <v>1827</v>
      </c>
      <c r="F8497" s="1">
        <v>41974</v>
      </c>
      <c r="G8497" t="s">
        <v>2895</v>
      </c>
      <c r="H8497">
        <v>201503</v>
      </c>
      <c r="I8497" t="s">
        <v>27</v>
      </c>
      <c r="J8497" t="s">
        <v>596</v>
      </c>
      <c r="K8497" t="s">
        <v>2166</v>
      </c>
      <c r="L8497" t="s">
        <v>2216</v>
      </c>
      <c r="M8497" t="s">
        <v>2217</v>
      </c>
      <c r="N8497" t="s">
        <v>32</v>
      </c>
      <c r="O8497">
        <v>147.38</v>
      </c>
      <c r="P8497" t="s">
        <v>2213</v>
      </c>
      <c r="Q8497" t="s">
        <v>2212</v>
      </c>
      <c r="R8497" t="s">
        <v>2218</v>
      </c>
      <c r="S8497" t="s">
        <v>1847</v>
      </c>
      <c r="T8497" t="s">
        <v>35</v>
      </c>
    </row>
    <row r="8498" spans="1:20">
      <c r="A8498" t="s">
        <v>2212</v>
      </c>
      <c r="B8498" t="s">
        <v>2213</v>
      </c>
      <c r="C8498" t="s">
        <v>3127</v>
      </c>
      <c r="D8498" t="s">
        <v>3128</v>
      </c>
      <c r="E8498" t="s">
        <v>600</v>
      </c>
      <c r="F8498" s="1">
        <v>41000</v>
      </c>
      <c r="G8498" t="s">
        <v>2895</v>
      </c>
      <c r="H8498">
        <v>201503</v>
      </c>
      <c r="I8498" t="s">
        <v>27</v>
      </c>
      <c r="J8498" t="s">
        <v>596</v>
      </c>
      <c r="K8498" t="s">
        <v>1837</v>
      </c>
      <c r="L8498" t="s">
        <v>1116</v>
      </c>
      <c r="M8498" t="s">
        <v>31</v>
      </c>
      <c r="N8498" t="s">
        <v>48</v>
      </c>
      <c r="O8498">
        <v>53678.9</v>
      </c>
      <c r="P8498" t="s">
        <v>2213</v>
      </c>
      <c r="Q8498" t="s">
        <v>2212</v>
      </c>
      <c r="R8498" t="s">
        <v>2218</v>
      </c>
      <c r="S8498" t="s">
        <v>1847</v>
      </c>
      <c r="T8498" t="s">
        <v>35</v>
      </c>
    </row>
    <row r="8499" spans="1:20">
      <c r="A8499" t="s">
        <v>2212</v>
      </c>
      <c r="B8499" t="s">
        <v>2213</v>
      </c>
      <c r="C8499" t="s">
        <v>3127</v>
      </c>
      <c r="D8499" t="s">
        <v>3128</v>
      </c>
      <c r="E8499" t="s">
        <v>600</v>
      </c>
      <c r="F8499" s="1">
        <v>41000</v>
      </c>
      <c r="G8499" t="s">
        <v>2895</v>
      </c>
      <c r="H8499">
        <v>201503</v>
      </c>
      <c r="I8499" t="s">
        <v>27</v>
      </c>
      <c r="J8499" t="s">
        <v>596</v>
      </c>
      <c r="K8499" t="s">
        <v>1837</v>
      </c>
      <c r="L8499" t="s">
        <v>1116</v>
      </c>
      <c r="M8499" t="s">
        <v>31</v>
      </c>
      <c r="N8499" t="s">
        <v>49</v>
      </c>
      <c r="O8499">
        <v>-53678.9</v>
      </c>
      <c r="P8499" t="s">
        <v>2213</v>
      </c>
      <c r="Q8499" t="s">
        <v>2212</v>
      </c>
      <c r="R8499" t="s">
        <v>2218</v>
      </c>
      <c r="S8499" t="s">
        <v>1847</v>
      </c>
      <c r="T8499" t="s">
        <v>35</v>
      </c>
    </row>
    <row r="8500" spans="1:20">
      <c r="A8500" t="s">
        <v>2212</v>
      </c>
      <c r="B8500" t="s">
        <v>2213</v>
      </c>
      <c r="C8500" t="s">
        <v>2228</v>
      </c>
      <c r="D8500" t="s">
        <v>2229</v>
      </c>
      <c r="E8500" t="s">
        <v>1850</v>
      </c>
      <c r="F8500" s="1">
        <v>41061</v>
      </c>
      <c r="G8500" t="s">
        <v>2895</v>
      </c>
      <c r="H8500">
        <v>201503</v>
      </c>
      <c r="I8500" t="s">
        <v>27</v>
      </c>
      <c r="J8500" t="s">
        <v>596</v>
      </c>
      <c r="K8500" t="s">
        <v>2223</v>
      </c>
      <c r="L8500" t="s">
        <v>2216</v>
      </c>
      <c r="M8500" t="s">
        <v>2217</v>
      </c>
      <c r="N8500" t="s">
        <v>32</v>
      </c>
      <c r="O8500">
        <v>142.26</v>
      </c>
      <c r="P8500" t="s">
        <v>2213</v>
      </c>
      <c r="Q8500" t="s">
        <v>2212</v>
      </c>
      <c r="R8500" t="s">
        <v>2218</v>
      </c>
      <c r="S8500" t="s">
        <v>1847</v>
      </c>
      <c r="T8500" t="s">
        <v>35</v>
      </c>
    </row>
    <row r="8501" spans="1:20">
      <c r="A8501" t="s">
        <v>2232</v>
      </c>
      <c r="B8501" t="s">
        <v>2233</v>
      </c>
      <c r="C8501" t="s">
        <v>2234</v>
      </c>
      <c r="D8501" t="s">
        <v>2235</v>
      </c>
      <c r="E8501" t="s">
        <v>600</v>
      </c>
      <c r="F8501" s="1">
        <v>41640</v>
      </c>
      <c r="G8501" t="s">
        <v>2895</v>
      </c>
      <c r="H8501">
        <v>201503</v>
      </c>
      <c r="I8501" t="s">
        <v>27</v>
      </c>
      <c r="J8501" t="s">
        <v>28</v>
      </c>
      <c r="K8501" t="s">
        <v>2172</v>
      </c>
      <c r="L8501" t="s">
        <v>30</v>
      </c>
      <c r="M8501" t="s">
        <v>31</v>
      </c>
      <c r="N8501" t="s">
        <v>48</v>
      </c>
      <c r="O8501">
        <v>34887.53</v>
      </c>
      <c r="P8501" t="s">
        <v>2233</v>
      </c>
      <c r="Q8501" t="s">
        <v>2232</v>
      </c>
      <c r="R8501" t="s">
        <v>2236</v>
      </c>
      <c r="S8501" t="s">
        <v>2237</v>
      </c>
      <c r="T8501" t="s">
        <v>561</v>
      </c>
    </row>
    <row r="8502" spans="1:20">
      <c r="A8502" t="s">
        <v>2232</v>
      </c>
      <c r="B8502" t="s">
        <v>2233</v>
      </c>
      <c r="C8502" t="s">
        <v>2234</v>
      </c>
      <c r="D8502" t="s">
        <v>2235</v>
      </c>
      <c r="E8502" t="s">
        <v>600</v>
      </c>
      <c r="F8502" s="1">
        <v>41640</v>
      </c>
      <c r="G8502" t="s">
        <v>2895</v>
      </c>
      <c r="H8502">
        <v>201503</v>
      </c>
      <c r="I8502" t="s">
        <v>27</v>
      </c>
      <c r="J8502" t="s">
        <v>28</v>
      </c>
      <c r="K8502" t="s">
        <v>2172</v>
      </c>
      <c r="L8502" t="s">
        <v>30</v>
      </c>
      <c r="M8502" t="s">
        <v>31</v>
      </c>
      <c r="N8502" t="s">
        <v>49</v>
      </c>
      <c r="O8502">
        <v>-34887.53</v>
      </c>
      <c r="P8502" t="s">
        <v>2233</v>
      </c>
      <c r="Q8502" t="s">
        <v>2232</v>
      </c>
      <c r="R8502" t="s">
        <v>2236</v>
      </c>
      <c r="S8502" t="s">
        <v>2237</v>
      </c>
      <c r="T8502" t="s">
        <v>561</v>
      </c>
    </row>
    <row r="8503" spans="1:20">
      <c r="A8503" t="s">
        <v>2232</v>
      </c>
      <c r="B8503" t="s">
        <v>2233</v>
      </c>
      <c r="C8503" t="s">
        <v>3129</v>
      </c>
      <c r="D8503" t="s">
        <v>3130</v>
      </c>
      <c r="E8503" t="s">
        <v>600</v>
      </c>
      <c r="F8503" s="1">
        <v>41671</v>
      </c>
      <c r="G8503" t="s">
        <v>2895</v>
      </c>
      <c r="H8503">
        <v>201503</v>
      </c>
      <c r="I8503" t="s">
        <v>213</v>
      </c>
      <c r="J8503" t="s">
        <v>28</v>
      </c>
      <c r="K8503" t="s">
        <v>2172</v>
      </c>
      <c r="L8503" t="s">
        <v>30</v>
      </c>
      <c r="M8503" t="s">
        <v>31</v>
      </c>
      <c r="N8503" t="s">
        <v>32</v>
      </c>
      <c r="O8503">
        <v>37487.61</v>
      </c>
      <c r="P8503" t="s">
        <v>2233</v>
      </c>
      <c r="Q8503" t="s">
        <v>2232</v>
      </c>
      <c r="R8503" t="s">
        <v>2236</v>
      </c>
      <c r="S8503" t="s">
        <v>2237</v>
      </c>
      <c r="T8503" t="s">
        <v>561</v>
      </c>
    </row>
    <row r="8504" spans="1:20">
      <c r="A8504" t="s">
        <v>2232</v>
      </c>
      <c r="B8504" t="s">
        <v>2233</v>
      </c>
      <c r="C8504" t="s">
        <v>3131</v>
      </c>
      <c r="D8504" t="s">
        <v>3132</v>
      </c>
      <c r="E8504" t="s">
        <v>600</v>
      </c>
      <c r="F8504" s="1">
        <v>41640</v>
      </c>
      <c r="G8504" t="s">
        <v>2895</v>
      </c>
      <c r="H8504">
        <v>201503</v>
      </c>
      <c r="I8504" t="s">
        <v>213</v>
      </c>
      <c r="J8504" t="s">
        <v>253</v>
      </c>
      <c r="K8504" t="s">
        <v>3133</v>
      </c>
      <c r="L8504" t="s">
        <v>254</v>
      </c>
      <c r="M8504" t="s">
        <v>31</v>
      </c>
      <c r="N8504" t="s">
        <v>32</v>
      </c>
      <c r="O8504">
        <v>59651.48</v>
      </c>
      <c r="P8504" t="s">
        <v>2233</v>
      </c>
      <c r="Q8504" t="s">
        <v>2232</v>
      </c>
      <c r="R8504" t="s">
        <v>2236</v>
      </c>
      <c r="S8504" t="s">
        <v>2237</v>
      </c>
      <c r="T8504" t="s">
        <v>561</v>
      </c>
    </row>
    <row r="8505" spans="1:20">
      <c r="A8505" t="s">
        <v>2232</v>
      </c>
      <c r="B8505" t="s">
        <v>2233</v>
      </c>
      <c r="C8505" t="s">
        <v>3134</v>
      </c>
      <c r="D8505" t="s">
        <v>3135</v>
      </c>
      <c r="E8505" t="s">
        <v>600</v>
      </c>
      <c r="F8505" s="1">
        <v>41579</v>
      </c>
      <c r="G8505" t="s">
        <v>2895</v>
      </c>
      <c r="H8505">
        <v>201503</v>
      </c>
      <c r="I8505" t="s">
        <v>27</v>
      </c>
      <c r="J8505" t="s">
        <v>596</v>
      </c>
      <c r="K8505" t="s">
        <v>2240</v>
      </c>
      <c r="L8505" t="s">
        <v>1116</v>
      </c>
      <c r="M8505" t="s">
        <v>31</v>
      </c>
      <c r="N8505" t="s">
        <v>48</v>
      </c>
      <c r="O8505">
        <v>74734.97</v>
      </c>
      <c r="P8505" t="s">
        <v>2233</v>
      </c>
      <c r="Q8505" t="s">
        <v>2232</v>
      </c>
      <c r="R8505" t="s">
        <v>2236</v>
      </c>
      <c r="S8505" t="s">
        <v>2237</v>
      </c>
      <c r="T8505" t="s">
        <v>561</v>
      </c>
    </row>
    <row r="8506" spans="1:20">
      <c r="A8506" t="s">
        <v>2232</v>
      </c>
      <c r="B8506" t="s">
        <v>2233</v>
      </c>
      <c r="C8506" t="s">
        <v>3134</v>
      </c>
      <c r="D8506" t="s">
        <v>3135</v>
      </c>
      <c r="E8506" t="s">
        <v>600</v>
      </c>
      <c r="F8506" s="1">
        <v>41579</v>
      </c>
      <c r="G8506" t="s">
        <v>2895</v>
      </c>
      <c r="H8506">
        <v>201503</v>
      </c>
      <c r="I8506" t="s">
        <v>27</v>
      </c>
      <c r="J8506" t="s">
        <v>596</v>
      </c>
      <c r="K8506" t="s">
        <v>2240</v>
      </c>
      <c r="L8506" t="s">
        <v>1116</v>
      </c>
      <c r="M8506" t="s">
        <v>31</v>
      </c>
      <c r="N8506" t="s">
        <v>49</v>
      </c>
      <c r="O8506">
        <v>-74734.97</v>
      </c>
      <c r="P8506" t="s">
        <v>2233</v>
      </c>
      <c r="Q8506" t="s">
        <v>2232</v>
      </c>
      <c r="R8506" t="s">
        <v>2236</v>
      </c>
      <c r="S8506" t="s">
        <v>2237</v>
      </c>
      <c r="T8506" t="s">
        <v>561</v>
      </c>
    </row>
    <row r="8507" spans="1:20">
      <c r="A8507" t="s">
        <v>2232</v>
      </c>
      <c r="B8507" t="s">
        <v>2233</v>
      </c>
      <c r="C8507" t="s">
        <v>3136</v>
      </c>
      <c r="D8507" t="s">
        <v>3137</v>
      </c>
      <c r="E8507" t="s">
        <v>600</v>
      </c>
      <c r="F8507" s="1">
        <v>41579</v>
      </c>
      <c r="G8507" t="s">
        <v>2895</v>
      </c>
      <c r="H8507">
        <v>201503</v>
      </c>
      <c r="I8507" t="s">
        <v>213</v>
      </c>
      <c r="J8507" t="s">
        <v>253</v>
      </c>
      <c r="K8507" t="s">
        <v>2247</v>
      </c>
      <c r="L8507" t="s">
        <v>254</v>
      </c>
      <c r="M8507" t="s">
        <v>31</v>
      </c>
      <c r="N8507" t="s">
        <v>32</v>
      </c>
      <c r="O8507">
        <v>76663.100000000006</v>
      </c>
      <c r="P8507" t="s">
        <v>2233</v>
      </c>
      <c r="Q8507" t="s">
        <v>2232</v>
      </c>
      <c r="R8507" t="s">
        <v>2236</v>
      </c>
      <c r="S8507" t="s">
        <v>2237</v>
      </c>
      <c r="T8507" t="s">
        <v>561</v>
      </c>
    </row>
    <row r="8508" spans="1:20">
      <c r="A8508" t="s">
        <v>2232</v>
      </c>
      <c r="B8508" t="s">
        <v>2233</v>
      </c>
      <c r="C8508" t="s">
        <v>3138</v>
      </c>
      <c r="D8508" t="s">
        <v>3139</v>
      </c>
      <c r="E8508" t="s">
        <v>600</v>
      </c>
      <c r="F8508" s="1">
        <v>41579</v>
      </c>
      <c r="G8508" t="s">
        <v>2895</v>
      </c>
      <c r="H8508">
        <v>201503</v>
      </c>
      <c r="I8508" t="s">
        <v>27</v>
      </c>
      <c r="J8508" t="s">
        <v>596</v>
      </c>
      <c r="K8508" t="s">
        <v>2247</v>
      </c>
      <c r="L8508" t="s">
        <v>1116</v>
      </c>
      <c r="M8508" t="s">
        <v>31</v>
      </c>
      <c r="N8508" t="s">
        <v>48</v>
      </c>
      <c r="O8508">
        <v>68156.399999999994</v>
      </c>
      <c r="P8508" t="s">
        <v>2233</v>
      </c>
      <c r="Q8508" t="s">
        <v>2232</v>
      </c>
      <c r="R8508" t="s">
        <v>2236</v>
      </c>
      <c r="S8508" t="s">
        <v>2237</v>
      </c>
      <c r="T8508" t="s">
        <v>561</v>
      </c>
    </row>
    <row r="8509" spans="1:20">
      <c r="A8509" t="s">
        <v>2232</v>
      </c>
      <c r="B8509" t="s">
        <v>2233</v>
      </c>
      <c r="C8509" t="s">
        <v>3138</v>
      </c>
      <c r="D8509" t="s">
        <v>3139</v>
      </c>
      <c r="E8509" t="s">
        <v>600</v>
      </c>
      <c r="F8509" s="1">
        <v>41579</v>
      </c>
      <c r="G8509" t="s">
        <v>2895</v>
      </c>
      <c r="H8509">
        <v>201503</v>
      </c>
      <c r="I8509" t="s">
        <v>27</v>
      </c>
      <c r="J8509" t="s">
        <v>596</v>
      </c>
      <c r="K8509" t="s">
        <v>2247</v>
      </c>
      <c r="L8509" t="s">
        <v>1116</v>
      </c>
      <c r="M8509" t="s">
        <v>31</v>
      </c>
      <c r="N8509" t="s">
        <v>49</v>
      </c>
      <c r="O8509">
        <v>-68156.399999999994</v>
      </c>
      <c r="P8509" t="s">
        <v>2233</v>
      </c>
      <c r="Q8509" t="s">
        <v>2232</v>
      </c>
      <c r="R8509" t="s">
        <v>2236</v>
      </c>
      <c r="S8509" t="s">
        <v>2237</v>
      </c>
      <c r="T8509" t="s">
        <v>561</v>
      </c>
    </row>
    <row r="8510" spans="1:20">
      <c r="A8510" t="s">
        <v>2232</v>
      </c>
      <c r="B8510" t="s">
        <v>2233</v>
      </c>
      <c r="C8510" t="s">
        <v>3140</v>
      </c>
      <c r="D8510" t="s">
        <v>3141</v>
      </c>
      <c r="E8510" t="s">
        <v>600</v>
      </c>
      <c r="F8510" s="1">
        <v>41579</v>
      </c>
      <c r="G8510" t="s">
        <v>2895</v>
      </c>
      <c r="H8510">
        <v>201503</v>
      </c>
      <c r="I8510" t="s">
        <v>27</v>
      </c>
      <c r="J8510" t="s">
        <v>596</v>
      </c>
      <c r="K8510" t="s">
        <v>2247</v>
      </c>
      <c r="L8510" t="s">
        <v>1116</v>
      </c>
      <c r="M8510" t="s">
        <v>31</v>
      </c>
      <c r="N8510" t="s">
        <v>32</v>
      </c>
      <c r="O8510">
        <v>107470.3</v>
      </c>
      <c r="P8510" t="s">
        <v>2233</v>
      </c>
      <c r="Q8510" t="s">
        <v>2232</v>
      </c>
      <c r="R8510" t="s">
        <v>2236</v>
      </c>
      <c r="S8510" t="s">
        <v>2237</v>
      </c>
      <c r="T8510" t="s">
        <v>561</v>
      </c>
    </row>
    <row r="8511" spans="1:20">
      <c r="A8511" t="s">
        <v>2232</v>
      </c>
      <c r="B8511" t="s">
        <v>2233</v>
      </c>
      <c r="C8511" t="s">
        <v>3142</v>
      </c>
      <c r="D8511" t="s">
        <v>3143</v>
      </c>
      <c r="E8511" t="s">
        <v>600</v>
      </c>
      <c r="F8511" s="1">
        <v>41671</v>
      </c>
      <c r="G8511" t="s">
        <v>2895</v>
      </c>
      <c r="H8511">
        <v>201503</v>
      </c>
      <c r="I8511" t="s">
        <v>27</v>
      </c>
      <c r="J8511" t="s">
        <v>596</v>
      </c>
      <c r="K8511" t="s">
        <v>2247</v>
      </c>
      <c r="L8511" t="s">
        <v>1116</v>
      </c>
      <c r="M8511" t="s">
        <v>31</v>
      </c>
      <c r="N8511" t="s">
        <v>32</v>
      </c>
      <c r="O8511">
        <v>108839.85</v>
      </c>
      <c r="P8511" t="s">
        <v>2233</v>
      </c>
      <c r="Q8511" t="s">
        <v>2232</v>
      </c>
      <c r="R8511" t="s">
        <v>2236</v>
      </c>
      <c r="S8511" t="s">
        <v>2237</v>
      </c>
      <c r="T8511" t="s">
        <v>561</v>
      </c>
    </row>
    <row r="8512" spans="1:20">
      <c r="A8512" t="s">
        <v>2232</v>
      </c>
      <c r="B8512" t="s">
        <v>2233</v>
      </c>
      <c r="C8512" t="s">
        <v>3144</v>
      </c>
      <c r="D8512" t="s">
        <v>3145</v>
      </c>
      <c r="E8512" t="s">
        <v>600</v>
      </c>
      <c r="F8512" s="1">
        <v>41699</v>
      </c>
      <c r="G8512" t="s">
        <v>2895</v>
      </c>
      <c r="H8512">
        <v>201503</v>
      </c>
      <c r="I8512" t="s">
        <v>213</v>
      </c>
      <c r="J8512" t="s">
        <v>28</v>
      </c>
      <c r="K8512" t="s">
        <v>1837</v>
      </c>
      <c r="L8512" t="s">
        <v>30</v>
      </c>
      <c r="M8512" t="s">
        <v>31</v>
      </c>
      <c r="N8512" t="s">
        <v>32</v>
      </c>
      <c r="O8512">
        <v>61138.520000000004</v>
      </c>
      <c r="P8512" t="s">
        <v>2233</v>
      </c>
      <c r="Q8512" t="s">
        <v>2232</v>
      </c>
      <c r="R8512" t="s">
        <v>2236</v>
      </c>
      <c r="S8512" t="s">
        <v>2237</v>
      </c>
      <c r="T8512" t="s">
        <v>561</v>
      </c>
    </row>
    <row r="8513" spans="1:20">
      <c r="A8513" t="s">
        <v>2232</v>
      </c>
      <c r="B8513" t="s">
        <v>2233</v>
      </c>
      <c r="C8513" t="s">
        <v>3146</v>
      </c>
      <c r="D8513" t="s">
        <v>3147</v>
      </c>
      <c r="E8513" t="s">
        <v>600</v>
      </c>
      <c r="F8513" s="1">
        <v>41426</v>
      </c>
      <c r="G8513" t="s">
        <v>2895</v>
      </c>
      <c r="H8513">
        <v>201503</v>
      </c>
      <c r="I8513" t="s">
        <v>27</v>
      </c>
      <c r="J8513" t="s">
        <v>28</v>
      </c>
      <c r="K8513" t="s">
        <v>3148</v>
      </c>
      <c r="L8513" t="s">
        <v>30</v>
      </c>
      <c r="M8513" t="s">
        <v>31</v>
      </c>
      <c r="N8513" t="s">
        <v>48</v>
      </c>
      <c r="O8513">
        <v>396360.82</v>
      </c>
      <c r="P8513" t="s">
        <v>2233</v>
      </c>
      <c r="Q8513" t="s">
        <v>2232</v>
      </c>
      <c r="R8513" t="s">
        <v>2236</v>
      </c>
      <c r="S8513" t="s">
        <v>2237</v>
      </c>
      <c r="T8513" t="s">
        <v>561</v>
      </c>
    </row>
    <row r="8514" spans="1:20">
      <c r="A8514" t="s">
        <v>2232</v>
      </c>
      <c r="B8514" t="s">
        <v>2233</v>
      </c>
      <c r="C8514" t="s">
        <v>3146</v>
      </c>
      <c r="D8514" t="s">
        <v>3147</v>
      </c>
      <c r="E8514" t="s">
        <v>600</v>
      </c>
      <c r="F8514" s="1">
        <v>41426</v>
      </c>
      <c r="G8514" t="s">
        <v>2895</v>
      </c>
      <c r="H8514">
        <v>201503</v>
      </c>
      <c r="I8514" t="s">
        <v>27</v>
      </c>
      <c r="J8514" t="s">
        <v>28</v>
      </c>
      <c r="K8514" t="s">
        <v>3148</v>
      </c>
      <c r="L8514" t="s">
        <v>30</v>
      </c>
      <c r="M8514" t="s">
        <v>31</v>
      </c>
      <c r="N8514" t="s">
        <v>49</v>
      </c>
      <c r="O8514">
        <v>-396360.82</v>
      </c>
      <c r="P8514" t="s">
        <v>2233</v>
      </c>
      <c r="Q8514" t="s">
        <v>2232</v>
      </c>
      <c r="R8514" t="s">
        <v>2236</v>
      </c>
      <c r="S8514" t="s">
        <v>2237</v>
      </c>
      <c r="T8514" t="s">
        <v>561</v>
      </c>
    </row>
    <row r="8515" spans="1:20">
      <c r="A8515" t="s">
        <v>2232</v>
      </c>
      <c r="B8515" t="s">
        <v>2233</v>
      </c>
      <c r="C8515" t="s">
        <v>3149</v>
      </c>
      <c r="D8515" t="s">
        <v>3150</v>
      </c>
      <c r="E8515" t="s">
        <v>600</v>
      </c>
      <c r="F8515" s="1">
        <v>41974</v>
      </c>
      <c r="G8515" t="s">
        <v>2895</v>
      </c>
      <c r="H8515">
        <v>201503</v>
      </c>
      <c r="I8515" t="s">
        <v>1131</v>
      </c>
      <c r="J8515" t="s">
        <v>596</v>
      </c>
      <c r="K8515" t="s">
        <v>2263</v>
      </c>
      <c r="L8515" t="s">
        <v>1116</v>
      </c>
      <c r="M8515" t="s">
        <v>31</v>
      </c>
      <c r="N8515" t="s">
        <v>32</v>
      </c>
      <c r="O8515">
        <v>51953.950000000004</v>
      </c>
      <c r="P8515" t="s">
        <v>2233</v>
      </c>
      <c r="Q8515" t="s">
        <v>2232</v>
      </c>
      <c r="R8515" t="s">
        <v>2236</v>
      </c>
      <c r="S8515" t="s">
        <v>2237</v>
      </c>
      <c r="T8515" t="s">
        <v>561</v>
      </c>
    </row>
    <row r="8516" spans="1:20">
      <c r="A8516" t="s">
        <v>2232</v>
      </c>
      <c r="B8516" t="s">
        <v>2233</v>
      </c>
      <c r="C8516" t="s">
        <v>3151</v>
      </c>
      <c r="D8516" t="s">
        <v>3152</v>
      </c>
      <c r="E8516" t="s">
        <v>600</v>
      </c>
      <c r="F8516" s="1">
        <v>41699</v>
      </c>
      <c r="G8516" t="s">
        <v>2895</v>
      </c>
      <c r="H8516">
        <v>201503</v>
      </c>
      <c r="I8516" t="s">
        <v>27</v>
      </c>
      <c r="J8516" t="s">
        <v>28</v>
      </c>
      <c r="K8516" t="s">
        <v>1837</v>
      </c>
      <c r="L8516" t="s">
        <v>30</v>
      </c>
      <c r="M8516" t="s">
        <v>31</v>
      </c>
      <c r="N8516" t="s">
        <v>48</v>
      </c>
      <c r="O8516">
        <v>148739.62</v>
      </c>
      <c r="P8516" t="s">
        <v>2233</v>
      </c>
      <c r="Q8516" t="s">
        <v>2232</v>
      </c>
      <c r="R8516" t="s">
        <v>2236</v>
      </c>
      <c r="S8516" t="s">
        <v>2237</v>
      </c>
      <c r="T8516" t="s">
        <v>561</v>
      </c>
    </row>
    <row r="8517" spans="1:20">
      <c r="A8517" t="s">
        <v>2232</v>
      </c>
      <c r="B8517" t="s">
        <v>2233</v>
      </c>
      <c r="C8517" t="s">
        <v>3151</v>
      </c>
      <c r="D8517" t="s">
        <v>3152</v>
      </c>
      <c r="E8517" t="s">
        <v>600</v>
      </c>
      <c r="F8517" s="1">
        <v>41699</v>
      </c>
      <c r="G8517" t="s">
        <v>2895</v>
      </c>
      <c r="H8517">
        <v>201503</v>
      </c>
      <c r="I8517" t="s">
        <v>27</v>
      </c>
      <c r="J8517" t="s">
        <v>28</v>
      </c>
      <c r="K8517" t="s">
        <v>1837</v>
      </c>
      <c r="L8517" t="s">
        <v>30</v>
      </c>
      <c r="M8517" t="s">
        <v>31</v>
      </c>
      <c r="N8517" t="s">
        <v>49</v>
      </c>
      <c r="O8517">
        <v>-148739.62</v>
      </c>
      <c r="P8517" t="s">
        <v>2233</v>
      </c>
      <c r="Q8517" t="s">
        <v>2232</v>
      </c>
      <c r="R8517" t="s">
        <v>2236</v>
      </c>
      <c r="S8517" t="s">
        <v>2237</v>
      </c>
      <c r="T8517" t="s">
        <v>561</v>
      </c>
    </row>
    <row r="8518" spans="1:20">
      <c r="A8518" t="s">
        <v>2232</v>
      </c>
      <c r="B8518" t="s">
        <v>2233</v>
      </c>
      <c r="C8518" t="s">
        <v>3153</v>
      </c>
      <c r="D8518" t="s">
        <v>3154</v>
      </c>
      <c r="E8518" t="s">
        <v>600</v>
      </c>
      <c r="F8518" s="1">
        <v>41699</v>
      </c>
      <c r="G8518" t="s">
        <v>2895</v>
      </c>
      <c r="H8518">
        <v>201503</v>
      </c>
      <c r="I8518" t="s">
        <v>27</v>
      </c>
      <c r="J8518" t="s">
        <v>53</v>
      </c>
      <c r="K8518" t="s">
        <v>1837</v>
      </c>
      <c r="L8518" t="s">
        <v>54</v>
      </c>
      <c r="M8518" t="s">
        <v>31</v>
      </c>
      <c r="N8518" t="s">
        <v>48</v>
      </c>
      <c r="O8518">
        <v>147003.83000000002</v>
      </c>
      <c r="P8518" t="s">
        <v>2233</v>
      </c>
      <c r="Q8518" t="s">
        <v>2232</v>
      </c>
      <c r="R8518" t="s">
        <v>2236</v>
      </c>
      <c r="S8518" t="s">
        <v>2237</v>
      </c>
      <c r="T8518" t="s">
        <v>561</v>
      </c>
    </row>
    <row r="8519" spans="1:20">
      <c r="A8519" t="s">
        <v>2232</v>
      </c>
      <c r="B8519" t="s">
        <v>2233</v>
      </c>
      <c r="C8519" t="s">
        <v>3153</v>
      </c>
      <c r="D8519" t="s">
        <v>3154</v>
      </c>
      <c r="E8519" t="s">
        <v>600</v>
      </c>
      <c r="F8519" s="1">
        <v>41699</v>
      </c>
      <c r="G8519" t="s">
        <v>2895</v>
      </c>
      <c r="H8519">
        <v>201503</v>
      </c>
      <c r="I8519" t="s">
        <v>27</v>
      </c>
      <c r="J8519" t="s">
        <v>53</v>
      </c>
      <c r="K8519" t="s">
        <v>1837</v>
      </c>
      <c r="L8519" t="s">
        <v>54</v>
      </c>
      <c r="M8519" t="s">
        <v>31</v>
      </c>
      <c r="N8519" t="s">
        <v>49</v>
      </c>
      <c r="O8519">
        <v>-147003.83000000002</v>
      </c>
      <c r="P8519" t="s">
        <v>2233</v>
      </c>
      <c r="Q8519" t="s">
        <v>2232</v>
      </c>
      <c r="R8519" t="s">
        <v>2236</v>
      </c>
      <c r="S8519" t="s">
        <v>2237</v>
      </c>
      <c r="T8519" t="s">
        <v>561</v>
      </c>
    </row>
    <row r="8520" spans="1:20">
      <c r="A8520" t="s">
        <v>2232</v>
      </c>
      <c r="B8520" t="s">
        <v>2233</v>
      </c>
      <c r="C8520" t="s">
        <v>3155</v>
      </c>
      <c r="D8520" t="s">
        <v>3156</v>
      </c>
      <c r="E8520" t="s">
        <v>600</v>
      </c>
      <c r="F8520" s="1">
        <v>41974</v>
      </c>
      <c r="G8520" t="s">
        <v>2895</v>
      </c>
      <c r="H8520">
        <v>201503</v>
      </c>
      <c r="I8520" t="s">
        <v>1131</v>
      </c>
      <c r="J8520" t="s">
        <v>596</v>
      </c>
      <c r="K8520" t="s">
        <v>1837</v>
      </c>
      <c r="L8520" t="s">
        <v>1116</v>
      </c>
      <c r="M8520" t="s">
        <v>31</v>
      </c>
      <c r="N8520" t="s">
        <v>32</v>
      </c>
      <c r="O8520">
        <v>7591.78</v>
      </c>
      <c r="P8520" t="s">
        <v>2233</v>
      </c>
      <c r="Q8520" t="s">
        <v>2232</v>
      </c>
      <c r="R8520" t="s">
        <v>2236</v>
      </c>
      <c r="S8520" t="s">
        <v>2237</v>
      </c>
      <c r="T8520" t="s">
        <v>561</v>
      </c>
    </row>
    <row r="8521" spans="1:20">
      <c r="A8521" t="s">
        <v>2232</v>
      </c>
      <c r="B8521" t="s">
        <v>2233</v>
      </c>
      <c r="C8521" t="s">
        <v>3157</v>
      </c>
      <c r="D8521" t="s">
        <v>3158</v>
      </c>
      <c r="E8521" t="s">
        <v>600</v>
      </c>
      <c r="F8521" s="1">
        <v>41913</v>
      </c>
      <c r="G8521" t="s">
        <v>2895</v>
      </c>
      <c r="H8521">
        <v>201503</v>
      </c>
      <c r="I8521" t="s">
        <v>1131</v>
      </c>
      <c r="J8521" t="s">
        <v>53</v>
      </c>
      <c r="K8521" t="s">
        <v>1837</v>
      </c>
      <c r="L8521" t="s">
        <v>54</v>
      </c>
      <c r="M8521" t="s">
        <v>31</v>
      </c>
      <c r="N8521" t="s">
        <v>32</v>
      </c>
      <c r="O8521">
        <v>13996.91</v>
      </c>
      <c r="P8521" t="s">
        <v>2233</v>
      </c>
      <c r="Q8521" t="s">
        <v>2232</v>
      </c>
      <c r="R8521" t="s">
        <v>2236</v>
      </c>
      <c r="S8521" t="s">
        <v>2237</v>
      </c>
      <c r="T8521" t="s">
        <v>561</v>
      </c>
    </row>
    <row r="8522" spans="1:20">
      <c r="A8522" t="s">
        <v>2232</v>
      </c>
      <c r="B8522" t="s">
        <v>2233</v>
      </c>
      <c r="C8522" t="s">
        <v>3159</v>
      </c>
      <c r="D8522" t="s">
        <v>3160</v>
      </c>
      <c r="E8522" t="s">
        <v>600</v>
      </c>
      <c r="F8522" s="1">
        <v>41730</v>
      </c>
      <c r="G8522" t="s">
        <v>2895</v>
      </c>
      <c r="H8522">
        <v>201503</v>
      </c>
      <c r="I8522" t="s">
        <v>213</v>
      </c>
      <c r="J8522" t="s">
        <v>28</v>
      </c>
      <c r="K8522" t="s">
        <v>1837</v>
      </c>
      <c r="L8522" t="s">
        <v>30</v>
      </c>
      <c r="M8522" t="s">
        <v>31</v>
      </c>
      <c r="N8522" t="s">
        <v>32</v>
      </c>
      <c r="O8522">
        <v>41135.81</v>
      </c>
      <c r="P8522" t="s">
        <v>2233</v>
      </c>
      <c r="Q8522" t="s">
        <v>2232</v>
      </c>
      <c r="R8522" t="s">
        <v>2236</v>
      </c>
      <c r="S8522" t="s">
        <v>2237</v>
      </c>
      <c r="T8522" t="s">
        <v>561</v>
      </c>
    </row>
    <row r="8523" spans="1:20">
      <c r="A8523" t="s">
        <v>2232</v>
      </c>
      <c r="B8523" t="s">
        <v>2233</v>
      </c>
      <c r="C8523" t="s">
        <v>3161</v>
      </c>
      <c r="D8523" t="s">
        <v>3162</v>
      </c>
      <c r="E8523" t="s">
        <v>600</v>
      </c>
      <c r="F8523" s="1">
        <v>41579</v>
      </c>
      <c r="G8523" t="s">
        <v>2895</v>
      </c>
      <c r="H8523">
        <v>201503</v>
      </c>
      <c r="I8523" t="s">
        <v>213</v>
      </c>
      <c r="J8523" t="s">
        <v>53</v>
      </c>
      <c r="K8523" t="s">
        <v>2172</v>
      </c>
      <c r="L8523" t="s">
        <v>54</v>
      </c>
      <c r="M8523" t="s">
        <v>31</v>
      </c>
      <c r="N8523" t="s">
        <v>32</v>
      </c>
      <c r="O8523">
        <v>37547.5</v>
      </c>
      <c r="P8523" t="s">
        <v>2233</v>
      </c>
      <c r="Q8523" t="s">
        <v>2232</v>
      </c>
      <c r="R8523" t="s">
        <v>2236</v>
      </c>
      <c r="S8523" t="s">
        <v>2237</v>
      </c>
      <c r="T8523" t="s">
        <v>561</v>
      </c>
    </row>
    <row r="8524" spans="1:20">
      <c r="A8524" t="s">
        <v>2232</v>
      </c>
      <c r="B8524" t="s">
        <v>2233</v>
      </c>
      <c r="C8524" t="s">
        <v>3163</v>
      </c>
      <c r="D8524" t="s">
        <v>3164</v>
      </c>
      <c r="E8524" t="s">
        <v>600</v>
      </c>
      <c r="F8524" s="1">
        <v>41579</v>
      </c>
      <c r="G8524" t="s">
        <v>2895</v>
      </c>
      <c r="H8524">
        <v>201503</v>
      </c>
      <c r="I8524" t="s">
        <v>213</v>
      </c>
      <c r="J8524" t="s">
        <v>53</v>
      </c>
      <c r="K8524" t="s">
        <v>2172</v>
      </c>
      <c r="L8524" t="s">
        <v>54</v>
      </c>
      <c r="M8524" t="s">
        <v>31</v>
      </c>
      <c r="N8524" t="s">
        <v>32</v>
      </c>
      <c r="O8524">
        <v>39669.26</v>
      </c>
      <c r="P8524" t="s">
        <v>2233</v>
      </c>
      <c r="Q8524" t="s">
        <v>2232</v>
      </c>
      <c r="R8524" t="s">
        <v>2236</v>
      </c>
      <c r="S8524" t="s">
        <v>2237</v>
      </c>
      <c r="T8524" t="s">
        <v>561</v>
      </c>
    </row>
    <row r="8525" spans="1:20">
      <c r="A8525" t="s">
        <v>2232</v>
      </c>
      <c r="B8525" t="s">
        <v>2233</v>
      </c>
      <c r="C8525" t="s">
        <v>3165</v>
      </c>
      <c r="D8525" t="s">
        <v>3166</v>
      </c>
      <c r="E8525" t="s">
        <v>600</v>
      </c>
      <c r="F8525" s="1">
        <v>41579</v>
      </c>
      <c r="G8525" t="s">
        <v>2895</v>
      </c>
      <c r="H8525">
        <v>201503</v>
      </c>
      <c r="I8525" t="s">
        <v>213</v>
      </c>
      <c r="J8525" t="s">
        <v>53</v>
      </c>
      <c r="K8525" t="s">
        <v>2172</v>
      </c>
      <c r="L8525" t="s">
        <v>54</v>
      </c>
      <c r="M8525" t="s">
        <v>31</v>
      </c>
      <c r="N8525" t="s">
        <v>32</v>
      </c>
      <c r="O8525">
        <v>47465.57</v>
      </c>
      <c r="P8525" t="s">
        <v>2233</v>
      </c>
      <c r="Q8525" t="s">
        <v>2232</v>
      </c>
      <c r="R8525" t="s">
        <v>2236</v>
      </c>
      <c r="S8525" t="s">
        <v>2237</v>
      </c>
      <c r="T8525" t="s">
        <v>561</v>
      </c>
    </row>
    <row r="8526" spans="1:20">
      <c r="A8526" t="s">
        <v>2232</v>
      </c>
      <c r="B8526" t="s">
        <v>2233</v>
      </c>
      <c r="C8526" t="s">
        <v>2857</v>
      </c>
      <c r="D8526" t="s">
        <v>2858</v>
      </c>
      <c r="E8526" t="s">
        <v>600</v>
      </c>
      <c r="F8526" s="1">
        <v>41579</v>
      </c>
      <c r="G8526" t="s">
        <v>2895</v>
      </c>
      <c r="H8526">
        <v>201503</v>
      </c>
      <c r="I8526" t="s">
        <v>213</v>
      </c>
      <c r="J8526" t="s">
        <v>53</v>
      </c>
      <c r="K8526" t="s">
        <v>2172</v>
      </c>
      <c r="L8526" t="s">
        <v>54</v>
      </c>
      <c r="M8526" t="s">
        <v>31</v>
      </c>
      <c r="N8526" t="s">
        <v>32</v>
      </c>
      <c r="O8526">
        <v>2842.03</v>
      </c>
      <c r="P8526" t="s">
        <v>2233</v>
      </c>
      <c r="Q8526" t="s">
        <v>2232</v>
      </c>
      <c r="R8526" t="s">
        <v>2236</v>
      </c>
      <c r="S8526" t="s">
        <v>2237</v>
      </c>
      <c r="T8526" t="s">
        <v>561</v>
      </c>
    </row>
    <row r="8527" spans="1:20">
      <c r="A8527" t="s">
        <v>2232</v>
      </c>
      <c r="B8527" t="s">
        <v>2233</v>
      </c>
      <c r="C8527" t="s">
        <v>3167</v>
      </c>
      <c r="D8527" t="s">
        <v>3168</v>
      </c>
      <c r="E8527" t="s">
        <v>600</v>
      </c>
      <c r="F8527" s="1">
        <v>41579</v>
      </c>
      <c r="G8527" t="s">
        <v>2895</v>
      </c>
      <c r="H8527">
        <v>201503</v>
      </c>
      <c r="I8527" t="s">
        <v>27</v>
      </c>
      <c r="J8527" t="s">
        <v>28</v>
      </c>
      <c r="K8527" t="s">
        <v>2172</v>
      </c>
      <c r="L8527" t="s">
        <v>30</v>
      </c>
      <c r="M8527" t="s">
        <v>31</v>
      </c>
      <c r="N8527" t="s">
        <v>32</v>
      </c>
      <c r="O8527">
        <v>38146.270000000004</v>
      </c>
      <c r="P8527" t="s">
        <v>2233</v>
      </c>
      <c r="Q8527" t="s">
        <v>2232</v>
      </c>
      <c r="R8527" t="s">
        <v>2236</v>
      </c>
      <c r="S8527" t="s">
        <v>2237</v>
      </c>
      <c r="T8527" t="s">
        <v>561</v>
      </c>
    </row>
    <row r="8528" spans="1:20">
      <c r="A8528" t="s">
        <v>2232</v>
      </c>
      <c r="B8528" t="s">
        <v>2233</v>
      </c>
      <c r="C8528" t="s">
        <v>3169</v>
      </c>
      <c r="D8528" t="s">
        <v>3170</v>
      </c>
      <c r="E8528" t="s">
        <v>600</v>
      </c>
      <c r="F8528" s="1">
        <v>41579</v>
      </c>
      <c r="G8528" t="s">
        <v>2895</v>
      </c>
      <c r="H8528">
        <v>201503</v>
      </c>
      <c r="I8528" t="s">
        <v>1131</v>
      </c>
      <c r="J8528" t="s">
        <v>28</v>
      </c>
      <c r="K8528" t="s">
        <v>2172</v>
      </c>
      <c r="L8528" t="s">
        <v>30</v>
      </c>
      <c r="M8528" t="s">
        <v>31</v>
      </c>
      <c r="N8528" t="s">
        <v>32</v>
      </c>
      <c r="O8528">
        <v>34901.840000000004</v>
      </c>
      <c r="P8528" t="s">
        <v>2233</v>
      </c>
      <c r="Q8528" t="s">
        <v>2232</v>
      </c>
      <c r="R8528" t="s">
        <v>2236</v>
      </c>
      <c r="S8528" t="s">
        <v>2237</v>
      </c>
      <c r="T8528" t="s">
        <v>561</v>
      </c>
    </row>
    <row r="8529" spans="1:20">
      <c r="A8529" t="s">
        <v>2232</v>
      </c>
      <c r="B8529" t="s">
        <v>2233</v>
      </c>
      <c r="C8529" t="s">
        <v>3171</v>
      </c>
      <c r="D8529" t="s">
        <v>3172</v>
      </c>
      <c r="E8529" t="s">
        <v>600</v>
      </c>
      <c r="F8529" s="1">
        <v>41579</v>
      </c>
      <c r="G8529" t="s">
        <v>2895</v>
      </c>
      <c r="H8529">
        <v>201503</v>
      </c>
      <c r="I8529" t="s">
        <v>27</v>
      </c>
      <c r="J8529" t="s">
        <v>596</v>
      </c>
      <c r="K8529" t="s">
        <v>2240</v>
      </c>
      <c r="L8529" t="s">
        <v>1116</v>
      </c>
      <c r="M8529" t="s">
        <v>31</v>
      </c>
      <c r="N8529" t="s">
        <v>48</v>
      </c>
      <c r="O8529">
        <v>50872.959999999999</v>
      </c>
      <c r="P8529" t="s">
        <v>2233</v>
      </c>
      <c r="Q8529" t="s">
        <v>2232</v>
      </c>
      <c r="R8529" t="s">
        <v>2236</v>
      </c>
      <c r="S8529" t="s">
        <v>2237</v>
      </c>
      <c r="T8529" t="s">
        <v>561</v>
      </c>
    </row>
    <row r="8530" spans="1:20">
      <c r="A8530" t="s">
        <v>2232</v>
      </c>
      <c r="B8530" t="s">
        <v>2233</v>
      </c>
      <c r="C8530" t="s">
        <v>3171</v>
      </c>
      <c r="D8530" t="s">
        <v>3172</v>
      </c>
      <c r="E8530" t="s">
        <v>600</v>
      </c>
      <c r="F8530" s="1">
        <v>41579</v>
      </c>
      <c r="G8530" t="s">
        <v>2895</v>
      </c>
      <c r="H8530">
        <v>201503</v>
      </c>
      <c r="I8530" t="s">
        <v>27</v>
      </c>
      <c r="J8530" t="s">
        <v>596</v>
      </c>
      <c r="K8530" t="s">
        <v>2240</v>
      </c>
      <c r="L8530" t="s">
        <v>1116</v>
      </c>
      <c r="M8530" t="s">
        <v>31</v>
      </c>
      <c r="N8530" t="s">
        <v>49</v>
      </c>
      <c r="O8530">
        <v>-50872.959999999999</v>
      </c>
      <c r="P8530" t="s">
        <v>2233</v>
      </c>
      <c r="Q8530" t="s">
        <v>2232</v>
      </c>
      <c r="R8530" t="s">
        <v>2236</v>
      </c>
      <c r="S8530" t="s">
        <v>2237</v>
      </c>
      <c r="T8530" t="s">
        <v>561</v>
      </c>
    </row>
    <row r="8531" spans="1:20">
      <c r="A8531" t="s">
        <v>2232</v>
      </c>
      <c r="B8531" t="s">
        <v>2233</v>
      </c>
      <c r="C8531" t="s">
        <v>3173</v>
      </c>
      <c r="D8531" t="s">
        <v>3174</v>
      </c>
      <c r="E8531" t="s">
        <v>600</v>
      </c>
      <c r="F8531" s="1">
        <v>41426</v>
      </c>
      <c r="G8531" t="s">
        <v>2895</v>
      </c>
      <c r="H8531">
        <v>201503</v>
      </c>
      <c r="I8531" t="s">
        <v>213</v>
      </c>
      <c r="J8531" t="s">
        <v>28</v>
      </c>
      <c r="K8531" t="s">
        <v>2247</v>
      </c>
      <c r="L8531" t="s">
        <v>30</v>
      </c>
      <c r="M8531" t="s">
        <v>31</v>
      </c>
      <c r="N8531" t="s">
        <v>48</v>
      </c>
      <c r="O8531">
        <v>74285</v>
      </c>
      <c r="P8531" t="s">
        <v>2233</v>
      </c>
      <c r="Q8531" t="s">
        <v>2232</v>
      </c>
      <c r="R8531" t="s">
        <v>2236</v>
      </c>
      <c r="S8531" t="s">
        <v>2237</v>
      </c>
      <c r="T8531" t="s">
        <v>561</v>
      </c>
    </row>
    <row r="8532" spans="1:20">
      <c r="A8532" t="s">
        <v>2232</v>
      </c>
      <c r="B8532" t="s">
        <v>2233</v>
      </c>
      <c r="C8532" t="s">
        <v>3173</v>
      </c>
      <c r="D8532" t="s">
        <v>3174</v>
      </c>
      <c r="E8532" t="s">
        <v>600</v>
      </c>
      <c r="F8532" s="1">
        <v>41426</v>
      </c>
      <c r="G8532" t="s">
        <v>2895</v>
      </c>
      <c r="H8532">
        <v>201503</v>
      </c>
      <c r="I8532" t="s">
        <v>213</v>
      </c>
      <c r="J8532" t="s">
        <v>28</v>
      </c>
      <c r="K8532" t="s">
        <v>2247</v>
      </c>
      <c r="L8532" t="s">
        <v>30</v>
      </c>
      <c r="M8532" t="s">
        <v>31</v>
      </c>
      <c r="N8532" t="s">
        <v>49</v>
      </c>
      <c r="O8532">
        <v>-74285</v>
      </c>
      <c r="P8532" t="s">
        <v>2233</v>
      </c>
      <c r="Q8532" t="s">
        <v>2232</v>
      </c>
      <c r="R8532" t="s">
        <v>2236</v>
      </c>
      <c r="S8532" t="s">
        <v>2237</v>
      </c>
      <c r="T8532" t="s">
        <v>561</v>
      </c>
    </row>
    <row r="8533" spans="1:20">
      <c r="A8533" t="s">
        <v>2232</v>
      </c>
      <c r="B8533" t="s">
        <v>2233</v>
      </c>
      <c r="C8533" t="s">
        <v>3175</v>
      </c>
      <c r="D8533" t="s">
        <v>3176</v>
      </c>
      <c r="E8533" t="s">
        <v>600</v>
      </c>
      <c r="F8533" s="1">
        <v>41579</v>
      </c>
      <c r="G8533" t="s">
        <v>2895</v>
      </c>
      <c r="H8533">
        <v>201503</v>
      </c>
      <c r="I8533" t="s">
        <v>27</v>
      </c>
      <c r="J8533" t="s">
        <v>596</v>
      </c>
      <c r="K8533" t="s">
        <v>1837</v>
      </c>
      <c r="L8533" t="s">
        <v>1116</v>
      </c>
      <c r="M8533" t="s">
        <v>31</v>
      </c>
      <c r="N8533" t="s">
        <v>48</v>
      </c>
      <c r="O8533">
        <v>11516.62</v>
      </c>
      <c r="P8533" t="s">
        <v>2233</v>
      </c>
      <c r="Q8533" t="s">
        <v>2232</v>
      </c>
      <c r="R8533" t="s">
        <v>2236</v>
      </c>
      <c r="S8533" t="s">
        <v>2237</v>
      </c>
      <c r="T8533" t="s">
        <v>561</v>
      </c>
    </row>
    <row r="8534" spans="1:20">
      <c r="A8534" t="s">
        <v>2232</v>
      </c>
      <c r="B8534" t="s">
        <v>2233</v>
      </c>
      <c r="C8534" t="s">
        <v>3175</v>
      </c>
      <c r="D8534" t="s">
        <v>3176</v>
      </c>
      <c r="E8534" t="s">
        <v>600</v>
      </c>
      <c r="F8534" s="1">
        <v>41579</v>
      </c>
      <c r="G8534" t="s">
        <v>2895</v>
      </c>
      <c r="H8534">
        <v>201503</v>
      </c>
      <c r="I8534" t="s">
        <v>27</v>
      </c>
      <c r="J8534" t="s">
        <v>596</v>
      </c>
      <c r="K8534" t="s">
        <v>1837</v>
      </c>
      <c r="L8534" t="s">
        <v>1116</v>
      </c>
      <c r="M8534" t="s">
        <v>31</v>
      </c>
      <c r="N8534" t="s">
        <v>49</v>
      </c>
      <c r="O8534">
        <v>-11516.62</v>
      </c>
      <c r="P8534" t="s">
        <v>2233</v>
      </c>
      <c r="Q8534" t="s">
        <v>2232</v>
      </c>
      <c r="R8534" t="s">
        <v>2236</v>
      </c>
      <c r="S8534" t="s">
        <v>2237</v>
      </c>
      <c r="T8534" t="s">
        <v>561</v>
      </c>
    </row>
    <row r="8535" spans="1:20">
      <c r="A8535" t="s">
        <v>2290</v>
      </c>
      <c r="B8535" t="s">
        <v>2291</v>
      </c>
      <c r="C8535" t="s">
        <v>3177</v>
      </c>
      <c r="D8535" t="s">
        <v>3178</v>
      </c>
      <c r="E8535" t="s">
        <v>600</v>
      </c>
      <c r="F8535" s="1">
        <v>41913</v>
      </c>
      <c r="G8535" t="s">
        <v>2895</v>
      </c>
      <c r="H8535">
        <v>201503</v>
      </c>
      <c r="I8535" t="s">
        <v>1131</v>
      </c>
      <c r="J8535" t="s">
        <v>28</v>
      </c>
      <c r="K8535" t="s">
        <v>2294</v>
      </c>
      <c r="L8535" t="s">
        <v>30</v>
      </c>
      <c r="M8535" t="s">
        <v>3179</v>
      </c>
      <c r="N8535" t="s">
        <v>32</v>
      </c>
      <c r="O8535">
        <v>4029.33</v>
      </c>
      <c r="P8535" t="s">
        <v>2291</v>
      </c>
      <c r="Q8535" t="s">
        <v>2290</v>
      </c>
      <c r="R8535" t="s">
        <v>2296</v>
      </c>
      <c r="S8535" t="s">
        <v>1119</v>
      </c>
      <c r="T8535" t="s">
        <v>561</v>
      </c>
    </row>
    <row r="8536" spans="1:20">
      <c r="A8536" t="s">
        <v>2290</v>
      </c>
      <c r="B8536" t="s">
        <v>2291</v>
      </c>
      <c r="C8536" t="s">
        <v>3180</v>
      </c>
      <c r="D8536" t="s">
        <v>3181</v>
      </c>
      <c r="E8536" t="s">
        <v>600</v>
      </c>
      <c r="F8536" s="1">
        <v>42036</v>
      </c>
      <c r="G8536" t="s">
        <v>2895</v>
      </c>
      <c r="H8536">
        <v>201503</v>
      </c>
      <c r="I8536" t="s">
        <v>213</v>
      </c>
      <c r="J8536" t="s">
        <v>28</v>
      </c>
      <c r="K8536" t="s">
        <v>2294</v>
      </c>
      <c r="L8536" t="s">
        <v>30</v>
      </c>
      <c r="M8536" t="s">
        <v>2299</v>
      </c>
      <c r="N8536" t="s">
        <v>32</v>
      </c>
      <c r="O8536">
        <v>3888.34</v>
      </c>
      <c r="P8536" t="s">
        <v>2291</v>
      </c>
      <c r="Q8536" t="s">
        <v>2290</v>
      </c>
      <c r="R8536" t="s">
        <v>2296</v>
      </c>
      <c r="S8536" t="s">
        <v>1119</v>
      </c>
      <c r="T8536" t="s">
        <v>561</v>
      </c>
    </row>
    <row r="8537" spans="1:20">
      <c r="A8537" t="s">
        <v>2290</v>
      </c>
      <c r="B8537" t="s">
        <v>2291</v>
      </c>
      <c r="C8537" t="s">
        <v>2871</v>
      </c>
      <c r="D8537" t="s">
        <v>2872</v>
      </c>
      <c r="E8537" t="s">
        <v>600</v>
      </c>
      <c r="F8537" s="1">
        <v>41699</v>
      </c>
      <c r="G8537" t="s">
        <v>2895</v>
      </c>
      <c r="H8537">
        <v>201503</v>
      </c>
      <c r="I8537" t="s">
        <v>1131</v>
      </c>
      <c r="J8537" t="s">
        <v>1122</v>
      </c>
      <c r="K8537" t="s">
        <v>2873</v>
      </c>
      <c r="L8537" t="s">
        <v>1124</v>
      </c>
      <c r="M8537" t="s">
        <v>2874</v>
      </c>
      <c r="N8537" t="s">
        <v>32</v>
      </c>
      <c r="O8537">
        <v>3112.4500000000003</v>
      </c>
      <c r="P8537" t="s">
        <v>2291</v>
      </c>
      <c r="Q8537" t="s">
        <v>2290</v>
      </c>
      <c r="R8537" t="s">
        <v>2296</v>
      </c>
      <c r="S8537" t="s">
        <v>1119</v>
      </c>
      <c r="T8537" t="s">
        <v>561</v>
      </c>
    </row>
    <row r="8538" spans="1:20">
      <c r="A8538" t="s">
        <v>2290</v>
      </c>
      <c r="B8538" t="s">
        <v>2291</v>
      </c>
      <c r="C8538" t="s">
        <v>2871</v>
      </c>
      <c r="D8538" t="s">
        <v>2872</v>
      </c>
      <c r="E8538" t="s">
        <v>600</v>
      </c>
      <c r="F8538" s="1">
        <v>41699</v>
      </c>
      <c r="G8538" t="s">
        <v>2895</v>
      </c>
      <c r="H8538">
        <v>201503</v>
      </c>
      <c r="I8538" t="s">
        <v>1131</v>
      </c>
      <c r="J8538" t="s">
        <v>1122</v>
      </c>
      <c r="K8538" t="s">
        <v>2873</v>
      </c>
      <c r="L8538" t="s">
        <v>1124</v>
      </c>
      <c r="M8538" t="s">
        <v>2875</v>
      </c>
      <c r="N8538" t="s">
        <v>32</v>
      </c>
      <c r="O8538">
        <v>3746.26</v>
      </c>
      <c r="P8538" t="s">
        <v>2291</v>
      </c>
      <c r="Q8538" t="s">
        <v>2290</v>
      </c>
      <c r="R8538" t="s">
        <v>2296</v>
      </c>
      <c r="S8538" t="s">
        <v>1119</v>
      </c>
      <c r="T8538" t="s">
        <v>561</v>
      </c>
    </row>
    <row r="8539" spans="1:20">
      <c r="A8539" t="s">
        <v>2290</v>
      </c>
      <c r="B8539" t="s">
        <v>2291</v>
      </c>
      <c r="C8539" t="s">
        <v>3182</v>
      </c>
      <c r="D8539" t="s">
        <v>3183</v>
      </c>
      <c r="E8539" t="s">
        <v>600</v>
      </c>
      <c r="F8539" s="1">
        <v>41760</v>
      </c>
      <c r="G8539" t="s">
        <v>2895</v>
      </c>
      <c r="H8539">
        <v>201503</v>
      </c>
      <c r="I8539" t="s">
        <v>1131</v>
      </c>
      <c r="J8539" t="s">
        <v>1122</v>
      </c>
      <c r="K8539" t="s">
        <v>2294</v>
      </c>
      <c r="L8539" t="s">
        <v>1124</v>
      </c>
      <c r="M8539" t="s">
        <v>2295</v>
      </c>
      <c r="N8539" t="s">
        <v>32</v>
      </c>
      <c r="O8539">
        <v>877897.99</v>
      </c>
      <c r="P8539" t="s">
        <v>2291</v>
      </c>
      <c r="Q8539" t="s">
        <v>2290</v>
      </c>
      <c r="R8539" t="s">
        <v>2296</v>
      </c>
      <c r="S8539" t="s">
        <v>1119</v>
      </c>
      <c r="T8539" t="s">
        <v>561</v>
      </c>
    </row>
    <row r="8540" spans="1:20">
      <c r="A8540" t="s">
        <v>2318</v>
      </c>
      <c r="B8540" t="s">
        <v>2319</v>
      </c>
      <c r="C8540" t="s">
        <v>2876</v>
      </c>
      <c r="D8540" t="s">
        <v>2877</v>
      </c>
      <c r="E8540" t="s">
        <v>1965</v>
      </c>
      <c r="F8540" s="1">
        <v>42005</v>
      </c>
      <c r="G8540" t="s">
        <v>2895</v>
      </c>
      <c r="H8540">
        <v>201503</v>
      </c>
      <c r="I8540" t="s">
        <v>1131</v>
      </c>
      <c r="J8540" t="s">
        <v>1122</v>
      </c>
      <c r="K8540" t="s">
        <v>2302</v>
      </c>
      <c r="L8540" t="s">
        <v>1124</v>
      </c>
      <c r="M8540" t="s">
        <v>31</v>
      </c>
      <c r="N8540" t="s">
        <v>32</v>
      </c>
      <c r="O8540">
        <v>12591.34</v>
      </c>
      <c r="P8540" t="s">
        <v>2319</v>
      </c>
      <c r="Q8540" t="s">
        <v>2318</v>
      </c>
      <c r="R8540" t="s">
        <v>2323</v>
      </c>
      <c r="S8540" t="s">
        <v>1119</v>
      </c>
      <c r="T8540" t="s">
        <v>561</v>
      </c>
    </row>
    <row r="8541" spans="1:20">
      <c r="A8541" t="s">
        <v>2324</v>
      </c>
      <c r="B8541" t="s">
        <v>2325</v>
      </c>
      <c r="C8541" t="s">
        <v>2326</v>
      </c>
      <c r="D8541" t="s">
        <v>2327</v>
      </c>
      <c r="E8541" t="s">
        <v>1965</v>
      </c>
      <c r="F8541" s="1">
        <v>36321</v>
      </c>
      <c r="G8541" t="s">
        <v>2895</v>
      </c>
      <c r="H8541">
        <v>201503</v>
      </c>
      <c r="I8541" t="s">
        <v>1131</v>
      </c>
      <c r="J8541" t="s">
        <v>596</v>
      </c>
      <c r="K8541" t="s">
        <v>2328</v>
      </c>
      <c r="L8541" t="s">
        <v>1116</v>
      </c>
      <c r="M8541" t="s">
        <v>31</v>
      </c>
      <c r="N8541" t="s">
        <v>32</v>
      </c>
      <c r="O8541">
        <v>28334.43</v>
      </c>
      <c r="P8541" t="s">
        <v>2325</v>
      </c>
      <c r="Q8541" t="s">
        <v>2324</v>
      </c>
      <c r="R8541" t="s">
        <v>2329</v>
      </c>
      <c r="S8541" t="s">
        <v>1119</v>
      </c>
      <c r="T8541" t="s">
        <v>561</v>
      </c>
    </row>
    <row r="8542" spans="1:20">
      <c r="A8542" t="s">
        <v>2330</v>
      </c>
      <c r="B8542" t="s">
        <v>2331</v>
      </c>
      <c r="C8542" t="s">
        <v>2332</v>
      </c>
      <c r="D8542" t="s">
        <v>2333</v>
      </c>
      <c r="E8542" t="s">
        <v>1965</v>
      </c>
      <c r="F8542" s="1">
        <v>34317</v>
      </c>
      <c r="G8542" t="s">
        <v>2895</v>
      </c>
      <c r="H8542">
        <v>201503</v>
      </c>
      <c r="I8542" t="s">
        <v>1131</v>
      </c>
      <c r="J8542" t="s">
        <v>1122</v>
      </c>
      <c r="K8542" t="s">
        <v>2334</v>
      </c>
      <c r="L8542" t="s">
        <v>1124</v>
      </c>
      <c r="M8542" t="s">
        <v>31</v>
      </c>
      <c r="N8542" t="s">
        <v>32</v>
      </c>
      <c r="O8542">
        <v>273976.53999999998</v>
      </c>
      <c r="P8542" t="s">
        <v>2331</v>
      </c>
      <c r="Q8542" t="s">
        <v>2330</v>
      </c>
      <c r="R8542" t="s">
        <v>2335</v>
      </c>
      <c r="S8542" t="s">
        <v>1119</v>
      </c>
      <c r="T8542" t="s">
        <v>2313</v>
      </c>
    </row>
    <row r="8543" spans="1:20">
      <c r="A8543" t="s">
        <v>2626</v>
      </c>
      <c r="B8543" t="s">
        <v>2343</v>
      </c>
      <c r="C8543" t="s">
        <v>2878</v>
      </c>
      <c r="D8543" t="s">
        <v>2879</v>
      </c>
      <c r="E8543" t="s">
        <v>600</v>
      </c>
      <c r="F8543" s="1">
        <v>40982</v>
      </c>
      <c r="G8543" t="s">
        <v>2895</v>
      </c>
      <c r="H8543">
        <v>201503</v>
      </c>
      <c r="I8543" t="s">
        <v>27</v>
      </c>
      <c r="J8543" t="s">
        <v>596</v>
      </c>
      <c r="K8543" t="s">
        <v>1123</v>
      </c>
      <c r="L8543" t="s">
        <v>1116</v>
      </c>
      <c r="M8543" t="s">
        <v>31</v>
      </c>
      <c r="N8543" t="s">
        <v>48</v>
      </c>
      <c r="O8543">
        <v>260307.19</v>
      </c>
      <c r="P8543" t="s">
        <v>2343</v>
      </c>
      <c r="Q8543" t="s">
        <v>2626</v>
      </c>
      <c r="R8543" t="s">
        <v>2346</v>
      </c>
      <c r="S8543" t="s">
        <v>1119</v>
      </c>
      <c r="T8543" t="s">
        <v>2347</v>
      </c>
    </row>
    <row r="8544" spans="1:20">
      <c r="A8544" t="s">
        <v>2626</v>
      </c>
      <c r="B8544" t="s">
        <v>2343</v>
      </c>
      <c r="C8544" t="s">
        <v>2878</v>
      </c>
      <c r="D8544" t="s">
        <v>2879</v>
      </c>
      <c r="E8544" t="s">
        <v>600</v>
      </c>
      <c r="F8544" s="1">
        <v>40982</v>
      </c>
      <c r="G8544" t="s">
        <v>2895</v>
      </c>
      <c r="H8544">
        <v>201503</v>
      </c>
      <c r="I8544" t="s">
        <v>27</v>
      </c>
      <c r="J8544" t="s">
        <v>596</v>
      </c>
      <c r="K8544" t="s">
        <v>1123</v>
      </c>
      <c r="L8544" t="s">
        <v>1116</v>
      </c>
      <c r="M8544" t="s">
        <v>31</v>
      </c>
      <c r="N8544" t="s">
        <v>49</v>
      </c>
      <c r="O8544">
        <v>-234276.47</v>
      </c>
      <c r="P8544" t="s">
        <v>2343</v>
      </c>
      <c r="Q8544" t="s">
        <v>2626</v>
      </c>
      <c r="R8544" t="s">
        <v>2346</v>
      </c>
      <c r="S8544" t="s">
        <v>1119</v>
      </c>
      <c r="T8544" t="s">
        <v>2347</v>
      </c>
    </row>
    <row r="8545" spans="1:20">
      <c r="A8545" t="s">
        <v>2626</v>
      </c>
      <c r="B8545" t="s">
        <v>2343</v>
      </c>
      <c r="C8545" t="s">
        <v>2878</v>
      </c>
      <c r="D8545" t="s">
        <v>2879</v>
      </c>
      <c r="E8545" t="s">
        <v>600</v>
      </c>
      <c r="F8545" s="1">
        <v>40982</v>
      </c>
      <c r="G8545" t="s">
        <v>2895</v>
      </c>
      <c r="H8545">
        <v>201503</v>
      </c>
      <c r="I8545" t="s">
        <v>27</v>
      </c>
      <c r="J8545" t="s">
        <v>596</v>
      </c>
      <c r="K8545" t="s">
        <v>1135</v>
      </c>
      <c r="L8545" t="s">
        <v>1116</v>
      </c>
      <c r="M8545" t="s">
        <v>31</v>
      </c>
      <c r="N8545" t="s">
        <v>49</v>
      </c>
      <c r="O8545">
        <v>-26030.720000000001</v>
      </c>
      <c r="P8545" t="s">
        <v>2343</v>
      </c>
      <c r="Q8545" t="s">
        <v>2626</v>
      </c>
      <c r="R8545" t="s">
        <v>2346</v>
      </c>
      <c r="S8545" t="s">
        <v>1119</v>
      </c>
      <c r="T8545" t="s">
        <v>2347</v>
      </c>
    </row>
    <row r="8546" spans="1:20">
      <c r="A8546" t="s">
        <v>3184</v>
      </c>
      <c r="B8546" t="s">
        <v>2343</v>
      </c>
      <c r="C8546" t="s">
        <v>3185</v>
      </c>
      <c r="D8546" t="s">
        <v>3186</v>
      </c>
      <c r="E8546" t="s">
        <v>142</v>
      </c>
      <c r="F8546" s="1">
        <v>41518</v>
      </c>
      <c r="G8546" t="s">
        <v>2895</v>
      </c>
      <c r="H8546">
        <v>201503</v>
      </c>
      <c r="I8546" t="s">
        <v>27</v>
      </c>
      <c r="J8546" t="s">
        <v>53</v>
      </c>
      <c r="K8546" t="s">
        <v>436</v>
      </c>
      <c r="L8546" t="s">
        <v>54</v>
      </c>
      <c r="M8546" t="s">
        <v>31</v>
      </c>
      <c r="N8546" t="s">
        <v>32</v>
      </c>
      <c r="O8546">
        <v>106403.94</v>
      </c>
      <c r="P8546" t="s">
        <v>2343</v>
      </c>
      <c r="Q8546" t="s">
        <v>3184</v>
      </c>
      <c r="R8546" t="s">
        <v>2346</v>
      </c>
      <c r="S8546" t="s">
        <v>1119</v>
      </c>
      <c r="T8546" t="s">
        <v>2347</v>
      </c>
    </row>
    <row r="8547" spans="1:20">
      <c r="A8547" t="s">
        <v>3187</v>
      </c>
      <c r="B8547" t="s">
        <v>2343</v>
      </c>
      <c r="C8547" t="s">
        <v>3188</v>
      </c>
      <c r="D8547" t="s">
        <v>3189</v>
      </c>
      <c r="E8547" t="s">
        <v>600</v>
      </c>
      <c r="F8547" s="1">
        <v>41671</v>
      </c>
      <c r="G8547" t="s">
        <v>2895</v>
      </c>
      <c r="H8547">
        <v>201503</v>
      </c>
      <c r="I8547" t="s">
        <v>213</v>
      </c>
      <c r="J8547" t="s">
        <v>1122</v>
      </c>
      <c r="K8547" t="s">
        <v>1123</v>
      </c>
      <c r="L8547" t="s">
        <v>1124</v>
      </c>
      <c r="M8547" t="s">
        <v>31</v>
      </c>
      <c r="N8547" t="s">
        <v>32</v>
      </c>
      <c r="O8547">
        <v>170246.91</v>
      </c>
      <c r="P8547" t="s">
        <v>2343</v>
      </c>
      <c r="Q8547" t="s">
        <v>3187</v>
      </c>
      <c r="R8547" t="s">
        <v>2346</v>
      </c>
      <c r="S8547" t="s">
        <v>1119</v>
      </c>
      <c r="T8547" t="s">
        <v>2347</v>
      </c>
    </row>
    <row r="8548" spans="1:20">
      <c r="A8548" t="s">
        <v>2359</v>
      </c>
      <c r="B8548" t="s">
        <v>2360</v>
      </c>
      <c r="C8548" t="s">
        <v>2361</v>
      </c>
      <c r="D8548" t="s">
        <v>2362</v>
      </c>
      <c r="E8548" t="s">
        <v>600</v>
      </c>
      <c r="F8548" s="1">
        <v>40603</v>
      </c>
      <c r="G8548" t="s">
        <v>2895</v>
      </c>
      <c r="H8548">
        <v>201503</v>
      </c>
      <c r="I8548" t="s">
        <v>1131</v>
      </c>
      <c r="J8548" t="s">
        <v>596</v>
      </c>
      <c r="K8548" t="s">
        <v>2294</v>
      </c>
      <c r="L8548" t="s">
        <v>1116</v>
      </c>
      <c r="M8548" t="s">
        <v>2363</v>
      </c>
      <c r="N8548" t="s">
        <v>32</v>
      </c>
      <c r="O8548">
        <v>45.230000000000004</v>
      </c>
      <c r="P8548" t="s">
        <v>2360</v>
      </c>
      <c r="Q8548" t="s">
        <v>2359</v>
      </c>
      <c r="R8548" t="s">
        <v>2364</v>
      </c>
      <c r="S8548" t="s">
        <v>1119</v>
      </c>
      <c r="T8548" t="s">
        <v>592</v>
      </c>
    </row>
    <row r="8549" spans="1:20">
      <c r="A8549" t="s">
        <v>2370</v>
      </c>
      <c r="B8549" t="s">
        <v>2371</v>
      </c>
      <c r="C8549" t="s">
        <v>3190</v>
      </c>
      <c r="D8549" t="s">
        <v>3191</v>
      </c>
      <c r="E8549" t="s">
        <v>600</v>
      </c>
      <c r="F8549" s="1">
        <v>41730</v>
      </c>
      <c r="G8549" t="s">
        <v>2895</v>
      </c>
      <c r="H8549">
        <v>201503</v>
      </c>
      <c r="I8549" t="s">
        <v>27</v>
      </c>
      <c r="J8549" t="s">
        <v>28</v>
      </c>
      <c r="K8549" t="s">
        <v>2172</v>
      </c>
      <c r="L8549" t="s">
        <v>30</v>
      </c>
      <c r="M8549" t="s">
        <v>31</v>
      </c>
      <c r="N8549" t="s">
        <v>32</v>
      </c>
      <c r="O8549">
        <v>14760.130000000001</v>
      </c>
      <c r="P8549" t="s">
        <v>2371</v>
      </c>
      <c r="Q8549" t="s">
        <v>2370</v>
      </c>
      <c r="R8549" t="s">
        <v>2374</v>
      </c>
      <c r="S8549" t="s">
        <v>2237</v>
      </c>
      <c r="T8549" t="s">
        <v>592</v>
      </c>
    </row>
    <row r="8550" spans="1:20">
      <c r="A8550" t="s">
        <v>2370</v>
      </c>
      <c r="B8550" t="s">
        <v>2371</v>
      </c>
      <c r="C8550" t="s">
        <v>3192</v>
      </c>
      <c r="D8550" t="s">
        <v>3193</v>
      </c>
      <c r="E8550" t="s">
        <v>600</v>
      </c>
      <c r="F8550" s="1">
        <v>41671</v>
      </c>
      <c r="G8550" t="s">
        <v>2895</v>
      </c>
      <c r="H8550">
        <v>201503</v>
      </c>
      <c r="I8550" t="s">
        <v>213</v>
      </c>
      <c r="J8550" t="s">
        <v>28</v>
      </c>
      <c r="K8550" t="s">
        <v>2172</v>
      </c>
      <c r="L8550" t="s">
        <v>30</v>
      </c>
      <c r="M8550" t="s">
        <v>31</v>
      </c>
      <c r="N8550" t="s">
        <v>32</v>
      </c>
      <c r="O8550">
        <v>12438.27</v>
      </c>
      <c r="P8550" t="s">
        <v>2371</v>
      </c>
      <c r="Q8550" t="s">
        <v>2370</v>
      </c>
      <c r="R8550" t="s">
        <v>2374</v>
      </c>
      <c r="S8550" t="s">
        <v>2237</v>
      </c>
      <c r="T8550" t="s">
        <v>592</v>
      </c>
    </row>
    <row r="8551" spans="1:20">
      <c r="A8551" t="s">
        <v>2370</v>
      </c>
      <c r="B8551" t="s">
        <v>2371</v>
      </c>
      <c r="C8551" t="s">
        <v>3194</v>
      </c>
      <c r="D8551" t="s">
        <v>3195</v>
      </c>
      <c r="E8551" t="s">
        <v>600</v>
      </c>
      <c r="F8551" s="1">
        <v>41579</v>
      </c>
      <c r="G8551" t="s">
        <v>2895</v>
      </c>
      <c r="H8551">
        <v>201503</v>
      </c>
      <c r="I8551" t="s">
        <v>213</v>
      </c>
      <c r="J8551" t="s">
        <v>53</v>
      </c>
      <c r="K8551" t="s">
        <v>2172</v>
      </c>
      <c r="L8551" t="s">
        <v>54</v>
      </c>
      <c r="M8551" t="s">
        <v>31</v>
      </c>
      <c r="N8551" t="s">
        <v>32</v>
      </c>
      <c r="O8551">
        <v>17305.23</v>
      </c>
      <c r="P8551" t="s">
        <v>2371</v>
      </c>
      <c r="Q8551" t="s">
        <v>2370</v>
      </c>
      <c r="R8551" t="s">
        <v>2374</v>
      </c>
      <c r="S8551" t="s">
        <v>2237</v>
      </c>
      <c r="T8551" t="s">
        <v>592</v>
      </c>
    </row>
    <row r="8552" spans="1:20">
      <c r="A8552" t="s">
        <v>2370</v>
      </c>
      <c r="B8552" t="s">
        <v>2371</v>
      </c>
      <c r="C8552" t="s">
        <v>3196</v>
      </c>
      <c r="D8552" t="s">
        <v>3197</v>
      </c>
      <c r="E8552" t="s">
        <v>600</v>
      </c>
      <c r="F8552" s="1">
        <v>41579</v>
      </c>
      <c r="G8552" t="s">
        <v>2895</v>
      </c>
      <c r="H8552">
        <v>201503</v>
      </c>
      <c r="I8552" t="s">
        <v>213</v>
      </c>
      <c r="J8552" t="s">
        <v>53</v>
      </c>
      <c r="K8552" t="s">
        <v>2172</v>
      </c>
      <c r="L8552" t="s">
        <v>54</v>
      </c>
      <c r="M8552" t="s">
        <v>31</v>
      </c>
      <c r="N8552" t="s">
        <v>32</v>
      </c>
      <c r="O8552">
        <v>16392.88</v>
      </c>
      <c r="P8552" t="s">
        <v>2371</v>
      </c>
      <c r="Q8552" t="s">
        <v>2370</v>
      </c>
      <c r="R8552" t="s">
        <v>2374</v>
      </c>
      <c r="S8552" t="s">
        <v>2237</v>
      </c>
      <c r="T8552" t="s">
        <v>592</v>
      </c>
    </row>
    <row r="8553" spans="1:20">
      <c r="A8553" t="s">
        <v>2370</v>
      </c>
      <c r="B8553" t="s">
        <v>2371</v>
      </c>
      <c r="C8553" t="s">
        <v>3198</v>
      </c>
      <c r="D8553" t="s">
        <v>3199</v>
      </c>
      <c r="E8553" t="s">
        <v>600</v>
      </c>
      <c r="F8553" s="1">
        <v>41579</v>
      </c>
      <c r="G8553" t="s">
        <v>2895</v>
      </c>
      <c r="H8553">
        <v>201503</v>
      </c>
      <c r="I8553" t="s">
        <v>213</v>
      </c>
      <c r="J8553" t="s">
        <v>53</v>
      </c>
      <c r="K8553" t="s">
        <v>2172</v>
      </c>
      <c r="L8553" t="s">
        <v>54</v>
      </c>
      <c r="M8553" t="s">
        <v>31</v>
      </c>
      <c r="N8553" t="s">
        <v>32</v>
      </c>
      <c r="O8553">
        <v>18705.07</v>
      </c>
      <c r="P8553" t="s">
        <v>2371</v>
      </c>
      <c r="Q8553" t="s">
        <v>2370</v>
      </c>
      <c r="R8553" t="s">
        <v>2374</v>
      </c>
      <c r="S8553" t="s">
        <v>2237</v>
      </c>
      <c r="T8553" t="s">
        <v>592</v>
      </c>
    </row>
    <row r="8554" spans="1:20">
      <c r="A8554" t="s">
        <v>2370</v>
      </c>
      <c r="B8554" t="s">
        <v>2371</v>
      </c>
      <c r="C8554" t="s">
        <v>3200</v>
      </c>
      <c r="D8554" t="s">
        <v>3201</v>
      </c>
      <c r="E8554" t="s">
        <v>600</v>
      </c>
      <c r="F8554" s="1">
        <v>40886</v>
      </c>
      <c r="G8554" t="s">
        <v>2895</v>
      </c>
      <c r="H8554">
        <v>201503</v>
      </c>
      <c r="I8554" t="s">
        <v>1131</v>
      </c>
      <c r="J8554" t="s">
        <v>53</v>
      </c>
      <c r="K8554" t="s">
        <v>2334</v>
      </c>
      <c r="L8554" t="s">
        <v>54</v>
      </c>
      <c r="M8554" t="s">
        <v>31</v>
      </c>
      <c r="N8554" t="s">
        <v>48</v>
      </c>
      <c r="O8554">
        <v>963606.86</v>
      </c>
      <c r="P8554" t="s">
        <v>2371</v>
      </c>
      <c r="Q8554" t="s">
        <v>2370</v>
      </c>
      <c r="R8554" t="s">
        <v>2374</v>
      </c>
      <c r="S8554" t="s">
        <v>2237</v>
      </c>
      <c r="T8554" t="s">
        <v>592</v>
      </c>
    </row>
    <row r="8555" spans="1:20">
      <c r="A8555" t="s">
        <v>2370</v>
      </c>
      <c r="B8555" t="s">
        <v>2371</v>
      </c>
      <c r="C8555" t="s">
        <v>3200</v>
      </c>
      <c r="D8555" t="s">
        <v>3201</v>
      </c>
      <c r="E8555" t="s">
        <v>600</v>
      </c>
      <c r="F8555" s="1">
        <v>40886</v>
      </c>
      <c r="G8555" t="s">
        <v>2895</v>
      </c>
      <c r="H8555">
        <v>201503</v>
      </c>
      <c r="I8555" t="s">
        <v>1131</v>
      </c>
      <c r="J8555" t="s">
        <v>53</v>
      </c>
      <c r="K8555" t="s">
        <v>2334</v>
      </c>
      <c r="L8555" t="s">
        <v>54</v>
      </c>
      <c r="M8555" t="s">
        <v>31</v>
      </c>
      <c r="N8555" t="s">
        <v>49</v>
      </c>
      <c r="O8555">
        <v>-963606.86</v>
      </c>
      <c r="P8555" t="s">
        <v>2371</v>
      </c>
      <c r="Q8555" t="s">
        <v>2370</v>
      </c>
      <c r="R8555" t="s">
        <v>2374</v>
      </c>
      <c r="S8555" t="s">
        <v>2237</v>
      </c>
      <c r="T8555" t="s">
        <v>592</v>
      </c>
    </row>
    <row r="8556" spans="1:20">
      <c r="A8556" t="s">
        <v>2380</v>
      </c>
      <c r="B8556" t="s">
        <v>2381</v>
      </c>
      <c r="C8556" t="s">
        <v>2382</v>
      </c>
      <c r="D8556" t="s">
        <v>2383</v>
      </c>
      <c r="E8556" t="s">
        <v>1827</v>
      </c>
      <c r="F8556" s="1">
        <v>35925</v>
      </c>
      <c r="G8556" t="s">
        <v>2895</v>
      </c>
      <c r="H8556">
        <v>201503</v>
      </c>
      <c r="I8556" t="s">
        <v>213</v>
      </c>
      <c r="J8556" t="s">
        <v>596</v>
      </c>
      <c r="K8556" t="s">
        <v>2384</v>
      </c>
      <c r="L8556" t="s">
        <v>2385</v>
      </c>
      <c r="M8556" t="s">
        <v>2386</v>
      </c>
      <c r="N8556" t="s">
        <v>32</v>
      </c>
      <c r="O8556">
        <v>20081.810000000001</v>
      </c>
      <c r="P8556" t="s">
        <v>2381</v>
      </c>
      <c r="Q8556" t="s">
        <v>2380</v>
      </c>
      <c r="R8556" t="s">
        <v>2387</v>
      </c>
      <c r="S8556" t="s">
        <v>2388</v>
      </c>
      <c r="T8556" t="s">
        <v>561</v>
      </c>
    </row>
    <row r="8557" spans="1:20">
      <c r="A8557" t="s">
        <v>2380</v>
      </c>
      <c r="B8557" t="s">
        <v>2381</v>
      </c>
      <c r="C8557" t="s">
        <v>2382</v>
      </c>
      <c r="D8557" t="s">
        <v>2383</v>
      </c>
      <c r="E8557" t="s">
        <v>1827</v>
      </c>
      <c r="F8557" s="1">
        <v>35925</v>
      </c>
      <c r="G8557" t="s">
        <v>2895</v>
      </c>
      <c r="H8557">
        <v>201503</v>
      </c>
      <c r="I8557" t="s">
        <v>213</v>
      </c>
      <c r="J8557" t="s">
        <v>596</v>
      </c>
      <c r="K8557" t="s">
        <v>1064</v>
      </c>
      <c r="L8557" t="s">
        <v>2385</v>
      </c>
      <c r="M8557" t="s">
        <v>2386</v>
      </c>
      <c r="N8557" t="s">
        <v>32</v>
      </c>
      <c r="O8557">
        <v>20081.82</v>
      </c>
      <c r="P8557" t="s">
        <v>2381</v>
      </c>
      <c r="Q8557" t="s">
        <v>2380</v>
      </c>
      <c r="R8557" t="s">
        <v>2387</v>
      </c>
      <c r="S8557" t="s">
        <v>2388</v>
      </c>
      <c r="T8557" t="s">
        <v>561</v>
      </c>
    </row>
    <row r="8558" spans="1:20">
      <c r="A8558" t="s">
        <v>2380</v>
      </c>
      <c r="B8558" t="s">
        <v>2381</v>
      </c>
      <c r="C8558" t="s">
        <v>2382</v>
      </c>
      <c r="D8558" t="s">
        <v>2383</v>
      </c>
      <c r="E8558" t="s">
        <v>1827</v>
      </c>
      <c r="F8558" s="1">
        <v>35925</v>
      </c>
      <c r="G8558" t="s">
        <v>2895</v>
      </c>
      <c r="H8558">
        <v>201503</v>
      </c>
      <c r="I8558" t="s">
        <v>213</v>
      </c>
      <c r="J8558" t="s">
        <v>596</v>
      </c>
      <c r="K8558" t="s">
        <v>1068</v>
      </c>
      <c r="L8558" t="s">
        <v>2385</v>
      </c>
      <c r="M8558" t="s">
        <v>2386</v>
      </c>
      <c r="N8558" t="s">
        <v>32</v>
      </c>
      <c r="O8558">
        <v>20081.830000000002</v>
      </c>
      <c r="P8558" t="s">
        <v>2381</v>
      </c>
      <c r="Q8558" t="s">
        <v>2380</v>
      </c>
      <c r="R8558" t="s">
        <v>2387</v>
      </c>
      <c r="S8558" t="s">
        <v>2388</v>
      </c>
      <c r="T8558" t="s">
        <v>561</v>
      </c>
    </row>
    <row r="8559" spans="1:20">
      <c r="A8559" t="s">
        <v>2380</v>
      </c>
      <c r="B8559" t="s">
        <v>2381</v>
      </c>
      <c r="C8559" t="s">
        <v>2382</v>
      </c>
      <c r="D8559" t="s">
        <v>2383</v>
      </c>
      <c r="E8559" t="s">
        <v>1827</v>
      </c>
      <c r="F8559" s="1">
        <v>35925</v>
      </c>
      <c r="G8559" t="s">
        <v>2895</v>
      </c>
      <c r="H8559">
        <v>201503</v>
      </c>
      <c r="I8559" t="s">
        <v>213</v>
      </c>
      <c r="J8559" t="s">
        <v>596</v>
      </c>
      <c r="K8559" t="s">
        <v>623</v>
      </c>
      <c r="L8559" t="s">
        <v>2385</v>
      </c>
      <c r="M8559" t="s">
        <v>2386</v>
      </c>
      <c r="N8559" t="s">
        <v>32</v>
      </c>
      <c r="O8559">
        <v>20081.830000000002</v>
      </c>
      <c r="P8559" t="s">
        <v>2381</v>
      </c>
      <c r="Q8559" t="s">
        <v>2380</v>
      </c>
      <c r="R8559" t="s">
        <v>2387</v>
      </c>
      <c r="S8559" t="s">
        <v>2388</v>
      </c>
      <c r="T8559" t="s">
        <v>561</v>
      </c>
    </row>
    <row r="8560" spans="1:20">
      <c r="A8560" t="s">
        <v>2380</v>
      </c>
      <c r="B8560" t="s">
        <v>2381</v>
      </c>
      <c r="C8560" t="s">
        <v>2382</v>
      </c>
      <c r="D8560" t="s">
        <v>2383</v>
      </c>
      <c r="E8560" t="s">
        <v>1827</v>
      </c>
      <c r="F8560" s="1">
        <v>35925</v>
      </c>
      <c r="G8560" t="s">
        <v>2895</v>
      </c>
      <c r="H8560">
        <v>201503</v>
      </c>
      <c r="I8560" t="s">
        <v>213</v>
      </c>
      <c r="J8560" t="s">
        <v>596</v>
      </c>
      <c r="K8560" t="s">
        <v>633</v>
      </c>
      <c r="L8560" t="s">
        <v>2385</v>
      </c>
      <c r="M8560" t="s">
        <v>2386</v>
      </c>
      <c r="N8560" t="s">
        <v>32</v>
      </c>
      <c r="O8560">
        <v>20081.86</v>
      </c>
      <c r="P8560" t="s">
        <v>2381</v>
      </c>
      <c r="Q8560" t="s">
        <v>2380</v>
      </c>
      <c r="R8560" t="s">
        <v>2387</v>
      </c>
      <c r="S8560" t="s">
        <v>2388</v>
      </c>
      <c r="T8560" t="s">
        <v>561</v>
      </c>
    </row>
    <row r="8561" spans="1:20">
      <c r="A8561" t="s">
        <v>2389</v>
      </c>
      <c r="B8561" t="s">
        <v>2381</v>
      </c>
      <c r="C8561" t="s">
        <v>2390</v>
      </c>
      <c r="D8561" t="s">
        <v>2391</v>
      </c>
      <c r="E8561" t="s">
        <v>2392</v>
      </c>
      <c r="F8561" s="1">
        <v>39814</v>
      </c>
      <c r="G8561" t="s">
        <v>2895</v>
      </c>
      <c r="H8561">
        <v>201503</v>
      </c>
      <c r="I8561" t="s">
        <v>213</v>
      </c>
      <c r="J8561" t="s">
        <v>253</v>
      </c>
      <c r="K8561" t="s">
        <v>2393</v>
      </c>
      <c r="L8561" t="s">
        <v>2385</v>
      </c>
      <c r="M8561" t="s">
        <v>2386</v>
      </c>
      <c r="N8561" t="s">
        <v>32</v>
      </c>
      <c r="O8561">
        <v>2144.89</v>
      </c>
      <c r="P8561" t="s">
        <v>2381</v>
      </c>
      <c r="Q8561" t="s">
        <v>2389</v>
      </c>
      <c r="R8561" t="s">
        <v>2387</v>
      </c>
      <c r="S8561" t="s">
        <v>2388</v>
      </c>
      <c r="T8561" t="s">
        <v>561</v>
      </c>
    </row>
    <row r="8562" spans="1:20">
      <c r="A8562" t="s">
        <v>2389</v>
      </c>
      <c r="B8562" t="s">
        <v>2381</v>
      </c>
      <c r="C8562" t="s">
        <v>2390</v>
      </c>
      <c r="D8562" t="s">
        <v>2391</v>
      </c>
      <c r="E8562" t="s">
        <v>2392</v>
      </c>
      <c r="F8562" s="1">
        <v>39814</v>
      </c>
      <c r="G8562" t="s">
        <v>2895</v>
      </c>
      <c r="H8562">
        <v>201503</v>
      </c>
      <c r="I8562" t="s">
        <v>213</v>
      </c>
      <c r="J8562" t="s">
        <v>253</v>
      </c>
      <c r="K8562" t="s">
        <v>1064</v>
      </c>
      <c r="L8562" t="s">
        <v>2385</v>
      </c>
      <c r="M8562" t="s">
        <v>2386</v>
      </c>
      <c r="N8562" t="s">
        <v>32</v>
      </c>
      <c r="O8562">
        <v>2144.89</v>
      </c>
      <c r="P8562" t="s">
        <v>2381</v>
      </c>
      <c r="Q8562" t="s">
        <v>2389</v>
      </c>
      <c r="R8562" t="s">
        <v>2387</v>
      </c>
      <c r="S8562" t="s">
        <v>2388</v>
      </c>
      <c r="T8562" t="s">
        <v>561</v>
      </c>
    </row>
    <row r="8563" spans="1:20">
      <c r="A8563" t="s">
        <v>2389</v>
      </c>
      <c r="B8563" t="s">
        <v>2381</v>
      </c>
      <c r="C8563" t="s">
        <v>2390</v>
      </c>
      <c r="D8563" t="s">
        <v>2391</v>
      </c>
      <c r="E8563" t="s">
        <v>2392</v>
      </c>
      <c r="F8563" s="1">
        <v>39814</v>
      </c>
      <c r="G8563" t="s">
        <v>2895</v>
      </c>
      <c r="H8563">
        <v>201503</v>
      </c>
      <c r="I8563" t="s">
        <v>213</v>
      </c>
      <c r="J8563" t="s">
        <v>253</v>
      </c>
      <c r="K8563" t="s">
        <v>1068</v>
      </c>
      <c r="L8563" t="s">
        <v>2385</v>
      </c>
      <c r="M8563" t="s">
        <v>2386</v>
      </c>
      <c r="N8563" t="s">
        <v>32</v>
      </c>
      <c r="O8563">
        <v>2144.89</v>
      </c>
      <c r="P8563" t="s">
        <v>2381</v>
      </c>
      <c r="Q8563" t="s">
        <v>2389</v>
      </c>
      <c r="R8563" t="s">
        <v>2387</v>
      </c>
      <c r="S8563" t="s">
        <v>2388</v>
      </c>
      <c r="T8563" t="s">
        <v>561</v>
      </c>
    </row>
    <row r="8564" spans="1:20">
      <c r="A8564" t="s">
        <v>2389</v>
      </c>
      <c r="B8564" t="s">
        <v>2381</v>
      </c>
      <c r="C8564" t="s">
        <v>2390</v>
      </c>
      <c r="D8564" t="s">
        <v>2391</v>
      </c>
      <c r="E8564" t="s">
        <v>2392</v>
      </c>
      <c r="F8564" s="1">
        <v>39814</v>
      </c>
      <c r="G8564" t="s">
        <v>2895</v>
      </c>
      <c r="H8564">
        <v>201503</v>
      </c>
      <c r="I8564" t="s">
        <v>213</v>
      </c>
      <c r="J8564" t="s">
        <v>253</v>
      </c>
      <c r="K8564" t="s">
        <v>623</v>
      </c>
      <c r="L8564" t="s">
        <v>2385</v>
      </c>
      <c r="M8564" t="s">
        <v>2386</v>
      </c>
      <c r="N8564" t="s">
        <v>32</v>
      </c>
      <c r="O8564">
        <v>2144.89</v>
      </c>
      <c r="P8564" t="s">
        <v>2381</v>
      </c>
      <c r="Q8564" t="s">
        <v>2389</v>
      </c>
      <c r="R8564" t="s">
        <v>2387</v>
      </c>
      <c r="S8564" t="s">
        <v>2388</v>
      </c>
      <c r="T8564" t="s">
        <v>561</v>
      </c>
    </row>
    <row r="8565" spans="1:20">
      <c r="A8565" t="s">
        <v>2389</v>
      </c>
      <c r="B8565" t="s">
        <v>2381</v>
      </c>
      <c r="C8565" t="s">
        <v>2390</v>
      </c>
      <c r="D8565" t="s">
        <v>2391</v>
      </c>
      <c r="E8565" t="s">
        <v>2392</v>
      </c>
      <c r="F8565" s="1">
        <v>39814</v>
      </c>
      <c r="G8565" t="s">
        <v>2895</v>
      </c>
      <c r="H8565">
        <v>201503</v>
      </c>
      <c r="I8565" t="s">
        <v>213</v>
      </c>
      <c r="J8565" t="s">
        <v>253</v>
      </c>
      <c r="K8565" t="s">
        <v>633</v>
      </c>
      <c r="L8565" t="s">
        <v>2385</v>
      </c>
      <c r="M8565" t="s">
        <v>2386</v>
      </c>
      <c r="N8565" t="s">
        <v>32</v>
      </c>
      <c r="O8565">
        <v>2144.83</v>
      </c>
      <c r="P8565" t="s">
        <v>2381</v>
      </c>
      <c r="Q8565" t="s">
        <v>2389</v>
      </c>
      <c r="R8565" t="s">
        <v>2387</v>
      </c>
      <c r="S8565" t="s">
        <v>2388</v>
      </c>
      <c r="T8565" t="s">
        <v>561</v>
      </c>
    </row>
    <row r="8566" spans="1:20">
      <c r="A8566" t="s">
        <v>21</v>
      </c>
      <c r="B8566" t="s">
        <v>22</v>
      </c>
      <c r="C8566" t="s">
        <v>23</v>
      </c>
      <c r="D8566" t="s">
        <v>24</v>
      </c>
      <c r="E8566" t="s">
        <v>25</v>
      </c>
      <c r="F8566" s="1">
        <v>38261</v>
      </c>
      <c r="G8566" t="s">
        <v>3202</v>
      </c>
      <c r="H8566">
        <v>201504</v>
      </c>
      <c r="I8566" t="s">
        <v>27</v>
      </c>
      <c r="J8566" t="s">
        <v>28</v>
      </c>
      <c r="K8566" t="s">
        <v>36</v>
      </c>
      <c r="L8566" t="s">
        <v>30</v>
      </c>
      <c r="M8566" t="s">
        <v>31</v>
      </c>
      <c r="N8566" t="s">
        <v>32</v>
      </c>
      <c r="O8566">
        <v>2902.35</v>
      </c>
      <c r="P8566" t="s">
        <v>22</v>
      </c>
      <c r="Q8566" t="s">
        <v>21</v>
      </c>
      <c r="R8566" t="s">
        <v>33</v>
      </c>
      <c r="S8566" t="s">
        <v>34</v>
      </c>
      <c r="T8566" t="s">
        <v>35</v>
      </c>
    </row>
    <row r="8567" spans="1:20">
      <c r="A8567" t="s">
        <v>21</v>
      </c>
      <c r="B8567" t="s">
        <v>22</v>
      </c>
      <c r="C8567" t="s">
        <v>23</v>
      </c>
      <c r="D8567" t="s">
        <v>24</v>
      </c>
      <c r="E8567" t="s">
        <v>25</v>
      </c>
      <c r="F8567" s="1">
        <v>38261</v>
      </c>
      <c r="G8567" t="s">
        <v>3202</v>
      </c>
      <c r="H8567">
        <v>201504</v>
      </c>
      <c r="I8567" t="s">
        <v>27</v>
      </c>
      <c r="J8567" t="s">
        <v>28</v>
      </c>
      <c r="K8567" t="s">
        <v>37</v>
      </c>
      <c r="L8567" t="s">
        <v>30</v>
      </c>
      <c r="M8567" t="s">
        <v>31</v>
      </c>
      <c r="N8567" t="s">
        <v>32</v>
      </c>
      <c r="O8567">
        <v>8696.64</v>
      </c>
      <c r="P8567" t="s">
        <v>22</v>
      </c>
      <c r="Q8567" t="s">
        <v>21</v>
      </c>
      <c r="R8567" t="s">
        <v>33</v>
      </c>
      <c r="S8567" t="s">
        <v>34</v>
      </c>
      <c r="T8567" t="s">
        <v>35</v>
      </c>
    </row>
    <row r="8568" spans="1:20">
      <c r="A8568" t="s">
        <v>21</v>
      </c>
      <c r="B8568" t="s">
        <v>22</v>
      </c>
      <c r="C8568" t="s">
        <v>23</v>
      </c>
      <c r="D8568" t="s">
        <v>24</v>
      </c>
      <c r="E8568" t="s">
        <v>25</v>
      </c>
      <c r="F8568" s="1">
        <v>38261</v>
      </c>
      <c r="G8568" t="s">
        <v>3202</v>
      </c>
      <c r="H8568">
        <v>201504</v>
      </c>
      <c r="I8568" t="s">
        <v>27</v>
      </c>
      <c r="J8568" t="s">
        <v>28</v>
      </c>
      <c r="K8568" t="s">
        <v>40</v>
      </c>
      <c r="L8568" t="s">
        <v>30</v>
      </c>
      <c r="M8568" t="s">
        <v>31</v>
      </c>
      <c r="N8568" t="s">
        <v>32</v>
      </c>
      <c r="O8568">
        <v>785.15</v>
      </c>
      <c r="P8568" t="s">
        <v>22</v>
      </c>
      <c r="Q8568" t="s">
        <v>21</v>
      </c>
      <c r="R8568" t="s">
        <v>33</v>
      </c>
      <c r="S8568" t="s">
        <v>34</v>
      </c>
      <c r="T8568" t="s">
        <v>35</v>
      </c>
    </row>
    <row r="8569" spans="1:20">
      <c r="A8569" t="s">
        <v>45</v>
      </c>
      <c r="B8569" t="s">
        <v>22</v>
      </c>
      <c r="C8569" t="s">
        <v>46</v>
      </c>
      <c r="D8569" t="s">
        <v>47</v>
      </c>
      <c r="E8569" t="s">
        <v>25</v>
      </c>
      <c r="F8569" s="1">
        <v>38261</v>
      </c>
      <c r="G8569" t="s">
        <v>3202</v>
      </c>
      <c r="H8569">
        <v>201504</v>
      </c>
      <c r="I8569" t="s">
        <v>27</v>
      </c>
      <c r="J8569" t="s">
        <v>28</v>
      </c>
      <c r="K8569" t="s">
        <v>36</v>
      </c>
      <c r="L8569" t="s">
        <v>30</v>
      </c>
      <c r="M8569" t="s">
        <v>31</v>
      </c>
      <c r="N8569" t="s">
        <v>32</v>
      </c>
      <c r="O8569">
        <v>689.74</v>
      </c>
      <c r="P8569" t="s">
        <v>22</v>
      </c>
      <c r="Q8569" t="s">
        <v>45</v>
      </c>
      <c r="R8569" t="s">
        <v>33</v>
      </c>
      <c r="S8569" t="s">
        <v>34</v>
      </c>
      <c r="T8569" t="s">
        <v>35</v>
      </c>
    </row>
    <row r="8570" spans="1:20">
      <c r="A8570" t="s">
        <v>45</v>
      </c>
      <c r="B8570" t="s">
        <v>22</v>
      </c>
      <c r="C8570" t="s">
        <v>46</v>
      </c>
      <c r="D8570" t="s">
        <v>47</v>
      </c>
      <c r="E8570" t="s">
        <v>25</v>
      </c>
      <c r="F8570" s="1">
        <v>38261</v>
      </c>
      <c r="G8570" t="s">
        <v>3202</v>
      </c>
      <c r="H8570">
        <v>201504</v>
      </c>
      <c r="I8570" t="s">
        <v>27</v>
      </c>
      <c r="J8570" t="s">
        <v>28</v>
      </c>
      <c r="K8570" t="s">
        <v>37</v>
      </c>
      <c r="L8570" t="s">
        <v>30</v>
      </c>
      <c r="M8570" t="s">
        <v>31</v>
      </c>
      <c r="N8570" t="s">
        <v>32</v>
      </c>
      <c r="O8570">
        <v>11913.77</v>
      </c>
      <c r="P8570" t="s">
        <v>22</v>
      </c>
      <c r="Q8570" t="s">
        <v>45</v>
      </c>
      <c r="R8570" t="s">
        <v>33</v>
      </c>
      <c r="S8570" t="s">
        <v>34</v>
      </c>
      <c r="T8570" t="s">
        <v>35</v>
      </c>
    </row>
    <row r="8571" spans="1:20">
      <c r="A8571" t="s">
        <v>50</v>
      </c>
      <c r="B8571" t="s">
        <v>22</v>
      </c>
      <c r="C8571" t="s">
        <v>51</v>
      </c>
      <c r="D8571" t="s">
        <v>52</v>
      </c>
      <c r="E8571" t="s">
        <v>25</v>
      </c>
      <c r="F8571" s="1">
        <v>34050</v>
      </c>
      <c r="G8571" t="s">
        <v>3202</v>
      </c>
      <c r="H8571">
        <v>201504</v>
      </c>
      <c r="I8571" t="s">
        <v>27</v>
      </c>
      <c r="J8571" t="s">
        <v>53</v>
      </c>
      <c r="K8571" t="s">
        <v>29</v>
      </c>
      <c r="L8571" t="s">
        <v>54</v>
      </c>
      <c r="M8571" t="s">
        <v>31</v>
      </c>
      <c r="N8571" t="s">
        <v>32</v>
      </c>
      <c r="O8571">
        <v>5207.71</v>
      </c>
      <c r="P8571" t="s">
        <v>22</v>
      </c>
      <c r="Q8571" t="s">
        <v>50</v>
      </c>
      <c r="R8571" t="s">
        <v>33</v>
      </c>
      <c r="S8571" t="s">
        <v>34</v>
      </c>
      <c r="T8571" t="s">
        <v>35</v>
      </c>
    </row>
    <row r="8572" spans="1:20">
      <c r="A8572" t="s">
        <v>50</v>
      </c>
      <c r="B8572" t="s">
        <v>22</v>
      </c>
      <c r="C8572" t="s">
        <v>51</v>
      </c>
      <c r="D8572" t="s">
        <v>52</v>
      </c>
      <c r="E8572" t="s">
        <v>25</v>
      </c>
      <c r="F8572" s="1">
        <v>34050</v>
      </c>
      <c r="G8572" t="s">
        <v>3202</v>
      </c>
      <c r="H8572">
        <v>201504</v>
      </c>
      <c r="I8572" t="s">
        <v>27</v>
      </c>
      <c r="J8572" t="s">
        <v>53</v>
      </c>
      <c r="K8572" t="s">
        <v>36</v>
      </c>
      <c r="L8572" t="s">
        <v>54</v>
      </c>
      <c r="M8572" t="s">
        <v>31</v>
      </c>
      <c r="N8572" t="s">
        <v>32</v>
      </c>
      <c r="O8572">
        <v>7141.25</v>
      </c>
      <c r="P8572" t="s">
        <v>22</v>
      </c>
      <c r="Q8572" t="s">
        <v>50</v>
      </c>
      <c r="R8572" t="s">
        <v>33</v>
      </c>
      <c r="S8572" t="s">
        <v>34</v>
      </c>
      <c r="T8572" t="s">
        <v>35</v>
      </c>
    </row>
    <row r="8573" spans="1:20">
      <c r="A8573" t="s">
        <v>50</v>
      </c>
      <c r="B8573" t="s">
        <v>22</v>
      </c>
      <c r="C8573" t="s">
        <v>51</v>
      </c>
      <c r="D8573" t="s">
        <v>52</v>
      </c>
      <c r="E8573" t="s">
        <v>25</v>
      </c>
      <c r="F8573" s="1">
        <v>34050</v>
      </c>
      <c r="G8573" t="s">
        <v>3202</v>
      </c>
      <c r="H8573">
        <v>201504</v>
      </c>
      <c r="I8573" t="s">
        <v>27</v>
      </c>
      <c r="J8573" t="s">
        <v>53</v>
      </c>
      <c r="K8573" t="s">
        <v>37</v>
      </c>
      <c r="L8573" t="s">
        <v>54</v>
      </c>
      <c r="M8573" t="s">
        <v>31</v>
      </c>
      <c r="N8573" t="s">
        <v>32</v>
      </c>
      <c r="O8573">
        <v>5527.22</v>
      </c>
      <c r="P8573" t="s">
        <v>22</v>
      </c>
      <c r="Q8573" t="s">
        <v>50</v>
      </c>
      <c r="R8573" t="s">
        <v>33</v>
      </c>
      <c r="S8573" t="s">
        <v>34</v>
      </c>
      <c r="T8573" t="s">
        <v>35</v>
      </c>
    </row>
    <row r="8574" spans="1:20">
      <c r="A8574" t="s">
        <v>50</v>
      </c>
      <c r="B8574" t="s">
        <v>22</v>
      </c>
      <c r="C8574" t="s">
        <v>51</v>
      </c>
      <c r="D8574" t="s">
        <v>52</v>
      </c>
      <c r="E8574" t="s">
        <v>25</v>
      </c>
      <c r="F8574" s="1">
        <v>34050</v>
      </c>
      <c r="G8574" t="s">
        <v>3202</v>
      </c>
      <c r="H8574">
        <v>201504</v>
      </c>
      <c r="I8574" t="s">
        <v>27</v>
      </c>
      <c r="J8574" t="s">
        <v>53</v>
      </c>
      <c r="K8574" t="s">
        <v>38</v>
      </c>
      <c r="L8574" t="s">
        <v>54</v>
      </c>
      <c r="M8574" t="s">
        <v>31</v>
      </c>
      <c r="N8574" t="s">
        <v>32</v>
      </c>
      <c r="O8574">
        <v>5581.11</v>
      </c>
      <c r="P8574" t="s">
        <v>22</v>
      </c>
      <c r="Q8574" t="s">
        <v>50</v>
      </c>
      <c r="R8574" t="s">
        <v>33</v>
      </c>
      <c r="S8574" t="s">
        <v>34</v>
      </c>
      <c r="T8574" t="s">
        <v>35</v>
      </c>
    </row>
    <row r="8575" spans="1:20">
      <c r="A8575" t="s">
        <v>50</v>
      </c>
      <c r="B8575" t="s">
        <v>22</v>
      </c>
      <c r="C8575" t="s">
        <v>51</v>
      </c>
      <c r="D8575" t="s">
        <v>52</v>
      </c>
      <c r="E8575" t="s">
        <v>25</v>
      </c>
      <c r="F8575" s="1">
        <v>34050</v>
      </c>
      <c r="G8575" t="s">
        <v>3202</v>
      </c>
      <c r="H8575">
        <v>201504</v>
      </c>
      <c r="I8575" t="s">
        <v>27</v>
      </c>
      <c r="J8575" t="s">
        <v>53</v>
      </c>
      <c r="K8575" t="s">
        <v>39</v>
      </c>
      <c r="L8575" t="s">
        <v>54</v>
      </c>
      <c r="M8575" t="s">
        <v>31</v>
      </c>
      <c r="N8575" t="s">
        <v>32</v>
      </c>
      <c r="O8575">
        <v>5324.4000000000005</v>
      </c>
      <c r="P8575" t="s">
        <v>22</v>
      </c>
      <c r="Q8575" t="s">
        <v>50</v>
      </c>
      <c r="R8575" t="s">
        <v>33</v>
      </c>
      <c r="S8575" t="s">
        <v>34</v>
      </c>
      <c r="T8575" t="s">
        <v>35</v>
      </c>
    </row>
    <row r="8576" spans="1:20">
      <c r="A8576" t="s">
        <v>55</v>
      </c>
      <c r="B8576" t="s">
        <v>22</v>
      </c>
      <c r="C8576" t="s">
        <v>56</v>
      </c>
      <c r="D8576" t="s">
        <v>57</v>
      </c>
      <c r="E8576" t="s">
        <v>25</v>
      </c>
      <c r="F8576" s="1">
        <v>38261</v>
      </c>
      <c r="G8576" t="s">
        <v>3202</v>
      </c>
      <c r="H8576">
        <v>201504</v>
      </c>
      <c r="I8576" t="s">
        <v>27</v>
      </c>
      <c r="J8576" t="s">
        <v>53</v>
      </c>
      <c r="K8576" t="s">
        <v>29</v>
      </c>
      <c r="L8576" t="s">
        <v>54</v>
      </c>
      <c r="M8576" t="s">
        <v>31</v>
      </c>
      <c r="N8576" t="s">
        <v>32</v>
      </c>
      <c r="O8576">
        <v>-1937.51</v>
      </c>
      <c r="P8576" t="s">
        <v>22</v>
      </c>
      <c r="Q8576" t="s">
        <v>55</v>
      </c>
      <c r="R8576" t="s">
        <v>33</v>
      </c>
      <c r="S8576" t="s">
        <v>34</v>
      </c>
      <c r="T8576" t="s">
        <v>35</v>
      </c>
    </row>
    <row r="8577" spans="1:20">
      <c r="A8577" t="s">
        <v>55</v>
      </c>
      <c r="B8577" t="s">
        <v>22</v>
      </c>
      <c r="C8577" t="s">
        <v>56</v>
      </c>
      <c r="D8577" t="s">
        <v>57</v>
      </c>
      <c r="E8577" t="s">
        <v>25</v>
      </c>
      <c r="F8577" s="1">
        <v>38261</v>
      </c>
      <c r="G8577" t="s">
        <v>3202</v>
      </c>
      <c r="H8577">
        <v>201504</v>
      </c>
      <c r="I8577" t="s">
        <v>27</v>
      </c>
      <c r="J8577" t="s">
        <v>53</v>
      </c>
      <c r="K8577" t="s">
        <v>36</v>
      </c>
      <c r="L8577" t="s">
        <v>54</v>
      </c>
      <c r="M8577" t="s">
        <v>31</v>
      </c>
      <c r="N8577" t="s">
        <v>32</v>
      </c>
      <c r="O8577">
        <v>-1407.71</v>
      </c>
      <c r="P8577" t="s">
        <v>22</v>
      </c>
      <c r="Q8577" t="s">
        <v>55</v>
      </c>
      <c r="R8577" t="s">
        <v>33</v>
      </c>
      <c r="S8577" t="s">
        <v>34</v>
      </c>
      <c r="T8577" t="s">
        <v>35</v>
      </c>
    </row>
    <row r="8578" spans="1:20">
      <c r="A8578" t="s">
        <v>55</v>
      </c>
      <c r="B8578" t="s">
        <v>22</v>
      </c>
      <c r="C8578" t="s">
        <v>56</v>
      </c>
      <c r="D8578" t="s">
        <v>57</v>
      </c>
      <c r="E8578" t="s">
        <v>25</v>
      </c>
      <c r="F8578" s="1">
        <v>38261</v>
      </c>
      <c r="G8578" t="s">
        <v>3202</v>
      </c>
      <c r="H8578">
        <v>201504</v>
      </c>
      <c r="I8578" t="s">
        <v>27</v>
      </c>
      <c r="J8578" t="s">
        <v>53</v>
      </c>
      <c r="K8578" t="s">
        <v>38</v>
      </c>
      <c r="L8578" t="s">
        <v>54</v>
      </c>
      <c r="M8578" t="s">
        <v>31</v>
      </c>
      <c r="N8578" t="s">
        <v>32</v>
      </c>
      <c r="O8578">
        <v>-1687.78</v>
      </c>
      <c r="P8578" t="s">
        <v>22</v>
      </c>
      <c r="Q8578" t="s">
        <v>55</v>
      </c>
      <c r="R8578" t="s">
        <v>33</v>
      </c>
      <c r="S8578" t="s">
        <v>34</v>
      </c>
      <c r="T8578" t="s">
        <v>35</v>
      </c>
    </row>
    <row r="8579" spans="1:20">
      <c r="A8579" t="s">
        <v>55</v>
      </c>
      <c r="B8579" t="s">
        <v>22</v>
      </c>
      <c r="C8579" t="s">
        <v>56</v>
      </c>
      <c r="D8579" t="s">
        <v>57</v>
      </c>
      <c r="E8579" t="s">
        <v>25</v>
      </c>
      <c r="F8579" s="1">
        <v>38261</v>
      </c>
      <c r="G8579" t="s">
        <v>3202</v>
      </c>
      <c r="H8579">
        <v>201504</v>
      </c>
      <c r="I8579" t="s">
        <v>27</v>
      </c>
      <c r="J8579" t="s">
        <v>53</v>
      </c>
      <c r="K8579" t="s">
        <v>40</v>
      </c>
      <c r="L8579" t="s">
        <v>54</v>
      </c>
      <c r="M8579" t="s">
        <v>31</v>
      </c>
      <c r="N8579" t="s">
        <v>32</v>
      </c>
      <c r="O8579">
        <v>-477.3</v>
      </c>
      <c r="P8579" t="s">
        <v>22</v>
      </c>
      <c r="Q8579" t="s">
        <v>55</v>
      </c>
      <c r="R8579" t="s">
        <v>33</v>
      </c>
      <c r="S8579" t="s">
        <v>34</v>
      </c>
      <c r="T8579" t="s">
        <v>35</v>
      </c>
    </row>
    <row r="8580" spans="1:20">
      <c r="A8580" t="s">
        <v>58</v>
      </c>
      <c r="B8580" t="s">
        <v>22</v>
      </c>
      <c r="C8580" t="s">
        <v>59</v>
      </c>
      <c r="D8580" t="s">
        <v>60</v>
      </c>
      <c r="E8580" t="s">
        <v>25</v>
      </c>
      <c r="F8580" s="1">
        <v>34050</v>
      </c>
      <c r="G8580" t="s">
        <v>3202</v>
      </c>
      <c r="H8580">
        <v>201504</v>
      </c>
      <c r="I8580" t="s">
        <v>27</v>
      </c>
      <c r="J8580" t="s">
        <v>28</v>
      </c>
      <c r="K8580" t="s">
        <v>38</v>
      </c>
      <c r="L8580" t="s">
        <v>30</v>
      </c>
      <c r="M8580" t="s">
        <v>31</v>
      </c>
      <c r="N8580" t="s">
        <v>32</v>
      </c>
      <c r="O8580">
        <v>10458.42</v>
      </c>
      <c r="P8580" t="s">
        <v>22</v>
      </c>
      <c r="Q8580" t="s">
        <v>58</v>
      </c>
      <c r="R8580" t="s">
        <v>33</v>
      </c>
      <c r="S8580" t="s">
        <v>34</v>
      </c>
      <c r="T8580" t="s">
        <v>35</v>
      </c>
    </row>
    <row r="8581" spans="1:20">
      <c r="A8581" t="s">
        <v>55</v>
      </c>
      <c r="B8581" t="s">
        <v>22</v>
      </c>
      <c r="C8581" t="s">
        <v>64</v>
      </c>
      <c r="D8581" t="s">
        <v>65</v>
      </c>
      <c r="E8581" t="s">
        <v>25</v>
      </c>
      <c r="F8581" s="1">
        <v>34050</v>
      </c>
      <c r="G8581" t="s">
        <v>3202</v>
      </c>
      <c r="H8581">
        <v>201504</v>
      </c>
      <c r="I8581" t="s">
        <v>27</v>
      </c>
      <c r="J8581" t="s">
        <v>53</v>
      </c>
      <c r="K8581" t="s">
        <v>29</v>
      </c>
      <c r="L8581" t="s">
        <v>54</v>
      </c>
      <c r="M8581" t="s">
        <v>31</v>
      </c>
      <c r="N8581" t="s">
        <v>32</v>
      </c>
      <c r="O8581">
        <v>528.1</v>
      </c>
      <c r="P8581" t="s">
        <v>22</v>
      </c>
      <c r="Q8581" t="s">
        <v>55</v>
      </c>
      <c r="R8581" t="s">
        <v>33</v>
      </c>
      <c r="S8581" t="s">
        <v>34</v>
      </c>
      <c r="T8581" t="s">
        <v>35</v>
      </c>
    </row>
    <row r="8582" spans="1:20">
      <c r="A8582" t="s">
        <v>55</v>
      </c>
      <c r="B8582" t="s">
        <v>22</v>
      </c>
      <c r="C8582" t="s">
        <v>64</v>
      </c>
      <c r="D8582" t="s">
        <v>65</v>
      </c>
      <c r="E8582" t="s">
        <v>25</v>
      </c>
      <c r="F8582" s="1">
        <v>34050</v>
      </c>
      <c r="G8582" t="s">
        <v>3202</v>
      </c>
      <c r="H8582">
        <v>201504</v>
      </c>
      <c r="I8582" t="s">
        <v>27</v>
      </c>
      <c r="J8582" t="s">
        <v>53</v>
      </c>
      <c r="K8582" t="s">
        <v>36</v>
      </c>
      <c r="L8582" t="s">
        <v>54</v>
      </c>
      <c r="M8582" t="s">
        <v>31</v>
      </c>
      <c r="N8582" t="s">
        <v>32</v>
      </c>
      <c r="O8582">
        <v>528.1</v>
      </c>
      <c r="P8582" t="s">
        <v>22</v>
      </c>
      <c r="Q8582" t="s">
        <v>55</v>
      </c>
      <c r="R8582" t="s">
        <v>33</v>
      </c>
      <c r="S8582" t="s">
        <v>34</v>
      </c>
      <c r="T8582" t="s">
        <v>35</v>
      </c>
    </row>
    <row r="8583" spans="1:20">
      <c r="A8583" t="s">
        <v>55</v>
      </c>
      <c r="B8583" t="s">
        <v>22</v>
      </c>
      <c r="C8583" t="s">
        <v>64</v>
      </c>
      <c r="D8583" t="s">
        <v>65</v>
      </c>
      <c r="E8583" t="s">
        <v>25</v>
      </c>
      <c r="F8583" s="1">
        <v>34050</v>
      </c>
      <c r="G8583" t="s">
        <v>3202</v>
      </c>
      <c r="H8583">
        <v>201504</v>
      </c>
      <c r="I8583" t="s">
        <v>27</v>
      </c>
      <c r="J8583" t="s">
        <v>53</v>
      </c>
      <c r="K8583" t="s">
        <v>37</v>
      </c>
      <c r="L8583" t="s">
        <v>54</v>
      </c>
      <c r="M8583" t="s">
        <v>31</v>
      </c>
      <c r="N8583" t="s">
        <v>32</v>
      </c>
      <c r="O8583">
        <v>528.1</v>
      </c>
      <c r="P8583" t="s">
        <v>22</v>
      </c>
      <c r="Q8583" t="s">
        <v>55</v>
      </c>
      <c r="R8583" t="s">
        <v>33</v>
      </c>
      <c r="S8583" t="s">
        <v>34</v>
      </c>
      <c r="T8583" t="s">
        <v>35</v>
      </c>
    </row>
    <row r="8584" spans="1:20">
      <c r="A8584" t="s">
        <v>55</v>
      </c>
      <c r="B8584" t="s">
        <v>22</v>
      </c>
      <c r="C8584" t="s">
        <v>64</v>
      </c>
      <c r="D8584" t="s">
        <v>65</v>
      </c>
      <c r="E8584" t="s">
        <v>25</v>
      </c>
      <c r="F8584" s="1">
        <v>34050</v>
      </c>
      <c r="G8584" t="s">
        <v>3202</v>
      </c>
      <c r="H8584">
        <v>201504</v>
      </c>
      <c r="I8584" t="s">
        <v>27</v>
      </c>
      <c r="J8584" t="s">
        <v>53</v>
      </c>
      <c r="K8584" t="s">
        <v>38</v>
      </c>
      <c r="L8584" t="s">
        <v>54</v>
      </c>
      <c r="M8584" t="s">
        <v>31</v>
      </c>
      <c r="N8584" t="s">
        <v>32</v>
      </c>
      <c r="O8584">
        <v>528.06000000000006</v>
      </c>
      <c r="P8584" t="s">
        <v>22</v>
      </c>
      <c r="Q8584" t="s">
        <v>55</v>
      </c>
      <c r="R8584" t="s">
        <v>33</v>
      </c>
      <c r="S8584" t="s">
        <v>34</v>
      </c>
      <c r="T8584" t="s">
        <v>35</v>
      </c>
    </row>
    <row r="8585" spans="1:20">
      <c r="A8585" t="s">
        <v>55</v>
      </c>
      <c r="B8585" t="s">
        <v>22</v>
      </c>
      <c r="C8585" t="s">
        <v>64</v>
      </c>
      <c r="D8585" t="s">
        <v>65</v>
      </c>
      <c r="E8585" t="s">
        <v>25</v>
      </c>
      <c r="F8585" s="1">
        <v>34050</v>
      </c>
      <c r="G8585" t="s">
        <v>3202</v>
      </c>
      <c r="H8585">
        <v>201504</v>
      </c>
      <c r="I8585" t="s">
        <v>27</v>
      </c>
      <c r="J8585" t="s">
        <v>53</v>
      </c>
      <c r="K8585" t="s">
        <v>41</v>
      </c>
      <c r="L8585" t="s">
        <v>54</v>
      </c>
      <c r="M8585" t="s">
        <v>31</v>
      </c>
      <c r="N8585" t="s">
        <v>32</v>
      </c>
      <c r="O8585">
        <v>528.1</v>
      </c>
      <c r="P8585" t="s">
        <v>22</v>
      </c>
      <c r="Q8585" t="s">
        <v>55</v>
      </c>
      <c r="R8585" t="s">
        <v>33</v>
      </c>
      <c r="S8585" t="s">
        <v>34</v>
      </c>
      <c r="T8585" t="s">
        <v>35</v>
      </c>
    </row>
    <row r="8586" spans="1:20">
      <c r="A8586" t="s">
        <v>85</v>
      </c>
      <c r="B8586" t="s">
        <v>22</v>
      </c>
      <c r="C8586" t="s">
        <v>2666</v>
      </c>
      <c r="D8586" t="s">
        <v>2667</v>
      </c>
      <c r="E8586" t="s">
        <v>25</v>
      </c>
      <c r="F8586" s="1">
        <v>34050</v>
      </c>
      <c r="G8586" t="s">
        <v>3202</v>
      </c>
      <c r="H8586">
        <v>201504</v>
      </c>
      <c r="I8586" t="s">
        <v>27</v>
      </c>
      <c r="J8586" t="s">
        <v>53</v>
      </c>
      <c r="K8586" t="s">
        <v>29</v>
      </c>
      <c r="L8586" t="s">
        <v>54</v>
      </c>
      <c r="M8586" t="s">
        <v>31</v>
      </c>
      <c r="N8586" t="s">
        <v>32</v>
      </c>
      <c r="O8586">
        <v>1118.53</v>
      </c>
      <c r="P8586" t="s">
        <v>22</v>
      </c>
      <c r="Q8586" t="s">
        <v>85</v>
      </c>
      <c r="R8586" t="s">
        <v>33</v>
      </c>
      <c r="S8586" t="s">
        <v>34</v>
      </c>
      <c r="T8586" t="s">
        <v>35</v>
      </c>
    </row>
    <row r="8587" spans="1:20">
      <c r="A8587" t="s">
        <v>85</v>
      </c>
      <c r="B8587" t="s">
        <v>22</v>
      </c>
      <c r="C8587" t="s">
        <v>2666</v>
      </c>
      <c r="D8587" t="s">
        <v>2667</v>
      </c>
      <c r="E8587" t="s">
        <v>25</v>
      </c>
      <c r="F8587" s="1">
        <v>34050</v>
      </c>
      <c r="G8587" t="s">
        <v>3202</v>
      </c>
      <c r="H8587">
        <v>201504</v>
      </c>
      <c r="I8587" t="s">
        <v>27</v>
      </c>
      <c r="J8587" t="s">
        <v>53</v>
      </c>
      <c r="K8587" t="s">
        <v>36</v>
      </c>
      <c r="L8587" t="s">
        <v>54</v>
      </c>
      <c r="M8587" t="s">
        <v>31</v>
      </c>
      <c r="N8587" t="s">
        <v>32</v>
      </c>
      <c r="O8587">
        <v>3923.4300000000003</v>
      </c>
      <c r="P8587" t="s">
        <v>22</v>
      </c>
      <c r="Q8587" t="s">
        <v>85</v>
      </c>
      <c r="R8587" t="s">
        <v>33</v>
      </c>
      <c r="S8587" t="s">
        <v>34</v>
      </c>
      <c r="T8587" t="s">
        <v>35</v>
      </c>
    </row>
    <row r="8588" spans="1:20">
      <c r="A8588" t="s">
        <v>85</v>
      </c>
      <c r="B8588" t="s">
        <v>22</v>
      </c>
      <c r="C8588" t="s">
        <v>2666</v>
      </c>
      <c r="D8588" t="s">
        <v>2667</v>
      </c>
      <c r="E8588" t="s">
        <v>25</v>
      </c>
      <c r="F8588" s="1">
        <v>34050</v>
      </c>
      <c r="G8588" t="s">
        <v>3202</v>
      </c>
      <c r="H8588">
        <v>201504</v>
      </c>
      <c r="I8588" t="s">
        <v>27</v>
      </c>
      <c r="J8588" t="s">
        <v>53</v>
      </c>
      <c r="K8588" t="s">
        <v>38</v>
      </c>
      <c r="L8588" t="s">
        <v>54</v>
      </c>
      <c r="M8588" t="s">
        <v>31</v>
      </c>
      <c r="N8588" t="s">
        <v>32</v>
      </c>
      <c r="O8588">
        <v>278.55</v>
      </c>
      <c r="P8588" t="s">
        <v>22</v>
      </c>
      <c r="Q8588" t="s">
        <v>85</v>
      </c>
      <c r="R8588" t="s">
        <v>33</v>
      </c>
      <c r="S8588" t="s">
        <v>34</v>
      </c>
      <c r="T8588" t="s">
        <v>35</v>
      </c>
    </row>
    <row r="8589" spans="1:20">
      <c r="A8589" t="s">
        <v>85</v>
      </c>
      <c r="B8589" t="s">
        <v>22</v>
      </c>
      <c r="C8589" t="s">
        <v>2666</v>
      </c>
      <c r="D8589" t="s">
        <v>2667</v>
      </c>
      <c r="E8589" t="s">
        <v>25</v>
      </c>
      <c r="F8589" s="1">
        <v>34050</v>
      </c>
      <c r="G8589" t="s">
        <v>3202</v>
      </c>
      <c r="H8589">
        <v>201504</v>
      </c>
      <c r="I8589" t="s">
        <v>27</v>
      </c>
      <c r="J8589" t="s">
        <v>53</v>
      </c>
      <c r="K8589" t="s">
        <v>40</v>
      </c>
      <c r="L8589" t="s">
        <v>54</v>
      </c>
      <c r="M8589" t="s">
        <v>31</v>
      </c>
      <c r="N8589" t="s">
        <v>32</v>
      </c>
      <c r="O8589">
        <v>3486.7200000000003</v>
      </c>
      <c r="P8589" t="s">
        <v>22</v>
      </c>
      <c r="Q8589" t="s">
        <v>85</v>
      </c>
      <c r="R8589" t="s">
        <v>33</v>
      </c>
      <c r="S8589" t="s">
        <v>34</v>
      </c>
      <c r="T8589" t="s">
        <v>35</v>
      </c>
    </row>
    <row r="8590" spans="1:20">
      <c r="A8590" t="s">
        <v>61</v>
      </c>
      <c r="B8590" t="s">
        <v>22</v>
      </c>
      <c r="C8590" t="s">
        <v>2402</v>
      </c>
      <c r="D8590" t="s">
        <v>2403</v>
      </c>
      <c r="E8590" t="s">
        <v>25</v>
      </c>
      <c r="F8590" s="1">
        <v>38261</v>
      </c>
      <c r="G8590" t="s">
        <v>3202</v>
      </c>
      <c r="H8590">
        <v>201504</v>
      </c>
      <c r="I8590" t="s">
        <v>27</v>
      </c>
      <c r="J8590" t="s">
        <v>28</v>
      </c>
      <c r="K8590" t="s">
        <v>29</v>
      </c>
      <c r="L8590" t="s">
        <v>30</v>
      </c>
      <c r="M8590" t="s">
        <v>31</v>
      </c>
      <c r="N8590" t="s">
        <v>32</v>
      </c>
      <c r="O8590">
        <v>111.13</v>
      </c>
      <c r="P8590" t="s">
        <v>22</v>
      </c>
      <c r="Q8590" t="s">
        <v>61</v>
      </c>
      <c r="R8590" t="s">
        <v>33</v>
      </c>
      <c r="S8590" t="s">
        <v>34</v>
      </c>
      <c r="T8590" t="s">
        <v>35</v>
      </c>
    </row>
    <row r="8591" spans="1:20">
      <c r="A8591" t="s">
        <v>61</v>
      </c>
      <c r="B8591" t="s">
        <v>22</v>
      </c>
      <c r="C8591" t="s">
        <v>2402</v>
      </c>
      <c r="D8591" t="s">
        <v>2403</v>
      </c>
      <c r="E8591" t="s">
        <v>25</v>
      </c>
      <c r="F8591" s="1">
        <v>38261</v>
      </c>
      <c r="G8591" t="s">
        <v>3202</v>
      </c>
      <c r="H8591">
        <v>201504</v>
      </c>
      <c r="I8591" t="s">
        <v>27</v>
      </c>
      <c r="J8591" t="s">
        <v>28</v>
      </c>
      <c r="K8591" t="s">
        <v>36</v>
      </c>
      <c r="L8591" t="s">
        <v>30</v>
      </c>
      <c r="M8591" t="s">
        <v>31</v>
      </c>
      <c r="N8591" t="s">
        <v>32</v>
      </c>
      <c r="O8591">
        <v>111.14</v>
      </c>
      <c r="P8591" t="s">
        <v>22</v>
      </c>
      <c r="Q8591" t="s">
        <v>61</v>
      </c>
      <c r="R8591" t="s">
        <v>33</v>
      </c>
      <c r="S8591" t="s">
        <v>34</v>
      </c>
      <c r="T8591" t="s">
        <v>35</v>
      </c>
    </row>
    <row r="8592" spans="1:20">
      <c r="A8592" t="s">
        <v>61</v>
      </c>
      <c r="B8592" t="s">
        <v>22</v>
      </c>
      <c r="C8592" t="s">
        <v>2402</v>
      </c>
      <c r="D8592" t="s">
        <v>2403</v>
      </c>
      <c r="E8592" t="s">
        <v>25</v>
      </c>
      <c r="F8592" s="1">
        <v>38261</v>
      </c>
      <c r="G8592" t="s">
        <v>3202</v>
      </c>
      <c r="H8592">
        <v>201504</v>
      </c>
      <c r="I8592" t="s">
        <v>27</v>
      </c>
      <c r="J8592" t="s">
        <v>28</v>
      </c>
      <c r="K8592" t="s">
        <v>37</v>
      </c>
      <c r="L8592" t="s">
        <v>30</v>
      </c>
      <c r="M8592" t="s">
        <v>31</v>
      </c>
      <c r="N8592" t="s">
        <v>32</v>
      </c>
      <c r="O8592">
        <v>111.13</v>
      </c>
      <c r="P8592" t="s">
        <v>22</v>
      </c>
      <c r="Q8592" t="s">
        <v>61</v>
      </c>
      <c r="R8592" t="s">
        <v>33</v>
      </c>
      <c r="S8592" t="s">
        <v>34</v>
      </c>
      <c r="T8592" t="s">
        <v>35</v>
      </c>
    </row>
    <row r="8593" spans="1:20">
      <c r="A8593" t="s">
        <v>61</v>
      </c>
      <c r="B8593" t="s">
        <v>22</v>
      </c>
      <c r="C8593" t="s">
        <v>2402</v>
      </c>
      <c r="D8593" t="s">
        <v>2403</v>
      </c>
      <c r="E8593" t="s">
        <v>25</v>
      </c>
      <c r="F8593" s="1">
        <v>38261</v>
      </c>
      <c r="G8593" t="s">
        <v>3202</v>
      </c>
      <c r="H8593">
        <v>201504</v>
      </c>
      <c r="I8593" t="s">
        <v>27</v>
      </c>
      <c r="J8593" t="s">
        <v>28</v>
      </c>
      <c r="K8593" t="s">
        <v>38</v>
      </c>
      <c r="L8593" t="s">
        <v>30</v>
      </c>
      <c r="M8593" t="s">
        <v>31</v>
      </c>
      <c r="N8593" t="s">
        <v>32</v>
      </c>
      <c r="O8593">
        <v>111.13</v>
      </c>
      <c r="P8593" t="s">
        <v>22</v>
      </c>
      <c r="Q8593" t="s">
        <v>61</v>
      </c>
      <c r="R8593" t="s">
        <v>33</v>
      </c>
      <c r="S8593" t="s">
        <v>34</v>
      </c>
      <c r="T8593" t="s">
        <v>35</v>
      </c>
    </row>
    <row r="8594" spans="1:20">
      <c r="A8594" t="s">
        <v>61</v>
      </c>
      <c r="B8594" t="s">
        <v>22</v>
      </c>
      <c r="C8594" t="s">
        <v>2402</v>
      </c>
      <c r="D8594" t="s">
        <v>2403</v>
      </c>
      <c r="E8594" t="s">
        <v>25</v>
      </c>
      <c r="F8594" s="1">
        <v>38261</v>
      </c>
      <c r="G8594" t="s">
        <v>3202</v>
      </c>
      <c r="H8594">
        <v>201504</v>
      </c>
      <c r="I8594" t="s">
        <v>27</v>
      </c>
      <c r="J8594" t="s">
        <v>28</v>
      </c>
      <c r="K8594" t="s">
        <v>39</v>
      </c>
      <c r="L8594" t="s">
        <v>30</v>
      </c>
      <c r="M8594" t="s">
        <v>31</v>
      </c>
      <c r="N8594" t="s">
        <v>32</v>
      </c>
      <c r="O8594">
        <v>111.13</v>
      </c>
      <c r="P8594" t="s">
        <v>22</v>
      </c>
      <c r="Q8594" t="s">
        <v>61</v>
      </c>
      <c r="R8594" t="s">
        <v>33</v>
      </c>
      <c r="S8594" t="s">
        <v>34</v>
      </c>
      <c r="T8594" t="s">
        <v>35</v>
      </c>
    </row>
    <row r="8595" spans="1:20">
      <c r="A8595" t="s">
        <v>61</v>
      </c>
      <c r="B8595" t="s">
        <v>22</v>
      </c>
      <c r="C8595" t="s">
        <v>2402</v>
      </c>
      <c r="D8595" t="s">
        <v>2403</v>
      </c>
      <c r="E8595" t="s">
        <v>25</v>
      </c>
      <c r="F8595" s="1">
        <v>38261</v>
      </c>
      <c r="G8595" t="s">
        <v>3202</v>
      </c>
      <c r="H8595">
        <v>201504</v>
      </c>
      <c r="I8595" t="s">
        <v>27</v>
      </c>
      <c r="J8595" t="s">
        <v>28</v>
      </c>
      <c r="K8595" t="s">
        <v>40</v>
      </c>
      <c r="L8595" t="s">
        <v>30</v>
      </c>
      <c r="M8595" t="s">
        <v>31</v>
      </c>
      <c r="N8595" t="s">
        <v>32</v>
      </c>
      <c r="O8595">
        <v>111.13</v>
      </c>
      <c r="P8595" t="s">
        <v>22</v>
      </c>
      <c r="Q8595" t="s">
        <v>61</v>
      </c>
      <c r="R8595" t="s">
        <v>33</v>
      </c>
      <c r="S8595" t="s">
        <v>34</v>
      </c>
      <c r="T8595" t="s">
        <v>35</v>
      </c>
    </row>
    <row r="8596" spans="1:20">
      <c r="A8596" t="s">
        <v>61</v>
      </c>
      <c r="B8596" t="s">
        <v>22</v>
      </c>
      <c r="C8596" t="s">
        <v>2402</v>
      </c>
      <c r="D8596" t="s">
        <v>2403</v>
      </c>
      <c r="E8596" t="s">
        <v>25</v>
      </c>
      <c r="F8596" s="1">
        <v>38261</v>
      </c>
      <c r="G8596" t="s">
        <v>3202</v>
      </c>
      <c r="H8596">
        <v>201504</v>
      </c>
      <c r="I8596" t="s">
        <v>27</v>
      </c>
      <c r="J8596" t="s">
        <v>28</v>
      </c>
      <c r="K8596" t="s">
        <v>41</v>
      </c>
      <c r="L8596" t="s">
        <v>30</v>
      </c>
      <c r="M8596" t="s">
        <v>31</v>
      </c>
      <c r="N8596" t="s">
        <v>32</v>
      </c>
      <c r="O8596">
        <v>111.13</v>
      </c>
      <c r="P8596" t="s">
        <v>22</v>
      </c>
      <c r="Q8596" t="s">
        <v>61</v>
      </c>
      <c r="R8596" t="s">
        <v>33</v>
      </c>
      <c r="S8596" t="s">
        <v>34</v>
      </c>
      <c r="T8596" t="s">
        <v>35</v>
      </c>
    </row>
    <row r="8597" spans="1:20">
      <c r="A8597" t="s">
        <v>61</v>
      </c>
      <c r="B8597" t="s">
        <v>22</v>
      </c>
      <c r="C8597" t="s">
        <v>2402</v>
      </c>
      <c r="D8597" t="s">
        <v>2403</v>
      </c>
      <c r="E8597" t="s">
        <v>25</v>
      </c>
      <c r="F8597" s="1">
        <v>38261</v>
      </c>
      <c r="G8597" t="s">
        <v>3202</v>
      </c>
      <c r="H8597">
        <v>201504</v>
      </c>
      <c r="I8597" t="s">
        <v>27</v>
      </c>
      <c r="J8597" t="s">
        <v>28</v>
      </c>
      <c r="K8597" t="s">
        <v>42</v>
      </c>
      <c r="L8597" t="s">
        <v>30</v>
      </c>
      <c r="M8597" t="s">
        <v>31</v>
      </c>
      <c r="N8597" t="s">
        <v>32</v>
      </c>
      <c r="O8597">
        <v>111.13</v>
      </c>
      <c r="P8597" t="s">
        <v>22</v>
      </c>
      <c r="Q8597" t="s">
        <v>61</v>
      </c>
      <c r="R8597" t="s">
        <v>33</v>
      </c>
      <c r="S8597" t="s">
        <v>34</v>
      </c>
      <c r="T8597" t="s">
        <v>35</v>
      </c>
    </row>
    <row r="8598" spans="1:20">
      <c r="A8598" t="s">
        <v>61</v>
      </c>
      <c r="B8598" t="s">
        <v>22</v>
      </c>
      <c r="C8598" t="s">
        <v>2402</v>
      </c>
      <c r="D8598" t="s">
        <v>2403</v>
      </c>
      <c r="E8598" t="s">
        <v>25</v>
      </c>
      <c r="F8598" s="1">
        <v>38261</v>
      </c>
      <c r="G8598" t="s">
        <v>3202</v>
      </c>
      <c r="H8598">
        <v>201504</v>
      </c>
      <c r="I8598" t="s">
        <v>27</v>
      </c>
      <c r="J8598" t="s">
        <v>28</v>
      </c>
      <c r="K8598" t="s">
        <v>43</v>
      </c>
      <c r="L8598" t="s">
        <v>30</v>
      </c>
      <c r="M8598" t="s">
        <v>31</v>
      </c>
      <c r="N8598" t="s">
        <v>32</v>
      </c>
      <c r="O8598">
        <v>111.13</v>
      </c>
      <c r="P8598" t="s">
        <v>22</v>
      </c>
      <c r="Q8598" t="s">
        <v>61</v>
      </c>
      <c r="R8598" t="s">
        <v>33</v>
      </c>
      <c r="S8598" t="s">
        <v>34</v>
      </c>
      <c r="T8598" t="s">
        <v>35</v>
      </c>
    </row>
    <row r="8599" spans="1:20">
      <c r="A8599" t="s">
        <v>61</v>
      </c>
      <c r="B8599" t="s">
        <v>22</v>
      </c>
      <c r="C8599" t="s">
        <v>2402</v>
      </c>
      <c r="D8599" t="s">
        <v>2403</v>
      </c>
      <c r="E8599" t="s">
        <v>25</v>
      </c>
      <c r="F8599" s="1">
        <v>38261</v>
      </c>
      <c r="G8599" t="s">
        <v>3202</v>
      </c>
      <c r="H8599">
        <v>201504</v>
      </c>
      <c r="I8599" t="s">
        <v>27</v>
      </c>
      <c r="J8599" t="s">
        <v>28</v>
      </c>
      <c r="K8599" t="s">
        <v>44</v>
      </c>
      <c r="L8599" t="s">
        <v>30</v>
      </c>
      <c r="M8599" t="s">
        <v>31</v>
      </c>
      <c r="N8599" t="s">
        <v>32</v>
      </c>
      <c r="O8599">
        <v>111.13</v>
      </c>
      <c r="P8599" t="s">
        <v>22</v>
      </c>
      <c r="Q8599" t="s">
        <v>61</v>
      </c>
      <c r="R8599" t="s">
        <v>33</v>
      </c>
      <c r="S8599" t="s">
        <v>34</v>
      </c>
      <c r="T8599" t="s">
        <v>35</v>
      </c>
    </row>
    <row r="8600" spans="1:20">
      <c r="A8600" t="s">
        <v>45</v>
      </c>
      <c r="B8600" t="s">
        <v>22</v>
      </c>
      <c r="C8600" t="s">
        <v>72</v>
      </c>
      <c r="D8600" t="s">
        <v>73</v>
      </c>
      <c r="E8600" t="s">
        <v>25</v>
      </c>
      <c r="F8600" s="1">
        <v>34050</v>
      </c>
      <c r="G8600" t="s">
        <v>3202</v>
      </c>
      <c r="H8600">
        <v>201504</v>
      </c>
      <c r="I8600" t="s">
        <v>27</v>
      </c>
      <c r="J8600" t="s">
        <v>28</v>
      </c>
      <c r="K8600" t="s">
        <v>29</v>
      </c>
      <c r="L8600" t="s">
        <v>30</v>
      </c>
      <c r="M8600" t="s">
        <v>31</v>
      </c>
      <c r="N8600" t="s">
        <v>32</v>
      </c>
      <c r="O8600">
        <v>1069.3600000000001</v>
      </c>
      <c r="P8600" t="s">
        <v>22</v>
      </c>
      <c r="Q8600" t="s">
        <v>45</v>
      </c>
      <c r="R8600" t="s">
        <v>33</v>
      </c>
      <c r="S8600" t="s">
        <v>34</v>
      </c>
      <c r="T8600" t="s">
        <v>35</v>
      </c>
    </row>
    <row r="8601" spans="1:20">
      <c r="A8601" t="s">
        <v>45</v>
      </c>
      <c r="B8601" t="s">
        <v>22</v>
      </c>
      <c r="C8601" t="s">
        <v>72</v>
      </c>
      <c r="D8601" t="s">
        <v>73</v>
      </c>
      <c r="E8601" t="s">
        <v>25</v>
      </c>
      <c r="F8601" s="1">
        <v>34050</v>
      </c>
      <c r="G8601" t="s">
        <v>3202</v>
      </c>
      <c r="H8601">
        <v>201504</v>
      </c>
      <c r="I8601" t="s">
        <v>27</v>
      </c>
      <c r="J8601" t="s">
        <v>28</v>
      </c>
      <c r="K8601" t="s">
        <v>36</v>
      </c>
      <c r="L8601" t="s">
        <v>30</v>
      </c>
      <c r="M8601" t="s">
        <v>31</v>
      </c>
      <c r="N8601" t="s">
        <v>32</v>
      </c>
      <c r="O8601">
        <v>1069.3600000000001</v>
      </c>
      <c r="P8601" t="s">
        <v>22</v>
      </c>
      <c r="Q8601" t="s">
        <v>45</v>
      </c>
      <c r="R8601" t="s">
        <v>33</v>
      </c>
      <c r="S8601" t="s">
        <v>34</v>
      </c>
      <c r="T8601" t="s">
        <v>35</v>
      </c>
    </row>
    <row r="8602" spans="1:20">
      <c r="A8602" t="s">
        <v>45</v>
      </c>
      <c r="B8602" t="s">
        <v>22</v>
      </c>
      <c r="C8602" t="s">
        <v>72</v>
      </c>
      <c r="D8602" t="s">
        <v>73</v>
      </c>
      <c r="E8602" t="s">
        <v>25</v>
      </c>
      <c r="F8602" s="1">
        <v>34050</v>
      </c>
      <c r="G8602" t="s">
        <v>3202</v>
      </c>
      <c r="H8602">
        <v>201504</v>
      </c>
      <c r="I8602" t="s">
        <v>27</v>
      </c>
      <c r="J8602" t="s">
        <v>28</v>
      </c>
      <c r="K8602" t="s">
        <v>37</v>
      </c>
      <c r="L8602" t="s">
        <v>30</v>
      </c>
      <c r="M8602" t="s">
        <v>31</v>
      </c>
      <c r="N8602" t="s">
        <v>32</v>
      </c>
      <c r="O8602">
        <v>1069.3600000000001</v>
      </c>
      <c r="P8602" t="s">
        <v>22</v>
      </c>
      <c r="Q8602" t="s">
        <v>45</v>
      </c>
      <c r="R8602" t="s">
        <v>33</v>
      </c>
      <c r="S8602" t="s">
        <v>34</v>
      </c>
      <c r="T8602" t="s">
        <v>35</v>
      </c>
    </row>
    <row r="8603" spans="1:20">
      <c r="A8603" t="s">
        <v>45</v>
      </c>
      <c r="B8603" t="s">
        <v>22</v>
      </c>
      <c r="C8603" t="s">
        <v>72</v>
      </c>
      <c r="D8603" t="s">
        <v>73</v>
      </c>
      <c r="E8603" t="s">
        <v>25</v>
      </c>
      <c r="F8603" s="1">
        <v>34050</v>
      </c>
      <c r="G8603" t="s">
        <v>3202</v>
      </c>
      <c r="H8603">
        <v>201504</v>
      </c>
      <c r="I8603" t="s">
        <v>27</v>
      </c>
      <c r="J8603" t="s">
        <v>28</v>
      </c>
      <c r="K8603" t="s">
        <v>38</v>
      </c>
      <c r="L8603" t="s">
        <v>30</v>
      </c>
      <c r="M8603" t="s">
        <v>31</v>
      </c>
      <c r="N8603" t="s">
        <v>32</v>
      </c>
      <c r="O8603">
        <v>1069.3600000000001</v>
      </c>
      <c r="P8603" t="s">
        <v>22</v>
      </c>
      <c r="Q8603" t="s">
        <v>45</v>
      </c>
      <c r="R8603" t="s">
        <v>33</v>
      </c>
      <c r="S8603" t="s">
        <v>34</v>
      </c>
      <c r="T8603" t="s">
        <v>35</v>
      </c>
    </row>
    <row r="8604" spans="1:20">
      <c r="A8604" t="s">
        <v>45</v>
      </c>
      <c r="B8604" t="s">
        <v>22</v>
      </c>
      <c r="C8604" t="s">
        <v>72</v>
      </c>
      <c r="D8604" t="s">
        <v>73</v>
      </c>
      <c r="E8604" t="s">
        <v>25</v>
      </c>
      <c r="F8604" s="1">
        <v>34050</v>
      </c>
      <c r="G8604" t="s">
        <v>3202</v>
      </c>
      <c r="H8604">
        <v>201504</v>
      </c>
      <c r="I8604" t="s">
        <v>27</v>
      </c>
      <c r="J8604" t="s">
        <v>28</v>
      </c>
      <c r="K8604" t="s">
        <v>39</v>
      </c>
      <c r="L8604" t="s">
        <v>30</v>
      </c>
      <c r="M8604" t="s">
        <v>31</v>
      </c>
      <c r="N8604" t="s">
        <v>32</v>
      </c>
      <c r="O8604">
        <v>1069.3600000000001</v>
      </c>
      <c r="P8604" t="s">
        <v>22</v>
      </c>
      <c r="Q8604" t="s">
        <v>45</v>
      </c>
      <c r="R8604" t="s">
        <v>33</v>
      </c>
      <c r="S8604" t="s">
        <v>34</v>
      </c>
      <c r="T8604" t="s">
        <v>35</v>
      </c>
    </row>
    <row r="8605" spans="1:20">
      <c r="A8605" t="s">
        <v>45</v>
      </c>
      <c r="B8605" t="s">
        <v>22</v>
      </c>
      <c r="C8605" t="s">
        <v>72</v>
      </c>
      <c r="D8605" t="s">
        <v>73</v>
      </c>
      <c r="E8605" t="s">
        <v>25</v>
      </c>
      <c r="F8605" s="1">
        <v>34050</v>
      </c>
      <c r="G8605" t="s">
        <v>3202</v>
      </c>
      <c r="H8605">
        <v>201504</v>
      </c>
      <c r="I8605" t="s">
        <v>27</v>
      </c>
      <c r="J8605" t="s">
        <v>28</v>
      </c>
      <c r="K8605" t="s">
        <v>40</v>
      </c>
      <c r="L8605" t="s">
        <v>30</v>
      </c>
      <c r="M8605" t="s">
        <v>31</v>
      </c>
      <c r="N8605" t="s">
        <v>32</v>
      </c>
      <c r="O8605">
        <v>1069.3600000000001</v>
      </c>
      <c r="P8605" t="s">
        <v>22</v>
      </c>
      <c r="Q8605" t="s">
        <v>45</v>
      </c>
      <c r="R8605" t="s">
        <v>33</v>
      </c>
      <c r="S8605" t="s">
        <v>34</v>
      </c>
      <c r="T8605" t="s">
        <v>35</v>
      </c>
    </row>
    <row r="8606" spans="1:20">
      <c r="A8606" t="s">
        <v>45</v>
      </c>
      <c r="B8606" t="s">
        <v>22</v>
      </c>
      <c r="C8606" t="s">
        <v>72</v>
      </c>
      <c r="D8606" t="s">
        <v>73</v>
      </c>
      <c r="E8606" t="s">
        <v>25</v>
      </c>
      <c r="F8606" s="1">
        <v>34050</v>
      </c>
      <c r="G8606" t="s">
        <v>3202</v>
      </c>
      <c r="H8606">
        <v>201504</v>
      </c>
      <c r="I8606" t="s">
        <v>27</v>
      </c>
      <c r="J8606" t="s">
        <v>28</v>
      </c>
      <c r="K8606" t="s">
        <v>41</v>
      </c>
      <c r="L8606" t="s">
        <v>30</v>
      </c>
      <c r="M8606" t="s">
        <v>31</v>
      </c>
      <c r="N8606" t="s">
        <v>32</v>
      </c>
      <c r="O8606">
        <v>1069.3</v>
      </c>
      <c r="P8606" t="s">
        <v>22</v>
      </c>
      <c r="Q8606" t="s">
        <v>45</v>
      </c>
      <c r="R8606" t="s">
        <v>33</v>
      </c>
      <c r="S8606" t="s">
        <v>34</v>
      </c>
      <c r="T8606" t="s">
        <v>35</v>
      </c>
    </row>
    <row r="8607" spans="1:20">
      <c r="A8607" t="s">
        <v>55</v>
      </c>
      <c r="B8607" t="s">
        <v>22</v>
      </c>
      <c r="C8607" t="s">
        <v>74</v>
      </c>
      <c r="D8607" t="s">
        <v>75</v>
      </c>
      <c r="E8607" t="s">
        <v>25</v>
      </c>
      <c r="F8607" s="1">
        <v>34050</v>
      </c>
      <c r="G8607" t="s">
        <v>3202</v>
      </c>
      <c r="H8607">
        <v>201504</v>
      </c>
      <c r="I8607" t="s">
        <v>27</v>
      </c>
      <c r="J8607" t="s">
        <v>28</v>
      </c>
      <c r="K8607" t="s">
        <v>29</v>
      </c>
      <c r="L8607" t="s">
        <v>30</v>
      </c>
      <c r="M8607" t="s">
        <v>31</v>
      </c>
      <c r="N8607" t="s">
        <v>32</v>
      </c>
      <c r="O8607">
        <v>653.46</v>
      </c>
      <c r="P8607" t="s">
        <v>22</v>
      </c>
      <c r="Q8607" t="s">
        <v>55</v>
      </c>
      <c r="R8607" t="s">
        <v>33</v>
      </c>
      <c r="S8607" t="s">
        <v>34</v>
      </c>
      <c r="T8607" t="s">
        <v>35</v>
      </c>
    </row>
    <row r="8608" spans="1:20">
      <c r="A8608" t="s">
        <v>55</v>
      </c>
      <c r="B8608" t="s">
        <v>22</v>
      </c>
      <c r="C8608" t="s">
        <v>74</v>
      </c>
      <c r="D8608" t="s">
        <v>75</v>
      </c>
      <c r="E8608" t="s">
        <v>25</v>
      </c>
      <c r="F8608" s="1">
        <v>34050</v>
      </c>
      <c r="G8608" t="s">
        <v>3202</v>
      </c>
      <c r="H8608">
        <v>201504</v>
      </c>
      <c r="I8608" t="s">
        <v>27</v>
      </c>
      <c r="J8608" t="s">
        <v>28</v>
      </c>
      <c r="K8608" t="s">
        <v>36</v>
      </c>
      <c r="L8608" t="s">
        <v>30</v>
      </c>
      <c r="M8608" t="s">
        <v>31</v>
      </c>
      <c r="N8608" t="s">
        <v>32</v>
      </c>
      <c r="O8608">
        <v>653.46</v>
      </c>
      <c r="P8608" t="s">
        <v>22</v>
      </c>
      <c r="Q8608" t="s">
        <v>55</v>
      </c>
      <c r="R8608" t="s">
        <v>33</v>
      </c>
      <c r="S8608" t="s">
        <v>34</v>
      </c>
      <c r="T8608" t="s">
        <v>35</v>
      </c>
    </row>
    <row r="8609" spans="1:20">
      <c r="A8609" t="s">
        <v>55</v>
      </c>
      <c r="B8609" t="s">
        <v>22</v>
      </c>
      <c r="C8609" t="s">
        <v>74</v>
      </c>
      <c r="D8609" t="s">
        <v>75</v>
      </c>
      <c r="E8609" t="s">
        <v>25</v>
      </c>
      <c r="F8609" s="1">
        <v>34050</v>
      </c>
      <c r="G8609" t="s">
        <v>3202</v>
      </c>
      <c r="H8609">
        <v>201504</v>
      </c>
      <c r="I8609" t="s">
        <v>27</v>
      </c>
      <c r="J8609" t="s">
        <v>28</v>
      </c>
      <c r="K8609" t="s">
        <v>37</v>
      </c>
      <c r="L8609" t="s">
        <v>30</v>
      </c>
      <c r="M8609" t="s">
        <v>31</v>
      </c>
      <c r="N8609" t="s">
        <v>32</v>
      </c>
      <c r="O8609">
        <v>653.46</v>
      </c>
      <c r="P8609" t="s">
        <v>22</v>
      </c>
      <c r="Q8609" t="s">
        <v>55</v>
      </c>
      <c r="R8609" t="s">
        <v>33</v>
      </c>
      <c r="S8609" t="s">
        <v>34</v>
      </c>
      <c r="T8609" t="s">
        <v>35</v>
      </c>
    </row>
    <row r="8610" spans="1:20">
      <c r="A8610" t="s">
        <v>55</v>
      </c>
      <c r="B8610" t="s">
        <v>22</v>
      </c>
      <c r="C8610" t="s">
        <v>74</v>
      </c>
      <c r="D8610" t="s">
        <v>75</v>
      </c>
      <c r="E8610" t="s">
        <v>25</v>
      </c>
      <c r="F8610" s="1">
        <v>34050</v>
      </c>
      <c r="G8610" t="s">
        <v>3202</v>
      </c>
      <c r="H8610">
        <v>201504</v>
      </c>
      <c r="I8610" t="s">
        <v>27</v>
      </c>
      <c r="J8610" t="s">
        <v>28</v>
      </c>
      <c r="K8610" t="s">
        <v>38</v>
      </c>
      <c r="L8610" t="s">
        <v>30</v>
      </c>
      <c r="M8610" t="s">
        <v>31</v>
      </c>
      <c r="N8610" t="s">
        <v>32</v>
      </c>
      <c r="O8610">
        <v>653.37</v>
      </c>
      <c r="P8610" t="s">
        <v>22</v>
      </c>
      <c r="Q8610" t="s">
        <v>55</v>
      </c>
      <c r="R8610" t="s">
        <v>33</v>
      </c>
      <c r="S8610" t="s">
        <v>34</v>
      </c>
      <c r="T8610" t="s">
        <v>35</v>
      </c>
    </row>
    <row r="8611" spans="1:20">
      <c r="A8611" t="s">
        <v>55</v>
      </c>
      <c r="B8611" t="s">
        <v>22</v>
      </c>
      <c r="C8611" t="s">
        <v>74</v>
      </c>
      <c r="D8611" t="s">
        <v>75</v>
      </c>
      <c r="E8611" t="s">
        <v>25</v>
      </c>
      <c r="F8611" s="1">
        <v>34050</v>
      </c>
      <c r="G8611" t="s">
        <v>3202</v>
      </c>
      <c r="H8611">
        <v>201504</v>
      </c>
      <c r="I8611" t="s">
        <v>27</v>
      </c>
      <c r="J8611" t="s">
        <v>28</v>
      </c>
      <c r="K8611" t="s">
        <v>39</v>
      </c>
      <c r="L8611" t="s">
        <v>30</v>
      </c>
      <c r="M8611" t="s">
        <v>31</v>
      </c>
      <c r="N8611" t="s">
        <v>32</v>
      </c>
      <c r="O8611">
        <v>653.46</v>
      </c>
      <c r="P8611" t="s">
        <v>22</v>
      </c>
      <c r="Q8611" t="s">
        <v>55</v>
      </c>
      <c r="R8611" t="s">
        <v>33</v>
      </c>
      <c r="S8611" t="s">
        <v>34</v>
      </c>
      <c r="T8611" t="s">
        <v>35</v>
      </c>
    </row>
    <row r="8612" spans="1:20">
      <c r="A8612" t="s">
        <v>55</v>
      </c>
      <c r="B8612" t="s">
        <v>22</v>
      </c>
      <c r="C8612" t="s">
        <v>74</v>
      </c>
      <c r="D8612" t="s">
        <v>75</v>
      </c>
      <c r="E8612" t="s">
        <v>25</v>
      </c>
      <c r="F8612" s="1">
        <v>34050</v>
      </c>
      <c r="G8612" t="s">
        <v>3202</v>
      </c>
      <c r="H8612">
        <v>201504</v>
      </c>
      <c r="I8612" t="s">
        <v>27</v>
      </c>
      <c r="J8612" t="s">
        <v>28</v>
      </c>
      <c r="K8612" t="s">
        <v>40</v>
      </c>
      <c r="L8612" t="s">
        <v>30</v>
      </c>
      <c r="M8612" t="s">
        <v>31</v>
      </c>
      <c r="N8612" t="s">
        <v>32</v>
      </c>
      <c r="O8612">
        <v>653.46</v>
      </c>
      <c r="P8612" t="s">
        <v>22</v>
      </c>
      <c r="Q8612" t="s">
        <v>55</v>
      </c>
      <c r="R8612" t="s">
        <v>33</v>
      </c>
      <c r="S8612" t="s">
        <v>34</v>
      </c>
      <c r="T8612" t="s">
        <v>35</v>
      </c>
    </row>
    <row r="8613" spans="1:20">
      <c r="A8613" t="s">
        <v>55</v>
      </c>
      <c r="B8613" t="s">
        <v>22</v>
      </c>
      <c r="C8613" t="s">
        <v>74</v>
      </c>
      <c r="D8613" t="s">
        <v>75</v>
      </c>
      <c r="E8613" t="s">
        <v>25</v>
      </c>
      <c r="F8613" s="1">
        <v>34050</v>
      </c>
      <c r="G8613" t="s">
        <v>3202</v>
      </c>
      <c r="H8613">
        <v>201504</v>
      </c>
      <c r="I8613" t="s">
        <v>27</v>
      </c>
      <c r="J8613" t="s">
        <v>28</v>
      </c>
      <c r="K8613" t="s">
        <v>41</v>
      </c>
      <c r="L8613" t="s">
        <v>30</v>
      </c>
      <c r="M8613" t="s">
        <v>31</v>
      </c>
      <c r="N8613" t="s">
        <v>32</v>
      </c>
      <c r="O8613">
        <v>653.46</v>
      </c>
      <c r="P8613" t="s">
        <v>22</v>
      </c>
      <c r="Q8613" t="s">
        <v>55</v>
      </c>
      <c r="R8613" t="s">
        <v>33</v>
      </c>
      <c r="S8613" t="s">
        <v>34</v>
      </c>
      <c r="T8613" t="s">
        <v>35</v>
      </c>
    </row>
    <row r="8614" spans="1:20">
      <c r="A8614" t="s">
        <v>78</v>
      </c>
      <c r="B8614" t="s">
        <v>22</v>
      </c>
      <c r="C8614" t="s">
        <v>79</v>
      </c>
      <c r="D8614" t="s">
        <v>80</v>
      </c>
      <c r="E8614" t="s">
        <v>25</v>
      </c>
      <c r="F8614" s="1">
        <v>34050</v>
      </c>
      <c r="G8614" t="s">
        <v>3202</v>
      </c>
      <c r="H8614">
        <v>201504</v>
      </c>
      <c r="I8614" t="s">
        <v>27</v>
      </c>
      <c r="J8614" t="s">
        <v>28</v>
      </c>
      <c r="K8614" t="s">
        <v>29</v>
      </c>
      <c r="L8614" t="s">
        <v>30</v>
      </c>
      <c r="M8614" t="s">
        <v>31</v>
      </c>
      <c r="N8614" t="s">
        <v>32</v>
      </c>
      <c r="O8614">
        <v>987.2</v>
      </c>
      <c r="P8614" t="s">
        <v>22</v>
      </c>
      <c r="Q8614" t="s">
        <v>78</v>
      </c>
      <c r="R8614" t="s">
        <v>33</v>
      </c>
      <c r="S8614" t="s">
        <v>34</v>
      </c>
      <c r="T8614" t="s">
        <v>35</v>
      </c>
    </row>
    <row r="8615" spans="1:20">
      <c r="A8615" t="s">
        <v>78</v>
      </c>
      <c r="B8615" t="s">
        <v>22</v>
      </c>
      <c r="C8615" t="s">
        <v>79</v>
      </c>
      <c r="D8615" t="s">
        <v>80</v>
      </c>
      <c r="E8615" t="s">
        <v>25</v>
      </c>
      <c r="F8615" s="1">
        <v>34050</v>
      </c>
      <c r="G8615" t="s">
        <v>3202</v>
      </c>
      <c r="H8615">
        <v>201504</v>
      </c>
      <c r="I8615" t="s">
        <v>27</v>
      </c>
      <c r="J8615" t="s">
        <v>28</v>
      </c>
      <c r="K8615" t="s">
        <v>36</v>
      </c>
      <c r="L8615" t="s">
        <v>30</v>
      </c>
      <c r="M8615" t="s">
        <v>31</v>
      </c>
      <c r="N8615" t="s">
        <v>32</v>
      </c>
      <c r="O8615">
        <v>987.2</v>
      </c>
      <c r="P8615" t="s">
        <v>22</v>
      </c>
      <c r="Q8615" t="s">
        <v>78</v>
      </c>
      <c r="R8615" t="s">
        <v>33</v>
      </c>
      <c r="S8615" t="s">
        <v>34</v>
      </c>
      <c r="T8615" t="s">
        <v>35</v>
      </c>
    </row>
    <row r="8616" spans="1:20">
      <c r="A8616" t="s">
        <v>78</v>
      </c>
      <c r="B8616" t="s">
        <v>22</v>
      </c>
      <c r="C8616" t="s">
        <v>79</v>
      </c>
      <c r="D8616" t="s">
        <v>80</v>
      </c>
      <c r="E8616" t="s">
        <v>25</v>
      </c>
      <c r="F8616" s="1">
        <v>34050</v>
      </c>
      <c r="G8616" t="s">
        <v>3202</v>
      </c>
      <c r="H8616">
        <v>201504</v>
      </c>
      <c r="I8616" t="s">
        <v>27</v>
      </c>
      <c r="J8616" t="s">
        <v>28</v>
      </c>
      <c r="K8616" t="s">
        <v>37</v>
      </c>
      <c r="L8616" t="s">
        <v>30</v>
      </c>
      <c r="M8616" t="s">
        <v>31</v>
      </c>
      <c r="N8616" t="s">
        <v>32</v>
      </c>
      <c r="O8616">
        <v>987.2</v>
      </c>
      <c r="P8616" t="s">
        <v>22</v>
      </c>
      <c r="Q8616" t="s">
        <v>78</v>
      </c>
      <c r="R8616" t="s">
        <v>33</v>
      </c>
      <c r="S8616" t="s">
        <v>34</v>
      </c>
      <c r="T8616" t="s">
        <v>35</v>
      </c>
    </row>
    <row r="8617" spans="1:20">
      <c r="A8617" t="s">
        <v>78</v>
      </c>
      <c r="B8617" t="s">
        <v>22</v>
      </c>
      <c r="C8617" t="s">
        <v>79</v>
      </c>
      <c r="D8617" t="s">
        <v>80</v>
      </c>
      <c r="E8617" t="s">
        <v>25</v>
      </c>
      <c r="F8617" s="1">
        <v>34050</v>
      </c>
      <c r="G8617" t="s">
        <v>3202</v>
      </c>
      <c r="H8617">
        <v>201504</v>
      </c>
      <c r="I8617" t="s">
        <v>27</v>
      </c>
      <c r="J8617" t="s">
        <v>28</v>
      </c>
      <c r="K8617" t="s">
        <v>38</v>
      </c>
      <c r="L8617" t="s">
        <v>30</v>
      </c>
      <c r="M8617" t="s">
        <v>31</v>
      </c>
      <c r="N8617" t="s">
        <v>32</v>
      </c>
      <c r="O8617">
        <v>987.2</v>
      </c>
      <c r="P8617" t="s">
        <v>22</v>
      </c>
      <c r="Q8617" t="s">
        <v>78</v>
      </c>
      <c r="R8617" t="s">
        <v>33</v>
      </c>
      <c r="S8617" t="s">
        <v>34</v>
      </c>
      <c r="T8617" t="s">
        <v>35</v>
      </c>
    </row>
    <row r="8618" spans="1:20">
      <c r="A8618" t="s">
        <v>78</v>
      </c>
      <c r="B8618" t="s">
        <v>22</v>
      </c>
      <c r="C8618" t="s">
        <v>79</v>
      </c>
      <c r="D8618" t="s">
        <v>80</v>
      </c>
      <c r="E8618" t="s">
        <v>25</v>
      </c>
      <c r="F8618" s="1">
        <v>34050</v>
      </c>
      <c r="G8618" t="s">
        <v>3202</v>
      </c>
      <c r="H8618">
        <v>201504</v>
      </c>
      <c r="I8618" t="s">
        <v>27</v>
      </c>
      <c r="J8618" t="s">
        <v>28</v>
      </c>
      <c r="K8618" t="s">
        <v>39</v>
      </c>
      <c r="L8618" t="s">
        <v>30</v>
      </c>
      <c r="M8618" t="s">
        <v>31</v>
      </c>
      <c r="N8618" t="s">
        <v>32</v>
      </c>
      <c r="O8618">
        <v>987.2</v>
      </c>
      <c r="P8618" t="s">
        <v>22</v>
      </c>
      <c r="Q8618" t="s">
        <v>78</v>
      </c>
      <c r="R8618" t="s">
        <v>33</v>
      </c>
      <c r="S8618" t="s">
        <v>34</v>
      </c>
      <c r="T8618" t="s">
        <v>35</v>
      </c>
    </row>
    <row r="8619" spans="1:20">
      <c r="A8619" t="s">
        <v>78</v>
      </c>
      <c r="B8619" t="s">
        <v>22</v>
      </c>
      <c r="C8619" t="s">
        <v>79</v>
      </c>
      <c r="D8619" t="s">
        <v>80</v>
      </c>
      <c r="E8619" t="s">
        <v>25</v>
      </c>
      <c r="F8619" s="1">
        <v>34050</v>
      </c>
      <c r="G8619" t="s">
        <v>3202</v>
      </c>
      <c r="H8619">
        <v>201504</v>
      </c>
      <c r="I8619" t="s">
        <v>27</v>
      </c>
      <c r="J8619" t="s">
        <v>28</v>
      </c>
      <c r="K8619" t="s">
        <v>41</v>
      </c>
      <c r="L8619" t="s">
        <v>30</v>
      </c>
      <c r="M8619" t="s">
        <v>31</v>
      </c>
      <c r="N8619" t="s">
        <v>32</v>
      </c>
      <c r="O8619">
        <v>987.2</v>
      </c>
      <c r="P8619" t="s">
        <v>22</v>
      </c>
      <c r="Q8619" t="s">
        <v>78</v>
      </c>
      <c r="R8619" t="s">
        <v>33</v>
      </c>
      <c r="S8619" t="s">
        <v>34</v>
      </c>
      <c r="T8619" t="s">
        <v>35</v>
      </c>
    </row>
    <row r="8620" spans="1:20">
      <c r="A8620" t="s">
        <v>78</v>
      </c>
      <c r="B8620" t="s">
        <v>22</v>
      </c>
      <c r="C8620" t="s">
        <v>79</v>
      </c>
      <c r="D8620" t="s">
        <v>80</v>
      </c>
      <c r="E8620" t="s">
        <v>25</v>
      </c>
      <c r="F8620" s="1">
        <v>34050</v>
      </c>
      <c r="G8620" t="s">
        <v>3202</v>
      </c>
      <c r="H8620">
        <v>201504</v>
      </c>
      <c r="I8620" t="s">
        <v>27</v>
      </c>
      <c r="J8620" t="s">
        <v>28</v>
      </c>
      <c r="K8620" t="s">
        <v>44</v>
      </c>
      <c r="L8620" t="s">
        <v>30</v>
      </c>
      <c r="M8620" t="s">
        <v>31</v>
      </c>
      <c r="N8620" t="s">
        <v>32</v>
      </c>
      <c r="O8620">
        <v>987.23</v>
      </c>
      <c r="P8620" t="s">
        <v>22</v>
      </c>
      <c r="Q8620" t="s">
        <v>78</v>
      </c>
      <c r="R8620" t="s">
        <v>33</v>
      </c>
      <c r="S8620" t="s">
        <v>34</v>
      </c>
      <c r="T8620" t="s">
        <v>35</v>
      </c>
    </row>
    <row r="8621" spans="1:20">
      <c r="A8621" t="s">
        <v>55</v>
      </c>
      <c r="B8621" t="s">
        <v>22</v>
      </c>
      <c r="C8621" t="s">
        <v>2404</v>
      </c>
      <c r="D8621" t="s">
        <v>2405</v>
      </c>
      <c r="E8621" t="s">
        <v>25</v>
      </c>
      <c r="F8621" s="1">
        <v>38261</v>
      </c>
      <c r="G8621" t="s">
        <v>3202</v>
      </c>
      <c r="H8621">
        <v>201504</v>
      </c>
      <c r="I8621" t="s">
        <v>27</v>
      </c>
      <c r="J8621" t="s">
        <v>53</v>
      </c>
      <c r="K8621" t="s">
        <v>39</v>
      </c>
      <c r="L8621" t="s">
        <v>54</v>
      </c>
      <c r="M8621" t="s">
        <v>31</v>
      </c>
      <c r="N8621" t="s">
        <v>32</v>
      </c>
      <c r="O8621">
        <v>1080.81</v>
      </c>
      <c r="P8621" t="s">
        <v>22</v>
      </c>
      <c r="Q8621" t="s">
        <v>55</v>
      </c>
      <c r="R8621" t="s">
        <v>33</v>
      </c>
      <c r="S8621" t="s">
        <v>34</v>
      </c>
      <c r="T8621" t="s">
        <v>35</v>
      </c>
    </row>
    <row r="8622" spans="1:20">
      <c r="A8622" t="s">
        <v>85</v>
      </c>
      <c r="B8622" t="s">
        <v>22</v>
      </c>
      <c r="C8622" t="s">
        <v>86</v>
      </c>
      <c r="D8622" t="s">
        <v>87</v>
      </c>
      <c r="E8622" t="s">
        <v>25</v>
      </c>
      <c r="F8622" s="1">
        <v>34050</v>
      </c>
      <c r="G8622" t="s">
        <v>3202</v>
      </c>
      <c r="H8622">
        <v>201504</v>
      </c>
      <c r="I8622" t="s">
        <v>27</v>
      </c>
      <c r="J8622" t="s">
        <v>53</v>
      </c>
      <c r="K8622" t="s">
        <v>38</v>
      </c>
      <c r="L8622" t="s">
        <v>54</v>
      </c>
      <c r="M8622" t="s">
        <v>31</v>
      </c>
      <c r="N8622" t="s">
        <v>32</v>
      </c>
      <c r="O8622">
        <v>11812.87</v>
      </c>
      <c r="P8622" t="s">
        <v>22</v>
      </c>
      <c r="Q8622" t="s">
        <v>85</v>
      </c>
      <c r="R8622" t="s">
        <v>33</v>
      </c>
      <c r="S8622" t="s">
        <v>34</v>
      </c>
      <c r="T8622" t="s">
        <v>35</v>
      </c>
    </row>
    <row r="8623" spans="1:20">
      <c r="A8623" t="s">
        <v>85</v>
      </c>
      <c r="B8623" t="s">
        <v>22</v>
      </c>
      <c r="C8623" t="s">
        <v>86</v>
      </c>
      <c r="D8623" t="s">
        <v>87</v>
      </c>
      <c r="E8623" t="s">
        <v>25</v>
      </c>
      <c r="F8623" s="1">
        <v>34050</v>
      </c>
      <c r="G8623" t="s">
        <v>3202</v>
      </c>
      <c r="H8623">
        <v>201504</v>
      </c>
      <c r="I8623" t="s">
        <v>27</v>
      </c>
      <c r="J8623" t="s">
        <v>53</v>
      </c>
      <c r="K8623" t="s">
        <v>41</v>
      </c>
      <c r="L8623" t="s">
        <v>54</v>
      </c>
      <c r="M8623" t="s">
        <v>31</v>
      </c>
      <c r="N8623" t="s">
        <v>32</v>
      </c>
      <c r="O8623">
        <v>7844.57</v>
      </c>
      <c r="P8623" t="s">
        <v>22</v>
      </c>
      <c r="Q8623" t="s">
        <v>85</v>
      </c>
      <c r="R8623" t="s">
        <v>33</v>
      </c>
      <c r="S8623" t="s">
        <v>34</v>
      </c>
      <c r="T8623" t="s">
        <v>35</v>
      </c>
    </row>
    <row r="8624" spans="1:20">
      <c r="A8624" t="s">
        <v>55</v>
      </c>
      <c r="B8624" t="s">
        <v>22</v>
      </c>
      <c r="C8624" t="s">
        <v>88</v>
      </c>
      <c r="D8624" t="s">
        <v>89</v>
      </c>
      <c r="E8624" t="s">
        <v>25</v>
      </c>
      <c r="F8624" s="1">
        <v>34050</v>
      </c>
      <c r="G8624" t="s">
        <v>3202</v>
      </c>
      <c r="H8624">
        <v>201504</v>
      </c>
      <c r="I8624" t="s">
        <v>27</v>
      </c>
      <c r="J8624" t="s">
        <v>53</v>
      </c>
      <c r="K8624" t="s">
        <v>29</v>
      </c>
      <c r="L8624" t="s">
        <v>54</v>
      </c>
      <c r="M8624" t="s">
        <v>31</v>
      </c>
      <c r="N8624" t="s">
        <v>32</v>
      </c>
      <c r="O8624">
        <v>-13044.31</v>
      </c>
      <c r="P8624" t="s">
        <v>22</v>
      </c>
      <c r="Q8624" t="s">
        <v>55</v>
      </c>
      <c r="R8624" t="s">
        <v>33</v>
      </c>
      <c r="S8624" t="s">
        <v>34</v>
      </c>
      <c r="T8624" t="s">
        <v>35</v>
      </c>
    </row>
    <row r="8625" spans="1:20">
      <c r="A8625" t="s">
        <v>55</v>
      </c>
      <c r="B8625" t="s">
        <v>22</v>
      </c>
      <c r="C8625" t="s">
        <v>88</v>
      </c>
      <c r="D8625" t="s">
        <v>89</v>
      </c>
      <c r="E8625" t="s">
        <v>25</v>
      </c>
      <c r="F8625" s="1">
        <v>34050</v>
      </c>
      <c r="G8625" t="s">
        <v>3202</v>
      </c>
      <c r="H8625">
        <v>201504</v>
      </c>
      <c r="I8625" t="s">
        <v>27</v>
      </c>
      <c r="J8625" t="s">
        <v>53</v>
      </c>
      <c r="K8625" t="s">
        <v>36</v>
      </c>
      <c r="L8625" t="s">
        <v>54</v>
      </c>
      <c r="M8625" t="s">
        <v>31</v>
      </c>
      <c r="N8625" t="s">
        <v>32</v>
      </c>
      <c r="O8625">
        <v>-14199.04</v>
      </c>
      <c r="P8625" t="s">
        <v>22</v>
      </c>
      <c r="Q8625" t="s">
        <v>55</v>
      </c>
      <c r="R8625" t="s">
        <v>33</v>
      </c>
      <c r="S8625" t="s">
        <v>34</v>
      </c>
      <c r="T8625" t="s">
        <v>35</v>
      </c>
    </row>
    <row r="8626" spans="1:20">
      <c r="A8626" t="s">
        <v>55</v>
      </c>
      <c r="B8626" t="s">
        <v>22</v>
      </c>
      <c r="C8626" t="s">
        <v>88</v>
      </c>
      <c r="D8626" t="s">
        <v>89</v>
      </c>
      <c r="E8626" t="s">
        <v>25</v>
      </c>
      <c r="F8626" s="1">
        <v>34050</v>
      </c>
      <c r="G8626" t="s">
        <v>3202</v>
      </c>
      <c r="H8626">
        <v>201504</v>
      </c>
      <c r="I8626" t="s">
        <v>27</v>
      </c>
      <c r="J8626" t="s">
        <v>53</v>
      </c>
      <c r="K8626" t="s">
        <v>37</v>
      </c>
      <c r="L8626" t="s">
        <v>54</v>
      </c>
      <c r="M8626" t="s">
        <v>31</v>
      </c>
      <c r="N8626" t="s">
        <v>32</v>
      </c>
      <c r="O8626">
        <v>-13528.95</v>
      </c>
      <c r="P8626" t="s">
        <v>22</v>
      </c>
      <c r="Q8626" t="s">
        <v>55</v>
      </c>
      <c r="R8626" t="s">
        <v>33</v>
      </c>
      <c r="S8626" t="s">
        <v>34</v>
      </c>
      <c r="T8626" t="s">
        <v>35</v>
      </c>
    </row>
    <row r="8627" spans="1:20">
      <c r="A8627" t="s">
        <v>55</v>
      </c>
      <c r="B8627" t="s">
        <v>22</v>
      </c>
      <c r="C8627" t="s">
        <v>88</v>
      </c>
      <c r="D8627" t="s">
        <v>89</v>
      </c>
      <c r="E8627" t="s">
        <v>25</v>
      </c>
      <c r="F8627" s="1">
        <v>34050</v>
      </c>
      <c r="G8627" t="s">
        <v>3202</v>
      </c>
      <c r="H8627">
        <v>201504</v>
      </c>
      <c r="I8627" t="s">
        <v>27</v>
      </c>
      <c r="J8627" t="s">
        <v>53</v>
      </c>
      <c r="K8627" t="s">
        <v>38</v>
      </c>
      <c r="L8627" t="s">
        <v>54</v>
      </c>
      <c r="M8627" t="s">
        <v>31</v>
      </c>
      <c r="N8627" t="s">
        <v>32</v>
      </c>
      <c r="O8627">
        <v>-12842.880000000001</v>
      </c>
      <c r="P8627" t="s">
        <v>22</v>
      </c>
      <c r="Q8627" t="s">
        <v>55</v>
      </c>
      <c r="R8627" t="s">
        <v>33</v>
      </c>
      <c r="S8627" t="s">
        <v>34</v>
      </c>
      <c r="T8627" t="s">
        <v>35</v>
      </c>
    </row>
    <row r="8628" spans="1:20">
      <c r="A8628" t="s">
        <v>55</v>
      </c>
      <c r="B8628" t="s">
        <v>22</v>
      </c>
      <c r="C8628" t="s">
        <v>88</v>
      </c>
      <c r="D8628" t="s">
        <v>89</v>
      </c>
      <c r="E8628" t="s">
        <v>25</v>
      </c>
      <c r="F8628" s="1">
        <v>34050</v>
      </c>
      <c r="G8628" t="s">
        <v>3202</v>
      </c>
      <c r="H8628">
        <v>201504</v>
      </c>
      <c r="I8628" t="s">
        <v>27</v>
      </c>
      <c r="J8628" t="s">
        <v>53</v>
      </c>
      <c r="K8628" t="s">
        <v>40</v>
      </c>
      <c r="L8628" t="s">
        <v>54</v>
      </c>
      <c r="M8628" t="s">
        <v>31</v>
      </c>
      <c r="N8628" t="s">
        <v>32</v>
      </c>
      <c r="O8628">
        <v>-13218.89</v>
      </c>
      <c r="P8628" t="s">
        <v>22</v>
      </c>
      <c r="Q8628" t="s">
        <v>55</v>
      </c>
      <c r="R8628" t="s">
        <v>33</v>
      </c>
      <c r="S8628" t="s">
        <v>34</v>
      </c>
      <c r="T8628" t="s">
        <v>35</v>
      </c>
    </row>
    <row r="8629" spans="1:20">
      <c r="A8629" t="s">
        <v>58</v>
      </c>
      <c r="B8629" t="s">
        <v>22</v>
      </c>
      <c r="C8629" t="s">
        <v>90</v>
      </c>
      <c r="D8629" t="s">
        <v>91</v>
      </c>
      <c r="E8629" t="s">
        <v>25</v>
      </c>
      <c r="F8629" s="1">
        <v>18629</v>
      </c>
      <c r="G8629" t="s">
        <v>3202</v>
      </c>
      <c r="H8629">
        <v>201504</v>
      </c>
      <c r="I8629" t="s">
        <v>27</v>
      </c>
      <c r="J8629" t="s">
        <v>28</v>
      </c>
      <c r="K8629" t="s">
        <v>29</v>
      </c>
      <c r="L8629" t="s">
        <v>30</v>
      </c>
      <c r="M8629" t="s">
        <v>31</v>
      </c>
      <c r="N8629" t="s">
        <v>32</v>
      </c>
      <c r="O8629">
        <v>3662.21</v>
      </c>
      <c r="P8629" t="s">
        <v>22</v>
      </c>
      <c r="Q8629" t="s">
        <v>58</v>
      </c>
      <c r="R8629" t="s">
        <v>33</v>
      </c>
      <c r="S8629" t="s">
        <v>34</v>
      </c>
      <c r="T8629" t="s">
        <v>35</v>
      </c>
    </row>
    <row r="8630" spans="1:20">
      <c r="A8630" t="s">
        <v>58</v>
      </c>
      <c r="B8630" t="s">
        <v>22</v>
      </c>
      <c r="C8630" t="s">
        <v>90</v>
      </c>
      <c r="D8630" t="s">
        <v>91</v>
      </c>
      <c r="E8630" t="s">
        <v>25</v>
      </c>
      <c r="F8630" s="1">
        <v>18629</v>
      </c>
      <c r="G8630" t="s">
        <v>3202</v>
      </c>
      <c r="H8630">
        <v>201504</v>
      </c>
      <c r="I8630" t="s">
        <v>27</v>
      </c>
      <c r="J8630" t="s">
        <v>28</v>
      </c>
      <c r="K8630" t="s">
        <v>36</v>
      </c>
      <c r="L8630" t="s">
        <v>30</v>
      </c>
      <c r="M8630" t="s">
        <v>31</v>
      </c>
      <c r="N8630" t="s">
        <v>32</v>
      </c>
      <c r="O8630">
        <v>1174.75</v>
      </c>
      <c r="P8630" t="s">
        <v>22</v>
      </c>
      <c r="Q8630" t="s">
        <v>58</v>
      </c>
      <c r="R8630" t="s">
        <v>33</v>
      </c>
      <c r="S8630" t="s">
        <v>34</v>
      </c>
      <c r="T8630" t="s">
        <v>35</v>
      </c>
    </row>
    <row r="8631" spans="1:20">
      <c r="A8631" t="s">
        <v>58</v>
      </c>
      <c r="B8631" t="s">
        <v>22</v>
      </c>
      <c r="C8631" t="s">
        <v>90</v>
      </c>
      <c r="D8631" t="s">
        <v>91</v>
      </c>
      <c r="E8631" t="s">
        <v>25</v>
      </c>
      <c r="F8631" s="1">
        <v>18629</v>
      </c>
      <c r="G8631" t="s">
        <v>3202</v>
      </c>
      <c r="H8631">
        <v>201504</v>
      </c>
      <c r="I8631" t="s">
        <v>27</v>
      </c>
      <c r="J8631" t="s">
        <v>28</v>
      </c>
      <c r="K8631" t="s">
        <v>37</v>
      </c>
      <c r="L8631" t="s">
        <v>30</v>
      </c>
      <c r="M8631" t="s">
        <v>31</v>
      </c>
      <c r="N8631" t="s">
        <v>32</v>
      </c>
      <c r="O8631">
        <v>0</v>
      </c>
      <c r="P8631" t="s">
        <v>22</v>
      </c>
      <c r="Q8631" t="s">
        <v>58</v>
      </c>
      <c r="R8631" t="s">
        <v>33</v>
      </c>
      <c r="S8631" t="s">
        <v>34</v>
      </c>
      <c r="T8631" t="s">
        <v>35</v>
      </c>
    </row>
    <row r="8632" spans="1:20">
      <c r="A8632" t="s">
        <v>58</v>
      </c>
      <c r="B8632" t="s">
        <v>22</v>
      </c>
      <c r="C8632" t="s">
        <v>90</v>
      </c>
      <c r="D8632" t="s">
        <v>91</v>
      </c>
      <c r="E8632" t="s">
        <v>25</v>
      </c>
      <c r="F8632" s="1">
        <v>18629</v>
      </c>
      <c r="G8632" t="s">
        <v>3202</v>
      </c>
      <c r="H8632">
        <v>201504</v>
      </c>
      <c r="I8632" t="s">
        <v>27</v>
      </c>
      <c r="J8632" t="s">
        <v>28</v>
      </c>
      <c r="K8632" t="s">
        <v>38</v>
      </c>
      <c r="L8632" t="s">
        <v>30</v>
      </c>
      <c r="M8632" t="s">
        <v>31</v>
      </c>
      <c r="N8632" t="s">
        <v>32</v>
      </c>
      <c r="O8632">
        <v>0</v>
      </c>
      <c r="P8632" t="s">
        <v>22</v>
      </c>
      <c r="Q8632" t="s">
        <v>58</v>
      </c>
      <c r="R8632" t="s">
        <v>33</v>
      </c>
      <c r="S8632" t="s">
        <v>34</v>
      </c>
      <c r="T8632" t="s">
        <v>35</v>
      </c>
    </row>
    <row r="8633" spans="1:20">
      <c r="A8633" t="s">
        <v>58</v>
      </c>
      <c r="B8633" t="s">
        <v>22</v>
      </c>
      <c r="C8633" t="s">
        <v>90</v>
      </c>
      <c r="D8633" t="s">
        <v>91</v>
      </c>
      <c r="E8633" t="s">
        <v>25</v>
      </c>
      <c r="F8633" s="1">
        <v>18629</v>
      </c>
      <c r="G8633" t="s">
        <v>3202</v>
      </c>
      <c r="H8633">
        <v>201504</v>
      </c>
      <c r="I8633" t="s">
        <v>27</v>
      </c>
      <c r="J8633" t="s">
        <v>28</v>
      </c>
      <c r="K8633" t="s">
        <v>39</v>
      </c>
      <c r="L8633" t="s">
        <v>30</v>
      </c>
      <c r="M8633" t="s">
        <v>31</v>
      </c>
      <c r="N8633" t="s">
        <v>32</v>
      </c>
      <c r="O8633">
        <v>0</v>
      </c>
      <c r="P8633" t="s">
        <v>22</v>
      </c>
      <c r="Q8633" t="s">
        <v>58</v>
      </c>
      <c r="R8633" t="s">
        <v>33</v>
      </c>
      <c r="S8633" t="s">
        <v>34</v>
      </c>
      <c r="T8633" t="s">
        <v>35</v>
      </c>
    </row>
    <row r="8634" spans="1:20">
      <c r="A8634" t="s">
        <v>58</v>
      </c>
      <c r="B8634" t="s">
        <v>22</v>
      </c>
      <c r="C8634" t="s">
        <v>90</v>
      </c>
      <c r="D8634" t="s">
        <v>91</v>
      </c>
      <c r="E8634" t="s">
        <v>25</v>
      </c>
      <c r="F8634" s="1">
        <v>18629</v>
      </c>
      <c r="G8634" t="s">
        <v>3202</v>
      </c>
      <c r="H8634">
        <v>201504</v>
      </c>
      <c r="I8634" t="s">
        <v>27</v>
      </c>
      <c r="J8634" t="s">
        <v>28</v>
      </c>
      <c r="K8634" t="s">
        <v>40</v>
      </c>
      <c r="L8634" t="s">
        <v>30</v>
      </c>
      <c r="M8634" t="s">
        <v>31</v>
      </c>
      <c r="N8634" t="s">
        <v>32</v>
      </c>
      <c r="O8634">
        <v>0</v>
      </c>
      <c r="P8634" t="s">
        <v>22</v>
      </c>
      <c r="Q8634" t="s">
        <v>58</v>
      </c>
      <c r="R8634" t="s">
        <v>33</v>
      </c>
      <c r="S8634" t="s">
        <v>34</v>
      </c>
      <c r="T8634" t="s">
        <v>35</v>
      </c>
    </row>
    <row r="8635" spans="1:20">
      <c r="A8635" t="s">
        <v>58</v>
      </c>
      <c r="B8635" t="s">
        <v>22</v>
      </c>
      <c r="C8635" t="s">
        <v>90</v>
      </c>
      <c r="D8635" t="s">
        <v>91</v>
      </c>
      <c r="E8635" t="s">
        <v>25</v>
      </c>
      <c r="F8635" s="1">
        <v>18629</v>
      </c>
      <c r="G8635" t="s">
        <v>3202</v>
      </c>
      <c r="H8635">
        <v>201504</v>
      </c>
      <c r="I8635" t="s">
        <v>27</v>
      </c>
      <c r="J8635" t="s">
        <v>28</v>
      </c>
      <c r="K8635" t="s">
        <v>41</v>
      </c>
      <c r="L8635" t="s">
        <v>30</v>
      </c>
      <c r="M8635" t="s">
        <v>31</v>
      </c>
      <c r="N8635" t="s">
        <v>32</v>
      </c>
      <c r="O8635">
        <v>0</v>
      </c>
      <c r="P8635" t="s">
        <v>22</v>
      </c>
      <c r="Q8635" t="s">
        <v>58</v>
      </c>
      <c r="R8635" t="s">
        <v>33</v>
      </c>
      <c r="S8635" t="s">
        <v>34</v>
      </c>
      <c r="T8635" t="s">
        <v>35</v>
      </c>
    </row>
    <row r="8636" spans="1:20">
      <c r="A8636" t="s">
        <v>58</v>
      </c>
      <c r="B8636" t="s">
        <v>22</v>
      </c>
      <c r="C8636" t="s">
        <v>90</v>
      </c>
      <c r="D8636" t="s">
        <v>91</v>
      </c>
      <c r="E8636" t="s">
        <v>25</v>
      </c>
      <c r="F8636" s="1">
        <v>18629</v>
      </c>
      <c r="G8636" t="s">
        <v>3202</v>
      </c>
      <c r="H8636">
        <v>201504</v>
      </c>
      <c r="I8636" t="s">
        <v>27</v>
      </c>
      <c r="J8636" t="s">
        <v>28</v>
      </c>
      <c r="K8636" t="s">
        <v>42</v>
      </c>
      <c r="L8636" t="s">
        <v>30</v>
      </c>
      <c r="M8636" t="s">
        <v>31</v>
      </c>
      <c r="N8636" t="s">
        <v>32</v>
      </c>
      <c r="O8636">
        <v>0</v>
      </c>
      <c r="P8636" t="s">
        <v>22</v>
      </c>
      <c r="Q8636" t="s">
        <v>58</v>
      </c>
      <c r="R8636" t="s">
        <v>33</v>
      </c>
      <c r="S8636" t="s">
        <v>34</v>
      </c>
      <c r="T8636" t="s">
        <v>35</v>
      </c>
    </row>
    <row r="8637" spans="1:20">
      <c r="A8637" t="s">
        <v>58</v>
      </c>
      <c r="B8637" t="s">
        <v>22</v>
      </c>
      <c r="C8637" t="s">
        <v>90</v>
      </c>
      <c r="D8637" t="s">
        <v>91</v>
      </c>
      <c r="E8637" t="s">
        <v>25</v>
      </c>
      <c r="F8637" s="1">
        <v>18629</v>
      </c>
      <c r="G8637" t="s">
        <v>3202</v>
      </c>
      <c r="H8637">
        <v>201504</v>
      </c>
      <c r="I8637" t="s">
        <v>27</v>
      </c>
      <c r="J8637" t="s">
        <v>28</v>
      </c>
      <c r="K8637" t="s">
        <v>43</v>
      </c>
      <c r="L8637" t="s">
        <v>30</v>
      </c>
      <c r="M8637" t="s">
        <v>31</v>
      </c>
      <c r="N8637" t="s">
        <v>32</v>
      </c>
      <c r="O8637">
        <v>0</v>
      </c>
      <c r="P8637" t="s">
        <v>22</v>
      </c>
      <c r="Q8637" t="s">
        <v>58</v>
      </c>
      <c r="R8637" t="s">
        <v>33</v>
      </c>
      <c r="S8637" t="s">
        <v>34</v>
      </c>
      <c r="T8637" t="s">
        <v>35</v>
      </c>
    </row>
    <row r="8638" spans="1:20">
      <c r="A8638" t="s">
        <v>58</v>
      </c>
      <c r="B8638" t="s">
        <v>22</v>
      </c>
      <c r="C8638" t="s">
        <v>90</v>
      </c>
      <c r="D8638" t="s">
        <v>91</v>
      </c>
      <c r="E8638" t="s">
        <v>25</v>
      </c>
      <c r="F8638" s="1">
        <v>18629</v>
      </c>
      <c r="G8638" t="s">
        <v>3202</v>
      </c>
      <c r="H8638">
        <v>201504</v>
      </c>
      <c r="I8638" t="s">
        <v>27</v>
      </c>
      <c r="J8638" t="s">
        <v>28</v>
      </c>
      <c r="K8638" t="s">
        <v>44</v>
      </c>
      <c r="L8638" t="s">
        <v>30</v>
      </c>
      <c r="M8638" t="s">
        <v>31</v>
      </c>
      <c r="N8638" t="s">
        <v>32</v>
      </c>
      <c r="O8638">
        <v>0</v>
      </c>
      <c r="P8638" t="s">
        <v>22</v>
      </c>
      <c r="Q8638" t="s">
        <v>58</v>
      </c>
      <c r="R8638" t="s">
        <v>33</v>
      </c>
      <c r="S8638" t="s">
        <v>34</v>
      </c>
      <c r="T8638" t="s">
        <v>35</v>
      </c>
    </row>
    <row r="8639" spans="1:20">
      <c r="A8639" t="s">
        <v>61</v>
      </c>
      <c r="B8639" t="s">
        <v>22</v>
      </c>
      <c r="C8639" t="s">
        <v>92</v>
      </c>
      <c r="D8639" t="s">
        <v>93</v>
      </c>
      <c r="E8639" t="s">
        <v>25</v>
      </c>
      <c r="F8639" s="1">
        <v>34050</v>
      </c>
      <c r="G8639" t="s">
        <v>3202</v>
      </c>
      <c r="H8639">
        <v>201504</v>
      </c>
      <c r="I8639" t="s">
        <v>27</v>
      </c>
      <c r="J8639" t="s">
        <v>53</v>
      </c>
      <c r="K8639" t="s">
        <v>29</v>
      </c>
      <c r="L8639" t="s">
        <v>54</v>
      </c>
      <c r="M8639" t="s">
        <v>31</v>
      </c>
      <c r="N8639" t="s">
        <v>32</v>
      </c>
      <c r="O8639">
        <v>2765.2200000000003</v>
      </c>
      <c r="P8639" t="s">
        <v>22</v>
      </c>
      <c r="Q8639" t="s">
        <v>61</v>
      </c>
      <c r="R8639" t="s">
        <v>33</v>
      </c>
      <c r="S8639" t="s">
        <v>34</v>
      </c>
      <c r="T8639" t="s">
        <v>35</v>
      </c>
    </row>
    <row r="8640" spans="1:20">
      <c r="A8640" t="s">
        <v>61</v>
      </c>
      <c r="B8640" t="s">
        <v>22</v>
      </c>
      <c r="C8640" t="s">
        <v>92</v>
      </c>
      <c r="D8640" t="s">
        <v>93</v>
      </c>
      <c r="E8640" t="s">
        <v>25</v>
      </c>
      <c r="F8640" s="1">
        <v>34050</v>
      </c>
      <c r="G8640" t="s">
        <v>3202</v>
      </c>
      <c r="H8640">
        <v>201504</v>
      </c>
      <c r="I8640" t="s">
        <v>27</v>
      </c>
      <c r="J8640" t="s">
        <v>53</v>
      </c>
      <c r="K8640" t="s">
        <v>36</v>
      </c>
      <c r="L8640" t="s">
        <v>54</v>
      </c>
      <c r="M8640" t="s">
        <v>31</v>
      </c>
      <c r="N8640" t="s">
        <v>32</v>
      </c>
      <c r="O8640">
        <v>16050.98</v>
      </c>
      <c r="P8640" t="s">
        <v>22</v>
      </c>
      <c r="Q8640" t="s">
        <v>61</v>
      </c>
      <c r="R8640" t="s">
        <v>33</v>
      </c>
      <c r="S8640" t="s">
        <v>34</v>
      </c>
      <c r="T8640" t="s">
        <v>35</v>
      </c>
    </row>
    <row r="8641" spans="1:20">
      <c r="A8641" t="s">
        <v>61</v>
      </c>
      <c r="B8641" t="s">
        <v>22</v>
      </c>
      <c r="C8641" t="s">
        <v>92</v>
      </c>
      <c r="D8641" t="s">
        <v>93</v>
      </c>
      <c r="E8641" t="s">
        <v>25</v>
      </c>
      <c r="F8641" s="1">
        <v>34050</v>
      </c>
      <c r="G8641" t="s">
        <v>3202</v>
      </c>
      <c r="H8641">
        <v>201504</v>
      </c>
      <c r="I8641" t="s">
        <v>27</v>
      </c>
      <c r="J8641" t="s">
        <v>53</v>
      </c>
      <c r="K8641" t="s">
        <v>37</v>
      </c>
      <c r="L8641" t="s">
        <v>54</v>
      </c>
      <c r="M8641" t="s">
        <v>31</v>
      </c>
      <c r="N8641" t="s">
        <v>32</v>
      </c>
      <c r="O8641">
        <v>758.76</v>
      </c>
      <c r="P8641" t="s">
        <v>22</v>
      </c>
      <c r="Q8641" t="s">
        <v>61</v>
      </c>
      <c r="R8641" t="s">
        <v>33</v>
      </c>
      <c r="S8641" t="s">
        <v>34</v>
      </c>
      <c r="T8641" t="s">
        <v>35</v>
      </c>
    </row>
    <row r="8642" spans="1:20">
      <c r="A8642" t="s">
        <v>61</v>
      </c>
      <c r="B8642" t="s">
        <v>22</v>
      </c>
      <c r="C8642" t="s">
        <v>92</v>
      </c>
      <c r="D8642" t="s">
        <v>93</v>
      </c>
      <c r="E8642" t="s">
        <v>25</v>
      </c>
      <c r="F8642" s="1">
        <v>34050</v>
      </c>
      <c r="G8642" t="s">
        <v>3202</v>
      </c>
      <c r="H8642">
        <v>201504</v>
      </c>
      <c r="I8642" t="s">
        <v>27</v>
      </c>
      <c r="J8642" t="s">
        <v>53</v>
      </c>
      <c r="K8642" t="s">
        <v>38</v>
      </c>
      <c r="L8642" t="s">
        <v>54</v>
      </c>
      <c r="M8642" t="s">
        <v>31</v>
      </c>
      <c r="N8642" t="s">
        <v>32</v>
      </c>
      <c r="O8642">
        <v>627.96</v>
      </c>
      <c r="P8642" t="s">
        <v>22</v>
      </c>
      <c r="Q8642" t="s">
        <v>61</v>
      </c>
      <c r="R8642" t="s">
        <v>33</v>
      </c>
      <c r="S8642" t="s">
        <v>34</v>
      </c>
      <c r="T8642" t="s">
        <v>35</v>
      </c>
    </row>
    <row r="8643" spans="1:20">
      <c r="A8643" t="s">
        <v>61</v>
      </c>
      <c r="B8643" t="s">
        <v>22</v>
      </c>
      <c r="C8643" t="s">
        <v>92</v>
      </c>
      <c r="D8643" t="s">
        <v>93</v>
      </c>
      <c r="E8643" t="s">
        <v>25</v>
      </c>
      <c r="F8643" s="1">
        <v>34050</v>
      </c>
      <c r="G8643" t="s">
        <v>3202</v>
      </c>
      <c r="H8643">
        <v>201504</v>
      </c>
      <c r="I8643" t="s">
        <v>27</v>
      </c>
      <c r="J8643" t="s">
        <v>53</v>
      </c>
      <c r="K8643" t="s">
        <v>41</v>
      </c>
      <c r="L8643" t="s">
        <v>54</v>
      </c>
      <c r="M8643" t="s">
        <v>31</v>
      </c>
      <c r="N8643" t="s">
        <v>32</v>
      </c>
      <c r="O8643">
        <v>9548.68</v>
      </c>
      <c r="P8643" t="s">
        <v>22</v>
      </c>
      <c r="Q8643" t="s">
        <v>61</v>
      </c>
      <c r="R8643" t="s">
        <v>33</v>
      </c>
      <c r="S8643" t="s">
        <v>34</v>
      </c>
      <c r="T8643" t="s">
        <v>35</v>
      </c>
    </row>
    <row r="8644" spans="1:20">
      <c r="A8644" t="s">
        <v>58</v>
      </c>
      <c r="B8644" t="s">
        <v>22</v>
      </c>
      <c r="C8644" t="s">
        <v>2406</v>
      </c>
      <c r="D8644" t="s">
        <v>2407</v>
      </c>
      <c r="E8644" t="s">
        <v>25</v>
      </c>
      <c r="F8644" s="1">
        <v>18629</v>
      </c>
      <c r="G8644" t="s">
        <v>3202</v>
      </c>
      <c r="H8644">
        <v>201504</v>
      </c>
      <c r="I8644" t="s">
        <v>27</v>
      </c>
      <c r="J8644" t="s">
        <v>28</v>
      </c>
      <c r="K8644" t="s">
        <v>29</v>
      </c>
      <c r="L8644" t="s">
        <v>30</v>
      </c>
      <c r="M8644" t="s">
        <v>31</v>
      </c>
      <c r="N8644" t="s">
        <v>32</v>
      </c>
      <c r="O8644">
        <v>350.69</v>
      </c>
      <c r="P8644" t="s">
        <v>22</v>
      </c>
      <c r="Q8644" t="s">
        <v>58</v>
      </c>
      <c r="R8644" t="s">
        <v>33</v>
      </c>
      <c r="S8644" t="s">
        <v>34</v>
      </c>
      <c r="T8644" t="s">
        <v>35</v>
      </c>
    </row>
    <row r="8645" spans="1:20">
      <c r="A8645" t="s">
        <v>58</v>
      </c>
      <c r="B8645" t="s">
        <v>22</v>
      </c>
      <c r="C8645" t="s">
        <v>2406</v>
      </c>
      <c r="D8645" t="s">
        <v>2407</v>
      </c>
      <c r="E8645" t="s">
        <v>25</v>
      </c>
      <c r="F8645" s="1">
        <v>18629</v>
      </c>
      <c r="G8645" t="s">
        <v>3202</v>
      </c>
      <c r="H8645">
        <v>201504</v>
      </c>
      <c r="I8645" t="s">
        <v>27</v>
      </c>
      <c r="J8645" t="s">
        <v>28</v>
      </c>
      <c r="K8645" t="s">
        <v>36</v>
      </c>
      <c r="L8645" t="s">
        <v>30</v>
      </c>
      <c r="M8645" t="s">
        <v>31</v>
      </c>
      <c r="N8645" t="s">
        <v>32</v>
      </c>
      <c r="O8645">
        <v>350.67</v>
      </c>
      <c r="P8645" t="s">
        <v>22</v>
      </c>
      <c r="Q8645" t="s">
        <v>58</v>
      </c>
      <c r="R8645" t="s">
        <v>33</v>
      </c>
      <c r="S8645" t="s">
        <v>34</v>
      </c>
      <c r="T8645" t="s">
        <v>35</v>
      </c>
    </row>
    <row r="8646" spans="1:20">
      <c r="A8646" t="s">
        <v>58</v>
      </c>
      <c r="B8646" t="s">
        <v>22</v>
      </c>
      <c r="C8646" t="s">
        <v>2406</v>
      </c>
      <c r="D8646" t="s">
        <v>2407</v>
      </c>
      <c r="E8646" t="s">
        <v>25</v>
      </c>
      <c r="F8646" s="1">
        <v>18629</v>
      </c>
      <c r="G8646" t="s">
        <v>3202</v>
      </c>
      <c r="H8646">
        <v>201504</v>
      </c>
      <c r="I8646" t="s">
        <v>27</v>
      </c>
      <c r="J8646" t="s">
        <v>28</v>
      </c>
      <c r="K8646" t="s">
        <v>37</v>
      </c>
      <c r="L8646" t="s">
        <v>30</v>
      </c>
      <c r="M8646" t="s">
        <v>31</v>
      </c>
      <c r="N8646" t="s">
        <v>32</v>
      </c>
      <c r="O8646">
        <v>350.69</v>
      </c>
      <c r="P8646" t="s">
        <v>22</v>
      </c>
      <c r="Q8646" t="s">
        <v>58</v>
      </c>
      <c r="R8646" t="s">
        <v>33</v>
      </c>
      <c r="S8646" t="s">
        <v>34</v>
      </c>
      <c r="T8646" t="s">
        <v>35</v>
      </c>
    </row>
    <row r="8647" spans="1:20">
      <c r="A8647" t="s">
        <v>58</v>
      </c>
      <c r="B8647" t="s">
        <v>22</v>
      </c>
      <c r="C8647" t="s">
        <v>2406</v>
      </c>
      <c r="D8647" t="s">
        <v>2407</v>
      </c>
      <c r="E8647" t="s">
        <v>25</v>
      </c>
      <c r="F8647" s="1">
        <v>18629</v>
      </c>
      <c r="G8647" t="s">
        <v>3202</v>
      </c>
      <c r="H8647">
        <v>201504</v>
      </c>
      <c r="I8647" t="s">
        <v>27</v>
      </c>
      <c r="J8647" t="s">
        <v>28</v>
      </c>
      <c r="K8647" t="s">
        <v>38</v>
      </c>
      <c r="L8647" t="s">
        <v>30</v>
      </c>
      <c r="M8647" t="s">
        <v>31</v>
      </c>
      <c r="N8647" t="s">
        <v>32</v>
      </c>
      <c r="O8647">
        <v>350.69</v>
      </c>
      <c r="P8647" t="s">
        <v>22</v>
      </c>
      <c r="Q8647" t="s">
        <v>58</v>
      </c>
      <c r="R8647" t="s">
        <v>33</v>
      </c>
      <c r="S8647" t="s">
        <v>34</v>
      </c>
      <c r="T8647" t="s">
        <v>35</v>
      </c>
    </row>
    <row r="8648" spans="1:20">
      <c r="A8648" t="s">
        <v>58</v>
      </c>
      <c r="B8648" t="s">
        <v>22</v>
      </c>
      <c r="C8648" t="s">
        <v>2406</v>
      </c>
      <c r="D8648" t="s">
        <v>2407</v>
      </c>
      <c r="E8648" t="s">
        <v>25</v>
      </c>
      <c r="F8648" s="1">
        <v>18629</v>
      </c>
      <c r="G8648" t="s">
        <v>3202</v>
      </c>
      <c r="H8648">
        <v>201504</v>
      </c>
      <c r="I8648" t="s">
        <v>27</v>
      </c>
      <c r="J8648" t="s">
        <v>28</v>
      </c>
      <c r="K8648" t="s">
        <v>39</v>
      </c>
      <c r="L8648" t="s">
        <v>30</v>
      </c>
      <c r="M8648" t="s">
        <v>31</v>
      </c>
      <c r="N8648" t="s">
        <v>32</v>
      </c>
      <c r="O8648">
        <v>350.69</v>
      </c>
      <c r="P8648" t="s">
        <v>22</v>
      </c>
      <c r="Q8648" t="s">
        <v>58</v>
      </c>
      <c r="R8648" t="s">
        <v>33</v>
      </c>
      <c r="S8648" t="s">
        <v>34</v>
      </c>
      <c r="T8648" t="s">
        <v>35</v>
      </c>
    </row>
    <row r="8649" spans="1:20">
      <c r="A8649" t="s">
        <v>58</v>
      </c>
      <c r="B8649" t="s">
        <v>22</v>
      </c>
      <c r="C8649" t="s">
        <v>2406</v>
      </c>
      <c r="D8649" t="s">
        <v>2407</v>
      </c>
      <c r="E8649" t="s">
        <v>25</v>
      </c>
      <c r="F8649" s="1">
        <v>18629</v>
      </c>
      <c r="G8649" t="s">
        <v>3202</v>
      </c>
      <c r="H8649">
        <v>201504</v>
      </c>
      <c r="I8649" t="s">
        <v>27</v>
      </c>
      <c r="J8649" t="s">
        <v>28</v>
      </c>
      <c r="K8649" t="s">
        <v>41</v>
      </c>
      <c r="L8649" t="s">
        <v>30</v>
      </c>
      <c r="M8649" t="s">
        <v>31</v>
      </c>
      <c r="N8649" t="s">
        <v>32</v>
      </c>
      <c r="O8649">
        <v>350.69</v>
      </c>
      <c r="P8649" t="s">
        <v>22</v>
      </c>
      <c r="Q8649" t="s">
        <v>58</v>
      </c>
      <c r="R8649" t="s">
        <v>33</v>
      </c>
      <c r="S8649" t="s">
        <v>34</v>
      </c>
      <c r="T8649" t="s">
        <v>35</v>
      </c>
    </row>
    <row r="8650" spans="1:20">
      <c r="A8650" t="s">
        <v>96</v>
      </c>
      <c r="B8650" t="s">
        <v>22</v>
      </c>
      <c r="C8650" t="s">
        <v>97</v>
      </c>
      <c r="D8650" t="s">
        <v>98</v>
      </c>
      <c r="E8650" t="s">
        <v>25</v>
      </c>
      <c r="F8650" s="1">
        <v>34050</v>
      </c>
      <c r="G8650" t="s">
        <v>3202</v>
      </c>
      <c r="H8650">
        <v>201504</v>
      </c>
      <c r="I8650" t="s">
        <v>27</v>
      </c>
      <c r="J8650" t="s">
        <v>28</v>
      </c>
      <c r="K8650" t="s">
        <v>29</v>
      </c>
      <c r="L8650" t="s">
        <v>30</v>
      </c>
      <c r="M8650" t="s">
        <v>31</v>
      </c>
      <c r="N8650" t="s">
        <v>32</v>
      </c>
      <c r="O8650">
        <v>11202.45</v>
      </c>
      <c r="P8650" t="s">
        <v>22</v>
      </c>
      <c r="Q8650" t="s">
        <v>96</v>
      </c>
      <c r="R8650" t="s">
        <v>33</v>
      </c>
      <c r="S8650" t="s">
        <v>34</v>
      </c>
      <c r="T8650" t="s">
        <v>35</v>
      </c>
    </row>
    <row r="8651" spans="1:20">
      <c r="A8651" t="s">
        <v>96</v>
      </c>
      <c r="B8651" t="s">
        <v>22</v>
      </c>
      <c r="C8651" t="s">
        <v>97</v>
      </c>
      <c r="D8651" t="s">
        <v>98</v>
      </c>
      <c r="E8651" t="s">
        <v>25</v>
      </c>
      <c r="F8651" s="1">
        <v>34050</v>
      </c>
      <c r="G8651" t="s">
        <v>3202</v>
      </c>
      <c r="H8651">
        <v>201504</v>
      </c>
      <c r="I8651" t="s">
        <v>27</v>
      </c>
      <c r="J8651" t="s">
        <v>28</v>
      </c>
      <c r="K8651" t="s">
        <v>36</v>
      </c>
      <c r="L8651" t="s">
        <v>30</v>
      </c>
      <c r="M8651" t="s">
        <v>31</v>
      </c>
      <c r="N8651" t="s">
        <v>32</v>
      </c>
      <c r="O8651">
        <v>11849.47</v>
      </c>
      <c r="P8651" t="s">
        <v>22</v>
      </c>
      <c r="Q8651" t="s">
        <v>96</v>
      </c>
      <c r="R8651" t="s">
        <v>33</v>
      </c>
      <c r="S8651" t="s">
        <v>34</v>
      </c>
      <c r="T8651" t="s">
        <v>35</v>
      </c>
    </row>
    <row r="8652" spans="1:20">
      <c r="A8652" t="s">
        <v>96</v>
      </c>
      <c r="B8652" t="s">
        <v>22</v>
      </c>
      <c r="C8652" t="s">
        <v>97</v>
      </c>
      <c r="D8652" t="s">
        <v>98</v>
      </c>
      <c r="E8652" t="s">
        <v>25</v>
      </c>
      <c r="F8652" s="1">
        <v>34050</v>
      </c>
      <c r="G8652" t="s">
        <v>3202</v>
      </c>
      <c r="H8652">
        <v>201504</v>
      </c>
      <c r="I8652" t="s">
        <v>27</v>
      </c>
      <c r="J8652" t="s">
        <v>28</v>
      </c>
      <c r="K8652" t="s">
        <v>37</v>
      </c>
      <c r="L8652" t="s">
        <v>30</v>
      </c>
      <c r="M8652" t="s">
        <v>31</v>
      </c>
      <c r="N8652" t="s">
        <v>32</v>
      </c>
      <c r="O8652">
        <v>246.62</v>
      </c>
      <c r="P8652" t="s">
        <v>22</v>
      </c>
      <c r="Q8652" t="s">
        <v>96</v>
      </c>
      <c r="R8652" t="s">
        <v>33</v>
      </c>
      <c r="S8652" t="s">
        <v>34</v>
      </c>
      <c r="T8652" t="s">
        <v>35</v>
      </c>
    </row>
    <row r="8653" spans="1:20">
      <c r="A8653" t="s">
        <v>96</v>
      </c>
      <c r="B8653" t="s">
        <v>22</v>
      </c>
      <c r="C8653" t="s">
        <v>97</v>
      </c>
      <c r="D8653" t="s">
        <v>98</v>
      </c>
      <c r="E8653" t="s">
        <v>25</v>
      </c>
      <c r="F8653" s="1">
        <v>34050</v>
      </c>
      <c r="G8653" t="s">
        <v>3202</v>
      </c>
      <c r="H8653">
        <v>201504</v>
      </c>
      <c r="I8653" t="s">
        <v>27</v>
      </c>
      <c r="J8653" t="s">
        <v>28</v>
      </c>
      <c r="K8653" t="s">
        <v>38</v>
      </c>
      <c r="L8653" t="s">
        <v>30</v>
      </c>
      <c r="M8653" t="s">
        <v>31</v>
      </c>
      <c r="N8653" t="s">
        <v>32</v>
      </c>
      <c r="O8653">
        <v>123.28</v>
      </c>
      <c r="P8653" t="s">
        <v>22</v>
      </c>
      <c r="Q8653" t="s">
        <v>96</v>
      </c>
      <c r="R8653" t="s">
        <v>33</v>
      </c>
      <c r="S8653" t="s">
        <v>34</v>
      </c>
      <c r="T8653" t="s">
        <v>35</v>
      </c>
    </row>
    <row r="8654" spans="1:20">
      <c r="A8654" t="s">
        <v>96</v>
      </c>
      <c r="B8654" t="s">
        <v>22</v>
      </c>
      <c r="C8654" t="s">
        <v>97</v>
      </c>
      <c r="D8654" t="s">
        <v>98</v>
      </c>
      <c r="E8654" t="s">
        <v>25</v>
      </c>
      <c r="F8654" s="1">
        <v>34050</v>
      </c>
      <c r="G8654" t="s">
        <v>3202</v>
      </c>
      <c r="H8654">
        <v>201504</v>
      </c>
      <c r="I8654" t="s">
        <v>27</v>
      </c>
      <c r="J8654" t="s">
        <v>28</v>
      </c>
      <c r="K8654" t="s">
        <v>41</v>
      </c>
      <c r="L8654" t="s">
        <v>30</v>
      </c>
      <c r="M8654" t="s">
        <v>31</v>
      </c>
      <c r="N8654" t="s">
        <v>32</v>
      </c>
      <c r="O8654">
        <v>132.63</v>
      </c>
      <c r="P8654" t="s">
        <v>22</v>
      </c>
      <c r="Q8654" t="s">
        <v>96</v>
      </c>
      <c r="R8654" t="s">
        <v>33</v>
      </c>
      <c r="S8654" t="s">
        <v>34</v>
      </c>
      <c r="T8654" t="s">
        <v>35</v>
      </c>
    </row>
    <row r="8655" spans="1:20">
      <c r="A8655" t="s">
        <v>61</v>
      </c>
      <c r="B8655" t="s">
        <v>22</v>
      </c>
      <c r="C8655" t="s">
        <v>99</v>
      </c>
      <c r="D8655" t="s">
        <v>100</v>
      </c>
      <c r="E8655" t="s">
        <v>25</v>
      </c>
      <c r="F8655" s="1">
        <v>34050</v>
      </c>
      <c r="G8655" t="s">
        <v>3202</v>
      </c>
      <c r="H8655">
        <v>201504</v>
      </c>
      <c r="I8655" t="s">
        <v>27</v>
      </c>
      <c r="J8655" t="s">
        <v>28</v>
      </c>
      <c r="K8655" t="s">
        <v>29</v>
      </c>
      <c r="L8655" t="s">
        <v>30</v>
      </c>
      <c r="M8655" t="s">
        <v>31</v>
      </c>
      <c r="N8655" t="s">
        <v>32</v>
      </c>
      <c r="O8655">
        <v>3423.7000000000003</v>
      </c>
      <c r="P8655" t="s">
        <v>22</v>
      </c>
      <c r="Q8655" t="s">
        <v>61</v>
      </c>
      <c r="R8655" t="s">
        <v>33</v>
      </c>
      <c r="S8655" t="s">
        <v>34</v>
      </c>
      <c r="T8655" t="s">
        <v>35</v>
      </c>
    </row>
    <row r="8656" spans="1:20">
      <c r="A8656" t="s">
        <v>61</v>
      </c>
      <c r="B8656" t="s">
        <v>22</v>
      </c>
      <c r="C8656" t="s">
        <v>99</v>
      </c>
      <c r="D8656" t="s">
        <v>100</v>
      </c>
      <c r="E8656" t="s">
        <v>25</v>
      </c>
      <c r="F8656" s="1">
        <v>34050</v>
      </c>
      <c r="G8656" t="s">
        <v>3202</v>
      </c>
      <c r="H8656">
        <v>201504</v>
      </c>
      <c r="I8656" t="s">
        <v>27</v>
      </c>
      <c r="J8656" t="s">
        <v>28</v>
      </c>
      <c r="K8656" t="s">
        <v>36</v>
      </c>
      <c r="L8656" t="s">
        <v>30</v>
      </c>
      <c r="M8656" t="s">
        <v>31</v>
      </c>
      <c r="N8656" t="s">
        <v>32</v>
      </c>
      <c r="O8656">
        <v>3078.88</v>
      </c>
      <c r="P8656" t="s">
        <v>22</v>
      </c>
      <c r="Q8656" t="s">
        <v>61</v>
      </c>
      <c r="R8656" t="s">
        <v>33</v>
      </c>
      <c r="S8656" t="s">
        <v>34</v>
      </c>
      <c r="T8656" t="s">
        <v>35</v>
      </c>
    </row>
    <row r="8657" spans="1:20">
      <c r="A8657" t="s">
        <v>61</v>
      </c>
      <c r="B8657" t="s">
        <v>22</v>
      </c>
      <c r="C8657" t="s">
        <v>99</v>
      </c>
      <c r="D8657" t="s">
        <v>100</v>
      </c>
      <c r="E8657" t="s">
        <v>25</v>
      </c>
      <c r="F8657" s="1">
        <v>34050</v>
      </c>
      <c r="G8657" t="s">
        <v>3202</v>
      </c>
      <c r="H8657">
        <v>201504</v>
      </c>
      <c r="I8657" t="s">
        <v>27</v>
      </c>
      <c r="J8657" t="s">
        <v>28</v>
      </c>
      <c r="K8657" t="s">
        <v>37</v>
      </c>
      <c r="L8657" t="s">
        <v>30</v>
      </c>
      <c r="M8657" t="s">
        <v>31</v>
      </c>
      <c r="N8657" t="s">
        <v>32</v>
      </c>
      <c r="O8657">
        <v>7376.59</v>
      </c>
      <c r="P8657" t="s">
        <v>22</v>
      </c>
      <c r="Q8657" t="s">
        <v>61</v>
      </c>
      <c r="R8657" t="s">
        <v>33</v>
      </c>
      <c r="S8657" t="s">
        <v>34</v>
      </c>
      <c r="T8657" t="s">
        <v>35</v>
      </c>
    </row>
    <row r="8658" spans="1:20">
      <c r="A8658" t="s">
        <v>61</v>
      </c>
      <c r="B8658" t="s">
        <v>22</v>
      </c>
      <c r="C8658" t="s">
        <v>99</v>
      </c>
      <c r="D8658" t="s">
        <v>100</v>
      </c>
      <c r="E8658" t="s">
        <v>25</v>
      </c>
      <c r="F8658" s="1">
        <v>34050</v>
      </c>
      <c r="G8658" t="s">
        <v>3202</v>
      </c>
      <c r="H8658">
        <v>201504</v>
      </c>
      <c r="I8658" t="s">
        <v>27</v>
      </c>
      <c r="J8658" t="s">
        <v>28</v>
      </c>
      <c r="K8658" t="s">
        <v>38</v>
      </c>
      <c r="L8658" t="s">
        <v>30</v>
      </c>
      <c r="M8658" t="s">
        <v>31</v>
      </c>
      <c r="N8658" t="s">
        <v>32</v>
      </c>
      <c r="O8658">
        <v>4476.79</v>
      </c>
      <c r="P8658" t="s">
        <v>22</v>
      </c>
      <c r="Q8658" t="s">
        <v>61</v>
      </c>
      <c r="R8658" t="s">
        <v>33</v>
      </c>
      <c r="S8658" t="s">
        <v>34</v>
      </c>
      <c r="T8658" t="s">
        <v>35</v>
      </c>
    </row>
    <row r="8659" spans="1:20">
      <c r="A8659" t="s">
        <v>61</v>
      </c>
      <c r="B8659" t="s">
        <v>22</v>
      </c>
      <c r="C8659" t="s">
        <v>99</v>
      </c>
      <c r="D8659" t="s">
        <v>100</v>
      </c>
      <c r="E8659" t="s">
        <v>25</v>
      </c>
      <c r="F8659" s="1">
        <v>34050</v>
      </c>
      <c r="G8659" t="s">
        <v>3202</v>
      </c>
      <c r="H8659">
        <v>201504</v>
      </c>
      <c r="I8659" t="s">
        <v>27</v>
      </c>
      <c r="J8659" t="s">
        <v>28</v>
      </c>
      <c r="K8659" t="s">
        <v>41</v>
      </c>
      <c r="L8659" t="s">
        <v>30</v>
      </c>
      <c r="M8659" t="s">
        <v>31</v>
      </c>
      <c r="N8659" t="s">
        <v>32</v>
      </c>
      <c r="O8659">
        <v>2656.7200000000003</v>
      </c>
      <c r="P8659" t="s">
        <v>22</v>
      </c>
      <c r="Q8659" t="s">
        <v>61</v>
      </c>
      <c r="R8659" t="s">
        <v>33</v>
      </c>
      <c r="S8659" t="s">
        <v>34</v>
      </c>
      <c r="T8659" t="s">
        <v>35</v>
      </c>
    </row>
    <row r="8660" spans="1:20">
      <c r="A8660" t="s">
        <v>61</v>
      </c>
      <c r="B8660" t="s">
        <v>22</v>
      </c>
      <c r="C8660" t="s">
        <v>99</v>
      </c>
      <c r="D8660" t="s">
        <v>100</v>
      </c>
      <c r="E8660" t="s">
        <v>25</v>
      </c>
      <c r="F8660" s="1">
        <v>34050</v>
      </c>
      <c r="G8660" t="s">
        <v>3202</v>
      </c>
      <c r="H8660">
        <v>201504</v>
      </c>
      <c r="I8660" t="s">
        <v>27</v>
      </c>
      <c r="J8660" t="s">
        <v>28</v>
      </c>
      <c r="K8660" t="s">
        <v>44</v>
      </c>
      <c r="L8660" t="s">
        <v>30</v>
      </c>
      <c r="M8660" t="s">
        <v>31</v>
      </c>
      <c r="N8660" t="s">
        <v>32</v>
      </c>
      <c r="O8660">
        <v>1757.3400000000001</v>
      </c>
      <c r="P8660" t="s">
        <v>22</v>
      </c>
      <c r="Q8660" t="s">
        <v>61</v>
      </c>
      <c r="R8660" t="s">
        <v>33</v>
      </c>
      <c r="S8660" t="s">
        <v>34</v>
      </c>
      <c r="T8660" t="s">
        <v>35</v>
      </c>
    </row>
    <row r="8661" spans="1:20">
      <c r="A8661" t="s">
        <v>96</v>
      </c>
      <c r="B8661" t="s">
        <v>22</v>
      </c>
      <c r="C8661" t="s">
        <v>101</v>
      </c>
      <c r="D8661" t="s">
        <v>102</v>
      </c>
      <c r="E8661" t="s">
        <v>25</v>
      </c>
      <c r="F8661" s="1">
        <v>38353</v>
      </c>
      <c r="G8661" t="s">
        <v>3202</v>
      </c>
      <c r="H8661">
        <v>201504</v>
      </c>
      <c r="I8661" t="s">
        <v>27</v>
      </c>
      <c r="J8661" t="s">
        <v>28</v>
      </c>
      <c r="K8661" t="s">
        <v>29</v>
      </c>
      <c r="L8661" t="s">
        <v>30</v>
      </c>
      <c r="M8661" t="s">
        <v>31</v>
      </c>
      <c r="N8661" t="s">
        <v>32</v>
      </c>
      <c r="O8661">
        <v>-2313.84</v>
      </c>
      <c r="P8661" t="s">
        <v>22</v>
      </c>
      <c r="Q8661" t="s">
        <v>96</v>
      </c>
      <c r="R8661" t="s">
        <v>33</v>
      </c>
      <c r="S8661" t="s">
        <v>34</v>
      </c>
      <c r="T8661" t="s">
        <v>35</v>
      </c>
    </row>
    <row r="8662" spans="1:20">
      <c r="A8662" t="s">
        <v>96</v>
      </c>
      <c r="B8662" t="s">
        <v>22</v>
      </c>
      <c r="C8662" t="s">
        <v>101</v>
      </c>
      <c r="D8662" t="s">
        <v>102</v>
      </c>
      <c r="E8662" t="s">
        <v>25</v>
      </c>
      <c r="F8662" s="1">
        <v>38353</v>
      </c>
      <c r="G8662" t="s">
        <v>3202</v>
      </c>
      <c r="H8662">
        <v>201504</v>
      </c>
      <c r="I8662" t="s">
        <v>27</v>
      </c>
      <c r="J8662" t="s">
        <v>28</v>
      </c>
      <c r="K8662" t="s">
        <v>36</v>
      </c>
      <c r="L8662" t="s">
        <v>30</v>
      </c>
      <c r="M8662" t="s">
        <v>31</v>
      </c>
      <c r="N8662" t="s">
        <v>32</v>
      </c>
      <c r="O8662">
        <v>-2572.2000000000003</v>
      </c>
      <c r="P8662" t="s">
        <v>22</v>
      </c>
      <c r="Q8662" t="s">
        <v>96</v>
      </c>
      <c r="R8662" t="s">
        <v>33</v>
      </c>
      <c r="S8662" t="s">
        <v>34</v>
      </c>
      <c r="T8662" t="s">
        <v>35</v>
      </c>
    </row>
    <row r="8663" spans="1:20">
      <c r="A8663" t="s">
        <v>96</v>
      </c>
      <c r="B8663" t="s">
        <v>22</v>
      </c>
      <c r="C8663" t="s">
        <v>101</v>
      </c>
      <c r="D8663" t="s">
        <v>102</v>
      </c>
      <c r="E8663" t="s">
        <v>25</v>
      </c>
      <c r="F8663" s="1">
        <v>38353</v>
      </c>
      <c r="G8663" t="s">
        <v>3202</v>
      </c>
      <c r="H8663">
        <v>201504</v>
      </c>
      <c r="I8663" t="s">
        <v>27</v>
      </c>
      <c r="J8663" t="s">
        <v>28</v>
      </c>
      <c r="K8663" t="s">
        <v>37</v>
      </c>
      <c r="L8663" t="s">
        <v>30</v>
      </c>
      <c r="M8663" t="s">
        <v>31</v>
      </c>
      <c r="N8663" t="s">
        <v>32</v>
      </c>
      <c r="O8663">
        <v>-2319.36</v>
      </c>
      <c r="P8663" t="s">
        <v>22</v>
      </c>
      <c r="Q8663" t="s">
        <v>96</v>
      </c>
      <c r="R8663" t="s">
        <v>33</v>
      </c>
      <c r="S8663" t="s">
        <v>34</v>
      </c>
      <c r="T8663" t="s">
        <v>35</v>
      </c>
    </row>
    <row r="8664" spans="1:20">
      <c r="A8664" t="s">
        <v>96</v>
      </c>
      <c r="B8664" t="s">
        <v>22</v>
      </c>
      <c r="C8664" t="s">
        <v>101</v>
      </c>
      <c r="D8664" t="s">
        <v>102</v>
      </c>
      <c r="E8664" t="s">
        <v>25</v>
      </c>
      <c r="F8664" s="1">
        <v>38353</v>
      </c>
      <c r="G8664" t="s">
        <v>3202</v>
      </c>
      <c r="H8664">
        <v>201504</v>
      </c>
      <c r="I8664" t="s">
        <v>27</v>
      </c>
      <c r="J8664" t="s">
        <v>28</v>
      </c>
      <c r="K8664" t="s">
        <v>38</v>
      </c>
      <c r="L8664" t="s">
        <v>30</v>
      </c>
      <c r="M8664" t="s">
        <v>31</v>
      </c>
      <c r="N8664" t="s">
        <v>32</v>
      </c>
      <c r="O8664">
        <v>-155.6</v>
      </c>
      <c r="P8664" t="s">
        <v>22</v>
      </c>
      <c r="Q8664" t="s">
        <v>96</v>
      </c>
      <c r="R8664" t="s">
        <v>33</v>
      </c>
      <c r="S8664" t="s">
        <v>34</v>
      </c>
      <c r="T8664" t="s">
        <v>35</v>
      </c>
    </row>
    <row r="8665" spans="1:20">
      <c r="A8665" t="s">
        <v>96</v>
      </c>
      <c r="B8665" t="s">
        <v>22</v>
      </c>
      <c r="C8665" t="s">
        <v>101</v>
      </c>
      <c r="D8665" t="s">
        <v>102</v>
      </c>
      <c r="E8665" t="s">
        <v>25</v>
      </c>
      <c r="F8665" s="1">
        <v>38353</v>
      </c>
      <c r="G8665" t="s">
        <v>3202</v>
      </c>
      <c r="H8665">
        <v>201504</v>
      </c>
      <c r="I8665" t="s">
        <v>27</v>
      </c>
      <c r="J8665" t="s">
        <v>28</v>
      </c>
      <c r="K8665" t="s">
        <v>39</v>
      </c>
      <c r="L8665" t="s">
        <v>30</v>
      </c>
      <c r="M8665" t="s">
        <v>31</v>
      </c>
      <c r="N8665" t="s">
        <v>32</v>
      </c>
      <c r="O8665">
        <v>-2313.79</v>
      </c>
      <c r="P8665" t="s">
        <v>22</v>
      </c>
      <c r="Q8665" t="s">
        <v>96</v>
      </c>
      <c r="R8665" t="s">
        <v>33</v>
      </c>
      <c r="S8665" t="s">
        <v>34</v>
      </c>
      <c r="T8665" t="s">
        <v>35</v>
      </c>
    </row>
    <row r="8666" spans="1:20">
      <c r="A8666" t="s">
        <v>96</v>
      </c>
      <c r="B8666" t="s">
        <v>22</v>
      </c>
      <c r="C8666" t="s">
        <v>101</v>
      </c>
      <c r="D8666" t="s">
        <v>102</v>
      </c>
      <c r="E8666" t="s">
        <v>25</v>
      </c>
      <c r="F8666" s="1">
        <v>38353</v>
      </c>
      <c r="G8666" t="s">
        <v>3202</v>
      </c>
      <c r="H8666">
        <v>201504</v>
      </c>
      <c r="I8666" t="s">
        <v>27</v>
      </c>
      <c r="J8666" t="s">
        <v>28</v>
      </c>
      <c r="K8666" t="s">
        <v>41</v>
      </c>
      <c r="L8666" t="s">
        <v>30</v>
      </c>
      <c r="M8666" t="s">
        <v>31</v>
      </c>
      <c r="N8666" t="s">
        <v>32</v>
      </c>
      <c r="O8666">
        <v>-2313.75</v>
      </c>
      <c r="P8666" t="s">
        <v>22</v>
      </c>
      <c r="Q8666" t="s">
        <v>96</v>
      </c>
      <c r="R8666" t="s">
        <v>33</v>
      </c>
      <c r="S8666" t="s">
        <v>34</v>
      </c>
      <c r="T8666" t="s">
        <v>35</v>
      </c>
    </row>
    <row r="8667" spans="1:20">
      <c r="A8667" t="s">
        <v>103</v>
      </c>
      <c r="B8667" t="s">
        <v>22</v>
      </c>
      <c r="C8667" t="s">
        <v>104</v>
      </c>
      <c r="D8667" t="s">
        <v>105</v>
      </c>
      <c r="E8667" t="s">
        <v>25</v>
      </c>
      <c r="F8667" s="1">
        <v>34579</v>
      </c>
      <c r="G8667" t="s">
        <v>3202</v>
      </c>
      <c r="H8667">
        <v>201504</v>
      </c>
      <c r="I8667" t="s">
        <v>27</v>
      </c>
      <c r="J8667" t="s">
        <v>53</v>
      </c>
      <c r="K8667" t="s">
        <v>29</v>
      </c>
      <c r="L8667" t="s">
        <v>54</v>
      </c>
      <c r="M8667" t="s">
        <v>31</v>
      </c>
      <c r="N8667" t="s">
        <v>32</v>
      </c>
      <c r="O8667">
        <v>9214.2900000000009</v>
      </c>
      <c r="P8667" t="s">
        <v>22</v>
      </c>
      <c r="Q8667" t="s">
        <v>103</v>
      </c>
      <c r="R8667" t="s">
        <v>33</v>
      </c>
      <c r="S8667" t="s">
        <v>34</v>
      </c>
      <c r="T8667" t="s">
        <v>35</v>
      </c>
    </row>
    <row r="8668" spans="1:20">
      <c r="A8668" t="s">
        <v>103</v>
      </c>
      <c r="B8668" t="s">
        <v>22</v>
      </c>
      <c r="C8668" t="s">
        <v>104</v>
      </c>
      <c r="D8668" t="s">
        <v>105</v>
      </c>
      <c r="E8668" t="s">
        <v>25</v>
      </c>
      <c r="F8668" s="1">
        <v>34579</v>
      </c>
      <c r="G8668" t="s">
        <v>3202</v>
      </c>
      <c r="H8668">
        <v>201504</v>
      </c>
      <c r="I8668" t="s">
        <v>27</v>
      </c>
      <c r="J8668" t="s">
        <v>53</v>
      </c>
      <c r="K8668" t="s">
        <v>36</v>
      </c>
      <c r="L8668" t="s">
        <v>54</v>
      </c>
      <c r="M8668" t="s">
        <v>31</v>
      </c>
      <c r="N8668" t="s">
        <v>32</v>
      </c>
      <c r="O8668">
        <v>5126.25</v>
      </c>
      <c r="P8668" t="s">
        <v>22</v>
      </c>
      <c r="Q8668" t="s">
        <v>103</v>
      </c>
      <c r="R8668" t="s">
        <v>33</v>
      </c>
      <c r="S8668" t="s">
        <v>34</v>
      </c>
      <c r="T8668" t="s">
        <v>35</v>
      </c>
    </row>
    <row r="8669" spans="1:20">
      <c r="A8669" t="s">
        <v>103</v>
      </c>
      <c r="B8669" t="s">
        <v>22</v>
      </c>
      <c r="C8669" t="s">
        <v>104</v>
      </c>
      <c r="D8669" t="s">
        <v>105</v>
      </c>
      <c r="E8669" t="s">
        <v>25</v>
      </c>
      <c r="F8669" s="1">
        <v>34579</v>
      </c>
      <c r="G8669" t="s">
        <v>3202</v>
      </c>
      <c r="H8669">
        <v>201504</v>
      </c>
      <c r="I8669" t="s">
        <v>27</v>
      </c>
      <c r="J8669" t="s">
        <v>53</v>
      </c>
      <c r="K8669" t="s">
        <v>37</v>
      </c>
      <c r="L8669" t="s">
        <v>54</v>
      </c>
      <c r="M8669" t="s">
        <v>31</v>
      </c>
      <c r="N8669" t="s">
        <v>32</v>
      </c>
      <c r="O8669">
        <v>2294.5300000000002</v>
      </c>
      <c r="P8669" t="s">
        <v>22</v>
      </c>
      <c r="Q8669" t="s">
        <v>103</v>
      </c>
      <c r="R8669" t="s">
        <v>33</v>
      </c>
      <c r="S8669" t="s">
        <v>34</v>
      </c>
      <c r="T8669" t="s">
        <v>35</v>
      </c>
    </row>
    <row r="8670" spans="1:20">
      <c r="A8670" t="s">
        <v>103</v>
      </c>
      <c r="B8670" t="s">
        <v>22</v>
      </c>
      <c r="C8670" t="s">
        <v>104</v>
      </c>
      <c r="D8670" t="s">
        <v>105</v>
      </c>
      <c r="E8670" t="s">
        <v>25</v>
      </c>
      <c r="F8670" s="1">
        <v>34579</v>
      </c>
      <c r="G8670" t="s">
        <v>3202</v>
      </c>
      <c r="H8670">
        <v>201504</v>
      </c>
      <c r="I8670" t="s">
        <v>27</v>
      </c>
      <c r="J8670" t="s">
        <v>53</v>
      </c>
      <c r="K8670" t="s">
        <v>38</v>
      </c>
      <c r="L8670" t="s">
        <v>54</v>
      </c>
      <c r="M8670" t="s">
        <v>31</v>
      </c>
      <c r="N8670" t="s">
        <v>32</v>
      </c>
      <c r="O8670">
        <v>5090.6500000000005</v>
      </c>
      <c r="P8670" t="s">
        <v>22</v>
      </c>
      <c r="Q8670" t="s">
        <v>103</v>
      </c>
      <c r="R8670" t="s">
        <v>33</v>
      </c>
      <c r="S8670" t="s">
        <v>34</v>
      </c>
      <c r="T8670" t="s">
        <v>35</v>
      </c>
    </row>
    <row r="8671" spans="1:20">
      <c r="A8671" t="s">
        <v>103</v>
      </c>
      <c r="B8671" t="s">
        <v>22</v>
      </c>
      <c r="C8671" t="s">
        <v>104</v>
      </c>
      <c r="D8671" t="s">
        <v>105</v>
      </c>
      <c r="E8671" t="s">
        <v>25</v>
      </c>
      <c r="F8671" s="1">
        <v>34579</v>
      </c>
      <c r="G8671" t="s">
        <v>3202</v>
      </c>
      <c r="H8671">
        <v>201504</v>
      </c>
      <c r="I8671" t="s">
        <v>27</v>
      </c>
      <c r="J8671" t="s">
        <v>53</v>
      </c>
      <c r="K8671" t="s">
        <v>41</v>
      </c>
      <c r="L8671" t="s">
        <v>54</v>
      </c>
      <c r="M8671" t="s">
        <v>31</v>
      </c>
      <c r="N8671" t="s">
        <v>32</v>
      </c>
      <c r="O8671">
        <v>3547.98</v>
      </c>
      <c r="P8671" t="s">
        <v>22</v>
      </c>
      <c r="Q8671" t="s">
        <v>103</v>
      </c>
      <c r="R8671" t="s">
        <v>33</v>
      </c>
      <c r="S8671" t="s">
        <v>34</v>
      </c>
      <c r="T8671" t="s">
        <v>35</v>
      </c>
    </row>
    <row r="8672" spans="1:20">
      <c r="A8672" t="s">
        <v>45</v>
      </c>
      <c r="B8672" t="s">
        <v>22</v>
      </c>
      <c r="C8672" t="s">
        <v>106</v>
      </c>
      <c r="D8672" t="s">
        <v>107</v>
      </c>
      <c r="E8672" t="s">
        <v>25</v>
      </c>
      <c r="F8672" s="1">
        <v>34050</v>
      </c>
      <c r="G8672" t="s">
        <v>3202</v>
      </c>
      <c r="H8672">
        <v>201504</v>
      </c>
      <c r="I8672" t="s">
        <v>27</v>
      </c>
      <c r="J8672" t="s">
        <v>28</v>
      </c>
      <c r="K8672" t="s">
        <v>29</v>
      </c>
      <c r="L8672" t="s">
        <v>30</v>
      </c>
      <c r="M8672" t="s">
        <v>31</v>
      </c>
      <c r="N8672" t="s">
        <v>32</v>
      </c>
      <c r="O8672">
        <v>3600.73</v>
      </c>
      <c r="P8672" t="s">
        <v>22</v>
      </c>
      <c r="Q8672" t="s">
        <v>45</v>
      </c>
      <c r="R8672" t="s">
        <v>33</v>
      </c>
      <c r="S8672" t="s">
        <v>34</v>
      </c>
      <c r="T8672" t="s">
        <v>35</v>
      </c>
    </row>
    <row r="8673" spans="1:20">
      <c r="A8673" t="s">
        <v>45</v>
      </c>
      <c r="B8673" t="s">
        <v>22</v>
      </c>
      <c r="C8673" t="s">
        <v>106</v>
      </c>
      <c r="D8673" t="s">
        <v>107</v>
      </c>
      <c r="E8673" t="s">
        <v>25</v>
      </c>
      <c r="F8673" s="1">
        <v>34050</v>
      </c>
      <c r="G8673" t="s">
        <v>3202</v>
      </c>
      <c r="H8673">
        <v>201504</v>
      </c>
      <c r="I8673" t="s">
        <v>27</v>
      </c>
      <c r="J8673" t="s">
        <v>28</v>
      </c>
      <c r="K8673" t="s">
        <v>36</v>
      </c>
      <c r="L8673" t="s">
        <v>30</v>
      </c>
      <c r="M8673" t="s">
        <v>31</v>
      </c>
      <c r="N8673" t="s">
        <v>32</v>
      </c>
      <c r="O8673">
        <v>3407.61</v>
      </c>
      <c r="P8673" t="s">
        <v>22</v>
      </c>
      <c r="Q8673" t="s">
        <v>45</v>
      </c>
      <c r="R8673" t="s">
        <v>33</v>
      </c>
      <c r="S8673" t="s">
        <v>34</v>
      </c>
      <c r="T8673" t="s">
        <v>35</v>
      </c>
    </row>
    <row r="8674" spans="1:20">
      <c r="A8674" t="s">
        <v>45</v>
      </c>
      <c r="B8674" t="s">
        <v>22</v>
      </c>
      <c r="C8674" t="s">
        <v>106</v>
      </c>
      <c r="D8674" t="s">
        <v>107</v>
      </c>
      <c r="E8674" t="s">
        <v>25</v>
      </c>
      <c r="F8674" s="1">
        <v>34050</v>
      </c>
      <c r="G8674" t="s">
        <v>3202</v>
      </c>
      <c r="H8674">
        <v>201504</v>
      </c>
      <c r="I8674" t="s">
        <v>27</v>
      </c>
      <c r="J8674" t="s">
        <v>28</v>
      </c>
      <c r="K8674" t="s">
        <v>37</v>
      </c>
      <c r="L8674" t="s">
        <v>30</v>
      </c>
      <c r="M8674" t="s">
        <v>31</v>
      </c>
      <c r="N8674" t="s">
        <v>32</v>
      </c>
      <c r="O8674">
        <v>1868.2</v>
      </c>
      <c r="P8674" t="s">
        <v>22</v>
      </c>
      <c r="Q8674" t="s">
        <v>45</v>
      </c>
      <c r="R8674" t="s">
        <v>33</v>
      </c>
      <c r="S8674" t="s">
        <v>34</v>
      </c>
      <c r="T8674" t="s">
        <v>35</v>
      </c>
    </row>
    <row r="8675" spans="1:20">
      <c r="A8675" t="s">
        <v>45</v>
      </c>
      <c r="B8675" t="s">
        <v>22</v>
      </c>
      <c r="C8675" t="s">
        <v>106</v>
      </c>
      <c r="D8675" t="s">
        <v>107</v>
      </c>
      <c r="E8675" t="s">
        <v>25</v>
      </c>
      <c r="F8675" s="1">
        <v>34050</v>
      </c>
      <c r="G8675" t="s">
        <v>3202</v>
      </c>
      <c r="H8675">
        <v>201504</v>
      </c>
      <c r="I8675" t="s">
        <v>27</v>
      </c>
      <c r="J8675" t="s">
        <v>28</v>
      </c>
      <c r="K8675" t="s">
        <v>38</v>
      </c>
      <c r="L8675" t="s">
        <v>30</v>
      </c>
      <c r="M8675" t="s">
        <v>31</v>
      </c>
      <c r="N8675" t="s">
        <v>32</v>
      </c>
      <c r="O8675">
        <v>2670.26</v>
      </c>
      <c r="P8675" t="s">
        <v>22</v>
      </c>
      <c r="Q8675" t="s">
        <v>45</v>
      </c>
      <c r="R8675" t="s">
        <v>33</v>
      </c>
      <c r="S8675" t="s">
        <v>34</v>
      </c>
      <c r="T8675" t="s">
        <v>35</v>
      </c>
    </row>
    <row r="8676" spans="1:20">
      <c r="A8676" t="s">
        <v>45</v>
      </c>
      <c r="B8676" t="s">
        <v>22</v>
      </c>
      <c r="C8676" t="s">
        <v>106</v>
      </c>
      <c r="D8676" t="s">
        <v>107</v>
      </c>
      <c r="E8676" t="s">
        <v>25</v>
      </c>
      <c r="F8676" s="1">
        <v>34050</v>
      </c>
      <c r="G8676" t="s">
        <v>3202</v>
      </c>
      <c r="H8676">
        <v>201504</v>
      </c>
      <c r="I8676" t="s">
        <v>27</v>
      </c>
      <c r="J8676" t="s">
        <v>28</v>
      </c>
      <c r="K8676" t="s">
        <v>39</v>
      </c>
      <c r="L8676" t="s">
        <v>30</v>
      </c>
      <c r="M8676" t="s">
        <v>31</v>
      </c>
      <c r="N8676" t="s">
        <v>32</v>
      </c>
      <c r="O8676">
        <v>-0.01</v>
      </c>
      <c r="P8676" t="s">
        <v>22</v>
      </c>
      <c r="Q8676" t="s">
        <v>45</v>
      </c>
      <c r="R8676" t="s">
        <v>33</v>
      </c>
      <c r="S8676" t="s">
        <v>34</v>
      </c>
      <c r="T8676" t="s">
        <v>35</v>
      </c>
    </row>
    <row r="8677" spans="1:20">
      <c r="A8677" t="s">
        <v>45</v>
      </c>
      <c r="B8677" t="s">
        <v>22</v>
      </c>
      <c r="C8677" t="s">
        <v>106</v>
      </c>
      <c r="D8677" t="s">
        <v>107</v>
      </c>
      <c r="E8677" t="s">
        <v>25</v>
      </c>
      <c r="F8677" s="1">
        <v>34050</v>
      </c>
      <c r="G8677" t="s">
        <v>3202</v>
      </c>
      <c r="H8677">
        <v>201504</v>
      </c>
      <c r="I8677" t="s">
        <v>27</v>
      </c>
      <c r="J8677" t="s">
        <v>28</v>
      </c>
      <c r="K8677" t="s">
        <v>40</v>
      </c>
      <c r="L8677" t="s">
        <v>30</v>
      </c>
      <c r="M8677" t="s">
        <v>31</v>
      </c>
      <c r="N8677" t="s">
        <v>32</v>
      </c>
      <c r="O8677">
        <v>1599.88</v>
      </c>
      <c r="P8677" t="s">
        <v>22</v>
      </c>
      <c r="Q8677" t="s">
        <v>45</v>
      </c>
      <c r="R8677" t="s">
        <v>33</v>
      </c>
      <c r="S8677" t="s">
        <v>34</v>
      </c>
      <c r="T8677" t="s">
        <v>35</v>
      </c>
    </row>
    <row r="8678" spans="1:20">
      <c r="A8678" t="s">
        <v>45</v>
      </c>
      <c r="B8678" t="s">
        <v>22</v>
      </c>
      <c r="C8678" t="s">
        <v>106</v>
      </c>
      <c r="D8678" t="s">
        <v>107</v>
      </c>
      <c r="E8678" t="s">
        <v>25</v>
      </c>
      <c r="F8678" s="1">
        <v>34050</v>
      </c>
      <c r="G8678" t="s">
        <v>3202</v>
      </c>
      <c r="H8678">
        <v>201504</v>
      </c>
      <c r="I8678" t="s">
        <v>27</v>
      </c>
      <c r="J8678" t="s">
        <v>28</v>
      </c>
      <c r="K8678" t="s">
        <v>41</v>
      </c>
      <c r="L8678" t="s">
        <v>30</v>
      </c>
      <c r="M8678" t="s">
        <v>31</v>
      </c>
      <c r="N8678" t="s">
        <v>32</v>
      </c>
      <c r="O8678">
        <v>50976</v>
      </c>
      <c r="P8678" t="s">
        <v>22</v>
      </c>
      <c r="Q8678" t="s">
        <v>45</v>
      </c>
      <c r="R8678" t="s">
        <v>33</v>
      </c>
      <c r="S8678" t="s">
        <v>34</v>
      </c>
      <c r="T8678" t="s">
        <v>35</v>
      </c>
    </row>
    <row r="8679" spans="1:20">
      <c r="A8679" t="s">
        <v>45</v>
      </c>
      <c r="B8679" t="s">
        <v>22</v>
      </c>
      <c r="C8679" t="s">
        <v>106</v>
      </c>
      <c r="D8679" t="s">
        <v>107</v>
      </c>
      <c r="E8679" t="s">
        <v>25</v>
      </c>
      <c r="F8679" s="1">
        <v>34050</v>
      </c>
      <c r="G8679" t="s">
        <v>3202</v>
      </c>
      <c r="H8679">
        <v>201504</v>
      </c>
      <c r="I8679" t="s">
        <v>27</v>
      </c>
      <c r="J8679" t="s">
        <v>28</v>
      </c>
      <c r="K8679" t="s">
        <v>42</v>
      </c>
      <c r="L8679" t="s">
        <v>30</v>
      </c>
      <c r="M8679" t="s">
        <v>31</v>
      </c>
      <c r="N8679" t="s">
        <v>32</v>
      </c>
      <c r="O8679">
        <v>765.93000000000006</v>
      </c>
      <c r="P8679" t="s">
        <v>22</v>
      </c>
      <c r="Q8679" t="s">
        <v>45</v>
      </c>
      <c r="R8679" t="s">
        <v>33</v>
      </c>
      <c r="S8679" t="s">
        <v>34</v>
      </c>
      <c r="T8679" t="s">
        <v>35</v>
      </c>
    </row>
    <row r="8680" spans="1:20">
      <c r="A8680" t="s">
        <v>45</v>
      </c>
      <c r="B8680" t="s">
        <v>22</v>
      </c>
      <c r="C8680" t="s">
        <v>106</v>
      </c>
      <c r="D8680" t="s">
        <v>107</v>
      </c>
      <c r="E8680" t="s">
        <v>25</v>
      </c>
      <c r="F8680" s="1">
        <v>34050</v>
      </c>
      <c r="G8680" t="s">
        <v>3202</v>
      </c>
      <c r="H8680">
        <v>201504</v>
      </c>
      <c r="I8680" t="s">
        <v>27</v>
      </c>
      <c r="J8680" t="s">
        <v>28</v>
      </c>
      <c r="K8680" t="s">
        <v>44</v>
      </c>
      <c r="L8680" t="s">
        <v>30</v>
      </c>
      <c r="M8680" t="s">
        <v>31</v>
      </c>
      <c r="N8680" t="s">
        <v>32</v>
      </c>
      <c r="O8680">
        <v>509.18</v>
      </c>
      <c r="P8680" t="s">
        <v>22</v>
      </c>
      <c r="Q8680" t="s">
        <v>45</v>
      </c>
      <c r="R8680" t="s">
        <v>33</v>
      </c>
      <c r="S8680" t="s">
        <v>34</v>
      </c>
      <c r="T8680" t="s">
        <v>35</v>
      </c>
    </row>
    <row r="8681" spans="1:20">
      <c r="A8681" t="s">
        <v>61</v>
      </c>
      <c r="B8681" t="s">
        <v>22</v>
      </c>
      <c r="C8681" t="s">
        <v>108</v>
      </c>
      <c r="D8681" t="s">
        <v>109</v>
      </c>
      <c r="E8681" t="s">
        <v>25</v>
      </c>
      <c r="F8681" s="1">
        <v>37869</v>
      </c>
      <c r="G8681" t="s">
        <v>3202</v>
      </c>
      <c r="H8681">
        <v>201504</v>
      </c>
      <c r="I8681" t="s">
        <v>27</v>
      </c>
      <c r="J8681" t="s">
        <v>28</v>
      </c>
      <c r="K8681" t="s">
        <v>29</v>
      </c>
      <c r="L8681" t="s">
        <v>30</v>
      </c>
      <c r="M8681" t="s">
        <v>31</v>
      </c>
      <c r="N8681" t="s">
        <v>32</v>
      </c>
      <c r="O8681">
        <v>83.350000000000009</v>
      </c>
      <c r="P8681" t="s">
        <v>22</v>
      </c>
      <c r="Q8681" t="s">
        <v>61</v>
      </c>
      <c r="R8681" t="s">
        <v>33</v>
      </c>
      <c r="S8681" t="s">
        <v>34</v>
      </c>
      <c r="T8681" t="s">
        <v>35</v>
      </c>
    </row>
    <row r="8682" spans="1:20">
      <c r="A8682" t="s">
        <v>61</v>
      </c>
      <c r="B8682" t="s">
        <v>22</v>
      </c>
      <c r="C8682" t="s">
        <v>108</v>
      </c>
      <c r="D8682" t="s">
        <v>109</v>
      </c>
      <c r="E8682" t="s">
        <v>25</v>
      </c>
      <c r="F8682" s="1">
        <v>37869</v>
      </c>
      <c r="G8682" t="s">
        <v>3202</v>
      </c>
      <c r="H8682">
        <v>201504</v>
      </c>
      <c r="I8682" t="s">
        <v>27</v>
      </c>
      <c r="J8682" t="s">
        <v>28</v>
      </c>
      <c r="K8682" t="s">
        <v>36</v>
      </c>
      <c r="L8682" t="s">
        <v>30</v>
      </c>
      <c r="M8682" t="s">
        <v>31</v>
      </c>
      <c r="N8682" t="s">
        <v>32</v>
      </c>
      <c r="O8682">
        <v>83.350000000000009</v>
      </c>
      <c r="P8682" t="s">
        <v>22</v>
      </c>
      <c r="Q8682" t="s">
        <v>61</v>
      </c>
      <c r="R8682" t="s">
        <v>33</v>
      </c>
      <c r="S8682" t="s">
        <v>34</v>
      </c>
      <c r="T8682" t="s">
        <v>35</v>
      </c>
    </row>
    <row r="8683" spans="1:20">
      <c r="A8683" t="s">
        <v>61</v>
      </c>
      <c r="B8683" t="s">
        <v>22</v>
      </c>
      <c r="C8683" t="s">
        <v>108</v>
      </c>
      <c r="D8683" t="s">
        <v>109</v>
      </c>
      <c r="E8683" t="s">
        <v>25</v>
      </c>
      <c r="F8683" s="1">
        <v>37869</v>
      </c>
      <c r="G8683" t="s">
        <v>3202</v>
      </c>
      <c r="H8683">
        <v>201504</v>
      </c>
      <c r="I8683" t="s">
        <v>27</v>
      </c>
      <c r="J8683" t="s">
        <v>28</v>
      </c>
      <c r="K8683" t="s">
        <v>37</v>
      </c>
      <c r="L8683" t="s">
        <v>30</v>
      </c>
      <c r="M8683" t="s">
        <v>31</v>
      </c>
      <c r="N8683" t="s">
        <v>32</v>
      </c>
      <c r="O8683">
        <v>83.33</v>
      </c>
      <c r="P8683" t="s">
        <v>22</v>
      </c>
      <c r="Q8683" t="s">
        <v>61</v>
      </c>
      <c r="R8683" t="s">
        <v>33</v>
      </c>
      <c r="S8683" t="s">
        <v>34</v>
      </c>
      <c r="T8683" t="s">
        <v>35</v>
      </c>
    </row>
    <row r="8684" spans="1:20">
      <c r="A8684" t="s">
        <v>61</v>
      </c>
      <c r="B8684" t="s">
        <v>22</v>
      </c>
      <c r="C8684" t="s">
        <v>108</v>
      </c>
      <c r="D8684" t="s">
        <v>109</v>
      </c>
      <c r="E8684" t="s">
        <v>25</v>
      </c>
      <c r="F8684" s="1">
        <v>37869</v>
      </c>
      <c r="G8684" t="s">
        <v>3202</v>
      </c>
      <c r="H8684">
        <v>201504</v>
      </c>
      <c r="I8684" t="s">
        <v>27</v>
      </c>
      <c r="J8684" t="s">
        <v>28</v>
      </c>
      <c r="K8684" t="s">
        <v>38</v>
      </c>
      <c r="L8684" t="s">
        <v>30</v>
      </c>
      <c r="M8684" t="s">
        <v>31</v>
      </c>
      <c r="N8684" t="s">
        <v>32</v>
      </c>
      <c r="O8684">
        <v>83.350000000000009</v>
      </c>
      <c r="P8684" t="s">
        <v>22</v>
      </c>
      <c r="Q8684" t="s">
        <v>61</v>
      </c>
      <c r="R8684" t="s">
        <v>33</v>
      </c>
      <c r="S8684" t="s">
        <v>34</v>
      </c>
      <c r="T8684" t="s">
        <v>35</v>
      </c>
    </row>
    <row r="8685" spans="1:20">
      <c r="A8685" t="s">
        <v>61</v>
      </c>
      <c r="B8685" t="s">
        <v>22</v>
      </c>
      <c r="C8685" t="s">
        <v>108</v>
      </c>
      <c r="D8685" t="s">
        <v>109</v>
      </c>
      <c r="E8685" t="s">
        <v>25</v>
      </c>
      <c r="F8685" s="1">
        <v>37869</v>
      </c>
      <c r="G8685" t="s">
        <v>3202</v>
      </c>
      <c r="H8685">
        <v>201504</v>
      </c>
      <c r="I8685" t="s">
        <v>27</v>
      </c>
      <c r="J8685" t="s">
        <v>28</v>
      </c>
      <c r="K8685" t="s">
        <v>39</v>
      </c>
      <c r="L8685" t="s">
        <v>30</v>
      </c>
      <c r="M8685" t="s">
        <v>31</v>
      </c>
      <c r="N8685" t="s">
        <v>32</v>
      </c>
      <c r="O8685">
        <v>83.350000000000009</v>
      </c>
      <c r="P8685" t="s">
        <v>22</v>
      </c>
      <c r="Q8685" t="s">
        <v>61</v>
      </c>
      <c r="R8685" t="s">
        <v>33</v>
      </c>
      <c r="S8685" t="s">
        <v>34</v>
      </c>
      <c r="T8685" t="s">
        <v>35</v>
      </c>
    </row>
    <row r="8686" spans="1:20">
      <c r="A8686" t="s">
        <v>61</v>
      </c>
      <c r="B8686" t="s">
        <v>22</v>
      </c>
      <c r="C8686" t="s">
        <v>108</v>
      </c>
      <c r="D8686" t="s">
        <v>109</v>
      </c>
      <c r="E8686" t="s">
        <v>25</v>
      </c>
      <c r="F8686" s="1">
        <v>37869</v>
      </c>
      <c r="G8686" t="s">
        <v>3202</v>
      </c>
      <c r="H8686">
        <v>201504</v>
      </c>
      <c r="I8686" t="s">
        <v>27</v>
      </c>
      <c r="J8686" t="s">
        <v>28</v>
      </c>
      <c r="K8686" t="s">
        <v>40</v>
      </c>
      <c r="L8686" t="s">
        <v>30</v>
      </c>
      <c r="M8686" t="s">
        <v>31</v>
      </c>
      <c r="N8686" t="s">
        <v>32</v>
      </c>
      <c r="O8686">
        <v>83.350000000000009</v>
      </c>
      <c r="P8686" t="s">
        <v>22</v>
      </c>
      <c r="Q8686" t="s">
        <v>61</v>
      </c>
      <c r="R8686" t="s">
        <v>33</v>
      </c>
      <c r="S8686" t="s">
        <v>34</v>
      </c>
      <c r="T8686" t="s">
        <v>35</v>
      </c>
    </row>
    <row r="8687" spans="1:20">
      <c r="A8687" t="s">
        <v>61</v>
      </c>
      <c r="B8687" t="s">
        <v>22</v>
      </c>
      <c r="C8687" t="s">
        <v>108</v>
      </c>
      <c r="D8687" t="s">
        <v>109</v>
      </c>
      <c r="E8687" t="s">
        <v>25</v>
      </c>
      <c r="F8687" s="1">
        <v>37869</v>
      </c>
      <c r="G8687" t="s">
        <v>3202</v>
      </c>
      <c r="H8687">
        <v>201504</v>
      </c>
      <c r="I8687" t="s">
        <v>27</v>
      </c>
      <c r="J8687" t="s">
        <v>28</v>
      </c>
      <c r="K8687" t="s">
        <v>41</v>
      </c>
      <c r="L8687" t="s">
        <v>30</v>
      </c>
      <c r="M8687" t="s">
        <v>31</v>
      </c>
      <c r="N8687" t="s">
        <v>32</v>
      </c>
      <c r="O8687">
        <v>83.350000000000009</v>
      </c>
      <c r="P8687" t="s">
        <v>22</v>
      </c>
      <c r="Q8687" t="s">
        <v>61</v>
      </c>
      <c r="R8687" t="s">
        <v>33</v>
      </c>
      <c r="S8687" t="s">
        <v>34</v>
      </c>
      <c r="T8687" t="s">
        <v>35</v>
      </c>
    </row>
    <row r="8688" spans="1:20">
      <c r="A8688" t="s">
        <v>61</v>
      </c>
      <c r="B8688" t="s">
        <v>22</v>
      </c>
      <c r="C8688" t="s">
        <v>108</v>
      </c>
      <c r="D8688" t="s">
        <v>109</v>
      </c>
      <c r="E8688" t="s">
        <v>25</v>
      </c>
      <c r="F8688" s="1">
        <v>37869</v>
      </c>
      <c r="G8688" t="s">
        <v>3202</v>
      </c>
      <c r="H8688">
        <v>201504</v>
      </c>
      <c r="I8688" t="s">
        <v>27</v>
      </c>
      <c r="J8688" t="s">
        <v>28</v>
      </c>
      <c r="K8688" t="s">
        <v>42</v>
      </c>
      <c r="L8688" t="s">
        <v>30</v>
      </c>
      <c r="M8688" t="s">
        <v>31</v>
      </c>
      <c r="N8688" t="s">
        <v>32</v>
      </c>
      <c r="O8688">
        <v>83.350000000000009</v>
      </c>
      <c r="P8688" t="s">
        <v>22</v>
      </c>
      <c r="Q8688" t="s">
        <v>61</v>
      </c>
      <c r="R8688" t="s">
        <v>33</v>
      </c>
      <c r="S8688" t="s">
        <v>34</v>
      </c>
      <c r="T8688" t="s">
        <v>35</v>
      </c>
    </row>
    <row r="8689" spans="1:20">
      <c r="A8689" t="s">
        <v>61</v>
      </c>
      <c r="B8689" t="s">
        <v>22</v>
      </c>
      <c r="C8689" t="s">
        <v>108</v>
      </c>
      <c r="D8689" t="s">
        <v>109</v>
      </c>
      <c r="E8689" t="s">
        <v>25</v>
      </c>
      <c r="F8689" s="1">
        <v>37869</v>
      </c>
      <c r="G8689" t="s">
        <v>3202</v>
      </c>
      <c r="H8689">
        <v>201504</v>
      </c>
      <c r="I8689" t="s">
        <v>27</v>
      </c>
      <c r="J8689" t="s">
        <v>28</v>
      </c>
      <c r="K8689" t="s">
        <v>43</v>
      </c>
      <c r="L8689" t="s">
        <v>30</v>
      </c>
      <c r="M8689" t="s">
        <v>31</v>
      </c>
      <c r="N8689" t="s">
        <v>32</v>
      </c>
      <c r="O8689">
        <v>83.350000000000009</v>
      </c>
      <c r="P8689" t="s">
        <v>22</v>
      </c>
      <c r="Q8689" t="s">
        <v>61</v>
      </c>
      <c r="R8689" t="s">
        <v>33</v>
      </c>
      <c r="S8689" t="s">
        <v>34</v>
      </c>
      <c r="T8689" t="s">
        <v>35</v>
      </c>
    </row>
    <row r="8690" spans="1:20">
      <c r="A8690" t="s">
        <v>61</v>
      </c>
      <c r="B8690" t="s">
        <v>22</v>
      </c>
      <c r="C8690" t="s">
        <v>108</v>
      </c>
      <c r="D8690" t="s">
        <v>109</v>
      </c>
      <c r="E8690" t="s">
        <v>25</v>
      </c>
      <c r="F8690" s="1">
        <v>37869</v>
      </c>
      <c r="G8690" t="s">
        <v>3202</v>
      </c>
      <c r="H8690">
        <v>201504</v>
      </c>
      <c r="I8690" t="s">
        <v>27</v>
      </c>
      <c r="J8690" t="s">
        <v>28</v>
      </c>
      <c r="K8690" t="s">
        <v>44</v>
      </c>
      <c r="L8690" t="s">
        <v>30</v>
      </c>
      <c r="M8690" t="s">
        <v>31</v>
      </c>
      <c r="N8690" t="s">
        <v>32</v>
      </c>
      <c r="O8690">
        <v>83.350000000000009</v>
      </c>
      <c r="P8690" t="s">
        <v>22</v>
      </c>
      <c r="Q8690" t="s">
        <v>61</v>
      </c>
      <c r="R8690" t="s">
        <v>33</v>
      </c>
      <c r="S8690" t="s">
        <v>34</v>
      </c>
      <c r="T8690" t="s">
        <v>35</v>
      </c>
    </row>
    <row r="8691" spans="1:20">
      <c r="A8691" t="s">
        <v>61</v>
      </c>
      <c r="B8691" t="s">
        <v>22</v>
      </c>
      <c r="C8691" t="s">
        <v>3203</v>
      </c>
      <c r="D8691" t="s">
        <v>3204</v>
      </c>
      <c r="E8691" t="s">
        <v>25</v>
      </c>
      <c r="F8691" s="1">
        <v>37869</v>
      </c>
      <c r="G8691" t="s">
        <v>3202</v>
      </c>
      <c r="H8691">
        <v>201504</v>
      </c>
      <c r="I8691" t="s">
        <v>27</v>
      </c>
      <c r="J8691" t="s">
        <v>28</v>
      </c>
      <c r="K8691" t="s">
        <v>36</v>
      </c>
      <c r="L8691" t="s">
        <v>30</v>
      </c>
      <c r="M8691" t="s">
        <v>31</v>
      </c>
      <c r="N8691" t="s">
        <v>32</v>
      </c>
      <c r="O8691">
        <v>1011.15</v>
      </c>
      <c r="P8691" t="s">
        <v>22</v>
      </c>
      <c r="Q8691" t="s">
        <v>61</v>
      </c>
      <c r="R8691" t="s">
        <v>33</v>
      </c>
      <c r="S8691" t="s">
        <v>34</v>
      </c>
      <c r="T8691" t="s">
        <v>35</v>
      </c>
    </row>
    <row r="8692" spans="1:20">
      <c r="A8692" t="s">
        <v>61</v>
      </c>
      <c r="B8692" t="s">
        <v>22</v>
      </c>
      <c r="C8692" t="s">
        <v>3203</v>
      </c>
      <c r="D8692" t="s">
        <v>3204</v>
      </c>
      <c r="E8692" t="s">
        <v>25</v>
      </c>
      <c r="F8692" s="1">
        <v>37869</v>
      </c>
      <c r="G8692" t="s">
        <v>3202</v>
      </c>
      <c r="H8692">
        <v>201504</v>
      </c>
      <c r="I8692" t="s">
        <v>27</v>
      </c>
      <c r="J8692" t="s">
        <v>28</v>
      </c>
      <c r="K8692" t="s">
        <v>41</v>
      </c>
      <c r="L8692" t="s">
        <v>30</v>
      </c>
      <c r="M8692" t="s">
        <v>31</v>
      </c>
      <c r="N8692" t="s">
        <v>32</v>
      </c>
      <c r="O8692">
        <v>268.84000000000003</v>
      </c>
      <c r="P8692" t="s">
        <v>22</v>
      </c>
      <c r="Q8692" t="s">
        <v>61</v>
      </c>
      <c r="R8692" t="s">
        <v>33</v>
      </c>
      <c r="S8692" t="s">
        <v>34</v>
      </c>
      <c r="T8692" t="s">
        <v>35</v>
      </c>
    </row>
    <row r="8693" spans="1:20">
      <c r="A8693" t="s">
        <v>21</v>
      </c>
      <c r="B8693" t="s">
        <v>22</v>
      </c>
      <c r="C8693" t="s">
        <v>110</v>
      </c>
      <c r="D8693" t="s">
        <v>111</v>
      </c>
      <c r="E8693" t="s">
        <v>25</v>
      </c>
      <c r="F8693" s="1">
        <v>37987</v>
      </c>
      <c r="G8693" t="s">
        <v>3202</v>
      </c>
      <c r="H8693">
        <v>201504</v>
      </c>
      <c r="I8693" t="s">
        <v>27</v>
      </c>
      <c r="J8693" t="s">
        <v>28</v>
      </c>
      <c r="K8693" t="s">
        <v>29</v>
      </c>
      <c r="L8693" t="s">
        <v>30</v>
      </c>
      <c r="M8693" t="s">
        <v>31</v>
      </c>
      <c r="N8693" t="s">
        <v>32</v>
      </c>
      <c r="O8693">
        <v>33631.07</v>
      </c>
      <c r="P8693" t="s">
        <v>22</v>
      </c>
      <c r="Q8693" t="s">
        <v>21</v>
      </c>
      <c r="R8693" t="s">
        <v>33</v>
      </c>
      <c r="S8693" t="s">
        <v>34</v>
      </c>
      <c r="T8693" t="s">
        <v>35</v>
      </c>
    </row>
    <row r="8694" spans="1:20">
      <c r="A8694" t="s">
        <v>21</v>
      </c>
      <c r="B8694" t="s">
        <v>22</v>
      </c>
      <c r="C8694" t="s">
        <v>110</v>
      </c>
      <c r="D8694" t="s">
        <v>111</v>
      </c>
      <c r="E8694" t="s">
        <v>25</v>
      </c>
      <c r="F8694" s="1">
        <v>37987</v>
      </c>
      <c r="G8694" t="s">
        <v>3202</v>
      </c>
      <c r="H8694">
        <v>201504</v>
      </c>
      <c r="I8694" t="s">
        <v>27</v>
      </c>
      <c r="J8694" t="s">
        <v>28</v>
      </c>
      <c r="K8694" t="s">
        <v>36</v>
      </c>
      <c r="L8694" t="s">
        <v>30</v>
      </c>
      <c r="M8694" t="s">
        <v>31</v>
      </c>
      <c r="N8694" t="s">
        <v>32</v>
      </c>
      <c r="O8694">
        <v>9023.0400000000009</v>
      </c>
      <c r="P8694" t="s">
        <v>22</v>
      </c>
      <c r="Q8694" t="s">
        <v>21</v>
      </c>
      <c r="R8694" t="s">
        <v>33</v>
      </c>
      <c r="S8694" t="s">
        <v>34</v>
      </c>
      <c r="T8694" t="s">
        <v>35</v>
      </c>
    </row>
    <row r="8695" spans="1:20">
      <c r="A8695" t="s">
        <v>45</v>
      </c>
      <c r="B8695" t="s">
        <v>22</v>
      </c>
      <c r="C8695" t="s">
        <v>112</v>
      </c>
      <c r="D8695" t="s">
        <v>113</v>
      </c>
      <c r="E8695" t="s">
        <v>25</v>
      </c>
      <c r="F8695" s="1">
        <v>37987</v>
      </c>
      <c r="G8695" t="s">
        <v>3202</v>
      </c>
      <c r="H8695">
        <v>201504</v>
      </c>
      <c r="I8695" t="s">
        <v>27</v>
      </c>
      <c r="J8695" t="s">
        <v>28</v>
      </c>
      <c r="K8695" t="s">
        <v>29</v>
      </c>
      <c r="L8695" t="s">
        <v>30</v>
      </c>
      <c r="M8695" t="s">
        <v>31</v>
      </c>
      <c r="N8695" t="s">
        <v>32</v>
      </c>
      <c r="O8695">
        <v>0</v>
      </c>
      <c r="P8695" t="s">
        <v>22</v>
      </c>
      <c r="Q8695" t="s">
        <v>45</v>
      </c>
      <c r="R8695" t="s">
        <v>33</v>
      </c>
      <c r="S8695" t="s">
        <v>34</v>
      </c>
      <c r="T8695" t="s">
        <v>35</v>
      </c>
    </row>
    <row r="8696" spans="1:20">
      <c r="A8696" t="s">
        <v>45</v>
      </c>
      <c r="B8696" t="s">
        <v>22</v>
      </c>
      <c r="C8696" t="s">
        <v>112</v>
      </c>
      <c r="D8696" t="s">
        <v>113</v>
      </c>
      <c r="E8696" t="s">
        <v>25</v>
      </c>
      <c r="F8696" s="1">
        <v>37987</v>
      </c>
      <c r="G8696" t="s">
        <v>3202</v>
      </c>
      <c r="H8696">
        <v>201504</v>
      </c>
      <c r="I8696" t="s">
        <v>27</v>
      </c>
      <c r="J8696" t="s">
        <v>28</v>
      </c>
      <c r="K8696" t="s">
        <v>36</v>
      </c>
      <c r="L8696" t="s">
        <v>30</v>
      </c>
      <c r="M8696" t="s">
        <v>31</v>
      </c>
      <c r="N8696" t="s">
        <v>32</v>
      </c>
      <c r="O8696">
        <v>0</v>
      </c>
      <c r="P8696" t="s">
        <v>22</v>
      </c>
      <c r="Q8696" t="s">
        <v>45</v>
      </c>
      <c r="R8696" t="s">
        <v>33</v>
      </c>
      <c r="S8696" t="s">
        <v>34</v>
      </c>
      <c r="T8696" t="s">
        <v>35</v>
      </c>
    </row>
    <row r="8697" spans="1:20">
      <c r="A8697" t="s">
        <v>45</v>
      </c>
      <c r="B8697" t="s">
        <v>22</v>
      </c>
      <c r="C8697" t="s">
        <v>112</v>
      </c>
      <c r="D8697" t="s">
        <v>113</v>
      </c>
      <c r="E8697" t="s">
        <v>25</v>
      </c>
      <c r="F8697" s="1">
        <v>37987</v>
      </c>
      <c r="G8697" t="s">
        <v>3202</v>
      </c>
      <c r="H8697">
        <v>201504</v>
      </c>
      <c r="I8697" t="s">
        <v>27</v>
      </c>
      <c r="J8697" t="s">
        <v>28</v>
      </c>
      <c r="K8697" t="s">
        <v>37</v>
      </c>
      <c r="L8697" t="s">
        <v>30</v>
      </c>
      <c r="M8697" t="s">
        <v>31</v>
      </c>
      <c r="N8697" t="s">
        <v>32</v>
      </c>
      <c r="O8697">
        <v>0</v>
      </c>
      <c r="P8697" t="s">
        <v>22</v>
      </c>
      <c r="Q8697" t="s">
        <v>45</v>
      </c>
      <c r="R8697" t="s">
        <v>33</v>
      </c>
      <c r="S8697" t="s">
        <v>34</v>
      </c>
      <c r="T8697" t="s">
        <v>35</v>
      </c>
    </row>
    <row r="8698" spans="1:20">
      <c r="A8698" t="s">
        <v>45</v>
      </c>
      <c r="B8698" t="s">
        <v>22</v>
      </c>
      <c r="C8698" t="s">
        <v>112</v>
      </c>
      <c r="D8698" t="s">
        <v>113</v>
      </c>
      <c r="E8698" t="s">
        <v>25</v>
      </c>
      <c r="F8698" s="1">
        <v>37987</v>
      </c>
      <c r="G8698" t="s">
        <v>3202</v>
      </c>
      <c r="H8698">
        <v>201504</v>
      </c>
      <c r="I8698" t="s">
        <v>27</v>
      </c>
      <c r="J8698" t="s">
        <v>28</v>
      </c>
      <c r="K8698" t="s">
        <v>38</v>
      </c>
      <c r="L8698" t="s">
        <v>30</v>
      </c>
      <c r="M8698" t="s">
        <v>31</v>
      </c>
      <c r="N8698" t="s">
        <v>32</v>
      </c>
      <c r="O8698">
        <v>725.97</v>
      </c>
      <c r="P8698" t="s">
        <v>22</v>
      </c>
      <c r="Q8698" t="s">
        <v>45</v>
      </c>
      <c r="R8698" t="s">
        <v>33</v>
      </c>
      <c r="S8698" t="s">
        <v>34</v>
      </c>
      <c r="T8698" t="s">
        <v>35</v>
      </c>
    </row>
    <row r="8699" spans="1:20">
      <c r="A8699" t="s">
        <v>45</v>
      </c>
      <c r="B8699" t="s">
        <v>22</v>
      </c>
      <c r="C8699" t="s">
        <v>112</v>
      </c>
      <c r="D8699" t="s">
        <v>113</v>
      </c>
      <c r="E8699" t="s">
        <v>25</v>
      </c>
      <c r="F8699" s="1">
        <v>37987</v>
      </c>
      <c r="G8699" t="s">
        <v>3202</v>
      </c>
      <c r="H8699">
        <v>201504</v>
      </c>
      <c r="I8699" t="s">
        <v>27</v>
      </c>
      <c r="J8699" t="s">
        <v>28</v>
      </c>
      <c r="K8699" t="s">
        <v>41</v>
      </c>
      <c r="L8699" t="s">
        <v>30</v>
      </c>
      <c r="M8699" t="s">
        <v>31</v>
      </c>
      <c r="N8699" t="s">
        <v>32</v>
      </c>
      <c r="O8699">
        <v>932.87</v>
      </c>
      <c r="P8699" t="s">
        <v>22</v>
      </c>
      <c r="Q8699" t="s">
        <v>45</v>
      </c>
      <c r="R8699" t="s">
        <v>33</v>
      </c>
      <c r="S8699" t="s">
        <v>34</v>
      </c>
      <c r="T8699" t="s">
        <v>35</v>
      </c>
    </row>
    <row r="8700" spans="1:20">
      <c r="A8700" t="s">
        <v>45</v>
      </c>
      <c r="B8700" t="s">
        <v>22</v>
      </c>
      <c r="C8700" t="s">
        <v>112</v>
      </c>
      <c r="D8700" t="s">
        <v>113</v>
      </c>
      <c r="E8700" t="s">
        <v>25</v>
      </c>
      <c r="F8700" s="1">
        <v>37987</v>
      </c>
      <c r="G8700" t="s">
        <v>3202</v>
      </c>
      <c r="H8700">
        <v>201504</v>
      </c>
      <c r="I8700" t="s">
        <v>27</v>
      </c>
      <c r="J8700" t="s">
        <v>28</v>
      </c>
      <c r="K8700" t="s">
        <v>42</v>
      </c>
      <c r="L8700" t="s">
        <v>30</v>
      </c>
      <c r="M8700" t="s">
        <v>31</v>
      </c>
      <c r="N8700" t="s">
        <v>32</v>
      </c>
      <c r="O8700">
        <v>0</v>
      </c>
      <c r="P8700" t="s">
        <v>22</v>
      </c>
      <c r="Q8700" t="s">
        <v>45</v>
      </c>
      <c r="R8700" t="s">
        <v>33</v>
      </c>
      <c r="S8700" t="s">
        <v>34</v>
      </c>
      <c r="T8700" t="s">
        <v>35</v>
      </c>
    </row>
    <row r="8701" spans="1:20">
      <c r="A8701" t="s">
        <v>45</v>
      </c>
      <c r="B8701" t="s">
        <v>22</v>
      </c>
      <c r="C8701" t="s">
        <v>112</v>
      </c>
      <c r="D8701" t="s">
        <v>113</v>
      </c>
      <c r="E8701" t="s">
        <v>25</v>
      </c>
      <c r="F8701" s="1">
        <v>37987</v>
      </c>
      <c r="G8701" t="s">
        <v>3202</v>
      </c>
      <c r="H8701">
        <v>201504</v>
      </c>
      <c r="I8701" t="s">
        <v>27</v>
      </c>
      <c r="J8701" t="s">
        <v>28</v>
      </c>
      <c r="K8701" t="s">
        <v>43</v>
      </c>
      <c r="L8701" t="s">
        <v>30</v>
      </c>
      <c r="M8701" t="s">
        <v>31</v>
      </c>
      <c r="N8701" t="s">
        <v>32</v>
      </c>
      <c r="O8701">
        <v>689.14</v>
      </c>
      <c r="P8701" t="s">
        <v>22</v>
      </c>
      <c r="Q8701" t="s">
        <v>45</v>
      </c>
      <c r="R8701" t="s">
        <v>33</v>
      </c>
      <c r="S8701" t="s">
        <v>34</v>
      </c>
      <c r="T8701" t="s">
        <v>35</v>
      </c>
    </row>
    <row r="8702" spans="1:20">
      <c r="A8702" t="s">
        <v>45</v>
      </c>
      <c r="B8702" t="s">
        <v>22</v>
      </c>
      <c r="C8702" t="s">
        <v>112</v>
      </c>
      <c r="D8702" t="s">
        <v>113</v>
      </c>
      <c r="E8702" t="s">
        <v>25</v>
      </c>
      <c r="F8702" s="1">
        <v>37987</v>
      </c>
      <c r="G8702" t="s">
        <v>3202</v>
      </c>
      <c r="H8702">
        <v>201504</v>
      </c>
      <c r="I8702" t="s">
        <v>27</v>
      </c>
      <c r="J8702" t="s">
        <v>28</v>
      </c>
      <c r="K8702" t="s">
        <v>44</v>
      </c>
      <c r="L8702" t="s">
        <v>30</v>
      </c>
      <c r="M8702" t="s">
        <v>31</v>
      </c>
      <c r="N8702" t="s">
        <v>32</v>
      </c>
      <c r="O8702">
        <v>1439.26</v>
      </c>
      <c r="P8702" t="s">
        <v>22</v>
      </c>
      <c r="Q8702" t="s">
        <v>45</v>
      </c>
      <c r="R8702" t="s">
        <v>33</v>
      </c>
      <c r="S8702" t="s">
        <v>34</v>
      </c>
      <c r="T8702" t="s">
        <v>35</v>
      </c>
    </row>
    <row r="8703" spans="1:20">
      <c r="A8703" t="s">
        <v>55</v>
      </c>
      <c r="B8703" t="s">
        <v>22</v>
      </c>
      <c r="C8703" t="s">
        <v>114</v>
      </c>
      <c r="D8703" t="s">
        <v>115</v>
      </c>
      <c r="E8703" t="s">
        <v>25</v>
      </c>
      <c r="F8703" s="1">
        <v>37869</v>
      </c>
      <c r="G8703" t="s">
        <v>3202</v>
      </c>
      <c r="H8703">
        <v>201504</v>
      </c>
      <c r="I8703" t="s">
        <v>27</v>
      </c>
      <c r="J8703" t="s">
        <v>28</v>
      </c>
      <c r="K8703" t="s">
        <v>38</v>
      </c>
      <c r="L8703" t="s">
        <v>30</v>
      </c>
      <c r="M8703" t="s">
        <v>31</v>
      </c>
      <c r="N8703" t="s">
        <v>32</v>
      </c>
      <c r="O8703">
        <v>169.18</v>
      </c>
      <c r="P8703" t="s">
        <v>22</v>
      </c>
      <c r="Q8703" t="s">
        <v>55</v>
      </c>
      <c r="R8703" t="s">
        <v>33</v>
      </c>
      <c r="S8703" t="s">
        <v>34</v>
      </c>
      <c r="T8703" t="s">
        <v>35</v>
      </c>
    </row>
    <row r="8704" spans="1:20">
      <c r="A8704" t="s">
        <v>55</v>
      </c>
      <c r="B8704" t="s">
        <v>22</v>
      </c>
      <c r="C8704" t="s">
        <v>120</v>
      </c>
      <c r="D8704" t="s">
        <v>121</v>
      </c>
      <c r="E8704" t="s">
        <v>25</v>
      </c>
      <c r="F8704" s="1">
        <v>37869</v>
      </c>
      <c r="G8704" t="s">
        <v>3202</v>
      </c>
      <c r="H8704">
        <v>201504</v>
      </c>
      <c r="I8704" t="s">
        <v>27</v>
      </c>
      <c r="J8704" t="s">
        <v>53</v>
      </c>
      <c r="K8704" t="s">
        <v>29</v>
      </c>
      <c r="L8704" t="s">
        <v>54</v>
      </c>
      <c r="M8704" t="s">
        <v>31</v>
      </c>
      <c r="N8704" t="s">
        <v>32</v>
      </c>
      <c r="O8704">
        <v>47.09</v>
      </c>
      <c r="P8704" t="s">
        <v>22</v>
      </c>
      <c r="Q8704" t="s">
        <v>55</v>
      </c>
      <c r="R8704" t="s">
        <v>33</v>
      </c>
      <c r="S8704" t="s">
        <v>34</v>
      </c>
      <c r="T8704" t="s">
        <v>35</v>
      </c>
    </row>
    <row r="8705" spans="1:20">
      <c r="A8705" t="s">
        <v>55</v>
      </c>
      <c r="B8705" t="s">
        <v>22</v>
      </c>
      <c r="C8705" t="s">
        <v>120</v>
      </c>
      <c r="D8705" t="s">
        <v>121</v>
      </c>
      <c r="E8705" t="s">
        <v>25</v>
      </c>
      <c r="F8705" s="1">
        <v>37869</v>
      </c>
      <c r="G8705" t="s">
        <v>3202</v>
      </c>
      <c r="H8705">
        <v>201504</v>
      </c>
      <c r="I8705" t="s">
        <v>27</v>
      </c>
      <c r="J8705" t="s">
        <v>53</v>
      </c>
      <c r="K8705" t="s">
        <v>36</v>
      </c>
      <c r="L8705" t="s">
        <v>54</v>
      </c>
      <c r="M8705" t="s">
        <v>31</v>
      </c>
      <c r="N8705" t="s">
        <v>32</v>
      </c>
      <c r="O8705">
        <v>47.09</v>
      </c>
      <c r="P8705" t="s">
        <v>22</v>
      </c>
      <c r="Q8705" t="s">
        <v>55</v>
      </c>
      <c r="R8705" t="s">
        <v>33</v>
      </c>
      <c r="S8705" t="s">
        <v>34</v>
      </c>
      <c r="T8705" t="s">
        <v>35</v>
      </c>
    </row>
    <row r="8706" spans="1:20">
      <c r="A8706" t="s">
        <v>55</v>
      </c>
      <c r="B8706" t="s">
        <v>22</v>
      </c>
      <c r="C8706" t="s">
        <v>120</v>
      </c>
      <c r="D8706" t="s">
        <v>121</v>
      </c>
      <c r="E8706" t="s">
        <v>25</v>
      </c>
      <c r="F8706" s="1">
        <v>37869</v>
      </c>
      <c r="G8706" t="s">
        <v>3202</v>
      </c>
      <c r="H8706">
        <v>201504</v>
      </c>
      <c r="I8706" t="s">
        <v>27</v>
      </c>
      <c r="J8706" t="s">
        <v>53</v>
      </c>
      <c r="K8706" t="s">
        <v>37</v>
      </c>
      <c r="L8706" t="s">
        <v>54</v>
      </c>
      <c r="M8706" t="s">
        <v>31</v>
      </c>
      <c r="N8706" t="s">
        <v>32</v>
      </c>
      <c r="O8706">
        <v>47.09</v>
      </c>
      <c r="P8706" t="s">
        <v>22</v>
      </c>
      <c r="Q8706" t="s">
        <v>55</v>
      </c>
      <c r="R8706" t="s">
        <v>33</v>
      </c>
      <c r="S8706" t="s">
        <v>34</v>
      </c>
      <c r="T8706" t="s">
        <v>35</v>
      </c>
    </row>
    <row r="8707" spans="1:20">
      <c r="A8707" t="s">
        <v>55</v>
      </c>
      <c r="B8707" t="s">
        <v>22</v>
      </c>
      <c r="C8707" t="s">
        <v>120</v>
      </c>
      <c r="D8707" t="s">
        <v>121</v>
      </c>
      <c r="E8707" t="s">
        <v>25</v>
      </c>
      <c r="F8707" s="1">
        <v>37869</v>
      </c>
      <c r="G8707" t="s">
        <v>3202</v>
      </c>
      <c r="H8707">
        <v>201504</v>
      </c>
      <c r="I8707" t="s">
        <v>27</v>
      </c>
      <c r="J8707" t="s">
        <v>53</v>
      </c>
      <c r="K8707" t="s">
        <v>38</v>
      </c>
      <c r="L8707" t="s">
        <v>54</v>
      </c>
      <c r="M8707" t="s">
        <v>31</v>
      </c>
      <c r="N8707" t="s">
        <v>32</v>
      </c>
      <c r="O8707">
        <v>47.09</v>
      </c>
      <c r="P8707" t="s">
        <v>22</v>
      </c>
      <c r="Q8707" t="s">
        <v>55</v>
      </c>
      <c r="R8707" t="s">
        <v>33</v>
      </c>
      <c r="S8707" t="s">
        <v>34</v>
      </c>
      <c r="T8707" t="s">
        <v>35</v>
      </c>
    </row>
    <row r="8708" spans="1:20">
      <c r="A8708" t="s">
        <v>55</v>
      </c>
      <c r="B8708" t="s">
        <v>22</v>
      </c>
      <c r="C8708" t="s">
        <v>120</v>
      </c>
      <c r="D8708" t="s">
        <v>121</v>
      </c>
      <c r="E8708" t="s">
        <v>25</v>
      </c>
      <c r="F8708" s="1">
        <v>37869</v>
      </c>
      <c r="G8708" t="s">
        <v>3202</v>
      </c>
      <c r="H8708">
        <v>201504</v>
      </c>
      <c r="I8708" t="s">
        <v>27</v>
      </c>
      <c r="J8708" t="s">
        <v>53</v>
      </c>
      <c r="K8708" t="s">
        <v>39</v>
      </c>
      <c r="L8708" t="s">
        <v>54</v>
      </c>
      <c r="M8708" t="s">
        <v>31</v>
      </c>
      <c r="N8708" t="s">
        <v>32</v>
      </c>
      <c r="O8708">
        <v>47.1</v>
      </c>
      <c r="P8708" t="s">
        <v>22</v>
      </c>
      <c r="Q8708" t="s">
        <v>55</v>
      </c>
      <c r="R8708" t="s">
        <v>33</v>
      </c>
      <c r="S8708" t="s">
        <v>34</v>
      </c>
      <c r="T8708" t="s">
        <v>35</v>
      </c>
    </row>
    <row r="8709" spans="1:20">
      <c r="A8709" t="s">
        <v>55</v>
      </c>
      <c r="B8709" t="s">
        <v>22</v>
      </c>
      <c r="C8709" t="s">
        <v>120</v>
      </c>
      <c r="D8709" t="s">
        <v>121</v>
      </c>
      <c r="E8709" t="s">
        <v>25</v>
      </c>
      <c r="F8709" s="1">
        <v>37869</v>
      </c>
      <c r="G8709" t="s">
        <v>3202</v>
      </c>
      <c r="H8709">
        <v>201504</v>
      </c>
      <c r="I8709" t="s">
        <v>27</v>
      </c>
      <c r="J8709" t="s">
        <v>53</v>
      </c>
      <c r="K8709" t="s">
        <v>40</v>
      </c>
      <c r="L8709" t="s">
        <v>54</v>
      </c>
      <c r="M8709" t="s">
        <v>31</v>
      </c>
      <c r="N8709" t="s">
        <v>32</v>
      </c>
      <c r="O8709">
        <v>47.09</v>
      </c>
      <c r="P8709" t="s">
        <v>22</v>
      </c>
      <c r="Q8709" t="s">
        <v>55</v>
      </c>
      <c r="R8709" t="s">
        <v>33</v>
      </c>
      <c r="S8709" t="s">
        <v>34</v>
      </c>
      <c r="T8709" t="s">
        <v>35</v>
      </c>
    </row>
    <row r="8710" spans="1:20">
      <c r="A8710" t="s">
        <v>55</v>
      </c>
      <c r="B8710" t="s">
        <v>22</v>
      </c>
      <c r="C8710" t="s">
        <v>120</v>
      </c>
      <c r="D8710" t="s">
        <v>121</v>
      </c>
      <c r="E8710" t="s">
        <v>25</v>
      </c>
      <c r="F8710" s="1">
        <v>37869</v>
      </c>
      <c r="G8710" t="s">
        <v>3202</v>
      </c>
      <c r="H8710">
        <v>201504</v>
      </c>
      <c r="I8710" t="s">
        <v>27</v>
      </c>
      <c r="J8710" t="s">
        <v>53</v>
      </c>
      <c r="K8710" t="s">
        <v>41</v>
      </c>
      <c r="L8710" t="s">
        <v>54</v>
      </c>
      <c r="M8710" t="s">
        <v>31</v>
      </c>
      <c r="N8710" t="s">
        <v>32</v>
      </c>
      <c r="O8710">
        <v>47.09</v>
      </c>
      <c r="P8710" t="s">
        <v>22</v>
      </c>
      <c r="Q8710" t="s">
        <v>55</v>
      </c>
      <c r="R8710" t="s">
        <v>33</v>
      </c>
      <c r="S8710" t="s">
        <v>34</v>
      </c>
      <c r="T8710" t="s">
        <v>35</v>
      </c>
    </row>
    <row r="8711" spans="1:20">
      <c r="A8711" t="s">
        <v>55</v>
      </c>
      <c r="B8711" t="s">
        <v>22</v>
      </c>
      <c r="C8711" t="s">
        <v>120</v>
      </c>
      <c r="D8711" t="s">
        <v>121</v>
      </c>
      <c r="E8711" t="s">
        <v>25</v>
      </c>
      <c r="F8711" s="1">
        <v>37869</v>
      </c>
      <c r="G8711" t="s">
        <v>3202</v>
      </c>
      <c r="H8711">
        <v>201504</v>
      </c>
      <c r="I8711" t="s">
        <v>27</v>
      </c>
      <c r="J8711" t="s">
        <v>53</v>
      </c>
      <c r="K8711" t="s">
        <v>42</v>
      </c>
      <c r="L8711" t="s">
        <v>54</v>
      </c>
      <c r="M8711" t="s">
        <v>31</v>
      </c>
      <c r="N8711" t="s">
        <v>32</v>
      </c>
      <c r="O8711">
        <v>47.09</v>
      </c>
      <c r="P8711" t="s">
        <v>22</v>
      </c>
      <c r="Q8711" t="s">
        <v>55</v>
      </c>
      <c r="R8711" t="s">
        <v>33</v>
      </c>
      <c r="S8711" t="s">
        <v>34</v>
      </c>
      <c r="T8711" t="s">
        <v>35</v>
      </c>
    </row>
    <row r="8712" spans="1:20">
      <c r="A8712" t="s">
        <v>55</v>
      </c>
      <c r="B8712" t="s">
        <v>22</v>
      </c>
      <c r="C8712" t="s">
        <v>120</v>
      </c>
      <c r="D8712" t="s">
        <v>121</v>
      </c>
      <c r="E8712" t="s">
        <v>25</v>
      </c>
      <c r="F8712" s="1">
        <v>37869</v>
      </c>
      <c r="G8712" t="s">
        <v>3202</v>
      </c>
      <c r="H8712">
        <v>201504</v>
      </c>
      <c r="I8712" t="s">
        <v>27</v>
      </c>
      <c r="J8712" t="s">
        <v>53</v>
      </c>
      <c r="K8712" t="s">
        <v>43</v>
      </c>
      <c r="L8712" t="s">
        <v>54</v>
      </c>
      <c r="M8712" t="s">
        <v>31</v>
      </c>
      <c r="N8712" t="s">
        <v>32</v>
      </c>
      <c r="O8712">
        <v>47.03</v>
      </c>
      <c r="P8712" t="s">
        <v>22</v>
      </c>
      <c r="Q8712" t="s">
        <v>55</v>
      </c>
      <c r="R8712" t="s">
        <v>33</v>
      </c>
      <c r="S8712" t="s">
        <v>34</v>
      </c>
      <c r="T8712" t="s">
        <v>35</v>
      </c>
    </row>
    <row r="8713" spans="1:20">
      <c r="A8713" t="s">
        <v>55</v>
      </c>
      <c r="B8713" t="s">
        <v>22</v>
      </c>
      <c r="C8713" t="s">
        <v>120</v>
      </c>
      <c r="D8713" t="s">
        <v>121</v>
      </c>
      <c r="E8713" t="s">
        <v>25</v>
      </c>
      <c r="F8713" s="1">
        <v>37869</v>
      </c>
      <c r="G8713" t="s">
        <v>3202</v>
      </c>
      <c r="H8713">
        <v>201504</v>
      </c>
      <c r="I8713" t="s">
        <v>27</v>
      </c>
      <c r="J8713" t="s">
        <v>53</v>
      </c>
      <c r="K8713" t="s">
        <v>44</v>
      </c>
      <c r="L8713" t="s">
        <v>54</v>
      </c>
      <c r="M8713" t="s">
        <v>31</v>
      </c>
      <c r="N8713" t="s">
        <v>32</v>
      </c>
      <c r="O8713">
        <v>47.09</v>
      </c>
      <c r="P8713" t="s">
        <v>22</v>
      </c>
      <c r="Q8713" t="s">
        <v>55</v>
      </c>
      <c r="R8713" t="s">
        <v>33</v>
      </c>
      <c r="S8713" t="s">
        <v>34</v>
      </c>
      <c r="T8713" t="s">
        <v>35</v>
      </c>
    </row>
    <row r="8714" spans="1:20">
      <c r="A8714" t="s">
        <v>61</v>
      </c>
      <c r="B8714" t="s">
        <v>22</v>
      </c>
      <c r="C8714" t="s">
        <v>122</v>
      </c>
      <c r="D8714" t="s">
        <v>123</v>
      </c>
      <c r="E8714" t="s">
        <v>25</v>
      </c>
      <c r="F8714" s="1">
        <v>37869</v>
      </c>
      <c r="G8714" t="s">
        <v>3202</v>
      </c>
      <c r="H8714">
        <v>201504</v>
      </c>
      <c r="I8714" t="s">
        <v>27</v>
      </c>
      <c r="J8714" t="s">
        <v>53</v>
      </c>
      <c r="K8714" t="s">
        <v>36</v>
      </c>
      <c r="L8714" t="s">
        <v>54</v>
      </c>
      <c r="M8714" t="s">
        <v>31</v>
      </c>
      <c r="N8714" t="s">
        <v>32</v>
      </c>
      <c r="O8714">
        <v>626.15</v>
      </c>
      <c r="P8714" t="s">
        <v>22</v>
      </c>
      <c r="Q8714" t="s">
        <v>61</v>
      </c>
      <c r="R8714" t="s">
        <v>33</v>
      </c>
      <c r="S8714" t="s">
        <v>34</v>
      </c>
      <c r="T8714" t="s">
        <v>35</v>
      </c>
    </row>
    <row r="8715" spans="1:20">
      <c r="A8715" t="s">
        <v>61</v>
      </c>
      <c r="B8715" t="s">
        <v>22</v>
      </c>
      <c r="C8715" t="s">
        <v>122</v>
      </c>
      <c r="D8715" t="s">
        <v>123</v>
      </c>
      <c r="E8715" t="s">
        <v>25</v>
      </c>
      <c r="F8715" s="1">
        <v>37869</v>
      </c>
      <c r="G8715" t="s">
        <v>3202</v>
      </c>
      <c r="H8715">
        <v>201504</v>
      </c>
      <c r="I8715" t="s">
        <v>27</v>
      </c>
      <c r="J8715" t="s">
        <v>53</v>
      </c>
      <c r="K8715" t="s">
        <v>41</v>
      </c>
      <c r="L8715" t="s">
        <v>54</v>
      </c>
      <c r="M8715" t="s">
        <v>31</v>
      </c>
      <c r="N8715" t="s">
        <v>32</v>
      </c>
      <c r="O8715">
        <v>2337.71</v>
      </c>
      <c r="P8715" t="s">
        <v>22</v>
      </c>
      <c r="Q8715" t="s">
        <v>61</v>
      </c>
      <c r="R8715" t="s">
        <v>33</v>
      </c>
      <c r="S8715" t="s">
        <v>34</v>
      </c>
      <c r="T8715" t="s">
        <v>35</v>
      </c>
    </row>
    <row r="8716" spans="1:20">
      <c r="A8716" t="s">
        <v>61</v>
      </c>
      <c r="B8716" t="s">
        <v>22</v>
      </c>
      <c r="C8716" t="s">
        <v>124</v>
      </c>
      <c r="D8716" t="s">
        <v>125</v>
      </c>
      <c r="E8716" t="s">
        <v>25</v>
      </c>
      <c r="F8716" s="1">
        <v>37869</v>
      </c>
      <c r="G8716" t="s">
        <v>3202</v>
      </c>
      <c r="H8716">
        <v>201504</v>
      </c>
      <c r="I8716" t="s">
        <v>27</v>
      </c>
      <c r="J8716" t="s">
        <v>28</v>
      </c>
      <c r="K8716" t="s">
        <v>29</v>
      </c>
      <c r="L8716" t="s">
        <v>30</v>
      </c>
      <c r="M8716" t="s">
        <v>31</v>
      </c>
      <c r="N8716" t="s">
        <v>32</v>
      </c>
      <c r="O8716">
        <v>1497.8500000000001</v>
      </c>
      <c r="P8716" t="s">
        <v>22</v>
      </c>
      <c r="Q8716" t="s">
        <v>61</v>
      </c>
      <c r="R8716" t="s">
        <v>33</v>
      </c>
      <c r="S8716" t="s">
        <v>34</v>
      </c>
      <c r="T8716" t="s">
        <v>35</v>
      </c>
    </row>
    <row r="8717" spans="1:20">
      <c r="A8717" t="s">
        <v>61</v>
      </c>
      <c r="B8717" t="s">
        <v>22</v>
      </c>
      <c r="C8717" t="s">
        <v>124</v>
      </c>
      <c r="D8717" t="s">
        <v>125</v>
      </c>
      <c r="E8717" t="s">
        <v>25</v>
      </c>
      <c r="F8717" s="1">
        <v>37869</v>
      </c>
      <c r="G8717" t="s">
        <v>3202</v>
      </c>
      <c r="H8717">
        <v>201504</v>
      </c>
      <c r="I8717" t="s">
        <v>27</v>
      </c>
      <c r="J8717" t="s">
        <v>28</v>
      </c>
      <c r="K8717" t="s">
        <v>38</v>
      </c>
      <c r="L8717" t="s">
        <v>30</v>
      </c>
      <c r="M8717" t="s">
        <v>31</v>
      </c>
      <c r="N8717" t="s">
        <v>32</v>
      </c>
      <c r="O8717">
        <v>231.88</v>
      </c>
      <c r="P8717" t="s">
        <v>22</v>
      </c>
      <c r="Q8717" t="s">
        <v>61</v>
      </c>
      <c r="R8717" t="s">
        <v>33</v>
      </c>
      <c r="S8717" t="s">
        <v>34</v>
      </c>
      <c r="T8717" t="s">
        <v>35</v>
      </c>
    </row>
    <row r="8718" spans="1:20">
      <c r="A8718" t="s">
        <v>61</v>
      </c>
      <c r="B8718" t="s">
        <v>22</v>
      </c>
      <c r="C8718" t="s">
        <v>124</v>
      </c>
      <c r="D8718" t="s">
        <v>125</v>
      </c>
      <c r="E8718" t="s">
        <v>25</v>
      </c>
      <c r="F8718" s="1">
        <v>37869</v>
      </c>
      <c r="G8718" t="s">
        <v>3202</v>
      </c>
      <c r="H8718">
        <v>201504</v>
      </c>
      <c r="I8718" t="s">
        <v>27</v>
      </c>
      <c r="J8718" t="s">
        <v>28</v>
      </c>
      <c r="K8718" t="s">
        <v>40</v>
      </c>
      <c r="L8718" t="s">
        <v>30</v>
      </c>
      <c r="M8718" t="s">
        <v>31</v>
      </c>
      <c r="N8718" t="s">
        <v>32</v>
      </c>
      <c r="O8718">
        <v>176.61</v>
      </c>
      <c r="P8718" t="s">
        <v>22</v>
      </c>
      <c r="Q8718" t="s">
        <v>61</v>
      </c>
      <c r="R8718" t="s">
        <v>33</v>
      </c>
      <c r="S8718" t="s">
        <v>34</v>
      </c>
      <c r="T8718" t="s">
        <v>35</v>
      </c>
    </row>
    <row r="8719" spans="1:20">
      <c r="A8719" t="s">
        <v>61</v>
      </c>
      <c r="B8719" t="s">
        <v>22</v>
      </c>
      <c r="C8719" t="s">
        <v>124</v>
      </c>
      <c r="D8719" t="s">
        <v>125</v>
      </c>
      <c r="E8719" t="s">
        <v>25</v>
      </c>
      <c r="F8719" s="1">
        <v>37869</v>
      </c>
      <c r="G8719" t="s">
        <v>3202</v>
      </c>
      <c r="H8719">
        <v>201504</v>
      </c>
      <c r="I8719" t="s">
        <v>27</v>
      </c>
      <c r="J8719" t="s">
        <v>28</v>
      </c>
      <c r="K8719" t="s">
        <v>41</v>
      </c>
      <c r="L8719" t="s">
        <v>30</v>
      </c>
      <c r="M8719" t="s">
        <v>31</v>
      </c>
      <c r="N8719" t="s">
        <v>32</v>
      </c>
      <c r="O8719">
        <v>2497.4500000000003</v>
      </c>
      <c r="P8719" t="s">
        <v>22</v>
      </c>
      <c r="Q8719" t="s">
        <v>61</v>
      </c>
      <c r="R8719" t="s">
        <v>33</v>
      </c>
      <c r="S8719" t="s">
        <v>34</v>
      </c>
      <c r="T8719" t="s">
        <v>35</v>
      </c>
    </row>
    <row r="8720" spans="1:20">
      <c r="A8720" t="s">
        <v>103</v>
      </c>
      <c r="B8720" t="s">
        <v>22</v>
      </c>
      <c r="C8720" t="s">
        <v>126</v>
      </c>
      <c r="D8720" t="s">
        <v>127</v>
      </c>
      <c r="E8720" t="s">
        <v>25</v>
      </c>
      <c r="F8720" s="1">
        <v>37869</v>
      </c>
      <c r="G8720" t="s">
        <v>3202</v>
      </c>
      <c r="H8720">
        <v>201504</v>
      </c>
      <c r="I8720" t="s">
        <v>27</v>
      </c>
      <c r="J8720" t="s">
        <v>53</v>
      </c>
      <c r="K8720" t="s">
        <v>36</v>
      </c>
      <c r="L8720" t="s">
        <v>54</v>
      </c>
      <c r="M8720" t="s">
        <v>31</v>
      </c>
      <c r="N8720" t="s">
        <v>32</v>
      </c>
      <c r="O8720">
        <v>1722.95</v>
      </c>
      <c r="P8720" t="s">
        <v>22</v>
      </c>
      <c r="Q8720" t="s">
        <v>103</v>
      </c>
      <c r="R8720" t="s">
        <v>33</v>
      </c>
      <c r="S8720" t="s">
        <v>34</v>
      </c>
      <c r="T8720" t="s">
        <v>35</v>
      </c>
    </row>
    <row r="8721" spans="1:20">
      <c r="A8721" t="s">
        <v>103</v>
      </c>
      <c r="B8721" t="s">
        <v>22</v>
      </c>
      <c r="C8721" t="s">
        <v>126</v>
      </c>
      <c r="D8721" t="s">
        <v>127</v>
      </c>
      <c r="E8721" t="s">
        <v>25</v>
      </c>
      <c r="F8721" s="1">
        <v>37869</v>
      </c>
      <c r="G8721" t="s">
        <v>3202</v>
      </c>
      <c r="H8721">
        <v>201504</v>
      </c>
      <c r="I8721" t="s">
        <v>27</v>
      </c>
      <c r="J8721" t="s">
        <v>53</v>
      </c>
      <c r="K8721" t="s">
        <v>37</v>
      </c>
      <c r="L8721" t="s">
        <v>54</v>
      </c>
      <c r="M8721" t="s">
        <v>31</v>
      </c>
      <c r="N8721" t="s">
        <v>32</v>
      </c>
      <c r="O8721">
        <v>455.01</v>
      </c>
      <c r="P8721" t="s">
        <v>22</v>
      </c>
      <c r="Q8721" t="s">
        <v>103</v>
      </c>
      <c r="R8721" t="s">
        <v>33</v>
      </c>
      <c r="S8721" t="s">
        <v>34</v>
      </c>
      <c r="T8721" t="s">
        <v>35</v>
      </c>
    </row>
    <row r="8722" spans="1:20">
      <c r="A8722" t="s">
        <v>103</v>
      </c>
      <c r="B8722" t="s">
        <v>22</v>
      </c>
      <c r="C8722" t="s">
        <v>126</v>
      </c>
      <c r="D8722" t="s">
        <v>127</v>
      </c>
      <c r="E8722" t="s">
        <v>25</v>
      </c>
      <c r="F8722" s="1">
        <v>37869</v>
      </c>
      <c r="G8722" t="s">
        <v>3202</v>
      </c>
      <c r="H8722">
        <v>201504</v>
      </c>
      <c r="I8722" t="s">
        <v>27</v>
      </c>
      <c r="J8722" t="s">
        <v>53</v>
      </c>
      <c r="K8722" t="s">
        <v>38</v>
      </c>
      <c r="L8722" t="s">
        <v>54</v>
      </c>
      <c r="M8722" t="s">
        <v>31</v>
      </c>
      <c r="N8722" t="s">
        <v>32</v>
      </c>
      <c r="O8722">
        <v>1722.93</v>
      </c>
      <c r="P8722" t="s">
        <v>22</v>
      </c>
      <c r="Q8722" t="s">
        <v>103</v>
      </c>
      <c r="R8722" t="s">
        <v>33</v>
      </c>
      <c r="S8722" t="s">
        <v>34</v>
      </c>
      <c r="T8722" t="s">
        <v>35</v>
      </c>
    </row>
    <row r="8723" spans="1:20">
      <c r="A8723" t="s">
        <v>103</v>
      </c>
      <c r="B8723" t="s">
        <v>22</v>
      </c>
      <c r="C8723" t="s">
        <v>126</v>
      </c>
      <c r="D8723" t="s">
        <v>127</v>
      </c>
      <c r="E8723" t="s">
        <v>25</v>
      </c>
      <c r="F8723" s="1">
        <v>37869</v>
      </c>
      <c r="G8723" t="s">
        <v>3202</v>
      </c>
      <c r="H8723">
        <v>201504</v>
      </c>
      <c r="I8723" t="s">
        <v>27</v>
      </c>
      <c r="J8723" t="s">
        <v>53</v>
      </c>
      <c r="K8723" t="s">
        <v>41</v>
      </c>
      <c r="L8723" t="s">
        <v>54</v>
      </c>
      <c r="M8723" t="s">
        <v>31</v>
      </c>
      <c r="N8723" t="s">
        <v>32</v>
      </c>
      <c r="O8723">
        <v>342.39</v>
      </c>
      <c r="P8723" t="s">
        <v>22</v>
      </c>
      <c r="Q8723" t="s">
        <v>103</v>
      </c>
      <c r="R8723" t="s">
        <v>33</v>
      </c>
      <c r="S8723" t="s">
        <v>34</v>
      </c>
      <c r="T8723" t="s">
        <v>35</v>
      </c>
    </row>
    <row r="8724" spans="1:20">
      <c r="A8724" t="s">
        <v>50</v>
      </c>
      <c r="B8724" t="s">
        <v>22</v>
      </c>
      <c r="C8724" t="s">
        <v>128</v>
      </c>
      <c r="D8724" t="s">
        <v>129</v>
      </c>
      <c r="E8724" t="s">
        <v>25</v>
      </c>
      <c r="F8724" s="1">
        <v>18629</v>
      </c>
      <c r="G8724" t="s">
        <v>3202</v>
      </c>
      <c r="H8724">
        <v>201504</v>
      </c>
      <c r="I8724" t="s">
        <v>27</v>
      </c>
      <c r="J8724" t="s">
        <v>53</v>
      </c>
      <c r="K8724" t="s">
        <v>36</v>
      </c>
      <c r="L8724" t="s">
        <v>54</v>
      </c>
      <c r="M8724" t="s">
        <v>31</v>
      </c>
      <c r="N8724" t="s">
        <v>32</v>
      </c>
      <c r="O8724">
        <v>649.11</v>
      </c>
      <c r="P8724" t="s">
        <v>22</v>
      </c>
      <c r="Q8724" t="s">
        <v>50</v>
      </c>
      <c r="R8724" t="s">
        <v>33</v>
      </c>
      <c r="S8724" t="s">
        <v>34</v>
      </c>
      <c r="T8724" t="s">
        <v>35</v>
      </c>
    </row>
    <row r="8725" spans="1:20">
      <c r="A8725" t="s">
        <v>50</v>
      </c>
      <c r="B8725" t="s">
        <v>22</v>
      </c>
      <c r="C8725" t="s">
        <v>128</v>
      </c>
      <c r="D8725" t="s">
        <v>129</v>
      </c>
      <c r="E8725" t="s">
        <v>25</v>
      </c>
      <c r="F8725" s="1">
        <v>18629</v>
      </c>
      <c r="G8725" t="s">
        <v>3202</v>
      </c>
      <c r="H8725">
        <v>201504</v>
      </c>
      <c r="I8725" t="s">
        <v>27</v>
      </c>
      <c r="J8725" t="s">
        <v>53</v>
      </c>
      <c r="K8725" t="s">
        <v>37</v>
      </c>
      <c r="L8725" t="s">
        <v>54</v>
      </c>
      <c r="M8725" t="s">
        <v>31</v>
      </c>
      <c r="N8725" t="s">
        <v>32</v>
      </c>
      <c r="O8725">
        <v>36063.840000000004</v>
      </c>
      <c r="P8725" t="s">
        <v>22</v>
      </c>
      <c r="Q8725" t="s">
        <v>50</v>
      </c>
      <c r="R8725" t="s">
        <v>33</v>
      </c>
      <c r="S8725" t="s">
        <v>34</v>
      </c>
      <c r="T8725" t="s">
        <v>35</v>
      </c>
    </row>
    <row r="8726" spans="1:20">
      <c r="A8726" t="s">
        <v>50</v>
      </c>
      <c r="B8726" t="s">
        <v>22</v>
      </c>
      <c r="C8726" t="s">
        <v>128</v>
      </c>
      <c r="D8726" t="s">
        <v>129</v>
      </c>
      <c r="E8726" t="s">
        <v>25</v>
      </c>
      <c r="F8726" s="1">
        <v>18629</v>
      </c>
      <c r="G8726" t="s">
        <v>3202</v>
      </c>
      <c r="H8726">
        <v>201504</v>
      </c>
      <c r="I8726" t="s">
        <v>27</v>
      </c>
      <c r="J8726" t="s">
        <v>53</v>
      </c>
      <c r="K8726" t="s">
        <v>38</v>
      </c>
      <c r="L8726" t="s">
        <v>54</v>
      </c>
      <c r="M8726" t="s">
        <v>31</v>
      </c>
      <c r="N8726" t="s">
        <v>32</v>
      </c>
      <c r="O8726">
        <v>41793.94</v>
      </c>
      <c r="P8726" t="s">
        <v>22</v>
      </c>
      <c r="Q8726" t="s">
        <v>50</v>
      </c>
      <c r="R8726" t="s">
        <v>33</v>
      </c>
      <c r="S8726" t="s">
        <v>34</v>
      </c>
      <c r="T8726" t="s">
        <v>35</v>
      </c>
    </row>
    <row r="8727" spans="1:20">
      <c r="A8727" t="s">
        <v>50</v>
      </c>
      <c r="B8727" t="s">
        <v>22</v>
      </c>
      <c r="C8727" t="s">
        <v>128</v>
      </c>
      <c r="D8727" t="s">
        <v>129</v>
      </c>
      <c r="E8727" t="s">
        <v>25</v>
      </c>
      <c r="F8727" s="1">
        <v>18629</v>
      </c>
      <c r="G8727" t="s">
        <v>3202</v>
      </c>
      <c r="H8727">
        <v>201504</v>
      </c>
      <c r="I8727" t="s">
        <v>27</v>
      </c>
      <c r="J8727" t="s">
        <v>53</v>
      </c>
      <c r="K8727" t="s">
        <v>41</v>
      </c>
      <c r="L8727" t="s">
        <v>54</v>
      </c>
      <c r="M8727" t="s">
        <v>31</v>
      </c>
      <c r="N8727" t="s">
        <v>32</v>
      </c>
      <c r="O8727">
        <v>1755.71</v>
      </c>
      <c r="P8727" t="s">
        <v>22</v>
      </c>
      <c r="Q8727" t="s">
        <v>50</v>
      </c>
      <c r="R8727" t="s">
        <v>33</v>
      </c>
      <c r="S8727" t="s">
        <v>34</v>
      </c>
      <c r="T8727" t="s">
        <v>35</v>
      </c>
    </row>
    <row r="8728" spans="1:20">
      <c r="A8728" t="s">
        <v>50</v>
      </c>
      <c r="B8728" t="s">
        <v>22</v>
      </c>
      <c r="C8728" t="s">
        <v>128</v>
      </c>
      <c r="D8728" t="s">
        <v>129</v>
      </c>
      <c r="E8728" t="s">
        <v>25</v>
      </c>
      <c r="F8728" s="1">
        <v>18629</v>
      </c>
      <c r="G8728" t="s">
        <v>3202</v>
      </c>
      <c r="H8728">
        <v>201504</v>
      </c>
      <c r="I8728" t="s">
        <v>27</v>
      </c>
      <c r="J8728" t="s">
        <v>53</v>
      </c>
      <c r="K8728" t="s">
        <v>43</v>
      </c>
      <c r="L8728" t="s">
        <v>54</v>
      </c>
      <c r="M8728" t="s">
        <v>31</v>
      </c>
      <c r="N8728" t="s">
        <v>32</v>
      </c>
      <c r="O8728">
        <v>4351.88</v>
      </c>
      <c r="P8728" t="s">
        <v>22</v>
      </c>
      <c r="Q8728" t="s">
        <v>50</v>
      </c>
      <c r="R8728" t="s">
        <v>33</v>
      </c>
      <c r="S8728" t="s">
        <v>34</v>
      </c>
      <c r="T8728" t="s">
        <v>35</v>
      </c>
    </row>
    <row r="8729" spans="1:20">
      <c r="A8729" t="s">
        <v>50</v>
      </c>
      <c r="B8729" t="s">
        <v>22</v>
      </c>
      <c r="C8729" t="s">
        <v>128</v>
      </c>
      <c r="D8729" t="s">
        <v>129</v>
      </c>
      <c r="E8729" t="s">
        <v>25</v>
      </c>
      <c r="F8729" s="1">
        <v>18629</v>
      </c>
      <c r="G8729" t="s">
        <v>3202</v>
      </c>
      <c r="H8729">
        <v>201504</v>
      </c>
      <c r="I8729" t="s">
        <v>27</v>
      </c>
      <c r="J8729" t="s">
        <v>53</v>
      </c>
      <c r="K8729" t="s">
        <v>44</v>
      </c>
      <c r="L8729" t="s">
        <v>54</v>
      </c>
      <c r="M8729" t="s">
        <v>31</v>
      </c>
      <c r="N8729" t="s">
        <v>32</v>
      </c>
      <c r="O8729">
        <v>1346.5</v>
      </c>
      <c r="P8729" t="s">
        <v>22</v>
      </c>
      <c r="Q8729" t="s">
        <v>50</v>
      </c>
      <c r="R8729" t="s">
        <v>33</v>
      </c>
      <c r="S8729" t="s">
        <v>34</v>
      </c>
      <c r="T8729" t="s">
        <v>35</v>
      </c>
    </row>
    <row r="8730" spans="1:20">
      <c r="A8730" t="s">
        <v>78</v>
      </c>
      <c r="B8730" t="s">
        <v>22</v>
      </c>
      <c r="C8730" t="s">
        <v>130</v>
      </c>
      <c r="D8730" t="s">
        <v>131</v>
      </c>
      <c r="E8730" t="s">
        <v>25</v>
      </c>
      <c r="F8730" s="1">
        <v>37987</v>
      </c>
      <c r="G8730" t="s">
        <v>3202</v>
      </c>
      <c r="H8730">
        <v>201504</v>
      </c>
      <c r="I8730" t="s">
        <v>27</v>
      </c>
      <c r="J8730" t="s">
        <v>28</v>
      </c>
      <c r="K8730" t="s">
        <v>29</v>
      </c>
      <c r="L8730" t="s">
        <v>30</v>
      </c>
      <c r="M8730" t="s">
        <v>31</v>
      </c>
      <c r="N8730" t="s">
        <v>32</v>
      </c>
      <c r="O8730">
        <v>117.83</v>
      </c>
      <c r="P8730" t="s">
        <v>22</v>
      </c>
      <c r="Q8730" t="s">
        <v>78</v>
      </c>
      <c r="R8730" t="s">
        <v>33</v>
      </c>
      <c r="S8730" t="s">
        <v>34</v>
      </c>
      <c r="T8730" t="s">
        <v>35</v>
      </c>
    </row>
    <row r="8731" spans="1:20">
      <c r="A8731" t="s">
        <v>78</v>
      </c>
      <c r="B8731" t="s">
        <v>22</v>
      </c>
      <c r="C8731" t="s">
        <v>130</v>
      </c>
      <c r="D8731" t="s">
        <v>131</v>
      </c>
      <c r="E8731" t="s">
        <v>25</v>
      </c>
      <c r="F8731" s="1">
        <v>37987</v>
      </c>
      <c r="G8731" t="s">
        <v>3202</v>
      </c>
      <c r="H8731">
        <v>201504</v>
      </c>
      <c r="I8731" t="s">
        <v>27</v>
      </c>
      <c r="J8731" t="s">
        <v>28</v>
      </c>
      <c r="K8731" t="s">
        <v>36</v>
      </c>
      <c r="L8731" t="s">
        <v>30</v>
      </c>
      <c r="M8731" t="s">
        <v>31</v>
      </c>
      <c r="N8731" t="s">
        <v>32</v>
      </c>
      <c r="O8731">
        <v>117.83</v>
      </c>
      <c r="P8731" t="s">
        <v>22</v>
      </c>
      <c r="Q8731" t="s">
        <v>78</v>
      </c>
      <c r="R8731" t="s">
        <v>33</v>
      </c>
      <c r="S8731" t="s">
        <v>34</v>
      </c>
      <c r="T8731" t="s">
        <v>35</v>
      </c>
    </row>
    <row r="8732" spans="1:20">
      <c r="A8732" t="s">
        <v>78</v>
      </c>
      <c r="B8732" t="s">
        <v>22</v>
      </c>
      <c r="C8732" t="s">
        <v>130</v>
      </c>
      <c r="D8732" t="s">
        <v>131</v>
      </c>
      <c r="E8732" t="s">
        <v>25</v>
      </c>
      <c r="F8732" s="1">
        <v>37987</v>
      </c>
      <c r="G8732" t="s">
        <v>3202</v>
      </c>
      <c r="H8732">
        <v>201504</v>
      </c>
      <c r="I8732" t="s">
        <v>27</v>
      </c>
      <c r="J8732" t="s">
        <v>28</v>
      </c>
      <c r="K8732" t="s">
        <v>37</v>
      </c>
      <c r="L8732" t="s">
        <v>30</v>
      </c>
      <c r="M8732" t="s">
        <v>31</v>
      </c>
      <c r="N8732" t="s">
        <v>32</v>
      </c>
      <c r="O8732">
        <v>117.73</v>
      </c>
      <c r="P8732" t="s">
        <v>22</v>
      </c>
      <c r="Q8732" t="s">
        <v>78</v>
      </c>
      <c r="R8732" t="s">
        <v>33</v>
      </c>
      <c r="S8732" t="s">
        <v>34</v>
      </c>
      <c r="T8732" t="s">
        <v>35</v>
      </c>
    </row>
    <row r="8733" spans="1:20">
      <c r="A8733" t="s">
        <v>78</v>
      </c>
      <c r="B8733" t="s">
        <v>22</v>
      </c>
      <c r="C8733" t="s">
        <v>130</v>
      </c>
      <c r="D8733" t="s">
        <v>131</v>
      </c>
      <c r="E8733" t="s">
        <v>25</v>
      </c>
      <c r="F8733" s="1">
        <v>37987</v>
      </c>
      <c r="G8733" t="s">
        <v>3202</v>
      </c>
      <c r="H8733">
        <v>201504</v>
      </c>
      <c r="I8733" t="s">
        <v>27</v>
      </c>
      <c r="J8733" t="s">
        <v>28</v>
      </c>
      <c r="K8733" t="s">
        <v>38</v>
      </c>
      <c r="L8733" t="s">
        <v>30</v>
      </c>
      <c r="M8733" t="s">
        <v>31</v>
      </c>
      <c r="N8733" t="s">
        <v>32</v>
      </c>
      <c r="O8733">
        <v>117.83</v>
      </c>
      <c r="P8733" t="s">
        <v>22</v>
      </c>
      <c r="Q8733" t="s">
        <v>78</v>
      </c>
      <c r="R8733" t="s">
        <v>33</v>
      </c>
      <c r="S8733" t="s">
        <v>34</v>
      </c>
      <c r="T8733" t="s">
        <v>35</v>
      </c>
    </row>
    <row r="8734" spans="1:20">
      <c r="A8734" t="s">
        <v>78</v>
      </c>
      <c r="B8734" t="s">
        <v>22</v>
      </c>
      <c r="C8734" t="s">
        <v>130</v>
      </c>
      <c r="D8734" t="s">
        <v>131</v>
      </c>
      <c r="E8734" t="s">
        <v>25</v>
      </c>
      <c r="F8734" s="1">
        <v>37987</v>
      </c>
      <c r="G8734" t="s">
        <v>3202</v>
      </c>
      <c r="H8734">
        <v>201504</v>
      </c>
      <c r="I8734" t="s">
        <v>27</v>
      </c>
      <c r="J8734" t="s">
        <v>28</v>
      </c>
      <c r="K8734" t="s">
        <v>39</v>
      </c>
      <c r="L8734" t="s">
        <v>30</v>
      </c>
      <c r="M8734" t="s">
        <v>31</v>
      </c>
      <c r="N8734" t="s">
        <v>32</v>
      </c>
      <c r="O8734">
        <v>117.83</v>
      </c>
      <c r="P8734" t="s">
        <v>22</v>
      </c>
      <c r="Q8734" t="s">
        <v>78</v>
      </c>
      <c r="R8734" t="s">
        <v>33</v>
      </c>
      <c r="S8734" t="s">
        <v>34</v>
      </c>
      <c r="T8734" t="s">
        <v>35</v>
      </c>
    </row>
    <row r="8735" spans="1:20">
      <c r="A8735" t="s">
        <v>78</v>
      </c>
      <c r="B8735" t="s">
        <v>22</v>
      </c>
      <c r="C8735" t="s">
        <v>130</v>
      </c>
      <c r="D8735" t="s">
        <v>131</v>
      </c>
      <c r="E8735" t="s">
        <v>25</v>
      </c>
      <c r="F8735" s="1">
        <v>37987</v>
      </c>
      <c r="G8735" t="s">
        <v>3202</v>
      </c>
      <c r="H8735">
        <v>201504</v>
      </c>
      <c r="I8735" t="s">
        <v>27</v>
      </c>
      <c r="J8735" t="s">
        <v>28</v>
      </c>
      <c r="K8735" t="s">
        <v>40</v>
      </c>
      <c r="L8735" t="s">
        <v>30</v>
      </c>
      <c r="M8735" t="s">
        <v>31</v>
      </c>
      <c r="N8735" t="s">
        <v>32</v>
      </c>
      <c r="O8735">
        <v>117.83</v>
      </c>
      <c r="P8735" t="s">
        <v>22</v>
      </c>
      <c r="Q8735" t="s">
        <v>78</v>
      </c>
      <c r="R8735" t="s">
        <v>33</v>
      </c>
      <c r="S8735" t="s">
        <v>34</v>
      </c>
      <c r="T8735" t="s">
        <v>35</v>
      </c>
    </row>
    <row r="8736" spans="1:20">
      <c r="A8736" t="s">
        <v>78</v>
      </c>
      <c r="B8736" t="s">
        <v>22</v>
      </c>
      <c r="C8736" t="s">
        <v>130</v>
      </c>
      <c r="D8736" t="s">
        <v>131</v>
      </c>
      <c r="E8736" t="s">
        <v>25</v>
      </c>
      <c r="F8736" s="1">
        <v>37987</v>
      </c>
      <c r="G8736" t="s">
        <v>3202</v>
      </c>
      <c r="H8736">
        <v>201504</v>
      </c>
      <c r="I8736" t="s">
        <v>27</v>
      </c>
      <c r="J8736" t="s">
        <v>28</v>
      </c>
      <c r="K8736" t="s">
        <v>41</v>
      </c>
      <c r="L8736" t="s">
        <v>30</v>
      </c>
      <c r="M8736" t="s">
        <v>31</v>
      </c>
      <c r="N8736" t="s">
        <v>32</v>
      </c>
      <c r="O8736">
        <v>117.83</v>
      </c>
      <c r="P8736" t="s">
        <v>22</v>
      </c>
      <c r="Q8736" t="s">
        <v>78</v>
      </c>
      <c r="R8736" t="s">
        <v>33</v>
      </c>
      <c r="S8736" t="s">
        <v>34</v>
      </c>
      <c r="T8736" t="s">
        <v>35</v>
      </c>
    </row>
    <row r="8737" spans="1:20">
      <c r="A8737" t="s">
        <v>78</v>
      </c>
      <c r="B8737" t="s">
        <v>22</v>
      </c>
      <c r="C8737" t="s">
        <v>130</v>
      </c>
      <c r="D8737" t="s">
        <v>131</v>
      </c>
      <c r="E8737" t="s">
        <v>25</v>
      </c>
      <c r="F8737" s="1">
        <v>37987</v>
      </c>
      <c r="G8737" t="s">
        <v>3202</v>
      </c>
      <c r="H8737">
        <v>201504</v>
      </c>
      <c r="I8737" t="s">
        <v>27</v>
      </c>
      <c r="J8737" t="s">
        <v>28</v>
      </c>
      <c r="K8737" t="s">
        <v>42</v>
      </c>
      <c r="L8737" t="s">
        <v>30</v>
      </c>
      <c r="M8737" t="s">
        <v>31</v>
      </c>
      <c r="N8737" t="s">
        <v>32</v>
      </c>
      <c r="O8737">
        <v>117.83</v>
      </c>
      <c r="P8737" t="s">
        <v>22</v>
      </c>
      <c r="Q8737" t="s">
        <v>78</v>
      </c>
      <c r="R8737" t="s">
        <v>33</v>
      </c>
      <c r="S8737" t="s">
        <v>34</v>
      </c>
      <c r="T8737" t="s">
        <v>35</v>
      </c>
    </row>
    <row r="8738" spans="1:20">
      <c r="A8738" t="s">
        <v>78</v>
      </c>
      <c r="B8738" t="s">
        <v>22</v>
      </c>
      <c r="C8738" t="s">
        <v>130</v>
      </c>
      <c r="D8738" t="s">
        <v>131</v>
      </c>
      <c r="E8738" t="s">
        <v>25</v>
      </c>
      <c r="F8738" s="1">
        <v>37987</v>
      </c>
      <c r="G8738" t="s">
        <v>3202</v>
      </c>
      <c r="H8738">
        <v>201504</v>
      </c>
      <c r="I8738" t="s">
        <v>27</v>
      </c>
      <c r="J8738" t="s">
        <v>28</v>
      </c>
      <c r="K8738" t="s">
        <v>43</v>
      </c>
      <c r="L8738" t="s">
        <v>30</v>
      </c>
      <c r="M8738" t="s">
        <v>31</v>
      </c>
      <c r="N8738" t="s">
        <v>32</v>
      </c>
      <c r="O8738">
        <v>117.83</v>
      </c>
      <c r="P8738" t="s">
        <v>22</v>
      </c>
      <c r="Q8738" t="s">
        <v>78</v>
      </c>
      <c r="R8738" t="s">
        <v>33</v>
      </c>
      <c r="S8738" t="s">
        <v>34</v>
      </c>
      <c r="T8738" t="s">
        <v>35</v>
      </c>
    </row>
    <row r="8739" spans="1:20">
      <c r="A8739" t="s">
        <v>78</v>
      </c>
      <c r="B8739" t="s">
        <v>22</v>
      </c>
      <c r="C8739" t="s">
        <v>130</v>
      </c>
      <c r="D8739" t="s">
        <v>131</v>
      </c>
      <c r="E8739" t="s">
        <v>25</v>
      </c>
      <c r="F8739" s="1">
        <v>37987</v>
      </c>
      <c r="G8739" t="s">
        <v>3202</v>
      </c>
      <c r="H8739">
        <v>201504</v>
      </c>
      <c r="I8739" t="s">
        <v>27</v>
      </c>
      <c r="J8739" t="s">
        <v>28</v>
      </c>
      <c r="K8739" t="s">
        <v>44</v>
      </c>
      <c r="L8739" t="s">
        <v>30</v>
      </c>
      <c r="M8739" t="s">
        <v>31</v>
      </c>
      <c r="N8739" t="s">
        <v>32</v>
      </c>
      <c r="O8739">
        <v>117.83</v>
      </c>
      <c r="P8739" t="s">
        <v>22</v>
      </c>
      <c r="Q8739" t="s">
        <v>78</v>
      </c>
      <c r="R8739" t="s">
        <v>33</v>
      </c>
      <c r="S8739" t="s">
        <v>34</v>
      </c>
      <c r="T8739" t="s">
        <v>35</v>
      </c>
    </row>
    <row r="8740" spans="1:20">
      <c r="A8740" t="s">
        <v>45</v>
      </c>
      <c r="B8740" t="s">
        <v>22</v>
      </c>
      <c r="C8740" t="s">
        <v>134</v>
      </c>
      <c r="D8740" t="s">
        <v>135</v>
      </c>
      <c r="E8740" t="s">
        <v>25</v>
      </c>
      <c r="F8740" s="1">
        <v>37987</v>
      </c>
      <c r="G8740" t="s">
        <v>3202</v>
      </c>
      <c r="H8740">
        <v>201504</v>
      </c>
      <c r="I8740" t="s">
        <v>27</v>
      </c>
      <c r="J8740" t="s">
        <v>28</v>
      </c>
      <c r="K8740" t="s">
        <v>29</v>
      </c>
      <c r="L8740" t="s">
        <v>30</v>
      </c>
      <c r="M8740" t="s">
        <v>31</v>
      </c>
      <c r="N8740" t="s">
        <v>32</v>
      </c>
      <c r="O8740">
        <v>0.62</v>
      </c>
      <c r="P8740" t="s">
        <v>22</v>
      </c>
      <c r="Q8740" t="s">
        <v>45</v>
      </c>
      <c r="R8740" t="s">
        <v>33</v>
      </c>
      <c r="S8740" t="s">
        <v>34</v>
      </c>
      <c r="T8740" t="s">
        <v>35</v>
      </c>
    </row>
    <row r="8741" spans="1:20">
      <c r="A8741" t="s">
        <v>45</v>
      </c>
      <c r="B8741" t="s">
        <v>22</v>
      </c>
      <c r="C8741" t="s">
        <v>134</v>
      </c>
      <c r="D8741" t="s">
        <v>135</v>
      </c>
      <c r="E8741" t="s">
        <v>25</v>
      </c>
      <c r="F8741" s="1">
        <v>37987</v>
      </c>
      <c r="G8741" t="s">
        <v>3202</v>
      </c>
      <c r="H8741">
        <v>201504</v>
      </c>
      <c r="I8741" t="s">
        <v>27</v>
      </c>
      <c r="J8741" t="s">
        <v>28</v>
      </c>
      <c r="K8741" t="s">
        <v>36</v>
      </c>
      <c r="L8741" t="s">
        <v>30</v>
      </c>
      <c r="M8741" t="s">
        <v>31</v>
      </c>
      <c r="N8741" t="s">
        <v>32</v>
      </c>
      <c r="O8741">
        <v>0</v>
      </c>
      <c r="P8741" t="s">
        <v>22</v>
      </c>
      <c r="Q8741" t="s">
        <v>45</v>
      </c>
      <c r="R8741" t="s">
        <v>33</v>
      </c>
      <c r="S8741" t="s">
        <v>34</v>
      </c>
      <c r="T8741" t="s">
        <v>35</v>
      </c>
    </row>
    <row r="8742" spans="1:20">
      <c r="A8742" t="s">
        <v>45</v>
      </c>
      <c r="B8742" t="s">
        <v>22</v>
      </c>
      <c r="C8742" t="s">
        <v>134</v>
      </c>
      <c r="D8742" t="s">
        <v>135</v>
      </c>
      <c r="E8742" t="s">
        <v>25</v>
      </c>
      <c r="F8742" s="1">
        <v>37987</v>
      </c>
      <c r="G8742" t="s">
        <v>3202</v>
      </c>
      <c r="H8742">
        <v>201504</v>
      </c>
      <c r="I8742" t="s">
        <v>27</v>
      </c>
      <c r="J8742" t="s">
        <v>28</v>
      </c>
      <c r="K8742" t="s">
        <v>37</v>
      </c>
      <c r="L8742" t="s">
        <v>30</v>
      </c>
      <c r="M8742" t="s">
        <v>31</v>
      </c>
      <c r="N8742" t="s">
        <v>32</v>
      </c>
      <c r="O8742">
        <v>24084.69</v>
      </c>
      <c r="P8742" t="s">
        <v>22</v>
      </c>
      <c r="Q8742" t="s">
        <v>45</v>
      </c>
      <c r="R8742" t="s">
        <v>33</v>
      </c>
      <c r="S8742" t="s">
        <v>34</v>
      </c>
      <c r="T8742" t="s">
        <v>35</v>
      </c>
    </row>
    <row r="8743" spans="1:20">
      <c r="A8743" t="s">
        <v>45</v>
      </c>
      <c r="B8743" t="s">
        <v>22</v>
      </c>
      <c r="C8743" t="s">
        <v>134</v>
      </c>
      <c r="D8743" t="s">
        <v>135</v>
      </c>
      <c r="E8743" t="s">
        <v>25</v>
      </c>
      <c r="F8743" s="1">
        <v>37987</v>
      </c>
      <c r="G8743" t="s">
        <v>3202</v>
      </c>
      <c r="H8743">
        <v>201504</v>
      </c>
      <c r="I8743" t="s">
        <v>27</v>
      </c>
      <c r="J8743" t="s">
        <v>28</v>
      </c>
      <c r="K8743" t="s">
        <v>38</v>
      </c>
      <c r="L8743" t="s">
        <v>30</v>
      </c>
      <c r="M8743" t="s">
        <v>31</v>
      </c>
      <c r="N8743" t="s">
        <v>32</v>
      </c>
      <c r="O8743">
        <v>8761.32</v>
      </c>
      <c r="P8743" t="s">
        <v>22</v>
      </c>
      <c r="Q8743" t="s">
        <v>45</v>
      </c>
      <c r="R8743" t="s">
        <v>33</v>
      </c>
      <c r="S8743" t="s">
        <v>34</v>
      </c>
      <c r="T8743" t="s">
        <v>35</v>
      </c>
    </row>
    <row r="8744" spans="1:20">
      <c r="A8744" t="s">
        <v>45</v>
      </c>
      <c r="B8744" t="s">
        <v>22</v>
      </c>
      <c r="C8744" t="s">
        <v>134</v>
      </c>
      <c r="D8744" t="s">
        <v>135</v>
      </c>
      <c r="E8744" t="s">
        <v>25</v>
      </c>
      <c r="F8744" s="1">
        <v>37987</v>
      </c>
      <c r="G8744" t="s">
        <v>3202</v>
      </c>
      <c r="H8744">
        <v>201504</v>
      </c>
      <c r="I8744" t="s">
        <v>27</v>
      </c>
      <c r="J8744" t="s">
        <v>28</v>
      </c>
      <c r="K8744" t="s">
        <v>40</v>
      </c>
      <c r="L8744" t="s">
        <v>30</v>
      </c>
      <c r="M8744" t="s">
        <v>31</v>
      </c>
      <c r="N8744" t="s">
        <v>32</v>
      </c>
      <c r="O8744">
        <v>0</v>
      </c>
      <c r="P8744" t="s">
        <v>22</v>
      </c>
      <c r="Q8744" t="s">
        <v>45</v>
      </c>
      <c r="R8744" t="s">
        <v>33</v>
      </c>
      <c r="S8744" t="s">
        <v>34</v>
      </c>
      <c r="T8744" t="s">
        <v>35</v>
      </c>
    </row>
    <row r="8745" spans="1:20">
      <c r="A8745" t="s">
        <v>45</v>
      </c>
      <c r="B8745" t="s">
        <v>22</v>
      </c>
      <c r="C8745" t="s">
        <v>134</v>
      </c>
      <c r="D8745" t="s">
        <v>135</v>
      </c>
      <c r="E8745" t="s">
        <v>25</v>
      </c>
      <c r="F8745" s="1">
        <v>37987</v>
      </c>
      <c r="G8745" t="s">
        <v>3202</v>
      </c>
      <c r="H8745">
        <v>201504</v>
      </c>
      <c r="I8745" t="s">
        <v>27</v>
      </c>
      <c r="J8745" t="s">
        <v>28</v>
      </c>
      <c r="K8745" t="s">
        <v>41</v>
      </c>
      <c r="L8745" t="s">
        <v>30</v>
      </c>
      <c r="M8745" t="s">
        <v>31</v>
      </c>
      <c r="N8745" t="s">
        <v>32</v>
      </c>
      <c r="O8745">
        <v>5310.75</v>
      </c>
      <c r="P8745" t="s">
        <v>22</v>
      </c>
      <c r="Q8745" t="s">
        <v>45</v>
      </c>
      <c r="R8745" t="s">
        <v>33</v>
      </c>
      <c r="S8745" t="s">
        <v>34</v>
      </c>
      <c r="T8745" t="s">
        <v>35</v>
      </c>
    </row>
    <row r="8746" spans="1:20">
      <c r="A8746" t="s">
        <v>45</v>
      </c>
      <c r="B8746" t="s">
        <v>22</v>
      </c>
      <c r="C8746" t="s">
        <v>134</v>
      </c>
      <c r="D8746" t="s">
        <v>135</v>
      </c>
      <c r="E8746" t="s">
        <v>25</v>
      </c>
      <c r="F8746" s="1">
        <v>37987</v>
      </c>
      <c r="G8746" t="s">
        <v>3202</v>
      </c>
      <c r="H8746">
        <v>201504</v>
      </c>
      <c r="I8746" t="s">
        <v>27</v>
      </c>
      <c r="J8746" t="s">
        <v>28</v>
      </c>
      <c r="K8746" t="s">
        <v>42</v>
      </c>
      <c r="L8746" t="s">
        <v>30</v>
      </c>
      <c r="M8746" t="s">
        <v>31</v>
      </c>
      <c r="N8746" t="s">
        <v>32</v>
      </c>
      <c r="O8746">
        <v>0.02</v>
      </c>
      <c r="P8746" t="s">
        <v>22</v>
      </c>
      <c r="Q8746" t="s">
        <v>45</v>
      </c>
      <c r="R8746" t="s">
        <v>33</v>
      </c>
      <c r="S8746" t="s">
        <v>34</v>
      </c>
      <c r="T8746" t="s">
        <v>35</v>
      </c>
    </row>
    <row r="8747" spans="1:20">
      <c r="A8747" t="s">
        <v>45</v>
      </c>
      <c r="B8747" t="s">
        <v>22</v>
      </c>
      <c r="C8747" t="s">
        <v>134</v>
      </c>
      <c r="D8747" t="s">
        <v>135</v>
      </c>
      <c r="E8747" t="s">
        <v>25</v>
      </c>
      <c r="F8747" s="1">
        <v>37987</v>
      </c>
      <c r="G8747" t="s">
        <v>3202</v>
      </c>
      <c r="H8747">
        <v>201504</v>
      </c>
      <c r="I8747" t="s">
        <v>27</v>
      </c>
      <c r="J8747" t="s">
        <v>28</v>
      </c>
      <c r="K8747" t="s">
        <v>43</v>
      </c>
      <c r="L8747" t="s">
        <v>30</v>
      </c>
      <c r="M8747" t="s">
        <v>31</v>
      </c>
      <c r="N8747" t="s">
        <v>32</v>
      </c>
      <c r="O8747">
        <v>0</v>
      </c>
      <c r="P8747" t="s">
        <v>22</v>
      </c>
      <c r="Q8747" t="s">
        <v>45</v>
      </c>
      <c r="R8747" t="s">
        <v>33</v>
      </c>
      <c r="S8747" t="s">
        <v>34</v>
      </c>
      <c r="T8747" t="s">
        <v>35</v>
      </c>
    </row>
    <row r="8748" spans="1:20">
      <c r="A8748" t="s">
        <v>45</v>
      </c>
      <c r="B8748" t="s">
        <v>22</v>
      </c>
      <c r="C8748" t="s">
        <v>134</v>
      </c>
      <c r="D8748" t="s">
        <v>135</v>
      </c>
      <c r="E8748" t="s">
        <v>25</v>
      </c>
      <c r="F8748" s="1">
        <v>37987</v>
      </c>
      <c r="G8748" t="s">
        <v>3202</v>
      </c>
      <c r="H8748">
        <v>201504</v>
      </c>
      <c r="I8748" t="s">
        <v>27</v>
      </c>
      <c r="J8748" t="s">
        <v>28</v>
      </c>
      <c r="K8748" t="s">
        <v>44</v>
      </c>
      <c r="L8748" t="s">
        <v>30</v>
      </c>
      <c r="M8748" t="s">
        <v>31</v>
      </c>
      <c r="N8748" t="s">
        <v>32</v>
      </c>
      <c r="O8748">
        <v>0.02</v>
      </c>
      <c r="P8748" t="s">
        <v>22</v>
      </c>
      <c r="Q8748" t="s">
        <v>45</v>
      </c>
      <c r="R8748" t="s">
        <v>33</v>
      </c>
      <c r="S8748" t="s">
        <v>34</v>
      </c>
      <c r="T8748" t="s">
        <v>35</v>
      </c>
    </row>
    <row r="8749" spans="1:20">
      <c r="A8749" t="s">
        <v>45</v>
      </c>
      <c r="B8749" t="s">
        <v>22</v>
      </c>
      <c r="C8749" t="s">
        <v>136</v>
      </c>
      <c r="D8749" t="s">
        <v>137</v>
      </c>
      <c r="E8749" t="s">
        <v>25</v>
      </c>
      <c r="F8749" s="1">
        <v>37987</v>
      </c>
      <c r="G8749" t="s">
        <v>3202</v>
      </c>
      <c r="H8749">
        <v>201504</v>
      </c>
      <c r="I8749" t="s">
        <v>27</v>
      </c>
      <c r="J8749" t="s">
        <v>28</v>
      </c>
      <c r="K8749" t="s">
        <v>38</v>
      </c>
      <c r="L8749" t="s">
        <v>30</v>
      </c>
      <c r="M8749" t="s">
        <v>31</v>
      </c>
      <c r="N8749" t="s">
        <v>32</v>
      </c>
      <c r="O8749">
        <v>197.77</v>
      </c>
      <c r="P8749" t="s">
        <v>22</v>
      </c>
      <c r="Q8749" t="s">
        <v>45</v>
      </c>
      <c r="R8749" t="s">
        <v>33</v>
      </c>
      <c r="S8749" t="s">
        <v>34</v>
      </c>
      <c r="T8749" t="s">
        <v>35</v>
      </c>
    </row>
    <row r="8750" spans="1:20">
      <c r="A8750" t="s">
        <v>45</v>
      </c>
      <c r="B8750" t="s">
        <v>22</v>
      </c>
      <c r="C8750" t="s">
        <v>136</v>
      </c>
      <c r="D8750" t="s">
        <v>137</v>
      </c>
      <c r="E8750" t="s">
        <v>25</v>
      </c>
      <c r="F8750" s="1">
        <v>37987</v>
      </c>
      <c r="G8750" t="s">
        <v>3202</v>
      </c>
      <c r="H8750">
        <v>201504</v>
      </c>
      <c r="I8750" t="s">
        <v>27</v>
      </c>
      <c r="J8750" t="s">
        <v>28</v>
      </c>
      <c r="K8750" t="s">
        <v>41</v>
      </c>
      <c r="L8750" t="s">
        <v>30</v>
      </c>
      <c r="M8750" t="s">
        <v>31</v>
      </c>
      <c r="N8750" t="s">
        <v>32</v>
      </c>
      <c r="O8750">
        <v>197.73000000000002</v>
      </c>
      <c r="P8750" t="s">
        <v>22</v>
      </c>
      <c r="Q8750" t="s">
        <v>45</v>
      </c>
      <c r="R8750" t="s">
        <v>33</v>
      </c>
      <c r="S8750" t="s">
        <v>34</v>
      </c>
      <c r="T8750" t="s">
        <v>35</v>
      </c>
    </row>
    <row r="8751" spans="1:20">
      <c r="A8751" t="s">
        <v>45</v>
      </c>
      <c r="B8751" t="s">
        <v>22</v>
      </c>
      <c r="C8751" t="s">
        <v>146</v>
      </c>
      <c r="D8751" t="s">
        <v>147</v>
      </c>
      <c r="E8751" t="s">
        <v>142</v>
      </c>
      <c r="F8751" s="1">
        <v>39234</v>
      </c>
      <c r="G8751" t="s">
        <v>3202</v>
      </c>
      <c r="H8751">
        <v>201504</v>
      </c>
      <c r="I8751" t="s">
        <v>27</v>
      </c>
      <c r="J8751" t="s">
        <v>28</v>
      </c>
      <c r="K8751" t="s">
        <v>37</v>
      </c>
      <c r="L8751" t="s">
        <v>30</v>
      </c>
      <c r="M8751" t="s">
        <v>31</v>
      </c>
      <c r="N8751" t="s">
        <v>48</v>
      </c>
      <c r="O8751">
        <v>0.89</v>
      </c>
      <c r="P8751" t="s">
        <v>22</v>
      </c>
      <c r="Q8751" t="s">
        <v>45</v>
      </c>
      <c r="R8751" t="s">
        <v>33</v>
      </c>
      <c r="S8751" t="s">
        <v>34</v>
      </c>
      <c r="T8751" t="s">
        <v>35</v>
      </c>
    </row>
    <row r="8752" spans="1:20">
      <c r="A8752" t="s">
        <v>45</v>
      </c>
      <c r="B8752" t="s">
        <v>22</v>
      </c>
      <c r="C8752" t="s">
        <v>146</v>
      </c>
      <c r="D8752" t="s">
        <v>147</v>
      </c>
      <c r="E8752" t="s">
        <v>142</v>
      </c>
      <c r="F8752" s="1">
        <v>39234</v>
      </c>
      <c r="G8752" t="s">
        <v>3202</v>
      </c>
      <c r="H8752">
        <v>201504</v>
      </c>
      <c r="I8752" t="s">
        <v>27</v>
      </c>
      <c r="J8752" t="s">
        <v>28</v>
      </c>
      <c r="K8752" t="s">
        <v>38</v>
      </c>
      <c r="L8752" t="s">
        <v>30</v>
      </c>
      <c r="M8752" t="s">
        <v>31</v>
      </c>
      <c r="N8752" t="s">
        <v>48</v>
      </c>
      <c r="O8752">
        <v>97.81</v>
      </c>
      <c r="P8752" t="s">
        <v>22</v>
      </c>
      <c r="Q8752" t="s">
        <v>45</v>
      </c>
      <c r="R8752" t="s">
        <v>33</v>
      </c>
      <c r="S8752" t="s">
        <v>34</v>
      </c>
      <c r="T8752" t="s">
        <v>35</v>
      </c>
    </row>
    <row r="8753" spans="1:20">
      <c r="A8753" t="s">
        <v>45</v>
      </c>
      <c r="B8753" t="s">
        <v>22</v>
      </c>
      <c r="C8753" t="s">
        <v>146</v>
      </c>
      <c r="D8753" t="s">
        <v>147</v>
      </c>
      <c r="E8753" t="s">
        <v>142</v>
      </c>
      <c r="F8753" s="1">
        <v>39234</v>
      </c>
      <c r="G8753" t="s">
        <v>3202</v>
      </c>
      <c r="H8753">
        <v>201504</v>
      </c>
      <c r="I8753" t="s">
        <v>27</v>
      </c>
      <c r="J8753" t="s">
        <v>28</v>
      </c>
      <c r="K8753" t="s">
        <v>41</v>
      </c>
      <c r="L8753" t="s">
        <v>30</v>
      </c>
      <c r="M8753" t="s">
        <v>31</v>
      </c>
      <c r="N8753" t="s">
        <v>48</v>
      </c>
      <c r="O8753">
        <v>7.34</v>
      </c>
      <c r="P8753" t="s">
        <v>22</v>
      </c>
      <c r="Q8753" t="s">
        <v>45</v>
      </c>
      <c r="R8753" t="s">
        <v>33</v>
      </c>
      <c r="S8753" t="s">
        <v>34</v>
      </c>
      <c r="T8753" t="s">
        <v>35</v>
      </c>
    </row>
    <row r="8754" spans="1:20">
      <c r="A8754" t="s">
        <v>45</v>
      </c>
      <c r="B8754" t="s">
        <v>22</v>
      </c>
      <c r="C8754" t="s">
        <v>3205</v>
      </c>
      <c r="D8754" t="s">
        <v>3206</v>
      </c>
      <c r="E8754" t="s">
        <v>142</v>
      </c>
      <c r="F8754" s="1">
        <v>41730</v>
      </c>
      <c r="G8754" t="s">
        <v>3202</v>
      </c>
      <c r="H8754">
        <v>201504</v>
      </c>
      <c r="I8754" t="s">
        <v>27</v>
      </c>
      <c r="J8754" t="s">
        <v>28</v>
      </c>
      <c r="K8754" t="s">
        <v>38</v>
      </c>
      <c r="L8754" t="s">
        <v>30</v>
      </c>
      <c r="M8754" t="s">
        <v>31</v>
      </c>
      <c r="N8754" t="s">
        <v>32</v>
      </c>
      <c r="O8754">
        <v>485994.28</v>
      </c>
      <c r="P8754" t="s">
        <v>22</v>
      </c>
      <c r="Q8754" t="s">
        <v>45</v>
      </c>
      <c r="R8754" t="s">
        <v>33</v>
      </c>
      <c r="S8754" t="s">
        <v>34</v>
      </c>
      <c r="T8754" t="s">
        <v>35</v>
      </c>
    </row>
    <row r="8755" spans="1:20">
      <c r="A8755" t="s">
        <v>21</v>
      </c>
      <c r="B8755" t="s">
        <v>22</v>
      </c>
      <c r="C8755" t="s">
        <v>150</v>
      </c>
      <c r="D8755" t="s">
        <v>151</v>
      </c>
      <c r="E8755" t="s">
        <v>25</v>
      </c>
      <c r="F8755" s="1">
        <v>37987</v>
      </c>
      <c r="G8755" t="s">
        <v>3202</v>
      </c>
      <c r="H8755">
        <v>201504</v>
      </c>
      <c r="I8755" t="s">
        <v>27</v>
      </c>
      <c r="J8755" t="s">
        <v>28</v>
      </c>
      <c r="K8755" t="s">
        <v>29</v>
      </c>
      <c r="L8755" t="s">
        <v>30</v>
      </c>
      <c r="M8755" t="s">
        <v>31</v>
      </c>
      <c r="N8755" t="s">
        <v>32</v>
      </c>
      <c r="O8755">
        <v>465.19</v>
      </c>
      <c r="P8755" t="s">
        <v>22</v>
      </c>
      <c r="Q8755" t="s">
        <v>21</v>
      </c>
      <c r="R8755" t="s">
        <v>33</v>
      </c>
      <c r="S8755" t="s">
        <v>34</v>
      </c>
      <c r="T8755" t="s">
        <v>35</v>
      </c>
    </row>
    <row r="8756" spans="1:20">
      <c r="A8756" t="s">
        <v>21</v>
      </c>
      <c r="B8756" t="s">
        <v>22</v>
      </c>
      <c r="C8756" t="s">
        <v>150</v>
      </c>
      <c r="D8756" t="s">
        <v>151</v>
      </c>
      <c r="E8756" t="s">
        <v>25</v>
      </c>
      <c r="F8756" s="1">
        <v>37987</v>
      </c>
      <c r="G8756" t="s">
        <v>3202</v>
      </c>
      <c r="H8756">
        <v>201504</v>
      </c>
      <c r="I8756" t="s">
        <v>27</v>
      </c>
      <c r="J8756" t="s">
        <v>28</v>
      </c>
      <c r="K8756" t="s">
        <v>36</v>
      </c>
      <c r="L8756" t="s">
        <v>30</v>
      </c>
      <c r="M8756" t="s">
        <v>31</v>
      </c>
      <c r="N8756" t="s">
        <v>32</v>
      </c>
      <c r="O8756">
        <v>2072.69</v>
      </c>
      <c r="P8756" t="s">
        <v>22</v>
      </c>
      <c r="Q8756" t="s">
        <v>21</v>
      </c>
      <c r="R8756" t="s">
        <v>33</v>
      </c>
      <c r="S8756" t="s">
        <v>34</v>
      </c>
      <c r="T8756" t="s">
        <v>35</v>
      </c>
    </row>
    <row r="8757" spans="1:20">
      <c r="A8757" t="s">
        <v>21</v>
      </c>
      <c r="B8757" t="s">
        <v>22</v>
      </c>
      <c r="C8757" t="s">
        <v>150</v>
      </c>
      <c r="D8757" t="s">
        <v>151</v>
      </c>
      <c r="E8757" t="s">
        <v>25</v>
      </c>
      <c r="F8757" s="1">
        <v>37987</v>
      </c>
      <c r="G8757" t="s">
        <v>3202</v>
      </c>
      <c r="H8757">
        <v>201504</v>
      </c>
      <c r="I8757" t="s">
        <v>27</v>
      </c>
      <c r="J8757" t="s">
        <v>28</v>
      </c>
      <c r="K8757" t="s">
        <v>41</v>
      </c>
      <c r="L8757" t="s">
        <v>30</v>
      </c>
      <c r="M8757" t="s">
        <v>31</v>
      </c>
      <c r="N8757" t="s">
        <v>32</v>
      </c>
      <c r="O8757">
        <v>10752.1</v>
      </c>
      <c r="P8757" t="s">
        <v>22</v>
      </c>
      <c r="Q8757" t="s">
        <v>21</v>
      </c>
      <c r="R8757" t="s">
        <v>33</v>
      </c>
      <c r="S8757" t="s">
        <v>34</v>
      </c>
      <c r="T8757" t="s">
        <v>35</v>
      </c>
    </row>
    <row r="8758" spans="1:20">
      <c r="A8758" t="s">
        <v>45</v>
      </c>
      <c r="B8758" t="s">
        <v>22</v>
      </c>
      <c r="C8758" t="s">
        <v>152</v>
      </c>
      <c r="D8758" t="s">
        <v>153</v>
      </c>
      <c r="E8758" t="s">
        <v>25</v>
      </c>
      <c r="F8758" s="1">
        <v>37987</v>
      </c>
      <c r="G8758" t="s">
        <v>3202</v>
      </c>
      <c r="H8758">
        <v>201504</v>
      </c>
      <c r="I8758" t="s">
        <v>27</v>
      </c>
      <c r="J8758" t="s">
        <v>28</v>
      </c>
      <c r="K8758" t="s">
        <v>29</v>
      </c>
      <c r="L8758" t="s">
        <v>30</v>
      </c>
      <c r="M8758" t="s">
        <v>31</v>
      </c>
      <c r="N8758" t="s">
        <v>32</v>
      </c>
      <c r="O8758">
        <v>0</v>
      </c>
      <c r="P8758" t="s">
        <v>22</v>
      </c>
      <c r="Q8758" t="s">
        <v>45</v>
      </c>
      <c r="R8758" t="s">
        <v>33</v>
      </c>
      <c r="S8758" t="s">
        <v>34</v>
      </c>
      <c r="T8758" t="s">
        <v>35</v>
      </c>
    </row>
    <row r="8759" spans="1:20">
      <c r="A8759" t="s">
        <v>45</v>
      </c>
      <c r="B8759" t="s">
        <v>22</v>
      </c>
      <c r="C8759" t="s">
        <v>152</v>
      </c>
      <c r="D8759" t="s">
        <v>153</v>
      </c>
      <c r="E8759" t="s">
        <v>25</v>
      </c>
      <c r="F8759" s="1">
        <v>37987</v>
      </c>
      <c r="G8759" t="s">
        <v>3202</v>
      </c>
      <c r="H8759">
        <v>201504</v>
      </c>
      <c r="I8759" t="s">
        <v>27</v>
      </c>
      <c r="J8759" t="s">
        <v>28</v>
      </c>
      <c r="K8759" t="s">
        <v>36</v>
      </c>
      <c r="L8759" t="s">
        <v>30</v>
      </c>
      <c r="M8759" t="s">
        <v>31</v>
      </c>
      <c r="N8759" t="s">
        <v>32</v>
      </c>
      <c r="O8759">
        <v>0</v>
      </c>
      <c r="P8759" t="s">
        <v>22</v>
      </c>
      <c r="Q8759" t="s">
        <v>45</v>
      </c>
      <c r="R8759" t="s">
        <v>33</v>
      </c>
      <c r="S8759" t="s">
        <v>34</v>
      </c>
      <c r="T8759" t="s">
        <v>35</v>
      </c>
    </row>
    <row r="8760" spans="1:20">
      <c r="A8760" t="s">
        <v>45</v>
      </c>
      <c r="B8760" t="s">
        <v>22</v>
      </c>
      <c r="C8760" t="s">
        <v>152</v>
      </c>
      <c r="D8760" t="s">
        <v>153</v>
      </c>
      <c r="E8760" t="s">
        <v>25</v>
      </c>
      <c r="F8760" s="1">
        <v>37987</v>
      </c>
      <c r="G8760" t="s">
        <v>3202</v>
      </c>
      <c r="H8760">
        <v>201504</v>
      </c>
      <c r="I8760" t="s">
        <v>27</v>
      </c>
      <c r="J8760" t="s">
        <v>28</v>
      </c>
      <c r="K8760" t="s">
        <v>37</v>
      </c>
      <c r="L8760" t="s">
        <v>30</v>
      </c>
      <c r="M8760" t="s">
        <v>31</v>
      </c>
      <c r="N8760" t="s">
        <v>32</v>
      </c>
      <c r="O8760">
        <v>0</v>
      </c>
      <c r="P8760" t="s">
        <v>22</v>
      </c>
      <c r="Q8760" t="s">
        <v>45</v>
      </c>
      <c r="R8760" t="s">
        <v>33</v>
      </c>
      <c r="S8760" t="s">
        <v>34</v>
      </c>
      <c r="T8760" t="s">
        <v>35</v>
      </c>
    </row>
    <row r="8761" spans="1:20">
      <c r="A8761" t="s">
        <v>45</v>
      </c>
      <c r="B8761" t="s">
        <v>22</v>
      </c>
      <c r="C8761" t="s">
        <v>152</v>
      </c>
      <c r="D8761" t="s">
        <v>153</v>
      </c>
      <c r="E8761" t="s">
        <v>25</v>
      </c>
      <c r="F8761" s="1">
        <v>37987</v>
      </c>
      <c r="G8761" t="s">
        <v>3202</v>
      </c>
      <c r="H8761">
        <v>201504</v>
      </c>
      <c r="I8761" t="s">
        <v>27</v>
      </c>
      <c r="J8761" t="s">
        <v>28</v>
      </c>
      <c r="K8761" t="s">
        <v>38</v>
      </c>
      <c r="L8761" t="s">
        <v>30</v>
      </c>
      <c r="M8761" t="s">
        <v>31</v>
      </c>
      <c r="N8761" t="s">
        <v>32</v>
      </c>
      <c r="O8761">
        <v>340.52</v>
      </c>
      <c r="P8761" t="s">
        <v>22</v>
      </c>
      <c r="Q8761" t="s">
        <v>45</v>
      </c>
      <c r="R8761" t="s">
        <v>33</v>
      </c>
      <c r="S8761" t="s">
        <v>34</v>
      </c>
      <c r="T8761" t="s">
        <v>35</v>
      </c>
    </row>
    <row r="8762" spans="1:20">
      <c r="A8762" t="s">
        <v>45</v>
      </c>
      <c r="B8762" t="s">
        <v>22</v>
      </c>
      <c r="C8762" t="s">
        <v>152</v>
      </c>
      <c r="D8762" t="s">
        <v>153</v>
      </c>
      <c r="E8762" t="s">
        <v>25</v>
      </c>
      <c r="F8762" s="1">
        <v>37987</v>
      </c>
      <c r="G8762" t="s">
        <v>3202</v>
      </c>
      <c r="H8762">
        <v>201504</v>
      </c>
      <c r="I8762" t="s">
        <v>27</v>
      </c>
      <c r="J8762" t="s">
        <v>28</v>
      </c>
      <c r="K8762" t="s">
        <v>40</v>
      </c>
      <c r="L8762" t="s">
        <v>30</v>
      </c>
      <c r="M8762" t="s">
        <v>31</v>
      </c>
      <c r="N8762" t="s">
        <v>32</v>
      </c>
      <c r="O8762">
        <v>0</v>
      </c>
      <c r="P8762" t="s">
        <v>22</v>
      </c>
      <c r="Q8762" t="s">
        <v>45</v>
      </c>
      <c r="R8762" t="s">
        <v>33</v>
      </c>
      <c r="S8762" t="s">
        <v>34</v>
      </c>
      <c r="T8762" t="s">
        <v>35</v>
      </c>
    </row>
    <row r="8763" spans="1:20">
      <c r="A8763" t="s">
        <v>45</v>
      </c>
      <c r="B8763" t="s">
        <v>22</v>
      </c>
      <c r="C8763" t="s">
        <v>152</v>
      </c>
      <c r="D8763" t="s">
        <v>153</v>
      </c>
      <c r="E8763" t="s">
        <v>25</v>
      </c>
      <c r="F8763" s="1">
        <v>37987</v>
      </c>
      <c r="G8763" t="s">
        <v>3202</v>
      </c>
      <c r="H8763">
        <v>201504</v>
      </c>
      <c r="I8763" t="s">
        <v>27</v>
      </c>
      <c r="J8763" t="s">
        <v>28</v>
      </c>
      <c r="K8763" t="s">
        <v>41</v>
      </c>
      <c r="L8763" t="s">
        <v>30</v>
      </c>
      <c r="M8763" t="s">
        <v>31</v>
      </c>
      <c r="N8763" t="s">
        <v>32</v>
      </c>
      <c r="O8763">
        <v>0</v>
      </c>
      <c r="P8763" t="s">
        <v>22</v>
      </c>
      <c r="Q8763" t="s">
        <v>45</v>
      </c>
      <c r="R8763" t="s">
        <v>33</v>
      </c>
      <c r="S8763" t="s">
        <v>34</v>
      </c>
      <c r="T8763" t="s">
        <v>35</v>
      </c>
    </row>
    <row r="8764" spans="1:20">
      <c r="A8764" t="s">
        <v>58</v>
      </c>
      <c r="B8764" t="s">
        <v>22</v>
      </c>
      <c r="C8764" t="s">
        <v>154</v>
      </c>
      <c r="D8764" t="s">
        <v>155</v>
      </c>
      <c r="E8764" t="s">
        <v>25</v>
      </c>
      <c r="F8764" s="1">
        <v>30682</v>
      </c>
      <c r="G8764" t="s">
        <v>3202</v>
      </c>
      <c r="H8764">
        <v>201504</v>
      </c>
      <c r="I8764" t="s">
        <v>27</v>
      </c>
      <c r="J8764" t="s">
        <v>28</v>
      </c>
      <c r="K8764" t="s">
        <v>29</v>
      </c>
      <c r="L8764" t="s">
        <v>30</v>
      </c>
      <c r="M8764" t="s">
        <v>31</v>
      </c>
      <c r="N8764" t="s">
        <v>32</v>
      </c>
      <c r="O8764">
        <v>1357.58</v>
      </c>
      <c r="P8764" t="s">
        <v>22</v>
      </c>
      <c r="Q8764" t="s">
        <v>58</v>
      </c>
      <c r="R8764" t="s">
        <v>33</v>
      </c>
      <c r="S8764" t="s">
        <v>34</v>
      </c>
      <c r="T8764" t="s">
        <v>35</v>
      </c>
    </row>
    <row r="8765" spans="1:20">
      <c r="A8765" t="s">
        <v>58</v>
      </c>
      <c r="B8765" t="s">
        <v>22</v>
      </c>
      <c r="C8765" t="s">
        <v>154</v>
      </c>
      <c r="D8765" t="s">
        <v>155</v>
      </c>
      <c r="E8765" t="s">
        <v>25</v>
      </c>
      <c r="F8765" s="1">
        <v>30682</v>
      </c>
      <c r="G8765" t="s">
        <v>3202</v>
      </c>
      <c r="H8765">
        <v>201504</v>
      </c>
      <c r="I8765" t="s">
        <v>27</v>
      </c>
      <c r="J8765" t="s">
        <v>28</v>
      </c>
      <c r="K8765" t="s">
        <v>36</v>
      </c>
      <c r="L8765" t="s">
        <v>30</v>
      </c>
      <c r="M8765" t="s">
        <v>31</v>
      </c>
      <c r="N8765" t="s">
        <v>32</v>
      </c>
      <c r="O8765">
        <v>1439.66</v>
      </c>
      <c r="P8765" t="s">
        <v>22</v>
      </c>
      <c r="Q8765" t="s">
        <v>58</v>
      </c>
      <c r="R8765" t="s">
        <v>33</v>
      </c>
      <c r="S8765" t="s">
        <v>34</v>
      </c>
      <c r="T8765" t="s">
        <v>35</v>
      </c>
    </row>
    <row r="8766" spans="1:20">
      <c r="A8766" t="s">
        <v>58</v>
      </c>
      <c r="B8766" t="s">
        <v>22</v>
      </c>
      <c r="C8766" t="s">
        <v>154</v>
      </c>
      <c r="D8766" t="s">
        <v>155</v>
      </c>
      <c r="E8766" t="s">
        <v>25</v>
      </c>
      <c r="F8766" s="1">
        <v>30682</v>
      </c>
      <c r="G8766" t="s">
        <v>3202</v>
      </c>
      <c r="H8766">
        <v>201504</v>
      </c>
      <c r="I8766" t="s">
        <v>27</v>
      </c>
      <c r="J8766" t="s">
        <v>28</v>
      </c>
      <c r="K8766" t="s">
        <v>37</v>
      </c>
      <c r="L8766" t="s">
        <v>30</v>
      </c>
      <c r="M8766" t="s">
        <v>31</v>
      </c>
      <c r="N8766" t="s">
        <v>32</v>
      </c>
      <c r="O8766">
        <v>5862.21</v>
      </c>
      <c r="P8766" t="s">
        <v>22</v>
      </c>
      <c r="Q8766" t="s">
        <v>58</v>
      </c>
      <c r="R8766" t="s">
        <v>33</v>
      </c>
      <c r="S8766" t="s">
        <v>34</v>
      </c>
      <c r="T8766" t="s">
        <v>35</v>
      </c>
    </row>
    <row r="8767" spans="1:20">
      <c r="A8767" t="s">
        <v>58</v>
      </c>
      <c r="B8767" t="s">
        <v>22</v>
      </c>
      <c r="C8767" t="s">
        <v>154</v>
      </c>
      <c r="D8767" t="s">
        <v>155</v>
      </c>
      <c r="E8767" t="s">
        <v>25</v>
      </c>
      <c r="F8767" s="1">
        <v>30682</v>
      </c>
      <c r="G8767" t="s">
        <v>3202</v>
      </c>
      <c r="H8767">
        <v>201504</v>
      </c>
      <c r="I8767" t="s">
        <v>27</v>
      </c>
      <c r="J8767" t="s">
        <v>28</v>
      </c>
      <c r="K8767" t="s">
        <v>41</v>
      </c>
      <c r="L8767" t="s">
        <v>30</v>
      </c>
      <c r="M8767" t="s">
        <v>31</v>
      </c>
      <c r="N8767" t="s">
        <v>32</v>
      </c>
      <c r="O8767">
        <v>403.82</v>
      </c>
      <c r="P8767" t="s">
        <v>22</v>
      </c>
      <c r="Q8767" t="s">
        <v>58</v>
      </c>
      <c r="R8767" t="s">
        <v>33</v>
      </c>
      <c r="S8767" t="s">
        <v>34</v>
      </c>
      <c r="T8767" t="s">
        <v>35</v>
      </c>
    </row>
    <row r="8768" spans="1:20">
      <c r="A8768" t="s">
        <v>58</v>
      </c>
      <c r="B8768" t="s">
        <v>22</v>
      </c>
      <c r="C8768" t="s">
        <v>154</v>
      </c>
      <c r="D8768" t="s">
        <v>155</v>
      </c>
      <c r="E8768" t="s">
        <v>25</v>
      </c>
      <c r="F8768" s="1">
        <v>30682</v>
      </c>
      <c r="G8768" t="s">
        <v>3202</v>
      </c>
      <c r="H8768">
        <v>201504</v>
      </c>
      <c r="I8768" t="s">
        <v>27</v>
      </c>
      <c r="J8768" t="s">
        <v>28</v>
      </c>
      <c r="K8768" t="s">
        <v>44</v>
      </c>
      <c r="L8768" t="s">
        <v>30</v>
      </c>
      <c r="M8768" t="s">
        <v>31</v>
      </c>
      <c r="N8768" t="s">
        <v>32</v>
      </c>
      <c r="O8768">
        <v>1443.3</v>
      </c>
      <c r="P8768" t="s">
        <v>22</v>
      </c>
      <c r="Q8768" t="s">
        <v>58</v>
      </c>
      <c r="R8768" t="s">
        <v>33</v>
      </c>
      <c r="S8768" t="s">
        <v>34</v>
      </c>
      <c r="T8768" t="s">
        <v>35</v>
      </c>
    </row>
    <row r="8769" spans="1:20">
      <c r="A8769" t="s">
        <v>61</v>
      </c>
      <c r="B8769" t="s">
        <v>22</v>
      </c>
      <c r="C8769" t="s">
        <v>156</v>
      </c>
      <c r="D8769" t="s">
        <v>157</v>
      </c>
      <c r="E8769" t="s">
        <v>25</v>
      </c>
      <c r="F8769" s="1">
        <v>38261</v>
      </c>
      <c r="G8769" t="s">
        <v>3202</v>
      </c>
      <c r="H8769">
        <v>201504</v>
      </c>
      <c r="I8769" t="s">
        <v>27</v>
      </c>
      <c r="J8769" t="s">
        <v>53</v>
      </c>
      <c r="K8769" t="s">
        <v>29</v>
      </c>
      <c r="L8769" t="s">
        <v>54</v>
      </c>
      <c r="M8769" t="s">
        <v>31</v>
      </c>
      <c r="N8769" t="s">
        <v>32</v>
      </c>
      <c r="O8769">
        <v>20.2</v>
      </c>
      <c r="P8769" t="s">
        <v>22</v>
      </c>
      <c r="Q8769" t="s">
        <v>61</v>
      </c>
      <c r="R8769" t="s">
        <v>33</v>
      </c>
      <c r="S8769" t="s">
        <v>34</v>
      </c>
      <c r="T8769" t="s">
        <v>35</v>
      </c>
    </row>
    <row r="8770" spans="1:20">
      <c r="A8770" t="s">
        <v>61</v>
      </c>
      <c r="B8770" t="s">
        <v>22</v>
      </c>
      <c r="C8770" t="s">
        <v>156</v>
      </c>
      <c r="D8770" t="s">
        <v>157</v>
      </c>
      <c r="E8770" t="s">
        <v>25</v>
      </c>
      <c r="F8770" s="1">
        <v>38261</v>
      </c>
      <c r="G8770" t="s">
        <v>3202</v>
      </c>
      <c r="H8770">
        <v>201504</v>
      </c>
      <c r="I8770" t="s">
        <v>27</v>
      </c>
      <c r="J8770" t="s">
        <v>53</v>
      </c>
      <c r="K8770" t="s">
        <v>36</v>
      </c>
      <c r="L8770" t="s">
        <v>54</v>
      </c>
      <c r="M8770" t="s">
        <v>31</v>
      </c>
      <c r="N8770" t="s">
        <v>32</v>
      </c>
      <c r="O8770">
        <v>2.25</v>
      </c>
      <c r="P8770" t="s">
        <v>22</v>
      </c>
      <c r="Q8770" t="s">
        <v>61</v>
      </c>
      <c r="R8770" t="s">
        <v>33</v>
      </c>
      <c r="S8770" t="s">
        <v>34</v>
      </c>
      <c r="T8770" t="s">
        <v>35</v>
      </c>
    </row>
    <row r="8771" spans="1:20">
      <c r="A8771" t="s">
        <v>61</v>
      </c>
      <c r="B8771" t="s">
        <v>22</v>
      </c>
      <c r="C8771" t="s">
        <v>156</v>
      </c>
      <c r="D8771" t="s">
        <v>157</v>
      </c>
      <c r="E8771" t="s">
        <v>25</v>
      </c>
      <c r="F8771" s="1">
        <v>38261</v>
      </c>
      <c r="G8771" t="s">
        <v>3202</v>
      </c>
      <c r="H8771">
        <v>201504</v>
      </c>
      <c r="I8771" t="s">
        <v>27</v>
      </c>
      <c r="J8771" t="s">
        <v>53</v>
      </c>
      <c r="K8771" t="s">
        <v>37</v>
      </c>
      <c r="L8771" t="s">
        <v>54</v>
      </c>
      <c r="M8771" t="s">
        <v>31</v>
      </c>
      <c r="N8771" t="s">
        <v>32</v>
      </c>
      <c r="O8771">
        <v>3.46</v>
      </c>
      <c r="P8771" t="s">
        <v>22</v>
      </c>
      <c r="Q8771" t="s">
        <v>61</v>
      </c>
      <c r="R8771" t="s">
        <v>33</v>
      </c>
      <c r="S8771" t="s">
        <v>34</v>
      </c>
      <c r="T8771" t="s">
        <v>35</v>
      </c>
    </row>
    <row r="8772" spans="1:20">
      <c r="A8772" t="s">
        <v>61</v>
      </c>
      <c r="B8772" t="s">
        <v>22</v>
      </c>
      <c r="C8772" t="s">
        <v>156</v>
      </c>
      <c r="D8772" t="s">
        <v>157</v>
      </c>
      <c r="E8772" t="s">
        <v>25</v>
      </c>
      <c r="F8772" s="1">
        <v>38261</v>
      </c>
      <c r="G8772" t="s">
        <v>3202</v>
      </c>
      <c r="H8772">
        <v>201504</v>
      </c>
      <c r="I8772" t="s">
        <v>27</v>
      </c>
      <c r="J8772" t="s">
        <v>53</v>
      </c>
      <c r="K8772" t="s">
        <v>38</v>
      </c>
      <c r="L8772" t="s">
        <v>54</v>
      </c>
      <c r="M8772" t="s">
        <v>31</v>
      </c>
      <c r="N8772" t="s">
        <v>32</v>
      </c>
      <c r="O8772">
        <v>7.72</v>
      </c>
      <c r="P8772" t="s">
        <v>22</v>
      </c>
      <c r="Q8772" t="s">
        <v>61</v>
      </c>
      <c r="R8772" t="s">
        <v>33</v>
      </c>
      <c r="S8772" t="s">
        <v>34</v>
      </c>
      <c r="T8772" t="s">
        <v>35</v>
      </c>
    </row>
    <row r="8773" spans="1:20">
      <c r="A8773" t="s">
        <v>61</v>
      </c>
      <c r="B8773" t="s">
        <v>22</v>
      </c>
      <c r="C8773" t="s">
        <v>156</v>
      </c>
      <c r="D8773" t="s">
        <v>157</v>
      </c>
      <c r="E8773" t="s">
        <v>25</v>
      </c>
      <c r="F8773" s="1">
        <v>38261</v>
      </c>
      <c r="G8773" t="s">
        <v>3202</v>
      </c>
      <c r="H8773">
        <v>201504</v>
      </c>
      <c r="I8773" t="s">
        <v>27</v>
      </c>
      <c r="J8773" t="s">
        <v>53</v>
      </c>
      <c r="K8773" t="s">
        <v>39</v>
      </c>
      <c r="L8773" t="s">
        <v>54</v>
      </c>
      <c r="M8773" t="s">
        <v>31</v>
      </c>
      <c r="N8773" t="s">
        <v>32</v>
      </c>
      <c r="O8773">
        <v>2.08</v>
      </c>
      <c r="P8773" t="s">
        <v>22</v>
      </c>
      <c r="Q8773" t="s">
        <v>61</v>
      </c>
      <c r="R8773" t="s">
        <v>33</v>
      </c>
      <c r="S8773" t="s">
        <v>34</v>
      </c>
      <c r="T8773" t="s">
        <v>35</v>
      </c>
    </row>
    <row r="8774" spans="1:20">
      <c r="A8774" t="s">
        <v>61</v>
      </c>
      <c r="B8774" t="s">
        <v>22</v>
      </c>
      <c r="C8774" t="s">
        <v>156</v>
      </c>
      <c r="D8774" t="s">
        <v>157</v>
      </c>
      <c r="E8774" t="s">
        <v>25</v>
      </c>
      <c r="F8774" s="1">
        <v>38261</v>
      </c>
      <c r="G8774" t="s">
        <v>3202</v>
      </c>
      <c r="H8774">
        <v>201504</v>
      </c>
      <c r="I8774" t="s">
        <v>27</v>
      </c>
      <c r="J8774" t="s">
        <v>53</v>
      </c>
      <c r="K8774" t="s">
        <v>40</v>
      </c>
      <c r="L8774" t="s">
        <v>54</v>
      </c>
      <c r="M8774" t="s">
        <v>31</v>
      </c>
      <c r="N8774" t="s">
        <v>32</v>
      </c>
      <c r="O8774">
        <v>0.31</v>
      </c>
      <c r="P8774" t="s">
        <v>22</v>
      </c>
      <c r="Q8774" t="s">
        <v>61</v>
      </c>
      <c r="R8774" t="s">
        <v>33</v>
      </c>
      <c r="S8774" t="s">
        <v>34</v>
      </c>
      <c r="T8774" t="s">
        <v>35</v>
      </c>
    </row>
    <row r="8775" spans="1:20">
      <c r="A8775" t="s">
        <v>61</v>
      </c>
      <c r="B8775" t="s">
        <v>22</v>
      </c>
      <c r="C8775" t="s">
        <v>156</v>
      </c>
      <c r="D8775" t="s">
        <v>157</v>
      </c>
      <c r="E8775" t="s">
        <v>25</v>
      </c>
      <c r="F8775" s="1">
        <v>38261</v>
      </c>
      <c r="G8775" t="s">
        <v>3202</v>
      </c>
      <c r="H8775">
        <v>201504</v>
      </c>
      <c r="I8775" t="s">
        <v>27</v>
      </c>
      <c r="J8775" t="s">
        <v>53</v>
      </c>
      <c r="K8775" t="s">
        <v>41</v>
      </c>
      <c r="L8775" t="s">
        <v>54</v>
      </c>
      <c r="M8775" t="s">
        <v>31</v>
      </c>
      <c r="N8775" t="s">
        <v>32</v>
      </c>
      <c r="O8775">
        <v>2.41</v>
      </c>
      <c r="P8775" t="s">
        <v>22</v>
      </c>
      <c r="Q8775" t="s">
        <v>61</v>
      </c>
      <c r="R8775" t="s">
        <v>33</v>
      </c>
      <c r="S8775" t="s">
        <v>34</v>
      </c>
      <c r="T8775" t="s">
        <v>35</v>
      </c>
    </row>
    <row r="8776" spans="1:20">
      <c r="A8776" t="s">
        <v>61</v>
      </c>
      <c r="B8776" t="s">
        <v>22</v>
      </c>
      <c r="C8776" t="s">
        <v>156</v>
      </c>
      <c r="D8776" t="s">
        <v>157</v>
      </c>
      <c r="E8776" t="s">
        <v>25</v>
      </c>
      <c r="F8776" s="1">
        <v>38261</v>
      </c>
      <c r="G8776" t="s">
        <v>3202</v>
      </c>
      <c r="H8776">
        <v>201504</v>
      </c>
      <c r="I8776" t="s">
        <v>27</v>
      </c>
      <c r="J8776" t="s">
        <v>53</v>
      </c>
      <c r="K8776" t="s">
        <v>42</v>
      </c>
      <c r="L8776" t="s">
        <v>54</v>
      </c>
      <c r="M8776" t="s">
        <v>31</v>
      </c>
      <c r="N8776" t="s">
        <v>32</v>
      </c>
      <c r="O8776">
        <v>0.01</v>
      </c>
      <c r="P8776" t="s">
        <v>22</v>
      </c>
      <c r="Q8776" t="s">
        <v>61</v>
      </c>
      <c r="R8776" t="s">
        <v>33</v>
      </c>
      <c r="S8776" t="s">
        <v>34</v>
      </c>
      <c r="T8776" t="s">
        <v>35</v>
      </c>
    </row>
    <row r="8777" spans="1:20">
      <c r="A8777" t="s">
        <v>61</v>
      </c>
      <c r="B8777" t="s">
        <v>22</v>
      </c>
      <c r="C8777" t="s">
        <v>156</v>
      </c>
      <c r="D8777" t="s">
        <v>157</v>
      </c>
      <c r="E8777" t="s">
        <v>25</v>
      </c>
      <c r="F8777" s="1">
        <v>38261</v>
      </c>
      <c r="G8777" t="s">
        <v>3202</v>
      </c>
      <c r="H8777">
        <v>201504</v>
      </c>
      <c r="I8777" t="s">
        <v>27</v>
      </c>
      <c r="J8777" t="s">
        <v>53</v>
      </c>
      <c r="K8777" t="s">
        <v>43</v>
      </c>
      <c r="L8777" t="s">
        <v>54</v>
      </c>
      <c r="M8777" t="s">
        <v>31</v>
      </c>
      <c r="N8777" t="s">
        <v>32</v>
      </c>
      <c r="O8777">
        <v>0.09</v>
      </c>
      <c r="P8777" t="s">
        <v>22</v>
      </c>
      <c r="Q8777" t="s">
        <v>61</v>
      </c>
      <c r="R8777" t="s">
        <v>33</v>
      </c>
      <c r="S8777" t="s">
        <v>34</v>
      </c>
      <c r="T8777" t="s">
        <v>35</v>
      </c>
    </row>
    <row r="8778" spans="1:20">
      <c r="A8778" t="s">
        <v>61</v>
      </c>
      <c r="B8778" t="s">
        <v>22</v>
      </c>
      <c r="C8778" t="s">
        <v>156</v>
      </c>
      <c r="D8778" t="s">
        <v>157</v>
      </c>
      <c r="E8778" t="s">
        <v>25</v>
      </c>
      <c r="F8778" s="1">
        <v>38261</v>
      </c>
      <c r="G8778" t="s">
        <v>3202</v>
      </c>
      <c r="H8778">
        <v>201504</v>
      </c>
      <c r="I8778" t="s">
        <v>27</v>
      </c>
      <c r="J8778" t="s">
        <v>53</v>
      </c>
      <c r="K8778" t="s">
        <v>44</v>
      </c>
      <c r="L8778" t="s">
        <v>54</v>
      </c>
      <c r="M8778" t="s">
        <v>31</v>
      </c>
      <c r="N8778" t="s">
        <v>32</v>
      </c>
      <c r="O8778">
        <v>0.13</v>
      </c>
      <c r="P8778" t="s">
        <v>22</v>
      </c>
      <c r="Q8778" t="s">
        <v>61</v>
      </c>
      <c r="R8778" t="s">
        <v>33</v>
      </c>
      <c r="S8778" t="s">
        <v>34</v>
      </c>
      <c r="T8778" t="s">
        <v>35</v>
      </c>
    </row>
    <row r="8779" spans="1:20">
      <c r="A8779" t="s">
        <v>55</v>
      </c>
      <c r="B8779" t="s">
        <v>22</v>
      </c>
      <c r="C8779" t="s">
        <v>158</v>
      </c>
      <c r="D8779" t="s">
        <v>159</v>
      </c>
      <c r="E8779" t="s">
        <v>25</v>
      </c>
      <c r="F8779" s="1">
        <v>30864</v>
      </c>
      <c r="G8779" t="s">
        <v>3202</v>
      </c>
      <c r="H8779">
        <v>201504</v>
      </c>
      <c r="I8779" t="s">
        <v>27</v>
      </c>
      <c r="J8779" t="s">
        <v>53</v>
      </c>
      <c r="K8779" t="s">
        <v>37</v>
      </c>
      <c r="L8779" t="s">
        <v>54</v>
      </c>
      <c r="M8779" t="s">
        <v>31</v>
      </c>
      <c r="N8779" t="s">
        <v>32</v>
      </c>
      <c r="O8779">
        <v>705.6</v>
      </c>
      <c r="P8779" t="s">
        <v>22</v>
      </c>
      <c r="Q8779" t="s">
        <v>55</v>
      </c>
      <c r="R8779" t="s">
        <v>33</v>
      </c>
      <c r="S8779" t="s">
        <v>34</v>
      </c>
      <c r="T8779" t="s">
        <v>35</v>
      </c>
    </row>
    <row r="8780" spans="1:20">
      <c r="A8780" t="s">
        <v>55</v>
      </c>
      <c r="B8780" t="s">
        <v>22</v>
      </c>
      <c r="C8780" t="s">
        <v>158</v>
      </c>
      <c r="D8780" t="s">
        <v>159</v>
      </c>
      <c r="E8780" t="s">
        <v>25</v>
      </c>
      <c r="F8780" s="1">
        <v>30864</v>
      </c>
      <c r="G8780" t="s">
        <v>3202</v>
      </c>
      <c r="H8780">
        <v>201504</v>
      </c>
      <c r="I8780" t="s">
        <v>27</v>
      </c>
      <c r="J8780" t="s">
        <v>53</v>
      </c>
      <c r="K8780" t="s">
        <v>38</v>
      </c>
      <c r="L8780" t="s">
        <v>54</v>
      </c>
      <c r="M8780" t="s">
        <v>31</v>
      </c>
      <c r="N8780" t="s">
        <v>32</v>
      </c>
      <c r="O8780">
        <v>17476.57</v>
      </c>
      <c r="P8780" t="s">
        <v>22</v>
      </c>
      <c r="Q8780" t="s">
        <v>55</v>
      </c>
      <c r="R8780" t="s">
        <v>33</v>
      </c>
      <c r="S8780" t="s">
        <v>34</v>
      </c>
      <c r="T8780" t="s">
        <v>35</v>
      </c>
    </row>
    <row r="8781" spans="1:20">
      <c r="A8781" t="s">
        <v>85</v>
      </c>
      <c r="B8781" t="s">
        <v>22</v>
      </c>
      <c r="C8781" t="s">
        <v>2668</v>
      </c>
      <c r="D8781" t="s">
        <v>2669</v>
      </c>
      <c r="E8781" t="s">
        <v>25</v>
      </c>
      <c r="F8781" s="1">
        <v>31593</v>
      </c>
      <c r="G8781" t="s">
        <v>3202</v>
      </c>
      <c r="H8781">
        <v>201504</v>
      </c>
      <c r="I8781" t="s">
        <v>27</v>
      </c>
      <c r="J8781" t="s">
        <v>53</v>
      </c>
      <c r="K8781" t="s">
        <v>36</v>
      </c>
      <c r="L8781" t="s">
        <v>54</v>
      </c>
      <c r="M8781" t="s">
        <v>31</v>
      </c>
      <c r="N8781" t="s">
        <v>49</v>
      </c>
      <c r="O8781">
        <v>-595.93000000000006</v>
      </c>
      <c r="P8781" t="s">
        <v>22</v>
      </c>
      <c r="Q8781" t="s">
        <v>85</v>
      </c>
      <c r="R8781" t="s">
        <v>33</v>
      </c>
      <c r="S8781" t="s">
        <v>34</v>
      </c>
      <c r="T8781" t="s">
        <v>35</v>
      </c>
    </row>
    <row r="8782" spans="1:20">
      <c r="A8782" t="s">
        <v>85</v>
      </c>
      <c r="B8782" t="s">
        <v>22</v>
      </c>
      <c r="C8782" t="s">
        <v>2668</v>
      </c>
      <c r="D8782" t="s">
        <v>2669</v>
      </c>
      <c r="E8782" t="s">
        <v>25</v>
      </c>
      <c r="F8782" s="1">
        <v>31593</v>
      </c>
      <c r="G8782" t="s">
        <v>3202</v>
      </c>
      <c r="H8782">
        <v>201504</v>
      </c>
      <c r="I8782" t="s">
        <v>27</v>
      </c>
      <c r="J8782" t="s">
        <v>53</v>
      </c>
      <c r="K8782" t="s">
        <v>37</v>
      </c>
      <c r="L8782" t="s">
        <v>54</v>
      </c>
      <c r="M8782" t="s">
        <v>31</v>
      </c>
      <c r="N8782" t="s">
        <v>48</v>
      </c>
      <c r="O8782">
        <v>-261.12</v>
      </c>
      <c r="P8782" t="s">
        <v>22</v>
      </c>
      <c r="Q8782" t="s">
        <v>85</v>
      </c>
      <c r="R8782" t="s">
        <v>33</v>
      </c>
      <c r="S8782" t="s">
        <v>34</v>
      </c>
      <c r="T8782" t="s">
        <v>35</v>
      </c>
    </row>
    <row r="8783" spans="1:20">
      <c r="A8783" t="s">
        <v>85</v>
      </c>
      <c r="B8783" t="s">
        <v>22</v>
      </c>
      <c r="C8783" t="s">
        <v>2668</v>
      </c>
      <c r="D8783" t="s">
        <v>2669</v>
      </c>
      <c r="E8783" t="s">
        <v>25</v>
      </c>
      <c r="F8783" s="1">
        <v>31593</v>
      </c>
      <c r="G8783" t="s">
        <v>3202</v>
      </c>
      <c r="H8783">
        <v>201504</v>
      </c>
      <c r="I8783" t="s">
        <v>27</v>
      </c>
      <c r="J8783" t="s">
        <v>53</v>
      </c>
      <c r="K8783" t="s">
        <v>38</v>
      </c>
      <c r="L8783" t="s">
        <v>54</v>
      </c>
      <c r="M8783" t="s">
        <v>31</v>
      </c>
      <c r="N8783" t="s">
        <v>49</v>
      </c>
      <c r="O8783">
        <v>-452.23</v>
      </c>
      <c r="P8783" t="s">
        <v>22</v>
      </c>
      <c r="Q8783" t="s">
        <v>85</v>
      </c>
      <c r="R8783" t="s">
        <v>33</v>
      </c>
      <c r="S8783" t="s">
        <v>34</v>
      </c>
      <c r="T8783" t="s">
        <v>35</v>
      </c>
    </row>
    <row r="8784" spans="1:20">
      <c r="A8784" t="s">
        <v>85</v>
      </c>
      <c r="B8784" t="s">
        <v>22</v>
      </c>
      <c r="C8784" t="s">
        <v>2668</v>
      </c>
      <c r="D8784" t="s">
        <v>2669</v>
      </c>
      <c r="E8784" t="s">
        <v>25</v>
      </c>
      <c r="F8784" s="1">
        <v>31593</v>
      </c>
      <c r="G8784" t="s">
        <v>3202</v>
      </c>
      <c r="H8784">
        <v>201504</v>
      </c>
      <c r="I8784" t="s">
        <v>27</v>
      </c>
      <c r="J8784" t="s">
        <v>53</v>
      </c>
      <c r="K8784" t="s">
        <v>40</v>
      </c>
      <c r="L8784" t="s">
        <v>54</v>
      </c>
      <c r="M8784" t="s">
        <v>31</v>
      </c>
      <c r="N8784" t="s">
        <v>49</v>
      </c>
      <c r="O8784">
        <v>-2056.83</v>
      </c>
      <c r="P8784" t="s">
        <v>22</v>
      </c>
      <c r="Q8784" t="s">
        <v>85</v>
      </c>
      <c r="R8784" t="s">
        <v>33</v>
      </c>
      <c r="S8784" t="s">
        <v>34</v>
      </c>
      <c r="T8784" t="s">
        <v>35</v>
      </c>
    </row>
    <row r="8785" spans="1:20">
      <c r="A8785" t="s">
        <v>85</v>
      </c>
      <c r="B8785" t="s">
        <v>22</v>
      </c>
      <c r="C8785" t="s">
        <v>2668</v>
      </c>
      <c r="D8785" t="s">
        <v>2669</v>
      </c>
      <c r="E8785" t="s">
        <v>25</v>
      </c>
      <c r="F8785" s="1">
        <v>31593</v>
      </c>
      <c r="G8785" t="s">
        <v>3202</v>
      </c>
      <c r="H8785">
        <v>201504</v>
      </c>
      <c r="I8785" t="s">
        <v>27</v>
      </c>
      <c r="J8785" t="s">
        <v>53</v>
      </c>
      <c r="K8785" t="s">
        <v>44</v>
      </c>
      <c r="L8785" t="s">
        <v>54</v>
      </c>
      <c r="M8785" t="s">
        <v>31</v>
      </c>
      <c r="N8785" t="s">
        <v>48</v>
      </c>
      <c r="O8785">
        <v>-616.78</v>
      </c>
      <c r="P8785" t="s">
        <v>22</v>
      </c>
      <c r="Q8785" t="s">
        <v>85</v>
      </c>
      <c r="R8785" t="s">
        <v>33</v>
      </c>
      <c r="S8785" t="s">
        <v>34</v>
      </c>
      <c r="T8785" t="s">
        <v>35</v>
      </c>
    </row>
    <row r="8786" spans="1:20">
      <c r="A8786" t="s">
        <v>61</v>
      </c>
      <c r="B8786" t="s">
        <v>22</v>
      </c>
      <c r="C8786" t="s">
        <v>164</v>
      </c>
      <c r="D8786" t="s">
        <v>165</v>
      </c>
      <c r="E8786" t="s">
        <v>25</v>
      </c>
      <c r="F8786" s="1">
        <v>38261</v>
      </c>
      <c r="G8786" t="s">
        <v>3202</v>
      </c>
      <c r="H8786">
        <v>201504</v>
      </c>
      <c r="I8786" t="s">
        <v>27</v>
      </c>
      <c r="J8786" t="s">
        <v>28</v>
      </c>
      <c r="K8786" t="s">
        <v>29</v>
      </c>
      <c r="L8786" t="s">
        <v>30</v>
      </c>
      <c r="M8786" t="s">
        <v>31</v>
      </c>
      <c r="N8786" t="s">
        <v>32</v>
      </c>
      <c r="O8786">
        <v>41.96</v>
      </c>
      <c r="P8786" t="s">
        <v>22</v>
      </c>
      <c r="Q8786" t="s">
        <v>61</v>
      </c>
      <c r="R8786" t="s">
        <v>33</v>
      </c>
      <c r="S8786" t="s">
        <v>34</v>
      </c>
      <c r="T8786" t="s">
        <v>35</v>
      </c>
    </row>
    <row r="8787" spans="1:20">
      <c r="A8787" t="s">
        <v>61</v>
      </c>
      <c r="B8787" t="s">
        <v>22</v>
      </c>
      <c r="C8787" t="s">
        <v>164</v>
      </c>
      <c r="D8787" t="s">
        <v>165</v>
      </c>
      <c r="E8787" t="s">
        <v>25</v>
      </c>
      <c r="F8787" s="1">
        <v>38261</v>
      </c>
      <c r="G8787" t="s">
        <v>3202</v>
      </c>
      <c r="H8787">
        <v>201504</v>
      </c>
      <c r="I8787" t="s">
        <v>27</v>
      </c>
      <c r="J8787" t="s">
        <v>28</v>
      </c>
      <c r="K8787" t="s">
        <v>36</v>
      </c>
      <c r="L8787" t="s">
        <v>30</v>
      </c>
      <c r="M8787" t="s">
        <v>31</v>
      </c>
      <c r="N8787" t="s">
        <v>32</v>
      </c>
      <c r="O8787">
        <v>96.320000000000007</v>
      </c>
      <c r="P8787" t="s">
        <v>22</v>
      </c>
      <c r="Q8787" t="s">
        <v>61</v>
      </c>
      <c r="R8787" t="s">
        <v>33</v>
      </c>
      <c r="S8787" t="s">
        <v>34</v>
      </c>
      <c r="T8787" t="s">
        <v>35</v>
      </c>
    </row>
    <row r="8788" spans="1:20">
      <c r="A8788" t="s">
        <v>61</v>
      </c>
      <c r="B8788" t="s">
        <v>22</v>
      </c>
      <c r="C8788" t="s">
        <v>164</v>
      </c>
      <c r="D8788" t="s">
        <v>165</v>
      </c>
      <c r="E8788" t="s">
        <v>25</v>
      </c>
      <c r="F8788" s="1">
        <v>38261</v>
      </c>
      <c r="G8788" t="s">
        <v>3202</v>
      </c>
      <c r="H8788">
        <v>201504</v>
      </c>
      <c r="I8788" t="s">
        <v>27</v>
      </c>
      <c r="J8788" t="s">
        <v>28</v>
      </c>
      <c r="K8788" t="s">
        <v>37</v>
      </c>
      <c r="L8788" t="s">
        <v>30</v>
      </c>
      <c r="M8788" t="s">
        <v>31</v>
      </c>
      <c r="N8788" t="s">
        <v>32</v>
      </c>
      <c r="O8788">
        <v>123.38000000000001</v>
      </c>
      <c r="P8788" t="s">
        <v>22</v>
      </c>
      <c r="Q8788" t="s">
        <v>61</v>
      </c>
      <c r="R8788" t="s">
        <v>33</v>
      </c>
      <c r="S8788" t="s">
        <v>34</v>
      </c>
      <c r="T8788" t="s">
        <v>35</v>
      </c>
    </row>
    <row r="8789" spans="1:20">
      <c r="A8789" t="s">
        <v>61</v>
      </c>
      <c r="B8789" t="s">
        <v>22</v>
      </c>
      <c r="C8789" t="s">
        <v>164</v>
      </c>
      <c r="D8789" t="s">
        <v>165</v>
      </c>
      <c r="E8789" t="s">
        <v>25</v>
      </c>
      <c r="F8789" s="1">
        <v>38261</v>
      </c>
      <c r="G8789" t="s">
        <v>3202</v>
      </c>
      <c r="H8789">
        <v>201504</v>
      </c>
      <c r="I8789" t="s">
        <v>27</v>
      </c>
      <c r="J8789" t="s">
        <v>28</v>
      </c>
      <c r="K8789" t="s">
        <v>38</v>
      </c>
      <c r="L8789" t="s">
        <v>30</v>
      </c>
      <c r="M8789" t="s">
        <v>31</v>
      </c>
      <c r="N8789" t="s">
        <v>32</v>
      </c>
      <c r="O8789">
        <v>109.13</v>
      </c>
      <c r="P8789" t="s">
        <v>22</v>
      </c>
      <c r="Q8789" t="s">
        <v>61</v>
      </c>
      <c r="R8789" t="s">
        <v>33</v>
      </c>
      <c r="S8789" t="s">
        <v>34</v>
      </c>
      <c r="T8789" t="s">
        <v>35</v>
      </c>
    </row>
    <row r="8790" spans="1:20">
      <c r="A8790" t="s">
        <v>61</v>
      </c>
      <c r="B8790" t="s">
        <v>22</v>
      </c>
      <c r="C8790" t="s">
        <v>164</v>
      </c>
      <c r="D8790" t="s">
        <v>165</v>
      </c>
      <c r="E8790" t="s">
        <v>25</v>
      </c>
      <c r="F8790" s="1">
        <v>38261</v>
      </c>
      <c r="G8790" t="s">
        <v>3202</v>
      </c>
      <c r="H8790">
        <v>201504</v>
      </c>
      <c r="I8790" t="s">
        <v>27</v>
      </c>
      <c r="J8790" t="s">
        <v>28</v>
      </c>
      <c r="K8790" t="s">
        <v>39</v>
      </c>
      <c r="L8790" t="s">
        <v>30</v>
      </c>
      <c r="M8790" t="s">
        <v>31</v>
      </c>
      <c r="N8790" t="s">
        <v>32</v>
      </c>
      <c r="O8790">
        <v>42.04</v>
      </c>
      <c r="P8790" t="s">
        <v>22</v>
      </c>
      <c r="Q8790" t="s">
        <v>61</v>
      </c>
      <c r="R8790" t="s">
        <v>33</v>
      </c>
      <c r="S8790" t="s">
        <v>34</v>
      </c>
      <c r="T8790" t="s">
        <v>35</v>
      </c>
    </row>
    <row r="8791" spans="1:20">
      <c r="A8791" t="s">
        <v>61</v>
      </c>
      <c r="B8791" t="s">
        <v>22</v>
      </c>
      <c r="C8791" t="s">
        <v>164</v>
      </c>
      <c r="D8791" t="s">
        <v>165</v>
      </c>
      <c r="E8791" t="s">
        <v>25</v>
      </c>
      <c r="F8791" s="1">
        <v>38261</v>
      </c>
      <c r="G8791" t="s">
        <v>3202</v>
      </c>
      <c r="H8791">
        <v>201504</v>
      </c>
      <c r="I8791" t="s">
        <v>27</v>
      </c>
      <c r="J8791" t="s">
        <v>28</v>
      </c>
      <c r="K8791" t="s">
        <v>40</v>
      </c>
      <c r="L8791" t="s">
        <v>30</v>
      </c>
      <c r="M8791" t="s">
        <v>31</v>
      </c>
      <c r="N8791" t="s">
        <v>32</v>
      </c>
      <c r="O8791">
        <v>174.87</v>
      </c>
      <c r="P8791" t="s">
        <v>22</v>
      </c>
      <c r="Q8791" t="s">
        <v>61</v>
      </c>
      <c r="R8791" t="s">
        <v>33</v>
      </c>
      <c r="S8791" t="s">
        <v>34</v>
      </c>
      <c r="T8791" t="s">
        <v>35</v>
      </c>
    </row>
    <row r="8792" spans="1:20">
      <c r="A8792" t="s">
        <v>45</v>
      </c>
      <c r="B8792" t="s">
        <v>22</v>
      </c>
      <c r="C8792" t="s">
        <v>166</v>
      </c>
      <c r="D8792" t="s">
        <v>167</v>
      </c>
      <c r="E8792" t="s">
        <v>25</v>
      </c>
      <c r="F8792" s="1">
        <v>33603</v>
      </c>
      <c r="G8792" t="s">
        <v>3202</v>
      </c>
      <c r="H8792">
        <v>201504</v>
      </c>
      <c r="I8792" t="s">
        <v>27</v>
      </c>
      <c r="J8792" t="s">
        <v>28</v>
      </c>
      <c r="K8792" t="s">
        <v>29</v>
      </c>
      <c r="L8792" t="s">
        <v>30</v>
      </c>
      <c r="M8792" t="s">
        <v>31</v>
      </c>
      <c r="N8792" t="s">
        <v>32</v>
      </c>
      <c r="O8792">
        <v>4827.99</v>
      </c>
      <c r="P8792" t="s">
        <v>22</v>
      </c>
      <c r="Q8792" t="s">
        <v>45</v>
      </c>
      <c r="R8792" t="s">
        <v>33</v>
      </c>
      <c r="S8792" t="s">
        <v>34</v>
      </c>
      <c r="T8792" t="s">
        <v>35</v>
      </c>
    </row>
    <row r="8793" spans="1:20">
      <c r="A8793" t="s">
        <v>45</v>
      </c>
      <c r="B8793" t="s">
        <v>22</v>
      </c>
      <c r="C8793" t="s">
        <v>168</v>
      </c>
      <c r="D8793" t="s">
        <v>169</v>
      </c>
      <c r="E8793" t="s">
        <v>25</v>
      </c>
      <c r="F8793" s="1">
        <v>30682</v>
      </c>
      <c r="G8793" t="s">
        <v>3202</v>
      </c>
      <c r="H8793">
        <v>201504</v>
      </c>
      <c r="I8793" t="s">
        <v>27</v>
      </c>
      <c r="J8793" t="s">
        <v>28</v>
      </c>
      <c r="K8793" t="s">
        <v>29</v>
      </c>
      <c r="L8793" t="s">
        <v>30</v>
      </c>
      <c r="M8793" t="s">
        <v>31</v>
      </c>
      <c r="N8793" t="s">
        <v>32</v>
      </c>
      <c r="O8793">
        <v>20859.36</v>
      </c>
      <c r="P8793" t="s">
        <v>22</v>
      </c>
      <c r="Q8793" t="s">
        <v>45</v>
      </c>
      <c r="R8793" t="s">
        <v>33</v>
      </c>
      <c r="S8793" t="s">
        <v>34</v>
      </c>
      <c r="T8793" t="s">
        <v>35</v>
      </c>
    </row>
    <row r="8794" spans="1:20">
      <c r="A8794" t="s">
        <v>45</v>
      </c>
      <c r="B8794" t="s">
        <v>22</v>
      </c>
      <c r="C8794" t="s">
        <v>168</v>
      </c>
      <c r="D8794" t="s">
        <v>169</v>
      </c>
      <c r="E8794" t="s">
        <v>25</v>
      </c>
      <c r="F8794" s="1">
        <v>30682</v>
      </c>
      <c r="G8794" t="s">
        <v>3202</v>
      </c>
      <c r="H8794">
        <v>201504</v>
      </c>
      <c r="I8794" t="s">
        <v>27</v>
      </c>
      <c r="J8794" t="s">
        <v>28</v>
      </c>
      <c r="K8794" t="s">
        <v>36</v>
      </c>
      <c r="L8794" t="s">
        <v>30</v>
      </c>
      <c r="M8794" t="s">
        <v>31</v>
      </c>
      <c r="N8794" t="s">
        <v>32</v>
      </c>
      <c r="O8794">
        <v>10847.11</v>
      </c>
      <c r="P8794" t="s">
        <v>22</v>
      </c>
      <c r="Q8794" t="s">
        <v>45</v>
      </c>
      <c r="R8794" t="s">
        <v>33</v>
      </c>
      <c r="S8794" t="s">
        <v>34</v>
      </c>
      <c r="T8794" t="s">
        <v>35</v>
      </c>
    </row>
    <row r="8795" spans="1:20">
      <c r="A8795" t="s">
        <v>45</v>
      </c>
      <c r="B8795" t="s">
        <v>22</v>
      </c>
      <c r="C8795" t="s">
        <v>168</v>
      </c>
      <c r="D8795" t="s">
        <v>169</v>
      </c>
      <c r="E8795" t="s">
        <v>25</v>
      </c>
      <c r="F8795" s="1">
        <v>30682</v>
      </c>
      <c r="G8795" t="s">
        <v>3202</v>
      </c>
      <c r="H8795">
        <v>201504</v>
      </c>
      <c r="I8795" t="s">
        <v>27</v>
      </c>
      <c r="J8795" t="s">
        <v>28</v>
      </c>
      <c r="K8795" t="s">
        <v>37</v>
      </c>
      <c r="L8795" t="s">
        <v>30</v>
      </c>
      <c r="M8795" t="s">
        <v>31</v>
      </c>
      <c r="N8795" t="s">
        <v>32</v>
      </c>
      <c r="O8795">
        <v>10658.210000000001</v>
      </c>
      <c r="P8795" t="s">
        <v>22</v>
      </c>
      <c r="Q8795" t="s">
        <v>45</v>
      </c>
      <c r="R8795" t="s">
        <v>33</v>
      </c>
      <c r="S8795" t="s">
        <v>34</v>
      </c>
      <c r="T8795" t="s">
        <v>35</v>
      </c>
    </row>
    <row r="8796" spans="1:20">
      <c r="A8796" t="s">
        <v>45</v>
      </c>
      <c r="B8796" t="s">
        <v>22</v>
      </c>
      <c r="C8796" t="s">
        <v>168</v>
      </c>
      <c r="D8796" t="s">
        <v>169</v>
      </c>
      <c r="E8796" t="s">
        <v>25</v>
      </c>
      <c r="F8796" s="1">
        <v>30682</v>
      </c>
      <c r="G8796" t="s">
        <v>3202</v>
      </c>
      <c r="H8796">
        <v>201504</v>
      </c>
      <c r="I8796" t="s">
        <v>27</v>
      </c>
      <c r="J8796" t="s">
        <v>28</v>
      </c>
      <c r="K8796" t="s">
        <v>38</v>
      </c>
      <c r="L8796" t="s">
        <v>30</v>
      </c>
      <c r="M8796" t="s">
        <v>31</v>
      </c>
      <c r="N8796" t="s">
        <v>32</v>
      </c>
      <c r="O8796">
        <v>11108.86</v>
      </c>
      <c r="P8796" t="s">
        <v>22</v>
      </c>
      <c r="Q8796" t="s">
        <v>45</v>
      </c>
      <c r="R8796" t="s">
        <v>33</v>
      </c>
      <c r="S8796" t="s">
        <v>34</v>
      </c>
      <c r="T8796" t="s">
        <v>35</v>
      </c>
    </row>
    <row r="8797" spans="1:20">
      <c r="A8797" t="s">
        <v>45</v>
      </c>
      <c r="B8797" t="s">
        <v>22</v>
      </c>
      <c r="C8797" t="s">
        <v>168</v>
      </c>
      <c r="D8797" t="s">
        <v>169</v>
      </c>
      <c r="E8797" t="s">
        <v>25</v>
      </c>
      <c r="F8797" s="1">
        <v>30682</v>
      </c>
      <c r="G8797" t="s">
        <v>3202</v>
      </c>
      <c r="H8797">
        <v>201504</v>
      </c>
      <c r="I8797" t="s">
        <v>27</v>
      </c>
      <c r="J8797" t="s">
        <v>28</v>
      </c>
      <c r="K8797" t="s">
        <v>39</v>
      </c>
      <c r="L8797" t="s">
        <v>30</v>
      </c>
      <c r="M8797" t="s">
        <v>31</v>
      </c>
      <c r="N8797" t="s">
        <v>32</v>
      </c>
      <c r="O8797">
        <v>0.13</v>
      </c>
      <c r="P8797" t="s">
        <v>22</v>
      </c>
      <c r="Q8797" t="s">
        <v>45</v>
      </c>
      <c r="R8797" t="s">
        <v>33</v>
      </c>
      <c r="S8797" t="s">
        <v>34</v>
      </c>
      <c r="T8797" t="s">
        <v>35</v>
      </c>
    </row>
    <row r="8798" spans="1:20">
      <c r="A8798" t="s">
        <v>45</v>
      </c>
      <c r="B8798" t="s">
        <v>22</v>
      </c>
      <c r="C8798" t="s">
        <v>168</v>
      </c>
      <c r="D8798" t="s">
        <v>169</v>
      </c>
      <c r="E8798" t="s">
        <v>25</v>
      </c>
      <c r="F8798" s="1">
        <v>30682</v>
      </c>
      <c r="G8798" t="s">
        <v>3202</v>
      </c>
      <c r="H8798">
        <v>201504</v>
      </c>
      <c r="I8798" t="s">
        <v>27</v>
      </c>
      <c r="J8798" t="s">
        <v>28</v>
      </c>
      <c r="K8798" t="s">
        <v>40</v>
      </c>
      <c r="L8798" t="s">
        <v>30</v>
      </c>
      <c r="M8798" t="s">
        <v>31</v>
      </c>
      <c r="N8798" t="s">
        <v>32</v>
      </c>
      <c r="O8798">
        <v>12147.050000000001</v>
      </c>
      <c r="P8798" t="s">
        <v>22</v>
      </c>
      <c r="Q8798" t="s">
        <v>45</v>
      </c>
      <c r="R8798" t="s">
        <v>33</v>
      </c>
      <c r="S8798" t="s">
        <v>34</v>
      </c>
      <c r="T8798" t="s">
        <v>35</v>
      </c>
    </row>
    <row r="8799" spans="1:20">
      <c r="A8799" t="s">
        <v>45</v>
      </c>
      <c r="B8799" t="s">
        <v>22</v>
      </c>
      <c r="C8799" t="s">
        <v>168</v>
      </c>
      <c r="D8799" t="s">
        <v>169</v>
      </c>
      <c r="E8799" t="s">
        <v>25</v>
      </c>
      <c r="F8799" s="1">
        <v>30682</v>
      </c>
      <c r="G8799" t="s">
        <v>3202</v>
      </c>
      <c r="H8799">
        <v>201504</v>
      </c>
      <c r="I8799" t="s">
        <v>27</v>
      </c>
      <c r="J8799" t="s">
        <v>28</v>
      </c>
      <c r="K8799" t="s">
        <v>41</v>
      </c>
      <c r="L8799" t="s">
        <v>30</v>
      </c>
      <c r="M8799" t="s">
        <v>31</v>
      </c>
      <c r="N8799" t="s">
        <v>32</v>
      </c>
      <c r="O8799">
        <v>15830.06</v>
      </c>
      <c r="P8799" t="s">
        <v>22</v>
      </c>
      <c r="Q8799" t="s">
        <v>45</v>
      </c>
      <c r="R8799" t="s">
        <v>33</v>
      </c>
      <c r="S8799" t="s">
        <v>34</v>
      </c>
      <c r="T8799" t="s">
        <v>35</v>
      </c>
    </row>
    <row r="8800" spans="1:20">
      <c r="A8800" t="s">
        <v>45</v>
      </c>
      <c r="B8800" t="s">
        <v>22</v>
      </c>
      <c r="C8800" t="s">
        <v>168</v>
      </c>
      <c r="D8800" t="s">
        <v>169</v>
      </c>
      <c r="E8800" t="s">
        <v>25</v>
      </c>
      <c r="F8800" s="1">
        <v>30682</v>
      </c>
      <c r="G8800" t="s">
        <v>3202</v>
      </c>
      <c r="H8800">
        <v>201504</v>
      </c>
      <c r="I8800" t="s">
        <v>27</v>
      </c>
      <c r="J8800" t="s">
        <v>28</v>
      </c>
      <c r="K8800" t="s">
        <v>42</v>
      </c>
      <c r="L8800" t="s">
        <v>30</v>
      </c>
      <c r="M8800" t="s">
        <v>31</v>
      </c>
      <c r="N8800" t="s">
        <v>32</v>
      </c>
      <c r="O8800">
        <v>11097.03</v>
      </c>
      <c r="P8800" t="s">
        <v>22</v>
      </c>
      <c r="Q8800" t="s">
        <v>45</v>
      </c>
      <c r="R8800" t="s">
        <v>33</v>
      </c>
      <c r="S8800" t="s">
        <v>34</v>
      </c>
      <c r="T8800" t="s">
        <v>35</v>
      </c>
    </row>
    <row r="8801" spans="1:20">
      <c r="A8801" t="s">
        <v>45</v>
      </c>
      <c r="B8801" t="s">
        <v>22</v>
      </c>
      <c r="C8801" t="s">
        <v>168</v>
      </c>
      <c r="D8801" t="s">
        <v>169</v>
      </c>
      <c r="E8801" t="s">
        <v>25</v>
      </c>
      <c r="F8801" s="1">
        <v>30682</v>
      </c>
      <c r="G8801" t="s">
        <v>3202</v>
      </c>
      <c r="H8801">
        <v>201504</v>
      </c>
      <c r="I8801" t="s">
        <v>27</v>
      </c>
      <c r="J8801" t="s">
        <v>28</v>
      </c>
      <c r="K8801" t="s">
        <v>44</v>
      </c>
      <c r="L8801" t="s">
        <v>30</v>
      </c>
      <c r="M8801" t="s">
        <v>31</v>
      </c>
      <c r="N8801" t="s">
        <v>32</v>
      </c>
      <c r="O8801">
        <v>10905.66</v>
      </c>
      <c r="P8801" t="s">
        <v>22</v>
      </c>
      <c r="Q8801" t="s">
        <v>45</v>
      </c>
      <c r="R8801" t="s">
        <v>33</v>
      </c>
      <c r="S8801" t="s">
        <v>34</v>
      </c>
      <c r="T8801" t="s">
        <v>35</v>
      </c>
    </row>
    <row r="8802" spans="1:20">
      <c r="A8802" t="s">
        <v>50</v>
      </c>
      <c r="B8802" t="s">
        <v>22</v>
      </c>
      <c r="C8802" t="s">
        <v>170</v>
      </c>
      <c r="D8802" t="s">
        <v>171</v>
      </c>
      <c r="E8802" t="s">
        <v>25</v>
      </c>
      <c r="F8802" s="1">
        <v>31593</v>
      </c>
      <c r="G8802" t="s">
        <v>3202</v>
      </c>
      <c r="H8802">
        <v>201504</v>
      </c>
      <c r="I8802" t="s">
        <v>27</v>
      </c>
      <c r="J8802" t="s">
        <v>53</v>
      </c>
      <c r="K8802" t="s">
        <v>29</v>
      </c>
      <c r="L8802" t="s">
        <v>54</v>
      </c>
      <c r="M8802" t="s">
        <v>31</v>
      </c>
      <c r="N8802" t="s">
        <v>32</v>
      </c>
      <c r="O8802">
        <v>5779.83</v>
      </c>
      <c r="P8802" t="s">
        <v>22</v>
      </c>
      <c r="Q8802" t="s">
        <v>50</v>
      </c>
      <c r="R8802" t="s">
        <v>33</v>
      </c>
      <c r="S8802" t="s">
        <v>34</v>
      </c>
      <c r="T8802" t="s">
        <v>35</v>
      </c>
    </row>
    <row r="8803" spans="1:20">
      <c r="A8803" t="s">
        <v>50</v>
      </c>
      <c r="B8803" t="s">
        <v>22</v>
      </c>
      <c r="C8803" t="s">
        <v>170</v>
      </c>
      <c r="D8803" t="s">
        <v>171</v>
      </c>
      <c r="E8803" t="s">
        <v>25</v>
      </c>
      <c r="F8803" s="1">
        <v>31593</v>
      </c>
      <c r="G8803" t="s">
        <v>3202</v>
      </c>
      <c r="H8803">
        <v>201504</v>
      </c>
      <c r="I8803" t="s">
        <v>27</v>
      </c>
      <c r="J8803" t="s">
        <v>53</v>
      </c>
      <c r="K8803" t="s">
        <v>36</v>
      </c>
      <c r="L8803" t="s">
        <v>54</v>
      </c>
      <c r="M8803" t="s">
        <v>31</v>
      </c>
      <c r="N8803" t="s">
        <v>32</v>
      </c>
      <c r="O8803">
        <v>424.91</v>
      </c>
      <c r="P8803" t="s">
        <v>22</v>
      </c>
      <c r="Q8803" t="s">
        <v>50</v>
      </c>
      <c r="R8803" t="s">
        <v>33</v>
      </c>
      <c r="S8803" t="s">
        <v>34</v>
      </c>
      <c r="T8803" t="s">
        <v>35</v>
      </c>
    </row>
    <row r="8804" spans="1:20">
      <c r="A8804" t="s">
        <v>50</v>
      </c>
      <c r="B8804" t="s">
        <v>22</v>
      </c>
      <c r="C8804" t="s">
        <v>170</v>
      </c>
      <c r="D8804" t="s">
        <v>171</v>
      </c>
      <c r="E8804" t="s">
        <v>25</v>
      </c>
      <c r="F8804" s="1">
        <v>31593</v>
      </c>
      <c r="G8804" t="s">
        <v>3202</v>
      </c>
      <c r="H8804">
        <v>201504</v>
      </c>
      <c r="I8804" t="s">
        <v>27</v>
      </c>
      <c r="J8804" t="s">
        <v>53</v>
      </c>
      <c r="K8804" t="s">
        <v>37</v>
      </c>
      <c r="L8804" t="s">
        <v>54</v>
      </c>
      <c r="M8804" t="s">
        <v>31</v>
      </c>
      <c r="N8804" t="s">
        <v>32</v>
      </c>
      <c r="O8804">
        <v>2682.83</v>
      </c>
      <c r="P8804" t="s">
        <v>22</v>
      </c>
      <c r="Q8804" t="s">
        <v>50</v>
      </c>
      <c r="R8804" t="s">
        <v>33</v>
      </c>
      <c r="S8804" t="s">
        <v>34</v>
      </c>
      <c r="T8804" t="s">
        <v>35</v>
      </c>
    </row>
    <row r="8805" spans="1:20">
      <c r="A8805" t="s">
        <v>50</v>
      </c>
      <c r="B8805" t="s">
        <v>22</v>
      </c>
      <c r="C8805" t="s">
        <v>170</v>
      </c>
      <c r="D8805" t="s">
        <v>171</v>
      </c>
      <c r="E8805" t="s">
        <v>25</v>
      </c>
      <c r="F8805" s="1">
        <v>31593</v>
      </c>
      <c r="G8805" t="s">
        <v>3202</v>
      </c>
      <c r="H8805">
        <v>201504</v>
      </c>
      <c r="I8805" t="s">
        <v>27</v>
      </c>
      <c r="J8805" t="s">
        <v>53</v>
      </c>
      <c r="K8805" t="s">
        <v>38</v>
      </c>
      <c r="L8805" t="s">
        <v>54</v>
      </c>
      <c r="M8805" t="s">
        <v>31</v>
      </c>
      <c r="N8805" t="s">
        <v>32</v>
      </c>
      <c r="O8805">
        <v>9667.18</v>
      </c>
      <c r="P8805" t="s">
        <v>22</v>
      </c>
      <c r="Q8805" t="s">
        <v>50</v>
      </c>
      <c r="R8805" t="s">
        <v>33</v>
      </c>
      <c r="S8805" t="s">
        <v>34</v>
      </c>
      <c r="T8805" t="s">
        <v>35</v>
      </c>
    </row>
    <row r="8806" spans="1:20">
      <c r="A8806" t="s">
        <v>50</v>
      </c>
      <c r="B8806" t="s">
        <v>22</v>
      </c>
      <c r="C8806" t="s">
        <v>170</v>
      </c>
      <c r="D8806" t="s">
        <v>171</v>
      </c>
      <c r="E8806" t="s">
        <v>25</v>
      </c>
      <c r="F8806" s="1">
        <v>31593</v>
      </c>
      <c r="G8806" t="s">
        <v>3202</v>
      </c>
      <c r="H8806">
        <v>201504</v>
      </c>
      <c r="I8806" t="s">
        <v>27</v>
      </c>
      <c r="J8806" t="s">
        <v>53</v>
      </c>
      <c r="K8806" t="s">
        <v>39</v>
      </c>
      <c r="L8806" t="s">
        <v>54</v>
      </c>
      <c r="M8806" t="s">
        <v>31</v>
      </c>
      <c r="N8806" t="s">
        <v>32</v>
      </c>
      <c r="O8806">
        <v>1641.41</v>
      </c>
      <c r="P8806" t="s">
        <v>22</v>
      </c>
      <c r="Q8806" t="s">
        <v>50</v>
      </c>
      <c r="R8806" t="s">
        <v>33</v>
      </c>
      <c r="S8806" t="s">
        <v>34</v>
      </c>
      <c r="T8806" t="s">
        <v>35</v>
      </c>
    </row>
    <row r="8807" spans="1:20">
      <c r="A8807" t="s">
        <v>50</v>
      </c>
      <c r="B8807" t="s">
        <v>22</v>
      </c>
      <c r="C8807" t="s">
        <v>170</v>
      </c>
      <c r="D8807" t="s">
        <v>171</v>
      </c>
      <c r="E8807" t="s">
        <v>25</v>
      </c>
      <c r="F8807" s="1">
        <v>31593</v>
      </c>
      <c r="G8807" t="s">
        <v>3202</v>
      </c>
      <c r="H8807">
        <v>201504</v>
      </c>
      <c r="I8807" t="s">
        <v>27</v>
      </c>
      <c r="J8807" t="s">
        <v>53</v>
      </c>
      <c r="K8807" t="s">
        <v>40</v>
      </c>
      <c r="L8807" t="s">
        <v>54</v>
      </c>
      <c r="M8807" t="s">
        <v>31</v>
      </c>
      <c r="N8807" t="s">
        <v>32</v>
      </c>
      <c r="O8807">
        <v>7558.97</v>
      </c>
      <c r="P8807" t="s">
        <v>22</v>
      </c>
      <c r="Q8807" t="s">
        <v>50</v>
      </c>
      <c r="R8807" t="s">
        <v>33</v>
      </c>
      <c r="S8807" t="s">
        <v>34</v>
      </c>
      <c r="T8807" t="s">
        <v>35</v>
      </c>
    </row>
    <row r="8808" spans="1:20">
      <c r="A8808" t="s">
        <v>50</v>
      </c>
      <c r="B8808" t="s">
        <v>22</v>
      </c>
      <c r="C8808" t="s">
        <v>170</v>
      </c>
      <c r="D8808" t="s">
        <v>171</v>
      </c>
      <c r="E8808" t="s">
        <v>25</v>
      </c>
      <c r="F8808" s="1">
        <v>31593</v>
      </c>
      <c r="G8808" t="s">
        <v>3202</v>
      </c>
      <c r="H8808">
        <v>201504</v>
      </c>
      <c r="I8808" t="s">
        <v>27</v>
      </c>
      <c r="J8808" t="s">
        <v>53</v>
      </c>
      <c r="K8808" t="s">
        <v>41</v>
      </c>
      <c r="L8808" t="s">
        <v>54</v>
      </c>
      <c r="M8808" t="s">
        <v>31</v>
      </c>
      <c r="N8808" t="s">
        <v>32</v>
      </c>
      <c r="O8808">
        <v>18954.73</v>
      </c>
      <c r="P8808" t="s">
        <v>22</v>
      </c>
      <c r="Q8808" t="s">
        <v>50</v>
      </c>
      <c r="R8808" t="s">
        <v>33</v>
      </c>
      <c r="S8808" t="s">
        <v>34</v>
      </c>
      <c r="T8808" t="s">
        <v>35</v>
      </c>
    </row>
    <row r="8809" spans="1:20">
      <c r="A8809" t="s">
        <v>55</v>
      </c>
      <c r="B8809" t="s">
        <v>22</v>
      </c>
      <c r="C8809" t="s">
        <v>172</v>
      </c>
      <c r="D8809" t="s">
        <v>173</v>
      </c>
      <c r="E8809" t="s">
        <v>25</v>
      </c>
      <c r="F8809" s="1">
        <v>30864</v>
      </c>
      <c r="G8809" t="s">
        <v>3202</v>
      </c>
      <c r="H8809">
        <v>201504</v>
      </c>
      <c r="I8809" t="s">
        <v>27</v>
      </c>
      <c r="J8809" t="s">
        <v>28</v>
      </c>
      <c r="K8809" t="s">
        <v>29</v>
      </c>
      <c r="L8809" t="s">
        <v>30</v>
      </c>
      <c r="M8809" t="s">
        <v>31</v>
      </c>
      <c r="N8809" t="s">
        <v>32</v>
      </c>
      <c r="O8809">
        <v>2527.13</v>
      </c>
      <c r="P8809" t="s">
        <v>22</v>
      </c>
      <c r="Q8809" t="s">
        <v>55</v>
      </c>
      <c r="R8809" t="s">
        <v>33</v>
      </c>
      <c r="S8809" t="s">
        <v>34</v>
      </c>
      <c r="T8809" t="s">
        <v>35</v>
      </c>
    </row>
    <row r="8810" spans="1:20">
      <c r="A8810" t="s">
        <v>55</v>
      </c>
      <c r="B8810" t="s">
        <v>22</v>
      </c>
      <c r="C8810" t="s">
        <v>172</v>
      </c>
      <c r="D8810" t="s">
        <v>173</v>
      </c>
      <c r="E8810" t="s">
        <v>25</v>
      </c>
      <c r="F8810" s="1">
        <v>30864</v>
      </c>
      <c r="G8810" t="s">
        <v>3202</v>
      </c>
      <c r="H8810">
        <v>201504</v>
      </c>
      <c r="I8810" t="s">
        <v>27</v>
      </c>
      <c r="J8810" t="s">
        <v>28</v>
      </c>
      <c r="K8810" t="s">
        <v>36</v>
      </c>
      <c r="L8810" t="s">
        <v>30</v>
      </c>
      <c r="M8810" t="s">
        <v>31</v>
      </c>
      <c r="N8810" t="s">
        <v>32</v>
      </c>
      <c r="O8810">
        <v>5829.7</v>
      </c>
      <c r="P8810" t="s">
        <v>22</v>
      </c>
      <c r="Q8810" t="s">
        <v>55</v>
      </c>
      <c r="R8810" t="s">
        <v>33</v>
      </c>
      <c r="S8810" t="s">
        <v>34</v>
      </c>
      <c r="T8810" t="s">
        <v>35</v>
      </c>
    </row>
    <row r="8811" spans="1:20">
      <c r="A8811" t="s">
        <v>55</v>
      </c>
      <c r="B8811" t="s">
        <v>22</v>
      </c>
      <c r="C8811" t="s">
        <v>172</v>
      </c>
      <c r="D8811" t="s">
        <v>173</v>
      </c>
      <c r="E8811" t="s">
        <v>25</v>
      </c>
      <c r="F8811" s="1">
        <v>30864</v>
      </c>
      <c r="G8811" t="s">
        <v>3202</v>
      </c>
      <c r="H8811">
        <v>201504</v>
      </c>
      <c r="I8811" t="s">
        <v>27</v>
      </c>
      <c r="J8811" t="s">
        <v>28</v>
      </c>
      <c r="K8811" t="s">
        <v>37</v>
      </c>
      <c r="L8811" t="s">
        <v>30</v>
      </c>
      <c r="M8811" t="s">
        <v>31</v>
      </c>
      <c r="N8811" t="s">
        <v>32</v>
      </c>
      <c r="O8811">
        <v>370.26</v>
      </c>
      <c r="P8811" t="s">
        <v>22</v>
      </c>
      <c r="Q8811" t="s">
        <v>55</v>
      </c>
      <c r="R8811" t="s">
        <v>33</v>
      </c>
      <c r="S8811" t="s">
        <v>34</v>
      </c>
      <c r="T8811" t="s">
        <v>35</v>
      </c>
    </row>
    <row r="8812" spans="1:20">
      <c r="A8812" t="s">
        <v>55</v>
      </c>
      <c r="B8812" t="s">
        <v>22</v>
      </c>
      <c r="C8812" t="s">
        <v>172</v>
      </c>
      <c r="D8812" t="s">
        <v>173</v>
      </c>
      <c r="E8812" t="s">
        <v>25</v>
      </c>
      <c r="F8812" s="1">
        <v>30864</v>
      </c>
      <c r="G8812" t="s">
        <v>3202</v>
      </c>
      <c r="H8812">
        <v>201504</v>
      </c>
      <c r="I8812" t="s">
        <v>27</v>
      </c>
      <c r="J8812" t="s">
        <v>28</v>
      </c>
      <c r="K8812" t="s">
        <v>38</v>
      </c>
      <c r="L8812" t="s">
        <v>30</v>
      </c>
      <c r="M8812" t="s">
        <v>31</v>
      </c>
      <c r="N8812" t="s">
        <v>32</v>
      </c>
      <c r="O8812">
        <v>1444.54</v>
      </c>
      <c r="P8812" t="s">
        <v>22</v>
      </c>
      <c r="Q8812" t="s">
        <v>55</v>
      </c>
      <c r="R8812" t="s">
        <v>33</v>
      </c>
      <c r="S8812" t="s">
        <v>34</v>
      </c>
      <c r="T8812" t="s">
        <v>35</v>
      </c>
    </row>
    <row r="8813" spans="1:20">
      <c r="A8813" t="s">
        <v>55</v>
      </c>
      <c r="B8813" t="s">
        <v>22</v>
      </c>
      <c r="C8813" t="s">
        <v>172</v>
      </c>
      <c r="D8813" t="s">
        <v>173</v>
      </c>
      <c r="E8813" t="s">
        <v>25</v>
      </c>
      <c r="F8813" s="1">
        <v>30864</v>
      </c>
      <c r="G8813" t="s">
        <v>3202</v>
      </c>
      <c r="H8813">
        <v>201504</v>
      </c>
      <c r="I8813" t="s">
        <v>27</v>
      </c>
      <c r="J8813" t="s">
        <v>28</v>
      </c>
      <c r="K8813" t="s">
        <v>40</v>
      </c>
      <c r="L8813" t="s">
        <v>30</v>
      </c>
      <c r="M8813" t="s">
        <v>31</v>
      </c>
      <c r="N8813" t="s">
        <v>32</v>
      </c>
      <c r="O8813">
        <v>6676.12</v>
      </c>
      <c r="P8813" t="s">
        <v>22</v>
      </c>
      <c r="Q8813" t="s">
        <v>55</v>
      </c>
      <c r="R8813" t="s">
        <v>33</v>
      </c>
      <c r="S8813" t="s">
        <v>34</v>
      </c>
      <c r="T8813" t="s">
        <v>35</v>
      </c>
    </row>
    <row r="8814" spans="1:20">
      <c r="A8814" t="s">
        <v>55</v>
      </c>
      <c r="B8814" t="s">
        <v>22</v>
      </c>
      <c r="C8814" t="s">
        <v>172</v>
      </c>
      <c r="D8814" t="s">
        <v>173</v>
      </c>
      <c r="E8814" t="s">
        <v>25</v>
      </c>
      <c r="F8814" s="1">
        <v>30864</v>
      </c>
      <c r="G8814" t="s">
        <v>3202</v>
      </c>
      <c r="H8814">
        <v>201504</v>
      </c>
      <c r="I8814" t="s">
        <v>27</v>
      </c>
      <c r="J8814" t="s">
        <v>28</v>
      </c>
      <c r="K8814" t="s">
        <v>41</v>
      </c>
      <c r="L8814" t="s">
        <v>30</v>
      </c>
      <c r="M8814" t="s">
        <v>31</v>
      </c>
      <c r="N8814" t="s">
        <v>32</v>
      </c>
      <c r="O8814">
        <v>5600.9400000000005</v>
      </c>
      <c r="P8814" t="s">
        <v>22</v>
      </c>
      <c r="Q8814" t="s">
        <v>55</v>
      </c>
      <c r="R8814" t="s">
        <v>33</v>
      </c>
      <c r="S8814" t="s">
        <v>34</v>
      </c>
      <c r="T8814" t="s">
        <v>35</v>
      </c>
    </row>
    <row r="8815" spans="1:20">
      <c r="A8815" t="s">
        <v>78</v>
      </c>
      <c r="B8815" t="s">
        <v>22</v>
      </c>
      <c r="C8815" t="s">
        <v>176</v>
      </c>
      <c r="D8815" t="s">
        <v>177</v>
      </c>
      <c r="E8815" t="s">
        <v>25</v>
      </c>
      <c r="F8815" s="1">
        <v>30682</v>
      </c>
      <c r="G8815" t="s">
        <v>3202</v>
      </c>
      <c r="H8815">
        <v>201504</v>
      </c>
      <c r="I8815" t="s">
        <v>27</v>
      </c>
      <c r="J8815" t="s">
        <v>28</v>
      </c>
      <c r="K8815" t="s">
        <v>29</v>
      </c>
      <c r="L8815" t="s">
        <v>30</v>
      </c>
      <c r="M8815" t="s">
        <v>31</v>
      </c>
      <c r="N8815" t="s">
        <v>32</v>
      </c>
      <c r="O8815">
        <v>1510.34</v>
      </c>
      <c r="P8815" t="s">
        <v>22</v>
      </c>
      <c r="Q8815" t="s">
        <v>78</v>
      </c>
      <c r="R8815" t="s">
        <v>33</v>
      </c>
      <c r="S8815" t="s">
        <v>34</v>
      </c>
      <c r="T8815" t="s">
        <v>35</v>
      </c>
    </row>
    <row r="8816" spans="1:20">
      <c r="A8816" t="s">
        <v>78</v>
      </c>
      <c r="B8816" t="s">
        <v>22</v>
      </c>
      <c r="C8816" t="s">
        <v>176</v>
      </c>
      <c r="D8816" t="s">
        <v>177</v>
      </c>
      <c r="E8816" t="s">
        <v>25</v>
      </c>
      <c r="F8816" s="1">
        <v>30682</v>
      </c>
      <c r="G8816" t="s">
        <v>3202</v>
      </c>
      <c r="H8816">
        <v>201504</v>
      </c>
      <c r="I8816" t="s">
        <v>27</v>
      </c>
      <c r="J8816" t="s">
        <v>28</v>
      </c>
      <c r="K8816" t="s">
        <v>36</v>
      </c>
      <c r="L8816" t="s">
        <v>30</v>
      </c>
      <c r="M8816" t="s">
        <v>31</v>
      </c>
      <c r="N8816" t="s">
        <v>32</v>
      </c>
      <c r="O8816">
        <v>3019.16</v>
      </c>
      <c r="P8816" t="s">
        <v>22</v>
      </c>
      <c r="Q8816" t="s">
        <v>78</v>
      </c>
      <c r="R8816" t="s">
        <v>33</v>
      </c>
      <c r="S8816" t="s">
        <v>34</v>
      </c>
      <c r="T8816" t="s">
        <v>35</v>
      </c>
    </row>
    <row r="8817" spans="1:20">
      <c r="A8817" t="s">
        <v>78</v>
      </c>
      <c r="B8817" t="s">
        <v>22</v>
      </c>
      <c r="C8817" t="s">
        <v>176</v>
      </c>
      <c r="D8817" t="s">
        <v>177</v>
      </c>
      <c r="E8817" t="s">
        <v>25</v>
      </c>
      <c r="F8817" s="1">
        <v>30682</v>
      </c>
      <c r="G8817" t="s">
        <v>3202</v>
      </c>
      <c r="H8817">
        <v>201504</v>
      </c>
      <c r="I8817" t="s">
        <v>27</v>
      </c>
      <c r="J8817" t="s">
        <v>28</v>
      </c>
      <c r="K8817" t="s">
        <v>37</v>
      </c>
      <c r="L8817" t="s">
        <v>30</v>
      </c>
      <c r="M8817" t="s">
        <v>31</v>
      </c>
      <c r="N8817" t="s">
        <v>32</v>
      </c>
      <c r="O8817">
        <v>18875.510000000002</v>
      </c>
      <c r="P8817" t="s">
        <v>22</v>
      </c>
      <c r="Q8817" t="s">
        <v>78</v>
      </c>
      <c r="R8817" t="s">
        <v>33</v>
      </c>
      <c r="S8817" t="s">
        <v>34</v>
      </c>
      <c r="T8817" t="s">
        <v>35</v>
      </c>
    </row>
    <row r="8818" spans="1:20">
      <c r="A8818" t="s">
        <v>78</v>
      </c>
      <c r="B8818" t="s">
        <v>22</v>
      </c>
      <c r="C8818" t="s">
        <v>176</v>
      </c>
      <c r="D8818" t="s">
        <v>177</v>
      </c>
      <c r="E8818" t="s">
        <v>25</v>
      </c>
      <c r="F8818" s="1">
        <v>30682</v>
      </c>
      <c r="G8818" t="s">
        <v>3202</v>
      </c>
      <c r="H8818">
        <v>201504</v>
      </c>
      <c r="I8818" t="s">
        <v>27</v>
      </c>
      <c r="J8818" t="s">
        <v>28</v>
      </c>
      <c r="K8818" t="s">
        <v>38</v>
      </c>
      <c r="L8818" t="s">
        <v>30</v>
      </c>
      <c r="M8818" t="s">
        <v>31</v>
      </c>
      <c r="N8818" t="s">
        <v>32</v>
      </c>
      <c r="O8818">
        <v>83414.150000000009</v>
      </c>
      <c r="P8818" t="s">
        <v>22</v>
      </c>
      <c r="Q8818" t="s">
        <v>78</v>
      </c>
      <c r="R8818" t="s">
        <v>33</v>
      </c>
      <c r="S8818" t="s">
        <v>34</v>
      </c>
      <c r="T8818" t="s">
        <v>35</v>
      </c>
    </row>
    <row r="8819" spans="1:20">
      <c r="A8819" t="s">
        <v>78</v>
      </c>
      <c r="B8819" t="s">
        <v>22</v>
      </c>
      <c r="C8819" t="s">
        <v>176</v>
      </c>
      <c r="D8819" t="s">
        <v>177</v>
      </c>
      <c r="E8819" t="s">
        <v>25</v>
      </c>
      <c r="F8819" s="1">
        <v>30682</v>
      </c>
      <c r="G8819" t="s">
        <v>3202</v>
      </c>
      <c r="H8819">
        <v>201504</v>
      </c>
      <c r="I8819" t="s">
        <v>27</v>
      </c>
      <c r="J8819" t="s">
        <v>28</v>
      </c>
      <c r="K8819" t="s">
        <v>39</v>
      </c>
      <c r="L8819" t="s">
        <v>30</v>
      </c>
      <c r="M8819" t="s">
        <v>31</v>
      </c>
      <c r="N8819" t="s">
        <v>32</v>
      </c>
      <c r="O8819">
        <v>262.43</v>
      </c>
      <c r="P8819" t="s">
        <v>22</v>
      </c>
      <c r="Q8819" t="s">
        <v>78</v>
      </c>
      <c r="R8819" t="s">
        <v>33</v>
      </c>
      <c r="S8819" t="s">
        <v>34</v>
      </c>
      <c r="T8819" t="s">
        <v>35</v>
      </c>
    </row>
    <row r="8820" spans="1:20">
      <c r="A8820" t="s">
        <v>78</v>
      </c>
      <c r="B8820" t="s">
        <v>22</v>
      </c>
      <c r="C8820" t="s">
        <v>176</v>
      </c>
      <c r="D8820" t="s">
        <v>177</v>
      </c>
      <c r="E8820" t="s">
        <v>25</v>
      </c>
      <c r="F8820" s="1">
        <v>30682</v>
      </c>
      <c r="G8820" t="s">
        <v>3202</v>
      </c>
      <c r="H8820">
        <v>201504</v>
      </c>
      <c r="I8820" t="s">
        <v>27</v>
      </c>
      <c r="J8820" t="s">
        <v>28</v>
      </c>
      <c r="K8820" t="s">
        <v>41</v>
      </c>
      <c r="L8820" t="s">
        <v>30</v>
      </c>
      <c r="M8820" t="s">
        <v>31</v>
      </c>
      <c r="N8820" t="s">
        <v>32</v>
      </c>
      <c r="O8820">
        <v>8719.59</v>
      </c>
      <c r="P8820" t="s">
        <v>22</v>
      </c>
      <c r="Q8820" t="s">
        <v>78</v>
      </c>
      <c r="R8820" t="s">
        <v>33</v>
      </c>
      <c r="S8820" t="s">
        <v>34</v>
      </c>
      <c r="T8820" t="s">
        <v>35</v>
      </c>
    </row>
    <row r="8821" spans="1:20">
      <c r="A8821" t="s">
        <v>78</v>
      </c>
      <c r="B8821" t="s">
        <v>22</v>
      </c>
      <c r="C8821" t="s">
        <v>176</v>
      </c>
      <c r="D8821" t="s">
        <v>177</v>
      </c>
      <c r="E8821" t="s">
        <v>25</v>
      </c>
      <c r="F8821" s="1">
        <v>30682</v>
      </c>
      <c r="G8821" t="s">
        <v>3202</v>
      </c>
      <c r="H8821">
        <v>201504</v>
      </c>
      <c r="I8821" t="s">
        <v>27</v>
      </c>
      <c r="J8821" t="s">
        <v>28</v>
      </c>
      <c r="K8821" t="s">
        <v>44</v>
      </c>
      <c r="L8821" t="s">
        <v>30</v>
      </c>
      <c r="M8821" t="s">
        <v>31</v>
      </c>
      <c r="N8821" t="s">
        <v>32</v>
      </c>
      <c r="O8821">
        <v>932.95</v>
      </c>
      <c r="P8821" t="s">
        <v>22</v>
      </c>
      <c r="Q8821" t="s">
        <v>78</v>
      </c>
      <c r="R8821" t="s">
        <v>33</v>
      </c>
      <c r="S8821" t="s">
        <v>34</v>
      </c>
      <c r="T8821" t="s">
        <v>35</v>
      </c>
    </row>
    <row r="8822" spans="1:20">
      <c r="A8822" t="s">
        <v>55</v>
      </c>
      <c r="B8822" t="s">
        <v>22</v>
      </c>
      <c r="C8822" t="s">
        <v>178</v>
      </c>
      <c r="D8822" t="s">
        <v>179</v>
      </c>
      <c r="E8822" t="s">
        <v>25</v>
      </c>
      <c r="F8822" s="1">
        <v>38261</v>
      </c>
      <c r="G8822" t="s">
        <v>3202</v>
      </c>
      <c r="H8822">
        <v>201504</v>
      </c>
      <c r="I8822" t="s">
        <v>27</v>
      </c>
      <c r="J8822" t="s">
        <v>53</v>
      </c>
      <c r="K8822" t="s">
        <v>29</v>
      </c>
      <c r="L8822" t="s">
        <v>54</v>
      </c>
      <c r="M8822" t="s">
        <v>31</v>
      </c>
      <c r="N8822" t="s">
        <v>32</v>
      </c>
      <c r="O8822">
        <v>118.59</v>
      </c>
      <c r="P8822" t="s">
        <v>22</v>
      </c>
      <c r="Q8822" t="s">
        <v>55</v>
      </c>
      <c r="R8822" t="s">
        <v>33</v>
      </c>
      <c r="S8822" t="s">
        <v>34</v>
      </c>
      <c r="T8822" t="s">
        <v>35</v>
      </c>
    </row>
    <row r="8823" spans="1:20">
      <c r="A8823" t="s">
        <v>55</v>
      </c>
      <c r="B8823" t="s">
        <v>22</v>
      </c>
      <c r="C8823" t="s">
        <v>178</v>
      </c>
      <c r="D8823" t="s">
        <v>179</v>
      </c>
      <c r="E8823" t="s">
        <v>25</v>
      </c>
      <c r="F8823" s="1">
        <v>38261</v>
      </c>
      <c r="G8823" t="s">
        <v>3202</v>
      </c>
      <c r="H8823">
        <v>201504</v>
      </c>
      <c r="I8823" t="s">
        <v>27</v>
      </c>
      <c r="J8823" t="s">
        <v>53</v>
      </c>
      <c r="K8823" t="s">
        <v>36</v>
      </c>
      <c r="L8823" t="s">
        <v>54</v>
      </c>
      <c r="M8823" t="s">
        <v>31</v>
      </c>
      <c r="N8823" t="s">
        <v>32</v>
      </c>
      <c r="O8823">
        <v>27.28</v>
      </c>
      <c r="P8823" t="s">
        <v>22</v>
      </c>
      <c r="Q8823" t="s">
        <v>55</v>
      </c>
      <c r="R8823" t="s">
        <v>33</v>
      </c>
      <c r="S8823" t="s">
        <v>34</v>
      </c>
      <c r="T8823" t="s">
        <v>35</v>
      </c>
    </row>
    <row r="8824" spans="1:20">
      <c r="A8824" t="s">
        <v>55</v>
      </c>
      <c r="B8824" t="s">
        <v>22</v>
      </c>
      <c r="C8824" t="s">
        <v>178</v>
      </c>
      <c r="D8824" t="s">
        <v>179</v>
      </c>
      <c r="E8824" t="s">
        <v>25</v>
      </c>
      <c r="F8824" s="1">
        <v>38261</v>
      </c>
      <c r="G8824" t="s">
        <v>3202</v>
      </c>
      <c r="H8824">
        <v>201504</v>
      </c>
      <c r="I8824" t="s">
        <v>27</v>
      </c>
      <c r="J8824" t="s">
        <v>53</v>
      </c>
      <c r="K8824" t="s">
        <v>37</v>
      </c>
      <c r="L8824" t="s">
        <v>54</v>
      </c>
      <c r="M8824" t="s">
        <v>31</v>
      </c>
      <c r="N8824" t="s">
        <v>32</v>
      </c>
      <c r="O8824">
        <v>68.3</v>
      </c>
      <c r="P8824" t="s">
        <v>22</v>
      </c>
      <c r="Q8824" t="s">
        <v>55</v>
      </c>
      <c r="R8824" t="s">
        <v>33</v>
      </c>
      <c r="S8824" t="s">
        <v>34</v>
      </c>
      <c r="T8824" t="s">
        <v>35</v>
      </c>
    </row>
    <row r="8825" spans="1:20">
      <c r="A8825" t="s">
        <v>55</v>
      </c>
      <c r="B8825" t="s">
        <v>22</v>
      </c>
      <c r="C8825" t="s">
        <v>178</v>
      </c>
      <c r="D8825" t="s">
        <v>179</v>
      </c>
      <c r="E8825" t="s">
        <v>25</v>
      </c>
      <c r="F8825" s="1">
        <v>38261</v>
      </c>
      <c r="G8825" t="s">
        <v>3202</v>
      </c>
      <c r="H8825">
        <v>201504</v>
      </c>
      <c r="I8825" t="s">
        <v>27</v>
      </c>
      <c r="J8825" t="s">
        <v>53</v>
      </c>
      <c r="K8825" t="s">
        <v>38</v>
      </c>
      <c r="L8825" t="s">
        <v>54</v>
      </c>
      <c r="M8825" t="s">
        <v>31</v>
      </c>
      <c r="N8825" t="s">
        <v>32</v>
      </c>
      <c r="O8825">
        <v>48.57</v>
      </c>
      <c r="P8825" t="s">
        <v>22</v>
      </c>
      <c r="Q8825" t="s">
        <v>55</v>
      </c>
      <c r="R8825" t="s">
        <v>33</v>
      </c>
      <c r="S8825" t="s">
        <v>34</v>
      </c>
      <c r="T8825" t="s">
        <v>35</v>
      </c>
    </row>
    <row r="8826" spans="1:20">
      <c r="A8826" t="s">
        <v>55</v>
      </c>
      <c r="B8826" t="s">
        <v>22</v>
      </c>
      <c r="C8826" t="s">
        <v>178</v>
      </c>
      <c r="D8826" t="s">
        <v>179</v>
      </c>
      <c r="E8826" t="s">
        <v>25</v>
      </c>
      <c r="F8826" s="1">
        <v>38261</v>
      </c>
      <c r="G8826" t="s">
        <v>3202</v>
      </c>
      <c r="H8826">
        <v>201504</v>
      </c>
      <c r="I8826" t="s">
        <v>27</v>
      </c>
      <c r="J8826" t="s">
        <v>53</v>
      </c>
      <c r="K8826" t="s">
        <v>39</v>
      </c>
      <c r="L8826" t="s">
        <v>54</v>
      </c>
      <c r="M8826" t="s">
        <v>31</v>
      </c>
      <c r="N8826" t="s">
        <v>32</v>
      </c>
      <c r="O8826">
        <v>0.02</v>
      </c>
      <c r="P8826" t="s">
        <v>22</v>
      </c>
      <c r="Q8826" t="s">
        <v>55</v>
      </c>
      <c r="R8826" t="s">
        <v>33</v>
      </c>
      <c r="S8826" t="s">
        <v>34</v>
      </c>
      <c r="T8826" t="s">
        <v>35</v>
      </c>
    </row>
    <row r="8827" spans="1:20">
      <c r="A8827" t="s">
        <v>55</v>
      </c>
      <c r="B8827" t="s">
        <v>22</v>
      </c>
      <c r="C8827" t="s">
        <v>178</v>
      </c>
      <c r="D8827" t="s">
        <v>179</v>
      </c>
      <c r="E8827" t="s">
        <v>25</v>
      </c>
      <c r="F8827" s="1">
        <v>38261</v>
      </c>
      <c r="G8827" t="s">
        <v>3202</v>
      </c>
      <c r="H8827">
        <v>201504</v>
      </c>
      <c r="I8827" t="s">
        <v>27</v>
      </c>
      <c r="J8827" t="s">
        <v>53</v>
      </c>
      <c r="K8827" t="s">
        <v>41</v>
      </c>
      <c r="L8827" t="s">
        <v>54</v>
      </c>
      <c r="M8827" t="s">
        <v>31</v>
      </c>
      <c r="N8827" t="s">
        <v>32</v>
      </c>
      <c r="O8827">
        <v>91.93</v>
      </c>
      <c r="P8827" t="s">
        <v>22</v>
      </c>
      <c r="Q8827" t="s">
        <v>55</v>
      </c>
      <c r="R8827" t="s">
        <v>33</v>
      </c>
      <c r="S8827" t="s">
        <v>34</v>
      </c>
      <c r="T8827" t="s">
        <v>35</v>
      </c>
    </row>
    <row r="8828" spans="1:20">
      <c r="A8828" t="s">
        <v>61</v>
      </c>
      <c r="B8828" t="s">
        <v>22</v>
      </c>
      <c r="C8828" t="s">
        <v>180</v>
      </c>
      <c r="D8828" t="s">
        <v>181</v>
      </c>
      <c r="E8828" t="s">
        <v>25</v>
      </c>
      <c r="F8828" s="1">
        <v>31766</v>
      </c>
      <c r="G8828" t="s">
        <v>3202</v>
      </c>
      <c r="H8828">
        <v>201504</v>
      </c>
      <c r="I8828" t="s">
        <v>27</v>
      </c>
      <c r="J8828" t="s">
        <v>53</v>
      </c>
      <c r="K8828" t="s">
        <v>29</v>
      </c>
      <c r="L8828" t="s">
        <v>54</v>
      </c>
      <c r="M8828" t="s">
        <v>31</v>
      </c>
      <c r="N8828" t="s">
        <v>32</v>
      </c>
      <c r="O8828">
        <v>307.01</v>
      </c>
      <c r="P8828" t="s">
        <v>22</v>
      </c>
      <c r="Q8828" t="s">
        <v>61</v>
      </c>
      <c r="R8828" t="s">
        <v>33</v>
      </c>
      <c r="S8828" t="s">
        <v>34</v>
      </c>
      <c r="T8828" t="s">
        <v>35</v>
      </c>
    </row>
    <row r="8829" spans="1:20">
      <c r="A8829" t="s">
        <v>61</v>
      </c>
      <c r="B8829" t="s">
        <v>22</v>
      </c>
      <c r="C8829" t="s">
        <v>180</v>
      </c>
      <c r="D8829" t="s">
        <v>181</v>
      </c>
      <c r="E8829" t="s">
        <v>25</v>
      </c>
      <c r="F8829" s="1">
        <v>31766</v>
      </c>
      <c r="G8829" t="s">
        <v>3202</v>
      </c>
      <c r="H8829">
        <v>201504</v>
      </c>
      <c r="I8829" t="s">
        <v>27</v>
      </c>
      <c r="J8829" t="s">
        <v>53</v>
      </c>
      <c r="K8829" t="s">
        <v>36</v>
      </c>
      <c r="L8829" t="s">
        <v>54</v>
      </c>
      <c r="M8829" t="s">
        <v>31</v>
      </c>
      <c r="N8829" t="s">
        <v>32</v>
      </c>
      <c r="O8829">
        <v>9.85</v>
      </c>
      <c r="P8829" t="s">
        <v>22</v>
      </c>
      <c r="Q8829" t="s">
        <v>61</v>
      </c>
      <c r="R8829" t="s">
        <v>33</v>
      </c>
      <c r="S8829" t="s">
        <v>34</v>
      </c>
      <c r="T8829" t="s">
        <v>35</v>
      </c>
    </row>
    <row r="8830" spans="1:20">
      <c r="A8830" t="s">
        <v>61</v>
      </c>
      <c r="B8830" t="s">
        <v>22</v>
      </c>
      <c r="C8830" t="s">
        <v>180</v>
      </c>
      <c r="D8830" t="s">
        <v>181</v>
      </c>
      <c r="E8830" t="s">
        <v>25</v>
      </c>
      <c r="F8830" s="1">
        <v>31766</v>
      </c>
      <c r="G8830" t="s">
        <v>3202</v>
      </c>
      <c r="H8830">
        <v>201504</v>
      </c>
      <c r="I8830" t="s">
        <v>27</v>
      </c>
      <c r="J8830" t="s">
        <v>53</v>
      </c>
      <c r="K8830" t="s">
        <v>37</v>
      </c>
      <c r="L8830" t="s">
        <v>54</v>
      </c>
      <c r="M8830" t="s">
        <v>31</v>
      </c>
      <c r="N8830" t="s">
        <v>32</v>
      </c>
      <c r="O8830">
        <v>21.78</v>
      </c>
      <c r="P8830" t="s">
        <v>22</v>
      </c>
      <c r="Q8830" t="s">
        <v>61</v>
      </c>
      <c r="R8830" t="s">
        <v>33</v>
      </c>
      <c r="S8830" t="s">
        <v>34</v>
      </c>
      <c r="T8830" t="s">
        <v>35</v>
      </c>
    </row>
    <row r="8831" spans="1:20">
      <c r="A8831" t="s">
        <v>61</v>
      </c>
      <c r="B8831" t="s">
        <v>22</v>
      </c>
      <c r="C8831" t="s">
        <v>180</v>
      </c>
      <c r="D8831" t="s">
        <v>181</v>
      </c>
      <c r="E8831" t="s">
        <v>25</v>
      </c>
      <c r="F8831" s="1">
        <v>31766</v>
      </c>
      <c r="G8831" t="s">
        <v>3202</v>
      </c>
      <c r="H8831">
        <v>201504</v>
      </c>
      <c r="I8831" t="s">
        <v>27</v>
      </c>
      <c r="J8831" t="s">
        <v>53</v>
      </c>
      <c r="K8831" t="s">
        <v>38</v>
      </c>
      <c r="L8831" t="s">
        <v>54</v>
      </c>
      <c r="M8831" t="s">
        <v>31</v>
      </c>
      <c r="N8831" t="s">
        <v>32</v>
      </c>
      <c r="O8831">
        <v>516.47</v>
      </c>
      <c r="P8831" t="s">
        <v>22</v>
      </c>
      <c r="Q8831" t="s">
        <v>61</v>
      </c>
      <c r="R8831" t="s">
        <v>33</v>
      </c>
      <c r="S8831" t="s">
        <v>34</v>
      </c>
      <c r="T8831" t="s">
        <v>35</v>
      </c>
    </row>
    <row r="8832" spans="1:20">
      <c r="A8832" t="s">
        <v>61</v>
      </c>
      <c r="B8832" t="s">
        <v>22</v>
      </c>
      <c r="C8832" t="s">
        <v>180</v>
      </c>
      <c r="D8832" t="s">
        <v>181</v>
      </c>
      <c r="E8832" t="s">
        <v>25</v>
      </c>
      <c r="F8832" s="1">
        <v>31766</v>
      </c>
      <c r="G8832" t="s">
        <v>3202</v>
      </c>
      <c r="H8832">
        <v>201504</v>
      </c>
      <c r="I8832" t="s">
        <v>27</v>
      </c>
      <c r="J8832" t="s">
        <v>53</v>
      </c>
      <c r="K8832" t="s">
        <v>39</v>
      </c>
      <c r="L8832" t="s">
        <v>54</v>
      </c>
      <c r="M8832" t="s">
        <v>31</v>
      </c>
      <c r="N8832" t="s">
        <v>32</v>
      </c>
      <c r="O8832">
        <v>-0.01</v>
      </c>
      <c r="P8832" t="s">
        <v>22</v>
      </c>
      <c r="Q8832" t="s">
        <v>61</v>
      </c>
      <c r="R8832" t="s">
        <v>33</v>
      </c>
      <c r="S8832" t="s">
        <v>34</v>
      </c>
      <c r="T8832" t="s">
        <v>35</v>
      </c>
    </row>
    <row r="8833" spans="1:20">
      <c r="A8833" t="s">
        <v>61</v>
      </c>
      <c r="B8833" t="s">
        <v>22</v>
      </c>
      <c r="C8833" t="s">
        <v>180</v>
      </c>
      <c r="D8833" t="s">
        <v>181</v>
      </c>
      <c r="E8833" t="s">
        <v>25</v>
      </c>
      <c r="F8833" s="1">
        <v>31766</v>
      </c>
      <c r="G8833" t="s">
        <v>3202</v>
      </c>
      <c r="H8833">
        <v>201504</v>
      </c>
      <c r="I8833" t="s">
        <v>27</v>
      </c>
      <c r="J8833" t="s">
        <v>53</v>
      </c>
      <c r="K8833" t="s">
        <v>40</v>
      </c>
      <c r="L8833" t="s">
        <v>54</v>
      </c>
      <c r="M8833" t="s">
        <v>31</v>
      </c>
      <c r="N8833" t="s">
        <v>32</v>
      </c>
      <c r="O8833">
        <v>46.21</v>
      </c>
      <c r="P8833" t="s">
        <v>22</v>
      </c>
      <c r="Q8833" t="s">
        <v>61</v>
      </c>
      <c r="R8833" t="s">
        <v>33</v>
      </c>
      <c r="S8833" t="s">
        <v>34</v>
      </c>
      <c r="T8833" t="s">
        <v>35</v>
      </c>
    </row>
    <row r="8834" spans="1:20">
      <c r="A8834" t="s">
        <v>61</v>
      </c>
      <c r="B8834" t="s">
        <v>22</v>
      </c>
      <c r="C8834" t="s">
        <v>180</v>
      </c>
      <c r="D8834" t="s">
        <v>181</v>
      </c>
      <c r="E8834" t="s">
        <v>25</v>
      </c>
      <c r="F8834" s="1">
        <v>31766</v>
      </c>
      <c r="G8834" t="s">
        <v>3202</v>
      </c>
      <c r="H8834">
        <v>201504</v>
      </c>
      <c r="I8834" t="s">
        <v>27</v>
      </c>
      <c r="J8834" t="s">
        <v>53</v>
      </c>
      <c r="K8834" t="s">
        <v>41</v>
      </c>
      <c r="L8834" t="s">
        <v>54</v>
      </c>
      <c r="M8834" t="s">
        <v>31</v>
      </c>
      <c r="N8834" t="s">
        <v>32</v>
      </c>
      <c r="O8834">
        <v>78.31</v>
      </c>
      <c r="P8834" t="s">
        <v>22</v>
      </c>
      <c r="Q8834" t="s">
        <v>61</v>
      </c>
      <c r="R8834" t="s">
        <v>33</v>
      </c>
      <c r="S8834" t="s">
        <v>34</v>
      </c>
      <c r="T8834" t="s">
        <v>35</v>
      </c>
    </row>
    <row r="8835" spans="1:20">
      <c r="A8835" t="s">
        <v>61</v>
      </c>
      <c r="B8835" t="s">
        <v>22</v>
      </c>
      <c r="C8835" t="s">
        <v>180</v>
      </c>
      <c r="D8835" t="s">
        <v>181</v>
      </c>
      <c r="E8835" t="s">
        <v>25</v>
      </c>
      <c r="F8835" s="1">
        <v>31766</v>
      </c>
      <c r="G8835" t="s">
        <v>3202</v>
      </c>
      <c r="H8835">
        <v>201504</v>
      </c>
      <c r="I8835" t="s">
        <v>27</v>
      </c>
      <c r="J8835" t="s">
        <v>53</v>
      </c>
      <c r="K8835" t="s">
        <v>44</v>
      </c>
      <c r="L8835" t="s">
        <v>54</v>
      </c>
      <c r="M8835" t="s">
        <v>31</v>
      </c>
      <c r="N8835" t="s">
        <v>32</v>
      </c>
      <c r="O8835">
        <v>196.61</v>
      </c>
      <c r="P8835" t="s">
        <v>22</v>
      </c>
      <c r="Q8835" t="s">
        <v>61</v>
      </c>
      <c r="R8835" t="s">
        <v>33</v>
      </c>
      <c r="S8835" t="s">
        <v>34</v>
      </c>
      <c r="T8835" t="s">
        <v>35</v>
      </c>
    </row>
    <row r="8836" spans="1:20">
      <c r="A8836" t="s">
        <v>55</v>
      </c>
      <c r="B8836" t="s">
        <v>22</v>
      </c>
      <c r="C8836" t="s">
        <v>184</v>
      </c>
      <c r="D8836" t="s">
        <v>185</v>
      </c>
      <c r="E8836" t="s">
        <v>25</v>
      </c>
      <c r="F8836" s="1">
        <v>38261</v>
      </c>
      <c r="G8836" t="s">
        <v>3202</v>
      </c>
      <c r="H8836">
        <v>201504</v>
      </c>
      <c r="I8836" t="s">
        <v>27</v>
      </c>
      <c r="J8836" t="s">
        <v>53</v>
      </c>
      <c r="K8836" t="s">
        <v>29</v>
      </c>
      <c r="L8836" t="s">
        <v>54</v>
      </c>
      <c r="M8836" t="s">
        <v>31</v>
      </c>
      <c r="N8836" t="s">
        <v>32</v>
      </c>
      <c r="O8836">
        <v>189.18</v>
      </c>
      <c r="P8836" t="s">
        <v>22</v>
      </c>
      <c r="Q8836" t="s">
        <v>55</v>
      </c>
      <c r="R8836" t="s">
        <v>33</v>
      </c>
      <c r="S8836" t="s">
        <v>34</v>
      </c>
      <c r="T8836" t="s">
        <v>35</v>
      </c>
    </row>
    <row r="8837" spans="1:20">
      <c r="A8837" t="s">
        <v>55</v>
      </c>
      <c r="B8837" t="s">
        <v>22</v>
      </c>
      <c r="C8837" t="s">
        <v>184</v>
      </c>
      <c r="D8837" t="s">
        <v>185</v>
      </c>
      <c r="E8837" t="s">
        <v>25</v>
      </c>
      <c r="F8837" s="1">
        <v>38261</v>
      </c>
      <c r="G8837" t="s">
        <v>3202</v>
      </c>
      <c r="H8837">
        <v>201504</v>
      </c>
      <c r="I8837" t="s">
        <v>27</v>
      </c>
      <c r="J8837" t="s">
        <v>53</v>
      </c>
      <c r="K8837" t="s">
        <v>36</v>
      </c>
      <c r="L8837" t="s">
        <v>54</v>
      </c>
      <c r="M8837" t="s">
        <v>31</v>
      </c>
      <c r="N8837" t="s">
        <v>32</v>
      </c>
      <c r="O8837">
        <v>-0.02</v>
      </c>
      <c r="P8837" t="s">
        <v>22</v>
      </c>
      <c r="Q8837" t="s">
        <v>55</v>
      </c>
      <c r="R8837" t="s">
        <v>33</v>
      </c>
      <c r="S8837" t="s">
        <v>34</v>
      </c>
      <c r="T8837" t="s">
        <v>35</v>
      </c>
    </row>
    <row r="8838" spans="1:20">
      <c r="A8838" t="s">
        <v>55</v>
      </c>
      <c r="B8838" t="s">
        <v>22</v>
      </c>
      <c r="C8838" t="s">
        <v>184</v>
      </c>
      <c r="D8838" t="s">
        <v>185</v>
      </c>
      <c r="E8838" t="s">
        <v>25</v>
      </c>
      <c r="F8838" s="1">
        <v>38261</v>
      </c>
      <c r="G8838" t="s">
        <v>3202</v>
      </c>
      <c r="H8838">
        <v>201504</v>
      </c>
      <c r="I8838" t="s">
        <v>27</v>
      </c>
      <c r="J8838" t="s">
        <v>53</v>
      </c>
      <c r="K8838" t="s">
        <v>37</v>
      </c>
      <c r="L8838" t="s">
        <v>54</v>
      </c>
      <c r="M8838" t="s">
        <v>31</v>
      </c>
      <c r="N8838" t="s">
        <v>32</v>
      </c>
      <c r="O8838">
        <v>964.44</v>
      </c>
      <c r="P8838" t="s">
        <v>22</v>
      </c>
      <c r="Q8838" t="s">
        <v>55</v>
      </c>
      <c r="R8838" t="s">
        <v>33</v>
      </c>
      <c r="S8838" t="s">
        <v>34</v>
      </c>
      <c r="T8838" t="s">
        <v>35</v>
      </c>
    </row>
    <row r="8839" spans="1:20">
      <c r="A8839" t="s">
        <v>55</v>
      </c>
      <c r="B8839" t="s">
        <v>22</v>
      </c>
      <c r="C8839" t="s">
        <v>184</v>
      </c>
      <c r="D8839" t="s">
        <v>185</v>
      </c>
      <c r="E8839" t="s">
        <v>25</v>
      </c>
      <c r="F8839" s="1">
        <v>38261</v>
      </c>
      <c r="G8839" t="s">
        <v>3202</v>
      </c>
      <c r="H8839">
        <v>201504</v>
      </c>
      <c r="I8839" t="s">
        <v>27</v>
      </c>
      <c r="J8839" t="s">
        <v>53</v>
      </c>
      <c r="K8839" t="s">
        <v>38</v>
      </c>
      <c r="L8839" t="s">
        <v>54</v>
      </c>
      <c r="M8839" t="s">
        <v>31</v>
      </c>
      <c r="N8839" t="s">
        <v>32</v>
      </c>
      <c r="O8839">
        <v>335.85</v>
      </c>
      <c r="P8839" t="s">
        <v>22</v>
      </c>
      <c r="Q8839" t="s">
        <v>55</v>
      </c>
      <c r="R8839" t="s">
        <v>33</v>
      </c>
      <c r="S8839" t="s">
        <v>34</v>
      </c>
      <c r="T8839" t="s">
        <v>35</v>
      </c>
    </row>
    <row r="8840" spans="1:20">
      <c r="A8840" t="s">
        <v>55</v>
      </c>
      <c r="B8840" t="s">
        <v>22</v>
      </c>
      <c r="C8840" t="s">
        <v>184</v>
      </c>
      <c r="D8840" t="s">
        <v>185</v>
      </c>
      <c r="E8840" t="s">
        <v>25</v>
      </c>
      <c r="F8840" s="1">
        <v>38261</v>
      </c>
      <c r="G8840" t="s">
        <v>3202</v>
      </c>
      <c r="H8840">
        <v>201504</v>
      </c>
      <c r="I8840" t="s">
        <v>27</v>
      </c>
      <c r="J8840" t="s">
        <v>53</v>
      </c>
      <c r="K8840" t="s">
        <v>41</v>
      </c>
      <c r="L8840" t="s">
        <v>54</v>
      </c>
      <c r="M8840" t="s">
        <v>31</v>
      </c>
      <c r="N8840" t="s">
        <v>32</v>
      </c>
      <c r="O8840">
        <v>671.08</v>
      </c>
      <c r="P8840" t="s">
        <v>22</v>
      </c>
      <c r="Q8840" t="s">
        <v>55</v>
      </c>
      <c r="R8840" t="s">
        <v>33</v>
      </c>
      <c r="S8840" t="s">
        <v>34</v>
      </c>
      <c r="T8840" t="s">
        <v>35</v>
      </c>
    </row>
    <row r="8841" spans="1:20">
      <c r="A8841" t="s">
        <v>85</v>
      </c>
      <c r="B8841" t="s">
        <v>22</v>
      </c>
      <c r="C8841" t="s">
        <v>186</v>
      </c>
      <c r="D8841" t="s">
        <v>187</v>
      </c>
      <c r="E8841" t="s">
        <v>25</v>
      </c>
      <c r="F8841" s="1">
        <v>31593</v>
      </c>
      <c r="G8841" t="s">
        <v>3202</v>
      </c>
      <c r="H8841">
        <v>201504</v>
      </c>
      <c r="I8841" t="s">
        <v>27</v>
      </c>
      <c r="J8841" t="s">
        <v>53</v>
      </c>
      <c r="K8841" t="s">
        <v>29</v>
      </c>
      <c r="L8841" t="s">
        <v>54</v>
      </c>
      <c r="M8841" t="s">
        <v>31</v>
      </c>
      <c r="N8841" t="s">
        <v>32</v>
      </c>
      <c r="O8841">
        <v>2463.59</v>
      </c>
      <c r="P8841" t="s">
        <v>22</v>
      </c>
      <c r="Q8841" t="s">
        <v>85</v>
      </c>
      <c r="R8841" t="s">
        <v>33</v>
      </c>
      <c r="S8841" t="s">
        <v>34</v>
      </c>
      <c r="T8841" t="s">
        <v>35</v>
      </c>
    </row>
    <row r="8842" spans="1:20">
      <c r="A8842" t="s">
        <v>85</v>
      </c>
      <c r="B8842" t="s">
        <v>22</v>
      </c>
      <c r="C8842" t="s">
        <v>186</v>
      </c>
      <c r="D8842" t="s">
        <v>187</v>
      </c>
      <c r="E8842" t="s">
        <v>25</v>
      </c>
      <c r="F8842" s="1">
        <v>31593</v>
      </c>
      <c r="G8842" t="s">
        <v>3202</v>
      </c>
      <c r="H8842">
        <v>201504</v>
      </c>
      <c r="I8842" t="s">
        <v>27</v>
      </c>
      <c r="J8842" t="s">
        <v>53</v>
      </c>
      <c r="K8842" t="s">
        <v>36</v>
      </c>
      <c r="L8842" t="s">
        <v>54</v>
      </c>
      <c r="M8842" t="s">
        <v>31</v>
      </c>
      <c r="N8842" t="s">
        <v>32</v>
      </c>
      <c r="O8842">
        <v>3638.28</v>
      </c>
      <c r="P8842" t="s">
        <v>22</v>
      </c>
      <c r="Q8842" t="s">
        <v>85</v>
      </c>
      <c r="R8842" t="s">
        <v>33</v>
      </c>
      <c r="S8842" t="s">
        <v>34</v>
      </c>
      <c r="T8842" t="s">
        <v>35</v>
      </c>
    </row>
    <row r="8843" spans="1:20">
      <c r="A8843" t="s">
        <v>85</v>
      </c>
      <c r="B8843" t="s">
        <v>22</v>
      </c>
      <c r="C8843" t="s">
        <v>186</v>
      </c>
      <c r="D8843" t="s">
        <v>187</v>
      </c>
      <c r="E8843" t="s">
        <v>25</v>
      </c>
      <c r="F8843" s="1">
        <v>31593</v>
      </c>
      <c r="G8843" t="s">
        <v>3202</v>
      </c>
      <c r="H8843">
        <v>201504</v>
      </c>
      <c r="I8843" t="s">
        <v>27</v>
      </c>
      <c r="J8843" t="s">
        <v>53</v>
      </c>
      <c r="K8843" t="s">
        <v>37</v>
      </c>
      <c r="L8843" t="s">
        <v>54</v>
      </c>
      <c r="M8843" t="s">
        <v>31</v>
      </c>
      <c r="N8843" t="s">
        <v>32</v>
      </c>
      <c r="O8843">
        <v>1716.17</v>
      </c>
      <c r="P8843" t="s">
        <v>22</v>
      </c>
      <c r="Q8843" t="s">
        <v>85</v>
      </c>
      <c r="R8843" t="s">
        <v>33</v>
      </c>
      <c r="S8843" t="s">
        <v>34</v>
      </c>
      <c r="T8843" t="s">
        <v>35</v>
      </c>
    </row>
    <row r="8844" spans="1:20">
      <c r="A8844" t="s">
        <v>85</v>
      </c>
      <c r="B8844" t="s">
        <v>22</v>
      </c>
      <c r="C8844" t="s">
        <v>186</v>
      </c>
      <c r="D8844" t="s">
        <v>187</v>
      </c>
      <c r="E8844" t="s">
        <v>25</v>
      </c>
      <c r="F8844" s="1">
        <v>31593</v>
      </c>
      <c r="G8844" t="s">
        <v>3202</v>
      </c>
      <c r="H8844">
        <v>201504</v>
      </c>
      <c r="I8844" t="s">
        <v>27</v>
      </c>
      <c r="J8844" t="s">
        <v>53</v>
      </c>
      <c r="K8844" t="s">
        <v>38</v>
      </c>
      <c r="L8844" t="s">
        <v>54</v>
      </c>
      <c r="M8844" t="s">
        <v>31</v>
      </c>
      <c r="N8844" t="s">
        <v>32</v>
      </c>
      <c r="O8844">
        <v>2830.81</v>
      </c>
      <c r="P8844" t="s">
        <v>22</v>
      </c>
      <c r="Q8844" t="s">
        <v>85</v>
      </c>
      <c r="R8844" t="s">
        <v>33</v>
      </c>
      <c r="S8844" t="s">
        <v>34</v>
      </c>
      <c r="T8844" t="s">
        <v>35</v>
      </c>
    </row>
    <row r="8845" spans="1:20">
      <c r="A8845" t="s">
        <v>85</v>
      </c>
      <c r="B8845" t="s">
        <v>22</v>
      </c>
      <c r="C8845" t="s">
        <v>186</v>
      </c>
      <c r="D8845" t="s">
        <v>187</v>
      </c>
      <c r="E8845" t="s">
        <v>25</v>
      </c>
      <c r="F8845" s="1">
        <v>31593</v>
      </c>
      <c r="G8845" t="s">
        <v>3202</v>
      </c>
      <c r="H8845">
        <v>201504</v>
      </c>
      <c r="I8845" t="s">
        <v>27</v>
      </c>
      <c r="J8845" t="s">
        <v>53</v>
      </c>
      <c r="K8845" t="s">
        <v>39</v>
      </c>
      <c r="L8845" t="s">
        <v>54</v>
      </c>
      <c r="M8845" t="s">
        <v>31</v>
      </c>
      <c r="N8845" t="s">
        <v>32</v>
      </c>
      <c r="O8845">
        <v>1882.77</v>
      </c>
      <c r="P8845" t="s">
        <v>22</v>
      </c>
      <c r="Q8845" t="s">
        <v>85</v>
      </c>
      <c r="R8845" t="s">
        <v>33</v>
      </c>
      <c r="S8845" t="s">
        <v>34</v>
      </c>
      <c r="T8845" t="s">
        <v>35</v>
      </c>
    </row>
    <row r="8846" spans="1:20">
      <c r="A8846" t="s">
        <v>85</v>
      </c>
      <c r="B8846" t="s">
        <v>22</v>
      </c>
      <c r="C8846" t="s">
        <v>186</v>
      </c>
      <c r="D8846" t="s">
        <v>187</v>
      </c>
      <c r="E8846" t="s">
        <v>25</v>
      </c>
      <c r="F8846" s="1">
        <v>31593</v>
      </c>
      <c r="G8846" t="s">
        <v>3202</v>
      </c>
      <c r="H8846">
        <v>201504</v>
      </c>
      <c r="I8846" t="s">
        <v>27</v>
      </c>
      <c r="J8846" t="s">
        <v>53</v>
      </c>
      <c r="K8846" t="s">
        <v>40</v>
      </c>
      <c r="L8846" t="s">
        <v>54</v>
      </c>
      <c r="M8846" t="s">
        <v>31</v>
      </c>
      <c r="N8846" t="s">
        <v>32</v>
      </c>
      <c r="O8846">
        <v>3779.42</v>
      </c>
      <c r="P8846" t="s">
        <v>22</v>
      </c>
      <c r="Q8846" t="s">
        <v>85</v>
      </c>
      <c r="R8846" t="s">
        <v>33</v>
      </c>
      <c r="S8846" t="s">
        <v>34</v>
      </c>
      <c r="T8846" t="s">
        <v>35</v>
      </c>
    </row>
    <row r="8847" spans="1:20">
      <c r="A8847" t="s">
        <v>85</v>
      </c>
      <c r="B8847" t="s">
        <v>22</v>
      </c>
      <c r="C8847" t="s">
        <v>186</v>
      </c>
      <c r="D8847" t="s">
        <v>187</v>
      </c>
      <c r="E8847" t="s">
        <v>25</v>
      </c>
      <c r="F8847" s="1">
        <v>31593</v>
      </c>
      <c r="G8847" t="s">
        <v>3202</v>
      </c>
      <c r="H8847">
        <v>201504</v>
      </c>
      <c r="I8847" t="s">
        <v>27</v>
      </c>
      <c r="J8847" t="s">
        <v>53</v>
      </c>
      <c r="K8847" t="s">
        <v>41</v>
      </c>
      <c r="L8847" t="s">
        <v>54</v>
      </c>
      <c r="M8847" t="s">
        <v>31</v>
      </c>
      <c r="N8847" t="s">
        <v>32</v>
      </c>
      <c r="O8847">
        <v>14471.58</v>
      </c>
      <c r="P8847" t="s">
        <v>22</v>
      </c>
      <c r="Q8847" t="s">
        <v>85</v>
      </c>
      <c r="R8847" t="s">
        <v>33</v>
      </c>
      <c r="S8847" t="s">
        <v>34</v>
      </c>
      <c r="T8847" t="s">
        <v>35</v>
      </c>
    </row>
    <row r="8848" spans="1:20">
      <c r="A8848" t="s">
        <v>55</v>
      </c>
      <c r="B8848" t="s">
        <v>22</v>
      </c>
      <c r="C8848" t="s">
        <v>188</v>
      </c>
      <c r="D8848" t="s">
        <v>189</v>
      </c>
      <c r="E8848" t="s">
        <v>25</v>
      </c>
      <c r="F8848" s="1">
        <v>30864</v>
      </c>
      <c r="G8848" t="s">
        <v>3202</v>
      </c>
      <c r="H8848">
        <v>201504</v>
      </c>
      <c r="I8848" t="s">
        <v>27</v>
      </c>
      <c r="J8848" t="s">
        <v>53</v>
      </c>
      <c r="K8848" t="s">
        <v>29</v>
      </c>
      <c r="L8848" t="s">
        <v>54</v>
      </c>
      <c r="M8848" t="s">
        <v>31</v>
      </c>
      <c r="N8848" t="s">
        <v>32</v>
      </c>
      <c r="O8848">
        <v>-306.19</v>
      </c>
      <c r="P8848" t="s">
        <v>22</v>
      </c>
      <c r="Q8848" t="s">
        <v>55</v>
      </c>
      <c r="R8848" t="s">
        <v>33</v>
      </c>
      <c r="S8848" t="s">
        <v>34</v>
      </c>
      <c r="T8848" t="s">
        <v>35</v>
      </c>
    </row>
    <row r="8849" spans="1:20">
      <c r="A8849" t="s">
        <v>55</v>
      </c>
      <c r="B8849" t="s">
        <v>22</v>
      </c>
      <c r="C8849" t="s">
        <v>188</v>
      </c>
      <c r="D8849" t="s">
        <v>189</v>
      </c>
      <c r="E8849" t="s">
        <v>25</v>
      </c>
      <c r="F8849" s="1">
        <v>30864</v>
      </c>
      <c r="G8849" t="s">
        <v>3202</v>
      </c>
      <c r="H8849">
        <v>201504</v>
      </c>
      <c r="I8849" t="s">
        <v>27</v>
      </c>
      <c r="J8849" t="s">
        <v>53</v>
      </c>
      <c r="K8849" t="s">
        <v>36</v>
      </c>
      <c r="L8849" t="s">
        <v>54</v>
      </c>
      <c r="M8849" t="s">
        <v>31</v>
      </c>
      <c r="N8849" t="s">
        <v>32</v>
      </c>
      <c r="O8849">
        <v>-2969.87</v>
      </c>
      <c r="P8849" t="s">
        <v>22</v>
      </c>
      <c r="Q8849" t="s">
        <v>55</v>
      </c>
      <c r="R8849" t="s">
        <v>33</v>
      </c>
      <c r="S8849" t="s">
        <v>34</v>
      </c>
      <c r="T8849" t="s">
        <v>35</v>
      </c>
    </row>
    <row r="8850" spans="1:20">
      <c r="A8850" t="s">
        <v>55</v>
      </c>
      <c r="B8850" t="s">
        <v>22</v>
      </c>
      <c r="C8850" t="s">
        <v>188</v>
      </c>
      <c r="D8850" t="s">
        <v>189</v>
      </c>
      <c r="E8850" t="s">
        <v>25</v>
      </c>
      <c r="F8850" s="1">
        <v>30864</v>
      </c>
      <c r="G8850" t="s">
        <v>3202</v>
      </c>
      <c r="H8850">
        <v>201504</v>
      </c>
      <c r="I8850" t="s">
        <v>27</v>
      </c>
      <c r="J8850" t="s">
        <v>53</v>
      </c>
      <c r="K8850" t="s">
        <v>37</v>
      </c>
      <c r="L8850" t="s">
        <v>54</v>
      </c>
      <c r="M8850" t="s">
        <v>31</v>
      </c>
      <c r="N8850" t="s">
        <v>32</v>
      </c>
      <c r="O8850">
        <v>-220.02</v>
      </c>
      <c r="P8850" t="s">
        <v>22</v>
      </c>
      <c r="Q8850" t="s">
        <v>55</v>
      </c>
      <c r="R8850" t="s">
        <v>33</v>
      </c>
      <c r="S8850" t="s">
        <v>34</v>
      </c>
      <c r="T8850" t="s">
        <v>35</v>
      </c>
    </row>
    <row r="8851" spans="1:20">
      <c r="A8851" t="s">
        <v>55</v>
      </c>
      <c r="B8851" t="s">
        <v>22</v>
      </c>
      <c r="C8851" t="s">
        <v>188</v>
      </c>
      <c r="D8851" t="s">
        <v>189</v>
      </c>
      <c r="E8851" t="s">
        <v>25</v>
      </c>
      <c r="F8851" s="1">
        <v>30864</v>
      </c>
      <c r="G8851" t="s">
        <v>3202</v>
      </c>
      <c r="H8851">
        <v>201504</v>
      </c>
      <c r="I8851" t="s">
        <v>27</v>
      </c>
      <c r="J8851" t="s">
        <v>53</v>
      </c>
      <c r="K8851" t="s">
        <v>38</v>
      </c>
      <c r="L8851" t="s">
        <v>54</v>
      </c>
      <c r="M8851" t="s">
        <v>31</v>
      </c>
      <c r="N8851" t="s">
        <v>32</v>
      </c>
      <c r="O8851">
        <v>-1661.54</v>
      </c>
      <c r="P8851" t="s">
        <v>22</v>
      </c>
      <c r="Q8851" t="s">
        <v>55</v>
      </c>
      <c r="R8851" t="s">
        <v>33</v>
      </c>
      <c r="S8851" t="s">
        <v>34</v>
      </c>
      <c r="T8851" t="s">
        <v>35</v>
      </c>
    </row>
    <row r="8852" spans="1:20">
      <c r="A8852" t="s">
        <v>55</v>
      </c>
      <c r="B8852" t="s">
        <v>22</v>
      </c>
      <c r="C8852" t="s">
        <v>188</v>
      </c>
      <c r="D8852" t="s">
        <v>189</v>
      </c>
      <c r="E8852" t="s">
        <v>25</v>
      </c>
      <c r="F8852" s="1">
        <v>30864</v>
      </c>
      <c r="G8852" t="s">
        <v>3202</v>
      </c>
      <c r="H8852">
        <v>201504</v>
      </c>
      <c r="I8852" t="s">
        <v>27</v>
      </c>
      <c r="J8852" t="s">
        <v>53</v>
      </c>
      <c r="K8852" t="s">
        <v>40</v>
      </c>
      <c r="L8852" t="s">
        <v>54</v>
      </c>
      <c r="M8852" t="s">
        <v>31</v>
      </c>
      <c r="N8852" t="s">
        <v>32</v>
      </c>
      <c r="O8852">
        <v>-1304.27</v>
      </c>
      <c r="P8852" t="s">
        <v>22</v>
      </c>
      <c r="Q8852" t="s">
        <v>55</v>
      </c>
      <c r="R8852" t="s">
        <v>33</v>
      </c>
      <c r="S8852" t="s">
        <v>34</v>
      </c>
      <c r="T8852" t="s">
        <v>35</v>
      </c>
    </row>
    <row r="8853" spans="1:20">
      <c r="A8853" t="s">
        <v>55</v>
      </c>
      <c r="B8853" t="s">
        <v>22</v>
      </c>
      <c r="C8853" t="s">
        <v>188</v>
      </c>
      <c r="D8853" t="s">
        <v>189</v>
      </c>
      <c r="E8853" t="s">
        <v>25</v>
      </c>
      <c r="F8853" s="1">
        <v>30864</v>
      </c>
      <c r="G8853" t="s">
        <v>3202</v>
      </c>
      <c r="H8853">
        <v>201504</v>
      </c>
      <c r="I8853" t="s">
        <v>27</v>
      </c>
      <c r="J8853" t="s">
        <v>53</v>
      </c>
      <c r="K8853" t="s">
        <v>41</v>
      </c>
      <c r="L8853" t="s">
        <v>54</v>
      </c>
      <c r="M8853" t="s">
        <v>31</v>
      </c>
      <c r="N8853" t="s">
        <v>32</v>
      </c>
      <c r="O8853">
        <v>-3358.7000000000003</v>
      </c>
      <c r="P8853" t="s">
        <v>22</v>
      </c>
      <c r="Q8853" t="s">
        <v>55</v>
      </c>
      <c r="R8853" t="s">
        <v>33</v>
      </c>
      <c r="S8853" t="s">
        <v>34</v>
      </c>
      <c r="T8853" t="s">
        <v>35</v>
      </c>
    </row>
    <row r="8854" spans="1:20">
      <c r="A8854" t="s">
        <v>58</v>
      </c>
      <c r="B8854" t="s">
        <v>22</v>
      </c>
      <c r="C8854" t="s">
        <v>190</v>
      </c>
      <c r="D8854" t="s">
        <v>191</v>
      </c>
      <c r="E8854" t="s">
        <v>25</v>
      </c>
      <c r="F8854" s="1">
        <v>18629</v>
      </c>
      <c r="G8854" t="s">
        <v>3202</v>
      </c>
      <c r="H8854">
        <v>201504</v>
      </c>
      <c r="I8854" t="s">
        <v>27</v>
      </c>
      <c r="J8854" t="s">
        <v>28</v>
      </c>
      <c r="K8854" t="s">
        <v>36</v>
      </c>
      <c r="L8854" t="s">
        <v>30</v>
      </c>
      <c r="M8854" t="s">
        <v>31</v>
      </c>
      <c r="N8854" t="s">
        <v>32</v>
      </c>
      <c r="O8854">
        <v>14618.83</v>
      </c>
      <c r="P8854" t="s">
        <v>22</v>
      </c>
      <c r="Q8854" t="s">
        <v>58</v>
      </c>
      <c r="R8854" t="s">
        <v>33</v>
      </c>
      <c r="S8854" t="s">
        <v>34</v>
      </c>
      <c r="T8854" t="s">
        <v>35</v>
      </c>
    </row>
    <row r="8855" spans="1:20">
      <c r="A8855" t="s">
        <v>61</v>
      </c>
      <c r="B8855" t="s">
        <v>22</v>
      </c>
      <c r="C8855" t="s">
        <v>192</v>
      </c>
      <c r="D8855" t="s">
        <v>193</v>
      </c>
      <c r="E8855" t="s">
        <v>25</v>
      </c>
      <c r="F8855" s="1">
        <v>31766</v>
      </c>
      <c r="G8855" t="s">
        <v>3202</v>
      </c>
      <c r="H8855">
        <v>201504</v>
      </c>
      <c r="I8855" t="s">
        <v>27</v>
      </c>
      <c r="J8855" t="s">
        <v>53</v>
      </c>
      <c r="K8855" t="s">
        <v>29</v>
      </c>
      <c r="L8855" t="s">
        <v>54</v>
      </c>
      <c r="M8855" t="s">
        <v>31</v>
      </c>
      <c r="N8855" t="s">
        <v>32</v>
      </c>
      <c r="O8855">
        <v>10150.34</v>
      </c>
      <c r="P8855" t="s">
        <v>22</v>
      </c>
      <c r="Q8855" t="s">
        <v>61</v>
      </c>
      <c r="R8855" t="s">
        <v>33</v>
      </c>
      <c r="S8855" t="s">
        <v>34</v>
      </c>
      <c r="T8855" t="s">
        <v>35</v>
      </c>
    </row>
    <row r="8856" spans="1:20">
      <c r="A8856" t="s">
        <v>61</v>
      </c>
      <c r="B8856" t="s">
        <v>22</v>
      </c>
      <c r="C8856" t="s">
        <v>192</v>
      </c>
      <c r="D8856" t="s">
        <v>193</v>
      </c>
      <c r="E8856" t="s">
        <v>25</v>
      </c>
      <c r="F8856" s="1">
        <v>31766</v>
      </c>
      <c r="G8856" t="s">
        <v>3202</v>
      </c>
      <c r="H8856">
        <v>201504</v>
      </c>
      <c r="I8856" t="s">
        <v>27</v>
      </c>
      <c r="J8856" t="s">
        <v>53</v>
      </c>
      <c r="K8856" t="s">
        <v>36</v>
      </c>
      <c r="L8856" t="s">
        <v>54</v>
      </c>
      <c r="M8856" t="s">
        <v>31</v>
      </c>
      <c r="N8856" t="s">
        <v>32</v>
      </c>
      <c r="O8856">
        <v>23992.16</v>
      </c>
      <c r="P8856" t="s">
        <v>22</v>
      </c>
      <c r="Q8856" t="s">
        <v>61</v>
      </c>
      <c r="R8856" t="s">
        <v>33</v>
      </c>
      <c r="S8856" t="s">
        <v>34</v>
      </c>
      <c r="T8856" t="s">
        <v>35</v>
      </c>
    </row>
    <row r="8857" spans="1:20">
      <c r="A8857" t="s">
        <v>61</v>
      </c>
      <c r="B8857" t="s">
        <v>22</v>
      </c>
      <c r="C8857" t="s">
        <v>192</v>
      </c>
      <c r="D8857" t="s">
        <v>193</v>
      </c>
      <c r="E8857" t="s">
        <v>25</v>
      </c>
      <c r="F8857" s="1">
        <v>31766</v>
      </c>
      <c r="G8857" t="s">
        <v>3202</v>
      </c>
      <c r="H8857">
        <v>201504</v>
      </c>
      <c r="I8857" t="s">
        <v>27</v>
      </c>
      <c r="J8857" t="s">
        <v>53</v>
      </c>
      <c r="K8857" t="s">
        <v>38</v>
      </c>
      <c r="L8857" t="s">
        <v>54</v>
      </c>
      <c r="M8857" t="s">
        <v>31</v>
      </c>
      <c r="N8857" t="s">
        <v>32</v>
      </c>
      <c r="O8857">
        <v>2659</v>
      </c>
      <c r="P8857" t="s">
        <v>22</v>
      </c>
      <c r="Q8857" t="s">
        <v>61</v>
      </c>
      <c r="R8857" t="s">
        <v>33</v>
      </c>
      <c r="S8857" t="s">
        <v>34</v>
      </c>
      <c r="T8857" t="s">
        <v>35</v>
      </c>
    </row>
    <row r="8858" spans="1:20">
      <c r="A8858" t="s">
        <v>61</v>
      </c>
      <c r="B8858" t="s">
        <v>22</v>
      </c>
      <c r="C8858" t="s">
        <v>192</v>
      </c>
      <c r="D8858" t="s">
        <v>193</v>
      </c>
      <c r="E8858" t="s">
        <v>25</v>
      </c>
      <c r="F8858" s="1">
        <v>31766</v>
      </c>
      <c r="G8858" t="s">
        <v>3202</v>
      </c>
      <c r="H8858">
        <v>201504</v>
      </c>
      <c r="I8858" t="s">
        <v>27</v>
      </c>
      <c r="J8858" t="s">
        <v>53</v>
      </c>
      <c r="K8858" t="s">
        <v>41</v>
      </c>
      <c r="L8858" t="s">
        <v>54</v>
      </c>
      <c r="M8858" t="s">
        <v>31</v>
      </c>
      <c r="N8858" t="s">
        <v>32</v>
      </c>
      <c r="O8858">
        <v>698.94</v>
      </c>
      <c r="P8858" t="s">
        <v>22</v>
      </c>
      <c r="Q8858" t="s">
        <v>61</v>
      </c>
      <c r="R8858" t="s">
        <v>33</v>
      </c>
      <c r="S8858" t="s">
        <v>34</v>
      </c>
      <c r="T8858" t="s">
        <v>35</v>
      </c>
    </row>
    <row r="8859" spans="1:20">
      <c r="A8859" t="s">
        <v>58</v>
      </c>
      <c r="B8859" t="s">
        <v>22</v>
      </c>
      <c r="C8859" t="s">
        <v>194</v>
      </c>
      <c r="D8859" t="s">
        <v>195</v>
      </c>
      <c r="E8859" t="s">
        <v>25</v>
      </c>
      <c r="F8859" s="1">
        <v>18629</v>
      </c>
      <c r="G8859" t="s">
        <v>3202</v>
      </c>
      <c r="H8859">
        <v>201504</v>
      </c>
      <c r="I8859" t="s">
        <v>27</v>
      </c>
      <c r="J8859" t="s">
        <v>28</v>
      </c>
      <c r="K8859" t="s">
        <v>29</v>
      </c>
      <c r="L8859" t="s">
        <v>30</v>
      </c>
      <c r="M8859" t="s">
        <v>31</v>
      </c>
      <c r="N8859" t="s">
        <v>32</v>
      </c>
      <c r="O8859">
        <v>511.98</v>
      </c>
      <c r="P8859" t="s">
        <v>22</v>
      </c>
      <c r="Q8859" t="s">
        <v>58</v>
      </c>
      <c r="R8859" t="s">
        <v>33</v>
      </c>
      <c r="S8859" t="s">
        <v>34</v>
      </c>
      <c r="T8859" t="s">
        <v>35</v>
      </c>
    </row>
    <row r="8860" spans="1:20">
      <c r="A8860" t="s">
        <v>58</v>
      </c>
      <c r="B8860" t="s">
        <v>22</v>
      </c>
      <c r="C8860" t="s">
        <v>194</v>
      </c>
      <c r="D8860" t="s">
        <v>195</v>
      </c>
      <c r="E8860" t="s">
        <v>25</v>
      </c>
      <c r="F8860" s="1">
        <v>18629</v>
      </c>
      <c r="G8860" t="s">
        <v>3202</v>
      </c>
      <c r="H8860">
        <v>201504</v>
      </c>
      <c r="I8860" t="s">
        <v>27</v>
      </c>
      <c r="J8860" t="s">
        <v>28</v>
      </c>
      <c r="K8860" t="s">
        <v>36</v>
      </c>
      <c r="L8860" t="s">
        <v>30</v>
      </c>
      <c r="M8860" t="s">
        <v>31</v>
      </c>
      <c r="N8860" t="s">
        <v>32</v>
      </c>
      <c r="O8860">
        <v>71.350000000000009</v>
      </c>
      <c r="P8860" t="s">
        <v>22</v>
      </c>
      <c r="Q8860" t="s">
        <v>58</v>
      </c>
      <c r="R8860" t="s">
        <v>33</v>
      </c>
      <c r="S8860" t="s">
        <v>34</v>
      </c>
      <c r="T8860" t="s">
        <v>35</v>
      </c>
    </row>
    <row r="8861" spans="1:20">
      <c r="A8861" t="s">
        <v>58</v>
      </c>
      <c r="B8861" t="s">
        <v>22</v>
      </c>
      <c r="C8861" t="s">
        <v>194</v>
      </c>
      <c r="D8861" t="s">
        <v>195</v>
      </c>
      <c r="E8861" t="s">
        <v>25</v>
      </c>
      <c r="F8861" s="1">
        <v>18629</v>
      </c>
      <c r="G8861" t="s">
        <v>3202</v>
      </c>
      <c r="H8861">
        <v>201504</v>
      </c>
      <c r="I8861" t="s">
        <v>27</v>
      </c>
      <c r="J8861" t="s">
        <v>28</v>
      </c>
      <c r="K8861" t="s">
        <v>37</v>
      </c>
      <c r="L8861" t="s">
        <v>30</v>
      </c>
      <c r="M8861" t="s">
        <v>31</v>
      </c>
      <c r="N8861" t="s">
        <v>32</v>
      </c>
      <c r="O8861">
        <v>0</v>
      </c>
      <c r="P8861" t="s">
        <v>22</v>
      </c>
      <c r="Q8861" t="s">
        <v>58</v>
      </c>
      <c r="R8861" t="s">
        <v>33</v>
      </c>
      <c r="S8861" t="s">
        <v>34</v>
      </c>
      <c r="T8861" t="s">
        <v>35</v>
      </c>
    </row>
    <row r="8862" spans="1:20">
      <c r="A8862" t="s">
        <v>58</v>
      </c>
      <c r="B8862" t="s">
        <v>22</v>
      </c>
      <c r="C8862" t="s">
        <v>194</v>
      </c>
      <c r="D8862" t="s">
        <v>195</v>
      </c>
      <c r="E8862" t="s">
        <v>25</v>
      </c>
      <c r="F8862" s="1">
        <v>18629</v>
      </c>
      <c r="G8862" t="s">
        <v>3202</v>
      </c>
      <c r="H8862">
        <v>201504</v>
      </c>
      <c r="I8862" t="s">
        <v>27</v>
      </c>
      <c r="J8862" t="s">
        <v>28</v>
      </c>
      <c r="K8862" t="s">
        <v>38</v>
      </c>
      <c r="L8862" t="s">
        <v>30</v>
      </c>
      <c r="M8862" t="s">
        <v>31</v>
      </c>
      <c r="N8862" t="s">
        <v>32</v>
      </c>
      <c r="O8862">
        <v>413.8</v>
      </c>
      <c r="P8862" t="s">
        <v>22</v>
      </c>
      <c r="Q8862" t="s">
        <v>58</v>
      </c>
      <c r="R8862" t="s">
        <v>33</v>
      </c>
      <c r="S8862" t="s">
        <v>34</v>
      </c>
      <c r="T8862" t="s">
        <v>35</v>
      </c>
    </row>
    <row r="8863" spans="1:20">
      <c r="A8863" t="s">
        <v>58</v>
      </c>
      <c r="B8863" t="s">
        <v>22</v>
      </c>
      <c r="C8863" t="s">
        <v>194</v>
      </c>
      <c r="D8863" t="s">
        <v>195</v>
      </c>
      <c r="E8863" t="s">
        <v>25</v>
      </c>
      <c r="F8863" s="1">
        <v>18629</v>
      </c>
      <c r="G8863" t="s">
        <v>3202</v>
      </c>
      <c r="H8863">
        <v>201504</v>
      </c>
      <c r="I8863" t="s">
        <v>27</v>
      </c>
      <c r="J8863" t="s">
        <v>28</v>
      </c>
      <c r="K8863" t="s">
        <v>39</v>
      </c>
      <c r="L8863" t="s">
        <v>30</v>
      </c>
      <c r="M8863" t="s">
        <v>31</v>
      </c>
      <c r="N8863" t="s">
        <v>32</v>
      </c>
      <c r="O8863">
        <v>0</v>
      </c>
      <c r="P8863" t="s">
        <v>22</v>
      </c>
      <c r="Q8863" t="s">
        <v>58</v>
      </c>
      <c r="R8863" t="s">
        <v>33</v>
      </c>
      <c r="S8863" t="s">
        <v>34</v>
      </c>
      <c r="T8863" t="s">
        <v>35</v>
      </c>
    </row>
    <row r="8864" spans="1:20">
      <c r="A8864" t="s">
        <v>58</v>
      </c>
      <c r="B8864" t="s">
        <v>22</v>
      </c>
      <c r="C8864" t="s">
        <v>194</v>
      </c>
      <c r="D8864" t="s">
        <v>195</v>
      </c>
      <c r="E8864" t="s">
        <v>25</v>
      </c>
      <c r="F8864" s="1">
        <v>18629</v>
      </c>
      <c r="G8864" t="s">
        <v>3202</v>
      </c>
      <c r="H8864">
        <v>201504</v>
      </c>
      <c r="I8864" t="s">
        <v>27</v>
      </c>
      <c r="J8864" t="s">
        <v>28</v>
      </c>
      <c r="K8864" t="s">
        <v>41</v>
      </c>
      <c r="L8864" t="s">
        <v>30</v>
      </c>
      <c r="M8864" t="s">
        <v>31</v>
      </c>
      <c r="N8864" t="s">
        <v>32</v>
      </c>
      <c r="O8864">
        <v>0.03</v>
      </c>
      <c r="P8864" t="s">
        <v>22</v>
      </c>
      <c r="Q8864" t="s">
        <v>58</v>
      </c>
      <c r="R8864" t="s">
        <v>33</v>
      </c>
      <c r="S8864" t="s">
        <v>34</v>
      </c>
      <c r="T8864" t="s">
        <v>35</v>
      </c>
    </row>
    <row r="8865" spans="1:20">
      <c r="A8865" t="s">
        <v>58</v>
      </c>
      <c r="B8865" t="s">
        <v>22</v>
      </c>
      <c r="C8865" t="s">
        <v>194</v>
      </c>
      <c r="D8865" t="s">
        <v>195</v>
      </c>
      <c r="E8865" t="s">
        <v>25</v>
      </c>
      <c r="F8865" s="1">
        <v>18629</v>
      </c>
      <c r="G8865" t="s">
        <v>3202</v>
      </c>
      <c r="H8865">
        <v>201504</v>
      </c>
      <c r="I8865" t="s">
        <v>27</v>
      </c>
      <c r="J8865" t="s">
        <v>28</v>
      </c>
      <c r="K8865" t="s">
        <v>44</v>
      </c>
      <c r="L8865" t="s">
        <v>30</v>
      </c>
      <c r="M8865" t="s">
        <v>31</v>
      </c>
      <c r="N8865" t="s">
        <v>32</v>
      </c>
      <c r="O8865">
        <v>0</v>
      </c>
      <c r="P8865" t="s">
        <v>22</v>
      </c>
      <c r="Q8865" t="s">
        <v>58</v>
      </c>
      <c r="R8865" t="s">
        <v>33</v>
      </c>
      <c r="S8865" t="s">
        <v>34</v>
      </c>
      <c r="T8865" t="s">
        <v>35</v>
      </c>
    </row>
    <row r="8866" spans="1:20">
      <c r="A8866" t="s">
        <v>55</v>
      </c>
      <c r="B8866" t="s">
        <v>22</v>
      </c>
      <c r="C8866" t="s">
        <v>196</v>
      </c>
      <c r="D8866" t="s">
        <v>197</v>
      </c>
      <c r="E8866" t="s">
        <v>25</v>
      </c>
      <c r="F8866" s="1">
        <v>30864</v>
      </c>
      <c r="G8866" t="s">
        <v>3202</v>
      </c>
      <c r="H8866">
        <v>201504</v>
      </c>
      <c r="I8866" t="s">
        <v>27</v>
      </c>
      <c r="J8866" t="s">
        <v>53</v>
      </c>
      <c r="K8866" t="s">
        <v>29</v>
      </c>
      <c r="L8866" t="s">
        <v>54</v>
      </c>
      <c r="M8866" t="s">
        <v>31</v>
      </c>
      <c r="N8866" t="s">
        <v>32</v>
      </c>
      <c r="O8866">
        <v>197.02</v>
      </c>
      <c r="P8866" t="s">
        <v>22</v>
      </c>
      <c r="Q8866" t="s">
        <v>55</v>
      </c>
      <c r="R8866" t="s">
        <v>33</v>
      </c>
      <c r="S8866" t="s">
        <v>34</v>
      </c>
      <c r="T8866" t="s">
        <v>35</v>
      </c>
    </row>
    <row r="8867" spans="1:20">
      <c r="A8867" t="s">
        <v>55</v>
      </c>
      <c r="B8867" t="s">
        <v>22</v>
      </c>
      <c r="C8867" t="s">
        <v>196</v>
      </c>
      <c r="D8867" t="s">
        <v>197</v>
      </c>
      <c r="E8867" t="s">
        <v>25</v>
      </c>
      <c r="F8867" s="1">
        <v>30864</v>
      </c>
      <c r="G8867" t="s">
        <v>3202</v>
      </c>
      <c r="H8867">
        <v>201504</v>
      </c>
      <c r="I8867" t="s">
        <v>27</v>
      </c>
      <c r="J8867" t="s">
        <v>53</v>
      </c>
      <c r="K8867" t="s">
        <v>36</v>
      </c>
      <c r="L8867" t="s">
        <v>54</v>
      </c>
      <c r="M8867" t="s">
        <v>31</v>
      </c>
      <c r="N8867" t="s">
        <v>32</v>
      </c>
      <c r="O8867">
        <v>89.97</v>
      </c>
      <c r="P8867" t="s">
        <v>22</v>
      </c>
      <c r="Q8867" t="s">
        <v>55</v>
      </c>
      <c r="R8867" t="s">
        <v>33</v>
      </c>
      <c r="S8867" t="s">
        <v>34</v>
      </c>
      <c r="T8867" t="s">
        <v>35</v>
      </c>
    </row>
    <row r="8868" spans="1:20">
      <c r="A8868" t="s">
        <v>55</v>
      </c>
      <c r="B8868" t="s">
        <v>22</v>
      </c>
      <c r="C8868" t="s">
        <v>196</v>
      </c>
      <c r="D8868" t="s">
        <v>197</v>
      </c>
      <c r="E8868" t="s">
        <v>25</v>
      </c>
      <c r="F8868" s="1">
        <v>30864</v>
      </c>
      <c r="G8868" t="s">
        <v>3202</v>
      </c>
      <c r="H8868">
        <v>201504</v>
      </c>
      <c r="I8868" t="s">
        <v>27</v>
      </c>
      <c r="J8868" t="s">
        <v>53</v>
      </c>
      <c r="K8868" t="s">
        <v>37</v>
      </c>
      <c r="L8868" t="s">
        <v>54</v>
      </c>
      <c r="M8868" t="s">
        <v>31</v>
      </c>
      <c r="N8868" t="s">
        <v>32</v>
      </c>
      <c r="O8868">
        <v>24.11</v>
      </c>
      <c r="P8868" t="s">
        <v>22</v>
      </c>
      <c r="Q8868" t="s">
        <v>55</v>
      </c>
      <c r="R8868" t="s">
        <v>33</v>
      </c>
      <c r="S8868" t="s">
        <v>34</v>
      </c>
      <c r="T8868" t="s">
        <v>35</v>
      </c>
    </row>
    <row r="8869" spans="1:20">
      <c r="A8869" t="s">
        <v>55</v>
      </c>
      <c r="B8869" t="s">
        <v>22</v>
      </c>
      <c r="C8869" t="s">
        <v>196</v>
      </c>
      <c r="D8869" t="s">
        <v>197</v>
      </c>
      <c r="E8869" t="s">
        <v>25</v>
      </c>
      <c r="F8869" s="1">
        <v>30864</v>
      </c>
      <c r="G8869" t="s">
        <v>3202</v>
      </c>
      <c r="H8869">
        <v>201504</v>
      </c>
      <c r="I8869" t="s">
        <v>27</v>
      </c>
      <c r="J8869" t="s">
        <v>53</v>
      </c>
      <c r="K8869" t="s">
        <v>38</v>
      </c>
      <c r="L8869" t="s">
        <v>54</v>
      </c>
      <c r="M8869" t="s">
        <v>31</v>
      </c>
      <c r="N8869" t="s">
        <v>32</v>
      </c>
      <c r="O8869">
        <v>364.42</v>
      </c>
      <c r="P8869" t="s">
        <v>22</v>
      </c>
      <c r="Q8869" t="s">
        <v>55</v>
      </c>
      <c r="R8869" t="s">
        <v>33</v>
      </c>
      <c r="S8869" t="s">
        <v>34</v>
      </c>
      <c r="T8869" t="s">
        <v>35</v>
      </c>
    </row>
    <row r="8870" spans="1:20">
      <c r="A8870" t="s">
        <v>55</v>
      </c>
      <c r="B8870" t="s">
        <v>22</v>
      </c>
      <c r="C8870" t="s">
        <v>196</v>
      </c>
      <c r="D8870" t="s">
        <v>197</v>
      </c>
      <c r="E8870" t="s">
        <v>25</v>
      </c>
      <c r="F8870" s="1">
        <v>30864</v>
      </c>
      <c r="G8870" t="s">
        <v>3202</v>
      </c>
      <c r="H8870">
        <v>201504</v>
      </c>
      <c r="I8870" t="s">
        <v>27</v>
      </c>
      <c r="J8870" t="s">
        <v>53</v>
      </c>
      <c r="K8870" t="s">
        <v>40</v>
      </c>
      <c r="L8870" t="s">
        <v>54</v>
      </c>
      <c r="M8870" t="s">
        <v>31</v>
      </c>
      <c r="N8870" t="s">
        <v>32</v>
      </c>
      <c r="O8870">
        <v>77.31</v>
      </c>
      <c r="P8870" t="s">
        <v>22</v>
      </c>
      <c r="Q8870" t="s">
        <v>55</v>
      </c>
      <c r="R8870" t="s">
        <v>33</v>
      </c>
      <c r="S8870" t="s">
        <v>34</v>
      </c>
      <c r="T8870" t="s">
        <v>35</v>
      </c>
    </row>
    <row r="8871" spans="1:20">
      <c r="A8871" t="s">
        <v>55</v>
      </c>
      <c r="B8871" t="s">
        <v>22</v>
      </c>
      <c r="C8871" t="s">
        <v>196</v>
      </c>
      <c r="D8871" t="s">
        <v>197</v>
      </c>
      <c r="E8871" t="s">
        <v>25</v>
      </c>
      <c r="F8871" s="1">
        <v>30864</v>
      </c>
      <c r="G8871" t="s">
        <v>3202</v>
      </c>
      <c r="H8871">
        <v>201504</v>
      </c>
      <c r="I8871" t="s">
        <v>27</v>
      </c>
      <c r="J8871" t="s">
        <v>53</v>
      </c>
      <c r="K8871" t="s">
        <v>41</v>
      </c>
      <c r="L8871" t="s">
        <v>54</v>
      </c>
      <c r="M8871" t="s">
        <v>31</v>
      </c>
      <c r="N8871" t="s">
        <v>32</v>
      </c>
      <c r="O8871">
        <v>57.910000000000004</v>
      </c>
      <c r="P8871" t="s">
        <v>22</v>
      </c>
      <c r="Q8871" t="s">
        <v>55</v>
      </c>
      <c r="R8871" t="s">
        <v>33</v>
      </c>
      <c r="S8871" t="s">
        <v>34</v>
      </c>
      <c r="T8871" t="s">
        <v>35</v>
      </c>
    </row>
    <row r="8872" spans="1:20">
      <c r="A8872" t="s">
        <v>96</v>
      </c>
      <c r="B8872" t="s">
        <v>22</v>
      </c>
      <c r="C8872" t="s">
        <v>198</v>
      </c>
      <c r="D8872" t="s">
        <v>199</v>
      </c>
      <c r="E8872" t="s">
        <v>25</v>
      </c>
      <c r="F8872" s="1">
        <v>30682</v>
      </c>
      <c r="G8872" t="s">
        <v>3202</v>
      </c>
      <c r="H8872">
        <v>201504</v>
      </c>
      <c r="I8872" t="s">
        <v>27</v>
      </c>
      <c r="J8872" t="s">
        <v>28</v>
      </c>
      <c r="K8872" t="s">
        <v>29</v>
      </c>
      <c r="L8872" t="s">
        <v>30</v>
      </c>
      <c r="M8872" t="s">
        <v>31</v>
      </c>
      <c r="N8872" t="s">
        <v>32</v>
      </c>
      <c r="O8872">
        <v>4781.8599999999997</v>
      </c>
      <c r="P8872" t="s">
        <v>22</v>
      </c>
      <c r="Q8872" t="s">
        <v>96</v>
      </c>
      <c r="R8872" t="s">
        <v>33</v>
      </c>
      <c r="S8872" t="s">
        <v>34</v>
      </c>
      <c r="T8872" t="s">
        <v>35</v>
      </c>
    </row>
    <row r="8873" spans="1:20">
      <c r="A8873" t="s">
        <v>96</v>
      </c>
      <c r="B8873" t="s">
        <v>22</v>
      </c>
      <c r="C8873" t="s">
        <v>198</v>
      </c>
      <c r="D8873" t="s">
        <v>199</v>
      </c>
      <c r="E8873" t="s">
        <v>25</v>
      </c>
      <c r="F8873" s="1">
        <v>30682</v>
      </c>
      <c r="G8873" t="s">
        <v>3202</v>
      </c>
      <c r="H8873">
        <v>201504</v>
      </c>
      <c r="I8873" t="s">
        <v>27</v>
      </c>
      <c r="J8873" t="s">
        <v>28</v>
      </c>
      <c r="K8873" t="s">
        <v>36</v>
      </c>
      <c r="L8873" t="s">
        <v>30</v>
      </c>
      <c r="M8873" t="s">
        <v>31</v>
      </c>
      <c r="N8873" t="s">
        <v>32</v>
      </c>
      <c r="O8873">
        <v>10640.64</v>
      </c>
      <c r="P8873" t="s">
        <v>22</v>
      </c>
      <c r="Q8873" t="s">
        <v>96</v>
      </c>
      <c r="R8873" t="s">
        <v>33</v>
      </c>
      <c r="S8873" t="s">
        <v>34</v>
      </c>
      <c r="T8873" t="s">
        <v>35</v>
      </c>
    </row>
    <row r="8874" spans="1:20">
      <c r="A8874" t="s">
        <v>96</v>
      </c>
      <c r="B8874" t="s">
        <v>22</v>
      </c>
      <c r="C8874" t="s">
        <v>198</v>
      </c>
      <c r="D8874" t="s">
        <v>199</v>
      </c>
      <c r="E8874" t="s">
        <v>25</v>
      </c>
      <c r="F8874" s="1">
        <v>30682</v>
      </c>
      <c r="G8874" t="s">
        <v>3202</v>
      </c>
      <c r="H8874">
        <v>201504</v>
      </c>
      <c r="I8874" t="s">
        <v>27</v>
      </c>
      <c r="J8874" t="s">
        <v>28</v>
      </c>
      <c r="K8874" t="s">
        <v>38</v>
      </c>
      <c r="L8874" t="s">
        <v>30</v>
      </c>
      <c r="M8874" t="s">
        <v>31</v>
      </c>
      <c r="N8874" t="s">
        <v>32</v>
      </c>
      <c r="O8874">
        <v>1098.95</v>
      </c>
      <c r="P8874" t="s">
        <v>22</v>
      </c>
      <c r="Q8874" t="s">
        <v>96</v>
      </c>
      <c r="R8874" t="s">
        <v>33</v>
      </c>
      <c r="S8874" t="s">
        <v>34</v>
      </c>
      <c r="T8874" t="s">
        <v>35</v>
      </c>
    </row>
    <row r="8875" spans="1:20">
      <c r="A8875" t="s">
        <v>61</v>
      </c>
      <c r="B8875" t="s">
        <v>22</v>
      </c>
      <c r="C8875" t="s">
        <v>200</v>
      </c>
      <c r="D8875" t="s">
        <v>201</v>
      </c>
      <c r="E8875" t="s">
        <v>25</v>
      </c>
      <c r="F8875" s="1">
        <v>31766</v>
      </c>
      <c r="G8875" t="s">
        <v>3202</v>
      </c>
      <c r="H8875">
        <v>201504</v>
      </c>
      <c r="I8875" t="s">
        <v>27</v>
      </c>
      <c r="J8875" t="s">
        <v>28</v>
      </c>
      <c r="K8875" t="s">
        <v>29</v>
      </c>
      <c r="L8875" t="s">
        <v>30</v>
      </c>
      <c r="M8875" t="s">
        <v>31</v>
      </c>
      <c r="N8875" t="s">
        <v>32</v>
      </c>
      <c r="O8875">
        <v>995.78</v>
      </c>
      <c r="P8875" t="s">
        <v>22</v>
      </c>
      <c r="Q8875" t="s">
        <v>61</v>
      </c>
      <c r="R8875" t="s">
        <v>33</v>
      </c>
      <c r="S8875" t="s">
        <v>34</v>
      </c>
      <c r="T8875" t="s">
        <v>35</v>
      </c>
    </row>
    <row r="8876" spans="1:20">
      <c r="A8876" t="s">
        <v>61</v>
      </c>
      <c r="B8876" t="s">
        <v>22</v>
      </c>
      <c r="C8876" t="s">
        <v>200</v>
      </c>
      <c r="D8876" t="s">
        <v>201</v>
      </c>
      <c r="E8876" t="s">
        <v>25</v>
      </c>
      <c r="F8876" s="1">
        <v>31766</v>
      </c>
      <c r="G8876" t="s">
        <v>3202</v>
      </c>
      <c r="H8876">
        <v>201504</v>
      </c>
      <c r="I8876" t="s">
        <v>27</v>
      </c>
      <c r="J8876" t="s">
        <v>28</v>
      </c>
      <c r="K8876" t="s">
        <v>36</v>
      </c>
      <c r="L8876" t="s">
        <v>30</v>
      </c>
      <c r="M8876" t="s">
        <v>31</v>
      </c>
      <c r="N8876" t="s">
        <v>32</v>
      </c>
      <c r="O8876">
        <v>1055.31</v>
      </c>
      <c r="P8876" t="s">
        <v>22</v>
      </c>
      <c r="Q8876" t="s">
        <v>61</v>
      </c>
      <c r="R8876" t="s">
        <v>33</v>
      </c>
      <c r="S8876" t="s">
        <v>34</v>
      </c>
      <c r="T8876" t="s">
        <v>35</v>
      </c>
    </row>
    <row r="8877" spans="1:20">
      <c r="A8877" t="s">
        <v>61</v>
      </c>
      <c r="B8877" t="s">
        <v>22</v>
      </c>
      <c r="C8877" t="s">
        <v>200</v>
      </c>
      <c r="D8877" t="s">
        <v>201</v>
      </c>
      <c r="E8877" t="s">
        <v>25</v>
      </c>
      <c r="F8877" s="1">
        <v>31766</v>
      </c>
      <c r="G8877" t="s">
        <v>3202</v>
      </c>
      <c r="H8877">
        <v>201504</v>
      </c>
      <c r="I8877" t="s">
        <v>27</v>
      </c>
      <c r="J8877" t="s">
        <v>28</v>
      </c>
      <c r="K8877" t="s">
        <v>37</v>
      </c>
      <c r="L8877" t="s">
        <v>30</v>
      </c>
      <c r="M8877" t="s">
        <v>31</v>
      </c>
      <c r="N8877" t="s">
        <v>32</v>
      </c>
      <c r="O8877">
        <v>8359.4699999999993</v>
      </c>
      <c r="P8877" t="s">
        <v>22</v>
      </c>
      <c r="Q8877" t="s">
        <v>61</v>
      </c>
      <c r="R8877" t="s">
        <v>33</v>
      </c>
      <c r="S8877" t="s">
        <v>34</v>
      </c>
      <c r="T8877" t="s">
        <v>35</v>
      </c>
    </row>
    <row r="8878" spans="1:20">
      <c r="A8878" t="s">
        <v>61</v>
      </c>
      <c r="B8878" t="s">
        <v>22</v>
      </c>
      <c r="C8878" t="s">
        <v>200</v>
      </c>
      <c r="D8878" t="s">
        <v>201</v>
      </c>
      <c r="E8878" t="s">
        <v>25</v>
      </c>
      <c r="F8878" s="1">
        <v>31766</v>
      </c>
      <c r="G8878" t="s">
        <v>3202</v>
      </c>
      <c r="H8878">
        <v>201504</v>
      </c>
      <c r="I8878" t="s">
        <v>27</v>
      </c>
      <c r="J8878" t="s">
        <v>28</v>
      </c>
      <c r="K8878" t="s">
        <v>38</v>
      </c>
      <c r="L8878" t="s">
        <v>30</v>
      </c>
      <c r="M8878" t="s">
        <v>31</v>
      </c>
      <c r="N8878" t="s">
        <v>32</v>
      </c>
      <c r="O8878">
        <v>4121.51</v>
      </c>
      <c r="P8878" t="s">
        <v>22</v>
      </c>
      <c r="Q8878" t="s">
        <v>61</v>
      </c>
      <c r="R8878" t="s">
        <v>33</v>
      </c>
      <c r="S8878" t="s">
        <v>34</v>
      </c>
      <c r="T8878" t="s">
        <v>35</v>
      </c>
    </row>
    <row r="8879" spans="1:20">
      <c r="A8879" t="s">
        <v>61</v>
      </c>
      <c r="B8879" t="s">
        <v>22</v>
      </c>
      <c r="C8879" t="s">
        <v>200</v>
      </c>
      <c r="D8879" t="s">
        <v>201</v>
      </c>
      <c r="E8879" t="s">
        <v>25</v>
      </c>
      <c r="F8879" s="1">
        <v>31766</v>
      </c>
      <c r="G8879" t="s">
        <v>3202</v>
      </c>
      <c r="H8879">
        <v>201504</v>
      </c>
      <c r="I8879" t="s">
        <v>27</v>
      </c>
      <c r="J8879" t="s">
        <v>28</v>
      </c>
      <c r="K8879" t="s">
        <v>40</v>
      </c>
      <c r="L8879" t="s">
        <v>30</v>
      </c>
      <c r="M8879" t="s">
        <v>31</v>
      </c>
      <c r="N8879" t="s">
        <v>32</v>
      </c>
      <c r="O8879">
        <v>14913.95</v>
      </c>
      <c r="P8879" t="s">
        <v>22</v>
      </c>
      <c r="Q8879" t="s">
        <v>61</v>
      </c>
      <c r="R8879" t="s">
        <v>33</v>
      </c>
      <c r="S8879" t="s">
        <v>34</v>
      </c>
      <c r="T8879" t="s">
        <v>35</v>
      </c>
    </row>
    <row r="8880" spans="1:20">
      <c r="A8880" t="s">
        <v>61</v>
      </c>
      <c r="B8880" t="s">
        <v>22</v>
      </c>
      <c r="C8880" t="s">
        <v>200</v>
      </c>
      <c r="D8880" t="s">
        <v>201</v>
      </c>
      <c r="E8880" t="s">
        <v>25</v>
      </c>
      <c r="F8880" s="1">
        <v>31766</v>
      </c>
      <c r="G8880" t="s">
        <v>3202</v>
      </c>
      <c r="H8880">
        <v>201504</v>
      </c>
      <c r="I8880" t="s">
        <v>27</v>
      </c>
      <c r="J8880" t="s">
        <v>28</v>
      </c>
      <c r="K8880" t="s">
        <v>41</v>
      </c>
      <c r="L8880" t="s">
        <v>30</v>
      </c>
      <c r="M8880" t="s">
        <v>31</v>
      </c>
      <c r="N8880" t="s">
        <v>32</v>
      </c>
      <c r="O8880">
        <v>23279.54</v>
      </c>
      <c r="P8880" t="s">
        <v>22</v>
      </c>
      <c r="Q8880" t="s">
        <v>61</v>
      </c>
      <c r="R8880" t="s">
        <v>33</v>
      </c>
      <c r="S8880" t="s">
        <v>34</v>
      </c>
      <c r="T8880" t="s">
        <v>35</v>
      </c>
    </row>
    <row r="8881" spans="1:20">
      <c r="A8881" t="s">
        <v>96</v>
      </c>
      <c r="B8881" t="s">
        <v>22</v>
      </c>
      <c r="C8881" t="s">
        <v>202</v>
      </c>
      <c r="D8881" t="s">
        <v>203</v>
      </c>
      <c r="E8881" t="s">
        <v>25</v>
      </c>
      <c r="F8881" s="1">
        <v>38353</v>
      </c>
      <c r="G8881" t="s">
        <v>3202</v>
      </c>
      <c r="H8881">
        <v>201504</v>
      </c>
      <c r="I8881" t="s">
        <v>27</v>
      </c>
      <c r="J8881" t="s">
        <v>28</v>
      </c>
      <c r="K8881" t="s">
        <v>29</v>
      </c>
      <c r="L8881" t="s">
        <v>30</v>
      </c>
      <c r="M8881" t="s">
        <v>31</v>
      </c>
      <c r="N8881" t="s">
        <v>32</v>
      </c>
      <c r="O8881">
        <v>5987.59</v>
      </c>
      <c r="P8881" t="s">
        <v>22</v>
      </c>
      <c r="Q8881" t="s">
        <v>96</v>
      </c>
      <c r="R8881" t="s">
        <v>33</v>
      </c>
      <c r="S8881" t="s">
        <v>34</v>
      </c>
      <c r="T8881" t="s">
        <v>35</v>
      </c>
    </row>
    <row r="8882" spans="1:20">
      <c r="A8882" t="s">
        <v>96</v>
      </c>
      <c r="B8882" t="s">
        <v>22</v>
      </c>
      <c r="C8882" t="s">
        <v>202</v>
      </c>
      <c r="D8882" t="s">
        <v>203</v>
      </c>
      <c r="E8882" t="s">
        <v>25</v>
      </c>
      <c r="F8882" s="1">
        <v>38353</v>
      </c>
      <c r="G8882" t="s">
        <v>3202</v>
      </c>
      <c r="H8882">
        <v>201504</v>
      </c>
      <c r="I8882" t="s">
        <v>27</v>
      </c>
      <c r="J8882" t="s">
        <v>28</v>
      </c>
      <c r="K8882" t="s">
        <v>36</v>
      </c>
      <c r="L8882" t="s">
        <v>30</v>
      </c>
      <c r="M8882" t="s">
        <v>31</v>
      </c>
      <c r="N8882" t="s">
        <v>32</v>
      </c>
      <c r="O8882">
        <v>552.5</v>
      </c>
      <c r="P8882" t="s">
        <v>22</v>
      </c>
      <c r="Q8882" t="s">
        <v>96</v>
      </c>
      <c r="R8882" t="s">
        <v>33</v>
      </c>
      <c r="S8882" t="s">
        <v>34</v>
      </c>
      <c r="T8882" t="s">
        <v>35</v>
      </c>
    </row>
    <row r="8883" spans="1:20">
      <c r="A8883" t="s">
        <v>96</v>
      </c>
      <c r="B8883" t="s">
        <v>22</v>
      </c>
      <c r="C8883" t="s">
        <v>202</v>
      </c>
      <c r="D8883" t="s">
        <v>203</v>
      </c>
      <c r="E8883" t="s">
        <v>25</v>
      </c>
      <c r="F8883" s="1">
        <v>38353</v>
      </c>
      <c r="G8883" t="s">
        <v>3202</v>
      </c>
      <c r="H8883">
        <v>201504</v>
      </c>
      <c r="I8883" t="s">
        <v>27</v>
      </c>
      <c r="J8883" t="s">
        <v>28</v>
      </c>
      <c r="K8883" t="s">
        <v>37</v>
      </c>
      <c r="L8883" t="s">
        <v>30</v>
      </c>
      <c r="M8883" t="s">
        <v>31</v>
      </c>
      <c r="N8883" t="s">
        <v>32</v>
      </c>
      <c r="O8883">
        <v>77.42</v>
      </c>
      <c r="P8883" t="s">
        <v>22</v>
      </c>
      <c r="Q8883" t="s">
        <v>96</v>
      </c>
      <c r="R8883" t="s">
        <v>33</v>
      </c>
      <c r="S8883" t="s">
        <v>34</v>
      </c>
      <c r="T8883" t="s">
        <v>35</v>
      </c>
    </row>
    <row r="8884" spans="1:20">
      <c r="A8884" t="s">
        <v>96</v>
      </c>
      <c r="B8884" t="s">
        <v>22</v>
      </c>
      <c r="C8884" t="s">
        <v>202</v>
      </c>
      <c r="D8884" t="s">
        <v>203</v>
      </c>
      <c r="E8884" t="s">
        <v>25</v>
      </c>
      <c r="F8884" s="1">
        <v>38353</v>
      </c>
      <c r="G8884" t="s">
        <v>3202</v>
      </c>
      <c r="H8884">
        <v>201504</v>
      </c>
      <c r="I8884" t="s">
        <v>27</v>
      </c>
      <c r="J8884" t="s">
        <v>28</v>
      </c>
      <c r="K8884" t="s">
        <v>38</v>
      </c>
      <c r="L8884" t="s">
        <v>30</v>
      </c>
      <c r="M8884" t="s">
        <v>31</v>
      </c>
      <c r="N8884" t="s">
        <v>32</v>
      </c>
      <c r="O8884">
        <v>1353.07</v>
      </c>
      <c r="P8884" t="s">
        <v>22</v>
      </c>
      <c r="Q8884" t="s">
        <v>96</v>
      </c>
      <c r="R8884" t="s">
        <v>33</v>
      </c>
      <c r="S8884" t="s">
        <v>34</v>
      </c>
      <c r="T8884" t="s">
        <v>35</v>
      </c>
    </row>
    <row r="8885" spans="1:20">
      <c r="A8885" t="s">
        <v>96</v>
      </c>
      <c r="B8885" t="s">
        <v>22</v>
      </c>
      <c r="C8885" t="s">
        <v>202</v>
      </c>
      <c r="D8885" t="s">
        <v>203</v>
      </c>
      <c r="E8885" t="s">
        <v>25</v>
      </c>
      <c r="F8885" s="1">
        <v>38353</v>
      </c>
      <c r="G8885" t="s">
        <v>3202</v>
      </c>
      <c r="H8885">
        <v>201504</v>
      </c>
      <c r="I8885" t="s">
        <v>27</v>
      </c>
      <c r="J8885" t="s">
        <v>28</v>
      </c>
      <c r="K8885" t="s">
        <v>41</v>
      </c>
      <c r="L8885" t="s">
        <v>30</v>
      </c>
      <c r="M8885" t="s">
        <v>31</v>
      </c>
      <c r="N8885" t="s">
        <v>32</v>
      </c>
      <c r="O8885">
        <v>155.03</v>
      </c>
      <c r="P8885" t="s">
        <v>22</v>
      </c>
      <c r="Q8885" t="s">
        <v>96</v>
      </c>
      <c r="R8885" t="s">
        <v>33</v>
      </c>
      <c r="S8885" t="s">
        <v>34</v>
      </c>
      <c r="T8885" t="s">
        <v>35</v>
      </c>
    </row>
    <row r="8886" spans="1:20">
      <c r="A8886" t="s">
        <v>103</v>
      </c>
      <c r="B8886" t="s">
        <v>22</v>
      </c>
      <c r="C8886" t="s">
        <v>204</v>
      </c>
      <c r="D8886" t="s">
        <v>205</v>
      </c>
      <c r="E8886" t="s">
        <v>25</v>
      </c>
      <c r="F8886" s="1">
        <v>34579</v>
      </c>
      <c r="G8886" t="s">
        <v>3202</v>
      </c>
      <c r="H8886">
        <v>201504</v>
      </c>
      <c r="I8886" t="s">
        <v>27</v>
      </c>
      <c r="J8886" t="s">
        <v>53</v>
      </c>
      <c r="K8886" t="s">
        <v>29</v>
      </c>
      <c r="L8886" t="s">
        <v>54</v>
      </c>
      <c r="M8886" t="s">
        <v>31</v>
      </c>
      <c r="N8886" t="s">
        <v>32</v>
      </c>
      <c r="O8886">
        <v>2697.88</v>
      </c>
      <c r="P8886" t="s">
        <v>22</v>
      </c>
      <c r="Q8886" t="s">
        <v>103</v>
      </c>
      <c r="R8886" t="s">
        <v>33</v>
      </c>
      <c r="S8886" t="s">
        <v>34</v>
      </c>
      <c r="T8886" t="s">
        <v>35</v>
      </c>
    </row>
    <row r="8887" spans="1:20">
      <c r="A8887" t="s">
        <v>103</v>
      </c>
      <c r="B8887" t="s">
        <v>22</v>
      </c>
      <c r="C8887" t="s">
        <v>204</v>
      </c>
      <c r="D8887" t="s">
        <v>205</v>
      </c>
      <c r="E8887" t="s">
        <v>25</v>
      </c>
      <c r="F8887" s="1">
        <v>34579</v>
      </c>
      <c r="G8887" t="s">
        <v>3202</v>
      </c>
      <c r="H8887">
        <v>201504</v>
      </c>
      <c r="I8887" t="s">
        <v>27</v>
      </c>
      <c r="J8887" t="s">
        <v>53</v>
      </c>
      <c r="K8887" t="s">
        <v>36</v>
      </c>
      <c r="L8887" t="s">
        <v>54</v>
      </c>
      <c r="M8887" t="s">
        <v>31</v>
      </c>
      <c r="N8887" t="s">
        <v>32</v>
      </c>
      <c r="O8887">
        <v>1424.64</v>
      </c>
      <c r="P8887" t="s">
        <v>22</v>
      </c>
      <c r="Q8887" t="s">
        <v>103</v>
      </c>
      <c r="R8887" t="s">
        <v>33</v>
      </c>
      <c r="S8887" t="s">
        <v>34</v>
      </c>
      <c r="T8887" t="s">
        <v>35</v>
      </c>
    </row>
    <row r="8888" spans="1:20">
      <c r="A8888" t="s">
        <v>103</v>
      </c>
      <c r="B8888" t="s">
        <v>22</v>
      </c>
      <c r="C8888" t="s">
        <v>204</v>
      </c>
      <c r="D8888" t="s">
        <v>205</v>
      </c>
      <c r="E8888" t="s">
        <v>25</v>
      </c>
      <c r="F8888" s="1">
        <v>34579</v>
      </c>
      <c r="G8888" t="s">
        <v>3202</v>
      </c>
      <c r="H8888">
        <v>201504</v>
      </c>
      <c r="I8888" t="s">
        <v>27</v>
      </c>
      <c r="J8888" t="s">
        <v>53</v>
      </c>
      <c r="K8888" t="s">
        <v>37</v>
      </c>
      <c r="L8888" t="s">
        <v>54</v>
      </c>
      <c r="M8888" t="s">
        <v>31</v>
      </c>
      <c r="N8888" t="s">
        <v>32</v>
      </c>
      <c r="O8888">
        <v>2363.56</v>
      </c>
      <c r="P8888" t="s">
        <v>22</v>
      </c>
      <c r="Q8888" t="s">
        <v>103</v>
      </c>
      <c r="R8888" t="s">
        <v>33</v>
      </c>
      <c r="S8888" t="s">
        <v>34</v>
      </c>
      <c r="T8888" t="s">
        <v>35</v>
      </c>
    </row>
    <row r="8889" spans="1:20">
      <c r="A8889" t="s">
        <v>103</v>
      </c>
      <c r="B8889" t="s">
        <v>22</v>
      </c>
      <c r="C8889" t="s">
        <v>204</v>
      </c>
      <c r="D8889" t="s">
        <v>205</v>
      </c>
      <c r="E8889" t="s">
        <v>25</v>
      </c>
      <c r="F8889" s="1">
        <v>34579</v>
      </c>
      <c r="G8889" t="s">
        <v>3202</v>
      </c>
      <c r="H8889">
        <v>201504</v>
      </c>
      <c r="I8889" t="s">
        <v>27</v>
      </c>
      <c r="J8889" t="s">
        <v>53</v>
      </c>
      <c r="K8889" t="s">
        <v>38</v>
      </c>
      <c r="L8889" t="s">
        <v>54</v>
      </c>
      <c r="M8889" t="s">
        <v>31</v>
      </c>
      <c r="N8889" t="s">
        <v>32</v>
      </c>
      <c r="O8889">
        <v>13926.34</v>
      </c>
      <c r="P8889" t="s">
        <v>22</v>
      </c>
      <c r="Q8889" t="s">
        <v>103</v>
      </c>
      <c r="R8889" t="s">
        <v>33</v>
      </c>
      <c r="S8889" t="s">
        <v>34</v>
      </c>
      <c r="T8889" t="s">
        <v>35</v>
      </c>
    </row>
    <row r="8890" spans="1:20">
      <c r="A8890" t="s">
        <v>103</v>
      </c>
      <c r="B8890" t="s">
        <v>22</v>
      </c>
      <c r="C8890" t="s">
        <v>204</v>
      </c>
      <c r="D8890" t="s">
        <v>205</v>
      </c>
      <c r="E8890" t="s">
        <v>25</v>
      </c>
      <c r="F8890" s="1">
        <v>34579</v>
      </c>
      <c r="G8890" t="s">
        <v>3202</v>
      </c>
      <c r="H8890">
        <v>201504</v>
      </c>
      <c r="I8890" t="s">
        <v>27</v>
      </c>
      <c r="J8890" t="s">
        <v>53</v>
      </c>
      <c r="K8890" t="s">
        <v>39</v>
      </c>
      <c r="L8890" t="s">
        <v>54</v>
      </c>
      <c r="M8890" t="s">
        <v>31</v>
      </c>
      <c r="N8890" t="s">
        <v>32</v>
      </c>
      <c r="O8890">
        <v>375.44</v>
      </c>
      <c r="P8890" t="s">
        <v>22</v>
      </c>
      <c r="Q8890" t="s">
        <v>103</v>
      </c>
      <c r="R8890" t="s">
        <v>33</v>
      </c>
      <c r="S8890" t="s">
        <v>34</v>
      </c>
      <c r="T8890" t="s">
        <v>35</v>
      </c>
    </row>
    <row r="8891" spans="1:20">
      <c r="A8891" t="s">
        <v>103</v>
      </c>
      <c r="B8891" t="s">
        <v>22</v>
      </c>
      <c r="C8891" t="s">
        <v>204</v>
      </c>
      <c r="D8891" t="s">
        <v>205</v>
      </c>
      <c r="E8891" t="s">
        <v>25</v>
      </c>
      <c r="F8891" s="1">
        <v>34579</v>
      </c>
      <c r="G8891" t="s">
        <v>3202</v>
      </c>
      <c r="H8891">
        <v>201504</v>
      </c>
      <c r="I8891" t="s">
        <v>27</v>
      </c>
      <c r="J8891" t="s">
        <v>53</v>
      </c>
      <c r="K8891" t="s">
        <v>41</v>
      </c>
      <c r="L8891" t="s">
        <v>54</v>
      </c>
      <c r="M8891" t="s">
        <v>31</v>
      </c>
      <c r="N8891" t="s">
        <v>32</v>
      </c>
      <c r="O8891">
        <v>645.82000000000005</v>
      </c>
      <c r="P8891" t="s">
        <v>22</v>
      </c>
      <c r="Q8891" t="s">
        <v>103</v>
      </c>
      <c r="R8891" t="s">
        <v>33</v>
      </c>
      <c r="S8891" t="s">
        <v>34</v>
      </c>
      <c r="T8891" t="s">
        <v>35</v>
      </c>
    </row>
    <row r="8892" spans="1:20">
      <c r="A8892" t="s">
        <v>61</v>
      </c>
      <c r="B8892" t="s">
        <v>22</v>
      </c>
      <c r="C8892" t="s">
        <v>3207</v>
      </c>
      <c r="D8892" t="s">
        <v>3208</v>
      </c>
      <c r="E8892" t="s">
        <v>142</v>
      </c>
      <c r="F8892" s="1">
        <v>41275</v>
      </c>
      <c r="G8892" t="s">
        <v>3202</v>
      </c>
      <c r="H8892">
        <v>201504</v>
      </c>
      <c r="I8892" t="s">
        <v>27</v>
      </c>
      <c r="J8892" t="s">
        <v>28</v>
      </c>
      <c r="K8892" t="s">
        <v>29</v>
      </c>
      <c r="L8892" t="s">
        <v>30</v>
      </c>
      <c r="M8892" t="s">
        <v>31</v>
      </c>
      <c r="N8892" t="s">
        <v>32</v>
      </c>
      <c r="O8892">
        <v>-1918.94</v>
      </c>
      <c r="P8892" t="s">
        <v>22</v>
      </c>
      <c r="Q8892" t="s">
        <v>61</v>
      </c>
      <c r="R8892" t="s">
        <v>33</v>
      </c>
      <c r="S8892" t="s">
        <v>34</v>
      </c>
      <c r="T8892" t="s">
        <v>35</v>
      </c>
    </row>
    <row r="8893" spans="1:20">
      <c r="A8893" t="s">
        <v>61</v>
      </c>
      <c r="B8893" t="s">
        <v>22</v>
      </c>
      <c r="C8893" t="s">
        <v>3207</v>
      </c>
      <c r="D8893" t="s">
        <v>3208</v>
      </c>
      <c r="E8893" t="s">
        <v>142</v>
      </c>
      <c r="F8893" s="1">
        <v>41275</v>
      </c>
      <c r="G8893" t="s">
        <v>3202</v>
      </c>
      <c r="H8893">
        <v>201504</v>
      </c>
      <c r="I8893" t="s">
        <v>27</v>
      </c>
      <c r="J8893" t="s">
        <v>28</v>
      </c>
      <c r="K8893" t="s">
        <v>36</v>
      </c>
      <c r="L8893" t="s">
        <v>30</v>
      </c>
      <c r="M8893" t="s">
        <v>31</v>
      </c>
      <c r="N8893" t="s">
        <v>32</v>
      </c>
      <c r="O8893">
        <v>-1918.94</v>
      </c>
      <c r="P8893" t="s">
        <v>22</v>
      </c>
      <c r="Q8893" t="s">
        <v>61</v>
      </c>
      <c r="R8893" t="s">
        <v>33</v>
      </c>
      <c r="S8893" t="s">
        <v>34</v>
      </c>
      <c r="T8893" t="s">
        <v>35</v>
      </c>
    </row>
    <row r="8894" spans="1:20">
      <c r="A8894" t="s">
        <v>61</v>
      </c>
      <c r="B8894" t="s">
        <v>22</v>
      </c>
      <c r="C8894" t="s">
        <v>3207</v>
      </c>
      <c r="D8894" t="s">
        <v>3208</v>
      </c>
      <c r="E8894" t="s">
        <v>142</v>
      </c>
      <c r="F8894" s="1">
        <v>41275</v>
      </c>
      <c r="G8894" t="s">
        <v>3202</v>
      </c>
      <c r="H8894">
        <v>201504</v>
      </c>
      <c r="I8894" t="s">
        <v>27</v>
      </c>
      <c r="J8894" t="s">
        <v>28</v>
      </c>
      <c r="K8894" t="s">
        <v>37</v>
      </c>
      <c r="L8894" t="s">
        <v>30</v>
      </c>
      <c r="M8894" t="s">
        <v>31</v>
      </c>
      <c r="N8894" t="s">
        <v>32</v>
      </c>
      <c r="O8894">
        <v>-5756.81</v>
      </c>
      <c r="P8894" t="s">
        <v>22</v>
      </c>
      <c r="Q8894" t="s">
        <v>61</v>
      </c>
      <c r="R8894" t="s">
        <v>33</v>
      </c>
      <c r="S8894" t="s">
        <v>34</v>
      </c>
      <c r="T8894" t="s">
        <v>35</v>
      </c>
    </row>
    <row r="8895" spans="1:20">
      <c r="A8895" t="s">
        <v>61</v>
      </c>
      <c r="B8895" t="s">
        <v>22</v>
      </c>
      <c r="C8895" t="s">
        <v>3207</v>
      </c>
      <c r="D8895" t="s">
        <v>3208</v>
      </c>
      <c r="E8895" t="s">
        <v>142</v>
      </c>
      <c r="F8895" s="1">
        <v>41275</v>
      </c>
      <c r="G8895" t="s">
        <v>3202</v>
      </c>
      <c r="H8895">
        <v>201504</v>
      </c>
      <c r="I8895" t="s">
        <v>27</v>
      </c>
      <c r="J8895" t="s">
        <v>28</v>
      </c>
      <c r="K8895" t="s">
        <v>38</v>
      </c>
      <c r="L8895" t="s">
        <v>30</v>
      </c>
      <c r="M8895" t="s">
        <v>31</v>
      </c>
      <c r="N8895" t="s">
        <v>32</v>
      </c>
      <c r="O8895">
        <v>-40937.21</v>
      </c>
      <c r="P8895" t="s">
        <v>22</v>
      </c>
      <c r="Q8895" t="s">
        <v>61</v>
      </c>
      <c r="R8895" t="s">
        <v>33</v>
      </c>
      <c r="S8895" t="s">
        <v>34</v>
      </c>
      <c r="T8895" t="s">
        <v>35</v>
      </c>
    </row>
    <row r="8896" spans="1:20">
      <c r="A8896" t="s">
        <v>61</v>
      </c>
      <c r="B8896" t="s">
        <v>22</v>
      </c>
      <c r="C8896" t="s">
        <v>3207</v>
      </c>
      <c r="D8896" t="s">
        <v>3208</v>
      </c>
      <c r="E8896" t="s">
        <v>142</v>
      </c>
      <c r="F8896" s="1">
        <v>41275</v>
      </c>
      <c r="G8896" t="s">
        <v>3202</v>
      </c>
      <c r="H8896">
        <v>201504</v>
      </c>
      <c r="I8896" t="s">
        <v>27</v>
      </c>
      <c r="J8896" t="s">
        <v>28</v>
      </c>
      <c r="K8896" t="s">
        <v>41</v>
      </c>
      <c r="L8896" t="s">
        <v>30</v>
      </c>
      <c r="M8896" t="s">
        <v>31</v>
      </c>
      <c r="N8896" t="s">
        <v>32</v>
      </c>
      <c r="O8896">
        <v>-2558.58</v>
      </c>
      <c r="P8896" t="s">
        <v>22</v>
      </c>
      <c r="Q8896" t="s">
        <v>61</v>
      </c>
      <c r="R8896" t="s">
        <v>33</v>
      </c>
      <c r="S8896" t="s">
        <v>34</v>
      </c>
      <c r="T8896" t="s">
        <v>35</v>
      </c>
    </row>
    <row r="8897" spans="1:20">
      <c r="A8897" t="s">
        <v>208</v>
      </c>
      <c r="B8897" t="s">
        <v>209</v>
      </c>
      <c r="C8897" t="s">
        <v>210</v>
      </c>
      <c r="D8897" t="s">
        <v>211</v>
      </c>
      <c r="E8897" t="s">
        <v>212</v>
      </c>
      <c r="F8897" s="1">
        <v>37987</v>
      </c>
      <c r="G8897" t="s">
        <v>3202</v>
      </c>
      <c r="H8897">
        <v>201504</v>
      </c>
      <c r="I8897" t="s">
        <v>213</v>
      </c>
      <c r="J8897" t="s">
        <v>28</v>
      </c>
      <c r="K8897" t="s">
        <v>217</v>
      </c>
      <c r="L8897" t="s">
        <v>30</v>
      </c>
      <c r="M8897" t="s">
        <v>31</v>
      </c>
      <c r="N8897" t="s">
        <v>32</v>
      </c>
      <c r="O8897">
        <v>1688.1100000000001</v>
      </c>
      <c r="P8897" t="s">
        <v>209</v>
      </c>
      <c r="Q8897" t="s">
        <v>208</v>
      </c>
      <c r="R8897" t="s">
        <v>215</v>
      </c>
      <c r="S8897" t="s">
        <v>216</v>
      </c>
      <c r="T8897" t="s">
        <v>35</v>
      </c>
    </row>
    <row r="8898" spans="1:20">
      <c r="A8898" t="s">
        <v>221</v>
      </c>
      <c r="B8898" t="s">
        <v>209</v>
      </c>
      <c r="C8898" t="s">
        <v>222</v>
      </c>
      <c r="D8898" t="s">
        <v>223</v>
      </c>
      <c r="E8898" t="s">
        <v>212</v>
      </c>
      <c r="F8898" s="1">
        <v>37987</v>
      </c>
      <c r="G8898" t="s">
        <v>3202</v>
      </c>
      <c r="H8898">
        <v>201504</v>
      </c>
      <c r="I8898" t="s">
        <v>213</v>
      </c>
      <c r="J8898" t="s">
        <v>28</v>
      </c>
      <c r="K8898" t="s">
        <v>214</v>
      </c>
      <c r="L8898" t="s">
        <v>30</v>
      </c>
      <c r="M8898" t="s">
        <v>31</v>
      </c>
      <c r="N8898" t="s">
        <v>32</v>
      </c>
      <c r="O8898">
        <v>384.91</v>
      </c>
      <c r="P8898" t="s">
        <v>209</v>
      </c>
      <c r="Q8898" t="s">
        <v>221</v>
      </c>
      <c r="R8898" t="s">
        <v>215</v>
      </c>
      <c r="S8898" t="s">
        <v>216</v>
      </c>
      <c r="T8898" t="s">
        <v>35</v>
      </c>
    </row>
    <row r="8899" spans="1:20">
      <c r="A8899" t="s">
        <v>221</v>
      </c>
      <c r="B8899" t="s">
        <v>209</v>
      </c>
      <c r="C8899" t="s">
        <v>222</v>
      </c>
      <c r="D8899" t="s">
        <v>223</v>
      </c>
      <c r="E8899" t="s">
        <v>212</v>
      </c>
      <c r="F8899" s="1">
        <v>37987</v>
      </c>
      <c r="G8899" t="s">
        <v>3202</v>
      </c>
      <c r="H8899">
        <v>201504</v>
      </c>
      <c r="I8899" t="s">
        <v>213</v>
      </c>
      <c r="J8899" t="s">
        <v>28</v>
      </c>
      <c r="K8899" t="s">
        <v>217</v>
      </c>
      <c r="L8899" t="s">
        <v>30</v>
      </c>
      <c r="M8899" t="s">
        <v>31</v>
      </c>
      <c r="N8899" t="s">
        <v>32</v>
      </c>
      <c r="O8899">
        <v>384.91</v>
      </c>
      <c r="P8899" t="s">
        <v>209</v>
      </c>
      <c r="Q8899" t="s">
        <v>221</v>
      </c>
      <c r="R8899" t="s">
        <v>215</v>
      </c>
      <c r="S8899" t="s">
        <v>216</v>
      </c>
      <c r="T8899" t="s">
        <v>35</v>
      </c>
    </row>
    <row r="8900" spans="1:20">
      <c r="A8900" t="s">
        <v>208</v>
      </c>
      <c r="B8900" t="s">
        <v>209</v>
      </c>
      <c r="C8900" t="s">
        <v>224</v>
      </c>
      <c r="D8900" t="s">
        <v>225</v>
      </c>
      <c r="E8900" t="s">
        <v>212</v>
      </c>
      <c r="F8900" s="1">
        <v>37987</v>
      </c>
      <c r="G8900" t="s">
        <v>3202</v>
      </c>
      <c r="H8900">
        <v>201504</v>
      </c>
      <c r="I8900" t="s">
        <v>213</v>
      </c>
      <c r="J8900" t="s">
        <v>53</v>
      </c>
      <c r="K8900" t="s">
        <v>214</v>
      </c>
      <c r="L8900" t="s">
        <v>54</v>
      </c>
      <c r="M8900" t="s">
        <v>31</v>
      </c>
      <c r="N8900" t="s">
        <v>32</v>
      </c>
      <c r="O8900">
        <v>800.06000000000006</v>
      </c>
      <c r="P8900" t="s">
        <v>209</v>
      </c>
      <c r="Q8900" t="s">
        <v>208</v>
      </c>
      <c r="R8900" t="s">
        <v>215</v>
      </c>
      <c r="S8900" t="s">
        <v>216</v>
      </c>
      <c r="T8900" t="s">
        <v>35</v>
      </c>
    </row>
    <row r="8901" spans="1:20">
      <c r="A8901" t="s">
        <v>208</v>
      </c>
      <c r="B8901" t="s">
        <v>209</v>
      </c>
      <c r="C8901" t="s">
        <v>224</v>
      </c>
      <c r="D8901" t="s">
        <v>225</v>
      </c>
      <c r="E8901" t="s">
        <v>212</v>
      </c>
      <c r="F8901" s="1">
        <v>37987</v>
      </c>
      <c r="G8901" t="s">
        <v>3202</v>
      </c>
      <c r="H8901">
        <v>201504</v>
      </c>
      <c r="I8901" t="s">
        <v>213</v>
      </c>
      <c r="J8901" t="s">
        <v>53</v>
      </c>
      <c r="K8901" t="s">
        <v>217</v>
      </c>
      <c r="L8901" t="s">
        <v>54</v>
      </c>
      <c r="M8901" t="s">
        <v>31</v>
      </c>
      <c r="N8901" t="s">
        <v>32</v>
      </c>
      <c r="O8901">
        <v>800.09</v>
      </c>
      <c r="P8901" t="s">
        <v>209</v>
      </c>
      <c r="Q8901" t="s">
        <v>208</v>
      </c>
      <c r="R8901" t="s">
        <v>215</v>
      </c>
      <c r="S8901" t="s">
        <v>216</v>
      </c>
      <c r="T8901" t="s">
        <v>35</v>
      </c>
    </row>
    <row r="8902" spans="1:20">
      <c r="A8902" t="s">
        <v>226</v>
      </c>
      <c r="B8902" t="s">
        <v>209</v>
      </c>
      <c r="C8902" t="s">
        <v>227</v>
      </c>
      <c r="D8902" t="s">
        <v>228</v>
      </c>
      <c r="E8902" t="s">
        <v>212</v>
      </c>
      <c r="F8902" s="1">
        <v>37987</v>
      </c>
      <c r="G8902" t="s">
        <v>3202</v>
      </c>
      <c r="H8902">
        <v>201504</v>
      </c>
      <c r="I8902" t="s">
        <v>213</v>
      </c>
      <c r="J8902" t="s">
        <v>53</v>
      </c>
      <c r="K8902" t="s">
        <v>214</v>
      </c>
      <c r="L8902" t="s">
        <v>54</v>
      </c>
      <c r="M8902" t="s">
        <v>31</v>
      </c>
      <c r="N8902" t="s">
        <v>32</v>
      </c>
      <c r="O8902">
        <v>280.54000000000002</v>
      </c>
      <c r="P8902" t="s">
        <v>209</v>
      </c>
      <c r="Q8902" t="s">
        <v>226</v>
      </c>
      <c r="R8902" t="s">
        <v>215</v>
      </c>
      <c r="S8902" t="s">
        <v>216</v>
      </c>
      <c r="T8902" t="s">
        <v>35</v>
      </c>
    </row>
    <row r="8903" spans="1:20">
      <c r="A8903" t="s">
        <v>226</v>
      </c>
      <c r="B8903" t="s">
        <v>209</v>
      </c>
      <c r="C8903" t="s">
        <v>227</v>
      </c>
      <c r="D8903" t="s">
        <v>228</v>
      </c>
      <c r="E8903" t="s">
        <v>212</v>
      </c>
      <c r="F8903" s="1">
        <v>37987</v>
      </c>
      <c r="G8903" t="s">
        <v>3202</v>
      </c>
      <c r="H8903">
        <v>201504</v>
      </c>
      <c r="I8903" t="s">
        <v>213</v>
      </c>
      <c r="J8903" t="s">
        <v>53</v>
      </c>
      <c r="K8903" t="s">
        <v>217</v>
      </c>
      <c r="L8903" t="s">
        <v>54</v>
      </c>
      <c r="M8903" t="s">
        <v>31</v>
      </c>
      <c r="N8903" t="s">
        <v>32</v>
      </c>
      <c r="O8903">
        <v>52.21</v>
      </c>
      <c r="P8903" t="s">
        <v>209</v>
      </c>
      <c r="Q8903" t="s">
        <v>226</v>
      </c>
      <c r="R8903" t="s">
        <v>215</v>
      </c>
      <c r="S8903" t="s">
        <v>216</v>
      </c>
      <c r="T8903" t="s">
        <v>35</v>
      </c>
    </row>
    <row r="8904" spans="1:20">
      <c r="A8904" t="s">
        <v>226</v>
      </c>
      <c r="B8904" t="s">
        <v>209</v>
      </c>
      <c r="C8904" t="s">
        <v>232</v>
      </c>
      <c r="D8904" t="s">
        <v>233</v>
      </c>
      <c r="E8904" t="s">
        <v>212</v>
      </c>
      <c r="F8904" s="1">
        <v>37987</v>
      </c>
      <c r="G8904" t="s">
        <v>3202</v>
      </c>
      <c r="H8904">
        <v>201504</v>
      </c>
      <c r="I8904" t="s">
        <v>213</v>
      </c>
      <c r="J8904" t="s">
        <v>28</v>
      </c>
      <c r="K8904" t="s">
        <v>214</v>
      </c>
      <c r="L8904" t="s">
        <v>30</v>
      </c>
      <c r="M8904" t="s">
        <v>31</v>
      </c>
      <c r="N8904" t="s">
        <v>32</v>
      </c>
      <c r="O8904">
        <v>3035.4700000000003</v>
      </c>
      <c r="P8904" t="s">
        <v>209</v>
      </c>
      <c r="Q8904" t="s">
        <v>226</v>
      </c>
      <c r="R8904" t="s">
        <v>215</v>
      </c>
      <c r="S8904" t="s">
        <v>216</v>
      </c>
      <c r="T8904" t="s">
        <v>35</v>
      </c>
    </row>
    <row r="8905" spans="1:20">
      <c r="A8905" t="s">
        <v>226</v>
      </c>
      <c r="B8905" t="s">
        <v>209</v>
      </c>
      <c r="C8905" t="s">
        <v>232</v>
      </c>
      <c r="D8905" t="s">
        <v>233</v>
      </c>
      <c r="E8905" t="s">
        <v>212</v>
      </c>
      <c r="F8905" s="1">
        <v>37987</v>
      </c>
      <c r="G8905" t="s">
        <v>3202</v>
      </c>
      <c r="H8905">
        <v>201504</v>
      </c>
      <c r="I8905" t="s">
        <v>213</v>
      </c>
      <c r="J8905" t="s">
        <v>28</v>
      </c>
      <c r="K8905" t="s">
        <v>217</v>
      </c>
      <c r="L8905" t="s">
        <v>30</v>
      </c>
      <c r="M8905" t="s">
        <v>31</v>
      </c>
      <c r="N8905" t="s">
        <v>32</v>
      </c>
      <c r="O8905">
        <v>3035.52</v>
      </c>
      <c r="P8905" t="s">
        <v>209</v>
      </c>
      <c r="Q8905" t="s">
        <v>226</v>
      </c>
      <c r="R8905" t="s">
        <v>215</v>
      </c>
      <c r="S8905" t="s">
        <v>216</v>
      </c>
      <c r="T8905" t="s">
        <v>35</v>
      </c>
    </row>
    <row r="8906" spans="1:20">
      <c r="A8906" t="s">
        <v>221</v>
      </c>
      <c r="B8906" t="s">
        <v>209</v>
      </c>
      <c r="C8906" t="s">
        <v>234</v>
      </c>
      <c r="D8906" t="s">
        <v>235</v>
      </c>
      <c r="E8906" t="s">
        <v>212</v>
      </c>
      <c r="F8906" s="1">
        <v>18629</v>
      </c>
      <c r="G8906" t="s">
        <v>3202</v>
      </c>
      <c r="H8906">
        <v>201504</v>
      </c>
      <c r="I8906" t="s">
        <v>213</v>
      </c>
      <c r="J8906" t="s">
        <v>28</v>
      </c>
      <c r="K8906" t="s">
        <v>217</v>
      </c>
      <c r="L8906" t="s">
        <v>30</v>
      </c>
      <c r="M8906" t="s">
        <v>31</v>
      </c>
      <c r="N8906" t="s">
        <v>32</v>
      </c>
      <c r="O8906">
        <v>1076.44</v>
      </c>
      <c r="P8906" t="s">
        <v>209</v>
      </c>
      <c r="Q8906" t="s">
        <v>221</v>
      </c>
      <c r="R8906" t="s">
        <v>215</v>
      </c>
      <c r="S8906" t="s">
        <v>216</v>
      </c>
      <c r="T8906" t="s">
        <v>35</v>
      </c>
    </row>
    <row r="8907" spans="1:20">
      <c r="A8907" t="s">
        <v>236</v>
      </c>
      <c r="B8907" t="s">
        <v>209</v>
      </c>
      <c r="C8907" t="s">
        <v>237</v>
      </c>
      <c r="D8907" t="s">
        <v>238</v>
      </c>
      <c r="E8907" t="s">
        <v>212</v>
      </c>
      <c r="F8907" s="1">
        <v>37987</v>
      </c>
      <c r="G8907" t="s">
        <v>3202</v>
      </c>
      <c r="H8907">
        <v>201504</v>
      </c>
      <c r="I8907" t="s">
        <v>213</v>
      </c>
      <c r="J8907" t="s">
        <v>53</v>
      </c>
      <c r="K8907" t="s">
        <v>239</v>
      </c>
      <c r="L8907" t="s">
        <v>54</v>
      </c>
      <c r="M8907" t="s">
        <v>31</v>
      </c>
      <c r="N8907" t="s">
        <v>32</v>
      </c>
      <c r="O8907">
        <v>269.20999999999998</v>
      </c>
      <c r="P8907" t="s">
        <v>209</v>
      </c>
      <c r="Q8907" t="s">
        <v>236</v>
      </c>
      <c r="R8907" t="s">
        <v>215</v>
      </c>
      <c r="S8907" t="s">
        <v>216</v>
      </c>
      <c r="T8907" t="s">
        <v>35</v>
      </c>
    </row>
    <row r="8908" spans="1:20">
      <c r="A8908" t="s">
        <v>221</v>
      </c>
      <c r="B8908" t="s">
        <v>209</v>
      </c>
      <c r="C8908" t="s">
        <v>240</v>
      </c>
      <c r="D8908" t="s">
        <v>241</v>
      </c>
      <c r="E8908" t="s">
        <v>212</v>
      </c>
      <c r="F8908" s="1">
        <v>37987</v>
      </c>
      <c r="G8908" t="s">
        <v>3202</v>
      </c>
      <c r="H8908">
        <v>201504</v>
      </c>
      <c r="I8908" t="s">
        <v>213</v>
      </c>
      <c r="J8908" t="s">
        <v>28</v>
      </c>
      <c r="K8908" t="s">
        <v>214</v>
      </c>
      <c r="L8908" t="s">
        <v>30</v>
      </c>
      <c r="M8908" t="s">
        <v>31</v>
      </c>
      <c r="N8908" t="s">
        <v>32</v>
      </c>
      <c r="O8908">
        <v>707.59</v>
      </c>
      <c r="P8908" t="s">
        <v>209</v>
      </c>
      <c r="Q8908" t="s">
        <v>221</v>
      </c>
      <c r="R8908" t="s">
        <v>215</v>
      </c>
      <c r="S8908" t="s">
        <v>216</v>
      </c>
      <c r="T8908" t="s">
        <v>35</v>
      </c>
    </row>
    <row r="8909" spans="1:20">
      <c r="A8909" t="s">
        <v>221</v>
      </c>
      <c r="B8909" t="s">
        <v>209</v>
      </c>
      <c r="C8909" t="s">
        <v>240</v>
      </c>
      <c r="D8909" t="s">
        <v>241</v>
      </c>
      <c r="E8909" t="s">
        <v>212</v>
      </c>
      <c r="F8909" s="1">
        <v>37987</v>
      </c>
      <c r="G8909" t="s">
        <v>3202</v>
      </c>
      <c r="H8909">
        <v>201504</v>
      </c>
      <c r="I8909" t="s">
        <v>213</v>
      </c>
      <c r="J8909" t="s">
        <v>28</v>
      </c>
      <c r="K8909" t="s">
        <v>217</v>
      </c>
      <c r="L8909" t="s">
        <v>30</v>
      </c>
      <c r="M8909" t="s">
        <v>31</v>
      </c>
      <c r="N8909" t="s">
        <v>32</v>
      </c>
      <c r="O8909">
        <v>707.59</v>
      </c>
      <c r="P8909" t="s">
        <v>209</v>
      </c>
      <c r="Q8909" t="s">
        <v>221</v>
      </c>
      <c r="R8909" t="s">
        <v>215</v>
      </c>
      <c r="S8909" t="s">
        <v>216</v>
      </c>
      <c r="T8909" t="s">
        <v>35</v>
      </c>
    </row>
    <row r="8910" spans="1:20">
      <c r="A8910" t="s">
        <v>221</v>
      </c>
      <c r="B8910" t="s">
        <v>209</v>
      </c>
      <c r="C8910" t="s">
        <v>242</v>
      </c>
      <c r="D8910" t="s">
        <v>243</v>
      </c>
      <c r="E8910" t="s">
        <v>212</v>
      </c>
      <c r="F8910" s="1">
        <v>37987</v>
      </c>
      <c r="G8910" t="s">
        <v>3202</v>
      </c>
      <c r="H8910">
        <v>201504</v>
      </c>
      <c r="I8910" t="s">
        <v>213</v>
      </c>
      <c r="J8910" t="s">
        <v>28</v>
      </c>
      <c r="K8910" t="s">
        <v>214</v>
      </c>
      <c r="L8910" t="s">
        <v>30</v>
      </c>
      <c r="M8910" t="s">
        <v>31</v>
      </c>
      <c r="N8910" t="s">
        <v>32</v>
      </c>
      <c r="O8910">
        <v>19603.52</v>
      </c>
      <c r="P8910" t="s">
        <v>209</v>
      </c>
      <c r="Q8910" t="s">
        <v>221</v>
      </c>
      <c r="R8910" t="s">
        <v>215</v>
      </c>
      <c r="S8910" t="s">
        <v>216</v>
      </c>
      <c r="T8910" t="s">
        <v>35</v>
      </c>
    </row>
    <row r="8911" spans="1:20">
      <c r="A8911" t="s">
        <v>221</v>
      </c>
      <c r="B8911" t="s">
        <v>209</v>
      </c>
      <c r="C8911" t="s">
        <v>242</v>
      </c>
      <c r="D8911" t="s">
        <v>243</v>
      </c>
      <c r="E8911" t="s">
        <v>212</v>
      </c>
      <c r="F8911" s="1">
        <v>37987</v>
      </c>
      <c r="G8911" t="s">
        <v>3202</v>
      </c>
      <c r="H8911">
        <v>201504</v>
      </c>
      <c r="I8911" t="s">
        <v>213</v>
      </c>
      <c r="J8911" t="s">
        <v>28</v>
      </c>
      <c r="K8911" t="s">
        <v>217</v>
      </c>
      <c r="L8911" t="s">
        <v>30</v>
      </c>
      <c r="M8911" t="s">
        <v>31</v>
      </c>
      <c r="N8911" t="s">
        <v>32</v>
      </c>
      <c r="O8911">
        <v>17484.52</v>
      </c>
      <c r="P8911" t="s">
        <v>209</v>
      </c>
      <c r="Q8911" t="s">
        <v>221</v>
      </c>
      <c r="R8911" t="s">
        <v>215</v>
      </c>
      <c r="S8911" t="s">
        <v>216</v>
      </c>
      <c r="T8911" t="s">
        <v>35</v>
      </c>
    </row>
    <row r="8912" spans="1:20">
      <c r="A8912" t="s">
        <v>246</v>
      </c>
      <c r="B8912" t="s">
        <v>209</v>
      </c>
      <c r="C8912" t="s">
        <v>247</v>
      </c>
      <c r="D8912" t="s">
        <v>248</v>
      </c>
      <c r="E8912" t="s">
        <v>212</v>
      </c>
      <c r="F8912" s="1">
        <v>37987</v>
      </c>
      <c r="G8912" t="s">
        <v>3202</v>
      </c>
      <c r="H8912">
        <v>201504</v>
      </c>
      <c r="I8912" t="s">
        <v>213</v>
      </c>
      <c r="J8912" t="s">
        <v>53</v>
      </c>
      <c r="K8912" t="s">
        <v>214</v>
      </c>
      <c r="L8912" t="s">
        <v>54</v>
      </c>
      <c r="M8912" t="s">
        <v>31</v>
      </c>
      <c r="N8912" t="s">
        <v>32</v>
      </c>
      <c r="O8912">
        <v>3646.63</v>
      </c>
      <c r="P8912" t="s">
        <v>209</v>
      </c>
      <c r="Q8912" t="s">
        <v>246</v>
      </c>
      <c r="R8912" t="s">
        <v>215</v>
      </c>
      <c r="S8912" t="s">
        <v>216</v>
      </c>
      <c r="T8912" t="s">
        <v>35</v>
      </c>
    </row>
    <row r="8913" spans="1:20">
      <c r="A8913" t="s">
        <v>246</v>
      </c>
      <c r="B8913" t="s">
        <v>209</v>
      </c>
      <c r="C8913" t="s">
        <v>247</v>
      </c>
      <c r="D8913" t="s">
        <v>248</v>
      </c>
      <c r="E8913" t="s">
        <v>212</v>
      </c>
      <c r="F8913" s="1">
        <v>37987</v>
      </c>
      <c r="G8913" t="s">
        <v>3202</v>
      </c>
      <c r="H8913">
        <v>201504</v>
      </c>
      <c r="I8913" t="s">
        <v>213</v>
      </c>
      <c r="J8913" t="s">
        <v>53</v>
      </c>
      <c r="K8913" t="s">
        <v>217</v>
      </c>
      <c r="L8913" t="s">
        <v>54</v>
      </c>
      <c r="M8913" t="s">
        <v>31</v>
      </c>
      <c r="N8913" t="s">
        <v>32</v>
      </c>
      <c r="O8913">
        <v>3646.65</v>
      </c>
      <c r="P8913" t="s">
        <v>209</v>
      </c>
      <c r="Q8913" t="s">
        <v>246</v>
      </c>
      <c r="R8913" t="s">
        <v>215</v>
      </c>
      <c r="S8913" t="s">
        <v>216</v>
      </c>
      <c r="T8913" t="s">
        <v>35</v>
      </c>
    </row>
    <row r="8914" spans="1:20">
      <c r="A8914" t="s">
        <v>208</v>
      </c>
      <c r="B8914" t="s">
        <v>209</v>
      </c>
      <c r="C8914" t="s">
        <v>264</v>
      </c>
      <c r="D8914" t="s">
        <v>265</v>
      </c>
      <c r="E8914" t="s">
        <v>212</v>
      </c>
      <c r="F8914" s="1">
        <v>37869</v>
      </c>
      <c r="G8914" t="s">
        <v>3202</v>
      </c>
      <c r="H8914">
        <v>201504</v>
      </c>
      <c r="I8914" t="s">
        <v>213</v>
      </c>
      <c r="J8914" t="s">
        <v>28</v>
      </c>
      <c r="K8914" t="s">
        <v>214</v>
      </c>
      <c r="L8914" t="s">
        <v>30</v>
      </c>
      <c r="M8914" t="s">
        <v>31</v>
      </c>
      <c r="N8914" t="s">
        <v>32</v>
      </c>
      <c r="O8914">
        <v>142.63</v>
      </c>
      <c r="P8914" t="s">
        <v>209</v>
      </c>
      <c r="Q8914" t="s">
        <v>208</v>
      </c>
      <c r="R8914" t="s">
        <v>215</v>
      </c>
      <c r="S8914" t="s">
        <v>216</v>
      </c>
      <c r="T8914" t="s">
        <v>35</v>
      </c>
    </row>
    <row r="8915" spans="1:20">
      <c r="A8915" t="s">
        <v>208</v>
      </c>
      <c r="B8915" t="s">
        <v>209</v>
      </c>
      <c r="C8915" t="s">
        <v>264</v>
      </c>
      <c r="D8915" t="s">
        <v>265</v>
      </c>
      <c r="E8915" t="s">
        <v>212</v>
      </c>
      <c r="F8915" s="1">
        <v>37869</v>
      </c>
      <c r="G8915" t="s">
        <v>3202</v>
      </c>
      <c r="H8915">
        <v>201504</v>
      </c>
      <c r="I8915" t="s">
        <v>213</v>
      </c>
      <c r="J8915" t="s">
        <v>28</v>
      </c>
      <c r="K8915" t="s">
        <v>217</v>
      </c>
      <c r="L8915" t="s">
        <v>30</v>
      </c>
      <c r="M8915" t="s">
        <v>31</v>
      </c>
      <c r="N8915" t="s">
        <v>32</v>
      </c>
      <c r="O8915">
        <v>26.55</v>
      </c>
      <c r="P8915" t="s">
        <v>209</v>
      </c>
      <c r="Q8915" t="s">
        <v>208</v>
      </c>
      <c r="R8915" t="s">
        <v>215</v>
      </c>
      <c r="S8915" t="s">
        <v>216</v>
      </c>
      <c r="T8915" t="s">
        <v>35</v>
      </c>
    </row>
    <row r="8916" spans="1:20">
      <c r="A8916" t="s">
        <v>218</v>
      </c>
      <c r="B8916" t="s">
        <v>209</v>
      </c>
      <c r="C8916" t="s">
        <v>266</v>
      </c>
      <c r="D8916" t="s">
        <v>267</v>
      </c>
      <c r="E8916" t="s">
        <v>212</v>
      </c>
      <c r="F8916" s="1">
        <v>34050</v>
      </c>
      <c r="G8916" t="s">
        <v>3202</v>
      </c>
      <c r="H8916">
        <v>201504</v>
      </c>
      <c r="I8916" t="s">
        <v>213</v>
      </c>
      <c r="J8916" t="s">
        <v>28</v>
      </c>
      <c r="K8916" t="s">
        <v>214</v>
      </c>
      <c r="L8916" t="s">
        <v>30</v>
      </c>
      <c r="M8916" t="s">
        <v>31</v>
      </c>
      <c r="N8916" t="s">
        <v>32</v>
      </c>
      <c r="O8916">
        <v>138.33000000000001</v>
      </c>
      <c r="P8916" t="s">
        <v>209</v>
      </c>
      <c r="Q8916" t="s">
        <v>218</v>
      </c>
      <c r="R8916" t="s">
        <v>215</v>
      </c>
      <c r="S8916" t="s">
        <v>216</v>
      </c>
      <c r="T8916" t="s">
        <v>35</v>
      </c>
    </row>
    <row r="8917" spans="1:20">
      <c r="A8917" t="s">
        <v>218</v>
      </c>
      <c r="B8917" t="s">
        <v>209</v>
      </c>
      <c r="C8917" t="s">
        <v>266</v>
      </c>
      <c r="D8917" t="s">
        <v>267</v>
      </c>
      <c r="E8917" t="s">
        <v>212</v>
      </c>
      <c r="F8917" s="1">
        <v>34050</v>
      </c>
      <c r="G8917" t="s">
        <v>3202</v>
      </c>
      <c r="H8917">
        <v>201504</v>
      </c>
      <c r="I8917" t="s">
        <v>213</v>
      </c>
      <c r="J8917" t="s">
        <v>28</v>
      </c>
      <c r="K8917" t="s">
        <v>217</v>
      </c>
      <c r="L8917" t="s">
        <v>30</v>
      </c>
      <c r="M8917" t="s">
        <v>31</v>
      </c>
      <c r="N8917" t="s">
        <v>32</v>
      </c>
      <c r="O8917">
        <v>138.34</v>
      </c>
      <c r="P8917" t="s">
        <v>209</v>
      </c>
      <c r="Q8917" t="s">
        <v>218</v>
      </c>
      <c r="R8917" t="s">
        <v>215</v>
      </c>
      <c r="S8917" t="s">
        <v>216</v>
      </c>
      <c r="T8917" t="s">
        <v>35</v>
      </c>
    </row>
    <row r="8918" spans="1:20">
      <c r="A8918" t="s">
        <v>208</v>
      </c>
      <c r="B8918" t="s">
        <v>209</v>
      </c>
      <c r="C8918" t="s">
        <v>3209</v>
      </c>
      <c r="D8918" t="s">
        <v>3210</v>
      </c>
      <c r="E8918" t="s">
        <v>212</v>
      </c>
      <c r="F8918" s="1">
        <v>34050</v>
      </c>
      <c r="G8918" t="s">
        <v>3202</v>
      </c>
      <c r="H8918">
        <v>201504</v>
      </c>
      <c r="I8918" t="s">
        <v>213</v>
      </c>
      <c r="J8918" t="s">
        <v>53</v>
      </c>
      <c r="K8918" t="s">
        <v>214</v>
      </c>
      <c r="L8918" t="s">
        <v>54</v>
      </c>
      <c r="M8918" t="s">
        <v>31</v>
      </c>
      <c r="N8918" t="s">
        <v>32</v>
      </c>
      <c r="O8918">
        <v>448.36</v>
      </c>
      <c r="P8918" t="s">
        <v>209</v>
      </c>
      <c r="Q8918" t="s">
        <v>208</v>
      </c>
      <c r="R8918" t="s">
        <v>215</v>
      </c>
      <c r="S8918" t="s">
        <v>216</v>
      </c>
      <c r="T8918" t="s">
        <v>35</v>
      </c>
    </row>
    <row r="8919" spans="1:20">
      <c r="A8919" t="s">
        <v>208</v>
      </c>
      <c r="B8919" t="s">
        <v>209</v>
      </c>
      <c r="C8919" t="s">
        <v>3209</v>
      </c>
      <c r="D8919" t="s">
        <v>3210</v>
      </c>
      <c r="E8919" t="s">
        <v>212</v>
      </c>
      <c r="F8919" s="1">
        <v>34050</v>
      </c>
      <c r="G8919" t="s">
        <v>3202</v>
      </c>
      <c r="H8919">
        <v>201504</v>
      </c>
      <c r="I8919" t="s">
        <v>213</v>
      </c>
      <c r="J8919" t="s">
        <v>53</v>
      </c>
      <c r="K8919" t="s">
        <v>217</v>
      </c>
      <c r="L8919" t="s">
        <v>54</v>
      </c>
      <c r="M8919" t="s">
        <v>31</v>
      </c>
      <c r="N8919" t="s">
        <v>32</v>
      </c>
      <c r="O8919">
        <v>83.44</v>
      </c>
      <c r="P8919" t="s">
        <v>209</v>
      </c>
      <c r="Q8919" t="s">
        <v>208</v>
      </c>
      <c r="R8919" t="s">
        <v>215</v>
      </c>
      <c r="S8919" t="s">
        <v>216</v>
      </c>
      <c r="T8919" t="s">
        <v>35</v>
      </c>
    </row>
    <row r="8920" spans="1:20">
      <c r="A8920" t="s">
        <v>226</v>
      </c>
      <c r="B8920" t="s">
        <v>209</v>
      </c>
      <c r="C8920" t="s">
        <v>270</v>
      </c>
      <c r="D8920" t="s">
        <v>271</v>
      </c>
      <c r="E8920" t="s">
        <v>212</v>
      </c>
      <c r="F8920" s="1">
        <v>34050</v>
      </c>
      <c r="G8920" t="s">
        <v>3202</v>
      </c>
      <c r="H8920">
        <v>201504</v>
      </c>
      <c r="I8920" t="s">
        <v>213</v>
      </c>
      <c r="J8920" t="s">
        <v>53</v>
      </c>
      <c r="K8920" t="s">
        <v>214</v>
      </c>
      <c r="L8920" t="s">
        <v>54</v>
      </c>
      <c r="M8920" t="s">
        <v>31</v>
      </c>
      <c r="N8920" t="s">
        <v>32</v>
      </c>
      <c r="O8920">
        <v>134.29</v>
      </c>
      <c r="P8920" t="s">
        <v>209</v>
      </c>
      <c r="Q8920" t="s">
        <v>226</v>
      </c>
      <c r="R8920" t="s">
        <v>215</v>
      </c>
      <c r="S8920" t="s">
        <v>216</v>
      </c>
      <c r="T8920" t="s">
        <v>35</v>
      </c>
    </row>
    <row r="8921" spans="1:20">
      <c r="A8921" t="s">
        <v>226</v>
      </c>
      <c r="B8921" t="s">
        <v>209</v>
      </c>
      <c r="C8921" t="s">
        <v>270</v>
      </c>
      <c r="D8921" t="s">
        <v>271</v>
      </c>
      <c r="E8921" t="s">
        <v>212</v>
      </c>
      <c r="F8921" s="1">
        <v>34050</v>
      </c>
      <c r="G8921" t="s">
        <v>3202</v>
      </c>
      <c r="H8921">
        <v>201504</v>
      </c>
      <c r="I8921" t="s">
        <v>213</v>
      </c>
      <c r="J8921" t="s">
        <v>53</v>
      </c>
      <c r="K8921" t="s">
        <v>217</v>
      </c>
      <c r="L8921" t="s">
        <v>54</v>
      </c>
      <c r="M8921" t="s">
        <v>31</v>
      </c>
      <c r="N8921" t="s">
        <v>32</v>
      </c>
      <c r="O8921">
        <v>11.73</v>
      </c>
      <c r="P8921" t="s">
        <v>209</v>
      </c>
      <c r="Q8921" t="s">
        <v>226</v>
      </c>
      <c r="R8921" t="s">
        <v>215</v>
      </c>
      <c r="S8921" t="s">
        <v>216</v>
      </c>
      <c r="T8921" t="s">
        <v>35</v>
      </c>
    </row>
    <row r="8922" spans="1:20">
      <c r="A8922" t="s">
        <v>226</v>
      </c>
      <c r="B8922" t="s">
        <v>209</v>
      </c>
      <c r="C8922" t="s">
        <v>272</v>
      </c>
      <c r="D8922" t="s">
        <v>273</v>
      </c>
      <c r="E8922" t="s">
        <v>212</v>
      </c>
      <c r="F8922" s="1">
        <v>37869</v>
      </c>
      <c r="G8922" t="s">
        <v>3202</v>
      </c>
      <c r="H8922">
        <v>201504</v>
      </c>
      <c r="I8922" t="s">
        <v>213</v>
      </c>
      <c r="J8922" t="s">
        <v>28</v>
      </c>
      <c r="K8922" t="s">
        <v>214</v>
      </c>
      <c r="L8922" t="s">
        <v>30</v>
      </c>
      <c r="M8922" t="s">
        <v>31</v>
      </c>
      <c r="N8922" t="s">
        <v>32</v>
      </c>
      <c r="O8922">
        <v>975.54</v>
      </c>
      <c r="P8922" t="s">
        <v>209</v>
      </c>
      <c r="Q8922" t="s">
        <v>226</v>
      </c>
      <c r="R8922" t="s">
        <v>215</v>
      </c>
      <c r="S8922" t="s">
        <v>216</v>
      </c>
      <c r="T8922" t="s">
        <v>35</v>
      </c>
    </row>
    <row r="8923" spans="1:20">
      <c r="A8923" t="s">
        <v>226</v>
      </c>
      <c r="B8923" t="s">
        <v>209</v>
      </c>
      <c r="C8923" t="s">
        <v>272</v>
      </c>
      <c r="D8923" t="s">
        <v>273</v>
      </c>
      <c r="E8923" t="s">
        <v>212</v>
      </c>
      <c r="F8923" s="1">
        <v>37869</v>
      </c>
      <c r="G8923" t="s">
        <v>3202</v>
      </c>
      <c r="H8923">
        <v>201504</v>
      </c>
      <c r="I8923" t="s">
        <v>213</v>
      </c>
      <c r="J8923" t="s">
        <v>28</v>
      </c>
      <c r="K8923" t="s">
        <v>217</v>
      </c>
      <c r="L8923" t="s">
        <v>30</v>
      </c>
      <c r="M8923" t="s">
        <v>31</v>
      </c>
      <c r="N8923" t="s">
        <v>32</v>
      </c>
      <c r="O8923">
        <v>975.47</v>
      </c>
      <c r="P8923" t="s">
        <v>209</v>
      </c>
      <c r="Q8923" t="s">
        <v>226</v>
      </c>
      <c r="R8923" t="s">
        <v>215</v>
      </c>
      <c r="S8923" t="s">
        <v>216</v>
      </c>
      <c r="T8923" t="s">
        <v>35</v>
      </c>
    </row>
    <row r="8924" spans="1:20">
      <c r="A8924" t="s">
        <v>236</v>
      </c>
      <c r="B8924" t="s">
        <v>209</v>
      </c>
      <c r="C8924" t="s">
        <v>274</v>
      </c>
      <c r="D8924" t="s">
        <v>275</v>
      </c>
      <c r="E8924" t="s">
        <v>212</v>
      </c>
      <c r="F8924" s="1">
        <v>34050</v>
      </c>
      <c r="G8924" t="s">
        <v>3202</v>
      </c>
      <c r="H8924">
        <v>201504</v>
      </c>
      <c r="I8924" t="s">
        <v>213</v>
      </c>
      <c r="J8924" t="s">
        <v>53</v>
      </c>
      <c r="K8924" t="s">
        <v>214</v>
      </c>
      <c r="L8924" t="s">
        <v>54</v>
      </c>
      <c r="M8924" t="s">
        <v>31</v>
      </c>
      <c r="N8924" t="s">
        <v>32</v>
      </c>
      <c r="O8924">
        <v>88.16</v>
      </c>
      <c r="P8924" t="s">
        <v>209</v>
      </c>
      <c r="Q8924" t="s">
        <v>236</v>
      </c>
      <c r="R8924" t="s">
        <v>215</v>
      </c>
      <c r="S8924" t="s">
        <v>216</v>
      </c>
      <c r="T8924" t="s">
        <v>35</v>
      </c>
    </row>
    <row r="8925" spans="1:20">
      <c r="A8925" t="s">
        <v>236</v>
      </c>
      <c r="B8925" t="s">
        <v>209</v>
      </c>
      <c r="C8925" t="s">
        <v>274</v>
      </c>
      <c r="D8925" t="s">
        <v>275</v>
      </c>
      <c r="E8925" t="s">
        <v>212</v>
      </c>
      <c r="F8925" s="1">
        <v>34050</v>
      </c>
      <c r="G8925" t="s">
        <v>3202</v>
      </c>
      <c r="H8925">
        <v>201504</v>
      </c>
      <c r="I8925" t="s">
        <v>213</v>
      </c>
      <c r="J8925" t="s">
        <v>53</v>
      </c>
      <c r="K8925" t="s">
        <v>217</v>
      </c>
      <c r="L8925" t="s">
        <v>54</v>
      </c>
      <c r="M8925" t="s">
        <v>31</v>
      </c>
      <c r="N8925" t="s">
        <v>32</v>
      </c>
      <c r="O8925">
        <v>88.16</v>
      </c>
      <c r="P8925" t="s">
        <v>209</v>
      </c>
      <c r="Q8925" t="s">
        <v>236</v>
      </c>
      <c r="R8925" t="s">
        <v>215</v>
      </c>
      <c r="S8925" t="s">
        <v>216</v>
      </c>
      <c r="T8925" t="s">
        <v>35</v>
      </c>
    </row>
    <row r="8926" spans="1:20">
      <c r="A8926" t="s">
        <v>221</v>
      </c>
      <c r="B8926" t="s">
        <v>209</v>
      </c>
      <c r="C8926" t="s">
        <v>276</v>
      </c>
      <c r="D8926" t="s">
        <v>277</v>
      </c>
      <c r="E8926" t="s">
        <v>212</v>
      </c>
      <c r="F8926" s="1">
        <v>34050</v>
      </c>
      <c r="G8926" t="s">
        <v>3202</v>
      </c>
      <c r="H8926">
        <v>201504</v>
      </c>
      <c r="I8926" t="s">
        <v>213</v>
      </c>
      <c r="J8926" t="s">
        <v>28</v>
      </c>
      <c r="K8926" t="s">
        <v>214</v>
      </c>
      <c r="L8926" t="s">
        <v>30</v>
      </c>
      <c r="M8926" t="s">
        <v>31</v>
      </c>
      <c r="N8926" t="s">
        <v>32</v>
      </c>
      <c r="O8926">
        <v>2461.73</v>
      </c>
      <c r="P8926" t="s">
        <v>209</v>
      </c>
      <c r="Q8926" t="s">
        <v>221</v>
      </c>
      <c r="R8926" t="s">
        <v>215</v>
      </c>
      <c r="S8926" t="s">
        <v>216</v>
      </c>
      <c r="T8926" t="s">
        <v>35</v>
      </c>
    </row>
    <row r="8927" spans="1:20">
      <c r="A8927" t="s">
        <v>221</v>
      </c>
      <c r="B8927" t="s">
        <v>209</v>
      </c>
      <c r="C8927" t="s">
        <v>276</v>
      </c>
      <c r="D8927" t="s">
        <v>277</v>
      </c>
      <c r="E8927" t="s">
        <v>212</v>
      </c>
      <c r="F8927" s="1">
        <v>34050</v>
      </c>
      <c r="G8927" t="s">
        <v>3202</v>
      </c>
      <c r="H8927">
        <v>201504</v>
      </c>
      <c r="I8927" t="s">
        <v>213</v>
      </c>
      <c r="J8927" t="s">
        <v>28</v>
      </c>
      <c r="K8927" t="s">
        <v>217</v>
      </c>
      <c r="L8927" t="s">
        <v>30</v>
      </c>
      <c r="M8927" t="s">
        <v>31</v>
      </c>
      <c r="N8927" t="s">
        <v>32</v>
      </c>
      <c r="O8927">
        <v>2461.71</v>
      </c>
      <c r="P8927" t="s">
        <v>209</v>
      </c>
      <c r="Q8927" t="s">
        <v>221</v>
      </c>
      <c r="R8927" t="s">
        <v>215</v>
      </c>
      <c r="S8927" t="s">
        <v>216</v>
      </c>
      <c r="T8927" t="s">
        <v>35</v>
      </c>
    </row>
    <row r="8928" spans="1:20">
      <c r="A8928" t="s">
        <v>246</v>
      </c>
      <c r="B8928" t="s">
        <v>209</v>
      </c>
      <c r="C8928" t="s">
        <v>280</v>
      </c>
      <c r="D8928" t="s">
        <v>281</v>
      </c>
      <c r="E8928" t="s">
        <v>212</v>
      </c>
      <c r="F8928" s="1">
        <v>37869</v>
      </c>
      <c r="G8928" t="s">
        <v>3202</v>
      </c>
      <c r="H8928">
        <v>201504</v>
      </c>
      <c r="I8928" t="s">
        <v>213</v>
      </c>
      <c r="J8928" t="s">
        <v>53</v>
      </c>
      <c r="K8928" t="s">
        <v>214</v>
      </c>
      <c r="L8928" t="s">
        <v>54</v>
      </c>
      <c r="M8928" t="s">
        <v>31</v>
      </c>
      <c r="N8928" t="s">
        <v>32</v>
      </c>
      <c r="O8928">
        <v>16816.47</v>
      </c>
      <c r="P8928" t="s">
        <v>209</v>
      </c>
      <c r="Q8928" t="s">
        <v>246</v>
      </c>
      <c r="R8928" t="s">
        <v>215</v>
      </c>
      <c r="S8928" t="s">
        <v>216</v>
      </c>
      <c r="T8928" t="s">
        <v>35</v>
      </c>
    </row>
    <row r="8929" spans="1:20">
      <c r="A8929" t="s">
        <v>246</v>
      </c>
      <c r="B8929" t="s">
        <v>209</v>
      </c>
      <c r="C8929" t="s">
        <v>289</v>
      </c>
      <c r="D8929" t="s">
        <v>290</v>
      </c>
      <c r="E8929" t="s">
        <v>212</v>
      </c>
      <c r="F8929" s="1">
        <v>38718</v>
      </c>
      <c r="G8929" t="s">
        <v>3202</v>
      </c>
      <c r="H8929">
        <v>201504</v>
      </c>
      <c r="I8929" t="s">
        <v>213</v>
      </c>
      <c r="J8929" t="s">
        <v>53</v>
      </c>
      <c r="K8929" t="s">
        <v>214</v>
      </c>
      <c r="L8929" t="s">
        <v>54</v>
      </c>
      <c r="M8929" t="s">
        <v>31</v>
      </c>
      <c r="N8929" t="s">
        <v>32</v>
      </c>
      <c r="O8929">
        <v>11986.85</v>
      </c>
      <c r="P8929" t="s">
        <v>209</v>
      </c>
      <c r="Q8929" t="s">
        <v>246</v>
      </c>
      <c r="R8929" t="s">
        <v>215</v>
      </c>
      <c r="S8929" t="s">
        <v>216</v>
      </c>
      <c r="T8929" t="s">
        <v>35</v>
      </c>
    </row>
    <row r="8930" spans="1:20">
      <c r="A8930" t="s">
        <v>291</v>
      </c>
      <c r="B8930" t="s">
        <v>209</v>
      </c>
      <c r="C8930" t="s">
        <v>292</v>
      </c>
      <c r="D8930" t="s">
        <v>293</v>
      </c>
      <c r="E8930" t="s">
        <v>212</v>
      </c>
      <c r="F8930" s="1">
        <v>38718</v>
      </c>
      <c r="G8930" t="s">
        <v>3202</v>
      </c>
      <c r="H8930">
        <v>201504</v>
      </c>
      <c r="I8930" t="s">
        <v>213</v>
      </c>
      <c r="J8930" t="s">
        <v>53</v>
      </c>
      <c r="K8930" t="s">
        <v>214</v>
      </c>
      <c r="L8930" t="s">
        <v>54</v>
      </c>
      <c r="M8930" t="s">
        <v>31</v>
      </c>
      <c r="N8930" t="s">
        <v>32</v>
      </c>
      <c r="O8930">
        <v>1059.18</v>
      </c>
      <c r="P8930" t="s">
        <v>209</v>
      </c>
      <c r="Q8930" t="s">
        <v>291</v>
      </c>
      <c r="R8930" t="s">
        <v>215</v>
      </c>
      <c r="S8930" t="s">
        <v>216</v>
      </c>
      <c r="T8930" t="s">
        <v>35</v>
      </c>
    </row>
    <row r="8931" spans="1:20">
      <c r="A8931" t="s">
        <v>291</v>
      </c>
      <c r="B8931" t="s">
        <v>209</v>
      </c>
      <c r="C8931" t="s">
        <v>292</v>
      </c>
      <c r="D8931" t="s">
        <v>293</v>
      </c>
      <c r="E8931" t="s">
        <v>212</v>
      </c>
      <c r="F8931" s="1">
        <v>38718</v>
      </c>
      <c r="G8931" t="s">
        <v>3202</v>
      </c>
      <c r="H8931">
        <v>201504</v>
      </c>
      <c r="I8931" t="s">
        <v>213</v>
      </c>
      <c r="J8931" t="s">
        <v>53</v>
      </c>
      <c r="K8931" t="s">
        <v>217</v>
      </c>
      <c r="L8931" t="s">
        <v>54</v>
      </c>
      <c r="M8931" t="s">
        <v>31</v>
      </c>
      <c r="N8931" t="s">
        <v>32</v>
      </c>
      <c r="O8931">
        <v>197.11</v>
      </c>
      <c r="P8931" t="s">
        <v>209</v>
      </c>
      <c r="Q8931" t="s">
        <v>291</v>
      </c>
      <c r="R8931" t="s">
        <v>215</v>
      </c>
      <c r="S8931" t="s">
        <v>216</v>
      </c>
      <c r="T8931" t="s">
        <v>35</v>
      </c>
    </row>
    <row r="8932" spans="1:20">
      <c r="A8932" t="s">
        <v>226</v>
      </c>
      <c r="B8932" t="s">
        <v>209</v>
      </c>
      <c r="C8932" t="s">
        <v>294</v>
      </c>
      <c r="D8932" t="s">
        <v>295</v>
      </c>
      <c r="E8932" t="s">
        <v>212</v>
      </c>
      <c r="F8932" s="1">
        <v>38718</v>
      </c>
      <c r="G8932" t="s">
        <v>3202</v>
      </c>
      <c r="H8932">
        <v>201504</v>
      </c>
      <c r="I8932" t="s">
        <v>213</v>
      </c>
      <c r="J8932" t="s">
        <v>28</v>
      </c>
      <c r="K8932" t="s">
        <v>214</v>
      </c>
      <c r="L8932" t="s">
        <v>30</v>
      </c>
      <c r="M8932" t="s">
        <v>31</v>
      </c>
      <c r="N8932" t="s">
        <v>32</v>
      </c>
      <c r="O8932">
        <v>886.38</v>
      </c>
      <c r="P8932" t="s">
        <v>209</v>
      </c>
      <c r="Q8932" t="s">
        <v>226</v>
      </c>
      <c r="R8932" t="s">
        <v>215</v>
      </c>
      <c r="S8932" t="s">
        <v>216</v>
      </c>
      <c r="T8932" t="s">
        <v>35</v>
      </c>
    </row>
    <row r="8933" spans="1:20">
      <c r="A8933" t="s">
        <v>226</v>
      </c>
      <c r="B8933" t="s">
        <v>209</v>
      </c>
      <c r="C8933" t="s">
        <v>294</v>
      </c>
      <c r="D8933" t="s">
        <v>295</v>
      </c>
      <c r="E8933" t="s">
        <v>212</v>
      </c>
      <c r="F8933" s="1">
        <v>38718</v>
      </c>
      <c r="G8933" t="s">
        <v>3202</v>
      </c>
      <c r="H8933">
        <v>201504</v>
      </c>
      <c r="I8933" t="s">
        <v>213</v>
      </c>
      <c r="J8933" t="s">
        <v>28</v>
      </c>
      <c r="K8933" t="s">
        <v>217</v>
      </c>
      <c r="L8933" t="s">
        <v>30</v>
      </c>
      <c r="M8933" t="s">
        <v>31</v>
      </c>
      <c r="N8933" t="s">
        <v>32</v>
      </c>
      <c r="O8933">
        <v>886.37</v>
      </c>
      <c r="P8933" t="s">
        <v>209</v>
      </c>
      <c r="Q8933" t="s">
        <v>226</v>
      </c>
      <c r="R8933" t="s">
        <v>215</v>
      </c>
      <c r="S8933" t="s">
        <v>216</v>
      </c>
      <c r="T8933" t="s">
        <v>35</v>
      </c>
    </row>
    <row r="8934" spans="1:20">
      <c r="A8934" t="s">
        <v>226</v>
      </c>
      <c r="B8934" t="s">
        <v>209</v>
      </c>
      <c r="C8934" t="s">
        <v>2420</v>
      </c>
      <c r="D8934" t="s">
        <v>2421</v>
      </c>
      <c r="E8934" t="s">
        <v>212</v>
      </c>
      <c r="F8934" s="1">
        <v>38718</v>
      </c>
      <c r="G8934" t="s">
        <v>3202</v>
      </c>
      <c r="H8934">
        <v>201504</v>
      </c>
      <c r="I8934" t="s">
        <v>213</v>
      </c>
      <c r="J8934" t="s">
        <v>53</v>
      </c>
      <c r="K8934" t="s">
        <v>214</v>
      </c>
      <c r="L8934" t="s">
        <v>54</v>
      </c>
      <c r="M8934" t="s">
        <v>31</v>
      </c>
      <c r="N8934" t="s">
        <v>32</v>
      </c>
      <c r="O8934">
        <v>282.72000000000003</v>
      </c>
      <c r="P8934" t="s">
        <v>209</v>
      </c>
      <c r="Q8934" t="s">
        <v>226</v>
      </c>
      <c r="R8934" t="s">
        <v>215</v>
      </c>
      <c r="S8934" t="s">
        <v>216</v>
      </c>
      <c r="T8934" t="s">
        <v>35</v>
      </c>
    </row>
    <row r="8935" spans="1:20">
      <c r="A8935" t="s">
        <v>226</v>
      </c>
      <c r="B8935" t="s">
        <v>209</v>
      </c>
      <c r="C8935" t="s">
        <v>2420</v>
      </c>
      <c r="D8935" t="s">
        <v>2421</v>
      </c>
      <c r="E8935" t="s">
        <v>212</v>
      </c>
      <c r="F8935" s="1">
        <v>38718</v>
      </c>
      <c r="G8935" t="s">
        <v>3202</v>
      </c>
      <c r="H8935">
        <v>201504</v>
      </c>
      <c r="I8935" t="s">
        <v>213</v>
      </c>
      <c r="J8935" t="s">
        <v>53</v>
      </c>
      <c r="K8935" t="s">
        <v>217</v>
      </c>
      <c r="L8935" t="s">
        <v>54</v>
      </c>
      <c r="M8935" t="s">
        <v>31</v>
      </c>
      <c r="N8935" t="s">
        <v>32</v>
      </c>
      <c r="O8935">
        <v>377.22</v>
      </c>
      <c r="P8935" t="s">
        <v>209</v>
      </c>
      <c r="Q8935" t="s">
        <v>226</v>
      </c>
      <c r="R8935" t="s">
        <v>215</v>
      </c>
      <c r="S8935" t="s">
        <v>216</v>
      </c>
      <c r="T8935" t="s">
        <v>35</v>
      </c>
    </row>
    <row r="8936" spans="1:20">
      <c r="A8936" t="s">
        <v>221</v>
      </c>
      <c r="B8936" t="s">
        <v>209</v>
      </c>
      <c r="C8936" t="s">
        <v>298</v>
      </c>
      <c r="D8936" t="s">
        <v>299</v>
      </c>
      <c r="E8936" t="s">
        <v>212</v>
      </c>
      <c r="F8936" s="1">
        <v>38718</v>
      </c>
      <c r="G8936" t="s">
        <v>3202</v>
      </c>
      <c r="H8936">
        <v>201504</v>
      </c>
      <c r="I8936" t="s">
        <v>213</v>
      </c>
      <c r="J8936" t="s">
        <v>28</v>
      </c>
      <c r="K8936" t="s">
        <v>214</v>
      </c>
      <c r="L8936" t="s">
        <v>30</v>
      </c>
      <c r="M8936" t="s">
        <v>31</v>
      </c>
      <c r="N8936" t="s">
        <v>32</v>
      </c>
      <c r="O8936">
        <v>2301.33</v>
      </c>
      <c r="P8936" t="s">
        <v>209</v>
      </c>
      <c r="Q8936" t="s">
        <v>221</v>
      </c>
      <c r="R8936" t="s">
        <v>215</v>
      </c>
      <c r="S8936" t="s">
        <v>216</v>
      </c>
      <c r="T8936" t="s">
        <v>35</v>
      </c>
    </row>
    <row r="8937" spans="1:20">
      <c r="A8937" t="s">
        <v>221</v>
      </c>
      <c r="B8937" t="s">
        <v>209</v>
      </c>
      <c r="C8937" t="s">
        <v>298</v>
      </c>
      <c r="D8937" t="s">
        <v>299</v>
      </c>
      <c r="E8937" t="s">
        <v>212</v>
      </c>
      <c r="F8937" s="1">
        <v>38718</v>
      </c>
      <c r="G8937" t="s">
        <v>3202</v>
      </c>
      <c r="H8937">
        <v>201504</v>
      </c>
      <c r="I8937" t="s">
        <v>213</v>
      </c>
      <c r="J8937" t="s">
        <v>28</v>
      </c>
      <c r="K8937" t="s">
        <v>217</v>
      </c>
      <c r="L8937" t="s">
        <v>30</v>
      </c>
      <c r="M8937" t="s">
        <v>31</v>
      </c>
      <c r="N8937" t="s">
        <v>32</v>
      </c>
      <c r="O8937">
        <v>3.5300000000000002</v>
      </c>
      <c r="P8937" t="s">
        <v>209</v>
      </c>
      <c r="Q8937" t="s">
        <v>221</v>
      </c>
      <c r="R8937" t="s">
        <v>215</v>
      </c>
      <c r="S8937" t="s">
        <v>216</v>
      </c>
      <c r="T8937" t="s">
        <v>35</v>
      </c>
    </row>
    <row r="8938" spans="1:20">
      <c r="A8938" t="s">
        <v>221</v>
      </c>
      <c r="B8938" t="s">
        <v>209</v>
      </c>
      <c r="C8938" t="s">
        <v>300</v>
      </c>
      <c r="D8938" t="s">
        <v>301</v>
      </c>
      <c r="E8938" t="s">
        <v>212</v>
      </c>
      <c r="F8938" s="1">
        <v>38718</v>
      </c>
      <c r="G8938" t="s">
        <v>3202</v>
      </c>
      <c r="H8938">
        <v>201504</v>
      </c>
      <c r="I8938" t="s">
        <v>213</v>
      </c>
      <c r="J8938" t="s">
        <v>28</v>
      </c>
      <c r="K8938" t="s">
        <v>214</v>
      </c>
      <c r="L8938" t="s">
        <v>30</v>
      </c>
      <c r="M8938" t="s">
        <v>31</v>
      </c>
      <c r="N8938" t="s">
        <v>32</v>
      </c>
      <c r="O8938">
        <v>1420.7</v>
      </c>
      <c r="P8938" t="s">
        <v>209</v>
      </c>
      <c r="Q8938" t="s">
        <v>221</v>
      </c>
      <c r="R8938" t="s">
        <v>215</v>
      </c>
      <c r="S8938" t="s">
        <v>216</v>
      </c>
      <c r="T8938" t="s">
        <v>35</v>
      </c>
    </row>
    <row r="8939" spans="1:20">
      <c r="A8939" t="s">
        <v>221</v>
      </c>
      <c r="B8939" t="s">
        <v>209</v>
      </c>
      <c r="C8939" t="s">
        <v>300</v>
      </c>
      <c r="D8939" t="s">
        <v>301</v>
      </c>
      <c r="E8939" t="s">
        <v>212</v>
      </c>
      <c r="F8939" s="1">
        <v>38718</v>
      </c>
      <c r="G8939" t="s">
        <v>3202</v>
      </c>
      <c r="H8939">
        <v>201504</v>
      </c>
      <c r="I8939" t="s">
        <v>213</v>
      </c>
      <c r="J8939" t="s">
        <v>28</v>
      </c>
      <c r="K8939" t="s">
        <v>217</v>
      </c>
      <c r="L8939" t="s">
        <v>30</v>
      </c>
      <c r="M8939" t="s">
        <v>31</v>
      </c>
      <c r="N8939" t="s">
        <v>32</v>
      </c>
      <c r="O8939">
        <v>1420.78</v>
      </c>
      <c r="P8939" t="s">
        <v>209</v>
      </c>
      <c r="Q8939" t="s">
        <v>221</v>
      </c>
      <c r="R8939" t="s">
        <v>215</v>
      </c>
      <c r="S8939" t="s">
        <v>216</v>
      </c>
      <c r="T8939" t="s">
        <v>35</v>
      </c>
    </row>
    <row r="8940" spans="1:20">
      <c r="A8940" t="s">
        <v>221</v>
      </c>
      <c r="B8940" t="s">
        <v>209</v>
      </c>
      <c r="C8940" t="s">
        <v>304</v>
      </c>
      <c r="D8940" t="s">
        <v>305</v>
      </c>
      <c r="E8940" t="s">
        <v>212</v>
      </c>
      <c r="F8940" s="1">
        <v>38718</v>
      </c>
      <c r="G8940" t="s">
        <v>3202</v>
      </c>
      <c r="H8940">
        <v>201504</v>
      </c>
      <c r="I8940" t="s">
        <v>213</v>
      </c>
      <c r="J8940" t="s">
        <v>28</v>
      </c>
      <c r="K8940" t="s">
        <v>217</v>
      </c>
      <c r="L8940" t="s">
        <v>30</v>
      </c>
      <c r="M8940" t="s">
        <v>31</v>
      </c>
      <c r="N8940" t="s">
        <v>32</v>
      </c>
      <c r="O8940">
        <v>184.37</v>
      </c>
      <c r="P8940" t="s">
        <v>209</v>
      </c>
      <c r="Q8940" t="s">
        <v>221</v>
      </c>
      <c r="R8940" t="s">
        <v>215</v>
      </c>
      <c r="S8940" t="s">
        <v>216</v>
      </c>
      <c r="T8940" t="s">
        <v>35</v>
      </c>
    </row>
    <row r="8941" spans="1:20">
      <c r="A8941" t="s">
        <v>255</v>
      </c>
      <c r="B8941" t="s">
        <v>209</v>
      </c>
      <c r="C8941" t="s">
        <v>313</v>
      </c>
      <c r="D8941" t="s">
        <v>314</v>
      </c>
      <c r="E8941" t="s">
        <v>258</v>
      </c>
      <c r="F8941" s="1">
        <v>40179</v>
      </c>
      <c r="G8941" t="s">
        <v>3202</v>
      </c>
      <c r="H8941">
        <v>201504</v>
      </c>
      <c r="I8941" t="s">
        <v>213</v>
      </c>
      <c r="J8941" t="s">
        <v>253</v>
      </c>
      <c r="K8941" t="s">
        <v>214</v>
      </c>
      <c r="L8941" t="s">
        <v>254</v>
      </c>
      <c r="M8941" t="s">
        <v>31</v>
      </c>
      <c r="N8941" t="s">
        <v>32</v>
      </c>
      <c r="O8941">
        <v>1461.44</v>
      </c>
      <c r="P8941" t="s">
        <v>209</v>
      </c>
      <c r="Q8941" t="s">
        <v>255</v>
      </c>
      <c r="R8941" t="s">
        <v>215</v>
      </c>
      <c r="S8941" t="s">
        <v>216</v>
      </c>
      <c r="T8941" t="s">
        <v>35</v>
      </c>
    </row>
    <row r="8942" spans="1:20">
      <c r="A8942" t="s">
        <v>255</v>
      </c>
      <c r="B8942" t="s">
        <v>209</v>
      </c>
      <c r="C8942" t="s">
        <v>313</v>
      </c>
      <c r="D8942" t="s">
        <v>314</v>
      </c>
      <c r="E8942" t="s">
        <v>258</v>
      </c>
      <c r="F8942" s="1">
        <v>40179</v>
      </c>
      <c r="G8942" t="s">
        <v>3202</v>
      </c>
      <c r="H8942">
        <v>201504</v>
      </c>
      <c r="I8942" t="s">
        <v>213</v>
      </c>
      <c r="J8942" t="s">
        <v>253</v>
      </c>
      <c r="K8942" t="s">
        <v>217</v>
      </c>
      <c r="L8942" t="s">
        <v>254</v>
      </c>
      <c r="M8942" t="s">
        <v>31</v>
      </c>
      <c r="N8942" t="s">
        <v>32</v>
      </c>
      <c r="O8942">
        <v>271.98</v>
      </c>
      <c r="P8942" t="s">
        <v>209</v>
      </c>
      <c r="Q8942" t="s">
        <v>255</v>
      </c>
      <c r="R8942" t="s">
        <v>215</v>
      </c>
      <c r="S8942" t="s">
        <v>216</v>
      </c>
      <c r="T8942" t="s">
        <v>35</v>
      </c>
    </row>
    <row r="8943" spans="1:20">
      <c r="A8943" t="s">
        <v>259</v>
      </c>
      <c r="B8943" t="s">
        <v>209</v>
      </c>
      <c r="C8943" t="s">
        <v>315</v>
      </c>
      <c r="D8943" t="s">
        <v>316</v>
      </c>
      <c r="E8943" t="s">
        <v>258</v>
      </c>
      <c r="F8943" s="1">
        <v>40179</v>
      </c>
      <c r="G8943" t="s">
        <v>3202</v>
      </c>
      <c r="H8943">
        <v>201504</v>
      </c>
      <c r="I8943" t="s">
        <v>213</v>
      </c>
      <c r="J8943" t="s">
        <v>253</v>
      </c>
      <c r="K8943" t="s">
        <v>214</v>
      </c>
      <c r="L8943" t="s">
        <v>254</v>
      </c>
      <c r="M8943" t="s">
        <v>31</v>
      </c>
      <c r="N8943" t="s">
        <v>32</v>
      </c>
      <c r="O8943">
        <v>8940.3000000000011</v>
      </c>
      <c r="P8943" t="s">
        <v>209</v>
      </c>
      <c r="Q8943" t="s">
        <v>259</v>
      </c>
      <c r="R8943" t="s">
        <v>215</v>
      </c>
      <c r="S8943" t="s">
        <v>216</v>
      </c>
      <c r="T8943" t="s">
        <v>35</v>
      </c>
    </row>
    <row r="8944" spans="1:20">
      <c r="A8944" t="s">
        <v>259</v>
      </c>
      <c r="B8944" t="s">
        <v>209</v>
      </c>
      <c r="C8944" t="s">
        <v>315</v>
      </c>
      <c r="D8944" t="s">
        <v>316</v>
      </c>
      <c r="E8944" t="s">
        <v>258</v>
      </c>
      <c r="F8944" s="1">
        <v>40179</v>
      </c>
      <c r="G8944" t="s">
        <v>3202</v>
      </c>
      <c r="H8944">
        <v>201504</v>
      </c>
      <c r="I8944" t="s">
        <v>213</v>
      </c>
      <c r="J8944" t="s">
        <v>253</v>
      </c>
      <c r="K8944" t="s">
        <v>217</v>
      </c>
      <c r="L8944" t="s">
        <v>254</v>
      </c>
      <c r="M8944" t="s">
        <v>31</v>
      </c>
      <c r="N8944" t="s">
        <v>32</v>
      </c>
      <c r="O8944">
        <v>8940.27</v>
      </c>
      <c r="P8944" t="s">
        <v>209</v>
      </c>
      <c r="Q8944" t="s">
        <v>259</v>
      </c>
      <c r="R8944" t="s">
        <v>215</v>
      </c>
      <c r="S8944" t="s">
        <v>216</v>
      </c>
      <c r="T8944" t="s">
        <v>35</v>
      </c>
    </row>
    <row r="8945" spans="1:20">
      <c r="A8945" t="s">
        <v>306</v>
      </c>
      <c r="B8945" t="s">
        <v>209</v>
      </c>
      <c r="C8945" t="s">
        <v>317</v>
      </c>
      <c r="D8945" t="s">
        <v>318</v>
      </c>
      <c r="E8945" t="s">
        <v>258</v>
      </c>
      <c r="F8945" s="1">
        <v>40179</v>
      </c>
      <c r="G8945" t="s">
        <v>3202</v>
      </c>
      <c r="H8945">
        <v>201504</v>
      </c>
      <c r="I8945" t="s">
        <v>213</v>
      </c>
      <c r="J8945" t="s">
        <v>253</v>
      </c>
      <c r="K8945" t="s">
        <v>214</v>
      </c>
      <c r="L8945" t="s">
        <v>254</v>
      </c>
      <c r="M8945" t="s">
        <v>31</v>
      </c>
      <c r="N8945" t="s">
        <v>32</v>
      </c>
      <c r="O8945">
        <v>3696.92</v>
      </c>
      <c r="P8945" t="s">
        <v>209</v>
      </c>
      <c r="Q8945" t="s">
        <v>306</v>
      </c>
      <c r="R8945" t="s">
        <v>215</v>
      </c>
      <c r="S8945" t="s">
        <v>216</v>
      </c>
      <c r="T8945" t="s">
        <v>35</v>
      </c>
    </row>
    <row r="8946" spans="1:20">
      <c r="A8946" t="s">
        <v>306</v>
      </c>
      <c r="B8946" t="s">
        <v>209</v>
      </c>
      <c r="C8946" t="s">
        <v>317</v>
      </c>
      <c r="D8946" t="s">
        <v>318</v>
      </c>
      <c r="E8946" t="s">
        <v>258</v>
      </c>
      <c r="F8946" s="1">
        <v>40179</v>
      </c>
      <c r="G8946" t="s">
        <v>3202</v>
      </c>
      <c r="H8946">
        <v>201504</v>
      </c>
      <c r="I8946" t="s">
        <v>213</v>
      </c>
      <c r="J8946" t="s">
        <v>253</v>
      </c>
      <c r="K8946" t="s">
        <v>217</v>
      </c>
      <c r="L8946" t="s">
        <v>254</v>
      </c>
      <c r="M8946" t="s">
        <v>31</v>
      </c>
      <c r="N8946" t="s">
        <v>32</v>
      </c>
      <c r="O8946">
        <v>3696.85</v>
      </c>
      <c r="P8946" t="s">
        <v>209</v>
      </c>
      <c r="Q8946" t="s">
        <v>306</v>
      </c>
      <c r="R8946" t="s">
        <v>215</v>
      </c>
      <c r="S8946" t="s">
        <v>216</v>
      </c>
      <c r="T8946" t="s">
        <v>35</v>
      </c>
    </row>
    <row r="8947" spans="1:20">
      <c r="A8947" t="s">
        <v>259</v>
      </c>
      <c r="B8947" t="s">
        <v>209</v>
      </c>
      <c r="C8947" t="s">
        <v>319</v>
      </c>
      <c r="D8947" t="s">
        <v>320</v>
      </c>
      <c r="E8947" t="s">
        <v>258</v>
      </c>
      <c r="F8947" s="1">
        <v>40179</v>
      </c>
      <c r="G8947" t="s">
        <v>3202</v>
      </c>
      <c r="H8947">
        <v>201504</v>
      </c>
      <c r="I8947" t="s">
        <v>213</v>
      </c>
      <c r="J8947" t="s">
        <v>253</v>
      </c>
      <c r="K8947" t="s">
        <v>214</v>
      </c>
      <c r="L8947" t="s">
        <v>254</v>
      </c>
      <c r="M8947" t="s">
        <v>31</v>
      </c>
      <c r="N8947" t="s">
        <v>32</v>
      </c>
      <c r="O8947">
        <v>386.58</v>
      </c>
      <c r="P8947" t="s">
        <v>209</v>
      </c>
      <c r="Q8947" t="s">
        <v>259</v>
      </c>
      <c r="R8947" t="s">
        <v>215</v>
      </c>
      <c r="S8947" t="s">
        <v>216</v>
      </c>
      <c r="T8947" t="s">
        <v>35</v>
      </c>
    </row>
    <row r="8948" spans="1:20">
      <c r="A8948" t="s">
        <v>259</v>
      </c>
      <c r="B8948" t="s">
        <v>209</v>
      </c>
      <c r="C8948" t="s">
        <v>319</v>
      </c>
      <c r="D8948" t="s">
        <v>320</v>
      </c>
      <c r="E8948" t="s">
        <v>258</v>
      </c>
      <c r="F8948" s="1">
        <v>40179</v>
      </c>
      <c r="G8948" t="s">
        <v>3202</v>
      </c>
      <c r="H8948">
        <v>201504</v>
      </c>
      <c r="I8948" t="s">
        <v>213</v>
      </c>
      <c r="J8948" t="s">
        <v>253</v>
      </c>
      <c r="K8948" t="s">
        <v>217</v>
      </c>
      <c r="L8948" t="s">
        <v>254</v>
      </c>
      <c r="M8948" t="s">
        <v>31</v>
      </c>
      <c r="N8948" t="s">
        <v>32</v>
      </c>
      <c r="O8948">
        <v>71.94</v>
      </c>
      <c r="P8948" t="s">
        <v>209</v>
      </c>
      <c r="Q8948" t="s">
        <v>259</v>
      </c>
      <c r="R8948" t="s">
        <v>215</v>
      </c>
      <c r="S8948" t="s">
        <v>216</v>
      </c>
      <c r="T8948" t="s">
        <v>35</v>
      </c>
    </row>
    <row r="8949" spans="1:20">
      <c r="A8949" t="s">
        <v>249</v>
      </c>
      <c r="B8949" t="s">
        <v>209</v>
      </c>
      <c r="C8949" t="s">
        <v>321</v>
      </c>
      <c r="D8949" t="s">
        <v>322</v>
      </c>
      <c r="E8949" t="s">
        <v>258</v>
      </c>
      <c r="F8949" s="1">
        <v>40179</v>
      </c>
      <c r="G8949" t="s">
        <v>3202</v>
      </c>
      <c r="H8949">
        <v>201504</v>
      </c>
      <c r="I8949" t="s">
        <v>213</v>
      </c>
      <c r="J8949" t="s">
        <v>253</v>
      </c>
      <c r="K8949" t="s">
        <v>214</v>
      </c>
      <c r="L8949" t="s">
        <v>254</v>
      </c>
      <c r="M8949" t="s">
        <v>31</v>
      </c>
      <c r="N8949" t="s">
        <v>32</v>
      </c>
      <c r="O8949">
        <v>15.63</v>
      </c>
      <c r="P8949" t="s">
        <v>209</v>
      </c>
      <c r="Q8949" t="s">
        <v>249</v>
      </c>
      <c r="R8949" t="s">
        <v>215</v>
      </c>
      <c r="S8949" t="s">
        <v>216</v>
      </c>
      <c r="T8949" t="s">
        <v>35</v>
      </c>
    </row>
    <row r="8950" spans="1:20">
      <c r="A8950" t="s">
        <v>249</v>
      </c>
      <c r="B8950" t="s">
        <v>209</v>
      </c>
      <c r="C8950" t="s">
        <v>321</v>
      </c>
      <c r="D8950" t="s">
        <v>322</v>
      </c>
      <c r="E8950" t="s">
        <v>258</v>
      </c>
      <c r="F8950" s="1">
        <v>40179</v>
      </c>
      <c r="G8950" t="s">
        <v>3202</v>
      </c>
      <c r="H8950">
        <v>201504</v>
      </c>
      <c r="I8950" t="s">
        <v>213</v>
      </c>
      <c r="J8950" t="s">
        <v>253</v>
      </c>
      <c r="K8950" t="s">
        <v>217</v>
      </c>
      <c r="L8950" t="s">
        <v>254</v>
      </c>
      <c r="M8950" t="s">
        <v>31</v>
      </c>
      <c r="N8950" t="s">
        <v>32</v>
      </c>
      <c r="O8950">
        <v>15.63</v>
      </c>
      <c r="P8950" t="s">
        <v>209</v>
      </c>
      <c r="Q8950" t="s">
        <v>249</v>
      </c>
      <c r="R8950" t="s">
        <v>215</v>
      </c>
      <c r="S8950" t="s">
        <v>216</v>
      </c>
      <c r="T8950" t="s">
        <v>35</v>
      </c>
    </row>
    <row r="8951" spans="1:20">
      <c r="A8951" t="s">
        <v>335</v>
      </c>
      <c r="B8951" t="s">
        <v>209</v>
      </c>
      <c r="C8951" t="s">
        <v>2673</v>
      </c>
      <c r="D8951" t="s">
        <v>2674</v>
      </c>
      <c r="E8951" t="s">
        <v>212</v>
      </c>
      <c r="F8951" s="1">
        <v>40179</v>
      </c>
      <c r="G8951" t="s">
        <v>3202</v>
      </c>
      <c r="H8951">
        <v>201504</v>
      </c>
      <c r="I8951" t="s">
        <v>213</v>
      </c>
      <c r="J8951" t="s">
        <v>28</v>
      </c>
      <c r="K8951" t="s">
        <v>214</v>
      </c>
      <c r="L8951" t="s">
        <v>30</v>
      </c>
      <c r="M8951" t="s">
        <v>31</v>
      </c>
      <c r="N8951" t="s">
        <v>32</v>
      </c>
      <c r="O8951">
        <v>2529.48</v>
      </c>
      <c r="P8951" t="s">
        <v>209</v>
      </c>
      <c r="Q8951" t="s">
        <v>335</v>
      </c>
      <c r="R8951" t="s">
        <v>215</v>
      </c>
      <c r="S8951" t="s">
        <v>216</v>
      </c>
      <c r="T8951" t="s">
        <v>35</v>
      </c>
    </row>
    <row r="8952" spans="1:20">
      <c r="A8952" t="s">
        <v>335</v>
      </c>
      <c r="B8952" t="s">
        <v>209</v>
      </c>
      <c r="C8952" t="s">
        <v>2673</v>
      </c>
      <c r="D8952" t="s">
        <v>2674</v>
      </c>
      <c r="E8952" t="s">
        <v>212</v>
      </c>
      <c r="F8952" s="1">
        <v>40179</v>
      </c>
      <c r="G8952" t="s">
        <v>3202</v>
      </c>
      <c r="H8952">
        <v>201504</v>
      </c>
      <c r="I8952" t="s">
        <v>213</v>
      </c>
      <c r="J8952" t="s">
        <v>28</v>
      </c>
      <c r="K8952" t="s">
        <v>217</v>
      </c>
      <c r="L8952" t="s">
        <v>30</v>
      </c>
      <c r="M8952" t="s">
        <v>31</v>
      </c>
      <c r="N8952" t="s">
        <v>32</v>
      </c>
      <c r="O8952">
        <v>176.76</v>
      </c>
      <c r="P8952" t="s">
        <v>209</v>
      </c>
      <c r="Q8952" t="s">
        <v>335</v>
      </c>
      <c r="R8952" t="s">
        <v>215</v>
      </c>
      <c r="S8952" t="s">
        <v>216</v>
      </c>
      <c r="T8952" t="s">
        <v>35</v>
      </c>
    </row>
    <row r="8953" spans="1:20">
      <c r="A8953" t="s">
        <v>259</v>
      </c>
      <c r="B8953" t="s">
        <v>209</v>
      </c>
      <c r="C8953" t="s">
        <v>323</v>
      </c>
      <c r="D8953" t="s">
        <v>324</v>
      </c>
      <c r="E8953" t="s">
        <v>258</v>
      </c>
      <c r="F8953" s="1">
        <v>40179</v>
      </c>
      <c r="G8953" t="s">
        <v>3202</v>
      </c>
      <c r="H8953">
        <v>201504</v>
      </c>
      <c r="I8953" t="s">
        <v>213</v>
      </c>
      <c r="J8953" t="s">
        <v>253</v>
      </c>
      <c r="K8953" t="s">
        <v>214</v>
      </c>
      <c r="L8953" t="s">
        <v>254</v>
      </c>
      <c r="M8953" t="s">
        <v>31</v>
      </c>
      <c r="N8953" t="s">
        <v>32</v>
      </c>
      <c r="O8953">
        <v>631.96</v>
      </c>
      <c r="P8953" t="s">
        <v>209</v>
      </c>
      <c r="Q8953" t="s">
        <v>259</v>
      </c>
      <c r="R8953" t="s">
        <v>215</v>
      </c>
      <c r="S8953" t="s">
        <v>216</v>
      </c>
      <c r="T8953" t="s">
        <v>35</v>
      </c>
    </row>
    <row r="8954" spans="1:20">
      <c r="A8954" t="s">
        <v>259</v>
      </c>
      <c r="B8954" t="s">
        <v>209</v>
      </c>
      <c r="C8954" t="s">
        <v>323</v>
      </c>
      <c r="D8954" t="s">
        <v>324</v>
      </c>
      <c r="E8954" t="s">
        <v>258</v>
      </c>
      <c r="F8954" s="1">
        <v>40179</v>
      </c>
      <c r="G8954" t="s">
        <v>3202</v>
      </c>
      <c r="H8954">
        <v>201504</v>
      </c>
      <c r="I8954" t="s">
        <v>213</v>
      </c>
      <c r="J8954" t="s">
        <v>253</v>
      </c>
      <c r="K8954" t="s">
        <v>217</v>
      </c>
      <c r="L8954" t="s">
        <v>254</v>
      </c>
      <c r="M8954" t="s">
        <v>31</v>
      </c>
      <c r="N8954" t="s">
        <v>32</v>
      </c>
      <c r="O8954">
        <v>117.62</v>
      </c>
      <c r="P8954" t="s">
        <v>209</v>
      </c>
      <c r="Q8954" t="s">
        <v>259</v>
      </c>
      <c r="R8954" t="s">
        <v>215</v>
      </c>
      <c r="S8954" t="s">
        <v>216</v>
      </c>
      <c r="T8954" t="s">
        <v>35</v>
      </c>
    </row>
    <row r="8955" spans="1:20">
      <c r="A8955" t="s">
        <v>249</v>
      </c>
      <c r="B8955" t="s">
        <v>209</v>
      </c>
      <c r="C8955" t="s">
        <v>325</v>
      </c>
      <c r="D8955" t="s">
        <v>326</v>
      </c>
      <c r="E8955" t="s">
        <v>258</v>
      </c>
      <c r="F8955" s="1">
        <v>40179</v>
      </c>
      <c r="G8955" t="s">
        <v>3202</v>
      </c>
      <c r="H8955">
        <v>201504</v>
      </c>
      <c r="I8955" t="s">
        <v>213</v>
      </c>
      <c r="J8955" t="s">
        <v>253</v>
      </c>
      <c r="K8955" t="s">
        <v>214</v>
      </c>
      <c r="L8955" t="s">
        <v>254</v>
      </c>
      <c r="M8955" t="s">
        <v>31</v>
      </c>
      <c r="N8955" t="s">
        <v>32</v>
      </c>
      <c r="O8955">
        <v>2484.9299999999998</v>
      </c>
      <c r="P8955" t="s">
        <v>209</v>
      </c>
      <c r="Q8955" t="s">
        <v>249</v>
      </c>
      <c r="R8955" t="s">
        <v>215</v>
      </c>
      <c r="S8955" t="s">
        <v>216</v>
      </c>
      <c r="T8955" t="s">
        <v>35</v>
      </c>
    </row>
    <row r="8956" spans="1:20">
      <c r="A8956" t="s">
        <v>249</v>
      </c>
      <c r="B8956" t="s">
        <v>209</v>
      </c>
      <c r="C8956" t="s">
        <v>325</v>
      </c>
      <c r="D8956" t="s">
        <v>326</v>
      </c>
      <c r="E8956" t="s">
        <v>258</v>
      </c>
      <c r="F8956" s="1">
        <v>40179</v>
      </c>
      <c r="G8956" t="s">
        <v>3202</v>
      </c>
      <c r="H8956">
        <v>201504</v>
      </c>
      <c r="I8956" t="s">
        <v>213</v>
      </c>
      <c r="J8956" t="s">
        <v>253</v>
      </c>
      <c r="K8956" t="s">
        <v>217</v>
      </c>
      <c r="L8956" t="s">
        <v>254</v>
      </c>
      <c r="M8956" t="s">
        <v>31</v>
      </c>
      <c r="N8956" t="s">
        <v>32</v>
      </c>
      <c r="O8956">
        <v>576.65</v>
      </c>
      <c r="P8956" t="s">
        <v>209</v>
      </c>
      <c r="Q8956" t="s">
        <v>249</v>
      </c>
      <c r="R8956" t="s">
        <v>215</v>
      </c>
      <c r="S8956" t="s">
        <v>216</v>
      </c>
      <c r="T8956" t="s">
        <v>35</v>
      </c>
    </row>
    <row r="8957" spans="1:20">
      <c r="A8957" t="s">
        <v>255</v>
      </c>
      <c r="B8957" t="s">
        <v>209</v>
      </c>
      <c r="C8957" t="s">
        <v>327</v>
      </c>
      <c r="D8957" t="s">
        <v>328</v>
      </c>
      <c r="E8957" t="s">
        <v>258</v>
      </c>
      <c r="F8957" s="1">
        <v>40179</v>
      </c>
      <c r="G8957" t="s">
        <v>3202</v>
      </c>
      <c r="H8957">
        <v>201504</v>
      </c>
      <c r="I8957" t="s">
        <v>213</v>
      </c>
      <c r="J8957" t="s">
        <v>253</v>
      </c>
      <c r="K8957" t="s">
        <v>214</v>
      </c>
      <c r="L8957" t="s">
        <v>254</v>
      </c>
      <c r="M8957" t="s">
        <v>31</v>
      </c>
      <c r="N8957" t="s">
        <v>32</v>
      </c>
      <c r="O8957">
        <v>2060.13</v>
      </c>
      <c r="P8957" t="s">
        <v>209</v>
      </c>
      <c r="Q8957" t="s">
        <v>255</v>
      </c>
      <c r="R8957" t="s">
        <v>215</v>
      </c>
      <c r="S8957" t="s">
        <v>216</v>
      </c>
      <c r="T8957" t="s">
        <v>35</v>
      </c>
    </row>
    <row r="8958" spans="1:20">
      <c r="A8958" t="s">
        <v>255</v>
      </c>
      <c r="B8958" t="s">
        <v>209</v>
      </c>
      <c r="C8958" t="s">
        <v>327</v>
      </c>
      <c r="D8958" t="s">
        <v>328</v>
      </c>
      <c r="E8958" t="s">
        <v>258</v>
      </c>
      <c r="F8958" s="1">
        <v>40179</v>
      </c>
      <c r="G8958" t="s">
        <v>3202</v>
      </c>
      <c r="H8958">
        <v>201504</v>
      </c>
      <c r="I8958" t="s">
        <v>213</v>
      </c>
      <c r="J8958" t="s">
        <v>253</v>
      </c>
      <c r="K8958" t="s">
        <v>217</v>
      </c>
      <c r="L8958" t="s">
        <v>254</v>
      </c>
      <c r="M8958" t="s">
        <v>31</v>
      </c>
      <c r="N8958" t="s">
        <v>32</v>
      </c>
      <c r="O8958">
        <v>1112.9100000000001</v>
      </c>
      <c r="P8958" t="s">
        <v>209</v>
      </c>
      <c r="Q8958" t="s">
        <v>255</v>
      </c>
      <c r="R8958" t="s">
        <v>215</v>
      </c>
      <c r="S8958" t="s">
        <v>216</v>
      </c>
      <c r="T8958" t="s">
        <v>35</v>
      </c>
    </row>
    <row r="8959" spans="1:20">
      <c r="A8959" t="s">
        <v>259</v>
      </c>
      <c r="B8959" t="s">
        <v>209</v>
      </c>
      <c r="C8959" t="s">
        <v>329</v>
      </c>
      <c r="D8959" t="s">
        <v>330</v>
      </c>
      <c r="E8959" t="s">
        <v>258</v>
      </c>
      <c r="F8959" s="1">
        <v>40179</v>
      </c>
      <c r="G8959" t="s">
        <v>3202</v>
      </c>
      <c r="H8959">
        <v>201504</v>
      </c>
      <c r="I8959" t="s">
        <v>213</v>
      </c>
      <c r="J8959" t="s">
        <v>253</v>
      </c>
      <c r="K8959" t="s">
        <v>214</v>
      </c>
      <c r="L8959" t="s">
        <v>254</v>
      </c>
      <c r="M8959" t="s">
        <v>31</v>
      </c>
      <c r="N8959" t="s">
        <v>32</v>
      </c>
      <c r="O8959">
        <v>53848.97</v>
      </c>
      <c r="P8959" t="s">
        <v>209</v>
      </c>
      <c r="Q8959" t="s">
        <v>259</v>
      </c>
      <c r="R8959" t="s">
        <v>215</v>
      </c>
      <c r="S8959" t="s">
        <v>216</v>
      </c>
      <c r="T8959" t="s">
        <v>35</v>
      </c>
    </row>
    <row r="8960" spans="1:20">
      <c r="A8960" t="s">
        <v>259</v>
      </c>
      <c r="B8960" t="s">
        <v>209</v>
      </c>
      <c r="C8960" t="s">
        <v>329</v>
      </c>
      <c r="D8960" t="s">
        <v>330</v>
      </c>
      <c r="E8960" t="s">
        <v>258</v>
      </c>
      <c r="F8960" s="1">
        <v>40179</v>
      </c>
      <c r="G8960" t="s">
        <v>3202</v>
      </c>
      <c r="H8960">
        <v>201504</v>
      </c>
      <c r="I8960" t="s">
        <v>213</v>
      </c>
      <c r="J8960" t="s">
        <v>253</v>
      </c>
      <c r="K8960" t="s">
        <v>217</v>
      </c>
      <c r="L8960" t="s">
        <v>254</v>
      </c>
      <c r="M8960" t="s">
        <v>31</v>
      </c>
      <c r="N8960" t="s">
        <v>32</v>
      </c>
      <c r="O8960">
        <v>53848.76</v>
      </c>
      <c r="P8960" t="s">
        <v>209</v>
      </c>
      <c r="Q8960" t="s">
        <v>259</v>
      </c>
      <c r="R8960" t="s">
        <v>215</v>
      </c>
      <c r="S8960" t="s">
        <v>216</v>
      </c>
      <c r="T8960" t="s">
        <v>35</v>
      </c>
    </row>
    <row r="8961" spans="1:20">
      <c r="A8961" t="s">
        <v>306</v>
      </c>
      <c r="B8961" t="s">
        <v>209</v>
      </c>
      <c r="C8961" t="s">
        <v>331</v>
      </c>
      <c r="D8961" t="s">
        <v>332</v>
      </c>
      <c r="E8961" t="s">
        <v>258</v>
      </c>
      <c r="F8961" s="1">
        <v>40179</v>
      </c>
      <c r="G8961" t="s">
        <v>3202</v>
      </c>
      <c r="H8961">
        <v>201504</v>
      </c>
      <c r="I8961" t="s">
        <v>213</v>
      </c>
      <c r="J8961" t="s">
        <v>253</v>
      </c>
      <c r="K8961" t="s">
        <v>214</v>
      </c>
      <c r="L8961" t="s">
        <v>254</v>
      </c>
      <c r="M8961" t="s">
        <v>31</v>
      </c>
      <c r="N8961" t="s">
        <v>32</v>
      </c>
      <c r="O8961">
        <v>9728.39</v>
      </c>
      <c r="P8961" t="s">
        <v>209</v>
      </c>
      <c r="Q8961" t="s">
        <v>306</v>
      </c>
      <c r="R8961" t="s">
        <v>215</v>
      </c>
      <c r="S8961" t="s">
        <v>216</v>
      </c>
      <c r="T8961" t="s">
        <v>35</v>
      </c>
    </row>
    <row r="8962" spans="1:20">
      <c r="A8962" t="s">
        <v>306</v>
      </c>
      <c r="B8962" t="s">
        <v>209</v>
      </c>
      <c r="C8962" t="s">
        <v>331</v>
      </c>
      <c r="D8962" t="s">
        <v>332</v>
      </c>
      <c r="E8962" t="s">
        <v>258</v>
      </c>
      <c r="F8962" s="1">
        <v>40179</v>
      </c>
      <c r="G8962" t="s">
        <v>3202</v>
      </c>
      <c r="H8962">
        <v>201504</v>
      </c>
      <c r="I8962" t="s">
        <v>213</v>
      </c>
      <c r="J8962" t="s">
        <v>253</v>
      </c>
      <c r="K8962" t="s">
        <v>217</v>
      </c>
      <c r="L8962" t="s">
        <v>254</v>
      </c>
      <c r="M8962" t="s">
        <v>31</v>
      </c>
      <c r="N8962" t="s">
        <v>32</v>
      </c>
      <c r="O8962">
        <v>1810.46</v>
      </c>
      <c r="P8962" t="s">
        <v>209</v>
      </c>
      <c r="Q8962" t="s">
        <v>306</v>
      </c>
      <c r="R8962" t="s">
        <v>215</v>
      </c>
      <c r="S8962" t="s">
        <v>216</v>
      </c>
      <c r="T8962" t="s">
        <v>35</v>
      </c>
    </row>
    <row r="8963" spans="1:20">
      <c r="A8963" t="s">
        <v>335</v>
      </c>
      <c r="B8963" t="s">
        <v>209</v>
      </c>
      <c r="C8963" t="s">
        <v>336</v>
      </c>
      <c r="D8963" t="s">
        <v>337</v>
      </c>
      <c r="E8963" t="s">
        <v>212</v>
      </c>
      <c r="F8963" s="1">
        <v>40179</v>
      </c>
      <c r="G8963" t="s">
        <v>3202</v>
      </c>
      <c r="H8963">
        <v>201504</v>
      </c>
      <c r="I8963" t="s">
        <v>213</v>
      </c>
      <c r="J8963" t="s">
        <v>28</v>
      </c>
      <c r="K8963" t="s">
        <v>214</v>
      </c>
      <c r="L8963" t="s">
        <v>30</v>
      </c>
      <c r="M8963" t="s">
        <v>31</v>
      </c>
      <c r="N8963" t="s">
        <v>32</v>
      </c>
      <c r="O8963">
        <v>1111.47</v>
      </c>
      <c r="P8963" t="s">
        <v>209</v>
      </c>
      <c r="Q8963" t="s">
        <v>335</v>
      </c>
      <c r="R8963" t="s">
        <v>215</v>
      </c>
      <c r="S8963" t="s">
        <v>216</v>
      </c>
      <c r="T8963" t="s">
        <v>35</v>
      </c>
    </row>
    <row r="8964" spans="1:20">
      <c r="A8964" t="s">
        <v>335</v>
      </c>
      <c r="B8964" t="s">
        <v>209</v>
      </c>
      <c r="C8964" t="s">
        <v>336</v>
      </c>
      <c r="D8964" t="s">
        <v>337</v>
      </c>
      <c r="E8964" t="s">
        <v>212</v>
      </c>
      <c r="F8964" s="1">
        <v>40179</v>
      </c>
      <c r="G8964" t="s">
        <v>3202</v>
      </c>
      <c r="H8964">
        <v>201504</v>
      </c>
      <c r="I8964" t="s">
        <v>213</v>
      </c>
      <c r="J8964" t="s">
        <v>28</v>
      </c>
      <c r="K8964" t="s">
        <v>217</v>
      </c>
      <c r="L8964" t="s">
        <v>30</v>
      </c>
      <c r="M8964" t="s">
        <v>31</v>
      </c>
      <c r="N8964" t="s">
        <v>32</v>
      </c>
      <c r="O8964">
        <v>1111.45</v>
      </c>
      <c r="P8964" t="s">
        <v>209</v>
      </c>
      <c r="Q8964" t="s">
        <v>335</v>
      </c>
      <c r="R8964" t="s">
        <v>215</v>
      </c>
      <c r="S8964" t="s">
        <v>216</v>
      </c>
      <c r="T8964" t="s">
        <v>35</v>
      </c>
    </row>
    <row r="8965" spans="1:20">
      <c r="A8965" t="s">
        <v>259</v>
      </c>
      <c r="B8965" t="s">
        <v>209</v>
      </c>
      <c r="C8965" t="s">
        <v>338</v>
      </c>
      <c r="D8965" t="s">
        <v>339</v>
      </c>
      <c r="E8965" t="s">
        <v>258</v>
      </c>
      <c r="F8965" s="1">
        <v>40179</v>
      </c>
      <c r="G8965" t="s">
        <v>3202</v>
      </c>
      <c r="H8965">
        <v>201504</v>
      </c>
      <c r="I8965" t="s">
        <v>213</v>
      </c>
      <c r="J8965" t="s">
        <v>253</v>
      </c>
      <c r="K8965" t="s">
        <v>214</v>
      </c>
      <c r="L8965" t="s">
        <v>254</v>
      </c>
      <c r="M8965" t="s">
        <v>31</v>
      </c>
      <c r="N8965" t="s">
        <v>32</v>
      </c>
      <c r="O8965">
        <v>11218.01</v>
      </c>
      <c r="P8965" t="s">
        <v>209</v>
      </c>
      <c r="Q8965" t="s">
        <v>259</v>
      </c>
      <c r="R8965" t="s">
        <v>215</v>
      </c>
      <c r="S8965" t="s">
        <v>216</v>
      </c>
      <c r="T8965" t="s">
        <v>35</v>
      </c>
    </row>
    <row r="8966" spans="1:20">
      <c r="A8966" t="s">
        <v>259</v>
      </c>
      <c r="B8966" t="s">
        <v>209</v>
      </c>
      <c r="C8966" t="s">
        <v>338</v>
      </c>
      <c r="D8966" t="s">
        <v>339</v>
      </c>
      <c r="E8966" t="s">
        <v>258</v>
      </c>
      <c r="F8966" s="1">
        <v>40179</v>
      </c>
      <c r="G8966" t="s">
        <v>3202</v>
      </c>
      <c r="H8966">
        <v>201504</v>
      </c>
      <c r="I8966" t="s">
        <v>213</v>
      </c>
      <c r="J8966" t="s">
        <v>253</v>
      </c>
      <c r="K8966" t="s">
        <v>217</v>
      </c>
      <c r="L8966" t="s">
        <v>254</v>
      </c>
      <c r="M8966" t="s">
        <v>31</v>
      </c>
      <c r="N8966" t="s">
        <v>32</v>
      </c>
      <c r="O8966">
        <v>11218.04</v>
      </c>
      <c r="P8966" t="s">
        <v>209</v>
      </c>
      <c r="Q8966" t="s">
        <v>259</v>
      </c>
      <c r="R8966" t="s">
        <v>215</v>
      </c>
      <c r="S8966" t="s">
        <v>216</v>
      </c>
      <c r="T8966" t="s">
        <v>35</v>
      </c>
    </row>
    <row r="8967" spans="1:20">
      <c r="A8967" t="s">
        <v>249</v>
      </c>
      <c r="B8967" t="s">
        <v>209</v>
      </c>
      <c r="C8967" t="s">
        <v>340</v>
      </c>
      <c r="D8967" t="s">
        <v>341</v>
      </c>
      <c r="E8967" t="s">
        <v>258</v>
      </c>
      <c r="F8967" s="1">
        <v>40179</v>
      </c>
      <c r="G8967" t="s">
        <v>3202</v>
      </c>
      <c r="H8967">
        <v>201504</v>
      </c>
      <c r="I8967" t="s">
        <v>213</v>
      </c>
      <c r="J8967" t="s">
        <v>253</v>
      </c>
      <c r="K8967" t="s">
        <v>214</v>
      </c>
      <c r="L8967" t="s">
        <v>254</v>
      </c>
      <c r="M8967" t="s">
        <v>31</v>
      </c>
      <c r="N8967" t="s">
        <v>32</v>
      </c>
      <c r="O8967">
        <v>9273.5500000000011</v>
      </c>
      <c r="P8967" t="s">
        <v>209</v>
      </c>
      <c r="Q8967" t="s">
        <v>249</v>
      </c>
      <c r="R8967" t="s">
        <v>215</v>
      </c>
      <c r="S8967" t="s">
        <v>216</v>
      </c>
      <c r="T8967" t="s">
        <v>35</v>
      </c>
    </row>
    <row r="8968" spans="1:20">
      <c r="A8968" t="s">
        <v>249</v>
      </c>
      <c r="B8968" t="s">
        <v>209</v>
      </c>
      <c r="C8968" t="s">
        <v>340</v>
      </c>
      <c r="D8968" t="s">
        <v>341</v>
      </c>
      <c r="E8968" t="s">
        <v>258</v>
      </c>
      <c r="F8968" s="1">
        <v>40179</v>
      </c>
      <c r="G8968" t="s">
        <v>3202</v>
      </c>
      <c r="H8968">
        <v>201504</v>
      </c>
      <c r="I8968" t="s">
        <v>213</v>
      </c>
      <c r="J8968" t="s">
        <v>253</v>
      </c>
      <c r="K8968" t="s">
        <v>217</v>
      </c>
      <c r="L8968" t="s">
        <v>254</v>
      </c>
      <c r="M8968" t="s">
        <v>31</v>
      </c>
      <c r="N8968" t="s">
        <v>32</v>
      </c>
      <c r="O8968">
        <v>9273.61</v>
      </c>
      <c r="P8968" t="s">
        <v>209</v>
      </c>
      <c r="Q8968" t="s">
        <v>249</v>
      </c>
      <c r="R8968" t="s">
        <v>215</v>
      </c>
      <c r="S8968" t="s">
        <v>216</v>
      </c>
      <c r="T8968" t="s">
        <v>35</v>
      </c>
    </row>
    <row r="8969" spans="1:20">
      <c r="A8969" t="s">
        <v>255</v>
      </c>
      <c r="B8969" t="s">
        <v>209</v>
      </c>
      <c r="C8969" t="s">
        <v>342</v>
      </c>
      <c r="D8969" t="s">
        <v>343</v>
      </c>
      <c r="E8969" t="s">
        <v>258</v>
      </c>
      <c r="F8969" s="1">
        <v>40179</v>
      </c>
      <c r="G8969" t="s">
        <v>3202</v>
      </c>
      <c r="H8969">
        <v>201504</v>
      </c>
      <c r="I8969" t="s">
        <v>213</v>
      </c>
      <c r="J8969" t="s">
        <v>253</v>
      </c>
      <c r="K8969" t="s">
        <v>214</v>
      </c>
      <c r="L8969" t="s">
        <v>254</v>
      </c>
      <c r="M8969" t="s">
        <v>31</v>
      </c>
      <c r="N8969" t="s">
        <v>32</v>
      </c>
      <c r="O8969">
        <v>5200.41</v>
      </c>
      <c r="P8969" t="s">
        <v>209</v>
      </c>
      <c r="Q8969" t="s">
        <v>255</v>
      </c>
      <c r="R8969" t="s">
        <v>215</v>
      </c>
      <c r="S8969" t="s">
        <v>216</v>
      </c>
      <c r="T8969" t="s">
        <v>35</v>
      </c>
    </row>
    <row r="8970" spans="1:20">
      <c r="A8970" t="s">
        <v>255</v>
      </c>
      <c r="B8970" t="s">
        <v>209</v>
      </c>
      <c r="C8970" t="s">
        <v>342</v>
      </c>
      <c r="D8970" t="s">
        <v>343</v>
      </c>
      <c r="E8970" t="s">
        <v>258</v>
      </c>
      <c r="F8970" s="1">
        <v>40179</v>
      </c>
      <c r="G8970" t="s">
        <v>3202</v>
      </c>
      <c r="H8970">
        <v>201504</v>
      </c>
      <c r="I8970" t="s">
        <v>213</v>
      </c>
      <c r="J8970" t="s">
        <v>253</v>
      </c>
      <c r="K8970" t="s">
        <v>217</v>
      </c>
      <c r="L8970" t="s">
        <v>254</v>
      </c>
      <c r="M8970" t="s">
        <v>31</v>
      </c>
      <c r="N8970" t="s">
        <v>32</v>
      </c>
      <c r="O8970">
        <v>5200.46</v>
      </c>
      <c r="P8970" t="s">
        <v>209</v>
      </c>
      <c r="Q8970" t="s">
        <v>255</v>
      </c>
      <c r="R8970" t="s">
        <v>215</v>
      </c>
      <c r="S8970" t="s">
        <v>216</v>
      </c>
      <c r="T8970" t="s">
        <v>35</v>
      </c>
    </row>
    <row r="8971" spans="1:20">
      <c r="A8971" t="s">
        <v>259</v>
      </c>
      <c r="B8971" t="s">
        <v>209</v>
      </c>
      <c r="C8971" t="s">
        <v>344</v>
      </c>
      <c r="D8971" t="s">
        <v>345</v>
      </c>
      <c r="E8971" t="s">
        <v>258</v>
      </c>
      <c r="F8971" s="1">
        <v>40179</v>
      </c>
      <c r="G8971" t="s">
        <v>3202</v>
      </c>
      <c r="H8971">
        <v>201504</v>
      </c>
      <c r="I8971" t="s">
        <v>213</v>
      </c>
      <c r="J8971" t="s">
        <v>253</v>
      </c>
      <c r="K8971" t="s">
        <v>217</v>
      </c>
      <c r="L8971" t="s">
        <v>254</v>
      </c>
      <c r="M8971" t="s">
        <v>31</v>
      </c>
      <c r="N8971" t="s">
        <v>32</v>
      </c>
      <c r="O8971">
        <v>96796.35</v>
      </c>
      <c r="P8971" t="s">
        <v>209</v>
      </c>
      <c r="Q8971" t="s">
        <v>259</v>
      </c>
      <c r="R8971" t="s">
        <v>215</v>
      </c>
      <c r="S8971" t="s">
        <v>216</v>
      </c>
      <c r="T8971" t="s">
        <v>35</v>
      </c>
    </row>
    <row r="8972" spans="1:20">
      <c r="A8972" t="s">
        <v>306</v>
      </c>
      <c r="B8972" t="s">
        <v>209</v>
      </c>
      <c r="C8972" t="s">
        <v>346</v>
      </c>
      <c r="D8972" t="s">
        <v>347</v>
      </c>
      <c r="E8972" t="s">
        <v>258</v>
      </c>
      <c r="F8972" s="1">
        <v>40179</v>
      </c>
      <c r="G8972" t="s">
        <v>3202</v>
      </c>
      <c r="H8972">
        <v>201504</v>
      </c>
      <c r="I8972" t="s">
        <v>213</v>
      </c>
      <c r="J8972" t="s">
        <v>253</v>
      </c>
      <c r="K8972" t="s">
        <v>214</v>
      </c>
      <c r="L8972" t="s">
        <v>254</v>
      </c>
      <c r="M8972" t="s">
        <v>31</v>
      </c>
      <c r="N8972" t="s">
        <v>32</v>
      </c>
      <c r="O8972">
        <v>11692.83</v>
      </c>
      <c r="P8972" t="s">
        <v>209</v>
      </c>
      <c r="Q8972" t="s">
        <v>306</v>
      </c>
      <c r="R8972" t="s">
        <v>215</v>
      </c>
      <c r="S8972" t="s">
        <v>216</v>
      </c>
      <c r="T8972" t="s">
        <v>35</v>
      </c>
    </row>
    <row r="8973" spans="1:20">
      <c r="A8973" t="s">
        <v>306</v>
      </c>
      <c r="B8973" t="s">
        <v>209</v>
      </c>
      <c r="C8973" t="s">
        <v>346</v>
      </c>
      <c r="D8973" t="s">
        <v>347</v>
      </c>
      <c r="E8973" t="s">
        <v>258</v>
      </c>
      <c r="F8973" s="1">
        <v>40179</v>
      </c>
      <c r="G8973" t="s">
        <v>3202</v>
      </c>
      <c r="H8973">
        <v>201504</v>
      </c>
      <c r="I8973" t="s">
        <v>213</v>
      </c>
      <c r="J8973" t="s">
        <v>253</v>
      </c>
      <c r="K8973" t="s">
        <v>217</v>
      </c>
      <c r="L8973" t="s">
        <v>254</v>
      </c>
      <c r="M8973" t="s">
        <v>31</v>
      </c>
      <c r="N8973" t="s">
        <v>32</v>
      </c>
      <c r="O8973">
        <v>11692.800000000001</v>
      </c>
      <c r="P8973" t="s">
        <v>209</v>
      </c>
      <c r="Q8973" t="s">
        <v>306</v>
      </c>
      <c r="R8973" t="s">
        <v>215</v>
      </c>
      <c r="S8973" t="s">
        <v>216</v>
      </c>
      <c r="T8973" t="s">
        <v>35</v>
      </c>
    </row>
    <row r="8974" spans="1:20">
      <c r="A8974" t="s">
        <v>255</v>
      </c>
      <c r="B8974" t="s">
        <v>209</v>
      </c>
      <c r="C8974" t="s">
        <v>350</v>
      </c>
      <c r="D8974" t="s">
        <v>351</v>
      </c>
      <c r="E8974" t="s">
        <v>258</v>
      </c>
      <c r="F8974" s="1">
        <v>33434</v>
      </c>
      <c r="G8974" t="s">
        <v>3202</v>
      </c>
      <c r="H8974">
        <v>201504</v>
      </c>
      <c r="I8974" t="s">
        <v>213</v>
      </c>
      <c r="J8974" t="s">
        <v>253</v>
      </c>
      <c r="K8974" t="s">
        <v>214</v>
      </c>
      <c r="L8974" t="s">
        <v>254</v>
      </c>
      <c r="M8974" t="s">
        <v>31</v>
      </c>
      <c r="N8974" t="s">
        <v>32</v>
      </c>
      <c r="O8974">
        <v>2906.71</v>
      </c>
      <c r="P8974" t="s">
        <v>209</v>
      </c>
      <c r="Q8974" t="s">
        <v>255</v>
      </c>
      <c r="R8974" t="s">
        <v>215</v>
      </c>
      <c r="S8974" t="s">
        <v>216</v>
      </c>
      <c r="T8974" t="s">
        <v>35</v>
      </c>
    </row>
    <row r="8975" spans="1:20">
      <c r="A8975" t="s">
        <v>255</v>
      </c>
      <c r="B8975" t="s">
        <v>209</v>
      </c>
      <c r="C8975" t="s">
        <v>350</v>
      </c>
      <c r="D8975" t="s">
        <v>351</v>
      </c>
      <c r="E8975" t="s">
        <v>258</v>
      </c>
      <c r="F8975" s="1">
        <v>33434</v>
      </c>
      <c r="G8975" t="s">
        <v>3202</v>
      </c>
      <c r="H8975">
        <v>201504</v>
      </c>
      <c r="I8975" t="s">
        <v>213</v>
      </c>
      <c r="J8975" t="s">
        <v>253</v>
      </c>
      <c r="K8975" t="s">
        <v>217</v>
      </c>
      <c r="L8975" t="s">
        <v>254</v>
      </c>
      <c r="M8975" t="s">
        <v>31</v>
      </c>
      <c r="N8975" t="s">
        <v>32</v>
      </c>
      <c r="O8975">
        <v>540.94000000000005</v>
      </c>
      <c r="P8975" t="s">
        <v>209</v>
      </c>
      <c r="Q8975" t="s">
        <v>255</v>
      </c>
      <c r="R8975" t="s">
        <v>215</v>
      </c>
      <c r="S8975" t="s">
        <v>216</v>
      </c>
      <c r="T8975" t="s">
        <v>35</v>
      </c>
    </row>
    <row r="8976" spans="1:20">
      <c r="A8976" t="s">
        <v>208</v>
      </c>
      <c r="B8976" t="s">
        <v>209</v>
      </c>
      <c r="C8976" t="s">
        <v>354</v>
      </c>
      <c r="D8976" t="s">
        <v>355</v>
      </c>
      <c r="E8976" t="s">
        <v>212</v>
      </c>
      <c r="F8976" s="1">
        <v>37987</v>
      </c>
      <c r="G8976" t="s">
        <v>3202</v>
      </c>
      <c r="H8976">
        <v>201504</v>
      </c>
      <c r="I8976" t="s">
        <v>213</v>
      </c>
      <c r="J8976" t="s">
        <v>28</v>
      </c>
      <c r="K8976" t="s">
        <v>214</v>
      </c>
      <c r="L8976" t="s">
        <v>30</v>
      </c>
      <c r="M8976" t="s">
        <v>31</v>
      </c>
      <c r="N8976" t="s">
        <v>32</v>
      </c>
      <c r="O8976">
        <v>52.82</v>
      </c>
      <c r="P8976" t="s">
        <v>209</v>
      </c>
      <c r="Q8976" t="s">
        <v>208</v>
      </c>
      <c r="R8976" t="s">
        <v>215</v>
      </c>
      <c r="S8976" t="s">
        <v>216</v>
      </c>
      <c r="T8976" t="s">
        <v>35</v>
      </c>
    </row>
    <row r="8977" spans="1:20">
      <c r="A8977" t="s">
        <v>208</v>
      </c>
      <c r="B8977" t="s">
        <v>209</v>
      </c>
      <c r="C8977" t="s">
        <v>354</v>
      </c>
      <c r="D8977" t="s">
        <v>355</v>
      </c>
      <c r="E8977" t="s">
        <v>212</v>
      </c>
      <c r="F8977" s="1">
        <v>37987</v>
      </c>
      <c r="G8977" t="s">
        <v>3202</v>
      </c>
      <c r="H8977">
        <v>201504</v>
      </c>
      <c r="I8977" t="s">
        <v>213</v>
      </c>
      <c r="J8977" t="s">
        <v>28</v>
      </c>
      <c r="K8977" t="s">
        <v>217</v>
      </c>
      <c r="L8977" t="s">
        <v>30</v>
      </c>
      <c r="M8977" t="s">
        <v>31</v>
      </c>
      <c r="N8977" t="s">
        <v>32</v>
      </c>
      <c r="O8977">
        <v>9.82</v>
      </c>
      <c r="P8977" t="s">
        <v>209</v>
      </c>
      <c r="Q8977" t="s">
        <v>208</v>
      </c>
      <c r="R8977" t="s">
        <v>215</v>
      </c>
      <c r="S8977" t="s">
        <v>216</v>
      </c>
      <c r="T8977" t="s">
        <v>35</v>
      </c>
    </row>
    <row r="8978" spans="1:20">
      <c r="A8978" t="s">
        <v>226</v>
      </c>
      <c r="B8978" t="s">
        <v>209</v>
      </c>
      <c r="C8978" t="s">
        <v>2681</v>
      </c>
      <c r="D8978" t="s">
        <v>2682</v>
      </c>
      <c r="E8978" t="s">
        <v>212</v>
      </c>
      <c r="F8978" s="1">
        <v>37987</v>
      </c>
      <c r="G8978" t="s">
        <v>3202</v>
      </c>
      <c r="H8978">
        <v>201504</v>
      </c>
      <c r="I8978" t="s">
        <v>213</v>
      </c>
      <c r="J8978" t="s">
        <v>53</v>
      </c>
      <c r="K8978" t="s">
        <v>214</v>
      </c>
      <c r="L8978" t="s">
        <v>54</v>
      </c>
      <c r="M8978" t="s">
        <v>31</v>
      </c>
      <c r="N8978" t="s">
        <v>32</v>
      </c>
      <c r="O8978">
        <v>272.3</v>
      </c>
      <c r="P8978" t="s">
        <v>209</v>
      </c>
      <c r="Q8978" t="s">
        <v>226</v>
      </c>
      <c r="R8978" t="s">
        <v>215</v>
      </c>
      <c r="S8978" t="s">
        <v>216</v>
      </c>
      <c r="T8978" t="s">
        <v>35</v>
      </c>
    </row>
    <row r="8979" spans="1:20">
      <c r="A8979" t="s">
        <v>226</v>
      </c>
      <c r="B8979" t="s">
        <v>209</v>
      </c>
      <c r="C8979" t="s">
        <v>2681</v>
      </c>
      <c r="D8979" t="s">
        <v>2682</v>
      </c>
      <c r="E8979" t="s">
        <v>212</v>
      </c>
      <c r="F8979" s="1">
        <v>37987</v>
      </c>
      <c r="G8979" t="s">
        <v>3202</v>
      </c>
      <c r="H8979">
        <v>201504</v>
      </c>
      <c r="I8979" t="s">
        <v>213</v>
      </c>
      <c r="J8979" t="s">
        <v>53</v>
      </c>
      <c r="K8979" t="s">
        <v>217</v>
      </c>
      <c r="L8979" t="s">
        <v>54</v>
      </c>
      <c r="M8979" t="s">
        <v>31</v>
      </c>
      <c r="N8979" t="s">
        <v>32</v>
      </c>
      <c r="O8979">
        <v>50.65</v>
      </c>
      <c r="P8979" t="s">
        <v>209</v>
      </c>
      <c r="Q8979" t="s">
        <v>226</v>
      </c>
      <c r="R8979" t="s">
        <v>215</v>
      </c>
      <c r="S8979" t="s">
        <v>216</v>
      </c>
      <c r="T8979" t="s">
        <v>35</v>
      </c>
    </row>
    <row r="8980" spans="1:20">
      <c r="A8980" t="s">
        <v>226</v>
      </c>
      <c r="B8980" t="s">
        <v>209</v>
      </c>
      <c r="C8980" t="s">
        <v>2900</v>
      </c>
      <c r="D8980" t="s">
        <v>2901</v>
      </c>
      <c r="E8980" t="s">
        <v>212</v>
      </c>
      <c r="F8980" s="1">
        <v>37987</v>
      </c>
      <c r="G8980" t="s">
        <v>3202</v>
      </c>
      <c r="H8980">
        <v>201504</v>
      </c>
      <c r="I8980" t="s">
        <v>213</v>
      </c>
      <c r="J8980" t="s">
        <v>28</v>
      </c>
      <c r="K8980" t="s">
        <v>214</v>
      </c>
      <c r="L8980" t="s">
        <v>30</v>
      </c>
      <c r="M8980" t="s">
        <v>31</v>
      </c>
      <c r="N8980" t="s">
        <v>32</v>
      </c>
      <c r="O8980">
        <v>333.47</v>
      </c>
      <c r="P8980" t="s">
        <v>209</v>
      </c>
      <c r="Q8980" t="s">
        <v>226</v>
      </c>
      <c r="R8980" t="s">
        <v>215</v>
      </c>
      <c r="S8980" t="s">
        <v>216</v>
      </c>
      <c r="T8980" t="s">
        <v>35</v>
      </c>
    </row>
    <row r="8981" spans="1:20">
      <c r="A8981" t="s">
        <v>226</v>
      </c>
      <c r="B8981" t="s">
        <v>209</v>
      </c>
      <c r="C8981" t="s">
        <v>2900</v>
      </c>
      <c r="D8981" t="s">
        <v>2901</v>
      </c>
      <c r="E8981" t="s">
        <v>212</v>
      </c>
      <c r="F8981" s="1">
        <v>37987</v>
      </c>
      <c r="G8981" t="s">
        <v>3202</v>
      </c>
      <c r="H8981">
        <v>201504</v>
      </c>
      <c r="I8981" t="s">
        <v>213</v>
      </c>
      <c r="J8981" t="s">
        <v>28</v>
      </c>
      <c r="K8981" t="s">
        <v>217</v>
      </c>
      <c r="L8981" t="s">
        <v>30</v>
      </c>
      <c r="M8981" t="s">
        <v>31</v>
      </c>
      <c r="N8981" t="s">
        <v>32</v>
      </c>
      <c r="O8981">
        <v>62.33</v>
      </c>
      <c r="P8981" t="s">
        <v>209</v>
      </c>
      <c r="Q8981" t="s">
        <v>226</v>
      </c>
      <c r="R8981" t="s">
        <v>215</v>
      </c>
      <c r="S8981" t="s">
        <v>216</v>
      </c>
      <c r="T8981" t="s">
        <v>35</v>
      </c>
    </row>
    <row r="8982" spans="1:20">
      <c r="A8982" t="s">
        <v>221</v>
      </c>
      <c r="B8982" t="s">
        <v>209</v>
      </c>
      <c r="C8982" t="s">
        <v>358</v>
      </c>
      <c r="D8982" t="s">
        <v>359</v>
      </c>
      <c r="E8982" t="s">
        <v>212</v>
      </c>
      <c r="F8982" s="1">
        <v>37987</v>
      </c>
      <c r="G8982" t="s">
        <v>3202</v>
      </c>
      <c r="H8982">
        <v>201504</v>
      </c>
      <c r="I8982" t="s">
        <v>213</v>
      </c>
      <c r="J8982" t="s">
        <v>28</v>
      </c>
      <c r="K8982" t="s">
        <v>360</v>
      </c>
      <c r="L8982" t="s">
        <v>30</v>
      </c>
      <c r="M8982" t="s">
        <v>31</v>
      </c>
      <c r="N8982" t="s">
        <v>32</v>
      </c>
      <c r="O8982">
        <v>644.1</v>
      </c>
      <c r="P8982" t="s">
        <v>209</v>
      </c>
      <c r="Q8982" t="s">
        <v>221</v>
      </c>
      <c r="R8982" t="s">
        <v>215</v>
      </c>
      <c r="S8982" t="s">
        <v>216</v>
      </c>
      <c r="T8982" t="s">
        <v>35</v>
      </c>
    </row>
    <row r="8983" spans="1:20">
      <c r="A8983" t="s">
        <v>221</v>
      </c>
      <c r="B8983" t="s">
        <v>209</v>
      </c>
      <c r="C8983" t="s">
        <v>368</v>
      </c>
      <c r="D8983" t="s">
        <v>369</v>
      </c>
      <c r="E8983" t="s">
        <v>212</v>
      </c>
      <c r="F8983" s="1">
        <v>18629</v>
      </c>
      <c r="G8983" t="s">
        <v>3202</v>
      </c>
      <c r="H8983">
        <v>201504</v>
      </c>
      <c r="I8983" t="s">
        <v>213</v>
      </c>
      <c r="J8983" t="s">
        <v>28</v>
      </c>
      <c r="K8983" t="s">
        <v>214</v>
      </c>
      <c r="L8983" t="s">
        <v>30</v>
      </c>
      <c r="M8983" t="s">
        <v>31</v>
      </c>
      <c r="N8983" t="s">
        <v>32</v>
      </c>
      <c r="O8983">
        <v>4386.8599999999997</v>
      </c>
      <c r="P8983" t="s">
        <v>209</v>
      </c>
      <c r="Q8983" t="s">
        <v>221</v>
      </c>
      <c r="R8983" t="s">
        <v>215</v>
      </c>
      <c r="S8983" t="s">
        <v>216</v>
      </c>
      <c r="T8983" t="s">
        <v>35</v>
      </c>
    </row>
    <row r="8984" spans="1:20">
      <c r="A8984" t="s">
        <v>221</v>
      </c>
      <c r="B8984" t="s">
        <v>209</v>
      </c>
      <c r="C8984" t="s">
        <v>368</v>
      </c>
      <c r="D8984" t="s">
        <v>369</v>
      </c>
      <c r="E8984" t="s">
        <v>212</v>
      </c>
      <c r="F8984" s="1">
        <v>18629</v>
      </c>
      <c r="G8984" t="s">
        <v>3202</v>
      </c>
      <c r="H8984">
        <v>201504</v>
      </c>
      <c r="I8984" t="s">
        <v>213</v>
      </c>
      <c r="J8984" t="s">
        <v>28</v>
      </c>
      <c r="K8984" t="s">
        <v>217</v>
      </c>
      <c r="L8984" t="s">
        <v>30</v>
      </c>
      <c r="M8984" t="s">
        <v>31</v>
      </c>
      <c r="N8984" t="s">
        <v>32</v>
      </c>
      <c r="O8984">
        <v>4386.67</v>
      </c>
      <c r="P8984" t="s">
        <v>209</v>
      </c>
      <c r="Q8984" t="s">
        <v>221</v>
      </c>
      <c r="R8984" t="s">
        <v>215</v>
      </c>
      <c r="S8984" t="s">
        <v>216</v>
      </c>
      <c r="T8984" t="s">
        <v>35</v>
      </c>
    </row>
    <row r="8985" spans="1:20">
      <c r="A8985" t="s">
        <v>208</v>
      </c>
      <c r="B8985" t="s">
        <v>209</v>
      </c>
      <c r="C8985" t="s">
        <v>372</v>
      </c>
      <c r="D8985" t="s">
        <v>373</v>
      </c>
      <c r="E8985" t="s">
        <v>212</v>
      </c>
      <c r="F8985" s="1">
        <v>30864</v>
      </c>
      <c r="G8985" t="s">
        <v>3202</v>
      </c>
      <c r="H8985">
        <v>201504</v>
      </c>
      <c r="I8985" t="s">
        <v>213</v>
      </c>
      <c r="J8985" t="s">
        <v>28</v>
      </c>
      <c r="K8985" t="s">
        <v>214</v>
      </c>
      <c r="L8985" t="s">
        <v>30</v>
      </c>
      <c r="M8985" t="s">
        <v>31</v>
      </c>
      <c r="N8985" t="s">
        <v>32</v>
      </c>
      <c r="O8985">
        <v>325.32</v>
      </c>
      <c r="P8985" t="s">
        <v>209</v>
      </c>
      <c r="Q8985" t="s">
        <v>208</v>
      </c>
      <c r="R8985" t="s">
        <v>215</v>
      </c>
      <c r="S8985" t="s">
        <v>216</v>
      </c>
      <c r="T8985" t="s">
        <v>35</v>
      </c>
    </row>
    <row r="8986" spans="1:20">
      <c r="A8986" t="s">
        <v>208</v>
      </c>
      <c r="B8986" t="s">
        <v>209</v>
      </c>
      <c r="C8986" t="s">
        <v>372</v>
      </c>
      <c r="D8986" t="s">
        <v>373</v>
      </c>
      <c r="E8986" t="s">
        <v>212</v>
      </c>
      <c r="F8986" s="1">
        <v>30864</v>
      </c>
      <c r="G8986" t="s">
        <v>3202</v>
      </c>
      <c r="H8986">
        <v>201504</v>
      </c>
      <c r="I8986" t="s">
        <v>213</v>
      </c>
      <c r="J8986" t="s">
        <v>28</v>
      </c>
      <c r="K8986" t="s">
        <v>217</v>
      </c>
      <c r="L8986" t="s">
        <v>30</v>
      </c>
      <c r="M8986" t="s">
        <v>31</v>
      </c>
      <c r="N8986" t="s">
        <v>32</v>
      </c>
      <c r="O8986">
        <v>13</v>
      </c>
      <c r="P8986" t="s">
        <v>209</v>
      </c>
      <c r="Q8986" t="s">
        <v>208</v>
      </c>
      <c r="R8986" t="s">
        <v>215</v>
      </c>
      <c r="S8986" t="s">
        <v>216</v>
      </c>
      <c r="T8986" t="s">
        <v>35</v>
      </c>
    </row>
    <row r="8987" spans="1:20">
      <c r="A8987" t="s">
        <v>236</v>
      </c>
      <c r="B8987" t="s">
        <v>209</v>
      </c>
      <c r="C8987" t="s">
        <v>379</v>
      </c>
      <c r="D8987" t="s">
        <v>380</v>
      </c>
      <c r="E8987" t="s">
        <v>212</v>
      </c>
      <c r="F8987" s="1">
        <v>33991</v>
      </c>
      <c r="G8987" t="s">
        <v>3202</v>
      </c>
      <c r="H8987">
        <v>201504</v>
      </c>
      <c r="I8987" t="s">
        <v>213</v>
      </c>
      <c r="J8987" t="s">
        <v>53</v>
      </c>
      <c r="K8987" t="s">
        <v>214</v>
      </c>
      <c r="L8987" t="s">
        <v>54</v>
      </c>
      <c r="M8987" t="s">
        <v>31</v>
      </c>
      <c r="N8987" t="s">
        <v>32</v>
      </c>
      <c r="O8987">
        <v>3218.44</v>
      </c>
      <c r="P8987" t="s">
        <v>209</v>
      </c>
      <c r="Q8987" t="s">
        <v>236</v>
      </c>
      <c r="R8987" t="s">
        <v>215</v>
      </c>
      <c r="S8987" t="s">
        <v>216</v>
      </c>
      <c r="T8987" t="s">
        <v>35</v>
      </c>
    </row>
    <row r="8988" spans="1:20">
      <c r="A8988" t="s">
        <v>236</v>
      </c>
      <c r="B8988" t="s">
        <v>209</v>
      </c>
      <c r="C8988" t="s">
        <v>379</v>
      </c>
      <c r="D8988" t="s">
        <v>380</v>
      </c>
      <c r="E8988" t="s">
        <v>212</v>
      </c>
      <c r="F8988" s="1">
        <v>33991</v>
      </c>
      <c r="G8988" t="s">
        <v>3202</v>
      </c>
      <c r="H8988">
        <v>201504</v>
      </c>
      <c r="I8988" t="s">
        <v>213</v>
      </c>
      <c r="J8988" t="s">
        <v>53</v>
      </c>
      <c r="K8988" t="s">
        <v>217</v>
      </c>
      <c r="L8988" t="s">
        <v>54</v>
      </c>
      <c r="M8988" t="s">
        <v>31</v>
      </c>
      <c r="N8988" t="s">
        <v>32</v>
      </c>
      <c r="O8988">
        <v>606.72</v>
      </c>
      <c r="P8988" t="s">
        <v>209</v>
      </c>
      <c r="Q8988" t="s">
        <v>236</v>
      </c>
      <c r="R8988" t="s">
        <v>215</v>
      </c>
      <c r="S8988" t="s">
        <v>216</v>
      </c>
      <c r="T8988" t="s">
        <v>35</v>
      </c>
    </row>
    <row r="8989" spans="1:20">
      <c r="A8989" t="s">
        <v>221</v>
      </c>
      <c r="B8989" t="s">
        <v>209</v>
      </c>
      <c r="C8989" t="s">
        <v>381</v>
      </c>
      <c r="D8989" t="s">
        <v>382</v>
      </c>
      <c r="E8989" t="s">
        <v>212</v>
      </c>
      <c r="F8989" s="1">
        <v>18629</v>
      </c>
      <c r="G8989" t="s">
        <v>3202</v>
      </c>
      <c r="H8989">
        <v>201504</v>
      </c>
      <c r="I8989" t="s">
        <v>213</v>
      </c>
      <c r="J8989" t="s">
        <v>28</v>
      </c>
      <c r="K8989" t="s">
        <v>214</v>
      </c>
      <c r="L8989" t="s">
        <v>30</v>
      </c>
      <c r="M8989" t="s">
        <v>31</v>
      </c>
      <c r="N8989" t="s">
        <v>32</v>
      </c>
      <c r="O8989">
        <v>389</v>
      </c>
      <c r="P8989" t="s">
        <v>209</v>
      </c>
      <c r="Q8989" t="s">
        <v>221</v>
      </c>
      <c r="R8989" t="s">
        <v>215</v>
      </c>
      <c r="S8989" t="s">
        <v>216</v>
      </c>
      <c r="T8989" t="s">
        <v>35</v>
      </c>
    </row>
    <row r="8990" spans="1:20">
      <c r="A8990" t="s">
        <v>246</v>
      </c>
      <c r="B8990" t="s">
        <v>209</v>
      </c>
      <c r="C8990" t="s">
        <v>383</v>
      </c>
      <c r="D8990" t="s">
        <v>384</v>
      </c>
      <c r="E8990" t="s">
        <v>212</v>
      </c>
      <c r="F8990" s="1">
        <v>34050</v>
      </c>
      <c r="G8990" t="s">
        <v>3202</v>
      </c>
      <c r="H8990">
        <v>201504</v>
      </c>
      <c r="I8990" t="s">
        <v>213</v>
      </c>
      <c r="J8990" t="s">
        <v>53</v>
      </c>
      <c r="K8990" t="s">
        <v>214</v>
      </c>
      <c r="L8990" t="s">
        <v>54</v>
      </c>
      <c r="M8990" t="s">
        <v>31</v>
      </c>
      <c r="N8990" t="s">
        <v>32</v>
      </c>
      <c r="O8990">
        <v>41747.86</v>
      </c>
      <c r="P8990" t="s">
        <v>209</v>
      </c>
      <c r="Q8990" t="s">
        <v>246</v>
      </c>
      <c r="R8990" t="s">
        <v>215</v>
      </c>
      <c r="S8990" t="s">
        <v>216</v>
      </c>
      <c r="T8990" t="s">
        <v>35</v>
      </c>
    </row>
    <row r="8991" spans="1:20">
      <c r="A8991" t="s">
        <v>218</v>
      </c>
      <c r="B8991" t="s">
        <v>209</v>
      </c>
      <c r="C8991" t="s">
        <v>385</v>
      </c>
      <c r="D8991" t="s">
        <v>386</v>
      </c>
      <c r="E8991" t="s">
        <v>212</v>
      </c>
      <c r="F8991" s="1">
        <v>30682</v>
      </c>
      <c r="G8991" t="s">
        <v>3202</v>
      </c>
      <c r="H8991">
        <v>201504</v>
      </c>
      <c r="I8991" t="s">
        <v>213</v>
      </c>
      <c r="J8991" t="s">
        <v>28</v>
      </c>
      <c r="K8991" t="s">
        <v>214</v>
      </c>
      <c r="L8991" t="s">
        <v>30</v>
      </c>
      <c r="M8991" t="s">
        <v>31</v>
      </c>
      <c r="N8991" t="s">
        <v>32</v>
      </c>
      <c r="O8991">
        <v>2353.09</v>
      </c>
      <c r="P8991" t="s">
        <v>209</v>
      </c>
      <c r="Q8991" t="s">
        <v>218</v>
      </c>
      <c r="R8991" t="s">
        <v>215</v>
      </c>
      <c r="S8991" t="s">
        <v>216</v>
      </c>
      <c r="T8991" t="s">
        <v>35</v>
      </c>
    </row>
    <row r="8992" spans="1:20">
      <c r="A8992" t="s">
        <v>218</v>
      </c>
      <c r="B8992" t="s">
        <v>209</v>
      </c>
      <c r="C8992" t="s">
        <v>385</v>
      </c>
      <c r="D8992" t="s">
        <v>386</v>
      </c>
      <c r="E8992" t="s">
        <v>212</v>
      </c>
      <c r="F8992" s="1">
        <v>30682</v>
      </c>
      <c r="G8992" t="s">
        <v>3202</v>
      </c>
      <c r="H8992">
        <v>201504</v>
      </c>
      <c r="I8992" t="s">
        <v>213</v>
      </c>
      <c r="J8992" t="s">
        <v>28</v>
      </c>
      <c r="K8992" t="s">
        <v>217</v>
      </c>
      <c r="L8992" t="s">
        <v>30</v>
      </c>
      <c r="M8992" t="s">
        <v>31</v>
      </c>
      <c r="N8992" t="s">
        <v>32</v>
      </c>
      <c r="O8992">
        <v>488.59000000000003</v>
      </c>
      <c r="P8992" t="s">
        <v>209</v>
      </c>
      <c r="Q8992" t="s">
        <v>218</v>
      </c>
      <c r="R8992" t="s">
        <v>215</v>
      </c>
      <c r="S8992" t="s">
        <v>216</v>
      </c>
      <c r="T8992" t="s">
        <v>35</v>
      </c>
    </row>
    <row r="8993" spans="1:20">
      <c r="A8993" t="s">
        <v>291</v>
      </c>
      <c r="B8993" t="s">
        <v>209</v>
      </c>
      <c r="C8993" t="s">
        <v>387</v>
      </c>
      <c r="D8993" t="s">
        <v>388</v>
      </c>
      <c r="E8993" t="s">
        <v>212</v>
      </c>
      <c r="F8993" s="1">
        <v>31593</v>
      </c>
      <c r="G8993" t="s">
        <v>3202</v>
      </c>
      <c r="H8993">
        <v>201504</v>
      </c>
      <c r="I8993" t="s">
        <v>213</v>
      </c>
      <c r="J8993" t="s">
        <v>53</v>
      </c>
      <c r="K8993" t="s">
        <v>214</v>
      </c>
      <c r="L8993" t="s">
        <v>54</v>
      </c>
      <c r="M8993" t="s">
        <v>31</v>
      </c>
      <c r="N8993" t="s">
        <v>32</v>
      </c>
      <c r="O8993">
        <v>811.76</v>
      </c>
      <c r="P8993" t="s">
        <v>209</v>
      </c>
      <c r="Q8993" t="s">
        <v>291</v>
      </c>
      <c r="R8993" t="s">
        <v>215</v>
      </c>
      <c r="S8993" t="s">
        <v>216</v>
      </c>
      <c r="T8993" t="s">
        <v>35</v>
      </c>
    </row>
    <row r="8994" spans="1:20">
      <c r="A8994" t="s">
        <v>291</v>
      </c>
      <c r="B8994" t="s">
        <v>209</v>
      </c>
      <c r="C8994" t="s">
        <v>387</v>
      </c>
      <c r="D8994" t="s">
        <v>388</v>
      </c>
      <c r="E8994" t="s">
        <v>212</v>
      </c>
      <c r="F8994" s="1">
        <v>31593</v>
      </c>
      <c r="G8994" t="s">
        <v>3202</v>
      </c>
      <c r="H8994">
        <v>201504</v>
      </c>
      <c r="I8994" t="s">
        <v>213</v>
      </c>
      <c r="J8994" t="s">
        <v>53</v>
      </c>
      <c r="K8994" t="s">
        <v>217</v>
      </c>
      <c r="L8994" t="s">
        <v>54</v>
      </c>
      <c r="M8994" t="s">
        <v>31</v>
      </c>
      <c r="N8994" t="s">
        <v>32</v>
      </c>
      <c r="O8994">
        <v>536.57000000000005</v>
      </c>
      <c r="P8994" t="s">
        <v>209</v>
      </c>
      <c r="Q8994" t="s">
        <v>291</v>
      </c>
      <c r="R8994" t="s">
        <v>215</v>
      </c>
      <c r="S8994" t="s">
        <v>216</v>
      </c>
      <c r="T8994" t="s">
        <v>35</v>
      </c>
    </row>
    <row r="8995" spans="1:20">
      <c r="A8995" t="s">
        <v>208</v>
      </c>
      <c r="B8995" t="s">
        <v>209</v>
      </c>
      <c r="C8995" t="s">
        <v>389</v>
      </c>
      <c r="D8995" t="s">
        <v>390</v>
      </c>
      <c r="E8995" t="s">
        <v>212</v>
      </c>
      <c r="F8995" s="1">
        <v>30864</v>
      </c>
      <c r="G8995" t="s">
        <v>3202</v>
      </c>
      <c r="H8995">
        <v>201504</v>
      </c>
      <c r="I8995" t="s">
        <v>213</v>
      </c>
      <c r="J8995" t="s">
        <v>53</v>
      </c>
      <c r="K8995" t="s">
        <v>214</v>
      </c>
      <c r="L8995" t="s">
        <v>54</v>
      </c>
      <c r="M8995" t="s">
        <v>31</v>
      </c>
      <c r="N8995" t="s">
        <v>32</v>
      </c>
      <c r="O8995">
        <v>790.18000000000006</v>
      </c>
      <c r="P8995" t="s">
        <v>209</v>
      </c>
      <c r="Q8995" t="s">
        <v>208</v>
      </c>
      <c r="R8995" t="s">
        <v>215</v>
      </c>
      <c r="S8995" t="s">
        <v>216</v>
      </c>
      <c r="T8995" t="s">
        <v>35</v>
      </c>
    </row>
    <row r="8996" spans="1:20">
      <c r="A8996" t="s">
        <v>226</v>
      </c>
      <c r="B8996" t="s">
        <v>209</v>
      </c>
      <c r="C8996" t="s">
        <v>391</v>
      </c>
      <c r="D8996" t="s">
        <v>392</v>
      </c>
      <c r="E8996" t="s">
        <v>212</v>
      </c>
      <c r="F8996" s="1">
        <v>33991</v>
      </c>
      <c r="G8996" t="s">
        <v>3202</v>
      </c>
      <c r="H8996">
        <v>201504</v>
      </c>
      <c r="I8996" t="s">
        <v>213</v>
      </c>
      <c r="J8996" t="s">
        <v>53</v>
      </c>
      <c r="K8996" t="s">
        <v>214</v>
      </c>
      <c r="L8996" t="s">
        <v>54</v>
      </c>
      <c r="M8996" t="s">
        <v>31</v>
      </c>
      <c r="N8996" t="s">
        <v>32</v>
      </c>
      <c r="O8996">
        <v>425.82</v>
      </c>
      <c r="P8996" t="s">
        <v>209</v>
      </c>
      <c r="Q8996" t="s">
        <v>226</v>
      </c>
      <c r="R8996" t="s">
        <v>215</v>
      </c>
      <c r="S8996" t="s">
        <v>216</v>
      </c>
      <c r="T8996" t="s">
        <v>35</v>
      </c>
    </row>
    <row r="8997" spans="1:20">
      <c r="A8997" t="s">
        <v>226</v>
      </c>
      <c r="B8997" t="s">
        <v>209</v>
      </c>
      <c r="C8997" t="s">
        <v>391</v>
      </c>
      <c r="D8997" t="s">
        <v>392</v>
      </c>
      <c r="E8997" t="s">
        <v>212</v>
      </c>
      <c r="F8997" s="1">
        <v>33991</v>
      </c>
      <c r="G8997" t="s">
        <v>3202</v>
      </c>
      <c r="H8997">
        <v>201504</v>
      </c>
      <c r="I8997" t="s">
        <v>213</v>
      </c>
      <c r="J8997" t="s">
        <v>53</v>
      </c>
      <c r="K8997" t="s">
        <v>217</v>
      </c>
      <c r="L8997" t="s">
        <v>54</v>
      </c>
      <c r="M8997" t="s">
        <v>31</v>
      </c>
      <c r="N8997" t="s">
        <v>32</v>
      </c>
      <c r="O8997">
        <v>1274.72</v>
      </c>
      <c r="P8997" t="s">
        <v>209</v>
      </c>
      <c r="Q8997" t="s">
        <v>226</v>
      </c>
      <c r="R8997" t="s">
        <v>215</v>
      </c>
      <c r="S8997" t="s">
        <v>216</v>
      </c>
      <c r="T8997" t="s">
        <v>35</v>
      </c>
    </row>
    <row r="8998" spans="1:20">
      <c r="A8998" t="s">
        <v>226</v>
      </c>
      <c r="B8998" t="s">
        <v>209</v>
      </c>
      <c r="C8998" t="s">
        <v>393</v>
      </c>
      <c r="D8998" t="s">
        <v>394</v>
      </c>
      <c r="E8998" t="s">
        <v>212</v>
      </c>
      <c r="F8998" s="1">
        <v>30864</v>
      </c>
      <c r="G8998" t="s">
        <v>3202</v>
      </c>
      <c r="H8998">
        <v>201504</v>
      </c>
      <c r="I8998" t="s">
        <v>213</v>
      </c>
      <c r="J8998" t="s">
        <v>28</v>
      </c>
      <c r="K8998" t="s">
        <v>214</v>
      </c>
      <c r="L8998" t="s">
        <v>30</v>
      </c>
      <c r="M8998" t="s">
        <v>31</v>
      </c>
      <c r="N8998" t="s">
        <v>32</v>
      </c>
      <c r="O8998">
        <v>3558.84</v>
      </c>
      <c r="P8998" t="s">
        <v>209</v>
      </c>
      <c r="Q8998" t="s">
        <v>226</v>
      </c>
      <c r="R8998" t="s">
        <v>215</v>
      </c>
      <c r="S8998" t="s">
        <v>216</v>
      </c>
      <c r="T8998" t="s">
        <v>35</v>
      </c>
    </row>
    <row r="8999" spans="1:20">
      <c r="A8999" t="s">
        <v>226</v>
      </c>
      <c r="B8999" t="s">
        <v>209</v>
      </c>
      <c r="C8999" t="s">
        <v>393</v>
      </c>
      <c r="D8999" t="s">
        <v>394</v>
      </c>
      <c r="E8999" t="s">
        <v>212</v>
      </c>
      <c r="F8999" s="1">
        <v>30864</v>
      </c>
      <c r="G8999" t="s">
        <v>3202</v>
      </c>
      <c r="H8999">
        <v>201504</v>
      </c>
      <c r="I8999" t="s">
        <v>213</v>
      </c>
      <c r="J8999" t="s">
        <v>28</v>
      </c>
      <c r="K8999" t="s">
        <v>217</v>
      </c>
      <c r="L8999" t="s">
        <v>30</v>
      </c>
      <c r="M8999" t="s">
        <v>31</v>
      </c>
      <c r="N8999" t="s">
        <v>32</v>
      </c>
      <c r="O8999">
        <v>1141.55</v>
      </c>
      <c r="P8999" t="s">
        <v>209</v>
      </c>
      <c r="Q8999" t="s">
        <v>226</v>
      </c>
      <c r="R8999" t="s">
        <v>215</v>
      </c>
      <c r="S8999" t="s">
        <v>216</v>
      </c>
      <c r="T8999" t="s">
        <v>35</v>
      </c>
    </row>
    <row r="9000" spans="1:20">
      <c r="A9000" t="s">
        <v>221</v>
      </c>
      <c r="B9000" t="s">
        <v>209</v>
      </c>
      <c r="C9000" t="s">
        <v>395</v>
      </c>
      <c r="D9000" t="s">
        <v>396</v>
      </c>
      <c r="E9000" t="s">
        <v>212</v>
      </c>
      <c r="F9000" s="1">
        <v>30682</v>
      </c>
      <c r="G9000" t="s">
        <v>3202</v>
      </c>
      <c r="H9000">
        <v>201504</v>
      </c>
      <c r="I9000" t="s">
        <v>213</v>
      </c>
      <c r="J9000" t="s">
        <v>28</v>
      </c>
      <c r="K9000" t="s">
        <v>214</v>
      </c>
      <c r="L9000" t="s">
        <v>30</v>
      </c>
      <c r="M9000" t="s">
        <v>31</v>
      </c>
      <c r="N9000" t="s">
        <v>32</v>
      </c>
      <c r="O9000">
        <v>111451.65000000001</v>
      </c>
      <c r="P9000" t="s">
        <v>209</v>
      </c>
      <c r="Q9000" t="s">
        <v>221</v>
      </c>
      <c r="R9000" t="s">
        <v>215</v>
      </c>
      <c r="S9000" t="s">
        <v>216</v>
      </c>
      <c r="T9000" t="s">
        <v>35</v>
      </c>
    </row>
    <row r="9001" spans="1:20">
      <c r="A9001" t="s">
        <v>208</v>
      </c>
      <c r="B9001" t="s">
        <v>209</v>
      </c>
      <c r="C9001" t="s">
        <v>399</v>
      </c>
      <c r="D9001" t="s">
        <v>400</v>
      </c>
      <c r="E9001" t="s">
        <v>212</v>
      </c>
      <c r="F9001" s="1">
        <v>37987</v>
      </c>
      <c r="G9001" t="s">
        <v>3202</v>
      </c>
      <c r="H9001">
        <v>201504</v>
      </c>
      <c r="I9001" t="s">
        <v>213</v>
      </c>
      <c r="J9001" t="s">
        <v>28</v>
      </c>
      <c r="K9001" t="s">
        <v>217</v>
      </c>
      <c r="L9001" t="s">
        <v>30</v>
      </c>
      <c r="M9001" t="s">
        <v>31</v>
      </c>
      <c r="N9001" t="s">
        <v>32</v>
      </c>
      <c r="O9001">
        <v>19367.850000000002</v>
      </c>
      <c r="P9001" t="s">
        <v>209</v>
      </c>
      <c r="Q9001" t="s">
        <v>208</v>
      </c>
      <c r="R9001" t="s">
        <v>215</v>
      </c>
      <c r="S9001" t="s">
        <v>216</v>
      </c>
      <c r="T9001" t="s">
        <v>35</v>
      </c>
    </row>
    <row r="9002" spans="1:20">
      <c r="A9002" t="s">
        <v>218</v>
      </c>
      <c r="B9002" t="s">
        <v>209</v>
      </c>
      <c r="C9002" t="s">
        <v>401</v>
      </c>
      <c r="D9002" t="s">
        <v>402</v>
      </c>
      <c r="E9002" t="s">
        <v>212</v>
      </c>
      <c r="F9002" s="1">
        <v>37987</v>
      </c>
      <c r="G9002" t="s">
        <v>3202</v>
      </c>
      <c r="H9002">
        <v>201504</v>
      </c>
      <c r="I9002" t="s">
        <v>213</v>
      </c>
      <c r="J9002" t="s">
        <v>28</v>
      </c>
      <c r="K9002" t="s">
        <v>217</v>
      </c>
      <c r="L9002" t="s">
        <v>30</v>
      </c>
      <c r="M9002" t="s">
        <v>31</v>
      </c>
      <c r="N9002" t="s">
        <v>32</v>
      </c>
      <c r="O9002">
        <v>9107.84</v>
      </c>
      <c r="P9002" t="s">
        <v>209</v>
      </c>
      <c r="Q9002" t="s">
        <v>218</v>
      </c>
      <c r="R9002" t="s">
        <v>215</v>
      </c>
      <c r="S9002" t="s">
        <v>216</v>
      </c>
      <c r="T9002" t="s">
        <v>35</v>
      </c>
    </row>
    <row r="9003" spans="1:20">
      <c r="A9003" t="s">
        <v>374</v>
      </c>
      <c r="B9003" t="s">
        <v>209</v>
      </c>
      <c r="C9003" t="s">
        <v>403</v>
      </c>
      <c r="D9003" t="s">
        <v>404</v>
      </c>
      <c r="E9003" t="s">
        <v>212</v>
      </c>
      <c r="F9003" s="1">
        <v>37987</v>
      </c>
      <c r="G9003" t="s">
        <v>3202</v>
      </c>
      <c r="H9003">
        <v>201504</v>
      </c>
      <c r="I9003" t="s">
        <v>213</v>
      </c>
      <c r="J9003" t="s">
        <v>28</v>
      </c>
      <c r="K9003" t="s">
        <v>214</v>
      </c>
      <c r="L9003" t="s">
        <v>30</v>
      </c>
      <c r="M9003" t="s">
        <v>31</v>
      </c>
      <c r="N9003" t="s">
        <v>32</v>
      </c>
      <c r="O9003">
        <v>942.25</v>
      </c>
      <c r="P9003" t="s">
        <v>209</v>
      </c>
      <c r="Q9003" t="s">
        <v>374</v>
      </c>
      <c r="R9003" t="s">
        <v>215</v>
      </c>
      <c r="S9003" t="s">
        <v>216</v>
      </c>
      <c r="T9003" t="s">
        <v>35</v>
      </c>
    </row>
    <row r="9004" spans="1:20">
      <c r="A9004" t="s">
        <v>374</v>
      </c>
      <c r="B9004" t="s">
        <v>209</v>
      </c>
      <c r="C9004" t="s">
        <v>403</v>
      </c>
      <c r="D9004" t="s">
        <v>404</v>
      </c>
      <c r="E9004" t="s">
        <v>212</v>
      </c>
      <c r="F9004" s="1">
        <v>37987</v>
      </c>
      <c r="G9004" t="s">
        <v>3202</v>
      </c>
      <c r="H9004">
        <v>201504</v>
      </c>
      <c r="I9004" t="s">
        <v>213</v>
      </c>
      <c r="J9004" t="s">
        <v>28</v>
      </c>
      <c r="K9004" t="s">
        <v>217</v>
      </c>
      <c r="L9004" t="s">
        <v>30</v>
      </c>
      <c r="M9004" t="s">
        <v>31</v>
      </c>
      <c r="N9004" t="s">
        <v>32</v>
      </c>
      <c r="O9004">
        <v>175.34</v>
      </c>
      <c r="P9004" t="s">
        <v>209</v>
      </c>
      <c r="Q9004" t="s">
        <v>374</v>
      </c>
      <c r="R9004" t="s">
        <v>215</v>
      </c>
      <c r="S9004" t="s">
        <v>216</v>
      </c>
      <c r="T9004" t="s">
        <v>35</v>
      </c>
    </row>
    <row r="9005" spans="1:20">
      <c r="A9005" t="s">
        <v>221</v>
      </c>
      <c r="B9005" t="s">
        <v>209</v>
      </c>
      <c r="C9005" t="s">
        <v>405</v>
      </c>
      <c r="D9005" t="s">
        <v>406</v>
      </c>
      <c r="E9005" t="s">
        <v>212</v>
      </c>
      <c r="F9005" s="1">
        <v>37987</v>
      </c>
      <c r="G9005" t="s">
        <v>3202</v>
      </c>
      <c r="H9005">
        <v>201504</v>
      </c>
      <c r="I9005" t="s">
        <v>213</v>
      </c>
      <c r="J9005" t="s">
        <v>28</v>
      </c>
      <c r="K9005" t="s">
        <v>214</v>
      </c>
      <c r="L9005" t="s">
        <v>30</v>
      </c>
      <c r="M9005" t="s">
        <v>31</v>
      </c>
      <c r="N9005" t="s">
        <v>32</v>
      </c>
      <c r="O9005">
        <v>560.11</v>
      </c>
      <c r="P9005" t="s">
        <v>209</v>
      </c>
      <c r="Q9005" t="s">
        <v>221</v>
      </c>
      <c r="R9005" t="s">
        <v>215</v>
      </c>
      <c r="S9005" t="s">
        <v>216</v>
      </c>
      <c r="T9005" t="s">
        <v>35</v>
      </c>
    </row>
    <row r="9006" spans="1:20">
      <c r="A9006" t="s">
        <v>221</v>
      </c>
      <c r="B9006" t="s">
        <v>209</v>
      </c>
      <c r="C9006" t="s">
        <v>405</v>
      </c>
      <c r="D9006" t="s">
        <v>406</v>
      </c>
      <c r="E9006" t="s">
        <v>212</v>
      </c>
      <c r="F9006" s="1">
        <v>37987</v>
      </c>
      <c r="G9006" t="s">
        <v>3202</v>
      </c>
      <c r="H9006">
        <v>201504</v>
      </c>
      <c r="I9006" t="s">
        <v>213</v>
      </c>
      <c r="J9006" t="s">
        <v>28</v>
      </c>
      <c r="K9006" t="s">
        <v>217</v>
      </c>
      <c r="L9006" t="s">
        <v>30</v>
      </c>
      <c r="M9006" t="s">
        <v>31</v>
      </c>
      <c r="N9006" t="s">
        <v>32</v>
      </c>
      <c r="O9006">
        <v>560.1</v>
      </c>
      <c r="P9006" t="s">
        <v>209</v>
      </c>
      <c r="Q9006" t="s">
        <v>221</v>
      </c>
      <c r="R9006" t="s">
        <v>215</v>
      </c>
      <c r="S9006" t="s">
        <v>216</v>
      </c>
      <c r="T9006" t="s">
        <v>35</v>
      </c>
    </row>
    <row r="9007" spans="1:20">
      <c r="A9007" t="s">
        <v>291</v>
      </c>
      <c r="B9007" t="s">
        <v>209</v>
      </c>
      <c r="C9007" t="s">
        <v>407</v>
      </c>
      <c r="D9007" t="s">
        <v>408</v>
      </c>
      <c r="E9007" t="s">
        <v>212</v>
      </c>
      <c r="F9007" s="1">
        <v>37987</v>
      </c>
      <c r="G9007" t="s">
        <v>3202</v>
      </c>
      <c r="H9007">
        <v>201504</v>
      </c>
      <c r="I9007" t="s">
        <v>213</v>
      </c>
      <c r="J9007" t="s">
        <v>53</v>
      </c>
      <c r="K9007" t="s">
        <v>214</v>
      </c>
      <c r="L9007" t="s">
        <v>54</v>
      </c>
      <c r="M9007" t="s">
        <v>31</v>
      </c>
      <c r="N9007" t="s">
        <v>32</v>
      </c>
      <c r="O9007">
        <v>143.12</v>
      </c>
      <c r="P9007" t="s">
        <v>209</v>
      </c>
      <c r="Q9007" t="s">
        <v>291</v>
      </c>
      <c r="R9007" t="s">
        <v>215</v>
      </c>
      <c r="S9007" t="s">
        <v>216</v>
      </c>
      <c r="T9007" t="s">
        <v>35</v>
      </c>
    </row>
    <row r="9008" spans="1:20">
      <c r="A9008" t="s">
        <v>291</v>
      </c>
      <c r="B9008" t="s">
        <v>209</v>
      </c>
      <c r="C9008" t="s">
        <v>407</v>
      </c>
      <c r="D9008" t="s">
        <v>408</v>
      </c>
      <c r="E9008" t="s">
        <v>212</v>
      </c>
      <c r="F9008" s="1">
        <v>37987</v>
      </c>
      <c r="G9008" t="s">
        <v>3202</v>
      </c>
      <c r="H9008">
        <v>201504</v>
      </c>
      <c r="I9008" t="s">
        <v>213</v>
      </c>
      <c r="J9008" t="s">
        <v>53</v>
      </c>
      <c r="K9008" t="s">
        <v>217</v>
      </c>
      <c r="L9008" t="s">
        <v>54</v>
      </c>
      <c r="M9008" t="s">
        <v>31</v>
      </c>
      <c r="N9008" t="s">
        <v>32</v>
      </c>
      <c r="O9008">
        <v>4352.88</v>
      </c>
      <c r="P9008" t="s">
        <v>209</v>
      </c>
      <c r="Q9008" t="s">
        <v>291</v>
      </c>
      <c r="R9008" t="s">
        <v>215</v>
      </c>
      <c r="S9008" t="s">
        <v>216</v>
      </c>
      <c r="T9008" t="s">
        <v>35</v>
      </c>
    </row>
    <row r="9009" spans="1:20">
      <c r="A9009" t="s">
        <v>208</v>
      </c>
      <c r="B9009" t="s">
        <v>209</v>
      </c>
      <c r="C9009" t="s">
        <v>409</v>
      </c>
      <c r="D9009" t="s">
        <v>410</v>
      </c>
      <c r="E9009" t="s">
        <v>212</v>
      </c>
      <c r="F9009" s="1">
        <v>37987</v>
      </c>
      <c r="G9009" t="s">
        <v>3202</v>
      </c>
      <c r="H9009">
        <v>201504</v>
      </c>
      <c r="I9009" t="s">
        <v>213</v>
      </c>
      <c r="J9009" t="s">
        <v>53</v>
      </c>
      <c r="K9009" t="s">
        <v>217</v>
      </c>
      <c r="L9009" t="s">
        <v>54</v>
      </c>
      <c r="M9009" t="s">
        <v>31</v>
      </c>
      <c r="N9009" t="s">
        <v>32</v>
      </c>
      <c r="O9009">
        <v>26116.54</v>
      </c>
      <c r="P9009" t="s">
        <v>209</v>
      </c>
      <c r="Q9009" t="s">
        <v>208</v>
      </c>
      <c r="R9009" t="s">
        <v>215</v>
      </c>
      <c r="S9009" t="s">
        <v>216</v>
      </c>
      <c r="T9009" t="s">
        <v>35</v>
      </c>
    </row>
    <row r="9010" spans="1:20">
      <c r="A9010" t="s">
        <v>226</v>
      </c>
      <c r="B9010" t="s">
        <v>209</v>
      </c>
      <c r="C9010" t="s">
        <v>411</v>
      </c>
      <c r="D9010" t="s">
        <v>412</v>
      </c>
      <c r="E9010" t="s">
        <v>212</v>
      </c>
      <c r="F9010" s="1">
        <v>37987</v>
      </c>
      <c r="G9010" t="s">
        <v>3202</v>
      </c>
      <c r="H9010">
        <v>201504</v>
      </c>
      <c r="I9010" t="s">
        <v>213</v>
      </c>
      <c r="J9010" t="s">
        <v>53</v>
      </c>
      <c r="K9010" t="s">
        <v>217</v>
      </c>
      <c r="L9010" t="s">
        <v>54</v>
      </c>
      <c r="M9010" t="s">
        <v>31</v>
      </c>
      <c r="N9010" t="s">
        <v>32</v>
      </c>
      <c r="O9010">
        <v>5922.82</v>
      </c>
      <c r="P9010" t="s">
        <v>209</v>
      </c>
      <c r="Q9010" t="s">
        <v>226</v>
      </c>
      <c r="R9010" t="s">
        <v>215</v>
      </c>
      <c r="S9010" t="s">
        <v>216</v>
      </c>
      <c r="T9010" t="s">
        <v>35</v>
      </c>
    </row>
    <row r="9011" spans="1:20">
      <c r="A9011" t="s">
        <v>226</v>
      </c>
      <c r="B9011" t="s">
        <v>209</v>
      </c>
      <c r="C9011" t="s">
        <v>415</v>
      </c>
      <c r="D9011" t="s">
        <v>416</v>
      </c>
      <c r="E9011" t="s">
        <v>212</v>
      </c>
      <c r="F9011" s="1">
        <v>37987</v>
      </c>
      <c r="G9011" t="s">
        <v>3202</v>
      </c>
      <c r="H9011">
        <v>201504</v>
      </c>
      <c r="I9011" t="s">
        <v>213</v>
      </c>
      <c r="J9011" t="s">
        <v>28</v>
      </c>
      <c r="K9011" t="s">
        <v>217</v>
      </c>
      <c r="L9011" t="s">
        <v>30</v>
      </c>
      <c r="M9011" t="s">
        <v>31</v>
      </c>
      <c r="N9011" t="s">
        <v>32</v>
      </c>
      <c r="O9011">
        <v>15983.54</v>
      </c>
      <c r="P9011" t="s">
        <v>209</v>
      </c>
      <c r="Q9011" t="s">
        <v>226</v>
      </c>
      <c r="R9011" t="s">
        <v>215</v>
      </c>
      <c r="S9011" t="s">
        <v>216</v>
      </c>
      <c r="T9011" t="s">
        <v>35</v>
      </c>
    </row>
    <row r="9012" spans="1:20">
      <c r="A9012" t="s">
        <v>221</v>
      </c>
      <c r="B9012" t="s">
        <v>209</v>
      </c>
      <c r="C9012" t="s">
        <v>417</v>
      </c>
      <c r="D9012" t="s">
        <v>418</v>
      </c>
      <c r="E9012" t="s">
        <v>212</v>
      </c>
      <c r="F9012" s="1">
        <v>18629</v>
      </c>
      <c r="G9012" t="s">
        <v>3202</v>
      </c>
      <c r="H9012">
        <v>201504</v>
      </c>
      <c r="I9012" t="s">
        <v>213</v>
      </c>
      <c r="J9012" t="s">
        <v>28</v>
      </c>
      <c r="K9012" t="s">
        <v>214</v>
      </c>
      <c r="L9012" t="s">
        <v>30</v>
      </c>
      <c r="M9012" t="s">
        <v>31</v>
      </c>
      <c r="N9012" t="s">
        <v>32</v>
      </c>
      <c r="O9012">
        <v>2150.3000000000002</v>
      </c>
      <c r="P9012" t="s">
        <v>209</v>
      </c>
      <c r="Q9012" t="s">
        <v>221</v>
      </c>
      <c r="R9012" t="s">
        <v>215</v>
      </c>
      <c r="S9012" t="s">
        <v>216</v>
      </c>
      <c r="T9012" t="s">
        <v>35</v>
      </c>
    </row>
    <row r="9013" spans="1:20">
      <c r="A9013" t="s">
        <v>221</v>
      </c>
      <c r="B9013" t="s">
        <v>209</v>
      </c>
      <c r="C9013" t="s">
        <v>417</v>
      </c>
      <c r="D9013" t="s">
        <v>418</v>
      </c>
      <c r="E9013" t="s">
        <v>212</v>
      </c>
      <c r="F9013" s="1">
        <v>18629</v>
      </c>
      <c r="G9013" t="s">
        <v>3202</v>
      </c>
      <c r="H9013">
        <v>201504</v>
      </c>
      <c r="I9013" t="s">
        <v>213</v>
      </c>
      <c r="J9013" t="s">
        <v>28</v>
      </c>
      <c r="K9013" t="s">
        <v>217</v>
      </c>
      <c r="L9013" t="s">
        <v>30</v>
      </c>
      <c r="M9013" t="s">
        <v>31</v>
      </c>
      <c r="N9013" t="s">
        <v>32</v>
      </c>
      <c r="O9013">
        <v>21546</v>
      </c>
      <c r="P9013" t="s">
        <v>209</v>
      </c>
      <c r="Q9013" t="s">
        <v>221</v>
      </c>
      <c r="R9013" t="s">
        <v>215</v>
      </c>
      <c r="S9013" t="s">
        <v>216</v>
      </c>
      <c r="T9013" t="s">
        <v>35</v>
      </c>
    </row>
    <row r="9014" spans="1:20">
      <c r="A9014" t="s">
        <v>236</v>
      </c>
      <c r="B9014" t="s">
        <v>209</v>
      </c>
      <c r="C9014" t="s">
        <v>419</v>
      </c>
      <c r="D9014" t="s">
        <v>420</v>
      </c>
      <c r="E9014" t="s">
        <v>212</v>
      </c>
      <c r="F9014" s="1">
        <v>37987</v>
      </c>
      <c r="G9014" t="s">
        <v>3202</v>
      </c>
      <c r="H9014">
        <v>201504</v>
      </c>
      <c r="I9014" t="s">
        <v>213</v>
      </c>
      <c r="J9014" t="s">
        <v>53</v>
      </c>
      <c r="K9014" t="s">
        <v>214</v>
      </c>
      <c r="L9014" t="s">
        <v>54</v>
      </c>
      <c r="M9014" t="s">
        <v>31</v>
      </c>
      <c r="N9014" t="s">
        <v>32</v>
      </c>
      <c r="O9014">
        <v>0</v>
      </c>
      <c r="P9014" t="s">
        <v>209</v>
      </c>
      <c r="Q9014" t="s">
        <v>236</v>
      </c>
      <c r="R9014" t="s">
        <v>215</v>
      </c>
      <c r="S9014" t="s">
        <v>216</v>
      </c>
      <c r="T9014" t="s">
        <v>35</v>
      </c>
    </row>
    <row r="9015" spans="1:20">
      <c r="A9015" t="s">
        <v>236</v>
      </c>
      <c r="B9015" t="s">
        <v>209</v>
      </c>
      <c r="C9015" t="s">
        <v>419</v>
      </c>
      <c r="D9015" t="s">
        <v>420</v>
      </c>
      <c r="E9015" t="s">
        <v>212</v>
      </c>
      <c r="F9015" s="1">
        <v>37987</v>
      </c>
      <c r="G9015" t="s">
        <v>3202</v>
      </c>
      <c r="H9015">
        <v>201504</v>
      </c>
      <c r="I9015" t="s">
        <v>213</v>
      </c>
      <c r="J9015" t="s">
        <v>53</v>
      </c>
      <c r="K9015" t="s">
        <v>217</v>
      </c>
      <c r="L9015" t="s">
        <v>54</v>
      </c>
      <c r="M9015" t="s">
        <v>31</v>
      </c>
      <c r="N9015" t="s">
        <v>32</v>
      </c>
      <c r="O9015">
        <v>13371.99</v>
      </c>
      <c r="P9015" t="s">
        <v>209</v>
      </c>
      <c r="Q9015" t="s">
        <v>236</v>
      </c>
      <c r="R9015" t="s">
        <v>215</v>
      </c>
      <c r="S9015" t="s">
        <v>216</v>
      </c>
      <c r="T9015" t="s">
        <v>35</v>
      </c>
    </row>
    <row r="9016" spans="1:20">
      <c r="A9016" t="s">
        <v>221</v>
      </c>
      <c r="B9016" t="s">
        <v>209</v>
      </c>
      <c r="C9016" t="s">
        <v>421</v>
      </c>
      <c r="D9016" t="s">
        <v>422</v>
      </c>
      <c r="E9016" t="s">
        <v>212</v>
      </c>
      <c r="F9016" s="1">
        <v>37987</v>
      </c>
      <c r="G9016" t="s">
        <v>3202</v>
      </c>
      <c r="H9016">
        <v>201504</v>
      </c>
      <c r="I9016" t="s">
        <v>213</v>
      </c>
      <c r="J9016" t="s">
        <v>28</v>
      </c>
      <c r="K9016" t="s">
        <v>214</v>
      </c>
      <c r="L9016" t="s">
        <v>30</v>
      </c>
      <c r="M9016" t="s">
        <v>31</v>
      </c>
      <c r="N9016" t="s">
        <v>32</v>
      </c>
      <c r="O9016">
        <v>4746.25</v>
      </c>
      <c r="P9016" t="s">
        <v>209</v>
      </c>
      <c r="Q9016" t="s">
        <v>221</v>
      </c>
      <c r="R9016" t="s">
        <v>215</v>
      </c>
      <c r="S9016" t="s">
        <v>216</v>
      </c>
      <c r="T9016" t="s">
        <v>35</v>
      </c>
    </row>
    <row r="9017" spans="1:20">
      <c r="A9017" t="s">
        <v>221</v>
      </c>
      <c r="B9017" t="s">
        <v>209</v>
      </c>
      <c r="C9017" t="s">
        <v>421</v>
      </c>
      <c r="D9017" t="s">
        <v>422</v>
      </c>
      <c r="E9017" t="s">
        <v>212</v>
      </c>
      <c r="F9017" s="1">
        <v>37987</v>
      </c>
      <c r="G9017" t="s">
        <v>3202</v>
      </c>
      <c r="H9017">
        <v>201504</v>
      </c>
      <c r="I9017" t="s">
        <v>213</v>
      </c>
      <c r="J9017" t="s">
        <v>28</v>
      </c>
      <c r="K9017" t="s">
        <v>217</v>
      </c>
      <c r="L9017" t="s">
        <v>30</v>
      </c>
      <c r="M9017" t="s">
        <v>31</v>
      </c>
      <c r="N9017" t="s">
        <v>32</v>
      </c>
      <c r="O9017">
        <v>4746.2300000000005</v>
      </c>
      <c r="P9017" t="s">
        <v>209</v>
      </c>
      <c r="Q9017" t="s">
        <v>221</v>
      </c>
      <c r="R9017" t="s">
        <v>215</v>
      </c>
      <c r="S9017" t="s">
        <v>216</v>
      </c>
      <c r="T9017" t="s">
        <v>35</v>
      </c>
    </row>
    <row r="9018" spans="1:20">
      <c r="A9018" t="s">
        <v>221</v>
      </c>
      <c r="B9018" t="s">
        <v>209</v>
      </c>
      <c r="C9018" t="s">
        <v>423</v>
      </c>
      <c r="D9018" t="s">
        <v>424</v>
      </c>
      <c r="E9018" t="s">
        <v>212</v>
      </c>
      <c r="F9018" s="1">
        <v>37987</v>
      </c>
      <c r="G9018" t="s">
        <v>3202</v>
      </c>
      <c r="H9018">
        <v>201504</v>
      </c>
      <c r="I9018" t="s">
        <v>213</v>
      </c>
      <c r="J9018" t="s">
        <v>28</v>
      </c>
      <c r="K9018" t="s">
        <v>217</v>
      </c>
      <c r="L9018" t="s">
        <v>30</v>
      </c>
      <c r="M9018" t="s">
        <v>31</v>
      </c>
      <c r="N9018" t="s">
        <v>32</v>
      </c>
      <c r="O9018">
        <v>241532.52000000002</v>
      </c>
      <c r="P9018" t="s">
        <v>209</v>
      </c>
      <c r="Q9018" t="s">
        <v>221</v>
      </c>
      <c r="R9018" t="s">
        <v>215</v>
      </c>
      <c r="S9018" t="s">
        <v>216</v>
      </c>
      <c r="T9018" t="s">
        <v>35</v>
      </c>
    </row>
    <row r="9019" spans="1:20">
      <c r="A9019" t="s">
        <v>246</v>
      </c>
      <c r="B9019" t="s">
        <v>209</v>
      </c>
      <c r="C9019" t="s">
        <v>427</v>
      </c>
      <c r="D9019" t="s">
        <v>428</v>
      </c>
      <c r="E9019" t="s">
        <v>212</v>
      </c>
      <c r="F9019" s="1">
        <v>37987</v>
      </c>
      <c r="G9019" t="s">
        <v>3202</v>
      </c>
      <c r="H9019">
        <v>201504</v>
      </c>
      <c r="I9019" t="s">
        <v>213</v>
      </c>
      <c r="J9019" t="s">
        <v>53</v>
      </c>
      <c r="K9019" t="s">
        <v>217</v>
      </c>
      <c r="L9019" t="s">
        <v>54</v>
      </c>
      <c r="M9019" t="s">
        <v>31</v>
      </c>
      <c r="N9019" t="s">
        <v>32</v>
      </c>
      <c r="O9019">
        <v>115418.78</v>
      </c>
      <c r="P9019" t="s">
        <v>209</v>
      </c>
      <c r="Q9019" t="s">
        <v>246</v>
      </c>
      <c r="R9019" t="s">
        <v>215</v>
      </c>
      <c r="S9019" t="s">
        <v>216</v>
      </c>
      <c r="T9019" t="s">
        <v>35</v>
      </c>
    </row>
    <row r="9020" spans="1:20">
      <c r="A9020" t="s">
        <v>249</v>
      </c>
      <c r="B9020" t="s">
        <v>209</v>
      </c>
      <c r="C9020" t="s">
        <v>2683</v>
      </c>
      <c r="D9020" t="s">
        <v>2684</v>
      </c>
      <c r="E9020" t="s">
        <v>252</v>
      </c>
      <c r="F9020" s="1">
        <v>41852</v>
      </c>
      <c r="G9020" t="s">
        <v>3202</v>
      </c>
      <c r="H9020">
        <v>201504</v>
      </c>
      <c r="I9020" t="s">
        <v>213</v>
      </c>
      <c r="J9020" t="s">
        <v>253</v>
      </c>
      <c r="K9020" t="s">
        <v>214</v>
      </c>
      <c r="L9020" t="s">
        <v>254</v>
      </c>
      <c r="M9020" t="s">
        <v>31</v>
      </c>
      <c r="N9020" t="s">
        <v>32</v>
      </c>
      <c r="O9020">
        <v>180.51</v>
      </c>
      <c r="P9020" t="s">
        <v>209</v>
      </c>
      <c r="Q9020" t="s">
        <v>249</v>
      </c>
      <c r="R9020" t="s">
        <v>215</v>
      </c>
      <c r="S9020" t="s">
        <v>216</v>
      </c>
      <c r="T9020" t="s">
        <v>35</v>
      </c>
    </row>
    <row r="9021" spans="1:20">
      <c r="A9021" t="s">
        <v>249</v>
      </c>
      <c r="B9021" t="s">
        <v>209</v>
      </c>
      <c r="C9021" t="s">
        <v>2683</v>
      </c>
      <c r="D9021" t="s">
        <v>2684</v>
      </c>
      <c r="E9021" t="s">
        <v>252</v>
      </c>
      <c r="F9021" s="1">
        <v>41852</v>
      </c>
      <c r="G9021" t="s">
        <v>3202</v>
      </c>
      <c r="H9021">
        <v>201504</v>
      </c>
      <c r="I9021" t="s">
        <v>213</v>
      </c>
      <c r="J9021" t="s">
        <v>253</v>
      </c>
      <c r="K9021" t="s">
        <v>217</v>
      </c>
      <c r="L9021" t="s">
        <v>254</v>
      </c>
      <c r="M9021" t="s">
        <v>31</v>
      </c>
      <c r="N9021" t="s">
        <v>32</v>
      </c>
      <c r="O9021">
        <v>63.18</v>
      </c>
      <c r="P9021" t="s">
        <v>209</v>
      </c>
      <c r="Q9021" t="s">
        <v>249</v>
      </c>
      <c r="R9021" t="s">
        <v>215</v>
      </c>
      <c r="S9021" t="s">
        <v>216</v>
      </c>
      <c r="T9021" t="s">
        <v>35</v>
      </c>
    </row>
    <row r="9022" spans="1:20">
      <c r="A9022" t="s">
        <v>249</v>
      </c>
      <c r="B9022" t="s">
        <v>209</v>
      </c>
      <c r="C9022" t="s">
        <v>2683</v>
      </c>
      <c r="D9022" t="s">
        <v>2684</v>
      </c>
      <c r="E9022" t="s">
        <v>252</v>
      </c>
      <c r="F9022" s="1">
        <v>41852</v>
      </c>
      <c r="G9022" t="s">
        <v>3202</v>
      </c>
      <c r="H9022">
        <v>201504</v>
      </c>
      <c r="I9022" t="s">
        <v>213</v>
      </c>
      <c r="J9022" t="s">
        <v>253</v>
      </c>
      <c r="K9022" t="s">
        <v>360</v>
      </c>
      <c r="L9022" t="s">
        <v>254</v>
      </c>
      <c r="M9022" t="s">
        <v>31</v>
      </c>
      <c r="N9022" t="s">
        <v>32</v>
      </c>
      <c r="O9022">
        <v>45.12</v>
      </c>
      <c r="P9022" t="s">
        <v>209</v>
      </c>
      <c r="Q9022" t="s">
        <v>249</v>
      </c>
      <c r="R9022" t="s">
        <v>215</v>
      </c>
      <c r="S9022" t="s">
        <v>216</v>
      </c>
      <c r="T9022" t="s">
        <v>35</v>
      </c>
    </row>
    <row r="9023" spans="1:20">
      <c r="A9023" t="s">
        <v>431</v>
      </c>
      <c r="B9023" t="s">
        <v>432</v>
      </c>
      <c r="C9023" t="s">
        <v>3211</v>
      </c>
      <c r="D9023" t="s">
        <v>3212</v>
      </c>
      <c r="E9023" t="s">
        <v>435</v>
      </c>
      <c r="F9023" s="1">
        <v>42005</v>
      </c>
      <c r="G9023" t="s">
        <v>3202</v>
      </c>
      <c r="H9023">
        <v>201504</v>
      </c>
      <c r="I9023" t="s">
        <v>27</v>
      </c>
      <c r="J9023" t="s">
        <v>53</v>
      </c>
      <c r="K9023" t="s">
        <v>436</v>
      </c>
      <c r="L9023" t="s">
        <v>54</v>
      </c>
      <c r="M9023" t="s">
        <v>31</v>
      </c>
      <c r="N9023" t="s">
        <v>32</v>
      </c>
      <c r="O9023">
        <v>9369.81</v>
      </c>
      <c r="P9023" t="s">
        <v>432</v>
      </c>
      <c r="Q9023" t="s">
        <v>431</v>
      </c>
      <c r="R9023" t="s">
        <v>437</v>
      </c>
      <c r="S9023" t="s">
        <v>34</v>
      </c>
      <c r="T9023" t="s">
        <v>35</v>
      </c>
    </row>
    <row r="9024" spans="1:20">
      <c r="A9024" t="s">
        <v>431</v>
      </c>
      <c r="B9024" t="s">
        <v>432</v>
      </c>
      <c r="C9024" t="s">
        <v>2685</v>
      </c>
      <c r="D9024" t="s">
        <v>2686</v>
      </c>
      <c r="E9024" t="s">
        <v>435</v>
      </c>
      <c r="F9024" s="1">
        <v>42005</v>
      </c>
      <c r="G9024" t="s">
        <v>3202</v>
      </c>
      <c r="H9024">
        <v>201504</v>
      </c>
      <c r="I9024" t="s">
        <v>27</v>
      </c>
      <c r="J9024" t="s">
        <v>28</v>
      </c>
      <c r="K9024" t="s">
        <v>436</v>
      </c>
      <c r="L9024" t="s">
        <v>30</v>
      </c>
      <c r="M9024" t="s">
        <v>31</v>
      </c>
      <c r="N9024" t="s">
        <v>32</v>
      </c>
      <c r="O9024">
        <v>133583.26999999999</v>
      </c>
      <c r="P9024" t="s">
        <v>432</v>
      </c>
      <c r="Q9024" t="s">
        <v>431</v>
      </c>
      <c r="R9024" t="s">
        <v>437</v>
      </c>
      <c r="S9024" t="s">
        <v>34</v>
      </c>
      <c r="T9024" t="s">
        <v>35</v>
      </c>
    </row>
    <row r="9025" spans="1:20">
      <c r="A9025" t="s">
        <v>431</v>
      </c>
      <c r="B9025" t="s">
        <v>432</v>
      </c>
      <c r="C9025" t="s">
        <v>433</v>
      </c>
      <c r="D9025" t="s">
        <v>434</v>
      </c>
      <c r="E9025" t="s">
        <v>435</v>
      </c>
      <c r="F9025" s="1">
        <v>30708</v>
      </c>
      <c r="G9025" t="s">
        <v>3202</v>
      </c>
      <c r="H9025">
        <v>201504</v>
      </c>
      <c r="I9025" t="s">
        <v>27</v>
      </c>
      <c r="J9025" t="s">
        <v>28</v>
      </c>
      <c r="K9025" t="s">
        <v>436</v>
      </c>
      <c r="L9025" t="s">
        <v>30</v>
      </c>
      <c r="M9025" t="s">
        <v>31</v>
      </c>
      <c r="N9025" t="s">
        <v>32</v>
      </c>
      <c r="O9025">
        <v>5464.34</v>
      </c>
      <c r="P9025" t="s">
        <v>432</v>
      </c>
      <c r="Q9025" t="s">
        <v>431</v>
      </c>
      <c r="R9025" t="s">
        <v>437</v>
      </c>
      <c r="S9025" t="s">
        <v>34</v>
      </c>
      <c r="T9025" t="s">
        <v>35</v>
      </c>
    </row>
    <row r="9026" spans="1:20">
      <c r="A9026" t="s">
        <v>431</v>
      </c>
      <c r="B9026" t="s">
        <v>432</v>
      </c>
      <c r="C9026" t="s">
        <v>439</v>
      </c>
      <c r="D9026" t="s">
        <v>440</v>
      </c>
      <c r="E9026" t="s">
        <v>435</v>
      </c>
      <c r="F9026" s="1">
        <v>30708</v>
      </c>
      <c r="G9026" t="s">
        <v>3202</v>
      </c>
      <c r="H9026">
        <v>201504</v>
      </c>
      <c r="I9026" t="s">
        <v>27</v>
      </c>
      <c r="J9026" t="s">
        <v>53</v>
      </c>
      <c r="K9026" t="s">
        <v>436</v>
      </c>
      <c r="L9026" t="s">
        <v>54</v>
      </c>
      <c r="M9026" t="s">
        <v>31</v>
      </c>
      <c r="N9026" t="s">
        <v>32</v>
      </c>
      <c r="O9026">
        <v>2417.1</v>
      </c>
      <c r="P9026" t="s">
        <v>432</v>
      </c>
      <c r="Q9026" t="s">
        <v>431</v>
      </c>
      <c r="R9026" t="s">
        <v>437</v>
      </c>
      <c r="S9026" t="s">
        <v>34</v>
      </c>
      <c r="T9026" t="s">
        <v>35</v>
      </c>
    </row>
    <row r="9027" spans="1:20">
      <c r="A9027" t="s">
        <v>441</v>
      </c>
      <c r="B9027" t="s">
        <v>442</v>
      </c>
      <c r="C9027" t="s">
        <v>2428</v>
      </c>
      <c r="D9027" t="s">
        <v>2429</v>
      </c>
      <c r="E9027" t="s">
        <v>435</v>
      </c>
      <c r="F9027" s="1">
        <v>30708</v>
      </c>
      <c r="G9027" t="s">
        <v>3202</v>
      </c>
      <c r="H9027">
        <v>201504</v>
      </c>
      <c r="I9027" t="s">
        <v>27</v>
      </c>
      <c r="J9027" t="s">
        <v>28</v>
      </c>
      <c r="K9027" t="s">
        <v>36</v>
      </c>
      <c r="L9027" t="s">
        <v>30</v>
      </c>
      <c r="M9027" t="s">
        <v>31</v>
      </c>
      <c r="N9027" t="s">
        <v>32</v>
      </c>
      <c r="O9027">
        <v>-6308</v>
      </c>
      <c r="P9027" t="s">
        <v>442</v>
      </c>
      <c r="Q9027" t="s">
        <v>441</v>
      </c>
      <c r="R9027" t="s">
        <v>445</v>
      </c>
      <c r="S9027" t="s">
        <v>34</v>
      </c>
      <c r="T9027" t="s">
        <v>35</v>
      </c>
    </row>
    <row r="9028" spans="1:20">
      <c r="A9028" t="s">
        <v>441</v>
      </c>
      <c r="B9028" t="s">
        <v>442</v>
      </c>
      <c r="C9028" t="s">
        <v>2428</v>
      </c>
      <c r="D9028" t="s">
        <v>2429</v>
      </c>
      <c r="E9028" t="s">
        <v>435</v>
      </c>
      <c r="F9028" s="1">
        <v>30708</v>
      </c>
      <c r="G9028" t="s">
        <v>3202</v>
      </c>
      <c r="H9028">
        <v>201504</v>
      </c>
      <c r="I9028" t="s">
        <v>27</v>
      </c>
      <c r="J9028" t="s">
        <v>28</v>
      </c>
      <c r="K9028" t="s">
        <v>39</v>
      </c>
      <c r="L9028" t="s">
        <v>30</v>
      </c>
      <c r="M9028" t="s">
        <v>31</v>
      </c>
      <c r="N9028" t="s">
        <v>32</v>
      </c>
      <c r="O9028">
        <v>-6308</v>
      </c>
      <c r="P9028" t="s">
        <v>442</v>
      </c>
      <c r="Q9028" t="s">
        <v>441</v>
      </c>
      <c r="R9028" t="s">
        <v>445</v>
      </c>
      <c r="S9028" t="s">
        <v>34</v>
      </c>
      <c r="T9028" t="s">
        <v>35</v>
      </c>
    </row>
    <row r="9029" spans="1:20">
      <c r="A9029" t="s">
        <v>441</v>
      </c>
      <c r="B9029" t="s">
        <v>442</v>
      </c>
      <c r="C9029" t="s">
        <v>2428</v>
      </c>
      <c r="D9029" t="s">
        <v>2429</v>
      </c>
      <c r="E9029" t="s">
        <v>435</v>
      </c>
      <c r="F9029" s="1">
        <v>30708</v>
      </c>
      <c r="G9029" t="s">
        <v>3202</v>
      </c>
      <c r="H9029">
        <v>201504</v>
      </c>
      <c r="I9029" t="s">
        <v>27</v>
      </c>
      <c r="J9029" t="s">
        <v>28</v>
      </c>
      <c r="K9029" t="s">
        <v>40</v>
      </c>
      <c r="L9029" t="s">
        <v>30</v>
      </c>
      <c r="M9029" t="s">
        <v>31</v>
      </c>
      <c r="N9029" t="s">
        <v>32</v>
      </c>
      <c r="O9029">
        <v>-6308</v>
      </c>
      <c r="P9029" t="s">
        <v>442</v>
      </c>
      <c r="Q9029" t="s">
        <v>441</v>
      </c>
      <c r="R9029" t="s">
        <v>445</v>
      </c>
      <c r="S9029" t="s">
        <v>34</v>
      </c>
      <c r="T9029" t="s">
        <v>35</v>
      </c>
    </row>
    <row r="9030" spans="1:20">
      <c r="A9030" t="s">
        <v>441</v>
      </c>
      <c r="B9030" t="s">
        <v>442</v>
      </c>
      <c r="C9030" t="s">
        <v>443</v>
      </c>
      <c r="D9030" t="s">
        <v>444</v>
      </c>
      <c r="E9030" t="s">
        <v>435</v>
      </c>
      <c r="F9030" s="1">
        <v>41275</v>
      </c>
      <c r="G9030" t="s">
        <v>3202</v>
      </c>
      <c r="H9030">
        <v>201504</v>
      </c>
      <c r="I9030" t="s">
        <v>27</v>
      </c>
      <c r="J9030" t="s">
        <v>53</v>
      </c>
      <c r="K9030" t="s">
        <v>39</v>
      </c>
      <c r="L9030" t="s">
        <v>54</v>
      </c>
      <c r="M9030" t="s">
        <v>31</v>
      </c>
      <c r="N9030" t="s">
        <v>32</v>
      </c>
      <c r="O9030">
        <v>301351.69</v>
      </c>
      <c r="P9030" t="s">
        <v>442</v>
      </c>
      <c r="Q9030" t="s">
        <v>441</v>
      </c>
      <c r="R9030" t="s">
        <v>445</v>
      </c>
      <c r="S9030" t="s">
        <v>34</v>
      </c>
      <c r="T9030" t="s">
        <v>35</v>
      </c>
    </row>
    <row r="9031" spans="1:20">
      <c r="A9031" t="s">
        <v>441</v>
      </c>
      <c r="B9031" t="s">
        <v>442</v>
      </c>
      <c r="C9031" t="s">
        <v>446</v>
      </c>
      <c r="D9031" t="s">
        <v>447</v>
      </c>
      <c r="E9031" t="s">
        <v>435</v>
      </c>
      <c r="F9031" s="1">
        <v>41275</v>
      </c>
      <c r="G9031" t="s">
        <v>3202</v>
      </c>
      <c r="H9031">
        <v>201504</v>
      </c>
      <c r="I9031" t="s">
        <v>27</v>
      </c>
      <c r="J9031" t="s">
        <v>28</v>
      </c>
      <c r="K9031" t="s">
        <v>39</v>
      </c>
      <c r="L9031" t="s">
        <v>30</v>
      </c>
      <c r="M9031" t="s">
        <v>31</v>
      </c>
      <c r="N9031" t="s">
        <v>32</v>
      </c>
      <c r="O9031">
        <v>557782.09</v>
      </c>
      <c r="P9031" t="s">
        <v>442</v>
      </c>
      <c r="Q9031" t="s">
        <v>441</v>
      </c>
      <c r="R9031" t="s">
        <v>445</v>
      </c>
      <c r="S9031" t="s">
        <v>34</v>
      </c>
      <c r="T9031" t="s">
        <v>35</v>
      </c>
    </row>
    <row r="9032" spans="1:20">
      <c r="A9032" t="s">
        <v>453</v>
      </c>
      <c r="B9032" t="s">
        <v>449</v>
      </c>
      <c r="C9032" t="s">
        <v>456</v>
      </c>
      <c r="D9032" t="s">
        <v>457</v>
      </c>
      <c r="E9032" t="s">
        <v>25</v>
      </c>
      <c r="F9032" s="1">
        <v>33603</v>
      </c>
      <c r="G9032" t="s">
        <v>3202</v>
      </c>
      <c r="H9032">
        <v>201504</v>
      </c>
      <c r="I9032" t="s">
        <v>27</v>
      </c>
      <c r="J9032" t="s">
        <v>28</v>
      </c>
      <c r="K9032" t="s">
        <v>29</v>
      </c>
      <c r="L9032" t="s">
        <v>30</v>
      </c>
      <c r="M9032" t="s">
        <v>31</v>
      </c>
      <c r="N9032" t="s">
        <v>32</v>
      </c>
      <c r="O9032">
        <v>16.05</v>
      </c>
      <c r="P9032" t="s">
        <v>449</v>
      </c>
      <c r="Q9032" t="s">
        <v>453</v>
      </c>
      <c r="R9032" t="s">
        <v>452</v>
      </c>
      <c r="S9032" t="s">
        <v>34</v>
      </c>
      <c r="T9032" t="s">
        <v>35</v>
      </c>
    </row>
    <row r="9033" spans="1:20">
      <c r="A9033" t="s">
        <v>453</v>
      </c>
      <c r="B9033" t="s">
        <v>449</v>
      </c>
      <c r="C9033" t="s">
        <v>456</v>
      </c>
      <c r="D9033" t="s">
        <v>457</v>
      </c>
      <c r="E9033" t="s">
        <v>25</v>
      </c>
      <c r="F9033" s="1">
        <v>33603</v>
      </c>
      <c r="G9033" t="s">
        <v>3202</v>
      </c>
      <c r="H9033">
        <v>201504</v>
      </c>
      <c r="I9033" t="s">
        <v>27</v>
      </c>
      <c r="J9033" t="s">
        <v>28</v>
      </c>
      <c r="K9033" t="s">
        <v>36</v>
      </c>
      <c r="L9033" t="s">
        <v>30</v>
      </c>
      <c r="M9033" t="s">
        <v>31</v>
      </c>
      <c r="N9033" t="s">
        <v>32</v>
      </c>
      <c r="O9033">
        <v>1.06</v>
      </c>
      <c r="P9033" t="s">
        <v>449</v>
      </c>
      <c r="Q9033" t="s">
        <v>453</v>
      </c>
      <c r="R9033" t="s">
        <v>452</v>
      </c>
      <c r="S9033" t="s">
        <v>34</v>
      </c>
      <c r="T9033" t="s">
        <v>35</v>
      </c>
    </row>
    <row r="9034" spans="1:20">
      <c r="A9034" t="s">
        <v>453</v>
      </c>
      <c r="B9034" t="s">
        <v>449</v>
      </c>
      <c r="C9034" t="s">
        <v>456</v>
      </c>
      <c r="D9034" t="s">
        <v>457</v>
      </c>
      <c r="E9034" t="s">
        <v>25</v>
      </c>
      <c r="F9034" s="1">
        <v>33603</v>
      </c>
      <c r="G9034" t="s">
        <v>3202</v>
      </c>
      <c r="H9034">
        <v>201504</v>
      </c>
      <c r="I9034" t="s">
        <v>27</v>
      </c>
      <c r="J9034" t="s">
        <v>28</v>
      </c>
      <c r="K9034" t="s">
        <v>37</v>
      </c>
      <c r="L9034" t="s">
        <v>30</v>
      </c>
      <c r="M9034" t="s">
        <v>31</v>
      </c>
      <c r="N9034" t="s">
        <v>32</v>
      </c>
      <c r="O9034">
        <v>8.7100000000000009</v>
      </c>
      <c r="P9034" t="s">
        <v>449</v>
      </c>
      <c r="Q9034" t="s">
        <v>453</v>
      </c>
      <c r="R9034" t="s">
        <v>452</v>
      </c>
      <c r="S9034" t="s">
        <v>34</v>
      </c>
      <c r="T9034" t="s">
        <v>35</v>
      </c>
    </row>
    <row r="9035" spans="1:20">
      <c r="A9035" t="s">
        <v>453</v>
      </c>
      <c r="B9035" t="s">
        <v>449</v>
      </c>
      <c r="C9035" t="s">
        <v>456</v>
      </c>
      <c r="D9035" t="s">
        <v>457</v>
      </c>
      <c r="E9035" t="s">
        <v>25</v>
      </c>
      <c r="F9035" s="1">
        <v>33603</v>
      </c>
      <c r="G9035" t="s">
        <v>3202</v>
      </c>
      <c r="H9035">
        <v>201504</v>
      </c>
      <c r="I9035" t="s">
        <v>27</v>
      </c>
      <c r="J9035" t="s">
        <v>28</v>
      </c>
      <c r="K9035" t="s">
        <v>38</v>
      </c>
      <c r="L9035" t="s">
        <v>30</v>
      </c>
      <c r="M9035" t="s">
        <v>31</v>
      </c>
      <c r="N9035" t="s">
        <v>32</v>
      </c>
      <c r="O9035">
        <v>0.35000000000000003</v>
      </c>
      <c r="P9035" t="s">
        <v>449</v>
      </c>
      <c r="Q9035" t="s">
        <v>453</v>
      </c>
      <c r="R9035" t="s">
        <v>452</v>
      </c>
      <c r="S9035" t="s">
        <v>34</v>
      </c>
      <c r="T9035" t="s">
        <v>35</v>
      </c>
    </row>
    <row r="9036" spans="1:20">
      <c r="A9036" t="s">
        <v>453</v>
      </c>
      <c r="B9036" t="s">
        <v>449</v>
      </c>
      <c r="C9036" t="s">
        <v>456</v>
      </c>
      <c r="D9036" t="s">
        <v>457</v>
      </c>
      <c r="E9036" t="s">
        <v>25</v>
      </c>
      <c r="F9036" s="1">
        <v>33603</v>
      </c>
      <c r="G9036" t="s">
        <v>3202</v>
      </c>
      <c r="H9036">
        <v>201504</v>
      </c>
      <c r="I9036" t="s">
        <v>27</v>
      </c>
      <c r="J9036" t="s">
        <v>28</v>
      </c>
      <c r="K9036" t="s">
        <v>40</v>
      </c>
      <c r="L9036" t="s">
        <v>30</v>
      </c>
      <c r="M9036" t="s">
        <v>31</v>
      </c>
      <c r="N9036" t="s">
        <v>32</v>
      </c>
      <c r="O9036">
        <v>0.27</v>
      </c>
      <c r="P9036" t="s">
        <v>449</v>
      </c>
      <c r="Q9036" t="s">
        <v>453</v>
      </c>
      <c r="R9036" t="s">
        <v>452</v>
      </c>
      <c r="S9036" t="s">
        <v>34</v>
      </c>
      <c r="T9036" t="s">
        <v>35</v>
      </c>
    </row>
    <row r="9037" spans="1:20">
      <c r="A9037" t="s">
        <v>453</v>
      </c>
      <c r="B9037" t="s">
        <v>449</v>
      </c>
      <c r="C9037" t="s">
        <v>456</v>
      </c>
      <c r="D9037" t="s">
        <v>457</v>
      </c>
      <c r="E9037" t="s">
        <v>25</v>
      </c>
      <c r="F9037" s="1">
        <v>33603</v>
      </c>
      <c r="G9037" t="s">
        <v>3202</v>
      </c>
      <c r="H9037">
        <v>201504</v>
      </c>
      <c r="I9037" t="s">
        <v>27</v>
      </c>
      <c r="J9037" t="s">
        <v>28</v>
      </c>
      <c r="K9037" t="s">
        <v>41</v>
      </c>
      <c r="L9037" t="s">
        <v>30</v>
      </c>
      <c r="M9037" t="s">
        <v>31</v>
      </c>
      <c r="N9037" t="s">
        <v>32</v>
      </c>
      <c r="O9037">
        <v>9.9700000000000006</v>
      </c>
      <c r="P9037" t="s">
        <v>449</v>
      </c>
      <c r="Q9037" t="s">
        <v>453</v>
      </c>
      <c r="R9037" t="s">
        <v>452</v>
      </c>
      <c r="S9037" t="s">
        <v>34</v>
      </c>
      <c r="T9037" t="s">
        <v>35</v>
      </c>
    </row>
    <row r="9038" spans="1:20">
      <c r="A9038" t="s">
        <v>453</v>
      </c>
      <c r="B9038" t="s">
        <v>449</v>
      </c>
      <c r="C9038" t="s">
        <v>456</v>
      </c>
      <c r="D9038" t="s">
        <v>457</v>
      </c>
      <c r="E9038" t="s">
        <v>25</v>
      </c>
      <c r="F9038" s="1">
        <v>33603</v>
      </c>
      <c r="G9038" t="s">
        <v>3202</v>
      </c>
      <c r="H9038">
        <v>201504</v>
      </c>
      <c r="I9038" t="s">
        <v>27</v>
      </c>
      <c r="J9038" t="s">
        <v>28</v>
      </c>
      <c r="K9038" t="s">
        <v>42</v>
      </c>
      <c r="L9038" t="s">
        <v>30</v>
      </c>
      <c r="M9038" t="s">
        <v>31</v>
      </c>
      <c r="N9038" t="s">
        <v>32</v>
      </c>
      <c r="O9038">
        <v>22.82</v>
      </c>
      <c r="P9038" t="s">
        <v>449</v>
      </c>
      <c r="Q9038" t="s">
        <v>453</v>
      </c>
      <c r="R9038" t="s">
        <v>452</v>
      </c>
      <c r="S9038" t="s">
        <v>34</v>
      </c>
      <c r="T9038" t="s">
        <v>35</v>
      </c>
    </row>
    <row r="9039" spans="1:20">
      <c r="A9039" t="s">
        <v>453</v>
      </c>
      <c r="B9039" t="s">
        <v>449</v>
      </c>
      <c r="C9039" t="s">
        <v>456</v>
      </c>
      <c r="D9039" t="s">
        <v>457</v>
      </c>
      <c r="E9039" t="s">
        <v>25</v>
      </c>
      <c r="F9039" s="1">
        <v>33603</v>
      </c>
      <c r="G9039" t="s">
        <v>3202</v>
      </c>
      <c r="H9039">
        <v>201504</v>
      </c>
      <c r="I9039" t="s">
        <v>27</v>
      </c>
      <c r="J9039" t="s">
        <v>28</v>
      </c>
      <c r="K9039" t="s">
        <v>43</v>
      </c>
      <c r="L9039" t="s">
        <v>30</v>
      </c>
      <c r="M9039" t="s">
        <v>31</v>
      </c>
      <c r="N9039" t="s">
        <v>32</v>
      </c>
      <c r="O9039">
        <v>421.57</v>
      </c>
      <c r="P9039" t="s">
        <v>449</v>
      </c>
      <c r="Q9039" t="s">
        <v>453</v>
      </c>
      <c r="R9039" t="s">
        <v>452</v>
      </c>
      <c r="S9039" t="s">
        <v>34</v>
      </c>
      <c r="T9039" t="s">
        <v>35</v>
      </c>
    </row>
    <row r="9040" spans="1:20">
      <c r="A9040" t="s">
        <v>453</v>
      </c>
      <c r="B9040" t="s">
        <v>449</v>
      </c>
      <c r="C9040" t="s">
        <v>456</v>
      </c>
      <c r="D9040" t="s">
        <v>457</v>
      </c>
      <c r="E9040" t="s">
        <v>25</v>
      </c>
      <c r="F9040" s="1">
        <v>33603</v>
      </c>
      <c r="G9040" t="s">
        <v>3202</v>
      </c>
      <c r="H9040">
        <v>201504</v>
      </c>
      <c r="I9040" t="s">
        <v>27</v>
      </c>
      <c r="J9040" t="s">
        <v>28</v>
      </c>
      <c r="K9040" t="s">
        <v>44</v>
      </c>
      <c r="L9040" t="s">
        <v>30</v>
      </c>
      <c r="M9040" t="s">
        <v>31</v>
      </c>
      <c r="N9040" t="s">
        <v>32</v>
      </c>
      <c r="O9040">
        <v>226.64000000000001</v>
      </c>
      <c r="P9040" t="s">
        <v>449</v>
      </c>
      <c r="Q9040" t="s">
        <v>453</v>
      </c>
      <c r="R9040" t="s">
        <v>452</v>
      </c>
      <c r="S9040" t="s">
        <v>34</v>
      </c>
      <c r="T9040" t="s">
        <v>35</v>
      </c>
    </row>
    <row r="9041" spans="1:20">
      <c r="A9041" t="s">
        <v>458</v>
      </c>
      <c r="B9041" t="s">
        <v>449</v>
      </c>
      <c r="C9041" t="s">
        <v>459</v>
      </c>
      <c r="D9041" t="s">
        <v>460</v>
      </c>
      <c r="E9041" t="s">
        <v>25</v>
      </c>
      <c r="F9041" s="1">
        <v>30864</v>
      </c>
      <c r="G9041" t="s">
        <v>3202</v>
      </c>
      <c r="H9041">
        <v>201504</v>
      </c>
      <c r="I9041" t="s">
        <v>27</v>
      </c>
      <c r="J9041" t="s">
        <v>28</v>
      </c>
      <c r="K9041" t="s">
        <v>44</v>
      </c>
      <c r="L9041" t="s">
        <v>30</v>
      </c>
      <c r="M9041" t="s">
        <v>31</v>
      </c>
      <c r="N9041" t="s">
        <v>32</v>
      </c>
      <c r="O9041">
        <v>178.24</v>
      </c>
      <c r="P9041" t="s">
        <v>449</v>
      </c>
      <c r="Q9041" t="s">
        <v>458</v>
      </c>
      <c r="R9041" t="s">
        <v>452</v>
      </c>
      <c r="S9041" t="s">
        <v>34</v>
      </c>
      <c r="T9041" t="s">
        <v>35</v>
      </c>
    </row>
    <row r="9042" spans="1:20">
      <c r="A9042" t="s">
        <v>458</v>
      </c>
      <c r="B9042" t="s">
        <v>449</v>
      </c>
      <c r="C9042" t="s">
        <v>459</v>
      </c>
      <c r="D9042" t="s">
        <v>460</v>
      </c>
      <c r="E9042" t="s">
        <v>25</v>
      </c>
      <c r="F9042" s="1">
        <v>30864</v>
      </c>
      <c r="G9042" t="s">
        <v>3202</v>
      </c>
      <c r="H9042">
        <v>201504</v>
      </c>
      <c r="I9042" t="s">
        <v>27</v>
      </c>
      <c r="J9042" t="s">
        <v>28</v>
      </c>
      <c r="K9042" t="s">
        <v>3213</v>
      </c>
      <c r="L9042" t="s">
        <v>30</v>
      </c>
      <c r="M9042" t="s">
        <v>31</v>
      </c>
      <c r="N9042" t="s">
        <v>32</v>
      </c>
      <c r="O9042">
        <v>4566.18</v>
      </c>
      <c r="P9042" t="s">
        <v>449</v>
      </c>
      <c r="Q9042" t="s">
        <v>458</v>
      </c>
      <c r="R9042" t="s">
        <v>452</v>
      </c>
      <c r="S9042" t="s">
        <v>34</v>
      </c>
      <c r="T9042" t="s">
        <v>35</v>
      </c>
    </row>
    <row r="9043" spans="1:20">
      <c r="A9043" t="s">
        <v>463</v>
      </c>
      <c r="B9043" t="s">
        <v>449</v>
      </c>
      <c r="C9043" t="s">
        <v>464</v>
      </c>
      <c r="D9043" t="s">
        <v>465</v>
      </c>
      <c r="E9043" t="s">
        <v>25</v>
      </c>
      <c r="F9043" s="1">
        <v>31766</v>
      </c>
      <c r="G9043" t="s">
        <v>3202</v>
      </c>
      <c r="H9043">
        <v>201504</v>
      </c>
      <c r="I9043" t="s">
        <v>27</v>
      </c>
      <c r="J9043" t="s">
        <v>28</v>
      </c>
      <c r="K9043" t="s">
        <v>37</v>
      </c>
      <c r="L9043" t="s">
        <v>30</v>
      </c>
      <c r="M9043" t="s">
        <v>31</v>
      </c>
      <c r="N9043" t="s">
        <v>32</v>
      </c>
      <c r="O9043">
        <v>74.08</v>
      </c>
      <c r="P9043" t="s">
        <v>449</v>
      </c>
      <c r="Q9043" t="s">
        <v>463</v>
      </c>
      <c r="R9043" t="s">
        <v>452</v>
      </c>
      <c r="S9043" t="s">
        <v>34</v>
      </c>
      <c r="T9043" t="s">
        <v>35</v>
      </c>
    </row>
    <row r="9044" spans="1:20">
      <c r="A9044" t="s">
        <v>463</v>
      </c>
      <c r="B9044" t="s">
        <v>449</v>
      </c>
      <c r="C9044" t="s">
        <v>464</v>
      </c>
      <c r="D9044" t="s">
        <v>465</v>
      </c>
      <c r="E9044" t="s">
        <v>25</v>
      </c>
      <c r="F9044" s="1">
        <v>31766</v>
      </c>
      <c r="G9044" t="s">
        <v>3202</v>
      </c>
      <c r="H9044">
        <v>201504</v>
      </c>
      <c r="I9044" t="s">
        <v>27</v>
      </c>
      <c r="J9044" t="s">
        <v>28</v>
      </c>
      <c r="K9044" t="s">
        <v>44</v>
      </c>
      <c r="L9044" t="s">
        <v>30</v>
      </c>
      <c r="M9044" t="s">
        <v>31</v>
      </c>
      <c r="N9044" t="s">
        <v>32</v>
      </c>
      <c r="O9044">
        <v>330.16</v>
      </c>
      <c r="P9044" t="s">
        <v>449</v>
      </c>
      <c r="Q9044" t="s">
        <v>463</v>
      </c>
      <c r="R9044" t="s">
        <v>452</v>
      </c>
      <c r="S9044" t="s">
        <v>34</v>
      </c>
      <c r="T9044" t="s">
        <v>35</v>
      </c>
    </row>
    <row r="9045" spans="1:20">
      <c r="A9045" t="s">
        <v>469</v>
      </c>
      <c r="B9045" t="s">
        <v>449</v>
      </c>
      <c r="C9045" t="s">
        <v>470</v>
      </c>
      <c r="D9045" t="s">
        <v>471</v>
      </c>
      <c r="E9045" t="s">
        <v>25</v>
      </c>
      <c r="F9045" s="1">
        <v>30987</v>
      </c>
      <c r="G9045" t="s">
        <v>3202</v>
      </c>
      <c r="H9045">
        <v>201504</v>
      </c>
      <c r="I9045" t="s">
        <v>27</v>
      </c>
      <c r="J9045" t="s">
        <v>28</v>
      </c>
      <c r="K9045" t="s">
        <v>29</v>
      </c>
      <c r="L9045" t="s">
        <v>30</v>
      </c>
      <c r="M9045" t="s">
        <v>31</v>
      </c>
      <c r="N9045" t="s">
        <v>32</v>
      </c>
      <c r="O9045">
        <v>0</v>
      </c>
      <c r="P9045" t="s">
        <v>449</v>
      </c>
      <c r="Q9045" t="s">
        <v>469</v>
      </c>
      <c r="R9045" t="s">
        <v>452</v>
      </c>
      <c r="S9045" t="s">
        <v>34</v>
      </c>
      <c r="T9045" t="s">
        <v>35</v>
      </c>
    </row>
    <row r="9046" spans="1:20">
      <c r="A9046" t="s">
        <v>469</v>
      </c>
      <c r="B9046" t="s">
        <v>449</v>
      </c>
      <c r="C9046" t="s">
        <v>470</v>
      </c>
      <c r="D9046" t="s">
        <v>471</v>
      </c>
      <c r="E9046" t="s">
        <v>25</v>
      </c>
      <c r="F9046" s="1">
        <v>30987</v>
      </c>
      <c r="G9046" t="s">
        <v>3202</v>
      </c>
      <c r="H9046">
        <v>201504</v>
      </c>
      <c r="I9046" t="s">
        <v>27</v>
      </c>
      <c r="J9046" t="s">
        <v>28</v>
      </c>
      <c r="K9046" t="s">
        <v>38</v>
      </c>
      <c r="L9046" t="s">
        <v>30</v>
      </c>
      <c r="M9046" t="s">
        <v>31</v>
      </c>
      <c r="N9046" t="s">
        <v>32</v>
      </c>
      <c r="O9046">
        <v>0</v>
      </c>
      <c r="P9046" t="s">
        <v>449</v>
      </c>
      <c r="Q9046" t="s">
        <v>469</v>
      </c>
      <c r="R9046" t="s">
        <v>452</v>
      </c>
      <c r="S9046" t="s">
        <v>34</v>
      </c>
      <c r="T9046" t="s">
        <v>35</v>
      </c>
    </row>
    <row r="9047" spans="1:20">
      <c r="A9047" t="s">
        <v>469</v>
      </c>
      <c r="B9047" t="s">
        <v>449</v>
      </c>
      <c r="C9047" t="s">
        <v>470</v>
      </c>
      <c r="D9047" t="s">
        <v>471</v>
      </c>
      <c r="E9047" t="s">
        <v>25</v>
      </c>
      <c r="F9047" s="1">
        <v>30987</v>
      </c>
      <c r="G9047" t="s">
        <v>3202</v>
      </c>
      <c r="H9047">
        <v>201504</v>
      </c>
      <c r="I9047" t="s">
        <v>27</v>
      </c>
      <c r="J9047" t="s">
        <v>28</v>
      </c>
      <c r="K9047" t="s">
        <v>41</v>
      </c>
      <c r="L9047" t="s">
        <v>30</v>
      </c>
      <c r="M9047" t="s">
        <v>31</v>
      </c>
      <c r="N9047" t="s">
        <v>32</v>
      </c>
      <c r="O9047">
        <v>176.87</v>
      </c>
      <c r="P9047" t="s">
        <v>449</v>
      </c>
      <c r="Q9047" t="s">
        <v>469</v>
      </c>
      <c r="R9047" t="s">
        <v>452</v>
      </c>
      <c r="S9047" t="s">
        <v>34</v>
      </c>
      <c r="T9047" t="s">
        <v>35</v>
      </c>
    </row>
    <row r="9048" spans="1:20">
      <c r="A9048" t="s">
        <v>469</v>
      </c>
      <c r="B9048" t="s">
        <v>449</v>
      </c>
      <c r="C9048" t="s">
        <v>470</v>
      </c>
      <c r="D9048" t="s">
        <v>471</v>
      </c>
      <c r="E9048" t="s">
        <v>25</v>
      </c>
      <c r="F9048" s="1">
        <v>30987</v>
      </c>
      <c r="G9048" t="s">
        <v>3202</v>
      </c>
      <c r="H9048">
        <v>201504</v>
      </c>
      <c r="I9048" t="s">
        <v>27</v>
      </c>
      <c r="J9048" t="s">
        <v>28</v>
      </c>
      <c r="K9048" t="s">
        <v>42</v>
      </c>
      <c r="L9048" t="s">
        <v>30</v>
      </c>
      <c r="M9048" t="s">
        <v>31</v>
      </c>
      <c r="N9048" t="s">
        <v>32</v>
      </c>
      <c r="O9048">
        <v>0</v>
      </c>
      <c r="P9048" t="s">
        <v>449</v>
      </c>
      <c r="Q9048" t="s">
        <v>469</v>
      </c>
      <c r="R9048" t="s">
        <v>452</v>
      </c>
      <c r="S9048" t="s">
        <v>34</v>
      </c>
      <c r="T9048" t="s">
        <v>35</v>
      </c>
    </row>
    <row r="9049" spans="1:20">
      <c r="A9049" t="s">
        <v>469</v>
      </c>
      <c r="B9049" t="s">
        <v>449</v>
      </c>
      <c r="C9049" t="s">
        <v>470</v>
      </c>
      <c r="D9049" t="s">
        <v>471</v>
      </c>
      <c r="E9049" t="s">
        <v>25</v>
      </c>
      <c r="F9049" s="1">
        <v>30987</v>
      </c>
      <c r="G9049" t="s">
        <v>3202</v>
      </c>
      <c r="H9049">
        <v>201504</v>
      </c>
      <c r="I9049" t="s">
        <v>27</v>
      </c>
      <c r="J9049" t="s">
        <v>28</v>
      </c>
      <c r="K9049" t="s">
        <v>43</v>
      </c>
      <c r="L9049" t="s">
        <v>30</v>
      </c>
      <c r="M9049" t="s">
        <v>31</v>
      </c>
      <c r="N9049" t="s">
        <v>32</v>
      </c>
      <c r="O9049">
        <v>0</v>
      </c>
      <c r="P9049" t="s">
        <v>449</v>
      </c>
      <c r="Q9049" t="s">
        <v>469</v>
      </c>
      <c r="R9049" t="s">
        <v>452</v>
      </c>
      <c r="S9049" t="s">
        <v>34</v>
      </c>
      <c r="T9049" t="s">
        <v>35</v>
      </c>
    </row>
    <row r="9050" spans="1:20">
      <c r="A9050" t="s">
        <v>469</v>
      </c>
      <c r="B9050" t="s">
        <v>449</v>
      </c>
      <c r="C9050" t="s">
        <v>470</v>
      </c>
      <c r="D9050" t="s">
        <v>471</v>
      </c>
      <c r="E9050" t="s">
        <v>25</v>
      </c>
      <c r="F9050" s="1">
        <v>30987</v>
      </c>
      <c r="G9050" t="s">
        <v>3202</v>
      </c>
      <c r="H9050">
        <v>201504</v>
      </c>
      <c r="I9050" t="s">
        <v>27</v>
      </c>
      <c r="J9050" t="s">
        <v>28</v>
      </c>
      <c r="K9050" t="s">
        <v>44</v>
      </c>
      <c r="L9050" t="s">
        <v>30</v>
      </c>
      <c r="M9050" t="s">
        <v>31</v>
      </c>
      <c r="N9050" t="s">
        <v>32</v>
      </c>
      <c r="O9050">
        <v>27.080000000000002</v>
      </c>
      <c r="P9050" t="s">
        <v>449</v>
      </c>
      <c r="Q9050" t="s">
        <v>469</v>
      </c>
      <c r="R9050" t="s">
        <v>452</v>
      </c>
      <c r="S9050" t="s">
        <v>34</v>
      </c>
      <c r="T9050" t="s">
        <v>35</v>
      </c>
    </row>
    <row r="9051" spans="1:20">
      <c r="A9051" t="s">
        <v>474</v>
      </c>
      <c r="B9051" t="s">
        <v>449</v>
      </c>
      <c r="C9051" t="s">
        <v>475</v>
      </c>
      <c r="D9051" t="s">
        <v>476</v>
      </c>
      <c r="E9051" t="s">
        <v>25</v>
      </c>
      <c r="F9051" s="1">
        <v>31593</v>
      </c>
      <c r="G9051" t="s">
        <v>3202</v>
      </c>
      <c r="H9051">
        <v>201504</v>
      </c>
      <c r="I9051" t="s">
        <v>27</v>
      </c>
      <c r="J9051" t="s">
        <v>53</v>
      </c>
      <c r="K9051" t="s">
        <v>44</v>
      </c>
      <c r="L9051" t="s">
        <v>54</v>
      </c>
      <c r="M9051" t="s">
        <v>31</v>
      </c>
      <c r="N9051" t="s">
        <v>32</v>
      </c>
      <c r="O9051">
        <v>1104.1200000000001</v>
      </c>
      <c r="P9051" t="s">
        <v>449</v>
      </c>
      <c r="Q9051" t="s">
        <v>474</v>
      </c>
      <c r="R9051" t="s">
        <v>452</v>
      </c>
      <c r="S9051" t="s">
        <v>34</v>
      </c>
      <c r="T9051" t="s">
        <v>35</v>
      </c>
    </row>
    <row r="9052" spans="1:20">
      <c r="A9052" t="s">
        <v>458</v>
      </c>
      <c r="B9052" t="s">
        <v>449</v>
      </c>
      <c r="C9052" t="s">
        <v>477</v>
      </c>
      <c r="D9052" t="s">
        <v>478</v>
      </c>
      <c r="E9052" t="s">
        <v>25</v>
      </c>
      <c r="F9052" s="1">
        <v>30864</v>
      </c>
      <c r="G9052" t="s">
        <v>3202</v>
      </c>
      <c r="H9052">
        <v>201504</v>
      </c>
      <c r="I9052" t="s">
        <v>27</v>
      </c>
      <c r="J9052" t="s">
        <v>53</v>
      </c>
      <c r="K9052" t="s">
        <v>44</v>
      </c>
      <c r="L9052" t="s">
        <v>54</v>
      </c>
      <c r="M9052" t="s">
        <v>31</v>
      </c>
      <c r="N9052" t="s">
        <v>32</v>
      </c>
      <c r="O9052">
        <v>1677.3500000000001</v>
      </c>
      <c r="P9052" t="s">
        <v>449</v>
      </c>
      <c r="Q9052" t="s">
        <v>458</v>
      </c>
      <c r="R9052" t="s">
        <v>452</v>
      </c>
      <c r="S9052" t="s">
        <v>34</v>
      </c>
      <c r="T9052" t="s">
        <v>35</v>
      </c>
    </row>
    <row r="9053" spans="1:20">
      <c r="A9053" t="s">
        <v>448</v>
      </c>
      <c r="B9053" t="s">
        <v>449</v>
      </c>
      <c r="C9053" t="s">
        <v>479</v>
      </c>
      <c r="D9053" t="s">
        <v>480</v>
      </c>
      <c r="E9053" t="s">
        <v>25</v>
      </c>
      <c r="F9053" s="1">
        <v>31766</v>
      </c>
      <c r="G9053" t="s">
        <v>3202</v>
      </c>
      <c r="H9053">
        <v>201504</v>
      </c>
      <c r="I9053" t="s">
        <v>27</v>
      </c>
      <c r="J9053" t="s">
        <v>53</v>
      </c>
      <c r="K9053" t="s">
        <v>40</v>
      </c>
      <c r="L9053" t="s">
        <v>54</v>
      </c>
      <c r="M9053" t="s">
        <v>31</v>
      </c>
      <c r="N9053" t="s">
        <v>32</v>
      </c>
      <c r="O9053">
        <v>36.29</v>
      </c>
      <c r="P9053" t="s">
        <v>449</v>
      </c>
      <c r="Q9053" t="s">
        <v>448</v>
      </c>
      <c r="R9053" t="s">
        <v>452</v>
      </c>
      <c r="S9053" t="s">
        <v>34</v>
      </c>
      <c r="T9053" t="s">
        <v>35</v>
      </c>
    </row>
    <row r="9054" spans="1:20">
      <c r="A9054" t="s">
        <v>448</v>
      </c>
      <c r="B9054" t="s">
        <v>449</v>
      </c>
      <c r="C9054" t="s">
        <v>479</v>
      </c>
      <c r="D9054" t="s">
        <v>480</v>
      </c>
      <c r="E9054" t="s">
        <v>25</v>
      </c>
      <c r="F9054" s="1">
        <v>31766</v>
      </c>
      <c r="G9054" t="s">
        <v>3202</v>
      </c>
      <c r="H9054">
        <v>201504</v>
      </c>
      <c r="I9054" t="s">
        <v>27</v>
      </c>
      <c r="J9054" t="s">
        <v>53</v>
      </c>
      <c r="K9054" t="s">
        <v>42</v>
      </c>
      <c r="L9054" t="s">
        <v>54</v>
      </c>
      <c r="M9054" t="s">
        <v>31</v>
      </c>
      <c r="N9054" t="s">
        <v>32</v>
      </c>
      <c r="O9054">
        <v>24.87</v>
      </c>
      <c r="P9054" t="s">
        <v>449</v>
      </c>
      <c r="Q9054" t="s">
        <v>448</v>
      </c>
      <c r="R9054" t="s">
        <v>452</v>
      </c>
      <c r="S9054" t="s">
        <v>34</v>
      </c>
      <c r="T9054" t="s">
        <v>35</v>
      </c>
    </row>
    <row r="9055" spans="1:20">
      <c r="A9055" t="s">
        <v>448</v>
      </c>
      <c r="B9055" t="s">
        <v>449</v>
      </c>
      <c r="C9055" t="s">
        <v>479</v>
      </c>
      <c r="D9055" t="s">
        <v>480</v>
      </c>
      <c r="E9055" t="s">
        <v>25</v>
      </c>
      <c r="F9055" s="1">
        <v>31766</v>
      </c>
      <c r="G9055" t="s">
        <v>3202</v>
      </c>
      <c r="H9055">
        <v>201504</v>
      </c>
      <c r="I9055" t="s">
        <v>27</v>
      </c>
      <c r="J9055" t="s">
        <v>53</v>
      </c>
      <c r="K9055" t="s">
        <v>44</v>
      </c>
      <c r="L9055" t="s">
        <v>54</v>
      </c>
      <c r="M9055" t="s">
        <v>31</v>
      </c>
      <c r="N9055" t="s">
        <v>32</v>
      </c>
      <c r="O9055">
        <v>79.5</v>
      </c>
      <c r="P9055" t="s">
        <v>449</v>
      </c>
      <c r="Q9055" t="s">
        <v>448</v>
      </c>
      <c r="R9055" t="s">
        <v>452</v>
      </c>
      <c r="S9055" t="s">
        <v>34</v>
      </c>
      <c r="T9055" t="s">
        <v>35</v>
      </c>
    </row>
    <row r="9056" spans="1:20">
      <c r="A9056" t="s">
        <v>466</v>
      </c>
      <c r="B9056" t="s">
        <v>449</v>
      </c>
      <c r="C9056" t="s">
        <v>481</v>
      </c>
      <c r="D9056" t="s">
        <v>482</v>
      </c>
      <c r="E9056" t="s">
        <v>25</v>
      </c>
      <c r="F9056" s="1">
        <v>18629</v>
      </c>
      <c r="G9056" t="s">
        <v>3202</v>
      </c>
      <c r="H9056">
        <v>201504</v>
      </c>
      <c r="I9056" t="s">
        <v>27</v>
      </c>
      <c r="J9056" t="s">
        <v>28</v>
      </c>
      <c r="K9056" t="s">
        <v>44</v>
      </c>
      <c r="L9056" t="s">
        <v>30</v>
      </c>
      <c r="M9056" t="s">
        <v>31</v>
      </c>
      <c r="N9056" t="s">
        <v>32</v>
      </c>
      <c r="O9056">
        <v>254.9</v>
      </c>
      <c r="P9056" t="s">
        <v>449</v>
      </c>
      <c r="Q9056" t="s">
        <v>466</v>
      </c>
      <c r="R9056" t="s">
        <v>452</v>
      </c>
      <c r="S9056" t="s">
        <v>34</v>
      </c>
      <c r="T9056" t="s">
        <v>35</v>
      </c>
    </row>
    <row r="9057" spans="1:20">
      <c r="A9057" t="s">
        <v>448</v>
      </c>
      <c r="B9057" t="s">
        <v>449</v>
      </c>
      <c r="C9057" t="s">
        <v>488</v>
      </c>
      <c r="D9057" t="s">
        <v>489</v>
      </c>
      <c r="E9057" t="s">
        <v>25</v>
      </c>
      <c r="F9057" s="1">
        <v>31766</v>
      </c>
      <c r="G9057" t="s">
        <v>3202</v>
      </c>
      <c r="H9057">
        <v>201504</v>
      </c>
      <c r="I9057" t="s">
        <v>27</v>
      </c>
      <c r="J9057" t="s">
        <v>28</v>
      </c>
      <c r="K9057" t="s">
        <v>40</v>
      </c>
      <c r="L9057" t="s">
        <v>30</v>
      </c>
      <c r="M9057" t="s">
        <v>31</v>
      </c>
      <c r="N9057" t="s">
        <v>32</v>
      </c>
      <c r="O9057">
        <v>33.880000000000003</v>
      </c>
      <c r="P9057" t="s">
        <v>449</v>
      </c>
      <c r="Q9057" t="s">
        <v>448</v>
      </c>
      <c r="R9057" t="s">
        <v>452</v>
      </c>
      <c r="S9057" t="s">
        <v>34</v>
      </c>
      <c r="T9057" t="s">
        <v>35</v>
      </c>
    </row>
    <row r="9058" spans="1:20">
      <c r="A9058" t="s">
        <v>448</v>
      </c>
      <c r="B9058" t="s">
        <v>449</v>
      </c>
      <c r="C9058" t="s">
        <v>488</v>
      </c>
      <c r="D9058" t="s">
        <v>489</v>
      </c>
      <c r="E9058" t="s">
        <v>25</v>
      </c>
      <c r="F9058" s="1">
        <v>31766</v>
      </c>
      <c r="G9058" t="s">
        <v>3202</v>
      </c>
      <c r="H9058">
        <v>201504</v>
      </c>
      <c r="I9058" t="s">
        <v>27</v>
      </c>
      <c r="J9058" t="s">
        <v>28</v>
      </c>
      <c r="K9058" t="s">
        <v>41</v>
      </c>
      <c r="L9058" t="s">
        <v>30</v>
      </c>
      <c r="M9058" t="s">
        <v>31</v>
      </c>
      <c r="N9058" t="s">
        <v>32</v>
      </c>
      <c r="O9058">
        <v>34.92</v>
      </c>
      <c r="P9058" t="s">
        <v>449</v>
      </c>
      <c r="Q9058" t="s">
        <v>448</v>
      </c>
      <c r="R9058" t="s">
        <v>452</v>
      </c>
      <c r="S9058" t="s">
        <v>34</v>
      </c>
      <c r="T9058" t="s">
        <v>35</v>
      </c>
    </row>
    <row r="9059" spans="1:20">
      <c r="A9059" t="s">
        <v>448</v>
      </c>
      <c r="B9059" t="s">
        <v>449</v>
      </c>
      <c r="C9059" t="s">
        <v>488</v>
      </c>
      <c r="D9059" t="s">
        <v>489</v>
      </c>
      <c r="E9059" t="s">
        <v>25</v>
      </c>
      <c r="F9059" s="1">
        <v>31766</v>
      </c>
      <c r="G9059" t="s">
        <v>3202</v>
      </c>
      <c r="H9059">
        <v>201504</v>
      </c>
      <c r="I9059" t="s">
        <v>27</v>
      </c>
      <c r="J9059" t="s">
        <v>28</v>
      </c>
      <c r="K9059" t="s">
        <v>42</v>
      </c>
      <c r="L9059" t="s">
        <v>30</v>
      </c>
      <c r="M9059" t="s">
        <v>31</v>
      </c>
      <c r="N9059" t="s">
        <v>32</v>
      </c>
      <c r="O9059">
        <v>321.91000000000003</v>
      </c>
      <c r="P9059" t="s">
        <v>449</v>
      </c>
      <c r="Q9059" t="s">
        <v>448</v>
      </c>
      <c r="R9059" t="s">
        <v>452</v>
      </c>
      <c r="S9059" t="s">
        <v>34</v>
      </c>
      <c r="T9059" t="s">
        <v>35</v>
      </c>
    </row>
    <row r="9060" spans="1:20">
      <c r="A9060" t="s">
        <v>448</v>
      </c>
      <c r="B9060" t="s">
        <v>449</v>
      </c>
      <c r="C9060" t="s">
        <v>488</v>
      </c>
      <c r="D9060" t="s">
        <v>489</v>
      </c>
      <c r="E9060" t="s">
        <v>25</v>
      </c>
      <c r="F9060" s="1">
        <v>31766</v>
      </c>
      <c r="G9060" t="s">
        <v>3202</v>
      </c>
      <c r="H9060">
        <v>201504</v>
      </c>
      <c r="I9060" t="s">
        <v>27</v>
      </c>
      <c r="J9060" t="s">
        <v>28</v>
      </c>
      <c r="K9060" t="s">
        <v>43</v>
      </c>
      <c r="L9060" t="s">
        <v>30</v>
      </c>
      <c r="M9060" t="s">
        <v>31</v>
      </c>
      <c r="N9060" t="s">
        <v>32</v>
      </c>
      <c r="O9060">
        <v>2468.1</v>
      </c>
      <c r="P9060" t="s">
        <v>449</v>
      </c>
      <c r="Q9060" t="s">
        <v>448</v>
      </c>
      <c r="R9060" t="s">
        <v>452</v>
      </c>
      <c r="S9060" t="s">
        <v>34</v>
      </c>
      <c r="T9060" t="s">
        <v>35</v>
      </c>
    </row>
    <row r="9061" spans="1:20">
      <c r="A9061" t="s">
        <v>448</v>
      </c>
      <c r="B9061" t="s">
        <v>449</v>
      </c>
      <c r="C9061" t="s">
        <v>488</v>
      </c>
      <c r="D9061" t="s">
        <v>489</v>
      </c>
      <c r="E9061" t="s">
        <v>25</v>
      </c>
      <c r="F9061" s="1">
        <v>31766</v>
      </c>
      <c r="G9061" t="s">
        <v>3202</v>
      </c>
      <c r="H9061">
        <v>201504</v>
      </c>
      <c r="I9061" t="s">
        <v>27</v>
      </c>
      <c r="J9061" t="s">
        <v>28</v>
      </c>
      <c r="K9061" t="s">
        <v>44</v>
      </c>
      <c r="L9061" t="s">
        <v>30</v>
      </c>
      <c r="M9061" t="s">
        <v>31</v>
      </c>
      <c r="N9061" t="s">
        <v>32</v>
      </c>
      <c r="O9061">
        <v>968.61</v>
      </c>
      <c r="P9061" t="s">
        <v>449</v>
      </c>
      <c r="Q9061" t="s">
        <v>448</v>
      </c>
      <c r="R9061" t="s">
        <v>452</v>
      </c>
      <c r="S9061" t="s">
        <v>34</v>
      </c>
      <c r="T9061" t="s">
        <v>35</v>
      </c>
    </row>
    <row r="9062" spans="1:20">
      <c r="A9062" t="s">
        <v>492</v>
      </c>
      <c r="B9062" t="s">
        <v>449</v>
      </c>
      <c r="C9062" t="s">
        <v>493</v>
      </c>
      <c r="D9062" t="s">
        <v>494</v>
      </c>
      <c r="E9062" t="s">
        <v>25</v>
      </c>
      <c r="F9062" s="1">
        <v>34579</v>
      </c>
      <c r="G9062" t="s">
        <v>3202</v>
      </c>
      <c r="H9062">
        <v>201504</v>
      </c>
      <c r="I9062" t="s">
        <v>27</v>
      </c>
      <c r="J9062" t="s">
        <v>53</v>
      </c>
      <c r="K9062" t="s">
        <v>44</v>
      </c>
      <c r="L9062" t="s">
        <v>54</v>
      </c>
      <c r="M9062" t="s">
        <v>31</v>
      </c>
      <c r="N9062" t="s">
        <v>32</v>
      </c>
      <c r="O9062">
        <v>1223.75</v>
      </c>
      <c r="P9062" t="s">
        <v>449</v>
      </c>
      <c r="Q9062" t="s">
        <v>492</v>
      </c>
      <c r="R9062" t="s">
        <v>452</v>
      </c>
      <c r="S9062" t="s">
        <v>34</v>
      </c>
      <c r="T9062" t="s">
        <v>35</v>
      </c>
    </row>
    <row r="9063" spans="1:20">
      <c r="A9063" t="s">
        <v>453</v>
      </c>
      <c r="B9063" t="s">
        <v>449</v>
      </c>
      <c r="C9063" t="s">
        <v>495</v>
      </c>
      <c r="D9063" t="s">
        <v>496</v>
      </c>
      <c r="E9063" t="s">
        <v>25</v>
      </c>
      <c r="F9063" s="1">
        <v>30987</v>
      </c>
      <c r="G9063" t="s">
        <v>3202</v>
      </c>
      <c r="H9063">
        <v>201504</v>
      </c>
      <c r="I9063" t="s">
        <v>27</v>
      </c>
      <c r="J9063" t="s">
        <v>28</v>
      </c>
      <c r="K9063" t="s">
        <v>42</v>
      </c>
      <c r="L9063" t="s">
        <v>30</v>
      </c>
      <c r="M9063" t="s">
        <v>31</v>
      </c>
      <c r="N9063" t="s">
        <v>32</v>
      </c>
      <c r="O9063">
        <v>1421.66</v>
      </c>
      <c r="P9063" t="s">
        <v>449</v>
      </c>
      <c r="Q9063" t="s">
        <v>453</v>
      </c>
      <c r="R9063" t="s">
        <v>452</v>
      </c>
      <c r="S9063" t="s">
        <v>34</v>
      </c>
      <c r="T9063" t="s">
        <v>35</v>
      </c>
    </row>
    <row r="9064" spans="1:20">
      <c r="A9064" t="s">
        <v>453</v>
      </c>
      <c r="B9064" t="s">
        <v>449</v>
      </c>
      <c r="C9064" t="s">
        <v>495</v>
      </c>
      <c r="D9064" t="s">
        <v>496</v>
      </c>
      <c r="E9064" t="s">
        <v>25</v>
      </c>
      <c r="F9064" s="1">
        <v>30987</v>
      </c>
      <c r="G9064" t="s">
        <v>3202</v>
      </c>
      <c r="H9064">
        <v>201504</v>
      </c>
      <c r="I9064" t="s">
        <v>27</v>
      </c>
      <c r="J9064" t="s">
        <v>28</v>
      </c>
      <c r="K9064" t="s">
        <v>43</v>
      </c>
      <c r="L9064" t="s">
        <v>30</v>
      </c>
      <c r="M9064" t="s">
        <v>31</v>
      </c>
      <c r="N9064" t="s">
        <v>32</v>
      </c>
      <c r="O9064">
        <v>17350.52</v>
      </c>
      <c r="P9064" t="s">
        <v>449</v>
      </c>
      <c r="Q9064" t="s">
        <v>453</v>
      </c>
      <c r="R9064" t="s">
        <v>452</v>
      </c>
      <c r="S9064" t="s">
        <v>34</v>
      </c>
      <c r="T9064" t="s">
        <v>35</v>
      </c>
    </row>
    <row r="9065" spans="1:20">
      <c r="A9065" t="s">
        <v>453</v>
      </c>
      <c r="B9065" t="s">
        <v>449</v>
      </c>
      <c r="C9065" t="s">
        <v>495</v>
      </c>
      <c r="D9065" t="s">
        <v>496</v>
      </c>
      <c r="E9065" t="s">
        <v>25</v>
      </c>
      <c r="F9065" s="1">
        <v>30987</v>
      </c>
      <c r="G9065" t="s">
        <v>3202</v>
      </c>
      <c r="H9065">
        <v>201504</v>
      </c>
      <c r="I9065" t="s">
        <v>27</v>
      </c>
      <c r="J9065" t="s">
        <v>28</v>
      </c>
      <c r="K9065" t="s">
        <v>44</v>
      </c>
      <c r="L9065" t="s">
        <v>30</v>
      </c>
      <c r="M9065" t="s">
        <v>31</v>
      </c>
      <c r="N9065" t="s">
        <v>32</v>
      </c>
      <c r="O9065">
        <v>17089.349999999999</v>
      </c>
      <c r="P9065" t="s">
        <v>449</v>
      </c>
      <c r="Q9065" t="s">
        <v>453</v>
      </c>
      <c r="R9065" t="s">
        <v>452</v>
      </c>
      <c r="S9065" t="s">
        <v>34</v>
      </c>
      <c r="T9065" t="s">
        <v>35</v>
      </c>
    </row>
    <row r="9066" spans="1:20">
      <c r="A9066" t="s">
        <v>474</v>
      </c>
      <c r="B9066" t="s">
        <v>449</v>
      </c>
      <c r="C9066" t="s">
        <v>3214</v>
      </c>
      <c r="D9066" t="s">
        <v>3215</v>
      </c>
      <c r="E9066" t="s">
        <v>25</v>
      </c>
      <c r="F9066" s="1">
        <v>31766</v>
      </c>
      <c r="G9066" t="s">
        <v>3202</v>
      </c>
      <c r="H9066">
        <v>201504</v>
      </c>
      <c r="I9066" t="s">
        <v>27</v>
      </c>
      <c r="J9066" t="s">
        <v>53</v>
      </c>
      <c r="K9066" t="s">
        <v>29</v>
      </c>
      <c r="L9066" t="s">
        <v>54</v>
      </c>
      <c r="M9066" t="s">
        <v>31</v>
      </c>
      <c r="N9066" t="s">
        <v>32</v>
      </c>
      <c r="O9066">
        <v>40.160000000000004</v>
      </c>
      <c r="P9066" t="s">
        <v>449</v>
      </c>
      <c r="Q9066" t="s">
        <v>474</v>
      </c>
      <c r="R9066" t="s">
        <v>452</v>
      </c>
      <c r="S9066" t="s">
        <v>34</v>
      </c>
      <c r="T9066" t="s">
        <v>35</v>
      </c>
    </row>
    <row r="9067" spans="1:20">
      <c r="A9067" t="s">
        <v>474</v>
      </c>
      <c r="B9067" t="s">
        <v>449</v>
      </c>
      <c r="C9067" t="s">
        <v>3214</v>
      </c>
      <c r="D9067" t="s">
        <v>3215</v>
      </c>
      <c r="E9067" t="s">
        <v>25</v>
      </c>
      <c r="F9067" s="1">
        <v>31766</v>
      </c>
      <c r="G9067" t="s">
        <v>3202</v>
      </c>
      <c r="H9067">
        <v>201504</v>
      </c>
      <c r="I9067" t="s">
        <v>27</v>
      </c>
      <c r="J9067" t="s">
        <v>53</v>
      </c>
      <c r="K9067" t="s">
        <v>36</v>
      </c>
      <c r="L9067" t="s">
        <v>54</v>
      </c>
      <c r="M9067" t="s">
        <v>31</v>
      </c>
      <c r="N9067" t="s">
        <v>32</v>
      </c>
      <c r="O9067">
        <v>2.64</v>
      </c>
      <c r="P9067" t="s">
        <v>449</v>
      </c>
      <c r="Q9067" t="s">
        <v>474</v>
      </c>
      <c r="R9067" t="s">
        <v>452</v>
      </c>
      <c r="S9067" t="s">
        <v>34</v>
      </c>
      <c r="T9067" t="s">
        <v>35</v>
      </c>
    </row>
    <row r="9068" spans="1:20">
      <c r="A9068" t="s">
        <v>474</v>
      </c>
      <c r="B9068" t="s">
        <v>449</v>
      </c>
      <c r="C9068" t="s">
        <v>3214</v>
      </c>
      <c r="D9068" t="s">
        <v>3215</v>
      </c>
      <c r="E9068" t="s">
        <v>25</v>
      </c>
      <c r="F9068" s="1">
        <v>31766</v>
      </c>
      <c r="G9068" t="s">
        <v>3202</v>
      </c>
      <c r="H9068">
        <v>201504</v>
      </c>
      <c r="I9068" t="s">
        <v>27</v>
      </c>
      <c r="J9068" t="s">
        <v>53</v>
      </c>
      <c r="K9068" t="s">
        <v>37</v>
      </c>
      <c r="L9068" t="s">
        <v>54</v>
      </c>
      <c r="M9068" t="s">
        <v>31</v>
      </c>
      <c r="N9068" t="s">
        <v>32</v>
      </c>
      <c r="O9068">
        <v>21.8</v>
      </c>
      <c r="P9068" t="s">
        <v>449</v>
      </c>
      <c r="Q9068" t="s">
        <v>474</v>
      </c>
      <c r="R9068" t="s">
        <v>452</v>
      </c>
      <c r="S9068" t="s">
        <v>34</v>
      </c>
      <c r="T9068" t="s">
        <v>35</v>
      </c>
    </row>
    <row r="9069" spans="1:20">
      <c r="A9069" t="s">
        <v>474</v>
      </c>
      <c r="B9069" t="s">
        <v>449</v>
      </c>
      <c r="C9069" t="s">
        <v>3214</v>
      </c>
      <c r="D9069" t="s">
        <v>3215</v>
      </c>
      <c r="E9069" t="s">
        <v>25</v>
      </c>
      <c r="F9069" s="1">
        <v>31766</v>
      </c>
      <c r="G9069" t="s">
        <v>3202</v>
      </c>
      <c r="H9069">
        <v>201504</v>
      </c>
      <c r="I9069" t="s">
        <v>27</v>
      </c>
      <c r="J9069" t="s">
        <v>53</v>
      </c>
      <c r="K9069" t="s">
        <v>38</v>
      </c>
      <c r="L9069" t="s">
        <v>54</v>
      </c>
      <c r="M9069" t="s">
        <v>31</v>
      </c>
      <c r="N9069" t="s">
        <v>32</v>
      </c>
      <c r="O9069">
        <v>0.86</v>
      </c>
      <c r="P9069" t="s">
        <v>449</v>
      </c>
      <c r="Q9069" t="s">
        <v>474</v>
      </c>
      <c r="R9069" t="s">
        <v>452</v>
      </c>
      <c r="S9069" t="s">
        <v>34</v>
      </c>
      <c r="T9069" t="s">
        <v>35</v>
      </c>
    </row>
    <row r="9070" spans="1:20">
      <c r="A9070" t="s">
        <v>474</v>
      </c>
      <c r="B9070" t="s">
        <v>449</v>
      </c>
      <c r="C9070" t="s">
        <v>3214</v>
      </c>
      <c r="D9070" t="s">
        <v>3215</v>
      </c>
      <c r="E9070" t="s">
        <v>25</v>
      </c>
      <c r="F9070" s="1">
        <v>31766</v>
      </c>
      <c r="G9070" t="s">
        <v>3202</v>
      </c>
      <c r="H9070">
        <v>201504</v>
      </c>
      <c r="I9070" t="s">
        <v>27</v>
      </c>
      <c r="J9070" t="s">
        <v>53</v>
      </c>
      <c r="K9070" t="s">
        <v>40</v>
      </c>
      <c r="L9070" t="s">
        <v>54</v>
      </c>
      <c r="M9070" t="s">
        <v>31</v>
      </c>
      <c r="N9070" t="s">
        <v>32</v>
      </c>
      <c r="O9070">
        <v>0.71</v>
      </c>
      <c r="P9070" t="s">
        <v>449</v>
      </c>
      <c r="Q9070" t="s">
        <v>474</v>
      </c>
      <c r="R9070" t="s">
        <v>452</v>
      </c>
      <c r="S9070" t="s">
        <v>34</v>
      </c>
      <c r="T9070" t="s">
        <v>35</v>
      </c>
    </row>
    <row r="9071" spans="1:20">
      <c r="A9071" t="s">
        <v>474</v>
      </c>
      <c r="B9071" t="s">
        <v>449</v>
      </c>
      <c r="C9071" t="s">
        <v>3214</v>
      </c>
      <c r="D9071" t="s">
        <v>3215</v>
      </c>
      <c r="E9071" t="s">
        <v>25</v>
      </c>
      <c r="F9071" s="1">
        <v>31766</v>
      </c>
      <c r="G9071" t="s">
        <v>3202</v>
      </c>
      <c r="H9071">
        <v>201504</v>
      </c>
      <c r="I9071" t="s">
        <v>27</v>
      </c>
      <c r="J9071" t="s">
        <v>53</v>
      </c>
      <c r="K9071" t="s">
        <v>41</v>
      </c>
      <c r="L9071" t="s">
        <v>54</v>
      </c>
      <c r="M9071" t="s">
        <v>31</v>
      </c>
      <c r="N9071" t="s">
        <v>32</v>
      </c>
      <c r="O9071">
        <v>24.94</v>
      </c>
      <c r="P9071" t="s">
        <v>449</v>
      </c>
      <c r="Q9071" t="s">
        <v>474</v>
      </c>
      <c r="R9071" t="s">
        <v>452</v>
      </c>
      <c r="S9071" t="s">
        <v>34</v>
      </c>
      <c r="T9071" t="s">
        <v>35</v>
      </c>
    </row>
    <row r="9072" spans="1:20">
      <c r="A9072" t="s">
        <v>474</v>
      </c>
      <c r="B9072" t="s">
        <v>449</v>
      </c>
      <c r="C9072" t="s">
        <v>3214</v>
      </c>
      <c r="D9072" t="s">
        <v>3215</v>
      </c>
      <c r="E9072" t="s">
        <v>25</v>
      </c>
      <c r="F9072" s="1">
        <v>31766</v>
      </c>
      <c r="G9072" t="s">
        <v>3202</v>
      </c>
      <c r="H9072">
        <v>201504</v>
      </c>
      <c r="I9072" t="s">
        <v>27</v>
      </c>
      <c r="J9072" t="s">
        <v>53</v>
      </c>
      <c r="K9072" t="s">
        <v>42</v>
      </c>
      <c r="L9072" t="s">
        <v>54</v>
      </c>
      <c r="M9072" t="s">
        <v>31</v>
      </c>
      <c r="N9072" t="s">
        <v>32</v>
      </c>
      <c r="O9072">
        <v>15.65</v>
      </c>
      <c r="P9072" t="s">
        <v>449</v>
      </c>
      <c r="Q9072" t="s">
        <v>474</v>
      </c>
      <c r="R9072" t="s">
        <v>452</v>
      </c>
      <c r="S9072" t="s">
        <v>34</v>
      </c>
      <c r="T9072" t="s">
        <v>35</v>
      </c>
    </row>
    <row r="9073" spans="1:20">
      <c r="A9073" t="s">
        <v>474</v>
      </c>
      <c r="B9073" t="s">
        <v>449</v>
      </c>
      <c r="C9073" t="s">
        <v>3214</v>
      </c>
      <c r="D9073" t="s">
        <v>3215</v>
      </c>
      <c r="E9073" t="s">
        <v>25</v>
      </c>
      <c r="F9073" s="1">
        <v>31766</v>
      </c>
      <c r="G9073" t="s">
        <v>3202</v>
      </c>
      <c r="H9073">
        <v>201504</v>
      </c>
      <c r="I9073" t="s">
        <v>27</v>
      </c>
      <c r="J9073" t="s">
        <v>53</v>
      </c>
      <c r="K9073" t="s">
        <v>43</v>
      </c>
      <c r="L9073" t="s">
        <v>54</v>
      </c>
      <c r="M9073" t="s">
        <v>31</v>
      </c>
      <c r="N9073" t="s">
        <v>32</v>
      </c>
      <c r="O9073">
        <v>313.17</v>
      </c>
      <c r="P9073" t="s">
        <v>449</v>
      </c>
      <c r="Q9073" t="s">
        <v>474</v>
      </c>
      <c r="R9073" t="s">
        <v>452</v>
      </c>
      <c r="S9073" t="s">
        <v>34</v>
      </c>
      <c r="T9073" t="s">
        <v>35</v>
      </c>
    </row>
    <row r="9074" spans="1:20">
      <c r="A9074" t="s">
        <v>474</v>
      </c>
      <c r="B9074" t="s">
        <v>449</v>
      </c>
      <c r="C9074" t="s">
        <v>3214</v>
      </c>
      <c r="D9074" t="s">
        <v>3215</v>
      </c>
      <c r="E9074" t="s">
        <v>25</v>
      </c>
      <c r="F9074" s="1">
        <v>31766</v>
      </c>
      <c r="G9074" t="s">
        <v>3202</v>
      </c>
      <c r="H9074">
        <v>201504</v>
      </c>
      <c r="I9074" t="s">
        <v>27</v>
      </c>
      <c r="J9074" t="s">
        <v>53</v>
      </c>
      <c r="K9074" t="s">
        <v>44</v>
      </c>
      <c r="L9074" t="s">
        <v>54</v>
      </c>
      <c r="M9074" t="s">
        <v>31</v>
      </c>
      <c r="N9074" t="s">
        <v>32</v>
      </c>
      <c r="O9074">
        <v>294.75</v>
      </c>
      <c r="P9074" t="s">
        <v>449</v>
      </c>
      <c r="Q9074" t="s">
        <v>474</v>
      </c>
      <c r="R9074" t="s">
        <v>452</v>
      </c>
      <c r="S9074" t="s">
        <v>34</v>
      </c>
      <c r="T9074" t="s">
        <v>35</v>
      </c>
    </row>
    <row r="9075" spans="1:20">
      <c r="A9075" t="s">
        <v>503</v>
      </c>
      <c r="B9075" t="s">
        <v>449</v>
      </c>
      <c r="C9075" t="s">
        <v>504</v>
      </c>
      <c r="D9075" t="s">
        <v>505</v>
      </c>
      <c r="E9075" t="s">
        <v>25</v>
      </c>
      <c r="F9075" s="1">
        <v>31593</v>
      </c>
      <c r="G9075" t="s">
        <v>3202</v>
      </c>
      <c r="H9075">
        <v>201504</v>
      </c>
      <c r="I9075" t="s">
        <v>27</v>
      </c>
      <c r="J9075" t="s">
        <v>53</v>
      </c>
      <c r="K9075" t="s">
        <v>43</v>
      </c>
      <c r="L9075" t="s">
        <v>54</v>
      </c>
      <c r="M9075" t="s">
        <v>31</v>
      </c>
      <c r="N9075" t="s">
        <v>32</v>
      </c>
      <c r="O9075">
        <v>3393.38</v>
      </c>
      <c r="P9075" t="s">
        <v>449</v>
      </c>
      <c r="Q9075" t="s">
        <v>503</v>
      </c>
      <c r="R9075" t="s">
        <v>452</v>
      </c>
      <c r="S9075" t="s">
        <v>34</v>
      </c>
      <c r="T9075" t="s">
        <v>35</v>
      </c>
    </row>
    <row r="9076" spans="1:20">
      <c r="A9076" t="s">
        <v>503</v>
      </c>
      <c r="B9076" t="s">
        <v>449</v>
      </c>
      <c r="C9076" t="s">
        <v>504</v>
      </c>
      <c r="D9076" t="s">
        <v>505</v>
      </c>
      <c r="E9076" t="s">
        <v>25</v>
      </c>
      <c r="F9076" s="1">
        <v>31593</v>
      </c>
      <c r="G9076" t="s">
        <v>3202</v>
      </c>
      <c r="H9076">
        <v>201504</v>
      </c>
      <c r="I9076" t="s">
        <v>27</v>
      </c>
      <c r="J9076" t="s">
        <v>53</v>
      </c>
      <c r="K9076" t="s">
        <v>44</v>
      </c>
      <c r="L9076" t="s">
        <v>54</v>
      </c>
      <c r="M9076" t="s">
        <v>31</v>
      </c>
      <c r="N9076" t="s">
        <v>32</v>
      </c>
      <c r="O9076">
        <v>5847.38</v>
      </c>
      <c r="P9076" t="s">
        <v>449</v>
      </c>
      <c r="Q9076" t="s">
        <v>503</v>
      </c>
      <c r="R9076" t="s">
        <v>452</v>
      </c>
      <c r="S9076" t="s">
        <v>34</v>
      </c>
      <c r="T9076" t="s">
        <v>35</v>
      </c>
    </row>
    <row r="9077" spans="1:20">
      <c r="A9077" t="s">
        <v>514</v>
      </c>
      <c r="B9077" t="s">
        <v>507</v>
      </c>
      <c r="C9077" t="s">
        <v>2910</v>
      </c>
      <c r="D9077" t="s">
        <v>2911</v>
      </c>
      <c r="E9077" t="s">
        <v>25</v>
      </c>
      <c r="F9077" s="1">
        <v>30864</v>
      </c>
      <c r="G9077" t="s">
        <v>3202</v>
      </c>
      <c r="H9077">
        <v>201504</v>
      </c>
      <c r="I9077" t="s">
        <v>27</v>
      </c>
      <c r="J9077" t="s">
        <v>53</v>
      </c>
      <c r="K9077" t="s">
        <v>29</v>
      </c>
      <c r="L9077" t="s">
        <v>54</v>
      </c>
      <c r="M9077" t="s">
        <v>31</v>
      </c>
      <c r="N9077" t="s">
        <v>32</v>
      </c>
      <c r="O9077">
        <v>59.43</v>
      </c>
      <c r="P9077" t="s">
        <v>507</v>
      </c>
      <c r="Q9077" t="s">
        <v>514</v>
      </c>
      <c r="R9077" t="s">
        <v>510</v>
      </c>
      <c r="S9077" t="s">
        <v>34</v>
      </c>
      <c r="T9077" t="s">
        <v>35</v>
      </c>
    </row>
    <row r="9078" spans="1:20">
      <c r="A9078" t="s">
        <v>514</v>
      </c>
      <c r="B9078" t="s">
        <v>507</v>
      </c>
      <c r="C9078" t="s">
        <v>2910</v>
      </c>
      <c r="D9078" t="s">
        <v>2911</v>
      </c>
      <c r="E9078" t="s">
        <v>25</v>
      </c>
      <c r="F9078" s="1">
        <v>30864</v>
      </c>
      <c r="G9078" t="s">
        <v>3202</v>
      </c>
      <c r="H9078">
        <v>201504</v>
      </c>
      <c r="I9078" t="s">
        <v>27</v>
      </c>
      <c r="J9078" t="s">
        <v>53</v>
      </c>
      <c r="K9078" t="s">
        <v>36</v>
      </c>
      <c r="L9078" t="s">
        <v>54</v>
      </c>
      <c r="M9078" t="s">
        <v>31</v>
      </c>
      <c r="N9078" t="s">
        <v>32</v>
      </c>
      <c r="O9078">
        <v>0.6</v>
      </c>
      <c r="P9078" t="s">
        <v>507</v>
      </c>
      <c r="Q9078" t="s">
        <v>514</v>
      </c>
      <c r="R9078" t="s">
        <v>510</v>
      </c>
      <c r="S9078" t="s">
        <v>34</v>
      </c>
      <c r="T9078" t="s">
        <v>35</v>
      </c>
    </row>
    <row r="9079" spans="1:20">
      <c r="A9079" t="s">
        <v>514</v>
      </c>
      <c r="B9079" t="s">
        <v>507</v>
      </c>
      <c r="C9079" t="s">
        <v>2910</v>
      </c>
      <c r="D9079" t="s">
        <v>2911</v>
      </c>
      <c r="E9079" t="s">
        <v>25</v>
      </c>
      <c r="F9079" s="1">
        <v>30864</v>
      </c>
      <c r="G9079" t="s">
        <v>3202</v>
      </c>
      <c r="H9079">
        <v>201504</v>
      </c>
      <c r="I9079" t="s">
        <v>27</v>
      </c>
      <c r="J9079" t="s">
        <v>53</v>
      </c>
      <c r="K9079" t="s">
        <v>37</v>
      </c>
      <c r="L9079" t="s">
        <v>54</v>
      </c>
      <c r="M9079" t="s">
        <v>31</v>
      </c>
      <c r="N9079" t="s">
        <v>32</v>
      </c>
      <c r="O9079">
        <v>8.61</v>
      </c>
      <c r="P9079" t="s">
        <v>507</v>
      </c>
      <c r="Q9079" t="s">
        <v>514</v>
      </c>
      <c r="R9079" t="s">
        <v>510</v>
      </c>
      <c r="S9079" t="s">
        <v>34</v>
      </c>
      <c r="T9079" t="s">
        <v>35</v>
      </c>
    </row>
    <row r="9080" spans="1:20">
      <c r="A9080" t="s">
        <v>514</v>
      </c>
      <c r="B9080" t="s">
        <v>507</v>
      </c>
      <c r="C9080" t="s">
        <v>2910</v>
      </c>
      <c r="D9080" t="s">
        <v>2911</v>
      </c>
      <c r="E9080" t="s">
        <v>25</v>
      </c>
      <c r="F9080" s="1">
        <v>30864</v>
      </c>
      <c r="G9080" t="s">
        <v>3202</v>
      </c>
      <c r="H9080">
        <v>201504</v>
      </c>
      <c r="I9080" t="s">
        <v>27</v>
      </c>
      <c r="J9080" t="s">
        <v>53</v>
      </c>
      <c r="K9080" t="s">
        <v>38</v>
      </c>
      <c r="L9080" t="s">
        <v>54</v>
      </c>
      <c r="M9080" t="s">
        <v>31</v>
      </c>
      <c r="N9080" t="s">
        <v>32</v>
      </c>
      <c r="O9080">
        <v>0.32</v>
      </c>
      <c r="P9080" t="s">
        <v>507</v>
      </c>
      <c r="Q9080" t="s">
        <v>514</v>
      </c>
      <c r="R9080" t="s">
        <v>510</v>
      </c>
      <c r="S9080" t="s">
        <v>34</v>
      </c>
      <c r="T9080" t="s">
        <v>35</v>
      </c>
    </row>
    <row r="9081" spans="1:20">
      <c r="A9081" t="s">
        <v>514</v>
      </c>
      <c r="B9081" t="s">
        <v>507</v>
      </c>
      <c r="C9081" t="s">
        <v>2910</v>
      </c>
      <c r="D9081" t="s">
        <v>2911</v>
      </c>
      <c r="E9081" t="s">
        <v>25</v>
      </c>
      <c r="F9081" s="1">
        <v>30864</v>
      </c>
      <c r="G9081" t="s">
        <v>3202</v>
      </c>
      <c r="H9081">
        <v>201504</v>
      </c>
      <c r="I9081" t="s">
        <v>27</v>
      </c>
      <c r="J9081" t="s">
        <v>53</v>
      </c>
      <c r="K9081" t="s">
        <v>41</v>
      </c>
      <c r="L9081" t="s">
        <v>54</v>
      </c>
      <c r="M9081" t="s">
        <v>31</v>
      </c>
      <c r="N9081" t="s">
        <v>32</v>
      </c>
      <c r="O9081">
        <v>13.040000000000001</v>
      </c>
      <c r="P9081" t="s">
        <v>507</v>
      </c>
      <c r="Q9081" t="s">
        <v>514</v>
      </c>
      <c r="R9081" t="s">
        <v>510</v>
      </c>
      <c r="S9081" t="s">
        <v>34</v>
      </c>
      <c r="T9081" t="s">
        <v>35</v>
      </c>
    </row>
    <row r="9082" spans="1:20">
      <c r="A9082" t="s">
        <v>514</v>
      </c>
      <c r="B9082" t="s">
        <v>507</v>
      </c>
      <c r="C9082" t="s">
        <v>2910</v>
      </c>
      <c r="D9082" t="s">
        <v>2911</v>
      </c>
      <c r="E9082" t="s">
        <v>25</v>
      </c>
      <c r="F9082" s="1">
        <v>30864</v>
      </c>
      <c r="G9082" t="s">
        <v>3202</v>
      </c>
      <c r="H9082">
        <v>201504</v>
      </c>
      <c r="I9082" t="s">
        <v>27</v>
      </c>
      <c r="J9082" t="s">
        <v>53</v>
      </c>
      <c r="K9082" t="s">
        <v>42</v>
      </c>
      <c r="L9082" t="s">
        <v>54</v>
      </c>
      <c r="M9082" t="s">
        <v>31</v>
      </c>
      <c r="N9082" t="s">
        <v>32</v>
      </c>
      <c r="O9082">
        <v>1.1400000000000001</v>
      </c>
      <c r="P9082" t="s">
        <v>507</v>
      </c>
      <c r="Q9082" t="s">
        <v>514</v>
      </c>
      <c r="R9082" t="s">
        <v>510</v>
      </c>
      <c r="S9082" t="s">
        <v>34</v>
      </c>
      <c r="T9082" t="s">
        <v>35</v>
      </c>
    </row>
    <row r="9083" spans="1:20">
      <c r="A9083" t="s">
        <v>514</v>
      </c>
      <c r="B9083" t="s">
        <v>507</v>
      </c>
      <c r="C9083" t="s">
        <v>2910</v>
      </c>
      <c r="D9083" t="s">
        <v>2911</v>
      </c>
      <c r="E9083" t="s">
        <v>25</v>
      </c>
      <c r="F9083" s="1">
        <v>30864</v>
      </c>
      <c r="G9083" t="s">
        <v>3202</v>
      </c>
      <c r="H9083">
        <v>201504</v>
      </c>
      <c r="I9083" t="s">
        <v>27</v>
      </c>
      <c r="J9083" t="s">
        <v>53</v>
      </c>
      <c r="K9083" t="s">
        <v>43</v>
      </c>
      <c r="L9083" t="s">
        <v>54</v>
      </c>
      <c r="M9083" t="s">
        <v>31</v>
      </c>
      <c r="N9083" t="s">
        <v>32</v>
      </c>
      <c r="O9083">
        <v>54.7</v>
      </c>
      <c r="P9083" t="s">
        <v>507</v>
      </c>
      <c r="Q9083" t="s">
        <v>514</v>
      </c>
      <c r="R9083" t="s">
        <v>510</v>
      </c>
      <c r="S9083" t="s">
        <v>34</v>
      </c>
      <c r="T9083" t="s">
        <v>35</v>
      </c>
    </row>
    <row r="9084" spans="1:20">
      <c r="A9084" t="s">
        <v>514</v>
      </c>
      <c r="B9084" t="s">
        <v>507</v>
      </c>
      <c r="C9084" t="s">
        <v>2910</v>
      </c>
      <c r="D9084" t="s">
        <v>2911</v>
      </c>
      <c r="E9084" t="s">
        <v>25</v>
      </c>
      <c r="F9084" s="1">
        <v>30864</v>
      </c>
      <c r="G9084" t="s">
        <v>3202</v>
      </c>
      <c r="H9084">
        <v>201504</v>
      </c>
      <c r="I9084" t="s">
        <v>27</v>
      </c>
      <c r="J9084" t="s">
        <v>53</v>
      </c>
      <c r="K9084" t="s">
        <v>44</v>
      </c>
      <c r="L9084" t="s">
        <v>54</v>
      </c>
      <c r="M9084" t="s">
        <v>31</v>
      </c>
      <c r="N9084" t="s">
        <v>32</v>
      </c>
      <c r="O9084">
        <v>162.5</v>
      </c>
      <c r="P9084" t="s">
        <v>507</v>
      </c>
      <c r="Q9084" t="s">
        <v>514</v>
      </c>
      <c r="R9084" t="s">
        <v>510</v>
      </c>
      <c r="S9084" t="s">
        <v>34</v>
      </c>
      <c r="T9084" t="s">
        <v>35</v>
      </c>
    </row>
    <row r="9085" spans="1:20">
      <c r="A9085" t="s">
        <v>531</v>
      </c>
      <c r="B9085" t="s">
        <v>507</v>
      </c>
      <c r="C9085" t="s">
        <v>2689</v>
      </c>
      <c r="D9085" t="s">
        <v>2690</v>
      </c>
      <c r="E9085" t="s">
        <v>25</v>
      </c>
      <c r="F9085" s="1">
        <v>31593</v>
      </c>
      <c r="G9085" t="s">
        <v>3202</v>
      </c>
      <c r="H9085">
        <v>201504</v>
      </c>
      <c r="I9085" t="s">
        <v>27</v>
      </c>
      <c r="J9085" t="s">
        <v>53</v>
      </c>
      <c r="K9085" t="s">
        <v>29</v>
      </c>
      <c r="L9085" t="s">
        <v>54</v>
      </c>
      <c r="M9085" t="s">
        <v>31</v>
      </c>
      <c r="N9085" t="s">
        <v>32</v>
      </c>
      <c r="O9085">
        <v>87.45</v>
      </c>
      <c r="P9085" t="s">
        <v>507</v>
      </c>
      <c r="Q9085" t="s">
        <v>531</v>
      </c>
      <c r="R9085" t="s">
        <v>510</v>
      </c>
      <c r="S9085" t="s">
        <v>34</v>
      </c>
      <c r="T9085" t="s">
        <v>35</v>
      </c>
    </row>
    <row r="9086" spans="1:20">
      <c r="A9086" t="s">
        <v>531</v>
      </c>
      <c r="B9086" t="s">
        <v>507</v>
      </c>
      <c r="C9086" t="s">
        <v>2689</v>
      </c>
      <c r="D9086" t="s">
        <v>2690</v>
      </c>
      <c r="E9086" t="s">
        <v>25</v>
      </c>
      <c r="F9086" s="1">
        <v>31593</v>
      </c>
      <c r="G9086" t="s">
        <v>3202</v>
      </c>
      <c r="H9086">
        <v>201504</v>
      </c>
      <c r="I9086" t="s">
        <v>27</v>
      </c>
      <c r="J9086" t="s">
        <v>53</v>
      </c>
      <c r="K9086" t="s">
        <v>36</v>
      </c>
      <c r="L9086" t="s">
        <v>54</v>
      </c>
      <c r="M9086" t="s">
        <v>31</v>
      </c>
      <c r="N9086" t="s">
        <v>32</v>
      </c>
      <c r="O9086">
        <v>0.89</v>
      </c>
      <c r="P9086" t="s">
        <v>507</v>
      </c>
      <c r="Q9086" t="s">
        <v>531</v>
      </c>
      <c r="R9086" t="s">
        <v>510</v>
      </c>
      <c r="S9086" t="s">
        <v>34</v>
      </c>
      <c r="T9086" t="s">
        <v>35</v>
      </c>
    </row>
    <row r="9087" spans="1:20">
      <c r="A9087" t="s">
        <v>531</v>
      </c>
      <c r="B9087" t="s">
        <v>507</v>
      </c>
      <c r="C9087" t="s">
        <v>2689</v>
      </c>
      <c r="D9087" t="s">
        <v>2690</v>
      </c>
      <c r="E9087" t="s">
        <v>25</v>
      </c>
      <c r="F9087" s="1">
        <v>31593</v>
      </c>
      <c r="G9087" t="s">
        <v>3202</v>
      </c>
      <c r="H9087">
        <v>201504</v>
      </c>
      <c r="I9087" t="s">
        <v>27</v>
      </c>
      <c r="J9087" t="s">
        <v>53</v>
      </c>
      <c r="K9087" t="s">
        <v>37</v>
      </c>
      <c r="L9087" t="s">
        <v>54</v>
      </c>
      <c r="M9087" t="s">
        <v>31</v>
      </c>
      <c r="N9087" t="s">
        <v>32</v>
      </c>
      <c r="O9087">
        <v>12.66</v>
      </c>
      <c r="P9087" t="s">
        <v>507</v>
      </c>
      <c r="Q9087" t="s">
        <v>531</v>
      </c>
      <c r="R9087" t="s">
        <v>510</v>
      </c>
      <c r="S9087" t="s">
        <v>34</v>
      </c>
      <c r="T9087" t="s">
        <v>35</v>
      </c>
    </row>
    <row r="9088" spans="1:20">
      <c r="A9088" t="s">
        <v>531</v>
      </c>
      <c r="B9088" t="s">
        <v>507</v>
      </c>
      <c r="C9088" t="s">
        <v>2689</v>
      </c>
      <c r="D9088" t="s">
        <v>2690</v>
      </c>
      <c r="E9088" t="s">
        <v>25</v>
      </c>
      <c r="F9088" s="1">
        <v>31593</v>
      </c>
      <c r="G9088" t="s">
        <v>3202</v>
      </c>
      <c r="H9088">
        <v>201504</v>
      </c>
      <c r="I9088" t="s">
        <v>27</v>
      </c>
      <c r="J9088" t="s">
        <v>53</v>
      </c>
      <c r="K9088" t="s">
        <v>38</v>
      </c>
      <c r="L9088" t="s">
        <v>54</v>
      </c>
      <c r="M9088" t="s">
        <v>31</v>
      </c>
      <c r="N9088" t="s">
        <v>32</v>
      </c>
      <c r="O9088">
        <v>0.47000000000000003</v>
      </c>
      <c r="P9088" t="s">
        <v>507</v>
      </c>
      <c r="Q9088" t="s">
        <v>531</v>
      </c>
      <c r="R9088" t="s">
        <v>510</v>
      </c>
      <c r="S9088" t="s">
        <v>34</v>
      </c>
      <c r="T9088" t="s">
        <v>35</v>
      </c>
    </row>
    <row r="9089" spans="1:20">
      <c r="A9089" t="s">
        <v>531</v>
      </c>
      <c r="B9089" t="s">
        <v>507</v>
      </c>
      <c r="C9089" t="s">
        <v>2689</v>
      </c>
      <c r="D9089" t="s">
        <v>2690</v>
      </c>
      <c r="E9089" t="s">
        <v>25</v>
      </c>
      <c r="F9089" s="1">
        <v>31593</v>
      </c>
      <c r="G9089" t="s">
        <v>3202</v>
      </c>
      <c r="H9089">
        <v>201504</v>
      </c>
      <c r="I9089" t="s">
        <v>27</v>
      </c>
      <c r="J9089" t="s">
        <v>53</v>
      </c>
      <c r="K9089" t="s">
        <v>41</v>
      </c>
      <c r="L9089" t="s">
        <v>54</v>
      </c>
      <c r="M9089" t="s">
        <v>31</v>
      </c>
      <c r="N9089" t="s">
        <v>32</v>
      </c>
      <c r="O9089">
        <v>19.18</v>
      </c>
      <c r="P9089" t="s">
        <v>507</v>
      </c>
      <c r="Q9089" t="s">
        <v>531</v>
      </c>
      <c r="R9089" t="s">
        <v>510</v>
      </c>
      <c r="S9089" t="s">
        <v>34</v>
      </c>
      <c r="T9089" t="s">
        <v>35</v>
      </c>
    </row>
    <row r="9090" spans="1:20">
      <c r="A9090" t="s">
        <v>531</v>
      </c>
      <c r="B9090" t="s">
        <v>507</v>
      </c>
      <c r="C9090" t="s">
        <v>2689</v>
      </c>
      <c r="D9090" t="s">
        <v>2690</v>
      </c>
      <c r="E9090" t="s">
        <v>25</v>
      </c>
      <c r="F9090" s="1">
        <v>31593</v>
      </c>
      <c r="G9090" t="s">
        <v>3202</v>
      </c>
      <c r="H9090">
        <v>201504</v>
      </c>
      <c r="I9090" t="s">
        <v>27</v>
      </c>
      <c r="J9090" t="s">
        <v>53</v>
      </c>
      <c r="K9090" t="s">
        <v>42</v>
      </c>
      <c r="L9090" t="s">
        <v>54</v>
      </c>
      <c r="M9090" t="s">
        <v>31</v>
      </c>
      <c r="N9090" t="s">
        <v>32</v>
      </c>
      <c r="O9090">
        <v>1.68</v>
      </c>
      <c r="P9090" t="s">
        <v>507</v>
      </c>
      <c r="Q9090" t="s">
        <v>531</v>
      </c>
      <c r="R9090" t="s">
        <v>510</v>
      </c>
      <c r="S9090" t="s">
        <v>34</v>
      </c>
      <c r="T9090" t="s">
        <v>35</v>
      </c>
    </row>
    <row r="9091" spans="1:20">
      <c r="A9091" t="s">
        <v>531</v>
      </c>
      <c r="B9091" t="s">
        <v>507</v>
      </c>
      <c r="C9091" t="s">
        <v>2689</v>
      </c>
      <c r="D9091" t="s">
        <v>2690</v>
      </c>
      <c r="E9091" t="s">
        <v>25</v>
      </c>
      <c r="F9091" s="1">
        <v>31593</v>
      </c>
      <c r="G9091" t="s">
        <v>3202</v>
      </c>
      <c r="H9091">
        <v>201504</v>
      </c>
      <c r="I9091" t="s">
        <v>27</v>
      </c>
      <c r="J9091" t="s">
        <v>53</v>
      </c>
      <c r="K9091" t="s">
        <v>43</v>
      </c>
      <c r="L9091" t="s">
        <v>54</v>
      </c>
      <c r="M9091" t="s">
        <v>31</v>
      </c>
      <c r="N9091" t="s">
        <v>32</v>
      </c>
      <c r="O9091">
        <v>80.48</v>
      </c>
      <c r="P9091" t="s">
        <v>507</v>
      </c>
      <c r="Q9091" t="s">
        <v>531</v>
      </c>
      <c r="R9091" t="s">
        <v>510</v>
      </c>
      <c r="S9091" t="s">
        <v>34</v>
      </c>
      <c r="T9091" t="s">
        <v>35</v>
      </c>
    </row>
    <row r="9092" spans="1:20">
      <c r="A9092" t="s">
        <v>531</v>
      </c>
      <c r="B9092" t="s">
        <v>507</v>
      </c>
      <c r="C9092" t="s">
        <v>2689</v>
      </c>
      <c r="D9092" t="s">
        <v>2690</v>
      </c>
      <c r="E9092" t="s">
        <v>25</v>
      </c>
      <c r="F9092" s="1">
        <v>31593</v>
      </c>
      <c r="G9092" t="s">
        <v>3202</v>
      </c>
      <c r="H9092">
        <v>201504</v>
      </c>
      <c r="I9092" t="s">
        <v>27</v>
      </c>
      <c r="J9092" t="s">
        <v>53</v>
      </c>
      <c r="K9092" t="s">
        <v>44</v>
      </c>
      <c r="L9092" t="s">
        <v>54</v>
      </c>
      <c r="M9092" t="s">
        <v>31</v>
      </c>
      <c r="N9092" t="s">
        <v>32</v>
      </c>
      <c r="O9092">
        <v>155.71</v>
      </c>
      <c r="P9092" t="s">
        <v>507</v>
      </c>
      <c r="Q9092" t="s">
        <v>531</v>
      </c>
      <c r="R9092" t="s">
        <v>510</v>
      </c>
      <c r="S9092" t="s">
        <v>34</v>
      </c>
      <c r="T9092" t="s">
        <v>35</v>
      </c>
    </row>
    <row r="9093" spans="1:20">
      <c r="A9093" t="s">
        <v>511</v>
      </c>
      <c r="B9093" t="s">
        <v>507</v>
      </c>
      <c r="C9093" t="s">
        <v>512</v>
      </c>
      <c r="D9093" t="s">
        <v>513</v>
      </c>
      <c r="E9093" t="s">
        <v>25</v>
      </c>
      <c r="F9093" s="1">
        <v>31593</v>
      </c>
      <c r="G9093" t="s">
        <v>3202</v>
      </c>
      <c r="H9093">
        <v>201504</v>
      </c>
      <c r="I9093" t="s">
        <v>27</v>
      </c>
      <c r="J9093" t="s">
        <v>53</v>
      </c>
      <c r="K9093" t="s">
        <v>44</v>
      </c>
      <c r="L9093" t="s">
        <v>54</v>
      </c>
      <c r="M9093" t="s">
        <v>31</v>
      </c>
      <c r="N9093" t="s">
        <v>32</v>
      </c>
      <c r="O9093">
        <v>7695.75</v>
      </c>
      <c r="P9093" t="s">
        <v>507</v>
      </c>
      <c r="Q9093" t="s">
        <v>511</v>
      </c>
      <c r="R9093" t="s">
        <v>510</v>
      </c>
      <c r="S9093" t="s">
        <v>34</v>
      </c>
      <c r="T9093" t="s">
        <v>35</v>
      </c>
    </row>
    <row r="9094" spans="1:20">
      <c r="A9094" t="s">
        <v>514</v>
      </c>
      <c r="B9094" t="s">
        <v>507</v>
      </c>
      <c r="C9094" t="s">
        <v>515</v>
      </c>
      <c r="D9094" t="s">
        <v>516</v>
      </c>
      <c r="E9094" t="s">
        <v>25</v>
      </c>
      <c r="F9094" s="1">
        <v>30864</v>
      </c>
      <c r="G9094" t="s">
        <v>3202</v>
      </c>
      <c r="H9094">
        <v>201504</v>
      </c>
      <c r="I9094" t="s">
        <v>27</v>
      </c>
      <c r="J9094" t="s">
        <v>28</v>
      </c>
      <c r="K9094" t="s">
        <v>44</v>
      </c>
      <c r="L9094" t="s">
        <v>30</v>
      </c>
      <c r="M9094" t="s">
        <v>31</v>
      </c>
      <c r="N9094" t="s">
        <v>32</v>
      </c>
      <c r="O9094">
        <v>3156.7400000000002</v>
      </c>
      <c r="P9094" t="s">
        <v>507</v>
      </c>
      <c r="Q9094" t="s">
        <v>514</v>
      </c>
      <c r="R9094" t="s">
        <v>510</v>
      </c>
      <c r="S9094" t="s">
        <v>34</v>
      </c>
      <c r="T9094" t="s">
        <v>35</v>
      </c>
    </row>
    <row r="9095" spans="1:20">
      <c r="A9095" t="s">
        <v>517</v>
      </c>
      <c r="B9095" t="s">
        <v>507</v>
      </c>
      <c r="C9095" t="s">
        <v>518</v>
      </c>
      <c r="D9095" t="s">
        <v>519</v>
      </c>
      <c r="E9095" t="s">
        <v>25</v>
      </c>
      <c r="F9095" s="1">
        <v>31766</v>
      </c>
      <c r="G9095" t="s">
        <v>3202</v>
      </c>
      <c r="H9095">
        <v>201504</v>
      </c>
      <c r="I9095" t="s">
        <v>27</v>
      </c>
      <c r="J9095" t="s">
        <v>28</v>
      </c>
      <c r="K9095" t="s">
        <v>29</v>
      </c>
      <c r="L9095" t="s">
        <v>30</v>
      </c>
      <c r="M9095" t="s">
        <v>31</v>
      </c>
      <c r="N9095" t="s">
        <v>32</v>
      </c>
      <c r="O9095">
        <v>0.16</v>
      </c>
      <c r="P9095" t="s">
        <v>507</v>
      </c>
      <c r="Q9095" t="s">
        <v>517</v>
      </c>
      <c r="R9095" t="s">
        <v>510</v>
      </c>
      <c r="S9095" t="s">
        <v>34</v>
      </c>
      <c r="T9095" t="s">
        <v>35</v>
      </c>
    </row>
    <row r="9096" spans="1:20">
      <c r="A9096" t="s">
        <v>517</v>
      </c>
      <c r="B9096" t="s">
        <v>507</v>
      </c>
      <c r="C9096" t="s">
        <v>518</v>
      </c>
      <c r="D9096" t="s">
        <v>519</v>
      </c>
      <c r="E9096" t="s">
        <v>25</v>
      </c>
      <c r="F9096" s="1">
        <v>31766</v>
      </c>
      <c r="G9096" t="s">
        <v>3202</v>
      </c>
      <c r="H9096">
        <v>201504</v>
      </c>
      <c r="I9096" t="s">
        <v>27</v>
      </c>
      <c r="J9096" t="s">
        <v>28</v>
      </c>
      <c r="K9096" t="s">
        <v>44</v>
      </c>
      <c r="L9096" t="s">
        <v>30</v>
      </c>
      <c r="M9096" t="s">
        <v>31</v>
      </c>
      <c r="N9096" t="s">
        <v>32</v>
      </c>
      <c r="O9096">
        <v>173.87</v>
      </c>
      <c r="P9096" t="s">
        <v>507</v>
      </c>
      <c r="Q9096" t="s">
        <v>517</v>
      </c>
      <c r="R9096" t="s">
        <v>510</v>
      </c>
      <c r="S9096" t="s">
        <v>34</v>
      </c>
      <c r="T9096" t="s">
        <v>35</v>
      </c>
    </row>
    <row r="9097" spans="1:20">
      <c r="A9097" t="s">
        <v>531</v>
      </c>
      <c r="B9097" t="s">
        <v>507</v>
      </c>
      <c r="C9097" t="s">
        <v>532</v>
      </c>
      <c r="D9097" t="s">
        <v>533</v>
      </c>
      <c r="E9097" t="s">
        <v>25</v>
      </c>
      <c r="F9097" s="1">
        <v>31593</v>
      </c>
      <c r="G9097" t="s">
        <v>3202</v>
      </c>
      <c r="H9097">
        <v>201504</v>
      </c>
      <c r="I9097" t="s">
        <v>27</v>
      </c>
      <c r="J9097" t="s">
        <v>53</v>
      </c>
      <c r="K9097" t="s">
        <v>44</v>
      </c>
      <c r="L9097" t="s">
        <v>54</v>
      </c>
      <c r="M9097" t="s">
        <v>31</v>
      </c>
      <c r="N9097" t="s">
        <v>32</v>
      </c>
      <c r="O9097">
        <v>633.34</v>
      </c>
      <c r="P9097" t="s">
        <v>507</v>
      </c>
      <c r="Q9097" t="s">
        <v>531</v>
      </c>
      <c r="R9097" t="s">
        <v>510</v>
      </c>
      <c r="S9097" t="s">
        <v>34</v>
      </c>
      <c r="T9097" t="s">
        <v>35</v>
      </c>
    </row>
    <row r="9098" spans="1:20">
      <c r="A9098" t="s">
        <v>514</v>
      </c>
      <c r="B9098" t="s">
        <v>507</v>
      </c>
      <c r="C9098" t="s">
        <v>534</v>
      </c>
      <c r="D9098" t="s">
        <v>535</v>
      </c>
      <c r="E9098" t="s">
        <v>25</v>
      </c>
      <c r="F9098" s="1">
        <v>30864</v>
      </c>
      <c r="G9098" t="s">
        <v>3202</v>
      </c>
      <c r="H9098">
        <v>201504</v>
      </c>
      <c r="I9098" t="s">
        <v>27</v>
      </c>
      <c r="J9098" t="s">
        <v>53</v>
      </c>
      <c r="K9098" t="s">
        <v>29</v>
      </c>
      <c r="L9098" t="s">
        <v>54</v>
      </c>
      <c r="M9098" t="s">
        <v>31</v>
      </c>
      <c r="N9098" t="s">
        <v>32</v>
      </c>
      <c r="O9098">
        <v>55.7</v>
      </c>
      <c r="P9098" t="s">
        <v>507</v>
      </c>
      <c r="Q9098" t="s">
        <v>514</v>
      </c>
      <c r="R9098" t="s">
        <v>510</v>
      </c>
      <c r="S9098" t="s">
        <v>34</v>
      </c>
      <c r="T9098" t="s">
        <v>35</v>
      </c>
    </row>
    <row r="9099" spans="1:20">
      <c r="A9099" t="s">
        <v>514</v>
      </c>
      <c r="B9099" t="s">
        <v>507</v>
      </c>
      <c r="C9099" t="s">
        <v>534</v>
      </c>
      <c r="D9099" t="s">
        <v>535</v>
      </c>
      <c r="E9099" t="s">
        <v>25</v>
      </c>
      <c r="F9099" s="1">
        <v>30864</v>
      </c>
      <c r="G9099" t="s">
        <v>3202</v>
      </c>
      <c r="H9099">
        <v>201504</v>
      </c>
      <c r="I9099" t="s">
        <v>27</v>
      </c>
      <c r="J9099" t="s">
        <v>53</v>
      </c>
      <c r="K9099" t="s">
        <v>44</v>
      </c>
      <c r="L9099" t="s">
        <v>54</v>
      </c>
      <c r="M9099" t="s">
        <v>31</v>
      </c>
      <c r="N9099" t="s">
        <v>32</v>
      </c>
      <c r="O9099">
        <v>520.39</v>
      </c>
      <c r="P9099" t="s">
        <v>507</v>
      </c>
      <c r="Q9099" t="s">
        <v>514</v>
      </c>
      <c r="R9099" t="s">
        <v>510</v>
      </c>
      <c r="S9099" t="s">
        <v>34</v>
      </c>
      <c r="T9099" t="s">
        <v>35</v>
      </c>
    </row>
    <row r="9100" spans="1:20">
      <c r="A9100" t="s">
        <v>520</v>
      </c>
      <c r="B9100" t="s">
        <v>507</v>
      </c>
      <c r="C9100" t="s">
        <v>2434</v>
      </c>
      <c r="D9100" t="s">
        <v>2435</v>
      </c>
      <c r="E9100" t="s">
        <v>25</v>
      </c>
      <c r="F9100" s="1">
        <v>18629</v>
      </c>
      <c r="G9100" t="s">
        <v>3202</v>
      </c>
      <c r="H9100">
        <v>201504</v>
      </c>
      <c r="I9100" t="s">
        <v>27</v>
      </c>
      <c r="J9100" t="s">
        <v>28</v>
      </c>
      <c r="K9100" t="s">
        <v>29</v>
      </c>
      <c r="L9100" t="s">
        <v>30</v>
      </c>
      <c r="M9100" t="s">
        <v>31</v>
      </c>
      <c r="N9100" t="s">
        <v>32</v>
      </c>
      <c r="O9100">
        <v>5.43</v>
      </c>
      <c r="P9100" t="s">
        <v>507</v>
      </c>
      <c r="Q9100" t="s">
        <v>520</v>
      </c>
      <c r="R9100" t="s">
        <v>510</v>
      </c>
      <c r="S9100" t="s">
        <v>34</v>
      </c>
      <c r="T9100" t="s">
        <v>35</v>
      </c>
    </row>
    <row r="9101" spans="1:20">
      <c r="A9101" t="s">
        <v>520</v>
      </c>
      <c r="B9101" t="s">
        <v>507</v>
      </c>
      <c r="C9101" t="s">
        <v>2434</v>
      </c>
      <c r="D9101" t="s">
        <v>2435</v>
      </c>
      <c r="E9101" t="s">
        <v>25</v>
      </c>
      <c r="F9101" s="1">
        <v>18629</v>
      </c>
      <c r="G9101" t="s">
        <v>3202</v>
      </c>
      <c r="H9101">
        <v>201504</v>
      </c>
      <c r="I9101" t="s">
        <v>27</v>
      </c>
      <c r="J9101" t="s">
        <v>28</v>
      </c>
      <c r="K9101" t="s">
        <v>36</v>
      </c>
      <c r="L9101" t="s">
        <v>30</v>
      </c>
      <c r="M9101" t="s">
        <v>31</v>
      </c>
      <c r="N9101" t="s">
        <v>32</v>
      </c>
      <c r="O9101">
        <v>10.11</v>
      </c>
      <c r="P9101" t="s">
        <v>507</v>
      </c>
      <c r="Q9101" t="s">
        <v>520</v>
      </c>
      <c r="R9101" t="s">
        <v>510</v>
      </c>
      <c r="S9101" t="s">
        <v>34</v>
      </c>
      <c r="T9101" t="s">
        <v>35</v>
      </c>
    </row>
    <row r="9102" spans="1:20">
      <c r="A9102" t="s">
        <v>520</v>
      </c>
      <c r="B9102" t="s">
        <v>507</v>
      </c>
      <c r="C9102" t="s">
        <v>2434</v>
      </c>
      <c r="D9102" t="s">
        <v>2435</v>
      </c>
      <c r="E9102" t="s">
        <v>25</v>
      </c>
      <c r="F9102" s="1">
        <v>18629</v>
      </c>
      <c r="G9102" t="s">
        <v>3202</v>
      </c>
      <c r="H9102">
        <v>201504</v>
      </c>
      <c r="I9102" t="s">
        <v>27</v>
      </c>
      <c r="J9102" t="s">
        <v>28</v>
      </c>
      <c r="K9102" t="s">
        <v>37</v>
      </c>
      <c r="L9102" t="s">
        <v>30</v>
      </c>
      <c r="M9102" t="s">
        <v>31</v>
      </c>
      <c r="N9102" t="s">
        <v>32</v>
      </c>
      <c r="O9102">
        <v>5.4</v>
      </c>
      <c r="P9102" t="s">
        <v>507</v>
      </c>
      <c r="Q9102" t="s">
        <v>520</v>
      </c>
      <c r="R9102" t="s">
        <v>510</v>
      </c>
      <c r="S9102" t="s">
        <v>34</v>
      </c>
      <c r="T9102" t="s">
        <v>35</v>
      </c>
    </row>
    <row r="9103" spans="1:20">
      <c r="A9103" t="s">
        <v>520</v>
      </c>
      <c r="B9103" t="s">
        <v>507</v>
      </c>
      <c r="C9103" t="s">
        <v>2434</v>
      </c>
      <c r="D9103" t="s">
        <v>2435</v>
      </c>
      <c r="E9103" t="s">
        <v>25</v>
      </c>
      <c r="F9103" s="1">
        <v>18629</v>
      </c>
      <c r="G9103" t="s">
        <v>3202</v>
      </c>
      <c r="H9103">
        <v>201504</v>
      </c>
      <c r="I9103" t="s">
        <v>27</v>
      </c>
      <c r="J9103" t="s">
        <v>28</v>
      </c>
      <c r="K9103" t="s">
        <v>38</v>
      </c>
      <c r="L9103" t="s">
        <v>30</v>
      </c>
      <c r="M9103" t="s">
        <v>31</v>
      </c>
      <c r="N9103" t="s">
        <v>32</v>
      </c>
      <c r="O9103">
        <v>7.78</v>
      </c>
      <c r="P9103" t="s">
        <v>507</v>
      </c>
      <c r="Q9103" t="s">
        <v>520</v>
      </c>
      <c r="R9103" t="s">
        <v>510</v>
      </c>
      <c r="S9103" t="s">
        <v>34</v>
      </c>
      <c r="T9103" t="s">
        <v>35</v>
      </c>
    </row>
    <row r="9104" spans="1:20">
      <c r="A9104" t="s">
        <v>520</v>
      </c>
      <c r="B9104" t="s">
        <v>507</v>
      </c>
      <c r="C9104" t="s">
        <v>2434</v>
      </c>
      <c r="D9104" t="s">
        <v>2435</v>
      </c>
      <c r="E9104" t="s">
        <v>25</v>
      </c>
      <c r="F9104" s="1">
        <v>18629</v>
      </c>
      <c r="G9104" t="s">
        <v>3202</v>
      </c>
      <c r="H9104">
        <v>201504</v>
      </c>
      <c r="I9104" t="s">
        <v>27</v>
      </c>
      <c r="J9104" t="s">
        <v>28</v>
      </c>
      <c r="K9104" t="s">
        <v>41</v>
      </c>
      <c r="L9104" t="s">
        <v>30</v>
      </c>
      <c r="M9104" t="s">
        <v>31</v>
      </c>
      <c r="N9104" t="s">
        <v>32</v>
      </c>
      <c r="O9104">
        <v>5.4</v>
      </c>
      <c r="P9104" t="s">
        <v>507</v>
      </c>
      <c r="Q9104" t="s">
        <v>520</v>
      </c>
      <c r="R9104" t="s">
        <v>510</v>
      </c>
      <c r="S9104" t="s">
        <v>34</v>
      </c>
      <c r="T9104" t="s">
        <v>35</v>
      </c>
    </row>
    <row r="9105" spans="1:20">
      <c r="A9105" t="s">
        <v>520</v>
      </c>
      <c r="B9105" t="s">
        <v>507</v>
      </c>
      <c r="C9105" t="s">
        <v>2434</v>
      </c>
      <c r="D9105" t="s">
        <v>2435</v>
      </c>
      <c r="E9105" t="s">
        <v>25</v>
      </c>
      <c r="F9105" s="1">
        <v>18629</v>
      </c>
      <c r="G9105" t="s">
        <v>3202</v>
      </c>
      <c r="H9105">
        <v>201504</v>
      </c>
      <c r="I9105" t="s">
        <v>27</v>
      </c>
      <c r="J9105" t="s">
        <v>28</v>
      </c>
      <c r="K9105" t="s">
        <v>42</v>
      </c>
      <c r="L9105" t="s">
        <v>30</v>
      </c>
      <c r="M9105" t="s">
        <v>31</v>
      </c>
      <c r="N9105" t="s">
        <v>32</v>
      </c>
      <c r="O9105">
        <v>5.4</v>
      </c>
      <c r="P9105" t="s">
        <v>507</v>
      </c>
      <c r="Q9105" t="s">
        <v>520</v>
      </c>
      <c r="R9105" t="s">
        <v>510</v>
      </c>
      <c r="S9105" t="s">
        <v>34</v>
      </c>
      <c r="T9105" t="s">
        <v>35</v>
      </c>
    </row>
    <row r="9106" spans="1:20">
      <c r="A9106" t="s">
        <v>520</v>
      </c>
      <c r="B9106" t="s">
        <v>507</v>
      </c>
      <c r="C9106" t="s">
        <v>2434</v>
      </c>
      <c r="D9106" t="s">
        <v>2435</v>
      </c>
      <c r="E9106" t="s">
        <v>25</v>
      </c>
      <c r="F9106" s="1">
        <v>18629</v>
      </c>
      <c r="G9106" t="s">
        <v>3202</v>
      </c>
      <c r="H9106">
        <v>201504</v>
      </c>
      <c r="I9106" t="s">
        <v>27</v>
      </c>
      <c r="J9106" t="s">
        <v>28</v>
      </c>
      <c r="K9106" t="s">
        <v>43</v>
      </c>
      <c r="L9106" t="s">
        <v>30</v>
      </c>
      <c r="M9106" t="s">
        <v>31</v>
      </c>
      <c r="N9106" t="s">
        <v>32</v>
      </c>
      <c r="O9106">
        <v>5.4</v>
      </c>
      <c r="P9106" t="s">
        <v>507</v>
      </c>
      <c r="Q9106" t="s">
        <v>520</v>
      </c>
      <c r="R9106" t="s">
        <v>510</v>
      </c>
      <c r="S9106" t="s">
        <v>34</v>
      </c>
      <c r="T9106" t="s">
        <v>35</v>
      </c>
    </row>
    <row r="9107" spans="1:20">
      <c r="A9107" t="s">
        <v>520</v>
      </c>
      <c r="B9107" t="s">
        <v>507</v>
      </c>
      <c r="C9107" t="s">
        <v>2434</v>
      </c>
      <c r="D9107" t="s">
        <v>2435</v>
      </c>
      <c r="E9107" t="s">
        <v>25</v>
      </c>
      <c r="F9107" s="1">
        <v>18629</v>
      </c>
      <c r="G9107" t="s">
        <v>3202</v>
      </c>
      <c r="H9107">
        <v>201504</v>
      </c>
      <c r="I9107" t="s">
        <v>27</v>
      </c>
      <c r="J9107" t="s">
        <v>28</v>
      </c>
      <c r="K9107" t="s">
        <v>44</v>
      </c>
      <c r="L9107" t="s">
        <v>30</v>
      </c>
      <c r="M9107" t="s">
        <v>31</v>
      </c>
      <c r="N9107" t="s">
        <v>32</v>
      </c>
      <c r="O9107">
        <v>29.96</v>
      </c>
      <c r="P9107" t="s">
        <v>507</v>
      </c>
      <c r="Q9107" t="s">
        <v>520</v>
      </c>
      <c r="R9107" t="s">
        <v>510</v>
      </c>
      <c r="S9107" t="s">
        <v>34</v>
      </c>
      <c r="T9107" t="s">
        <v>35</v>
      </c>
    </row>
    <row r="9108" spans="1:20">
      <c r="A9108" t="s">
        <v>523</v>
      </c>
      <c r="B9108" t="s">
        <v>507</v>
      </c>
      <c r="C9108" t="s">
        <v>536</v>
      </c>
      <c r="D9108" t="s">
        <v>537</v>
      </c>
      <c r="E9108" t="s">
        <v>25</v>
      </c>
      <c r="F9108" s="1">
        <v>31766</v>
      </c>
      <c r="G9108" t="s">
        <v>3202</v>
      </c>
      <c r="H9108">
        <v>201504</v>
      </c>
      <c r="I9108" t="s">
        <v>27</v>
      </c>
      <c r="J9108" t="s">
        <v>53</v>
      </c>
      <c r="K9108" t="s">
        <v>44</v>
      </c>
      <c r="L9108" t="s">
        <v>54</v>
      </c>
      <c r="M9108" t="s">
        <v>31</v>
      </c>
      <c r="N9108" t="s">
        <v>32</v>
      </c>
      <c r="O9108">
        <v>4355.0200000000004</v>
      </c>
      <c r="P9108" t="s">
        <v>507</v>
      </c>
      <c r="Q9108" t="s">
        <v>523</v>
      </c>
      <c r="R9108" t="s">
        <v>510</v>
      </c>
      <c r="S9108" t="s">
        <v>34</v>
      </c>
      <c r="T9108" t="s">
        <v>35</v>
      </c>
    </row>
    <row r="9109" spans="1:20">
      <c r="A9109" t="s">
        <v>542</v>
      </c>
      <c r="B9109" t="s">
        <v>507</v>
      </c>
      <c r="C9109" t="s">
        <v>543</v>
      </c>
      <c r="D9109" t="s">
        <v>544</v>
      </c>
      <c r="E9109" t="s">
        <v>25</v>
      </c>
      <c r="F9109" s="1">
        <v>31766</v>
      </c>
      <c r="G9109" t="s">
        <v>3202</v>
      </c>
      <c r="H9109">
        <v>201504</v>
      </c>
      <c r="I9109" t="s">
        <v>27</v>
      </c>
      <c r="J9109" t="s">
        <v>28</v>
      </c>
      <c r="K9109" t="s">
        <v>29</v>
      </c>
      <c r="L9109" t="s">
        <v>30</v>
      </c>
      <c r="M9109" t="s">
        <v>31</v>
      </c>
      <c r="N9109" t="s">
        <v>32</v>
      </c>
      <c r="O9109">
        <v>8.89</v>
      </c>
      <c r="P9109" t="s">
        <v>507</v>
      </c>
      <c r="Q9109" t="s">
        <v>542</v>
      </c>
      <c r="R9109" t="s">
        <v>510</v>
      </c>
      <c r="S9109" t="s">
        <v>34</v>
      </c>
      <c r="T9109" t="s">
        <v>35</v>
      </c>
    </row>
    <row r="9110" spans="1:20">
      <c r="A9110" t="s">
        <v>542</v>
      </c>
      <c r="B9110" t="s">
        <v>507</v>
      </c>
      <c r="C9110" t="s">
        <v>543</v>
      </c>
      <c r="D9110" t="s">
        <v>544</v>
      </c>
      <c r="E9110" t="s">
        <v>25</v>
      </c>
      <c r="F9110" s="1">
        <v>31766</v>
      </c>
      <c r="G9110" t="s">
        <v>3202</v>
      </c>
      <c r="H9110">
        <v>201504</v>
      </c>
      <c r="I9110" t="s">
        <v>27</v>
      </c>
      <c r="J9110" t="s">
        <v>28</v>
      </c>
      <c r="K9110" t="s">
        <v>36</v>
      </c>
      <c r="L9110" t="s">
        <v>30</v>
      </c>
      <c r="M9110" t="s">
        <v>31</v>
      </c>
      <c r="N9110" t="s">
        <v>32</v>
      </c>
      <c r="O9110">
        <v>2.66</v>
      </c>
      <c r="P9110" t="s">
        <v>507</v>
      </c>
      <c r="Q9110" t="s">
        <v>542</v>
      </c>
      <c r="R9110" t="s">
        <v>510</v>
      </c>
      <c r="S9110" t="s">
        <v>34</v>
      </c>
      <c r="T9110" t="s">
        <v>35</v>
      </c>
    </row>
    <row r="9111" spans="1:20">
      <c r="A9111" t="s">
        <v>542</v>
      </c>
      <c r="B9111" t="s">
        <v>507</v>
      </c>
      <c r="C9111" t="s">
        <v>543</v>
      </c>
      <c r="D9111" t="s">
        <v>544</v>
      </c>
      <c r="E9111" t="s">
        <v>25</v>
      </c>
      <c r="F9111" s="1">
        <v>31766</v>
      </c>
      <c r="G9111" t="s">
        <v>3202</v>
      </c>
      <c r="H9111">
        <v>201504</v>
      </c>
      <c r="I9111" t="s">
        <v>27</v>
      </c>
      <c r="J9111" t="s">
        <v>28</v>
      </c>
      <c r="K9111" t="s">
        <v>37</v>
      </c>
      <c r="L9111" t="s">
        <v>30</v>
      </c>
      <c r="M9111" t="s">
        <v>31</v>
      </c>
      <c r="N9111" t="s">
        <v>32</v>
      </c>
      <c r="O9111">
        <v>0.57000000000000006</v>
      </c>
      <c r="P9111" t="s">
        <v>507</v>
      </c>
      <c r="Q9111" t="s">
        <v>542</v>
      </c>
      <c r="R9111" t="s">
        <v>510</v>
      </c>
      <c r="S9111" t="s">
        <v>34</v>
      </c>
      <c r="T9111" t="s">
        <v>35</v>
      </c>
    </row>
    <row r="9112" spans="1:20">
      <c r="A9112" t="s">
        <v>542</v>
      </c>
      <c r="B9112" t="s">
        <v>507</v>
      </c>
      <c r="C9112" t="s">
        <v>543</v>
      </c>
      <c r="D9112" t="s">
        <v>544</v>
      </c>
      <c r="E9112" t="s">
        <v>25</v>
      </c>
      <c r="F9112" s="1">
        <v>31766</v>
      </c>
      <c r="G9112" t="s">
        <v>3202</v>
      </c>
      <c r="H9112">
        <v>201504</v>
      </c>
      <c r="I9112" t="s">
        <v>27</v>
      </c>
      <c r="J9112" t="s">
        <v>28</v>
      </c>
      <c r="K9112" t="s">
        <v>38</v>
      </c>
      <c r="L9112" t="s">
        <v>30</v>
      </c>
      <c r="M9112" t="s">
        <v>31</v>
      </c>
      <c r="N9112" t="s">
        <v>32</v>
      </c>
      <c r="O9112">
        <v>0.69000000000000006</v>
      </c>
      <c r="P9112" t="s">
        <v>507</v>
      </c>
      <c r="Q9112" t="s">
        <v>542</v>
      </c>
      <c r="R9112" t="s">
        <v>510</v>
      </c>
      <c r="S9112" t="s">
        <v>34</v>
      </c>
      <c r="T9112" t="s">
        <v>35</v>
      </c>
    </row>
    <row r="9113" spans="1:20">
      <c r="A9113" t="s">
        <v>542</v>
      </c>
      <c r="B9113" t="s">
        <v>507</v>
      </c>
      <c r="C9113" t="s">
        <v>543</v>
      </c>
      <c r="D9113" t="s">
        <v>544</v>
      </c>
      <c r="E9113" t="s">
        <v>25</v>
      </c>
      <c r="F9113" s="1">
        <v>31766</v>
      </c>
      <c r="G9113" t="s">
        <v>3202</v>
      </c>
      <c r="H9113">
        <v>201504</v>
      </c>
      <c r="I9113" t="s">
        <v>27</v>
      </c>
      <c r="J9113" t="s">
        <v>28</v>
      </c>
      <c r="K9113" t="s">
        <v>41</v>
      </c>
      <c r="L9113" t="s">
        <v>30</v>
      </c>
      <c r="M9113" t="s">
        <v>31</v>
      </c>
      <c r="N9113" t="s">
        <v>32</v>
      </c>
      <c r="O9113">
        <v>0.46</v>
      </c>
      <c r="P9113" t="s">
        <v>507</v>
      </c>
      <c r="Q9113" t="s">
        <v>542</v>
      </c>
      <c r="R9113" t="s">
        <v>510</v>
      </c>
      <c r="S9113" t="s">
        <v>34</v>
      </c>
      <c r="T9113" t="s">
        <v>35</v>
      </c>
    </row>
    <row r="9114" spans="1:20">
      <c r="A9114" t="s">
        <v>542</v>
      </c>
      <c r="B9114" t="s">
        <v>507</v>
      </c>
      <c r="C9114" t="s">
        <v>543</v>
      </c>
      <c r="D9114" t="s">
        <v>544</v>
      </c>
      <c r="E9114" t="s">
        <v>25</v>
      </c>
      <c r="F9114" s="1">
        <v>31766</v>
      </c>
      <c r="G9114" t="s">
        <v>3202</v>
      </c>
      <c r="H9114">
        <v>201504</v>
      </c>
      <c r="I9114" t="s">
        <v>27</v>
      </c>
      <c r="J9114" t="s">
        <v>28</v>
      </c>
      <c r="K9114" t="s">
        <v>42</v>
      </c>
      <c r="L9114" t="s">
        <v>30</v>
      </c>
      <c r="M9114" t="s">
        <v>31</v>
      </c>
      <c r="N9114" t="s">
        <v>32</v>
      </c>
      <c r="O9114">
        <v>0.47000000000000003</v>
      </c>
      <c r="P9114" t="s">
        <v>507</v>
      </c>
      <c r="Q9114" t="s">
        <v>542</v>
      </c>
      <c r="R9114" t="s">
        <v>510</v>
      </c>
      <c r="S9114" t="s">
        <v>34</v>
      </c>
      <c r="T9114" t="s">
        <v>35</v>
      </c>
    </row>
    <row r="9115" spans="1:20">
      <c r="A9115" t="s">
        <v>542</v>
      </c>
      <c r="B9115" t="s">
        <v>507</v>
      </c>
      <c r="C9115" t="s">
        <v>543</v>
      </c>
      <c r="D9115" t="s">
        <v>544</v>
      </c>
      <c r="E9115" t="s">
        <v>25</v>
      </c>
      <c r="F9115" s="1">
        <v>31766</v>
      </c>
      <c r="G9115" t="s">
        <v>3202</v>
      </c>
      <c r="H9115">
        <v>201504</v>
      </c>
      <c r="I9115" t="s">
        <v>27</v>
      </c>
      <c r="J9115" t="s">
        <v>28</v>
      </c>
      <c r="K9115" t="s">
        <v>43</v>
      </c>
      <c r="L9115" t="s">
        <v>30</v>
      </c>
      <c r="M9115" t="s">
        <v>31</v>
      </c>
      <c r="N9115" t="s">
        <v>32</v>
      </c>
      <c r="O9115">
        <v>0.46</v>
      </c>
      <c r="P9115" t="s">
        <v>507</v>
      </c>
      <c r="Q9115" t="s">
        <v>542</v>
      </c>
      <c r="R9115" t="s">
        <v>510</v>
      </c>
      <c r="S9115" t="s">
        <v>34</v>
      </c>
      <c r="T9115" t="s">
        <v>35</v>
      </c>
    </row>
    <row r="9116" spans="1:20">
      <c r="A9116" t="s">
        <v>542</v>
      </c>
      <c r="B9116" t="s">
        <v>507</v>
      </c>
      <c r="C9116" t="s">
        <v>543</v>
      </c>
      <c r="D9116" t="s">
        <v>544</v>
      </c>
      <c r="E9116" t="s">
        <v>25</v>
      </c>
      <c r="F9116" s="1">
        <v>31766</v>
      </c>
      <c r="G9116" t="s">
        <v>3202</v>
      </c>
      <c r="H9116">
        <v>201504</v>
      </c>
      <c r="I9116" t="s">
        <v>27</v>
      </c>
      <c r="J9116" t="s">
        <v>28</v>
      </c>
      <c r="K9116" t="s">
        <v>44</v>
      </c>
      <c r="L9116" t="s">
        <v>30</v>
      </c>
      <c r="M9116" t="s">
        <v>31</v>
      </c>
      <c r="N9116" t="s">
        <v>32</v>
      </c>
      <c r="O9116">
        <v>34.71</v>
      </c>
      <c r="P9116" t="s">
        <v>507</v>
      </c>
      <c r="Q9116" t="s">
        <v>542</v>
      </c>
      <c r="R9116" t="s">
        <v>510</v>
      </c>
      <c r="S9116" t="s">
        <v>34</v>
      </c>
      <c r="T9116" t="s">
        <v>35</v>
      </c>
    </row>
    <row r="9117" spans="1:20">
      <c r="A9117" t="s">
        <v>523</v>
      </c>
      <c r="B9117" t="s">
        <v>507</v>
      </c>
      <c r="C9117" t="s">
        <v>545</v>
      </c>
      <c r="D9117" t="s">
        <v>546</v>
      </c>
      <c r="E9117" t="s">
        <v>25</v>
      </c>
      <c r="F9117" s="1">
        <v>31766</v>
      </c>
      <c r="G9117" t="s">
        <v>3202</v>
      </c>
      <c r="H9117">
        <v>201504</v>
      </c>
      <c r="I9117" t="s">
        <v>27</v>
      </c>
      <c r="J9117" t="s">
        <v>28</v>
      </c>
      <c r="K9117" t="s">
        <v>44</v>
      </c>
      <c r="L9117" t="s">
        <v>30</v>
      </c>
      <c r="M9117" t="s">
        <v>31</v>
      </c>
      <c r="N9117" t="s">
        <v>32</v>
      </c>
      <c r="O9117">
        <v>990.56000000000006</v>
      </c>
      <c r="P9117" t="s">
        <v>507</v>
      </c>
      <c r="Q9117" t="s">
        <v>523</v>
      </c>
      <c r="R9117" t="s">
        <v>510</v>
      </c>
      <c r="S9117" t="s">
        <v>34</v>
      </c>
      <c r="T9117" t="s">
        <v>35</v>
      </c>
    </row>
    <row r="9118" spans="1:20">
      <c r="A9118" t="s">
        <v>552</v>
      </c>
      <c r="B9118" t="s">
        <v>507</v>
      </c>
      <c r="C9118" t="s">
        <v>553</v>
      </c>
      <c r="D9118" t="s">
        <v>554</v>
      </c>
      <c r="E9118" t="s">
        <v>25</v>
      </c>
      <c r="F9118" s="1">
        <v>30956</v>
      </c>
      <c r="G9118" t="s">
        <v>3202</v>
      </c>
      <c r="H9118">
        <v>201504</v>
      </c>
      <c r="I9118" t="s">
        <v>27</v>
      </c>
      <c r="J9118" t="s">
        <v>28</v>
      </c>
      <c r="K9118" t="s">
        <v>29</v>
      </c>
      <c r="L9118" t="s">
        <v>30</v>
      </c>
      <c r="M9118" t="s">
        <v>31</v>
      </c>
      <c r="N9118" t="s">
        <v>32</v>
      </c>
      <c r="O9118">
        <v>71.27</v>
      </c>
      <c r="P9118" t="s">
        <v>507</v>
      </c>
      <c r="Q9118" t="s">
        <v>552</v>
      </c>
      <c r="R9118" t="s">
        <v>510</v>
      </c>
      <c r="S9118" t="s">
        <v>34</v>
      </c>
      <c r="T9118" t="s">
        <v>35</v>
      </c>
    </row>
    <row r="9119" spans="1:20">
      <c r="A9119" t="s">
        <v>552</v>
      </c>
      <c r="B9119" t="s">
        <v>507</v>
      </c>
      <c r="C9119" t="s">
        <v>553</v>
      </c>
      <c r="D9119" t="s">
        <v>554</v>
      </c>
      <c r="E9119" t="s">
        <v>25</v>
      </c>
      <c r="F9119" s="1">
        <v>30956</v>
      </c>
      <c r="G9119" t="s">
        <v>3202</v>
      </c>
      <c r="H9119">
        <v>201504</v>
      </c>
      <c r="I9119" t="s">
        <v>27</v>
      </c>
      <c r="J9119" t="s">
        <v>28</v>
      </c>
      <c r="K9119" t="s">
        <v>40</v>
      </c>
      <c r="L9119" t="s">
        <v>30</v>
      </c>
      <c r="M9119" t="s">
        <v>31</v>
      </c>
      <c r="N9119" t="s">
        <v>32</v>
      </c>
      <c r="O9119">
        <v>1924.3700000000001</v>
      </c>
      <c r="P9119" t="s">
        <v>507</v>
      </c>
      <c r="Q9119" t="s">
        <v>552</v>
      </c>
      <c r="R9119" t="s">
        <v>510</v>
      </c>
      <c r="S9119" t="s">
        <v>34</v>
      </c>
      <c r="T9119" t="s">
        <v>35</v>
      </c>
    </row>
    <row r="9120" spans="1:20">
      <c r="A9120" t="s">
        <v>552</v>
      </c>
      <c r="B9120" t="s">
        <v>507</v>
      </c>
      <c r="C9120" t="s">
        <v>553</v>
      </c>
      <c r="D9120" t="s">
        <v>554</v>
      </c>
      <c r="E9120" t="s">
        <v>25</v>
      </c>
      <c r="F9120" s="1">
        <v>30956</v>
      </c>
      <c r="G9120" t="s">
        <v>3202</v>
      </c>
      <c r="H9120">
        <v>201504</v>
      </c>
      <c r="I9120" t="s">
        <v>27</v>
      </c>
      <c r="J9120" t="s">
        <v>28</v>
      </c>
      <c r="K9120" t="s">
        <v>44</v>
      </c>
      <c r="L9120" t="s">
        <v>30</v>
      </c>
      <c r="M9120" t="s">
        <v>31</v>
      </c>
      <c r="N9120" t="s">
        <v>32</v>
      </c>
      <c r="O9120">
        <v>15397.74</v>
      </c>
      <c r="P9120" t="s">
        <v>507</v>
      </c>
      <c r="Q9120" t="s">
        <v>552</v>
      </c>
      <c r="R9120" t="s">
        <v>510</v>
      </c>
      <c r="S9120" t="s">
        <v>34</v>
      </c>
      <c r="T9120" t="s">
        <v>35</v>
      </c>
    </row>
    <row r="9121" spans="1:20">
      <c r="A9121" t="s">
        <v>552</v>
      </c>
      <c r="B9121" t="s">
        <v>507</v>
      </c>
      <c r="C9121" t="s">
        <v>553</v>
      </c>
      <c r="D9121" t="s">
        <v>554</v>
      </c>
      <c r="E9121" t="s">
        <v>25</v>
      </c>
      <c r="F9121" s="1">
        <v>30956</v>
      </c>
      <c r="G9121" t="s">
        <v>3202</v>
      </c>
      <c r="H9121">
        <v>201504</v>
      </c>
      <c r="I9121" t="s">
        <v>27</v>
      </c>
      <c r="J9121" t="s">
        <v>28</v>
      </c>
      <c r="K9121" t="s">
        <v>3213</v>
      </c>
      <c r="L9121" t="s">
        <v>30</v>
      </c>
      <c r="M9121" t="s">
        <v>31</v>
      </c>
      <c r="N9121" t="s">
        <v>32</v>
      </c>
      <c r="O9121">
        <v>13313.99</v>
      </c>
      <c r="P9121" t="s">
        <v>507</v>
      </c>
      <c r="Q9121" t="s">
        <v>552</v>
      </c>
      <c r="R9121" t="s">
        <v>510</v>
      </c>
      <c r="S9121" t="s">
        <v>34</v>
      </c>
      <c r="T9121" t="s">
        <v>35</v>
      </c>
    </row>
    <row r="9122" spans="1:20">
      <c r="A9122" t="s">
        <v>567</v>
      </c>
      <c r="B9122" t="s">
        <v>568</v>
      </c>
      <c r="C9122" t="s">
        <v>2912</v>
      </c>
      <c r="D9122" t="s">
        <v>2913</v>
      </c>
      <c r="E9122" t="s">
        <v>435</v>
      </c>
      <c r="F9122" s="1">
        <v>42005</v>
      </c>
      <c r="G9122" t="s">
        <v>3202</v>
      </c>
      <c r="H9122">
        <v>201504</v>
      </c>
      <c r="I9122" t="s">
        <v>213</v>
      </c>
      <c r="J9122" t="s">
        <v>253</v>
      </c>
      <c r="K9122" t="s">
        <v>239</v>
      </c>
      <c r="L9122" t="s">
        <v>254</v>
      </c>
      <c r="M9122" t="s">
        <v>31</v>
      </c>
      <c r="N9122" t="s">
        <v>32</v>
      </c>
      <c r="O9122">
        <v>43488.1</v>
      </c>
      <c r="P9122" t="s">
        <v>568</v>
      </c>
      <c r="Q9122" t="s">
        <v>567</v>
      </c>
      <c r="R9122" t="s">
        <v>571</v>
      </c>
      <c r="S9122" t="s">
        <v>216</v>
      </c>
      <c r="T9122" t="s">
        <v>35</v>
      </c>
    </row>
    <row r="9123" spans="1:20">
      <c r="A9123" t="s">
        <v>572</v>
      </c>
      <c r="B9123" t="s">
        <v>568</v>
      </c>
      <c r="C9123" t="s">
        <v>2691</v>
      </c>
      <c r="D9123" t="s">
        <v>2692</v>
      </c>
      <c r="E9123" t="s">
        <v>435</v>
      </c>
      <c r="F9123" s="1">
        <v>42005</v>
      </c>
      <c r="G9123" t="s">
        <v>3202</v>
      </c>
      <c r="H9123">
        <v>201504</v>
      </c>
      <c r="I9123" t="s">
        <v>213</v>
      </c>
      <c r="J9123" t="s">
        <v>28</v>
      </c>
      <c r="K9123" t="s">
        <v>239</v>
      </c>
      <c r="L9123" t="s">
        <v>30</v>
      </c>
      <c r="M9123" t="s">
        <v>31</v>
      </c>
      <c r="N9123" t="s">
        <v>32</v>
      </c>
      <c r="O9123">
        <v>32877.94</v>
      </c>
      <c r="P9123" t="s">
        <v>568</v>
      </c>
      <c r="Q9123" t="s">
        <v>572</v>
      </c>
      <c r="R9123" t="s">
        <v>571</v>
      </c>
      <c r="S9123" t="s">
        <v>216</v>
      </c>
      <c r="T9123" t="s">
        <v>35</v>
      </c>
    </row>
    <row r="9124" spans="1:20">
      <c r="A9124" t="s">
        <v>2436</v>
      </c>
      <c r="B9124" t="s">
        <v>576</v>
      </c>
      <c r="C9124" t="s">
        <v>2437</v>
      </c>
      <c r="D9124" t="s">
        <v>2438</v>
      </c>
      <c r="E9124" t="s">
        <v>435</v>
      </c>
      <c r="F9124" s="1">
        <v>31746</v>
      </c>
      <c r="G9124" t="s">
        <v>3202</v>
      </c>
      <c r="H9124">
        <v>201504</v>
      </c>
      <c r="I9124" t="s">
        <v>213</v>
      </c>
      <c r="J9124" t="s">
        <v>28</v>
      </c>
      <c r="K9124" t="s">
        <v>239</v>
      </c>
      <c r="L9124" t="s">
        <v>30</v>
      </c>
      <c r="M9124" t="s">
        <v>31</v>
      </c>
      <c r="N9124" t="s">
        <v>32</v>
      </c>
      <c r="O9124">
        <v>10229.59</v>
      </c>
      <c r="P9124" t="s">
        <v>576</v>
      </c>
      <c r="Q9124" t="s">
        <v>2436</v>
      </c>
      <c r="R9124" t="s">
        <v>579</v>
      </c>
      <c r="S9124" t="s">
        <v>216</v>
      </c>
      <c r="T9124" t="s">
        <v>35</v>
      </c>
    </row>
    <row r="9125" spans="1:20">
      <c r="A9125" t="s">
        <v>2698</v>
      </c>
      <c r="B9125" t="s">
        <v>586</v>
      </c>
      <c r="C9125" t="s">
        <v>2699</v>
      </c>
      <c r="D9125" t="s">
        <v>2700</v>
      </c>
      <c r="E9125" t="s">
        <v>595</v>
      </c>
      <c r="F9125" s="1">
        <v>41640</v>
      </c>
      <c r="G9125" t="s">
        <v>3202</v>
      </c>
      <c r="H9125">
        <v>201504</v>
      </c>
      <c r="I9125" t="s">
        <v>27</v>
      </c>
      <c r="J9125" t="s">
        <v>596</v>
      </c>
      <c r="K9125" t="s">
        <v>623</v>
      </c>
      <c r="L9125" t="s">
        <v>624</v>
      </c>
      <c r="M9125" t="s">
        <v>625</v>
      </c>
      <c r="N9125" t="s">
        <v>32</v>
      </c>
      <c r="O9125">
        <v>12118.01</v>
      </c>
      <c r="P9125" t="s">
        <v>586</v>
      </c>
      <c r="Q9125" t="s">
        <v>2698</v>
      </c>
      <c r="R9125" t="s">
        <v>591</v>
      </c>
      <c r="S9125" t="s">
        <v>34</v>
      </c>
      <c r="T9125" t="s">
        <v>592</v>
      </c>
    </row>
    <row r="9126" spans="1:20">
      <c r="A9126" t="s">
        <v>2698</v>
      </c>
      <c r="B9126" t="s">
        <v>586</v>
      </c>
      <c r="C9126" t="s">
        <v>2699</v>
      </c>
      <c r="D9126" t="s">
        <v>2700</v>
      </c>
      <c r="E9126" t="s">
        <v>595</v>
      </c>
      <c r="F9126" s="1">
        <v>41640</v>
      </c>
      <c r="G9126" t="s">
        <v>3202</v>
      </c>
      <c r="H9126">
        <v>201504</v>
      </c>
      <c r="I9126" t="s">
        <v>27</v>
      </c>
      <c r="J9126" t="s">
        <v>596</v>
      </c>
      <c r="K9126" t="s">
        <v>627</v>
      </c>
      <c r="L9126" t="s">
        <v>624</v>
      </c>
      <c r="M9126" t="s">
        <v>625</v>
      </c>
      <c r="N9126" t="s">
        <v>32</v>
      </c>
      <c r="O9126">
        <v>2481.9900000000002</v>
      </c>
      <c r="P9126" t="s">
        <v>586</v>
      </c>
      <c r="Q9126" t="s">
        <v>2698</v>
      </c>
      <c r="R9126" t="s">
        <v>591</v>
      </c>
      <c r="S9126" t="s">
        <v>34</v>
      </c>
      <c r="T9126" t="s">
        <v>592</v>
      </c>
    </row>
    <row r="9127" spans="1:20">
      <c r="A9127" t="s">
        <v>585</v>
      </c>
      <c r="B9127" t="s">
        <v>586</v>
      </c>
      <c r="C9127" t="s">
        <v>587</v>
      </c>
      <c r="D9127" t="s">
        <v>588</v>
      </c>
      <c r="E9127" t="s">
        <v>142</v>
      </c>
      <c r="F9127" s="1">
        <v>40940</v>
      </c>
      <c r="G9127" t="s">
        <v>3202</v>
      </c>
      <c r="H9127">
        <v>201504</v>
      </c>
      <c r="I9127" t="s">
        <v>27</v>
      </c>
      <c r="J9127" t="s">
        <v>53</v>
      </c>
      <c r="K9127" t="s">
        <v>589</v>
      </c>
      <c r="L9127" t="s">
        <v>54</v>
      </c>
      <c r="M9127" t="s">
        <v>590</v>
      </c>
      <c r="N9127" t="s">
        <v>32</v>
      </c>
      <c r="O9127">
        <v>22.09</v>
      </c>
      <c r="P9127" t="s">
        <v>586</v>
      </c>
      <c r="Q9127" t="s">
        <v>585</v>
      </c>
      <c r="R9127" t="s">
        <v>591</v>
      </c>
      <c r="S9127" t="s">
        <v>34</v>
      </c>
      <c r="T9127" t="s">
        <v>592</v>
      </c>
    </row>
    <row r="9128" spans="1:20">
      <c r="A9128" t="s">
        <v>585</v>
      </c>
      <c r="B9128" t="s">
        <v>586</v>
      </c>
      <c r="C9128" t="s">
        <v>587</v>
      </c>
      <c r="D9128" t="s">
        <v>588</v>
      </c>
      <c r="E9128" t="s">
        <v>142</v>
      </c>
      <c r="F9128" s="1">
        <v>40940</v>
      </c>
      <c r="G9128" t="s">
        <v>3202</v>
      </c>
      <c r="H9128">
        <v>201504</v>
      </c>
      <c r="I9128" t="s">
        <v>27</v>
      </c>
      <c r="J9128" t="s">
        <v>53</v>
      </c>
      <c r="K9128" t="s">
        <v>143</v>
      </c>
      <c r="L9128" t="s">
        <v>54</v>
      </c>
      <c r="M9128" t="s">
        <v>590</v>
      </c>
      <c r="N9128" t="s">
        <v>32</v>
      </c>
      <c r="O9128">
        <v>176.67000000000002</v>
      </c>
      <c r="P9128" t="s">
        <v>586</v>
      </c>
      <c r="Q9128" t="s">
        <v>585</v>
      </c>
      <c r="R9128" t="s">
        <v>591</v>
      </c>
      <c r="S9128" t="s">
        <v>34</v>
      </c>
      <c r="T9128" t="s">
        <v>592</v>
      </c>
    </row>
    <row r="9129" spans="1:20">
      <c r="A9129" t="s">
        <v>585</v>
      </c>
      <c r="B9129" t="s">
        <v>586</v>
      </c>
      <c r="C9129" t="s">
        <v>593</v>
      </c>
      <c r="D9129" t="s">
        <v>594</v>
      </c>
      <c r="E9129" t="s">
        <v>595</v>
      </c>
      <c r="F9129" s="1">
        <v>41091</v>
      </c>
      <c r="G9129" t="s">
        <v>3202</v>
      </c>
      <c r="H9129">
        <v>201504</v>
      </c>
      <c r="I9129" t="s">
        <v>27</v>
      </c>
      <c r="J9129" t="s">
        <v>596</v>
      </c>
      <c r="K9129" t="s">
        <v>597</v>
      </c>
      <c r="L9129" t="s">
        <v>30</v>
      </c>
      <c r="M9129" t="s">
        <v>590</v>
      </c>
      <c r="N9129" t="s">
        <v>32</v>
      </c>
      <c r="O9129">
        <v>198.76</v>
      </c>
      <c r="P9129" t="s">
        <v>586</v>
      </c>
      <c r="Q9129" t="s">
        <v>585</v>
      </c>
      <c r="R9129" t="s">
        <v>591</v>
      </c>
      <c r="S9129" t="s">
        <v>34</v>
      </c>
      <c r="T9129" t="s">
        <v>592</v>
      </c>
    </row>
    <row r="9130" spans="1:20">
      <c r="A9130" t="s">
        <v>602</v>
      </c>
      <c r="B9130" t="s">
        <v>603</v>
      </c>
      <c r="C9130" t="s">
        <v>604</v>
      </c>
      <c r="D9130" t="s">
        <v>605</v>
      </c>
      <c r="E9130" t="s">
        <v>606</v>
      </c>
      <c r="F9130" s="1">
        <v>31874</v>
      </c>
      <c r="G9130" t="s">
        <v>3202</v>
      </c>
      <c r="H9130">
        <v>201504</v>
      </c>
      <c r="I9130" t="s">
        <v>27</v>
      </c>
      <c r="J9130" t="s">
        <v>596</v>
      </c>
      <c r="K9130" t="s">
        <v>597</v>
      </c>
      <c r="L9130" t="s">
        <v>30</v>
      </c>
      <c r="M9130" t="s">
        <v>559</v>
      </c>
      <c r="N9130" t="s">
        <v>32</v>
      </c>
      <c r="O9130">
        <v>108411.07</v>
      </c>
      <c r="P9130" t="s">
        <v>603</v>
      </c>
      <c r="Q9130" t="s">
        <v>602</v>
      </c>
      <c r="R9130" t="s">
        <v>607</v>
      </c>
      <c r="S9130" t="s">
        <v>608</v>
      </c>
      <c r="T9130" t="s">
        <v>561</v>
      </c>
    </row>
    <row r="9131" spans="1:20">
      <c r="A9131" t="s">
        <v>618</v>
      </c>
      <c r="B9131" t="s">
        <v>619</v>
      </c>
      <c r="C9131" t="s">
        <v>620</v>
      </c>
      <c r="D9131" t="s">
        <v>621</v>
      </c>
      <c r="E9131" t="s">
        <v>622</v>
      </c>
      <c r="F9131" s="1">
        <v>31593</v>
      </c>
      <c r="G9131" t="s">
        <v>3202</v>
      </c>
      <c r="H9131">
        <v>201504</v>
      </c>
      <c r="I9131" t="s">
        <v>27</v>
      </c>
      <c r="J9131" t="s">
        <v>596</v>
      </c>
      <c r="K9131" t="s">
        <v>627</v>
      </c>
      <c r="L9131" t="s">
        <v>624</v>
      </c>
      <c r="M9131" t="s">
        <v>625</v>
      </c>
      <c r="N9131" t="s">
        <v>32</v>
      </c>
      <c r="O9131">
        <v>30552.79</v>
      </c>
      <c r="P9131" t="s">
        <v>619</v>
      </c>
      <c r="Q9131" t="s">
        <v>618</v>
      </c>
      <c r="R9131" t="s">
        <v>626</v>
      </c>
      <c r="S9131" t="s">
        <v>608</v>
      </c>
      <c r="T9131" t="s">
        <v>561</v>
      </c>
    </row>
    <row r="9132" spans="1:20">
      <c r="A9132" t="s">
        <v>618</v>
      </c>
      <c r="B9132" t="s">
        <v>619</v>
      </c>
      <c r="C9132" t="s">
        <v>629</v>
      </c>
      <c r="D9132" t="s">
        <v>630</v>
      </c>
      <c r="E9132" t="s">
        <v>622</v>
      </c>
      <c r="F9132" s="1">
        <v>31593</v>
      </c>
      <c r="G9132" t="s">
        <v>3202</v>
      </c>
      <c r="H9132">
        <v>201504</v>
      </c>
      <c r="I9132" t="s">
        <v>27</v>
      </c>
      <c r="J9132" t="s">
        <v>596</v>
      </c>
      <c r="K9132" t="s">
        <v>627</v>
      </c>
      <c r="L9132" t="s">
        <v>631</v>
      </c>
      <c r="M9132" t="s">
        <v>632</v>
      </c>
      <c r="N9132" t="s">
        <v>32</v>
      </c>
      <c r="O9132">
        <v>45739.56</v>
      </c>
      <c r="P9132" t="s">
        <v>619</v>
      </c>
      <c r="Q9132" t="s">
        <v>618</v>
      </c>
      <c r="R9132" t="s">
        <v>626</v>
      </c>
      <c r="S9132" t="s">
        <v>608</v>
      </c>
      <c r="T9132" t="s">
        <v>561</v>
      </c>
    </row>
    <row r="9133" spans="1:20">
      <c r="A9133" t="s">
        <v>618</v>
      </c>
      <c r="B9133" t="s">
        <v>619</v>
      </c>
      <c r="C9133" t="s">
        <v>3216</v>
      </c>
      <c r="D9133" t="s">
        <v>3217</v>
      </c>
      <c r="E9133" t="s">
        <v>622</v>
      </c>
      <c r="F9133" s="1">
        <v>37987</v>
      </c>
      <c r="G9133" t="s">
        <v>3202</v>
      </c>
      <c r="H9133">
        <v>201504</v>
      </c>
      <c r="I9133" t="s">
        <v>27</v>
      </c>
      <c r="J9133" t="s">
        <v>596</v>
      </c>
      <c r="K9133" t="s">
        <v>623</v>
      </c>
      <c r="L9133" t="s">
        <v>3218</v>
      </c>
      <c r="M9133" t="s">
        <v>3219</v>
      </c>
      <c r="N9133" t="s">
        <v>32</v>
      </c>
      <c r="O9133">
        <v>374.82</v>
      </c>
      <c r="P9133" t="s">
        <v>619</v>
      </c>
      <c r="Q9133" t="s">
        <v>618</v>
      </c>
      <c r="R9133" t="s">
        <v>626</v>
      </c>
      <c r="S9133" t="s">
        <v>608</v>
      </c>
      <c r="T9133" t="s">
        <v>561</v>
      </c>
    </row>
    <row r="9134" spans="1:20">
      <c r="A9134" t="s">
        <v>618</v>
      </c>
      <c r="B9134" t="s">
        <v>619</v>
      </c>
      <c r="C9134" t="s">
        <v>3216</v>
      </c>
      <c r="D9134" t="s">
        <v>3217</v>
      </c>
      <c r="E9134" t="s">
        <v>622</v>
      </c>
      <c r="F9134" s="1">
        <v>37987</v>
      </c>
      <c r="G9134" t="s">
        <v>3202</v>
      </c>
      <c r="H9134">
        <v>201504</v>
      </c>
      <c r="I9134" t="s">
        <v>27</v>
      </c>
      <c r="J9134" t="s">
        <v>596</v>
      </c>
      <c r="K9134" t="s">
        <v>627</v>
      </c>
      <c r="L9134" t="s">
        <v>3218</v>
      </c>
      <c r="M9134" t="s">
        <v>3219</v>
      </c>
      <c r="N9134" t="s">
        <v>32</v>
      </c>
      <c r="O9134">
        <v>56.300000000000004</v>
      </c>
      <c r="P9134" t="s">
        <v>619</v>
      </c>
      <c r="Q9134" t="s">
        <v>618</v>
      </c>
      <c r="R9134" t="s">
        <v>626</v>
      </c>
      <c r="S9134" t="s">
        <v>608</v>
      </c>
      <c r="T9134" t="s">
        <v>561</v>
      </c>
    </row>
    <row r="9135" spans="1:20">
      <c r="A9135" t="s">
        <v>647</v>
      </c>
      <c r="B9135" t="s">
        <v>648</v>
      </c>
      <c r="C9135" t="s">
        <v>649</v>
      </c>
      <c r="D9135" t="s">
        <v>650</v>
      </c>
      <c r="E9135" t="s">
        <v>25</v>
      </c>
      <c r="F9135" s="1">
        <v>30682</v>
      </c>
      <c r="G9135" t="s">
        <v>3202</v>
      </c>
      <c r="H9135">
        <v>201504</v>
      </c>
      <c r="I9135" t="s">
        <v>27</v>
      </c>
      <c r="J9135" t="s">
        <v>28</v>
      </c>
      <c r="K9135" t="s">
        <v>37</v>
      </c>
      <c r="L9135" t="s">
        <v>30</v>
      </c>
      <c r="M9135" t="s">
        <v>31</v>
      </c>
      <c r="N9135" t="s">
        <v>32</v>
      </c>
      <c r="O9135">
        <v>169.18</v>
      </c>
      <c r="P9135" t="s">
        <v>648</v>
      </c>
      <c r="Q9135" t="s">
        <v>647</v>
      </c>
      <c r="R9135" t="s">
        <v>651</v>
      </c>
      <c r="S9135" t="s">
        <v>34</v>
      </c>
      <c r="T9135" t="s">
        <v>592</v>
      </c>
    </row>
    <row r="9136" spans="1:20">
      <c r="A9136" t="s">
        <v>652</v>
      </c>
      <c r="B9136" t="s">
        <v>648</v>
      </c>
      <c r="C9136" t="s">
        <v>653</v>
      </c>
      <c r="D9136" t="s">
        <v>654</v>
      </c>
      <c r="E9136" t="s">
        <v>25</v>
      </c>
      <c r="F9136" s="1">
        <v>30682</v>
      </c>
      <c r="G9136" t="s">
        <v>3202</v>
      </c>
      <c r="H9136">
        <v>201504</v>
      </c>
      <c r="I9136" t="s">
        <v>27</v>
      </c>
      <c r="J9136" t="s">
        <v>28</v>
      </c>
      <c r="K9136" t="s">
        <v>29</v>
      </c>
      <c r="L9136" t="s">
        <v>30</v>
      </c>
      <c r="M9136" t="s">
        <v>31</v>
      </c>
      <c r="N9136" t="s">
        <v>32</v>
      </c>
      <c r="O9136">
        <v>3542.82</v>
      </c>
      <c r="P9136" t="s">
        <v>648</v>
      </c>
      <c r="Q9136" t="s">
        <v>652</v>
      </c>
      <c r="R9136" t="s">
        <v>651</v>
      </c>
      <c r="S9136" t="s">
        <v>34</v>
      </c>
      <c r="T9136" t="s">
        <v>592</v>
      </c>
    </row>
    <row r="9137" spans="1:20">
      <c r="A9137" t="s">
        <v>652</v>
      </c>
      <c r="B9137" t="s">
        <v>648</v>
      </c>
      <c r="C9137" t="s">
        <v>653</v>
      </c>
      <c r="D9137" t="s">
        <v>654</v>
      </c>
      <c r="E9137" t="s">
        <v>25</v>
      </c>
      <c r="F9137" s="1">
        <v>30682</v>
      </c>
      <c r="G9137" t="s">
        <v>3202</v>
      </c>
      <c r="H9137">
        <v>201504</v>
      </c>
      <c r="I9137" t="s">
        <v>27</v>
      </c>
      <c r="J9137" t="s">
        <v>28</v>
      </c>
      <c r="K9137" t="s">
        <v>36</v>
      </c>
      <c r="L9137" t="s">
        <v>30</v>
      </c>
      <c r="M9137" t="s">
        <v>31</v>
      </c>
      <c r="N9137" t="s">
        <v>32</v>
      </c>
      <c r="O9137">
        <v>455.84000000000003</v>
      </c>
      <c r="P9137" t="s">
        <v>648</v>
      </c>
      <c r="Q9137" t="s">
        <v>652</v>
      </c>
      <c r="R9137" t="s">
        <v>651</v>
      </c>
      <c r="S9137" t="s">
        <v>34</v>
      </c>
      <c r="T9137" t="s">
        <v>592</v>
      </c>
    </row>
    <row r="9138" spans="1:20">
      <c r="A9138" t="s">
        <v>652</v>
      </c>
      <c r="B9138" t="s">
        <v>648</v>
      </c>
      <c r="C9138" t="s">
        <v>653</v>
      </c>
      <c r="D9138" t="s">
        <v>654</v>
      </c>
      <c r="E9138" t="s">
        <v>25</v>
      </c>
      <c r="F9138" s="1">
        <v>30682</v>
      </c>
      <c r="G9138" t="s">
        <v>3202</v>
      </c>
      <c r="H9138">
        <v>201504</v>
      </c>
      <c r="I9138" t="s">
        <v>27</v>
      </c>
      <c r="J9138" t="s">
        <v>28</v>
      </c>
      <c r="K9138" t="s">
        <v>37</v>
      </c>
      <c r="L9138" t="s">
        <v>30</v>
      </c>
      <c r="M9138" t="s">
        <v>31</v>
      </c>
      <c r="N9138" t="s">
        <v>32</v>
      </c>
      <c r="O9138">
        <v>113.41</v>
      </c>
      <c r="P9138" t="s">
        <v>648</v>
      </c>
      <c r="Q9138" t="s">
        <v>652</v>
      </c>
      <c r="R9138" t="s">
        <v>651</v>
      </c>
      <c r="S9138" t="s">
        <v>34</v>
      </c>
      <c r="T9138" t="s">
        <v>592</v>
      </c>
    </row>
    <row r="9139" spans="1:20">
      <c r="A9139" t="s">
        <v>652</v>
      </c>
      <c r="B9139" t="s">
        <v>648</v>
      </c>
      <c r="C9139" t="s">
        <v>653</v>
      </c>
      <c r="D9139" t="s">
        <v>654</v>
      </c>
      <c r="E9139" t="s">
        <v>25</v>
      </c>
      <c r="F9139" s="1">
        <v>30682</v>
      </c>
      <c r="G9139" t="s">
        <v>3202</v>
      </c>
      <c r="H9139">
        <v>201504</v>
      </c>
      <c r="I9139" t="s">
        <v>27</v>
      </c>
      <c r="J9139" t="s">
        <v>28</v>
      </c>
      <c r="K9139" t="s">
        <v>38</v>
      </c>
      <c r="L9139" t="s">
        <v>30</v>
      </c>
      <c r="M9139" t="s">
        <v>31</v>
      </c>
      <c r="N9139" t="s">
        <v>32</v>
      </c>
      <c r="O9139">
        <v>9235.94</v>
      </c>
      <c r="P9139" t="s">
        <v>648</v>
      </c>
      <c r="Q9139" t="s">
        <v>652</v>
      </c>
      <c r="R9139" t="s">
        <v>651</v>
      </c>
      <c r="S9139" t="s">
        <v>34</v>
      </c>
      <c r="T9139" t="s">
        <v>592</v>
      </c>
    </row>
    <row r="9140" spans="1:20">
      <c r="A9140" t="s">
        <v>652</v>
      </c>
      <c r="B9140" t="s">
        <v>648</v>
      </c>
      <c r="C9140" t="s">
        <v>653</v>
      </c>
      <c r="D9140" t="s">
        <v>654</v>
      </c>
      <c r="E9140" t="s">
        <v>25</v>
      </c>
      <c r="F9140" s="1">
        <v>30682</v>
      </c>
      <c r="G9140" t="s">
        <v>3202</v>
      </c>
      <c r="H9140">
        <v>201504</v>
      </c>
      <c r="I9140" t="s">
        <v>27</v>
      </c>
      <c r="J9140" t="s">
        <v>28</v>
      </c>
      <c r="K9140" t="s">
        <v>39</v>
      </c>
      <c r="L9140" t="s">
        <v>30</v>
      </c>
      <c r="M9140" t="s">
        <v>31</v>
      </c>
      <c r="N9140" t="s">
        <v>32</v>
      </c>
      <c r="O9140">
        <v>113.41</v>
      </c>
      <c r="P9140" t="s">
        <v>648</v>
      </c>
      <c r="Q9140" t="s">
        <v>652</v>
      </c>
      <c r="R9140" t="s">
        <v>651</v>
      </c>
      <c r="S9140" t="s">
        <v>34</v>
      </c>
      <c r="T9140" t="s">
        <v>592</v>
      </c>
    </row>
    <row r="9141" spans="1:20">
      <c r="A9141" t="s">
        <v>652</v>
      </c>
      <c r="B9141" t="s">
        <v>648</v>
      </c>
      <c r="C9141" t="s">
        <v>653</v>
      </c>
      <c r="D9141" t="s">
        <v>654</v>
      </c>
      <c r="E9141" t="s">
        <v>25</v>
      </c>
      <c r="F9141" s="1">
        <v>30682</v>
      </c>
      <c r="G9141" t="s">
        <v>3202</v>
      </c>
      <c r="H9141">
        <v>201504</v>
      </c>
      <c r="I9141" t="s">
        <v>27</v>
      </c>
      <c r="J9141" t="s">
        <v>28</v>
      </c>
      <c r="K9141" t="s">
        <v>40</v>
      </c>
      <c r="L9141" t="s">
        <v>30</v>
      </c>
      <c r="M9141" t="s">
        <v>31</v>
      </c>
      <c r="N9141" t="s">
        <v>32</v>
      </c>
      <c r="O9141">
        <v>113.4</v>
      </c>
      <c r="P9141" t="s">
        <v>648</v>
      </c>
      <c r="Q9141" t="s">
        <v>652</v>
      </c>
      <c r="R9141" t="s">
        <v>651</v>
      </c>
      <c r="S9141" t="s">
        <v>34</v>
      </c>
      <c r="T9141" t="s">
        <v>592</v>
      </c>
    </row>
    <row r="9142" spans="1:20">
      <c r="A9142" t="s">
        <v>652</v>
      </c>
      <c r="B9142" t="s">
        <v>648</v>
      </c>
      <c r="C9142" t="s">
        <v>653</v>
      </c>
      <c r="D9142" t="s">
        <v>654</v>
      </c>
      <c r="E9142" t="s">
        <v>25</v>
      </c>
      <c r="F9142" s="1">
        <v>30682</v>
      </c>
      <c r="G9142" t="s">
        <v>3202</v>
      </c>
      <c r="H9142">
        <v>201504</v>
      </c>
      <c r="I9142" t="s">
        <v>27</v>
      </c>
      <c r="J9142" t="s">
        <v>28</v>
      </c>
      <c r="K9142" t="s">
        <v>41</v>
      </c>
      <c r="L9142" t="s">
        <v>30</v>
      </c>
      <c r="M9142" t="s">
        <v>31</v>
      </c>
      <c r="N9142" t="s">
        <v>32</v>
      </c>
      <c r="O9142">
        <v>113.45</v>
      </c>
      <c r="P9142" t="s">
        <v>648</v>
      </c>
      <c r="Q9142" t="s">
        <v>652</v>
      </c>
      <c r="R9142" t="s">
        <v>651</v>
      </c>
      <c r="S9142" t="s">
        <v>34</v>
      </c>
      <c r="T9142" t="s">
        <v>592</v>
      </c>
    </row>
    <row r="9143" spans="1:20">
      <c r="A9143" t="s">
        <v>652</v>
      </c>
      <c r="B9143" t="s">
        <v>648</v>
      </c>
      <c r="C9143" t="s">
        <v>653</v>
      </c>
      <c r="D9143" t="s">
        <v>654</v>
      </c>
      <c r="E9143" t="s">
        <v>25</v>
      </c>
      <c r="F9143" s="1">
        <v>30682</v>
      </c>
      <c r="G9143" t="s">
        <v>3202</v>
      </c>
      <c r="H9143">
        <v>201504</v>
      </c>
      <c r="I9143" t="s">
        <v>27</v>
      </c>
      <c r="J9143" t="s">
        <v>28</v>
      </c>
      <c r="K9143" t="s">
        <v>42</v>
      </c>
      <c r="L9143" t="s">
        <v>30</v>
      </c>
      <c r="M9143" t="s">
        <v>31</v>
      </c>
      <c r="N9143" t="s">
        <v>32</v>
      </c>
      <c r="O9143">
        <v>113.4</v>
      </c>
      <c r="P9143" t="s">
        <v>648</v>
      </c>
      <c r="Q9143" t="s">
        <v>652</v>
      </c>
      <c r="R9143" t="s">
        <v>651</v>
      </c>
      <c r="S9143" t="s">
        <v>34</v>
      </c>
      <c r="T9143" t="s">
        <v>592</v>
      </c>
    </row>
    <row r="9144" spans="1:20">
      <c r="A9144" t="s">
        <v>659</v>
      </c>
      <c r="B9144" t="s">
        <v>648</v>
      </c>
      <c r="C9144" t="s">
        <v>660</v>
      </c>
      <c r="D9144" t="s">
        <v>661</v>
      </c>
      <c r="E9144" t="s">
        <v>25</v>
      </c>
      <c r="F9144" s="1">
        <v>31593</v>
      </c>
      <c r="G9144" t="s">
        <v>3202</v>
      </c>
      <c r="H9144">
        <v>201504</v>
      </c>
      <c r="I9144" t="s">
        <v>27</v>
      </c>
      <c r="J9144" t="s">
        <v>53</v>
      </c>
      <c r="K9144" t="s">
        <v>36</v>
      </c>
      <c r="L9144" t="s">
        <v>54</v>
      </c>
      <c r="M9144" t="s">
        <v>31</v>
      </c>
      <c r="N9144" t="s">
        <v>32</v>
      </c>
      <c r="O9144">
        <v>13.32</v>
      </c>
      <c r="P9144" t="s">
        <v>648</v>
      </c>
      <c r="Q9144" t="s">
        <v>659</v>
      </c>
      <c r="R9144" t="s">
        <v>651</v>
      </c>
      <c r="S9144" t="s">
        <v>34</v>
      </c>
      <c r="T9144" t="s">
        <v>592</v>
      </c>
    </row>
    <row r="9145" spans="1:20">
      <c r="A9145" t="s">
        <v>659</v>
      </c>
      <c r="B9145" t="s">
        <v>648</v>
      </c>
      <c r="C9145" t="s">
        <v>660</v>
      </c>
      <c r="D9145" t="s">
        <v>661</v>
      </c>
      <c r="E9145" t="s">
        <v>25</v>
      </c>
      <c r="F9145" s="1">
        <v>31593</v>
      </c>
      <c r="G9145" t="s">
        <v>3202</v>
      </c>
      <c r="H9145">
        <v>201504</v>
      </c>
      <c r="I9145" t="s">
        <v>27</v>
      </c>
      <c r="J9145" t="s">
        <v>53</v>
      </c>
      <c r="K9145" t="s">
        <v>37</v>
      </c>
      <c r="L9145" t="s">
        <v>54</v>
      </c>
      <c r="M9145" t="s">
        <v>31</v>
      </c>
      <c r="N9145" t="s">
        <v>32</v>
      </c>
      <c r="O9145">
        <v>567.30000000000007</v>
      </c>
      <c r="P9145" t="s">
        <v>648</v>
      </c>
      <c r="Q9145" t="s">
        <v>659</v>
      </c>
      <c r="R9145" t="s">
        <v>651</v>
      </c>
      <c r="S9145" t="s">
        <v>34</v>
      </c>
      <c r="T9145" t="s">
        <v>592</v>
      </c>
    </row>
    <row r="9146" spans="1:20">
      <c r="A9146" t="s">
        <v>659</v>
      </c>
      <c r="B9146" t="s">
        <v>648</v>
      </c>
      <c r="C9146" t="s">
        <v>660</v>
      </c>
      <c r="D9146" t="s">
        <v>661</v>
      </c>
      <c r="E9146" t="s">
        <v>25</v>
      </c>
      <c r="F9146" s="1">
        <v>31593</v>
      </c>
      <c r="G9146" t="s">
        <v>3202</v>
      </c>
      <c r="H9146">
        <v>201504</v>
      </c>
      <c r="I9146" t="s">
        <v>27</v>
      </c>
      <c r="J9146" t="s">
        <v>53</v>
      </c>
      <c r="K9146" t="s">
        <v>38</v>
      </c>
      <c r="L9146" t="s">
        <v>54</v>
      </c>
      <c r="M9146" t="s">
        <v>31</v>
      </c>
      <c r="N9146" t="s">
        <v>32</v>
      </c>
      <c r="O9146">
        <v>1802.41</v>
      </c>
      <c r="P9146" t="s">
        <v>648</v>
      </c>
      <c r="Q9146" t="s">
        <v>659</v>
      </c>
      <c r="R9146" t="s">
        <v>651</v>
      </c>
      <c r="S9146" t="s">
        <v>34</v>
      </c>
      <c r="T9146" t="s">
        <v>592</v>
      </c>
    </row>
    <row r="9147" spans="1:20">
      <c r="A9147" t="s">
        <v>659</v>
      </c>
      <c r="B9147" t="s">
        <v>648</v>
      </c>
      <c r="C9147" t="s">
        <v>660</v>
      </c>
      <c r="D9147" t="s">
        <v>661</v>
      </c>
      <c r="E9147" t="s">
        <v>25</v>
      </c>
      <c r="F9147" s="1">
        <v>31593</v>
      </c>
      <c r="G9147" t="s">
        <v>3202</v>
      </c>
      <c r="H9147">
        <v>201504</v>
      </c>
      <c r="I9147" t="s">
        <v>27</v>
      </c>
      <c r="J9147" t="s">
        <v>53</v>
      </c>
      <c r="K9147" t="s">
        <v>41</v>
      </c>
      <c r="L9147" t="s">
        <v>54</v>
      </c>
      <c r="M9147" t="s">
        <v>31</v>
      </c>
      <c r="N9147" t="s">
        <v>32</v>
      </c>
      <c r="O9147">
        <v>327.51</v>
      </c>
      <c r="P9147" t="s">
        <v>648</v>
      </c>
      <c r="Q9147" t="s">
        <v>659</v>
      </c>
      <c r="R9147" t="s">
        <v>651</v>
      </c>
      <c r="S9147" t="s">
        <v>34</v>
      </c>
      <c r="T9147" t="s">
        <v>592</v>
      </c>
    </row>
    <row r="9148" spans="1:20">
      <c r="A9148" t="s">
        <v>647</v>
      </c>
      <c r="B9148" t="s">
        <v>648</v>
      </c>
      <c r="C9148" t="s">
        <v>2441</v>
      </c>
      <c r="D9148" t="s">
        <v>2442</v>
      </c>
      <c r="E9148" t="s">
        <v>25</v>
      </c>
      <c r="F9148" s="1">
        <v>30682</v>
      </c>
      <c r="G9148" t="s">
        <v>3202</v>
      </c>
      <c r="H9148">
        <v>201504</v>
      </c>
      <c r="I9148" t="s">
        <v>27</v>
      </c>
      <c r="J9148" t="s">
        <v>53</v>
      </c>
      <c r="K9148" t="s">
        <v>37</v>
      </c>
      <c r="L9148" t="s">
        <v>54</v>
      </c>
      <c r="M9148" t="s">
        <v>31</v>
      </c>
      <c r="N9148" t="s">
        <v>32</v>
      </c>
      <c r="O9148">
        <v>1233.01</v>
      </c>
      <c r="P9148" t="s">
        <v>648</v>
      </c>
      <c r="Q9148" t="s">
        <v>647</v>
      </c>
      <c r="R9148" t="s">
        <v>651</v>
      </c>
      <c r="S9148" t="s">
        <v>34</v>
      </c>
      <c r="T9148" t="s">
        <v>592</v>
      </c>
    </row>
    <row r="9149" spans="1:20">
      <c r="A9149" t="s">
        <v>647</v>
      </c>
      <c r="B9149" t="s">
        <v>648</v>
      </c>
      <c r="C9149" t="s">
        <v>2441</v>
      </c>
      <c r="D9149" t="s">
        <v>2442</v>
      </c>
      <c r="E9149" t="s">
        <v>25</v>
      </c>
      <c r="F9149" s="1">
        <v>30682</v>
      </c>
      <c r="G9149" t="s">
        <v>3202</v>
      </c>
      <c r="H9149">
        <v>201504</v>
      </c>
      <c r="I9149" t="s">
        <v>27</v>
      </c>
      <c r="J9149" t="s">
        <v>53</v>
      </c>
      <c r="K9149" t="s">
        <v>38</v>
      </c>
      <c r="L9149" t="s">
        <v>54</v>
      </c>
      <c r="M9149" t="s">
        <v>31</v>
      </c>
      <c r="N9149" t="s">
        <v>32</v>
      </c>
      <c r="O9149">
        <v>226.12</v>
      </c>
      <c r="P9149" t="s">
        <v>648</v>
      </c>
      <c r="Q9149" t="s">
        <v>647</v>
      </c>
      <c r="R9149" t="s">
        <v>651</v>
      </c>
      <c r="S9149" t="s">
        <v>34</v>
      </c>
      <c r="T9149" t="s">
        <v>592</v>
      </c>
    </row>
    <row r="9150" spans="1:20">
      <c r="A9150" t="s">
        <v>662</v>
      </c>
      <c r="B9150" t="s">
        <v>648</v>
      </c>
      <c r="C9150" t="s">
        <v>663</v>
      </c>
      <c r="D9150" t="s">
        <v>664</v>
      </c>
      <c r="E9150" t="s">
        <v>25</v>
      </c>
      <c r="F9150" s="1">
        <v>34579</v>
      </c>
      <c r="G9150" t="s">
        <v>3202</v>
      </c>
      <c r="H9150">
        <v>201504</v>
      </c>
      <c r="I9150" t="s">
        <v>27</v>
      </c>
      <c r="J9150" t="s">
        <v>53</v>
      </c>
      <c r="K9150" t="s">
        <v>36</v>
      </c>
      <c r="L9150" t="s">
        <v>54</v>
      </c>
      <c r="M9150" t="s">
        <v>31</v>
      </c>
      <c r="N9150" t="s">
        <v>32</v>
      </c>
      <c r="O9150">
        <v>2152.36</v>
      </c>
      <c r="P9150" t="s">
        <v>648</v>
      </c>
      <c r="Q9150" t="s">
        <v>662</v>
      </c>
      <c r="R9150" t="s">
        <v>651</v>
      </c>
      <c r="S9150" t="s">
        <v>34</v>
      </c>
      <c r="T9150" t="s">
        <v>592</v>
      </c>
    </row>
    <row r="9151" spans="1:20">
      <c r="A9151" t="s">
        <v>662</v>
      </c>
      <c r="B9151" t="s">
        <v>648</v>
      </c>
      <c r="C9151" t="s">
        <v>663</v>
      </c>
      <c r="D9151" t="s">
        <v>664</v>
      </c>
      <c r="E9151" t="s">
        <v>25</v>
      </c>
      <c r="F9151" s="1">
        <v>34579</v>
      </c>
      <c r="G9151" t="s">
        <v>3202</v>
      </c>
      <c r="H9151">
        <v>201504</v>
      </c>
      <c r="I9151" t="s">
        <v>27</v>
      </c>
      <c r="J9151" t="s">
        <v>53</v>
      </c>
      <c r="K9151" t="s">
        <v>37</v>
      </c>
      <c r="L9151" t="s">
        <v>54</v>
      </c>
      <c r="M9151" t="s">
        <v>31</v>
      </c>
      <c r="N9151" t="s">
        <v>32</v>
      </c>
      <c r="O9151">
        <v>10343.130000000001</v>
      </c>
      <c r="P9151" t="s">
        <v>648</v>
      </c>
      <c r="Q9151" t="s">
        <v>662</v>
      </c>
      <c r="R9151" t="s">
        <v>651</v>
      </c>
      <c r="S9151" t="s">
        <v>34</v>
      </c>
      <c r="T9151" t="s">
        <v>592</v>
      </c>
    </row>
    <row r="9152" spans="1:20">
      <c r="A9152" t="s">
        <v>662</v>
      </c>
      <c r="B9152" t="s">
        <v>648</v>
      </c>
      <c r="C9152" t="s">
        <v>663</v>
      </c>
      <c r="D9152" t="s">
        <v>664</v>
      </c>
      <c r="E9152" t="s">
        <v>25</v>
      </c>
      <c r="F9152" s="1">
        <v>34579</v>
      </c>
      <c r="G9152" t="s">
        <v>3202</v>
      </c>
      <c r="H9152">
        <v>201504</v>
      </c>
      <c r="I9152" t="s">
        <v>27</v>
      </c>
      <c r="J9152" t="s">
        <v>53</v>
      </c>
      <c r="K9152" t="s">
        <v>38</v>
      </c>
      <c r="L9152" t="s">
        <v>54</v>
      </c>
      <c r="M9152" t="s">
        <v>31</v>
      </c>
      <c r="N9152" t="s">
        <v>32</v>
      </c>
      <c r="O9152">
        <v>30002.36</v>
      </c>
      <c r="P9152" t="s">
        <v>648</v>
      </c>
      <c r="Q9152" t="s">
        <v>662</v>
      </c>
      <c r="R9152" t="s">
        <v>651</v>
      </c>
      <c r="S9152" t="s">
        <v>34</v>
      </c>
      <c r="T9152" t="s">
        <v>592</v>
      </c>
    </row>
    <row r="9153" spans="1:20">
      <c r="A9153" t="s">
        <v>662</v>
      </c>
      <c r="B9153" t="s">
        <v>648</v>
      </c>
      <c r="C9153" t="s">
        <v>663</v>
      </c>
      <c r="D9153" t="s">
        <v>664</v>
      </c>
      <c r="E9153" t="s">
        <v>25</v>
      </c>
      <c r="F9153" s="1">
        <v>34579</v>
      </c>
      <c r="G9153" t="s">
        <v>3202</v>
      </c>
      <c r="H9153">
        <v>201504</v>
      </c>
      <c r="I9153" t="s">
        <v>27</v>
      </c>
      <c r="J9153" t="s">
        <v>53</v>
      </c>
      <c r="K9153" t="s">
        <v>41</v>
      </c>
      <c r="L9153" t="s">
        <v>54</v>
      </c>
      <c r="M9153" t="s">
        <v>31</v>
      </c>
      <c r="N9153" t="s">
        <v>32</v>
      </c>
      <c r="O9153">
        <v>3130.62</v>
      </c>
      <c r="P9153" t="s">
        <v>648</v>
      </c>
      <c r="Q9153" t="s">
        <v>662</v>
      </c>
      <c r="R9153" t="s">
        <v>651</v>
      </c>
      <c r="S9153" t="s">
        <v>34</v>
      </c>
      <c r="T9153" t="s">
        <v>592</v>
      </c>
    </row>
    <row r="9154" spans="1:20">
      <c r="A9154" t="s">
        <v>665</v>
      </c>
      <c r="B9154" t="s">
        <v>648</v>
      </c>
      <c r="C9154" t="s">
        <v>666</v>
      </c>
      <c r="D9154" t="s">
        <v>667</v>
      </c>
      <c r="E9154" t="s">
        <v>25</v>
      </c>
      <c r="F9154" s="1">
        <v>30682</v>
      </c>
      <c r="G9154" t="s">
        <v>3202</v>
      </c>
      <c r="H9154">
        <v>201504</v>
      </c>
      <c r="I9154" t="s">
        <v>27</v>
      </c>
      <c r="J9154" t="s">
        <v>28</v>
      </c>
      <c r="K9154" t="s">
        <v>29</v>
      </c>
      <c r="L9154" t="s">
        <v>30</v>
      </c>
      <c r="M9154" t="s">
        <v>31</v>
      </c>
      <c r="N9154" t="s">
        <v>32</v>
      </c>
      <c r="O9154">
        <v>25.77</v>
      </c>
      <c r="P9154" t="s">
        <v>648</v>
      </c>
      <c r="Q9154" t="s">
        <v>665</v>
      </c>
      <c r="R9154" t="s">
        <v>651</v>
      </c>
      <c r="S9154" t="s">
        <v>34</v>
      </c>
      <c r="T9154" t="s">
        <v>592</v>
      </c>
    </row>
    <row r="9155" spans="1:20">
      <c r="A9155" t="s">
        <v>665</v>
      </c>
      <c r="B9155" t="s">
        <v>648</v>
      </c>
      <c r="C9155" t="s">
        <v>666</v>
      </c>
      <c r="D9155" t="s">
        <v>667</v>
      </c>
      <c r="E9155" t="s">
        <v>25</v>
      </c>
      <c r="F9155" s="1">
        <v>30682</v>
      </c>
      <c r="G9155" t="s">
        <v>3202</v>
      </c>
      <c r="H9155">
        <v>201504</v>
      </c>
      <c r="I9155" t="s">
        <v>27</v>
      </c>
      <c r="J9155" t="s">
        <v>28</v>
      </c>
      <c r="K9155" t="s">
        <v>37</v>
      </c>
      <c r="L9155" t="s">
        <v>30</v>
      </c>
      <c r="M9155" t="s">
        <v>31</v>
      </c>
      <c r="N9155" t="s">
        <v>32</v>
      </c>
      <c r="O9155">
        <v>23.12</v>
      </c>
      <c r="P9155" t="s">
        <v>648</v>
      </c>
      <c r="Q9155" t="s">
        <v>665</v>
      </c>
      <c r="R9155" t="s">
        <v>651</v>
      </c>
      <c r="S9155" t="s">
        <v>34</v>
      </c>
      <c r="T9155" t="s">
        <v>592</v>
      </c>
    </row>
    <row r="9156" spans="1:20">
      <c r="A9156" t="s">
        <v>665</v>
      </c>
      <c r="B9156" t="s">
        <v>648</v>
      </c>
      <c r="C9156" t="s">
        <v>666</v>
      </c>
      <c r="D9156" t="s">
        <v>667</v>
      </c>
      <c r="E9156" t="s">
        <v>25</v>
      </c>
      <c r="F9156" s="1">
        <v>30682</v>
      </c>
      <c r="G9156" t="s">
        <v>3202</v>
      </c>
      <c r="H9156">
        <v>201504</v>
      </c>
      <c r="I9156" t="s">
        <v>27</v>
      </c>
      <c r="J9156" t="s">
        <v>28</v>
      </c>
      <c r="K9156" t="s">
        <v>38</v>
      </c>
      <c r="L9156" t="s">
        <v>30</v>
      </c>
      <c r="M9156" t="s">
        <v>31</v>
      </c>
      <c r="N9156" t="s">
        <v>32</v>
      </c>
      <c r="O9156">
        <v>272.45999999999998</v>
      </c>
      <c r="P9156" t="s">
        <v>648</v>
      </c>
      <c r="Q9156" t="s">
        <v>665</v>
      </c>
      <c r="R9156" t="s">
        <v>651</v>
      </c>
      <c r="S9156" t="s">
        <v>34</v>
      </c>
      <c r="T9156" t="s">
        <v>592</v>
      </c>
    </row>
    <row r="9157" spans="1:20">
      <c r="A9157" t="s">
        <v>665</v>
      </c>
      <c r="B9157" t="s">
        <v>648</v>
      </c>
      <c r="C9157" t="s">
        <v>666</v>
      </c>
      <c r="D9157" t="s">
        <v>667</v>
      </c>
      <c r="E9157" t="s">
        <v>25</v>
      </c>
      <c r="F9157" s="1">
        <v>30682</v>
      </c>
      <c r="G9157" t="s">
        <v>3202</v>
      </c>
      <c r="H9157">
        <v>201504</v>
      </c>
      <c r="I9157" t="s">
        <v>27</v>
      </c>
      <c r="J9157" t="s">
        <v>28</v>
      </c>
      <c r="K9157" t="s">
        <v>41</v>
      </c>
      <c r="L9157" t="s">
        <v>30</v>
      </c>
      <c r="M9157" t="s">
        <v>31</v>
      </c>
      <c r="N9157" t="s">
        <v>32</v>
      </c>
      <c r="O9157">
        <v>50.56</v>
      </c>
      <c r="P9157" t="s">
        <v>648</v>
      </c>
      <c r="Q9157" t="s">
        <v>665</v>
      </c>
      <c r="R9157" t="s">
        <v>651</v>
      </c>
      <c r="S9157" t="s">
        <v>34</v>
      </c>
      <c r="T9157" t="s">
        <v>592</v>
      </c>
    </row>
    <row r="9158" spans="1:20">
      <c r="A9158" t="s">
        <v>665</v>
      </c>
      <c r="B9158" t="s">
        <v>648</v>
      </c>
      <c r="C9158" t="s">
        <v>666</v>
      </c>
      <c r="D9158" t="s">
        <v>667</v>
      </c>
      <c r="E9158" t="s">
        <v>25</v>
      </c>
      <c r="F9158" s="1">
        <v>30682</v>
      </c>
      <c r="G9158" t="s">
        <v>3202</v>
      </c>
      <c r="H9158">
        <v>201504</v>
      </c>
      <c r="I9158" t="s">
        <v>27</v>
      </c>
      <c r="J9158" t="s">
        <v>28</v>
      </c>
      <c r="K9158" t="s">
        <v>44</v>
      </c>
      <c r="L9158" t="s">
        <v>30</v>
      </c>
      <c r="M9158" t="s">
        <v>31</v>
      </c>
      <c r="N9158" t="s">
        <v>32</v>
      </c>
      <c r="O9158">
        <v>131.65</v>
      </c>
      <c r="P9158" t="s">
        <v>648</v>
      </c>
      <c r="Q9158" t="s">
        <v>665</v>
      </c>
      <c r="R9158" t="s">
        <v>651</v>
      </c>
      <c r="S9158" t="s">
        <v>34</v>
      </c>
      <c r="T9158" t="s">
        <v>592</v>
      </c>
    </row>
    <row r="9159" spans="1:20">
      <c r="A9159" t="s">
        <v>665</v>
      </c>
      <c r="B9159" t="s">
        <v>648</v>
      </c>
      <c r="C9159" t="s">
        <v>668</v>
      </c>
      <c r="D9159" t="s">
        <v>669</v>
      </c>
      <c r="E9159" t="s">
        <v>25</v>
      </c>
      <c r="F9159" s="1">
        <v>33603</v>
      </c>
      <c r="G9159" t="s">
        <v>3202</v>
      </c>
      <c r="H9159">
        <v>201504</v>
      </c>
      <c r="I9159" t="s">
        <v>27</v>
      </c>
      <c r="J9159" t="s">
        <v>28</v>
      </c>
      <c r="K9159" t="s">
        <v>29</v>
      </c>
      <c r="L9159" t="s">
        <v>30</v>
      </c>
      <c r="M9159" t="s">
        <v>31</v>
      </c>
      <c r="N9159" t="s">
        <v>32</v>
      </c>
      <c r="O9159">
        <v>177.25</v>
      </c>
      <c r="P9159" t="s">
        <v>648</v>
      </c>
      <c r="Q9159" t="s">
        <v>665</v>
      </c>
      <c r="R9159" t="s">
        <v>651</v>
      </c>
      <c r="S9159" t="s">
        <v>34</v>
      </c>
      <c r="T9159" t="s">
        <v>592</v>
      </c>
    </row>
    <row r="9160" spans="1:20">
      <c r="A9160" t="s">
        <v>665</v>
      </c>
      <c r="B9160" t="s">
        <v>648</v>
      </c>
      <c r="C9160" t="s">
        <v>668</v>
      </c>
      <c r="D9160" t="s">
        <v>669</v>
      </c>
      <c r="E9160" t="s">
        <v>25</v>
      </c>
      <c r="F9160" s="1">
        <v>33603</v>
      </c>
      <c r="G9160" t="s">
        <v>3202</v>
      </c>
      <c r="H9160">
        <v>201504</v>
      </c>
      <c r="I9160" t="s">
        <v>27</v>
      </c>
      <c r="J9160" t="s">
        <v>28</v>
      </c>
      <c r="K9160" t="s">
        <v>36</v>
      </c>
      <c r="L9160" t="s">
        <v>30</v>
      </c>
      <c r="M9160" t="s">
        <v>31</v>
      </c>
      <c r="N9160" t="s">
        <v>32</v>
      </c>
      <c r="O9160">
        <v>238.16</v>
      </c>
      <c r="P9160" t="s">
        <v>648</v>
      </c>
      <c r="Q9160" t="s">
        <v>665</v>
      </c>
      <c r="R9160" t="s">
        <v>651</v>
      </c>
      <c r="S9160" t="s">
        <v>34</v>
      </c>
      <c r="T9160" t="s">
        <v>592</v>
      </c>
    </row>
    <row r="9161" spans="1:20">
      <c r="A9161" t="s">
        <v>665</v>
      </c>
      <c r="B9161" t="s">
        <v>648</v>
      </c>
      <c r="C9161" t="s">
        <v>668</v>
      </c>
      <c r="D9161" t="s">
        <v>669</v>
      </c>
      <c r="E9161" t="s">
        <v>25</v>
      </c>
      <c r="F9161" s="1">
        <v>33603</v>
      </c>
      <c r="G9161" t="s">
        <v>3202</v>
      </c>
      <c r="H9161">
        <v>201504</v>
      </c>
      <c r="I9161" t="s">
        <v>27</v>
      </c>
      <c r="J9161" t="s">
        <v>28</v>
      </c>
      <c r="K9161" t="s">
        <v>37</v>
      </c>
      <c r="L9161" t="s">
        <v>30</v>
      </c>
      <c r="M9161" t="s">
        <v>31</v>
      </c>
      <c r="N9161" t="s">
        <v>32</v>
      </c>
      <c r="O9161">
        <v>943.93000000000006</v>
      </c>
      <c r="P9161" t="s">
        <v>648</v>
      </c>
      <c r="Q9161" t="s">
        <v>665</v>
      </c>
      <c r="R9161" t="s">
        <v>651</v>
      </c>
      <c r="S9161" t="s">
        <v>34</v>
      </c>
      <c r="T9161" t="s">
        <v>592</v>
      </c>
    </row>
    <row r="9162" spans="1:20">
      <c r="A9162" t="s">
        <v>665</v>
      </c>
      <c r="B9162" t="s">
        <v>648</v>
      </c>
      <c r="C9162" t="s">
        <v>668</v>
      </c>
      <c r="D9162" t="s">
        <v>669</v>
      </c>
      <c r="E9162" t="s">
        <v>25</v>
      </c>
      <c r="F9162" s="1">
        <v>33603</v>
      </c>
      <c r="G9162" t="s">
        <v>3202</v>
      </c>
      <c r="H9162">
        <v>201504</v>
      </c>
      <c r="I9162" t="s">
        <v>27</v>
      </c>
      <c r="J9162" t="s">
        <v>28</v>
      </c>
      <c r="K9162" t="s">
        <v>38</v>
      </c>
      <c r="L9162" t="s">
        <v>30</v>
      </c>
      <c r="M9162" t="s">
        <v>31</v>
      </c>
      <c r="N9162" t="s">
        <v>32</v>
      </c>
      <c r="O9162">
        <v>4850.4800000000005</v>
      </c>
      <c r="P9162" t="s">
        <v>648</v>
      </c>
      <c r="Q9162" t="s">
        <v>665</v>
      </c>
      <c r="R9162" t="s">
        <v>651</v>
      </c>
      <c r="S9162" t="s">
        <v>34</v>
      </c>
      <c r="T9162" t="s">
        <v>592</v>
      </c>
    </row>
    <row r="9163" spans="1:20">
      <c r="A9163" t="s">
        <v>665</v>
      </c>
      <c r="B9163" t="s">
        <v>648</v>
      </c>
      <c r="C9163" t="s">
        <v>668</v>
      </c>
      <c r="D9163" t="s">
        <v>669</v>
      </c>
      <c r="E9163" t="s">
        <v>25</v>
      </c>
      <c r="F9163" s="1">
        <v>33603</v>
      </c>
      <c r="G9163" t="s">
        <v>3202</v>
      </c>
      <c r="H9163">
        <v>201504</v>
      </c>
      <c r="I9163" t="s">
        <v>27</v>
      </c>
      <c r="J9163" t="s">
        <v>28</v>
      </c>
      <c r="K9163" t="s">
        <v>39</v>
      </c>
      <c r="L9163" t="s">
        <v>30</v>
      </c>
      <c r="M9163" t="s">
        <v>31</v>
      </c>
      <c r="N9163" t="s">
        <v>32</v>
      </c>
      <c r="O9163">
        <v>55.02</v>
      </c>
      <c r="P9163" t="s">
        <v>648</v>
      </c>
      <c r="Q9163" t="s">
        <v>665</v>
      </c>
      <c r="R9163" t="s">
        <v>651</v>
      </c>
      <c r="S9163" t="s">
        <v>34</v>
      </c>
      <c r="T9163" t="s">
        <v>592</v>
      </c>
    </row>
    <row r="9164" spans="1:20">
      <c r="A9164" t="s">
        <v>665</v>
      </c>
      <c r="B9164" t="s">
        <v>648</v>
      </c>
      <c r="C9164" t="s">
        <v>668</v>
      </c>
      <c r="D9164" t="s">
        <v>669</v>
      </c>
      <c r="E9164" t="s">
        <v>25</v>
      </c>
      <c r="F9164" s="1">
        <v>33603</v>
      </c>
      <c r="G9164" t="s">
        <v>3202</v>
      </c>
      <c r="H9164">
        <v>201504</v>
      </c>
      <c r="I9164" t="s">
        <v>27</v>
      </c>
      <c r="J9164" t="s">
        <v>28</v>
      </c>
      <c r="K9164" t="s">
        <v>40</v>
      </c>
      <c r="L9164" t="s">
        <v>30</v>
      </c>
      <c r="M9164" t="s">
        <v>31</v>
      </c>
      <c r="N9164" t="s">
        <v>32</v>
      </c>
      <c r="O9164">
        <v>2.91</v>
      </c>
      <c r="P9164" t="s">
        <v>648</v>
      </c>
      <c r="Q9164" t="s">
        <v>665</v>
      </c>
      <c r="R9164" t="s">
        <v>651</v>
      </c>
      <c r="S9164" t="s">
        <v>34</v>
      </c>
      <c r="T9164" t="s">
        <v>592</v>
      </c>
    </row>
    <row r="9165" spans="1:20">
      <c r="A9165" t="s">
        <v>665</v>
      </c>
      <c r="B9165" t="s">
        <v>648</v>
      </c>
      <c r="C9165" t="s">
        <v>668</v>
      </c>
      <c r="D9165" t="s">
        <v>669</v>
      </c>
      <c r="E9165" t="s">
        <v>25</v>
      </c>
      <c r="F9165" s="1">
        <v>33603</v>
      </c>
      <c r="G9165" t="s">
        <v>3202</v>
      </c>
      <c r="H9165">
        <v>201504</v>
      </c>
      <c r="I9165" t="s">
        <v>27</v>
      </c>
      <c r="J9165" t="s">
        <v>28</v>
      </c>
      <c r="K9165" t="s">
        <v>41</v>
      </c>
      <c r="L9165" t="s">
        <v>30</v>
      </c>
      <c r="M9165" t="s">
        <v>31</v>
      </c>
      <c r="N9165" t="s">
        <v>32</v>
      </c>
      <c r="O9165">
        <v>3.0300000000000002</v>
      </c>
      <c r="P9165" t="s">
        <v>648</v>
      </c>
      <c r="Q9165" t="s">
        <v>665</v>
      </c>
      <c r="R9165" t="s">
        <v>651</v>
      </c>
      <c r="S9165" t="s">
        <v>34</v>
      </c>
      <c r="T9165" t="s">
        <v>592</v>
      </c>
    </row>
    <row r="9166" spans="1:20">
      <c r="A9166" t="s">
        <v>665</v>
      </c>
      <c r="B9166" t="s">
        <v>648</v>
      </c>
      <c r="C9166" t="s">
        <v>668</v>
      </c>
      <c r="D9166" t="s">
        <v>669</v>
      </c>
      <c r="E9166" t="s">
        <v>25</v>
      </c>
      <c r="F9166" s="1">
        <v>33603</v>
      </c>
      <c r="G9166" t="s">
        <v>3202</v>
      </c>
      <c r="H9166">
        <v>201504</v>
      </c>
      <c r="I9166" t="s">
        <v>27</v>
      </c>
      <c r="J9166" t="s">
        <v>28</v>
      </c>
      <c r="K9166" t="s">
        <v>42</v>
      </c>
      <c r="L9166" t="s">
        <v>30</v>
      </c>
      <c r="M9166" t="s">
        <v>31</v>
      </c>
      <c r="N9166" t="s">
        <v>32</v>
      </c>
      <c r="O9166">
        <v>6.19</v>
      </c>
      <c r="P9166" t="s">
        <v>648</v>
      </c>
      <c r="Q9166" t="s">
        <v>665</v>
      </c>
      <c r="R9166" t="s">
        <v>651</v>
      </c>
      <c r="S9166" t="s">
        <v>34</v>
      </c>
      <c r="T9166" t="s">
        <v>592</v>
      </c>
    </row>
    <row r="9167" spans="1:20">
      <c r="A9167" t="s">
        <v>676</v>
      </c>
      <c r="B9167" t="s">
        <v>677</v>
      </c>
      <c r="C9167" t="s">
        <v>678</v>
      </c>
      <c r="D9167" t="s">
        <v>679</v>
      </c>
      <c r="E9167" t="s">
        <v>25</v>
      </c>
      <c r="F9167" s="1">
        <v>40179</v>
      </c>
      <c r="G9167" t="s">
        <v>3202</v>
      </c>
      <c r="H9167">
        <v>201504</v>
      </c>
      <c r="I9167" t="s">
        <v>27</v>
      </c>
      <c r="J9167" t="s">
        <v>28</v>
      </c>
      <c r="K9167" t="s">
        <v>29</v>
      </c>
      <c r="L9167" t="s">
        <v>30</v>
      </c>
      <c r="M9167" t="s">
        <v>31</v>
      </c>
      <c r="N9167" t="s">
        <v>32</v>
      </c>
      <c r="O9167">
        <v>261.24</v>
      </c>
      <c r="P9167" t="s">
        <v>677</v>
      </c>
      <c r="Q9167" t="s">
        <v>676</v>
      </c>
      <c r="R9167" t="s">
        <v>680</v>
      </c>
      <c r="S9167" t="s">
        <v>34</v>
      </c>
      <c r="T9167" t="s">
        <v>561</v>
      </c>
    </row>
    <row r="9168" spans="1:20">
      <c r="A9168" t="s">
        <v>676</v>
      </c>
      <c r="B9168" t="s">
        <v>677</v>
      </c>
      <c r="C9168" t="s">
        <v>678</v>
      </c>
      <c r="D9168" t="s">
        <v>679</v>
      </c>
      <c r="E9168" t="s">
        <v>25</v>
      </c>
      <c r="F9168" s="1">
        <v>40179</v>
      </c>
      <c r="G9168" t="s">
        <v>3202</v>
      </c>
      <c r="H9168">
        <v>201504</v>
      </c>
      <c r="I9168" t="s">
        <v>27</v>
      </c>
      <c r="J9168" t="s">
        <v>28</v>
      </c>
      <c r="K9168" t="s">
        <v>36</v>
      </c>
      <c r="L9168" t="s">
        <v>30</v>
      </c>
      <c r="M9168" t="s">
        <v>31</v>
      </c>
      <c r="N9168" t="s">
        <v>32</v>
      </c>
      <c r="O9168">
        <v>261.24</v>
      </c>
      <c r="P9168" t="s">
        <v>677</v>
      </c>
      <c r="Q9168" t="s">
        <v>676</v>
      </c>
      <c r="R9168" t="s">
        <v>680</v>
      </c>
      <c r="S9168" t="s">
        <v>34</v>
      </c>
      <c r="T9168" t="s">
        <v>561</v>
      </c>
    </row>
    <row r="9169" spans="1:20">
      <c r="A9169" t="s">
        <v>676</v>
      </c>
      <c r="B9169" t="s">
        <v>677</v>
      </c>
      <c r="C9169" t="s">
        <v>678</v>
      </c>
      <c r="D9169" t="s">
        <v>679</v>
      </c>
      <c r="E9169" t="s">
        <v>25</v>
      </c>
      <c r="F9169" s="1">
        <v>40179</v>
      </c>
      <c r="G9169" t="s">
        <v>3202</v>
      </c>
      <c r="H9169">
        <v>201504</v>
      </c>
      <c r="I9169" t="s">
        <v>27</v>
      </c>
      <c r="J9169" t="s">
        <v>28</v>
      </c>
      <c r="K9169" t="s">
        <v>37</v>
      </c>
      <c r="L9169" t="s">
        <v>30</v>
      </c>
      <c r="M9169" t="s">
        <v>31</v>
      </c>
      <c r="N9169" t="s">
        <v>32</v>
      </c>
      <c r="O9169">
        <v>261.24</v>
      </c>
      <c r="P9169" t="s">
        <v>677</v>
      </c>
      <c r="Q9169" t="s">
        <v>676</v>
      </c>
      <c r="R9169" t="s">
        <v>680</v>
      </c>
      <c r="S9169" t="s">
        <v>34</v>
      </c>
      <c r="T9169" t="s">
        <v>561</v>
      </c>
    </row>
    <row r="9170" spans="1:20">
      <c r="A9170" t="s">
        <v>676</v>
      </c>
      <c r="B9170" t="s">
        <v>677</v>
      </c>
      <c r="C9170" t="s">
        <v>678</v>
      </c>
      <c r="D9170" t="s">
        <v>679</v>
      </c>
      <c r="E9170" t="s">
        <v>25</v>
      </c>
      <c r="F9170" s="1">
        <v>40179</v>
      </c>
      <c r="G9170" t="s">
        <v>3202</v>
      </c>
      <c r="H9170">
        <v>201504</v>
      </c>
      <c r="I9170" t="s">
        <v>27</v>
      </c>
      <c r="J9170" t="s">
        <v>28</v>
      </c>
      <c r="K9170" t="s">
        <v>38</v>
      </c>
      <c r="L9170" t="s">
        <v>30</v>
      </c>
      <c r="M9170" t="s">
        <v>31</v>
      </c>
      <c r="N9170" t="s">
        <v>32</v>
      </c>
      <c r="O9170">
        <v>261.24</v>
      </c>
      <c r="P9170" t="s">
        <v>677</v>
      </c>
      <c r="Q9170" t="s">
        <v>676</v>
      </c>
      <c r="R9170" t="s">
        <v>680</v>
      </c>
      <c r="S9170" t="s">
        <v>34</v>
      </c>
      <c r="T9170" t="s">
        <v>561</v>
      </c>
    </row>
    <row r="9171" spans="1:20">
      <c r="A9171" t="s">
        <v>676</v>
      </c>
      <c r="B9171" t="s">
        <v>677</v>
      </c>
      <c r="C9171" t="s">
        <v>678</v>
      </c>
      <c r="D9171" t="s">
        <v>679</v>
      </c>
      <c r="E9171" t="s">
        <v>25</v>
      </c>
      <c r="F9171" s="1">
        <v>40179</v>
      </c>
      <c r="G9171" t="s">
        <v>3202</v>
      </c>
      <c r="H9171">
        <v>201504</v>
      </c>
      <c r="I9171" t="s">
        <v>27</v>
      </c>
      <c r="J9171" t="s">
        <v>28</v>
      </c>
      <c r="K9171" t="s">
        <v>39</v>
      </c>
      <c r="L9171" t="s">
        <v>30</v>
      </c>
      <c r="M9171" t="s">
        <v>31</v>
      </c>
      <c r="N9171" t="s">
        <v>32</v>
      </c>
      <c r="O9171">
        <v>261.24</v>
      </c>
      <c r="P9171" t="s">
        <v>677</v>
      </c>
      <c r="Q9171" t="s">
        <v>676</v>
      </c>
      <c r="R9171" t="s">
        <v>680</v>
      </c>
      <c r="S9171" t="s">
        <v>34</v>
      </c>
      <c r="T9171" t="s">
        <v>561</v>
      </c>
    </row>
    <row r="9172" spans="1:20">
      <c r="A9172" t="s">
        <v>676</v>
      </c>
      <c r="B9172" t="s">
        <v>677</v>
      </c>
      <c r="C9172" t="s">
        <v>678</v>
      </c>
      <c r="D9172" t="s">
        <v>679</v>
      </c>
      <c r="E9172" t="s">
        <v>25</v>
      </c>
      <c r="F9172" s="1">
        <v>40179</v>
      </c>
      <c r="G9172" t="s">
        <v>3202</v>
      </c>
      <c r="H9172">
        <v>201504</v>
      </c>
      <c r="I9172" t="s">
        <v>27</v>
      </c>
      <c r="J9172" t="s">
        <v>28</v>
      </c>
      <c r="K9172" t="s">
        <v>40</v>
      </c>
      <c r="L9172" t="s">
        <v>30</v>
      </c>
      <c r="M9172" t="s">
        <v>31</v>
      </c>
      <c r="N9172" t="s">
        <v>32</v>
      </c>
      <c r="O9172">
        <v>261.24</v>
      </c>
      <c r="P9172" t="s">
        <v>677</v>
      </c>
      <c r="Q9172" t="s">
        <v>676</v>
      </c>
      <c r="R9172" t="s">
        <v>680</v>
      </c>
      <c r="S9172" t="s">
        <v>34</v>
      </c>
      <c r="T9172" t="s">
        <v>561</v>
      </c>
    </row>
    <row r="9173" spans="1:20">
      <c r="A9173" t="s">
        <v>676</v>
      </c>
      <c r="B9173" t="s">
        <v>677</v>
      </c>
      <c r="C9173" t="s">
        <v>678</v>
      </c>
      <c r="D9173" t="s">
        <v>679</v>
      </c>
      <c r="E9173" t="s">
        <v>25</v>
      </c>
      <c r="F9173" s="1">
        <v>40179</v>
      </c>
      <c r="G9173" t="s">
        <v>3202</v>
      </c>
      <c r="H9173">
        <v>201504</v>
      </c>
      <c r="I9173" t="s">
        <v>27</v>
      </c>
      <c r="J9173" t="s">
        <v>28</v>
      </c>
      <c r="K9173" t="s">
        <v>41</v>
      </c>
      <c r="L9173" t="s">
        <v>30</v>
      </c>
      <c r="M9173" t="s">
        <v>31</v>
      </c>
      <c r="N9173" t="s">
        <v>32</v>
      </c>
      <c r="O9173">
        <v>261.24</v>
      </c>
      <c r="P9173" t="s">
        <v>677</v>
      </c>
      <c r="Q9173" t="s">
        <v>676</v>
      </c>
      <c r="R9173" t="s">
        <v>680</v>
      </c>
      <c r="S9173" t="s">
        <v>34</v>
      </c>
      <c r="T9173" t="s">
        <v>561</v>
      </c>
    </row>
    <row r="9174" spans="1:20">
      <c r="A9174" t="s">
        <v>676</v>
      </c>
      <c r="B9174" t="s">
        <v>677</v>
      </c>
      <c r="C9174" t="s">
        <v>678</v>
      </c>
      <c r="D9174" t="s">
        <v>679</v>
      </c>
      <c r="E9174" t="s">
        <v>25</v>
      </c>
      <c r="F9174" s="1">
        <v>40179</v>
      </c>
      <c r="G9174" t="s">
        <v>3202</v>
      </c>
      <c r="H9174">
        <v>201504</v>
      </c>
      <c r="I9174" t="s">
        <v>27</v>
      </c>
      <c r="J9174" t="s">
        <v>28</v>
      </c>
      <c r="K9174" t="s">
        <v>43</v>
      </c>
      <c r="L9174" t="s">
        <v>30</v>
      </c>
      <c r="M9174" t="s">
        <v>31</v>
      </c>
      <c r="N9174" t="s">
        <v>32</v>
      </c>
      <c r="O9174">
        <v>261.24</v>
      </c>
      <c r="P9174" t="s">
        <v>677</v>
      </c>
      <c r="Q9174" t="s">
        <v>676</v>
      </c>
      <c r="R9174" t="s">
        <v>680</v>
      </c>
      <c r="S9174" t="s">
        <v>34</v>
      </c>
      <c r="T9174" t="s">
        <v>561</v>
      </c>
    </row>
    <row r="9175" spans="1:20">
      <c r="A9175" t="s">
        <v>676</v>
      </c>
      <c r="B9175" t="s">
        <v>677</v>
      </c>
      <c r="C9175" t="s">
        <v>678</v>
      </c>
      <c r="D9175" t="s">
        <v>679</v>
      </c>
      <c r="E9175" t="s">
        <v>25</v>
      </c>
      <c r="F9175" s="1">
        <v>40179</v>
      </c>
      <c r="G9175" t="s">
        <v>3202</v>
      </c>
      <c r="H9175">
        <v>201504</v>
      </c>
      <c r="I9175" t="s">
        <v>27</v>
      </c>
      <c r="J9175" t="s">
        <v>28</v>
      </c>
      <c r="K9175" t="s">
        <v>44</v>
      </c>
      <c r="L9175" t="s">
        <v>30</v>
      </c>
      <c r="M9175" t="s">
        <v>31</v>
      </c>
      <c r="N9175" t="s">
        <v>32</v>
      </c>
      <c r="O9175">
        <v>261.24</v>
      </c>
      <c r="P9175" t="s">
        <v>677</v>
      </c>
      <c r="Q9175" t="s">
        <v>676</v>
      </c>
      <c r="R9175" t="s">
        <v>680</v>
      </c>
      <c r="S9175" t="s">
        <v>34</v>
      </c>
      <c r="T9175" t="s">
        <v>561</v>
      </c>
    </row>
    <row r="9176" spans="1:20">
      <c r="A9176" t="s">
        <v>681</v>
      </c>
      <c r="B9176" t="s">
        <v>677</v>
      </c>
      <c r="C9176" t="s">
        <v>682</v>
      </c>
      <c r="D9176" t="s">
        <v>683</v>
      </c>
      <c r="E9176" t="s">
        <v>25</v>
      </c>
      <c r="F9176" s="1">
        <v>30682</v>
      </c>
      <c r="G9176" t="s">
        <v>3202</v>
      </c>
      <c r="H9176">
        <v>201504</v>
      </c>
      <c r="I9176" t="s">
        <v>27</v>
      </c>
      <c r="J9176" t="s">
        <v>28</v>
      </c>
      <c r="K9176" t="s">
        <v>29</v>
      </c>
      <c r="L9176" t="s">
        <v>30</v>
      </c>
      <c r="M9176" t="s">
        <v>31</v>
      </c>
      <c r="N9176" t="s">
        <v>32</v>
      </c>
      <c r="O9176">
        <v>337.95</v>
      </c>
      <c r="P9176" t="s">
        <v>677</v>
      </c>
      <c r="Q9176" t="s">
        <v>681</v>
      </c>
      <c r="R9176" t="s">
        <v>680</v>
      </c>
      <c r="S9176" t="s">
        <v>34</v>
      </c>
      <c r="T9176" t="s">
        <v>561</v>
      </c>
    </row>
    <row r="9177" spans="1:20">
      <c r="A9177" t="s">
        <v>681</v>
      </c>
      <c r="B9177" t="s">
        <v>677</v>
      </c>
      <c r="C9177" t="s">
        <v>682</v>
      </c>
      <c r="D9177" t="s">
        <v>683</v>
      </c>
      <c r="E9177" t="s">
        <v>25</v>
      </c>
      <c r="F9177" s="1">
        <v>30682</v>
      </c>
      <c r="G9177" t="s">
        <v>3202</v>
      </c>
      <c r="H9177">
        <v>201504</v>
      </c>
      <c r="I9177" t="s">
        <v>27</v>
      </c>
      <c r="J9177" t="s">
        <v>28</v>
      </c>
      <c r="K9177" t="s">
        <v>36</v>
      </c>
      <c r="L9177" t="s">
        <v>30</v>
      </c>
      <c r="M9177" t="s">
        <v>31</v>
      </c>
      <c r="N9177" t="s">
        <v>32</v>
      </c>
      <c r="O9177">
        <v>210.6</v>
      </c>
      <c r="P9177" t="s">
        <v>677</v>
      </c>
      <c r="Q9177" t="s">
        <v>681</v>
      </c>
      <c r="R9177" t="s">
        <v>680</v>
      </c>
      <c r="S9177" t="s">
        <v>34</v>
      </c>
      <c r="T9177" t="s">
        <v>561</v>
      </c>
    </row>
    <row r="9178" spans="1:20">
      <c r="A9178" t="s">
        <v>681</v>
      </c>
      <c r="B9178" t="s">
        <v>677</v>
      </c>
      <c r="C9178" t="s">
        <v>682</v>
      </c>
      <c r="D9178" t="s">
        <v>683</v>
      </c>
      <c r="E9178" t="s">
        <v>25</v>
      </c>
      <c r="F9178" s="1">
        <v>30682</v>
      </c>
      <c r="G9178" t="s">
        <v>3202</v>
      </c>
      <c r="H9178">
        <v>201504</v>
      </c>
      <c r="I9178" t="s">
        <v>27</v>
      </c>
      <c r="J9178" t="s">
        <v>28</v>
      </c>
      <c r="K9178" t="s">
        <v>37</v>
      </c>
      <c r="L9178" t="s">
        <v>30</v>
      </c>
      <c r="M9178" t="s">
        <v>31</v>
      </c>
      <c r="N9178" t="s">
        <v>32</v>
      </c>
      <c r="O9178">
        <v>44.58</v>
      </c>
      <c r="P9178" t="s">
        <v>677</v>
      </c>
      <c r="Q9178" t="s">
        <v>681</v>
      </c>
      <c r="R9178" t="s">
        <v>680</v>
      </c>
      <c r="S9178" t="s">
        <v>34</v>
      </c>
      <c r="T9178" t="s">
        <v>561</v>
      </c>
    </row>
    <row r="9179" spans="1:20">
      <c r="A9179" t="s">
        <v>681</v>
      </c>
      <c r="B9179" t="s">
        <v>677</v>
      </c>
      <c r="C9179" t="s">
        <v>682</v>
      </c>
      <c r="D9179" t="s">
        <v>683</v>
      </c>
      <c r="E9179" t="s">
        <v>25</v>
      </c>
      <c r="F9179" s="1">
        <v>30682</v>
      </c>
      <c r="G9179" t="s">
        <v>3202</v>
      </c>
      <c r="H9179">
        <v>201504</v>
      </c>
      <c r="I9179" t="s">
        <v>27</v>
      </c>
      <c r="J9179" t="s">
        <v>28</v>
      </c>
      <c r="K9179" t="s">
        <v>38</v>
      </c>
      <c r="L9179" t="s">
        <v>30</v>
      </c>
      <c r="M9179" t="s">
        <v>31</v>
      </c>
      <c r="N9179" t="s">
        <v>32</v>
      </c>
      <c r="O9179">
        <v>112.42</v>
      </c>
      <c r="P9179" t="s">
        <v>677</v>
      </c>
      <c r="Q9179" t="s">
        <v>681</v>
      </c>
      <c r="R9179" t="s">
        <v>680</v>
      </c>
      <c r="S9179" t="s">
        <v>34</v>
      </c>
      <c r="T9179" t="s">
        <v>561</v>
      </c>
    </row>
    <row r="9180" spans="1:20">
      <c r="A9180" t="s">
        <v>681</v>
      </c>
      <c r="B9180" t="s">
        <v>677</v>
      </c>
      <c r="C9180" t="s">
        <v>682</v>
      </c>
      <c r="D9180" t="s">
        <v>683</v>
      </c>
      <c r="E9180" t="s">
        <v>25</v>
      </c>
      <c r="F9180" s="1">
        <v>30682</v>
      </c>
      <c r="G9180" t="s">
        <v>3202</v>
      </c>
      <c r="H9180">
        <v>201504</v>
      </c>
      <c r="I9180" t="s">
        <v>27</v>
      </c>
      <c r="J9180" t="s">
        <v>28</v>
      </c>
      <c r="K9180" t="s">
        <v>39</v>
      </c>
      <c r="L9180" t="s">
        <v>30</v>
      </c>
      <c r="M9180" t="s">
        <v>31</v>
      </c>
      <c r="N9180" t="s">
        <v>32</v>
      </c>
      <c r="O9180">
        <v>112.25</v>
      </c>
      <c r="P9180" t="s">
        <v>677</v>
      </c>
      <c r="Q9180" t="s">
        <v>681</v>
      </c>
      <c r="R9180" t="s">
        <v>680</v>
      </c>
      <c r="S9180" t="s">
        <v>34</v>
      </c>
      <c r="T9180" t="s">
        <v>561</v>
      </c>
    </row>
    <row r="9181" spans="1:20">
      <c r="A9181" t="s">
        <v>681</v>
      </c>
      <c r="B9181" t="s">
        <v>677</v>
      </c>
      <c r="C9181" t="s">
        <v>682</v>
      </c>
      <c r="D9181" t="s">
        <v>683</v>
      </c>
      <c r="E9181" t="s">
        <v>25</v>
      </c>
      <c r="F9181" s="1">
        <v>30682</v>
      </c>
      <c r="G9181" t="s">
        <v>3202</v>
      </c>
      <c r="H9181">
        <v>201504</v>
      </c>
      <c r="I9181" t="s">
        <v>27</v>
      </c>
      <c r="J9181" t="s">
        <v>28</v>
      </c>
      <c r="K9181" t="s">
        <v>40</v>
      </c>
      <c r="L9181" t="s">
        <v>30</v>
      </c>
      <c r="M9181" t="s">
        <v>31</v>
      </c>
      <c r="N9181" t="s">
        <v>32</v>
      </c>
      <c r="O9181">
        <v>17.95</v>
      </c>
      <c r="P9181" t="s">
        <v>677</v>
      </c>
      <c r="Q9181" t="s">
        <v>681</v>
      </c>
      <c r="R9181" t="s">
        <v>680</v>
      </c>
      <c r="S9181" t="s">
        <v>34</v>
      </c>
      <c r="T9181" t="s">
        <v>561</v>
      </c>
    </row>
    <row r="9182" spans="1:20">
      <c r="A9182" t="s">
        <v>681</v>
      </c>
      <c r="B9182" t="s">
        <v>677</v>
      </c>
      <c r="C9182" t="s">
        <v>682</v>
      </c>
      <c r="D9182" t="s">
        <v>683</v>
      </c>
      <c r="E9182" t="s">
        <v>25</v>
      </c>
      <c r="F9182" s="1">
        <v>30682</v>
      </c>
      <c r="G9182" t="s">
        <v>3202</v>
      </c>
      <c r="H9182">
        <v>201504</v>
      </c>
      <c r="I9182" t="s">
        <v>27</v>
      </c>
      <c r="J9182" t="s">
        <v>28</v>
      </c>
      <c r="K9182" t="s">
        <v>41</v>
      </c>
      <c r="L9182" t="s">
        <v>30</v>
      </c>
      <c r="M9182" t="s">
        <v>31</v>
      </c>
      <c r="N9182" t="s">
        <v>32</v>
      </c>
      <c r="O9182">
        <v>29.29</v>
      </c>
      <c r="P9182" t="s">
        <v>677</v>
      </c>
      <c r="Q9182" t="s">
        <v>681</v>
      </c>
      <c r="R9182" t="s">
        <v>680</v>
      </c>
      <c r="S9182" t="s">
        <v>34</v>
      </c>
      <c r="T9182" t="s">
        <v>561</v>
      </c>
    </row>
    <row r="9183" spans="1:20">
      <c r="A9183" t="s">
        <v>681</v>
      </c>
      <c r="B9183" t="s">
        <v>677</v>
      </c>
      <c r="C9183" t="s">
        <v>682</v>
      </c>
      <c r="D9183" t="s">
        <v>683</v>
      </c>
      <c r="E9183" t="s">
        <v>25</v>
      </c>
      <c r="F9183" s="1">
        <v>30682</v>
      </c>
      <c r="G9183" t="s">
        <v>3202</v>
      </c>
      <c r="H9183">
        <v>201504</v>
      </c>
      <c r="I9183" t="s">
        <v>27</v>
      </c>
      <c r="J9183" t="s">
        <v>28</v>
      </c>
      <c r="K9183" t="s">
        <v>43</v>
      </c>
      <c r="L9183" t="s">
        <v>30</v>
      </c>
      <c r="M9183" t="s">
        <v>31</v>
      </c>
      <c r="N9183" t="s">
        <v>32</v>
      </c>
      <c r="O9183">
        <v>2.83</v>
      </c>
      <c r="P9183" t="s">
        <v>677</v>
      </c>
      <c r="Q9183" t="s">
        <v>681</v>
      </c>
      <c r="R9183" t="s">
        <v>680</v>
      </c>
      <c r="S9183" t="s">
        <v>34</v>
      </c>
      <c r="T9183" t="s">
        <v>561</v>
      </c>
    </row>
    <row r="9184" spans="1:20">
      <c r="A9184" t="s">
        <v>681</v>
      </c>
      <c r="B9184" t="s">
        <v>677</v>
      </c>
      <c r="C9184" t="s">
        <v>682</v>
      </c>
      <c r="D9184" t="s">
        <v>683</v>
      </c>
      <c r="E9184" t="s">
        <v>25</v>
      </c>
      <c r="F9184" s="1">
        <v>30682</v>
      </c>
      <c r="G9184" t="s">
        <v>3202</v>
      </c>
      <c r="H9184">
        <v>201504</v>
      </c>
      <c r="I9184" t="s">
        <v>27</v>
      </c>
      <c r="J9184" t="s">
        <v>28</v>
      </c>
      <c r="K9184" t="s">
        <v>44</v>
      </c>
      <c r="L9184" t="s">
        <v>30</v>
      </c>
      <c r="M9184" t="s">
        <v>31</v>
      </c>
      <c r="N9184" t="s">
        <v>32</v>
      </c>
      <c r="O9184">
        <v>3.77</v>
      </c>
      <c r="P9184" t="s">
        <v>677</v>
      </c>
      <c r="Q9184" t="s">
        <v>681</v>
      </c>
      <c r="R9184" t="s">
        <v>680</v>
      </c>
      <c r="S9184" t="s">
        <v>34</v>
      </c>
      <c r="T9184" t="s">
        <v>561</v>
      </c>
    </row>
    <row r="9185" spans="1:20">
      <c r="A9185" t="s">
        <v>676</v>
      </c>
      <c r="B9185" t="s">
        <v>677</v>
      </c>
      <c r="C9185" t="s">
        <v>684</v>
      </c>
      <c r="D9185" t="s">
        <v>685</v>
      </c>
      <c r="E9185" t="s">
        <v>25</v>
      </c>
      <c r="F9185" s="1">
        <v>30682</v>
      </c>
      <c r="G9185" t="s">
        <v>3202</v>
      </c>
      <c r="H9185">
        <v>201504</v>
      </c>
      <c r="I9185" t="s">
        <v>27</v>
      </c>
      <c r="J9185" t="s">
        <v>28</v>
      </c>
      <c r="K9185" t="s">
        <v>29</v>
      </c>
      <c r="L9185" t="s">
        <v>30</v>
      </c>
      <c r="M9185" t="s">
        <v>31</v>
      </c>
      <c r="N9185" t="s">
        <v>32</v>
      </c>
      <c r="O9185">
        <v>492.57</v>
      </c>
      <c r="P9185" t="s">
        <v>677</v>
      </c>
      <c r="Q9185" t="s">
        <v>676</v>
      </c>
      <c r="R9185" t="s">
        <v>680</v>
      </c>
      <c r="S9185" t="s">
        <v>34</v>
      </c>
      <c r="T9185" t="s">
        <v>561</v>
      </c>
    </row>
    <row r="9186" spans="1:20">
      <c r="A9186" t="s">
        <v>676</v>
      </c>
      <c r="B9186" t="s">
        <v>677</v>
      </c>
      <c r="C9186" t="s">
        <v>684</v>
      </c>
      <c r="D9186" t="s">
        <v>685</v>
      </c>
      <c r="E9186" t="s">
        <v>25</v>
      </c>
      <c r="F9186" s="1">
        <v>30682</v>
      </c>
      <c r="G9186" t="s">
        <v>3202</v>
      </c>
      <c r="H9186">
        <v>201504</v>
      </c>
      <c r="I9186" t="s">
        <v>27</v>
      </c>
      <c r="J9186" t="s">
        <v>28</v>
      </c>
      <c r="K9186" t="s">
        <v>36</v>
      </c>
      <c r="L9186" t="s">
        <v>30</v>
      </c>
      <c r="M9186" t="s">
        <v>31</v>
      </c>
      <c r="N9186" t="s">
        <v>32</v>
      </c>
      <c r="O9186">
        <v>492.57</v>
      </c>
      <c r="P9186" t="s">
        <v>677</v>
      </c>
      <c r="Q9186" t="s">
        <v>676</v>
      </c>
      <c r="R9186" t="s">
        <v>680</v>
      </c>
      <c r="S9186" t="s">
        <v>34</v>
      </c>
      <c r="T9186" t="s">
        <v>561</v>
      </c>
    </row>
    <row r="9187" spans="1:20">
      <c r="A9187" t="s">
        <v>676</v>
      </c>
      <c r="B9187" t="s">
        <v>677</v>
      </c>
      <c r="C9187" t="s">
        <v>684</v>
      </c>
      <c r="D9187" t="s">
        <v>685</v>
      </c>
      <c r="E9187" t="s">
        <v>25</v>
      </c>
      <c r="F9187" s="1">
        <v>30682</v>
      </c>
      <c r="G9187" t="s">
        <v>3202</v>
      </c>
      <c r="H9187">
        <v>201504</v>
      </c>
      <c r="I9187" t="s">
        <v>27</v>
      </c>
      <c r="J9187" t="s">
        <v>28</v>
      </c>
      <c r="K9187" t="s">
        <v>37</v>
      </c>
      <c r="L9187" t="s">
        <v>30</v>
      </c>
      <c r="M9187" t="s">
        <v>31</v>
      </c>
      <c r="N9187" t="s">
        <v>32</v>
      </c>
      <c r="O9187">
        <v>492.57</v>
      </c>
      <c r="P9187" t="s">
        <v>677</v>
      </c>
      <c r="Q9187" t="s">
        <v>676</v>
      </c>
      <c r="R9187" t="s">
        <v>680</v>
      </c>
      <c r="S9187" t="s">
        <v>34</v>
      </c>
      <c r="T9187" t="s">
        <v>561</v>
      </c>
    </row>
    <row r="9188" spans="1:20">
      <c r="A9188" t="s">
        <v>676</v>
      </c>
      <c r="B9188" t="s">
        <v>677</v>
      </c>
      <c r="C9188" t="s">
        <v>684</v>
      </c>
      <c r="D9188" t="s">
        <v>685</v>
      </c>
      <c r="E9188" t="s">
        <v>25</v>
      </c>
      <c r="F9188" s="1">
        <v>30682</v>
      </c>
      <c r="G9188" t="s">
        <v>3202</v>
      </c>
      <c r="H9188">
        <v>201504</v>
      </c>
      <c r="I9188" t="s">
        <v>27</v>
      </c>
      <c r="J9188" t="s">
        <v>28</v>
      </c>
      <c r="K9188" t="s">
        <v>38</v>
      </c>
      <c r="L9188" t="s">
        <v>30</v>
      </c>
      <c r="M9188" t="s">
        <v>31</v>
      </c>
      <c r="N9188" t="s">
        <v>32</v>
      </c>
      <c r="O9188">
        <v>492.57</v>
      </c>
      <c r="P9188" t="s">
        <v>677</v>
      </c>
      <c r="Q9188" t="s">
        <v>676</v>
      </c>
      <c r="R9188" t="s">
        <v>680</v>
      </c>
      <c r="S9188" t="s">
        <v>34</v>
      </c>
      <c r="T9188" t="s">
        <v>561</v>
      </c>
    </row>
    <row r="9189" spans="1:20">
      <c r="A9189" t="s">
        <v>676</v>
      </c>
      <c r="B9189" t="s">
        <v>677</v>
      </c>
      <c r="C9189" t="s">
        <v>684</v>
      </c>
      <c r="D9189" t="s">
        <v>685</v>
      </c>
      <c r="E9189" t="s">
        <v>25</v>
      </c>
      <c r="F9189" s="1">
        <v>30682</v>
      </c>
      <c r="G9189" t="s">
        <v>3202</v>
      </c>
      <c r="H9189">
        <v>201504</v>
      </c>
      <c r="I9189" t="s">
        <v>27</v>
      </c>
      <c r="J9189" t="s">
        <v>28</v>
      </c>
      <c r="K9189" t="s">
        <v>39</v>
      </c>
      <c r="L9189" t="s">
        <v>30</v>
      </c>
      <c r="M9189" t="s">
        <v>31</v>
      </c>
      <c r="N9189" t="s">
        <v>32</v>
      </c>
      <c r="O9189">
        <v>492.57</v>
      </c>
      <c r="P9189" t="s">
        <v>677</v>
      </c>
      <c r="Q9189" t="s">
        <v>676</v>
      </c>
      <c r="R9189" t="s">
        <v>680</v>
      </c>
      <c r="S9189" t="s">
        <v>34</v>
      </c>
      <c r="T9189" t="s">
        <v>561</v>
      </c>
    </row>
    <row r="9190" spans="1:20">
      <c r="A9190" t="s">
        <v>676</v>
      </c>
      <c r="B9190" t="s">
        <v>677</v>
      </c>
      <c r="C9190" t="s">
        <v>684</v>
      </c>
      <c r="D9190" t="s">
        <v>685</v>
      </c>
      <c r="E9190" t="s">
        <v>25</v>
      </c>
      <c r="F9190" s="1">
        <v>30682</v>
      </c>
      <c r="G9190" t="s">
        <v>3202</v>
      </c>
      <c r="H9190">
        <v>201504</v>
      </c>
      <c r="I9190" t="s">
        <v>27</v>
      </c>
      <c r="J9190" t="s">
        <v>28</v>
      </c>
      <c r="K9190" t="s">
        <v>40</v>
      </c>
      <c r="L9190" t="s">
        <v>30</v>
      </c>
      <c r="M9190" t="s">
        <v>31</v>
      </c>
      <c r="N9190" t="s">
        <v>32</v>
      </c>
      <c r="O9190">
        <v>492.57</v>
      </c>
      <c r="P9190" t="s">
        <v>677</v>
      </c>
      <c r="Q9190" t="s">
        <v>676</v>
      </c>
      <c r="R9190" t="s">
        <v>680</v>
      </c>
      <c r="S9190" t="s">
        <v>34</v>
      </c>
      <c r="T9190" t="s">
        <v>561</v>
      </c>
    </row>
    <row r="9191" spans="1:20">
      <c r="A9191" t="s">
        <v>676</v>
      </c>
      <c r="B9191" t="s">
        <v>677</v>
      </c>
      <c r="C9191" t="s">
        <v>684</v>
      </c>
      <c r="D9191" t="s">
        <v>685</v>
      </c>
      <c r="E9191" t="s">
        <v>25</v>
      </c>
      <c r="F9191" s="1">
        <v>30682</v>
      </c>
      <c r="G9191" t="s">
        <v>3202</v>
      </c>
      <c r="H9191">
        <v>201504</v>
      </c>
      <c r="I9191" t="s">
        <v>27</v>
      </c>
      <c r="J9191" t="s">
        <v>28</v>
      </c>
      <c r="K9191" t="s">
        <v>41</v>
      </c>
      <c r="L9191" t="s">
        <v>30</v>
      </c>
      <c r="M9191" t="s">
        <v>31</v>
      </c>
      <c r="N9191" t="s">
        <v>32</v>
      </c>
      <c r="O9191">
        <v>492.58</v>
      </c>
      <c r="P9191" t="s">
        <v>677</v>
      </c>
      <c r="Q9191" t="s">
        <v>676</v>
      </c>
      <c r="R9191" t="s">
        <v>680</v>
      </c>
      <c r="S9191" t="s">
        <v>34</v>
      </c>
      <c r="T9191" t="s">
        <v>561</v>
      </c>
    </row>
    <row r="9192" spans="1:20">
      <c r="A9192" t="s">
        <v>676</v>
      </c>
      <c r="B9192" t="s">
        <v>677</v>
      </c>
      <c r="C9192" t="s">
        <v>684</v>
      </c>
      <c r="D9192" t="s">
        <v>685</v>
      </c>
      <c r="E9192" t="s">
        <v>25</v>
      </c>
      <c r="F9192" s="1">
        <v>30682</v>
      </c>
      <c r="G9192" t="s">
        <v>3202</v>
      </c>
      <c r="H9192">
        <v>201504</v>
      </c>
      <c r="I9192" t="s">
        <v>27</v>
      </c>
      <c r="J9192" t="s">
        <v>28</v>
      </c>
      <c r="K9192" t="s">
        <v>43</v>
      </c>
      <c r="L9192" t="s">
        <v>30</v>
      </c>
      <c r="M9192" t="s">
        <v>31</v>
      </c>
      <c r="N9192" t="s">
        <v>32</v>
      </c>
      <c r="O9192">
        <v>492.57</v>
      </c>
      <c r="P9192" t="s">
        <v>677</v>
      </c>
      <c r="Q9192" t="s">
        <v>676</v>
      </c>
      <c r="R9192" t="s">
        <v>680</v>
      </c>
      <c r="S9192" t="s">
        <v>34</v>
      </c>
      <c r="T9192" t="s">
        <v>561</v>
      </c>
    </row>
    <row r="9193" spans="1:20">
      <c r="A9193" t="s">
        <v>676</v>
      </c>
      <c r="B9193" t="s">
        <v>677</v>
      </c>
      <c r="C9193" t="s">
        <v>684</v>
      </c>
      <c r="D9193" t="s">
        <v>685</v>
      </c>
      <c r="E9193" t="s">
        <v>25</v>
      </c>
      <c r="F9193" s="1">
        <v>30682</v>
      </c>
      <c r="G9193" t="s">
        <v>3202</v>
      </c>
      <c r="H9193">
        <v>201504</v>
      </c>
      <c r="I9193" t="s">
        <v>27</v>
      </c>
      <c r="J9193" t="s">
        <v>28</v>
      </c>
      <c r="K9193" t="s">
        <v>44</v>
      </c>
      <c r="L9193" t="s">
        <v>30</v>
      </c>
      <c r="M9193" t="s">
        <v>31</v>
      </c>
      <c r="N9193" t="s">
        <v>32</v>
      </c>
      <c r="O9193">
        <v>492.57</v>
      </c>
      <c r="P9193" t="s">
        <v>677</v>
      </c>
      <c r="Q9193" t="s">
        <v>676</v>
      </c>
      <c r="R9193" t="s">
        <v>680</v>
      </c>
      <c r="S9193" t="s">
        <v>34</v>
      </c>
      <c r="T9193" t="s">
        <v>561</v>
      </c>
    </row>
    <row r="9194" spans="1:20">
      <c r="A9194" t="s">
        <v>686</v>
      </c>
      <c r="B9194" t="s">
        <v>677</v>
      </c>
      <c r="C9194" t="s">
        <v>687</v>
      </c>
      <c r="D9194" t="s">
        <v>688</v>
      </c>
      <c r="E9194" t="s">
        <v>25</v>
      </c>
      <c r="F9194" s="1">
        <v>40179</v>
      </c>
      <c r="G9194" t="s">
        <v>3202</v>
      </c>
      <c r="H9194">
        <v>201504</v>
      </c>
      <c r="I9194" t="s">
        <v>27</v>
      </c>
      <c r="J9194" t="s">
        <v>53</v>
      </c>
      <c r="K9194" t="s">
        <v>29</v>
      </c>
      <c r="L9194" t="s">
        <v>54</v>
      </c>
      <c r="M9194" t="s">
        <v>31</v>
      </c>
      <c r="N9194" t="s">
        <v>32</v>
      </c>
      <c r="O9194">
        <v>24528.720000000001</v>
      </c>
      <c r="P9194" t="s">
        <v>677</v>
      </c>
      <c r="Q9194" t="s">
        <v>686</v>
      </c>
      <c r="R9194" t="s">
        <v>680</v>
      </c>
      <c r="S9194" t="s">
        <v>34</v>
      </c>
      <c r="T9194" t="s">
        <v>561</v>
      </c>
    </row>
    <row r="9195" spans="1:20">
      <c r="A9195" t="s">
        <v>686</v>
      </c>
      <c r="B9195" t="s">
        <v>677</v>
      </c>
      <c r="C9195" t="s">
        <v>687</v>
      </c>
      <c r="D9195" t="s">
        <v>688</v>
      </c>
      <c r="E9195" t="s">
        <v>25</v>
      </c>
      <c r="F9195" s="1">
        <v>40179</v>
      </c>
      <c r="G9195" t="s">
        <v>3202</v>
      </c>
      <c r="H9195">
        <v>201504</v>
      </c>
      <c r="I9195" t="s">
        <v>27</v>
      </c>
      <c r="J9195" t="s">
        <v>53</v>
      </c>
      <c r="K9195" t="s">
        <v>36</v>
      </c>
      <c r="L9195" t="s">
        <v>54</v>
      </c>
      <c r="M9195" t="s">
        <v>31</v>
      </c>
      <c r="N9195" t="s">
        <v>32</v>
      </c>
      <c r="O9195">
        <v>1954.44</v>
      </c>
      <c r="P9195" t="s">
        <v>677</v>
      </c>
      <c r="Q9195" t="s">
        <v>686</v>
      </c>
      <c r="R9195" t="s">
        <v>680</v>
      </c>
      <c r="S9195" t="s">
        <v>34</v>
      </c>
      <c r="T9195" t="s">
        <v>561</v>
      </c>
    </row>
    <row r="9196" spans="1:20">
      <c r="A9196" t="s">
        <v>686</v>
      </c>
      <c r="B9196" t="s">
        <v>677</v>
      </c>
      <c r="C9196" t="s">
        <v>687</v>
      </c>
      <c r="D9196" t="s">
        <v>688</v>
      </c>
      <c r="E9196" t="s">
        <v>25</v>
      </c>
      <c r="F9196" s="1">
        <v>40179</v>
      </c>
      <c r="G9196" t="s">
        <v>3202</v>
      </c>
      <c r="H9196">
        <v>201504</v>
      </c>
      <c r="I9196" t="s">
        <v>27</v>
      </c>
      <c r="J9196" t="s">
        <v>53</v>
      </c>
      <c r="K9196" t="s">
        <v>37</v>
      </c>
      <c r="L9196" t="s">
        <v>54</v>
      </c>
      <c r="M9196" t="s">
        <v>31</v>
      </c>
      <c r="N9196" t="s">
        <v>32</v>
      </c>
      <c r="O9196">
        <v>245.13</v>
      </c>
      <c r="P9196" t="s">
        <v>677</v>
      </c>
      <c r="Q9196" t="s">
        <v>686</v>
      </c>
      <c r="R9196" t="s">
        <v>680</v>
      </c>
      <c r="S9196" t="s">
        <v>34</v>
      </c>
      <c r="T9196" t="s">
        <v>561</v>
      </c>
    </row>
    <row r="9197" spans="1:20">
      <c r="A9197" t="s">
        <v>686</v>
      </c>
      <c r="B9197" t="s">
        <v>677</v>
      </c>
      <c r="C9197" t="s">
        <v>687</v>
      </c>
      <c r="D9197" t="s">
        <v>688</v>
      </c>
      <c r="E9197" t="s">
        <v>25</v>
      </c>
      <c r="F9197" s="1">
        <v>40179</v>
      </c>
      <c r="G9197" t="s">
        <v>3202</v>
      </c>
      <c r="H9197">
        <v>201504</v>
      </c>
      <c r="I9197" t="s">
        <v>27</v>
      </c>
      <c r="J9197" t="s">
        <v>53</v>
      </c>
      <c r="K9197" t="s">
        <v>38</v>
      </c>
      <c r="L9197" t="s">
        <v>54</v>
      </c>
      <c r="M9197" t="s">
        <v>31</v>
      </c>
      <c r="N9197" t="s">
        <v>32</v>
      </c>
      <c r="O9197">
        <v>22131.86</v>
      </c>
      <c r="P9197" t="s">
        <v>677</v>
      </c>
      <c r="Q9197" t="s">
        <v>686</v>
      </c>
      <c r="R9197" t="s">
        <v>680</v>
      </c>
      <c r="S9197" t="s">
        <v>34</v>
      </c>
      <c r="T9197" t="s">
        <v>561</v>
      </c>
    </row>
    <row r="9198" spans="1:20">
      <c r="A9198" t="s">
        <v>686</v>
      </c>
      <c r="B9198" t="s">
        <v>677</v>
      </c>
      <c r="C9198" t="s">
        <v>687</v>
      </c>
      <c r="D9198" t="s">
        <v>688</v>
      </c>
      <c r="E9198" t="s">
        <v>25</v>
      </c>
      <c r="F9198" s="1">
        <v>40179</v>
      </c>
      <c r="G9198" t="s">
        <v>3202</v>
      </c>
      <c r="H9198">
        <v>201504</v>
      </c>
      <c r="I9198" t="s">
        <v>27</v>
      </c>
      <c r="J9198" t="s">
        <v>53</v>
      </c>
      <c r="K9198" t="s">
        <v>40</v>
      </c>
      <c r="L9198" t="s">
        <v>54</v>
      </c>
      <c r="M9198" t="s">
        <v>31</v>
      </c>
      <c r="N9198" t="s">
        <v>32</v>
      </c>
      <c r="O9198">
        <v>1725.14</v>
      </c>
      <c r="P9198" t="s">
        <v>677</v>
      </c>
      <c r="Q9198" t="s">
        <v>686</v>
      </c>
      <c r="R9198" t="s">
        <v>680</v>
      </c>
      <c r="S9198" t="s">
        <v>34</v>
      </c>
      <c r="T9198" t="s">
        <v>561</v>
      </c>
    </row>
    <row r="9199" spans="1:20">
      <c r="A9199" t="s">
        <v>686</v>
      </c>
      <c r="B9199" t="s">
        <v>677</v>
      </c>
      <c r="C9199" t="s">
        <v>687</v>
      </c>
      <c r="D9199" t="s">
        <v>688</v>
      </c>
      <c r="E9199" t="s">
        <v>25</v>
      </c>
      <c r="F9199" s="1">
        <v>40179</v>
      </c>
      <c r="G9199" t="s">
        <v>3202</v>
      </c>
      <c r="H9199">
        <v>201504</v>
      </c>
      <c r="I9199" t="s">
        <v>27</v>
      </c>
      <c r="J9199" t="s">
        <v>53</v>
      </c>
      <c r="K9199" t="s">
        <v>41</v>
      </c>
      <c r="L9199" t="s">
        <v>54</v>
      </c>
      <c r="M9199" t="s">
        <v>31</v>
      </c>
      <c r="N9199" t="s">
        <v>32</v>
      </c>
      <c r="O9199">
        <v>62.32</v>
      </c>
      <c r="P9199" t="s">
        <v>677</v>
      </c>
      <c r="Q9199" t="s">
        <v>686</v>
      </c>
      <c r="R9199" t="s">
        <v>680</v>
      </c>
      <c r="S9199" t="s">
        <v>34</v>
      </c>
      <c r="T9199" t="s">
        <v>561</v>
      </c>
    </row>
    <row r="9200" spans="1:20">
      <c r="A9200" t="s">
        <v>689</v>
      </c>
      <c r="B9200" t="s">
        <v>677</v>
      </c>
      <c r="C9200" t="s">
        <v>690</v>
      </c>
      <c r="D9200" t="s">
        <v>691</v>
      </c>
      <c r="E9200" t="s">
        <v>25</v>
      </c>
      <c r="F9200" s="1">
        <v>40179</v>
      </c>
      <c r="G9200" t="s">
        <v>3202</v>
      </c>
      <c r="H9200">
        <v>201504</v>
      </c>
      <c r="I9200" t="s">
        <v>27</v>
      </c>
      <c r="J9200" t="s">
        <v>53</v>
      </c>
      <c r="K9200" t="s">
        <v>29</v>
      </c>
      <c r="L9200" t="s">
        <v>54</v>
      </c>
      <c r="M9200" t="s">
        <v>31</v>
      </c>
      <c r="N9200" t="s">
        <v>32</v>
      </c>
      <c r="O9200">
        <v>11885.210000000001</v>
      </c>
      <c r="P9200" t="s">
        <v>677</v>
      </c>
      <c r="Q9200" t="s">
        <v>689</v>
      </c>
      <c r="R9200" t="s">
        <v>680</v>
      </c>
      <c r="S9200" t="s">
        <v>34</v>
      </c>
      <c r="T9200" t="s">
        <v>561</v>
      </c>
    </row>
    <row r="9201" spans="1:20">
      <c r="A9201" t="s">
        <v>689</v>
      </c>
      <c r="B9201" t="s">
        <v>677</v>
      </c>
      <c r="C9201" t="s">
        <v>690</v>
      </c>
      <c r="D9201" t="s">
        <v>691</v>
      </c>
      <c r="E9201" t="s">
        <v>25</v>
      </c>
      <c r="F9201" s="1">
        <v>40179</v>
      </c>
      <c r="G9201" t="s">
        <v>3202</v>
      </c>
      <c r="H9201">
        <v>201504</v>
      </c>
      <c r="I9201" t="s">
        <v>27</v>
      </c>
      <c r="J9201" t="s">
        <v>53</v>
      </c>
      <c r="K9201" t="s">
        <v>36</v>
      </c>
      <c r="L9201" t="s">
        <v>54</v>
      </c>
      <c r="M9201" t="s">
        <v>31</v>
      </c>
      <c r="N9201" t="s">
        <v>32</v>
      </c>
      <c r="O9201">
        <v>13582.550000000001</v>
      </c>
      <c r="P9201" t="s">
        <v>677</v>
      </c>
      <c r="Q9201" t="s">
        <v>689</v>
      </c>
      <c r="R9201" t="s">
        <v>680</v>
      </c>
      <c r="S9201" t="s">
        <v>34</v>
      </c>
      <c r="T9201" t="s">
        <v>561</v>
      </c>
    </row>
    <row r="9202" spans="1:20">
      <c r="A9202" t="s">
        <v>689</v>
      </c>
      <c r="B9202" t="s">
        <v>677</v>
      </c>
      <c r="C9202" t="s">
        <v>690</v>
      </c>
      <c r="D9202" t="s">
        <v>691</v>
      </c>
      <c r="E9202" t="s">
        <v>25</v>
      </c>
      <c r="F9202" s="1">
        <v>40179</v>
      </c>
      <c r="G9202" t="s">
        <v>3202</v>
      </c>
      <c r="H9202">
        <v>201504</v>
      </c>
      <c r="I9202" t="s">
        <v>27</v>
      </c>
      <c r="J9202" t="s">
        <v>53</v>
      </c>
      <c r="K9202" t="s">
        <v>37</v>
      </c>
      <c r="L9202" t="s">
        <v>54</v>
      </c>
      <c r="M9202" t="s">
        <v>31</v>
      </c>
      <c r="N9202" t="s">
        <v>32</v>
      </c>
      <c r="O9202">
        <v>525.22</v>
      </c>
      <c r="P9202" t="s">
        <v>677</v>
      </c>
      <c r="Q9202" t="s">
        <v>689</v>
      </c>
      <c r="R9202" t="s">
        <v>680</v>
      </c>
      <c r="S9202" t="s">
        <v>34</v>
      </c>
      <c r="T9202" t="s">
        <v>561</v>
      </c>
    </row>
    <row r="9203" spans="1:20">
      <c r="A9203" t="s">
        <v>689</v>
      </c>
      <c r="B9203" t="s">
        <v>677</v>
      </c>
      <c r="C9203" t="s">
        <v>690</v>
      </c>
      <c r="D9203" t="s">
        <v>691</v>
      </c>
      <c r="E9203" t="s">
        <v>25</v>
      </c>
      <c r="F9203" s="1">
        <v>40179</v>
      </c>
      <c r="G9203" t="s">
        <v>3202</v>
      </c>
      <c r="H9203">
        <v>201504</v>
      </c>
      <c r="I9203" t="s">
        <v>27</v>
      </c>
      <c r="J9203" t="s">
        <v>53</v>
      </c>
      <c r="K9203" t="s">
        <v>38</v>
      </c>
      <c r="L9203" t="s">
        <v>54</v>
      </c>
      <c r="M9203" t="s">
        <v>31</v>
      </c>
      <c r="N9203" t="s">
        <v>32</v>
      </c>
      <c r="O9203">
        <v>1326.3500000000001</v>
      </c>
      <c r="P9203" t="s">
        <v>677</v>
      </c>
      <c r="Q9203" t="s">
        <v>689</v>
      </c>
      <c r="R9203" t="s">
        <v>680</v>
      </c>
      <c r="S9203" t="s">
        <v>34</v>
      </c>
      <c r="T9203" t="s">
        <v>561</v>
      </c>
    </row>
    <row r="9204" spans="1:20">
      <c r="A9204" t="s">
        <v>689</v>
      </c>
      <c r="B9204" t="s">
        <v>677</v>
      </c>
      <c r="C9204" t="s">
        <v>690</v>
      </c>
      <c r="D9204" t="s">
        <v>691</v>
      </c>
      <c r="E9204" t="s">
        <v>25</v>
      </c>
      <c r="F9204" s="1">
        <v>40179</v>
      </c>
      <c r="G9204" t="s">
        <v>3202</v>
      </c>
      <c r="H9204">
        <v>201504</v>
      </c>
      <c r="I9204" t="s">
        <v>27</v>
      </c>
      <c r="J9204" t="s">
        <v>53</v>
      </c>
      <c r="K9204" t="s">
        <v>39</v>
      </c>
      <c r="L9204" t="s">
        <v>54</v>
      </c>
      <c r="M9204" t="s">
        <v>31</v>
      </c>
      <c r="N9204" t="s">
        <v>32</v>
      </c>
      <c r="O9204">
        <v>1324.45</v>
      </c>
      <c r="P9204" t="s">
        <v>677</v>
      </c>
      <c r="Q9204" t="s">
        <v>689</v>
      </c>
      <c r="R9204" t="s">
        <v>680</v>
      </c>
      <c r="S9204" t="s">
        <v>34</v>
      </c>
      <c r="T9204" t="s">
        <v>561</v>
      </c>
    </row>
    <row r="9205" spans="1:20">
      <c r="A9205" t="s">
        <v>689</v>
      </c>
      <c r="B9205" t="s">
        <v>677</v>
      </c>
      <c r="C9205" t="s">
        <v>690</v>
      </c>
      <c r="D9205" t="s">
        <v>691</v>
      </c>
      <c r="E9205" t="s">
        <v>25</v>
      </c>
      <c r="F9205" s="1">
        <v>40179</v>
      </c>
      <c r="G9205" t="s">
        <v>3202</v>
      </c>
      <c r="H9205">
        <v>201504</v>
      </c>
      <c r="I9205" t="s">
        <v>27</v>
      </c>
      <c r="J9205" t="s">
        <v>53</v>
      </c>
      <c r="K9205" t="s">
        <v>40</v>
      </c>
      <c r="L9205" t="s">
        <v>54</v>
      </c>
      <c r="M9205" t="s">
        <v>31</v>
      </c>
      <c r="N9205" t="s">
        <v>32</v>
      </c>
      <c r="O9205">
        <v>211.9</v>
      </c>
      <c r="P9205" t="s">
        <v>677</v>
      </c>
      <c r="Q9205" t="s">
        <v>689</v>
      </c>
      <c r="R9205" t="s">
        <v>680</v>
      </c>
      <c r="S9205" t="s">
        <v>34</v>
      </c>
      <c r="T9205" t="s">
        <v>561</v>
      </c>
    </row>
    <row r="9206" spans="1:20">
      <c r="A9206" t="s">
        <v>689</v>
      </c>
      <c r="B9206" t="s">
        <v>677</v>
      </c>
      <c r="C9206" t="s">
        <v>690</v>
      </c>
      <c r="D9206" t="s">
        <v>691</v>
      </c>
      <c r="E9206" t="s">
        <v>25</v>
      </c>
      <c r="F9206" s="1">
        <v>40179</v>
      </c>
      <c r="G9206" t="s">
        <v>3202</v>
      </c>
      <c r="H9206">
        <v>201504</v>
      </c>
      <c r="I9206" t="s">
        <v>27</v>
      </c>
      <c r="J9206" t="s">
        <v>53</v>
      </c>
      <c r="K9206" t="s">
        <v>41</v>
      </c>
      <c r="L9206" t="s">
        <v>54</v>
      </c>
      <c r="M9206" t="s">
        <v>31</v>
      </c>
      <c r="N9206" t="s">
        <v>32</v>
      </c>
      <c r="O9206">
        <v>345.13</v>
      </c>
      <c r="P9206" t="s">
        <v>677</v>
      </c>
      <c r="Q9206" t="s">
        <v>689</v>
      </c>
      <c r="R9206" t="s">
        <v>680</v>
      </c>
      <c r="S9206" t="s">
        <v>34</v>
      </c>
      <c r="T9206" t="s">
        <v>561</v>
      </c>
    </row>
    <row r="9207" spans="1:20">
      <c r="A9207" t="s">
        <v>689</v>
      </c>
      <c r="B9207" t="s">
        <v>677</v>
      </c>
      <c r="C9207" t="s">
        <v>690</v>
      </c>
      <c r="D9207" t="s">
        <v>691</v>
      </c>
      <c r="E9207" t="s">
        <v>25</v>
      </c>
      <c r="F9207" s="1">
        <v>40179</v>
      </c>
      <c r="G9207" t="s">
        <v>3202</v>
      </c>
      <c r="H9207">
        <v>201504</v>
      </c>
      <c r="I9207" t="s">
        <v>27</v>
      </c>
      <c r="J9207" t="s">
        <v>53</v>
      </c>
      <c r="K9207" t="s">
        <v>43</v>
      </c>
      <c r="L9207" t="s">
        <v>54</v>
      </c>
      <c r="M9207" t="s">
        <v>31</v>
      </c>
      <c r="N9207" t="s">
        <v>32</v>
      </c>
      <c r="O9207">
        <v>34.56</v>
      </c>
      <c r="P9207" t="s">
        <v>677</v>
      </c>
      <c r="Q9207" t="s">
        <v>689</v>
      </c>
      <c r="R9207" t="s">
        <v>680</v>
      </c>
      <c r="S9207" t="s">
        <v>34</v>
      </c>
      <c r="T9207" t="s">
        <v>561</v>
      </c>
    </row>
    <row r="9208" spans="1:20">
      <c r="A9208" t="s">
        <v>689</v>
      </c>
      <c r="B9208" t="s">
        <v>677</v>
      </c>
      <c r="C9208" t="s">
        <v>690</v>
      </c>
      <c r="D9208" t="s">
        <v>691</v>
      </c>
      <c r="E9208" t="s">
        <v>25</v>
      </c>
      <c r="F9208" s="1">
        <v>40179</v>
      </c>
      <c r="G9208" t="s">
        <v>3202</v>
      </c>
      <c r="H9208">
        <v>201504</v>
      </c>
      <c r="I9208" t="s">
        <v>27</v>
      </c>
      <c r="J9208" t="s">
        <v>53</v>
      </c>
      <c r="K9208" t="s">
        <v>44</v>
      </c>
      <c r="L9208" t="s">
        <v>54</v>
      </c>
      <c r="M9208" t="s">
        <v>31</v>
      </c>
      <c r="N9208" t="s">
        <v>32</v>
      </c>
      <c r="O9208">
        <v>42.21</v>
      </c>
      <c r="P9208" t="s">
        <v>677</v>
      </c>
      <c r="Q9208" t="s">
        <v>689</v>
      </c>
      <c r="R9208" t="s">
        <v>680</v>
      </c>
      <c r="S9208" t="s">
        <v>34</v>
      </c>
      <c r="T9208" t="s">
        <v>561</v>
      </c>
    </row>
    <row r="9209" spans="1:20">
      <c r="A9209" t="s">
        <v>689</v>
      </c>
      <c r="B9209" t="s">
        <v>677</v>
      </c>
      <c r="C9209" t="s">
        <v>692</v>
      </c>
      <c r="D9209" t="s">
        <v>693</v>
      </c>
      <c r="E9209" t="s">
        <v>25</v>
      </c>
      <c r="F9209" s="1">
        <v>40179</v>
      </c>
      <c r="G9209" t="s">
        <v>3202</v>
      </c>
      <c r="H9209">
        <v>201504</v>
      </c>
      <c r="I9209" t="s">
        <v>27</v>
      </c>
      <c r="J9209" t="s">
        <v>53</v>
      </c>
      <c r="K9209" t="s">
        <v>29</v>
      </c>
      <c r="L9209" t="s">
        <v>54</v>
      </c>
      <c r="M9209" t="s">
        <v>31</v>
      </c>
      <c r="N9209" t="s">
        <v>32</v>
      </c>
      <c r="O9209">
        <v>4088.82</v>
      </c>
      <c r="P9209" t="s">
        <v>677</v>
      </c>
      <c r="Q9209" t="s">
        <v>689</v>
      </c>
      <c r="R9209" t="s">
        <v>680</v>
      </c>
      <c r="S9209" t="s">
        <v>34</v>
      </c>
      <c r="T9209" t="s">
        <v>561</v>
      </c>
    </row>
    <row r="9210" spans="1:20">
      <c r="A9210" t="s">
        <v>689</v>
      </c>
      <c r="B9210" t="s">
        <v>677</v>
      </c>
      <c r="C9210" t="s">
        <v>692</v>
      </c>
      <c r="D9210" t="s">
        <v>693</v>
      </c>
      <c r="E9210" t="s">
        <v>25</v>
      </c>
      <c r="F9210" s="1">
        <v>40179</v>
      </c>
      <c r="G9210" t="s">
        <v>3202</v>
      </c>
      <c r="H9210">
        <v>201504</v>
      </c>
      <c r="I9210" t="s">
        <v>27</v>
      </c>
      <c r="J9210" t="s">
        <v>53</v>
      </c>
      <c r="K9210" t="s">
        <v>36</v>
      </c>
      <c r="L9210" t="s">
        <v>54</v>
      </c>
      <c r="M9210" t="s">
        <v>31</v>
      </c>
      <c r="N9210" t="s">
        <v>32</v>
      </c>
      <c r="O9210">
        <v>1305.6300000000001</v>
      </c>
      <c r="P9210" t="s">
        <v>677</v>
      </c>
      <c r="Q9210" t="s">
        <v>689</v>
      </c>
      <c r="R9210" t="s">
        <v>680</v>
      </c>
      <c r="S9210" t="s">
        <v>34</v>
      </c>
      <c r="T9210" t="s">
        <v>561</v>
      </c>
    </row>
    <row r="9211" spans="1:20">
      <c r="A9211" t="s">
        <v>689</v>
      </c>
      <c r="B9211" t="s">
        <v>677</v>
      </c>
      <c r="C9211" t="s">
        <v>692</v>
      </c>
      <c r="D9211" t="s">
        <v>693</v>
      </c>
      <c r="E9211" t="s">
        <v>25</v>
      </c>
      <c r="F9211" s="1">
        <v>40179</v>
      </c>
      <c r="G9211" t="s">
        <v>3202</v>
      </c>
      <c r="H9211">
        <v>201504</v>
      </c>
      <c r="I9211" t="s">
        <v>27</v>
      </c>
      <c r="J9211" t="s">
        <v>53</v>
      </c>
      <c r="K9211" t="s">
        <v>38</v>
      </c>
      <c r="L9211" t="s">
        <v>54</v>
      </c>
      <c r="M9211" t="s">
        <v>31</v>
      </c>
      <c r="N9211" t="s">
        <v>32</v>
      </c>
      <c r="O9211">
        <v>69811.14</v>
      </c>
      <c r="P9211" t="s">
        <v>677</v>
      </c>
      <c r="Q9211" t="s">
        <v>689</v>
      </c>
      <c r="R9211" t="s">
        <v>680</v>
      </c>
      <c r="S9211" t="s">
        <v>34</v>
      </c>
      <c r="T9211" t="s">
        <v>561</v>
      </c>
    </row>
    <row r="9212" spans="1:20">
      <c r="A9212" t="s">
        <v>694</v>
      </c>
      <c r="B9212" t="s">
        <v>677</v>
      </c>
      <c r="C9212" t="s">
        <v>695</v>
      </c>
      <c r="D9212" t="s">
        <v>696</v>
      </c>
      <c r="E9212" t="s">
        <v>25</v>
      </c>
      <c r="F9212" s="1">
        <v>40179</v>
      </c>
      <c r="G9212" t="s">
        <v>3202</v>
      </c>
      <c r="H9212">
        <v>201504</v>
      </c>
      <c r="I9212" t="s">
        <v>27</v>
      </c>
      <c r="J9212" t="s">
        <v>53</v>
      </c>
      <c r="K9212" t="s">
        <v>29</v>
      </c>
      <c r="L9212" t="s">
        <v>54</v>
      </c>
      <c r="M9212" t="s">
        <v>31</v>
      </c>
      <c r="N9212" t="s">
        <v>32</v>
      </c>
      <c r="O9212">
        <v>34023.75</v>
      </c>
      <c r="P9212" t="s">
        <v>677</v>
      </c>
      <c r="Q9212" t="s">
        <v>694</v>
      </c>
      <c r="R9212" t="s">
        <v>680</v>
      </c>
      <c r="S9212" t="s">
        <v>34</v>
      </c>
      <c r="T9212" t="s">
        <v>561</v>
      </c>
    </row>
    <row r="9213" spans="1:20">
      <c r="A9213" t="s">
        <v>694</v>
      </c>
      <c r="B9213" t="s">
        <v>677</v>
      </c>
      <c r="C9213" t="s">
        <v>695</v>
      </c>
      <c r="D9213" t="s">
        <v>696</v>
      </c>
      <c r="E9213" t="s">
        <v>25</v>
      </c>
      <c r="F9213" s="1">
        <v>40179</v>
      </c>
      <c r="G9213" t="s">
        <v>3202</v>
      </c>
      <c r="H9213">
        <v>201504</v>
      </c>
      <c r="I9213" t="s">
        <v>27</v>
      </c>
      <c r="J9213" t="s">
        <v>53</v>
      </c>
      <c r="K9213" t="s">
        <v>36</v>
      </c>
      <c r="L9213" t="s">
        <v>54</v>
      </c>
      <c r="M9213" t="s">
        <v>31</v>
      </c>
      <c r="N9213" t="s">
        <v>32</v>
      </c>
      <c r="O9213">
        <v>8663.83</v>
      </c>
      <c r="P9213" t="s">
        <v>677</v>
      </c>
      <c r="Q9213" t="s">
        <v>694</v>
      </c>
      <c r="R9213" t="s">
        <v>680</v>
      </c>
      <c r="S9213" t="s">
        <v>34</v>
      </c>
      <c r="T9213" t="s">
        <v>561</v>
      </c>
    </row>
    <row r="9214" spans="1:20">
      <c r="A9214" t="s">
        <v>694</v>
      </c>
      <c r="B9214" t="s">
        <v>677</v>
      </c>
      <c r="C9214" t="s">
        <v>697</v>
      </c>
      <c r="D9214" t="s">
        <v>698</v>
      </c>
      <c r="E9214" t="s">
        <v>25</v>
      </c>
      <c r="F9214" s="1">
        <v>40179</v>
      </c>
      <c r="G9214" t="s">
        <v>3202</v>
      </c>
      <c r="H9214">
        <v>201504</v>
      </c>
      <c r="I9214" t="s">
        <v>27</v>
      </c>
      <c r="J9214" t="s">
        <v>53</v>
      </c>
      <c r="K9214" t="s">
        <v>29</v>
      </c>
      <c r="L9214" t="s">
        <v>54</v>
      </c>
      <c r="M9214" t="s">
        <v>31</v>
      </c>
      <c r="N9214" t="s">
        <v>32</v>
      </c>
      <c r="O9214">
        <v>9.7200000000000006</v>
      </c>
      <c r="P9214" t="s">
        <v>677</v>
      </c>
      <c r="Q9214" t="s">
        <v>694</v>
      </c>
      <c r="R9214" t="s">
        <v>680</v>
      </c>
      <c r="S9214" t="s">
        <v>34</v>
      </c>
      <c r="T9214" t="s">
        <v>561</v>
      </c>
    </row>
    <row r="9215" spans="1:20">
      <c r="A9215" t="s">
        <v>694</v>
      </c>
      <c r="B9215" t="s">
        <v>677</v>
      </c>
      <c r="C9215" t="s">
        <v>697</v>
      </c>
      <c r="D9215" t="s">
        <v>698</v>
      </c>
      <c r="E9215" t="s">
        <v>25</v>
      </c>
      <c r="F9215" s="1">
        <v>40179</v>
      </c>
      <c r="G9215" t="s">
        <v>3202</v>
      </c>
      <c r="H9215">
        <v>201504</v>
      </c>
      <c r="I9215" t="s">
        <v>27</v>
      </c>
      <c r="J9215" t="s">
        <v>53</v>
      </c>
      <c r="K9215" t="s">
        <v>36</v>
      </c>
      <c r="L9215" t="s">
        <v>54</v>
      </c>
      <c r="M9215" t="s">
        <v>31</v>
      </c>
      <c r="N9215" t="s">
        <v>32</v>
      </c>
      <c r="O9215">
        <v>11.5</v>
      </c>
      <c r="P9215" t="s">
        <v>677</v>
      </c>
      <c r="Q9215" t="s">
        <v>694</v>
      </c>
      <c r="R9215" t="s">
        <v>680</v>
      </c>
      <c r="S9215" t="s">
        <v>34</v>
      </c>
      <c r="T9215" t="s">
        <v>561</v>
      </c>
    </row>
    <row r="9216" spans="1:20">
      <c r="A9216" t="s">
        <v>694</v>
      </c>
      <c r="B9216" t="s">
        <v>677</v>
      </c>
      <c r="C9216" t="s">
        <v>697</v>
      </c>
      <c r="D9216" t="s">
        <v>698</v>
      </c>
      <c r="E9216" t="s">
        <v>25</v>
      </c>
      <c r="F9216" s="1">
        <v>40179</v>
      </c>
      <c r="G9216" t="s">
        <v>3202</v>
      </c>
      <c r="H9216">
        <v>201504</v>
      </c>
      <c r="I9216" t="s">
        <v>27</v>
      </c>
      <c r="J9216" t="s">
        <v>53</v>
      </c>
      <c r="K9216" t="s">
        <v>39</v>
      </c>
      <c r="L9216" t="s">
        <v>54</v>
      </c>
      <c r="M9216" t="s">
        <v>31</v>
      </c>
      <c r="N9216" t="s">
        <v>32</v>
      </c>
      <c r="O9216">
        <v>87.4</v>
      </c>
      <c r="P9216" t="s">
        <v>677</v>
      </c>
      <c r="Q9216" t="s">
        <v>694</v>
      </c>
      <c r="R9216" t="s">
        <v>680</v>
      </c>
      <c r="S9216" t="s">
        <v>34</v>
      </c>
      <c r="T9216" t="s">
        <v>561</v>
      </c>
    </row>
    <row r="9217" spans="1:20">
      <c r="A9217" t="s">
        <v>694</v>
      </c>
      <c r="B9217" t="s">
        <v>677</v>
      </c>
      <c r="C9217" t="s">
        <v>697</v>
      </c>
      <c r="D9217" t="s">
        <v>698</v>
      </c>
      <c r="E9217" t="s">
        <v>25</v>
      </c>
      <c r="F9217" s="1">
        <v>40179</v>
      </c>
      <c r="G9217" t="s">
        <v>3202</v>
      </c>
      <c r="H9217">
        <v>201504</v>
      </c>
      <c r="I9217" t="s">
        <v>27</v>
      </c>
      <c r="J9217" t="s">
        <v>53</v>
      </c>
      <c r="K9217" t="s">
        <v>44</v>
      </c>
      <c r="L9217" t="s">
        <v>54</v>
      </c>
      <c r="M9217" t="s">
        <v>31</v>
      </c>
      <c r="N9217" t="s">
        <v>32</v>
      </c>
      <c r="O9217">
        <v>6.71</v>
      </c>
      <c r="P9217" t="s">
        <v>677</v>
      </c>
      <c r="Q9217" t="s">
        <v>694</v>
      </c>
      <c r="R9217" t="s">
        <v>680</v>
      </c>
      <c r="S9217" t="s">
        <v>34</v>
      </c>
      <c r="T9217" t="s">
        <v>561</v>
      </c>
    </row>
    <row r="9218" spans="1:20">
      <c r="A9218" t="s">
        <v>694</v>
      </c>
      <c r="B9218" t="s">
        <v>677</v>
      </c>
      <c r="C9218" t="s">
        <v>701</v>
      </c>
      <c r="D9218" t="s">
        <v>702</v>
      </c>
      <c r="E9218" t="s">
        <v>25</v>
      </c>
      <c r="F9218" s="1">
        <v>40179</v>
      </c>
      <c r="G9218" t="s">
        <v>3202</v>
      </c>
      <c r="H9218">
        <v>201504</v>
      </c>
      <c r="I9218" t="s">
        <v>27</v>
      </c>
      <c r="J9218" t="s">
        <v>53</v>
      </c>
      <c r="K9218" t="s">
        <v>29</v>
      </c>
      <c r="L9218" t="s">
        <v>54</v>
      </c>
      <c r="M9218" t="s">
        <v>31</v>
      </c>
      <c r="N9218" t="s">
        <v>32</v>
      </c>
      <c r="O9218">
        <v>450.1</v>
      </c>
      <c r="P9218" t="s">
        <v>677</v>
      </c>
      <c r="Q9218" t="s">
        <v>694</v>
      </c>
      <c r="R9218" t="s">
        <v>680</v>
      </c>
      <c r="S9218" t="s">
        <v>34</v>
      </c>
      <c r="T9218" t="s">
        <v>561</v>
      </c>
    </row>
    <row r="9219" spans="1:20">
      <c r="A9219" t="s">
        <v>694</v>
      </c>
      <c r="B9219" t="s">
        <v>677</v>
      </c>
      <c r="C9219" t="s">
        <v>701</v>
      </c>
      <c r="D9219" t="s">
        <v>702</v>
      </c>
      <c r="E9219" t="s">
        <v>25</v>
      </c>
      <c r="F9219" s="1">
        <v>40179</v>
      </c>
      <c r="G9219" t="s">
        <v>3202</v>
      </c>
      <c r="H9219">
        <v>201504</v>
      </c>
      <c r="I9219" t="s">
        <v>27</v>
      </c>
      <c r="J9219" t="s">
        <v>53</v>
      </c>
      <c r="K9219" t="s">
        <v>36</v>
      </c>
      <c r="L9219" t="s">
        <v>54</v>
      </c>
      <c r="M9219" t="s">
        <v>31</v>
      </c>
      <c r="N9219" t="s">
        <v>32</v>
      </c>
      <c r="O9219">
        <v>450.1</v>
      </c>
      <c r="P9219" t="s">
        <v>677</v>
      </c>
      <c r="Q9219" t="s">
        <v>694</v>
      </c>
      <c r="R9219" t="s">
        <v>680</v>
      </c>
      <c r="S9219" t="s">
        <v>34</v>
      </c>
      <c r="T9219" t="s">
        <v>561</v>
      </c>
    </row>
    <row r="9220" spans="1:20">
      <c r="A9220" t="s">
        <v>694</v>
      </c>
      <c r="B9220" t="s">
        <v>677</v>
      </c>
      <c r="C9220" t="s">
        <v>701</v>
      </c>
      <c r="D9220" t="s">
        <v>702</v>
      </c>
      <c r="E9220" t="s">
        <v>25</v>
      </c>
      <c r="F9220" s="1">
        <v>40179</v>
      </c>
      <c r="G9220" t="s">
        <v>3202</v>
      </c>
      <c r="H9220">
        <v>201504</v>
      </c>
      <c r="I9220" t="s">
        <v>27</v>
      </c>
      <c r="J9220" t="s">
        <v>53</v>
      </c>
      <c r="K9220" t="s">
        <v>38</v>
      </c>
      <c r="L9220" t="s">
        <v>54</v>
      </c>
      <c r="M9220" t="s">
        <v>31</v>
      </c>
      <c r="N9220" t="s">
        <v>32</v>
      </c>
      <c r="O9220">
        <v>450.11</v>
      </c>
      <c r="P9220" t="s">
        <v>677</v>
      </c>
      <c r="Q9220" t="s">
        <v>694</v>
      </c>
      <c r="R9220" t="s">
        <v>680</v>
      </c>
      <c r="S9220" t="s">
        <v>34</v>
      </c>
      <c r="T9220" t="s">
        <v>561</v>
      </c>
    </row>
    <row r="9221" spans="1:20">
      <c r="A9221" t="s">
        <v>694</v>
      </c>
      <c r="B9221" t="s">
        <v>677</v>
      </c>
      <c r="C9221" t="s">
        <v>706</v>
      </c>
      <c r="D9221" t="s">
        <v>707</v>
      </c>
      <c r="E9221" t="s">
        <v>25</v>
      </c>
      <c r="F9221" s="1">
        <v>40179</v>
      </c>
      <c r="G9221" t="s">
        <v>3202</v>
      </c>
      <c r="H9221">
        <v>201504</v>
      </c>
      <c r="I9221" t="s">
        <v>27</v>
      </c>
      <c r="J9221" t="s">
        <v>28</v>
      </c>
      <c r="K9221" t="s">
        <v>36</v>
      </c>
      <c r="L9221" t="s">
        <v>30</v>
      </c>
      <c r="M9221" t="s">
        <v>31</v>
      </c>
      <c r="N9221" t="s">
        <v>32</v>
      </c>
      <c r="O9221">
        <v>5172.0600000000004</v>
      </c>
      <c r="P9221" t="s">
        <v>677</v>
      </c>
      <c r="Q9221" t="s">
        <v>694</v>
      </c>
      <c r="R9221" t="s">
        <v>680</v>
      </c>
      <c r="S9221" t="s">
        <v>34</v>
      </c>
      <c r="T9221" t="s">
        <v>561</v>
      </c>
    </row>
    <row r="9222" spans="1:20">
      <c r="A9222" t="s">
        <v>703</v>
      </c>
      <c r="B9222" t="s">
        <v>677</v>
      </c>
      <c r="C9222" t="s">
        <v>708</v>
      </c>
      <c r="D9222" t="s">
        <v>709</v>
      </c>
      <c r="E9222" t="s">
        <v>25</v>
      </c>
      <c r="F9222" s="1">
        <v>40179</v>
      </c>
      <c r="G9222" t="s">
        <v>3202</v>
      </c>
      <c r="H9222">
        <v>201504</v>
      </c>
      <c r="I9222" t="s">
        <v>27</v>
      </c>
      <c r="J9222" t="s">
        <v>28</v>
      </c>
      <c r="K9222" t="s">
        <v>36</v>
      </c>
      <c r="L9222" t="s">
        <v>30</v>
      </c>
      <c r="M9222" t="s">
        <v>31</v>
      </c>
      <c r="N9222" t="s">
        <v>32</v>
      </c>
      <c r="O9222">
        <v>946.1</v>
      </c>
      <c r="P9222" t="s">
        <v>677</v>
      </c>
      <c r="Q9222" t="s">
        <v>703</v>
      </c>
      <c r="R9222" t="s">
        <v>680</v>
      </c>
      <c r="S9222" t="s">
        <v>34</v>
      </c>
      <c r="T9222" t="s">
        <v>561</v>
      </c>
    </row>
    <row r="9223" spans="1:20">
      <c r="A9223" t="s">
        <v>703</v>
      </c>
      <c r="B9223" t="s">
        <v>677</v>
      </c>
      <c r="C9223" t="s">
        <v>708</v>
      </c>
      <c r="D9223" t="s">
        <v>709</v>
      </c>
      <c r="E9223" t="s">
        <v>25</v>
      </c>
      <c r="F9223" s="1">
        <v>40179</v>
      </c>
      <c r="G9223" t="s">
        <v>3202</v>
      </c>
      <c r="H9223">
        <v>201504</v>
      </c>
      <c r="I9223" t="s">
        <v>27</v>
      </c>
      <c r="J9223" t="s">
        <v>28</v>
      </c>
      <c r="K9223" t="s">
        <v>38</v>
      </c>
      <c r="L9223" t="s">
        <v>30</v>
      </c>
      <c r="M9223" t="s">
        <v>31</v>
      </c>
      <c r="N9223" t="s">
        <v>32</v>
      </c>
      <c r="O9223">
        <v>37843.31</v>
      </c>
      <c r="P9223" t="s">
        <v>677</v>
      </c>
      <c r="Q9223" t="s">
        <v>703</v>
      </c>
      <c r="R9223" t="s">
        <v>680</v>
      </c>
      <c r="S9223" t="s">
        <v>34</v>
      </c>
      <c r="T9223" t="s">
        <v>561</v>
      </c>
    </row>
    <row r="9224" spans="1:20">
      <c r="A9224" t="s">
        <v>703</v>
      </c>
      <c r="B9224" t="s">
        <v>677</v>
      </c>
      <c r="C9224" t="s">
        <v>708</v>
      </c>
      <c r="D9224" t="s">
        <v>709</v>
      </c>
      <c r="E9224" t="s">
        <v>25</v>
      </c>
      <c r="F9224" s="1">
        <v>40179</v>
      </c>
      <c r="G9224" t="s">
        <v>3202</v>
      </c>
      <c r="H9224">
        <v>201504</v>
      </c>
      <c r="I9224" t="s">
        <v>27</v>
      </c>
      <c r="J9224" t="s">
        <v>28</v>
      </c>
      <c r="K9224" t="s">
        <v>41</v>
      </c>
      <c r="L9224" t="s">
        <v>30</v>
      </c>
      <c r="M9224" t="s">
        <v>31</v>
      </c>
      <c r="N9224" t="s">
        <v>32</v>
      </c>
      <c r="O9224">
        <v>471.45</v>
      </c>
      <c r="P9224" t="s">
        <v>677</v>
      </c>
      <c r="Q9224" t="s">
        <v>703</v>
      </c>
      <c r="R9224" t="s">
        <v>680</v>
      </c>
      <c r="S9224" t="s">
        <v>34</v>
      </c>
      <c r="T9224" t="s">
        <v>561</v>
      </c>
    </row>
    <row r="9225" spans="1:20">
      <c r="A9225" t="s">
        <v>703</v>
      </c>
      <c r="B9225" t="s">
        <v>677</v>
      </c>
      <c r="C9225" t="s">
        <v>708</v>
      </c>
      <c r="D9225" t="s">
        <v>709</v>
      </c>
      <c r="E9225" t="s">
        <v>25</v>
      </c>
      <c r="F9225" s="1">
        <v>40179</v>
      </c>
      <c r="G9225" t="s">
        <v>3202</v>
      </c>
      <c r="H9225">
        <v>201504</v>
      </c>
      <c r="I9225" t="s">
        <v>27</v>
      </c>
      <c r="J9225" t="s">
        <v>28</v>
      </c>
      <c r="K9225" t="s">
        <v>44</v>
      </c>
      <c r="L9225" t="s">
        <v>30</v>
      </c>
      <c r="M9225" t="s">
        <v>31</v>
      </c>
      <c r="N9225" t="s">
        <v>32</v>
      </c>
      <c r="O9225">
        <v>1839.78</v>
      </c>
      <c r="P9225" t="s">
        <v>677</v>
      </c>
      <c r="Q9225" t="s">
        <v>703</v>
      </c>
      <c r="R9225" t="s">
        <v>680</v>
      </c>
      <c r="S9225" t="s">
        <v>34</v>
      </c>
      <c r="T9225" t="s">
        <v>561</v>
      </c>
    </row>
    <row r="9226" spans="1:20">
      <c r="A9226" t="s">
        <v>703</v>
      </c>
      <c r="B9226" t="s">
        <v>677</v>
      </c>
      <c r="C9226" t="s">
        <v>710</v>
      </c>
      <c r="D9226" t="s">
        <v>711</v>
      </c>
      <c r="E9226" t="s">
        <v>25</v>
      </c>
      <c r="F9226" s="1">
        <v>40179</v>
      </c>
      <c r="G9226" t="s">
        <v>3202</v>
      </c>
      <c r="H9226">
        <v>201504</v>
      </c>
      <c r="I9226" t="s">
        <v>27</v>
      </c>
      <c r="J9226" t="s">
        <v>28</v>
      </c>
      <c r="K9226" t="s">
        <v>29</v>
      </c>
      <c r="L9226" t="s">
        <v>30</v>
      </c>
      <c r="M9226" t="s">
        <v>31</v>
      </c>
      <c r="N9226" t="s">
        <v>32</v>
      </c>
      <c r="O9226">
        <v>341.8</v>
      </c>
      <c r="P9226" t="s">
        <v>677</v>
      </c>
      <c r="Q9226" t="s">
        <v>703</v>
      </c>
      <c r="R9226" t="s">
        <v>680</v>
      </c>
      <c r="S9226" t="s">
        <v>34</v>
      </c>
      <c r="T9226" t="s">
        <v>561</v>
      </c>
    </row>
    <row r="9227" spans="1:20">
      <c r="A9227" t="s">
        <v>703</v>
      </c>
      <c r="B9227" t="s">
        <v>677</v>
      </c>
      <c r="C9227" t="s">
        <v>710</v>
      </c>
      <c r="D9227" t="s">
        <v>711</v>
      </c>
      <c r="E9227" t="s">
        <v>25</v>
      </c>
      <c r="F9227" s="1">
        <v>40179</v>
      </c>
      <c r="G9227" t="s">
        <v>3202</v>
      </c>
      <c r="H9227">
        <v>201504</v>
      </c>
      <c r="I9227" t="s">
        <v>27</v>
      </c>
      <c r="J9227" t="s">
        <v>28</v>
      </c>
      <c r="K9227" t="s">
        <v>36</v>
      </c>
      <c r="L9227" t="s">
        <v>30</v>
      </c>
      <c r="M9227" t="s">
        <v>31</v>
      </c>
      <c r="N9227" t="s">
        <v>32</v>
      </c>
      <c r="O9227">
        <v>23.52</v>
      </c>
      <c r="P9227" t="s">
        <v>677</v>
      </c>
      <c r="Q9227" t="s">
        <v>703</v>
      </c>
      <c r="R9227" t="s">
        <v>680</v>
      </c>
      <c r="S9227" t="s">
        <v>34</v>
      </c>
      <c r="T9227" t="s">
        <v>561</v>
      </c>
    </row>
    <row r="9228" spans="1:20">
      <c r="A9228" t="s">
        <v>703</v>
      </c>
      <c r="B9228" t="s">
        <v>677</v>
      </c>
      <c r="C9228" t="s">
        <v>710</v>
      </c>
      <c r="D9228" t="s">
        <v>711</v>
      </c>
      <c r="E9228" t="s">
        <v>25</v>
      </c>
      <c r="F9228" s="1">
        <v>40179</v>
      </c>
      <c r="G9228" t="s">
        <v>3202</v>
      </c>
      <c r="H9228">
        <v>201504</v>
      </c>
      <c r="I9228" t="s">
        <v>27</v>
      </c>
      <c r="J9228" t="s">
        <v>28</v>
      </c>
      <c r="K9228" t="s">
        <v>37</v>
      </c>
      <c r="L9228" t="s">
        <v>30</v>
      </c>
      <c r="M9228" t="s">
        <v>31</v>
      </c>
      <c r="N9228" t="s">
        <v>32</v>
      </c>
      <c r="O9228">
        <v>366.82</v>
      </c>
      <c r="P9228" t="s">
        <v>677</v>
      </c>
      <c r="Q9228" t="s">
        <v>703</v>
      </c>
      <c r="R9228" t="s">
        <v>680</v>
      </c>
      <c r="S9228" t="s">
        <v>34</v>
      </c>
      <c r="T9228" t="s">
        <v>561</v>
      </c>
    </row>
    <row r="9229" spans="1:20">
      <c r="A9229" t="s">
        <v>703</v>
      </c>
      <c r="B9229" t="s">
        <v>677</v>
      </c>
      <c r="C9229" t="s">
        <v>710</v>
      </c>
      <c r="D9229" t="s">
        <v>711</v>
      </c>
      <c r="E9229" t="s">
        <v>25</v>
      </c>
      <c r="F9229" s="1">
        <v>40179</v>
      </c>
      <c r="G9229" t="s">
        <v>3202</v>
      </c>
      <c r="H9229">
        <v>201504</v>
      </c>
      <c r="I9229" t="s">
        <v>27</v>
      </c>
      <c r="J9229" t="s">
        <v>28</v>
      </c>
      <c r="K9229" t="s">
        <v>38</v>
      </c>
      <c r="L9229" t="s">
        <v>30</v>
      </c>
      <c r="M9229" t="s">
        <v>31</v>
      </c>
      <c r="N9229" t="s">
        <v>32</v>
      </c>
      <c r="O9229">
        <v>100.62</v>
      </c>
      <c r="P9229" t="s">
        <v>677</v>
      </c>
      <c r="Q9229" t="s">
        <v>703</v>
      </c>
      <c r="R9229" t="s">
        <v>680</v>
      </c>
      <c r="S9229" t="s">
        <v>34</v>
      </c>
      <c r="T9229" t="s">
        <v>561</v>
      </c>
    </row>
    <row r="9230" spans="1:20">
      <c r="A9230" t="s">
        <v>703</v>
      </c>
      <c r="B9230" t="s">
        <v>677</v>
      </c>
      <c r="C9230" t="s">
        <v>710</v>
      </c>
      <c r="D9230" t="s">
        <v>711</v>
      </c>
      <c r="E9230" t="s">
        <v>25</v>
      </c>
      <c r="F9230" s="1">
        <v>40179</v>
      </c>
      <c r="G9230" t="s">
        <v>3202</v>
      </c>
      <c r="H9230">
        <v>201504</v>
      </c>
      <c r="I9230" t="s">
        <v>27</v>
      </c>
      <c r="J9230" t="s">
        <v>28</v>
      </c>
      <c r="K9230" t="s">
        <v>40</v>
      </c>
      <c r="L9230" t="s">
        <v>30</v>
      </c>
      <c r="M9230" t="s">
        <v>31</v>
      </c>
      <c r="N9230" t="s">
        <v>32</v>
      </c>
      <c r="O9230">
        <v>135.82</v>
      </c>
      <c r="P9230" t="s">
        <v>677</v>
      </c>
      <c r="Q9230" t="s">
        <v>703</v>
      </c>
      <c r="R9230" t="s">
        <v>680</v>
      </c>
      <c r="S9230" t="s">
        <v>34</v>
      </c>
      <c r="T9230" t="s">
        <v>561</v>
      </c>
    </row>
    <row r="9231" spans="1:20">
      <c r="A9231" t="s">
        <v>703</v>
      </c>
      <c r="B9231" t="s">
        <v>677</v>
      </c>
      <c r="C9231" t="s">
        <v>710</v>
      </c>
      <c r="D9231" t="s">
        <v>711</v>
      </c>
      <c r="E9231" t="s">
        <v>25</v>
      </c>
      <c r="F9231" s="1">
        <v>40179</v>
      </c>
      <c r="G9231" t="s">
        <v>3202</v>
      </c>
      <c r="H9231">
        <v>201504</v>
      </c>
      <c r="I9231" t="s">
        <v>27</v>
      </c>
      <c r="J9231" t="s">
        <v>28</v>
      </c>
      <c r="K9231" t="s">
        <v>41</v>
      </c>
      <c r="L9231" t="s">
        <v>30</v>
      </c>
      <c r="M9231" t="s">
        <v>31</v>
      </c>
      <c r="N9231" t="s">
        <v>32</v>
      </c>
      <c r="O9231">
        <v>142.70000000000002</v>
      </c>
      <c r="P9231" t="s">
        <v>677</v>
      </c>
      <c r="Q9231" t="s">
        <v>703</v>
      </c>
      <c r="R9231" t="s">
        <v>680</v>
      </c>
      <c r="S9231" t="s">
        <v>34</v>
      </c>
      <c r="T9231" t="s">
        <v>561</v>
      </c>
    </row>
    <row r="9232" spans="1:20">
      <c r="A9232" t="s">
        <v>703</v>
      </c>
      <c r="B9232" t="s">
        <v>677</v>
      </c>
      <c r="C9232" t="s">
        <v>712</v>
      </c>
      <c r="D9232" t="s">
        <v>713</v>
      </c>
      <c r="E9232" t="s">
        <v>25</v>
      </c>
      <c r="F9232" s="1">
        <v>40179</v>
      </c>
      <c r="G9232" t="s">
        <v>3202</v>
      </c>
      <c r="H9232">
        <v>201504</v>
      </c>
      <c r="I9232" t="s">
        <v>27</v>
      </c>
      <c r="J9232" t="s">
        <v>28</v>
      </c>
      <c r="K9232" t="s">
        <v>29</v>
      </c>
      <c r="L9232" t="s">
        <v>30</v>
      </c>
      <c r="M9232" t="s">
        <v>31</v>
      </c>
      <c r="N9232" t="s">
        <v>32</v>
      </c>
      <c r="O9232">
        <v>2317.04</v>
      </c>
      <c r="P9232" t="s">
        <v>677</v>
      </c>
      <c r="Q9232" t="s">
        <v>703</v>
      </c>
      <c r="R9232" t="s">
        <v>680</v>
      </c>
      <c r="S9232" t="s">
        <v>34</v>
      </c>
      <c r="T9232" t="s">
        <v>561</v>
      </c>
    </row>
    <row r="9233" spans="1:20">
      <c r="A9233" t="s">
        <v>703</v>
      </c>
      <c r="B9233" t="s">
        <v>677</v>
      </c>
      <c r="C9233" t="s">
        <v>712</v>
      </c>
      <c r="D9233" t="s">
        <v>713</v>
      </c>
      <c r="E9233" t="s">
        <v>25</v>
      </c>
      <c r="F9233" s="1">
        <v>40179</v>
      </c>
      <c r="G9233" t="s">
        <v>3202</v>
      </c>
      <c r="H9233">
        <v>201504</v>
      </c>
      <c r="I9233" t="s">
        <v>27</v>
      </c>
      <c r="J9233" t="s">
        <v>28</v>
      </c>
      <c r="K9233" t="s">
        <v>36</v>
      </c>
      <c r="L9233" t="s">
        <v>30</v>
      </c>
      <c r="M9233" t="s">
        <v>31</v>
      </c>
      <c r="N9233" t="s">
        <v>32</v>
      </c>
      <c r="O9233">
        <v>15747.52</v>
      </c>
      <c r="P9233" t="s">
        <v>677</v>
      </c>
      <c r="Q9233" t="s">
        <v>703</v>
      </c>
      <c r="R9233" t="s">
        <v>680</v>
      </c>
      <c r="S9233" t="s">
        <v>34</v>
      </c>
      <c r="T9233" t="s">
        <v>561</v>
      </c>
    </row>
    <row r="9234" spans="1:20">
      <c r="A9234" t="s">
        <v>714</v>
      </c>
      <c r="B9234" t="s">
        <v>677</v>
      </c>
      <c r="C9234" t="s">
        <v>715</v>
      </c>
      <c r="D9234" t="s">
        <v>716</v>
      </c>
      <c r="E9234" t="s">
        <v>25</v>
      </c>
      <c r="F9234" s="1">
        <v>40179</v>
      </c>
      <c r="G9234" t="s">
        <v>3202</v>
      </c>
      <c r="H9234">
        <v>201504</v>
      </c>
      <c r="I9234" t="s">
        <v>27</v>
      </c>
      <c r="J9234" t="s">
        <v>53</v>
      </c>
      <c r="K9234" t="s">
        <v>29</v>
      </c>
      <c r="L9234" t="s">
        <v>54</v>
      </c>
      <c r="M9234" t="s">
        <v>31</v>
      </c>
      <c r="N9234" t="s">
        <v>32</v>
      </c>
      <c r="O9234">
        <v>38704.129999999997</v>
      </c>
      <c r="P9234" t="s">
        <v>677</v>
      </c>
      <c r="Q9234" t="s">
        <v>714</v>
      </c>
      <c r="R9234" t="s">
        <v>680</v>
      </c>
      <c r="S9234" t="s">
        <v>34</v>
      </c>
      <c r="T9234" t="s">
        <v>561</v>
      </c>
    </row>
    <row r="9235" spans="1:20">
      <c r="A9235" t="s">
        <v>714</v>
      </c>
      <c r="B9235" t="s">
        <v>677</v>
      </c>
      <c r="C9235" t="s">
        <v>715</v>
      </c>
      <c r="D9235" t="s">
        <v>716</v>
      </c>
      <c r="E9235" t="s">
        <v>25</v>
      </c>
      <c r="F9235" s="1">
        <v>40179</v>
      </c>
      <c r="G9235" t="s">
        <v>3202</v>
      </c>
      <c r="H9235">
        <v>201504</v>
      </c>
      <c r="I9235" t="s">
        <v>27</v>
      </c>
      <c r="J9235" t="s">
        <v>53</v>
      </c>
      <c r="K9235" t="s">
        <v>36</v>
      </c>
      <c r="L9235" t="s">
        <v>54</v>
      </c>
      <c r="M9235" t="s">
        <v>31</v>
      </c>
      <c r="N9235" t="s">
        <v>32</v>
      </c>
      <c r="O9235">
        <v>2565.71</v>
      </c>
      <c r="P9235" t="s">
        <v>677</v>
      </c>
      <c r="Q9235" t="s">
        <v>714</v>
      </c>
      <c r="R9235" t="s">
        <v>680</v>
      </c>
      <c r="S9235" t="s">
        <v>34</v>
      </c>
      <c r="T9235" t="s">
        <v>561</v>
      </c>
    </row>
    <row r="9236" spans="1:20">
      <c r="A9236" t="s">
        <v>714</v>
      </c>
      <c r="B9236" t="s">
        <v>677</v>
      </c>
      <c r="C9236" t="s">
        <v>715</v>
      </c>
      <c r="D9236" t="s">
        <v>716</v>
      </c>
      <c r="E9236" t="s">
        <v>25</v>
      </c>
      <c r="F9236" s="1">
        <v>40179</v>
      </c>
      <c r="G9236" t="s">
        <v>3202</v>
      </c>
      <c r="H9236">
        <v>201504</v>
      </c>
      <c r="I9236" t="s">
        <v>27</v>
      </c>
      <c r="J9236" t="s">
        <v>53</v>
      </c>
      <c r="K9236" t="s">
        <v>37</v>
      </c>
      <c r="L9236" t="s">
        <v>54</v>
      </c>
      <c r="M9236" t="s">
        <v>31</v>
      </c>
      <c r="N9236" t="s">
        <v>32</v>
      </c>
      <c r="O9236">
        <v>1391.3700000000001</v>
      </c>
      <c r="P9236" t="s">
        <v>677</v>
      </c>
      <c r="Q9236" t="s">
        <v>714</v>
      </c>
      <c r="R9236" t="s">
        <v>680</v>
      </c>
      <c r="S9236" t="s">
        <v>34</v>
      </c>
      <c r="T9236" t="s">
        <v>561</v>
      </c>
    </row>
    <row r="9237" spans="1:20">
      <c r="A9237" t="s">
        <v>714</v>
      </c>
      <c r="B9237" t="s">
        <v>677</v>
      </c>
      <c r="C9237" t="s">
        <v>715</v>
      </c>
      <c r="D9237" t="s">
        <v>716</v>
      </c>
      <c r="E9237" t="s">
        <v>25</v>
      </c>
      <c r="F9237" s="1">
        <v>40179</v>
      </c>
      <c r="G9237" t="s">
        <v>3202</v>
      </c>
      <c r="H9237">
        <v>201504</v>
      </c>
      <c r="I9237" t="s">
        <v>27</v>
      </c>
      <c r="J9237" t="s">
        <v>53</v>
      </c>
      <c r="K9237" t="s">
        <v>38</v>
      </c>
      <c r="L9237" t="s">
        <v>54</v>
      </c>
      <c r="M9237" t="s">
        <v>31</v>
      </c>
      <c r="N9237" t="s">
        <v>32</v>
      </c>
      <c r="O9237">
        <v>1285.3500000000001</v>
      </c>
      <c r="P9237" t="s">
        <v>677</v>
      </c>
      <c r="Q9237" t="s">
        <v>714</v>
      </c>
      <c r="R9237" t="s">
        <v>680</v>
      </c>
      <c r="S9237" t="s">
        <v>34</v>
      </c>
      <c r="T9237" t="s">
        <v>561</v>
      </c>
    </row>
    <row r="9238" spans="1:20">
      <c r="A9238" t="s">
        <v>714</v>
      </c>
      <c r="B9238" t="s">
        <v>677</v>
      </c>
      <c r="C9238" t="s">
        <v>715</v>
      </c>
      <c r="D9238" t="s">
        <v>716</v>
      </c>
      <c r="E9238" t="s">
        <v>25</v>
      </c>
      <c r="F9238" s="1">
        <v>40179</v>
      </c>
      <c r="G9238" t="s">
        <v>3202</v>
      </c>
      <c r="H9238">
        <v>201504</v>
      </c>
      <c r="I9238" t="s">
        <v>27</v>
      </c>
      <c r="J9238" t="s">
        <v>53</v>
      </c>
      <c r="K9238" t="s">
        <v>39</v>
      </c>
      <c r="L9238" t="s">
        <v>54</v>
      </c>
      <c r="M9238" t="s">
        <v>31</v>
      </c>
      <c r="N9238" t="s">
        <v>32</v>
      </c>
      <c r="O9238">
        <v>521.6</v>
      </c>
      <c r="P9238" t="s">
        <v>677</v>
      </c>
      <c r="Q9238" t="s">
        <v>714</v>
      </c>
      <c r="R9238" t="s">
        <v>680</v>
      </c>
      <c r="S9238" t="s">
        <v>34</v>
      </c>
      <c r="T9238" t="s">
        <v>561</v>
      </c>
    </row>
    <row r="9239" spans="1:20">
      <c r="A9239" t="s">
        <v>714</v>
      </c>
      <c r="B9239" t="s">
        <v>677</v>
      </c>
      <c r="C9239" t="s">
        <v>715</v>
      </c>
      <c r="D9239" t="s">
        <v>716</v>
      </c>
      <c r="E9239" t="s">
        <v>25</v>
      </c>
      <c r="F9239" s="1">
        <v>40179</v>
      </c>
      <c r="G9239" t="s">
        <v>3202</v>
      </c>
      <c r="H9239">
        <v>201504</v>
      </c>
      <c r="I9239" t="s">
        <v>27</v>
      </c>
      <c r="J9239" t="s">
        <v>53</v>
      </c>
      <c r="K9239" t="s">
        <v>41</v>
      </c>
      <c r="L9239" t="s">
        <v>54</v>
      </c>
      <c r="M9239" t="s">
        <v>31</v>
      </c>
      <c r="N9239" t="s">
        <v>32</v>
      </c>
      <c r="O9239">
        <v>493.81</v>
      </c>
      <c r="P9239" t="s">
        <v>677</v>
      </c>
      <c r="Q9239" t="s">
        <v>714</v>
      </c>
      <c r="R9239" t="s">
        <v>680</v>
      </c>
      <c r="S9239" t="s">
        <v>34</v>
      </c>
      <c r="T9239" t="s">
        <v>561</v>
      </c>
    </row>
    <row r="9240" spans="1:20">
      <c r="A9240" t="s">
        <v>714</v>
      </c>
      <c r="B9240" t="s">
        <v>677</v>
      </c>
      <c r="C9240" t="s">
        <v>715</v>
      </c>
      <c r="D9240" t="s">
        <v>716</v>
      </c>
      <c r="E9240" t="s">
        <v>25</v>
      </c>
      <c r="F9240" s="1">
        <v>40179</v>
      </c>
      <c r="G9240" t="s">
        <v>3202</v>
      </c>
      <c r="H9240">
        <v>201504</v>
      </c>
      <c r="I9240" t="s">
        <v>27</v>
      </c>
      <c r="J9240" t="s">
        <v>53</v>
      </c>
      <c r="K9240" t="s">
        <v>44</v>
      </c>
      <c r="L9240" t="s">
        <v>54</v>
      </c>
      <c r="M9240" t="s">
        <v>31</v>
      </c>
      <c r="N9240" t="s">
        <v>32</v>
      </c>
      <c r="O9240">
        <v>139.02000000000001</v>
      </c>
      <c r="P9240" t="s">
        <v>677</v>
      </c>
      <c r="Q9240" t="s">
        <v>714</v>
      </c>
      <c r="R9240" t="s">
        <v>680</v>
      </c>
      <c r="S9240" t="s">
        <v>34</v>
      </c>
      <c r="T9240" t="s">
        <v>561</v>
      </c>
    </row>
    <row r="9241" spans="1:20">
      <c r="A9241" t="s">
        <v>694</v>
      </c>
      <c r="B9241" t="s">
        <v>677</v>
      </c>
      <c r="C9241" t="s">
        <v>717</v>
      </c>
      <c r="D9241" t="s">
        <v>718</v>
      </c>
      <c r="E9241" t="s">
        <v>25</v>
      </c>
      <c r="F9241" s="1">
        <v>40179</v>
      </c>
      <c r="G9241" t="s">
        <v>3202</v>
      </c>
      <c r="H9241">
        <v>201504</v>
      </c>
      <c r="I9241" t="s">
        <v>27</v>
      </c>
      <c r="J9241" t="s">
        <v>53</v>
      </c>
      <c r="K9241" t="s">
        <v>29</v>
      </c>
      <c r="L9241" t="s">
        <v>54</v>
      </c>
      <c r="M9241" t="s">
        <v>31</v>
      </c>
      <c r="N9241" t="s">
        <v>32</v>
      </c>
      <c r="O9241">
        <v>13490.68</v>
      </c>
      <c r="P9241" t="s">
        <v>677</v>
      </c>
      <c r="Q9241" t="s">
        <v>694</v>
      </c>
      <c r="R9241" t="s">
        <v>680</v>
      </c>
      <c r="S9241" t="s">
        <v>34</v>
      </c>
      <c r="T9241" t="s">
        <v>561</v>
      </c>
    </row>
    <row r="9242" spans="1:20">
      <c r="A9242" t="s">
        <v>694</v>
      </c>
      <c r="B9242" t="s">
        <v>677</v>
      </c>
      <c r="C9242" t="s">
        <v>717</v>
      </c>
      <c r="D9242" t="s">
        <v>718</v>
      </c>
      <c r="E9242" t="s">
        <v>25</v>
      </c>
      <c r="F9242" s="1">
        <v>40179</v>
      </c>
      <c r="G9242" t="s">
        <v>3202</v>
      </c>
      <c r="H9242">
        <v>201504</v>
      </c>
      <c r="I9242" t="s">
        <v>27</v>
      </c>
      <c r="J9242" t="s">
        <v>53</v>
      </c>
      <c r="K9242" t="s">
        <v>36</v>
      </c>
      <c r="L9242" t="s">
        <v>54</v>
      </c>
      <c r="M9242" t="s">
        <v>31</v>
      </c>
      <c r="N9242" t="s">
        <v>32</v>
      </c>
      <c r="O9242">
        <v>6695.75</v>
      </c>
      <c r="P9242" t="s">
        <v>677</v>
      </c>
      <c r="Q9242" t="s">
        <v>694</v>
      </c>
      <c r="R9242" t="s">
        <v>680</v>
      </c>
      <c r="S9242" t="s">
        <v>34</v>
      </c>
      <c r="T9242" t="s">
        <v>561</v>
      </c>
    </row>
    <row r="9243" spans="1:20">
      <c r="A9243" t="s">
        <v>703</v>
      </c>
      <c r="B9243" t="s">
        <v>677</v>
      </c>
      <c r="C9243" t="s">
        <v>719</v>
      </c>
      <c r="D9243" t="s">
        <v>720</v>
      </c>
      <c r="E9243" t="s">
        <v>25</v>
      </c>
      <c r="F9243" s="1">
        <v>40179</v>
      </c>
      <c r="G9243" t="s">
        <v>3202</v>
      </c>
      <c r="H9243">
        <v>201504</v>
      </c>
      <c r="I9243" t="s">
        <v>27</v>
      </c>
      <c r="J9243" t="s">
        <v>53</v>
      </c>
      <c r="K9243" t="s">
        <v>36</v>
      </c>
      <c r="L9243" t="s">
        <v>54</v>
      </c>
      <c r="M9243" t="s">
        <v>31</v>
      </c>
      <c r="N9243" t="s">
        <v>32</v>
      </c>
      <c r="O9243">
        <v>4039.86</v>
      </c>
      <c r="P9243" t="s">
        <v>677</v>
      </c>
      <c r="Q9243" t="s">
        <v>703</v>
      </c>
      <c r="R9243" t="s">
        <v>680</v>
      </c>
      <c r="S9243" t="s">
        <v>34</v>
      </c>
      <c r="T9243" t="s">
        <v>561</v>
      </c>
    </row>
    <row r="9244" spans="1:20">
      <c r="A9244" t="s">
        <v>703</v>
      </c>
      <c r="B9244" t="s">
        <v>677</v>
      </c>
      <c r="C9244" t="s">
        <v>719</v>
      </c>
      <c r="D9244" t="s">
        <v>720</v>
      </c>
      <c r="E9244" t="s">
        <v>25</v>
      </c>
      <c r="F9244" s="1">
        <v>40179</v>
      </c>
      <c r="G9244" t="s">
        <v>3202</v>
      </c>
      <c r="H9244">
        <v>201504</v>
      </c>
      <c r="I9244" t="s">
        <v>27</v>
      </c>
      <c r="J9244" t="s">
        <v>53</v>
      </c>
      <c r="K9244" t="s">
        <v>41</v>
      </c>
      <c r="L9244" t="s">
        <v>54</v>
      </c>
      <c r="M9244" t="s">
        <v>31</v>
      </c>
      <c r="N9244" t="s">
        <v>32</v>
      </c>
      <c r="O9244">
        <v>11433.45</v>
      </c>
      <c r="P9244" t="s">
        <v>677</v>
      </c>
      <c r="Q9244" t="s">
        <v>703</v>
      </c>
      <c r="R9244" t="s">
        <v>680</v>
      </c>
      <c r="S9244" t="s">
        <v>34</v>
      </c>
      <c r="T9244" t="s">
        <v>561</v>
      </c>
    </row>
    <row r="9245" spans="1:20">
      <c r="A9245" t="s">
        <v>725</v>
      </c>
      <c r="B9245" t="s">
        <v>677</v>
      </c>
      <c r="C9245" t="s">
        <v>726</v>
      </c>
      <c r="D9245" t="s">
        <v>727</v>
      </c>
      <c r="E9245" t="s">
        <v>25</v>
      </c>
      <c r="F9245" s="1">
        <v>40179</v>
      </c>
      <c r="G9245" t="s">
        <v>3202</v>
      </c>
      <c r="H9245">
        <v>201504</v>
      </c>
      <c r="I9245" t="s">
        <v>27</v>
      </c>
      <c r="J9245" t="s">
        <v>28</v>
      </c>
      <c r="K9245" t="s">
        <v>29</v>
      </c>
      <c r="L9245" t="s">
        <v>30</v>
      </c>
      <c r="M9245" t="s">
        <v>31</v>
      </c>
      <c r="N9245" t="s">
        <v>32</v>
      </c>
      <c r="O9245">
        <v>30207.18</v>
      </c>
      <c r="P9245" t="s">
        <v>677</v>
      </c>
      <c r="Q9245" t="s">
        <v>725</v>
      </c>
      <c r="R9245" t="s">
        <v>680</v>
      </c>
      <c r="S9245" t="s">
        <v>34</v>
      </c>
      <c r="T9245" t="s">
        <v>561</v>
      </c>
    </row>
    <row r="9246" spans="1:20">
      <c r="A9246" t="s">
        <v>725</v>
      </c>
      <c r="B9246" t="s">
        <v>677</v>
      </c>
      <c r="C9246" t="s">
        <v>726</v>
      </c>
      <c r="D9246" t="s">
        <v>727</v>
      </c>
      <c r="E9246" t="s">
        <v>25</v>
      </c>
      <c r="F9246" s="1">
        <v>40179</v>
      </c>
      <c r="G9246" t="s">
        <v>3202</v>
      </c>
      <c r="H9246">
        <v>201504</v>
      </c>
      <c r="I9246" t="s">
        <v>27</v>
      </c>
      <c r="J9246" t="s">
        <v>28</v>
      </c>
      <c r="K9246" t="s">
        <v>36</v>
      </c>
      <c r="L9246" t="s">
        <v>30</v>
      </c>
      <c r="M9246" t="s">
        <v>31</v>
      </c>
      <c r="N9246" t="s">
        <v>32</v>
      </c>
      <c r="O9246">
        <v>3929.89</v>
      </c>
      <c r="P9246" t="s">
        <v>677</v>
      </c>
      <c r="Q9246" t="s">
        <v>725</v>
      </c>
      <c r="R9246" t="s">
        <v>680</v>
      </c>
      <c r="S9246" t="s">
        <v>34</v>
      </c>
      <c r="T9246" t="s">
        <v>561</v>
      </c>
    </row>
    <row r="9247" spans="1:20">
      <c r="A9247" t="s">
        <v>725</v>
      </c>
      <c r="B9247" t="s">
        <v>677</v>
      </c>
      <c r="C9247" t="s">
        <v>726</v>
      </c>
      <c r="D9247" t="s">
        <v>727</v>
      </c>
      <c r="E9247" t="s">
        <v>25</v>
      </c>
      <c r="F9247" s="1">
        <v>40179</v>
      </c>
      <c r="G9247" t="s">
        <v>3202</v>
      </c>
      <c r="H9247">
        <v>201504</v>
      </c>
      <c r="I9247" t="s">
        <v>27</v>
      </c>
      <c r="J9247" t="s">
        <v>28</v>
      </c>
      <c r="K9247" t="s">
        <v>40</v>
      </c>
      <c r="L9247" t="s">
        <v>30</v>
      </c>
      <c r="M9247" t="s">
        <v>31</v>
      </c>
      <c r="N9247" t="s">
        <v>32</v>
      </c>
      <c r="O9247">
        <v>13323.16</v>
      </c>
      <c r="P9247" t="s">
        <v>677</v>
      </c>
      <c r="Q9247" t="s">
        <v>725</v>
      </c>
      <c r="R9247" t="s">
        <v>680</v>
      </c>
      <c r="S9247" t="s">
        <v>34</v>
      </c>
      <c r="T9247" t="s">
        <v>561</v>
      </c>
    </row>
    <row r="9248" spans="1:20">
      <c r="A9248" t="s">
        <v>676</v>
      </c>
      <c r="B9248" t="s">
        <v>677</v>
      </c>
      <c r="C9248" t="s">
        <v>728</v>
      </c>
      <c r="D9248" t="s">
        <v>729</v>
      </c>
      <c r="E9248" t="s">
        <v>25</v>
      </c>
      <c r="F9248" s="1">
        <v>40179</v>
      </c>
      <c r="G9248" t="s">
        <v>3202</v>
      </c>
      <c r="H9248">
        <v>201504</v>
      </c>
      <c r="I9248" t="s">
        <v>27</v>
      </c>
      <c r="J9248" t="s">
        <v>28</v>
      </c>
      <c r="K9248" t="s">
        <v>29</v>
      </c>
      <c r="L9248" t="s">
        <v>30</v>
      </c>
      <c r="M9248" t="s">
        <v>31</v>
      </c>
      <c r="N9248" t="s">
        <v>32</v>
      </c>
      <c r="O9248">
        <v>-1000.53</v>
      </c>
      <c r="P9248" t="s">
        <v>677</v>
      </c>
      <c r="Q9248" t="s">
        <v>676</v>
      </c>
      <c r="R9248" t="s">
        <v>680</v>
      </c>
      <c r="S9248" t="s">
        <v>34</v>
      </c>
      <c r="T9248" t="s">
        <v>561</v>
      </c>
    </row>
    <row r="9249" spans="1:20">
      <c r="A9249" t="s">
        <v>676</v>
      </c>
      <c r="B9249" t="s">
        <v>677</v>
      </c>
      <c r="C9249" t="s">
        <v>728</v>
      </c>
      <c r="D9249" t="s">
        <v>729</v>
      </c>
      <c r="E9249" t="s">
        <v>25</v>
      </c>
      <c r="F9249" s="1">
        <v>40179</v>
      </c>
      <c r="G9249" t="s">
        <v>3202</v>
      </c>
      <c r="H9249">
        <v>201504</v>
      </c>
      <c r="I9249" t="s">
        <v>27</v>
      </c>
      <c r="J9249" t="s">
        <v>28</v>
      </c>
      <c r="K9249" t="s">
        <v>36</v>
      </c>
      <c r="L9249" t="s">
        <v>30</v>
      </c>
      <c r="M9249" t="s">
        <v>31</v>
      </c>
      <c r="N9249" t="s">
        <v>32</v>
      </c>
      <c r="O9249">
        <v>-2726.91</v>
      </c>
      <c r="P9249" t="s">
        <v>677</v>
      </c>
      <c r="Q9249" t="s">
        <v>676</v>
      </c>
      <c r="R9249" t="s">
        <v>680</v>
      </c>
      <c r="S9249" t="s">
        <v>34</v>
      </c>
      <c r="T9249" t="s">
        <v>561</v>
      </c>
    </row>
    <row r="9250" spans="1:20">
      <c r="A9250" t="s">
        <v>676</v>
      </c>
      <c r="B9250" t="s">
        <v>677</v>
      </c>
      <c r="C9250" t="s">
        <v>728</v>
      </c>
      <c r="D9250" t="s">
        <v>729</v>
      </c>
      <c r="E9250" t="s">
        <v>25</v>
      </c>
      <c r="F9250" s="1">
        <v>40179</v>
      </c>
      <c r="G9250" t="s">
        <v>3202</v>
      </c>
      <c r="H9250">
        <v>201504</v>
      </c>
      <c r="I9250" t="s">
        <v>27</v>
      </c>
      <c r="J9250" t="s">
        <v>28</v>
      </c>
      <c r="K9250" t="s">
        <v>37</v>
      </c>
      <c r="L9250" t="s">
        <v>30</v>
      </c>
      <c r="M9250" t="s">
        <v>31</v>
      </c>
      <c r="N9250" t="s">
        <v>32</v>
      </c>
      <c r="O9250">
        <v>0</v>
      </c>
      <c r="P9250" t="s">
        <v>677</v>
      </c>
      <c r="Q9250" t="s">
        <v>676</v>
      </c>
      <c r="R9250" t="s">
        <v>680</v>
      </c>
      <c r="S9250" t="s">
        <v>34</v>
      </c>
      <c r="T9250" t="s">
        <v>561</v>
      </c>
    </row>
    <row r="9251" spans="1:20">
      <c r="A9251" t="s">
        <v>676</v>
      </c>
      <c r="B9251" t="s">
        <v>677</v>
      </c>
      <c r="C9251" t="s">
        <v>728</v>
      </c>
      <c r="D9251" t="s">
        <v>729</v>
      </c>
      <c r="E9251" t="s">
        <v>25</v>
      </c>
      <c r="F9251" s="1">
        <v>40179</v>
      </c>
      <c r="G9251" t="s">
        <v>3202</v>
      </c>
      <c r="H9251">
        <v>201504</v>
      </c>
      <c r="I9251" t="s">
        <v>27</v>
      </c>
      <c r="J9251" t="s">
        <v>28</v>
      </c>
      <c r="K9251" t="s">
        <v>38</v>
      </c>
      <c r="L9251" t="s">
        <v>30</v>
      </c>
      <c r="M9251" t="s">
        <v>31</v>
      </c>
      <c r="N9251" t="s">
        <v>32</v>
      </c>
      <c r="O9251">
        <v>-186.98</v>
      </c>
      <c r="P9251" t="s">
        <v>677</v>
      </c>
      <c r="Q9251" t="s">
        <v>676</v>
      </c>
      <c r="R9251" t="s">
        <v>680</v>
      </c>
      <c r="S9251" t="s">
        <v>34</v>
      </c>
      <c r="T9251" t="s">
        <v>561</v>
      </c>
    </row>
    <row r="9252" spans="1:20">
      <c r="A9252" t="s">
        <v>676</v>
      </c>
      <c r="B9252" t="s">
        <v>677</v>
      </c>
      <c r="C9252" t="s">
        <v>728</v>
      </c>
      <c r="D9252" t="s">
        <v>729</v>
      </c>
      <c r="E9252" t="s">
        <v>25</v>
      </c>
      <c r="F9252" s="1">
        <v>40179</v>
      </c>
      <c r="G9252" t="s">
        <v>3202</v>
      </c>
      <c r="H9252">
        <v>201504</v>
      </c>
      <c r="I9252" t="s">
        <v>27</v>
      </c>
      <c r="J9252" t="s">
        <v>28</v>
      </c>
      <c r="K9252" t="s">
        <v>39</v>
      </c>
      <c r="L9252" t="s">
        <v>30</v>
      </c>
      <c r="M9252" t="s">
        <v>31</v>
      </c>
      <c r="N9252" t="s">
        <v>32</v>
      </c>
      <c r="O9252">
        <v>-0.01</v>
      </c>
      <c r="P9252" t="s">
        <v>677</v>
      </c>
      <c r="Q9252" t="s">
        <v>676</v>
      </c>
      <c r="R9252" t="s">
        <v>680</v>
      </c>
      <c r="S9252" t="s">
        <v>34</v>
      </c>
      <c r="T9252" t="s">
        <v>561</v>
      </c>
    </row>
    <row r="9253" spans="1:20">
      <c r="A9253" t="s">
        <v>676</v>
      </c>
      <c r="B9253" t="s">
        <v>677</v>
      </c>
      <c r="C9253" t="s">
        <v>728</v>
      </c>
      <c r="D9253" t="s">
        <v>729</v>
      </c>
      <c r="E9253" t="s">
        <v>25</v>
      </c>
      <c r="F9253" s="1">
        <v>40179</v>
      </c>
      <c r="G9253" t="s">
        <v>3202</v>
      </c>
      <c r="H9253">
        <v>201504</v>
      </c>
      <c r="I9253" t="s">
        <v>27</v>
      </c>
      <c r="J9253" t="s">
        <v>28</v>
      </c>
      <c r="K9253" t="s">
        <v>41</v>
      </c>
      <c r="L9253" t="s">
        <v>30</v>
      </c>
      <c r="M9253" t="s">
        <v>31</v>
      </c>
      <c r="N9253" t="s">
        <v>32</v>
      </c>
      <c r="O9253">
        <v>-12.11</v>
      </c>
      <c r="P9253" t="s">
        <v>677</v>
      </c>
      <c r="Q9253" t="s">
        <v>676</v>
      </c>
      <c r="R9253" t="s">
        <v>680</v>
      </c>
      <c r="S9253" t="s">
        <v>34</v>
      </c>
      <c r="T9253" t="s">
        <v>561</v>
      </c>
    </row>
    <row r="9254" spans="1:20">
      <c r="A9254" t="s">
        <v>676</v>
      </c>
      <c r="B9254" t="s">
        <v>677</v>
      </c>
      <c r="C9254" t="s">
        <v>730</v>
      </c>
      <c r="D9254" t="s">
        <v>731</v>
      </c>
      <c r="E9254" t="s">
        <v>25</v>
      </c>
      <c r="F9254" s="1">
        <v>40179</v>
      </c>
      <c r="G9254" t="s">
        <v>3202</v>
      </c>
      <c r="H9254">
        <v>201504</v>
      </c>
      <c r="I9254" t="s">
        <v>27</v>
      </c>
      <c r="J9254" t="s">
        <v>28</v>
      </c>
      <c r="K9254" t="s">
        <v>29</v>
      </c>
      <c r="L9254" t="s">
        <v>30</v>
      </c>
      <c r="M9254" t="s">
        <v>31</v>
      </c>
      <c r="N9254" t="s">
        <v>32</v>
      </c>
      <c r="O9254">
        <v>20170.060000000001</v>
      </c>
      <c r="P9254" t="s">
        <v>677</v>
      </c>
      <c r="Q9254" t="s">
        <v>676</v>
      </c>
      <c r="R9254" t="s">
        <v>680</v>
      </c>
      <c r="S9254" t="s">
        <v>34</v>
      </c>
      <c r="T9254" t="s">
        <v>561</v>
      </c>
    </row>
    <row r="9255" spans="1:20">
      <c r="A9255" t="s">
        <v>676</v>
      </c>
      <c r="B9255" t="s">
        <v>677</v>
      </c>
      <c r="C9255" t="s">
        <v>730</v>
      </c>
      <c r="D9255" t="s">
        <v>731</v>
      </c>
      <c r="E9255" t="s">
        <v>25</v>
      </c>
      <c r="F9255" s="1">
        <v>40179</v>
      </c>
      <c r="G9255" t="s">
        <v>3202</v>
      </c>
      <c r="H9255">
        <v>201504</v>
      </c>
      <c r="I9255" t="s">
        <v>27</v>
      </c>
      <c r="J9255" t="s">
        <v>28</v>
      </c>
      <c r="K9255" t="s">
        <v>36</v>
      </c>
      <c r="L9255" t="s">
        <v>30</v>
      </c>
      <c r="M9255" t="s">
        <v>31</v>
      </c>
      <c r="N9255" t="s">
        <v>32</v>
      </c>
      <c r="O9255">
        <v>12073.62</v>
      </c>
      <c r="P9255" t="s">
        <v>677</v>
      </c>
      <c r="Q9255" t="s">
        <v>676</v>
      </c>
      <c r="R9255" t="s">
        <v>680</v>
      </c>
      <c r="S9255" t="s">
        <v>34</v>
      </c>
      <c r="T9255" t="s">
        <v>561</v>
      </c>
    </row>
    <row r="9256" spans="1:20">
      <c r="A9256" t="s">
        <v>676</v>
      </c>
      <c r="B9256" t="s">
        <v>677</v>
      </c>
      <c r="C9256" t="s">
        <v>730</v>
      </c>
      <c r="D9256" t="s">
        <v>731</v>
      </c>
      <c r="E9256" t="s">
        <v>25</v>
      </c>
      <c r="F9256" s="1">
        <v>40179</v>
      </c>
      <c r="G9256" t="s">
        <v>3202</v>
      </c>
      <c r="H9256">
        <v>201504</v>
      </c>
      <c r="I9256" t="s">
        <v>27</v>
      </c>
      <c r="J9256" t="s">
        <v>28</v>
      </c>
      <c r="K9256" t="s">
        <v>37</v>
      </c>
      <c r="L9256" t="s">
        <v>30</v>
      </c>
      <c r="M9256" t="s">
        <v>31</v>
      </c>
      <c r="N9256" t="s">
        <v>32</v>
      </c>
      <c r="O9256">
        <v>10808.93</v>
      </c>
      <c r="P9256" t="s">
        <v>677</v>
      </c>
      <c r="Q9256" t="s">
        <v>676</v>
      </c>
      <c r="R9256" t="s">
        <v>680</v>
      </c>
      <c r="S9256" t="s">
        <v>34</v>
      </c>
      <c r="T9256" t="s">
        <v>561</v>
      </c>
    </row>
    <row r="9257" spans="1:20">
      <c r="A9257" t="s">
        <v>676</v>
      </c>
      <c r="B9257" t="s">
        <v>677</v>
      </c>
      <c r="C9257" t="s">
        <v>730</v>
      </c>
      <c r="D9257" t="s">
        <v>731</v>
      </c>
      <c r="E9257" t="s">
        <v>25</v>
      </c>
      <c r="F9257" s="1">
        <v>40179</v>
      </c>
      <c r="G9257" t="s">
        <v>3202</v>
      </c>
      <c r="H9257">
        <v>201504</v>
      </c>
      <c r="I9257" t="s">
        <v>27</v>
      </c>
      <c r="J9257" t="s">
        <v>28</v>
      </c>
      <c r="K9257" t="s">
        <v>38</v>
      </c>
      <c r="L9257" t="s">
        <v>30</v>
      </c>
      <c r="M9257" t="s">
        <v>31</v>
      </c>
      <c r="N9257" t="s">
        <v>32</v>
      </c>
      <c r="O9257">
        <v>6737</v>
      </c>
      <c r="P9257" t="s">
        <v>677</v>
      </c>
      <c r="Q9257" t="s">
        <v>676</v>
      </c>
      <c r="R9257" t="s">
        <v>680</v>
      </c>
      <c r="S9257" t="s">
        <v>34</v>
      </c>
      <c r="T9257" t="s">
        <v>561</v>
      </c>
    </row>
    <row r="9258" spans="1:20">
      <c r="A9258" t="s">
        <v>676</v>
      </c>
      <c r="B9258" t="s">
        <v>677</v>
      </c>
      <c r="C9258" t="s">
        <v>730</v>
      </c>
      <c r="D9258" t="s">
        <v>731</v>
      </c>
      <c r="E9258" t="s">
        <v>25</v>
      </c>
      <c r="F9258" s="1">
        <v>40179</v>
      </c>
      <c r="G9258" t="s">
        <v>3202</v>
      </c>
      <c r="H9258">
        <v>201504</v>
      </c>
      <c r="I9258" t="s">
        <v>27</v>
      </c>
      <c r="J9258" t="s">
        <v>28</v>
      </c>
      <c r="K9258" t="s">
        <v>39</v>
      </c>
      <c r="L9258" t="s">
        <v>30</v>
      </c>
      <c r="M9258" t="s">
        <v>31</v>
      </c>
      <c r="N9258" t="s">
        <v>32</v>
      </c>
      <c r="O9258">
        <v>-2.37</v>
      </c>
      <c r="P9258" t="s">
        <v>677</v>
      </c>
      <c r="Q9258" t="s">
        <v>676</v>
      </c>
      <c r="R9258" t="s">
        <v>680</v>
      </c>
      <c r="S9258" t="s">
        <v>34</v>
      </c>
      <c r="T9258" t="s">
        <v>561</v>
      </c>
    </row>
    <row r="9259" spans="1:20">
      <c r="A9259" t="s">
        <v>676</v>
      </c>
      <c r="B9259" t="s">
        <v>677</v>
      </c>
      <c r="C9259" t="s">
        <v>730</v>
      </c>
      <c r="D9259" t="s">
        <v>731</v>
      </c>
      <c r="E9259" t="s">
        <v>25</v>
      </c>
      <c r="F9259" s="1">
        <v>40179</v>
      </c>
      <c r="G9259" t="s">
        <v>3202</v>
      </c>
      <c r="H9259">
        <v>201504</v>
      </c>
      <c r="I9259" t="s">
        <v>27</v>
      </c>
      <c r="J9259" t="s">
        <v>28</v>
      </c>
      <c r="K9259" t="s">
        <v>40</v>
      </c>
      <c r="L9259" t="s">
        <v>30</v>
      </c>
      <c r="M9259" t="s">
        <v>31</v>
      </c>
      <c r="N9259" t="s">
        <v>32</v>
      </c>
      <c r="O9259">
        <v>0.01</v>
      </c>
      <c r="P9259" t="s">
        <v>677</v>
      </c>
      <c r="Q9259" t="s">
        <v>676</v>
      </c>
      <c r="R9259" t="s">
        <v>680</v>
      </c>
      <c r="S9259" t="s">
        <v>34</v>
      </c>
      <c r="T9259" t="s">
        <v>561</v>
      </c>
    </row>
    <row r="9260" spans="1:20">
      <c r="A9260" t="s">
        <v>676</v>
      </c>
      <c r="B9260" t="s">
        <v>677</v>
      </c>
      <c r="C9260" t="s">
        <v>730</v>
      </c>
      <c r="D9260" t="s">
        <v>731</v>
      </c>
      <c r="E9260" t="s">
        <v>25</v>
      </c>
      <c r="F9260" s="1">
        <v>40179</v>
      </c>
      <c r="G9260" t="s">
        <v>3202</v>
      </c>
      <c r="H9260">
        <v>201504</v>
      </c>
      <c r="I9260" t="s">
        <v>27</v>
      </c>
      <c r="J9260" t="s">
        <v>28</v>
      </c>
      <c r="K9260" t="s">
        <v>41</v>
      </c>
      <c r="L9260" t="s">
        <v>30</v>
      </c>
      <c r="M9260" t="s">
        <v>31</v>
      </c>
      <c r="N9260" t="s">
        <v>32</v>
      </c>
      <c r="O9260">
        <v>10327.08</v>
      </c>
      <c r="P9260" t="s">
        <v>677</v>
      </c>
      <c r="Q9260" t="s">
        <v>676</v>
      </c>
      <c r="R9260" t="s">
        <v>680</v>
      </c>
      <c r="S9260" t="s">
        <v>34</v>
      </c>
      <c r="T9260" t="s">
        <v>561</v>
      </c>
    </row>
    <row r="9261" spans="1:20">
      <c r="A9261" t="s">
        <v>676</v>
      </c>
      <c r="B9261" t="s">
        <v>677</v>
      </c>
      <c r="C9261" t="s">
        <v>730</v>
      </c>
      <c r="D9261" t="s">
        <v>731</v>
      </c>
      <c r="E9261" t="s">
        <v>25</v>
      </c>
      <c r="F9261" s="1">
        <v>40179</v>
      </c>
      <c r="G9261" t="s">
        <v>3202</v>
      </c>
      <c r="H9261">
        <v>201504</v>
      </c>
      <c r="I9261" t="s">
        <v>27</v>
      </c>
      <c r="J9261" t="s">
        <v>28</v>
      </c>
      <c r="K9261" t="s">
        <v>43</v>
      </c>
      <c r="L9261" t="s">
        <v>30</v>
      </c>
      <c r="M9261" t="s">
        <v>31</v>
      </c>
      <c r="N9261" t="s">
        <v>32</v>
      </c>
      <c r="O9261">
        <v>0</v>
      </c>
      <c r="P9261" t="s">
        <v>677</v>
      </c>
      <c r="Q9261" t="s">
        <v>676</v>
      </c>
      <c r="R9261" t="s">
        <v>680</v>
      </c>
      <c r="S9261" t="s">
        <v>34</v>
      </c>
      <c r="T9261" t="s">
        <v>561</v>
      </c>
    </row>
    <row r="9262" spans="1:20">
      <c r="A9262" t="s">
        <v>676</v>
      </c>
      <c r="B9262" t="s">
        <v>677</v>
      </c>
      <c r="C9262" t="s">
        <v>730</v>
      </c>
      <c r="D9262" t="s">
        <v>731</v>
      </c>
      <c r="E9262" t="s">
        <v>25</v>
      </c>
      <c r="F9262" s="1">
        <v>40179</v>
      </c>
      <c r="G9262" t="s">
        <v>3202</v>
      </c>
      <c r="H9262">
        <v>201504</v>
      </c>
      <c r="I9262" t="s">
        <v>27</v>
      </c>
      <c r="J9262" t="s">
        <v>28</v>
      </c>
      <c r="K9262" t="s">
        <v>44</v>
      </c>
      <c r="L9262" t="s">
        <v>30</v>
      </c>
      <c r="M9262" t="s">
        <v>31</v>
      </c>
      <c r="N9262" t="s">
        <v>32</v>
      </c>
      <c r="O9262">
        <v>10195.33</v>
      </c>
      <c r="P9262" t="s">
        <v>677</v>
      </c>
      <c r="Q9262" t="s">
        <v>676</v>
      </c>
      <c r="R9262" t="s">
        <v>680</v>
      </c>
      <c r="S9262" t="s">
        <v>34</v>
      </c>
      <c r="T9262" t="s">
        <v>561</v>
      </c>
    </row>
    <row r="9263" spans="1:20">
      <c r="A9263" t="s">
        <v>676</v>
      </c>
      <c r="B9263" t="s">
        <v>677</v>
      </c>
      <c r="C9263" t="s">
        <v>732</v>
      </c>
      <c r="D9263" t="s">
        <v>733</v>
      </c>
      <c r="E9263" t="s">
        <v>25</v>
      </c>
      <c r="F9263" s="1">
        <v>40179</v>
      </c>
      <c r="G9263" t="s">
        <v>3202</v>
      </c>
      <c r="H9263">
        <v>201504</v>
      </c>
      <c r="I9263" t="s">
        <v>27</v>
      </c>
      <c r="J9263" t="s">
        <v>28</v>
      </c>
      <c r="K9263" t="s">
        <v>29</v>
      </c>
      <c r="L9263" t="s">
        <v>30</v>
      </c>
      <c r="M9263" t="s">
        <v>31</v>
      </c>
      <c r="N9263" t="s">
        <v>32</v>
      </c>
      <c r="O9263">
        <v>4009.34</v>
      </c>
      <c r="P9263" t="s">
        <v>677</v>
      </c>
      <c r="Q9263" t="s">
        <v>676</v>
      </c>
      <c r="R9263" t="s">
        <v>680</v>
      </c>
      <c r="S9263" t="s">
        <v>34</v>
      </c>
      <c r="T9263" t="s">
        <v>561</v>
      </c>
    </row>
    <row r="9264" spans="1:20">
      <c r="A9264" t="s">
        <v>676</v>
      </c>
      <c r="B9264" t="s">
        <v>677</v>
      </c>
      <c r="C9264" t="s">
        <v>732</v>
      </c>
      <c r="D9264" t="s">
        <v>733</v>
      </c>
      <c r="E9264" t="s">
        <v>25</v>
      </c>
      <c r="F9264" s="1">
        <v>40179</v>
      </c>
      <c r="G9264" t="s">
        <v>3202</v>
      </c>
      <c r="H9264">
        <v>201504</v>
      </c>
      <c r="I9264" t="s">
        <v>27</v>
      </c>
      <c r="J9264" t="s">
        <v>28</v>
      </c>
      <c r="K9264" t="s">
        <v>36</v>
      </c>
      <c r="L9264" t="s">
        <v>30</v>
      </c>
      <c r="M9264" t="s">
        <v>31</v>
      </c>
      <c r="N9264" t="s">
        <v>32</v>
      </c>
      <c r="O9264">
        <v>2315.08</v>
      </c>
      <c r="P9264" t="s">
        <v>677</v>
      </c>
      <c r="Q9264" t="s">
        <v>676</v>
      </c>
      <c r="R9264" t="s">
        <v>680</v>
      </c>
      <c r="S9264" t="s">
        <v>34</v>
      </c>
      <c r="T9264" t="s">
        <v>561</v>
      </c>
    </row>
    <row r="9265" spans="1:20">
      <c r="A9265" t="s">
        <v>676</v>
      </c>
      <c r="B9265" t="s">
        <v>677</v>
      </c>
      <c r="C9265" t="s">
        <v>732</v>
      </c>
      <c r="D9265" t="s">
        <v>733</v>
      </c>
      <c r="E9265" t="s">
        <v>25</v>
      </c>
      <c r="F9265" s="1">
        <v>40179</v>
      </c>
      <c r="G9265" t="s">
        <v>3202</v>
      </c>
      <c r="H9265">
        <v>201504</v>
      </c>
      <c r="I9265" t="s">
        <v>27</v>
      </c>
      <c r="J9265" t="s">
        <v>28</v>
      </c>
      <c r="K9265" t="s">
        <v>38</v>
      </c>
      <c r="L9265" t="s">
        <v>30</v>
      </c>
      <c r="M9265" t="s">
        <v>31</v>
      </c>
      <c r="N9265" t="s">
        <v>32</v>
      </c>
      <c r="O9265">
        <v>134.79</v>
      </c>
      <c r="P9265" t="s">
        <v>677</v>
      </c>
      <c r="Q9265" t="s">
        <v>676</v>
      </c>
      <c r="R9265" t="s">
        <v>680</v>
      </c>
      <c r="S9265" t="s">
        <v>34</v>
      </c>
      <c r="T9265" t="s">
        <v>561</v>
      </c>
    </row>
    <row r="9266" spans="1:20">
      <c r="A9266" t="s">
        <v>676</v>
      </c>
      <c r="B9266" t="s">
        <v>677</v>
      </c>
      <c r="C9266" t="s">
        <v>732</v>
      </c>
      <c r="D9266" t="s">
        <v>733</v>
      </c>
      <c r="E9266" t="s">
        <v>25</v>
      </c>
      <c r="F9266" s="1">
        <v>40179</v>
      </c>
      <c r="G9266" t="s">
        <v>3202</v>
      </c>
      <c r="H9266">
        <v>201504</v>
      </c>
      <c r="I9266" t="s">
        <v>27</v>
      </c>
      <c r="J9266" t="s">
        <v>28</v>
      </c>
      <c r="K9266" t="s">
        <v>39</v>
      </c>
      <c r="L9266" t="s">
        <v>30</v>
      </c>
      <c r="M9266" t="s">
        <v>31</v>
      </c>
      <c r="N9266" t="s">
        <v>32</v>
      </c>
      <c r="O9266">
        <v>1224.7</v>
      </c>
      <c r="P9266" t="s">
        <v>677</v>
      </c>
      <c r="Q9266" t="s">
        <v>676</v>
      </c>
      <c r="R9266" t="s">
        <v>680</v>
      </c>
      <c r="S9266" t="s">
        <v>34</v>
      </c>
      <c r="T9266" t="s">
        <v>561</v>
      </c>
    </row>
    <row r="9267" spans="1:20">
      <c r="A9267" t="s">
        <v>676</v>
      </c>
      <c r="B9267" t="s">
        <v>677</v>
      </c>
      <c r="C9267" t="s">
        <v>732</v>
      </c>
      <c r="D9267" t="s">
        <v>733</v>
      </c>
      <c r="E9267" t="s">
        <v>25</v>
      </c>
      <c r="F9267" s="1">
        <v>40179</v>
      </c>
      <c r="G9267" t="s">
        <v>3202</v>
      </c>
      <c r="H9267">
        <v>201504</v>
      </c>
      <c r="I9267" t="s">
        <v>27</v>
      </c>
      <c r="J9267" t="s">
        <v>28</v>
      </c>
      <c r="K9267" t="s">
        <v>41</v>
      </c>
      <c r="L9267" t="s">
        <v>30</v>
      </c>
      <c r="M9267" t="s">
        <v>31</v>
      </c>
      <c r="N9267" t="s">
        <v>32</v>
      </c>
      <c r="O9267">
        <v>1137.52</v>
      </c>
      <c r="P9267" t="s">
        <v>677</v>
      </c>
      <c r="Q9267" t="s">
        <v>676</v>
      </c>
      <c r="R9267" t="s">
        <v>680</v>
      </c>
      <c r="S9267" t="s">
        <v>34</v>
      </c>
      <c r="T9267" t="s">
        <v>561</v>
      </c>
    </row>
    <row r="9268" spans="1:20">
      <c r="A9268" t="s">
        <v>681</v>
      </c>
      <c r="B9268" t="s">
        <v>677</v>
      </c>
      <c r="C9268" t="s">
        <v>734</v>
      </c>
      <c r="D9268" t="s">
        <v>735</v>
      </c>
      <c r="E9268" t="s">
        <v>25</v>
      </c>
      <c r="F9268" s="1">
        <v>40179</v>
      </c>
      <c r="G9268" t="s">
        <v>3202</v>
      </c>
      <c r="H9268">
        <v>201504</v>
      </c>
      <c r="I9268" t="s">
        <v>27</v>
      </c>
      <c r="J9268" t="s">
        <v>28</v>
      </c>
      <c r="K9268" t="s">
        <v>29</v>
      </c>
      <c r="L9268" t="s">
        <v>30</v>
      </c>
      <c r="M9268" t="s">
        <v>31</v>
      </c>
      <c r="N9268" t="s">
        <v>32</v>
      </c>
      <c r="O9268">
        <v>29002.54</v>
      </c>
      <c r="P9268" t="s">
        <v>677</v>
      </c>
      <c r="Q9268" t="s">
        <v>681</v>
      </c>
      <c r="R9268" t="s">
        <v>680</v>
      </c>
      <c r="S9268" t="s">
        <v>34</v>
      </c>
      <c r="T9268" t="s">
        <v>561</v>
      </c>
    </row>
    <row r="9269" spans="1:20">
      <c r="A9269" t="s">
        <v>681</v>
      </c>
      <c r="B9269" t="s">
        <v>677</v>
      </c>
      <c r="C9269" t="s">
        <v>734</v>
      </c>
      <c r="D9269" t="s">
        <v>735</v>
      </c>
      <c r="E9269" t="s">
        <v>25</v>
      </c>
      <c r="F9269" s="1">
        <v>40179</v>
      </c>
      <c r="G9269" t="s">
        <v>3202</v>
      </c>
      <c r="H9269">
        <v>201504</v>
      </c>
      <c r="I9269" t="s">
        <v>27</v>
      </c>
      <c r="J9269" t="s">
        <v>28</v>
      </c>
      <c r="K9269" t="s">
        <v>36</v>
      </c>
      <c r="L9269" t="s">
        <v>30</v>
      </c>
      <c r="M9269" t="s">
        <v>31</v>
      </c>
      <c r="N9269" t="s">
        <v>32</v>
      </c>
      <c r="O9269">
        <v>24918.16</v>
      </c>
      <c r="P9269" t="s">
        <v>677</v>
      </c>
      <c r="Q9269" t="s">
        <v>681</v>
      </c>
      <c r="R9269" t="s">
        <v>680</v>
      </c>
      <c r="S9269" t="s">
        <v>34</v>
      </c>
      <c r="T9269" t="s">
        <v>561</v>
      </c>
    </row>
    <row r="9270" spans="1:20">
      <c r="A9270" t="s">
        <v>681</v>
      </c>
      <c r="B9270" t="s">
        <v>677</v>
      </c>
      <c r="C9270" t="s">
        <v>734</v>
      </c>
      <c r="D9270" t="s">
        <v>735</v>
      </c>
      <c r="E9270" t="s">
        <v>25</v>
      </c>
      <c r="F9270" s="1">
        <v>40179</v>
      </c>
      <c r="G9270" t="s">
        <v>3202</v>
      </c>
      <c r="H9270">
        <v>201504</v>
      </c>
      <c r="I9270" t="s">
        <v>27</v>
      </c>
      <c r="J9270" t="s">
        <v>28</v>
      </c>
      <c r="K9270" t="s">
        <v>38</v>
      </c>
      <c r="L9270" t="s">
        <v>30</v>
      </c>
      <c r="M9270" t="s">
        <v>31</v>
      </c>
      <c r="N9270" t="s">
        <v>32</v>
      </c>
      <c r="O9270">
        <v>5250.4400000000005</v>
      </c>
      <c r="P9270" t="s">
        <v>677</v>
      </c>
      <c r="Q9270" t="s">
        <v>681</v>
      </c>
      <c r="R9270" t="s">
        <v>680</v>
      </c>
      <c r="S9270" t="s">
        <v>34</v>
      </c>
      <c r="T9270" t="s">
        <v>561</v>
      </c>
    </row>
    <row r="9271" spans="1:20">
      <c r="A9271" t="s">
        <v>681</v>
      </c>
      <c r="B9271" t="s">
        <v>677</v>
      </c>
      <c r="C9271" t="s">
        <v>734</v>
      </c>
      <c r="D9271" t="s">
        <v>735</v>
      </c>
      <c r="E9271" t="s">
        <v>25</v>
      </c>
      <c r="F9271" s="1">
        <v>40179</v>
      </c>
      <c r="G9271" t="s">
        <v>3202</v>
      </c>
      <c r="H9271">
        <v>201504</v>
      </c>
      <c r="I9271" t="s">
        <v>27</v>
      </c>
      <c r="J9271" t="s">
        <v>28</v>
      </c>
      <c r="K9271" t="s">
        <v>41</v>
      </c>
      <c r="L9271" t="s">
        <v>30</v>
      </c>
      <c r="M9271" t="s">
        <v>31</v>
      </c>
      <c r="N9271" t="s">
        <v>32</v>
      </c>
      <c r="O9271">
        <v>1414.26</v>
      </c>
      <c r="P9271" t="s">
        <v>677</v>
      </c>
      <c r="Q9271" t="s">
        <v>681</v>
      </c>
      <c r="R9271" t="s">
        <v>680</v>
      </c>
      <c r="S9271" t="s">
        <v>34</v>
      </c>
      <c r="T9271" t="s">
        <v>561</v>
      </c>
    </row>
    <row r="9272" spans="1:20">
      <c r="A9272" t="s">
        <v>681</v>
      </c>
      <c r="B9272" t="s">
        <v>677</v>
      </c>
      <c r="C9272" t="s">
        <v>734</v>
      </c>
      <c r="D9272" t="s">
        <v>735</v>
      </c>
      <c r="E9272" t="s">
        <v>25</v>
      </c>
      <c r="F9272" s="1">
        <v>40179</v>
      </c>
      <c r="G9272" t="s">
        <v>3202</v>
      </c>
      <c r="H9272">
        <v>201504</v>
      </c>
      <c r="I9272" t="s">
        <v>27</v>
      </c>
      <c r="J9272" t="s">
        <v>28</v>
      </c>
      <c r="K9272" t="s">
        <v>44</v>
      </c>
      <c r="L9272" t="s">
        <v>30</v>
      </c>
      <c r="M9272" t="s">
        <v>31</v>
      </c>
      <c r="N9272" t="s">
        <v>32</v>
      </c>
      <c r="O9272">
        <v>2437.9700000000003</v>
      </c>
      <c r="P9272" t="s">
        <v>677</v>
      </c>
      <c r="Q9272" t="s">
        <v>681</v>
      </c>
      <c r="R9272" t="s">
        <v>680</v>
      </c>
      <c r="S9272" t="s">
        <v>34</v>
      </c>
      <c r="T9272" t="s">
        <v>561</v>
      </c>
    </row>
    <row r="9273" spans="1:20">
      <c r="A9273" t="s">
        <v>736</v>
      </c>
      <c r="B9273" t="s">
        <v>677</v>
      </c>
      <c r="C9273" t="s">
        <v>737</v>
      </c>
      <c r="D9273" t="s">
        <v>738</v>
      </c>
      <c r="E9273" t="s">
        <v>25</v>
      </c>
      <c r="F9273" s="1">
        <v>40179</v>
      </c>
      <c r="G9273" t="s">
        <v>3202</v>
      </c>
      <c r="H9273">
        <v>201504</v>
      </c>
      <c r="I9273" t="s">
        <v>27</v>
      </c>
      <c r="J9273" t="s">
        <v>28</v>
      </c>
      <c r="K9273" t="s">
        <v>29</v>
      </c>
      <c r="L9273" t="s">
        <v>30</v>
      </c>
      <c r="M9273" t="s">
        <v>31</v>
      </c>
      <c r="N9273" t="s">
        <v>32</v>
      </c>
      <c r="O9273">
        <v>7410.01</v>
      </c>
      <c r="P9273" t="s">
        <v>677</v>
      </c>
      <c r="Q9273" t="s">
        <v>736</v>
      </c>
      <c r="R9273" t="s">
        <v>680</v>
      </c>
      <c r="S9273" t="s">
        <v>34</v>
      </c>
      <c r="T9273" t="s">
        <v>561</v>
      </c>
    </row>
    <row r="9274" spans="1:20">
      <c r="A9274" t="s">
        <v>736</v>
      </c>
      <c r="B9274" t="s">
        <v>677</v>
      </c>
      <c r="C9274" t="s">
        <v>737</v>
      </c>
      <c r="D9274" t="s">
        <v>738</v>
      </c>
      <c r="E9274" t="s">
        <v>25</v>
      </c>
      <c r="F9274" s="1">
        <v>40179</v>
      </c>
      <c r="G9274" t="s">
        <v>3202</v>
      </c>
      <c r="H9274">
        <v>201504</v>
      </c>
      <c r="I9274" t="s">
        <v>27</v>
      </c>
      <c r="J9274" t="s">
        <v>28</v>
      </c>
      <c r="K9274" t="s">
        <v>36</v>
      </c>
      <c r="L9274" t="s">
        <v>30</v>
      </c>
      <c r="M9274" t="s">
        <v>31</v>
      </c>
      <c r="N9274" t="s">
        <v>32</v>
      </c>
      <c r="O9274">
        <v>1042.51</v>
      </c>
      <c r="P9274" t="s">
        <v>677</v>
      </c>
      <c r="Q9274" t="s">
        <v>736</v>
      </c>
      <c r="R9274" t="s">
        <v>680</v>
      </c>
      <c r="S9274" t="s">
        <v>34</v>
      </c>
      <c r="T9274" t="s">
        <v>561</v>
      </c>
    </row>
    <row r="9275" spans="1:20">
      <c r="A9275" t="s">
        <v>736</v>
      </c>
      <c r="B9275" t="s">
        <v>677</v>
      </c>
      <c r="C9275" t="s">
        <v>737</v>
      </c>
      <c r="D9275" t="s">
        <v>738</v>
      </c>
      <c r="E9275" t="s">
        <v>25</v>
      </c>
      <c r="F9275" s="1">
        <v>40179</v>
      </c>
      <c r="G9275" t="s">
        <v>3202</v>
      </c>
      <c r="H9275">
        <v>201504</v>
      </c>
      <c r="I9275" t="s">
        <v>27</v>
      </c>
      <c r="J9275" t="s">
        <v>28</v>
      </c>
      <c r="K9275" t="s">
        <v>37</v>
      </c>
      <c r="L9275" t="s">
        <v>30</v>
      </c>
      <c r="M9275" t="s">
        <v>31</v>
      </c>
      <c r="N9275" t="s">
        <v>32</v>
      </c>
      <c r="O9275">
        <v>433.59000000000003</v>
      </c>
      <c r="P9275" t="s">
        <v>677</v>
      </c>
      <c r="Q9275" t="s">
        <v>736</v>
      </c>
      <c r="R9275" t="s">
        <v>680</v>
      </c>
      <c r="S9275" t="s">
        <v>34</v>
      </c>
      <c r="T9275" t="s">
        <v>561</v>
      </c>
    </row>
    <row r="9276" spans="1:20">
      <c r="A9276" t="s">
        <v>736</v>
      </c>
      <c r="B9276" t="s">
        <v>677</v>
      </c>
      <c r="C9276" t="s">
        <v>737</v>
      </c>
      <c r="D9276" t="s">
        <v>738</v>
      </c>
      <c r="E9276" t="s">
        <v>25</v>
      </c>
      <c r="F9276" s="1">
        <v>40179</v>
      </c>
      <c r="G9276" t="s">
        <v>3202</v>
      </c>
      <c r="H9276">
        <v>201504</v>
      </c>
      <c r="I9276" t="s">
        <v>27</v>
      </c>
      <c r="J9276" t="s">
        <v>28</v>
      </c>
      <c r="K9276" t="s">
        <v>38</v>
      </c>
      <c r="L9276" t="s">
        <v>30</v>
      </c>
      <c r="M9276" t="s">
        <v>31</v>
      </c>
      <c r="N9276" t="s">
        <v>32</v>
      </c>
      <c r="O9276">
        <v>62.02</v>
      </c>
      <c r="P9276" t="s">
        <v>677</v>
      </c>
      <c r="Q9276" t="s">
        <v>736</v>
      </c>
      <c r="R9276" t="s">
        <v>680</v>
      </c>
      <c r="S9276" t="s">
        <v>34</v>
      </c>
      <c r="T9276" t="s">
        <v>561</v>
      </c>
    </row>
    <row r="9277" spans="1:20">
      <c r="A9277" t="s">
        <v>736</v>
      </c>
      <c r="B9277" t="s">
        <v>677</v>
      </c>
      <c r="C9277" t="s">
        <v>737</v>
      </c>
      <c r="D9277" t="s">
        <v>738</v>
      </c>
      <c r="E9277" t="s">
        <v>25</v>
      </c>
      <c r="F9277" s="1">
        <v>40179</v>
      </c>
      <c r="G9277" t="s">
        <v>3202</v>
      </c>
      <c r="H9277">
        <v>201504</v>
      </c>
      <c r="I9277" t="s">
        <v>27</v>
      </c>
      <c r="J9277" t="s">
        <v>28</v>
      </c>
      <c r="K9277" t="s">
        <v>41</v>
      </c>
      <c r="L9277" t="s">
        <v>30</v>
      </c>
      <c r="M9277" t="s">
        <v>31</v>
      </c>
      <c r="N9277" t="s">
        <v>32</v>
      </c>
      <c r="O9277">
        <v>4878.22</v>
      </c>
      <c r="P9277" t="s">
        <v>677</v>
      </c>
      <c r="Q9277" t="s">
        <v>736</v>
      </c>
      <c r="R9277" t="s">
        <v>680</v>
      </c>
      <c r="S9277" t="s">
        <v>34</v>
      </c>
      <c r="T9277" t="s">
        <v>561</v>
      </c>
    </row>
    <row r="9278" spans="1:20">
      <c r="A9278" t="s">
        <v>736</v>
      </c>
      <c r="B9278" t="s">
        <v>677</v>
      </c>
      <c r="C9278" t="s">
        <v>739</v>
      </c>
      <c r="D9278" t="s">
        <v>740</v>
      </c>
      <c r="E9278" t="s">
        <v>25</v>
      </c>
      <c r="F9278" s="1">
        <v>40179</v>
      </c>
      <c r="G9278" t="s">
        <v>3202</v>
      </c>
      <c r="H9278">
        <v>201504</v>
      </c>
      <c r="I9278" t="s">
        <v>27</v>
      </c>
      <c r="J9278" t="s">
        <v>28</v>
      </c>
      <c r="K9278" t="s">
        <v>29</v>
      </c>
      <c r="L9278" t="s">
        <v>30</v>
      </c>
      <c r="M9278" t="s">
        <v>31</v>
      </c>
      <c r="N9278" t="s">
        <v>32</v>
      </c>
      <c r="O9278">
        <v>2933.28</v>
      </c>
      <c r="P9278" t="s">
        <v>677</v>
      </c>
      <c r="Q9278" t="s">
        <v>736</v>
      </c>
      <c r="R9278" t="s">
        <v>680</v>
      </c>
      <c r="S9278" t="s">
        <v>34</v>
      </c>
      <c r="T9278" t="s">
        <v>561</v>
      </c>
    </row>
    <row r="9279" spans="1:20">
      <c r="A9279" t="s">
        <v>736</v>
      </c>
      <c r="B9279" t="s">
        <v>677</v>
      </c>
      <c r="C9279" t="s">
        <v>739</v>
      </c>
      <c r="D9279" t="s">
        <v>740</v>
      </c>
      <c r="E9279" t="s">
        <v>25</v>
      </c>
      <c r="F9279" s="1">
        <v>40179</v>
      </c>
      <c r="G9279" t="s">
        <v>3202</v>
      </c>
      <c r="H9279">
        <v>201504</v>
      </c>
      <c r="I9279" t="s">
        <v>27</v>
      </c>
      <c r="J9279" t="s">
        <v>28</v>
      </c>
      <c r="K9279" t="s">
        <v>36</v>
      </c>
      <c r="L9279" t="s">
        <v>30</v>
      </c>
      <c r="M9279" t="s">
        <v>31</v>
      </c>
      <c r="N9279" t="s">
        <v>32</v>
      </c>
      <c r="O9279">
        <v>689.29</v>
      </c>
      <c r="P9279" t="s">
        <v>677</v>
      </c>
      <c r="Q9279" t="s">
        <v>736</v>
      </c>
      <c r="R9279" t="s">
        <v>680</v>
      </c>
      <c r="S9279" t="s">
        <v>34</v>
      </c>
      <c r="T9279" t="s">
        <v>561</v>
      </c>
    </row>
    <row r="9280" spans="1:20">
      <c r="A9280" t="s">
        <v>736</v>
      </c>
      <c r="B9280" t="s">
        <v>677</v>
      </c>
      <c r="C9280" t="s">
        <v>739</v>
      </c>
      <c r="D9280" t="s">
        <v>740</v>
      </c>
      <c r="E9280" t="s">
        <v>25</v>
      </c>
      <c r="F9280" s="1">
        <v>40179</v>
      </c>
      <c r="G9280" t="s">
        <v>3202</v>
      </c>
      <c r="H9280">
        <v>201504</v>
      </c>
      <c r="I9280" t="s">
        <v>27</v>
      </c>
      <c r="J9280" t="s">
        <v>28</v>
      </c>
      <c r="K9280" t="s">
        <v>38</v>
      </c>
      <c r="L9280" t="s">
        <v>30</v>
      </c>
      <c r="M9280" t="s">
        <v>31</v>
      </c>
      <c r="N9280" t="s">
        <v>32</v>
      </c>
      <c r="O9280">
        <v>38.21</v>
      </c>
      <c r="P9280" t="s">
        <v>677</v>
      </c>
      <c r="Q9280" t="s">
        <v>736</v>
      </c>
      <c r="R9280" t="s">
        <v>680</v>
      </c>
      <c r="S9280" t="s">
        <v>34</v>
      </c>
      <c r="T9280" t="s">
        <v>561</v>
      </c>
    </row>
    <row r="9281" spans="1:20">
      <c r="A9281" t="s">
        <v>741</v>
      </c>
      <c r="B9281" t="s">
        <v>677</v>
      </c>
      <c r="C9281" t="s">
        <v>742</v>
      </c>
      <c r="D9281" t="s">
        <v>743</v>
      </c>
      <c r="E9281" t="s">
        <v>25</v>
      </c>
      <c r="F9281" s="1">
        <v>40179</v>
      </c>
      <c r="G9281" t="s">
        <v>3202</v>
      </c>
      <c r="H9281">
        <v>201504</v>
      </c>
      <c r="I9281" t="s">
        <v>27</v>
      </c>
      <c r="J9281" t="s">
        <v>28</v>
      </c>
      <c r="K9281" t="s">
        <v>36</v>
      </c>
      <c r="L9281" t="s">
        <v>30</v>
      </c>
      <c r="M9281" t="s">
        <v>31</v>
      </c>
      <c r="N9281" t="s">
        <v>32</v>
      </c>
      <c r="O9281">
        <v>235.3</v>
      </c>
      <c r="P9281" t="s">
        <v>677</v>
      </c>
      <c r="Q9281" t="s">
        <v>741</v>
      </c>
      <c r="R9281" t="s">
        <v>680</v>
      </c>
      <c r="S9281" t="s">
        <v>34</v>
      </c>
      <c r="T9281" t="s">
        <v>561</v>
      </c>
    </row>
    <row r="9282" spans="1:20">
      <c r="A9282" t="s">
        <v>741</v>
      </c>
      <c r="B9282" t="s">
        <v>677</v>
      </c>
      <c r="C9282" t="s">
        <v>742</v>
      </c>
      <c r="D9282" t="s">
        <v>743</v>
      </c>
      <c r="E9282" t="s">
        <v>25</v>
      </c>
      <c r="F9282" s="1">
        <v>40179</v>
      </c>
      <c r="G9282" t="s">
        <v>3202</v>
      </c>
      <c r="H9282">
        <v>201504</v>
      </c>
      <c r="I9282" t="s">
        <v>27</v>
      </c>
      <c r="J9282" t="s">
        <v>28</v>
      </c>
      <c r="K9282" t="s">
        <v>37</v>
      </c>
      <c r="L9282" t="s">
        <v>30</v>
      </c>
      <c r="M9282" t="s">
        <v>31</v>
      </c>
      <c r="N9282" t="s">
        <v>32</v>
      </c>
      <c r="O9282">
        <v>319.91000000000003</v>
      </c>
      <c r="P9282" t="s">
        <v>677</v>
      </c>
      <c r="Q9282" t="s">
        <v>741</v>
      </c>
      <c r="R9282" t="s">
        <v>680</v>
      </c>
      <c r="S9282" t="s">
        <v>34</v>
      </c>
      <c r="T9282" t="s">
        <v>561</v>
      </c>
    </row>
    <row r="9283" spans="1:20">
      <c r="A9283" t="s">
        <v>741</v>
      </c>
      <c r="B9283" t="s">
        <v>677</v>
      </c>
      <c r="C9283" t="s">
        <v>742</v>
      </c>
      <c r="D9283" t="s">
        <v>743</v>
      </c>
      <c r="E9283" t="s">
        <v>25</v>
      </c>
      <c r="F9283" s="1">
        <v>40179</v>
      </c>
      <c r="G9283" t="s">
        <v>3202</v>
      </c>
      <c r="H9283">
        <v>201504</v>
      </c>
      <c r="I9283" t="s">
        <v>27</v>
      </c>
      <c r="J9283" t="s">
        <v>28</v>
      </c>
      <c r="K9283" t="s">
        <v>38</v>
      </c>
      <c r="L9283" t="s">
        <v>30</v>
      </c>
      <c r="M9283" t="s">
        <v>31</v>
      </c>
      <c r="N9283" t="s">
        <v>32</v>
      </c>
      <c r="O9283">
        <v>41.24</v>
      </c>
      <c r="P9283" t="s">
        <v>677</v>
      </c>
      <c r="Q9283" t="s">
        <v>741</v>
      </c>
      <c r="R9283" t="s">
        <v>680</v>
      </c>
      <c r="S9283" t="s">
        <v>34</v>
      </c>
      <c r="T9283" t="s">
        <v>561</v>
      </c>
    </row>
    <row r="9284" spans="1:20">
      <c r="A9284" t="s">
        <v>741</v>
      </c>
      <c r="B9284" t="s">
        <v>677</v>
      </c>
      <c r="C9284" t="s">
        <v>742</v>
      </c>
      <c r="D9284" t="s">
        <v>743</v>
      </c>
      <c r="E9284" t="s">
        <v>25</v>
      </c>
      <c r="F9284" s="1">
        <v>40179</v>
      </c>
      <c r="G9284" t="s">
        <v>3202</v>
      </c>
      <c r="H9284">
        <v>201504</v>
      </c>
      <c r="I9284" t="s">
        <v>27</v>
      </c>
      <c r="J9284" t="s">
        <v>28</v>
      </c>
      <c r="K9284" t="s">
        <v>40</v>
      </c>
      <c r="L9284" t="s">
        <v>30</v>
      </c>
      <c r="M9284" t="s">
        <v>31</v>
      </c>
      <c r="N9284" t="s">
        <v>32</v>
      </c>
      <c r="O9284">
        <v>5793.9800000000005</v>
      </c>
      <c r="P9284" t="s">
        <v>677</v>
      </c>
      <c r="Q9284" t="s">
        <v>741</v>
      </c>
      <c r="R9284" t="s">
        <v>680</v>
      </c>
      <c r="S9284" t="s">
        <v>34</v>
      </c>
      <c r="T9284" t="s">
        <v>561</v>
      </c>
    </row>
    <row r="9285" spans="1:20">
      <c r="A9285" t="s">
        <v>741</v>
      </c>
      <c r="B9285" t="s">
        <v>677</v>
      </c>
      <c r="C9285" t="s">
        <v>742</v>
      </c>
      <c r="D9285" t="s">
        <v>743</v>
      </c>
      <c r="E9285" t="s">
        <v>25</v>
      </c>
      <c r="F9285" s="1">
        <v>40179</v>
      </c>
      <c r="G9285" t="s">
        <v>3202</v>
      </c>
      <c r="H9285">
        <v>201504</v>
      </c>
      <c r="I9285" t="s">
        <v>27</v>
      </c>
      <c r="J9285" t="s">
        <v>28</v>
      </c>
      <c r="K9285" t="s">
        <v>41</v>
      </c>
      <c r="L9285" t="s">
        <v>30</v>
      </c>
      <c r="M9285" t="s">
        <v>31</v>
      </c>
      <c r="N9285" t="s">
        <v>32</v>
      </c>
      <c r="O9285">
        <v>16677.099999999999</v>
      </c>
      <c r="P9285" t="s">
        <v>677</v>
      </c>
      <c r="Q9285" t="s">
        <v>741</v>
      </c>
      <c r="R9285" t="s">
        <v>680</v>
      </c>
      <c r="S9285" t="s">
        <v>34</v>
      </c>
      <c r="T9285" t="s">
        <v>561</v>
      </c>
    </row>
    <row r="9286" spans="1:20">
      <c r="A9286" t="s">
        <v>741</v>
      </c>
      <c r="B9286" t="s">
        <v>677</v>
      </c>
      <c r="C9286" t="s">
        <v>742</v>
      </c>
      <c r="D9286" t="s">
        <v>743</v>
      </c>
      <c r="E9286" t="s">
        <v>25</v>
      </c>
      <c r="F9286" s="1">
        <v>40179</v>
      </c>
      <c r="G9286" t="s">
        <v>3202</v>
      </c>
      <c r="H9286">
        <v>201504</v>
      </c>
      <c r="I9286" t="s">
        <v>27</v>
      </c>
      <c r="J9286" t="s">
        <v>28</v>
      </c>
      <c r="K9286" t="s">
        <v>44</v>
      </c>
      <c r="L9286" t="s">
        <v>30</v>
      </c>
      <c r="M9286" t="s">
        <v>31</v>
      </c>
      <c r="N9286" t="s">
        <v>32</v>
      </c>
      <c r="O9286">
        <v>57.27</v>
      </c>
      <c r="P9286" t="s">
        <v>677</v>
      </c>
      <c r="Q9286" t="s">
        <v>741</v>
      </c>
      <c r="R9286" t="s">
        <v>680</v>
      </c>
      <c r="S9286" t="s">
        <v>34</v>
      </c>
      <c r="T9286" t="s">
        <v>561</v>
      </c>
    </row>
    <row r="9287" spans="1:20">
      <c r="A9287" t="s">
        <v>741</v>
      </c>
      <c r="B9287" t="s">
        <v>677</v>
      </c>
      <c r="C9287" t="s">
        <v>2443</v>
      </c>
      <c r="D9287" t="s">
        <v>2444</v>
      </c>
      <c r="E9287" t="s">
        <v>25</v>
      </c>
      <c r="F9287" s="1">
        <v>40179</v>
      </c>
      <c r="G9287" t="s">
        <v>3202</v>
      </c>
      <c r="H9287">
        <v>201504</v>
      </c>
      <c r="I9287" t="s">
        <v>27</v>
      </c>
      <c r="J9287" t="s">
        <v>28</v>
      </c>
      <c r="K9287" t="s">
        <v>29</v>
      </c>
      <c r="L9287" t="s">
        <v>30</v>
      </c>
      <c r="M9287" t="s">
        <v>31</v>
      </c>
      <c r="N9287" t="s">
        <v>32</v>
      </c>
      <c r="O9287">
        <v>-837.33</v>
      </c>
      <c r="P9287" t="s">
        <v>677</v>
      </c>
      <c r="Q9287" t="s">
        <v>741</v>
      </c>
      <c r="R9287" t="s">
        <v>680</v>
      </c>
      <c r="S9287" t="s">
        <v>34</v>
      </c>
      <c r="T9287" t="s">
        <v>561</v>
      </c>
    </row>
    <row r="9288" spans="1:20">
      <c r="A9288" t="s">
        <v>741</v>
      </c>
      <c r="B9288" t="s">
        <v>677</v>
      </c>
      <c r="C9288" t="s">
        <v>2443</v>
      </c>
      <c r="D9288" t="s">
        <v>2444</v>
      </c>
      <c r="E9288" t="s">
        <v>25</v>
      </c>
      <c r="F9288" s="1">
        <v>40179</v>
      </c>
      <c r="G9288" t="s">
        <v>3202</v>
      </c>
      <c r="H9288">
        <v>201504</v>
      </c>
      <c r="I9288" t="s">
        <v>27</v>
      </c>
      <c r="J9288" t="s">
        <v>28</v>
      </c>
      <c r="K9288" t="s">
        <v>36</v>
      </c>
      <c r="L9288" t="s">
        <v>30</v>
      </c>
      <c r="M9288" t="s">
        <v>31</v>
      </c>
      <c r="N9288" t="s">
        <v>32</v>
      </c>
      <c r="O9288">
        <v>-1787.38</v>
      </c>
      <c r="P9288" t="s">
        <v>677</v>
      </c>
      <c r="Q9288" t="s">
        <v>741</v>
      </c>
      <c r="R9288" t="s">
        <v>680</v>
      </c>
      <c r="S9288" t="s">
        <v>34</v>
      </c>
      <c r="T9288" t="s">
        <v>561</v>
      </c>
    </row>
    <row r="9289" spans="1:20">
      <c r="A9289" t="s">
        <v>741</v>
      </c>
      <c r="B9289" t="s">
        <v>677</v>
      </c>
      <c r="C9289" t="s">
        <v>2443</v>
      </c>
      <c r="D9289" t="s">
        <v>2444</v>
      </c>
      <c r="E9289" t="s">
        <v>25</v>
      </c>
      <c r="F9289" s="1">
        <v>40179</v>
      </c>
      <c r="G9289" t="s">
        <v>3202</v>
      </c>
      <c r="H9289">
        <v>201504</v>
      </c>
      <c r="I9289" t="s">
        <v>27</v>
      </c>
      <c r="J9289" t="s">
        <v>28</v>
      </c>
      <c r="K9289" t="s">
        <v>37</v>
      </c>
      <c r="L9289" t="s">
        <v>30</v>
      </c>
      <c r="M9289" t="s">
        <v>31</v>
      </c>
      <c r="N9289" t="s">
        <v>32</v>
      </c>
      <c r="O9289">
        <v>-301.95999999999998</v>
      </c>
      <c r="P9289" t="s">
        <v>677</v>
      </c>
      <c r="Q9289" t="s">
        <v>741</v>
      </c>
      <c r="R9289" t="s">
        <v>680</v>
      </c>
      <c r="S9289" t="s">
        <v>34</v>
      </c>
      <c r="T9289" t="s">
        <v>561</v>
      </c>
    </row>
    <row r="9290" spans="1:20">
      <c r="A9290" t="s">
        <v>741</v>
      </c>
      <c r="B9290" t="s">
        <v>677</v>
      </c>
      <c r="C9290" t="s">
        <v>2443</v>
      </c>
      <c r="D9290" t="s">
        <v>2444</v>
      </c>
      <c r="E9290" t="s">
        <v>25</v>
      </c>
      <c r="F9290" s="1">
        <v>40179</v>
      </c>
      <c r="G9290" t="s">
        <v>3202</v>
      </c>
      <c r="H9290">
        <v>201504</v>
      </c>
      <c r="I9290" t="s">
        <v>27</v>
      </c>
      <c r="J9290" t="s">
        <v>28</v>
      </c>
      <c r="K9290" t="s">
        <v>38</v>
      </c>
      <c r="L9290" t="s">
        <v>30</v>
      </c>
      <c r="M9290" t="s">
        <v>31</v>
      </c>
      <c r="N9290" t="s">
        <v>32</v>
      </c>
      <c r="O9290">
        <v>-226.93</v>
      </c>
      <c r="P9290" t="s">
        <v>677</v>
      </c>
      <c r="Q9290" t="s">
        <v>741</v>
      </c>
      <c r="R9290" t="s">
        <v>680</v>
      </c>
      <c r="S9290" t="s">
        <v>34</v>
      </c>
      <c r="T9290" t="s">
        <v>561</v>
      </c>
    </row>
    <row r="9291" spans="1:20">
      <c r="A9291" t="s">
        <v>741</v>
      </c>
      <c r="B9291" t="s">
        <v>677</v>
      </c>
      <c r="C9291" t="s">
        <v>2443</v>
      </c>
      <c r="D9291" t="s">
        <v>2444</v>
      </c>
      <c r="E9291" t="s">
        <v>25</v>
      </c>
      <c r="F9291" s="1">
        <v>40179</v>
      </c>
      <c r="G9291" t="s">
        <v>3202</v>
      </c>
      <c r="H9291">
        <v>201504</v>
      </c>
      <c r="I9291" t="s">
        <v>27</v>
      </c>
      <c r="J9291" t="s">
        <v>28</v>
      </c>
      <c r="K9291" t="s">
        <v>39</v>
      </c>
      <c r="L9291" t="s">
        <v>30</v>
      </c>
      <c r="M9291" t="s">
        <v>31</v>
      </c>
      <c r="N9291" t="s">
        <v>32</v>
      </c>
      <c r="O9291">
        <v>-412.98</v>
      </c>
      <c r="P9291" t="s">
        <v>677</v>
      </c>
      <c r="Q9291" t="s">
        <v>741</v>
      </c>
      <c r="R9291" t="s">
        <v>680</v>
      </c>
      <c r="S9291" t="s">
        <v>34</v>
      </c>
      <c r="T9291" t="s">
        <v>561</v>
      </c>
    </row>
    <row r="9292" spans="1:20">
      <c r="A9292" t="s">
        <v>741</v>
      </c>
      <c r="B9292" t="s">
        <v>677</v>
      </c>
      <c r="C9292" t="s">
        <v>2701</v>
      </c>
      <c r="D9292" t="s">
        <v>2702</v>
      </c>
      <c r="E9292" t="s">
        <v>25</v>
      </c>
      <c r="F9292" s="1">
        <v>40179</v>
      </c>
      <c r="G9292" t="s">
        <v>3202</v>
      </c>
      <c r="H9292">
        <v>201504</v>
      </c>
      <c r="I9292" t="s">
        <v>27</v>
      </c>
      <c r="J9292" t="s">
        <v>28</v>
      </c>
      <c r="K9292" t="s">
        <v>29</v>
      </c>
      <c r="L9292" t="s">
        <v>30</v>
      </c>
      <c r="M9292" t="s">
        <v>31</v>
      </c>
      <c r="N9292" t="s">
        <v>32</v>
      </c>
      <c r="O9292">
        <v>5.54</v>
      </c>
      <c r="P9292" t="s">
        <v>677</v>
      </c>
      <c r="Q9292" t="s">
        <v>741</v>
      </c>
      <c r="R9292" t="s">
        <v>680</v>
      </c>
      <c r="S9292" t="s">
        <v>34</v>
      </c>
      <c r="T9292" t="s">
        <v>561</v>
      </c>
    </row>
    <row r="9293" spans="1:20">
      <c r="A9293" t="s">
        <v>741</v>
      </c>
      <c r="B9293" t="s">
        <v>677</v>
      </c>
      <c r="C9293" t="s">
        <v>2701</v>
      </c>
      <c r="D9293" t="s">
        <v>2702</v>
      </c>
      <c r="E9293" t="s">
        <v>25</v>
      </c>
      <c r="F9293" s="1">
        <v>40179</v>
      </c>
      <c r="G9293" t="s">
        <v>3202</v>
      </c>
      <c r="H9293">
        <v>201504</v>
      </c>
      <c r="I9293" t="s">
        <v>27</v>
      </c>
      <c r="J9293" t="s">
        <v>28</v>
      </c>
      <c r="K9293" t="s">
        <v>36</v>
      </c>
      <c r="L9293" t="s">
        <v>30</v>
      </c>
      <c r="M9293" t="s">
        <v>31</v>
      </c>
      <c r="N9293" t="s">
        <v>32</v>
      </c>
      <c r="O9293">
        <v>11.16</v>
      </c>
      <c r="P9293" t="s">
        <v>677</v>
      </c>
      <c r="Q9293" t="s">
        <v>741</v>
      </c>
      <c r="R9293" t="s">
        <v>680</v>
      </c>
      <c r="S9293" t="s">
        <v>34</v>
      </c>
      <c r="T9293" t="s">
        <v>561</v>
      </c>
    </row>
    <row r="9294" spans="1:20">
      <c r="A9294" t="s">
        <v>741</v>
      </c>
      <c r="B9294" t="s">
        <v>677</v>
      </c>
      <c r="C9294" t="s">
        <v>2701</v>
      </c>
      <c r="D9294" t="s">
        <v>2702</v>
      </c>
      <c r="E9294" t="s">
        <v>25</v>
      </c>
      <c r="F9294" s="1">
        <v>40179</v>
      </c>
      <c r="G9294" t="s">
        <v>3202</v>
      </c>
      <c r="H9294">
        <v>201504</v>
      </c>
      <c r="I9294" t="s">
        <v>27</v>
      </c>
      <c r="J9294" t="s">
        <v>28</v>
      </c>
      <c r="K9294" t="s">
        <v>38</v>
      </c>
      <c r="L9294" t="s">
        <v>30</v>
      </c>
      <c r="M9294" t="s">
        <v>31</v>
      </c>
      <c r="N9294" t="s">
        <v>32</v>
      </c>
      <c r="O9294">
        <v>6.61</v>
      </c>
      <c r="P9294" t="s">
        <v>677</v>
      </c>
      <c r="Q9294" t="s">
        <v>741</v>
      </c>
      <c r="R9294" t="s">
        <v>680</v>
      </c>
      <c r="S9294" t="s">
        <v>34</v>
      </c>
      <c r="T9294" t="s">
        <v>561</v>
      </c>
    </row>
    <row r="9295" spans="1:20">
      <c r="A9295" t="s">
        <v>741</v>
      </c>
      <c r="B9295" t="s">
        <v>677</v>
      </c>
      <c r="C9295" t="s">
        <v>2701</v>
      </c>
      <c r="D9295" t="s">
        <v>2702</v>
      </c>
      <c r="E9295" t="s">
        <v>25</v>
      </c>
      <c r="F9295" s="1">
        <v>40179</v>
      </c>
      <c r="G9295" t="s">
        <v>3202</v>
      </c>
      <c r="H9295">
        <v>201504</v>
      </c>
      <c r="I9295" t="s">
        <v>27</v>
      </c>
      <c r="J9295" t="s">
        <v>28</v>
      </c>
      <c r="K9295" t="s">
        <v>39</v>
      </c>
      <c r="L9295" t="s">
        <v>30</v>
      </c>
      <c r="M9295" t="s">
        <v>31</v>
      </c>
      <c r="N9295" t="s">
        <v>32</v>
      </c>
      <c r="O9295">
        <v>14.42</v>
      </c>
      <c r="P9295" t="s">
        <v>677</v>
      </c>
      <c r="Q9295" t="s">
        <v>741</v>
      </c>
      <c r="R9295" t="s">
        <v>680</v>
      </c>
      <c r="S9295" t="s">
        <v>34</v>
      </c>
      <c r="T9295" t="s">
        <v>561</v>
      </c>
    </row>
    <row r="9296" spans="1:20">
      <c r="A9296" t="s">
        <v>741</v>
      </c>
      <c r="B9296" t="s">
        <v>677</v>
      </c>
      <c r="C9296" t="s">
        <v>2701</v>
      </c>
      <c r="D9296" t="s">
        <v>2702</v>
      </c>
      <c r="E9296" t="s">
        <v>25</v>
      </c>
      <c r="F9296" s="1">
        <v>40179</v>
      </c>
      <c r="G9296" t="s">
        <v>3202</v>
      </c>
      <c r="H9296">
        <v>201504</v>
      </c>
      <c r="I9296" t="s">
        <v>27</v>
      </c>
      <c r="J9296" t="s">
        <v>28</v>
      </c>
      <c r="K9296" t="s">
        <v>41</v>
      </c>
      <c r="L9296" t="s">
        <v>30</v>
      </c>
      <c r="M9296" t="s">
        <v>31</v>
      </c>
      <c r="N9296" t="s">
        <v>32</v>
      </c>
      <c r="O9296">
        <v>5.55</v>
      </c>
      <c r="P9296" t="s">
        <v>677</v>
      </c>
      <c r="Q9296" t="s">
        <v>741</v>
      </c>
      <c r="R9296" t="s">
        <v>680</v>
      </c>
      <c r="S9296" t="s">
        <v>34</v>
      </c>
      <c r="T9296" t="s">
        <v>561</v>
      </c>
    </row>
    <row r="9297" spans="1:20">
      <c r="A9297" t="s">
        <v>686</v>
      </c>
      <c r="B9297" t="s">
        <v>677</v>
      </c>
      <c r="C9297" t="s">
        <v>744</v>
      </c>
      <c r="D9297" t="s">
        <v>745</v>
      </c>
      <c r="E9297" t="s">
        <v>25</v>
      </c>
      <c r="F9297" s="1">
        <v>40179</v>
      </c>
      <c r="G9297" t="s">
        <v>3202</v>
      </c>
      <c r="H9297">
        <v>201504</v>
      </c>
      <c r="I9297" t="s">
        <v>27</v>
      </c>
      <c r="J9297" t="s">
        <v>53</v>
      </c>
      <c r="K9297" t="s">
        <v>29</v>
      </c>
      <c r="L9297" t="s">
        <v>54</v>
      </c>
      <c r="M9297" t="s">
        <v>31</v>
      </c>
      <c r="N9297" t="s">
        <v>32</v>
      </c>
      <c r="O9297">
        <v>39.31</v>
      </c>
      <c r="P9297" t="s">
        <v>677</v>
      </c>
      <c r="Q9297" t="s">
        <v>686</v>
      </c>
      <c r="R9297" t="s">
        <v>680</v>
      </c>
      <c r="S9297" t="s">
        <v>34</v>
      </c>
      <c r="T9297" t="s">
        <v>561</v>
      </c>
    </row>
    <row r="9298" spans="1:20">
      <c r="A9298" t="s">
        <v>686</v>
      </c>
      <c r="B9298" t="s">
        <v>677</v>
      </c>
      <c r="C9298" t="s">
        <v>744</v>
      </c>
      <c r="D9298" t="s">
        <v>745</v>
      </c>
      <c r="E9298" t="s">
        <v>25</v>
      </c>
      <c r="F9298" s="1">
        <v>40179</v>
      </c>
      <c r="G9298" t="s">
        <v>3202</v>
      </c>
      <c r="H9298">
        <v>201504</v>
      </c>
      <c r="I9298" t="s">
        <v>27</v>
      </c>
      <c r="J9298" t="s">
        <v>53</v>
      </c>
      <c r="K9298" t="s">
        <v>36</v>
      </c>
      <c r="L9298" t="s">
        <v>54</v>
      </c>
      <c r="M9298" t="s">
        <v>31</v>
      </c>
      <c r="N9298" t="s">
        <v>32</v>
      </c>
      <c r="O9298">
        <v>0</v>
      </c>
      <c r="P9298" t="s">
        <v>677</v>
      </c>
      <c r="Q9298" t="s">
        <v>686</v>
      </c>
      <c r="R9298" t="s">
        <v>680</v>
      </c>
      <c r="S9298" t="s">
        <v>34</v>
      </c>
      <c r="T9298" t="s">
        <v>561</v>
      </c>
    </row>
    <row r="9299" spans="1:20">
      <c r="A9299" t="s">
        <v>686</v>
      </c>
      <c r="B9299" t="s">
        <v>677</v>
      </c>
      <c r="C9299" t="s">
        <v>744</v>
      </c>
      <c r="D9299" t="s">
        <v>745</v>
      </c>
      <c r="E9299" t="s">
        <v>25</v>
      </c>
      <c r="F9299" s="1">
        <v>40179</v>
      </c>
      <c r="G9299" t="s">
        <v>3202</v>
      </c>
      <c r="H9299">
        <v>201504</v>
      </c>
      <c r="I9299" t="s">
        <v>27</v>
      </c>
      <c r="J9299" t="s">
        <v>53</v>
      </c>
      <c r="K9299" t="s">
        <v>37</v>
      </c>
      <c r="L9299" t="s">
        <v>54</v>
      </c>
      <c r="M9299" t="s">
        <v>31</v>
      </c>
      <c r="N9299" t="s">
        <v>32</v>
      </c>
      <c r="O9299">
        <v>2814.42</v>
      </c>
      <c r="P9299" t="s">
        <v>677</v>
      </c>
      <c r="Q9299" t="s">
        <v>686</v>
      </c>
      <c r="R9299" t="s">
        <v>680</v>
      </c>
      <c r="S9299" t="s">
        <v>34</v>
      </c>
      <c r="T9299" t="s">
        <v>561</v>
      </c>
    </row>
    <row r="9300" spans="1:20">
      <c r="A9300" t="s">
        <v>686</v>
      </c>
      <c r="B9300" t="s">
        <v>677</v>
      </c>
      <c r="C9300" t="s">
        <v>744</v>
      </c>
      <c r="D9300" t="s">
        <v>745</v>
      </c>
      <c r="E9300" t="s">
        <v>25</v>
      </c>
      <c r="F9300" s="1">
        <v>40179</v>
      </c>
      <c r="G9300" t="s">
        <v>3202</v>
      </c>
      <c r="H9300">
        <v>201504</v>
      </c>
      <c r="I9300" t="s">
        <v>27</v>
      </c>
      <c r="J9300" t="s">
        <v>53</v>
      </c>
      <c r="K9300" t="s">
        <v>38</v>
      </c>
      <c r="L9300" t="s">
        <v>54</v>
      </c>
      <c r="M9300" t="s">
        <v>31</v>
      </c>
      <c r="N9300" t="s">
        <v>32</v>
      </c>
      <c r="O9300">
        <v>0</v>
      </c>
      <c r="P9300" t="s">
        <v>677</v>
      </c>
      <c r="Q9300" t="s">
        <v>686</v>
      </c>
      <c r="R9300" t="s">
        <v>680</v>
      </c>
      <c r="S9300" t="s">
        <v>34</v>
      </c>
      <c r="T9300" t="s">
        <v>561</v>
      </c>
    </row>
    <row r="9301" spans="1:20">
      <c r="A9301" t="s">
        <v>686</v>
      </c>
      <c r="B9301" t="s">
        <v>677</v>
      </c>
      <c r="C9301" t="s">
        <v>744</v>
      </c>
      <c r="D9301" t="s">
        <v>745</v>
      </c>
      <c r="E9301" t="s">
        <v>25</v>
      </c>
      <c r="F9301" s="1">
        <v>40179</v>
      </c>
      <c r="G9301" t="s">
        <v>3202</v>
      </c>
      <c r="H9301">
        <v>201504</v>
      </c>
      <c r="I9301" t="s">
        <v>27</v>
      </c>
      <c r="J9301" t="s">
        <v>53</v>
      </c>
      <c r="K9301" t="s">
        <v>39</v>
      </c>
      <c r="L9301" t="s">
        <v>54</v>
      </c>
      <c r="M9301" t="s">
        <v>31</v>
      </c>
      <c r="N9301" t="s">
        <v>32</v>
      </c>
      <c r="O9301">
        <v>0</v>
      </c>
      <c r="P9301" t="s">
        <v>677</v>
      </c>
      <c r="Q9301" t="s">
        <v>686</v>
      </c>
      <c r="R9301" t="s">
        <v>680</v>
      </c>
      <c r="S9301" t="s">
        <v>34</v>
      </c>
      <c r="T9301" t="s">
        <v>561</v>
      </c>
    </row>
    <row r="9302" spans="1:20">
      <c r="A9302" t="s">
        <v>686</v>
      </c>
      <c r="B9302" t="s">
        <v>677</v>
      </c>
      <c r="C9302" t="s">
        <v>744</v>
      </c>
      <c r="D9302" t="s">
        <v>745</v>
      </c>
      <c r="E9302" t="s">
        <v>25</v>
      </c>
      <c r="F9302" s="1">
        <v>40179</v>
      </c>
      <c r="G9302" t="s">
        <v>3202</v>
      </c>
      <c r="H9302">
        <v>201504</v>
      </c>
      <c r="I9302" t="s">
        <v>27</v>
      </c>
      <c r="J9302" t="s">
        <v>53</v>
      </c>
      <c r="K9302" t="s">
        <v>40</v>
      </c>
      <c r="L9302" t="s">
        <v>54</v>
      </c>
      <c r="M9302" t="s">
        <v>31</v>
      </c>
      <c r="N9302" t="s">
        <v>32</v>
      </c>
      <c r="O9302">
        <v>0</v>
      </c>
      <c r="P9302" t="s">
        <v>677</v>
      </c>
      <c r="Q9302" t="s">
        <v>686</v>
      </c>
      <c r="R9302" t="s">
        <v>680</v>
      </c>
      <c r="S9302" t="s">
        <v>34</v>
      </c>
      <c r="T9302" t="s">
        <v>561</v>
      </c>
    </row>
    <row r="9303" spans="1:20">
      <c r="A9303" t="s">
        <v>686</v>
      </c>
      <c r="B9303" t="s">
        <v>677</v>
      </c>
      <c r="C9303" t="s">
        <v>744</v>
      </c>
      <c r="D9303" t="s">
        <v>745</v>
      </c>
      <c r="E9303" t="s">
        <v>25</v>
      </c>
      <c r="F9303" s="1">
        <v>40179</v>
      </c>
      <c r="G9303" t="s">
        <v>3202</v>
      </c>
      <c r="H9303">
        <v>201504</v>
      </c>
      <c r="I9303" t="s">
        <v>27</v>
      </c>
      <c r="J9303" t="s">
        <v>53</v>
      </c>
      <c r="K9303" t="s">
        <v>41</v>
      </c>
      <c r="L9303" t="s">
        <v>54</v>
      </c>
      <c r="M9303" t="s">
        <v>31</v>
      </c>
      <c r="N9303" t="s">
        <v>32</v>
      </c>
      <c r="O9303">
        <v>0</v>
      </c>
      <c r="P9303" t="s">
        <v>677</v>
      </c>
      <c r="Q9303" t="s">
        <v>686</v>
      </c>
      <c r="R9303" t="s">
        <v>680</v>
      </c>
      <c r="S9303" t="s">
        <v>34</v>
      </c>
      <c r="T9303" t="s">
        <v>561</v>
      </c>
    </row>
    <row r="9304" spans="1:20">
      <c r="A9304" t="s">
        <v>686</v>
      </c>
      <c r="B9304" t="s">
        <v>677</v>
      </c>
      <c r="C9304" t="s">
        <v>744</v>
      </c>
      <c r="D9304" t="s">
        <v>745</v>
      </c>
      <c r="E9304" t="s">
        <v>25</v>
      </c>
      <c r="F9304" s="1">
        <v>40179</v>
      </c>
      <c r="G9304" t="s">
        <v>3202</v>
      </c>
      <c r="H9304">
        <v>201504</v>
      </c>
      <c r="I9304" t="s">
        <v>27</v>
      </c>
      <c r="J9304" t="s">
        <v>53</v>
      </c>
      <c r="K9304" t="s">
        <v>44</v>
      </c>
      <c r="L9304" t="s">
        <v>54</v>
      </c>
      <c r="M9304" t="s">
        <v>31</v>
      </c>
      <c r="N9304" t="s">
        <v>32</v>
      </c>
      <c r="O9304">
        <v>0</v>
      </c>
      <c r="P9304" t="s">
        <v>677</v>
      </c>
      <c r="Q9304" t="s">
        <v>686</v>
      </c>
      <c r="R9304" t="s">
        <v>680</v>
      </c>
      <c r="S9304" t="s">
        <v>34</v>
      </c>
      <c r="T9304" t="s">
        <v>561</v>
      </c>
    </row>
    <row r="9305" spans="1:20">
      <c r="A9305" t="s">
        <v>703</v>
      </c>
      <c r="B9305" t="s">
        <v>677</v>
      </c>
      <c r="C9305" t="s">
        <v>750</v>
      </c>
      <c r="D9305" t="s">
        <v>751</v>
      </c>
      <c r="E9305" t="s">
        <v>25</v>
      </c>
      <c r="F9305" s="1">
        <v>40179</v>
      </c>
      <c r="G9305" t="s">
        <v>3202</v>
      </c>
      <c r="H9305">
        <v>201504</v>
      </c>
      <c r="I9305" t="s">
        <v>27</v>
      </c>
      <c r="J9305" t="s">
        <v>28</v>
      </c>
      <c r="K9305" t="s">
        <v>29</v>
      </c>
      <c r="L9305" t="s">
        <v>30</v>
      </c>
      <c r="M9305" t="s">
        <v>31</v>
      </c>
      <c r="N9305" t="s">
        <v>32</v>
      </c>
      <c r="O9305">
        <v>36.24</v>
      </c>
      <c r="P9305" t="s">
        <v>677</v>
      </c>
      <c r="Q9305" t="s">
        <v>703</v>
      </c>
      <c r="R9305" t="s">
        <v>680</v>
      </c>
      <c r="S9305" t="s">
        <v>34</v>
      </c>
      <c r="T9305" t="s">
        <v>561</v>
      </c>
    </row>
    <row r="9306" spans="1:20">
      <c r="A9306" t="s">
        <v>703</v>
      </c>
      <c r="B9306" t="s">
        <v>677</v>
      </c>
      <c r="C9306" t="s">
        <v>750</v>
      </c>
      <c r="D9306" t="s">
        <v>751</v>
      </c>
      <c r="E9306" t="s">
        <v>25</v>
      </c>
      <c r="F9306" s="1">
        <v>40179</v>
      </c>
      <c r="G9306" t="s">
        <v>3202</v>
      </c>
      <c r="H9306">
        <v>201504</v>
      </c>
      <c r="I9306" t="s">
        <v>27</v>
      </c>
      <c r="J9306" t="s">
        <v>28</v>
      </c>
      <c r="K9306" t="s">
        <v>36</v>
      </c>
      <c r="L9306" t="s">
        <v>30</v>
      </c>
      <c r="M9306" t="s">
        <v>31</v>
      </c>
      <c r="N9306" t="s">
        <v>32</v>
      </c>
      <c r="O9306">
        <v>14.25</v>
      </c>
      <c r="P9306" t="s">
        <v>677</v>
      </c>
      <c r="Q9306" t="s">
        <v>703</v>
      </c>
      <c r="R9306" t="s">
        <v>680</v>
      </c>
      <c r="S9306" t="s">
        <v>34</v>
      </c>
      <c r="T9306" t="s">
        <v>561</v>
      </c>
    </row>
    <row r="9307" spans="1:20">
      <c r="A9307" t="s">
        <v>703</v>
      </c>
      <c r="B9307" t="s">
        <v>677</v>
      </c>
      <c r="C9307" t="s">
        <v>750</v>
      </c>
      <c r="D9307" t="s">
        <v>751</v>
      </c>
      <c r="E9307" t="s">
        <v>25</v>
      </c>
      <c r="F9307" s="1">
        <v>40179</v>
      </c>
      <c r="G9307" t="s">
        <v>3202</v>
      </c>
      <c r="H9307">
        <v>201504</v>
      </c>
      <c r="I9307" t="s">
        <v>27</v>
      </c>
      <c r="J9307" t="s">
        <v>28</v>
      </c>
      <c r="K9307" t="s">
        <v>37</v>
      </c>
      <c r="L9307" t="s">
        <v>30</v>
      </c>
      <c r="M9307" t="s">
        <v>31</v>
      </c>
      <c r="N9307" t="s">
        <v>32</v>
      </c>
      <c r="O9307">
        <v>37.1</v>
      </c>
      <c r="P9307" t="s">
        <v>677</v>
      </c>
      <c r="Q9307" t="s">
        <v>703</v>
      </c>
      <c r="R9307" t="s">
        <v>680</v>
      </c>
      <c r="S9307" t="s">
        <v>34</v>
      </c>
      <c r="T9307" t="s">
        <v>561</v>
      </c>
    </row>
    <row r="9308" spans="1:20">
      <c r="A9308" t="s">
        <v>703</v>
      </c>
      <c r="B9308" t="s">
        <v>677</v>
      </c>
      <c r="C9308" t="s">
        <v>750</v>
      </c>
      <c r="D9308" t="s">
        <v>751</v>
      </c>
      <c r="E9308" t="s">
        <v>25</v>
      </c>
      <c r="F9308" s="1">
        <v>40179</v>
      </c>
      <c r="G9308" t="s">
        <v>3202</v>
      </c>
      <c r="H9308">
        <v>201504</v>
      </c>
      <c r="I9308" t="s">
        <v>27</v>
      </c>
      <c r="J9308" t="s">
        <v>28</v>
      </c>
      <c r="K9308" t="s">
        <v>38</v>
      </c>
      <c r="L9308" t="s">
        <v>30</v>
      </c>
      <c r="M9308" t="s">
        <v>31</v>
      </c>
      <c r="N9308" t="s">
        <v>32</v>
      </c>
      <c r="O9308">
        <v>14.25</v>
      </c>
      <c r="P9308" t="s">
        <v>677</v>
      </c>
      <c r="Q9308" t="s">
        <v>703</v>
      </c>
      <c r="R9308" t="s">
        <v>680</v>
      </c>
      <c r="S9308" t="s">
        <v>34</v>
      </c>
      <c r="T9308" t="s">
        <v>561</v>
      </c>
    </row>
    <row r="9309" spans="1:20">
      <c r="A9309" t="s">
        <v>703</v>
      </c>
      <c r="B9309" t="s">
        <v>677</v>
      </c>
      <c r="C9309" t="s">
        <v>750</v>
      </c>
      <c r="D9309" t="s">
        <v>751</v>
      </c>
      <c r="E9309" t="s">
        <v>25</v>
      </c>
      <c r="F9309" s="1">
        <v>40179</v>
      </c>
      <c r="G9309" t="s">
        <v>3202</v>
      </c>
      <c r="H9309">
        <v>201504</v>
      </c>
      <c r="I9309" t="s">
        <v>27</v>
      </c>
      <c r="J9309" t="s">
        <v>28</v>
      </c>
      <c r="K9309" t="s">
        <v>39</v>
      </c>
      <c r="L9309" t="s">
        <v>30</v>
      </c>
      <c r="M9309" t="s">
        <v>31</v>
      </c>
      <c r="N9309" t="s">
        <v>32</v>
      </c>
      <c r="O9309">
        <v>14.25</v>
      </c>
      <c r="P9309" t="s">
        <v>677</v>
      </c>
      <c r="Q9309" t="s">
        <v>703</v>
      </c>
      <c r="R9309" t="s">
        <v>680</v>
      </c>
      <c r="S9309" t="s">
        <v>34</v>
      </c>
      <c r="T9309" t="s">
        <v>561</v>
      </c>
    </row>
    <row r="9310" spans="1:20">
      <c r="A9310" t="s">
        <v>703</v>
      </c>
      <c r="B9310" t="s">
        <v>677</v>
      </c>
      <c r="C9310" t="s">
        <v>750</v>
      </c>
      <c r="D9310" t="s">
        <v>751</v>
      </c>
      <c r="E9310" t="s">
        <v>25</v>
      </c>
      <c r="F9310" s="1">
        <v>40179</v>
      </c>
      <c r="G9310" t="s">
        <v>3202</v>
      </c>
      <c r="H9310">
        <v>201504</v>
      </c>
      <c r="I9310" t="s">
        <v>27</v>
      </c>
      <c r="J9310" t="s">
        <v>28</v>
      </c>
      <c r="K9310" t="s">
        <v>40</v>
      </c>
      <c r="L9310" t="s">
        <v>30</v>
      </c>
      <c r="M9310" t="s">
        <v>31</v>
      </c>
      <c r="N9310" t="s">
        <v>32</v>
      </c>
      <c r="O9310">
        <v>14.25</v>
      </c>
      <c r="P9310" t="s">
        <v>677</v>
      </c>
      <c r="Q9310" t="s">
        <v>703</v>
      </c>
      <c r="R9310" t="s">
        <v>680</v>
      </c>
      <c r="S9310" t="s">
        <v>34</v>
      </c>
      <c r="T9310" t="s">
        <v>561</v>
      </c>
    </row>
    <row r="9311" spans="1:20">
      <c r="A9311" t="s">
        <v>703</v>
      </c>
      <c r="B9311" t="s">
        <v>677</v>
      </c>
      <c r="C9311" t="s">
        <v>750</v>
      </c>
      <c r="D9311" t="s">
        <v>751</v>
      </c>
      <c r="E9311" t="s">
        <v>25</v>
      </c>
      <c r="F9311" s="1">
        <v>40179</v>
      </c>
      <c r="G9311" t="s">
        <v>3202</v>
      </c>
      <c r="H9311">
        <v>201504</v>
      </c>
      <c r="I9311" t="s">
        <v>27</v>
      </c>
      <c r="J9311" t="s">
        <v>28</v>
      </c>
      <c r="K9311" t="s">
        <v>41</v>
      </c>
      <c r="L9311" t="s">
        <v>30</v>
      </c>
      <c r="M9311" t="s">
        <v>31</v>
      </c>
      <c r="N9311" t="s">
        <v>32</v>
      </c>
      <c r="O9311">
        <v>14.280000000000001</v>
      </c>
      <c r="P9311" t="s">
        <v>677</v>
      </c>
      <c r="Q9311" t="s">
        <v>703</v>
      </c>
      <c r="R9311" t="s">
        <v>680</v>
      </c>
      <c r="S9311" t="s">
        <v>34</v>
      </c>
      <c r="T9311" t="s">
        <v>561</v>
      </c>
    </row>
    <row r="9312" spans="1:20">
      <c r="A9312" t="s">
        <v>703</v>
      </c>
      <c r="B9312" t="s">
        <v>677</v>
      </c>
      <c r="C9312" t="s">
        <v>750</v>
      </c>
      <c r="D9312" t="s">
        <v>751</v>
      </c>
      <c r="E9312" t="s">
        <v>25</v>
      </c>
      <c r="F9312" s="1">
        <v>40179</v>
      </c>
      <c r="G9312" t="s">
        <v>3202</v>
      </c>
      <c r="H9312">
        <v>201504</v>
      </c>
      <c r="I9312" t="s">
        <v>27</v>
      </c>
      <c r="J9312" t="s">
        <v>28</v>
      </c>
      <c r="K9312" t="s">
        <v>43</v>
      </c>
      <c r="L9312" t="s">
        <v>30</v>
      </c>
      <c r="M9312" t="s">
        <v>31</v>
      </c>
      <c r="N9312" t="s">
        <v>32</v>
      </c>
      <c r="O9312">
        <v>14.25</v>
      </c>
      <c r="P9312" t="s">
        <v>677</v>
      </c>
      <c r="Q9312" t="s">
        <v>703</v>
      </c>
      <c r="R9312" t="s">
        <v>680</v>
      </c>
      <c r="S9312" t="s">
        <v>34</v>
      </c>
      <c r="T9312" t="s">
        <v>561</v>
      </c>
    </row>
    <row r="9313" spans="1:20">
      <c r="A9313" t="s">
        <v>703</v>
      </c>
      <c r="B9313" t="s">
        <v>677</v>
      </c>
      <c r="C9313" t="s">
        <v>750</v>
      </c>
      <c r="D9313" t="s">
        <v>751</v>
      </c>
      <c r="E9313" t="s">
        <v>25</v>
      </c>
      <c r="F9313" s="1">
        <v>40179</v>
      </c>
      <c r="G9313" t="s">
        <v>3202</v>
      </c>
      <c r="H9313">
        <v>201504</v>
      </c>
      <c r="I9313" t="s">
        <v>27</v>
      </c>
      <c r="J9313" t="s">
        <v>28</v>
      </c>
      <c r="K9313" t="s">
        <v>44</v>
      </c>
      <c r="L9313" t="s">
        <v>30</v>
      </c>
      <c r="M9313" t="s">
        <v>31</v>
      </c>
      <c r="N9313" t="s">
        <v>32</v>
      </c>
      <c r="O9313">
        <v>14.25</v>
      </c>
      <c r="P9313" t="s">
        <v>677</v>
      </c>
      <c r="Q9313" t="s">
        <v>703</v>
      </c>
      <c r="R9313" t="s">
        <v>680</v>
      </c>
      <c r="S9313" t="s">
        <v>34</v>
      </c>
      <c r="T9313" t="s">
        <v>561</v>
      </c>
    </row>
    <row r="9314" spans="1:20">
      <c r="A9314" t="s">
        <v>676</v>
      </c>
      <c r="B9314" t="s">
        <v>677</v>
      </c>
      <c r="C9314" t="s">
        <v>758</v>
      </c>
      <c r="D9314" t="s">
        <v>759</v>
      </c>
      <c r="E9314" t="s">
        <v>25</v>
      </c>
      <c r="F9314" s="1">
        <v>40179</v>
      </c>
      <c r="G9314" t="s">
        <v>3202</v>
      </c>
      <c r="H9314">
        <v>201504</v>
      </c>
      <c r="I9314" t="s">
        <v>27</v>
      </c>
      <c r="J9314" t="s">
        <v>28</v>
      </c>
      <c r="K9314" t="s">
        <v>29</v>
      </c>
      <c r="L9314" t="s">
        <v>30</v>
      </c>
      <c r="M9314" t="s">
        <v>31</v>
      </c>
      <c r="N9314" t="s">
        <v>32</v>
      </c>
      <c r="O9314">
        <v>12655.08</v>
      </c>
      <c r="P9314" t="s">
        <v>677</v>
      </c>
      <c r="Q9314" t="s">
        <v>676</v>
      </c>
      <c r="R9314" t="s">
        <v>680</v>
      </c>
      <c r="S9314" t="s">
        <v>34</v>
      </c>
      <c r="T9314" t="s">
        <v>561</v>
      </c>
    </row>
    <row r="9315" spans="1:20">
      <c r="A9315" t="s">
        <v>686</v>
      </c>
      <c r="B9315" t="s">
        <v>677</v>
      </c>
      <c r="C9315" t="s">
        <v>762</v>
      </c>
      <c r="D9315" t="s">
        <v>763</v>
      </c>
      <c r="E9315" t="s">
        <v>25</v>
      </c>
      <c r="F9315" s="1">
        <v>40179</v>
      </c>
      <c r="G9315" t="s">
        <v>3202</v>
      </c>
      <c r="H9315">
        <v>201504</v>
      </c>
      <c r="I9315" t="s">
        <v>27</v>
      </c>
      <c r="J9315" t="s">
        <v>53</v>
      </c>
      <c r="K9315" t="s">
        <v>29</v>
      </c>
      <c r="L9315" t="s">
        <v>54</v>
      </c>
      <c r="M9315" t="s">
        <v>31</v>
      </c>
      <c r="N9315" t="s">
        <v>32</v>
      </c>
      <c r="O9315">
        <v>-2454.4</v>
      </c>
      <c r="P9315" t="s">
        <v>677</v>
      </c>
      <c r="Q9315" t="s">
        <v>686</v>
      </c>
      <c r="R9315" t="s">
        <v>680</v>
      </c>
      <c r="S9315" t="s">
        <v>34</v>
      </c>
      <c r="T9315" t="s">
        <v>561</v>
      </c>
    </row>
    <row r="9316" spans="1:20">
      <c r="A9316" t="s">
        <v>689</v>
      </c>
      <c r="B9316" t="s">
        <v>677</v>
      </c>
      <c r="C9316" t="s">
        <v>2918</v>
      </c>
      <c r="D9316" t="s">
        <v>2919</v>
      </c>
      <c r="E9316" t="s">
        <v>25</v>
      </c>
      <c r="F9316" s="1">
        <v>40179</v>
      </c>
      <c r="G9316" t="s">
        <v>3202</v>
      </c>
      <c r="H9316">
        <v>201504</v>
      </c>
      <c r="I9316" t="s">
        <v>27</v>
      </c>
      <c r="J9316" t="s">
        <v>53</v>
      </c>
      <c r="K9316" t="s">
        <v>29</v>
      </c>
      <c r="L9316" t="s">
        <v>54</v>
      </c>
      <c r="M9316" t="s">
        <v>31</v>
      </c>
      <c r="N9316" t="s">
        <v>32</v>
      </c>
      <c r="O9316">
        <v>2507.71</v>
      </c>
      <c r="P9316" t="s">
        <v>677</v>
      </c>
      <c r="Q9316" t="s">
        <v>689</v>
      </c>
      <c r="R9316" t="s">
        <v>680</v>
      </c>
      <c r="S9316" t="s">
        <v>34</v>
      </c>
      <c r="T9316" t="s">
        <v>561</v>
      </c>
    </row>
    <row r="9317" spans="1:20">
      <c r="A9317" t="s">
        <v>689</v>
      </c>
      <c r="B9317" t="s">
        <v>677</v>
      </c>
      <c r="C9317" t="s">
        <v>2918</v>
      </c>
      <c r="D9317" t="s">
        <v>2919</v>
      </c>
      <c r="E9317" t="s">
        <v>25</v>
      </c>
      <c r="F9317" s="1">
        <v>40179</v>
      </c>
      <c r="G9317" t="s">
        <v>3202</v>
      </c>
      <c r="H9317">
        <v>201504</v>
      </c>
      <c r="I9317" t="s">
        <v>27</v>
      </c>
      <c r="J9317" t="s">
        <v>53</v>
      </c>
      <c r="K9317" t="s">
        <v>36</v>
      </c>
      <c r="L9317" t="s">
        <v>54</v>
      </c>
      <c r="M9317" t="s">
        <v>31</v>
      </c>
      <c r="N9317" t="s">
        <v>32</v>
      </c>
      <c r="O9317">
        <v>1467.53</v>
      </c>
      <c r="P9317" t="s">
        <v>677</v>
      </c>
      <c r="Q9317" t="s">
        <v>689</v>
      </c>
      <c r="R9317" t="s">
        <v>680</v>
      </c>
      <c r="S9317" t="s">
        <v>34</v>
      </c>
      <c r="T9317" t="s">
        <v>561</v>
      </c>
    </row>
    <row r="9318" spans="1:20">
      <c r="A9318" t="s">
        <v>689</v>
      </c>
      <c r="B9318" t="s">
        <v>677</v>
      </c>
      <c r="C9318" t="s">
        <v>2918</v>
      </c>
      <c r="D9318" t="s">
        <v>2919</v>
      </c>
      <c r="E9318" t="s">
        <v>25</v>
      </c>
      <c r="F9318" s="1">
        <v>40179</v>
      </c>
      <c r="G9318" t="s">
        <v>3202</v>
      </c>
      <c r="H9318">
        <v>201504</v>
      </c>
      <c r="I9318" t="s">
        <v>27</v>
      </c>
      <c r="J9318" t="s">
        <v>53</v>
      </c>
      <c r="K9318" t="s">
        <v>37</v>
      </c>
      <c r="L9318" t="s">
        <v>54</v>
      </c>
      <c r="M9318" t="s">
        <v>31</v>
      </c>
      <c r="N9318" t="s">
        <v>32</v>
      </c>
      <c r="O9318">
        <v>330.69</v>
      </c>
      <c r="P9318" t="s">
        <v>677</v>
      </c>
      <c r="Q9318" t="s">
        <v>689</v>
      </c>
      <c r="R9318" t="s">
        <v>680</v>
      </c>
      <c r="S9318" t="s">
        <v>34</v>
      </c>
      <c r="T9318" t="s">
        <v>561</v>
      </c>
    </row>
    <row r="9319" spans="1:20">
      <c r="A9319" t="s">
        <v>689</v>
      </c>
      <c r="B9319" t="s">
        <v>677</v>
      </c>
      <c r="C9319" t="s">
        <v>2918</v>
      </c>
      <c r="D9319" t="s">
        <v>2919</v>
      </c>
      <c r="E9319" t="s">
        <v>25</v>
      </c>
      <c r="F9319" s="1">
        <v>40179</v>
      </c>
      <c r="G9319" t="s">
        <v>3202</v>
      </c>
      <c r="H9319">
        <v>201504</v>
      </c>
      <c r="I9319" t="s">
        <v>27</v>
      </c>
      <c r="J9319" t="s">
        <v>53</v>
      </c>
      <c r="K9319" t="s">
        <v>38</v>
      </c>
      <c r="L9319" t="s">
        <v>54</v>
      </c>
      <c r="M9319" t="s">
        <v>31</v>
      </c>
      <c r="N9319" t="s">
        <v>32</v>
      </c>
      <c r="O9319">
        <v>834.18000000000006</v>
      </c>
      <c r="P9319" t="s">
        <v>677</v>
      </c>
      <c r="Q9319" t="s">
        <v>689</v>
      </c>
      <c r="R9319" t="s">
        <v>680</v>
      </c>
      <c r="S9319" t="s">
        <v>34</v>
      </c>
      <c r="T9319" t="s">
        <v>561</v>
      </c>
    </row>
    <row r="9320" spans="1:20">
      <c r="A9320" t="s">
        <v>689</v>
      </c>
      <c r="B9320" t="s">
        <v>677</v>
      </c>
      <c r="C9320" t="s">
        <v>2918</v>
      </c>
      <c r="D9320" t="s">
        <v>2919</v>
      </c>
      <c r="E9320" t="s">
        <v>25</v>
      </c>
      <c r="F9320" s="1">
        <v>40179</v>
      </c>
      <c r="G9320" t="s">
        <v>3202</v>
      </c>
      <c r="H9320">
        <v>201504</v>
      </c>
      <c r="I9320" t="s">
        <v>27</v>
      </c>
      <c r="J9320" t="s">
        <v>53</v>
      </c>
      <c r="K9320" t="s">
        <v>39</v>
      </c>
      <c r="L9320" t="s">
        <v>54</v>
      </c>
      <c r="M9320" t="s">
        <v>31</v>
      </c>
      <c r="N9320" t="s">
        <v>32</v>
      </c>
      <c r="O9320">
        <v>832.95</v>
      </c>
      <c r="P9320" t="s">
        <v>677</v>
      </c>
      <c r="Q9320" t="s">
        <v>689</v>
      </c>
      <c r="R9320" t="s">
        <v>680</v>
      </c>
      <c r="S9320" t="s">
        <v>34</v>
      </c>
      <c r="T9320" t="s">
        <v>561</v>
      </c>
    </row>
    <row r="9321" spans="1:20">
      <c r="A9321" t="s">
        <v>689</v>
      </c>
      <c r="B9321" t="s">
        <v>677</v>
      </c>
      <c r="C9321" t="s">
        <v>2918</v>
      </c>
      <c r="D9321" t="s">
        <v>2919</v>
      </c>
      <c r="E9321" t="s">
        <v>25</v>
      </c>
      <c r="F9321" s="1">
        <v>40179</v>
      </c>
      <c r="G9321" t="s">
        <v>3202</v>
      </c>
      <c r="H9321">
        <v>201504</v>
      </c>
      <c r="I9321" t="s">
        <v>27</v>
      </c>
      <c r="J9321" t="s">
        <v>53</v>
      </c>
      <c r="K9321" t="s">
        <v>40</v>
      </c>
      <c r="L9321" t="s">
        <v>54</v>
      </c>
      <c r="M9321" t="s">
        <v>31</v>
      </c>
      <c r="N9321" t="s">
        <v>32</v>
      </c>
      <c r="O9321">
        <v>133.09</v>
      </c>
      <c r="P9321" t="s">
        <v>677</v>
      </c>
      <c r="Q9321" t="s">
        <v>689</v>
      </c>
      <c r="R9321" t="s">
        <v>680</v>
      </c>
      <c r="S9321" t="s">
        <v>34</v>
      </c>
      <c r="T9321" t="s">
        <v>561</v>
      </c>
    </row>
    <row r="9322" spans="1:20">
      <c r="A9322" t="s">
        <v>689</v>
      </c>
      <c r="B9322" t="s">
        <v>677</v>
      </c>
      <c r="C9322" t="s">
        <v>2918</v>
      </c>
      <c r="D9322" t="s">
        <v>2919</v>
      </c>
      <c r="E9322" t="s">
        <v>25</v>
      </c>
      <c r="F9322" s="1">
        <v>40179</v>
      </c>
      <c r="G9322" t="s">
        <v>3202</v>
      </c>
      <c r="H9322">
        <v>201504</v>
      </c>
      <c r="I9322" t="s">
        <v>27</v>
      </c>
      <c r="J9322" t="s">
        <v>53</v>
      </c>
      <c r="K9322" t="s">
        <v>41</v>
      </c>
      <c r="L9322" t="s">
        <v>54</v>
      </c>
      <c r="M9322" t="s">
        <v>31</v>
      </c>
      <c r="N9322" t="s">
        <v>32</v>
      </c>
      <c r="O9322">
        <v>217.28</v>
      </c>
      <c r="P9322" t="s">
        <v>677</v>
      </c>
      <c r="Q9322" t="s">
        <v>689</v>
      </c>
      <c r="R9322" t="s">
        <v>680</v>
      </c>
      <c r="S9322" t="s">
        <v>34</v>
      </c>
      <c r="T9322" t="s">
        <v>561</v>
      </c>
    </row>
    <row r="9323" spans="1:20">
      <c r="A9323" t="s">
        <v>689</v>
      </c>
      <c r="B9323" t="s">
        <v>677</v>
      </c>
      <c r="C9323" t="s">
        <v>2918</v>
      </c>
      <c r="D9323" t="s">
        <v>2919</v>
      </c>
      <c r="E9323" t="s">
        <v>25</v>
      </c>
      <c r="F9323" s="1">
        <v>40179</v>
      </c>
      <c r="G9323" t="s">
        <v>3202</v>
      </c>
      <c r="H9323">
        <v>201504</v>
      </c>
      <c r="I9323" t="s">
        <v>27</v>
      </c>
      <c r="J9323" t="s">
        <v>53</v>
      </c>
      <c r="K9323" t="s">
        <v>43</v>
      </c>
      <c r="L9323" t="s">
        <v>54</v>
      </c>
      <c r="M9323" t="s">
        <v>31</v>
      </c>
      <c r="N9323" t="s">
        <v>32</v>
      </c>
      <c r="O9323">
        <v>21.12</v>
      </c>
      <c r="P9323" t="s">
        <v>677</v>
      </c>
      <c r="Q9323" t="s">
        <v>689</v>
      </c>
      <c r="R9323" t="s">
        <v>680</v>
      </c>
      <c r="S9323" t="s">
        <v>34</v>
      </c>
      <c r="T9323" t="s">
        <v>561</v>
      </c>
    </row>
    <row r="9324" spans="1:20">
      <c r="A9324" t="s">
        <v>689</v>
      </c>
      <c r="B9324" t="s">
        <v>677</v>
      </c>
      <c r="C9324" t="s">
        <v>2918</v>
      </c>
      <c r="D9324" t="s">
        <v>2919</v>
      </c>
      <c r="E9324" t="s">
        <v>25</v>
      </c>
      <c r="F9324" s="1">
        <v>40179</v>
      </c>
      <c r="G9324" t="s">
        <v>3202</v>
      </c>
      <c r="H9324">
        <v>201504</v>
      </c>
      <c r="I9324" t="s">
        <v>27</v>
      </c>
      <c r="J9324" t="s">
        <v>53</v>
      </c>
      <c r="K9324" t="s">
        <v>44</v>
      </c>
      <c r="L9324" t="s">
        <v>54</v>
      </c>
      <c r="M9324" t="s">
        <v>31</v>
      </c>
      <c r="N9324" t="s">
        <v>32</v>
      </c>
      <c r="O9324">
        <v>28.21</v>
      </c>
      <c r="P9324" t="s">
        <v>677</v>
      </c>
      <c r="Q9324" t="s">
        <v>689</v>
      </c>
      <c r="R9324" t="s">
        <v>680</v>
      </c>
      <c r="S9324" t="s">
        <v>34</v>
      </c>
      <c r="T9324" t="s">
        <v>561</v>
      </c>
    </row>
    <row r="9325" spans="1:20">
      <c r="A9325" t="s">
        <v>689</v>
      </c>
      <c r="B9325" t="s">
        <v>677</v>
      </c>
      <c r="C9325" t="s">
        <v>764</v>
      </c>
      <c r="D9325" t="s">
        <v>765</v>
      </c>
      <c r="E9325" t="s">
        <v>25</v>
      </c>
      <c r="F9325" s="1">
        <v>40179</v>
      </c>
      <c r="G9325" t="s">
        <v>3202</v>
      </c>
      <c r="H9325">
        <v>201504</v>
      </c>
      <c r="I9325" t="s">
        <v>27</v>
      </c>
      <c r="J9325" t="s">
        <v>53</v>
      </c>
      <c r="K9325" t="s">
        <v>29</v>
      </c>
      <c r="L9325" t="s">
        <v>54</v>
      </c>
      <c r="M9325" t="s">
        <v>31</v>
      </c>
      <c r="N9325" t="s">
        <v>32</v>
      </c>
      <c r="O9325">
        <v>-688.08</v>
      </c>
      <c r="P9325" t="s">
        <v>677</v>
      </c>
      <c r="Q9325" t="s">
        <v>689</v>
      </c>
      <c r="R9325" t="s">
        <v>680</v>
      </c>
      <c r="S9325" t="s">
        <v>34</v>
      </c>
      <c r="T9325" t="s">
        <v>561</v>
      </c>
    </row>
    <row r="9326" spans="1:20">
      <c r="A9326" t="s">
        <v>689</v>
      </c>
      <c r="B9326" t="s">
        <v>677</v>
      </c>
      <c r="C9326" t="s">
        <v>764</v>
      </c>
      <c r="D9326" t="s">
        <v>765</v>
      </c>
      <c r="E9326" t="s">
        <v>25</v>
      </c>
      <c r="F9326" s="1">
        <v>40179</v>
      </c>
      <c r="G9326" t="s">
        <v>3202</v>
      </c>
      <c r="H9326">
        <v>201504</v>
      </c>
      <c r="I9326" t="s">
        <v>27</v>
      </c>
      <c r="J9326" t="s">
        <v>53</v>
      </c>
      <c r="K9326" t="s">
        <v>36</v>
      </c>
      <c r="L9326" t="s">
        <v>54</v>
      </c>
      <c r="M9326" t="s">
        <v>31</v>
      </c>
      <c r="N9326" t="s">
        <v>32</v>
      </c>
      <c r="O9326">
        <v>-184.02</v>
      </c>
      <c r="P9326" t="s">
        <v>677</v>
      </c>
      <c r="Q9326" t="s">
        <v>689</v>
      </c>
      <c r="R9326" t="s">
        <v>680</v>
      </c>
      <c r="S9326" t="s">
        <v>34</v>
      </c>
      <c r="T9326" t="s">
        <v>561</v>
      </c>
    </row>
    <row r="9327" spans="1:20">
      <c r="A9327" t="s">
        <v>689</v>
      </c>
      <c r="B9327" t="s">
        <v>677</v>
      </c>
      <c r="C9327" t="s">
        <v>764</v>
      </c>
      <c r="D9327" t="s">
        <v>765</v>
      </c>
      <c r="E9327" t="s">
        <v>25</v>
      </c>
      <c r="F9327" s="1">
        <v>40179</v>
      </c>
      <c r="G9327" t="s">
        <v>3202</v>
      </c>
      <c r="H9327">
        <v>201504</v>
      </c>
      <c r="I9327" t="s">
        <v>27</v>
      </c>
      <c r="J9327" t="s">
        <v>53</v>
      </c>
      <c r="K9327" t="s">
        <v>38</v>
      </c>
      <c r="L9327" t="s">
        <v>54</v>
      </c>
      <c r="M9327" t="s">
        <v>31</v>
      </c>
      <c r="N9327" t="s">
        <v>32</v>
      </c>
      <c r="O9327">
        <v>-5.59</v>
      </c>
      <c r="P9327" t="s">
        <v>677</v>
      </c>
      <c r="Q9327" t="s">
        <v>689</v>
      </c>
      <c r="R9327" t="s">
        <v>680</v>
      </c>
      <c r="S9327" t="s">
        <v>34</v>
      </c>
      <c r="T9327" t="s">
        <v>561</v>
      </c>
    </row>
    <row r="9328" spans="1:20">
      <c r="A9328" t="s">
        <v>694</v>
      </c>
      <c r="B9328" t="s">
        <v>677</v>
      </c>
      <c r="C9328" t="s">
        <v>766</v>
      </c>
      <c r="D9328" t="s">
        <v>767</v>
      </c>
      <c r="E9328" t="s">
        <v>25</v>
      </c>
      <c r="F9328" s="1">
        <v>40179</v>
      </c>
      <c r="G9328" t="s">
        <v>3202</v>
      </c>
      <c r="H9328">
        <v>201504</v>
      </c>
      <c r="I9328" t="s">
        <v>27</v>
      </c>
      <c r="J9328" t="s">
        <v>53</v>
      </c>
      <c r="K9328" t="s">
        <v>29</v>
      </c>
      <c r="L9328" t="s">
        <v>54</v>
      </c>
      <c r="M9328" t="s">
        <v>31</v>
      </c>
      <c r="N9328" t="s">
        <v>32</v>
      </c>
      <c r="O9328">
        <v>263.47000000000003</v>
      </c>
      <c r="P9328" t="s">
        <v>677</v>
      </c>
      <c r="Q9328" t="s">
        <v>694</v>
      </c>
      <c r="R9328" t="s">
        <v>680</v>
      </c>
      <c r="S9328" t="s">
        <v>34</v>
      </c>
      <c r="T9328" t="s">
        <v>561</v>
      </c>
    </row>
    <row r="9329" spans="1:20">
      <c r="A9329" t="s">
        <v>694</v>
      </c>
      <c r="B9329" t="s">
        <v>677</v>
      </c>
      <c r="C9329" t="s">
        <v>766</v>
      </c>
      <c r="D9329" t="s">
        <v>767</v>
      </c>
      <c r="E9329" t="s">
        <v>25</v>
      </c>
      <c r="F9329" s="1">
        <v>40179</v>
      </c>
      <c r="G9329" t="s">
        <v>3202</v>
      </c>
      <c r="H9329">
        <v>201504</v>
      </c>
      <c r="I9329" t="s">
        <v>27</v>
      </c>
      <c r="J9329" t="s">
        <v>53</v>
      </c>
      <c r="K9329" t="s">
        <v>36</v>
      </c>
      <c r="L9329" t="s">
        <v>54</v>
      </c>
      <c r="M9329" t="s">
        <v>31</v>
      </c>
      <c r="N9329" t="s">
        <v>32</v>
      </c>
      <c r="O9329">
        <v>263.48</v>
      </c>
      <c r="P9329" t="s">
        <v>677</v>
      </c>
      <c r="Q9329" t="s">
        <v>694</v>
      </c>
      <c r="R9329" t="s">
        <v>680</v>
      </c>
      <c r="S9329" t="s">
        <v>34</v>
      </c>
      <c r="T9329" t="s">
        <v>561</v>
      </c>
    </row>
    <row r="9330" spans="1:20">
      <c r="A9330" t="s">
        <v>694</v>
      </c>
      <c r="B9330" t="s">
        <v>677</v>
      </c>
      <c r="C9330" t="s">
        <v>766</v>
      </c>
      <c r="D9330" t="s">
        <v>767</v>
      </c>
      <c r="E9330" t="s">
        <v>25</v>
      </c>
      <c r="F9330" s="1">
        <v>40179</v>
      </c>
      <c r="G9330" t="s">
        <v>3202</v>
      </c>
      <c r="H9330">
        <v>201504</v>
      </c>
      <c r="I9330" t="s">
        <v>27</v>
      </c>
      <c r="J9330" t="s">
        <v>53</v>
      </c>
      <c r="K9330" t="s">
        <v>38</v>
      </c>
      <c r="L9330" t="s">
        <v>54</v>
      </c>
      <c r="M9330" t="s">
        <v>31</v>
      </c>
      <c r="N9330" t="s">
        <v>32</v>
      </c>
      <c r="O9330">
        <v>263.47000000000003</v>
      </c>
      <c r="P9330" t="s">
        <v>677</v>
      </c>
      <c r="Q9330" t="s">
        <v>694</v>
      </c>
      <c r="R9330" t="s">
        <v>680</v>
      </c>
      <c r="S9330" t="s">
        <v>34</v>
      </c>
      <c r="T9330" t="s">
        <v>561</v>
      </c>
    </row>
    <row r="9331" spans="1:20">
      <c r="A9331" t="s">
        <v>694</v>
      </c>
      <c r="B9331" t="s">
        <v>677</v>
      </c>
      <c r="C9331" t="s">
        <v>768</v>
      </c>
      <c r="D9331" t="s">
        <v>769</v>
      </c>
      <c r="E9331" t="s">
        <v>25</v>
      </c>
      <c r="F9331" s="1">
        <v>40179</v>
      </c>
      <c r="G9331" t="s">
        <v>3202</v>
      </c>
      <c r="H9331">
        <v>201504</v>
      </c>
      <c r="I9331" t="s">
        <v>27</v>
      </c>
      <c r="J9331" t="s">
        <v>53</v>
      </c>
      <c r="K9331" t="s">
        <v>29</v>
      </c>
      <c r="L9331" t="s">
        <v>54</v>
      </c>
      <c r="M9331" t="s">
        <v>31</v>
      </c>
      <c r="N9331" t="s">
        <v>32</v>
      </c>
      <c r="O9331">
        <v>139.16</v>
      </c>
      <c r="P9331" t="s">
        <v>677</v>
      </c>
      <c r="Q9331" t="s">
        <v>694</v>
      </c>
      <c r="R9331" t="s">
        <v>680</v>
      </c>
      <c r="S9331" t="s">
        <v>34</v>
      </c>
      <c r="T9331" t="s">
        <v>561</v>
      </c>
    </row>
    <row r="9332" spans="1:20">
      <c r="A9332" t="s">
        <v>694</v>
      </c>
      <c r="B9332" t="s">
        <v>677</v>
      </c>
      <c r="C9332" t="s">
        <v>768</v>
      </c>
      <c r="D9332" t="s">
        <v>769</v>
      </c>
      <c r="E9332" t="s">
        <v>25</v>
      </c>
      <c r="F9332" s="1">
        <v>40179</v>
      </c>
      <c r="G9332" t="s">
        <v>3202</v>
      </c>
      <c r="H9332">
        <v>201504</v>
      </c>
      <c r="I9332" t="s">
        <v>27</v>
      </c>
      <c r="J9332" t="s">
        <v>53</v>
      </c>
      <c r="K9332" t="s">
        <v>36</v>
      </c>
      <c r="L9332" t="s">
        <v>54</v>
      </c>
      <c r="M9332" t="s">
        <v>31</v>
      </c>
      <c r="N9332" t="s">
        <v>32</v>
      </c>
      <c r="O9332">
        <v>43.79</v>
      </c>
      <c r="P9332" t="s">
        <v>677</v>
      </c>
      <c r="Q9332" t="s">
        <v>694</v>
      </c>
      <c r="R9332" t="s">
        <v>680</v>
      </c>
      <c r="S9332" t="s">
        <v>34</v>
      </c>
      <c r="T9332" t="s">
        <v>561</v>
      </c>
    </row>
    <row r="9333" spans="1:20">
      <c r="A9333" t="s">
        <v>694</v>
      </c>
      <c r="B9333" t="s">
        <v>677</v>
      </c>
      <c r="C9333" t="s">
        <v>768</v>
      </c>
      <c r="D9333" t="s">
        <v>769</v>
      </c>
      <c r="E9333" t="s">
        <v>25</v>
      </c>
      <c r="F9333" s="1">
        <v>40179</v>
      </c>
      <c r="G9333" t="s">
        <v>3202</v>
      </c>
      <c r="H9333">
        <v>201504</v>
      </c>
      <c r="I9333" t="s">
        <v>27</v>
      </c>
      <c r="J9333" t="s">
        <v>53</v>
      </c>
      <c r="K9333" t="s">
        <v>37</v>
      </c>
      <c r="L9333" t="s">
        <v>54</v>
      </c>
      <c r="M9333" t="s">
        <v>31</v>
      </c>
      <c r="N9333" t="s">
        <v>32</v>
      </c>
      <c r="O9333">
        <v>1.87</v>
      </c>
      <c r="P9333" t="s">
        <v>677</v>
      </c>
      <c r="Q9333" t="s">
        <v>694</v>
      </c>
      <c r="R9333" t="s">
        <v>680</v>
      </c>
      <c r="S9333" t="s">
        <v>34</v>
      </c>
      <c r="T9333" t="s">
        <v>561</v>
      </c>
    </row>
    <row r="9334" spans="1:20">
      <c r="A9334" t="s">
        <v>694</v>
      </c>
      <c r="B9334" t="s">
        <v>677</v>
      </c>
      <c r="C9334" t="s">
        <v>768</v>
      </c>
      <c r="D9334" t="s">
        <v>769</v>
      </c>
      <c r="E9334" t="s">
        <v>25</v>
      </c>
      <c r="F9334" s="1">
        <v>40179</v>
      </c>
      <c r="G9334" t="s">
        <v>3202</v>
      </c>
      <c r="H9334">
        <v>201504</v>
      </c>
      <c r="I9334" t="s">
        <v>27</v>
      </c>
      <c r="J9334" t="s">
        <v>53</v>
      </c>
      <c r="K9334" t="s">
        <v>38</v>
      </c>
      <c r="L9334" t="s">
        <v>54</v>
      </c>
      <c r="M9334" t="s">
        <v>31</v>
      </c>
      <c r="N9334" t="s">
        <v>32</v>
      </c>
      <c r="O9334">
        <v>62.54</v>
      </c>
      <c r="P9334" t="s">
        <v>677</v>
      </c>
      <c r="Q9334" t="s">
        <v>694</v>
      </c>
      <c r="R9334" t="s">
        <v>680</v>
      </c>
      <c r="S9334" t="s">
        <v>34</v>
      </c>
      <c r="T9334" t="s">
        <v>561</v>
      </c>
    </row>
    <row r="9335" spans="1:20">
      <c r="A9335" t="s">
        <v>703</v>
      </c>
      <c r="B9335" t="s">
        <v>677</v>
      </c>
      <c r="C9335" t="s">
        <v>776</v>
      </c>
      <c r="D9335" t="s">
        <v>777</v>
      </c>
      <c r="E9335" t="s">
        <v>25</v>
      </c>
      <c r="F9335" s="1">
        <v>40179</v>
      </c>
      <c r="G9335" t="s">
        <v>3202</v>
      </c>
      <c r="H9335">
        <v>201504</v>
      </c>
      <c r="I9335" t="s">
        <v>27</v>
      </c>
      <c r="J9335" t="s">
        <v>53</v>
      </c>
      <c r="K9335" t="s">
        <v>29</v>
      </c>
      <c r="L9335" t="s">
        <v>54</v>
      </c>
      <c r="M9335" t="s">
        <v>31</v>
      </c>
      <c r="N9335" t="s">
        <v>32</v>
      </c>
      <c r="O9335">
        <v>10.52</v>
      </c>
      <c r="P9335" t="s">
        <v>677</v>
      </c>
      <c r="Q9335" t="s">
        <v>703</v>
      </c>
      <c r="R9335" t="s">
        <v>680</v>
      </c>
      <c r="S9335" t="s">
        <v>34</v>
      </c>
      <c r="T9335" t="s">
        <v>561</v>
      </c>
    </row>
    <row r="9336" spans="1:20">
      <c r="A9336" t="s">
        <v>703</v>
      </c>
      <c r="B9336" t="s">
        <v>677</v>
      </c>
      <c r="C9336" t="s">
        <v>776</v>
      </c>
      <c r="D9336" t="s">
        <v>777</v>
      </c>
      <c r="E9336" t="s">
        <v>25</v>
      </c>
      <c r="F9336" s="1">
        <v>40179</v>
      </c>
      <c r="G9336" t="s">
        <v>3202</v>
      </c>
      <c r="H9336">
        <v>201504</v>
      </c>
      <c r="I9336" t="s">
        <v>27</v>
      </c>
      <c r="J9336" t="s">
        <v>53</v>
      </c>
      <c r="K9336" t="s">
        <v>36</v>
      </c>
      <c r="L9336" t="s">
        <v>54</v>
      </c>
      <c r="M9336" t="s">
        <v>31</v>
      </c>
      <c r="N9336" t="s">
        <v>32</v>
      </c>
      <c r="O9336">
        <v>25.52</v>
      </c>
      <c r="P9336" t="s">
        <v>677</v>
      </c>
      <c r="Q9336" t="s">
        <v>703</v>
      </c>
      <c r="R9336" t="s">
        <v>680</v>
      </c>
      <c r="S9336" t="s">
        <v>34</v>
      </c>
      <c r="T9336" t="s">
        <v>561</v>
      </c>
    </row>
    <row r="9337" spans="1:20">
      <c r="A9337" t="s">
        <v>703</v>
      </c>
      <c r="B9337" t="s">
        <v>677</v>
      </c>
      <c r="C9337" t="s">
        <v>776</v>
      </c>
      <c r="D9337" t="s">
        <v>777</v>
      </c>
      <c r="E9337" t="s">
        <v>25</v>
      </c>
      <c r="F9337" s="1">
        <v>40179</v>
      </c>
      <c r="G9337" t="s">
        <v>3202</v>
      </c>
      <c r="H9337">
        <v>201504</v>
      </c>
      <c r="I9337" t="s">
        <v>27</v>
      </c>
      <c r="J9337" t="s">
        <v>53</v>
      </c>
      <c r="K9337" t="s">
        <v>37</v>
      </c>
      <c r="L9337" t="s">
        <v>54</v>
      </c>
      <c r="M9337" t="s">
        <v>31</v>
      </c>
      <c r="N9337" t="s">
        <v>32</v>
      </c>
      <c r="O9337">
        <v>0.95000000000000007</v>
      </c>
      <c r="P9337" t="s">
        <v>677</v>
      </c>
      <c r="Q9337" t="s">
        <v>703</v>
      </c>
      <c r="R9337" t="s">
        <v>680</v>
      </c>
      <c r="S9337" t="s">
        <v>34</v>
      </c>
      <c r="T9337" t="s">
        <v>561</v>
      </c>
    </row>
    <row r="9338" spans="1:20">
      <c r="A9338" t="s">
        <v>703</v>
      </c>
      <c r="B9338" t="s">
        <v>677</v>
      </c>
      <c r="C9338" t="s">
        <v>776</v>
      </c>
      <c r="D9338" t="s">
        <v>777</v>
      </c>
      <c r="E9338" t="s">
        <v>25</v>
      </c>
      <c r="F9338" s="1">
        <v>40179</v>
      </c>
      <c r="G9338" t="s">
        <v>3202</v>
      </c>
      <c r="H9338">
        <v>201504</v>
      </c>
      <c r="I9338" t="s">
        <v>27</v>
      </c>
      <c r="J9338" t="s">
        <v>53</v>
      </c>
      <c r="K9338" t="s">
        <v>38</v>
      </c>
      <c r="L9338" t="s">
        <v>54</v>
      </c>
      <c r="M9338" t="s">
        <v>31</v>
      </c>
      <c r="N9338" t="s">
        <v>32</v>
      </c>
      <c r="O9338">
        <v>4.42</v>
      </c>
      <c r="P9338" t="s">
        <v>677</v>
      </c>
      <c r="Q9338" t="s">
        <v>703</v>
      </c>
      <c r="R9338" t="s">
        <v>680</v>
      </c>
      <c r="S9338" t="s">
        <v>34</v>
      </c>
      <c r="T9338" t="s">
        <v>561</v>
      </c>
    </row>
    <row r="9339" spans="1:20">
      <c r="A9339" t="s">
        <v>703</v>
      </c>
      <c r="B9339" t="s">
        <v>677</v>
      </c>
      <c r="C9339" t="s">
        <v>776</v>
      </c>
      <c r="D9339" t="s">
        <v>777</v>
      </c>
      <c r="E9339" t="s">
        <v>25</v>
      </c>
      <c r="F9339" s="1">
        <v>40179</v>
      </c>
      <c r="G9339" t="s">
        <v>3202</v>
      </c>
      <c r="H9339">
        <v>201504</v>
      </c>
      <c r="I9339" t="s">
        <v>27</v>
      </c>
      <c r="J9339" t="s">
        <v>53</v>
      </c>
      <c r="K9339" t="s">
        <v>39</v>
      </c>
      <c r="L9339" t="s">
        <v>54</v>
      </c>
      <c r="M9339" t="s">
        <v>31</v>
      </c>
      <c r="N9339" t="s">
        <v>32</v>
      </c>
      <c r="O9339">
        <v>1.31</v>
      </c>
      <c r="P9339" t="s">
        <v>677</v>
      </c>
      <c r="Q9339" t="s">
        <v>703</v>
      </c>
      <c r="R9339" t="s">
        <v>680</v>
      </c>
      <c r="S9339" t="s">
        <v>34</v>
      </c>
      <c r="T9339" t="s">
        <v>561</v>
      </c>
    </row>
    <row r="9340" spans="1:20">
      <c r="A9340" t="s">
        <v>703</v>
      </c>
      <c r="B9340" t="s">
        <v>677</v>
      </c>
      <c r="C9340" t="s">
        <v>776</v>
      </c>
      <c r="D9340" t="s">
        <v>777</v>
      </c>
      <c r="E9340" t="s">
        <v>25</v>
      </c>
      <c r="F9340" s="1">
        <v>40179</v>
      </c>
      <c r="G9340" t="s">
        <v>3202</v>
      </c>
      <c r="H9340">
        <v>201504</v>
      </c>
      <c r="I9340" t="s">
        <v>27</v>
      </c>
      <c r="J9340" t="s">
        <v>53</v>
      </c>
      <c r="K9340" t="s">
        <v>41</v>
      </c>
      <c r="L9340" t="s">
        <v>54</v>
      </c>
      <c r="M9340" t="s">
        <v>31</v>
      </c>
      <c r="N9340" t="s">
        <v>32</v>
      </c>
      <c r="O9340">
        <v>0.96</v>
      </c>
      <c r="P9340" t="s">
        <v>677</v>
      </c>
      <c r="Q9340" t="s">
        <v>703</v>
      </c>
      <c r="R9340" t="s">
        <v>680</v>
      </c>
      <c r="S9340" t="s">
        <v>34</v>
      </c>
      <c r="T9340" t="s">
        <v>561</v>
      </c>
    </row>
    <row r="9341" spans="1:20">
      <c r="A9341" t="s">
        <v>694</v>
      </c>
      <c r="B9341" t="s">
        <v>677</v>
      </c>
      <c r="C9341" t="s">
        <v>778</v>
      </c>
      <c r="D9341" t="s">
        <v>779</v>
      </c>
      <c r="E9341" t="s">
        <v>25</v>
      </c>
      <c r="F9341" s="1">
        <v>40179</v>
      </c>
      <c r="G9341" t="s">
        <v>3202</v>
      </c>
      <c r="H9341">
        <v>201504</v>
      </c>
      <c r="I9341" t="s">
        <v>27</v>
      </c>
      <c r="J9341" t="s">
        <v>28</v>
      </c>
      <c r="K9341" t="s">
        <v>29</v>
      </c>
      <c r="L9341" t="s">
        <v>30</v>
      </c>
      <c r="M9341" t="s">
        <v>31</v>
      </c>
      <c r="N9341" t="s">
        <v>32</v>
      </c>
      <c r="O9341">
        <v>0</v>
      </c>
      <c r="P9341" t="s">
        <v>677</v>
      </c>
      <c r="Q9341" t="s">
        <v>694</v>
      </c>
      <c r="R9341" t="s">
        <v>680</v>
      </c>
      <c r="S9341" t="s">
        <v>34</v>
      </c>
      <c r="T9341" t="s">
        <v>561</v>
      </c>
    </row>
    <row r="9342" spans="1:20">
      <c r="A9342" t="s">
        <v>694</v>
      </c>
      <c r="B9342" t="s">
        <v>677</v>
      </c>
      <c r="C9342" t="s">
        <v>778</v>
      </c>
      <c r="D9342" t="s">
        <v>779</v>
      </c>
      <c r="E9342" t="s">
        <v>25</v>
      </c>
      <c r="F9342" s="1">
        <v>40179</v>
      </c>
      <c r="G9342" t="s">
        <v>3202</v>
      </c>
      <c r="H9342">
        <v>201504</v>
      </c>
      <c r="I9342" t="s">
        <v>27</v>
      </c>
      <c r="J9342" t="s">
        <v>28</v>
      </c>
      <c r="K9342" t="s">
        <v>36</v>
      </c>
      <c r="L9342" t="s">
        <v>30</v>
      </c>
      <c r="M9342" t="s">
        <v>31</v>
      </c>
      <c r="N9342" t="s">
        <v>32</v>
      </c>
      <c r="O9342">
        <v>1506.82</v>
      </c>
      <c r="P9342" t="s">
        <v>677</v>
      </c>
      <c r="Q9342" t="s">
        <v>694</v>
      </c>
      <c r="R9342" t="s">
        <v>680</v>
      </c>
      <c r="S9342" t="s">
        <v>34</v>
      </c>
      <c r="T9342" t="s">
        <v>561</v>
      </c>
    </row>
    <row r="9343" spans="1:20">
      <c r="A9343" t="s">
        <v>694</v>
      </c>
      <c r="B9343" t="s">
        <v>677</v>
      </c>
      <c r="C9343" t="s">
        <v>778</v>
      </c>
      <c r="D9343" t="s">
        <v>779</v>
      </c>
      <c r="E9343" t="s">
        <v>25</v>
      </c>
      <c r="F9343" s="1">
        <v>40179</v>
      </c>
      <c r="G9343" t="s">
        <v>3202</v>
      </c>
      <c r="H9343">
        <v>201504</v>
      </c>
      <c r="I9343" t="s">
        <v>27</v>
      </c>
      <c r="J9343" t="s">
        <v>28</v>
      </c>
      <c r="K9343" t="s">
        <v>37</v>
      </c>
      <c r="L9343" t="s">
        <v>30</v>
      </c>
      <c r="M9343" t="s">
        <v>31</v>
      </c>
      <c r="N9343" t="s">
        <v>32</v>
      </c>
      <c r="O9343">
        <v>0</v>
      </c>
      <c r="P9343" t="s">
        <v>677</v>
      </c>
      <c r="Q9343" t="s">
        <v>694</v>
      </c>
      <c r="R9343" t="s">
        <v>680</v>
      </c>
      <c r="S9343" t="s">
        <v>34</v>
      </c>
      <c r="T9343" t="s">
        <v>561</v>
      </c>
    </row>
    <row r="9344" spans="1:20">
      <c r="A9344" t="s">
        <v>694</v>
      </c>
      <c r="B9344" t="s">
        <v>677</v>
      </c>
      <c r="C9344" t="s">
        <v>778</v>
      </c>
      <c r="D9344" t="s">
        <v>779</v>
      </c>
      <c r="E9344" t="s">
        <v>25</v>
      </c>
      <c r="F9344" s="1">
        <v>40179</v>
      </c>
      <c r="G9344" t="s">
        <v>3202</v>
      </c>
      <c r="H9344">
        <v>201504</v>
      </c>
      <c r="I9344" t="s">
        <v>27</v>
      </c>
      <c r="J9344" t="s">
        <v>28</v>
      </c>
      <c r="K9344" t="s">
        <v>38</v>
      </c>
      <c r="L9344" t="s">
        <v>30</v>
      </c>
      <c r="M9344" t="s">
        <v>31</v>
      </c>
      <c r="N9344" t="s">
        <v>32</v>
      </c>
      <c r="O9344">
        <v>1503.8</v>
      </c>
      <c r="P9344" t="s">
        <v>677</v>
      </c>
      <c r="Q9344" t="s">
        <v>694</v>
      </c>
      <c r="R9344" t="s">
        <v>680</v>
      </c>
      <c r="S9344" t="s">
        <v>34</v>
      </c>
      <c r="T9344" t="s">
        <v>561</v>
      </c>
    </row>
    <row r="9345" spans="1:20">
      <c r="A9345" t="s">
        <v>694</v>
      </c>
      <c r="B9345" t="s">
        <v>677</v>
      </c>
      <c r="C9345" t="s">
        <v>778</v>
      </c>
      <c r="D9345" t="s">
        <v>779</v>
      </c>
      <c r="E9345" t="s">
        <v>25</v>
      </c>
      <c r="F9345" s="1">
        <v>40179</v>
      </c>
      <c r="G9345" t="s">
        <v>3202</v>
      </c>
      <c r="H9345">
        <v>201504</v>
      </c>
      <c r="I9345" t="s">
        <v>27</v>
      </c>
      <c r="J9345" t="s">
        <v>28</v>
      </c>
      <c r="K9345" t="s">
        <v>39</v>
      </c>
      <c r="L9345" t="s">
        <v>30</v>
      </c>
      <c r="M9345" t="s">
        <v>31</v>
      </c>
      <c r="N9345" t="s">
        <v>32</v>
      </c>
      <c r="O9345">
        <v>0</v>
      </c>
      <c r="P9345" t="s">
        <v>677</v>
      </c>
      <c r="Q9345" t="s">
        <v>694</v>
      </c>
      <c r="R9345" t="s">
        <v>680</v>
      </c>
      <c r="S9345" t="s">
        <v>34</v>
      </c>
      <c r="T9345" t="s">
        <v>561</v>
      </c>
    </row>
    <row r="9346" spans="1:20">
      <c r="A9346" t="s">
        <v>694</v>
      </c>
      <c r="B9346" t="s">
        <v>677</v>
      </c>
      <c r="C9346" t="s">
        <v>778</v>
      </c>
      <c r="D9346" t="s">
        <v>779</v>
      </c>
      <c r="E9346" t="s">
        <v>25</v>
      </c>
      <c r="F9346" s="1">
        <v>40179</v>
      </c>
      <c r="G9346" t="s">
        <v>3202</v>
      </c>
      <c r="H9346">
        <v>201504</v>
      </c>
      <c r="I9346" t="s">
        <v>27</v>
      </c>
      <c r="J9346" t="s">
        <v>28</v>
      </c>
      <c r="K9346" t="s">
        <v>41</v>
      </c>
      <c r="L9346" t="s">
        <v>30</v>
      </c>
      <c r="M9346" t="s">
        <v>31</v>
      </c>
      <c r="N9346" t="s">
        <v>32</v>
      </c>
      <c r="O9346">
        <v>0</v>
      </c>
      <c r="P9346" t="s">
        <v>677</v>
      </c>
      <c r="Q9346" t="s">
        <v>694</v>
      </c>
      <c r="R9346" t="s">
        <v>680</v>
      </c>
      <c r="S9346" t="s">
        <v>34</v>
      </c>
      <c r="T9346" t="s">
        <v>561</v>
      </c>
    </row>
    <row r="9347" spans="1:20">
      <c r="A9347" t="s">
        <v>703</v>
      </c>
      <c r="B9347" t="s">
        <v>677</v>
      </c>
      <c r="C9347" t="s">
        <v>780</v>
      </c>
      <c r="D9347" t="s">
        <v>781</v>
      </c>
      <c r="E9347" t="s">
        <v>25</v>
      </c>
      <c r="F9347" s="1">
        <v>40179</v>
      </c>
      <c r="G9347" t="s">
        <v>3202</v>
      </c>
      <c r="H9347">
        <v>201504</v>
      </c>
      <c r="I9347" t="s">
        <v>27</v>
      </c>
      <c r="J9347" t="s">
        <v>28</v>
      </c>
      <c r="K9347" t="s">
        <v>29</v>
      </c>
      <c r="L9347" t="s">
        <v>30</v>
      </c>
      <c r="M9347" t="s">
        <v>31</v>
      </c>
      <c r="N9347" t="s">
        <v>32</v>
      </c>
      <c r="O9347">
        <v>0</v>
      </c>
      <c r="P9347" t="s">
        <v>677</v>
      </c>
      <c r="Q9347" t="s">
        <v>703</v>
      </c>
      <c r="R9347" t="s">
        <v>680</v>
      </c>
      <c r="S9347" t="s">
        <v>34</v>
      </c>
      <c r="T9347" t="s">
        <v>561</v>
      </c>
    </row>
    <row r="9348" spans="1:20">
      <c r="A9348" t="s">
        <v>703</v>
      </c>
      <c r="B9348" t="s">
        <v>677</v>
      </c>
      <c r="C9348" t="s">
        <v>780</v>
      </c>
      <c r="D9348" t="s">
        <v>781</v>
      </c>
      <c r="E9348" t="s">
        <v>25</v>
      </c>
      <c r="F9348" s="1">
        <v>40179</v>
      </c>
      <c r="G9348" t="s">
        <v>3202</v>
      </c>
      <c r="H9348">
        <v>201504</v>
      </c>
      <c r="I9348" t="s">
        <v>27</v>
      </c>
      <c r="J9348" t="s">
        <v>28</v>
      </c>
      <c r="K9348" t="s">
        <v>36</v>
      </c>
      <c r="L9348" t="s">
        <v>30</v>
      </c>
      <c r="M9348" t="s">
        <v>31</v>
      </c>
      <c r="N9348" t="s">
        <v>32</v>
      </c>
      <c r="O9348">
        <v>0</v>
      </c>
      <c r="P9348" t="s">
        <v>677</v>
      </c>
      <c r="Q9348" t="s">
        <v>703</v>
      </c>
      <c r="R9348" t="s">
        <v>680</v>
      </c>
      <c r="S9348" t="s">
        <v>34</v>
      </c>
      <c r="T9348" t="s">
        <v>561</v>
      </c>
    </row>
    <row r="9349" spans="1:20">
      <c r="A9349" t="s">
        <v>703</v>
      </c>
      <c r="B9349" t="s">
        <v>677</v>
      </c>
      <c r="C9349" t="s">
        <v>780</v>
      </c>
      <c r="D9349" t="s">
        <v>781</v>
      </c>
      <c r="E9349" t="s">
        <v>25</v>
      </c>
      <c r="F9349" s="1">
        <v>40179</v>
      </c>
      <c r="G9349" t="s">
        <v>3202</v>
      </c>
      <c r="H9349">
        <v>201504</v>
      </c>
      <c r="I9349" t="s">
        <v>27</v>
      </c>
      <c r="J9349" t="s">
        <v>28</v>
      </c>
      <c r="K9349" t="s">
        <v>37</v>
      </c>
      <c r="L9349" t="s">
        <v>30</v>
      </c>
      <c r="M9349" t="s">
        <v>31</v>
      </c>
      <c r="N9349" t="s">
        <v>32</v>
      </c>
      <c r="O9349">
        <v>0</v>
      </c>
      <c r="P9349" t="s">
        <v>677</v>
      </c>
      <c r="Q9349" t="s">
        <v>703</v>
      </c>
      <c r="R9349" t="s">
        <v>680</v>
      </c>
      <c r="S9349" t="s">
        <v>34</v>
      </c>
      <c r="T9349" t="s">
        <v>561</v>
      </c>
    </row>
    <row r="9350" spans="1:20">
      <c r="A9350" t="s">
        <v>703</v>
      </c>
      <c r="B9350" t="s">
        <v>677</v>
      </c>
      <c r="C9350" t="s">
        <v>780</v>
      </c>
      <c r="D9350" t="s">
        <v>781</v>
      </c>
      <c r="E9350" t="s">
        <v>25</v>
      </c>
      <c r="F9350" s="1">
        <v>40179</v>
      </c>
      <c r="G9350" t="s">
        <v>3202</v>
      </c>
      <c r="H9350">
        <v>201504</v>
      </c>
      <c r="I9350" t="s">
        <v>27</v>
      </c>
      <c r="J9350" t="s">
        <v>28</v>
      </c>
      <c r="K9350" t="s">
        <v>38</v>
      </c>
      <c r="L9350" t="s">
        <v>30</v>
      </c>
      <c r="M9350" t="s">
        <v>31</v>
      </c>
      <c r="N9350" t="s">
        <v>32</v>
      </c>
      <c r="O9350">
        <v>0</v>
      </c>
      <c r="P9350" t="s">
        <v>677</v>
      </c>
      <c r="Q9350" t="s">
        <v>703</v>
      </c>
      <c r="R9350" t="s">
        <v>680</v>
      </c>
      <c r="S9350" t="s">
        <v>34</v>
      </c>
      <c r="T9350" t="s">
        <v>561</v>
      </c>
    </row>
    <row r="9351" spans="1:20">
      <c r="A9351" t="s">
        <v>703</v>
      </c>
      <c r="B9351" t="s">
        <v>677</v>
      </c>
      <c r="C9351" t="s">
        <v>780</v>
      </c>
      <c r="D9351" t="s">
        <v>781</v>
      </c>
      <c r="E9351" t="s">
        <v>25</v>
      </c>
      <c r="F9351" s="1">
        <v>40179</v>
      </c>
      <c r="G9351" t="s">
        <v>3202</v>
      </c>
      <c r="H9351">
        <v>201504</v>
      </c>
      <c r="I9351" t="s">
        <v>27</v>
      </c>
      <c r="J9351" t="s">
        <v>28</v>
      </c>
      <c r="K9351" t="s">
        <v>39</v>
      </c>
      <c r="L9351" t="s">
        <v>30</v>
      </c>
      <c r="M9351" t="s">
        <v>31</v>
      </c>
      <c r="N9351" t="s">
        <v>32</v>
      </c>
      <c r="O9351">
        <v>0</v>
      </c>
      <c r="P9351" t="s">
        <v>677</v>
      </c>
      <c r="Q9351" t="s">
        <v>703</v>
      </c>
      <c r="R9351" t="s">
        <v>680</v>
      </c>
      <c r="S9351" t="s">
        <v>34</v>
      </c>
      <c r="T9351" t="s">
        <v>561</v>
      </c>
    </row>
    <row r="9352" spans="1:20">
      <c r="A9352" t="s">
        <v>703</v>
      </c>
      <c r="B9352" t="s">
        <v>677</v>
      </c>
      <c r="C9352" t="s">
        <v>780</v>
      </c>
      <c r="D9352" t="s">
        <v>781</v>
      </c>
      <c r="E9352" t="s">
        <v>25</v>
      </c>
      <c r="F9352" s="1">
        <v>40179</v>
      </c>
      <c r="G9352" t="s">
        <v>3202</v>
      </c>
      <c r="H9352">
        <v>201504</v>
      </c>
      <c r="I9352" t="s">
        <v>27</v>
      </c>
      <c r="J9352" t="s">
        <v>28</v>
      </c>
      <c r="K9352" t="s">
        <v>41</v>
      </c>
      <c r="L9352" t="s">
        <v>30</v>
      </c>
      <c r="M9352" t="s">
        <v>31</v>
      </c>
      <c r="N9352" t="s">
        <v>32</v>
      </c>
      <c r="O9352">
        <v>0</v>
      </c>
      <c r="P9352" t="s">
        <v>677</v>
      </c>
      <c r="Q9352" t="s">
        <v>703</v>
      </c>
      <c r="R9352" t="s">
        <v>680</v>
      </c>
      <c r="S9352" t="s">
        <v>34</v>
      </c>
      <c r="T9352" t="s">
        <v>561</v>
      </c>
    </row>
    <row r="9353" spans="1:20">
      <c r="A9353" t="s">
        <v>703</v>
      </c>
      <c r="B9353" t="s">
        <v>677</v>
      </c>
      <c r="C9353" t="s">
        <v>780</v>
      </c>
      <c r="D9353" t="s">
        <v>781</v>
      </c>
      <c r="E9353" t="s">
        <v>25</v>
      </c>
      <c r="F9353" s="1">
        <v>40179</v>
      </c>
      <c r="G9353" t="s">
        <v>3202</v>
      </c>
      <c r="H9353">
        <v>201504</v>
      </c>
      <c r="I9353" t="s">
        <v>27</v>
      </c>
      <c r="J9353" t="s">
        <v>28</v>
      </c>
      <c r="K9353" t="s">
        <v>44</v>
      </c>
      <c r="L9353" t="s">
        <v>30</v>
      </c>
      <c r="M9353" t="s">
        <v>31</v>
      </c>
      <c r="N9353" t="s">
        <v>32</v>
      </c>
      <c r="O9353">
        <v>12103.24</v>
      </c>
      <c r="P9353" t="s">
        <v>677</v>
      </c>
      <c r="Q9353" t="s">
        <v>703</v>
      </c>
      <c r="R9353" t="s">
        <v>680</v>
      </c>
      <c r="S9353" t="s">
        <v>34</v>
      </c>
      <c r="T9353" t="s">
        <v>561</v>
      </c>
    </row>
    <row r="9354" spans="1:20">
      <c r="A9354" t="s">
        <v>714</v>
      </c>
      <c r="B9354" t="s">
        <v>677</v>
      </c>
      <c r="C9354" t="s">
        <v>786</v>
      </c>
      <c r="D9354" t="s">
        <v>787</v>
      </c>
      <c r="E9354" t="s">
        <v>25</v>
      </c>
      <c r="F9354" s="1">
        <v>40179</v>
      </c>
      <c r="G9354" t="s">
        <v>3202</v>
      </c>
      <c r="H9354">
        <v>201504</v>
      </c>
      <c r="I9354" t="s">
        <v>27</v>
      </c>
      <c r="J9354" t="s">
        <v>53</v>
      </c>
      <c r="K9354" t="s">
        <v>29</v>
      </c>
      <c r="L9354" t="s">
        <v>54</v>
      </c>
      <c r="M9354" t="s">
        <v>31</v>
      </c>
      <c r="N9354" t="s">
        <v>32</v>
      </c>
      <c r="O9354">
        <v>2839.64</v>
      </c>
      <c r="P9354" t="s">
        <v>677</v>
      </c>
      <c r="Q9354" t="s">
        <v>714</v>
      </c>
      <c r="R9354" t="s">
        <v>680</v>
      </c>
      <c r="S9354" t="s">
        <v>34</v>
      </c>
      <c r="T9354" t="s">
        <v>561</v>
      </c>
    </row>
    <row r="9355" spans="1:20">
      <c r="A9355" t="s">
        <v>714</v>
      </c>
      <c r="B9355" t="s">
        <v>677</v>
      </c>
      <c r="C9355" t="s">
        <v>786</v>
      </c>
      <c r="D9355" t="s">
        <v>787</v>
      </c>
      <c r="E9355" t="s">
        <v>25</v>
      </c>
      <c r="F9355" s="1">
        <v>40179</v>
      </c>
      <c r="G9355" t="s">
        <v>3202</v>
      </c>
      <c r="H9355">
        <v>201504</v>
      </c>
      <c r="I9355" t="s">
        <v>27</v>
      </c>
      <c r="J9355" t="s">
        <v>53</v>
      </c>
      <c r="K9355" t="s">
        <v>36</v>
      </c>
      <c r="L9355" t="s">
        <v>54</v>
      </c>
      <c r="M9355" t="s">
        <v>31</v>
      </c>
      <c r="N9355" t="s">
        <v>32</v>
      </c>
      <c r="O9355">
        <v>745.71</v>
      </c>
      <c r="P9355" t="s">
        <v>677</v>
      </c>
      <c r="Q9355" t="s">
        <v>714</v>
      </c>
      <c r="R9355" t="s">
        <v>680</v>
      </c>
      <c r="S9355" t="s">
        <v>34</v>
      </c>
      <c r="T9355" t="s">
        <v>561</v>
      </c>
    </row>
    <row r="9356" spans="1:20">
      <c r="A9356" t="s">
        <v>694</v>
      </c>
      <c r="B9356" t="s">
        <v>677</v>
      </c>
      <c r="C9356" t="s">
        <v>788</v>
      </c>
      <c r="D9356" t="s">
        <v>789</v>
      </c>
      <c r="E9356" t="s">
        <v>25</v>
      </c>
      <c r="F9356" s="1">
        <v>40179</v>
      </c>
      <c r="G9356" t="s">
        <v>3202</v>
      </c>
      <c r="H9356">
        <v>201504</v>
      </c>
      <c r="I9356" t="s">
        <v>27</v>
      </c>
      <c r="J9356" t="s">
        <v>53</v>
      </c>
      <c r="K9356" t="s">
        <v>29</v>
      </c>
      <c r="L9356" t="s">
        <v>54</v>
      </c>
      <c r="M9356" t="s">
        <v>31</v>
      </c>
      <c r="N9356" t="s">
        <v>32</v>
      </c>
      <c r="O9356">
        <v>4330.7300000000005</v>
      </c>
      <c r="P9356" t="s">
        <v>677</v>
      </c>
      <c r="Q9356" t="s">
        <v>694</v>
      </c>
      <c r="R9356" t="s">
        <v>680</v>
      </c>
      <c r="S9356" t="s">
        <v>34</v>
      </c>
      <c r="T9356" t="s">
        <v>561</v>
      </c>
    </row>
    <row r="9357" spans="1:20">
      <c r="A9357" t="s">
        <v>694</v>
      </c>
      <c r="B9357" t="s">
        <v>677</v>
      </c>
      <c r="C9357" t="s">
        <v>788</v>
      </c>
      <c r="D9357" t="s">
        <v>789</v>
      </c>
      <c r="E9357" t="s">
        <v>25</v>
      </c>
      <c r="F9357" s="1">
        <v>40179</v>
      </c>
      <c r="G9357" t="s">
        <v>3202</v>
      </c>
      <c r="H9357">
        <v>201504</v>
      </c>
      <c r="I9357" t="s">
        <v>27</v>
      </c>
      <c r="J9357" t="s">
        <v>53</v>
      </c>
      <c r="K9357" t="s">
        <v>38</v>
      </c>
      <c r="L9357" t="s">
        <v>54</v>
      </c>
      <c r="M9357" t="s">
        <v>31</v>
      </c>
      <c r="N9357" t="s">
        <v>32</v>
      </c>
      <c r="O9357">
        <v>427.1</v>
      </c>
      <c r="P9357" t="s">
        <v>677</v>
      </c>
      <c r="Q9357" t="s">
        <v>694</v>
      </c>
      <c r="R9357" t="s">
        <v>680</v>
      </c>
      <c r="S9357" t="s">
        <v>34</v>
      </c>
      <c r="T9357" t="s">
        <v>561</v>
      </c>
    </row>
    <row r="9358" spans="1:20">
      <c r="A9358" t="s">
        <v>703</v>
      </c>
      <c r="B9358" t="s">
        <v>677</v>
      </c>
      <c r="C9358" t="s">
        <v>790</v>
      </c>
      <c r="D9358" t="s">
        <v>791</v>
      </c>
      <c r="E9358" t="s">
        <v>25</v>
      </c>
      <c r="F9358" s="1">
        <v>40179</v>
      </c>
      <c r="G9358" t="s">
        <v>3202</v>
      </c>
      <c r="H9358">
        <v>201504</v>
      </c>
      <c r="I9358" t="s">
        <v>27</v>
      </c>
      <c r="J9358" t="s">
        <v>53</v>
      </c>
      <c r="K9358" t="s">
        <v>29</v>
      </c>
      <c r="L9358" t="s">
        <v>54</v>
      </c>
      <c r="M9358" t="s">
        <v>31</v>
      </c>
      <c r="N9358" t="s">
        <v>32</v>
      </c>
      <c r="O9358">
        <v>446.92</v>
      </c>
      <c r="P9358" t="s">
        <v>677</v>
      </c>
      <c r="Q9358" t="s">
        <v>703</v>
      </c>
      <c r="R9358" t="s">
        <v>680</v>
      </c>
      <c r="S9358" t="s">
        <v>34</v>
      </c>
      <c r="T9358" t="s">
        <v>561</v>
      </c>
    </row>
    <row r="9359" spans="1:20">
      <c r="A9359" t="s">
        <v>703</v>
      </c>
      <c r="B9359" t="s">
        <v>677</v>
      </c>
      <c r="C9359" t="s">
        <v>790</v>
      </c>
      <c r="D9359" t="s">
        <v>791</v>
      </c>
      <c r="E9359" t="s">
        <v>25</v>
      </c>
      <c r="F9359" s="1">
        <v>40179</v>
      </c>
      <c r="G9359" t="s">
        <v>3202</v>
      </c>
      <c r="H9359">
        <v>201504</v>
      </c>
      <c r="I9359" t="s">
        <v>27</v>
      </c>
      <c r="J9359" t="s">
        <v>53</v>
      </c>
      <c r="K9359" t="s">
        <v>36</v>
      </c>
      <c r="L9359" t="s">
        <v>54</v>
      </c>
      <c r="M9359" t="s">
        <v>31</v>
      </c>
      <c r="N9359" t="s">
        <v>32</v>
      </c>
      <c r="O9359">
        <v>1096.71</v>
      </c>
      <c r="P9359" t="s">
        <v>677</v>
      </c>
      <c r="Q9359" t="s">
        <v>703</v>
      </c>
      <c r="R9359" t="s">
        <v>680</v>
      </c>
      <c r="S9359" t="s">
        <v>34</v>
      </c>
      <c r="T9359" t="s">
        <v>561</v>
      </c>
    </row>
    <row r="9360" spans="1:20">
      <c r="A9360" t="s">
        <v>703</v>
      </c>
      <c r="B9360" t="s">
        <v>677</v>
      </c>
      <c r="C9360" t="s">
        <v>790</v>
      </c>
      <c r="D9360" t="s">
        <v>791</v>
      </c>
      <c r="E9360" t="s">
        <v>25</v>
      </c>
      <c r="F9360" s="1">
        <v>40179</v>
      </c>
      <c r="G9360" t="s">
        <v>3202</v>
      </c>
      <c r="H9360">
        <v>201504</v>
      </c>
      <c r="I9360" t="s">
        <v>27</v>
      </c>
      <c r="J9360" t="s">
        <v>53</v>
      </c>
      <c r="K9360" t="s">
        <v>37</v>
      </c>
      <c r="L9360" t="s">
        <v>54</v>
      </c>
      <c r="M9360" t="s">
        <v>31</v>
      </c>
      <c r="N9360" t="s">
        <v>32</v>
      </c>
      <c r="O9360">
        <v>504.07</v>
      </c>
      <c r="P9360" t="s">
        <v>677</v>
      </c>
      <c r="Q9360" t="s">
        <v>703</v>
      </c>
      <c r="R9360" t="s">
        <v>680</v>
      </c>
      <c r="S9360" t="s">
        <v>34</v>
      </c>
      <c r="T9360" t="s">
        <v>561</v>
      </c>
    </row>
    <row r="9361" spans="1:20">
      <c r="A9361" t="s">
        <v>703</v>
      </c>
      <c r="B9361" t="s">
        <v>677</v>
      </c>
      <c r="C9361" t="s">
        <v>790</v>
      </c>
      <c r="D9361" t="s">
        <v>791</v>
      </c>
      <c r="E9361" t="s">
        <v>25</v>
      </c>
      <c r="F9361" s="1">
        <v>40179</v>
      </c>
      <c r="G9361" t="s">
        <v>3202</v>
      </c>
      <c r="H9361">
        <v>201504</v>
      </c>
      <c r="I9361" t="s">
        <v>27</v>
      </c>
      <c r="J9361" t="s">
        <v>53</v>
      </c>
      <c r="K9361" t="s">
        <v>38</v>
      </c>
      <c r="L9361" t="s">
        <v>54</v>
      </c>
      <c r="M9361" t="s">
        <v>31</v>
      </c>
      <c r="N9361" t="s">
        <v>32</v>
      </c>
      <c r="O9361">
        <v>528.34</v>
      </c>
      <c r="P9361" t="s">
        <v>677</v>
      </c>
      <c r="Q9361" t="s">
        <v>703</v>
      </c>
      <c r="R9361" t="s">
        <v>680</v>
      </c>
      <c r="S9361" t="s">
        <v>34</v>
      </c>
      <c r="T9361" t="s">
        <v>561</v>
      </c>
    </row>
    <row r="9362" spans="1:20">
      <c r="A9362" t="s">
        <v>703</v>
      </c>
      <c r="B9362" t="s">
        <v>677</v>
      </c>
      <c r="C9362" t="s">
        <v>790</v>
      </c>
      <c r="D9362" t="s">
        <v>791</v>
      </c>
      <c r="E9362" t="s">
        <v>25</v>
      </c>
      <c r="F9362" s="1">
        <v>40179</v>
      </c>
      <c r="G9362" t="s">
        <v>3202</v>
      </c>
      <c r="H9362">
        <v>201504</v>
      </c>
      <c r="I9362" t="s">
        <v>27</v>
      </c>
      <c r="J9362" t="s">
        <v>53</v>
      </c>
      <c r="K9362" t="s">
        <v>39</v>
      </c>
      <c r="L9362" t="s">
        <v>54</v>
      </c>
      <c r="M9362" t="s">
        <v>31</v>
      </c>
      <c r="N9362" t="s">
        <v>32</v>
      </c>
      <c r="O9362">
        <v>661.26</v>
      </c>
      <c r="P9362" t="s">
        <v>677</v>
      </c>
      <c r="Q9362" t="s">
        <v>703</v>
      </c>
      <c r="R9362" t="s">
        <v>680</v>
      </c>
      <c r="S9362" t="s">
        <v>34</v>
      </c>
      <c r="T9362" t="s">
        <v>561</v>
      </c>
    </row>
    <row r="9363" spans="1:20">
      <c r="A9363" t="s">
        <v>703</v>
      </c>
      <c r="B9363" t="s">
        <v>677</v>
      </c>
      <c r="C9363" t="s">
        <v>790</v>
      </c>
      <c r="D9363" t="s">
        <v>791</v>
      </c>
      <c r="E9363" t="s">
        <v>25</v>
      </c>
      <c r="F9363" s="1">
        <v>40179</v>
      </c>
      <c r="G9363" t="s">
        <v>3202</v>
      </c>
      <c r="H9363">
        <v>201504</v>
      </c>
      <c r="I9363" t="s">
        <v>27</v>
      </c>
      <c r="J9363" t="s">
        <v>53</v>
      </c>
      <c r="K9363" t="s">
        <v>41</v>
      </c>
      <c r="L9363" t="s">
        <v>54</v>
      </c>
      <c r="M9363" t="s">
        <v>31</v>
      </c>
      <c r="N9363" t="s">
        <v>32</v>
      </c>
      <c r="O9363">
        <v>65.48</v>
      </c>
      <c r="P9363" t="s">
        <v>677</v>
      </c>
      <c r="Q9363" t="s">
        <v>703</v>
      </c>
      <c r="R9363" t="s">
        <v>680</v>
      </c>
      <c r="S9363" t="s">
        <v>34</v>
      </c>
      <c r="T9363" t="s">
        <v>561</v>
      </c>
    </row>
    <row r="9364" spans="1:20">
      <c r="A9364" t="s">
        <v>703</v>
      </c>
      <c r="B9364" t="s">
        <v>677</v>
      </c>
      <c r="C9364" t="s">
        <v>794</v>
      </c>
      <c r="D9364" t="s">
        <v>795</v>
      </c>
      <c r="E9364" t="s">
        <v>25</v>
      </c>
      <c r="F9364" s="1">
        <v>40179</v>
      </c>
      <c r="G9364" t="s">
        <v>3202</v>
      </c>
      <c r="H9364">
        <v>201504</v>
      </c>
      <c r="I9364" t="s">
        <v>27</v>
      </c>
      <c r="J9364" t="s">
        <v>53</v>
      </c>
      <c r="K9364" t="s">
        <v>29</v>
      </c>
      <c r="L9364" t="s">
        <v>54</v>
      </c>
      <c r="M9364" t="s">
        <v>31</v>
      </c>
      <c r="N9364" t="s">
        <v>32</v>
      </c>
      <c r="O9364">
        <v>111.83</v>
      </c>
      <c r="P9364" t="s">
        <v>677</v>
      </c>
      <c r="Q9364" t="s">
        <v>703</v>
      </c>
      <c r="R9364" t="s">
        <v>680</v>
      </c>
      <c r="S9364" t="s">
        <v>34</v>
      </c>
      <c r="T9364" t="s">
        <v>561</v>
      </c>
    </row>
    <row r="9365" spans="1:20">
      <c r="A9365" t="s">
        <v>703</v>
      </c>
      <c r="B9365" t="s">
        <v>677</v>
      </c>
      <c r="C9365" t="s">
        <v>794</v>
      </c>
      <c r="D9365" t="s">
        <v>795</v>
      </c>
      <c r="E9365" t="s">
        <v>25</v>
      </c>
      <c r="F9365" s="1">
        <v>40179</v>
      </c>
      <c r="G9365" t="s">
        <v>3202</v>
      </c>
      <c r="H9365">
        <v>201504</v>
      </c>
      <c r="I9365" t="s">
        <v>27</v>
      </c>
      <c r="J9365" t="s">
        <v>53</v>
      </c>
      <c r="K9365" t="s">
        <v>36</v>
      </c>
      <c r="L9365" t="s">
        <v>54</v>
      </c>
      <c r="M9365" t="s">
        <v>31</v>
      </c>
      <c r="N9365" t="s">
        <v>32</v>
      </c>
      <c r="O9365">
        <v>48.93</v>
      </c>
      <c r="P9365" t="s">
        <v>677</v>
      </c>
      <c r="Q9365" t="s">
        <v>703</v>
      </c>
      <c r="R9365" t="s">
        <v>680</v>
      </c>
      <c r="S9365" t="s">
        <v>34</v>
      </c>
      <c r="T9365" t="s">
        <v>561</v>
      </c>
    </row>
    <row r="9366" spans="1:20">
      <c r="A9366" t="s">
        <v>703</v>
      </c>
      <c r="B9366" t="s">
        <v>677</v>
      </c>
      <c r="C9366" t="s">
        <v>794</v>
      </c>
      <c r="D9366" t="s">
        <v>795</v>
      </c>
      <c r="E9366" t="s">
        <v>25</v>
      </c>
      <c r="F9366" s="1">
        <v>40179</v>
      </c>
      <c r="G9366" t="s">
        <v>3202</v>
      </c>
      <c r="H9366">
        <v>201504</v>
      </c>
      <c r="I9366" t="s">
        <v>27</v>
      </c>
      <c r="J9366" t="s">
        <v>53</v>
      </c>
      <c r="K9366" t="s">
        <v>37</v>
      </c>
      <c r="L9366" t="s">
        <v>54</v>
      </c>
      <c r="M9366" t="s">
        <v>31</v>
      </c>
      <c r="N9366" t="s">
        <v>32</v>
      </c>
      <c r="O9366">
        <v>42.04</v>
      </c>
      <c r="P9366" t="s">
        <v>677</v>
      </c>
      <c r="Q9366" t="s">
        <v>703</v>
      </c>
      <c r="R9366" t="s">
        <v>680</v>
      </c>
      <c r="S9366" t="s">
        <v>34</v>
      </c>
      <c r="T9366" t="s">
        <v>561</v>
      </c>
    </row>
    <row r="9367" spans="1:20">
      <c r="A9367" t="s">
        <v>703</v>
      </c>
      <c r="B9367" t="s">
        <v>677</v>
      </c>
      <c r="C9367" t="s">
        <v>794</v>
      </c>
      <c r="D9367" t="s">
        <v>795</v>
      </c>
      <c r="E9367" t="s">
        <v>25</v>
      </c>
      <c r="F9367" s="1">
        <v>40179</v>
      </c>
      <c r="G9367" t="s">
        <v>3202</v>
      </c>
      <c r="H9367">
        <v>201504</v>
      </c>
      <c r="I9367" t="s">
        <v>27</v>
      </c>
      <c r="J9367" t="s">
        <v>53</v>
      </c>
      <c r="K9367" t="s">
        <v>38</v>
      </c>
      <c r="L9367" t="s">
        <v>54</v>
      </c>
      <c r="M9367" t="s">
        <v>31</v>
      </c>
      <c r="N9367" t="s">
        <v>32</v>
      </c>
      <c r="O9367">
        <v>1103.08</v>
      </c>
      <c r="P9367" t="s">
        <v>677</v>
      </c>
      <c r="Q9367" t="s">
        <v>703</v>
      </c>
      <c r="R9367" t="s">
        <v>680</v>
      </c>
      <c r="S9367" t="s">
        <v>34</v>
      </c>
      <c r="T9367" t="s">
        <v>561</v>
      </c>
    </row>
    <row r="9368" spans="1:20">
      <c r="A9368" t="s">
        <v>703</v>
      </c>
      <c r="B9368" t="s">
        <v>677</v>
      </c>
      <c r="C9368" t="s">
        <v>794</v>
      </c>
      <c r="D9368" t="s">
        <v>795</v>
      </c>
      <c r="E9368" t="s">
        <v>25</v>
      </c>
      <c r="F9368" s="1">
        <v>40179</v>
      </c>
      <c r="G9368" t="s">
        <v>3202</v>
      </c>
      <c r="H9368">
        <v>201504</v>
      </c>
      <c r="I9368" t="s">
        <v>27</v>
      </c>
      <c r="J9368" t="s">
        <v>53</v>
      </c>
      <c r="K9368" t="s">
        <v>39</v>
      </c>
      <c r="L9368" t="s">
        <v>54</v>
      </c>
      <c r="M9368" t="s">
        <v>31</v>
      </c>
      <c r="N9368" t="s">
        <v>32</v>
      </c>
      <c r="O9368">
        <v>892.33</v>
      </c>
      <c r="P9368" t="s">
        <v>677</v>
      </c>
      <c r="Q9368" t="s">
        <v>703</v>
      </c>
      <c r="R9368" t="s">
        <v>680</v>
      </c>
      <c r="S9368" t="s">
        <v>34</v>
      </c>
      <c r="T9368" t="s">
        <v>561</v>
      </c>
    </row>
    <row r="9369" spans="1:20">
      <c r="A9369" t="s">
        <v>703</v>
      </c>
      <c r="B9369" t="s">
        <v>677</v>
      </c>
      <c r="C9369" t="s">
        <v>794</v>
      </c>
      <c r="D9369" t="s">
        <v>795</v>
      </c>
      <c r="E9369" t="s">
        <v>25</v>
      </c>
      <c r="F9369" s="1">
        <v>40179</v>
      </c>
      <c r="G9369" t="s">
        <v>3202</v>
      </c>
      <c r="H9369">
        <v>201504</v>
      </c>
      <c r="I9369" t="s">
        <v>27</v>
      </c>
      <c r="J9369" t="s">
        <v>53</v>
      </c>
      <c r="K9369" t="s">
        <v>40</v>
      </c>
      <c r="L9369" t="s">
        <v>54</v>
      </c>
      <c r="M9369" t="s">
        <v>31</v>
      </c>
      <c r="N9369" t="s">
        <v>32</v>
      </c>
      <c r="O9369">
        <v>25.240000000000002</v>
      </c>
      <c r="P9369" t="s">
        <v>677</v>
      </c>
      <c r="Q9369" t="s">
        <v>703</v>
      </c>
      <c r="R9369" t="s">
        <v>680</v>
      </c>
      <c r="S9369" t="s">
        <v>34</v>
      </c>
      <c r="T9369" t="s">
        <v>561</v>
      </c>
    </row>
    <row r="9370" spans="1:20">
      <c r="A9370" t="s">
        <v>703</v>
      </c>
      <c r="B9370" t="s">
        <v>677</v>
      </c>
      <c r="C9370" t="s">
        <v>794</v>
      </c>
      <c r="D9370" t="s">
        <v>795</v>
      </c>
      <c r="E9370" t="s">
        <v>25</v>
      </c>
      <c r="F9370" s="1">
        <v>40179</v>
      </c>
      <c r="G9370" t="s">
        <v>3202</v>
      </c>
      <c r="H9370">
        <v>201504</v>
      </c>
      <c r="I9370" t="s">
        <v>27</v>
      </c>
      <c r="J9370" t="s">
        <v>53</v>
      </c>
      <c r="K9370" t="s">
        <v>41</v>
      </c>
      <c r="L9370" t="s">
        <v>54</v>
      </c>
      <c r="M9370" t="s">
        <v>31</v>
      </c>
      <c r="N9370" t="s">
        <v>32</v>
      </c>
      <c r="O9370">
        <v>25.19</v>
      </c>
      <c r="P9370" t="s">
        <v>677</v>
      </c>
      <c r="Q9370" t="s">
        <v>703</v>
      </c>
      <c r="R9370" t="s">
        <v>680</v>
      </c>
      <c r="S9370" t="s">
        <v>34</v>
      </c>
      <c r="T9370" t="s">
        <v>561</v>
      </c>
    </row>
    <row r="9371" spans="1:20">
      <c r="A9371" t="s">
        <v>703</v>
      </c>
      <c r="B9371" t="s">
        <v>677</v>
      </c>
      <c r="C9371" t="s">
        <v>794</v>
      </c>
      <c r="D9371" t="s">
        <v>795</v>
      </c>
      <c r="E9371" t="s">
        <v>25</v>
      </c>
      <c r="F9371" s="1">
        <v>40179</v>
      </c>
      <c r="G9371" t="s">
        <v>3202</v>
      </c>
      <c r="H9371">
        <v>201504</v>
      </c>
      <c r="I9371" t="s">
        <v>27</v>
      </c>
      <c r="J9371" t="s">
        <v>53</v>
      </c>
      <c r="K9371" t="s">
        <v>43</v>
      </c>
      <c r="L9371" t="s">
        <v>54</v>
      </c>
      <c r="M9371" t="s">
        <v>31</v>
      </c>
      <c r="N9371" t="s">
        <v>32</v>
      </c>
      <c r="O9371">
        <v>25.240000000000002</v>
      </c>
      <c r="P9371" t="s">
        <v>677</v>
      </c>
      <c r="Q9371" t="s">
        <v>703</v>
      </c>
      <c r="R9371" t="s">
        <v>680</v>
      </c>
      <c r="S9371" t="s">
        <v>34</v>
      </c>
      <c r="T9371" t="s">
        <v>561</v>
      </c>
    </row>
    <row r="9372" spans="1:20">
      <c r="A9372" t="s">
        <v>703</v>
      </c>
      <c r="B9372" t="s">
        <v>677</v>
      </c>
      <c r="C9372" t="s">
        <v>794</v>
      </c>
      <c r="D9372" t="s">
        <v>795</v>
      </c>
      <c r="E9372" t="s">
        <v>25</v>
      </c>
      <c r="F9372" s="1">
        <v>40179</v>
      </c>
      <c r="G9372" t="s">
        <v>3202</v>
      </c>
      <c r="H9372">
        <v>201504</v>
      </c>
      <c r="I9372" t="s">
        <v>27</v>
      </c>
      <c r="J9372" t="s">
        <v>53</v>
      </c>
      <c r="K9372" t="s">
        <v>44</v>
      </c>
      <c r="L9372" t="s">
        <v>54</v>
      </c>
      <c r="M9372" t="s">
        <v>31</v>
      </c>
      <c r="N9372" t="s">
        <v>32</v>
      </c>
      <c r="O9372">
        <v>25.240000000000002</v>
      </c>
      <c r="P9372" t="s">
        <v>677</v>
      </c>
      <c r="Q9372" t="s">
        <v>703</v>
      </c>
      <c r="R9372" t="s">
        <v>680</v>
      </c>
      <c r="S9372" t="s">
        <v>34</v>
      </c>
      <c r="T9372" t="s">
        <v>561</v>
      </c>
    </row>
    <row r="9373" spans="1:20">
      <c r="A9373" t="s">
        <v>725</v>
      </c>
      <c r="B9373" t="s">
        <v>677</v>
      </c>
      <c r="C9373" t="s">
        <v>800</v>
      </c>
      <c r="D9373" t="s">
        <v>801</v>
      </c>
      <c r="E9373" t="s">
        <v>25</v>
      </c>
      <c r="F9373" s="1">
        <v>40179</v>
      </c>
      <c r="G9373" t="s">
        <v>3202</v>
      </c>
      <c r="H9373">
        <v>201504</v>
      </c>
      <c r="I9373" t="s">
        <v>27</v>
      </c>
      <c r="J9373" t="s">
        <v>28</v>
      </c>
      <c r="K9373" t="s">
        <v>29</v>
      </c>
      <c r="L9373" t="s">
        <v>30</v>
      </c>
      <c r="M9373" t="s">
        <v>31</v>
      </c>
      <c r="N9373" t="s">
        <v>32</v>
      </c>
      <c r="O9373">
        <v>-769.11</v>
      </c>
      <c r="P9373" t="s">
        <v>677</v>
      </c>
      <c r="Q9373" t="s">
        <v>725</v>
      </c>
      <c r="R9373" t="s">
        <v>680</v>
      </c>
      <c r="S9373" t="s">
        <v>34</v>
      </c>
      <c r="T9373" t="s">
        <v>561</v>
      </c>
    </row>
    <row r="9374" spans="1:20">
      <c r="A9374" t="s">
        <v>725</v>
      </c>
      <c r="B9374" t="s">
        <v>677</v>
      </c>
      <c r="C9374" t="s">
        <v>800</v>
      </c>
      <c r="D9374" t="s">
        <v>801</v>
      </c>
      <c r="E9374" t="s">
        <v>25</v>
      </c>
      <c r="F9374" s="1">
        <v>40179</v>
      </c>
      <c r="G9374" t="s">
        <v>3202</v>
      </c>
      <c r="H9374">
        <v>201504</v>
      </c>
      <c r="I9374" t="s">
        <v>27</v>
      </c>
      <c r="J9374" t="s">
        <v>28</v>
      </c>
      <c r="K9374" t="s">
        <v>36</v>
      </c>
      <c r="L9374" t="s">
        <v>30</v>
      </c>
      <c r="M9374" t="s">
        <v>31</v>
      </c>
      <c r="N9374" t="s">
        <v>32</v>
      </c>
      <c r="O9374">
        <v>-769.09</v>
      </c>
      <c r="P9374" t="s">
        <v>677</v>
      </c>
      <c r="Q9374" t="s">
        <v>725</v>
      </c>
      <c r="R9374" t="s">
        <v>680</v>
      </c>
      <c r="S9374" t="s">
        <v>34</v>
      </c>
      <c r="T9374" t="s">
        <v>561</v>
      </c>
    </row>
    <row r="9375" spans="1:20">
      <c r="A9375" t="s">
        <v>676</v>
      </c>
      <c r="B9375" t="s">
        <v>677</v>
      </c>
      <c r="C9375" t="s">
        <v>802</v>
      </c>
      <c r="D9375" t="s">
        <v>803</v>
      </c>
      <c r="E9375" t="s">
        <v>25</v>
      </c>
      <c r="F9375" s="1">
        <v>40179</v>
      </c>
      <c r="G9375" t="s">
        <v>3202</v>
      </c>
      <c r="H9375">
        <v>201504</v>
      </c>
      <c r="I9375" t="s">
        <v>27</v>
      </c>
      <c r="J9375" t="s">
        <v>28</v>
      </c>
      <c r="K9375" t="s">
        <v>29</v>
      </c>
      <c r="L9375" t="s">
        <v>30</v>
      </c>
      <c r="M9375" t="s">
        <v>31</v>
      </c>
      <c r="N9375" t="s">
        <v>32</v>
      </c>
      <c r="O9375">
        <v>-1623.1200000000001</v>
      </c>
      <c r="P9375" t="s">
        <v>677</v>
      </c>
      <c r="Q9375" t="s">
        <v>676</v>
      </c>
      <c r="R9375" t="s">
        <v>680</v>
      </c>
      <c r="S9375" t="s">
        <v>34</v>
      </c>
      <c r="T9375" t="s">
        <v>561</v>
      </c>
    </row>
    <row r="9376" spans="1:20">
      <c r="A9376" t="s">
        <v>676</v>
      </c>
      <c r="B9376" t="s">
        <v>677</v>
      </c>
      <c r="C9376" t="s">
        <v>802</v>
      </c>
      <c r="D9376" t="s">
        <v>803</v>
      </c>
      <c r="E9376" t="s">
        <v>25</v>
      </c>
      <c r="F9376" s="1">
        <v>40179</v>
      </c>
      <c r="G9376" t="s">
        <v>3202</v>
      </c>
      <c r="H9376">
        <v>201504</v>
      </c>
      <c r="I9376" t="s">
        <v>27</v>
      </c>
      <c r="J9376" t="s">
        <v>28</v>
      </c>
      <c r="K9376" t="s">
        <v>36</v>
      </c>
      <c r="L9376" t="s">
        <v>30</v>
      </c>
      <c r="M9376" t="s">
        <v>31</v>
      </c>
      <c r="N9376" t="s">
        <v>32</v>
      </c>
      <c r="O9376">
        <v>-1623.68</v>
      </c>
      <c r="P9376" t="s">
        <v>677</v>
      </c>
      <c r="Q9376" t="s">
        <v>676</v>
      </c>
      <c r="R9376" t="s">
        <v>680</v>
      </c>
      <c r="S9376" t="s">
        <v>34</v>
      </c>
      <c r="T9376" t="s">
        <v>561</v>
      </c>
    </row>
    <row r="9377" spans="1:20">
      <c r="A9377" t="s">
        <v>676</v>
      </c>
      <c r="B9377" t="s">
        <v>677</v>
      </c>
      <c r="C9377" t="s">
        <v>802</v>
      </c>
      <c r="D9377" t="s">
        <v>803</v>
      </c>
      <c r="E9377" t="s">
        <v>25</v>
      </c>
      <c r="F9377" s="1">
        <v>40179</v>
      </c>
      <c r="G9377" t="s">
        <v>3202</v>
      </c>
      <c r="H9377">
        <v>201504</v>
      </c>
      <c r="I9377" t="s">
        <v>27</v>
      </c>
      <c r="J9377" t="s">
        <v>28</v>
      </c>
      <c r="K9377" t="s">
        <v>37</v>
      </c>
      <c r="L9377" t="s">
        <v>30</v>
      </c>
      <c r="M9377" t="s">
        <v>31</v>
      </c>
      <c r="N9377" t="s">
        <v>32</v>
      </c>
      <c r="O9377">
        <v>-1623.1200000000001</v>
      </c>
      <c r="P9377" t="s">
        <v>677</v>
      </c>
      <c r="Q9377" t="s">
        <v>676</v>
      </c>
      <c r="R9377" t="s">
        <v>680</v>
      </c>
      <c r="S9377" t="s">
        <v>34</v>
      </c>
      <c r="T9377" t="s">
        <v>561</v>
      </c>
    </row>
    <row r="9378" spans="1:20">
      <c r="A9378" t="s">
        <v>676</v>
      </c>
      <c r="B9378" t="s">
        <v>677</v>
      </c>
      <c r="C9378" t="s">
        <v>802</v>
      </c>
      <c r="D9378" t="s">
        <v>803</v>
      </c>
      <c r="E9378" t="s">
        <v>25</v>
      </c>
      <c r="F9378" s="1">
        <v>40179</v>
      </c>
      <c r="G9378" t="s">
        <v>3202</v>
      </c>
      <c r="H9378">
        <v>201504</v>
      </c>
      <c r="I9378" t="s">
        <v>27</v>
      </c>
      <c r="J9378" t="s">
        <v>28</v>
      </c>
      <c r="K9378" t="s">
        <v>38</v>
      </c>
      <c r="L9378" t="s">
        <v>30</v>
      </c>
      <c r="M9378" t="s">
        <v>31</v>
      </c>
      <c r="N9378" t="s">
        <v>32</v>
      </c>
      <c r="O9378">
        <v>-1624.25</v>
      </c>
      <c r="P9378" t="s">
        <v>677</v>
      </c>
      <c r="Q9378" t="s">
        <v>676</v>
      </c>
      <c r="R9378" t="s">
        <v>680</v>
      </c>
      <c r="S9378" t="s">
        <v>34</v>
      </c>
      <c r="T9378" t="s">
        <v>561</v>
      </c>
    </row>
    <row r="9379" spans="1:20">
      <c r="A9379" t="s">
        <v>676</v>
      </c>
      <c r="B9379" t="s">
        <v>677</v>
      </c>
      <c r="C9379" t="s">
        <v>802</v>
      </c>
      <c r="D9379" t="s">
        <v>803</v>
      </c>
      <c r="E9379" t="s">
        <v>25</v>
      </c>
      <c r="F9379" s="1">
        <v>40179</v>
      </c>
      <c r="G9379" t="s">
        <v>3202</v>
      </c>
      <c r="H9379">
        <v>201504</v>
      </c>
      <c r="I9379" t="s">
        <v>27</v>
      </c>
      <c r="J9379" t="s">
        <v>28</v>
      </c>
      <c r="K9379" t="s">
        <v>39</v>
      </c>
      <c r="L9379" t="s">
        <v>30</v>
      </c>
      <c r="M9379" t="s">
        <v>31</v>
      </c>
      <c r="N9379" t="s">
        <v>32</v>
      </c>
      <c r="O9379">
        <v>-1623.1200000000001</v>
      </c>
      <c r="P9379" t="s">
        <v>677</v>
      </c>
      <c r="Q9379" t="s">
        <v>676</v>
      </c>
      <c r="R9379" t="s">
        <v>680</v>
      </c>
      <c r="S9379" t="s">
        <v>34</v>
      </c>
      <c r="T9379" t="s">
        <v>561</v>
      </c>
    </row>
    <row r="9380" spans="1:20">
      <c r="A9380" t="s">
        <v>676</v>
      </c>
      <c r="B9380" t="s">
        <v>677</v>
      </c>
      <c r="C9380" t="s">
        <v>802</v>
      </c>
      <c r="D9380" t="s">
        <v>803</v>
      </c>
      <c r="E9380" t="s">
        <v>25</v>
      </c>
      <c r="F9380" s="1">
        <v>40179</v>
      </c>
      <c r="G9380" t="s">
        <v>3202</v>
      </c>
      <c r="H9380">
        <v>201504</v>
      </c>
      <c r="I9380" t="s">
        <v>27</v>
      </c>
      <c r="J9380" t="s">
        <v>28</v>
      </c>
      <c r="K9380" t="s">
        <v>40</v>
      </c>
      <c r="L9380" t="s">
        <v>30</v>
      </c>
      <c r="M9380" t="s">
        <v>31</v>
      </c>
      <c r="N9380" t="s">
        <v>32</v>
      </c>
      <c r="O9380">
        <v>-1623.1200000000001</v>
      </c>
      <c r="P9380" t="s">
        <v>677</v>
      </c>
      <c r="Q9380" t="s">
        <v>676</v>
      </c>
      <c r="R9380" t="s">
        <v>680</v>
      </c>
      <c r="S9380" t="s">
        <v>34</v>
      </c>
      <c r="T9380" t="s">
        <v>561</v>
      </c>
    </row>
    <row r="9381" spans="1:20">
      <c r="A9381" t="s">
        <v>676</v>
      </c>
      <c r="B9381" t="s">
        <v>677</v>
      </c>
      <c r="C9381" t="s">
        <v>802</v>
      </c>
      <c r="D9381" t="s">
        <v>803</v>
      </c>
      <c r="E9381" t="s">
        <v>25</v>
      </c>
      <c r="F9381" s="1">
        <v>40179</v>
      </c>
      <c r="G9381" t="s">
        <v>3202</v>
      </c>
      <c r="H9381">
        <v>201504</v>
      </c>
      <c r="I9381" t="s">
        <v>27</v>
      </c>
      <c r="J9381" t="s">
        <v>28</v>
      </c>
      <c r="K9381" t="s">
        <v>41</v>
      </c>
      <c r="L9381" t="s">
        <v>30</v>
      </c>
      <c r="M9381" t="s">
        <v>31</v>
      </c>
      <c r="N9381" t="s">
        <v>32</v>
      </c>
      <c r="O9381">
        <v>-1623.1200000000001</v>
      </c>
      <c r="P9381" t="s">
        <v>677</v>
      </c>
      <c r="Q9381" t="s">
        <v>676</v>
      </c>
      <c r="R9381" t="s">
        <v>680</v>
      </c>
      <c r="S9381" t="s">
        <v>34</v>
      </c>
      <c r="T9381" t="s">
        <v>561</v>
      </c>
    </row>
    <row r="9382" spans="1:20">
      <c r="A9382" t="s">
        <v>676</v>
      </c>
      <c r="B9382" t="s">
        <v>677</v>
      </c>
      <c r="C9382" t="s">
        <v>802</v>
      </c>
      <c r="D9382" t="s">
        <v>803</v>
      </c>
      <c r="E9382" t="s">
        <v>25</v>
      </c>
      <c r="F9382" s="1">
        <v>40179</v>
      </c>
      <c r="G9382" t="s">
        <v>3202</v>
      </c>
      <c r="H9382">
        <v>201504</v>
      </c>
      <c r="I9382" t="s">
        <v>27</v>
      </c>
      <c r="J9382" t="s">
        <v>28</v>
      </c>
      <c r="K9382" t="s">
        <v>43</v>
      </c>
      <c r="L9382" t="s">
        <v>30</v>
      </c>
      <c r="M9382" t="s">
        <v>31</v>
      </c>
      <c r="N9382" t="s">
        <v>32</v>
      </c>
      <c r="O9382">
        <v>-1623.1200000000001</v>
      </c>
      <c r="P9382" t="s">
        <v>677</v>
      </c>
      <c r="Q9382" t="s">
        <v>676</v>
      </c>
      <c r="R9382" t="s">
        <v>680</v>
      </c>
      <c r="S9382" t="s">
        <v>34</v>
      </c>
      <c r="T9382" t="s">
        <v>561</v>
      </c>
    </row>
    <row r="9383" spans="1:20">
      <c r="A9383" t="s">
        <v>676</v>
      </c>
      <c r="B9383" t="s">
        <v>677</v>
      </c>
      <c r="C9383" t="s">
        <v>802</v>
      </c>
      <c r="D9383" t="s">
        <v>803</v>
      </c>
      <c r="E9383" t="s">
        <v>25</v>
      </c>
      <c r="F9383" s="1">
        <v>40179</v>
      </c>
      <c r="G9383" t="s">
        <v>3202</v>
      </c>
      <c r="H9383">
        <v>201504</v>
      </c>
      <c r="I9383" t="s">
        <v>27</v>
      </c>
      <c r="J9383" t="s">
        <v>28</v>
      </c>
      <c r="K9383" t="s">
        <v>44</v>
      </c>
      <c r="L9383" t="s">
        <v>30</v>
      </c>
      <c r="M9383" t="s">
        <v>31</v>
      </c>
      <c r="N9383" t="s">
        <v>32</v>
      </c>
      <c r="O9383">
        <v>-1623.1200000000001</v>
      </c>
      <c r="P9383" t="s">
        <v>677</v>
      </c>
      <c r="Q9383" t="s">
        <v>676</v>
      </c>
      <c r="R9383" t="s">
        <v>680</v>
      </c>
      <c r="S9383" t="s">
        <v>34</v>
      </c>
      <c r="T9383" t="s">
        <v>561</v>
      </c>
    </row>
    <row r="9384" spans="1:20">
      <c r="A9384" t="s">
        <v>676</v>
      </c>
      <c r="B9384" t="s">
        <v>677</v>
      </c>
      <c r="C9384" t="s">
        <v>804</v>
      </c>
      <c r="D9384" t="s">
        <v>805</v>
      </c>
      <c r="E9384" t="s">
        <v>25</v>
      </c>
      <c r="F9384" s="1">
        <v>40179</v>
      </c>
      <c r="G9384" t="s">
        <v>3202</v>
      </c>
      <c r="H9384">
        <v>201504</v>
      </c>
      <c r="I9384" t="s">
        <v>27</v>
      </c>
      <c r="J9384" t="s">
        <v>28</v>
      </c>
      <c r="K9384" t="s">
        <v>29</v>
      </c>
      <c r="L9384" t="s">
        <v>30</v>
      </c>
      <c r="M9384" t="s">
        <v>31</v>
      </c>
      <c r="N9384" t="s">
        <v>32</v>
      </c>
      <c r="O9384">
        <v>19639.73</v>
      </c>
      <c r="P9384" t="s">
        <v>677</v>
      </c>
      <c r="Q9384" t="s">
        <v>676</v>
      </c>
      <c r="R9384" t="s">
        <v>680</v>
      </c>
      <c r="S9384" t="s">
        <v>34</v>
      </c>
      <c r="T9384" t="s">
        <v>561</v>
      </c>
    </row>
    <row r="9385" spans="1:20">
      <c r="A9385" t="s">
        <v>676</v>
      </c>
      <c r="B9385" t="s">
        <v>677</v>
      </c>
      <c r="C9385" t="s">
        <v>804</v>
      </c>
      <c r="D9385" t="s">
        <v>805</v>
      </c>
      <c r="E9385" t="s">
        <v>25</v>
      </c>
      <c r="F9385" s="1">
        <v>40179</v>
      </c>
      <c r="G9385" t="s">
        <v>3202</v>
      </c>
      <c r="H9385">
        <v>201504</v>
      </c>
      <c r="I9385" t="s">
        <v>27</v>
      </c>
      <c r="J9385" t="s">
        <v>28</v>
      </c>
      <c r="K9385" t="s">
        <v>36</v>
      </c>
      <c r="L9385" t="s">
        <v>30</v>
      </c>
      <c r="M9385" t="s">
        <v>31</v>
      </c>
      <c r="N9385" t="s">
        <v>32</v>
      </c>
      <c r="O9385">
        <v>0</v>
      </c>
      <c r="P9385" t="s">
        <v>677</v>
      </c>
      <c r="Q9385" t="s">
        <v>676</v>
      </c>
      <c r="R9385" t="s">
        <v>680</v>
      </c>
      <c r="S9385" t="s">
        <v>34</v>
      </c>
      <c r="T9385" t="s">
        <v>561</v>
      </c>
    </row>
    <row r="9386" spans="1:20">
      <c r="A9386" t="s">
        <v>676</v>
      </c>
      <c r="B9386" t="s">
        <v>677</v>
      </c>
      <c r="C9386" t="s">
        <v>804</v>
      </c>
      <c r="D9386" t="s">
        <v>805</v>
      </c>
      <c r="E9386" t="s">
        <v>25</v>
      </c>
      <c r="F9386" s="1">
        <v>40179</v>
      </c>
      <c r="G9386" t="s">
        <v>3202</v>
      </c>
      <c r="H9386">
        <v>201504</v>
      </c>
      <c r="I9386" t="s">
        <v>27</v>
      </c>
      <c r="J9386" t="s">
        <v>28</v>
      </c>
      <c r="K9386" t="s">
        <v>37</v>
      </c>
      <c r="L9386" t="s">
        <v>30</v>
      </c>
      <c r="M9386" t="s">
        <v>31</v>
      </c>
      <c r="N9386" t="s">
        <v>32</v>
      </c>
      <c r="O9386">
        <v>0</v>
      </c>
      <c r="P9386" t="s">
        <v>677</v>
      </c>
      <c r="Q9386" t="s">
        <v>676</v>
      </c>
      <c r="R9386" t="s">
        <v>680</v>
      </c>
      <c r="S9386" t="s">
        <v>34</v>
      </c>
      <c r="T9386" t="s">
        <v>561</v>
      </c>
    </row>
    <row r="9387" spans="1:20">
      <c r="A9387" t="s">
        <v>676</v>
      </c>
      <c r="B9387" t="s">
        <v>677</v>
      </c>
      <c r="C9387" t="s">
        <v>804</v>
      </c>
      <c r="D9387" t="s">
        <v>805</v>
      </c>
      <c r="E9387" t="s">
        <v>25</v>
      </c>
      <c r="F9387" s="1">
        <v>40179</v>
      </c>
      <c r="G9387" t="s">
        <v>3202</v>
      </c>
      <c r="H9387">
        <v>201504</v>
      </c>
      <c r="I9387" t="s">
        <v>27</v>
      </c>
      <c r="J9387" t="s">
        <v>28</v>
      </c>
      <c r="K9387" t="s">
        <v>38</v>
      </c>
      <c r="L9387" t="s">
        <v>30</v>
      </c>
      <c r="M9387" t="s">
        <v>31</v>
      </c>
      <c r="N9387" t="s">
        <v>32</v>
      </c>
      <c r="O9387">
        <v>0</v>
      </c>
      <c r="P9387" t="s">
        <v>677</v>
      </c>
      <c r="Q9387" t="s">
        <v>676</v>
      </c>
      <c r="R9387" t="s">
        <v>680</v>
      </c>
      <c r="S9387" t="s">
        <v>34</v>
      </c>
      <c r="T9387" t="s">
        <v>561</v>
      </c>
    </row>
    <row r="9388" spans="1:20">
      <c r="A9388" t="s">
        <v>676</v>
      </c>
      <c r="B9388" t="s">
        <v>677</v>
      </c>
      <c r="C9388" t="s">
        <v>804</v>
      </c>
      <c r="D9388" t="s">
        <v>805</v>
      </c>
      <c r="E9388" t="s">
        <v>25</v>
      </c>
      <c r="F9388" s="1">
        <v>40179</v>
      </c>
      <c r="G9388" t="s">
        <v>3202</v>
      </c>
      <c r="H9388">
        <v>201504</v>
      </c>
      <c r="I9388" t="s">
        <v>27</v>
      </c>
      <c r="J9388" t="s">
        <v>28</v>
      </c>
      <c r="K9388" t="s">
        <v>41</v>
      </c>
      <c r="L9388" t="s">
        <v>30</v>
      </c>
      <c r="M9388" t="s">
        <v>31</v>
      </c>
      <c r="N9388" t="s">
        <v>32</v>
      </c>
      <c r="O9388">
        <v>0</v>
      </c>
      <c r="P9388" t="s">
        <v>677</v>
      </c>
      <c r="Q9388" t="s">
        <v>676</v>
      </c>
      <c r="R9388" t="s">
        <v>680</v>
      </c>
      <c r="S9388" t="s">
        <v>34</v>
      </c>
      <c r="T9388" t="s">
        <v>561</v>
      </c>
    </row>
    <row r="9389" spans="1:20">
      <c r="A9389" t="s">
        <v>676</v>
      </c>
      <c r="B9389" t="s">
        <v>677</v>
      </c>
      <c r="C9389" t="s">
        <v>804</v>
      </c>
      <c r="D9389" t="s">
        <v>805</v>
      </c>
      <c r="E9389" t="s">
        <v>25</v>
      </c>
      <c r="F9389" s="1">
        <v>40179</v>
      </c>
      <c r="G9389" t="s">
        <v>3202</v>
      </c>
      <c r="H9389">
        <v>201504</v>
      </c>
      <c r="I9389" t="s">
        <v>27</v>
      </c>
      <c r="J9389" t="s">
        <v>28</v>
      </c>
      <c r="K9389" t="s">
        <v>43</v>
      </c>
      <c r="L9389" t="s">
        <v>30</v>
      </c>
      <c r="M9389" t="s">
        <v>31</v>
      </c>
      <c r="N9389" t="s">
        <v>32</v>
      </c>
      <c r="O9389">
        <v>11599.86</v>
      </c>
      <c r="P9389" t="s">
        <v>677</v>
      </c>
      <c r="Q9389" t="s">
        <v>676</v>
      </c>
      <c r="R9389" t="s">
        <v>680</v>
      </c>
      <c r="S9389" t="s">
        <v>34</v>
      </c>
      <c r="T9389" t="s">
        <v>561</v>
      </c>
    </row>
    <row r="9390" spans="1:20">
      <c r="A9390" t="s">
        <v>676</v>
      </c>
      <c r="B9390" t="s">
        <v>677</v>
      </c>
      <c r="C9390" t="s">
        <v>804</v>
      </c>
      <c r="D9390" t="s">
        <v>805</v>
      </c>
      <c r="E9390" t="s">
        <v>25</v>
      </c>
      <c r="F9390" s="1">
        <v>40179</v>
      </c>
      <c r="G9390" t="s">
        <v>3202</v>
      </c>
      <c r="H9390">
        <v>201504</v>
      </c>
      <c r="I9390" t="s">
        <v>27</v>
      </c>
      <c r="J9390" t="s">
        <v>28</v>
      </c>
      <c r="K9390" t="s">
        <v>44</v>
      </c>
      <c r="L9390" t="s">
        <v>30</v>
      </c>
      <c r="M9390" t="s">
        <v>31</v>
      </c>
      <c r="N9390" t="s">
        <v>32</v>
      </c>
      <c r="O9390">
        <v>3712.35</v>
      </c>
      <c r="P9390" t="s">
        <v>677</v>
      </c>
      <c r="Q9390" t="s">
        <v>676</v>
      </c>
      <c r="R9390" t="s">
        <v>680</v>
      </c>
      <c r="S9390" t="s">
        <v>34</v>
      </c>
      <c r="T9390" t="s">
        <v>561</v>
      </c>
    </row>
    <row r="9391" spans="1:20">
      <c r="A9391" t="s">
        <v>681</v>
      </c>
      <c r="B9391" t="s">
        <v>677</v>
      </c>
      <c r="C9391" t="s">
        <v>808</v>
      </c>
      <c r="D9391" t="s">
        <v>809</v>
      </c>
      <c r="E9391" t="s">
        <v>25</v>
      </c>
      <c r="F9391" s="1">
        <v>40179</v>
      </c>
      <c r="G9391" t="s">
        <v>3202</v>
      </c>
      <c r="H9391">
        <v>201504</v>
      </c>
      <c r="I9391" t="s">
        <v>27</v>
      </c>
      <c r="J9391" t="s">
        <v>28</v>
      </c>
      <c r="K9391" t="s">
        <v>29</v>
      </c>
      <c r="L9391" t="s">
        <v>30</v>
      </c>
      <c r="M9391" t="s">
        <v>31</v>
      </c>
      <c r="N9391" t="s">
        <v>32</v>
      </c>
      <c r="O9391">
        <v>102.09</v>
      </c>
      <c r="P9391" t="s">
        <v>677</v>
      </c>
      <c r="Q9391" t="s">
        <v>681</v>
      </c>
      <c r="R9391" t="s">
        <v>680</v>
      </c>
      <c r="S9391" t="s">
        <v>34</v>
      </c>
      <c r="T9391" t="s">
        <v>561</v>
      </c>
    </row>
    <row r="9392" spans="1:20">
      <c r="A9392" t="s">
        <v>681</v>
      </c>
      <c r="B9392" t="s">
        <v>677</v>
      </c>
      <c r="C9392" t="s">
        <v>808</v>
      </c>
      <c r="D9392" t="s">
        <v>809</v>
      </c>
      <c r="E9392" t="s">
        <v>25</v>
      </c>
      <c r="F9392" s="1">
        <v>40179</v>
      </c>
      <c r="G9392" t="s">
        <v>3202</v>
      </c>
      <c r="H9392">
        <v>201504</v>
      </c>
      <c r="I9392" t="s">
        <v>27</v>
      </c>
      <c r="J9392" t="s">
        <v>28</v>
      </c>
      <c r="K9392" t="s">
        <v>36</v>
      </c>
      <c r="L9392" t="s">
        <v>30</v>
      </c>
      <c r="M9392" t="s">
        <v>31</v>
      </c>
      <c r="N9392" t="s">
        <v>32</v>
      </c>
      <c r="O9392">
        <v>9.44</v>
      </c>
      <c r="P9392" t="s">
        <v>677</v>
      </c>
      <c r="Q9392" t="s">
        <v>681</v>
      </c>
      <c r="R9392" t="s">
        <v>680</v>
      </c>
      <c r="S9392" t="s">
        <v>34</v>
      </c>
      <c r="T9392" t="s">
        <v>561</v>
      </c>
    </row>
    <row r="9393" spans="1:20">
      <c r="A9393" t="s">
        <v>681</v>
      </c>
      <c r="B9393" t="s">
        <v>677</v>
      </c>
      <c r="C9393" t="s">
        <v>808</v>
      </c>
      <c r="D9393" t="s">
        <v>809</v>
      </c>
      <c r="E9393" t="s">
        <v>25</v>
      </c>
      <c r="F9393" s="1">
        <v>40179</v>
      </c>
      <c r="G9393" t="s">
        <v>3202</v>
      </c>
      <c r="H9393">
        <v>201504</v>
      </c>
      <c r="I9393" t="s">
        <v>27</v>
      </c>
      <c r="J9393" t="s">
        <v>28</v>
      </c>
      <c r="K9393" t="s">
        <v>39</v>
      </c>
      <c r="L9393" t="s">
        <v>30</v>
      </c>
      <c r="M9393" t="s">
        <v>31</v>
      </c>
      <c r="N9393" t="s">
        <v>32</v>
      </c>
      <c r="O9393">
        <v>12.13</v>
      </c>
      <c r="P9393" t="s">
        <v>677</v>
      </c>
      <c r="Q9393" t="s">
        <v>681</v>
      </c>
      <c r="R9393" t="s">
        <v>680</v>
      </c>
      <c r="S9393" t="s">
        <v>34</v>
      </c>
      <c r="T9393" t="s">
        <v>561</v>
      </c>
    </row>
    <row r="9394" spans="1:20">
      <c r="A9394" t="s">
        <v>736</v>
      </c>
      <c r="B9394" t="s">
        <v>677</v>
      </c>
      <c r="C9394" t="s">
        <v>810</v>
      </c>
      <c r="D9394" t="s">
        <v>811</v>
      </c>
      <c r="E9394" t="s">
        <v>25</v>
      </c>
      <c r="F9394" s="1">
        <v>40179</v>
      </c>
      <c r="G9394" t="s">
        <v>3202</v>
      </c>
      <c r="H9394">
        <v>201504</v>
      </c>
      <c r="I9394" t="s">
        <v>27</v>
      </c>
      <c r="J9394" t="s">
        <v>28</v>
      </c>
      <c r="K9394" t="s">
        <v>36</v>
      </c>
      <c r="L9394" t="s">
        <v>30</v>
      </c>
      <c r="M9394" t="s">
        <v>31</v>
      </c>
      <c r="N9394" t="s">
        <v>32</v>
      </c>
      <c r="O9394">
        <v>1444.29</v>
      </c>
      <c r="P9394" t="s">
        <v>677</v>
      </c>
      <c r="Q9394" t="s">
        <v>736</v>
      </c>
      <c r="R9394" t="s">
        <v>680</v>
      </c>
      <c r="S9394" t="s">
        <v>34</v>
      </c>
      <c r="T9394" t="s">
        <v>561</v>
      </c>
    </row>
    <row r="9395" spans="1:20">
      <c r="A9395" t="s">
        <v>736</v>
      </c>
      <c r="B9395" t="s">
        <v>677</v>
      </c>
      <c r="C9395" t="s">
        <v>810</v>
      </c>
      <c r="D9395" t="s">
        <v>811</v>
      </c>
      <c r="E9395" t="s">
        <v>25</v>
      </c>
      <c r="F9395" s="1">
        <v>40179</v>
      </c>
      <c r="G9395" t="s">
        <v>3202</v>
      </c>
      <c r="H9395">
        <v>201504</v>
      </c>
      <c r="I9395" t="s">
        <v>27</v>
      </c>
      <c r="J9395" t="s">
        <v>28</v>
      </c>
      <c r="K9395" t="s">
        <v>41</v>
      </c>
      <c r="L9395" t="s">
        <v>30</v>
      </c>
      <c r="M9395" t="s">
        <v>31</v>
      </c>
      <c r="N9395" t="s">
        <v>32</v>
      </c>
      <c r="O9395">
        <v>4515.1500000000005</v>
      </c>
      <c r="P9395" t="s">
        <v>677</v>
      </c>
      <c r="Q9395" t="s">
        <v>736</v>
      </c>
      <c r="R9395" t="s">
        <v>680</v>
      </c>
      <c r="S9395" t="s">
        <v>34</v>
      </c>
      <c r="T9395" t="s">
        <v>561</v>
      </c>
    </row>
    <row r="9396" spans="1:20">
      <c r="A9396" t="s">
        <v>741</v>
      </c>
      <c r="B9396" t="s">
        <v>677</v>
      </c>
      <c r="C9396" t="s">
        <v>814</v>
      </c>
      <c r="D9396" t="s">
        <v>815</v>
      </c>
      <c r="E9396" t="s">
        <v>25</v>
      </c>
      <c r="F9396" s="1">
        <v>40179</v>
      </c>
      <c r="G9396" t="s">
        <v>3202</v>
      </c>
      <c r="H9396">
        <v>201504</v>
      </c>
      <c r="I9396" t="s">
        <v>27</v>
      </c>
      <c r="J9396" t="s">
        <v>28</v>
      </c>
      <c r="K9396" t="s">
        <v>29</v>
      </c>
      <c r="L9396" t="s">
        <v>30</v>
      </c>
      <c r="M9396" t="s">
        <v>31</v>
      </c>
      <c r="N9396" t="s">
        <v>32</v>
      </c>
      <c r="O9396">
        <v>8408.85</v>
      </c>
      <c r="P9396" t="s">
        <v>677</v>
      </c>
      <c r="Q9396" t="s">
        <v>741</v>
      </c>
      <c r="R9396" t="s">
        <v>680</v>
      </c>
      <c r="S9396" t="s">
        <v>34</v>
      </c>
      <c r="T9396" t="s">
        <v>561</v>
      </c>
    </row>
    <row r="9397" spans="1:20">
      <c r="A9397" t="s">
        <v>741</v>
      </c>
      <c r="B9397" t="s">
        <v>677</v>
      </c>
      <c r="C9397" t="s">
        <v>814</v>
      </c>
      <c r="D9397" t="s">
        <v>815</v>
      </c>
      <c r="E9397" t="s">
        <v>25</v>
      </c>
      <c r="F9397" s="1">
        <v>40179</v>
      </c>
      <c r="G9397" t="s">
        <v>3202</v>
      </c>
      <c r="H9397">
        <v>201504</v>
      </c>
      <c r="I9397" t="s">
        <v>27</v>
      </c>
      <c r="J9397" t="s">
        <v>28</v>
      </c>
      <c r="K9397" t="s">
        <v>36</v>
      </c>
      <c r="L9397" t="s">
        <v>30</v>
      </c>
      <c r="M9397" t="s">
        <v>31</v>
      </c>
      <c r="N9397" t="s">
        <v>32</v>
      </c>
      <c r="O9397">
        <v>2908.08</v>
      </c>
      <c r="P9397" t="s">
        <v>677</v>
      </c>
      <c r="Q9397" t="s">
        <v>741</v>
      </c>
      <c r="R9397" t="s">
        <v>680</v>
      </c>
      <c r="S9397" t="s">
        <v>34</v>
      </c>
      <c r="T9397" t="s">
        <v>561</v>
      </c>
    </row>
    <row r="9398" spans="1:20">
      <c r="A9398" t="s">
        <v>741</v>
      </c>
      <c r="B9398" t="s">
        <v>677</v>
      </c>
      <c r="C9398" t="s">
        <v>814</v>
      </c>
      <c r="D9398" t="s">
        <v>815</v>
      </c>
      <c r="E9398" t="s">
        <v>25</v>
      </c>
      <c r="F9398" s="1">
        <v>40179</v>
      </c>
      <c r="G9398" t="s">
        <v>3202</v>
      </c>
      <c r="H9398">
        <v>201504</v>
      </c>
      <c r="I9398" t="s">
        <v>27</v>
      </c>
      <c r="J9398" t="s">
        <v>28</v>
      </c>
      <c r="K9398" t="s">
        <v>37</v>
      </c>
      <c r="L9398" t="s">
        <v>30</v>
      </c>
      <c r="M9398" t="s">
        <v>31</v>
      </c>
      <c r="N9398" t="s">
        <v>32</v>
      </c>
      <c r="O9398">
        <v>61.56</v>
      </c>
      <c r="P9398" t="s">
        <v>677</v>
      </c>
      <c r="Q9398" t="s">
        <v>741</v>
      </c>
      <c r="R9398" t="s">
        <v>680</v>
      </c>
      <c r="S9398" t="s">
        <v>34</v>
      </c>
      <c r="T9398" t="s">
        <v>561</v>
      </c>
    </row>
    <row r="9399" spans="1:20">
      <c r="A9399" t="s">
        <v>741</v>
      </c>
      <c r="B9399" t="s">
        <v>677</v>
      </c>
      <c r="C9399" t="s">
        <v>814</v>
      </c>
      <c r="D9399" t="s">
        <v>815</v>
      </c>
      <c r="E9399" t="s">
        <v>25</v>
      </c>
      <c r="F9399" s="1">
        <v>40179</v>
      </c>
      <c r="G9399" t="s">
        <v>3202</v>
      </c>
      <c r="H9399">
        <v>201504</v>
      </c>
      <c r="I9399" t="s">
        <v>27</v>
      </c>
      <c r="J9399" t="s">
        <v>28</v>
      </c>
      <c r="K9399" t="s">
        <v>38</v>
      </c>
      <c r="L9399" t="s">
        <v>30</v>
      </c>
      <c r="M9399" t="s">
        <v>31</v>
      </c>
      <c r="N9399" t="s">
        <v>32</v>
      </c>
      <c r="O9399">
        <v>155.30000000000001</v>
      </c>
      <c r="P9399" t="s">
        <v>677</v>
      </c>
      <c r="Q9399" t="s">
        <v>741</v>
      </c>
      <c r="R9399" t="s">
        <v>680</v>
      </c>
      <c r="S9399" t="s">
        <v>34</v>
      </c>
      <c r="T9399" t="s">
        <v>561</v>
      </c>
    </row>
    <row r="9400" spans="1:20">
      <c r="A9400" t="s">
        <v>741</v>
      </c>
      <c r="B9400" t="s">
        <v>677</v>
      </c>
      <c r="C9400" t="s">
        <v>814</v>
      </c>
      <c r="D9400" t="s">
        <v>815</v>
      </c>
      <c r="E9400" t="s">
        <v>25</v>
      </c>
      <c r="F9400" s="1">
        <v>40179</v>
      </c>
      <c r="G9400" t="s">
        <v>3202</v>
      </c>
      <c r="H9400">
        <v>201504</v>
      </c>
      <c r="I9400" t="s">
        <v>27</v>
      </c>
      <c r="J9400" t="s">
        <v>28</v>
      </c>
      <c r="K9400" t="s">
        <v>39</v>
      </c>
      <c r="L9400" t="s">
        <v>30</v>
      </c>
      <c r="M9400" t="s">
        <v>31</v>
      </c>
      <c r="N9400" t="s">
        <v>32</v>
      </c>
      <c r="O9400">
        <v>155.05000000000001</v>
      </c>
      <c r="P9400" t="s">
        <v>677</v>
      </c>
      <c r="Q9400" t="s">
        <v>741</v>
      </c>
      <c r="R9400" t="s">
        <v>680</v>
      </c>
      <c r="S9400" t="s">
        <v>34</v>
      </c>
      <c r="T9400" t="s">
        <v>561</v>
      </c>
    </row>
    <row r="9401" spans="1:20">
      <c r="A9401" t="s">
        <v>741</v>
      </c>
      <c r="B9401" t="s">
        <v>677</v>
      </c>
      <c r="C9401" t="s">
        <v>814</v>
      </c>
      <c r="D9401" t="s">
        <v>815</v>
      </c>
      <c r="E9401" t="s">
        <v>25</v>
      </c>
      <c r="F9401" s="1">
        <v>40179</v>
      </c>
      <c r="G9401" t="s">
        <v>3202</v>
      </c>
      <c r="H9401">
        <v>201504</v>
      </c>
      <c r="I9401" t="s">
        <v>27</v>
      </c>
      <c r="J9401" t="s">
        <v>28</v>
      </c>
      <c r="K9401" t="s">
        <v>40</v>
      </c>
      <c r="L9401" t="s">
        <v>30</v>
      </c>
      <c r="M9401" t="s">
        <v>31</v>
      </c>
      <c r="N9401" t="s">
        <v>32</v>
      </c>
      <c r="O9401">
        <v>24.79</v>
      </c>
      <c r="P9401" t="s">
        <v>677</v>
      </c>
      <c r="Q9401" t="s">
        <v>741</v>
      </c>
      <c r="R9401" t="s">
        <v>680</v>
      </c>
      <c r="S9401" t="s">
        <v>34</v>
      </c>
      <c r="T9401" t="s">
        <v>561</v>
      </c>
    </row>
    <row r="9402" spans="1:20">
      <c r="A9402" t="s">
        <v>741</v>
      </c>
      <c r="B9402" t="s">
        <v>677</v>
      </c>
      <c r="C9402" t="s">
        <v>814</v>
      </c>
      <c r="D9402" t="s">
        <v>815</v>
      </c>
      <c r="E9402" t="s">
        <v>25</v>
      </c>
      <c r="F9402" s="1">
        <v>40179</v>
      </c>
      <c r="G9402" t="s">
        <v>3202</v>
      </c>
      <c r="H9402">
        <v>201504</v>
      </c>
      <c r="I9402" t="s">
        <v>27</v>
      </c>
      <c r="J9402" t="s">
        <v>28</v>
      </c>
      <c r="K9402" t="s">
        <v>41</v>
      </c>
      <c r="L9402" t="s">
        <v>30</v>
      </c>
      <c r="M9402" t="s">
        <v>31</v>
      </c>
      <c r="N9402" t="s">
        <v>32</v>
      </c>
      <c r="O9402">
        <v>40.480000000000004</v>
      </c>
      <c r="P9402" t="s">
        <v>677</v>
      </c>
      <c r="Q9402" t="s">
        <v>741</v>
      </c>
      <c r="R9402" t="s">
        <v>680</v>
      </c>
      <c r="S9402" t="s">
        <v>34</v>
      </c>
      <c r="T9402" t="s">
        <v>561</v>
      </c>
    </row>
    <row r="9403" spans="1:20">
      <c r="A9403" t="s">
        <v>741</v>
      </c>
      <c r="B9403" t="s">
        <v>677</v>
      </c>
      <c r="C9403" t="s">
        <v>814</v>
      </c>
      <c r="D9403" t="s">
        <v>815</v>
      </c>
      <c r="E9403" t="s">
        <v>25</v>
      </c>
      <c r="F9403" s="1">
        <v>40179</v>
      </c>
      <c r="G9403" t="s">
        <v>3202</v>
      </c>
      <c r="H9403">
        <v>201504</v>
      </c>
      <c r="I9403" t="s">
        <v>27</v>
      </c>
      <c r="J9403" t="s">
        <v>28</v>
      </c>
      <c r="K9403" t="s">
        <v>43</v>
      </c>
      <c r="L9403" t="s">
        <v>30</v>
      </c>
      <c r="M9403" t="s">
        <v>31</v>
      </c>
      <c r="N9403" t="s">
        <v>32</v>
      </c>
      <c r="O9403">
        <v>3.93</v>
      </c>
      <c r="P9403" t="s">
        <v>677</v>
      </c>
      <c r="Q9403" t="s">
        <v>741</v>
      </c>
      <c r="R9403" t="s">
        <v>680</v>
      </c>
      <c r="S9403" t="s">
        <v>34</v>
      </c>
      <c r="T9403" t="s">
        <v>561</v>
      </c>
    </row>
    <row r="9404" spans="1:20">
      <c r="A9404" t="s">
        <v>741</v>
      </c>
      <c r="B9404" t="s">
        <v>677</v>
      </c>
      <c r="C9404" t="s">
        <v>814</v>
      </c>
      <c r="D9404" t="s">
        <v>815</v>
      </c>
      <c r="E9404" t="s">
        <v>25</v>
      </c>
      <c r="F9404" s="1">
        <v>40179</v>
      </c>
      <c r="G9404" t="s">
        <v>3202</v>
      </c>
      <c r="H9404">
        <v>201504</v>
      </c>
      <c r="I9404" t="s">
        <v>27</v>
      </c>
      <c r="J9404" t="s">
        <v>28</v>
      </c>
      <c r="K9404" t="s">
        <v>44</v>
      </c>
      <c r="L9404" t="s">
        <v>30</v>
      </c>
      <c r="M9404" t="s">
        <v>31</v>
      </c>
      <c r="N9404" t="s">
        <v>32</v>
      </c>
      <c r="O9404">
        <v>5.22</v>
      </c>
      <c r="P9404" t="s">
        <v>677</v>
      </c>
      <c r="Q9404" t="s">
        <v>741</v>
      </c>
      <c r="R9404" t="s">
        <v>680</v>
      </c>
      <c r="S9404" t="s">
        <v>34</v>
      </c>
      <c r="T9404" t="s">
        <v>561</v>
      </c>
    </row>
    <row r="9405" spans="1:20">
      <c r="A9405" t="s">
        <v>741</v>
      </c>
      <c r="B9405" t="s">
        <v>677</v>
      </c>
      <c r="C9405" t="s">
        <v>816</v>
      </c>
      <c r="D9405" t="s">
        <v>817</v>
      </c>
      <c r="E9405" t="s">
        <v>25</v>
      </c>
      <c r="F9405" s="1">
        <v>40179</v>
      </c>
      <c r="G9405" t="s">
        <v>3202</v>
      </c>
      <c r="H9405">
        <v>201504</v>
      </c>
      <c r="I9405" t="s">
        <v>27</v>
      </c>
      <c r="J9405" t="s">
        <v>28</v>
      </c>
      <c r="K9405" t="s">
        <v>2451</v>
      </c>
      <c r="L9405" t="s">
        <v>30</v>
      </c>
      <c r="M9405" t="s">
        <v>31</v>
      </c>
      <c r="N9405" t="s">
        <v>32</v>
      </c>
      <c r="O9405">
        <v>-2113.2400000000002</v>
      </c>
      <c r="P9405" t="s">
        <v>677</v>
      </c>
      <c r="Q9405" t="s">
        <v>741</v>
      </c>
      <c r="R9405" t="s">
        <v>680</v>
      </c>
      <c r="S9405" t="s">
        <v>34</v>
      </c>
      <c r="T9405" t="s">
        <v>561</v>
      </c>
    </row>
    <row r="9406" spans="1:20">
      <c r="A9406" t="s">
        <v>741</v>
      </c>
      <c r="B9406" t="s">
        <v>677</v>
      </c>
      <c r="C9406" t="s">
        <v>816</v>
      </c>
      <c r="D9406" t="s">
        <v>817</v>
      </c>
      <c r="E9406" t="s">
        <v>25</v>
      </c>
      <c r="F9406" s="1">
        <v>40179</v>
      </c>
      <c r="G9406" t="s">
        <v>3202</v>
      </c>
      <c r="H9406">
        <v>201504</v>
      </c>
      <c r="I9406" t="s">
        <v>27</v>
      </c>
      <c r="J9406" t="s">
        <v>28</v>
      </c>
      <c r="K9406" t="s">
        <v>36</v>
      </c>
      <c r="L9406" t="s">
        <v>30</v>
      </c>
      <c r="M9406" t="s">
        <v>31</v>
      </c>
      <c r="N9406" t="s">
        <v>32</v>
      </c>
      <c r="O9406">
        <v>-1236.69</v>
      </c>
      <c r="P9406" t="s">
        <v>677</v>
      </c>
      <c r="Q9406" t="s">
        <v>741</v>
      </c>
      <c r="R9406" t="s">
        <v>680</v>
      </c>
      <c r="S9406" t="s">
        <v>34</v>
      </c>
      <c r="T9406" t="s">
        <v>561</v>
      </c>
    </row>
    <row r="9407" spans="1:20">
      <c r="A9407" t="s">
        <v>741</v>
      </c>
      <c r="B9407" t="s">
        <v>677</v>
      </c>
      <c r="C9407" t="s">
        <v>816</v>
      </c>
      <c r="D9407" t="s">
        <v>817</v>
      </c>
      <c r="E9407" t="s">
        <v>25</v>
      </c>
      <c r="F9407" s="1">
        <v>40179</v>
      </c>
      <c r="G9407" t="s">
        <v>3202</v>
      </c>
      <c r="H9407">
        <v>201504</v>
      </c>
      <c r="I9407" t="s">
        <v>27</v>
      </c>
      <c r="J9407" t="s">
        <v>28</v>
      </c>
      <c r="K9407" t="s">
        <v>37</v>
      </c>
      <c r="L9407" t="s">
        <v>30</v>
      </c>
      <c r="M9407" t="s">
        <v>31</v>
      </c>
      <c r="N9407" t="s">
        <v>32</v>
      </c>
      <c r="O9407">
        <v>-278.65000000000003</v>
      </c>
      <c r="P9407" t="s">
        <v>677</v>
      </c>
      <c r="Q9407" t="s">
        <v>741</v>
      </c>
      <c r="R9407" t="s">
        <v>680</v>
      </c>
      <c r="S9407" t="s">
        <v>34</v>
      </c>
      <c r="T9407" t="s">
        <v>561</v>
      </c>
    </row>
    <row r="9408" spans="1:20">
      <c r="A9408" t="s">
        <v>741</v>
      </c>
      <c r="B9408" t="s">
        <v>677</v>
      </c>
      <c r="C9408" t="s">
        <v>816</v>
      </c>
      <c r="D9408" t="s">
        <v>817</v>
      </c>
      <c r="E9408" t="s">
        <v>25</v>
      </c>
      <c r="F9408" s="1">
        <v>40179</v>
      </c>
      <c r="G9408" t="s">
        <v>3202</v>
      </c>
      <c r="H9408">
        <v>201504</v>
      </c>
      <c r="I9408" t="s">
        <v>27</v>
      </c>
      <c r="J9408" t="s">
        <v>28</v>
      </c>
      <c r="K9408" t="s">
        <v>38</v>
      </c>
      <c r="L9408" t="s">
        <v>30</v>
      </c>
      <c r="M9408" t="s">
        <v>31</v>
      </c>
      <c r="N9408" t="s">
        <v>32</v>
      </c>
      <c r="O9408">
        <v>-702.99</v>
      </c>
      <c r="P9408" t="s">
        <v>677</v>
      </c>
      <c r="Q9408" t="s">
        <v>741</v>
      </c>
      <c r="R9408" t="s">
        <v>680</v>
      </c>
      <c r="S9408" t="s">
        <v>34</v>
      </c>
      <c r="T9408" t="s">
        <v>561</v>
      </c>
    </row>
    <row r="9409" spans="1:20">
      <c r="A9409" t="s">
        <v>741</v>
      </c>
      <c r="B9409" t="s">
        <v>677</v>
      </c>
      <c r="C9409" t="s">
        <v>816</v>
      </c>
      <c r="D9409" t="s">
        <v>817</v>
      </c>
      <c r="E9409" t="s">
        <v>25</v>
      </c>
      <c r="F9409" s="1">
        <v>40179</v>
      </c>
      <c r="G9409" t="s">
        <v>3202</v>
      </c>
      <c r="H9409">
        <v>201504</v>
      </c>
      <c r="I9409" t="s">
        <v>27</v>
      </c>
      <c r="J9409" t="s">
        <v>28</v>
      </c>
      <c r="K9409" t="s">
        <v>39</v>
      </c>
      <c r="L9409" t="s">
        <v>30</v>
      </c>
      <c r="M9409" t="s">
        <v>31</v>
      </c>
      <c r="N9409" t="s">
        <v>32</v>
      </c>
      <c r="O9409">
        <v>-702.38</v>
      </c>
      <c r="P9409" t="s">
        <v>677</v>
      </c>
      <c r="Q9409" t="s">
        <v>741</v>
      </c>
      <c r="R9409" t="s">
        <v>680</v>
      </c>
      <c r="S9409" t="s">
        <v>34</v>
      </c>
      <c r="T9409" t="s">
        <v>561</v>
      </c>
    </row>
    <row r="9410" spans="1:20">
      <c r="A9410" t="s">
        <v>741</v>
      </c>
      <c r="B9410" t="s">
        <v>677</v>
      </c>
      <c r="C9410" t="s">
        <v>816</v>
      </c>
      <c r="D9410" t="s">
        <v>817</v>
      </c>
      <c r="E9410" t="s">
        <v>25</v>
      </c>
      <c r="F9410" s="1">
        <v>40179</v>
      </c>
      <c r="G9410" t="s">
        <v>3202</v>
      </c>
      <c r="H9410">
        <v>201504</v>
      </c>
      <c r="I9410" t="s">
        <v>27</v>
      </c>
      <c r="J9410" t="s">
        <v>28</v>
      </c>
      <c r="K9410" t="s">
        <v>40</v>
      </c>
      <c r="L9410" t="s">
        <v>30</v>
      </c>
      <c r="M9410" t="s">
        <v>31</v>
      </c>
      <c r="N9410" t="s">
        <v>32</v>
      </c>
      <c r="O9410">
        <v>-112.38</v>
      </c>
      <c r="P9410" t="s">
        <v>677</v>
      </c>
      <c r="Q9410" t="s">
        <v>741</v>
      </c>
      <c r="R9410" t="s">
        <v>680</v>
      </c>
      <c r="S9410" t="s">
        <v>34</v>
      </c>
      <c r="T9410" t="s">
        <v>561</v>
      </c>
    </row>
    <row r="9411" spans="1:20">
      <c r="A9411" t="s">
        <v>741</v>
      </c>
      <c r="B9411" t="s">
        <v>677</v>
      </c>
      <c r="C9411" t="s">
        <v>816</v>
      </c>
      <c r="D9411" t="s">
        <v>817</v>
      </c>
      <c r="E9411" t="s">
        <v>25</v>
      </c>
      <c r="F9411" s="1">
        <v>40179</v>
      </c>
      <c r="G9411" t="s">
        <v>3202</v>
      </c>
      <c r="H9411">
        <v>201504</v>
      </c>
      <c r="I9411" t="s">
        <v>27</v>
      </c>
      <c r="J9411" t="s">
        <v>28</v>
      </c>
      <c r="K9411" t="s">
        <v>41</v>
      </c>
      <c r="L9411" t="s">
        <v>30</v>
      </c>
      <c r="M9411" t="s">
        <v>31</v>
      </c>
      <c r="N9411" t="s">
        <v>32</v>
      </c>
      <c r="O9411">
        <v>-182.99</v>
      </c>
      <c r="P9411" t="s">
        <v>677</v>
      </c>
      <c r="Q9411" t="s">
        <v>741</v>
      </c>
      <c r="R9411" t="s">
        <v>680</v>
      </c>
      <c r="S9411" t="s">
        <v>34</v>
      </c>
      <c r="T9411" t="s">
        <v>561</v>
      </c>
    </row>
    <row r="9412" spans="1:20">
      <c r="A9412" t="s">
        <v>741</v>
      </c>
      <c r="B9412" t="s">
        <v>677</v>
      </c>
      <c r="C9412" t="s">
        <v>816</v>
      </c>
      <c r="D9412" t="s">
        <v>817</v>
      </c>
      <c r="E9412" t="s">
        <v>25</v>
      </c>
      <c r="F9412" s="1">
        <v>40179</v>
      </c>
      <c r="G9412" t="s">
        <v>3202</v>
      </c>
      <c r="H9412">
        <v>201504</v>
      </c>
      <c r="I9412" t="s">
        <v>27</v>
      </c>
      <c r="J9412" t="s">
        <v>28</v>
      </c>
      <c r="K9412" t="s">
        <v>43</v>
      </c>
      <c r="L9412" t="s">
        <v>30</v>
      </c>
      <c r="M9412" t="s">
        <v>31</v>
      </c>
      <c r="N9412" t="s">
        <v>32</v>
      </c>
      <c r="O9412">
        <v>-17.46</v>
      </c>
      <c r="P9412" t="s">
        <v>677</v>
      </c>
      <c r="Q9412" t="s">
        <v>741</v>
      </c>
      <c r="R9412" t="s">
        <v>680</v>
      </c>
      <c r="S9412" t="s">
        <v>34</v>
      </c>
      <c r="T9412" t="s">
        <v>561</v>
      </c>
    </row>
    <row r="9413" spans="1:20">
      <c r="A9413" t="s">
        <v>741</v>
      </c>
      <c r="B9413" t="s">
        <v>677</v>
      </c>
      <c r="C9413" t="s">
        <v>816</v>
      </c>
      <c r="D9413" t="s">
        <v>817</v>
      </c>
      <c r="E9413" t="s">
        <v>25</v>
      </c>
      <c r="F9413" s="1">
        <v>40179</v>
      </c>
      <c r="G9413" t="s">
        <v>3202</v>
      </c>
      <c r="H9413">
        <v>201504</v>
      </c>
      <c r="I9413" t="s">
        <v>27</v>
      </c>
      <c r="J9413" t="s">
        <v>28</v>
      </c>
      <c r="K9413" t="s">
        <v>44</v>
      </c>
      <c r="L9413" t="s">
        <v>30</v>
      </c>
      <c r="M9413" t="s">
        <v>31</v>
      </c>
      <c r="N9413" t="s">
        <v>32</v>
      </c>
      <c r="O9413">
        <v>-473.68</v>
      </c>
      <c r="P9413" t="s">
        <v>677</v>
      </c>
      <c r="Q9413" t="s">
        <v>741</v>
      </c>
      <c r="R9413" t="s">
        <v>680</v>
      </c>
      <c r="S9413" t="s">
        <v>34</v>
      </c>
      <c r="T9413" t="s">
        <v>561</v>
      </c>
    </row>
    <row r="9414" spans="1:20">
      <c r="A9414" t="s">
        <v>676</v>
      </c>
      <c r="B9414" t="s">
        <v>677</v>
      </c>
      <c r="C9414" t="s">
        <v>2454</v>
      </c>
      <c r="D9414" t="s">
        <v>2455</v>
      </c>
      <c r="E9414" t="s">
        <v>25</v>
      </c>
      <c r="F9414" s="1">
        <v>41273</v>
      </c>
      <c r="G9414" t="s">
        <v>3202</v>
      </c>
      <c r="H9414">
        <v>201504</v>
      </c>
      <c r="I9414" t="s">
        <v>27</v>
      </c>
      <c r="J9414" t="s">
        <v>28</v>
      </c>
      <c r="K9414" t="s">
        <v>29</v>
      </c>
      <c r="L9414" t="s">
        <v>30</v>
      </c>
      <c r="M9414" t="s">
        <v>31</v>
      </c>
      <c r="N9414" t="s">
        <v>32</v>
      </c>
      <c r="O9414">
        <v>687.49</v>
      </c>
      <c r="P9414" t="s">
        <v>677</v>
      </c>
      <c r="Q9414" t="s">
        <v>676</v>
      </c>
      <c r="R9414" t="s">
        <v>680</v>
      </c>
      <c r="S9414" t="s">
        <v>34</v>
      </c>
      <c r="T9414" t="s">
        <v>561</v>
      </c>
    </row>
    <row r="9415" spans="1:20">
      <c r="A9415" t="s">
        <v>676</v>
      </c>
      <c r="B9415" t="s">
        <v>677</v>
      </c>
      <c r="C9415" t="s">
        <v>2454</v>
      </c>
      <c r="D9415" t="s">
        <v>2455</v>
      </c>
      <c r="E9415" t="s">
        <v>25</v>
      </c>
      <c r="F9415" s="1">
        <v>41273</v>
      </c>
      <c r="G9415" t="s">
        <v>3202</v>
      </c>
      <c r="H9415">
        <v>201504</v>
      </c>
      <c r="I9415" t="s">
        <v>27</v>
      </c>
      <c r="J9415" t="s">
        <v>28</v>
      </c>
      <c r="K9415" t="s">
        <v>36</v>
      </c>
      <c r="L9415" t="s">
        <v>30</v>
      </c>
      <c r="M9415" t="s">
        <v>31</v>
      </c>
      <c r="N9415" t="s">
        <v>32</v>
      </c>
      <c r="O9415">
        <v>402.35</v>
      </c>
      <c r="P9415" t="s">
        <v>677</v>
      </c>
      <c r="Q9415" t="s">
        <v>676</v>
      </c>
      <c r="R9415" t="s">
        <v>680</v>
      </c>
      <c r="S9415" t="s">
        <v>34</v>
      </c>
      <c r="T9415" t="s">
        <v>561</v>
      </c>
    </row>
    <row r="9416" spans="1:20">
      <c r="A9416" t="s">
        <v>676</v>
      </c>
      <c r="B9416" t="s">
        <v>677</v>
      </c>
      <c r="C9416" t="s">
        <v>2454</v>
      </c>
      <c r="D9416" t="s">
        <v>2455</v>
      </c>
      <c r="E9416" t="s">
        <v>25</v>
      </c>
      <c r="F9416" s="1">
        <v>41273</v>
      </c>
      <c r="G9416" t="s">
        <v>3202</v>
      </c>
      <c r="H9416">
        <v>201504</v>
      </c>
      <c r="I9416" t="s">
        <v>27</v>
      </c>
      <c r="J9416" t="s">
        <v>28</v>
      </c>
      <c r="K9416" t="s">
        <v>37</v>
      </c>
      <c r="L9416" t="s">
        <v>30</v>
      </c>
      <c r="M9416" t="s">
        <v>31</v>
      </c>
      <c r="N9416" t="s">
        <v>32</v>
      </c>
      <c r="O9416">
        <v>90.68</v>
      </c>
      <c r="P9416" t="s">
        <v>677</v>
      </c>
      <c r="Q9416" t="s">
        <v>676</v>
      </c>
      <c r="R9416" t="s">
        <v>680</v>
      </c>
      <c r="S9416" t="s">
        <v>34</v>
      </c>
      <c r="T9416" t="s">
        <v>561</v>
      </c>
    </row>
    <row r="9417" spans="1:20">
      <c r="A9417" t="s">
        <v>676</v>
      </c>
      <c r="B9417" t="s">
        <v>677</v>
      </c>
      <c r="C9417" t="s">
        <v>2454</v>
      </c>
      <c r="D9417" t="s">
        <v>2455</v>
      </c>
      <c r="E9417" t="s">
        <v>25</v>
      </c>
      <c r="F9417" s="1">
        <v>41273</v>
      </c>
      <c r="G9417" t="s">
        <v>3202</v>
      </c>
      <c r="H9417">
        <v>201504</v>
      </c>
      <c r="I9417" t="s">
        <v>27</v>
      </c>
      <c r="J9417" t="s">
        <v>28</v>
      </c>
      <c r="K9417" t="s">
        <v>38</v>
      </c>
      <c r="L9417" t="s">
        <v>30</v>
      </c>
      <c r="M9417" t="s">
        <v>31</v>
      </c>
      <c r="N9417" t="s">
        <v>32</v>
      </c>
      <c r="O9417">
        <v>228.71</v>
      </c>
      <c r="P9417" t="s">
        <v>677</v>
      </c>
      <c r="Q9417" t="s">
        <v>676</v>
      </c>
      <c r="R9417" t="s">
        <v>680</v>
      </c>
      <c r="S9417" t="s">
        <v>34</v>
      </c>
      <c r="T9417" t="s">
        <v>561</v>
      </c>
    </row>
    <row r="9418" spans="1:20">
      <c r="A9418" t="s">
        <v>676</v>
      </c>
      <c r="B9418" t="s">
        <v>677</v>
      </c>
      <c r="C9418" t="s">
        <v>2454</v>
      </c>
      <c r="D9418" t="s">
        <v>2455</v>
      </c>
      <c r="E9418" t="s">
        <v>25</v>
      </c>
      <c r="F9418" s="1">
        <v>41273</v>
      </c>
      <c r="G9418" t="s">
        <v>3202</v>
      </c>
      <c r="H9418">
        <v>201504</v>
      </c>
      <c r="I9418" t="s">
        <v>27</v>
      </c>
      <c r="J9418" t="s">
        <v>28</v>
      </c>
      <c r="K9418" t="s">
        <v>39</v>
      </c>
      <c r="L9418" t="s">
        <v>30</v>
      </c>
      <c r="M9418" t="s">
        <v>31</v>
      </c>
      <c r="N9418" t="s">
        <v>32</v>
      </c>
      <c r="O9418">
        <v>228.35</v>
      </c>
      <c r="P9418" t="s">
        <v>677</v>
      </c>
      <c r="Q9418" t="s">
        <v>676</v>
      </c>
      <c r="R9418" t="s">
        <v>680</v>
      </c>
      <c r="S9418" t="s">
        <v>34</v>
      </c>
      <c r="T9418" t="s">
        <v>561</v>
      </c>
    </row>
    <row r="9419" spans="1:20">
      <c r="A9419" t="s">
        <v>676</v>
      </c>
      <c r="B9419" t="s">
        <v>677</v>
      </c>
      <c r="C9419" t="s">
        <v>2454</v>
      </c>
      <c r="D9419" t="s">
        <v>2455</v>
      </c>
      <c r="E9419" t="s">
        <v>25</v>
      </c>
      <c r="F9419" s="1">
        <v>41273</v>
      </c>
      <c r="G9419" t="s">
        <v>3202</v>
      </c>
      <c r="H9419">
        <v>201504</v>
      </c>
      <c r="I9419" t="s">
        <v>27</v>
      </c>
      <c r="J9419" t="s">
        <v>28</v>
      </c>
      <c r="K9419" t="s">
        <v>40</v>
      </c>
      <c r="L9419" t="s">
        <v>30</v>
      </c>
      <c r="M9419" t="s">
        <v>31</v>
      </c>
      <c r="N9419" t="s">
        <v>32</v>
      </c>
      <c r="O9419">
        <v>36.520000000000003</v>
      </c>
      <c r="P9419" t="s">
        <v>677</v>
      </c>
      <c r="Q9419" t="s">
        <v>676</v>
      </c>
      <c r="R9419" t="s">
        <v>680</v>
      </c>
      <c r="S9419" t="s">
        <v>34</v>
      </c>
      <c r="T9419" t="s">
        <v>561</v>
      </c>
    </row>
    <row r="9420" spans="1:20">
      <c r="A9420" t="s">
        <v>676</v>
      </c>
      <c r="B9420" t="s">
        <v>677</v>
      </c>
      <c r="C9420" t="s">
        <v>2454</v>
      </c>
      <c r="D9420" t="s">
        <v>2455</v>
      </c>
      <c r="E9420" t="s">
        <v>25</v>
      </c>
      <c r="F9420" s="1">
        <v>41273</v>
      </c>
      <c r="G9420" t="s">
        <v>3202</v>
      </c>
      <c r="H9420">
        <v>201504</v>
      </c>
      <c r="I9420" t="s">
        <v>27</v>
      </c>
      <c r="J9420" t="s">
        <v>28</v>
      </c>
      <c r="K9420" t="s">
        <v>41</v>
      </c>
      <c r="L9420" t="s">
        <v>30</v>
      </c>
      <c r="M9420" t="s">
        <v>31</v>
      </c>
      <c r="N9420" t="s">
        <v>32</v>
      </c>
      <c r="O9420">
        <v>59.58</v>
      </c>
      <c r="P9420" t="s">
        <v>677</v>
      </c>
      <c r="Q9420" t="s">
        <v>676</v>
      </c>
      <c r="R9420" t="s">
        <v>680</v>
      </c>
      <c r="S9420" t="s">
        <v>34</v>
      </c>
      <c r="T9420" t="s">
        <v>561</v>
      </c>
    </row>
    <row r="9421" spans="1:20">
      <c r="A9421" t="s">
        <v>676</v>
      </c>
      <c r="B9421" t="s">
        <v>677</v>
      </c>
      <c r="C9421" t="s">
        <v>2454</v>
      </c>
      <c r="D9421" t="s">
        <v>2455</v>
      </c>
      <c r="E9421" t="s">
        <v>25</v>
      </c>
      <c r="F9421" s="1">
        <v>41273</v>
      </c>
      <c r="G9421" t="s">
        <v>3202</v>
      </c>
      <c r="H9421">
        <v>201504</v>
      </c>
      <c r="I9421" t="s">
        <v>27</v>
      </c>
      <c r="J9421" t="s">
        <v>28</v>
      </c>
      <c r="K9421" t="s">
        <v>43</v>
      </c>
      <c r="L9421" t="s">
        <v>30</v>
      </c>
      <c r="M9421" t="s">
        <v>31</v>
      </c>
      <c r="N9421" t="s">
        <v>32</v>
      </c>
      <c r="O9421">
        <v>5.76</v>
      </c>
      <c r="P9421" t="s">
        <v>677</v>
      </c>
      <c r="Q9421" t="s">
        <v>676</v>
      </c>
      <c r="R9421" t="s">
        <v>680</v>
      </c>
      <c r="S9421" t="s">
        <v>34</v>
      </c>
      <c r="T9421" t="s">
        <v>561</v>
      </c>
    </row>
    <row r="9422" spans="1:20">
      <c r="A9422" t="s">
        <v>676</v>
      </c>
      <c r="B9422" t="s">
        <v>677</v>
      </c>
      <c r="C9422" t="s">
        <v>2454</v>
      </c>
      <c r="D9422" t="s">
        <v>2455</v>
      </c>
      <c r="E9422" t="s">
        <v>25</v>
      </c>
      <c r="F9422" s="1">
        <v>41273</v>
      </c>
      <c r="G9422" t="s">
        <v>3202</v>
      </c>
      <c r="H9422">
        <v>201504</v>
      </c>
      <c r="I9422" t="s">
        <v>27</v>
      </c>
      <c r="J9422" t="s">
        <v>28</v>
      </c>
      <c r="K9422" t="s">
        <v>44</v>
      </c>
      <c r="L9422" t="s">
        <v>30</v>
      </c>
      <c r="M9422" t="s">
        <v>31</v>
      </c>
      <c r="N9422" t="s">
        <v>32</v>
      </c>
      <c r="O9422">
        <v>7.68</v>
      </c>
      <c r="P9422" t="s">
        <v>677</v>
      </c>
      <c r="Q9422" t="s">
        <v>676</v>
      </c>
      <c r="R9422" t="s">
        <v>680</v>
      </c>
      <c r="S9422" t="s">
        <v>34</v>
      </c>
      <c r="T9422" t="s">
        <v>561</v>
      </c>
    </row>
    <row r="9423" spans="1:20">
      <c r="A9423" t="s">
        <v>826</v>
      </c>
      <c r="B9423" t="s">
        <v>827</v>
      </c>
      <c r="C9423" t="s">
        <v>828</v>
      </c>
      <c r="D9423" t="s">
        <v>829</v>
      </c>
      <c r="E9423" t="s">
        <v>25</v>
      </c>
      <c r="F9423" s="1">
        <v>30682</v>
      </c>
      <c r="G9423" t="s">
        <v>3202</v>
      </c>
      <c r="H9423">
        <v>201504</v>
      </c>
      <c r="I9423" t="s">
        <v>27</v>
      </c>
      <c r="J9423" t="s">
        <v>28</v>
      </c>
      <c r="K9423" t="s">
        <v>29</v>
      </c>
      <c r="L9423" t="s">
        <v>30</v>
      </c>
      <c r="M9423" t="s">
        <v>31</v>
      </c>
      <c r="N9423" t="s">
        <v>32</v>
      </c>
      <c r="O9423">
        <v>18.830000000000002</v>
      </c>
      <c r="P9423" t="s">
        <v>827</v>
      </c>
      <c r="Q9423" t="s">
        <v>826</v>
      </c>
      <c r="R9423" t="s">
        <v>830</v>
      </c>
      <c r="S9423" t="s">
        <v>34</v>
      </c>
      <c r="T9423" t="s">
        <v>35</v>
      </c>
    </row>
    <row r="9424" spans="1:20">
      <c r="A9424" t="s">
        <v>826</v>
      </c>
      <c r="B9424" t="s">
        <v>827</v>
      </c>
      <c r="C9424" t="s">
        <v>828</v>
      </c>
      <c r="D9424" t="s">
        <v>829</v>
      </c>
      <c r="E9424" t="s">
        <v>25</v>
      </c>
      <c r="F9424" s="1">
        <v>30682</v>
      </c>
      <c r="G9424" t="s">
        <v>3202</v>
      </c>
      <c r="H9424">
        <v>201504</v>
      </c>
      <c r="I9424" t="s">
        <v>27</v>
      </c>
      <c r="J9424" t="s">
        <v>28</v>
      </c>
      <c r="K9424" t="s">
        <v>36</v>
      </c>
      <c r="L9424" t="s">
        <v>30</v>
      </c>
      <c r="M9424" t="s">
        <v>31</v>
      </c>
      <c r="N9424" t="s">
        <v>32</v>
      </c>
      <c r="O9424">
        <v>6.7700000000000005</v>
      </c>
      <c r="P9424" t="s">
        <v>827</v>
      </c>
      <c r="Q9424" t="s">
        <v>826</v>
      </c>
      <c r="R9424" t="s">
        <v>830</v>
      </c>
      <c r="S9424" t="s">
        <v>34</v>
      </c>
      <c r="T9424" t="s">
        <v>35</v>
      </c>
    </row>
    <row r="9425" spans="1:20">
      <c r="A9425" t="s">
        <v>826</v>
      </c>
      <c r="B9425" t="s">
        <v>827</v>
      </c>
      <c r="C9425" t="s">
        <v>828</v>
      </c>
      <c r="D9425" t="s">
        <v>829</v>
      </c>
      <c r="E9425" t="s">
        <v>25</v>
      </c>
      <c r="F9425" s="1">
        <v>30682</v>
      </c>
      <c r="G9425" t="s">
        <v>3202</v>
      </c>
      <c r="H9425">
        <v>201504</v>
      </c>
      <c r="I9425" t="s">
        <v>27</v>
      </c>
      <c r="J9425" t="s">
        <v>28</v>
      </c>
      <c r="K9425" t="s">
        <v>37</v>
      </c>
      <c r="L9425" t="s">
        <v>30</v>
      </c>
      <c r="M9425" t="s">
        <v>31</v>
      </c>
      <c r="N9425" t="s">
        <v>32</v>
      </c>
      <c r="O9425">
        <v>3.8000000000000003</v>
      </c>
      <c r="P9425" t="s">
        <v>827</v>
      </c>
      <c r="Q9425" t="s">
        <v>826</v>
      </c>
      <c r="R9425" t="s">
        <v>830</v>
      </c>
      <c r="S9425" t="s">
        <v>34</v>
      </c>
      <c r="T9425" t="s">
        <v>35</v>
      </c>
    </row>
    <row r="9426" spans="1:20">
      <c r="A9426" t="s">
        <v>826</v>
      </c>
      <c r="B9426" t="s">
        <v>827</v>
      </c>
      <c r="C9426" t="s">
        <v>828</v>
      </c>
      <c r="D9426" t="s">
        <v>829</v>
      </c>
      <c r="E9426" t="s">
        <v>25</v>
      </c>
      <c r="F9426" s="1">
        <v>30682</v>
      </c>
      <c r="G9426" t="s">
        <v>3202</v>
      </c>
      <c r="H9426">
        <v>201504</v>
      </c>
      <c r="I9426" t="s">
        <v>27</v>
      </c>
      <c r="J9426" t="s">
        <v>28</v>
      </c>
      <c r="K9426" t="s">
        <v>38</v>
      </c>
      <c r="L9426" t="s">
        <v>30</v>
      </c>
      <c r="M9426" t="s">
        <v>31</v>
      </c>
      <c r="N9426" t="s">
        <v>32</v>
      </c>
      <c r="O9426">
        <v>17.37</v>
      </c>
      <c r="P9426" t="s">
        <v>827</v>
      </c>
      <c r="Q9426" t="s">
        <v>826</v>
      </c>
      <c r="R9426" t="s">
        <v>830</v>
      </c>
      <c r="S9426" t="s">
        <v>34</v>
      </c>
      <c r="T9426" t="s">
        <v>35</v>
      </c>
    </row>
    <row r="9427" spans="1:20">
      <c r="A9427" t="s">
        <v>826</v>
      </c>
      <c r="B9427" t="s">
        <v>827</v>
      </c>
      <c r="C9427" t="s">
        <v>828</v>
      </c>
      <c r="D9427" t="s">
        <v>829</v>
      </c>
      <c r="E9427" t="s">
        <v>25</v>
      </c>
      <c r="F9427" s="1">
        <v>30682</v>
      </c>
      <c r="G9427" t="s">
        <v>3202</v>
      </c>
      <c r="H9427">
        <v>201504</v>
      </c>
      <c r="I9427" t="s">
        <v>27</v>
      </c>
      <c r="J9427" t="s">
        <v>28</v>
      </c>
      <c r="K9427" t="s">
        <v>39</v>
      </c>
      <c r="L9427" t="s">
        <v>30</v>
      </c>
      <c r="M9427" t="s">
        <v>31</v>
      </c>
      <c r="N9427" t="s">
        <v>32</v>
      </c>
      <c r="O9427">
        <v>7.0000000000000007E-2</v>
      </c>
      <c r="P9427" t="s">
        <v>827</v>
      </c>
      <c r="Q9427" t="s">
        <v>826</v>
      </c>
      <c r="R9427" t="s">
        <v>830</v>
      </c>
      <c r="S9427" t="s">
        <v>34</v>
      </c>
      <c r="T9427" t="s">
        <v>35</v>
      </c>
    </row>
    <row r="9428" spans="1:20">
      <c r="A9428" t="s">
        <v>826</v>
      </c>
      <c r="B9428" t="s">
        <v>827</v>
      </c>
      <c r="C9428" t="s">
        <v>828</v>
      </c>
      <c r="D9428" t="s">
        <v>829</v>
      </c>
      <c r="E9428" t="s">
        <v>25</v>
      </c>
      <c r="F9428" s="1">
        <v>30682</v>
      </c>
      <c r="G9428" t="s">
        <v>3202</v>
      </c>
      <c r="H9428">
        <v>201504</v>
      </c>
      <c r="I9428" t="s">
        <v>27</v>
      </c>
      <c r="J9428" t="s">
        <v>28</v>
      </c>
      <c r="K9428" t="s">
        <v>40</v>
      </c>
      <c r="L9428" t="s">
        <v>30</v>
      </c>
      <c r="M9428" t="s">
        <v>31</v>
      </c>
      <c r="N9428" t="s">
        <v>32</v>
      </c>
      <c r="O9428">
        <v>0.12</v>
      </c>
      <c r="P9428" t="s">
        <v>827</v>
      </c>
      <c r="Q9428" t="s">
        <v>826</v>
      </c>
      <c r="R9428" t="s">
        <v>830</v>
      </c>
      <c r="S9428" t="s">
        <v>34</v>
      </c>
      <c r="T9428" t="s">
        <v>35</v>
      </c>
    </row>
    <row r="9429" spans="1:20">
      <c r="A9429" t="s">
        <v>826</v>
      </c>
      <c r="B9429" t="s">
        <v>827</v>
      </c>
      <c r="C9429" t="s">
        <v>828</v>
      </c>
      <c r="D9429" t="s">
        <v>829</v>
      </c>
      <c r="E9429" t="s">
        <v>25</v>
      </c>
      <c r="F9429" s="1">
        <v>30682</v>
      </c>
      <c r="G9429" t="s">
        <v>3202</v>
      </c>
      <c r="H9429">
        <v>201504</v>
      </c>
      <c r="I9429" t="s">
        <v>27</v>
      </c>
      <c r="J9429" t="s">
        <v>28</v>
      </c>
      <c r="K9429" t="s">
        <v>41</v>
      </c>
      <c r="L9429" t="s">
        <v>30</v>
      </c>
      <c r="M9429" t="s">
        <v>31</v>
      </c>
      <c r="N9429" t="s">
        <v>32</v>
      </c>
      <c r="O9429">
        <v>0.03</v>
      </c>
      <c r="P9429" t="s">
        <v>827</v>
      </c>
      <c r="Q9429" t="s">
        <v>826</v>
      </c>
      <c r="R9429" t="s">
        <v>830</v>
      </c>
      <c r="S9429" t="s">
        <v>34</v>
      </c>
      <c r="T9429" t="s">
        <v>35</v>
      </c>
    </row>
    <row r="9430" spans="1:20">
      <c r="A9430" t="s">
        <v>826</v>
      </c>
      <c r="B9430" t="s">
        <v>827</v>
      </c>
      <c r="C9430" t="s">
        <v>828</v>
      </c>
      <c r="D9430" t="s">
        <v>829</v>
      </c>
      <c r="E9430" t="s">
        <v>25</v>
      </c>
      <c r="F9430" s="1">
        <v>30682</v>
      </c>
      <c r="G9430" t="s">
        <v>3202</v>
      </c>
      <c r="H9430">
        <v>201504</v>
      </c>
      <c r="I9430" t="s">
        <v>27</v>
      </c>
      <c r="J9430" t="s">
        <v>28</v>
      </c>
      <c r="K9430" t="s">
        <v>44</v>
      </c>
      <c r="L9430" t="s">
        <v>30</v>
      </c>
      <c r="M9430" t="s">
        <v>31</v>
      </c>
      <c r="N9430" t="s">
        <v>32</v>
      </c>
      <c r="O9430">
        <v>0.35000000000000003</v>
      </c>
      <c r="P9430" t="s">
        <v>827</v>
      </c>
      <c r="Q9430" t="s">
        <v>826</v>
      </c>
      <c r="R9430" t="s">
        <v>830</v>
      </c>
      <c r="S9430" t="s">
        <v>34</v>
      </c>
      <c r="T9430" t="s">
        <v>35</v>
      </c>
    </row>
    <row r="9431" spans="1:20">
      <c r="A9431" t="s">
        <v>831</v>
      </c>
      <c r="B9431" t="s">
        <v>827</v>
      </c>
      <c r="C9431" t="s">
        <v>832</v>
      </c>
      <c r="D9431" t="s">
        <v>833</v>
      </c>
      <c r="E9431" t="s">
        <v>25</v>
      </c>
      <c r="F9431" s="1">
        <v>30682</v>
      </c>
      <c r="G9431" t="s">
        <v>3202</v>
      </c>
      <c r="H9431">
        <v>201504</v>
      </c>
      <c r="I9431" t="s">
        <v>27</v>
      </c>
      <c r="J9431" t="s">
        <v>28</v>
      </c>
      <c r="K9431" t="s">
        <v>29</v>
      </c>
      <c r="L9431" t="s">
        <v>30</v>
      </c>
      <c r="M9431" t="s">
        <v>31</v>
      </c>
      <c r="N9431" t="s">
        <v>32</v>
      </c>
      <c r="O9431">
        <v>174.32</v>
      </c>
      <c r="P9431" t="s">
        <v>827</v>
      </c>
      <c r="Q9431" t="s">
        <v>831</v>
      </c>
      <c r="R9431" t="s">
        <v>830</v>
      </c>
      <c r="S9431" t="s">
        <v>34</v>
      </c>
      <c r="T9431" t="s">
        <v>35</v>
      </c>
    </row>
    <row r="9432" spans="1:20">
      <c r="A9432" t="s">
        <v>831</v>
      </c>
      <c r="B9432" t="s">
        <v>827</v>
      </c>
      <c r="C9432" t="s">
        <v>832</v>
      </c>
      <c r="D9432" t="s">
        <v>833</v>
      </c>
      <c r="E9432" t="s">
        <v>25</v>
      </c>
      <c r="F9432" s="1">
        <v>30682</v>
      </c>
      <c r="G9432" t="s">
        <v>3202</v>
      </c>
      <c r="H9432">
        <v>201504</v>
      </c>
      <c r="I9432" t="s">
        <v>27</v>
      </c>
      <c r="J9432" t="s">
        <v>28</v>
      </c>
      <c r="K9432" t="s">
        <v>36</v>
      </c>
      <c r="L9432" t="s">
        <v>30</v>
      </c>
      <c r="M9432" t="s">
        <v>31</v>
      </c>
      <c r="N9432" t="s">
        <v>32</v>
      </c>
      <c r="O9432">
        <v>174.32</v>
      </c>
      <c r="P9432" t="s">
        <v>827</v>
      </c>
      <c r="Q9432" t="s">
        <v>831</v>
      </c>
      <c r="R9432" t="s">
        <v>830</v>
      </c>
      <c r="S9432" t="s">
        <v>34</v>
      </c>
      <c r="T9432" t="s">
        <v>35</v>
      </c>
    </row>
    <row r="9433" spans="1:20">
      <c r="A9433" t="s">
        <v>831</v>
      </c>
      <c r="B9433" t="s">
        <v>827</v>
      </c>
      <c r="C9433" t="s">
        <v>832</v>
      </c>
      <c r="D9433" t="s">
        <v>833</v>
      </c>
      <c r="E9433" t="s">
        <v>25</v>
      </c>
      <c r="F9433" s="1">
        <v>30682</v>
      </c>
      <c r="G9433" t="s">
        <v>3202</v>
      </c>
      <c r="H9433">
        <v>201504</v>
      </c>
      <c r="I9433" t="s">
        <v>27</v>
      </c>
      <c r="J9433" t="s">
        <v>28</v>
      </c>
      <c r="K9433" t="s">
        <v>38</v>
      </c>
      <c r="L9433" t="s">
        <v>30</v>
      </c>
      <c r="M9433" t="s">
        <v>31</v>
      </c>
      <c r="N9433" t="s">
        <v>32</v>
      </c>
      <c r="O9433">
        <v>174.32</v>
      </c>
      <c r="P9433" t="s">
        <v>827</v>
      </c>
      <c r="Q9433" t="s">
        <v>831</v>
      </c>
      <c r="R9433" t="s">
        <v>830</v>
      </c>
      <c r="S9433" t="s">
        <v>34</v>
      </c>
      <c r="T9433" t="s">
        <v>35</v>
      </c>
    </row>
    <row r="9434" spans="1:20">
      <c r="A9434" t="s">
        <v>831</v>
      </c>
      <c r="B9434" t="s">
        <v>827</v>
      </c>
      <c r="C9434" t="s">
        <v>832</v>
      </c>
      <c r="D9434" t="s">
        <v>833</v>
      </c>
      <c r="E9434" t="s">
        <v>25</v>
      </c>
      <c r="F9434" s="1">
        <v>30682</v>
      </c>
      <c r="G9434" t="s">
        <v>3202</v>
      </c>
      <c r="H9434">
        <v>201504</v>
      </c>
      <c r="I9434" t="s">
        <v>27</v>
      </c>
      <c r="J9434" t="s">
        <v>28</v>
      </c>
      <c r="K9434" t="s">
        <v>39</v>
      </c>
      <c r="L9434" t="s">
        <v>30</v>
      </c>
      <c r="M9434" t="s">
        <v>31</v>
      </c>
      <c r="N9434" t="s">
        <v>32</v>
      </c>
      <c r="O9434">
        <v>174.3</v>
      </c>
      <c r="P9434" t="s">
        <v>827</v>
      </c>
      <c r="Q9434" t="s">
        <v>831</v>
      </c>
      <c r="R9434" t="s">
        <v>830</v>
      </c>
      <c r="S9434" t="s">
        <v>34</v>
      </c>
      <c r="T9434" t="s">
        <v>35</v>
      </c>
    </row>
    <row r="9435" spans="1:20">
      <c r="A9435" t="s">
        <v>831</v>
      </c>
      <c r="B9435" t="s">
        <v>827</v>
      </c>
      <c r="C9435" t="s">
        <v>832</v>
      </c>
      <c r="D9435" t="s">
        <v>833</v>
      </c>
      <c r="E9435" t="s">
        <v>25</v>
      </c>
      <c r="F9435" s="1">
        <v>30682</v>
      </c>
      <c r="G9435" t="s">
        <v>3202</v>
      </c>
      <c r="H9435">
        <v>201504</v>
      </c>
      <c r="I9435" t="s">
        <v>27</v>
      </c>
      <c r="J9435" t="s">
        <v>28</v>
      </c>
      <c r="K9435" t="s">
        <v>40</v>
      </c>
      <c r="L9435" t="s">
        <v>30</v>
      </c>
      <c r="M9435" t="s">
        <v>31</v>
      </c>
      <c r="N9435" t="s">
        <v>32</v>
      </c>
      <c r="O9435">
        <v>174.38</v>
      </c>
      <c r="P9435" t="s">
        <v>827</v>
      </c>
      <c r="Q9435" t="s">
        <v>831</v>
      </c>
      <c r="R9435" t="s">
        <v>830</v>
      </c>
      <c r="S9435" t="s">
        <v>34</v>
      </c>
      <c r="T9435" t="s">
        <v>35</v>
      </c>
    </row>
    <row r="9436" spans="1:20">
      <c r="A9436" t="s">
        <v>2458</v>
      </c>
      <c r="B9436" t="s">
        <v>827</v>
      </c>
      <c r="C9436" t="s">
        <v>2459</v>
      </c>
      <c r="D9436" t="s">
        <v>2460</v>
      </c>
      <c r="E9436" t="s">
        <v>25</v>
      </c>
      <c r="F9436" s="1">
        <v>31766</v>
      </c>
      <c r="G9436" t="s">
        <v>3202</v>
      </c>
      <c r="H9436">
        <v>201504</v>
      </c>
      <c r="I9436" t="s">
        <v>27</v>
      </c>
      <c r="J9436" t="s">
        <v>53</v>
      </c>
      <c r="K9436" t="s">
        <v>29</v>
      </c>
      <c r="L9436" t="s">
        <v>54</v>
      </c>
      <c r="M9436" t="s">
        <v>31</v>
      </c>
      <c r="N9436" t="s">
        <v>32</v>
      </c>
      <c r="O9436">
        <v>1814.98</v>
      </c>
      <c r="P9436" t="s">
        <v>827</v>
      </c>
      <c r="Q9436" t="s">
        <v>2458</v>
      </c>
      <c r="R9436" t="s">
        <v>830</v>
      </c>
      <c r="S9436" t="s">
        <v>34</v>
      </c>
      <c r="T9436" t="s">
        <v>35</v>
      </c>
    </row>
    <row r="9437" spans="1:20">
      <c r="A9437" t="s">
        <v>2458</v>
      </c>
      <c r="B9437" t="s">
        <v>827</v>
      </c>
      <c r="C9437" t="s">
        <v>2459</v>
      </c>
      <c r="D9437" t="s">
        <v>2460</v>
      </c>
      <c r="E9437" t="s">
        <v>25</v>
      </c>
      <c r="F9437" s="1">
        <v>31766</v>
      </c>
      <c r="G9437" t="s">
        <v>3202</v>
      </c>
      <c r="H9437">
        <v>201504</v>
      </c>
      <c r="I9437" t="s">
        <v>27</v>
      </c>
      <c r="J9437" t="s">
        <v>53</v>
      </c>
      <c r="K9437" t="s">
        <v>36</v>
      </c>
      <c r="L9437" t="s">
        <v>54</v>
      </c>
      <c r="M9437" t="s">
        <v>31</v>
      </c>
      <c r="N9437" t="s">
        <v>32</v>
      </c>
      <c r="O9437">
        <v>80.930000000000007</v>
      </c>
      <c r="P9437" t="s">
        <v>827</v>
      </c>
      <c r="Q9437" t="s">
        <v>2458</v>
      </c>
      <c r="R9437" t="s">
        <v>830</v>
      </c>
      <c r="S9437" t="s">
        <v>34</v>
      </c>
      <c r="T9437" t="s">
        <v>35</v>
      </c>
    </row>
    <row r="9438" spans="1:20">
      <c r="A9438" t="s">
        <v>2458</v>
      </c>
      <c r="B9438" t="s">
        <v>827</v>
      </c>
      <c r="C9438" t="s">
        <v>2459</v>
      </c>
      <c r="D9438" t="s">
        <v>2460</v>
      </c>
      <c r="E9438" t="s">
        <v>25</v>
      </c>
      <c r="F9438" s="1">
        <v>31766</v>
      </c>
      <c r="G9438" t="s">
        <v>3202</v>
      </c>
      <c r="H9438">
        <v>201504</v>
      </c>
      <c r="I9438" t="s">
        <v>27</v>
      </c>
      <c r="J9438" t="s">
        <v>53</v>
      </c>
      <c r="K9438" t="s">
        <v>38</v>
      </c>
      <c r="L9438" t="s">
        <v>54</v>
      </c>
      <c r="M9438" t="s">
        <v>31</v>
      </c>
      <c r="N9438" t="s">
        <v>32</v>
      </c>
      <c r="O9438">
        <v>80.94</v>
      </c>
      <c r="P9438" t="s">
        <v>827</v>
      </c>
      <c r="Q9438" t="s">
        <v>2458</v>
      </c>
      <c r="R9438" t="s">
        <v>830</v>
      </c>
      <c r="S9438" t="s">
        <v>34</v>
      </c>
      <c r="T9438" t="s">
        <v>35</v>
      </c>
    </row>
    <row r="9439" spans="1:20">
      <c r="A9439" t="s">
        <v>2458</v>
      </c>
      <c r="B9439" t="s">
        <v>827</v>
      </c>
      <c r="C9439" t="s">
        <v>2459</v>
      </c>
      <c r="D9439" t="s">
        <v>2460</v>
      </c>
      <c r="E9439" t="s">
        <v>25</v>
      </c>
      <c r="F9439" s="1">
        <v>31766</v>
      </c>
      <c r="G9439" t="s">
        <v>3202</v>
      </c>
      <c r="H9439">
        <v>201504</v>
      </c>
      <c r="I9439" t="s">
        <v>27</v>
      </c>
      <c r="J9439" t="s">
        <v>53</v>
      </c>
      <c r="K9439" t="s">
        <v>39</v>
      </c>
      <c r="L9439" t="s">
        <v>54</v>
      </c>
      <c r="M9439" t="s">
        <v>31</v>
      </c>
      <c r="N9439" t="s">
        <v>32</v>
      </c>
      <c r="O9439">
        <v>227.36</v>
      </c>
      <c r="P9439" t="s">
        <v>827</v>
      </c>
      <c r="Q9439" t="s">
        <v>2458</v>
      </c>
      <c r="R9439" t="s">
        <v>830</v>
      </c>
      <c r="S9439" t="s">
        <v>34</v>
      </c>
      <c r="T9439" t="s">
        <v>35</v>
      </c>
    </row>
    <row r="9440" spans="1:20">
      <c r="A9440" t="s">
        <v>826</v>
      </c>
      <c r="B9440" t="s">
        <v>827</v>
      </c>
      <c r="C9440" t="s">
        <v>840</v>
      </c>
      <c r="D9440" t="s">
        <v>841</v>
      </c>
      <c r="E9440" t="s">
        <v>25</v>
      </c>
      <c r="F9440" s="1">
        <v>31766</v>
      </c>
      <c r="G9440" t="s">
        <v>3202</v>
      </c>
      <c r="H9440">
        <v>201504</v>
      </c>
      <c r="I9440" t="s">
        <v>27</v>
      </c>
      <c r="J9440" t="s">
        <v>53</v>
      </c>
      <c r="K9440" t="s">
        <v>29</v>
      </c>
      <c r="L9440" t="s">
        <v>54</v>
      </c>
      <c r="M9440" t="s">
        <v>31</v>
      </c>
      <c r="N9440" t="s">
        <v>32</v>
      </c>
      <c r="O9440">
        <v>444.40000000000003</v>
      </c>
      <c r="P9440" t="s">
        <v>827</v>
      </c>
      <c r="Q9440" t="s">
        <v>826</v>
      </c>
      <c r="R9440" t="s">
        <v>830</v>
      </c>
      <c r="S9440" t="s">
        <v>34</v>
      </c>
      <c r="T9440" t="s">
        <v>35</v>
      </c>
    </row>
    <row r="9441" spans="1:20">
      <c r="A9441" t="s">
        <v>826</v>
      </c>
      <c r="B9441" t="s">
        <v>827</v>
      </c>
      <c r="C9441" t="s">
        <v>840</v>
      </c>
      <c r="D9441" t="s">
        <v>841</v>
      </c>
      <c r="E9441" t="s">
        <v>25</v>
      </c>
      <c r="F9441" s="1">
        <v>31766</v>
      </c>
      <c r="G9441" t="s">
        <v>3202</v>
      </c>
      <c r="H9441">
        <v>201504</v>
      </c>
      <c r="I9441" t="s">
        <v>27</v>
      </c>
      <c r="J9441" t="s">
        <v>53</v>
      </c>
      <c r="K9441" t="s">
        <v>36</v>
      </c>
      <c r="L9441" t="s">
        <v>54</v>
      </c>
      <c r="M9441" t="s">
        <v>31</v>
      </c>
      <c r="N9441" t="s">
        <v>32</v>
      </c>
      <c r="O9441">
        <v>2176.5100000000002</v>
      </c>
      <c r="P9441" t="s">
        <v>827</v>
      </c>
      <c r="Q9441" t="s">
        <v>826</v>
      </c>
      <c r="R9441" t="s">
        <v>830</v>
      </c>
      <c r="S9441" t="s">
        <v>34</v>
      </c>
      <c r="T9441" t="s">
        <v>35</v>
      </c>
    </row>
    <row r="9442" spans="1:20">
      <c r="A9442" t="s">
        <v>826</v>
      </c>
      <c r="B9442" t="s">
        <v>827</v>
      </c>
      <c r="C9442" t="s">
        <v>840</v>
      </c>
      <c r="D9442" t="s">
        <v>841</v>
      </c>
      <c r="E9442" t="s">
        <v>25</v>
      </c>
      <c r="F9442" s="1">
        <v>31766</v>
      </c>
      <c r="G9442" t="s">
        <v>3202</v>
      </c>
      <c r="H9442">
        <v>201504</v>
      </c>
      <c r="I9442" t="s">
        <v>27</v>
      </c>
      <c r="J9442" t="s">
        <v>53</v>
      </c>
      <c r="K9442" t="s">
        <v>39</v>
      </c>
      <c r="L9442" t="s">
        <v>54</v>
      </c>
      <c r="M9442" t="s">
        <v>31</v>
      </c>
      <c r="N9442" t="s">
        <v>32</v>
      </c>
      <c r="O9442">
        <v>-230.42000000000002</v>
      </c>
      <c r="P9442" t="s">
        <v>827</v>
      </c>
      <c r="Q9442" t="s">
        <v>826</v>
      </c>
      <c r="R9442" t="s">
        <v>830</v>
      </c>
      <c r="S9442" t="s">
        <v>34</v>
      </c>
      <c r="T9442" t="s">
        <v>35</v>
      </c>
    </row>
    <row r="9443" spans="1:20">
      <c r="A9443" t="s">
        <v>842</v>
      </c>
      <c r="B9443" t="s">
        <v>827</v>
      </c>
      <c r="C9443" t="s">
        <v>843</v>
      </c>
      <c r="D9443" t="s">
        <v>844</v>
      </c>
      <c r="E9443" t="s">
        <v>25</v>
      </c>
      <c r="F9443" s="1">
        <v>31766</v>
      </c>
      <c r="G9443" t="s">
        <v>3202</v>
      </c>
      <c r="H9443">
        <v>201504</v>
      </c>
      <c r="I9443" t="s">
        <v>27</v>
      </c>
      <c r="J9443" t="s">
        <v>53</v>
      </c>
      <c r="K9443" t="s">
        <v>29</v>
      </c>
      <c r="L9443" t="s">
        <v>54</v>
      </c>
      <c r="M9443" t="s">
        <v>31</v>
      </c>
      <c r="N9443" t="s">
        <v>32</v>
      </c>
      <c r="O9443">
        <v>12.61</v>
      </c>
      <c r="P9443" t="s">
        <v>827</v>
      </c>
      <c r="Q9443" t="s">
        <v>842</v>
      </c>
      <c r="R9443" t="s">
        <v>830</v>
      </c>
      <c r="S9443" t="s">
        <v>34</v>
      </c>
      <c r="T9443" t="s">
        <v>35</v>
      </c>
    </row>
    <row r="9444" spans="1:20">
      <c r="A9444" t="s">
        <v>842</v>
      </c>
      <c r="B9444" t="s">
        <v>827</v>
      </c>
      <c r="C9444" t="s">
        <v>843</v>
      </c>
      <c r="D9444" t="s">
        <v>844</v>
      </c>
      <c r="E9444" t="s">
        <v>25</v>
      </c>
      <c r="F9444" s="1">
        <v>31766</v>
      </c>
      <c r="G9444" t="s">
        <v>3202</v>
      </c>
      <c r="H9444">
        <v>201504</v>
      </c>
      <c r="I9444" t="s">
        <v>27</v>
      </c>
      <c r="J9444" t="s">
        <v>53</v>
      </c>
      <c r="K9444" t="s">
        <v>36</v>
      </c>
      <c r="L9444" t="s">
        <v>54</v>
      </c>
      <c r="M9444" t="s">
        <v>31</v>
      </c>
      <c r="N9444" t="s">
        <v>32</v>
      </c>
      <c r="O9444">
        <v>139.45000000000002</v>
      </c>
      <c r="P9444" t="s">
        <v>827</v>
      </c>
      <c r="Q9444" t="s">
        <v>842</v>
      </c>
      <c r="R9444" t="s">
        <v>830</v>
      </c>
      <c r="S9444" t="s">
        <v>34</v>
      </c>
      <c r="T9444" t="s">
        <v>35</v>
      </c>
    </row>
    <row r="9445" spans="1:20">
      <c r="A9445" t="s">
        <v>842</v>
      </c>
      <c r="B9445" t="s">
        <v>827</v>
      </c>
      <c r="C9445" t="s">
        <v>843</v>
      </c>
      <c r="D9445" t="s">
        <v>844</v>
      </c>
      <c r="E9445" t="s">
        <v>25</v>
      </c>
      <c r="F9445" s="1">
        <v>31766</v>
      </c>
      <c r="G9445" t="s">
        <v>3202</v>
      </c>
      <c r="H9445">
        <v>201504</v>
      </c>
      <c r="I9445" t="s">
        <v>27</v>
      </c>
      <c r="J9445" t="s">
        <v>53</v>
      </c>
      <c r="K9445" t="s">
        <v>37</v>
      </c>
      <c r="L9445" t="s">
        <v>54</v>
      </c>
      <c r="M9445" t="s">
        <v>31</v>
      </c>
      <c r="N9445" t="s">
        <v>32</v>
      </c>
      <c r="O9445">
        <v>1.99</v>
      </c>
      <c r="P9445" t="s">
        <v>827</v>
      </c>
      <c r="Q9445" t="s">
        <v>842</v>
      </c>
      <c r="R9445" t="s">
        <v>830</v>
      </c>
      <c r="S9445" t="s">
        <v>34</v>
      </c>
      <c r="T9445" t="s">
        <v>35</v>
      </c>
    </row>
    <row r="9446" spans="1:20">
      <c r="A9446" t="s">
        <v>842</v>
      </c>
      <c r="B9446" t="s">
        <v>827</v>
      </c>
      <c r="C9446" t="s">
        <v>843</v>
      </c>
      <c r="D9446" t="s">
        <v>844</v>
      </c>
      <c r="E9446" t="s">
        <v>25</v>
      </c>
      <c r="F9446" s="1">
        <v>31766</v>
      </c>
      <c r="G9446" t="s">
        <v>3202</v>
      </c>
      <c r="H9446">
        <v>201504</v>
      </c>
      <c r="I9446" t="s">
        <v>27</v>
      </c>
      <c r="J9446" t="s">
        <v>53</v>
      </c>
      <c r="K9446" t="s">
        <v>38</v>
      </c>
      <c r="L9446" t="s">
        <v>54</v>
      </c>
      <c r="M9446" t="s">
        <v>31</v>
      </c>
      <c r="N9446" t="s">
        <v>32</v>
      </c>
      <c r="O9446">
        <v>9.120000000000001</v>
      </c>
      <c r="P9446" t="s">
        <v>827</v>
      </c>
      <c r="Q9446" t="s">
        <v>842</v>
      </c>
      <c r="R9446" t="s">
        <v>830</v>
      </c>
      <c r="S9446" t="s">
        <v>34</v>
      </c>
      <c r="T9446" t="s">
        <v>35</v>
      </c>
    </row>
    <row r="9447" spans="1:20">
      <c r="A9447" t="s">
        <v>842</v>
      </c>
      <c r="B9447" t="s">
        <v>827</v>
      </c>
      <c r="C9447" t="s">
        <v>843</v>
      </c>
      <c r="D9447" t="s">
        <v>844</v>
      </c>
      <c r="E9447" t="s">
        <v>25</v>
      </c>
      <c r="F9447" s="1">
        <v>31766</v>
      </c>
      <c r="G9447" t="s">
        <v>3202</v>
      </c>
      <c r="H9447">
        <v>201504</v>
      </c>
      <c r="I9447" t="s">
        <v>27</v>
      </c>
      <c r="J9447" t="s">
        <v>53</v>
      </c>
      <c r="K9447" t="s">
        <v>39</v>
      </c>
      <c r="L9447" t="s">
        <v>54</v>
      </c>
      <c r="M9447" t="s">
        <v>31</v>
      </c>
      <c r="N9447" t="s">
        <v>32</v>
      </c>
      <c r="O9447">
        <v>0.04</v>
      </c>
      <c r="P9447" t="s">
        <v>827</v>
      </c>
      <c r="Q9447" t="s">
        <v>842</v>
      </c>
      <c r="R9447" t="s">
        <v>830</v>
      </c>
      <c r="S9447" t="s">
        <v>34</v>
      </c>
      <c r="T9447" t="s">
        <v>35</v>
      </c>
    </row>
    <row r="9448" spans="1:20">
      <c r="A9448" t="s">
        <v>842</v>
      </c>
      <c r="B9448" t="s">
        <v>827</v>
      </c>
      <c r="C9448" t="s">
        <v>843</v>
      </c>
      <c r="D9448" t="s">
        <v>844</v>
      </c>
      <c r="E9448" t="s">
        <v>25</v>
      </c>
      <c r="F9448" s="1">
        <v>31766</v>
      </c>
      <c r="G9448" t="s">
        <v>3202</v>
      </c>
      <c r="H9448">
        <v>201504</v>
      </c>
      <c r="I9448" t="s">
        <v>27</v>
      </c>
      <c r="J9448" t="s">
        <v>53</v>
      </c>
      <c r="K9448" t="s">
        <v>40</v>
      </c>
      <c r="L9448" t="s">
        <v>54</v>
      </c>
      <c r="M9448" t="s">
        <v>31</v>
      </c>
      <c r="N9448" t="s">
        <v>32</v>
      </c>
      <c r="O9448">
        <v>7.0000000000000007E-2</v>
      </c>
      <c r="P9448" t="s">
        <v>827</v>
      </c>
      <c r="Q9448" t="s">
        <v>842</v>
      </c>
      <c r="R9448" t="s">
        <v>830</v>
      </c>
      <c r="S9448" t="s">
        <v>34</v>
      </c>
      <c r="T9448" t="s">
        <v>35</v>
      </c>
    </row>
    <row r="9449" spans="1:20">
      <c r="A9449" t="s">
        <v>842</v>
      </c>
      <c r="B9449" t="s">
        <v>827</v>
      </c>
      <c r="C9449" t="s">
        <v>843</v>
      </c>
      <c r="D9449" t="s">
        <v>844</v>
      </c>
      <c r="E9449" t="s">
        <v>25</v>
      </c>
      <c r="F9449" s="1">
        <v>31766</v>
      </c>
      <c r="G9449" t="s">
        <v>3202</v>
      </c>
      <c r="H9449">
        <v>201504</v>
      </c>
      <c r="I9449" t="s">
        <v>27</v>
      </c>
      <c r="J9449" t="s">
        <v>53</v>
      </c>
      <c r="K9449" t="s">
        <v>41</v>
      </c>
      <c r="L9449" t="s">
        <v>54</v>
      </c>
      <c r="M9449" t="s">
        <v>31</v>
      </c>
      <c r="N9449" t="s">
        <v>32</v>
      </c>
      <c r="O9449">
        <v>0.02</v>
      </c>
      <c r="P9449" t="s">
        <v>827</v>
      </c>
      <c r="Q9449" t="s">
        <v>842</v>
      </c>
      <c r="R9449" t="s">
        <v>830</v>
      </c>
      <c r="S9449" t="s">
        <v>34</v>
      </c>
      <c r="T9449" t="s">
        <v>35</v>
      </c>
    </row>
    <row r="9450" spans="1:20">
      <c r="A9450" t="s">
        <v>842</v>
      </c>
      <c r="B9450" t="s">
        <v>827</v>
      </c>
      <c r="C9450" t="s">
        <v>843</v>
      </c>
      <c r="D9450" t="s">
        <v>844</v>
      </c>
      <c r="E9450" t="s">
        <v>25</v>
      </c>
      <c r="F9450" s="1">
        <v>31766</v>
      </c>
      <c r="G9450" t="s">
        <v>3202</v>
      </c>
      <c r="H9450">
        <v>201504</v>
      </c>
      <c r="I9450" t="s">
        <v>27</v>
      </c>
      <c r="J9450" t="s">
        <v>53</v>
      </c>
      <c r="K9450" t="s">
        <v>44</v>
      </c>
      <c r="L9450" t="s">
        <v>54</v>
      </c>
      <c r="M9450" t="s">
        <v>31</v>
      </c>
      <c r="N9450" t="s">
        <v>32</v>
      </c>
      <c r="O9450">
        <v>0.18</v>
      </c>
      <c r="P9450" t="s">
        <v>827</v>
      </c>
      <c r="Q9450" t="s">
        <v>842</v>
      </c>
      <c r="R9450" t="s">
        <v>830</v>
      </c>
      <c r="S9450" t="s">
        <v>34</v>
      </c>
      <c r="T9450" t="s">
        <v>35</v>
      </c>
    </row>
    <row r="9451" spans="1:20">
      <c r="A9451" t="s">
        <v>826</v>
      </c>
      <c r="B9451" t="s">
        <v>827</v>
      </c>
      <c r="C9451" t="s">
        <v>3220</v>
      </c>
      <c r="D9451" t="s">
        <v>3221</v>
      </c>
      <c r="E9451" t="s">
        <v>25</v>
      </c>
      <c r="F9451" s="1">
        <v>31766</v>
      </c>
      <c r="G9451" t="s">
        <v>3202</v>
      </c>
      <c r="H9451">
        <v>201504</v>
      </c>
      <c r="I9451" t="s">
        <v>27</v>
      </c>
      <c r="J9451" t="s">
        <v>53</v>
      </c>
      <c r="K9451" t="s">
        <v>29</v>
      </c>
      <c r="L9451" t="s">
        <v>54</v>
      </c>
      <c r="M9451" t="s">
        <v>31</v>
      </c>
      <c r="N9451" t="s">
        <v>32</v>
      </c>
      <c r="O9451">
        <v>620.54</v>
      </c>
      <c r="P9451" t="s">
        <v>827</v>
      </c>
      <c r="Q9451" t="s">
        <v>826</v>
      </c>
      <c r="R9451" t="s">
        <v>830</v>
      </c>
      <c r="S9451" t="s">
        <v>34</v>
      </c>
      <c r="T9451" t="s">
        <v>35</v>
      </c>
    </row>
    <row r="9452" spans="1:20">
      <c r="A9452" t="s">
        <v>826</v>
      </c>
      <c r="B9452" t="s">
        <v>827</v>
      </c>
      <c r="C9452" t="s">
        <v>3220</v>
      </c>
      <c r="D9452" t="s">
        <v>3221</v>
      </c>
      <c r="E9452" t="s">
        <v>25</v>
      </c>
      <c r="F9452" s="1">
        <v>31766</v>
      </c>
      <c r="G9452" t="s">
        <v>3202</v>
      </c>
      <c r="H9452">
        <v>201504</v>
      </c>
      <c r="I9452" t="s">
        <v>27</v>
      </c>
      <c r="J9452" t="s">
        <v>53</v>
      </c>
      <c r="K9452" t="s">
        <v>36</v>
      </c>
      <c r="L9452" t="s">
        <v>54</v>
      </c>
      <c r="M9452" t="s">
        <v>31</v>
      </c>
      <c r="N9452" t="s">
        <v>32</v>
      </c>
      <c r="O9452">
        <v>223.08</v>
      </c>
      <c r="P9452" t="s">
        <v>827</v>
      </c>
      <c r="Q9452" t="s">
        <v>826</v>
      </c>
      <c r="R9452" t="s">
        <v>830</v>
      </c>
      <c r="S9452" t="s">
        <v>34</v>
      </c>
      <c r="T9452" t="s">
        <v>35</v>
      </c>
    </row>
    <row r="9453" spans="1:20">
      <c r="A9453" t="s">
        <v>826</v>
      </c>
      <c r="B9453" t="s">
        <v>827</v>
      </c>
      <c r="C9453" t="s">
        <v>3220</v>
      </c>
      <c r="D9453" t="s">
        <v>3221</v>
      </c>
      <c r="E9453" t="s">
        <v>25</v>
      </c>
      <c r="F9453" s="1">
        <v>31766</v>
      </c>
      <c r="G9453" t="s">
        <v>3202</v>
      </c>
      <c r="H9453">
        <v>201504</v>
      </c>
      <c r="I9453" t="s">
        <v>27</v>
      </c>
      <c r="J9453" t="s">
        <v>53</v>
      </c>
      <c r="K9453" t="s">
        <v>37</v>
      </c>
      <c r="L9453" t="s">
        <v>54</v>
      </c>
      <c r="M9453" t="s">
        <v>31</v>
      </c>
      <c r="N9453" t="s">
        <v>32</v>
      </c>
      <c r="O9453">
        <v>125.35000000000001</v>
      </c>
      <c r="P9453" t="s">
        <v>827</v>
      </c>
      <c r="Q9453" t="s">
        <v>826</v>
      </c>
      <c r="R9453" t="s">
        <v>830</v>
      </c>
      <c r="S9453" t="s">
        <v>34</v>
      </c>
      <c r="T9453" t="s">
        <v>35</v>
      </c>
    </row>
    <row r="9454" spans="1:20">
      <c r="A9454" t="s">
        <v>826</v>
      </c>
      <c r="B9454" t="s">
        <v>827</v>
      </c>
      <c r="C9454" t="s">
        <v>3220</v>
      </c>
      <c r="D9454" t="s">
        <v>3221</v>
      </c>
      <c r="E9454" t="s">
        <v>25</v>
      </c>
      <c r="F9454" s="1">
        <v>31766</v>
      </c>
      <c r="G9454" t="s">
        <v>3202</v>
      </c>
      <c r="H9454">
        <v>201504</v>
      </c>
      <c r="I9454" t="s">
        <v>27</v>
      </c>
      <c r="J9454" t="s">
        <v>53</v>
      </c>
      <c r="K9454" t="s">
        <v>38</v>
      </c>
      <c r="L9454" t="s">
        <v>54</v>
      </c>
      <c r="M9454" t="s">
        <v>31</v>
      </c>
      <c r="N9454" t="s">
        <v>32</v>
      </c>
      <c r="O9454">
        <v>572.91999999999996</v>
      </c>
      <c r="P9454" t="s">
        <v>827</v>
      </c>
      <c r="Q9454" t="s">
        <v>826</v>
      </c>
      <c r="R9454" t="s">
        <v>830</v>
      </c>
      <c r="S9454" t="s">
        <v>34</v>
      </c>
      <c r="T9454" t="s">
        <v>35</v>
      </c>
    </row>
    <row r="9455" spans="1:20">
      <c r="A9455" t="s">
        <v>826</v>
      </c>
      <c r="B9455" t="s">
        <v>827</v>
      </c>
      <c r="C9455" t="s">
        <v>3220</v>
      </c>
      <c r="D9455" t="s">
        <v>3221</v>
      </c>
      <c r="E9455" t="s">
        <v>25</v>
      </c>
      <c r="F9455" s="1">
        <v>31766</v>
      </c>
      <c r="G9455" t="s">
        <v>3202</v>
      </c>
      <c r="H9455">
        <v>201504</v>
      </c>
      <c r="I9455" t="s">
        <v>27</v>
      </c>
      <c r="J9455" t="s">
        <v>53</v>
      </c>
      <c r="K9455" t="s">
        <v>39</v>
      </c>
      <c r="L9455" t="s">
        <v>54</v>
      </c>
      <c r="M9455" t="s">
        <v>31</v>
      </c>
      <c r="N9455" t="s">
        <v>32</v>
      </c>
      <c r="O9455">
        <v>2.15</v>
      </c>
      <c r="P9455" t="s">
        <v>827</v>
      </c>
      <c r="Q9455" t="s">
        <v>826</v>
      </c>
      <c r="R9455" t="s">
        <v>830</v>
      </c>
      <c r="S9455" t="s">
        <v>34</v>
      </c>
      <c r="T9455" t="s">
        <v>35</v>
      </c>
    </row>
    <row r="9456" spans="1:20">
      <c r="A9456" t="s">
        <v>826</v>
      </c>
      <c r="B9456" t="s">
        <v>827</v>
      </c>
      <c r="C9456" t="s">
        <v>3220</v>
      </c>
      <c r="D9456" t="s">
        <v>3221</v>
      </c>
      <c r="E9456" t="s">
        <v>25</v>
      </c>
      <c r="F9456" s="1">
        <v>31766</v>
      </c>
      <c r="G9456" t="s">
        <v>3202</v>
      </c>
      <c r="H9456">
        <v>201504</v>
      </c>
      <c r="I9456" t="s">
        <v>27</v>
      </c>
      <c r="J9456" t="s">
        <v>53</v>
      </c>
      <c r="K9456" t="s">
        <v>40</v>
      </c>
      <c r="L9456" t="s">
        <v>54</v>
      </c>
      <c r="M9456" t="s">
        <v>31</v>
      </c>
      <c r="N9456" t="s">
        <v>32</v>
      </c>
      <c r="O9456">
        <v>4.07</v>
      </c>
      <c r="P9456" t="s">
        <v>827</v>
      </c>
      <c r="Q9456" t="s">
        <v>826</v>
      </c>
      <c r="R9456" t="s">
        <v>830</v>
      </c>
      <c r="S9456" t="s">
        <v>34</v>
      </c>
      <c r="T9456" t="s">
        <v>35</v>
      </c>
    </row>
    <row r="9457" spans="1:20">
      <c r="A9457" t="s">
        <v>826</v>
      </c>
      <c r="B9457" t="s">
        <v>827</v>
      </c>
      <c r="C9457" t="s">
        <v>3220</v>
      </c>
      <c r="D9457" t="s">
        <v>3221</v>
      </c>
      <c r="E9457" t="s">
        <v>25</v>
      </c>
      <c r="F9457" s="1">
        <v>31766</v>
      </c>
      <c r="G9457" t="s">
        <v>3202</v>
      </c>
      <c r="H9457">
        <v>201504</v>
      </c>
      <c r="I9457" t="s">
        <v>27</v>
      </c>
      <c r="J9457" t="s">
        <v>53</v>
      </c>
      <c r="K9457" t="s">
        <v>41</v>
      </c>
      <c r="L9457" t="s">
        <v>54</v>
      </c>
      <c r="M9457" t="s">
        <v>31</v>
      </c>
      <c r="N9457" t="s">
        <v>32</v>
      </c>
      <c r="O9457">
        <v>1.71</v>
      </c>
      <c r="P9457" t="s">
        <v>827</v>
      </c>
      <c r="Q9457" t="s">
        <v>826</v>
      </c>
      <c r="R9457" t="s">
        <v>830</v>
      </c>
      <c r="S9457" t="s">
        <v>34</v>
      </c>
      <c r="T9457" t="s">
        <v>35</v>
      </c>
    </row>
    <row r="9458" spans="1:20">
      <c r="A9458" t="s">
        <v>826</v>
      </c>
      <c r="B9458" t="s">
        <v>827</v>
      </c>
      <c r="C9458" t="s">
        <v>3220</v>
      </c>
      <c r="D9458" t="s">
        <v>3221</v>
      </c>
      <c r="E9458" t="s">
        <v>25</v>
      </c>
      <c r="F9458" s="1">
        <v>31766</v>
      </c>
      <c r="G9458" t="s">
        <v>3202</v>
      </c>
      <c r="H9458">
        <v>201504</v>
      </c>
      <c r="I9458" t="s">
        <v>27</v>
      </c>
      <c r="J9458" t="s">
        <v>53</v>
      </c>
      <c r="K9458" t="s">
        <v>44</v>
      </c>
      <c r="L9458" t="s">
        <v>54</v>
      </c>
      <c r="M9458" t="s">
        <v>31</v>
      </c>
      <c r="N9458" t="s">
        <v>32</v>
      </c>
      <c r="O9458">
        <v>11.290000000000001</v>
      </c>
      <c r="P9458" t="s">
        <v>827</v>
      </c>
      <c r="Q9458" t="s">
        <v>826</v>
      </c>
      <c r="R9458" t="s">
        <v>830</v>
      </c>
      <c r="S9458" t="s">
        <v>34</v>
      </c>
      <c r="T9458" t="s">
        <v>35</v>
      </c>
    </row>
    <row r="9459" spans="1:20">
      <c r="A9459" t="s">
        <v>842</v>
      </c>
      <c r="B9459" t="s">
        <v>827</v>
      </c>
      <c r="C9459" t="s">
        <v>845</v>
      </c>
      <c r="D9459" t="s">
        <v>846</v>
      </c>
      <c r="E9459" t="s">
        <v>25</v>
      </c>
      <c r="F9459" s="1">
        <v>30682</v>
      </c>
      <c r="G9459" t="s">
        <v>3202</v>
      </c>
      <c r="H9459">
        <v>201504</v>
      </c>
      <c r="I9459" t="s">
        <v>27</v>
      </c>
      <c r="J9459" t="s">
        <v>28</v>
      </c>
      <c r="K9459" t="s">
        <v>29</v>
      </c>
      <c r="L9459" t="s">
        <v>30</v>
      </c>
      <c r="M9459" t="s">
        <v>31</v>
      </c>
      <c r="N9459" t="s">
        <v>32</v>
      </c>
      <c r="O9459">
        <v>5268.47</v>
      </c>
      <c r="P9459" t="s">
        <v>827</v>
      </c>
      <c r="Q9459" t="s">
        <v>842</v>
      </c>
      <c r="R9459" t="s">
        <v>830</v>
      </c>
      <c r="S9459" t="s">
        <v>34</v>
      </c>
      <c r="T9459" t="s">
        <v>35</v>
      </c>
    </row>
    <row r="9460" spans="1:20">
      <c r="A9460" t="s">
        <v>842</v>
      </c>
      <c r="B9460" t="s">
        <v>827</v>
      </c>
      <c r="C9460" t="s">
        <v>845</v>
      </c>
      <c r="D9460" t="s">
        <v>846</v>
      </c>
      <c r="E9460" t="s">
        <v>25</v>
      </c>
      <c r="F9460" s="1">
        <v>30682</v>
      </c>
      <c r="G9460" t="s">
        <v>3202</v>
      </c>
      <c r="H9460">
        <v>201504</v>
      </c>
      <c r="I9460" t="s">
        <v>27</v>
      </c>
      <c r="J9460" t="s">
        <v>28</v>
      </c>
      <c r="K9460" t="s">
        <v>36</v>
      </c>
      <c r="L9460" t="s">
        <v>30</v>
      </c>
      <c r="M9460" t="s">
        <v>31</v>
      </c>
      <c r="N9460" t="s">
        <v>32</v>
      </c>
      <c r="O9460">
        <v>999.4</v>
      </c>
      <c r="P9460" t="s">
        <v>827</v>
      </c>
      <c r="Q9460" t="s">
        <v>842</v>
      </c>
      <c r="R9460" t="s">
        <v>830</v>
      </c>
      <c r="S9460" t="s">
        <v>34</v>
      </c>
      <c r="T9460" t="s">
        <v>35</v>
      </c>
    </row>
    <row r="9461" spans="1:20">
      <c r="A9461" t="s">
        <v>842</v>
      </c>
      <c r="B9461" t="s">
        <v>827</v>
      </c>
      <c r="C9461" t="s">
        <v>845</v>
      </c>
      <c r="D9461" t="s">
        <v>846</v>
      </c>
      <c r="E9461" t="s">
        <v>25</v>
      </c>
      <c r="F9461" s="1">
        <v>30682</v>
      </c>
      <c r="G9461" t="s">
        <v>3202</v>
      </c>
      <c r="H9461">
        <v>201504</v>
      </c>
      <c r="I9461" t="s">
        <v>27</v>
      </c>
      <c r="J9461" t="s">
        <v>28</v>
      </c>
      <c r="K9461" t="s">
        <v>38</v>
      </c>
      <c r="L9461" t="s">
        <v>30</v>
      </c>
      <c r="M9461" t="s">
        <v>31</v>
      </c>
      <c r="N9461" t="s">
        <v>32</v>
      </c>
      <c r="O9461">
        <v>138.29</v>
      </c>
      <c r="P9461" t="s">
        <v>827</v>
      </c>
      <c r="Q9461" t="s">
        <v>842</v>
      </c>
      <c r="R9461" t="s">
        <v>830</v>
      </c>
      <c r="S9461" t="s">
        <v>34</v>
      </c>
      <c r="T9461" t="s">
        <v>35</v>
      </c>
    </row>
    <row r="9462" spans="1:20">
      <c r="A9462" t="s">
        <v>850</v>
      </c>
      <c r="B9462" t="s">
        <v>827</v>
      </c>
      <c r="C9462" t="s">
        <v>851</v>
      </c>
      <c r="D9462" t="s">
        <v>852</v>
      </c>
      <c r="E9462" t="s">
        <v>25</v>
      </c>
      <c r="F9462" s="1">
        <v>30682</v>
      </c>
      <c r="G9462" t="s">
        <v>3202</v>
      </c>
      <c r="H9462">
        <v>201504</v>
      </c>
      <c r="I9462" t="s">
        <v>27</v>
      </c>
      <c r="J9462" t="s">
        <v>28</v>
      </c>
      <c r="K9462" t="s">
        <v>29</v>
      </c>
      <c r="L9462" t="s">
        <v>30</v>
      </c>
      <c r="M9462" t="s">
        <v>31</v>
      </c>
      <c r="N9462" t="s">
        <v>32</v>
      </c>
      <c r="O9462">
        <v>39843.550000000003</v>
      </c>
      <c r="P9462" t="s">
        <v>827</v>
      </c>
      <c r="Q9462" t="s">
        <v>850</v>
      </c>
      <c r="R9462" t="s">
        <v>830</v>
      </c>
      <c r="S9462" t="s">
        <v>34</v>
      </c>
      <c r="T9462" t="s">
        <v>35</v>
      </c>
    </row>
    <row r="9463" spans="1:20">
      <c r="A9463" t="s">
        <v>850</v>
      </c>
      <c r="B9463" t="s">
        <v>827</v>
      </c>
      <c r="C9463" t="s">
        <v>851</v>
      </c>
      <c r="D9463" t="s">
        <v>852</v>
      </c>
      <c r="E9463" t="s">
        <v>25</v>
      </c>
      <c r="F9463" s="1">
        <v>30682</v>
      </c>
      <c r="G9463" t="s">
        <v>3202</v>
      </c>
      <c r="H9463">
        <v>201504</v>
      </c>
      <c r="I9463" t="s">
        <v>27</v>
      </c>
      <c r="J9463" t="s">
        <v>28</v>
      </c>
      <c r="K9463" t="s">
        <v>36</v>
      </c>
      <c r="L9463" t="s">
        <v>30</v>
      </c>
      <c r="M9463" t="s">
        <v>31</v>
      </c>
      <c r="N9463" t="s">
        <v>32</v>
      </c>
      <c r="O9463">
        <v>38582.39</v>
      </c>
      <c r="P9463" t="s">
        <v>827</v>
      </c>
      <c r="Q9463" t="s">
        <v>850</v>
      </c>
      <c r="R9463" t="s">
        <v>830</v>
      </c>
      <c r="S9463" t="s">
        <v>34</v>
      </c>
      <c r="T9463" t="s">
        <v>35</v>
      </c>
    </row>
    <row r="9464" spans="1:20">
      <c r="A9464" t="s">
        <v>850</v>
      </c>
      <c r="B9464" t="s">
        <v>827</v>
      </c>
      <c r="C9464" t="s">
        <v>851</v>
      </c>
      <c r="D9464" t="s">
        <v>852</v>
      </c>
      <c r="E9464" t="s">
        <v>25</v>
      </c>
      <c r="F9464" s="1">
        <v>30682</v>
      </c>
      <c r="G9464" t="s">
        <v>3202</v>
      </c>
      <c r="H9464">
        <v>201504</v>
      </c>
      <c r="I9464" t="s">
        <v>27</v>
      </c>
      <c r="J9464" t="s">
        <v>28</v>
      </c>
      <c r="K9464" t="s">
        <v>37</v>
      </c>
      <c r="L9464" t="s">
        <v>30</v>
      </c>
      <c r="M9464" t="s">
        <v>31</v>
      </c>
      <c r="N9464" t="s">
        <v>32</v>
      </c>
      <c r="O9464">
        <v>-0.11</v>
      </c>
      <c r="P9464" t="s">
        <v>827</v>
      </c>
      <c r="Q9464" t="s">
        <v>850</v>
      </c>
      <c r="R9464" t="s">
        <v>830</v>
      </c>
      <c r="S9464" t="s">
        <v>34</v>
      </c>
      <c r="T9464" t="s">
        <v>35</v>
      </c>
    </row>
    <row r="9465" spans="1:20">
      <c r="A9465" t="s">
        <v>850</v>
      </c>
      <c r="B9465" t="s">
        <v>827</v>
      </c>
      <c r="C9465" t="s">
        <v>851</v>
      </c>
      <c r="D9465" t="s">
        <v>852</v>
      </c>
      <c r="E9465" t="s">
        <v>25</v>
      </c>
      <c r="F9465" s="1">
        <v>30682</v>
      </c>
      <c r="G9465" t="s">
        <v>3202</v>
      </c>
      <c r="H9465">
        <v>201504</v>
      </c>
      <c r="I9465" t="s">
        <v>27</v>
      </c>
      <c r="J9465" t="s">
        <v>28</v>
      </c>
      <c r="K9465" t="s">
        <v>38</v>
      </c>
      <c r="L9465" t="s">
        <v>30</v>
      </c>
      <c r="M9465" t="s">
        <v>31</v>
      </c>
      <c r="N9465" t="s">
        <v>32</v>
      </c>
      <c r="O9465">
        <v>-0.13</v>
      </c>
      <c r="P9465" t="s">
        <v>827</v>
      </c>
      <c r="Q9465" t="s">
        <v>850</v>
      </c>
      <c r="R9465" t="s">
        <v>830</v>
      </c>
      <c r="S9465" t="s">
        <v>34</v>
      </c>
      <c r="T9465" t="s">
        <v>35</v>
      </c>
    </row>
    <row r="9466" spans="1:20">
      <c r="A9466" t="s">
        <v>850</v>
      </c>
      <c r="B9466" t="s">
        <v>827</v>
      </c>
      <c r="C9466" t="s">
        <v>851</v>
      </c>
      <c r="D9466" t="s">
        <v>852</v>
      </c>
      <c r="E9466" t="s">
        <v>25</v>
      </c>
      <c r="F9466" s="1">
        <v>30682</v>
      </c>
      <c r="G9466" t="s">
        <v>3202</v>
      </c>
      <c r="H9466">
        <v>201504</v>
      </c>
      <c r="I9466" t="s">
        <v>27</v>
      </c>
      <c r="J9466" t="s">
        <v>28</v>
      </c>
      <c r="K9466" t="s">
        <v>39</v>
      </c>
      <c r="L9466" t="s">
        <v>30</v>
      </c>
      <c r="M9466" t="s">
        <v>31</v>
      </c>
      <c r="N9466" t="s">
        <v>32</v>
      </c>
      <c r="O9466">
        <v>-0.11</v>
      </c>
      <c r="P9466" t="s">
        <v>827</v>
      </c>
      <c r="Q9466" t="s">
        <v>850</v>
      </c>
      <c r="R9466" t="s">
        <v>830</v>
      </c>
      <c r="S9466" t="s">
        <v>34</v>
      </c>
      <c r="T9466" t="s">
        <v>35</v>
      </c>
    </row>
    <row r="9467" spans="1:20">
      <c r="A9467" t="s">
        <v>850</v>
      </c>
      <c r="B9467" t="s">
        <v>827</v>
      </c>
      <c r="C9467" t="s">
        <v>851</v>
      </c>
      <c r="D9467" t="s">
        <v>852</v>
      </c>
      <c r="E9467" t="s">
        <v>25</v>
      </c>
      <c r="F9467" s="1">
        <v>30682</v>
      </c>
      <c r="G9467" t="s">
        <v>3202</v>
      </c>
      <c r="H9467">
        <v>201504</v>
      </c>
      <c r="I9467" t="s">
        <v>27</v>
      </c>
      <c r="J9467" t="s">
        <v>28</v>
      </c>
      <c r="K9467" t="s">
        <v>41</v>
      </c>
      <c r="L9467" t="s">
        <v>30</v>
      </c>
      <c r="M9467" t="s">
        <v>31</v>
      </c>
      <c r="N9467" t="s">
        <v>32</v>
      </c>
      <c r="O9467">
        <v>-0.11</v>
      </c>
      <c r="P9467" t="s">
        <v>827</v>
      </c>
      <c r="Q9467" t="s">
        <v>850</v>
      </c>
      <c r="R9467" t="s">
        <v>830</v>
      </c>
      <c r="S9467" t="s">
        <v>34</v>
      </c>
      <c r="T9467" t="s">
        <v>35</v>
      </c>
    </row>
    <row r="9468" spans="1:20">
      <c r="A9468" t="s">
        <v>850</v>
      </c>
      <c r="B9468" t="s">
        <v>827</v>
      </c>
      <c r="C9468" t="s">
        <v>851</v>
      </c>
      <c r="D9468" t="s">
        <v>852</v>
      </c>
      <c r="E9468" t="s">
        <v>25</v>
      </c>
      <c r="F9468" s="1">
        <v>30682</v>
      </c>
      <c r="G9468" t="s">
        <v>3202</v>
      </c>
      <c r="H9468">
        <v>201504</v>
      </c>
      <c r="I9468" t="s">
        <v>27</v>
      </c>
      <c r="J9468" t="s">
        <v>28</v>
      </c>
      <c r="K9468" t="s">
        <v>44</v>
      </c>
      <c r="L9468" t="s">
        <v>30</v>
      </c>
      <c r="M9468" t="s">
        <v>31</v>
      </c>
      <c r="N9468" t="s">
        <v>32</v>
      </c>
      <c r="O9468">
        <v>11068.880000000001</v>
      </c>
      <c r="P9468" t="s">
        <v>827</v>
      </c>
      <c r="Q9468" t="s">
        <v>850</v>
      </c>
      <c r="R9468" t="s">
        <v>830</v>
      </c>
      <c r="S9468" t="s">
        <v>34</v>
      </c>
      <c r="T9468" t="s">
        <v>35</v>
      </c>
    </row>
    <row r="9469" spans="1:20">
      <c r="A9469" t="s">
        <v>850</v>
      </c>
      <c r="B9469" t="s">
        <v>827</v>
      </c>
      <c r="C9469" t="s">
        <v>853</v>
      </c>
      <c r="D9469" t="s">
        <v>854</v>
      </c>
      <c r="E9469" t="s">
        <v>25</v>
      </c>
      <c r="F9469" s="1">
        <v>38261</v>
      </c>
      <c r="G9469" t="s">
        <v>3202</v>
      </c>
      <c r="H9469">
        <v>201504</v>
      </c>
      <c r="I9469" t="s">
        <v>27</v>
      </c>
      <c r="J9469" t="s">
        <v>28</v>
      </c>
      <c r="K9469" t="s">
        <v>29</v>
      </c>
      <c r="L9469" t="s">
        <v>30</v>
      </c>
      <c r="M9469" t="s">
        <v>31</v>
      </c>
      <c r="N9469" t="s">
        <v>32</v>
      </c>
      <c r="O9469">
        <v>-125.96000000000001</v>
      </c>
      <c r="P9469" t="s">
        <v>827</v>
      </c>
      <c r="Q9469" t="s">
        <v>850</v>
      </c>
      <c r="R9469" t="s">
        <v>830</v>
      </c>
      <c r="S9469" t="s">
        <v>34</v>
      </c>
      <c r="T9469" t="s">
        <v>35</v>
      </c>
    </row>
    <row r="9470" spans="1:20">
      <c r="A9470" t="s">
        <v>850</v>
      </c>
      <c r="B9470" t="s">
        <v>827</v>
      </c>
      <c r="C9470" t="s">
        <v>853</v>
      </c>
      <c r="D9470" t="s">
        <v>854</v>
      </c>
      <c r="E9470" t="s">
        <v>25</v>
      </c>
      <c r="F9470" s="1">
        <v>38261</v>
      </c>
      <c r="G9470" t="s">
        <v>3202</v>
      </c>
      <c r="H9470">
        <v>201504</v>
      </c>
      <c r="I9470" t="s">
        <v>27</v>
      </c>
      <c r="J9470" t="s">
        <v>28</v>
      </c>
      <c r="K9470" t="s">
        <v>36</v>
      </c>
      <c r="L9470" t="s">
        <v>30</v>
      </c>
      <c r="M9470" t="s">
        <v>31</v>
      </c>
      <c r="N9470" t="s">
        <v>32</v>
      </c>
      <c r="O9470">
        <v>-7.36</v>
      </c>
      <c r="P9470" t="s">
        <v>827</v>
      </c>
      <c r="Q9470" t="s">
        <v>850</v>
      </c>
      <c r="R9470" t="s">
        <v>830</v>
      </c>
      <c r="S9470" t="s">
        <v>34</v>
      </c>
      <c r="T9470" t="s">
        <v>35</v>
      </c>
    </row>
    <row r="9471" spans="1:20">
      <c r="A9471" t="s">
        <v>850</v>
      </c>
      <c r="B9471" t="s">
        <v>827</v>
      </c>
      <c r="C9471" t="s">
        <v>853</v>
      </c>
      <c r="D9471" t="s">
        <v>854</v>
      </c>
      <c r="E9471" t="s">
        <v>25</v>
      </c>
      <c r="F9471" s="1">
        <v>38261</v>
      </c>
      <c r="G9471" t="s">
        <v>3202</v>
      </c>
      <c r="H9471">
        <v>201504</v>
      </c>
      <c r="I9471" t="s">
        <v>27</v>
      </c>
      <c r="J9471" t="s">
        <v>28</v>
      </c>
      <c r="K9471" t="s">
        <v>37</v>
      </c>
      <c r="L9471" t="s">
        <v>30</v>
      </c>
      <c r="M9471" t="s">
        <v>31</v>
      </c>
      <c r="N9471" t="s">
        <v>32</v>
      </c>
      <c r="O9471">
        <v>-12.67</v>
      </c>
      <c r="P9471" t="s">
        <v>827</v>
      </c>
      <c r="Q9471" t="s">
        <v>850</v>
      </c>
      <c r="R9471" t="s">
        <v>830</v>
      </c>
      <c r="S9471" t="s">
        <v>34</v>
      </c>
      <c r="T9471" t="s">
        <v>35</v>
      </c>
    </row>
    <row r="9472" spans="1:20">
      <c r="A9472" t="s">
        <v>850</v>
      </c>
      <c r="B9472" t="s">
        <v>827</v>
      </c>
      <c r="C9472" t="s">
        <v>853</v>
      </c>
      <c r="D9472" t="s">
        <v>854</v>
      </c>
      <c r="E9472" t="s">
        <v>25</v>
      </c>
      <c r="F9472" s="1">
        <v>38261</v>
      </c>
      <c r="G9472" t="s">
        <v>3202</v>
      </c>
      <c r="H9472">
        <v>201504</v>
      </c>
      <c r="I9472" t="s">
        <v>27</v>
      </c>
      <c r="J9472" t="s">
        <v>28</v>
      </c>
      <c r="K9472" t="s">
        <v>38</v>
      </c>
      <c r="L9472" t="s">
        <v>30</v>
      </c>
      <c r="M9472" t="s">
        <v>31</v>
      </c>
      <c r="N9472" t="s">
        <v>32</v>
      </c>
      <c r="O9472">
        <v>-36.43</v>
      </c>
      <c r="P9472" t="s">
        <v>827</v>
      </c>
      <c r="Q9472" t="s">
        <v>850</v>
      </c>
      <c r="R9472" t="s">
        <v>830</v>
      </c>
      <c r="S9472" t="s">
        <v>34</v>
      </c>
      <c r="T9472" t="s">
        <v>35</v>
      </c>
    </row>
    <row r="9473" spans="1:20">
      <c r="A9473" t="s">
        <v>850</v>
      </c>
      <c r="B9473" t="s">
        <v>827</v>
      </c>
      <c r="C9473" t="s">
        <v>853</v>
      </c>
      <c r="D9473" t="s">
        <v>854</v>
      </c>
      <c r="E9473" t="s">
        <v>25</v>
      </c>
      <c r="F9473" s="1">
        <v>38261</v>
      </c>
      <c r="G9473" t="s">
        <v>3202</v>
      </c>
      <c r="H9473">
        <v>201504</v>
      </c>
      <c r="I9473" t="s">
        <v>27</v>
      </c>
      <c r="J9473" t="s">
        <v>28</v>
      </c>
      <c r="K9473" t="s">
        <v>41</v>
      </c>
      <c r="L9473" t="s">
        <v>30</v>
      </c>
      <c r="M9473" t="s">
        <v>31</v>
      </c>
      <c r="N9473" t="s">
        <v>32</v>
      </c>
      <c r="O9473">
        <v>-1.54</v>
      </c>
      <c r="P9473" t="s">
        <v>827</v>
      </c>
      <c r="Q9473" t="s">
        <v>850</v>
      </c>
      <c r="R9473" t="s">
        <v>830</v>
      </c>
      <c r="S9473" t="s">
        <v>34</v>
      </c>
      <c r="T9473" t="s">
        <v>35</v>
      </c>
    </row>
    <row r="9474" spans="1:20">
      <c r="A9474" t="s">
        <v>850</v>
      </c>
      <c r="B9474" t="s">
        <v>827</v>
      </c>
      <c r="C9474" t="s">
        <v>853</v>
      </c>
      <c r="D9474" t="s">
        <v>854</v>
      </c>
      <c r="E9474" t="s">
        <v>25</v>
      </c>
      <c r="F9474" s="1">
        <v>38261</v>
      </c>
      <c r="G9474" t="s">
        <v>3202</v>
      </c>
      <c r="H9474">
        <v>201504</v>
      </c>
      <c r="I9474" t="s">
        <v>27</v>
      </c>
      <c r="J9474" t="s">
        <v>28</v>
      </c>
      <c r="K9474" t="s">
        <v>44</v>
      </c>
      <c r="L9474" t="s">
        <v>30</v>
      </c>
      <c r="M9474" t="s">
        <v>31</v>
      </c>
      <c r="N9474" t="s">
        <v>32</v>
      </c>
      <c r="O9474">
        <v>-1.1000000000000001</v>
      </c>
      <c r="P9474" t="s">
        <v>827</v>
      </c>
      <c r="Q9474" t="s">
        <v>850</v>
      </c>
      <c r="R9474" t="s">
        <v>830</v>
      </c>
      <c r="S9474" t="s">
        <v>34</v>
      </c>
      <c r="T9474" t="s">
        <v>35</v>
      </c>
    </row>
    <row r="9475" spans="1:20">
      <c r="A9475" t="s">
        <v>2458</v>
      </c>
      <c r="B9475" t="s">
        <v>827</v>
      </c>
      <c r="C9475" t="s">
        <v>3222</v>
      </c>
      <c r="D9475" t="s">
        <v>3223</v>
      </c>
      <c r="E9475" t="s">
        <v>25</v>
      </c>
      <c r="F9475" s="1">
        <v>31766</v>
      </c>
      <c r="G9475" t="s">
        <v>3202</v>
      </c>
      <c r="H9475">
        <v>201504</v>
      </c>
      <c r="I9475" t="s">
        <v>27</v>
      </c>
      <c r="J9475" t="s">
        <v>53</v>
      </c>
      <c r="K9475" t="s">
        <v>29</v>
      </c>
      <c r="L9475" t="s">
        <v>54</v>
      </c>
      <c r="M9475" t="s">
        <v>31</v>
      </c>
      <c r="N9475" t="s">
        <v>32</v>
      </c>
      <c r="O9475">
        <v>5317.9800000000005</v>
      </c>
      <c r="P9475" t="s">
        <v>827</v>
      </c>
      <c r="Q9475" t="s">
        <v>2458</v>
      </c>
      <c r="R9475" t="s">
        <v>830</v>
      </c>
      <c r="S9475" t="s">
        <v>34</v>
      </c>
      <c r="T9475" t="s">
        <v>35</v>
      </c>
    </row>
    <row r="9476" spans="1:20">
      <c r="A9476" t="s">
        <v>2458</v>
      </c>
      <c r="B9476" t="s">
        <v>827</v>
      </c>
      <c r="C9476" t="s">
        <v>3222</v>
      </c>
      <c r="D9476" t="s">
        <v>3223</v>
      </c>
      <c r="E9476" t="s">
        <v>25</v>
      </c>
      <c r="F9476" s="1">
        <v>31766</v>
      </c>
      <c r="G9476" t="s">
        <v>3202</v>
      </c>
      <c r="H9476">
        <v>201504</v>
      </c>
      <c r="I9476" t="s">
        <v>27</v>
      </c>
      <c r="J9476" t="s">
        <v>53</v>
      </c>
      <c r="K9476" t="s">
        <v>36</v>
      </c>
      <c r="L9476" t="s">
        <v>54</v>
      </c>
      <c r="M9476" t="s">
        <v>31</v>
      </c>
      <c r="N9476" t="s">
        <v>32</v>
      </c>
      <c r="O9476">
        <v>1911.8</v>
      </c>
      <c r="P9476" t="s">
        <v>827</v>
      </c>
      <c r="Q9476" t="s">
        <v>2458</v>
      </c>
      <c r="R9476" t="s">
        <v>830</v>
      </c>
      <c r="S9476" t="s">
        <v>34</v>
      </c>
      <c r="T9476" t="s">
        <v>35</v>
      </c>
    </row>
    <row r="9477" spans="1:20">
      <c r="A9477" t="s">
        <v>2458</v>
      </c>
      <c r="B9477" t="s">
        <v>827</v>
      </c>
      <c r="C9477" t="s">
        <v>3222</v>
      </c>
      <c r="D9477" t="s">
        <v>3223</v>
      </c>
      <c r="E9477" t="s">
        <v>25</v>
      </c>
      <c r="F9477" s="1">
        <v>31766</v>
      </c>
      <c r="G9477" t="s">
        <v>3202</v>
      </c>
      <c r="H9477">
        <v>201504</v>
      </c>
      <c r="I9477" t="s">
        <v>27</v>
      </c>
      <c r="J9477" t="s">
        <v>53</v>
      </c>
      <c r="K9477" t="s">
        <v>37</v>
      </c>
      <c r="L9477" t="s">
        <v>54</v>
      </c>
      <c r="M9477" t="s">
        <v>31</v>
      </c>
      <c r="N9477" t="s">
        <v>32</v>
      </c>
      <c r="O9477">
        <v>1074.3</v>
      </c>
      <c r="P9477" t="s">
        <v>827</v>
      </c>
      <c r="Q9477" t="s">
        <v>2458</v>
      </c>
      <c r="R9477" t="s">
        <v>830</v>
      </c>
      <c r="S9477" t="s">
        <v>34</v>
      </c>
      <c r="T9477" t="s">
        <v>35</v>
      </c>
    </row>
    <row r="9478" spans="1:20">
      <c r="A9478" t="s">
        <v>2458</v>
      </c>
      <c r="B9478" t="s">
        <v>827</v>
      </c>
      <c r="C9478" t="s">
        <v>3222</v>
      </c>
      <c r="D9478" t="s">
        <v>3223</v>
      </c>
      <c r="E9478" t="s">
        <v>25</v>
      </c>
      <c r="F9478" s="1">
        <v>31766</v>
      </c>
      <c r="G9478" t="s">
        <v>3202</v>
      </c>
      <c r="H9478">
        <v>201504</v>
      </c>
      <c r="I9478" t="s">
        <v>27</v>
      </c>
      <c r="J9478" t="s">
        <v>53</v>
      </c>
      <c r="K9478" t="s">
        <v>38</v>
      </c>
      <c r="L9478" t="s">
        <v>54</v>
      </c>
      <c r="M9478" t="s">
        <v>31</v>
      </c>
      <c r="N9478" t="s">
        <v>32</v>
      </c>
      <c r="O9478">
        <v>4909.9400000000005</v>
      </c>
      <c r="P9478" t="s">
        <v>827</v>
      </c>
      <c r="Q9478" t="s">
        <v>2458</v>
      </c>
      <c r="R9478" t="s">
        <v>830</v>
      </c>
      <c r="S9478" t="s">
        <v>34</v>
      </c>
      <c r="T9478" t="s">
        <v>35</v>
      </c>
    </row>
    <row r="9479" spans="1:20">
      <c r="A9479" t="s">
        <v>2458</v>
      </c>
      <c r="B9479" t="s">
        <v>827</v>
      </c>
      <c r="C9479" t="s">
        <v>3222</v>
      </c>
      <c r="D9479" t="s">
        <v>3223</v>
      </c>
      <c r="E9479" t="s">
        <v>25</v>
      </c>
      <c r="F9479" s="1">
        <v>31766</v>
      </c>
      <c r="G9479" t="s">
        <v>3202</v>
      </c>
      <c r="H9479">
        <v>201504</v>
      </c>
      <c r="I9479" t="s">
        <v>27</v>
      </c>
      <c r="J9479" t="s">
        <v>53</v>
      </c>
      <c r="K9479" t="s">
        <v>39</v>
      </c>
      <c r="L9479" t="s">
        <v>54</v>
      </c>
      <c r="M9479" t="s">
        <v>31</v>
      </c>
      <c r="N9479" t="s">
        <v>32</v>
      </c>
      <c r="O9479">
        <v>18.73</v>
      </c>
      <c r="P9479" t="s">
        <v>827</v>
      </c>
      <c r="Q9479" t="s">
        <v>2458</v>
      </c>
      <c r="R9479" t="s">
        <v>830</v>
      </c>
      <c r="S9479" t="s">
        <v>34</v>
      </c>
      <c r="T9479" t="s">
        <v>35</v>
      </c>
    </row>
    <row r="9480" spans="1:20">
      <c r="A9480" t="s">
        <v>2458</v>
      </c>
      <c r="B9480" t="s">
        <v>827</v>
      </c>
      <c r="C9480" t="s">
        <v>3222</v>
      </c>
      <c r="D9480" t="s">
        <v>3223</v>
      </c>
      <c r="E9480" t="s">
        <v>25</v>
      </c>
      <c r="F9480" s="1">
        <v>31766</v>
      </c>
      <c r="G9480" t="s">
        <v>3202</v>
      </c>
      <c r="H9480">
        <v>201504</v>
      </c>
      <c r="I9480" t="s">
        <v>27</v>
      </c>
      <c r="J9480" t="s">
        <v>53</v>
      </c>
      <c r="K9480" t="s">
        <v>40</v>
      </c>
      <c r="L9480" t="s">
        <v>54</v>
      </c>
      <c r="M9480" t="s">
        <v>31</v>
      </c>
      <c r="N9480" t="s">
        <v>32</v>
      </c>
      <c r="O9480">
        <v>34.78</v>
      </c>
      <c r="P9480" t="s">
        <v>827</v>
      </c>
      <c r="Q9480" t="s">
        <v>2458</v>
      </c>
      <c r="R9480" t="s">
        <v>830</v>
      </c>
      <c r="S9480" t="s">
        <v>34</v>
      </c>
      <c r="T9480" t="s">
        <v>35</v>
      </c>
    </row>
    <row r="9481" spans="1:20">
      <c r="A9481" t="s">
        <v>2458</v>
      </c>
      <c r="B9481" t="s">
        <v>827</v>
      </c>
      <c r="C9481" t="s">
        <v>3222</v>
      </c>
      <c r="D9481" t="s">
        <v>3223</v>
      </c>
      <c r="E9481" t="s">
        <v>25</v>
      </c>
      <c r="F9481" s="1">
        <v>31766</v>
      </c>
      <c r="G9481" t="s">
        <v>3202</v>
      </c>
      <c r="H9481">
        <v>201504</v>
      </c>
      <c r="I9481" t="s">
        <v>27</v>
      </c>
      <c r="J9481" t="s">
        <v>53</v>
      </c>
      <c r="K9481" t="s">
        <v>41</v>
      </c>
      <c r="L9481" t="s">
        <v>54</v>
      </c>
      <c r="M9481" t="s">
        <v>31</v>
      </c>
      <c r="N9481" t="s">
        <v>32</v>
      </c>
      <c r="O9481">
        <v>14.71</v>
      </c>
      <c r="P9481" t="s">
        <v>827</v>
      </c>
      <c r="Q9481" t="s">
        <v>2458</v>
      </c>
      <c r="R9481" t="s">
        <v>830</v>
      </c>
      <c r="S9481" t="s">
        <v>34</v>
      </c>
      <c r="T9481" t="s">
        <v>35</v>
      </c>
    </row>
    <row r="9482" spans="1:20">
      <c r="A9482" t="s">
        <v>2458</v>
      </c>
      <c r="B9482" t="s">
        <v>827</v>
      </c>
      <c r="C9482" t="s">
        <v>3222</v>
      </c>
      <c r="D9482" t="s">
        <v>3223</v>
      </c>
      <c r="E9482" t="s">
        <v>25</v>
      </c>
      <c r="F9482" s="1">
        <v>31766</v>
      </c>
      <c r="G9482" t="s">
        <v>3202</v>
      </c>
      <c r="H9482">
        <v>201504</v>
      </c>
      <c r="I9482" t="s">
        <v>27</v>
      </c>
      <c r="J9482" t="s">
        <v>53</v>
      </c>
      <c r="K9482" t="s">
        <v>44</v>
      </c>
      <c r="L9482" t="s">
        <v>54</v>
      </c>
      <c r="M9482" t="s">
        <v>31</v>
      </c>
      <c r="N9482" t="s">
        <v>32</v>
      </c>
      <c r="O9482">
        <v>96.33</v>
      </c>
      <c r="P9482" t="s">
        <v>827</v>
      </c>
      <c r="Q9482" t="s">
        <v>2458</v>
      </c>
      <c r="R9482" t="s">
        <v>830</v>
      </c>
      <c r="S9482" t="s">
        <v>34</v>
      </c>
      <c r="T9482" t="s">
        <v>35</v>
      </c>
    </row>
    <row r="9483" spans="1:20">
      <c r="A9483" t="s">
        <v>855</v>
      </c>
      <c r="B9483" t="s">
        <v>827</v>
      </c>
      <c r="C9483" t="s">
        <v>856</v>
      </c>
      <c r="D9483" t="s">
        <v>857</v>
      </c>
      <c r="E9483" t="s">
        <v>25</v>
      </c>
      <c r="F9483" s="1">
        <v>30682</v>
      </c>
      <c r="G9483" t="s">
        <v>3202</v>
      </c>
      <c r="H9483">
        <v>201504</v>
      </c>
      <c r="I9483" t="s">
        <v>27</v>
      </c>
      <c r="J9483" t="s">
        <v>53</v>
      </c>
      <c r="K9483" t="s">
        <v>29</v>
      </c>
      <c r="L9483" t="s">
        <v>54</v>
      </c>
      <c r="M9483" t="s">
        <v>31</v>
      </c>
      <c r="N9483" t="s">
        <v>32</v>
      </c>
      <c r="O9483">
        <v>76782.64</v>
      </c>
      <c r="P9483" t="s">
        <v>827</v>
      </c>
      <c r="Q9483" t="s">
        <v>855</v>
      </c>
      <c r="R9483" t="s">
        <v>830</v>
      </c>
      <c r="S9483" t="s">
        <v>34</v>
      </c>
      <c r="T9483" t="s">
        <v>35</v>
      </c>
    </row>
    <row r="9484" spans="1:20">
      <c r="A9484" t="s">
        <v>855</v>
      </c>
      <c r="B9484" t="s">
        <v>827</v>
      </c>
      <c r="C9484" t="s">
        <v>856</v>
      </c>
      <c r="D9484" t="s">
        <v>857</v>
      </c>
      <c r="E9484" t="s">
        <v>25</v>
      </c>
      <c r="F9484" s="1">
        <v>30682</v>
      </c>
      <c r="G9484" t="s">
        <v>3202</v>
      </c>
      <c r="H9484">
        <v>201504</v>
      </c>
      <c r="I9484" t="s">
        <v>27</v>
      </c>
      <c r="J9484" t="s">
        <v>53</v>
      </c>
      <c r="K9484" t="s">
        <v>36</v>
      </c>
      <c r="L9484" t="s">
        <v>54</v>
      </c>
      <c r="M9484" t="s">
        <v>31</v>
      </c>
      <c r="N9484" t="s">
        <v>32</v>
      </c>
      <c r="O9484">
        <v>5059.67</v>
      </c>
      <c r="P9484" t="s">
        <v>827</v>
      </c>
      <c r="Q9484" t="s">
        <v>855</v>
      </c>
      <c r="R9484" t="s">
        <v>830</v>
      </c>
      <c r="S9484" t="s">
        <v>34</v>
      </c>
      <c r="T9484" t="s">
        <v>35</v>
      </c>
    </row>
    <row r="9485" spans="1:20">
      <c r="A9485" t="s">
        <v>826</v>
      </c>
      <c r="B9485" t="s">
        <v>827</v>
      </c>
      <c r="C9485" t="s">
        <v>2703</v>
      </c>
      <c r="D9485" t="s">
        <v>2704</v>
      </c>
      <c r="E9485" t="s">
        <v>142</v>
      </c>
      <c r="F9485" s="1">
        <v>41036</v>
      </c>
      <c r="G9485" t="s">
        <v>3202</v>
      </c>
      <c r="H9485">
        <v>201504</v>
      </c>
      <c r="I9485" t="s">
        <v>27</v>
      </c>
      <c r="J9485" t="s">
        <v>53</v>
      </c>
      <c r="K9485" t="s">
        <v>29</v>
      </c>
      <c r="L9485" t="s">
        <v>54</v>
      </c>
      <c r="M9485" t="s">
        <v>31</v>
      </c>
      <c r="N9485" t="s">
        <v>48</v>
      </c>
      <c r="O9485">
        <v>-31262.54</v>
      </c>
      <c r="P9485" t="s">
        <v>827</v>
      </c>
      <c r="Q9485" t="s">
        <v>826</v>
      </c>
      <c r="R9485" t="s">
        <v>830</v>
      </c>
      <c r="S9485" t="s">
        <v>34</v>
      </c>
      <c r="T9485" t="s">
        <v>35</v>
      </c>
    </row>
    <row r="9486" spans="1:20">
      <c r="A9486" t="s">
        <v>826</v>
      </c>
      <c r="B9486" t="s">
        <v>827</v>
      </c>
      <c r="C9486" t="s">
        <v>2703</v>
      </c>
      <c r="D9486" t="s">
        <v>2704</v>
      </c>
      <c r="E9486" t="s">
        <v>142</v>
      </c>
      <c r="F9486" s="1">
        <v>41036</v>
      </c>
      <c r="G9486" t="s">
        <v>3202</v>
      </c>
      <c r="H9486">
        <v>201504</v>
      </c>
      <c r="I9486" t="s">
        <v>27</v>
      </c>
      <c r="J9486" t="s">
        <v>53</v>
      </c>
      <c r="K9486" t="s">
        <v>36</v>
      </c>
      <c r="L9486" t="s">
        <v>54</v>
      </c>
      <c r="M9486" t="s">
        <v>31</v>
      </c>
      <c r="N9486" t="s">
        <v>48</v>
      </c>
      <c r="O9486">
        <v>-2608.02</v>
      </c>
      <c r="P9486" t="s">
        <v>827</v>
      </c>
      <c r="Q9486" t="s">
        <v>826</v>
      </c>
      <c r="R9486" t="s">
        <v>830</v>
      </c>
      <c r="S9486" t="s">
        <v>34</v>
      </c>
      <c r="T9486" t="s">
        <v>35</v>
      </c>
    </row>
    <row r="9487" spans="1:20">
      <c r="A9487" t="s">
        <v>826</v>
      </c>
      <c r="B9487" t="s">
        <v>827</v>
      </c>
      <c r="C9487" t="s">
        <v>2703</v>
      </c>
      <c r="D9487" t="s">
        <v>2704</v>
      </c>
      <c r="E9487" t="s">
        <v>142</v>
      </c>
      <c r="F9487" s="1">
        <v>41036</v>
      </c>
      <c r="G9487" t="s">
        <v>3202</v>
      </c>
      <c r="H9487">
        <v>201504</v>
      </c>
      <c r="I9487" t="s">
        <v>27</v>
      </c>
      <c r="J9487" t="s">
        <v>53</v>
      </c>
      <c r="K9487" t="s">
        <v>37</v>
      </c>
      <c r="L9487" t="s">
        <v>54</v>
      </c>
      <c r="M9487" t="s">
        <v>31</v>
      </c>
      <c r="N9487" t="s">
        <v>48</v>
      </c>
      <c r="O9487">
        <v>-56374.55</v>
      </c>
      <c r="P9487" t="s">
        <v>827</v>
      </c>
      <c r="Q9487" t="s">
        <v>826</v>
      </c>
      <c r="R9487" t="s">
        <v>830</v>
      </c>
      <c r="S9487" t="s">
        <v>34</v>
      </c>
      <c r="T9487" t="s">
        <v>35</v>
      </c>
    </row>
    <row r="9488" spans="1:20">
      <c r="A9488" t="s">
        <v>826</v>
      </c>
      <c r="B9488" t="s">
        <v>827</v>
      </c>
      <c r="C9488" t="s">
        <v>2703</v>
      </c>
      <c r="D9488" t="s">
        <v>2704</v>
      </c>
      <c r="E9488" t="s">
        <v>142</v>
      </c>
      <c r="F9488" s="1">
        <v>41036</v>
      </c>
      <c r="G9488" t="s">
        <v>3202</v>
      </c>
      <c r="H9488">
        <v>201504</v>
      </c>
      <c r="I9488" t="s">
        <v>27</v>
      </c>
      <c r="J9488" t="s">
        <v>53</v>
      </c>
      <c r="K9488" t="s">
        <v>38</v>
      </c>
      <c r="L9488" t="s">
        <v>54</v>
      </c>
      <c r="M9488" t="s">
        <v>31</v>
      </c>
      <c r="N9488" t="s">
        <v>48</v>
      </c>
      <c r="O9488">
        <v>-94440.790000000008</v>
      </c>
      <c r="P9488" t="s">
        <v>827</v>
      </c>
      <c r="Q9488" t="s">
        <v>826</v>
      </c>
      <c r="R9488" t="s">
        <v>830</v>
      </c>
      <c r="S9488" t="s">
        <v>34</v>
      </c>
      <c r="T9488" t="s">
        <v>35</v>
      </c>
    </row>
    <row r="9489" spans="1:20">
      <c r="A9489" t="s">
        <v>826</v>
      </c>
      <c r="B9489" t="s">
        <v>827</v>
      </c>
      <c r="C9489" t="s">
        <v>2703</v>
      </c>
      <c r="D9489" t="s">
        <v>2704</v>
      </c>
      <c r="E9489" t="s">
        <v>142</v>
      </c>
      <c r="F9489" s="1">
        <v>41036</v>
      </c>
      <c r="G9489" t="s">
        <v>3202</v>
      </c>
      <c r="H9489">
        <v>201504</v>
      </c>
      <c r="I9489" t="s">
        <v>27</v>
      </c>
      <c r="J9489" t="s">
        <v>53</v>
      </c>
      <c r="K9489" t="s">
        <v>40</v>
      </c>
      <c r="L9489" t="s">
        <v>54</v>
      </c>
      <c r="M9489" t="s">
        <v>31</v>
      </c>
      <c r="N9489" t="s">
        <v>48</v>
      </c>
      <c r="O9489">
        <v>-2064.1</v>
      </c>
      <c r="P9489" t="s">
        <v>827</v>
      </c>
      <c r="Q9489" t="s">
        <v>826</v>
      </c>
      <c r="R9489" t="s">
        <v>830</v>
      </c>
      <c r="S9489" t="s">
        <v>34</v>
      </c>
      <c r="T9489" t="s">
        <v>35</v>
      </c>
    </row>
    <row r="9490" spans="1:20">
      <c r="A9490" t="s">
        <v>858</v>
      </c>
      <c r="B9490" t="s">
        <v>859</v>
      </c>
      <c r="C9490" t="s">
        <v>866</v>
      </c>
      <c r="D9490" t="s">
        <v>867</v>
      </c>
      <c r="E9490" t="s">
        <v>595</v>
      </c>
      <c r="F9490" s="1">
        <v>41579</v>
      </c>
      <c r="G9490" t="s">
        <v>3202</v>
      </c>
      <c r="H9490">
        <v>201504</v>
      </c>
      <c r="I9490" t="s">
        <v>27</v>
      </c>
      <c r="J9490" t="s">
        <v>596</v>
      </c>
      <c r="K9490" t="s">
        <v>623</v>
      </c>
      <c r="L9490" t="s">
        <v>631</v>
      </c>
      <c r="M9490" t="s">
        <v>632</v>
      </c>
      <c r="N9490" t="s">
        <v>32</v>
      </c>
      <c r="O9490">
        <v>887.54</v>
      </c>
      <c r="P9490" t="s">
        <v>859</v>
      </c>
      <c r="Q9490" t="s">
        <v>858</v>
      </c>
      <c r="R9490" t="s">
        <v>862</v>
      </c>
      <c r="S9490" t="s">
        <v>608</v>
      </c>
      <c r="T9490" t="s">
        <v>561</v>
      </c>
    </row>
    <row r="9491" spans="1:20">
      <c r="A9491" t="s">
        <v>858</v>
      </c>
      <c r="B9491" t="s">
        <v>859</v>
      </c>
      <c r="C9491" t="s">
        <v>866</v>
      </c>
      <c r="D9491" t="s">
        <v>867</v>
      </c>
      <c r="E9491" t="s">
        <v>595</v>
      </c>
      <c r="F9491" s="1">
        <v>41579</v>
      </c>
      <c r="G9491" t="s">
        <v>3202</v>
      </c>
      <c r="H9491">
        <v>201504</v>
      </c>
      <c r="I9491" t="s">
        <v>27</v>
      </c>
      <c r="J9491" t="s">
        <v>596</v>
      </c>
      <c r="K9491" t="s">
        <v>627</v>
      </c>
      <c r="L9491" t="s">
        <v>631</v>
      </c>
      <c r="M9491" t="s">
        <v>632</v>
      </c>
      <c r="N9491" t="s">
        <v>32</v>
      </c>
      <c r="O9491">
        <v>187.97</v>
      </c>
      <c r="P9491" t="s">
        <v>859</v>
      </c>
      <c r="Q9491" t="s">
        <v>858</v>
      </c>
      <c r="R9491" t="s">
        <v>862</v>
      </c>
      <c r="S9491" t="s">
        <v>608</v>
      </c>
      <c r="T9491" t="s">
        <v>561</v>
      </c>
    </row>
    <row r="9492" spans="1:20">
      <c r="A9492" t="s">
        <v>858</v>
      </c>
      <c r="B9492" t="s">
        <v>859</v>
      </c>
      <c r="C9492" t="s">
        <v>872</v>
      </c>
      <c r="D9492" t="s">
        <v>873</v>
      </c>
      <c r="E9492" t="s">
        <v>595</v>
      </c>
      <c r="F9492" s="1">
        <v>41579</v>
      </c>
      <c r="G9492" t="s">
        <v>3202</v>
      </c>
      <c r="H9492">
        <v>201504</v>
      </c>
      <c r="I9492" t="s">
        <v>27</v>
      </c>
      <c r="J9492" t="s">
        <v>596</v>
      </c>
      <c r="K9492" t="s">
        <v>623</v>
      </c>
      <c r="L9492" t="s">
        <v>874</v>
      </c>
      <c r="M9492" t="s">
        <v>875</v>
      </c>
      <c r="N9492" t="s">
        <v>32</v>
      </c>
      <c r="O9492">
        <v>2705.54</v>
      </c>
      <c r="P9492" t="s">
        <v>859</v>
      </c>
      <c r="Q9492" t="s">
        <v>858</v>
      </c>
      <c r="R9492" t="s">
        <v>862</v>
      </c>
      <c r="S9492" t="s">
        <v>608</v>
      </c>
      <c r="T9492" t="s">
        <v>561</v>
      </c>
    </row>
    <row r="9493" spans="1:20">
      <c r="A9493" t="s">
        <v>858</v>
      </c>
      <c r="B9493" t="s">
        <v>859</v>
      </c>
      <c r="C9493" t="s">
        <v>872</v>
      </c>
      <c r="D9493" t="s">
        <v>873</v>
      </c>
      <c r="E9493" t="s">
        <v>595</v>
      </c>
      <c r="F9493" s="1">
        <v>41579</v>
      </c>
      <c r="G9493" t="s">
        <v>3202</v>
      </c>
      <c r="H9493">
        <v>201504</v>
      </c>
      <c r="I9493" t="s">
        <v>27</v>
      </c>
      <c r="J9493" t="s">
        <v>596</v>
      </c>
      <c r="K9493" t="s">
        <v>627</v>
      </c>
      <c r="L9493" t="s">
        <v>874</v>
      </c>
      <c r="M9493" t="s">
        <v>875</v>
      </c>
      <c r="N9493" t="s">
        <v>32</v>
      </c>
      <c r="O9493">
        <v>928.54</v>
      </c>
      <c r="P9493" t="s">
        <v>859</v>
      </c>
      <c r="Q9493" t="s">
        <v>858</v>
      </c>
      <c r="R9493" t="s">
        <v>862</v>
      </c>
      <c r="S9493" t="s">
        <v>608</v>
      </c>
      <c r="T9493" t="s">
        <v>561</v>
      </c>
    </row>
    <row r="9494" spans="1:20">
      <c r="A9494" t="s">
        <v>876</v>
      </c>
      <c r="B9494" t="s">
        <v>877</v>
      </c>
      <c r="C9494" t="s">
        <v>878</v>
      </c>
      <c r="D9494" t="s">
        <v>879</v>
      </c>
      <c r="E9494" t="s">
        <v>25</v>
      </c>
      <c r="F9494" s="1">
        <v>40087</v>
      </c>
      <c r="G9494" t="s">
        <v>3202</v>
      </c>
      <c r="H9494">
        <v>201504</v>
      </c>
      <c r="I9494" t="s">
        <v>27</v>
      </c>
      <c r="J9494" t="s">
        <v>28</v>
      </c>
      <c r="K9494" t="s">
        <v>37</v>
      </c>
      <c r="L9494" t="s">
        <v>30</v>
      </c>
      <c r="M9494" t="s">
        <v>31</v>
      </c>
      <c r="N9494" t="s">
        <v>32</v>
      </c>
      <c r="O9494">
        <v>19130.75</v>
      </c>
      <c r="P9494" t="s">
        <v>877</v>
      </c>
      <c r="Q9494" t="s">
        <v>876</v>
      </c>
      <c r="R9494" t="s">
        <v>880</v>
      </c>
      <c r="S9494" t="s">
        <v>34</v>
      </c>
      <c r="T9494" t="s">
        <v>561</v>
      </c>
    </row>
    <row r="9495" spans="1:20">
      <c r="A9495" t="s">
        <v>881</v>
      </c>
      <c r="B9495" t="s">
        <v>877</v>
      </c>
      <c r="C9495" t="s">
        <v>882</v>
      </c>
      <c r="D9495" t="s">
        <v>883</v>
      </c>
      <c r="E9495" t="s">
        <v>25</v>
      </c>
      <c r="F9495" s="1">
        <v>18629</v>
      </c>
      <c r="G9495" t="s">
        <v>3202</v>
      </c>
      <c r="H9495">
        <v>201504</v>
      </c>
      <c r="I9495" t="s">
        <v>27</v>
      </c>
      <c r="J9495" t="s">
        <v>28</v>
      </c>
      <c r="K9495" t="s">
        <v>36</v>
      </c>
      <c r="L9495" t="s">
        <v>30</v>
      </c>
      <c r="M9495" t="s">
        <v>31</v>
      </c>
      <c r="N9495" t="s">
        <v>32</v>
      </c>
      <c r="O9495">
        <v>-0.2</v>
      </c>
      <c r="P9495" t="s">
        <v>877</v>
      </c>
      <c r="Q9495" t="s">
        <v>881</v>
      </c>
      <c r="R9495" t="s">
        <v>880</v>
      </c>
      <c r="S9495" t="s">
        <v>34</v>
      </c>
      <c r="T9495" t="s">
        <v>561</v>
      </c>
    </row>
    <row r="9496" spans="1:20">
      <c r="A9496" t="s">
        <v>881</v>
      </c>
      <c r="B9496" t="s">
        <v>877</v>
      </c>
      <c r="C9496" t="s">
        <v>882</v>
      </c>
      <c r="D9496" t="s">
        <v>883</v>
      </c>
      <c r="E9496" t="s">
        <v>25</v>
      </c>
      <c r="F9496" s="1">
        <v>18629</v>
      </c>
      <c r="G9496" t="s">
        <v>3202</v>
      </c>
      <c r="H9496">
        <v>201504</v>
      </c>
      <c r="I9496" t="s">
        <v>27</v>
      </c>
      <c r="J9496" t="s">
        <v>28</v>
      </c>
      <c r="K9496" t="s">
        <v>37</v>
      </c>
      <c r="L9496" t="s">
        <v>30</v>
      </c>
      <c r="M9496" t="s">
        <v>31</v>
      </c>
      <c r="N9496" t="s">
        <v>32</v>
      </c>
      <c r="O9496">
        <v>-4.26</v>
      </c>
      <c r="P9496" t="s">
        <v>877</v>
      </c>
      <c r="Q9496" t="s">
        <v>881</v>
      </c>
      <c r="R9496" t="s">
        <v>880</v>
      </c>
      <c r="S9496" t="s">
        <v>34</v>
      </c>
      <c r="T9496" t="s">
        <v>561</v>
      </c>
    </row>
    <row r="9497" spans="1:20">
      <c r="A9497" t="s">
        <v>881</v>
      </c>
      <c r="B9497" t="s">
        <v>877</v>
      </c>
      <c r="C9497" t="s">
        <v>882</v>
      </c>
      <c r="D9497" t="s">
        <v>883</v>
      </c>
      <c r="E9497" t="s">
        <v>25</v>
      </c>
      <c r="F9497" s="1">
        <v>18629</v>
      </c>
      <c r="G9497" t="s">
        <v>3202</v>
      </c>
      <c r="H9497">
        <v>201504</v>
      </c>
      <c r="I9497" t="s">
        <v>27</v>
      </c>
      <c r="J9497" t="s">
        <v>28</v>
      </c>
      <c r="K9497" t="s">
        <v>38</v>
      </c>
      <c r="L9497" t="s">
        <v>30</v>
      </c>
      <c r="M9497" t="s">
        <v>31</v>
      </c>
      <c r="N9497" t="s">
        <v>32</v>
      </c>
      <c r="O9497">
        <v>-193.57</v>
      </c>
      <c r="P9497" t="s">
        <v>877</v>
      </c>
      <c r="Q9497" t="s">
        <v>881</v>
      </c>
      <c r="R9497" t="s">
        <v>880</v>
      </c>
      <c r="S9497" t="s">
        <v>34</v>
      </c>
      <c r="T9497" t="s">
        <v>561</v>
      </c>
    </row>
    <row r="9498" spans="1:20">
      <c r="A9498" t="s">
        <v>881</v>
      </c>
      <c r="B9498" t="s">
        <v>877</v>
      </c>
      <c r="C9498" t="s">
        <v>882</v>
      </c>
      <c r="D9498" t="s">
        <v>883</v>
      </c>
      <c r="E9498" t="s">
        <v>25</v>
      </c>
      <c r="F9498" s="1">
        <v>18629</v>
      </c>
      <c r="G9498" t="s">
        <v>3202</v>
      </c>
      <c r="H9498">
        <v>201504</v>
      </c>
      <c r="I9498" t="s">
        <v>27</v>
      </c>
      <c r="J9498" t="s">
        <v>28</v>
      </c>
      <c r="K9498" t="s">
        <v>39</v>
      </c>
      <c r="L9498" t="s">
        <v>30</v>
      </c>
      <c r="M9498" t="s">
        <v>31</v>
      </c>
      <c r="N9498" t="s">
        <v>32</v>
      </c>
      <c r="O9498">
        <v>-15.540000000000001</v>
      </c>
      <c r="P9498" t="s">
        <v>877</v>
      </c>
      <c r="Q9498" t="s">
        <v>881</v>
      </c>
      <c r="R9498" t="s">
        <v>880</v>
      </c>
      <c r="S9498" t="s">
        <v>34</v>
      </c>
      <c r="T9498" t="s">
        <v>561</v>
      </c>
    </row>
    <row r="9499" spans="1:20">
      <c r="A9499" t="s">
        <v>881</v>
      </c>
      <c r="B9499" t="s">
        <v>877</v>
      </c>
      <c r="C9499" t="s">
        <v>882</v>
      </c>
      <c r="D9499" t="s">
        <v>883</v>
      </c>
      <c r="E9499" t="s">
        <v>25</v>
      </c>
      <c r="F9499" s="1">
        <v>18629</v>
      </c>
      <c r="G9499" t="s">
        <v>3202</v>
      </c>
      <c r="H9499">
        <v>201504</v>
      </c>
      <c r="I9499" t="s">
        <v>27</v>
      </c>
      <c r="J9499" t="s">
        <v>28</v>
      </c>
      <c r="K9499" t="s">
        <v>530</v>
      </c>
      <c r="L9499" t="s">
        <v>30</v>
      </c>
      <c r="M9499" t="s">
        <v>31</v>
      </c>
      <c r="N9499" t="s">
        <v>32</v>
      </c>
      <c r="O9499">
        <v>-251.02</v>
      </c>
      <c r="P9499" t="s">
        <v>877</v>
      </c>
      <c r="Q9499" t="s">
        <v>881</v>
      </c>
      <c r="R9499" t="s">
        <v>880</v>
      </c>
      <c r="S9499" t="s">
        <v>34</v>
      </c>
      <c r="T9499" t="s">
        <v>561</v>
      </c>
    </row>
    <row r="9500" spans="1:20">
      <c r="A9500" t="s">
        <v>881</v>
      </c>
      <c r="B9500" t="s">
        <v>877</v>
      </c>
      <c r="C9500" t="s">
        <v>882</v>
      </c>
      <c r="D9500" t="s">
        <v>883</v>
      </c>
      <c r="E9500" t="s">
        <v>25</v>
      </c>
      <c r="F9500" s="1">
        <v>18629</v>
      </c>
      <c r="G9500" t="s">
        <v>3202</v>
      </c>
      <c r="H9500">
        <v>201504</v>
      </c>
      <c r="I9500" t="s">
        <v>27</v>
      </c>
      <c r="J9500" t="s">
        <v>28</v>
      </c>
      <c r="K9500" t="s">
        <v>41</v>
      </c>
      <c r="L9500" t="s">
        <v>30</v>
      </c>
      <c r="M9500" t="s">
        <v>31</v>
      </c>
      <c r="N9500" t="s">
        <v>32</v>
      </c>
      <c r="O9500">
        <v>-168.04</v>
      </c>
      <c r="P9500" t="s">
        <v>877</v>
      </c>
      <c r="Q9500" t="s">
        <v>881</v>
      </c>
      <c r="R9500" t="s">
        <v>880</v>
      </c>
      <c r="S9500" t="s">
        <v>34</v>
      </c>
      <c r="T9500" t="s">
        <v>561</v>
      </c>
    </row>
    <row r="9501" spans="1:20">
      <c r="A9501" t="s">
        <v>881</v>
      </c>
      <c r="B9501" t="s">
        <v>877</v>
      </c>
      <c r="C9501" t="s">
        <v>882</v>
      </c>
      <c r="D9501" t="s">
        <v>883</v>
      </c>
      <c r="E9501" t="s">
        <v>25</v>
      </c>
      <c r="F9501" s="1">
        <v>18629</v>
      </c>
      <c r="G9501" t="s">
        <v>3202</v>
      </c>
      <c r="H9501">
        <v>201504</v>
      </c>
      <c r="I9501" t="s">
        <v>27</v>
      </c>
      <c r="J9501" t="s">
        <v>28</v>
      </c>
      <c r="K9501" t="s">
        <v>44</v>
      </c>
      <c r="L9501" t="s">
        <v>30</v>
      </c>
      <c r="M9501" t="s">
        <v>31</v>
      </c>
      <c r="N9501" t="s">
        <v>32</v>
      </c>
      <c r="O9501">
        <v>-0.38</v>
      </c>
      <c r="P9501" t="s">
        <v>877</v>
      </c>
      <c r="Q9501" t="s">
        <v>881</v>
      </c>
      <c r="R9501" t="s">
        <v>880</v>
      </c>
      <c r="S9501" t="s">
        <v>34</v>
      </c>
      <c r="T9501" t="s">
        <v>561</v>
      </c>
    </row>
    <row r="9502" spans="1:20">
      <c r="A9502" t="s">
        <v>884</v>
      </c>
      <c r="B9502" t="s">
        <v>877</v>
      </c>
      <c r="C9502" t="s">
        <v>885</v>
      </c>
      <c r="D9502" t="s">
        <v>886</v>
      </c>
      <c r="E9502" t="s">
        <v>25</v>
      </c>
      <c r="F9502" s="1">
        <v>18911</v>
      </c>
      <c r="G9502" t="s">
        <v>3202</v>
      </c>
      <c r="H9502">
        <v>201504</v>
      </c>
      <c r="I9502" t="s">
        <v>27</v>
      </c>
      <c r="J9502" t="s">
        <v>28</v>
      </c>
      <c r="K9502" t="s">
        <v>38</v>
      </c>
      <c r="L9502" t="s">
        <v>30</v>
      </c>
      <c r="M9502" t="s">
        <v>31</v>
      </c>
      <c r="N9502" t="s">
        <v>32</v>
      </c>
      <c r="O9502">
        <v>556.66</v>
      </c>
      <c r="P9502" t="s">
        <v>877</v>
      </c>
      <c r="Q9502" t="s">
        <v>884</v>
      </c>
      <c r="R9502" t="s">
        <v>880</v>
      </c>
      <c r="S9502" t="s">
        <v>34</v>
      </c>
      <c r="T9502" t="s">
        <v>561</v>
      </c>
    </row>
    <row r="9503" spans="1:20">
      <c r="A9503" t="s">
        <v>884</v>
      </c>
      <c r="B9503" t="s">
        <v>877</v>
      </c>
      <c r="C9503" t="s">
        <v>885</v>
      </c>
      <c r="D9503" t="s">
        <v>886</v>
      </c>
      <c r="E9503" t="s">
        <v>25</v>
      </c>
      <c r="F9503" s="1">
        <v>18911</v>
      </c>
      <c r="G9503" t="s">
        <v>3202</v>
      </c>
      <c r="H9503">
        <v>201504</v>
      </c>
      <c r="I9503" t="s">
        <v>27</v>
      </c>
      <c r="J9503" t="s">
        <v>28</v>
      </c>
      <c r="K9503" t="s">
        <v>530</v>
      </c>
      <c r="L9503" t="s">
        <v>30</v>
      </c>
      <c r="M9503" t="s">
        <v>31</v>
      </c>
      <c r="N9503" t="s">
        <v>32</v>
      </c>
      <c r="O9503">
        <v>19664.71</v>
      </c>
      <c r="P9503" t="s">
        <v>877</v>
      </c>
      <c r="Q9503" t="s">
        <v>884</v>
      </c>
      <c r="R9503" t="s">
        <v>880</v>
      </c>
      <c r="S9503" t="s">
        <v>34</v>
      </c>
      <c r="T9503" t="s">
        <v>561</v>
      </c>
    </row>
    <row r="9504" spans="1:20">
      <c r="A9504" t="s">
        <v>884</v>
      </c>
      <c r="B9504" t="s">
        <v>877</v>
      </c>
      <c r="C9504" t="s">
        <v>885</v>
      </c>
      <c r="D9504" t="s">
        <v>886</v>
      </c>
      <c r="E9504" t="s">
        <v>25</v>
      </c>
      <c r="F9504" s="1">
        <v>18911</v>
      </c>
      <c r="G9504" t="s">
        <v>3202</v>
      </c>
      <c r="H9504">
        <v>201504</v>
      </c>
      <c r="I9504" t="s">
        <v>27</v>
      </c>
      <c r="J9504" t="s">
        <v>28</v>
      </c>
      <c r="K9504" t="s">
        <v>41</v>
      </c>
      <c r="L9504" t="s">
        <v>30</v>
      </c>
      <c r="M9504" t="s">
        <v>31</v>
      </c>
      <c r="N9504" t="s">
        <v>32</v>
      </c>
      <c r="O9504">
        <v>50698.85</v>
      </c>
      <c r="P9504" t="s">
        <v>877</v>
      </c>
      <c r="Q9504" t="s">
        <v>884</v>
      </c>
      <c r="R9504" t="s">
        <v>880</v>
      </c>
      <c r="S9504" t="s">
        <v>34</v>
      </c>
      <c r="T9504" t="s">
        <v>561</v>
      </c>
    </row>
    <row r="9505" spans="1:20">
      <c r="A9505" t="s">
        <v>889</v>
      </c>
      <c r="B9505" t="s">
        <v>890</v>
      </c>
      <c r="C9505" t="s">
        <v>891</v>
      </c>
      <c r="D9505" t="s">
        <v>892</v>
      </c>
      <c r="E9505" t="s">
        <v>25</v>
      </c>
      <c r="F9505" s="1">
        <v>32993</v>
      </c>
      <c r="G9505" t="s">
        <v>3202</v>
      </c>
      <c r="H9505">
        <v>201504</v>
      </c>
      <c r="I9505" t="s">
        <v>27</v>
      </c>
      <c r="J9505" t="s">
        <v>53</v>
      </c>
      <c r="K9505" t="s">
        <v>36</v>
      </c>
      <c r="L9505" t="s">
        <v>54</v>
      </c>
      <c r="M9505" t="s">
        <v>31</v>
      </c>
      <c r="N9505" t="s">
        <v>32</v>
      </c>
      <c r="O9505">
        <v>1114.82</v>
      </c>
      <c r="P9505" t="s">
        <v>890</v>
      </c>
      <c r="Q9505" t="s">
        <v>889</v>
      </c>
      <c r="R9505" t="s">
        <v>893</v>
      </c>
      <c r="S9505" t="s">
        <v>34</v>
      </c>
      <c r="T9505" t="s">
        <v>561</v>
      </c>
    </row>
    <row r="9506" spans="1:20">
      <c r="A9506" t="s">
        <v>897</v>
      </c>
      <c r="B9506" t="s">
        <v>890</v>
      </c>
      <c r="C9506" t="s">
        <v>2922</v>
      </c>
      <c r="D9506" t="s">
        <v>2923</v>
      </c>
      <c r="E9506" t="s">
        <v>25</v>
      </c>
      <c r="F9506" s="1">
        <v>32993</v>
      </c>
      <c r="G9506" t="s">
        <v>3202</v>
      </c>
      <c r="H9506">
        <v>201504</v>
      </c>
      <c r="I9506" t="s">
        <v>27</v>
      </c>
      <c r="J9506" t="s">
        <v>28</v>
      </c>
      <c r="K9506" t="s">
        <v>29</v>
      </c>
      <c r="L9506" t="s">
        <v>30</v>
      </c>
      <c r="M9506" t="s">
        <v>31</v>
      </c>
      <c r="N9506" t="s">
        <v>32</v>
      </c>
      <c r="O9506">
        <v>35.18</v>
      </c>
      <c r="P9506" t="s">
        <v>890</v>
      </c>
      <c r="Q9506" t="s">
        <v>897</v>
      </c>
      <c r="R9506" t="s">
        <v>893</v>
      </c>
      <c r="S9506" t="s">
        <v>34</v>
      </c>
      <c r="T9506" t="s">
        <v>561</v>
      </c>
    </row>
    <row r="9507" spans="1:20">
      <c r="A9507" t="s">
        <v>897</v>
      </c>
      <c r="B9507" t="s">
        <v>890</v>
      </c>
      <c r="C9507" t="s">
        <v>2922</v>
      </c>
      <c r="D9507" t="s">
        <v>2923</v>
      </c>
      <c r="E9507" t="s">
        <v>25</v>
      </c>
      <c r="F9507" s="1">
        <v>32993</v>
      </c>
      <c r="G9507" t="s">
        <v>3202</v>
      </c>
      <c r="H9507">
        <v>201504</v>
      </c>
      <c r="I9507" t="s">
        <v>27</v>
      </c>
      <c r="J9507" t="s">
        <v>28</v>
      </c>
      <c r="K9507" t="s">
        <v>36</v>
      </c>
      <c r="L9507" t="s">
        <v>30</v>
      </c>
      <c r="M9507" t="s">
        <v>31</v>
      </c>
      <c r="N9507" t="s">
        <v>32</v>
      </c>
      <c r="O9507">
        <v>36.06</v>
      </c>
      <c r="P9507" t="s">
        <v>890</v>
      </c>
      <c r="Q9507" t="s">
        <v>897</v>
      </c>
      <c r="R9507" t="s">
        <v>893</v>
      </c>
      <c r="S9507" t="s">
        <v>34</v>
      </c>
      <c r="T9507" t="s">
        <v>561</v>
      </c>
    </row>
    <row r="9508" spans="1:20">
      <c r="A9508" t="s">
        <v>897</v>
      </c>
      <c r="B9508" t="s">
        <v>890</v>
      </c>
      <c r="C9508" t="s">
        <v>2922</v>
      </c>
      <c r="D9508" t="s">
        <v>2923</v>
      </c>
      <c r="E9508" t="s">
        <v>25</v>
      </c>
      <c r="F9508" s="1">
        <v>32993</v>
      </c>
      <c r="G9508" t="s">
        <v>3202</v>
      </c>
      <c r="H9508">
        <v>201504</v>
      </c>
      <c r="I9508" t="s">
        <v>27</v>
      </c>
      <c r="J9508" t="s">
        <v>28</v>
      </c>
      <c r="K9508" t="s">
        <v>40</v>
      </c>
      <c r="L9508" t="s">
        <v>30</v>
      </c>
      <c r="M9508" t="s">
        <v>31</v>
      </c>
      <c r="N9508" t="s">
        <v>32</v>
      </c>
      <c r="O9508">
        <v>4.8600000000000003</v>
      </c>
      <c r="P9508" t="s">
        <v>890</v>
      </c>
      <c r="Q9508" t="s">
        <v>897</v>
      </c>
      <c r="R9508" t="s">
        <v>893</v>
      </c>
      <c r="S9508" t="s">
        <v>34</v>
      </c>
      <c r="T9508" t="s">
        <v>561</v>
      </c>
    </row>
    <row r="9509" spans="1:20">
      <c r="A9509" t="s">
        <v>894</v>
      </c>
      <c r="B9509" t="s">
        <v>890</v>
      </c>
      <c r="C9509" t="s">
        <v>895</v>
      </c>
      <c r="D9509" t="s">
        <v>896</v>
      </c>
      <c r="E9509" t="s">
        <v>25</v>
      </c>
      <c r="F9509" s="1">
        <v>37987</v>
      </c>
      <c r="G9509" t="s">
        <v>3202</v>
      </c>
      <c r="H9509">
        <v>201504</v>
      </c>
      <c r="I9509" t="s">
        <v>27</v>
      </c>
      <c r="J9509" t="s">
        <v>28</v>
      </c>
      <c r="K9509" t="s">
        <v>29</v>
      </c>
      <c r="L9509" t="s">
        <v>30</v>
      </c>
      <c r="M9509" t="s">
        <v>31</v>
      </c>
      <c r="N9509" t="s">
        <v>32</v>
      </c>
      <c r="O9509">
        <v>890.61</v>
      </c>
      <c r="P9509" t="s">
        <v>890</v>
      </c>
      <c r="Q9509" t="s">
        <v>894</v>
      </c>
      <c r="R9509" t="s">
        <v>893</v>
      </c>
      <c r="S9509" t="s">
        <v>34</v>
      </c>
      <c r="T9509" t="s">
        <v>561</v>
      </c>
    </row>
    <row r="9510" spans="1:20">
      <c r="A9510" t="s">
        <v>894</v>
      </c>
      <c r="B9510" t="s">
        <v>890</v>
      </c>
      <c r="C9510" t="s">
        <v>895</v>
      </c>
      <c r="D9510" t="s">
        <v>896</v>
      </c>
      <c r="E9510" t="s">
        <v>25</v>
      </c>
      <c r="F9510" s="1">
        <v>37987</v>
      </c>
      <c r="G9510" t="s">
        <v>3202</v>
      </c>
      <c r="H9510">
        <v>201504</v>
      </c>
      <c r="I9510" t="s">
        <v>27</v>
      </c>
      <c r="J9510" t="s">
        <v>28</v>
      </c>
      <c r="K9510" t="s">
        <v>36</v>
      </c>
      <c r="L9510" t="s">
        <v>30</v>
      </c>
      <c r="M9510" t="s">
        <v>31</v>
      </c>
      <c r="N9510" t="s">
        <v>32</v>
      </c>
      <c r="O9510">
        <v>413.66</v>
      </c>
      <c r="P9510" t="s">
        <v>890</v>
      </c>
      <c r="Q9510" t="s">
        <v>894</v>
      </c>
      <c r="R9510" t="s">
        <v>893</v>
      </c>
      <c r="S9510" t="s">
        <v>34</v>
      </c>
      <c r="T9510" t="s">
        <v>561</v>
      </c>
    </row>
    <row r="9511" spans="1:20">
      <c r="A9511" t="s">
        <v>894</v>
      </c>
      <c r="B9511" t="s">
        <v>890</v>
      </c>
      <c r="C9511" t="s">
        <v>895</v>
      </c>
      <c r="D9511" t="s">
        <v>896</v>
      </c>
      <c r="E9511" t="s">
        <v>25</v>
      </c>
      <c r="F9511" s="1">
        <v>37987</v>
      </c>
      <c r="G9511" t="s">
        <v>3202</v>
      </c>
      <c r="H9511">
        <v>201504</v>
      </c>
      <c r="I9511" t="s">
        <v>27</v>
      </c>
      <c r="J9511" t="s">
        <v>28</v>
      </c>
      <c r="K9511" t="s">
        <v>38</v>
      </c>
      <c r="L9511" t="s">
        <v>30</v>
      </c>
      <c r="M9511" t="s">
        <v>31</v>
      </c>
      <c r="N9511" t="s">
        <v>32</v>
      </c>
      <c r="O9511">
        <v>0</v>
      </c>
      <c r="P9511" t="s">
        <v>890</v>
      </c>
      <c r="Q9511" t="s">
        <v>894</v>
      </c>
      <c r="R9511" t="s">
        <v>893</v>
      </c>
      <c r="S9511" t="s">
        <v>34</v>
      </c>
      <c r="T9511" t="s">
        <v>561</v>
      </c>
    </row>
    <row r="9512" spans="1:20">
      <c r="A9512" t="s">
        <v>894</v>
      </c>
      <c r="B9512" t="s">
        <v>890</v>
      </c>
      <c r="C9512" t="s">
        <v>895</v>
      </c>
      <c r="D9512" t="s">
        <v>896</v>
      </c>
      <c r="E9512" t="s">
        <v>25</v>
      </c>
      <c r="F9512" s="1">
        <v>37987</v>
      </c>
      <c r="G9512" t="s">
        <v>3202</v>
      </c>
      <c r="H9512">
        <v>201504</v>
      </c>
      <c r="I9512" t="s">
        <v>27</v>
      </c>
      <c r="J9512" t="s">
        <v>28</v>
      </c>
      <c r="K9512" t="s">
        <v>39</v>
      </c>
      <c r="L9512" t="s">
        <v>30</v>
      </c>
      <c r="M9512" t="s">
        <v>31</v>
      </c>
      <c r="N9512" t="s">
        <v>32</v>
      </c>
      <c r="O9512">
        <v>350.96</v>
      </c>
      <c r="P9512" t="s">
        <v>890</v>
      </c>
      <c r="Q9512" t="s">
        <v>894</v>
      </c>
      <c r="R9512" t="s">
        <v>893</v>
      </c>
      <c r="S9512" t="s">
        <v>34</v>
      </c>
      <c r="T9512" t="s">
        <v>561</v>
      </c>
    </row>
    <row r="9513" spans="1:20">
      <c r="A9513" t="s">
        <v>894</v>
      </c>
      <c r="B9513" t="s">
        <v>890</v>
      </c>
      <c r="C9513" t="s">
        <v>895</v>
      </c>
      <c r="D9513" t="s">
        <v>896</v>
      </c>
      <c r="E9513" t="s">
        <v>25</v>
      </c>
      <c r="F9513" s="1">
        <v>37987</v>
      </c>
      <c r="G9513" t="s">
        <v>3202</v>
      </c>
      <c r="H9513">
        <v>201504</v>
      </c>
      <c r="I9513" t="s">
        <v>27</v>
      </c>
      <c r="J9513" t="s">
        <v>28</v>
      </c>
      <c r="K9513" t="s">
        <v>40</v>
      </c>
      <c r="L9513" t="s">
        <v>30</v>
      </c>
      <c r="M9513" t="s">
        <v>31</v>
      </c>
      <c r="N9513" t="s">
        <v>32</v>
      </c>
      <c r="O9513">
        <v>0</v>
      </c>
      <c r="P9513" t="s">
        <v>890</v>
      </c>
      <c r="Q9513" t="s">
        <v>894</v>
      </c>
      <c r="R9513" t="s">
        <v>893</v>
      </c>
      <c r="S9513" t="s">
        <v>34</v>
      </c>
      <c r="T9513" t="s">
        <v>561</v>
      </c>
    </row>
    <row r="9514" spans="1:20">
      <c r="A9514" t="s">
        <v>894</v>
      </c>
      <c r="B9514" t="s">
        <v>890</v>
      </c>
      <c r="C9514" t="s">
        <v>895</v>
      </c>
      <c r="D9514" t="s">
        <v>896</v>
      </c>
      <c r="E9514" t="s">
        <v>25</v>
      </c>
      <c r="F9514" s="1">
        <v>37987</v>
      </c>
      <c r="G9514" t="s">
        <v>3202</v>
      </c>
      <c r="H9514">
        <v>201504</v>
      </c>
      <c r="I9514" t="s">
        <v>27</v>
      </c>
      <c r="J9514" t="s">
        <v>28</v>
      </c>
      <c r="K9514" t="s">
        <v>44</v>
      </c>
      <c r="L9514" t="s">
        <v>30</v>
      </c>
      <c r="M9514" t="s">
        <v>31</v>
      </c>
      <c r="N9514" t="s">
        <v>32</v>
      </c>
      <c r="O9514">
        <v>0</v>
      </c>
      <c r="P9514" t="s">
        <v>890</v>
      </c>
      <c r="Q9514" t="s">
        <v>894</v>
      </c>
      <c r="R9514" t="s">
        <v>893</v>
      </c>
      <c r="S9514" t="s">
        <v>34</v>
      </c>
      <c r="T9514" t="s">
        <v>561</v>
      </c>
    </row>
    <row r="9515" spans="1:20">
      <c r="A9515" t="s">
        <v>900</v>
      </c>
      <c r="B9515" t="s">
        <v>890</v>
      </c>
      <c r="C9515" t="s">
        <v>901</v>
      </c>
      <c r="D9515" t="s">
        <v>902</v>
      </c>
      <c r="E9515" t="s">
        <v>25</v>
      </c>
      <c r="F9515" s="1">
        <v>32993</v>
      </c>
      <c r="G9515" t="s">
        <v>3202</v>
      </c>
      <c r="H9515">
        <v>201504</v>
      </c>
      <c r="I9515" t="s">
        <v>27</v>
      </c>
      <c r="J9515" t="s">
        <v>28</v>
      </c>
      <c r="K9515" t="s">
        <v>29</v>
      </c>
      <c r="L9515" t="s">
        <v>30</v>
      </c>
      <c r="M9515" t="s">
        <v>31</v>
      </c>
      <c r="N9515" t="s">
        <v>32</v>
      </c>
      <c r="O9515">
        <v>2878.85</v>
      </c>
      <c r="P9515" t="s">
        <v>890</v>
      </c>
      <c r="Q9515" t="s">
        <v>900</v>
      </c>
      <c r="R9515" t="s">
        <v>893</v>
      </c>
      <c r="S9515" t="s">
        <v>34</v>
      </c>
      <c r="T9515" t="s">
        <v>561</v>
      </c>
    </row>
    <row r="9516" spans="1:20">
      <c r="A9516" t="s">
        <v>903</v>
      </c>
      <c r="B9516" t="s">
        <v>890</v>
      </c>
      <c r="C9516" t="s">
        <v>904</v>
      </c>
      <c r="D9516" t="s">
        <v>905</v>
      </c>
      <c r="E9516" t="s">
        <v>25</v>
      </c>
      <c r="F9516" s="1">
        <v>32993</v>
      </c>
      <c r="G9516" t="s">
        <v>3202</v>
      </c>
      <c r="H9516">
        <v>201504</v>
      </c>
      <c r="I9516" t="s">
        <v>27</v>
      </c>
      <c r="J9516" t="s">
        <v>28</v>
      </c>
      <c r="K9516" t="s">
        <v>29</v>
      </c>
      <c r="L9516" t="s">
        <v>30</v>
      </c>
      <c r="M9516" t="s">
        <v>31</v>
      </c>
      <c r="N9516" t="s">
        <v>32</v>
      </c>
      <c r="O9516">
        <v>225.35</v>
      </c>
      <c r="P9516" t="s">
        <v>890</v>
      </c>
      <c r="Q9516" t="s">
        <v>903</v>
      </c>
      <c r="R9516" t="s">
        <v>893</v>
      </c>
      <c r="S9516" t="s">
        <v>34</v>
      </c>
      <c r="T9516" t="s">
        <v>561</v>
      </c>
    </row>
    <row r="9517" spans="1:20">
      <c r="A9517" t="s">
        <v>903</v>
      </c>
      <c r="B9517" t="s">
        <v>890</v>
      </c>
      <c r="C9517" t="s">
        <v>904</v>
      </c>
      <c r="D9517" t="s">
        <v>905</v>
      </c>
      <c r="E9517" t="s">
        <v>25</v>
      </c>
      <c r="F9517" s="1">
        <v>32993</v>
      </c>
      <c r="G9517" t="s">
        <v>3202</v>
      </c>
      <c r="H9517">
        <v>201504</v>
      </c>
      <c r="I9517" t="s">
        <v>27</v>
      </c>
      <c r="J9517" t="s">
        <v>28</v>
      </c>
      <c r="K9517" t="s">
        <v>36</v>
      </c>
      <c r="L9517" t="s">
        <v>30</v>
      </c>
      <c r="M9517" t="s">
        <v>31</v>
      </c>
      <c r="N9517" t="s">
        <v>32</v>
      </c>
      <c r="O9517">
        <v>225.35</v>
      </c>
      <c r="P9517" t="s">
        <v>890</v>
      </c>
      <c r="Q9517" t="s">
        <v>903</v>
      </c>
      <c r="R9517" t="s">
        <v>893</v>
      </c>
      <c r="S9517" t="s">
        <v>34</v>
      </c>
      <c r="T9517" t="s">
        <v>561</v>
      </c>
    </row>
    <row r="9518" spans="1:20">
      <c r="A9518" t="s">
        <v>903</v>
      </c>
      <c r="B9518" t="s">
        <v>890</v>
      </c>
      <c r="C9518" t="s">
        <v>904</v>
      </c>
      <c r="D9518" t="s">
        <v>905</v>
      </c>
      <c r="E9518" t="s">
        <v>25</v>
      </c>
      <c r="F9518" s="1">
        <v>32993</v>
      </c>
      <c r="G9518" t="s">
        <v>3202</v>
      </c>
      <c r="H9518">
        <v>201504</v>
      </c>
      <c r="I9518" t="s">
        <v>27</v>
      </c>
      <c r="J9518" t="s">
        <v>28</v>
      </c>
      <c r="K9518" t="s">
        <v>37</v>
      </c>
      <c r="L9518" t="s">
        <v>30</v>
      </c>
      <c r="M9518" t="s">
        <v>31</v>
      </c>
      <c r="N9518" t="s">
        <v>32</v>
      </c>
      <c r="O9518">
        <v>225.35</v>
      </c>
      <c r="P9518" t="s">
        <v>890</v>
      </c>
      <c r="Q9518" t="s">
        <v>903</v>
      </c>
      <c r="R9518" t="s">
        <v>893</v>
      </c>
      <c r="S9518" t="s">
        <v>34</v>
      </c>
      <c r="T9518" t="s">
        <v>561</v>
      </c>
    </row>
    <row r="9519" spans="1:20">
      <c r="A9519" t="s">
        <v>903</v>
      </c>
      <c r="B9519" t="s">
        <v>890</v>
      </c>
      <c r="C9519" t="s">
        <v>904</v>
      </c>
      <c r="D9519" t="s">
        <v>905</v>
      </c>
      <c r="E9519" t="s">
        <v>25</v>
      </c>
      <c r="F9519" s="1">
        <v>32993</v>
      </c>
      <c r="G9519" t="s">
        <v>3202</v>
      </c>
      <c r="H9519">
        <v>201504</v>
      </c>
      <c r="I9519" t="s">
        <v>27</v>
      </c>
      <c r="J9519" t="s">
        <v>28</v>
      </c>
      <c r="K9519" t="s">
        <v>38</v>
      </c>
      <c r="L9519" t="s">
        <v>30</v>
      </c>
      <c r="M9519" t="s">
        <v>31</v>
      </c>
      <c r="N9519" t="s">
        <v>32</v>
      </c>
      <c r="O9519">
        <v>225.36</v>
      </c>
      <c r="P9519" t="s">
        <v>890</v>
      </c>
      <c r="Q9519" t="s">
        <v>903</v>
      </c>
      <c r="R9519" t="s">
        <v>893</v>
      </c>
      <c r="S9519" t="s">
        <v>34</v>
      </c>
      <c r="T9519" t="s">
        <v>561</v>
      </c>
    </row>
    <row r="9520" spans="1:20">
      <c r="A9520" t="s">
        <v>903</v>
      </c>
      <c r="B9520" t="s">
        <v>890</v>
      </c>
      <c r="C9520" t="s">
        <v>904</v>
      </c>
      <c r="D9520" t="s">
        <v>905</v>
      </c>
      <c r="E9520" t="s">
        <v>25</v>
      </c>
      <c r="F9520" s="1">
        <v>32993</v>
      </c>
      <c r="G9520" t="s">
        <v>3202</v>
      </c>
      <c r="H9520">
        <v>201504</v>
      </c>
      <c r="I9520" t="s">
        <v>27</v>
      </c>
      <c r="J9520" t="s">
        <v>28</v>
      </c>
      <c r="K9520" t="s">
        <v>39</v>
      </c>
      <c r="L9520" t="s">
        <v>30</v>
      </c>
      <c r="M9520" t="s">
        <v>31</v>
      </c>
      <c r="N9520" t="s">
        <v>32</v>
      </c>
      <c r="O9520">
        <v>225.32</v>
      </c>
      <c r="P9520" t="s">
        <v>890</v>
      </c>
      <c r="Q9520" t="s">
        <v>903</v>
      </c>
      <c r="R9520" t="s">
        <v>893</v>
      </c>
      <c r="S9520" t="s">
        <v>34</v>
      </c>
      <c r="T9520" t="s">
        <v>561</v>
      </c>
    </row>
    <row r="9521" spans="1:20">
      <c r="A9521" t="s">
        <v>903</v>
      </c>
      <c r="B9521" t="s">
        <v>890</v>
      </c>
      <c r="C9521" t="s">
        <v>904</v>
      </c>
      <c r="D9521" t="s">
        <v>905</v>
      </c>
      <c r="E9521" t="s">
        <v>25</v>
      </c>
      <c r="F9521" s="1">
        <v>32993</v>
      </c>
      <c r="G9521" t="s">
        <v>3202</v>
      </c>
      <c r="H9521">
        <v>201504</v>
      </c>
      <c r="I9521" t="s">
        <v>27</v>
      </c>
      <c r="J9521" t="s">
        <v>28</v>
      </c>
      <c r="K9521" t="s">
        <v>40</v>
      </c>
      <c r="L9521" t="s">
        <v>30</v>
      </c>
      <c r="M9521" t="s">
        <v>31</v>
      </c>
      <c r="N9521" t="s">
        <v>32</v>
      </c>
      <c r="O9521">
        <v>225.35</v>
      </c>
      <c r="P9521" t="s">
        <v>890</v>
      </c>
      <c r="Q9521" t="s">
        <v>903</v>
      </c>
      <c r="R9521" t="s">
        <v>893</v>
      </c>
      <c r="S9521" t="s">
        <v>34</v>
      </c>
      <c r="T9521" t="s">
        <v>561</v>
      </c>
    </row>
    <row r="9522" spans="1:20">
      <c r="A9522" t="s">
        <v>903</v>
      </c>
      <c r="B9522" t="s">
        <v>890</v>
      </c>
      <c r="C9522" t="s">
        <v>904</v>
      </c>
      <c r="D9522" t="s">
        <v>905</v>
      </c>
      <c r="E9522" t="s">
        <v>25</v>
      </c>
      <c r="F9522" s="1">
        <v>32993</v>
      </c>
      <c r="G9522" t="s">
        <v>3202</v>
      </c>
      <c r="H9522">
        <v>201504</v>
      </c>
      <c r="I9522" t="s">
        <v>27</v>
      </c>
      <c r="J9522" t="s">
        <v>28</v>
      </c>
      <c r="K9522" t="s">
        <v>41</v>
      </c>
      <c r="L9522" t="s">
        <v>30</v>
      </c>
      <c r="M9522" t="s">
        <v>31</v>
      </c>
      <c r="N9522" t="s">
        <v>32</v>
      </c>
      <c r="O9522">
        <v>225.36</v>
      </c>
      <c r="P9522" t="s">
        <v>890</v>
      </c>
      <c r="Q9522" t="s">
        <v>903</v>
      </c>
      <c r="R9522" t="s">
        <v>893</v>
      </c>
      <c r="S9522" t="s">
        <v>34</v>
      </c>
      <c r="T9522" t="s">
        <v>561</v>
      </c>
    </row>
    <row r="9523" spans="1:20">
      <c r="A9523" t="s">
        <v>903</v>
      </c>
      <c r="B9523" t="s">
        <v>890</v>
      </c>
      <c r="C9523" t="s">
        <v>904</v>
      </c>
      <c r="D9523" t="s">
        <v>905</v>
      </c>
      <c r="E9523" t="s">
        <v>25</v>
      </c>
      <c r="F9523" s="1">
        <v>32993</v>
      </c>
      <c r="G9523" t="s">
        <v>3202</v>
      </c>
      <c r="H9523">
        <v>201504</v>
      </c>
      <c r="I9523" t="s">
        <v>27</v>
      </c>
      <c r="J9523" t="s">
        <v>28</v>
      </c>
      <c r="K9523" t="s">
        <v>44</v>
      </c>
      <c r="L9523" t="s">
        <v>30</v>
      </c>
      <c r="M9523" t="s">
        <v>31</v>
      </c>
      <c r="N9523" t="s">
        <v>32</v>
      </c>
      <c r="O9523">
        <v>225.35</v>
      </c>
      <c r="P9523" t="s">
        <v>890</v>
      </c>
      <c r="Q9523" t="s">
        <v>903</v>
      </c>
      <c r="R9523" t="s">
        <v>893</v>
      </c>
      <c r="S9523" t="s">
        <v>34</v>
      </c>
      <c r="T9523" t="s">
        <v>561</v>
      </c>
    </row>
    <row r="9524" spans="1:20">
      <c r="A9524" t="s">
        <v>911</v>
      </c>
      <c r="B9524" t="s">
        <v>890</v>
      </c>
      <c r="C9524" t="s">
        <v>912</v>
      </c>
      <c r="D9524" t="s">
        <v>913</v>
      </c>
      <c r="E9524" t="s">
        <v>25</v>
      </c>
      <c r="F9524" s="1">
        <v>32993</v>
      </c>
      <c r="G9524" t="s">
        <v>3202</v>
      </c>
      <c r="H9524">
        <v>201504</v>
      </c>
      <c r="I9524" t="s">
        <v>27</v>
      </c>
      <c r="J9524" t="s">
        <v>53</v>
      </c>
      <c r="K9524" t="s">
        <v>29</v>
      </c>
      <c r="L9524" t="s">
        <v>54</v>
      </c>
      <c r="M9524" t="s">
        <v>31</v>
      </c>
      <c r="N9524" t="s">
        <v>32</v>
      </c>
      <c r="O9524">
        <v>4042.89</v>
      </c>
      <c r="P9524" t="s">
        <v>890</v>
      </c>
      <c r="Q9524" t="s">
        <v>911</v>
      </c>
      <c r="R9524" t="s">
        <v>893</v>
      </c>
      <c r="S9524" t="s">
        <v>34</v>
      </c>
      <c r="T9524" t="s">
        <v>561</v>
      </c>
    </row>
    <row r="9525" spans="1:20">
      <c r="A9525" t="s">
        <v>911</v>
      </c>
      <c r="B9525" t="s">
        <v>890</v>
      </c>
      <c r="C9525" t="s">
        <v>912</v>
      </c>
      <c r="D9525" t="s">
        <v>913</v>
      </c>
      <c r="E9525" t="s">
        <v>25</v>
      </c>
      <c r="F9525" s="1">
        <v>32993</v>
      </c>
      <c r="G9525" t="s">
        <v>3202</v>
      </c>
      <c r="H9525">
        <v>201504</v>
      </c>
      <c r="I9525" t="s">
        <v>27</v>
      </c>
      <c r="J9525" t="s">
        <v>53</v>
      </c>
      <c r="K9525" t="s">
        <v>36</v>
      </c>
      <c r="L9525" t="s">
        <v>54</v>
      </c>
      <c r="M9525" t="s">
        <v>31</v>
      </c>
      <c r="N9525" t="s">
        <v>32</v>
      </c>
      <c r="O9525">
        <v>363.95</v>
      </c>
      <c r="P9525" t="s">
        <v>890</v>
      </c>
      <c r="Q9525" t="s">
        <v>911</v>
      </c>
      <c r="R9525" t="s">
        <v>893</v>
      </c>
      <c r="S9525" t="s">
        <v>34</v>
      </c>
      <c r="T9525" t="s">
        <v>561</v>
      </c>
    </row>
    <row r="9526" spans="1:20">
      <c r="A9526" t="s">
        <v>900</v>
      </c>
      <c r="B9526" t="s">
        <v>890</v>
      </c>
      <c r="C9526" t="s">
        <v>2469</v>
      </c>
      <c r="D9526" t="s">
        <v>2470</v>
      </c>
      <c r="E9526" t="s">
        <v>25</v>
      </c>
      <c r="F9526" s="1">
        <v>18629</v>
      </c>
      <c r="G9526" t="s">
        <v>3202</v>
      </c>
      <c r="H9526">
        <v>201504</v>
      </c>
      <c r="I9526" t="s">
        <v>27</v>
      </c>
      <c r="J9526" t="s">
        <v>28</v>
      </c>
      <c r="K9526" t="s">
        <v>29</v>
      </c>
      <c r="L9526" t="s">
        <v>30</v>
      </c>
      <c r="M9526" t="s">
        <v>31</v>
      </c>
      <c r="N9526" t="s">
        <v>32</v>
      </c>
      <c r="O9526">
        <v>63.58</v>
      </c>
      <c r="P9526" t="s">
        <v>890</v>
      </c>
      <c r="Q9526" t="s">
        <v>900</v>
      </c>
      <c r="R9526" t="s">
        <v>893</v>
      </c>
      <c r="S9526" t="s">
        <v>34</v>
      </c>
      <c r="T9526" t="s">
        <v>561</v>
      </c>
    </row>
    <row r="9527" spans="1:20">
      <c r="A9527" t="s">
        <v>900</v>
      </c>
      <c r="B9527" t="s">
        <v>890</v>
      </c>
      <c r="C9527" t="s">
        <v>2469</v>
      </c>
      <c r="D9527" t="s">
        <v>2470</v>
      </c>
      <c r="E9527" t="s">
        <v>25</v>
      </c>
      <c r="F9527" s="1">
        <v>18629</v>
      </c>
      <c r="G9527" t="s">
        <v>3202</v>
      </c>
      <c r="H9527">
        <v>201504</v>
      </c>
      <c r="I9527" t="s">
        <v>27</v>
      </c>
      <c r="J9527" t="s">
        <v>28</v>
      </c>
      <c r="K9527" t="s">
        <v>36</v>
      </c>
      <c r="L9527" t="s">
        <v>30</v>
      </c>
      <c r="M9527" t="s">
        <v>31</v>
      </c>
      <c r="N9527" t="s">
        <v>32</v>
      </c>
      <c r="O9527">
        <v>12.950000000000001</v>
      </c>
      <c r="P9527" t="s">
        <v>890</v>
      </c>
      <c r="Q9527" t="s">
        <v>900</v>
      </c>
      <c r="R9527" t="s">
        <v>893</v>
      </c>
      <c r="S9527" t="s">
        <v>34</v>
      </c>
      <c r="T9527" t="s">
        <v>561</v>
      </c>
    </row>
    <row r="9528" spans="1:20">
      <c r="A9528" t="s">
        <v>906</v>
      </c>
      <c r="B9528" t="s">
        <v>890</v>
      </c>
      <c r="C9528" t="s">
        <v>916</v>
      </c>
      <c r="D9528" t="s">
        <v>917</v>
      </c>
      <c r="E9528" t="s">
        <v>25</v>
      </c>
      <c r="F9528" s="1">
        <v>32993</v>
      </c>
      <c r="G9528" t="s">
        <v>3202</v>
      </c>
      <c r="H9528">
        <v>201504</v>
      </c>
      <c r="I9528" t="s">
        <v>27</v>
      </c>
      <c r="J9528" t="s">
        <v>53</v>
      </c>
      <c r="K9528" t="s">
        <v>29</v>
      </c>
      <c r="L9528" t="s">
        <v>54</v>
      </c>
      <c r="M9528" t="s">
        <v>31</v>
      </c>
      <c r="N9528" t="s">
        <v>32</v>
      </c>
      <c r="O9528">
        <v>127.55</v>
      </c>
      <c r="P9528" t="s">
        <v>890</v>
      </c>
      <c r="Q9528" t="s">
        <v>906</v>
      </c>
      <c r="R9528" t="s">
        <v>893</v>
      </c>
      <c r="S9528" t="s">
        <v>34</v>
      </c>
      <c r="T9528" t="s">
        <v>561</v>
      </c>
    </row>
    <row r="9529" spans="1:20">
      <c r="A9529" t="s">
        <v>906</v>
      </c>
      <c r="B9529" t="s">
        <v>890</v>
      </c>
      <c r="C9529" t="s">
        <v>916</v>
      </c>
      <c r="D9529" t="s">
        <v>917</v>
      </c>
      <c r="E9529" t="s">
        <v>25</v>
      </c>
      <c r="F9529" s="1">
        <v>32993</v>
      </c>
      <c r="G9529" t="s">
        <v>3202</v>
      </c>
      <c r="H9529">
        <v>201504</v>
      </c>
      <c r="I9529" t="s">
        <v>27</v>
      </c>
      <c r="J9529" t="s">
        <v>53</v>
      </c>
      <c r="K9529" t="s">
        <v>36</v>
      </c>
      <c r="L9529" t="s">
        <v>54</v>
      </c>
      <c r="M9529" t="s">
        <v>31</v>
      </c>
      <c r="N9529" t="s">
        <v>32</v>
      </c>
      <c r="O9529">
        <v>115.13</v>
      </c>
      <c r="P9529" t="s">
        <v>890</v>
      </c>
      <c r="Q9529" t="s">
        <v>906</v>
      </c>
      <c r="R9529" t="s">
        <v>893</v>
      </c>
      <c r="S9529" t="s">
        <v>34</v>
      </c>
      <c r="T9529" t="s">
        <v>561</v>
      </c>
    </row>
    <row r="9530" spans="1:20">
      <c r="A9530" t="s">
        <v>906</v>
      </c>
      <c r="B9530" t="s">
        <v>890</v>
      </c>
      <c r="C9530" t="s">
        <v>916</v>
      </c>
      <c r="D9530" t="s">
        <v>917</v>
      </c>
      <c r="E9530" t="s">
        <v>25</v>
      </c>
      <c r="F9530" s="1">
        <v>32993</v>
      </c>
      <c r="G9530" t="s">
        <v>3202</v>
      </c>
      <c r="H9530">
        <v>201504</v>
      </c>
      <c r="I9530" t="s">
        <v>27</v>
      </c>
      <c r="J9530" t="s">
        <v>53</v>
      </c>
      <c r="K9530" t="s">
        <v>37</v>
      </c>
      <c r="L9530" t="s">
        <v>54</v>
      </c>
      <c r="M9530" t="s">
        <v>31</v>
      </c>
      <c r="N9530" t="s">
        <v>32</v>
      </c>
      <c r="O9530">
        <v>3.2600000000000002</v>
      </c>
      <c r="P9530" t="s">
        <v>890</v>
      </c>
      <c r="Q9530" t="s">
        <v>906</v>
      </c>
      <c r="R9530" t="s">
        <v>893</v>
      </c>
      <c r="S9530" t="s">
        <v>34</v>
      </c>
      <c r="T9530" t="s">
        <v>561</v>
      </c>
    </row>
    <row r="9531" spans="1:20">
      <c r="A9531" t="s">
        <v>906</v>
      </c>
      <c r="B9531" t="s">
        <v>890</v>
      </c>
      <c r="C9531" t="s">
        <v>916</v>
      </c>
      <c r="D9531" t="s">
        <v>917</v>
      </c>
      <c r="E9531" t="s">
        <v>25</v>
      </c>
      <c r="F9531" s="1">
        <v>32993</v>
      </c>
      <c r="G9531" t="s">
        <v>3202</v>
      </c>
      <c r="H9531">
        <v>201504</v>
      </c>
      <c r="I9531" t="s">
        <v>27</v>
      </c>
      <c r="J9531" t="s">
        <v>53</v>
      </c>
      <c r="K9531" t="s">
        <v>38</v>
      </c>
      <c r="L9531" t="s">
        <v>54</v>
      </c>
      <c r="M9531" t="s">
        <v>31</v>
      </c>
      <c r="N9531" t="s">
        <v>32</v>
      </c>
      <c r="O9531">
        <v>26.61</v>
      </c>
      <c r="P9531" t="s">
        <v>890</v>
      </c>
      <c r="Q9531" t="s">
        <v>906</v>
      </c>
      <c r="R9531" t="s">
        <v>893</v>
      </c>
      <c r="S9531" t="s">
        <v>34</v>
      </c>
      <c r="T9531" t="s">
        <v>561</v>
      </c>
    </row>
    <row r="9532" spans="1:20">
      <c r="A9532" t="s">
        <v>906</v>
      </c>
      <c r="B9532" t="s">
        <v>890</v>
      </c>
      <c r="C9532" t="s">
        <v>916</v>
      </c>
      <c r="D9532" t="s">
        <v>917</v>
      </c>
      <c r="E9532" t="s">
        <v>25</v>
      </c>
      <c r="F9532" s="1">
        <v>32993</v>
      </c>
      <c r="G9532" t="s">
        <v>3202</v>
      </c>
      <c r="H9532">
        <v>201504</v>
      </c>
      <c r="I9532" t="s">
        <v>27</v>
      </c>
      <c r="J9532" t="s">
        <v>53</v>
      </c>
      <c r="K9532" t="s">
        <v>39</v>
      </c>
      <c r="L9532" t="s">
        <v>54</v>
      </c>
      <c r="M9532" t="s">
        <v>31</v>
      </c>
      <c r="N9532" t="s">
        <v>32</v>
      </c>
      <c r="O9532">
        <v>7.36</v>
      </c>
      <c r="P9532" t="s">
        <v>890</v>
      </c>
      <c r="Q9532" t="s">
        <v>906</v>
      </c>
      <c r="R9532" t="s">
        <v>893</v>
      </c>
      <c r="S9532" t="s">
        <v>34</v>
      </c>
      <c r="T9532" t="s">
        <v>561</v>
      </c>
    </row>
    <row r="9533" spans="1:20">
      <c r="A9533" t="s">
        <v>906</v>
      </c>
      <c r="B9533" t="s">
        <v>890</v>
      </c>
      <c r="C9533" t="s">
        <v>916</v>
      </c>
      <c r="D9533" t="s">
        <v>917</v>
      </c>
      <c r="E9533" t="s">
        <v>25</v>
      </c>
      <c r="F9533" s="1">
        <v>32993</v>
      </c>
      <c r="G9533" t="s">
        <v>3202</v>
      </c>
      <c r="H9533">
        <v>201504</v>
      </c>
      <c r="I9533" t="s">
        <v>27</v>
      </c>
      <c r="J9533" t="s">
        <v>53</v>
      </c>
      <c r="K9533" t="s">
        <v>40</v>
      </c>
      <c r="L9533" t="s">
        <v>54</v>
      </c>
      <c r="M9533" t="s">
        <v>31</v>
      </c>
      <c r="N9533" t="s">
        <v>32</v>
      </c>
      <c r="O9533">
        <v>6.32</v>
      </c>
      <c r="P9533" t="s">
        <v>890</v>
      </c>
      <c r="Q9533" t="s">
        <v>906</v>
      </c>
      <c r="R9533" t="s">
        <v>893</v>
      </c>
      <c r="S9533" t="s">
        <v>34</v>
      </c>
      <c r="T9533" t="s">
        <v>561</v>
      </c>
    </row>
    <row r="9534" spans="1:20">
      <c r="A9534" t="s">
        <v>906</v>
      </c>
      <c r="B9534" t="s">
        <v>890</v>
      </c>
      <c r="C9534" t="s">
        <v>916</v>
      </c>
      <c r="D9534" t="s">
        <v>917</v>
      </c>
      <c r="E9534" t="s">
        <v>25</v>
      </c>
      <c r="F9534" s="1">
        <v>32993</v>
      </c>
      <c r="G9534" t="s">
        <v>3202</v>
      </c>
      <c r="H9534">
        <v>201504</v>
      </c>
      <c r="I9534" t="s">
        <v>27</v>
      </c>
      <c r="J9534" t="s">
        <v>53</v>
      </c>
      <c r="K9534" t="s">
        <v>44</v>
      </c>
      <c r="L9534" t="s">
        <v>54</v>
      </c>
      <c r="M9534" t="s">
        <v>31</v>
      </c>
      <c r="N9534" t="s">
        <v>32</v>
      </c>
      <c r="O9534">
        <v>0.5</v>
      </c>
      <c r="P9534" t="s">
        <v>890</v>
      </c>
      <c r="Q9534" t="s">
        <v>906</v>
      </c>
      <c r="R9534" t="s">
        <v>893</v>
      </c>
      <c r="S9534" t="s">
        <v>34</v>
      </c>
      <c r="T9534" t="s">
        <v>561</v>
      </c>
    </row>
    <row r="9535" spans="1:20">
      <c r="A9535" t="s">
        <v>918</v>
      </c>
      <c r="B9535" t="s">
        <v>890</v>
      </c>
      <c r="C9535" t="s">
        <v>919</v>
      </c>
      <c r="D9535" t="s">
        <v>920</v>
      </c>
      <c r="E9535" t="s">
        <v>25</v>
      </c>
      <c r="F9535" s="1">
        <v>32993</v>
      </c>
      <c r="G9535" t="s">
        <v>3202</v>
      </c>
      <c r="H9535">
        <v>201504</v>
      </c>
      <c r="I9535" t="s">
        <v>27</v>
      </c>
      <c r="J9535" t="s">
        <v>28</v>
      </c>
      <c r="K9535" t="s">
        <v>29</v>
      </c>
      <c r="L9535" t="s">
        <v>30</v>
      </c>
      <c r="M9535" t="s">
        <v>31</v>
      </c>
      <c r="N9535" t="s">
        <v>32</v>
      </c>
      <c r="O9535">
        <v>208.57</v>
      </c>
      <c r="P9535" t="s">
        <v>890</v>
      </c>
      <c r="Q9535" t="s">
        <v>918</v>
      </c>
      <c r="R9535" t="s">
        <v>893</v>
      </c>
      <c r="S9535" t="s">
        <v>34</v>
      </c>
      <c r="T9535" t="s">
        <v>561</v>
      </c>
    </row>
    <row r="9536" spans="1:20">
      <c r="A9536" t="s">
        <v>918</v>
      </c>
      <c r="B9536" t="s">
        <v>890</v>
      </c>
      <c r="C9536" t="s">
        <v>919</v>
      </c>
      <c r="D9536" t="s">
        <v>920</v>
      </c>
      <c r="E9536" t="s">
        <v>25</v>
      </c>
      <c r="F9536" s="1">
        <v>32993</v>
      </c>
      <c r="G9536" t="s">
        <v>3202</v>
      </c>
      <c r="H9536">
        <v>201504</v>
      </c>
      <c r="I9536" t="s">
        <v>27</v>
      </c>
      <c r="J9536" t="s">
        <v>28</v>
      </c>
      <c r="K9536" t="s">
        <v>36</v>
      </c>
      <c r="L9536" t="s">
        <v>30</v>
      </c>
      <c r="M9536" t="s">
        <v>31</v>
      </c>
      <c r="N9536" t="s">
        <v>32</v>
      </c>
      <c r="O9536">
        <v>208.55</v>
      </c>
      <c r="P9536" t="s">
        <v>890</v>
      </c>
      <c r="Q9536" t="s">
        <v>918</v>
      </c>
      <c r="R9536" t="s">
        <v>893</v>
      </c>
      <c r="S9536" t="s">
        <v>34</v>
      </c>
      <c r="T9536" t="s">
        <v>561</v>
      </c>
    </row>
    <row r="9537" spans="1:20">
      <c r="A9537" t="s">
        <v>918</v>
      </c>
      <c r="B9537" t="s">
        <v>890</v>
      </c>
      <c r="C9537" t="s">
        <v>919</v>
      </c>
      <c r="D9537" t="s">
        <v>920</v>
      </c>
      <c r="E9537" t="s">
        <v>25</v>
      </c>
      <c r="F9537" s="1">
        <v>32993</v>
      </c>
      <c r="G9537" t="s">
        <v>3202</v>
      </c>
      <c r="H9537">
        <v>201504</v>
      </c>
      <c r="I9537" t="s">
        <v>27</v>
      </c>
      <c r="J9537" t="s">
        <v>28</v>
      </c>
      <c r="K9537" t="s">
        <v>37</v>
      </c>
      <c r="L9537" t="s">
        <v>30</v>
      </c>
      <c r="M9537" t="s">
        <v>31</v>
      </c>
      <c r="N9537" t="s">
        <v>32</v>
      </c>
      <c r="O9537">
        <v>208.57</v>
      </c>
      <c r="P9537" t="s">
        <v>890</v>
      </c>
      <c r="Q9537" t="s">
        <v>918</v>
      </c>
      <c r="R9537" t="s">
        <v>893</v>
      </c>
      <c r="S9537" t="s">
        <v>34</v>
      </c>
      <c r="T9537" t="s">
        <v>561</v>
      </c>
    </row>
    <row r="9538" spans="1:20">
      <c r="A9538" t="s">
        <v>918</v>
      </c>
      <c r="B9538" t="s">
        <v>890</v>
      </c>
      <c r="C9538" t="s">
        <v>919</v>
      </c>
      <c r="D9538" t="s">
        <v>920</v>
      </c>
      <c r="E9538" t="s">
        <v>25</v>
      </c>
      <c r="F9538" s="1">
        <v>32993</v>
      </c>
      <c r="G9538" t="s">
        <v>3202</v>
      </c>
      <c r="H9538">
        <v>201504</v>
      </c>
      <c r="I9538" t="s">
        <v>27</v>
      </c>
      <c r="J9538" t="s">
        <v>28</v>
      </c>
      <c r="K9538" t="s">
        <v>38</v>
      </c>
      <c r="L9538" t="s">
        <v>30</v>
      </c>
      <c r="M9538" t="s">
        <v>31</v>
      </c>
      <c r="N9538" t="s">
        <v>32</v>
      </c>
      <c r="O9538">
        <v>208.57</v>
      </c>
      <c r="P9538" t="s">
        <v>890</v>
      </c>
      <c r="Q9538" t="s">
        <v>918</v>
      </c>
      <c r="R9538" t="s">
        <v>893</v>
      </c>
      <c r="S9538" t="s">
        <v>34</v>
      </c>
      <c r="T9538" t="s">
        <v>561</v>
      </c>
    </row>
    <row r="9539" spans="1:20">
      <c r="A9539" t="s">
        <v>918</v>
      </c>
      <c r="B9539" t="s">
        <v>890</v>
      </c>
      <c r="C9539" t="s">
        <v>919</v>
      </c>
      <c r="D9539" t="s">
        <v>920</v>
      </c>
      <c r="E9539" t="s">
        <v>25</v>
      </c>
      <c r="F9539" s="1">
        <v>32993</v>
      </c>
      <c r="G9539" t="s">
        <v>3202</v>
      </c>
      <c r="H9539">
        <v>201504</v>
      </c>
      <c r="I9539" t="s">
        <v>27</v>
      </c>
      <c r="J9539" t="s">
        <v>28</v>
      </c>
      <c r="K9539" t="s">
        <v>39</v>
      </c>
      <c r="L9539" t="s">
        <v>30</v>
      </c>
      <c r="M9539" t="s">
        <v>31</v>
      </c>
      <c r="N9539" t="s">
        <v>32</v>
      </c>
      <c r="O9539">
        <v>208.57</v>
      </c>
      <c r="P9539" t="s">
        <v>890</v>
      </c>
      <c r="Q9539" t="s">
        <v>918</v>
      </c>
      <c r="R9539" t="s">
        <v>893</v>
      </c>
      <c r="S9539" t="s">
        <v>34</v>
      </c>
      <c r="T9539" t="s">
        <v>561</v>
      </c>
    </row>
    <row r="9540" spans="1:20">
      <c r="A9540" t="s">
        <v>906</v>
      </c>
      <c r="B9540" t="s">
        <v>890</v>
      </c>
      <c r="C9540" t="s">
        <v>921</v>
      </c>
      <c r="D9540" t="s">
        <v>922</v>
      </c>
      <c r="E9540" t="s">
        <v>25</v>
      </c>
      <c r="F9540" s="1">
        <v>32993</v>
      </c>
      <c r="G9540" t="s">
        <v>3202</v>
      </c>
      <c r="H9540">
        <v>201504</v>
      </c>
      <c r="I9540" t="s">
        <v>27</v>
      </c>
      <c r="J9540" t="s">
        <v>28</v>
      </c>
      <c r="K9540" t="s">
        <v>29</v>
      </c>
      <c r="L9540" t="s">
        <v>30</v>
      </c>
      <c r="M9540" t="s">
        <v>31</v>
      </c>
      <c r="N9540" t="s">
        <v>32</v>
      </c>
      <c r="O9540">
        <v>337.76</v>
      </c>
      <c r="P9540" t="s">
        <v>890</v>
      </c>
      <c r="Q9540" t="s">
        <v>906</v>
      </c>
      <c r="R9540" t="s">
        <v>893</v>
      </c>
      <c r="S9540" t="s">
        <v>34</v>
      </c>
      <c r="T9540" t="s">
        <v>561</v>
      </c>
    </row>
    <row r="9541" spans="1:20">
      <c r="A9541" t="s">
        <v>906</v>
      </c>
      <c r="B9541" t="s">
        <v>890</v>
      </c>
      <c r="C9541" t="s">
        <v>921</v>
      </c>
      <c r="D9541" t="s">
        <v>922</v>
      </c>
      <c r="E9541" t="s">
        <v>25</v>
      </c>
      <c r="F9541" s="1">
        <v>32993</v>
      </c>
      <c r="G9541" t="s">
        <v>3202</v>
      </c>
      <c r="H9541">
        <v>201504</v>
      </c>
      <c r="I9541" t="s">
        <v>27</v>
      </c>
      <c r="J9541" t="s">
        <v>28</v>
      </c>
      <c r="K9541" t="s">
        <v>36</v>
      </c>
      <c r="L9541" t="s">
        <v>30</v>
      </c>
      <c r="M9541" t="s">
        <v>31</v>
      </c>
      <c r="N9541" t="s">
        <v>32</v>
      </c>
      <c r="O9541">
        <v>628.82000000000005</v>
      </c>
      <c r="P9541" t="s">
        <v>890</v>
      </c>
      <c r="Q9541" t="s">
        <v>906</v>
      </c>
      <c r="R9541" t="s">
        <v>893</v>
      </c>
      <c r="S9541" t="s">
        <v>34</v>
      </c>
      <c r="T9541" t="s">
        <v>561</v>
      </c>
    </row>
    <row r="9542" spans="1:20">
      <c r="A9542" t="s">
        <v>906</v>
      </c>
      <c r="B9542" t="s">
        <v>890</v>
      </c>
      <c r="C9542" t="s">
        <v>921</v>
      </c>
      <c r="D9542" t="s">
        <v>922</v>
      </c>
      <c r="E9542" t="s">
        <v>25</v>
      </c>
      <c r="F9542" s="1">
        <v>32993</v>
      </c>
      <c r="G9542" t="s">
        <v>3202</v>
      </c>
      <c r="H9542">
        <v>201504</v>
      </c>
      <c r="I9542" t="s">
        <v>27</v>
      </c>
      <c r="J9542" t="s">
        <v>28</v>
      </c>
      <c r="K9542" t="s">
        <v>37</v>
      </c>
      <c r="L9542" t="s">
        <v>30</v>
      </c>
      <c r="M9542" t="s">
        <v>31</v>
      </c>
      <c r="N9542" t="s">
        <v>32</v>
      </c>
      <c r="O9542">
        <v>54.59</v>
      </c>
      <c r="P9542" t="s">
        <v>890</v>
      </c>
      <c r="Q9542" t="s">
        <v>906</v>
      </c>
      <c r="R9542" t="s">
        <v>893</v>
      </c>
      <c r="S9542" t="s">
        <v>34</v>
      </c>
      <c r="T9542" t="s">
        <v>561</v>
      </c>
    </row>
    <row r="9543" spans="1:20">
      <c r="A9543" t="s">
        <v>906</v>
      </c>
      <c r="B9543" t="s">
        <v>890</v>
      </c>
      <c r="C9543" t="s">
        <v>921</v>
      </c>
      <c r="D9543" t="s">
        <v>922</v>
      </c>
      <c r="E9543" t="s">
        <v>25</v>
      </c>
      <c r="F9543" s="1">
        <v>32993</v>
      </c>
      <c r="G9543" t="s">
        <v>3202</v>
      </c>
      <c r="H9543">
        <v>201504</v>
      </c>
      <c r="I9543" t="s">
        <v>27</v>
      </c>
      <c r="J9543" t="s">
        <v>28</v>
      </c>
      <c r="K9543" t="s">
        <v>38</v>
      </c>
      <c r="L9543" t="s">
        <v>30</v>
      </c>
      <c r="M9543" t="s">
        <v>31</v>
      </c>
      <c r="N9543" t="s">
        <v>32</v>
      </c>
      <c r="O9543">
        <v>66.239999999999995</v>
      </c>
      <c r="P9543" t="s">
        <v>890</v>
      </c>
      <c r="Q9543" t="s">
        <v>906</v>
      </c>
      <c r="R9543" t="s">
        <v>893</v>
      </c>
      <c r="S9543" t="s">
        <v>34</v>
      </c>
      <c r="T9543" t="s">
        <v>561</v>
      </c>
    </row>
    <row r="9544" spans="1:20">
      <c r="A9544" t="s">
        <v>906</v>
      </c>
      <c r="B9544" t="s">
        <v>890</v>
      </c>
      <c r="C9544" t="s">
        <v>921</v>
      </c>
      <c r="D9544" t="s">
        <v>922</v>
      </c>
      <c r="E9544" t="s">
        <v>25</v>
      </c>
      <c r="F9544" s="1">
        <v>32993</v>
      </c>
      <c r="G9544" t="s">
        <v>3202</v>
      </c>
      <c r="H9544">
        <v>201504</v>
      </c>
      <c r="I9544" t="s">
        <v>27</v>
      </c>
      <c r="J9544" t="s">
        <v>28</v>
      </c>
      <c r="K9544" t="s">
        <v>39</v>
      </c>
      <c r="L9544" t="s">
        <v>30</v>
      </c>
      <c r="M9544" t="s">
        <v>31</v>
      </c>
      <c r="N9544" t="s">
        <v>32</v>
      </c>
      <c r="O9544">
        <v>54.59</v>
      </c>
      <c r="P9544" t="s">
        <v>890</v>
      </c>
      <c r="Q9544" t="s">
        <v>906</v>
      </c>
      <c r="R9544" t="s">
        <v>893</v>
      </c>
      <c r="S9544" t="s">
        <v>34</v>
      </c>
      <c r="T9544" t="s">
        <v>561</v>
      </c>
    </row>
    <row r="9545" spans="1:20">
      <c r="A9545" t="s">
        <v>906</v>
      </c>
      <c r="B9545" t="s">
        <v>890</v>
      </c>
      <c r="C9545" t="s">
        <v>921</v>
      </c>
      <c r="D9545" t="s">
        <v>922</v>
      </c>
      <c r="E9545" t="s">
        <v>25</v>
      </c>
      <c r="F9545" s="1">
        <v>32993</v>
      </c>
      <c r="G9545" t="s">
        <v>3202</v>
      </c>
      <c r="H9545">
        <v>201504</v>
      </c>
      <c r="I9545" t="s">
        <v>27</v>
      </c>
      <c r="J9545" t="s">
        <v>28</v>
      </c>
      <c r="K9545" t="s">
        <v>40</v>
      </c>
      <c r="L9545" t="s">
        <v>30</v>
      </c>
      <c r="M9545" t="s">
        <v>31</v>
      </c>
      <c r="N9545" t="s">
        <v>32</v>
      </c>
      <c r="O9545">
        <v>59.02</v>
      </c>
      <c r="P9545" t="s">
        <v>890</v>
      </c>
      <c r="Q9545" t="s">
        <v>906</v>
      </c>
      <c r="R9545" t="s">
        <v>893</v>
      </c>
      <c r="S9545" t="s">
        <v>34</v>
      </c>
      <c r="T9545" t="s">
        <v>561</v>
      </c>
    </row>
    <row r="9546" spans="1:20">
      <c r="A9546" t="s">
        <v>923</v>
      </c>
      <c r="B9546" t="s">
        <v>890</v>
      </c>
      <c r="C9546" t="s">
        <v>924</v>
      </c>
      <c r="D9546" t="s">
        <v>925</v>
      </c>
      <c r="E9546" t="s">
        <v>25</v>
      </c>
      <c r="F9546" s="1">
        <v>34579</v>
      </c>
      <c r="G9546" t="s">
        <v>3202</v>
      </c>
      <c r="H9546">
        <v>201504</v>
      </c>
      <c r="I9546" t="s">
        <v>27</v>
      </c>
      <c r="J9546" t="s">
        <v>53</v>
      </c>
      <c r="K9546" t="s">
        <v>29</v>
      </c>
      <c r="L9546" t="s">
        <v>54</v>
      </c>
      <c r="M9546" t="s">
        <v>31</v>
      </c>
      <c r="N9546" t="s">
        <v>32</v>
      </c>
      <c r="O9546">
        <v>11357.91</v>
      </c>
      <c r="P9546" t="s">
        <v>890</v>
      </c>
      <c r="Q9546" t="s">
        <v>923</v>
      </c>
      <c r="R9546" t="s">
        <v>893</v>
      </c>
      <c r="S9546" t="s">
        <v>34</v>
      </c>
      <c r="T9546" t="s">
        <v>561</v>
      </c>
    </row>
    <row r="9547" spans="1:20">
      <c r="A9547" t="s">
        <v>923</v>
      </c>
      <c r="B9547" t="s">
        <v>890</v>
      </c>
      <c r="C9547" t="s">
        <v>924</v>
      </c>
      <c r="D9547" t="s">
        <v>925</v>
      </c>
      <c r="E9547" t="s">
        <v>25</v>
      </c>
      <c r="F9547" s="1">
        <v>34579</v>
      </c>
      <c r="G9547" t="s">
        <v>3202</v>
      </c>
      <c r="H9547">
        <v>201504</v>
      </c>
      <c r="I9547" t="s">
        <v>27</v>
      </c>
      <c r="J9547" t="s">
        <v>53</v>
      </c>
      <c r="K9547" t="s">
        <v>36</v>
      </c>
      <c r="L9547" t="s">
        <v>54</v>
      </c>
      <c r="M9547" t="s">
        <v>31</v>
      </c>
      <c r="N9547" t="s">
        <v>32</v>
      </c>
      <c r="O9547">
        <v>6800.6900000000005</v>
      </c>
      <c r="P9547" t="s">
        <v>890</v>
      </c>
      <c r="Q9547" t="s">
        <v>923</v>
      </c>
      <c r="R9547" t="s">
        <v>893</v>
      </c>
      <c r="S9547" t="s">
        <v>34</v>
      </c>
      <c r="T9547" t="s">
        <v>561</v>
      </c>
    </row>
    <row r="9548" spans="1:20">
      <c r="A9548" t="s">
        <v>923</v>
      </c>
      <c r="B9548" t="s">
        <v>890</v>
      </c>
      <c r="C9548" t="s">
        <v>924</v>
      </c>
      <c r="D9548" t="s">
        <v>925</v>
      </c>
      <c r="E9548" t="s">
        <v>25</v>
      </c>
      <c r="F9548" s="1">
        <v>34579</v>
      </c>
      <c r="G9548" t="s">
        <v>3202</v>
      </c>
      <c r="H9548">
        <v>201504</v>
      </c>
      <c r="I9548" t="s">
        <v>27</v>
      </c>
      <c r="J9548" t="s">
        <v>53</v>
      </c>
      <c r="K9548" t="s">
        <v>37</v>
      </c>
      <c r="L9548" t="s">
        <v>54</v>
      </c>
      <c r="M9548" t="s">
        <v>31</v>
      </c>
      <c r="N9548" t="s">
        <v>32</v>
      </c>
      <c r="O9548">
        <v>0</v>
      </c>
      <c r="P9548" t="s">
        <v>890</v>
      </c>
      <c r="Q9548" t="s">
        <v>923</v>
      </c>
      <c r="R9548" t="s">
        <v>893</v>
      </c>
      <c r="S9548" t="s">
        <v>34</v>
      </c>
      <c r="T9548" t="s">
        <v>561</v>
      </c>
    </row>
    <row r="9549" spans="1:20">
      <c r="A9549" t="s">
        <v>923</v>
      </c>
      <c r="B9549" t="s">
        <v>890</v>
      </c>
      <c r="C9549" t="s">
        <v>924</v>
      </c>
      <c r="D9549" t="s">
        <v>925</v>
      </c>
      <c r="E9549" t="s">
        <v>25</v>
      </c>
      <c r="F9549" s="1">
        <v>34579</v>
      </c>
      <c r="G9549" t="s">
        <v>3202</v>
      </c>
      <c r="H9549">
        <v>201504</v>
      </c>
      <c r="I9549" t="s">
        <v>27</v>
      </c>
      <c r="J9549" t="s">
        <v>53</v>
      </c>
      <c r="K9549" t="s">
        <v>38</v>
      </c>
      <c r="L9549" t="s">
        <v>54</v>
      </c>
      <c r="M9549" t="s">
        <v>31</v>
      </c>
      <c r="N9549" t="s">
        <v>32</v>
      </c>
      <c r="O9549">
        <v>0</v>
      </c>
      <c r="P9549" t="s">
        <v>890</v>
      </c>
      <c r="Q9549" t="s">
        <v>923</v>
      </c>
      <c r="R9549" t="s">
        <v>893</v>
      </c>
      <c r="S9549" t="s">
        <v>34</v>
      </c>
      <c r="T9549" t="s">
        <v>561</v>
      </c>
    </row>
    <row r="9550" spans="1:20">
      <c r="A9550" t="s">
        <v>923</v>
      </c>
      <c r="B9550" t="s">
        <v>890</v>
      </c>
      <c r="C9550" t="s">
        <v>924</v>
      </c>
      <c r="D9550" t="s">
        <v>925</v>
      </c>
      <c r="E9550" t="s">
        <v>25</v>
      </c>
      <c r="F9550" s="1">
        <v>34579</v>
      </c>
      <c r="G9550" t="s">
        <v>3202</v>
      </c>
      <c r="H9550">
        <v>201504</v>
      </c>
      <c r="I9550" t="s">
        <v>27</v>
      </c>
      <c r="J9550" t="s">
        <v>53</v>
      </c>
      <c r="K9550" t="s">
        <v>39</v>
      </c>
      <c r="L9550" t="s">
        <v>54</v>
      </c>
      <c r="M9550" t="s">
        <v>31</v>
      </c>
      <c r="N9550" t="s">
        <v>32</v>
      </c>
      <c r="O9550">
        <v>1138.8500000000001</v>
      </c>
      <c r="P9550" t="s">
        <v>890</v>
      </c>
      <c r="Q9550" t="s">
        <v>923</v>
      </c>
      <c r="R9550" t="s">
        <v>893</v>
      </c>
      <c r="S9550" t="s">
        <v>34</v>
      </c>
      <c r="T9550" t="s">
        <v>561</v>
      </c>
    </row>
    <row r="9551" spans="1:20">
      <c r="A9551" t="s">
        <v>923</v>
      </c>
      <c r="B9551" t="s">
        <v>890</v>
      </c>
      <c r="C9551" t="s">
        <v>924</v>
      </c>
      <c r="D9551" t="s">
        <v>925</v>
      </c>
      <c r="E9551" t="s">
        <v>25</v>
      </c>
      <c r="F9551" s="1">
        <v>34579</v>
      </c>
      <c r="G9551" t="s">
        <v>3202</v>
      </c>
      <c r="H9551">
        <v>201504</v>
      </c>
      <c r="I9551" t="s">
        <v>27</v>
      </c>
      <c r="J9551" t="s">
        <v>53</v>
      </c>
      <c r="K9551" t="s">
        <v>40</v>
      </c>
      <c r="L9551" t="s">
        <v>54</v>
      </c>
      <c r="M9551" t="s">
        <v>31</v>
      </c>
      <c r="N9551" t="s">
        <v>32</v>
      </c>
      <c r="O9551">
        <v>2259.98</v>
      </c>
      <c r="P9551" t="s">
        <v>890</v>
      </c>
      <c r="Q9551" t="s">
        <v>923</v>
      </c>
      <c r="R9551" t="s">
        <v>893</v>
      </c>
      <c r="S9551" t="s">
        <v>34</v>
      </c>
      <c r="T9551" t="s">
        <v>561</v>
      </c>
    </row>
    <row r="9552" spans="1:20">
      <c r="A9552" t="s">
        <v>923</v>
      </c>
      <c r="B9552" t="s">
        <v>890</v>
      </c>
      <c r="C9552" t="s">
        <v>924</v>
      </c>
      <c r="D9552" t="s">
        <v>925</v>
      </c>
      <c r="E9552" t="s">
        <v>25</v>
      </c>
      <c r="F9552" s="1">
        <v>34579</v>
      </c>
      <c r="G9552" t="s">
        <v>3202</v>
      </c>
      <c r="H9552">
        <v>201504</v>
      </c>
      <c r="I9552" t="s">
        <v>27</v>
      </c>
      <c r="J9552" t="s">
        <v>53</v>
      </c>
      <c r="K9552" t="s">
        <v>41</v>
      </c>
      <c r="L9552" t="s">
        <v>54</v>
      </c>
      <c r="M9552" t="s">
        <v>31</v>
      </c>
      <c r="N9552" t="s">
        <v>32</v>
      </c>
      <c r="O9552">
        <v>0</v>
      </c>
      <c r="P9552" t="s">
        <v>890</v>
      </c>
      <c r="Q9552" t="s">
        <v>923</v>
      </c>
      <c r="R9552" t="s">
        <v>893</v>
      </c>
      <c r="S9552" t="s">
        <v>34</v>
      </c>
      <c r="T9552" t="s">
        <v>561</v>
      </c>
    </row>
    <row r="9553" spans="1:20">
      <c r="A9553" t="s">
        <v>923</v>
      </c>
      <c r="B9553" t="s">
        <v>890</v>
      </c>
      <c r="C9553" t="s">
        <v>924</v>
      </c>
      <c r="D9553" t="s">
        <v>925</v>
      </c>
      <c r="E9553" t="s">
        <v>25</v>
      </c>
      <c r="F9553" s="1">
        <v>34579</v>
      </c>
      <c r="G9553" t="s">
        <v>3202</v>
      </c>
      <c r="H9553">
        <v>201504</v>
      </c>
      <c r="I9553" t="s">
        <v>27</v>
      </c>
      <c r="J9553" t="s">
        <v>53</v>
      </c>
      <c r="K9553" t="s">
        <v>44</v>
      </c>
      <c r="L9553" t="s">
        <v>54</v>
      </c>
      <c r="M9553" t="s">
        <v>31</v>
      </c>
      <c r="N9553" t="s">
        <v>32</v>
      </c>
      <c r="O9553">
        <v>-0.01</v>
      </c>
      <c r="P9553" t="s">
        <v>890</v>
      </c>
      <c r="Q9553" t="s">
        <v>923</v>
      </c>
      <c r="R9553" t="s">
        <v>893</v>
      </c>
      <c r="S9553" t="s">
        <v>34</v>
      </c>
      <c r="T9553" t="s">
        <v>561</v>
      </c>
    </row>
    <row r="9554" spans="1:20">
      <c r="A9554" t="s">
        <v>926</v>
      </c>
      <c r="B9554" t="s">
        <v>890</v>
      </c>
      <c r="C9554" t="s">
        <v>927</v>
      </c>
      <c r="D9554" t="s">
        <v>928</v>
      </c>
      <c r="E9554" t="s">
        <v>25</v>
      </c>
      <c r="F9554" s="1">
        <v>32993</v>
      </c>
      <c r="G9554" t="s">
        <v>3202</v>
      </c>
      <c r="H9554">
        <v>201504</v>
      </c>
      <c r="I9554" t="s">
        <v>27</v>
      </c>
      <c r="J9554" t="s">
        <v>28</v>
      </c>
      <c r="K9554" t="s">
        <v>29</v>
      </c>
      <c r="L9554" t="s">
        <v>30</v>
      </c>
      <c r="M9554" t="s">
        <v>31</v>
      </c>
      <c r="N9554" t="s">
        <v>32</v>
      </c>
      <c r="O9554">
        <v>3011.03</v>
      </c>
      <c r="P9554" t="s">
        <v>890</v>
      </c>
      <c r="Q9554" t="s">
        <v>926</v>
      </c>
      <c r="R9554" t="s">
        <v>893</v>
      </c>
      <c r="S9554" t="s">
        <v>34</v>
      </c>
      <c r="T9554" t="s">
        <v>561</v>
      </c>
    </row>
    <row r="9555" spans="1:20">
      <c r="A9555" t="s">
        <v>926</v>
      </c>
      <c r="B9555" t="s">
        <v>890</v>
      </c>
      <c r="C9555" t="s">
        <v>927</v>
      </c>
      <c r="D9555" t="s">
        <v>928</v>
      </c>
      <c r="E9555" t="s">
        <v>25</v>
      </c>
      <c r="F9555" s="1">
        <v>32993</v>
      </c>
      <c r="G9555" t="s">
        <v>3202</v>
      </c>
      <c r="H9555">
        <v>201504</v>
      </c>
      <c r="I9555" t="s">
        <v>27</v>
      </c>
      <c r="J9555" t="s">
        <v>28</v>
      </c>
      <c r="K9555" t="s">
        <v>36</v>
      </c>
      <c r="L9555" t="s">
        <v>30</v>
      </c>
      <c r="M9555" t="s">
        <v>31</v>
      </c>
      <c r="N9555" t="s">
        <v>32</v>
      </c>
      <c r="O9555">
        <v>2537.27</v>
      </c>
      <c r="P9555" t="s">
        <v>890</v>
      </c>
      <c r="Q9555" t="s">
        <v>926</v>
      </c>
      <c r="R9555" t="s">
        <v>893</v>
      </c>
      <c r="S9555" t="s">
        <v>34</v>
      </c>
      <c r="T9555" t="s">
        <v>561</v>
      </c>
    </row>
    <row r="9556" spans="1:20">
      <c r="A9556" t="s">
        <v>926</v>
      </c>
      <c r="B9556" t="s">
        <v>890</v>
      </c>
      <c r="C9556" t="s">
        <v>927</v>
      </c>
      <c r="D9556" t="s">
        <v>928</v>
      </c>
      <c r="E9556" t="s">
        <v>25</v>
      </c>
      <c r="F9556" s="1">
        <v>32993</v>
      </c>
      <c r="G9556" t="s">
        <v>3202</v>
      </c>
      <c r="H9556">
        <v>201504</v>
      </c>
      <c r="I9556" t="s">
        <v>27</v>
      </c>
      <c r="J9556" t="s">
        <v>28</v>
      </c>
      <c r="K9556" t="s">
        <v>37</v>
      </c>
      <c r="L9556" t="s">
        <v>30</v>
      </c>
      <c r="M9556" t="s">
        <v>31</v>
      </c>
      <c r="N9556" t="s">
        <v>32</v>
      </c>
      <c r="O9556">
        <v>285.61</v>
      </c>
      <c r="P9556" t="s">
        <v>890</v>
      </c>
      <c r="Q9556" t="s">
        <v>926</v>
      </c>
      <c r="R9556" t="s">
        <v>893</v>
      </c>
      <c r="S9556" t="s">
        <v>34</v>
      </c>
      <c r="T9556" t="s">
        <v>561</v>
      </c>
    </row>
    <row r="9557" spans="1:20">
      <c r="A9557" t="s">
        <v>926</v>
      </c>
      <c r="B9557" t="s">
        <v>890</v>
      </c>
      <c r="C9557" t="s">
        <v>927</v>
      </c>
      <c r="D9557" t="s">
        <v>928</v>
      </c>
      <c r="E9557" t="s">
        <v>25</v>
      </c>
      <c r="F9557" s="1">
        <v>32993</v>
      </c>
      <c r="G9557" t="s">
        <v>3202</v>
      </c>
      <c r="H9557">
        <v>201504</v>
      </c>
      <c r="I9557" t="s">
        <v>27</v>
      </c>
      <c r="J9557" t="s">
        <v>28</v>
      </c>
      <c r="K9557" t="s">
        <v>38</v>
      </c>
      <c r="L9557" t="s">
        <v>30</v>
      </c>
      <c r="M9557" t="s">
        <v>31</v>
      </c>
      <c r="N9557" t="s">
        <v>32</v>
      </c>
      <c r="O9557">
        <v>285.60000000000002</v>
      </c>
      <c r="P9557" t="s">
        <v>890</v>
      </c>
      <c r="Q9557" t="s">
        <v>926</v>
      </c>
      <c r="R9557" t="s">
        <v>893</v>
      </c>
      <c r="S9557" t="s">
        <v>34</v>
      </c>
      <c r="T9557" t="s">
        <v>561</v>
      </c>
    </row>
    <row r="9558" spans="1:20">
      <c r="A9558" t="s">
        <v>926</v>
      </c>
      <c r="B9558" t="s">
        <v>890</v>
      </c>
      <c r="C9558" t="s">
        <v>927</v>
      </c>
      <c r="D9558" t="s">
        <v>928</v>
      </c>
      <c r="E9558" t="s">
        <v>25</v>
      </c>
      <c r="F9558" s="1">
        <v>32993</v>
      </c>
      <c r="G9558" t="s">
        <v>3202</v>
      </c>
      <c r="H9558">
        <v>201504</v>
      </c>
      <c r="I9558" t="s">
        <v>27</v>
      </c>
      <c r="J9558" t="s">
        <v>28</v>
      </c>
      <c r="K9558" t="s">
        <v>39</v>
      </c>
      <c r="L9558" t="s">
        <v>30</v>
      </c>
      <c r="M9558" t="s">
        <v>31</v>
      </c>
      <c r="N9558" t="s">
        <v>32</v>
      </c>
      <c r="O9558">
        <v>285.61</v>
      </c>
      <c r="P9558" t="s">
        <v>890</v>
      </c>
      <c r="Q9558" t="s">
        <v>926</v>
      </c>
      <c r="R9558" t="s">
        <v>893</v>
      </c>
      <c r="S9558" t="s">
        <v>34</v>
      </c>
      <c r="T9558" t="s">
        <v>561</v>
      </c>
    </row>
    <row r="9559" spans="1:20">
      <c r="A9559" t="s">
        <v>926</v>
      </c>
      <c r="B9559" t="s">
        <v>890</v>
      </c>
      <c r="C9559" t="s">
        <v>927</v>
      </c>
      <c r="D9559" t="s">
        <v>928</v>
      </c>
      <c r="E9559" t="s">
        <v>25</v>
      </c>
      <c r="F9559" s="1">
        <v>32993</v>
      </c>
      <c r="G9559" t="s">
        <v>3202</v>
      </c>
      <c r="H9559">
        <v>201504</v>
      </c>
      <c r="I9559" t="s">
        <v>27</v>
      </c>
      <c r="J9559" t="s">
        <v>28</v>
      </c>
      <c r="K9559" t="s">
        <v>40</v>
      </c>
      <c r="L9559" t="s">
        <v>30</v>
      </c>
      <c r="M9559" t="s">
        <v>31</v>
      </c>
      <c r="N9559" t="s">
        <v>32</v>
      </c>
      <c r="O9559">
        <v>285.61</v>
      </c>
      <c r="P9559" t="s">
        <v>890</v>
      </c>
      <c r="Q9559" t="s">
        <v>926</v>
      </c>
      <c r="R9559" t="s">
        <v>893</v>
      </c>
      <c r="S9559" t="s">
        <v>34</v>
      </c>
      <c r="T9559" t="s">
        <v>561</v>
      </c>
    </row>
    <row r="9560" spans="1:20">
      <c r="A9560" t="s">
        <v>926</v>
      </c>
      <c r="B9560" t="s">
        <v>890</v>
      </c>
      <c r="C9560" t="s">
        <v>927</v>
      </c>
      <c r="D9560" t="s">
        <v>928</v>
      </c>
      <c r="E9560" t="s">
        <v>25</v>
      </c>
      <c r="F9560" s="1">
        <v>32993</v>
      </c>
      <c r="G9560" t="s">
        <v>3202</v>
      </c>
      <c r="H9560">
        <v>201504</v>
      </c>
      <c r="I9560" t="s">
        <v>27</v>
      </c>
      <c r="J9560" t="s">
        <v>28</v>
      </c>
      <c r="K9560" t="s">
        <v>41</v>
      </c>
      <c r="L9560" t="s">
        <v>30</v>
      </c>
      <c r="M9560" t="s">
        <v>31</v>
      </c>
      <c r="N9560" t="s">
        <v>32</v>
      </c>
      <c r="O9560">
        <v>285.61</v>
      </c>
      <c r="P9560" t="s">
        <v>890</v>
      </c>
      <c r="Q9560" t="s">
        <v>926</v>
      </c>
      <c r="R9560" t="s">
        <v>893</v>
      </c>
      <c r="S9560" t="s">
        <v>34</v>
      </c>
      <c r="T9560" t="s">
        <v>561</v>
      </c>
    </row>
    <row r="9561" spans="1:20">
      <c r="A9561" t="s">
        <v>926</v>
      </c>
      <c r="B9561" t="s">
        <v>890</v>
      </c>
      <c r="C9561" t="s">
        <v>927</v>
      </c>
      <c r="D9561" t="s">
        <v>928</v>
      </c>
      <c r="E9561" t="s">
        <v>25</v>
      </c>
      <c r="F9561" s="1">
        <v>32993</v>
      </c>
      <c r="G9561" t="s">
        <v>3202</v>
      </c>
      <c r="H9561">
        <v>201504</v>
      </c>
      <c r="I9561" t="s">
        <v>27</v>
      </c>
      <c r="J9561" t="s">
        <v>28</v>
      </c>
      <c r="K9561" t="s">
        <v>44</v>
      </c>
      <c r="L9561" t="s">
        <v>30</v>
      </c>
      <c r="M9561" t="s">
        <v>31</v>
      </c>
      <c r="N9561" t="s">
        <v>32</v>
      </c>
      <c r="O9561">
        <v>285.63</v>
      </c>
      <c r="P9561" t="s">
        <v>890</v>
      </c>
      <c r="Q9561" t="s">
        <v>926</v>
      </c>
      <c r="R9561" t="s">
        <v>893</v>
      </c>
      <c r="S9561" t="s">
        <v>34</v>
      </c>
      <c r="T9561" t="s">
        <v>561</v>
      </c>
    </row>
    <row r="9562" spans="1:20">
      <c r="A9562" t="s">
        <v>911</v>
      </c>
      <c r="B9562" t="s">
        <v>890</v>
      </c>
      <c r="C9562" t="s">
        <v>2926</v>
      </c>
      <c r="D9562" t="s">
        <v>2927</v>
      </c>
      <c r="E9562" t="s">
        <v>25</v>
      </c>
      <c r="F9562" s="1">
        <v>42005</v>
      </c>
      <c r="G9562" t="s">
        <v>3202</v>
      </c>
      <c r="H9562">
        <v>201504</v>
      </c>
      <c r="I9562" t="s">
        <v>27</v>
      </c>
      <c r="J9562" t="s">
        <v>53</v>
      </c>
      <c r="K9562" t="s">
        <v>29</v>
      </c>
      <c r="L9562" t="s">
        <v>54</v>
      </c>
      <c r="M9562" t="s">
        <v>31</v>
      </c>
      <c r="N9562" t="s">
        <v>32</v>
      </c>
      <c r="O9562">
        <v>1290.6300000000001</v>
      </c>
      <c r="P9562" t="s">
        <v>890</v>
      </c>
      <c r="Q9562" t="s">
        <v>911</v>
      </c>
      <c r="R9562" t="s">
        <v>893</v>
      </c>
      <c r="S9562" t="s">
        <v>34</v>
      </c>
      <c r="T9562" t="s">
        <v>561</v>
      </c>
    </row>
    <row r="9563" spans="1:20">
      <c r="A9563" t="s">
        <v>911</v>
      </c>
      <c r="B9563" t="s">
        <v>890</v>
      </c>
      <c r="C9563" t="s">
        <v>2926</v>
      </c>
      <c r="D9563" t="s">
        <v>2927</v>
      </c>
      <c r="E9563" t="s">
        <v>25</v>
      </c>
      <c r="F9563" s="1">
        <v>42005</v>
      </c>
      <c r="G9563" t="s">
        <v>3202</v>
      </c>
      <c r="H9563">
        <v>201504</v>
      </c>
      <c r="I9563" t="s">
        <v>27</v>
      </c>
      <c r="J9563" t="s">
        <v>53</v>
      </c>
      <c r="K9563" t="s">
        <v>36</v>
      </c>
      <c r="L9563" t="s">
        <v>54</v>
      </c>
      <c r="M9563" t="s">
        <v>31</v>
      </c>
      <c r="N9563" t="s">
        <v>32</v>
      </c>
      <c r="O9563">
        <v>1135.1000000000001</v>
      </c>
      <c r="P9563" t="s">
        <v>890</v>
      </c>
      <c r="Q9563" t="s">
        <v>911</v>
      </c>
      <c r="R9563" t="s">
        <v>893</v>
      </c>
      <c r="S9563" t="s">
        <v>34</v>
      </c>
      <c r="T9563" t="s">
        <v>561</v>
      </c>
    </row>
    <row r="9564" spans="1:20">
      <c r="A9564" t="s">
        <v>911</v>
      </c>
      <c r="B9564" t="s">
        <v>890</v>
      </c>
      <c r="C9564" t="s">
        <v>2926</v>
      </c>
      <c r="D9564" t="s">
        <v>2927</v>
      </c>
      <c r="E9564" t="s">
        <v>25</v>
      </c>
      <c r="F9564" s="1">
        <v>42005</v>
      </c>
      <c r="G9564" t="s">
        <v>3202</v>
      </c>
      <c r="H9564">
        <v>201504</v>
      </c>
      <c r="I9564" t="s">
        <v>27</v>
      </c>
      <c r="J9564" t="s">
        <v>53</v>
      </c>
      <c r="K9564" t="s">
        <v>37</v>
      </c>
      <c r="L9564" t="s">
        <v>54</v>
      </c>
      <c r="M9564" t="s">
        <v>31</v>
      </c>
      <c r="N9564" t="s">
        <v>32</v>
      </c>
      <c r="O9564">
        <v>33.590000000000003</v>
      </c>
      <c r="P9564" t="s">
        <v>890</v>
      </c>
      <c r="Q9564" t="s">
        <v>911</v>
      </c>
      <c r="R9564" t="s">
        <v>893</v>
      </c>
      <c r="S9564" t="s">
        <v>34</v>
      </c>
      <c r="T9564" t="s">
        <v>561</v>
      </c>
    </row>
    <row r="9565" spans="1:20">
      <c r="A9565" t="s">
        <v>911</v>
      </c>
      <c r="B9565" t="s">
        <v>890</v>
      </c>
      <c r="C9565" t="s">
        <v>2926</v>
      </c>
      <c r="D9565" t="s">
        <v>2927</v>
      </c>
      <c r="E9565" t="s">
        <v>25</v>
      </c>
      <c r="F9565" s="1">
        <v>42005</v>
      </c>
      <c r="G9565" t="s">
        <v>3202</v>
      </c>
      <c r="H9565">
        <v>201504</v>
      </c>
      <c r="I9565" t="s">
        <v>27</v>
      </c>
      <c r="J9565" t="s">
        <v>53</v>
      </c>
      <c r="K9565" t="s">
        <v>38</v>
      </c>
      <c r="L9565" t="s">
        <v>54</v>
      </c>
      <c r="M9565" t="s">
        <v>31</v>
      </c>
      <c r="N9565" t="s">
        <v>32</v>
      </c>
      <c r="O9565">
        <v>272.60000000000002</v>
      </c>
      <c r="P9565" t="s">
        <v>890</v>
      </c>
      <c r="Q9565" t="s">
        <v>911</v>
      </c>
      <c r="R9565" t="s">
        <v>893</v>
      </c>
      <c r="S9565" t="s">
        <v>34</v>
      </c>
      <c r="T9565" t="s">
        <v>561</v>
      </c>
    </row>
    <row r="9566" spans="1:20">
      <c r="A9566" t="s">
        <v>911</v>
      </c>
      <c r="B9566" t="s">
        <v>890</v>
      </c>
      <c r="C9566" t="s">
        <v>2926</v>
      </c>
      <c r="D9566" t="s">
        <v>2927</v>
      </c>
      <c r="E9566" t="s">
        <v>25</v>
      </c>
      <c r="F9566" s="1">
        <v>42005</v>
      </c>
      <c r="G9566" t="s">
        <v>3202</v>
      </c>
      <c r="H9566">
        <v>201504</v>
      </c>
      <c r="I9566" t="s">
        <v>27</v>
      </c>
      <c r="J9566" t="s">
        <v>53</v>
      </c>
      <c r="K9566" t="s">
        <v>39</v>
      </c>
      <c r="L9566" t="s">
        <v>54</v>
      </c>
      <c r="M9566" t="s">
        <v>31</v>
      </c>
      <c r="N9566" t="s">
        <v>32</v>
      </c>
      <c r="O9566">
        <v>75.650000000000006</v>
      </c>
      <c r="P9566" t="s">
        <v>890</v>
      </c>
      <c r="Q9566" t="s">
        <v>911</v>
      </c>
      <c r="R9566" t="s">
        <v>893</v>
      </c>
      <c r="S9566" t="s">
        <v>34</v>
      </c>
      <c r="T9566" t="s">
        <v>561</v>
      </c>
    </row>
    <row r="9567" spans="1:20">
      <c r="A9567" t="s">
        <v>911</v>
      </c>
      <c r="B9567" t="s">
        <v>890</v>
      </c>
      <c r="C9567" t="s">
        <v>2926</v>
      </c>
      <c r="D9567" t="s">
        <v>2927</v>
      </c>
      <c r="E9567" t="s">
        <v>25</v>
      </c>
      <c r="F9567" s="1">
        <v>42005</v>
      </c>
      <c r="G9567" t="s">
        <v>3202</v>
      </c>
      <c r="H9567">
        <v>201504</v>
      </c>
      <c r="I9567" t="s">
        <v>27</v>
      </c>
      <c r="J9567" t="s">
        <v>53</v>
      </c>
      <c r="K9567" t="s">
        <v>40</v>
      </c>
      <c r="L9567" t="s">
        <v>54</v>
      </c>
      <c r="M9567" t="s">
        <v>31</v>
      </c>
      <c r="N9567" t="s">
        <v>32</v>
      </c>
      <c r="O9567">
        <v>64.89</v>
      </c>
      <c r="P9567" t="s">
        <v>890</v>
      </c>
      <c r="Q9567" t="s">
        <v>911</v>
      </c>
      <c r="R9567" t="s">
        <v>893</v>
      </c>
      <c r="S9567" t="s">
        <v>34</v>
      </c>
      <c r="T9567" t="s">
        <v>561</v>
      </c>
    </row>
    <row r="9568" spans="1:20">
      <c r="A9568" t="s">
        <v>911</v>
      </c>
      <c r="B9568" t="s">
        <v>890</v>
      </c>
      <c r="C9568" t="s">
        <v>2926</v>
      </c>
      <c r="D9568" t="s">
        <v>2927</v>
      </c>
      <c r="E9568" t="s">
        <v>25</v>
      </c>
      <c r="F9568" s="1">
        <v>42005</v>
      </c>
      <c r="G9568" t="s">
        <v>3202</v>
      </c>
      <c r="H9568">
        <v>201504</v>
      </c>
      <c r="I9568" t="s">
        <v>27</v>
      </c>
      <c r="J9568" t="s">
        <v>53</v>
      </c>
      <c r="K9568" t="s">
        <v>44</v>
      </c>
      <c r="L9568" t="s">
        <v>54</v>
      </c>
      <c r="M9568" t="s">
        <v>31</v>
      </c>
      <c r="N9568" t="s">
        <v>32</v>
      </c>
      <c r="O9568">
        <v>4.9000000000000004</v>
      </c>
      <c r="P9568" t="s">
        <v>890</v>
      </c>
      <c r="Q9568" t="s">
        <v>911</v>
      </c>
      <c r="R9568" t="s">
        <v>893</v>
      </c>
      <c r="S9568" t="s">
        <v>34</v>
      </c>
      <c r="T9568" t="s">
        <v>561</v>
      </c>
    </row>
    <row r="9569" spans="1:20">
      <c r="A9569" t="s">
        <v>926</v>
      </c>
      <c r="B9569" t="s">
        <v>890</v>
      </c>
      <c r="C9569" t="s">
        <v>933</v>
      </c>
      <c r="D9569" t="s">
        <v>934</v>
      </c>
      <c r="E9569" t="s">
        <v>25</v>
      </c>
      <c r="F9569" s="1">
        <v>33631</v>
      </c>
      <c r="G9569" t="s">
        <v>3202</v>
      </c>
      <c r="H9569">
        <v>201504</v>
      </c>
      <c r="I9569" t="s">
        <v>27</v>
      </c>
      <c r="J9569" t="s">
        <v>28</v>
      </c>
      <c r="K9569" t="s">
        <v>29</v>
      </c>
      <c r="L9569" t="s">
        <v>30</v>
      </c>
      <c r="M9569" t="s">
        <v>31</v>
      </c>
      <c r="N9569" t="s">
        <v>32</v>
      </c>
      <c r="O9569">
        <v>487.2</v>
      </c>
      <c r="P9569" t="s">
        <v>890</v>
      </c>
      <c r="Q9569" t="s">
        <v>926</v>
      </c>
      <c r="R9569" t="s">
        <v>893</v>
      </c>
      <c r="S9569" t="s">
        <v>34</v>
      </c>
      <c r="T9569" t="s">
        <v>561</v>
      </c>
    </row>
    <row r="9570" spans="1:20">
      <c r="A9570" t="s">
        <v>926</v>
      </c>
      <c r="B9570" t="s">
        <v>890</v>
      </c>
      <c r="C9570" t="s">
        <v>933</v>
      </c>
      <c r="D9570" t="s">
        <v>934</v>
      </c>
      <c r="E9570" t="s">
        <v>25</v>
      </c>
      <c r="F9570" s="1">
        <v>33631</v>
      </c>
      <c r="G9570" t="s">
        <v>3202</v>
      </c>
      <c r="H9570">
        <v>201504</v>
      </c>
      <c r="I9570" t="s">
        <v>27</v>
      </c>
      <c r="J9570" t="s">
        <v>28</v>
      </c>
      <c r="K9570" t="s">
        <v>36</v>
      </c>
      <c r="L9570" t="s">
        <v>30</v>
      </c>
      <c r="M9570" t="s">
        <v>31</v>
      </c>
      <c r="N9570" t="s">
        <v>32</v>
      </c>
      <c r="O9570">
        <v>428.53000000000003</v>
      </c>
      <c r="P9570" t="s">
        <v>890</v>
      </c>
      <c r="Q9570" t="s">
        <v>926</v>
      </c>
      <c r="R9570" t="s">
        <v>893</v>
      </c>
      <c r="S9570" t="s">
        <v>34</v>
      </c>
      <c r="T9570" t="s">
        <v>561</v>
      </c>
    </row>
    <row r="9571" spans="1:20">
      <c r="A9571" t="s">
        <v>926</v>
      </c>
      <c r="B9571" t="s">
        <v>890</v>
      </c>
      <c r="C9571" t="s">
        <v>933</v>
      </c>
      <c r="D9571" t="s">
        <v>934</v>
      </c>
      <c r="E9571" t="s">
        <v>25</v>
      </c>
      <c r="F9571" s="1">
        <v>33631</v>
      </c>
      <c r="G9571" t="s">
        <v>3202</v>
      </c>
      <c r="H9571">
        <v>201504</v>
      </c>
      <c r="I9571" t="s">
        <v>27</v>
      </c>
      <c r="J9571" t="s">
        <v>28</v>
      </c>
      <c r="K9571" t="s">
        <v>37</v>
      </c>
      <c r="L9571" t="s">
        <v>30</v>
      </c>
      <c r="M9571" t="s">
        <v>31</v>
      </c>
      <c r="N9571" t="s">
        <v>32</v>
      </c>
      <c r="O9571">
        <v>12.6</v>
      </c>
      <c r="P9571" t="s">
        <v>890</v>
      </c>
      <c r="Q9571" t="s">
        <v>926</v>
      </c>
      <c r="R9571" t="s">
        <v>893</v>
      </c>
      <c r="S9571" t="s">
        <v>34</v>
      </c>
      <c r="T9571" t="s">
        <v>561</v>
      </c>
    </row>
    <row r="9572" spans="1:20">
      <c r="A9572" t="s">
        <v>926</v>
      </c>
      <c r="B9572" t="s">
        <v>890</v>
      </c>
      <c r="C9572" t="s">
        <v>933</v>
      </c>
      <c r="D9572" t="s">
        <v>934</v>
      </c>
      <c r="E9572" t="s">
        <v>25</v>
      </c>
      <c r="F9572" s="1">
        <v>33631</v>
      </c>
      <c r="G9572" t="s">
        <v>3202</v>
      </c>
      <c r="H9572">
        <v>201504</v>
      </c>
      <c r="I9572" t="s">
        <v>27</v>
      </c>
      <c r="J9572" t="s">
        <v>28</v>
      </c>
      <c r="K9572" t="s">
        <v>38</v>
      </c>
      <c r="L9572" t="s">
        <v>30</v>
      </c>
      <c r="M9572" t="s">
        <v>31</v>
      </c>
      <c r="N9572" t="s">
        <v>32</v>
      </c>
      <c r="O9572">
        <v>102.98</v>
      </c>
      <c r="P9572" t="s">
        <v>890</v>
      </c>
      <c r="Q9572" t="s">
        <v>926</v>
      </c>
      <c r="R9572" t="s">
        <v>893</v>
      </c>
      <c r="S9572" t="s">
        <v>34</v>
      </c>
      <c r="T9572" t="s">
        <v>561</v>
      </c>
    </row>
    <row r="9573" spans="1:20">
      <c r="A9573" t="s">
        <v>926</v>
      </c>
      <c r="B9573" t="s">
        <v>890</v>
      </c>
      <c r="C9573" t="s">
        <v>933</v>
      </c>
      <c r="D9573" t="s">
        <v>934</v>
      </c>
      <c r="E9573" t="s">
        <v>25</v>
      </c>
      <c r="F9573" s="1">
        <v>33631</v>
      </c>
      <c r="G9573" t="s">
        <v>3202</v>
      </c>
      <c r="H9573">
        <v>201504</v>
      </c>
      <c r="I9573" t="s">
        <v>27</v>
      </c>
      <c r="J9573" t="s">
        <v>28</v>
      </c>
      <c r="K9573" t="s">
        <v>39</v>
      </c>
      <c r="L9573" t="s">
        <v>30</v>
      </c>
      <c r="M9573" t="s">
        <v>31</v>
      </c>
      <c r="N9573" t="s">
        <v>32</v>
      </c>
      <c r="O9573">
        <v>28.46</v>
      </c>
      <c r="P9573" t="s">
        <v>890</v>
      </c>
      <c r="Q9573" t="s">
        <v>926</v>
      </c>
      <c r="R9573" t="s">
        <v>893</v>
      </c>
      <c r="S9573" t="s">
        <v>34</v>
      </c>
      <c r="T9573" t="s">
        <v>561</v>
      </c>
    </row>
    <row r="9574" spans="1:20">
      <c r="A9574" t="s">
        <v>926</v>
      </c>
      <c r="B9574" t="s">
        <v>890</v>
      </c>
      <c r="C9574" t="s">
        <v>933</v>
      </c>
      <c r="D9574" t="s">
        <v>934</v>
      </c>
      <c r="E9574" t="s">
        <v>25</v>
      </c>
      <c r="F9574" s="1">
        <v>33631</v>
      </c>
      <c r="G9574" t="s">
        <v>3202</v>
      </c>
      <c r="H9574">
        <v>201504</v>
      </c>
      <c r="I9574" t="s">
        <v>27</v>
      </c>
      <c r="J9574" t="s">
        <v>28</v>
      </c>
      <c r="K9574" t="s">
        <v>40</v>
      </c>
      <c r="L9574" t="s">
        <v>30</v>
      </c>
      <c r="M9574" t="s">
        <v>31</v>
      </c>
      <c r="N9574" t="s">
        <v>32</v>
      </c>
      <c r="O9574">
        <v>24.44</v>
      </c>
      <c r="P9574" t="s">
        <v>890</v>
      </c>
      <c r="Q9574" t="s">
        <v>926</v>
      </c>
      <c r="R9574" t="s">
        <v>893</v>
      </c>
      <c r="S9574" t="s">
        <v>34</v>
      </c>
      <c r="T9574" t="s">
        <v>561</v>
      </c>
    </row>
    <row r="9575" spans="1:20">
      <c r="A9575" t="s">
        <v>926</v>
      </c>
      <c r="B9575" t="s">
        <v>890</v>
      </c>
      <c r="C9575" t="s">
        <v>933</v>
      </c>
      <c r="D9575" t="s">
        <v>934</v>
      </c>
      <c r="E9575" t="s">
        <v>25</v>
      </c>
      <c r="F9575" s="1">
        <v>33631</v>
      </c>
      <c r="G9575" t="s">
        <v>3202</v>
      </c>
      <c r="H9575">
        <v>201504</v>
      </c>
      <c r="I9575" t="s">
        <v>27</v>
      </c>
      <c r="J9575" t="s">
        <v>28</v>
      </c>
      <c r="K9575" t="s">
        <v>44</v>
      </c>
      <c r="L9575" t="s">
        <v>30</v>
      </c>
      <c r="M9575" t="s">
        <v>31</v>
      </c>
      <c r="N9575" t="s">
        <v>32</v>
      </c>
      <c r="O9575">
        <v>2.06</v>
      </c>
      <c r="P9575" t="s">
        <v>890</v>
      </c>
      <c r="Q9575" t="s">
        <v>926</v>
      </c>
      <c r="R9575" t="s">
        <v>893</v>
      </c>
      <c r="S9575" t="s">
        <v>34</v>
      </c>
      <c r="T9575" t="s">
        <v>561</v>
      </c>
    </row>
    <row r="9576" spans="1:20">
      <c r="A9576" t="s">
        <v>935</v>
      </c>
      <c r="B9576" t="s">
        <v>936</v>
      </c>
      <c r="C9576" t="s">
        <v>2473</v>
      </c>
      <c r="D9576" t="s">
        <v>2474</v>
      </c>
      <c r="E9576" t="s">
        <v>25</v>
      </c>
      <c r="F9576" s="1">
        <v>41699</v>
      </c>
      <c r="G9576" t="s">
        <v>3202</v>
      </c>
      <c r="H9576">
        <v>201504</v>
      </c>
      <c r="I9576" t="s">
        <v>27</v>
      </c>
      <c r="J9576" t="s">
        <v>28</v>
      </c>
      <c r="K9576" t="s">
        <v>29</v>
      </c>
      <c r="L9576" t="s">
        <v>30</v>
      </c>
      <c r="M9576" t="s">
        <v>31</v>
      </c>
      <c r="N9576" t="s">
        <v>32</v>
      </c>
      <c r="O9576">
        <v>15399.41</v>
      </c>
      <c r="P9576" t="s">
        <v>936</v>
      </c>
      <c r="Q9576" t="s">
        <v>935</v>
      </c>
      <c r="R9576" t="s">
        <v>939</v>
      </c>
      <c r="S9576" t="s">
        <v>34</v>
      </c>
      <c r="T9576" t="s">
        <v>561</v>
      </c>
    </row>
    <row r="9577" spans="1:20">
      <c r="A9577" t="s">
        <v>935</v>
      </c>
      <c r="B9577" t="s">
        <v>936</v>
      </c>
      <c r="C9577" t="s">
        <v>2473</v>
      </c>
      <c r="D9577" t="s">
        <v>2474</v>
      </c>
      <c r="E9577" t="s">
        <v>25</v>
      </c>
      <c r="F9577" s="1">
        <v>41699</v>
      </c>
      <c r="G9577" t="s">
        <v>3202</v>
      </c>
      <c r="H9577">
        <v>201504</v>
      </c>
      <c r="I9577" t="s">
        <v>27</v>
      </c>
      <c r="J9577" t="s">
        <v>28</v>
      </c>
      <c r="K9577" t="s">
        <v>36</v>
      </c>
      <c r="L9577" t="s">
        <v>30</v>
      </c>
      <c r="M9577" t="s">
        <v>31</v>
      </c>
      <c r="N9577" t="s">
        <v>32</v>
      </c>
      <c r="O9577">
        <v>11096.39</v>
      </c>
      <c r="P9577" t="s">
        <v>936</v>
      </c>
      <c r="Q9577" t="s">
        <v>935</v>
      </c>
      <c r="R9577" t="s">
        <v>939</v>
      </c>
      <c r="S9577" t="s">
        <v>34</v>
      </c>
      <c r="T9577" t="s">
        <v>561</v>
      </c>
    </row>
    <row r="9578" spans="1:20">
      <c r="A9578" t="s">
        <v>935</v>
      </c>
      <c r="B9578" t="s">
        <v>936</v>
      </c>
      <c r="C9578" t="s">
        <v>2473</v>
      </c>
      <c r="D9578" t="s">
        <v>2474</v>
      </c>
      <c r="E9578" t="s">
        <v>25</v>
      </c>
      <c r="F9578" s="1">
        <v>41699</v>
      </c>
      <c r="G9578" t="s">
        <v>3202</v>
      </c>
      <c r="H9578">
        <v>201504</v>
      </c>
      <c r="I9578" t="s">
        <v>27</v>
      </c>
      <c r="J9578" t="s">
        <v>28</v>
      </c>
      <c r="K9578" t="s">
        <v>37</v>
      </c>
      <c r="L9578" t="s">
        <v>30</v>
      </c>
      <c r="M9578" t="s">
        <v>31</v>
      </c>
      <c r="N9578" t="s">
        <v>32</v>
      </c>
      <c r="O9578">
        <v>233.92000000000002</v>
      </c>
      <c r="P9578" t="s">
        <v>936</v>
      </c>
      <c r="Q9578" t="s">
        <v>935</v>
      </c>
      <c r="R9578" t="s">
        <v>939</v>
      </c>
      <c r="S9578" t="s">
        <v>34</v>
      </c>
      <c r="T9578" t="s">
        <v>561</v>
      </c>
    </row>
    <row r="9579" spans="1:20">
      <c r="A9579" t="s">
        <v>935</v>
      </c>
      <c r="B9579" t="s">
        <v>936</v>
      </c>
      <c r="C9579" t="s">
        <v>2473</v>
      </c>
      <c r="D9579" t="s">
        <v>2474</v>
      </c>
      <c r="E9579" t="s">
        <v>25</v>
      </c>
      <c r="F9579" s="1">
        <v>41699</v>
      </c>
      <c r="G9579" t="s">
        <v>3202</v>
      </c>
      <c r="H9579">
        <v>201504</v>
      </c>
      <c r="I9579" t="s">
        <v>27</v>
      </c>
      <c r="J9579" t="s">
        <v>28</v>
      </c>
      <c r="K9579" t="s">
        <v>38</v>
      </c>
      <c r="L9579" t="s">
        <v>30</v>
      </c>
      <c r="M9579" t="s">
        <v>31</v>
      </c>
      <c r="N9579" t="s">
        <v>32</v>
      </c>
      <c r="O9579">
        <v>568.24</v>
      </c>
      <c r="P9579" t="s">
        <v>936</v>
      </c>
      <c r="Q9579" t="s">
        <v>935</v>
      </c>
      <c r="R9579" t="s">
        <v>939</v>
      </c>
      <c r="S9579" t="s">
        <v>34</v>
      </c>
      <c r="T9579" t="s">
        <v>561</v>
      </c>
    </row>
    <row r="9580" spans="1:20">
      <c r="A9580" t="s">
        <v>935</v>
      </c>
      <c r="B9580" t="s">
        <v>936</v>
      </c>
      <c r="C9580" t="s">
        <v>2473</v>
      </c>
      <c r="D9580" t="s">
        <v>2474</v>
      </c>
      <c r="E9580" t="s">
        <v>25</v>
      </c>
      <c r="F9580" s="1">
        <v>41699</v>
      </c>
      <c r="G9580" t="s">
        <v>3202</v>
      </c>
      <c r="H9580">
        <v>201504</v>
      </c>
      <c r="I9580" t="s">
        <v>27</v>
      </c>
      <c r="J9580" t="s">
        <v>28</v>
      </c>
      <c r="K9580" t="s">
        <v>39</v>
      </c>
      <c r="L9580" t="s">
        <v>30</v>
      </c>
      <c r="M9580" t="s">
        <v>31</v>
      </c>
      <c r="N9580" t="s">
        <v>32</v>
      </c>
      <c r="O9580">
        <v>925.48</v>
      </c>
      <c r="P9580" t="s">
        <v>936</v>
      </c>
      <c r="Q9580" t="s">
        <v>935</v>
      </c>
      <c r="R9580" t="s">
        <v>939</v>
      </c>
      <c r="S9580" t="s">
        <v>34</v>
      </c>
      <c r="T9580" t="s">
        <v>561</v>
      </c>
    </row>
    <row r="9581" spans="1:20">
      <c r="A9581" t="s">
        <v>935</v>
      </c>
      <c r="B9581" t="s">
        <v>936</v>
      </c>
      <c r="C9581" t="s">
        <v>2473</v>
      </c>
      <c r="D9581" t="s">
        <v>2474</v>
      </c>
      <c r="E9581" t="s">
        <v>25</v>
      </c>
      <c r="F9581" s="1">
        <v>41699</v>
      </c>
      <c r="G9581" t="s">
        <v>3202</v>
      </c>
      <c r="H9581">
        <v>201504</v>
      </c>
      <c r="I9581" t="s">
        <v>27</v>
      </c>
      <c r="J9581" t="s">
        <v>28</v>
      </c>
      <c r="K9581" t="s">
        <v>44</v>
      </c>
      <c r="L9581" t="s">
        <v>30</v>
      </c>
      <c r="M9581" t="s">
        <v>31</v>
      </c>
      <c r="N9581" t="s">
        <v>32</v>
      </c>
      <c r="O9581">
        <v>948.53</v>
      </c>
      <c r="P9581" t="s">
        <v>936</v>
      </c>
      <c r="Q9581" t="s">
        <v>935</v>
      </c>
      <c r="R9581" t="s">
        <v>939</v>
      </c>
      <c r="S9581" t="s">
        <v>34</v>
      </c>
      <c r="T9581" t="s">
        <v>561</v>
      </c>
    </row>
    <row r="9582" spans="1:20">
      <c r="A9582" t="s">
        <v>935</v>
      </c>
      <c r="B9582" t="s">
        <v>936</v>
      </c>
      <c r="C9582" t="s">
        <v>2475</v>
      </c>
      <c r="D9582" t="s">
        <v>2476</v>
      </c>
      <c r="E9582" t="s">
        <v>25</v>
      </c>
      <c r="F9582" s="1">
        <v>41699</v>
      </c>
      <c r="G9582" t="s">
        <v>3202</v>
      </c>
      <c r="H9582">
        <v>201504</v>
      </c>
      <c r="I9582" t="s">
        <v>27</v>
      </c>
      <c r="J9582" t="s">
        <v>28</v>
      </c>
      <c r="K9582" t="s">
        <v>36</v>
      </c>
      <c r="L9582" t="s">
        <v>30</v>
      </c>
      <c r="M9582" t="s">
        <v>31</v>
      </c>
      <c r="N9582" t="s">
        <v>32</v>
      </c>
      <c r="O9582">
        <v>118112.77</v>
      </c>
      <c r="P9582" t="s">
        <v>936</v>
      </c>
      <c r="Q9582" t="s">
        <v>935</v>
      </c>
      <c r="R9582" t="s">
        <v>939</v>
      </c>
      <c r="S9582" t="s">
        <v>34</v>
      </c>
      <c r="T9582" t="s">
        <v>561</v>
      </c>
    </row>
    <row r="9583" spans="1:20">
      <c r="A9583" t="s">
        <v>935</v>
      </c>
      <c r="B9583" t="s">
        <v>936</v>
      </c>
      <c r="C9583" t="s">
        <v>937</v>
      </c>
      <c r="D9583" t="s">
        <v>938</v>
      </c>
      <c r="E9583" t="s">
        <v>25</v>
      </c>
      <c r="F9583" s="1">
        <v>41699</v>
      </c>
      <c r="G9583" t="s">
        <v>3202</v>
      </c>
      <c r="H9583">
        <v>201504</v>
      </c>
      <c r="I9583" t="s">
        <v>27</v>
      </c>
      <c r="J9583" t="s">
        <v>28</v>
      </c>
      <c r="K9583" t="s">
        <v>29</v>
      </c>
      <c r="L9583" t="s">
        <v>30</v>
      </c>
      <c r="M9583" t="s">
        <v>31</v>
      </c>
      <c r="N9583" t="s">
        <v>32</v>
      </c>
      <c r="O9583">
        <v>1146.97</v>
      </c>
      <c r="P9583" t="s">
        <v>936</v>
      </c>
      <c r="Q9583" t="s">
        <v>935</v>
      </c>
      <c r="R9583" t="s">
        <v>939</v>
      </c>
      <c r="S9583" t="s">
        <v>34</v>
      </c>
      <c r="T9583" t="s">
        <v>561</v>
      </c>
    </row>
    <row r="9584" spans="1:20">
      <c r="A9584" t="s">
        <v>935</v>
      </c>
      <c r="B9584" t="s">
        <v>936</v>
      </c>
      <c r="C9584" t="s">
        <v>937</v>
      </c>
      <c r="D9584" t="s">
        <v>938</v>
      </c>
      <c r="E9584" t="s">
        <v>25</v>
      </c>
      <c r="F9584" s="1">
        <v>41699</v>
      </c>
      <c r="G9584" t="s">
        <v>3202</v>
      </c>
      <c r="H9584">
        <v>201504</v>
      </c>
      <c r="I9584" t="s">
        <v>27</v>
      </c>
      <c r="J9584" t="s">
        <v>28</v>
      </c>
      <c r="K9584" t="s">
        <v>36</v>
      </c>
      <c r="L9584" t="s">
        <v>30</v>
      </c>
      <c r="M9584" t="s">
        <v>31</v>
      </c>
      <c r="N9584" t="s">
        <v>32</v>
      </c>
      <c r="O9584">
        <v>807.06000000000006</v>
      </c>
      <c r="P9584" t="s">
        <v>936</v>
      </c>
      <c r="Q9584" t="s">
        <v>935</v>
      </c>
      <c r="R9584" t="s">
        <v>939</v>
      </c>
      <c r="S9584" t="s">
        <v>34</v>
      </c>
      <c r="T9584" t="s">
        <v>561</v>
      </c>
    </row>
    <row r="9585" spans="1:20">
      <c r="A9585" t="s">
        <v>935</v>
      </c>
      <c r="B9585" t="s">
        <v>936</v>
      </c>
      <c r="C9585" t="s">
        <v>937</v>
      </c>
      <c r="D9585" t="s">
        <v>938</v>
      </c>
      <c r="E9585" t="s">
        <v>25</v>
      </c>
      <c r="F9585" s="1">
        <v>41699</v>
      </c>
      <c r="G9585" t="s">
        <v>3202</v>
      </c>
      <c r="H9585">
        <v>201504</v>
      </c>
      <c r="I9585" t="s">
        <v>27</v>
      </c>
      <c r="J9585" t="s">
        <v>28</v>
      </c>
      <c r="K9585" t="s">
        <v>39</v>
      </c>
      <c r="L9585" t="s">
        <v>30</v>
      </c>
      <c r="M9585" t="s">
        <v>31</v>
      </c>
      <c r="N9585" t="s">
        <v>32</v>
      </c>
      <c r="O9585">
        <v>143.31</v>
      </c>
      <c r="P9585" t="s">
        <v>936</v>
      </c>
      <c r="Q9585" t="s">
        <v>935</v>
      </c>
      <c r="R9585" t="s">
        <v>939</v>
      </c>
      <c r="S9585" t="s">
        <v>34</v>
      </c>
      <c r="T9585" t="s">
        <v>561</v>
      </c>
    </row>
    <row r="9586" spans="1:20">
      <c r="A9586" t="s">
        <v>935</v>
      </c>
      <c r="B9586" t="s">
        <v>936</v>
      </c>
      <c r="C9586" t="s">
        <v>940</v>
      </c>
      <c r="D9586" t="s">
        <v>941</v>
      </c>
      <c r="E9586" t="s">
        <v>142</v>
      </c>
      <c r="F9586" s="1">
        <v>41080</v>
      </c>
      <c r="G9586" t="s">
        <v>3202</v>
      </c>
      <c r="H9586">
        <v>201504</v>
      </c>
      <c r="I9586" t="s">
        <v>27</v>
      </c>
      <c r="J9586" t="s">
        <v>28</v>
      </c>
      <c r="K9586" t="s">
        <v>29</v>
      </c>
      <c r="L9586" t="s">
        <v>30</v>
      </c>
      <c r="M9586" t="s">
        <v>31</v>
      </c>
      <c r="N9586" t="s">
        <v>32</v>
      </c>
      <c r="O9586">
        <v>1973.5</v>
      </c>
      <c r="P9586" t="s">
        <v>936</v>
      </c>
      <c r="Q9586" t="s">
        <v>935</v>
      </c>
      <c r="R9586" t="s">
        <v>939</v>
      </c>
      <c r="S9586" t="s">
        <v>34</v>
      </c>
      <c r="T9586" t="s">
        <v>561</v>
      </c>
    </row>
    <row r="9587" spans="1:20">
      <c r="A9587" t="s">
        <v>935</v>
      </c>
      <c r="B9587" t="s">
        <v>936</v>
      </c>
      <c r="C9587" t="s">
        <v>940</v>
      </c>
      <c r="D9587" t="s">
        <v>941</v>
      </c>
      <c r="E9587" t="s">
        <v>142</v>
      </c>
      <c r="F9587" s="1">
        <v>41080</v>
      </c>
      <c r="G9587" t="s">
        <v>3202</v>
      </c>
      <c r="H9587">
        <v>201504</v>
      </c>
      <c r="I9587" t="s">
        <v>27</v>
      </c>
      <c r="J9587" t="s">
        <v>28</v>
      </c>
      <c r="K9587" t="s">
        <v>36</v>
      </c>
      <c r="L9587" t="s">
        <v>30</v>
      </c>
      <c r="M9587" t="s">
        <v>31</v>
      </c>
      <c r="N9587" t="s">
        <v>32</v>
      </c>
      <c r="O9587">
        <v>1809.06</v>
      </c>
      <c r="P9587" t="s">
        <v>936</v>
      </c>
      <c r="Q9587" t="s">
        <v>935</v>
      </c>
      <c r="R9587" t="s">
        <v>939</v>
      </c>
      <c r="S9587" t="s">
        <v>34</v>
      </c>
      <c r="T9587" t="s">
        <v>561</v>
      </c>
    </row>
    <row r="9588" spans="1:20">
      <c r="A9588" t="s">
        <v>935</v>
      </c>
      <c r="B9588" t="s">
        <v>936</v>
      </c>
      <c r="C9588" t="s">
        <v>940</v>
      </c>
      <c r="D9588" t="s">
        <v>941</v>
      </c>
      <c r="E9588" t="s">
        <v>142</v>
      </c>
      <c r="F9588" s="1">
        <v>41080</v>
      </c>
      <c r="G9588" t="s">
        <v>3202</v>
      </c>
      <c r="H9588">
        <v>201504</v>
      </c>
      <c r="I9588" t="s">
        <v>27</v>
      </c>
      <c r="J9588" t="s">
        <v>28</v>
      </c>
      <c r="K9588" t="s">
        <v>39</v>
      </c>
      <c r="L9588" t="s">
        <v>30</v>
      </c>
      <c r="M9588" t="s">
        <v>31</v>
      </c>
      <c r="N9588" t="s">
        <v>32</v>
      </c>
      <c r="O9588">
        <v>493.38</v>
      </c>
      <c r="P9588" t="s">
        <v>936</v>
      </c>
      <c r="Q9588" t="s">
        <v>935</v>
      </c>
      <c r="R9588" t="s">
        <v>939</v>
      </c>
      <c r="S9588" t="s">
        <v>34</v>
      </c>
      <c r="T9588" t="s">
        <v>561</v>
      </c>
    </row>
    <row r="9589" spans="1:20">
      <c r="A9589" t="s">
        <v>935</v>
      </c>
      <c r="B9589" t="s">
        <v>936</v>
      </c>
      <c r="C9589" t="s">
        <v>942</v>
      </c>
      <c r="D9589" t="s">
        <v>943</v>
      </c>
      <c r="E9589" t="s">
        <v>25</v>
      </c>
      <c r="F9589" s="1">
        <v>41852</v>
      </c>
      <c r="G9589" t="s">
        <v>3202</v>
      </c>
      <c r="H9589">
        <v>201504</v>
      </c>
      <c r="I9589" t="s">
        <v>27</v>
      </c>
      <c r="J9589" t="s">
        <v>53</v>
      </c>
      <c r="K9589" t="s">
        <v>29</v>
      </c>
      <c r="L9589" t="s">
        <v>54</v>
      </c>
      <c r="M9589" t="s">
        <v>31</v>
      </c>
      <c r="N9589" t="s">
        <v>32</v>
      </c>
      <c r="O9589">
        <v>10331.75</v>
      </c>
      <c r="P9589" t="s">
        <v>936</v>
      </c>
      <c r="Q9589" t="s">
        <v>935</v>
      </c>
      <c r="R9589" t="s">
        <v>939</v>
      </c>
      <c r="S9589" t="s">
        <v>34</v>
      </c>
      <c r="T9589" t="s">
        <v>561</v>
      </c>
    </row>
    <row r="9590" spans="1:20">
      <c r="A9590" t="s">
        <v>935</v>
      </c>
      <c r="B9590" t="s">
        <v>936</v>
      </c>
      <c r="C9590" t="s">
        <v>942</v>
      </c>
      <c r="D9590" t="s">
        <v>943</v>
      </c>
      <c r="E9590" t="s">
        <v>25</v>
      </c>
      <c r="F9590" s="1">
        <v>41852</v>
      </c>
      <c r="G9590" t="s">
        <v>3202</v>
      </c>
      <c r="H9590">
        <v>201504</v>
      </c>
      <c r="I9590" t="s">
        <v>27</v>
      </c>
      <c r="J9590" t="s">
        <v>53</v>
      </c>
      <c r="K9590" t="s">
        <v>36</v>
      </c>
      <c r="L9590" t="s">
        <v>54</v>
      </c>
      <c r="M9590" t="s">
        <v>31</v>
      </c>
      <c r="N9590" t="s">
        <v>32</v>
      </c>
      <c r="O9590">
        <v>2814.53</v>
      </c>
      <c r="P9590" t="s">
        <v>936</v>
      </c>
      <c r="Q9590" t="s">
        <v>935</v>
      </c>
      <c r="R9590" t="s">
        <v>939</v>
      </c>
      <c r="S9590" t="s">
        <v>34</v>
      </c>
      <c r="T9590" t="s">
        <v>561</v>
      </c>
    </row>
    <row r="9591" spans="1:20">
      <c r="A9591" t="s">
        <v>935</v>
      </c>
      <c r="B9591" t="s">
        <v>936</v>
      </c>
      <c r="C9591" t="s">
        <v>942</v>
      </c>
      <c r="D9591" t="s">
        <v>943</v>
      </c>
      <c r="E9591" t="s">
        <v>25</v>
      </c>
      <c r="F9591" s="1">
        <v>41852</v>
      </c>
      <c r="G9591" t="s">
        <v>3202</v>
      </c>
      <c r="H9591">
        <v>201504</v>
      </c>
      <c r="I9591" t="s">
        <v>27</v>
      </c>
      <c r="J9591" t="s">
        <v>53</v>
      </c>
      <c r="K9591" t="s">
        <v>37</v>
      </c>
      <c r="L9591" t="s">
        <v>54</v>
      </c>
      <c r="M9591" t="s">
        <v>31</v>
      </c>
      <c r="N9591" t="s">
        <v>32</v>
      </c>
      <c r="O9591">
        <v>0.01</v>
      </c>
      <c r="P9591" t="s">
        <v>936</v>
      </c>
      <c r="Q9591" t="s">
        <v>935</v>
      </c>
      <c r="R9591" t="s">
        <v>939</v>
      </c>
      <c r="S9591" t="s">
        <v>34</v>
      </c>
      <c r="T9591" t="s">
        <v>561</v>
      </c>
    </row>
    <row r="9592" spans="1:20">
      <c r="A9592" t="s">
        <v>935</v>
      </c>
      <c r="B9592" t="s">
        <v>936</v>
      </c>
      <c r="C9592" t="s">
        <v>942</v>
      </c>
      <c r="D9592" t="s">
        <v>943</v>
      </c>
      <c r="E9592" t="s">
        <v>25</v>
      </c>
      <c r="F9592" s="1">
        <v>41852</v>
      </c>
      <c r="G9592" t="s">
        <v>3202</v>
      </c>
      <c r="H9592">
        <v>201504</v>
      </c>
      <c r="I9592" t="s">
        <v>27</v>
      </c>
      <c r="J9592" t="s">
        <v>53</v>
      </c>
      <c r="K9592" t="s">
        <v>38</v>
      </c>
      <c r="L9592" t="s">
        <v>54</v>
      </c>
      <c r="M9592" t="s">
        <v>31</v>
      </c>
      <c r="N9592" t="s">
        <v>32</v>
      </c>
      <c r="O9592">
        <v>294.81</v>
      </c>
      <c r="P9592" t="s">
        <v>936</v>
      </c>
      <c r="Q9592" t="s">
        <v>935</v>
      </c>
      <c r="R9592" t="s">
        <v>939</v>
      </c>
      <c r="S9592" t="s">
        <v>34</v>
      </c>
      <c r="T9592" t="s">
        <v>561</v>
      </c>
    </row>
    <row r="9593" spans="1:20">
      <c r="A9593" t="s">
        <v>935</v>
      </c>
      <c r="B9593" t="s">
        <v>936</v>
      </c>
      <c r="C9593" t="s">
        <v>942</v>
      </c>
      <c r="D9593" t="s">
        <v>943</v>
      </c>
      <c r="E9593" t="s">
        <v>25</v>
      </c>
      <c r="F9593" s="1">
        <v>41852</v>
      </c>
      <c r="G9593" t="s">
        <v>3202</v>
      </c>
      <c r="H9593">
        <v>201504</v>
      </c>
      <c r="I9593" t="s">
        <v>27</v>
      </c>
      <c r="J9593" t="s">
        <v>53</v>
      </c>
      <c r="K9593" t="s">
        <v>39</v>
      </c>
      <c r="L9593" t="s">
        <v>54</v>
      </c>
      <c r="M9593" t="s">
        <v>31</v>
      </c>
      <c r="N9593" t="s">
        <v>32</v>
      </c>
      <c r="O9593">
        <v>1706.33</v>
      </c>
      <c r="P9593" t="s">
        <v>936</v>
      </c>
      <c r="Q9593" t="s">
        <v>935</v>
      </c>
      <c r="R9593" t="s">
        <v>939</v>
      </c>
      <c r="S9593" t="s">
        <v>34</v>
      </c>
      <c r="T9593" t="s">
        <v>561</v>
      </c>
    </row>
    <row r="9594" spans="1:20">
      <c r="A9594" t="s">
        <v>935</v>
      </c>
      <c r="B9594" t="s">
        <v>936</v>
      </c>
      <c r="C9594" t="s">
        <v>944</v>
      </c>
      <c r="D9594" t="s">
        <v>945</v>
      </c>
      <c r="E9594" t="s">
        <v>25</v>
      </c>
      <c r="F9594" s="1">
        <v>41852</v>
      </c>
      <c r="G9594" t="s">
        <v>3202</v>
      </c>
      <c r="H9594">
        <v>201504</v>
      </c>
      <c r="I9594" t="s">
        <v>27</v>
      </c>
      <c r="J9594" t="s">
        <v>53</v>
      </c>
      <c r="K9594" t="s">
        <v>29</v>
      </c>
      <c r="L9594" t="s">
        <v>54</v>
      </c>
      <c r="M9594" t="s">
        <v>31</v>
      </c>
      <c r="N9594" t="s">
        <v>32</v>
      </c>
      <c r="O9594">
        <v>2395.54</v>
      </c>
      <c r="P9594" t="s">
        <v>936</v>
      </c>
      <c r="Q9594" t="s">
        <v>935</v>
      </c>
      <c r="R9594" t="s">
        <v>939</v>
      </c>
      <c r="S9594" t="s">
        <v>34</v>
      </c>
      <c r="T9594" t="s">
        <v>561</v>
      </c>
    </row>
    <row r="9595" spans="1:20">
      <c r="A9595" t="s">
        <v>935</v>
      </c>
      <c r="B9595" t="s">
        <v>936</v>
      </c>
      <c r="C9595" t="s">
        <v>944</v>
      </c>
      <c r="D9595" t="s">
        <v>945</v>
      </c>
      <c r="E9595" t="s">
        <v>25</v>
      </c>
      <c r="F9595" s="1">
        <v>41852</v>
      </c>
      <c r="G9595" t="s">
        <v>3202</v>
      </c>
      <c r="H9595">
        <v>201504</v>
      </c>
      <c r="I9595" t="s">
        <v>27</v>
      </c>
      <c r="J9595" t="s">
        <v>53</v>
      </c>
      <c r="K9595" t="s">
        <v>36</v>
      </c>
      <c r="L9595" t="s">
        <v>54</v>
      </c>
      <c r="M9595" t="s">
        <v>31</v>
      </c>
      <c r="N9595" t="s">
        <v>32</v>
      </c>
      <c r="O9595">
        <v>19062.63</v>
      </c>
      <c r="P9595" t="s">
        <v>936</v>
      </c>
      <c r="Q9595" t="s">
        <v>935</v>
      </c>
      <c r="R9595" t="s">
        <v>939</v>
      </c>
      <c r="S9595" t="s">
        <v>34</v>
      </c>
      <c r="T9595" t="s">
        <v>561</v>
      </c>
    </row>
    <row r="9596" spans="1:20">
      <c r="A9596" t="s">
        <v>935</v>
      </c>
      <c r="B9596" t="s">
        <v>936</v>
      </c>
      <c r="C9596" t="s">
        <v>944</v>
      </c>
      <c r="D9596" t="s">
        <v>945</v>
      </c>
      <c r="E9596" t="s">
        <v>25</v>
      </c>
      <c r="F9596" s="1">
        <v>41852</v>
      </c>
      <c r="G9596" t="s">
        <v>3202</v>
      </c>
      <c r="H9596">
        <v>201504</v>
      </c>
      <c r="I9596" t="s">
        <v>27</v>
      </c>
      <c r="J9596" t="s">
        <v>53</v>
      </c>
      <c r="K9596" t="s">
        <v>38</v>
      </c>
      <c r="L9596" t="s">
        <v>54</v>
      </c>
      <c r="M9596" t="s">
        <v>31</v>
      </c>
      <c r="N9596" t="s">
        <v>32</v>
      </c>
      <c r="O9596">
        <v>1083.31</v>
      </c>
      <c r="P9596" t="s">
        <v>936</v>
      </c>
      <c r="Q9596" t="s">
        <v>935</v>
      </c>
      <c r="R9596" t="s">
        <v>939</v>
      </c>
      <c r="S9596" t="s">
        <v>34</v>
      </c>
      <c r="T9596" t="s">
        <v>561</v>
      </c>
    </row>
    <row r="9597" spans="1:20">
      <c r="A9597" t="s">
        <v>935</v>
      </c>
      <c r="B9597" t="s">
        <v>936</v>
      </c>
      <c r="C9597" t="s">
        <v>944</v>
      </c>
      <c r="D9597" t="s">
        <v>945</v>
      </c>
      <c r="E9597" t="s">
        <v>25</v>
      </c>
      <c r="F9597" s="1">
        <v>41852</v>
      </c>
      <c r="G9597" t="s">
        <v>3202</v>
      </c>
      <c r="H9597">
        <v>201504</v>
      </c>
      <c r="I9597" t="s">
        <v>27</v>
      </c>
      <c r="J9597" t="s">
        <v>53</v>
      </c>
      <c r="K9597" t="s">
        <v>39</v>
      </c>
      <c r="L9597" t="s">
        <v>54</v>
      </c>
      <c r="M9597" t="s">
        <v>31</v>
      </c>
      <c r="N9597" t="s">
        <v>32</v>
      </c>
      <c r="O9597">
        <v>1135.03</v>
      </c>
      <c r="P9597" t="s">
        <v>936</v>
      </c>
      <c r="Q9597" t="s">
        <v>935</v>
      </c>
      <c r="R9597" t="s">
        <v>939</v>
      </c>
      <c r="S9597" t="s">
        <v>34</v>
      </c>
      <c r="T9597" t="s">
        <v>561</v>
      </c>
    </row>
    <row r="9598" spans="1:20">
      <c r="A9598" t="s">
        <v>935</v>
      </c>
      <c r="B9598" t="s">
        <v>936</v>
      </c>
      <c r="C9598" t="s">
        <v>946</v>
      </c>
      <c r="D9598" t="s">
        <v>947</v>
      </c>
      <c r="E9598" t="s">
        <v>142</v>
      </c>
      <c r="F9598" s="1">
        <v>41176</v>
      </c>
      <c r="G9598" t="s">
        <v>3202</v>
      </c>
      <c r="H9598">
        <v>201504</v>
      </c>
      <c r="I9598" t="s">
        <v>27</v>
      </c>
      <c r="J9598" t="s">
        <v>53</v>
      </c>
      <c r="K9598" t="s">
        <v>29</v>
      </c>
      <c r="L9598" t="s">
        <v>54</v>
      </c>
      <c r="M9598" t="s">
        <v>31</v>
      </c>
      <c r="N9598" t="s">
        <v>48</v>
      </c>
      <c r="O9598">
        <v>810807.22</v>
      </c>
      <c r="P9598" t="s">
        <v>936</v>
      </c>
      <c r="Q9598" t="s">
        <v>935</v>
      </c>
      <c r="R9598" t="s">
        <v>939</v>
      </c>
      <c r="S9598" t="s">
        <v>34</v>
      </c>
      <c r="T9598" t="s">
        <v>561</v>
      </c>
    </row>
    <row r="9599" spans="1:20">
      <c r="A9599" t="s">
        <v>935</v>
      </c>
      <c r="B9599" t="s">
        <v>936</v>
      </c>
      <c r="C9599" t="s">
        <v>946</v>
      </c>
      <c r="D9599" t="s">
        <v>947</v>
      </c>
      <c r="E9599" t="s">
        <v>142</v>
      </c>
      <c r="F9599" s="1">
        <v>41176</v>
      </c>
      <c r="G9599" t="s">
        <v>3202</v>
      </c>
      <c r="H9599">
        <v>201504</v>
      </c>
      <c r="I9599" t="s">
        <v>27</v>
      </c>
      <c r="J9599" t="s">
        <v>53</v>
      </c>
      <c r="K9599" t="s">
        <v>29</v>
      </c>
      <c r="L9599" t="s">
        <v>54</v>
      </c>
      <c r="M9599" t="s">
        <v>31</v>
      </c>
      <c r="N9599" t="s">
        <v>49</v>
      </c>
      <c r="O9599">
        <v>-694890.52</v>
      </c>
      <c r="P9599" t="s">
        <v>936</v>
      </c>
      <c r="Q9599" t="s">
        <v>935</v>
      </c>
      <c r="R9599" t="s">
        <v>939</v>
      </c>
      <c r="S9599" t="s">
        <v>34</v>
      </c>
      <c r="T9599" t="s">
        <v>561</v>
      </c>
    </row>
    <row r="9600" spans="1:20">
      <c r="A9600" t="s">
        <v>935</v>
      </c>
      <c r="B9600" t="s">
        <v>936</v>
      </c>
      <c r="C9600" t="s">
        <v>946</v>
      </c>
      <c r="D9600" t="s">
        <v>947</v>
      </c>
      <c r="E9600" t="s">
        <v>142</v>
      </c>
      <c r="F9600" s="1">
        <v>41176</v>
      </c>
      <c r="G9600" t="s">
        <v>3202</v>
      </c>
      <c r="H9600">
        <v>201504</v>
      </c>
      <c r="I9600" t="s">
        <v>27</v>
      </c>
      <c r="J9600" t="s">
        <v>53</v>
      </c>
      <c r="K9600" t="s">
        <v>36</v>
      </c>
      <c r="L9600" t="s">
        <v>54</v>
      </c>
      <c r="M9600" t="s">
        <v>31</v>
      </c>
      <c r="N9600" t="s">
        <v>48</v>
      </c>
      <c r="O9600">
        <v>153184.03</v>
      </c>
      <c r="P9600" t="s">
        <v>936</v>
      </c>
      <c r="Q9600" t="s">
        <v>935</v>
      </c>
      <c r="R9600" t="s">
        <v>939</v>
      </c>
      <c r="S9600" t="s">
        <v>34</v>
      </c>
      <c r="T9600" t="s">
        <v>561</v>
      </c>
    </row>
    <row r="9601" spans="1:20">
      <c r="A9601" t="s">
        <v>935</v>
      </c>
      <c r="B9601" t="s">
        <v>936</v>
      </c>
      <c r="C9601" t="s">
        <v>946</v>
      </c>
      <c r="D9601" t="s">
        <v>947</v>
      </c>
      <c r="E9601" t="s">
        <v>142</v>
      </c>
      <c r="F9601" s="1">
        <v>41176</v>
      </c>
      <c r="G9601" t="s">
        <v>3202</v>
      </c>
      <c r="H9601">
        <v>201504</v>
      </c>
      <c r="I9601" t="s">
        <v>27</v>
      </c>
      <c r="J9601" t="s">
        <v>53</v>
      </c>
      <c r="K9601" t="s">
        <v>36</v>
      </c>
      <c r="L9601" t="s">
        <v>54</v>
      </c>
      <c r="M9601" t="s">
        <v>31</v>
      </c>
      <c r="N9601" t="s">
        <v>49</v>
      </c>
      <c r="O9601">
        <v>-325627.59000000003</v>
      </c>
      <c r="P9601" t="s">
        <v>936</v>
      </c>
      <c r="Q9601" t="s">
        <v>935</v>
      </c>
      <c r="R9601" t="s">
        <v>939</v>
      </c>
      <c r="S9601" t="s">
        <v>34</v>
      </c>
      <c r="T9601" t="s">
        <v>561</v>
      </c>
    </row>
    <row r="9602" spans="1:20">
      <c r="A9602" t="s">
        <v>935</v>
      </c>
      <c r="B9602" t="s">
        <v>936</v>
      </c>
      <c r="C9602" t="s">
        <v>946</v>
      </c>
      <c r="D9602" t="s">
        <v>947</v>
      </c>
      <c r="E9602" t="s">
        <v>142</v>
      </c>
      <c r="F9602" s="1">
        <v>41176</v>
      </c>
      <c r="G9602" t="s">
        <v>3202</v>
      </c>
      <c r="H9602">
        <v>201504</v>
      </c>
      <c r="I9602" t="s">
        <v>27</v>
      </c>
      <c r="J9602" t="s">
        <v>53</v>
      </c>
      <c r="K9602" t="s">
        <v>38</v>
      </c>
      <c r="L9602" t="s">
        <v>54</v>
      </c>
      <c r="M9602" t="s">
        <v>31</v>
      </c>
      <c r="N9602" t="s">
        <v>48</v>
      </c>
      <c r="O9602">
        <v>1146.23</v>
      </c>
      <c r="P9602" t="s">
        <v>936</v>
      </c>
      <c r="Q9602" t="s">
        <v>935</v>
      </c>
      <c r="R9602" t="s">
        <v>939</v>
      </c>
      <c r="S9602" t="s">
        <v>34</v>
      </c>
      <c r="T9602" t="s">
        <v>561</v>
      </c>
    </row>
    <row r="9603" spans="1:20">
      <c r="A9603" t="s">
        <v>935</v>
      </c>
      <c r="B9603" t="s">
        <v>936</v>
      </c>
      <c r="C9603" t="s">
        <v>946</v>
      </c>
      <c r="D9603" t="s">
        <v>947</v>
      </c>
      <c r="E9603" t="s">
        <v>142</v>
      </c>
      <c r="F9603" s="1">
        <v>41176</v>
      </c>
      <c r="G9603" t="s">
        <v>3202</v>
      </c>
      <c r="H9603">
        <v>201504</v>
      </c>
      <c r="I9603" t="s">
        <v>27</v>
      </c>
      <c r="J9603" t="s">
        <v>53</v>
      </c>
      <c r="K9603" t="s">
        <v>39</v>
      </c>
      <c r="L9603" t="s">
        <v>54</v>
      </c>
      <c r="M9603" t="s">
        <v>31</v>
      </c>
      <c r="N9603" t="s">
        <v>48</v>
      </c>
      <c r="O9603">
        <v>47847.85</v>
      </c>
      <c r="P9603" t="s">
        <v>936</v>
      </c>
      <c r="Q9603" t="s">
        <v>935</v>
      </c>
      <c r="R9603" t="s">
        <v>939</v>
      </c>
      <c r="S9603" t="s">
        <v>34</v>
      </c>
      <c r="T9603" t="s">
        <v>561</v>
      </c>
    </row>
    <row r="9604" spans="1:20">
      <c r="A9604" t="s">
        <v>935</v>
      </c>
      <c r="B9604" t="s">
        <v>936</v>
      </c>
      <c r="C9604" t="s">
        <v>946</v>
      </c>
      <c r="D9604" t="s">
        <v>947</v>
      </c>
      <c r="E9604" t="s">
        <v>142</v>
      </c>
      <c r="F9604" s="1">
        <v>41176</v>
      </c>
      <c r="G9604" t="s">
        <v>3202</v>
      </c>
      <c r="H9604">
        <v>201504</v>
      </c>
      <c r="I9604" t="s">
        <v>27</v>
      </c>
      <c r="J9604" t="s">
        <v>53</v>
      </c>
      <c r="K9604" t="s">
        <v>41</v>
      </c>
      <c r="L9604" t="s">
        <v>54</v>
      </c>
      <c r="M9604" t="s">
        <v>31</v>
      </c>
      <c r="N9604" t="s">
        <v>48</v>
      </c>
      <c r="O9604">
        <v>7658.26</v>
      </c>
      <c r="P9604" t="s">
        <v>936</v>
      </c>
      <c r="Q9604" t="s">
        <v>935</v>
      </c>
      <c r="R9604" t="s">
        <v>939</v>
      </c>
      <c r="S9604" t="s">
        <v>34</v>
      </c>
      <c r="T9604" t="s">
        <v>561</v>
      </c>
    </row>
    <row r="9605" spans="1:20">
      <c r="A9605" t="s">
        <v>935</v>
      </c>
      <c r="B9605" t="s">
        <v>936</v>
      </c>
      <c r="C9605" t="s">
        <v>948</v>
      </c>
      <c r="D9605" t="s">
        <v>949</v>
      </c>
      <c r="E9605" t="s">
        <v>142</v>
      </c>
      <c r="F9605" s="1">
        <v>41176</v>
      </c>
      <c r="G9605" t="s">
        <v>3202</v>
      </c>
      <c r="H9605">
        <v>201504</v>
      </c>
      <c r="I9605" t="s">
        <v>27</v>
      </c>
      <c r="J9605" t="s">
        <v>53</v>
      </c>
      <c r="K9605" t="s">
        <v>29</v>
      </c>
      <c r="L9605" t="s">
        <v>54</v>
      </c>
      <c r="M9605" t="s">
        <v>31</v>
      </c>
      <c r="N9605" t="s">
        <v>32</v>
      </c>
      <c r="O9605">
        <v>37972.44</v>
      </c>
      <c r="P9605" t="s">
        <v>936</v>
      </c>
      <c r="Q9605" t="s">
        <v>935</v>
      </c>
      <c r="R9605" t="s">
        <v>939</v>
      </c>
      <c r="S9605" t="s">
        <v>34</v>
      </c>
      <c r="T9605" t="s">
        <v>561</v>
      </c>
    </row>
    <row r="9606" spans="1:20">
      <c r="A9606" t="s">
        <v>935</v>
      </c>
      <c r="B9606" t="s">
        <v>936</v>
      </c>
      <c r="C9606" t="s">
        <v>948</v>
      </c>
      <c r="D9606" t="s">
        <v>949</v>
      </c>
      <c r="E9606" t="s">
        <v>142</v>
      </c>
      <c r="F9606" s="1">
        <v>41176</v>
      </c>
      <c r="G9606" t="s">
        <v>3202</v>
      </c>
      <c r="H9606">
        <v>201504</v>
      </c>
      <c r="I9606" t="s">
        <v>27</v>
      </c>
      <c r="J9606" t="s">
        <v>53</v>
      </c>
      <c r="K9606" t="s">
        <v>36</v>
      </c>
      <c r="L9606" t="s">
        <v>54</v>
      </c>
      <c r="M9606" t="s">
        <v>31</v>
      </c>
      <c r="N9606" t="s">
        <v>32</v>
      </c>
      <c r="O9606">
        <v>15188.99</v>
      </c>
      <c r="P9606" t="s">
        <v>936</v>
      </c>
      <c r="Q9606" t="s">
        <v>935</v>
      </c>
      <c r="R9606" t="s">
        <v>939</v>
      </c>
      <c r="S9606" t="s">
        <v>34</v>
      </c>
      <c r="T9606" t="s">
        <v>561</v>
      </c>
    </row>
    <row r="9607" spans="1:20">
      <c r="A9607" t="s">
        <v>935</v>
      </c>
      <c r="B9607" t="s">
        <v>936</v>
      </c>
      <c r="C9607" t="s">
        <v>948</v>
      </c>
      <c r="D9607" t="s">
        <v>949</v>
      </c>
      <c r="E9607" t="s">
        <v>142</v>
      </c>
      <c r="F9607" s="1">
        <v>41176</v>
      </c>
      <c r="G9607" t="s">
        <v>3202</v>
      </c>
      <c r="H9607">
        <v>201504</v>
      </c>
      <c r="I9607" t="s">
        <v>27</v>
      </c>
      <c r="J9607" t="s">
        <v>53</v>
      </c>
      <c r="K9607" t="s">
        <v>39</v>
      </c>
      <c r="L9607" t="s">
        <v>54</v>
      </c>
      <c r="M9607" t="s">
        <v>31</v>
      </c>
      <c r="N9607" t="s">
        <v>32</v>
      </c>
      <c r="O9607">
        <v>7594.42</v>
      </c>
      <c r="P9607" t="s">
        <v>936</v>
      </c>
      <c r="Q9607" t="s">
        <v>935</v>
      </c>
      <c r="R9607" t="s">
        <v>939</v>
      </c>
      <c r="S9607" t="s">
        <v>34</v>
      </c>
      <c r="T9607" t="s">
        <v>561</v>
      </c>
    </row>
    <row r="9608" spans="1:20">
      <c r="A9608" t="s">
        <v>935</v>
      </c>
      <c r="B9608" t="s">
        <v>936</v>
      </c>
      <c r="C9608" t="s">
        <v>950</v>
      </c>
      <c r="D9608" t="s">
        <v>951</v>
      </c>
      <c r="E9608" t="s">
        <v>142</v>
      </c>
      <c r="F9608" s="1">
        <v>41426</v>
      </c>
      <c r="G9608" t="s">
        <v>3202</v>
      </c>
      <c r="H9608">
        <v>201504</v>
      </c>
      <c r="I9608" t="s">
        <v>27</v>
      </c>
      <c r="J9608" t="s">
        <v>28</v>
      </c>
      <c r="K9608" t="s">
        <v>29</v>
      </c>
      <c r="L9608" t="s">
        <v>30</v>
      </c>
      <c r="M9608" t="s">
        <v>31</v>
      </c>
      <c r="N9608" t="s">
        <v>32</v>
      </c>
      <c r="O9608">
        <v>32.230000000000004</v>
      </c>
      <c r="P9608" t="s">
        <v>936</v>
      </c>
      <c r="Q9608" t="s">
        <v>935</v>
      </c>
      <c r="R9608" t="s">
        <v>939</v>
      </c>
      <c r="S9608" t="s">
        <v>34</v>
      </c>
      <c r="T9608" t="s">
        <v>561</v>
      </c>
    </row>
    <row r="9609" spans="1:20">
      <c r="A9609" t="s">
        <v>935</v>
      </c>
      <c r="B9609" t="s">
        <v>936</v>
      </c>
      <c r="C9609" t="s">
        <v>950</v>
      </c>
      <c r="D9609" t="s">
        <v>951</v>
      </c>
      <c r="E9609" t="s">
        <v>142</v>
      </c>
      <c r="F9609" s="1">
        <v>41426</v>
      </c>
      <c r="G9609" t="s">
        <v>3202</v>
      </c>
      <c r="H9609">
        <v>201504</v>
      </c>
      <c r="I9609" t="s">
        <v>27</v>
      </c>
      <c r="J9609" t="s">
        <v>28</v>
      </c>
      <c r="K9609" t="s">
        <v>36</v>
      </c>
      <c r="L9609" t="s">
        <v>30</v>
      </c>
      <c r="M9609" t="s">
        <v>31</v>
      </c>
      <c r="N9609" t="s">
        <v>32</v>
      </c>
      <c r="O9609">
        <v>12.89</v>
      </c>
      <c r="P9609" t="s">
        <v>936</v>
      </c>
      <c r="Q9609" t="s">
        <v>935</v>
      </c>
      <c r="R9609" t="s">
        <v>939</v>
      </c>
      <c r="S9609" t="s">
        <v>34</v>
      </c>
      <c r="T9609" t="s">
        <v>561</v>
      </c>
    </row>
    <row r="9610" spans="1:20">
      <c r="A9610" t="s">
        <v>935</v>
      </c>
      <c r="B9610" t="s">
        <v>936</v>
      </c>
      <c r="C9610" t="s">
        <v>950</v>
      </c>
      <c r="D9610" t="s">
        <v>951</v>
      </c>
      <c r="E9610" t="s">
        <v>142</v>
      </c>
      <c r="F9610" s="1">
        <v>41426</v>
      </c>
      <c r="G9610" t="s">
        <v>3202</v>
      </c>
      <c r="H9610">
        <v>201504</v>
      </c>
      <c r="I9610" t="s">
        <v>27</v>
      </c>
      <c r="J9610" t="s">
        <v>28</v>
      </c>
      <c r="K9610" t="s">
        <v>39</v>
      </c>
      <c r="L9610" t="s">
        <v>30</v>
      </c>
      <c r="M9610" t="s">
        <v>31</v>
      </c>
      <c r="N9610" t="s">
        <v>32</v>
      </c>
      <c r="O9610">
        <v>8.5400000000000009</v>
      </c>
      <c r="P9610" t="s">
        <v>936</v>
      </c>
      <c r="Q9610" t="s">
        <v>935</v>
      </c>
      <c r="R9610" t="s">
        <v>939</v>
      </c>
      <c r="S9610" t="s">
        <v>34</v>
      </c>
      <c r="T9610" t="s">
        <v>561</v>
      </c>
    </row>
    <row r="9611" spans="1:20">
      <c r="A9611" t="s">
        <v>935</v>
      </c>
      <c r="B9611" t="s">
        <v>936</v>
      </c>
      <c r="C9611" t="s">
        <v>954</v>
      </c>
      <c r="D9611" t="s">
        <v>955</v>
      </c>
      <c r="E9611" t="s">
        <v>25</v>
      </c>
      <c r="F9611" s="1">
        <v>41456</v>
      </c>
      <c r="G9611" t="s">
        <v>3202</v>
      </c>
      <c r="H9611">
        <v>201504</v>
      </c>
      <c r="I9611" t="s">
        <v>27</v>
      </c>
      <c r="J9611" t="s">
        <v>28</v>
      </c>
      <c r="K9611" t="s">
        <v>29</v>
      </c>
      <c r="L9611" t="s">
        <v>30</v>
      </c>
      <c r="M9611" t="s">
        <v>31</v>
      </c>
      <c r="N9611" t="s">
        <v>32</v>
      </c>
      <c r="O9611">
        <v>1236.92</v>
      </c>
      <c r="P9611" t="s">
        <v>936</v>
      </c>
      <c r="Q9611" t="s">
        <v>935</v>
      </c>
      <c r="R9611" t="s">
        <v>939</v>
      </c>
      <c r="S9611" t="s">
        <v>34</v>
      </c>
      <c r="T9611" t="s">
        <v>561</v>
      </c>
    </row>
    <row r="9612" spans="1:20">
      <c r="A9612" t="s">
        <v>935</v>
      </c>
      <c r="B9612" t="s">
        <v>936</v>
      </c>
      <c r="C9612" t="s">
        <v>954</v>
      </c>
      <c r="D9612" t="s">
        <v>955</v>
      </c>
      <c r="E9612" t="s">
        <v>25</v>
      </c>
      <c r="F9612" s="1">
        <v>41456</v>
      </c>
      <c r="G9612" t="s">
        <v>3202</v>
      </c>
      <c r="H9612">
        <v>201504</v>
      </c>
      <c r="I9612" t="s">
        <v>27</v>
      </c>
      <c r="J9612" t="s">
        <v>28</v>
      </c>
      <c r="K9612" t="s">
        <v>36</v>
      </c>
      <c r="L9612" t="s">
        <v>30</v>
      </c>
      <c r="M9612" t="s">
        <v>31</v>
      </c>
      <c r="N9612" t="s">
        <v>32</v>
      </c>
      <c r="O9612">
        <v>2816.98</v>
      </c>
      <c r="P9612" t="s">
        <v>936</v>
      </c>
      <c r="Q9612" t="s">
        <v>935</v>
      </c>
      <c r="R9612" t="s">
        <v>939</v>
      </c>
      <c r="S9612" t="s">
        <v>34</v>
      </c>
      <c r="T9612" t="s">
        <v>561</v>
      </c>
    </row>
    <row r="9613" spans="1:20">
      <c r="A9613" t="s">
        <v>935</v>
      </c>
      <c r="B9613" t="s">
        <v>936</v>
      </c>
      <c r="C9613" t="s">
        <v>954</v>
      </c>
      <c r="D9613" t="s">
        <v>955</v>
      </c>
      <c r="E9613" t="s">
        <v>25</v>
      </c>
      <c r="F9613" s="1">
        <v>41456</v>
      </c>
      <c r="G9613" t="s">
        <v>3202</v>
      </c>
      <c r="H9613">
        <v>201504</v>
      </c>
      <c r="I9613" t="s">
        <v>27</v>
      </c>
      <c r="J9613" t="s">
        <v>28</v>
      </c>
      <c r="K9613" t="s">
        <v>37</v>
      </c>
      <c r="L9613" t="s">
        <v>30</v>
      </c>
      <c r="M9613" t="s">
        <v>31</v>
      </c>
      <c r="N9613" t="s">
        <v>32</v>
      </c>
      <c r="O9613">
        <v>44.94</v>
      </c>
      <c r="P9613" t="s">
        <v>936</v>
      </c>
      <c r="Q9613" t="s">
        <v>935</v>
      </c>
      <c r="R9613" t="s">
        <v>939</v>
      </c>
      <c r="S9613" t="s">
        <v>34</v>
      </c>
      <c r="T9613" t="s">
        <v>561</v>
      </c>
    </row>
    <row r="9614" spans="1:20">
      <c r="A9614" t="s">
        <v>935</v>
      </c>
      <c r="B9614" t="s">
        <v>936</v>
      </c>
      <c r="C9614" t="s">
        <v>954</v>
      </c>
      <c r="D9614" t="s">
        <v>955</v>
      </c>
      <c r="E9614" t="s">
        <v>25</v>
      </c>
      <c r="F9614" s="1">
        <v>41456</v>
      </c>
      <c r="G9614" t="s">
        <v>3202</v>
      </c>
      <c r="H9614">
        <v>201504</v>
      </c>
      <c r="I9614" t="s">
        <v>27</v>
      </c>
      <c r="J9614" t="s">
        <v>28</v>
      </c>
      <c r="K9614" t="s">
        <v>38</v>
      </c>
      <c r="L9614" t="s">
        <v>30</v>
      </c>
      <c r="M9614" t="s">
        <v>31</v>
      </c>
      <c r="N9614" t="s">
        <v>32</v>
      </c>
      <c r="O9614">
        <v>44.27</v>
      </c>
      <c r="P9614" t="s">
        <v>936</v>
      </c>
      <c r="Q9614" t="s">
        <v>935</v>
      </c>
      <c r="R9614" t="s">
        <v>939</v>
      </c>
      <c r="S9614" t="s">
        <v>34</v>
      </c>
      <c r="T9614" t="s">
        <v>561</v>
      </c>
    </row>
    <row r="9615" spans="1:20">
      <c r="A9615" t="s">
        <v>935</v>
      </c>
      <c r="B9615" t="s">
        <v>936</v>
      </c>
      <c r="C9615" t="s">
        <v>954</v>
      </c>
      <c r="D9615" t="s">
        <v>955</v>
      </c>
      <c r="E9615" t="s">
        <v>25</v>
      </c>
      <c r="F9615" s="1">
        <v>41456</v>
      </c>
      <c r="G9615" t="s">
        <v>3202</v>
      </c>
      <c r="H9615">
        <v>201504</v>
      </c>
      <c r="I9615" t="s">
        <v>27</v>
      </c>
      <c r="J9615" t="s">
        <v>28</v>
      </c>
      <c r="K9615" t="s">
        <v>39</v>
      </c>
      <c r="L9615" t="s">
        <v>30</v>
      </c>
      <c r="M9615" t="s">
        <v>31</v>
      </c>
      <c r="N9615" t="s">
        <v>32</v>
      </c>
      <c r="O9615">
        <v>133.26</v>
      </c>
      <c r="P9615" t="s">
        <v>936</v>
      </c>
      <c r="Q9615" t="s">
        <v>935</v>
      </c>
      <c r="R9615" t="s">
        <v>939</v>
      </c>
      <c r="S9615" t="s">
        <v>34</v>
      </c>
      <c r="T9615" t="s">
        <v>561</v>
      </c>
    </row>
    <row r="9616" spans="1:20">
      <c r="A9616" t="s">
        <v>935</v>
      </c>
      <c r="B9616" t="s">
        <v>936</v>
      </c>
      <c r="C9616" t="s">
        <v>954</v>
      </c>
      <c r="D9616" t="s">
        <v>955</v>
      </c>
      <c r="E9616" t="s">
        <v>25</v>
      </c>
      <c r="F9616" s="1">
        <v>41456</v>
      </c>
      <c r="G9616" t="s">
        <v>3202</v>
      </c>
      <c r="H9616">
        <v>201504</v>
      </c>
      <c r="I9616" t="s">
        <v>27</v>
      </c>
      <c r="J9616" t="s">
        <v>28</v>
      </c>
      <c r="K9616" t="s">
        <v>40</v>
      </c>
      <c r="L9616" t="s">
        <v>30</v>
      </c>
      <c r="M9616" t="s">
        <v>31</v>
      </c>
      <c r="N9616" t="s">
        <v>32</v>
      </c>
      <c r="O9616">
        <v>227.24</v>
      </c>
      <c r="P9616" t="s">
        <v>936</v>
      </c>
      <c r="Q9616" t="s">
        <v>935</v>
      </c>
      <c r="R9616" t="s">
        <v>939</v>
      </c>
      <c r="S9616" t="s">
        <v>34</v>
      </c>
      <c r="T9616" t="s">
        <v>561</v>
      </c>
    </row>
    <row r="9617" spans="1:20">
      <c r="A9617" t="s">
        <v>935</v>
      </c>
      <c r="B9617" t="s">
        <v>936</v>
      </c>
      <c r="C9617" t="s">
        <v>956</v>
      </c>
      <c r="D9617" t="s">
        <v>957</v>
      </c>
      <c r="E9617" t="s">
        <v>25</v>
      </c>
      <c r="F9617" s="1">
        <v>41456</v>
      </c>
      <c r="G9617" t="s">
        <v>3202</v>
      </c>
      <c r="H9617">
        <v>201504</v>
      </c>
      <c r="I9617" t="s">
        <v>27</v>
      </c>
      <c r="J9617" t="s">
        <v>28</v>
      </c>
      <c r="K9617" t="s">
        <v>29</v>
      </c>
      <c r="L9617" t="s">
        <v>30</v>
      </c>
      <c r="M9617" t="s">
        <v>31</v>
      </c>
      <c r="N9617" t="s">
        <v>32</v>
      </c>
      <c r="O9617">
        <v>23397.73</v>
      </c>
      <c r="P9617" t="s">
        <v>936</v>
      </c>
      <c r="Q9617" t="s">
        <v>935</v>
      </c>
      <c r="R9617" t="s">
        <v>939</v>
      </c>
      <c r="S9617" t="s">
        <v>34</v>
      </c>
      <c r="T9617" t="s">
        <v>561</v>
      </c>
    </row>
    <row r="9618" spans="1:20">
      <c r="A9618" t="s">
        <v>935</v>
      </c>
      <c r="B9618" t="s">
        <v>936</v>
      </c>
      <c r="C9618" t="s">
        <v>956</v>
      </c>
      <c r="D9618" t="s">
        <v>957</v>
      </c>
      <c r="E9618" t="s">
        <v>25</v>
      </c>
      <c r="F9618" s="1">
        <v>41456</v>
      </c>
      <c r="G9618" t="s">
        <v>3202</v>
      </c>
      <c r="H9618">
        <v>201504</v>
      </c>
      <c r="I9618" t="s">
        <v>27</v>
      </c>
      <c r="J9618" t="s">
        <v>28</v>
      </c>
      <c r="K9618" t="s">
        <v>36</v>
      </c>
      <c r="L9618" t="s">
        <v>30</v>
      </c>
      <c r="M9618" t="s">
        <v>31</v>
      </c>
      <c r="N9618" t="s">
        <v>32</v>
      </c>
      <c r="O9618">
        <v>91239.21</v>
      </c>
      <c r="P9618" t="s">
        <v>936</v>
      </c>
      <c r="Q9618" t="s">
        <v>935</v>
      </c>
      <c r="R9618" t="s">
        <v>939</v>
      </c>
      <c r="S9618" t="s">
        <v>34</v>
      </c>
      <c r="T9618" t="s">
        <v>561</v>
      </c>
    </row>
    <row r="9619" spans="1:20">
      <c r="A9619" t="s">
        <v>935</v>
      </c>
      <c r="B9619" t="s">
        <v>936</v>
      </c>
      <c r="C9619" t="s">
        <v>956</v>
      </c>
      <c r="D9619" t="s">
        <v>957</v>
      </c>
      <c r="E9619" t="s">
        <v>25</v>
      </c>
      <c r="F9619" s="1">
        <v>41456</v>
      </c>
      <c r="G9619" t="s">
        <v>3202</v>
      </c>
      <c r="H9619">
        <v>201504</v>
      </c>
      <c r="I9619" t="s">
        <v>27</v>
      </c>
      <c r="J9619" t="s">
        <v>28</v>
      </c>
      <c r="K9619" t="s">
        <v>37</v>
      </c>
      <c r="L9619" t="s">
        <v>30</v>
      </c>
      <c r="M9619" t="s">
        <v>31</v>
      </c>
      <c r="N9619" t="s">
        <v>32</v>
      </c>
      <c r="O9619">
        <v>5665.13</v>
      </c>
      <c r="P9619" t="s">
        <v>936</v>
      </c>
      <c r="Q9619" t="s">
        <v>935</v>
      </c>
      <c r="R9619" t="s">
        <v>939</v>
      </c>
      <c r="S9619" t="s">
        <v>34</v>
      </c>
      <c r="T9619" t="s">
        <v>561</v>
      </c>
    </row>
    <row r="9620" spans="1:20">
      <c r="A9620" t="s">
        <v>935</v>
      </c>
      <c r="B9620" t="s">
        <v>936</v>
      </c>
      <c r="C9620" t="s">
        <v>958</v>
      </c>
      <c r="D9620" t="s">
        <v>959</v>
      </c>
      <c r="E9620" t="s">
        <v>142</v>
      </c>
      <c r="F9620" s="1">
        <v>41176</v>
      </c>
      <c r="G9620" t="s">
        <v>3202</v>
      </c>
      <c r="H9620">
        <v>201504</v>
      </c>
      <c r="I9620" t="s">
        <v>27</v>
      </c>
      <c r="J9620" t="s">
        <v>28</v>
      </c>
      <c r="K9620" t="s">
        <v>29</v>
      </c>
      <c r="L9620" t="s">
        <v>30</v>
      </c>
      <c r="M9620" t="s">
        <v>31</v>
      </c>
      <c r="N9620" t="s">
        <v>32</v>
      </c>
      <c r="O9620">
        <v>-81712.7</v>
      </c>
      <c r="P9620" t="s">
        <v>936</v>
      </c>
      <c r="Q9620" t="s">
        <v>935</v>
      </c>
      <c r="R9620" t="s">
        <v>939</v>
      </c>
      <c r="S9620" t="s">
        <v>34</v>
      </c>
      <c r="T9620" t="s">
        <v>561</v>
      </c>
    </row>
    <row r="9621" spans="1:20">
      <c r="A9621" t="s">
        <v>935</v>
      </c>
      <c r="B9621" t="s">
        <v>936</v>
      </c>
      <c r="C9621" t="s">
        <v>958</v>
      </c>
      <c r="D9621" t="s">
        <v>959</v>
      </c>
      <c r="E9621" t="s">
        <v>142</v>
      </c>
      <c r="F9621" s="1">
        <v>41176</v>
      </c>
      <c r="G9621" t="s">
        <v>3202</v>
      </c>
      <c r="H9621">
        <v>201504</v>
      </c>
      <c r="I9621" t="s">
        <v>27</v>
      </c>
      <c r="J9621" t="s">
        <v>28</v>
      </c>
      <c r="K9621" t="s">
        <v>36</v>
      </c>
      <c r="L9621" t="s">
        <v>30</v>
      </c>
      <c r="M9621" t="s">
        <v>31</v>
      </c>
      <c r="N9621" t="s">
        <v>32</v>
      </c>
      <c r="O9621">
        <v>-30642.32</v>
      </c>
      <c r="P9621" t="s">
        <v>936</v>
      </c>
      <c r="Q9621" t="s">
        <v>935</v>
      </c>
      <c r="R9621" t="s">
        <v>939</v>
      </c>
      <c r="S9621" t="s">
        <v>34</v>
      </c>
      <c r="T9621" t="s">
        <v>561</v>
      </c>
    </row>
    <row r="9622" spans="1:20">
      <c r="A9622" t="s">
        <v>935</v>
      </c>
      <c r="B9622" t="s">
        <v>936</v>
      </c>
      <c r="C9622" t="s">
        <v>958</v>
      </c>
      <c r="D9622" t="s">
        <v>959</v>
      </c>
      <c r="E9622" t="s">
        <v>142</v>
      </c>
      <c r="F9622" s="1">
        <v>41176</v>
      </c>
      <c r="G9622" t="s">
        <v>3202</v>
      </c>
      <c r="H9622">
        <v>201504</v>
      </c>
      <c r="I9622" t="s">
        <v>27</v>
      </c>
      <c r="J9622" t="s">
        <v>28</v>
      </c>
      <c r="K9622" t="s">
        <v>39</v>
      </c>
      <c r="L9622" t="s">
        <v>30</v>
      </c>
      <c r="M9622" t="s">
        <v>31</v>
      </c>
      <c r="N9622" t="s">
        <v>32</v>
      </c>
      <c r="O9622">
        <v>-28599.65</v>
      </c>
      <c r="P9622" t="s">
        <v>936</v>
      </c>
      <c r="Q9622" t="s">
        <v>935</v>
      </c>
      <c r="R9622" t="s">
        <v>939</v>
      </c>
      <c r="S9622" t="s">
        <v>34</v>
      </c>
      <c r="T9622" t="s">
        <v>561</v>
      </c>
    </row>
    <row r="9623" spans="1:20">
      <c r="A9623" t="s">
        <v>935</v>
      </c>
      <c r="B9623" t="s">
        <v>936</v>
      </c>
      <c r="C9623" t="s">
        <v>2928</v>
      </c>
      <c r="D9623" t="s">
        <v>2929</v>
      </c>
      <c r="E9623" t="s">
        <v>25</v>
      </c>
      <c r="F9623" s="1">
        <v>41913</v>
      </c>
      <c r="G9623" t="s">
        <v>3202</v>
      </c>
      <c r="H9623">
        <v>201504</v>
      </c>
      <c r="I9623" t="s">
        <v>27</v>
      </c>
      <c r="J9623" t="s">
        <v>28</v>
      </c>
      <c r="K9623" t="s">
        <v>29</v>
      </c>
      <c r="L9623" t="s">
        <v>30</v>
      </c>
      <c r="M9623" t="s">
        <v>31</v>
      </c>
      <c r="N9623" t="s">
        <v>32</v>
      </c>
      <c r="O9623">
        <v>12789.710000000001</v>
      </c>
      <c r="P9623" t="s">
        <v>936</v>
      </c>
      <c r="Q9623" t="s">
        <v>935</v>
      </c>
      <c r="R9623" t="s">
        <v>939</v>
      </c>
      <c r="S9623" t="s">
        <v>34</v>
      </c>
      <c r="T9623" t="s">
        <v>561</v>
      </c>
    </row>
    <row r="9624" spans="1:20">
      <c r="A9624" t="s">
        <v>935</v>
      </c>
      <c r="B9624" t="s">
        <v>936</v>
      </c>
      <c r="C9624" t="s">
        <v>2928</v>
      </c>
      <c r="D9624" t="s">
        <v>2929</v>
      </c>
      <c r="E9624" t="s">
        <v>25</v>
      </c>
      <c r="F9624" s="1">
        <v>41913</v>
      </c>
      <c r="G9624" t="s">
        <v>3202</v>
      </c>
      <c r="H9624">
        <v>201504</v>
      </c>
      <c r="I9624" t="s">
        <v>27</v>
      </c>
      <c r="J9624" t="s">
        <v>28</v>
      </c>
      <c r="K9624" t="s">
        <v>36</v>
      </c>
      <c r="L9624" t="s">
        <v>30</v>
      </c>
      <c r="M9624" t="s">
        <v>31</v>
      </c>
      <c r="N9624" t="s">
        <v>32</v>
      </c>
      <c r="O9624">
        <v>9656.18</v>
      </c>
      <c r="P9624" t="s">
        <v>936</v>
      </c>
      <c r="Q9624" t="s">
        <v>935</v>
      </c>
      <c r="R9624" t="s">
        <v>939</v>
      </c>
      <c r="S9624" t="s">
        <v>34</v>
      </c>
      <c r="T9624" t="s">
        <v>561</v>
      </c>
    </row>
    <row r="9625" spans="1:20">
      <c r="A9625" t="s">
        <v>935</v>
      </c>
      <c r="B9625" t="s">
        <v>936</v>
      </c>
      <c r="C9625" t="s">
        <v>2928</v>
      </c>
      <c r="D9625" t="s">
        <v>2929</v>
      </c>
      <c r="E9625" t="s">
        <v>25</v>
      </c>
      <c r="F9625" s="1">
        <v>41913</v>
      </c>
      <c r="G9625" t="s">
        <v>3202</v>
      </c>
      <c r="H9625">
        <v>201504</v>
      </c>
      <c r="I9625" t="s">
        <v>27</v>
      </c>
      <c r="J9625" t="s">
        <v>28</v>
      </c>
      <c r="K9625" t="s">
        <v>39</v>
      </c>
      <c r="L9625" t="s">
        <v>30</v>
      </c>
      <c r="M9625" t="s">
        <v>31</v>
      </c>
      <c r="N9625" t="s">
        <v>32</v>
      </c>
      <c r="O9625">
        <v>1705.2</v>
      </c>
      <c r="P9625" t="s">
        <v>936</v>
      </c>
      <c r="Q9625" t="s">
        <v>935</v>
      </c>
      <c r="R9625" t="s">
        <v>939</v>
      </c>
      <c r="S9625" t="s">
        <v>34</v>
      </c>
      <c r="T9625" t="s">
        <v>561</v>
      </c>
    </row>
    <row r="9626" spans="1:20">
      <c r="A9626" t="s">
        <v>935</v>
      </c>
      <c r="B9626" t="s">
        <v>936</v>
      </c>
      <c r="C9626" t="s">
        <v>2707</v>
      </c>
      <c r="D9626" t="s">
        <v>2708</v>
      </c>
      <c r="E9626" t="s">
        <v>25</v>
      </c>
      <c r="F9626" s="1">
        <v>41852</v>
      </c>
      <c r="G9626" t="s">
        <v>3202</v>
      </c>
      <c r="H9626">
        <v>201504</v>
      </c>
      <c r="I9626" t="s">
        <v>27</v>
      </c>
      <c r="J9626" t="s">
        <v>28</v>
      </c>
      <c r="K9626" t="s">
        <v>29</v>
      </c>
      <c r="L9626" t="s">
        <v>30</v>
      </c>
      <c r="M9626" t="s">
        <v>31</v>
      </c>
      <c r="N9626" t="s">
        <v>32</v>
      </c>
      <c r="O9626">
        <v>3800.17</v>
      </c>
      <c r="P9626" t="s">
        <v>936</v>
      </c>
      <c r="Q9626" t="s">
        <v>935</v>
      </c>
      <c r="R9626" t="s">
        <v>939</v>
      </c>
      <c r="S9626" t="s">
        <v>34</v>
      </c>
      <c r="T9626" t="s">
        <v>561</v>
      </c>
    </row>
    <row r="9627" spans="1:20">
      <c r="A9627" t="s">
        <v>935</v>
      </c>
      <c r="B9627" t="s">
        <v>936</v>
      </c>
      <c r="C9627" t="s">
        <v>2707</v>
      </c>
      <c r="D9627" t="s">
        <v>2708</v>
      </c>
      <c r="E9627" t="s">
        <v>25</v>
      </c>
      <c r="F9627" s="1">
        <v>41852</v>
      </c>
      <c r="G9627" t="s">
        <v>3202</v>
      </c>
      <c r="H9627">
        <v>201504</v>
      </c>
      <c r="I9627" t="s">
        <v>27</v>
      </c>
      <c r="J9627" t="s">
        <v>28</v>
      </c>
      <c r="K9627" t="s">
        <v>36</v>
      </c>
      <c r="L9627" t="s">
        <v>30</v>
      </c>
      <c r="M9627" t="s">
        <v>31</v>
      </c>
      <c r="N9627" t="s">
        <v>32</v>
      </c>
      <c r="O9627">
        <v>2280.09</v>
      </c>
      <c r="P9627" t="s">
        <v>936</v>
      </c>
      <c r="Q9627" t="s">
        <v>935</v>
      </c>
      <c r="R9627" t="s">
        <v>939</v>
      </c>
      <c r="S9627" t="s">
        <v>34</v>
      </c>
      <c r="T9627" t="s">
        <v>561</v>
      </c>
    </row>
    <row r="9628" spans="1:20">
      <c r="A9628" t="s">
        <v>935</v>
      </c>
      <c r="B9628" t="s">
        <v>936</v>
      </c>
      <c r="C9628" t="s">
        <v>2707</v>
      </c>
      <c r="D9628" t="s">
        <v>2708</v>
      </c>
      <c r="E9628" t="s">
        <v>25</v>
      </c>
      <c r="F9628" s="1">
        <v>41852</v>
      </c>
      <c r="G9628" t="s">
        <v>3202</v>
      </c>
      <c r="H9628">
        <v>201504</v>
      </c>
      <c r="I9628" t="s">
        <v>27</v>
      </c>
      <c r="J9628" t="s">
        <v>28</v>
      </c>
      <c r="K9628" t="s">
        <v>39</v>
      </c>
      <c r="L9628" t="s">
        <v>30</v>
      </c>
      <c r="M9628" t="s">
        <v>31</v>
      </c>
      <c r="N9628" t="s">
        <v>32</v>
      </c>
      <c r="O9628">
        <v>760.03</v>
      </c>
      <c r="P9628" t="s">
        <v>936</v>
      </c>
      <c r="Q9628" t="s">
        <v>935</v>
      </c>
      <c r="R9628" t="s">
        <v>939</v>
      </c>
      <c r="S9628" t="s">
        <v>34</v>
      </c>
      <c r="T9628" t="s">
        <v>561</v>
      </c>
    </row>
    <row r="9629" spans="1:20">
      <c r="A9629" t="s">
        <v>935</v>
      </c>
      <c r="B9629" t="s">
        <v>936</v>
      </c>
      <c r="C9629" t="s">
        <v>965</v>
      </c>
      <c r="D9629" t="s">
        <v>966</v>
      </c>
      <c r="E9629" t="s">
        <v>25</v>
      </c>
      <c r="F9629" s="1">
        <v>41913</v>
      </c>
      <c r="G9629" t="s">
        <v>3202</v>
      </c>
      <c r="H9629">
        <v>201504</v>
      </c>
      <c r="I9629" t="s">
        <v>27</v>
      </c>
      <c r="J9629" t="s">
        <v>53</v>
      </c>
      <c r="K9629" t="s">
        <v>29</v>
      </c>
      <c r="L9629" t="s">
        <v>54</v>
      </c>
      <c r="M9629" t="s">
        <v>31</v>
      </c>
      <c r="N9629" t="s">
        <v>32</v>
      </c>
      <c r="O9629">
        <v>26649.99</v>
      </c>
      <c r="P9629" t="s">
        <v>936</v>
      </c>
      <c r="Q9629" t="s">
        <v>935</v>
      </c>
      <c r="R9629" t="s">
        <v>939</v>
      </c>
      <c r="S9629" t="s">
        <v>34</v>
      </c>
      <c r="T9629" t="s">
        <v>561</v>
      </c>
    </row>
    <row r="9630" spans="1:20">
      <c r="A9630" t="s">
        <v>935</v>
      </c>
      <c r="B9630" t="s">
        <v>936</v>
      </c>
      <c r="C9630" t="s">
        <v>3224</v>
      </c>
      <c r="D9630" t="s">
        <v>3225</v>
      </c>
      <c r="E9630" t="s">
        <v>25</v>
      </c>
      <c r="F9630" s="1">
        <v>41852</v>
      </c>
      <c r="G9630" t="s">
        <v>3202</v>
      </c>
      <c r="H9630">
        <v>201504</v>
      </c>
      <c r="I9630" t="s">
        <v>27</v>
      </c>
      <c r="J9630" t="s">
        <v>28</v>
      </c>
      <c r="K9630" t="s">
        <v>29</v>
      </c>
      <c r="L9630" t="s">
        <v>30</v>
      </c>
      <c r="M9630" t="s">
        <v>31</v>
      </c>
      <c r="N9630" t="s">
        <v>32</v>
      </c>
      <c r="O9630">
        <v>10302.94</v>
      </c>
      <c r="P9630" t="s">
        <v>936</v>
      </c>
      <c r="Q9630" t="s">
        <v>935</v>
      </c>
      <c r="R9630" t="s">
        <v>939</v>
      </c>
      <c r="S9630" t="s">
        <v>34</v>
      </c>
      <c r="T9630" t="s">
        <v>561</v>
      </c>
    </row>
    <row r="9631" spans="1:20">
      <c r="A9631" t="s">
        <v>935</v>
      </c>
      <c r="B9631" t="s">
        <v>936</v>
      </c>
      <c r="C9631" t="s">
        <v>967</v>
      </c>
      <c r="D9631" t="s">
        <v>968</v>
      </c>
      <c r="E9631" t="s">
        <v>25</v>
      </c>
      <c r="F9631" s="1">
        <v>41852</v>
      </c>
      <c r="G9631" t="s">
        <v>3202</v>
      </c>
      <c r="H9631">
        <v>201504</v>
      </c>
      <c r="I9631" t="s">
        <v>27</v>
      </c>
      <c r="J9631" t="s">
        <v>28</v>
      </c>
      <c r="K9631" t="s">
        <v>29</v>
      </c>
      <c r="L9631" t="s">
        <v>30</v>
      </c>
      <c r="M9631" t="s">
        <v>31</v>
      </c>
      <c r="N9631" t="s">
        <v>32</v>
      </c>
      <c r="O9631">
        <v>2207</v>
      </c>
      <c r="P9631" t="s">
        <v>936</v>
      </c>
      <c r="Q9631" t="s">
        <v>935</v>
      </c>
      <c r="R9631" t="s">
        <v>939</v>
      </c>
      <c r="S9631" t="s">
        <v>34</v>
      </c>
      <c r="T9631" t="s">
        <v>561</v>
      </c>
    </row>
    <row r="9632" spans="1:20">
      <c r="A9632" t="s">
        <v>935</v>
      </c>
      <c r="B9632" t="s">
        <v>936</v>
      </c>
      <c r="C9632" t="s">
        <v>967</v>
      </c>
      <c r="D9632" t="s">
        <v>968</v>
      </c>
      <c r="E9632" t="s">
        <v>25</v>
      </c>
      <c r="F9632" s="1">
        <v>41852</v>
      </c>
      <c r="G9632" t="s">
        <v>3202</v>
      </c>
      <c r="H9632">
        <v>201504</v>
      </c>
      <c r="I9632" t="s">
        <v>27</v>
      </c>
      <c r="J9632" t="s">
        <v>28</v>
      </c>
      <c r="K9632" t="s">
        <v>36</v>
      </c>
      <c r="L9632" t="s">
        <v>30</v>
      </c>
      <c r="M9632" t="s">
        <v>31</v>
      </c>
      <c r="N9632" t="s">
        <v>32</v>
      </c>
      <c r="O9632">
        <v>1471.5</v>
      </c>
      <c r="P9632" t="s">
        <v>936</v>
      </c>
      <c r="Q9632" t="s">
        <v>935</v>
      </c>
      <c r="R9632" t="s">
        <v>939</v>
      </c>
      <c r="S9632" t="s">
        <v>34</v>
      </c>
      <c r="T9632" t="s">
        <v>561</v>
      </c>
    </row>
    <row r="9633" spans="1:20">
      <c r="A9633" t="s">
        <v>935</v>
      </c>
      <c r="B9633" t="s">
        <v>936</v>
      </c>
      <c r="C9633" t="s">
        <v>967</v>
      </c>
      <c r="D9633" t="s">
        <v>968</v>
      </c>
      <c r="E9633" t="s">
        <v>25</v>
      </c>
      <c r="F9633" s="1">
        <v>41852</v>
      </c>
      <c r="G9633" t="s">
        <v>3202</v>
      </c>
      <c r="H9633">
        <v>201504</v>
      </c>
      <c r="I9633" t="s">
        <v>27</v>
      </c>
      <c r="J9633" t="s">
        <v>28</v>
      </c>
      <c r="K9633" t="s">
        <v>39</v>
      </c>
      <c r="L9633" t="s">
        <v>30</v>
      </c>
      <c r="M9633" t="s">
        <v>31</v>
      </c>
      <c r="N9633" t="s">
        <v>32</v>
      </c>
      <c r="O9633">
        <v>676.47</v>
      </c>
      <c r="P9633" t="s">
        <v>936</v>
      </c>
      <c r="Q9633" t="s">
        <v>935</v>
      </c>
      <c r="R9633" t="s">
        <v>939</v>
      </c>
      <c r="S9633" t="s">
        <v>34</v>
      </c>
      <c r="T9633" t="s">
        <v>561</v>
      </c>
    </row>
    <row r="9634" spans="1:20">
      <c r="A9634" t="s">
        <v>935</v>
      </c>
      <c r="B9634" t="s">
        <v>936</v>
      </c>
      <c r="C9634" t="s">
        <v>975</v>
      </c>
      <c r="D9634" t="s">
        <v>976</v>
      </c>
      <c r="E9634" t="s">
        <v>25</v>
      </c>
      <c r="F9634" s="1">
        <v>41518</v>
      </c>
      <c r="G9634" t="s">
        <v>3202</v>
      </c>
      <c r="H9634">
        <v>201504</v>
      </c>
      <c r="I9634" t="s">
        <v>27</v>
      </c>
      <c r="J9634" t="s">
        <v>53</v>
      </c>
      <c r="K9634" t="s">
        <v>29</v>
      </c>
      <c r="L9634" t="s">
        <v>54</v>
      </c>
      <c r="M9634" t="s">
        <v>31</v>
      </c>
      <c r="N9634" t="s">
        <v>32</v>
      </c>
      <c r="O9634">
        <v>318.36</v>
      </c>
      <c r="P9634" t="s">
        <v>936</v>
      </c>
      <c r="Q9634" t="s">
        <v>935</v>
      </c>
      <c r="R9634" t="s">
        <v>939</v>
      </c>
      <c r="S9634" t="s">
        <v>34</v>
      </c>
      <c r="T9634" t="s">
        <v>561</v>
      </c>
    </row>
    <row r="9635" spans="1:20">
      <c r="A9635" t="s">
        <v>935</v>
      </c>
      <c r="B9635" t="s">
        <v>936</v>
      </c>
      <c r="C9635" t="s">
        <v>975</v>
      </c>
      <c r="D9635" t="s">
        <v>976</v>
      </c>
      <c r="E9635" t="s">
        <v>25</v>
      </c>
      <c r="F9635" s="1">
        <v>41518</v>
      </c>
      <c r="G9635" t="s">
        <v>3202</v>
      </c>
      <c r="H9635">
        <v>201504</v>
      </c>
      <c r="I9635" t="s">
        <v>27</v>
      </c>
      <c r="J9635" t="s">
        <v>53</v>
      </c>
      <c r="K9635" t="s">
        <v>36</v>
      </c>
      <c r="L9635" t="s">
        <v>54</v>
      </c>
      <c r="M9635" t="s">
        <v>31</v>
      </c>
      <c r="N9635" t="s">
        <v>32</v>
      </c>
      <c r="O9635">
        <v>43.54</v>
      </c>
      <c r="P9635" t="s">
        <v>936</v>
      </c>
      <c r="Q9635" t="s">
        <v>935</v>
      </c>
      <c r="R9635" t="s">
        <v>939</v>
      </c>
      <c r="S9635" t="s">
        <v>34</v>
      </c>
      <c r="T9635" t="s">
        <v>561</v>
      </c>
    </row>
    <row r="9636" spans="1:20">
      <c r="A9636" t="s">
        <v>935</v>
      </c>
      <c r="B9636" t="s">
        <v>936</v>
      </c>
      <c r="C9636" t="s">
        <v>975</v>
      </c>
      <c r="D9636" t="s">
        <v>976</v>
      </c>
      <c r="E9636" t="s">
        <v>25</v>
      </c>
      <c r="F9636" s="1">
        <v>41518</v>
      </c>
      <c r="G9636" t="s">
        <v>3202</v>
      </c>
      <c r="H9636">
        <v>201504</v>
      </c>
      <c r="I9636" t="s">
        <v>27</v>
      </c>
      <c r="J9636" t="s">
        <v>53</v>
      </c>
      <c r="K9636" t="s">
        <v>37</v>
      </c>
      <c r="L9636" t="s">
        <v>54</v>
      </c>
      <c r="M9636" t="s">
        <v>31</v>
      </c>
      <c r="N9636" t="s">
        <v>32</v>
      </c>
      <c r="O9636">
        <v>-0.01</v>
      </c>
      <c r="P9636" t="s">
        <v>936</v>
      </c>
      <c r="Q9636" t="s">
        <v>935</v>
      </c>
      <c r="R9636" t="s">
        <v>939</v>
      </c>
      <c r="S9636" t="s">
        <v>34</v>
      </c>
      <c r="T9636" t="s">
        <v>561</v>
      </c>
    </row>
    <row r="9637" spans="1:20">
      <c r="A9637" t="s">
        <v>935</v>
      </c>
      <c r="B9637" t="s">
        <v>936</v>
      </c>
      <c r="C9637" t="s">
        <v>975</v>
      </c>
      <c r="D9637" t="s">
        <v>976</v>
      </c>
      <c r="E9637" t="s">
        <v>25</v>
      </c>
      <c r="F9637" s="1">
        <v>41518</v>
      </c>
      <c r="G9637" t="s">
        <v>3202</v>
      </c>
      <c r="H9637">
        <v>201504</v>
      </c>
      <c r="I9637" t="s">
        <v>27</v>
      </c>
      <c r="J9637" t="s">
        <v>53</v>
      </c>
      <c r="K9637" t="s">
        <v>38</v>
      </c>
      <c r="L9637" t="s">
        <v>54</v>
      </c>
      <c r="M9637" t="s">
        <v>31</v>
      </c>
      <c r="N9637" t="s">
        <v>32</v>
      </c>
      <c r="O9637">
        <v>7.33</v>
      </c>
      <c r="P9637" t="s">
        <v>936</v>
      </c>
      <c r="Q9637" t="s">
        <v>935</v>
      </c>
      <c r="R9637" t="s">
        <v>939</v>
      </c>
      <c r="S9637" t="s">
        <v>34</v>
      </c>
      <c r="T9637" t="s">
        <v>561</v>
      </c>
    </row>
    <row r="9638" spans="1:20">
      <c r="A9638" t="s">
        <v>935</v>
      </c>
      <c r="B9638" t="s">
        <v>936</v>
      </c>
      <c r="C9638" t="s">
        <v>975</v>
      </c>
      <c r="D9638" t="s">
        <v>976</v>
      </c>
      <c r="E9638" t="s">
        <v>25</v>
      </c>
      <c r="F9638" s="1">
        <v>41518</v>
      </c>
      <c r="G9638" t="s">
        <v>3202</v>
      </c>
      <c r="H9638">
        <v>201504</v>
      </c>
      <c r="I9638" t="s">
        <v>27</v>
      </c>
      <c r="J9638" t="s">
        <v>53</v>
      </c>
      <c r="K9638" t="s">
        <v>39</v>
      </c>
      <c r="L9638" t="s">
        <v>54</v>
      </c>
      <c r="M9638" t="s">
        <v>31</v>
      </c>
      <c r="N9638" t="s">
        <v>32</v>
      </c>
      <c r="O9638">
        <v>58.15</v>
      </c>
      <c r="P9638" t="s">
        <v>936</v>
      </c>
      <c r="Q9638" t="s">
        <v>935</v>
      </c>
      <c r="R9638" t="s">
        <v>939</v>
      </c>
      <c r="S9638" t="s">
        <v>34</v>
      </c>
      <c r="T9638" t="s">
        <v>561</v>
      </c>
    </row>
    <row r="9639" spans="1:20">
      <c r="A9639" t="s">
        <v>935</v>
      </c>
      <c r="B9639" t="s">
        <v>936</v>
      </c>
      <c r="C9639" t="s">
        <v>975</v>
      </c>
      <c r="D9639" t="s">
        <v>976</v>
      </c>
      <c r="E9639" t="s">
        <v>25</v>
      </c>
      <c r="F9639" s="1">
        <v>41518</v>
      </c>
      <c r="G9639" t="s">
        <v>3202</v>
      </c>
      <c r="H9639">
        <v>201504</v>
      </c>
      <c r="I9639" t="s">
        <v>27</v>
      </c>
      <c r="J9639" t="s">
        <v>53</v>
      </c>
      <c r="K9639" t="s">
        <v>41</v>
      </c>
      <c r="L9639" t="s">
        <v>54</v>
      </c>
      <c r="M9639" t="s">
        <v>31</v>
      </c>
      <c r="N9639" t="s">
        <v>32</v>
      </c>
      <c r="O9639">
        <v>0</v>
      </c>
      <c r="P9639" t="s">
        <v>936</v>
      </c>
      <c r="Q9639" t="s">
        <v>935</v>
      </c>
      <c r="R9639" t="s">
        <v>939</v>
      </c>
      <c r="S9639" t="s">
        <v>34</v>
      </c>
      <c r="T9639" t="s">
        <v>561</v>
      </c>
    </row>
    <row r="9640" spans="1:20">
      <c r="A9640" t="s">
        <v>935</v>
      </c>
      <c r="B9640" t="s">
        <v>936</v>
      </c>
      <c r="C9640" t="s">
        <v>977</v>
      </c>
      <c r="D9640" t="s">
        <v>978</v>
      </c>
      <c r="E9640" t="s">
        <v>25</v>
      </c>
      <c r="F9640" s="1">
        <v>41913</v>
      </c>
      <c r="G9640" t="s">
        <v>3202</v>
      </c>
      <c r="H9640">
        <v>201504</v>
      </c>
      <c r="I9640" t="s">
        <v>27</v>
      </c>
      <c r="J9640" t="s">
        <v>53</v>
      </c>
      <c r="K9640" t="s">
        <v>29</v>
      </c>
      <c r="L9640" t="s">
        <v>54</v>
      </c>
      <c r="M9640" t="s">
        <v>31</v>
      </c>
      <c r="N9640" t="s">
        <v>32</v>
      </c>
      <c r="O9640">
        <v>7377.14</v>
      </c>
      <c r="P9640" t="s">
        <v>936</v>
      </c>
      <c r="Q9640" t="s">
        <v>935</v>
      </c>
      <c r="R9640" t="s">
        <v>939</v>
      </c>
      <c r="S9640" t="s">
        <v>34</v>
      </c>
      <c r="T9640" t="s">
        <v>561</v>
      </c>
    </row>
    <row r="9641" spans="1:20">
      <c r="A9641" t="s">
        <v>935</v>
      </c>
      <c r="B9641" t="s">
        <v>936</v>
      </c>
      <c r="C9641" t="s">
        <v>977</v>
      </c>
      <c r="D9641" t="s">
        <v>978</v>
      </c>
      <c r="E9641" t="s">
        <v>25</v>
      </c>
      <c r="F9641" s="1">
        <v>41913</v>
      </c>
      <c r="G9641" t="s">
        <v>3202</v>
      </c>
      <c r="H9641">
        <v>201504</v>
      </c>
      <c r="I9641" t="s">
        <v>27</v>
      </c>
      <c r="J9641" t="s">
        <v>53</v>
      </c>
      <c r="K9641" t="s">
        <v>36</v>
      </c>
      <c r="L9641" t="s">
        <v>54</v>
      </c>
      <c r="M9641" t="s">
        <v>31</v>
      </c>
      <c r="N9641" t="s">
        <v>32</v>
      </c>
      <c r="O9641">
        <v>283.98</v>
      </c>
      <c r="P9641" t="s">
        <v>936</v>
      </c>
      <c r="Q9641" t="s">
        <v>935</v>
      </c>
      <c r="R9641" t="s">
        <v>939</v>
      </c>
      <c r="S9641" t="s">
        <v>34</v>
      </c>
      <c r="T9641" t="s">
        <v>561</v>
      </c>
    </row>
    <row r="9642" spans="1:20">
      <c r="A9642" t="s">
        <v>935</v>
      </c>
      <c r="B9642" t="s">
        <v>936</v>
      </c>
      <c r="C9642" t="s">
        <v>977</v>
      </c>
      <c r="D9642" t="s">
        <v>978</v>
      </c>
      <c r="E9642" t="s">
        <v>25</v>
      </c>
      <c r="F9642" s="1">
        <v>41913</v>
      </c>
      <c r="G9642" t="s">
        <v>3202</v>
      </c>
      <c r="H9642">
        <v>201504</v>
      </c>
      <c r="I9642" t="s">
        <v>27</v>
      </c>
      <c r="J9642" t="s">
        <v>53</v>
      </c>
      <c r="K9642" t="s">
        <v>39</v>
      </c>
      <c r="L9642" t="s">
        <v>54</v>
      </c>
      <c r="M9642" t="s">
        <v>31</v>
      </c>
      <c r="N9642" t="s">
        <v>32</v>
      </c>
      <c r="O9642">
        <v>75.73</v>
      </c>
      <c r="P9642" t="s">
        <v>936</v>
      </c>
      <c r="Q9642" t="s">
        <v>935</v>
      </c>
      <c r="R9642" t="s">
        <v>939</v>
      </c>
      <c r="S9642" t="s">
        <v>34</v>
      </c>
      <c r="T9642" t="s">
        <v>561</v>
      </c>
    </row>
    <row r="9643" spans="1:20">
      <c r="A9643" t="s">
        <v>993</v>
      </c>
      <c r="B9643" t="s">
        <v>936</v>
      </c>
      <c r="C9643" t="s">
        <v>994</v>
      </c>
      <c r="D9643" t="s">
        <v>995</v>
      </c>
      <c r="E9643" t="s">
        <v>25</v>
      </c>
      <c r="F9643" s="1">
        <v>37987</v>
      </c>
      <c r="G9643" t="s">
        <v>3202</v>
      </c>
      <c r="H9643">
        <v>201504</v>
      </c>
      <c r="I9643" t="s">
        <v>27</v>
      </c>
      <c r="J9643" t="s">
        <v>28</v>
      </c>
      <c r="K9643" t="s">
        <v>29</v>
      </c>
      <c r="L9643" t="s">
        <v>30</v>
      </c>
      <c r="M9643" t="s">
        <v>31</v>
      </c>
      <c r="N9643" t="s">
        <v>32</v>
      </c>
      <c r="O9643">
        <v>38424.71</v>
      </c>
      <c r="P9643" t="s">
        <v>936</v>
      </c>
      <c r="Q9643" t="s">
        <v>993</v>
      </c>
      <c r="R9643" t="s">
        <v>939</v>
      </c>
      <c r="S9643" t="s">
        <v>34</v>
      </c>
      <c r="T9643" t="s">
        <v>561</v>
      </c>
    </row>
    <row r="9644" spans="1:20">
      <c r="A9644" t="s">
        <v>993</v>
      </c>
      <c r="B9644" t="s">
        <v>936</v>
      </c>
      <c r="C9644" t="s">
        <v>994</v>
      </c>
      <c r="D9644" t="s">
        <v>995</v>
      </c>
      <c r="E9644" t="s">
        <v>25</v>
      </c>
      <c r="F9644" s="1">
        <v>37987</v>
      </c>
      <c r="G9644" t="s">
        <v>3202</v>
      </c>
      <c r="H9644">
        <v>201504</v>
      </c>
      <c r="I9644" t="s">
        <v>27</v>
      </c>
      <c r="J9644" t="s">
        <v>28</v>
      </c>
      <c r="K9644" t="s">
        <v>36</v>
      </c>
      <c r="L9644" t="s">
        <v>30</v>
      </c>
      <c r="M9644" t="s">
        <v>31</v>
      </c>
      <c r="N9644" t="s">
        <v>32</v>
      </c>
      <c r="O9644">
        <v>3071.94</v>
      </c>
      <c r="P9644" t="s">
        <v>936</v>
      </c>
      <c r="Q9644" t="s">
        <v>993</v>
      </c>
      <c r="R9644" t="s">
        <v>939</v>
      </c>
      <c r="S9644" t="s">
        <v>34</v>
      </c>
      <c r="T9644" t="s">
        <v>561</v>
      </c>
    </row>
    <row r="9645" spans="1:20">
      <c r="A9645" t="s">
        <v>993</v>
      </c>
      <c r="B9645" t="s">
        <v>936</v>
      </c>
      <c r="C9645" t="s">
        <v>994</v>
      </c>
      <c r="D9645" t="s">
        <v>995</v>
      </c>
      <c r="E9645" t="s">
        <v>25</v>
      </c>
      <c r="F9645" s="1">
        <v>37987</v>
      </c>
      <c r="G9645" t="s">
        <v>3202</v>
      </c>
      <c r="H9645">
        <v>201504</v>
      </c>
      <c r="I9645" t="s">
        <v>27</v>
      </c>
      <c r="J9645" t="s">
        <v>28</v>
      </c>
      <c r="K9645" t="s">
        <v>44</v>
      </c>
      <c r="L9645" t="s">
        <v>30</v>
      </c>
      <c r="M9645" t="s">
        <v>31</v>
      </c>
      <c r="N9645" t="s">
        <v>32</v>
      </c>
      <c r="O9645">
        <v>1272.4000000000001</v>
      </c>
      <c r="P9645" t="s">
        <v>936</v>
      </c>
      <c r="Q9645" t="s">
        <v>993</v>
      </c>
      <c r="R9645" t="s">
        <v>939</v>
      </c>
      <c r="S9645" t="s">
        <v>34</v>
      </c>
      <c r="T9645" t="s">
        <v>561</v>
      </c>
    </row>
    <row r="9646" spans="1:20">
      <c r="A9646" t="s">
        <v>996</v>
      </c>
      <c r="B9646" t="s">
        <v>936</v>
      </c>
      <c r="C9646" t="s">
        <v>997</v>
      </c>
      <c r="D9646" t="s">
        <v>998</v>
      </c>
      <c r="E9646" t="s">
        <v>25</v>
      </c>
      <c r="F9646" s="1">
        <v>37987</v>
      </c>
      <c r="G9646" t="s">
        <v>3202</v>
      </c>
      <c r="H9646">
        <v>201504</v>
      </c>
      <c r="I9646" t="s">
        <v>27</v>
      </c>
      <c r="J9646" t="s">
        <v>53</v>
      </c>
      <c r="K9646" t="s">
        <v>29</v>
      </c>
      <c r="L9646" t="s">
        <v>54</v>
      </c>
      <c r="M9646" t="s">
        <v>31</v>
      </c>
      <c r="N9646" t="s">
        <v>32</v>
      </c>
      <c r="O9646">
        <v>11.950000000000001</v>
      </c>
      <c r="P9646" t="s">
        <v>936</v>
      </c>
      <c r="Q9646" t="s">
        <v>996</v>
      </c>
      <c r="R9646" t="s">
        <v>939</v>
      </c>
      <c r="S9646" t="s">
        <v>34</v>
      </c>
      <c r="T9646" t="s">
        <v>561</v>
      </c>
    </row>
    <row r="9647" spans="1:20">
      <c r="A9647" t="s">
        <v>996</v>
      </c>
      <c r="B9647" t="s">
        <v>936</v>
      </c>
      <c r="C9647" t="s">
        <v>997</v>
      </c>
      <c r="D9647" t="s">
        <v>998</v>
      </c>
      <c r="E9647" t="s">
        <v>25</v>
      </c>
      <c r="F9647" s="1">
        <v>37987</v>
      </c>
      <c r="G9647" t="s">
        <v>3202</v>
      </c>
      <c r="H9647">
        <v>201504</v>
      </c>
      <c r="I9647" t="s">
        <v>27</v>
      </c>
      <c r="J9647" t="s">
        <v>53</v>
      </c>
      <c r="K9647" t="s">
        <v>36</v>
      </c>
      <c r="L9647" t="s">
        <v>54</v>
      </c>
      <c r="M9647" t="s">
        <v>31</v>
      </c>
      <c r="N9647" t="s">
        <v>32</v>
      </c>
      <c r="O9647">
        <v>10.43</v>
      </c>
      <c r="P9647" t="s">
        <v>936</v>
      </c>
      <c r="Q9647" t="s">
        <v>996</v>
      </c>
      <c r="R9647" t="s">
        <v>939</v>
      </c>
      <c r="S9647" t="s">
        <v>34</v>
      </c>
      <c r="T9647" t="s">
        <v>561</v>
      </c>
    </row>
    <row r="9648" spans="1:20">
      <c r="A9648" t="s">
        <v>996</v>
      </c>
      <c r="B9648" t="s">
        <v>936</v>
      </c>
      <c r="C9648" t="s">
        <v>997</v>
      </c>
      <c r="D9648" t="s">
        <v>998</v>
      </c>
      <c r="E9648" t="s">
        <v>25</v>
      </c>
      <c r="F9648" s="1">
        <v>37987</v>
      </c>
      <c r="G9648" t="s">
        <v>3202</v>
      </c>
      <c r="H9648">
        <v>201504</v>
      </c>
      <c r="I9648" t="s">
        <v>27</v>
      </c>
      <c r="J9648" t="s">
        <v>53</v>
      </c>
      <c r="K9648" t="s">
        <v>37</v>
      </c>
      <c r="L9648" t="s">
        <v>54</v>
      </c>
      <c r="M9648" t="s">
        <v>31</v>
      </c>
      <c r="N9648" t="s">
        <v>32</v>
      </c>
      <c r="O9648">
        <v>1.85</v>
      </c>
      <c r="P9648" t="s">
        <v>936</v>
      </c>
      <c r="Q9648" t="s">
        <v>996</v>
      </c>
      <c r="R9648" t="s">
        <v>939</v>
      </c>
      <c r="S9648" t="s">
        <v>34</v>
      </c>
      <c r="T9648" t="s">
        <v>561</v>
      </c>
    </row>
    <row r="9649" spans="1:20">
      <c r="A9649" t="s">
        <v>996</v>
      </c>
      <c r="B9649" t="s">
        <v>936</v>
      </c>
      <c r="C9649" t="s">
        <v>997</v>
      </c>
      <c r="D9649" t="s">
        <v>998</v>
      </c>
      <c r="E9649" t="s">
        <v>25</v>
      </c>
      <c r="F9649" s="1">
        <v>37987</v>
      </c>
      <c r="G9649" t="s">
        <v>3202</v>
      </c>
      <c r="H9649">
        <v>201504</v>
      </c>
      <c r="I9649" t="s">
        <v>27</v>
      </c>
      <c r="J9649" t="s">
        <v>53</v>
      </c>
      <c r="K9649" t="s">
        <v>38</v>
      </c>
      <c r="L9649" t="s">
        <v>54</v>
      </c>
      <c r="M9649" t="s">
        <v>31</v>
      </c>
      <c r="N9649" t="s">
        <v>32</v>
      </c>
      <c r="O9649">
        <v>2.86</v>
      </c>
      <c r="P9649" t="s">
        <v>936</v>
      </c>
      <c r="Q9649" t="s">
        <v>996</v>
      </c>
      <c r="R9649" t="s">
        <v>939</v>
      </c>
      <c r="S9649" t="s">
        <v>34</v>
      </c>
      <c r="T9649" t="s">
        <v>561</v>
      </c>
    </row>
    <row r="9650" spans="1:20">
      <c r="A9650" t="s">
        <v>996</v>
      </c>
      <c r="B9650" t="s">
        <v>936</v>
      </c>
      <c r="C9650" t="s">
        <v>997</v>
      </c>
      <c r="D9650" t="s">
        <v>998</v>
      </c>
      <c r="E9650" t="s">
        <v>25</v>
      </c>
      <c r="F9650" s="1">
        <v>37987</v>
      </c>
      <c r="G9650" t="s">
        <v>3202</v>
      </c>
      <c r="H9650">
        <v>201504</v>
      </c>
      <c r="I9650" t="s">
        <v>27</v>
      </c>
      <c r="J9650" t="s">
        <v>53</v>
      </c>
      <c r="K9650" t="s">
        <v>39</v>
      </c>
      <c r="L9650" t="s">
        <v>54</v>
      </c>
      <c r="M9650" t="s">
        <v>31</v>
      </c>
      <c r="N9650" t="s">
        <v>32</v>
      </c>
      <c r="O9650">
        <v>1.85</v>
      </c>
      <c r="P9650" t="s">
        <v>936</v>
      </c>
      <c r="Q9650" t="s">
        <v>996</v>
      </c>
      <c r="R9650" t="s">
        <v>939</v>
      </c>
      <c r="S9650" t="s">
        <v>34</v>
      </c>
      <c r="T9650" t="s">
        <v>561</v>
      </c>
    </row>
    <row r="9651" spans="1:20">
      <c r="A9651" t="s">
        <v>996</v>
      </c>
      <c r="B9651" t="s">
        <v>936</v>
      </c>
      <c r="C9651" t="s">
        <v>997</v>
      </c>
      <c r="D9651" t="s">
        <v>998</v>
      </c>
      <c r="E9651" t="s">
        <v>25</v>
      </c>
      <c r="F9651" s="1">
        <v>37987</v>
      </c>
      <c r="G9651" t="s">
        <v>3202</v>
      </c>
      <c r="H9651">
        <v>201504</v>
      </c>
      <c r="I9651" t="s">
        <v>27</v>
      </c>
      <c r="J9651" t="s">
        <v>53</v>
      </c>
      <c r="K9651" t="s">
        <v>40</v>
      </c>
      <c r="L9651" t="s">
        <v>54</v>
      </c>
      <c r="M9651" t="s">
        <v>31</v>
      </c>
      <c r="N9651" t="s">
        <v>32</v>
      </c>
      <c r="O9651">
        <v>1.85</v>
      </c>
      <c r="P9651" t="s">
        <v>936</v>
      </c>
      <c r="Q9651" t="s">
        <v>996</v>
      </c>
      <c r="R9651" t="s">
        <v>939</v>
      </c>
      <c r="S9651" t="s">
        <v>34</v>
      </c>
      <c r="T9651" t="s">
        <v>561</v>
      </c>
    </row>
    <row r="9652" spans="1:20">
      <c r="A9652" t="s">
        <v>996</v>
      </c>
      <c r="B9652" t="s">
        <v>936</v>
      </c>
      <c r="C9652" t="s">
        <v>997</v>
      </c>
      <c r="D9652" t="s">
        <v>998</v>
      </c>
      <c r="E9652" t="s">
        <v>25</v>
      </c>
      <c r="F9652" s="1">
        <v>37987</v>
      </c>
      <c r="G9652" t="s">
        <v>3202</v>
      </c>
      <c r="H9652">
        <v>201504</v>
      </c>
      <c r="I9652" t="s">
        <v>27</v>
      </c>
      <c r="J9652" t="s">
        <v>53</v>
      </c>
      <c r="K9652" t="s">
        <v>41</v>
      </c>
      <c r="L9652" t="s">
        <v>54</v>
      </c>
      <c r="M9652" t="s">
        <v>31</v>
      </c>
      <c r="N9652" t="s">
        <v>32</v>
      </c>
      <c r="O9652">
        <v>1.85</v>
      </c>
      <c r="P9652" t="s">
        <v>936</v>
      </c>
      <c r="Q9652" t="s">
        <v>996</v>
      </c>
      <c r="R9652" t="s">
        <v>939</v>
      </c>
      <c r="S9652" t="s">
        <v>34</v>
      </c>
      <c r="T9652" t="s">
        <v>561</v>
      </c>
    </row>
    <row r="9653" spans="1:20">
      <c r="A9653" t="s">
        <v>996</v>
      </c>
      <c r="B9653" t="s">
        <v>936</v>
      </c>
      <c r="C9653" t="s">
        <v>997</v>
      </c>
      <c r="D9653" t="s">
        <v>998</v>
      </c>
      <c r="E9653" t="s">
        <v>25</v>
      </c>
      <c r="F9653" s="1">
        <v>37987</v>
      </c>
      <c r="G9653" t="s">
        <v>3202</v>
      </c>
      <c r="H9653">
        <v>201504</v>
      </c>
      <c r="I9653" t="s">
        <v>27</v>
      </c>
      <c r="J9653" t="s">
        <v>53</v>
      </c>
      <c r="K9653" t="s">
        <v>44</v>
      </c>
      <c r="L9653" t="s">
        <v>54</v>
      </c>
      <c r="M9653" t="s">
        <v>31</v>
      </c>
      <c r="N9653" t="s">
        <v>32</v>
      </c>
      <c r="O9653">
        <v>9.34</v>
      </c>
      <c r="P9653" t="s">
        <v>936</v>
      </c>
      <c r="Q9653" t="s">
        <v>996</v>
      </c>
      <c r="R9653" t="s">
        <v>939</v>
      </c>
      <c r="S9653" t="s">
        <v>34</v>
      </c>
      <c r="T9653" t="s">
        <v>561</v>
      </c>
    </row>
    <row r="9654" spans="1:20">
      <c r="A9654" t="s">
        <v>982</v>
      </c>
      <c r="B9654" t="s">
        <v>936</v>
      </c>
      <c r="C9654" t="s">
        <v>1001</v>
      </c>
      <c r="D9654" t="s">
        <v>1002</v>
      </c>
      <c r="E9654" t="s">
        <v>25</v>
      </c>
      <c r="F9654" s="1">
        <v>37987</v>
      </c>
      <c r="G9654" t="s">
        <v>3202</v>
      </c>
      <c r="H9654">
        <v>201504</v>
      </c>
      <c r="I9654" t="s">
        <v>27</v>
      </c>
      <c r="J9654" t="s">
        <v>28</v>
      </c>
      <c r="K9654" t="s">
        <v>29</v>
      </c>
      <c r="L9654" t="s">
        <v>30</v>
      </c>
      <c r="M9654" t="s">
        <v>31</v>
      </c>
      <c r="N9654" t="s">
        <v>32</v>
      </c>
      <c r="O9654">
        <v>2004.1000000000001</v>
      </c>
      <c r="P9654" t="s">
        <v>936</v>
      </c>
      <c r="Q9654" t="s">
        <v>982</v>
      </c>
      <c r="R9654" t="s">
        <v>939</v>
      </c>
      <c r="S9654" t="s">
        <v>34</v>
      </c>
      <c r="T9654" t="s">
        <v>561</v>
      </c>
    </row>
    <row r="9655" spans="1:20">
      <c r="A9655" t="s">
        <v>982</v>
      </c>
      <c r="B9655" t="s">
        <v>936</v>
      </c>
      <c r="C9655" t="s">
        <v>1001</v>
      </c>
      <c r="D9655" t="s">
        <v>1002</v>
      </c>
      <c r="E9655" t="s">
        <v>25</v>
      </c>
      <c r="F9655" s="1">
        <v>37987</v>
      </c>
      <c r="G9655" t="s">
        <v>3202</v>
      </c>
      <c r="H9655">
        <v>201504</v>
      </c>
      <c r="I9655" t="s">
        <v>27</v>
      </c>
      <c r="J9655" t="s">
        <v>28</v>
      </c>
      <c r="K9655" t="s">
        <v>36</v>
      </c>
      <c r="L9655" t="s">
        <v>30</v>
      </c>
      <c r="M9655" t="s">
        <v>31</v>
      </c>
      <c r="N9655" t="s">
        <v>32</v>
      </c>
      <c r="O9655">
        <v>341.09000000000003</v>
      </c>
      <c r="P9655" t="s">
        <v>936</v>
      </c>
      <c r="Q9655" t="s">
        <v>982</v>
      </c>
      <c r="R9655" t="s">
        <v>939</v>
      </c>
      <c r="S9655" t="s">
        <v>34</v>
      </c>
      <c r="T9655" t="s">
        <v>561</v>
      </c>
    </row>
    <row r="9656" spans="1:20">
      <c r="A9656" t="s">
        <v>982</v>
      </c>
      <c r="B9656" t="s">
        <v>936</v>
      </c>
      <c r="C9656" t="s">
        <v>1001</v>
      </c>
      <c r="D9656" t="s">
        <v>1002</v>
      </c>
      <c r="E9656" t="s">
        <v>25</v>
      </c>
      <c r="F9656" s="1">
        <v>37987</v>
      </c>
      <c r="G9656" t="s">
        <v>3202</v>
      </c>
      <c r="H9656">
        <v>201504</v>
      </c>
      <c r="I9656" t="s">
        <v>27</v>
      </c>
      <c r="J9656" t="s">
        <v>28</v>
      </c>
      <c r="K9656" t="s">
        <v>37</v>
      </c>
      <c r="L9656" t="s">
        <v>30</v>
      </c>
      <c r="M9656" t="s">
        <v>31</v>
      </c>
      <c r="N9656" t="s">
        <v>32</v>
      </c>
      <c r="O9656">
        <v>11.18</v>
      </c>
      <c r="P9656" t="s">
        <v>936</v>
      </c>
      <c r="Q9656" t="s">
        <v>982</v>
      </c>
      <c r="R9656" t="s">
        <v>939</v>
      </c>
      <c r="S9656" t="s">
        <v>34</v>
      </c>
      <c r="T9656" t="s">
        <v>561</v>
      </c>
    </row>
    <row r="9657" spans="1:20">
      <c r="A9657" t="s">
        <v>982</v>
      </c>
      <c r="B9657" t="s">
        <v>936</v>
      </c>
      <c r="C9657" t="s">
        <v>1001</v>
      </c>
      <c r="D9657" t="s">
        <v>1002</v>
      </c>
      <c r="E9657" t="s">
        <v>25</v>
      </c>
      <c r="F9657" s="1">
        <v>37987</v>
      </c>
      <c r="G9657" t="s">
        <v>3202</v>
      </c>
      <c r="H9657">
        <v>201504</v>
      </c>
      <c r="I9657" t="s">
        <v>27</v>
      </c>
      <c r="J9657" t="s">
        <v>28</v>
      </c>
      <c r="K9657" t="s">
        <v>38</v>
      </c>
      <c r="L9657" t="s">
        <v>30</v>
      </c>
      <c r="M9657" t="s">
        <v>31</v>
      </c>
      <c r="N9657" t="s">
        <v>32</v>
      </c>
      <c r="O9657">
        <v>26.01</v>
      </c>
      <c r="P9657" t="s">
        <v>936</v>
      </c>
      <c r="Q9657" t="s">
        <v>982</v>
      </c>
      <c r="R9657" t="s">
        <v>939</v>
      </c>
      <c r="S9657" t="s">
        <v>34</v>
      </c>
      <c r="T9657" t="s">
        <v>561</v>
      </c>
    </row>
    <row r="9658" spans="1:20">
      <c r="A9658" t="s">
        <v>982</v>
      </c>
      <c r="B9658" t="s">
        <v>936</v>
      </c>
      <c r="C9658" t="s">
        <v>1001</v>
      </c>
      <c r="D9658" t="s">
        <v>1002</v>
      </c>
      <c r="E9658" t="s">
        <v>25</v>
      </c>
      <c r="F9658" s="1">
        <v>37987</v>
      </c>
      <c r="G9658" t="s">
        <v>3202</v>
      </c>
      <c r="H9658">
        <v>201504</v>
      </c>
      <c r="I9658" t="s">
        <v>27</v>
      </c>
      <c r="J9658" t="s">
        <v>28</v>
      </c>
      <c r="K9658" t="s">
        <v>39</v>
      </c>
      <c r="L9658" t="s">
        <v>30</v>
      </c>
      <c r="M9658" t="s">
        <v>31</v>
      </c>
      <c r="N9658" t="s">
        <v>32</v>
      </c>
      <c r="O9658">
        <v>8.51</v>
      </c>
      <c r="P9658" t="s">
        <v>936</v>
      </c>
      <c r="Q9658" t="s">
        <v>982</v>
      </c>
      <c r="R9658" t="s">
        <v>939</v>
      </c>
      <c r="S9658" t="s">
        <v>34</v>
      </c>
      <c r="T9658" t="s">
        <v>561</v>
      </c>
    </row>
    <row r="9659" spans="1:20">
      <c r="A9659" t="s">
        <v>982</v>
      </c>
      <c r="B9659" t="s">
        <v>936</v>
      </c>
      <c r="C9659" t="s">
        <v>1001</v>
      </c>
      <c r="D9659" t="s">
        <v>1002</v>
      </c>
      <c r="E9659" t="s">
        <v>25</v>
      </c>
      <c r="F9659" s="1">
        <v>37987</v>
      </c>
      <c r="G9659" t="s">
        <v>3202</v>
      </c>
      <c r="H9659">
        <v>201504</v>
      </c>
      <c r="I9659" t="s">
        <v>27</v>
      </c>
      <c r="J9659" t="s">
        <v>28</v>
      </c>
      <c r="K9659" t="s">
        <v>40</v>
      </c>
      <c r="L9659" t="s">
        <v>30</v>
      </c>
      <c r="M9659" t="s">
        <v>31</v>
      </c>
      <c r="N9659" t="s">
        <v>32</v>
      </c>
      <c r="O9659">
        <v>11.76</v>
      </c>
      <c r="P9659" t="s">
        <v>936</v>
      </c>
      <c r="Q9659" t="s">
        <v>982</v>
      </c>
      <c r="R9659" t="s">
        <v>939</v>
      </c>
      <c r="S9659" t="s">
        <v>34</v>
      </c>
      <c r="T9659" t="s">
        <v>561</v>
      </c>
    </row>
    <row r="9660" spans="1:20">
      <c r="A9660" t="s">
        <v>982</v>
      </c>
      <c r="B9660" t="s">
        <v>936</v>
      </c>
      <c r="C9660" t="s">
        <v>1001</v>
      </c>
      <c r="D9660" t="s">
        <v>1002</v>
      </c>
      <c r="E9660" t="s">
        <v>25</v>
      </c>
      <c r="F9660" s="1">
        <v>37987</v>
      </c>
      <c r="G9660" t="s">
        <v>3202</v>
      </c>
      <c r="H9660">
        <v>201504</v>
      </c>
      <c r="I9660" t="s">
        <v>27</v>
      </c>
      <c r="J9660" t="s">
        <v>28</v>
      </c>
      <c r="K9660" t="s">
        <v>41</v>
      </c>
      <c r="L9660" t="s">
        <v>30</v>
      </c>
      <c r="M9660" t="s">
        <v>31</v>
      </c>
      <c r="N9660" t="s">
        <v>32</v>
      </c>
      <c r="O9660">
        <v>3.62</v>
      </c>
      <c r="P9660" t="s">
        <v>936</v>
      </c>
      <c r="Q9660" t="s">
        <v>982</v>
      </c>
      <c r="R9660" t="s">
        <v>939</v>
      </c>
      <c r="S9660" t="s">
        <v>34</v>
      </c>
      <c r="T9660" t="s">
        <v>561</v>
      </c>
    </row>
    <row r="9661" spans="1:20">
      <c r="A9661" t="s">
        <v>982</v>
      </c>
      <c r="B9661" t="s">
        <v>936</v>
      </c>
      <c r="C9661" t="s">
        <v>1001</v>
      </c>
      <c r="D9661" t="s">
        <v>1002</v>
      </c>
      <c r="E9661" t="s">
        <v>25</v>
      </c>
      <c r="F9661" s="1">
        <v>37987</v>
      </c>
      <c r="G9661" t="s">
        <v>3202</v>
      </c>
      <c r="H9661">
        <v>201504</v>
      </c>
      <c r="I9661" t="s">
        <v>27</v>
      </c>
      <c r="J9661" t="s">
        <v>28</v>
      </c>
      <c r="K9661" t="s">
        <v>44</v>
      </c>
      <c r="L9661" t="s">
        <v>30</v>
      </c>
      <c r="M9661" t="s">
        <v>31</v>
      </c>
      <c r="N9661" t="s">
        <v>32</v>
      </c>
      <c r="O9661">
        <v>1.93</v>
      </c>
      <c r="P9661" t="s">
        <v>936</v>
      </c>
      <c r="Q9661" t="s">
        <v>982</v>
      </c>
      <c r="R9661" t="s">
        <v>939</v>
      </c>
      <c r="S9661" t="s">
        <v>34</v>
      </c>
      <c r="T9661" t="s">
        <v>561</v>
      </c>
    </row>
    <row r="9662" spans="1:20">
      <c r="A9662" t="s">
        <v>935</v>
      </c>
      <c r="B9662" t="s">
        <v>936</v>
      </c>
      <c r="C9662" t="s">
        <v>1003</v>
      </c>
      <c r="D9662" t="s">
        <v>1004</v>
      </c>
      <c r="E9662" t="s">
        <v>25</v>
      </c>
      <c r="F9662" s="1">
        <v>41852</v>
      </c>
      <c r="G9662" t="s">
        <v>3202</v>
      </c>
      <c r="H9662">
        <v>201504</v>
      </c>
      <c r="I9662" t="s">
        <v>27</v>
      </c>
      <c r="J9662" t="s">
        <v>28</v>
      </c>
      <c r="K9662" t="s">
        <v>29</v>
      </c>
      <c r="L9662" t="s">
        <v>30</v>
      </c>
      <c r="M9662" t="s">
        <v>31</v>
      </c>
      <c r="N9662" t="s">
        <v>32</v>
      </c>
      <c r="O9662">
        <v>24229.260000000002</v>
      </c>
      <c r="P9662" t="s">
        <v>936</v>
      </c>
      <c r="Q9662" t="s">
        <v>935</v>
      </c>
      <c r="R9662" t="s">
        <v>939</v>
      </c>
      <c r="S9662" t="s">
        <v>34</v>
      </c>
      <c r="T9662" t="s">
        <v>561</v>
      </c>
    </row>
    <row r="9663" spans="1:20">
      <c r="A9663" t="s">
        <v>935</v>
      </c>
      <c r="B9663" t="s">
        <v>936</v>
      </c>
      <c r="C9663" t="s">
        <v>1003</v>
      </c>
      <c r="D9663" t="s">
        <v>1004</v>
      </c>
      <c r="E9663" t="s">
        <v>25</v>
      </c>
      <c r="F9663" s="1">
        <v>41852</v>
      </c>
      <c r="G9663" t="s">
        <v>3202</v>
      </c>
      <c r="H9663">
        <v>201504</v>
      </c>
      <c r="I9663" t="s">
        <v>27</v>
      </c>
      <c r="J9663" t="s">
        <v>28</v>
      </c>
      <c r="K9663" t="s">
        <v>36</v>
      </c>
      <c r="L9663" t="s">
        <v>30</v>
      </c>
      <c r="M9663" t="s">
        <v>31</v>
      </c>
      <c r="N9663" t="s">
        <v>32</v>
      </c>
      <c r="O9663">
        <v>91979.71</v>
      </c>
      <c r="P9663" t="s">
        <v>936</v>
      </c>
      <c r="Q9663" t="s">
        <v>935</v>
      </c>
      <c r="R9663" t="s">
        <v>939</v>
      </c>
      <c r="S9663" t="s">
        <v>34</v>
      </c>
      <c r="T9663" t="s">
        <v>561</v>
      </c>
    </row>
    <row r="9664" spans="1:20">
      <c r="A9664" t="s">
        <v>935</v>
      </c>
      <c r="B9664" t="s">
        <v>936</v>
      </c>
      <c r="C9664" t="s">
        <v>1003</v>
      </c>
      <c r="D9664" t="s">
        <v>1004</v>
      </c>
      <c r="E9664" t="s">
        <v>25</v>
      </c>
      <c r="F9664" s="1">
        <v>41852</v>
      </c>
      <c r="G9664" t="s">
        <v>3202</v>
      </c>
      <c r="H9664">
        <v>201504</v>
      </c>
      <c r="I9664" t="s">
        <v>27</v>
      </c>
      <c r="J9664" t="s">
        <v>28</v>
      </c>
      <c r="K9664" t="s">
        <v>39</v>
      </c>
      <c r="L9664" t="s">
        <v>30</v>
      </c>
      <c r="M9664" t="s">
        <v>31</v>
      </c>
      <c r="N9664" t="s">
        <v>32</v>
      </c>
      <c r="O9664">
        <v>11029.85</v>
      </c>
      <c r="P9664" t="s">
        <v>936</v>
      </c>
      <c r="Q9664" t="s">
        <v>935</v>
      </c>
      <c r="R9664" t="s">
        <v>939</v>
      </c>
      <c r="S9664" t="s">
        <v>34</v>
      </c>
      <c r="T9664" t="s">
        <v>561</v>
      </c>
    </row>
    <row r="9665" spans="1:20">
      <c r="A9665" t="s">
        <v>935</v>
      </c>
      <c r="B9665" t="s">
        <v>936</v>
      </c>
      <c r="C9665" t="s">
        <v>1005</v>
      </c>
      <c r="D9665" t="s">
        <v>1006</v>
      </c>
      <c r="E9665" t="s">
        <v>25</v>
      </c>
      <c r="F9665" s="1">
        <v>41852</v>
      </c>
      <c r="G9665" t="s">
        <v>3202</v>
      </c>
      <c r="H9665">
        <v>201504</v>
      </c>
      <c r="I9665" t="s">
        <v>27</v>
      </c>
      <c r="J9665" t="s">
        <v>28</v>
      </c>
      <c r="K9665" t="s">
        <v>29</v>
      </c>
      <c r="L9665" t="s">
        <v>30</v>
      </c>
      <c r="M9665" t="s">
        <v>31</v>
      </c>
      <c r="N9665" t="s">
        <v>32</v>
      </c>
      <c r="O9665">
        <v>4729.67</v>
      </c>
      <c r="P9665" t="s">
        <v>936</v>
      </c>
      <c r="Q9665" t="s">
        <v>935</v>
      </c>
      <c r="R9665" t="s">
        <v>939</v>
      </c>
      <c r="S9665" t="s">
        <v>34</v>
      </c>
      <c r="T9665" t="s">
        <v>561</v>
      </c>
    </row>
    <row r="9666" spans="1:20">
      <c r="A9666" t="s">
        <v>935</v>
      </c>
      <c r="B9666" t="s">
        <v>936</v>
      </c>
      <c r="C9666" t="s">
        <v>1005</v>
      </c>
      <c r="D9666" t="s">
        <v>1006</v>
      </c>
      <c r="E9666" t="s">
        <v>25</v>
      </c>
      <c r="F9666" s="1">
        <v>41852</v>
      </c>
      <c r="G9666" t="s">
        <v>3202</v>
      </c>
      <c r="H9666">
        <v>201504</v>
      </c>
      <c r="I9666" t="s">
        <v>27</v>
      </c>
      <c r="J9666" t="s">
        <v>28</v>
      </c>
      <c r="K9666" t="s">
        <v>36</v>
      </c>
      <c r="L9666" t="s">
        <v>30</v>
      </c>
      <c r="M9666" t="s">
        <v>31</v>
      </c>
      <c r="N9666" t="s">
        <v>32</v>
      </c>
      <c r="O9666">
        <v>25421.32</v>
      </c>
      <c r="P9666" t="s">
        <v>936</v>
      </c>
      <c r="Q9666" t="s">
        <v>935</v>
      </c>
      <c r="R9666" t="s">
        <v>939</v>
      </c>
      <c r="S9666" t="s">
        <v>34</v>
      </c>
      <c r="T9666" t="s">
        <v>561</v>
      </c>
    </row>
    <row r="9667" spans="1:20">
      <c r="A9667" t="s">
        <v>935</v>
      </c>
      <c r="B9667" t="s">
        <v>936</v>
      </c>
      <c r="C9667" t="s">
        <v>1005</v>
      </c>
      <c r="D9667" t="s">
        <v>1006</v>
      </c>
      <c r="E9667" t="s">
        <v>25</v>
      </c>
      <c r="F9667" s="1">
        <v>41852</v>
      </c>
      <c r="G9667" t="s">
        <v>3202</v>
      </c>
      <c r="H9667">
        <v>201504</v>
      </c>
      <c r="I9667" t="s">
        <v>27</v>
      </c>
      <c r="J9667" t="s">
        <v>28</v>
      </c>
      <c r="K9667" t="s">
        <v>38</v>
      </c>
      <c r="L9667" t="s">
        <v>30</v>
      </c>
      <c r="M9667" t="s">
        <v>31</v>
      </c>
      <c r="N9667" t="s">
        <v>32</v>
      </c>
      <c r="O9667">
        <v>1071.93</v>
      </c>
      <c r="P9667" t="s">
        <v>936</v>
      </c>
      <c r="Q9667" t="s">
        <v>935</v>
      </c>
      <c r="R9667" t="s">
        <v>939</v>
      </c>
      <c r="S9667" t="s">
        <v>34</v>
      </c>
      <c r="T9667" t="s">
        <v>561</v>
      </c>
    </row>
    <row r="9668" spans="1:20">
      <c r="A9668" t="s">
        <v>935</v>
      </c>
      <c r="B9668" t="s">
        <v>936</v>
      </c>
      <c r="C9668" t="s">
        <v>1005</v>
      </c>
      <c r="D9668" t="s">
        <v>1006</v>
      </c>
      <c r="E9668" t="s">
        <v>25</v>
      </c>
      <c r="F9668" s="1">
        <v>41852</v>
      </c>
      <c r="G9668" t="s">
        <v>3202</v>
      </c>
      <c r="H9668">
        <v>201504</v>
      </c>
      <c r="I9668" t="s">
        <v>27</v>
      </c>
      <c r="J9668" t="s">
        <v>28</v>
      </c>
      <c r="K9668" t="s">
        <v>39</v>
      </c>
      <c r="L9668" t="s">
        <v>30</v>
      </c>
      <c r="M9668" t="s">
        <v>31</v>
      </c>
      <c r="N9668" t="s">
        <v>32</v>
      </c>
      <c r="O9668">
        <v>1025.44</v>
      </c>
      <c r="P9668" t="s">
        <v>936</v>
      </c>
      <c r="Q9668" t="s">
        <v>935</v>
      </c>
      <c r="R9668" t="s">
        <v>939</v>
      </c>
      <c r="S9668" t="s">
        <v>34</v>
      </c>
      <c r="T9668" t="s">
        <v>561</v>
      </c>
    </row>
    <row r="9669" spans="1:20">
      <c r="A9669" t="s">
        <v>935</v>
      </c>
      <c r="B9669" t="s">
        <v>936</v>
      </c>
      <c r="C9669" t="s">
        <v>1005</v>
      </c>
      <c r="D9669" t="s">
        <v>1006</v>
      </c>
      <c r="E9669" t="s">
        <v>25</v>
      </c>
      <c r="F9669" s="1">
        <v>41852</v>
      </c>
      <c r="G9669" t="s">
        <v>3202</v>
      </c>
      <c r="H9669">
        <v>201504</v>
      </c>
      <c r="I9669" t="s">
        <v>27</v>
      </c>
      <c r="J9669" t="s">
        <v>28</v>
      </c>
      <c r="K9669" t="s">
        <v>44</v>
      </c>
      <c r="L9669" t="s">
        <v>30</v>
      </c>
      <c r="M9669" t="s">
        <v>31</v>
      </c>
      <c r="N9669" t="s">
        <v>32</v>
      </c>
      <c r="O9669">
        <v>344.79</v>
      </c>
      <c r="P9669" t="s">
        <v>936</v>
      </c>
      <c r="Q9669" t="s">
        <v>935</v>
      </c>
      <c r="R9669" t="s">
        <v>939</v>
      </c>
      <c r="S9669" t="s">
        <v>34</v>
      </c>
      <c r="T9669" t="s">
        <v>561</v>
      </c>
    </row>
    <row r="9670" spans="1:20">
      <c r="A9670" t="s">
        <v>935</v>
      </c>
      <c r="B9670" t="s">
        <v>936</v>
      </c>
      <c r="C9670" t="s">
        <v>1007</v>
      </c>
      <c r="D9670" t="s">
        <v>1008</v>
      </c>
      <c r="E9670" t="s">
        <v>25</v>
      </c>
      <c r="F9670" s="1">
        <v>41852</v>
      </c>
      <c r="G9670" t="s">
        <v>3202</v>
      </c>
      <c r="H9670">
        <v>201504</v>
      </c>
      <c r="I9670" t="s">
        <v>27</v>
      </c>
      <c r="J9670" t="s">
        <v>28</v>
      </c>
      <c r="K9670" t="s">
        <v>29</v>
      </c>
      <c r="L9670" t="s">
        <v>30</v>
      </c>
      <c r="M9670" t="s">
        <v>31</v>
      </c>
      <c r="N9670" t="s">
        <v>32</v>
      </c>
      <c r="O9670">
        <v>7418</v>
      </c>
      <c r="P9670" t="s">
        <v>936</v>
      </c>
      <c r="Q9670" t="s">
        <v>935</v>
      </c>
      <c r="R9670" t="s">
        <v>939</v>
      </c>
      <c r="S9670" t="s">
        <v>34</v>
      </c>
      <c r="T9670" t="s">
        <v>561</v>
      </c>
    </row>
    <row r="9671" spans="1:20">
      <c r="A9671" t="s">
        <v>935</v>
      </c>
      <c r="B9671" t="s">
        <v>936</v>
      </c>
      <c r="C9671" t="s">
        <v>1007</v>
      </c>
      <c r="D9671" t="s">
        <v>1008</v>
      </c>
      <c r="E9671" t="s">
        <v>25</v>
      </c>
      <c r="F9671" s="1">
        <v>41852</v>
      </c>
      <c r="G9671" t="s">
        <v>3202</v>
      </c>
      <c r="H9671">
        <v>201504</v>
      </c>
      <c r="I9671" t="s">
        <v>27</v>
      </c>
      <c r="J9671" t="s">
        <v>28</v>
      </c>
      <c r="K9671" t="s">
        <v>36</v>
      </c>
      <c r="L9671" t="s">
        <v>30</v>
      </c>
      <c r="M9671" t="s">
        <v>31</v>
      </c>
      <c r="N9671" t="s">
        <v>32</v>
      </c>
      <c r="O9671">
        <v>31077.59</v>
      </c>
      <c r="P9671" t="s">
        <v>936</v>
      </c>
      <c r="Q9671" t="s">
        <v>935</v>
      </c>
      <c r="R9671" t="s">
        <v>939</v>
      </c>
      <c r="S9671" t="s">
        <v>34</v>
      </c>
      <c r="T9671" t="s">
        <v>561</v>
      </c>
    </row>
    <row r="9672" spans="1:20">
      <c r="A9672" t="s">
        <v>935</v>
      </c>
      <c r="B9672" t="s">
        <v>936</v>
      </c>
      <c r="C9672" t="s">
        <v>1007</v>
      </c>
      <c r="D9672" t="s">
        <v>1008</v>
      </c>
      <c r="E9672" t="s">
        <v>25</v>
      </c>
      <c r="F9672" s="1">
        <v>41852</v>
      </c>
      <c r="G9672" t="s">
        <v>3202</v>
      </c>
      <c r="H9672">
        <v>201504</v>
      </c>
      <c r="I9672" t="s">
        <v>27</v>
      </c>
      <c r="J9672" t="s">
        <v>28</v>
      </c>
      <c r="K9672" t="s">
        <v>38</v>
      </c>
      <c r="L9672" t="s">
        <v>30</v>
      </c>
      <c r="M9672" t="s">
        <v>31</v>
      </c>
      <c r="N9672" t="s">
        <v>32</v>
      </c>
      <c r="O9672">
        <v>1666.39</v>
      </c>
      <c r="P9672" t="s">
        <v>936</v>
      </c>
      <c r="Q9672" t="s">
        <v>935</v>
      </c>
      <c r="R9672" t="s">
        <v>939</v>
      </c>
      <c r="S9672" t="s">
        <v>34</v>
      </c>
      <c r="T9672" t="s">
        <v>561</v>
      </c>
    </row>
    <row r="9673" spans="1:20">
      <c r="A9673" t="s">
        <v>935</v>
      </c>
      <c r="B9673" t="s">
        <v>936</v>
      </c>
      <c r="C9673" t="s">
        <v>1007</v>
      </c>
      <c r="D9673" t="s">
        <v>1008</v>
      </c>
      <c r="E9673" t="s">
        <v>25</v>
      </c>
      <c r="F9673" s="1">
        <v>41852</v>
      </c>
      <c r="G9673" t="s">
        <v>3202</v>
      </c>
      <c r="H9673">
        <v>201504</v>
      </c>
      <c r="I9673" t="s">
        <v>27</v>
      </c>
      <c r="J9673" t="s">
        <v>28</v>
      </c>
      <c r="K9673" t="s">
        <v>39</v>
      </c>
      <c r="L9673" t="s">
        <v>30</v>
      </c>
      <c r="M9673" t="s">
        <v>31</v>
      </c>
      <c r="N9673" t="s">
        <v>32</v>
      </c>
      <c r="O9673">
        <v>808.04</v>
      </c>
      <c r="P9673" t="s">
        <v>936</v>
      </c>
      <c r="Q9673" t="s">
        <v>935</v>
      </c>
      <c r="R9673" t="s">
        <v>939</v>
      </c>
      <c r="S9673" t="s">
        <v>34</v>
      </c>
      <c r="T9673" t="s">
        <v>561</v>
      </c>
    </row>
    <row r="9674" spans="1:20">
      <c r="A9674" t="s">
        <v>1011</v>
      </c>
      <c r="B9674" t="s">
        <v>936</v>
      </c>
      <c r="C9674" t="s">
        <v>1014</v>
      </c>
      <c r="D9674" t="s">
        <v>1015</v>
      </c>
      <c r="E9674" t="s">
        <v>25</v>
      </c>
      <c r="F9674" s="1">
        <v>40513</v>
      </c>
      <c r="G9674" t="s">
        <v>3202</v>
      </c>
      <c r="H9674">
        <v>201504</v>
      </c>
      <c r="I9674" t="s">
        <v>27</v>
      </c>
      <c r="J9674" t="s">
        <v>28</v>
      </c>
      <c r="K9674" t="s">
        <v>29</v>
      </c>
      <c r="L9674" t="s">
        <v>30</v>
      </c>
      <c r="M9674" t="s">
        <v>31</v>
      </c>
      <c r="N9674" t="s">
        <v>32</v>
      </c>
      <c r="O9674">
        <v>19297.010000000002</v>
      </c>
      <c r="P9674" t="s">
        <v>936</v>
      </c>
      <c r="Q9674" t="s">
        <v>1011</v>
      </c>
      <c r="R9674" t="s">
        <v>939</v>
      </c>
      <c r="S9674" t="s">
        <v>34</v>
      </c>
      <c r="T9674" t="s">
        <v>561</v>
      </c>
    </row>
    <row r="9675" spans="1:20">
      <c r="A9675" t="s">
        <v>1011</v>
      </c>
      <c r="B9675" t="s">
        <v>936</v>
      </c>
      <c r="C9675" t="s">
        <v>1014</v>
      </c>
      <c r="D9675" t="s">
        <v>1015</v>
      </c>
      <c r="E9675" t="s">
        <v>25</v>
      </c>
      <c r="F9675" s="1">
        <v>40513</v>
      </c>
      <c r="G9675" t="s">
        <v>3202</v>
      </c>
      <c r="H9675">
        <v>201504</v>
      </c>
      <c r="I9675" t="s">
        <v>27</v>
      </c>
      <c r="J9675" t="s">
        <v>28</v>
      </c>
      <c r="K9675" t="s">
        <v>36</v>
      </c>
      <c r="L9675" t="s">
        <v>30</v>
      </c>
      <c r="M9675" t="s">
        <v>31</v>
      </c>
      <c r="N9675" t="s">
        <v>32</v>
      </c>
      <c r="O9675">
        <v>9449.2000000000007</v>
      </c>
      <c r="P9675" t="s">
        <v>936</v>
      </c>
      <c r="Q9675" t="s">
        <v>1011</v>
      </c>
      <c r="R9675" t="s">
        <v>939</v>
      </c>
      <c r="S9675" t="s">
        <v>34</v>
      </c>
      <c r="T9675" t="s">
        <v>561</v>
      </c>
    </row>
    <row r="9676" spans="1:20">
      <c r="A9676" t="s">
        <v>1011</v>
      </c>
      <c r="B9676" t="s">
        <v>936</v>
      </c>
      <c r="C9676" t="s">
        <v>1014</v>
      </c>
      <c r="D9676" t="s">
        <v>1015</v>
      </c>
      <c r="E9676" t="s">
        <v>25</v>
      </c>
      <c r="F9676" s="1">
        <v>40513</v>
      </c>
      <c r="G9676" t="s">
        <v>3202</v>
      </c>
      <c r="H9676">
        <v>201504</v>
      </c>
      <c r="I9676" t="s">
        <v>27</v>
      </c>
      <c r="J9676" t="s">
        <v>28</v>
      </c>
      <c r="K9676" t="s">
        <v>37</v>
      </c>
      <c r="L9676" t="s">
        <v>30</v>
      </c>
      <c r="M9676" t="s">
        <v>31</v>
      </c>
      <c r="N9676" t="s">
        <v>32</v>
      </c>
      <c r="O9676">
        <v>166.87</v>
      </c>
      <c r="P9676" t="s">
        <v>936</v>
      </c>
      <c r="Q9676" t="s">
        <v>1011</v>
      </c>
      <c r="R9676" t="s">
        <v>939</v>
      </c>
      <c r="S9676" t="s">
        <v>34</v>
      </c>
      <c r="T9676" t="s">
        <v>561</v>
      </c>
    </row>
    <row r="9677" spans="1:20">
      <c r="A9677" t="s">
        <v>1011</v>
      </c>
      <c r="B9677" t="s">
        <v>936</v>
      </c>
      <c r="C9677" t="s">
        <v>1014</v>
      </c>
      <c r="D9677" t="s">
        <v>1015</v>
      </c>
      <c r="E9677" t="s">
        <v>25</v>
      </c>
      <c r="F9677" s="1">
        <v>40513</v>
      </c>
      <c r="G9677" t="s">
        <v>3202</v>
      </c>
      <c r="H9677">
        <v>201504</v>
      </c>
      <c r="I9677" t="s">
        <v>27</v>
      </c>
      <c r="J9677" t="s">
        <v>28</v>
      </c>
      <c r="K9677" t="s">
        <v>38</v>
      </c>
      <c r="L9677" t="s">
        <v>30</v>
      </c>
      <c r="M9677" t="s">
        <v>31</v>
      </c>
      <c r="N9677" t="s">
        <v>32</v>
      </c>
      <c r="O9677">
        <v>1276.17</v>
      </c>
      <c r="P9677" t="s">
        <v>936</v>
      </c>
      <c r="Q9677" t="s">
        <v>1011</v>
      </c>
      <c r="R9677" t="s">
        <v>939</v>
      </c>
      <c r="S9677" t="s">
        <v>34</v>
      </c>
      <c r="T9677" t="s">
        <v>561</v>
      </c>
    </row>
    <row r="9678" spans="1:20">
      <c r="A9678" t="s">
        <v>1011</v>
      </c>
      <c r="B9678" t="s">
        <v>936</v>
      </c>
      <c r="C9678" t="s">
        <v>1014</v>
      </c>
      <c r="D9678" t="s">
        <v>1015</v>
      </c>
      <c r="E9678" t="s">
        <v>25</v>
      </c>
      <c r="F9678" s="1">
        <v>40513</v>
      </c>
      <c r="G9678" t="s">
        <v>3202</v>
      </c>
      <c r="H9678">
        <v>201504</v>
      </c>
      <c r="I9678" t="s">
        <v>27</v>
      </c>
      <c r="J9678" t="s">
        <v>28</v>
      </c>
      <c r="K9678" t="s">
        <v>39</v>
      </c>
      <c r="L9678" t="s">
        <v>30</v>
      </c>
      <c r="M9678" t="s">
        <v>31</v>
      </c>
      <c r="N9678" t="s">
        <v>32</v>
      </c>
      <c r="O9678">
        <v>710.69</v>
      </c>
      <c r="P9678" t="s">
        <v>936</v>
      </c>
      <c r="Q9678" t="s">
        <v>1011</v>
      </c>
      <c r="R9678" t="s">
        <v>939</v>
      </c>
      <c r="S9678" t="s">
        <v>34</v>
      </c>
      <c r="T9678" t="s">
        <v>561</v>
      </c>
    </row>
    <row r="9679" spans="1:20">
      <c r="A9679" t="s">
        <v>1018</v>
      </c>
      <c r="B9679" t="s">
        <v>1019</v>
      </c>
      <c r="C9679" t="s">
        <v>1020</v>
      </c>
      <c r="D9679" t="s">
        <v>1021</v>
      </c>
      <c r="E9679" t="s">
        <v>25</v>
      </c>
      <c r="F9679" s="1">
        <v>40756</v>
      </c>
      <c r="G9679" t="s">
        <v>3202</v>
      </c>
      <c r="H9679">
        <v>201504</v>
      </c>
      <c r="I9679" t="s">
        <v>27</v>
      </c>
      <c r="J9679" t="s">
        <v>28</v>
      </c>
      <c r="K9679" t="s">
        <v>29</v>
      </c>
      <c r="L9679" t="s">
        <v>30</v>
      </c>
      <c r="M9679" t="s">
        <v>31</v>
      </c>
      <c r="N9679" t="s">
        <v>32</v>
      </c>
      <c r="O9679">
        <v>614.43000000000006</v>
      </c>
      <c r="P9679" t="s">
        <v>1019</v>
      </c>
      <c r="Q9679" t="s">
        <v>1018</v>
      </c>
      <c r="R9679" t="s">
        <v>1022</v>
      </c>
      <c r="S9679" t="s">
        <v>34</v>
      </c>
      <c r="T9679" t="s">
        <v>35</v>
      </c>
    </row>
    <row r="9680" spans="1:20">
      <c r="A9680" t="s">
        <v>1018</v>
      </c>
      <c r="B9680" t="s">
        <v>1019</v>
      </c>
      <c r="C9680" t="s">
        <v>1020</v>
      </c>
      <c r="D9680" t="s">
        <v>1021</v>
      </c>
      <c r="E9680" t="s">
        <v>25</v>
      </c>
      <c r="F9680" s="1">
        <v>40756</v>
      </c>
      <c r="G9680" t="s">
        <v>3202</v>
      </c>
      <c r="H9680">
        <v>201504</v>
      </c>
      <c r="I9680" t="s">
        <v>27</v>
      </c>
      <c r="J9680" t="s">
        <v>28</v>
      </c>
      <c r="K9680" t="s">
        <v>36</v>
      </c>
      <c r="L9680" t="s">
        <v>30</v>
      </c>
      <c r="M9680" t="s">
        <v>31</v>
      </c>
      <c r="N9680" t="s">
        <v>32</v>
      </c>
      <c r="O9680">
        <v>263.33</v>
      </c>
      <c r="P9680" t="s">
        <v>1019</v>
      </c>
      <c r="Q9680" t="s">
        <v>1018</v>
      </c>
      <c r="R9680" t="s">
        <v>1022</v>
      </c>
      <c r="S9680" t="s">
        <v>34</v>
      </c>
      <c r="T9680" t="s">
        <v>35</v>
      </c>
    </row>
    <row r="9681" spans="1:20">
      <c r="A9681" t="s">
        <v>1031</v>
      </c>
      <c r="B9681" t="s">
        <v>1024</v>
      </c>
      <c r="C9681" t="s">
        <v>1032</v>
      </c>
      <c r="D9681" t="s">
        <v>1033</v>
      </c>
      <c r="E9681" t="s">
        <v>142</v>
      </c>
      <c r="F9681" s="1">
        <v>41609</v>
      </c>
      <c r="G9681" t="s">
        <v>3202</v>
      </c>
      <c r="H9681">
        <v>201504</v>
      </c>
      <c r="I9681" t="s">
        <v>27</v>
      </c>
      <c r="J9681" t="s">
        <v>53</v>
      </c>
      <c r="K9681" t="s">
        <v>29</v>
      </c>
      <c r="L9681" t="s">
        <v>54</v>
      </c>
      <c r="M9681" t="s">
        <v>31</v>
      </c>
      <c r="N9681" t="s">
        <v>48</v>
      </c>
      <c r="O9681">
        <v>-925.46</v>
      </c>
      <c r="P9681" t="s">
        <v>1024</v>
      </c>
      <c r="Q9681" t="s">
        <v>1031</v>
      </c>
      <c r="R9681" t="s">
        <v>1027</v>
      </c>
      <c r="S9681" t="s">
        <v>608</v>
      </c>
      <c r="T9681" t="s">
        <v>35</v>
      </c>
    </row>
    <row r="9682" spans="1:20">
      <c r="A9682" t="s">
        <v>1031</v>
      </c>
      <c r="B9682" t="s">
        <v>1024</v>
      </c>
      <c r="C9682" t="s">
        <v>1032</v>
      </c>
      <c r="D9682" t="s">
        <v>1033</v>
      </c>
      <c r="E9682" t="s">
        <v>142</v>
      </c>
      <c r="F9682" s="1">
        <v>41609</v>
      </c>
      <c r="G9682" t="s">
        <v>3202</v>
      </c>
      <c r="H9682">
        <v>201504</v>
      </c>
      <c r="I9682" t="s">
        <v>27</v>
      </c>
      <c r="J9682" t="s">
        <v>53</v>
      </c>
      <c r="K9682" t="s">
        <v>29</v>
      </c>
      <c r="L9682" t="s">
        <v>54</v>
      </c>
      <c r="M9682" t="s">
        <v>31</v>
      </c>
      <c r="N9682" t="s">
        <v>49</v>
      </c>
      <c r="O9682">
        <v>925.46</v>
      </c>
      <c r="P9682" t="s">
        <v>1024</v>
      </c>
      <c r="Q9682" t="s">
        <v>1031</v>
      </c>
      <c r="R9682" t="s">
        <v>1027</v>
      </c>
      <c r="S9682" t="s">
        <v>608</v>
      </c>
      <c r="T9682" t="s">
        <v>35</v>
      </c>
    </row>
    <row r="9683" spans="1:20">
      <c r="A9683" t="s">
        <v>1031</v>
      </c>
      <c r="B9683" t="s">
        <v>1024</v>
      </c>
      <c r="C9683" t="s">
        <v>1032</v>
      </c>
      <c r="D9683" t="s">
        <v>1033</v>
      </c>
      <c r="E9683" t="s">
        <v>142</v>
      </c>
      <c r="F9683" s="1">
        <v>41609</v>
      </c>
      <c r="G9683" t="s">
        <v>3202</v>
      </c>
      <c r="H9683">
        <v>201504</v>
      </c>
      <c r="I9683" t="s">
        <v>27</v>
      </c>
      <c r="J9683" t="s">
        <v>53</v>
      </c>
      <c r="K9683" t="s">
        <v>36</v>
      </c>
      <c r="L9683" t="s">
        <v>54</v>
      </c>
      <c r="M9683" t="s">
        <v>31</v>
      </c>
      <c r="N9683" t="s">
        <v>48</v>
      </c>
      <c r="O9683">
        <v>-207.63</v>
      </c>
      <c r="P9683" t="s">
        <v>1024</v>
      </c>
      <c r="Q9683" t="s">
        <v>1031</v>
      </c>
      <c r="R9683" t="s">
        <v>1027</v>
      </c>
      <c r="S9683" t="s">
        <v>608</v>
      </c>
      <c r="T9683" t="s">
        <v>35</v>
      </c>
    </row>
    <row r="9684" spans="1:20">
      <c r="A9684" t="s">
        <v>1031</v>
      </c>
      <c r="B9684" t="s">
        <v>1024</v>
      </c>
      <c r="C9684" t="s">
        <v>1032</v>
      </c>
      <c r="D9684" t="s">
        <v>1033</v>
      </c>
      <c r="E9684" t="s">
        <v>142</v>
      </c>
      <c r="F9684" s="1">
        <v>41609</v>
      </c>
      <c r="G9684" t="s">
        <v>3202</v>
      </c>
      <c r="H9684">
        <v>201504</v>
      </c>
      <c r="I9684" t="s">
        <v>27</v>
      </c>
      <c r="J9684" t="s">
        <v>53</v>
      </c>
      <c r="K9684" t="s">
        <v>36</v>
      </c>
      <c r="L9684" t="s">
        <v>54</v>
      </c>
      <c r="M9684" t="s">
        <v>31</v>
      </c>
      <c r="N9684" t="s">
        <v>49</v>
      </c>
      <c r="O9684">
        <v>207.63</v>
      </c>
      <c r="P9684" t="s">
        <v>1024</v>
      </c>
      <c r="Q9684" t="s">
        <v>1031</v>
      </c>
      <c r="R9684" t="s">
        <v>1027</v>
      </c>
      <c r="S9684" t="s">
        <v>608</v>
      </c>
      <c r="T9684" t="s">
        <v>35</v>
      </c>
    </row>
    <row r="9685" spans="1:20">
      <c r="A9685" t="s">
        <v>1034</v>
      </c>
      <c r="B9685" t="s">
        <v>1024</v>
      </c>
      <c r="C9685" t="s">
        <v>1035</v>
      </c>
      <c r="D9685" t="s">
        <v>1036</v>
      </c>
      <c r="E9685" t="s">
        <v>595</v>
      </c>
      <c r="F9685" s="1">
        <v>41162</v>
      </c>
      <c r="G9685" t="s">
        <v>3202</v>
      </c>
      <c r="H9685">
        <v>201504</v>
      </c>
      <c r="I9685" t="s">
        <v>27</v>
      </c>
      <c r="J9685" t="s">
        <v>596</v>
      </c>
      <c r="K9685" t="s">
        <v>623</v>
      </c>
      <c r="L9685" t="s">
        <v>641</v>
      </c>
      <c r="M9685" t="s">
        <v>642</v>
      </c>
      <c r="N9685" t="s">
        <v>32</v>
      </c>
      <c r="O9685">
        <v>9.0299999999999994</v>
      </c>
      <c r="P9685" t="s">
        <v>1024</v>
      </c>
      <c r="Q9685" t="s">
        <v>1034</v>
      </c>
      <c r="R9685" t="s">
        <v>1027</v>
      </c>
      <c r="S9685" t="s">
        <v>608</v>
      </c>
      <c r="T9685" t="s">
        <v>35</v>
      </c>
    </row>
    <row r="9686" spans="1:20">
      <c r="A9686" t="s">
        <v>1034</v>
      </c>
      <c r="B9686" t="s">
        <v>1024</v>
      </c>
      <c r="C9686" t="s">
        <v>1035</v>
      </c>
      <c r="D9686" t="s">
        <v>1036</v>
      </c>
      <c r="E9686" t="s">
        <v>595</v>
      </c>
      <c r="F9686" s="1">
        <v>41162</v>
      </c>
      <c r="G9686" t="s">
        <v>3202</v>
      </c>
      <c r="H9686">
        <v>201504</v>
      </c>
      <c r="I9686" t="s">
        <v>27</v>
      </c>
      <c r="J9686" t="s">
        <v>596</v>
      </c>
      <c r="K9686" t="s">
        <v>627</v>
      </c>
      <c r="L9686" t="s">
        <v>641</v>
      </c>
      <c r="M9686" t="s">
        <v>642</v>
      </c>
      <c r="N9686" t="s">
        <v>32</v>
      </c>
      <c r="O9686">
        <v>1.96</v>
      </c>
      <c r="P9686" t="s">
        <v>1024</v>
      </c>
      <c r="Q9686" t="s">
        <v>1034</v>
      </c>
      <c r="R9686" t="s">
        <v>1027</v>
      </c>
      <c r="S9686" t="s">
        <v>608</v>
      </c>
      <c r="T9686" t="s">
        <v>35</v>
      </c>
    </row>
    <row r="9687" spans="1:20">
      <c r="A9687" t="s">
        <v>1037</v>
      </c>
      <c r="B9687" t="s">
        <v>1038</v>
      </c>
      <c r="C9687" t="s">
        <v>1039</v>
      </c>
      <c r="D9687" t="s">
        <v>1040</v>
      </c>
      <c r="E9687" t="s">
        <v>25</v>
      </c>
      <c r="F9687" s="1">
        <v>41609</v>
      </c>
      <c r="G9687" t="s">
        <v>3202</v>
      </c>
      <c r="H9687">
        <v>201504</v>
      </c>
      <c r="I9687" t="s">
        <v>27</v>
      </c>
      <c r="J9687" t="s">
        <v>53</v>
      </c>
      <c r="K9687" t="s">
        <v>436</v>
      </c>
      <c r="L9687" t="s">
        <v>54</v>
      </c>
      <c r="M9687" t="s">
        <v>31</v>
      </c>
      <c r="N9687" t="s">
        <v>32</v>
      </c>
      <c r="O9687">
        <v>4873.12</v>
      </c>
      <c r="P9687" t="s">
        <v>1038</v>
      </c>
      <c r="Q9687" t="s">
        <v>1037</v>
      </c>
      <c r="R9687" t="s">
        <v>1041</v>
      </c>
      <c r="S9687" t="s">
        <v>34</v>
      </c>
      <c r="T9687" t="s">
        <v>561</v>
      </c>
    </row>
    <row r="9688" spans="1:20">
      <c r="A9688" t="s">
        <v>1037</v>
      </c>
      <c r="B9688" t="s">
        <v>1038</v>
      </c>
      <c r="C9688" t="s">
        <v>1042</v>
      </c>
      <c r="D9688" t="s">
        <v>1043</v>
      </c>
      <c r="E9688" t="s">
        <v>25</v>
      </c>
      <c r="F9688" s="1">
        <v>41609</v>
      </c>
      <c r="G9688" t="s">
        <v>3202</v>
      </c>
      <c r="H9688">
        <v>201504</v>
      </c>
      <c r="I9688" t="s">
        <v>27</v>
      </c>
      <c r="J9688" t="s">
        <v>53</v>
      </c>
      <c r="K9688" t="s">
        <v>436</v>
      </c>
      <c r="L9688" t="s">
        <v>54</v>
      </c>
      <c r="M9688" t="s">
        <v>31</v>
      </c>
      <c r="N9688" t="s">
        <v>32</v>
      </c>
      <c r="O9688">
        <v>1915.57</v>
      </c>
      <c r="P9688" t="s">
        <v>1038</v>
      </c>
      <c r="Q9688" t="s">
        <v>1037</v>
      </c>
      <c r="R9688" t="s">
        <v>1041</v>
      </c>
      <c r="S9688" t="s">
        <v>34</v>
      </c>
      <c r="T9688" t="s">
        <v>561</v>
      </c>
    </row>
    <row r="9689" spans="1:20">
      <c r="A9689" t="s">
        <v>1037</v>
      </c>
      <c r="B9689" t="s">
        <v>1038</v>
      </c>
      <c r="C9689" t="s">
        <v>1044</v>
      </c>
      <c r="D9689" t="s">
        <v>1045</v>
      </c>
      <c r="E9689" t="s">
        <v>25</v>
      </c>
      <c r="F9689" s="1">
        <v>41609</v>
      </c>
      <c r="G9689" t="s">
        <v>3202</v>
      </c>
      <c r="H9689">
        <v>201504</v>
      </c>
      <c r="I9689" t="s">
        <v>27</v>
      </c>
      <c r="J9689" t="s">
        <v>28</v>
      </c>
      <c r="K9689" t="s">
        <v>436</v>
      </c>
      <c r="L9689" t="s">
        <v>30</v>
      </c>
      <c r="M9689" t="s">
        <v>31</v>
      </c>
      <c r="N9689" t="s">
        <v>32</v>
      </c>
      <c r="O9689">
        <v>2657.04</v>
      </c>
      <c r="P9689" t="s">
        <v>1038</v>
      </c>
      <c r="Q9689" t="s">
        <v>1037</v>
      </c>
      <c r="R9689" t="s">
        <v>1041</v>
      </c>
      <c r="S9689" t="s">
        <v>34</v>
      </c>
      <c r="T9689" t="s">
        <v>561</v>
      </c>
    </row>
    <row r="9690" spans="1:20">
      <c r="A9690" t="s">
        <v>1037</v>
      </c>
      <c r="B9690" t="s">
        <v>1038</v>
      </c>
      <c r="C9690" t="s">
        <v>1048</v>
      </c>
      <c r="D9690" t="s">
        <v>1049</v>
      </c>
      <c r="E9690" t="s">
        <v>25</v>
      </c>
      <c r="F9690" s="1">
        <v>41609</v>
      </c>
      <c r="G9690" t="s">
        <v>3202</v>
      </c>
      <c r="H9690">
        <v>201504</v>
      </c>
      <c r="I9690" t="s">
        <v>27</v>
      </c>
      <c r="J9690" t="s">
        <v>53</v>
      </c>
      <c r="K9690" t="s">
        <v>436</v>
      </c>
      <c r="L9690" t="s">
        <v>54</v>
      </c>
      <c r="M9690" t="s">
        <v>31</v>
      </c>
      <c r="N9690" t="s">
        <v>32</v>
      </c>
      <c r="O9690">
        <v>5632.16</v>
      </c>
      <c r="P9690" t="s">
        <v>1038</v>
      </c>
      <c r="Q9690" t="s">
        <v>1037</v>
      </c>
      <c r="R9690" t="s">
        <v>1041</v>
      </c>
      <c r="S9690" t="s">
        <v>34</v>
      </c>
      <c r="T9690" t="s">
        <v>561</v>
      </c>
    </row>
    <row r="9691" spans="1:20">
      <c r="A9691" t="s">
        <v>1037</v>
      </c>
      <c r="B9691" t="s">
        <v>1038</v>
      </c>
      <c r="C9691" t="s">
        <v>1050</v>
      </c>
      <c r="D9691" t="s">
        <v>1051</v>
      </c>
      <c r="E9691" t="s">
        <v>25</v>
      </c>
      <c r="F9691" s="1">
        <v>41609</v>
      </c>
      <c r="G9691" t="s">
        <v>3202</v>
      </c>
      <c r="H9691">
        <v>201504</v>
      </c>
      <c r="I9691" t="s">
        <v>27</v>
      </c>
      <c r="J9691" t="s">
        <v>53</v>
      </c>
      <c r="K9691" t="s">
        <v>436</v>
      </c>
      <c r="L9691" t="s">
        <v>54</v>
      </c>
      <c r="M9691" t="s">
        <v>31</v>
      </c>
      <c r="N9691" t="s">
        <v>32</v>
      </c>
      <c r="O9691">
        <v>2469.4700000000003</v>
      </c>
      <c r="P9691" t="s">
        <v>1038</v>
      </c>
      <c r="Q9691" t="s">
        <v>1037</v>
      </c>
      <c r="R9691" t="s">
        <v>1041</v>
      </c>
      <c r="S9691" t="s">
        <v>34</v>
      </c>
      <c r="T9691" t="s">
        <v>561</v>
      </c>
    </row>
    <row r="9692" spans="1:20">
      <c r="A9692" t="s">
        <v>1037</v>
      </c>
      <c r="B9692" t="s">
        <v>1038</v>
      </c>
      <c r="C9692" t="s">
        <v>1052</v>
      </c>
      <c r="D9692" t="s">
        <v>1053</v>
      </c>
      <c r="E9692" t="s">
        <v>25</v>
      </c>
      <c r="F9692" s="1">
        <v>41609</v>
      </c>
      <c r="G9692" t="s">
        <v>3202</v>
      </c>
      <c r="H9692">
        <v>201504</v>
      </c>
      <c r="I9692" t="s">
        <v>27</v>
      </c>
      <c r="J9692" t="s">
        <v>28</v>
      </c>
      <c r="K9692" t="s">
        <v>436</v>
      </c>
      <c r="L9692" t="s">
        <v>30</v>
      </c>
      <c r="M9692" t="s">
        <v>31</v>
      </c>
      <c r="N9692" t="s">
        <v>32</v>
      </c>
      <c r="O9692">
        <v>854.02</v>
      </c>
      <c r="P9692" t="s">
        <v>1038</v>
      </c>
      <c r="Q9692" t="s">
        <v>1037</v>
      </c>
      <c r="R9692" t="s">
        <v>1041</v>
      </c>
      <c r="S9692" t="s">
        <v>34</v>
      </c>
      <c r="T9692" t="s">
        <v>561</v>
      </c>
    </row>
    <row r="9693" spans="1:20">
      <c r="A9693" t="s">
        <v>1060</v>
      </c>
      <c r="B9693" t="s">
        <v>1061</v>
      </c>
      <c r="C9693" t="s">
        <v>1062</v>
      </c>
      <c r="D9693" t="s">
        <v>1063</v>
      </c>
      <c r="E9693" t="s">
        <v>622</v>
      </c>
      <c r="F9693" s="1">
        <v>37987</v>
      </c>
      <c r="G9693" t="s">
        <v>3202</v>
      </c>
      <c r="H9693">
        <v>201504</v>
      </c>
      <c r="I9693" t="s">
        <v>27</v>
      </c>
      <c r="J9693" t="s">
        <v>596</v>
      </c>
      <c r="K9693" t="s">
        <v>1064</v>
      </c>
      <c r="L9693" t="s">
        <v>1065</v>
      </c>
      <c r="M9693" t="s">
        <v>1066</v>
      </c>
      <c r="N9693" t="s">
        <v>32</v>
      </c>
      <c r="O9693">
        <v>1.93</v>
      </c>
      <c r="P9693" t="s">
        <v>1061</v>
      </c>
      <c r="Q9693" t="s">
        <v>1060</v>
      </c>
      <c r="R9693" t="s">
        <v>1067</v>
      </c>
      <c r="S9693" t="s">
        <v>608</v>
      </c>
      <c r="T9693" t="s">
        <v>561</v>
      </c>
    </row>
    <row r="9694" spans="1:20">
      <c r="A9694" t="s">
        <v>1060</v>
      </c>
      <c r="B9694" t="s">
        <v>1061</v>
      </c>
      <c r="C9694" t="s">
        <v>1062</v>
      </c>
      <c r="D9694" t="s">
        <v>1063</v>
      </c>
      <c r="E9694" t="s">
        <v>622</v>
      </c>
      <c r="F9694" s="1">
        <v>37987</v>
      </c>
      <c r="G9694" t="s">
        <v>3202</v>
      </c>
      <c r="H9694">
        <v>201504</v>
      </c>
      <c r="I9694" t="s">
        <v>27</v>
      </c>
      <c r="J9694" t="s">
        <v>596</v>
      </c>
      <c r="K9694" t="s">
        <v>597</v>
      </c>
      <c r="L9694" t="s">
        <v>1065</v>
      </c>
      <c r="M9694" t="s">
        <v>1066</v>
      </c>
      <c r="N9694" t="s">
        <v>32</v>
      </c>
      <c r="O9694">
        <v>3416.76</v>
      </c>
      <c r="P9694" t="s">
        <v>1061</v>
      </c>
      <c r="Q9694" t="s">
        <v>1060</v>
      </c>
      <c r="R9694" t="s">
        <v>1067</v>
      </c>
      <c r="S9694" t="s">
        <v>608</v>
      </c>
      <c r="T9694" t="s">
        <v>561</v>
      </c>
    </row>
    <row r="9695" spans="1:20">
      <c r="A9695" t="s">
        <v>1060</v>
      </c>
      <c r="B9695" t="s">
        <v>1061</v>
      </c>
      <c r="C9695" t="s">
        <v>1062</v>
      </c>
      <c r="D9695" t="s">
        <v>1063</v>
      </c>
      <c r="E9695" t="s">
        <v>622</v>
      </c>
      <c r="F9695" s="1">
        <v>37987</v>
      </c>
      <c r="G9695" t="s">
        <v>3202</v>
      </c>
      <c r="H9695">
        <v>201504</v>
      </c>
      <c r="I9695" t="s">
        <v>27</v>
      </c>
      <c r="J9695" t="s">
        <v>596</v>
      </c>
      <c r="K9695" t="s">
        <v>1068</v>
      </c>
      <c r="L9695" t="s">
        <v>1065</v>
      </c>
      <c r="M9695" t="s">
        <v>1066</v>
      </c>
      <c r="N9695" t="s">
        <v>32</v>
      </c>
      <c r="O9695">
        <v>16.059999999999999</v>
      </c>
      <c r="P9695" t="s">
        <v>1061</v>
      </c>
      <c r="Q9695" t="s">
        <v>1060</v>
      </c>
      <c r="R9695" t="s">
        <v>1067</v>
      </c>
      <c r="S9695" t="s">
        <v>608</v>
      </c>
      <c r="T9695" t="s">
        <v>561</v>
      </c>
    </row>
    <row r="9696" spans="1:20">
      <c r="A9696" t="s">
        <v>1060</v>
      </c>
      <c r="B9696" t="s">
        <v>1061</v>
      </c>
      <c r="C9696" t="s">
        <v>1062</v>
      </c>
      <c r="D9696" t="s">
        <v>1063</v>
      </c>
      <c r="E9696" t="s">
        <v>622</v>
      </c>
      <c r="F9696" s="1">
        <v>37987</v>
      </c>
      <c r="G9696" t="s">
        <v>3202</v>
      </c>
      <c r="H9696">
        <v>201504</v>
      </c>
      <c r="I9696" t="s">
        <v>27</v>
      </c>
      <c r="J9696" t="s">
        <v>596</v>
      </c>
      <c r="K9696" t="s">
        <v>601</v>
      </c>
      <c r="L9696" t="s">
        <v>1065</v>
      </c>
      <c r="M9696" t="s">
        <v>1066</v>
      </c>
      <c r="N9696" t="s">
        <v>32</v>
      </c>
      <c r="O9696">
        <v>698.4</v>
      </c>
      <c r="P9696" t="s">
        <v>1061</v>
      </c>
      <c r="Q9696" t="s">
        <v>1060</v>
      </c>
      <c r="R9696" t="s">
        <v>1067</v>
      </c>
      <c r="S9696" t="s">
        <v>608</v>
      </c>
      <c r="T9696" t="s">
        <v>561</v>
      </c>
    </row>
    <row r="9697" spans="1:20">
      <c r="A9697" t="s">
        <v>1076</v>
      </c>
      <c r="B9697" t="s">
        <v>1077</v>
      </c>
      <c r="C9697" t="s">
        <v>2715</v>
      </c>
      <c r="D9697" t="s">
        <v>2716</v>
      </c>
      <c r="E9697" t="s">
        <v>600</v>
      </c>
      <c r="F9697" s="1">
        <v>40114</v>
      </c>
      <c r="G9697" t="s">
        <v>3202</v>
      </c>
      <c r="H9697">
        <v>201504</v>
      </c>
      <c r="I9697" t="s">
        <v>27</v>
      </c>
      <c r="J9697" t="s">
        <v>28</v>
      </c>
      <c r="K9697" t="s">
        <v>601</v>
      </c>
      <c r="L9697" t="s">
        <v>30</v>
      </c>
      <c r="M9697" t="s">
        <v>1080</v>
      </c>
      <c r="N9697" t="s">
        <v>32</v>
      </c>
      <c r="O9697">
        <v>6792.58</v>
      </c>
      <c r="P9697" t="s">
        <v>1077</v>
      </c>
      <c r="Q9697" t="s">
        <v>1076</v>
      </c>
      <c r="R9697" t="s">
        <v>1081</v>
      </c>
      <c r="S9697" t="s">
        <v>608</v>
      </c>
      <c r="T9697" t="s">
        <v>592</v>
      </c>
    </row>
    <row r="9698" spans="1:20">
      <c r="A9698" t="s">
        <v>1096</v>
      </c>
      <c r="B9698" t="s">
        <v>1097</v>
      </c>
      <c r="C9698" t="s">
        <v>3226</v>
      </c>
      <c r="D9698" t="s">
        <v>3227</v>
      </c>
      <c r="E9698" t="s">
        <v>1073</v>
      </c>
      <c r="F9698" s="1">
        <v>42036</v>
      </c>
      <c r="G9698" t="s">
        <v>3202</v>
      </c>
      <c r="H9698">
        <v>201504</v>
      </c>
      <c r="I9698" t="s">
        <v>27</v>
      </c>
      <c r="J9698" t="s">
        <v>596</v>
      </c>
      <c r="K9698" t="s">
        <v>597</v>
      </c>
      <c r="L9698" t="s">
        <v>30</v>
      </c>
      <c r="M9698" t="s">
        <v>3228</v>
      </c>
      <c r="N9698" t="s">
        <v>32</v>
      </c>
      <c r="O9698">
        <v>6723.93</v>
      </c>
      <c r="P9698" t="s">
        <v>1097</v>
      </c>
      <c r="Q9698" t="s">
        <v>1096</v>
      </c>
      <c r="R9698" t="s">
        <v>1101</v>
      </c>
      <c r="S9698" t="s">
        <v>34</v>
      </c>
      <c r="T9698" t="s">
        <v>561</v>
      </c>
    </row>
    <row r="9699" spans="1:20">
      <c r="A9699" t="s">
        <v>1102</v>
      </c>
      <c r="B9699" t="s">
        <v>1103</v>
      </c>
      <c r="C9699" t="s">
        <v>3229</v>
      </c>
      <c r="D9699" t="s">
        <v>3230</v>
      </c>
      <c r="E9699" t="s">
        <v>595</v>
      </c>
      <c r="F9699" s="1">
        <v>41579</v>
      </c>
      <c r="G9699" t="s">
        <v>3202</v>
      </c>
      <c r="H9699">
        <v>201504</v>
      </c>
      <c r="I9699" t="s">
        <v>27</v>
      </c>
      <c r="J9699" t="s">
        <v>596</v>
      </c>
      <c r="K9699" t="s">
        <v>623</v>
      </c>
      <c r="L9699" t="s">
        <v>631</v>
      </c>
      <c r="M9699" t="s">
        <v>632</v>
      </c>
      <c r="N9699" t="s">
        <v>32</v>
      </c>
      <c r="O9699">
        <v>9995.84</v>
      </c>
      <c r="P9699" t="s">
        <v>1103</v>
      </c>
      <c r="Q9699" t="s">
        <v>1102</v>
      </c>
      <c r="R9699" t="s">
        <v>1106</v>
      </c>
      <c r="S9699" t="s">
        <v>608</v>
      </c>
      <c r="T9699" t="s">
        <v>561</v>
      </c>
    </row>
    <row r="9700" spans="1:20">
      <c r="A9700" t="s">
        <v>1102</v>
      </c>
      <c r="B9700" t="s">
        <v>1103</v>
      </c>
      <c r="C9700" t="s">
        <v>3229</v>
      </c>
      <c r="D9700" t="s">
        <v>3230</v>
      </c>
      <c r="E9700" t="s">
        <v>595</v>
      </c>
      <c r="F9700" s="1">
        <v>41579</v>
      </c>
      <c r="G9700" t="s">
        <v>3202</v>
      </c>
      <c r="H9700">
        <v>201504</v>
      </c>
      <c r="I9700" t="s">
        <v>27</v>
      </c>
      <c r="J9700" t="s">
        <v>596</v>
      </c>
      <c r="K9700" t="s">
        <v>627</v>
      </c>
      <c r="L9700" t="s">
        <v>631</v>
      </c>
      <c r="M9700" t="s">
        <v>632</v>
      </c>
      <c r="N9700" t="s">
        <v>32</v>
      </c>
      <c r="O9700">
        <v>28736.78</v>
      </c>
      <c r="P9700" t="s">
        <v>1103</v>
      </c>
      <c r="Q9700" t="s">
        <v>1102</v>
      </c>
      <c r="R9700" t="s">
        <v>1106</v>
      </c>
      <c r="S9700" t="s">
        <v>608</v>
      </c>
      <c r="T9700" t="s">
        <v>561</v>
      </c>
    </row>
    <row r="9701" spans="1:20">
      <c r="A9701" t="s">
        <v>2932</v>
      </c>
      <c r="B9701" t="s">
        <v>2933</v>
      </c>
      <c r="C9701" t="s">
        <v>2934</v>
      </c>
      <c r="D9701" t="s">
        <v>2935</v>
      </c>
      <c r="E9701" t="s">
        <v>2723</v>
      </c>
      <c r="F9701" s="1">
        <v>41699</v>
      </c>
      <c r="G9701" t="s">
        <v>3202</v>
      </c>
      <c r="H9701">
        <v>201504</v>
      </c>
      <c r="I9701" t="s">
        <v>27</v>
      </c>
      <c r="J9701" t="s">
        <v>53</v>
      </c>
      <c r="K9701" t="s">
        <v>36</v>
      </c>
      <c r="L9701" t="s">
        <v>54</v>
      </c>
      <c r="M9701" t="s">
        <v>31</v>
      </c>
      <c r="N9701" t="s">
        <v>48</v>
      </c>
      <c r="O9701">
        <v>24421.14</v>
      </c>
      <c r="P9701" t="s">
        <v>2933</v>
      </c>
      <c r="Q9701" t="s">
        <v>2932</v>
      </c>
      <c r="R9701" t="s">
        <v>2936</v>
      </c>
      <c r="S9701" t="s">
        <v>608</v>
      </c>
      <c r="T9701" t="s">
        <v>561</v>
      </c>
    </row>
    <row r="9702" spans="1:20">
      <c r="A9702" t="s">
        <v>2932</v>
      </c>
      <c r="B9702" t="s">
        <v>2933</v>
      </c>
      <c r="C9702" t="s">
        <v>2934</v>
      </c>
      <c r="D9702" t="s">
        <v>2935</v>
      </c>
      <c r="E9702" t="s">
        <v>2723</v>
      </c>
      <c r="F9702" s="1">
        <v>41699</v>
      </c>
      <c r="G9702" t="s">
        <v>3202</v>
      </c>
      <c r="H9702">
        <v>201504</v>
      </c>
      <c r="I9702" t="s">
        <v>27</v>
      </c>
      <c r="J9702" t="s">
        <v>53</v>
      </c>
      <c r="K9702" t="s">
        <v>36</v>
      </c>
      <c r="L9702" t="s">
        <v>54</v>
      </c>
      <c r="M9702" t="s">
        <v>31</v>
      </c>
      <c r="N9702" t="s">
        <v>49</v>
      </c>
      <c r="O9702">
        <v>-24421.14</v>
      </c>
      <c r="P9702" t="s">
        <v>2933</v>
      </c>
      <c r="Q9702" t="s">
        <v>2932</v>
      </c>
      <c r="R9702" t="s">
        <v>2936</v>
      </c>
      <c r="S9702" t="s">
        <v>608</v>
      </c>
      <c r="T9702" t="s">
        <v>561</v>
      </c>
    </row>
    <row r="9703" spans="1:20">
      <c r="A9703" t="s">
        <v>2729</v>
      </c>
      <c r="B9703" t="s">
        <v>2730</v>
      </c>
      <c r="C9703" t="s">
        <v>2731</v>
      </c>
      <c r="D9703" t="s">
        <v>2732</v>
      </c>
      <c r="E9703" t="s">
        <v>595</v>
      </c>
      <c r="F9703" s="1">
        <v>41246</v>
      </c>
      <c r="G9703" t="s">
        <v>3202</v>
      </c>
      <c r="H9703">
        <v>201504</v>
      </c>
      <c r="I9703" t="s">
        <v>27</v>
      </c>
      <c r="J9703" t="s">
        <v>596</v>
      </c>
      <c r="K9703" t="s">
        <v>1064</v>
      </c>
      <c r="L9703" t="s">
        <v>54</v>
      </c>
      <c r="M9703" t="s">
        <v>1100</v>
      </c>
      <c r="N9703" t="s">
        <v>32</v>
      </c>
      <c r="O9703">
        <v>10376.130000000001</v>
      </c>
      <c r="P9703" t="s">
        <v>2730</v>
      </c>
      <c r="Q9703" t="s">
        <v>2729</v>
      </c>
      <c r="R9703" t="s">
        <v>2733</v>
      </c>
      <c r="S9703" t="s">
        <v>34</v>
      </c>
      <c r="T9703" t="s">
        <v>561</v>
      </c>
    </row>
    <row r="9704" spans="1:20">
      <c r="A9704" t="s">
        <v>1107</v>
      </c>
      <c r="B9704" t="s">
        <v>1108</v>
      </c>
      <c r="C9704" t="s">
        <v>1109</v>
      </c>
      <c r="D9704" t="s">
        <v>1110</v>
      </c>
      <c r="E9704" t="s">
        <v>25</v>
      </c>
      <c r="F9704" s="1">
        <v>41244</v>
      </c>
      <c r="G9704" t="s">
        <v>3202</v>
      </c>
      <c r="H9704">
        <v>201504</v>
      </c>
      <c r="I9704" t="s">
        <v>27</v>
      </c>
      <c r="J9704" t="s">
        <v>28</v>
      </c>
      <c r="K9704" t="s">
        <v>36</v>
      </c>
      <c r="L9704" t="s">
        <v>30</v>
      </c>
      <c r="M9704" t="s">
        <v>31</v>
      </c>
      <c r="N9704" t="s">
        <v>32</v>
      </c>
      <c r="O9704">
        <v>25028.100000000002</v>
      </c>
      <c r="P9704" t="s">
        <v>1108</v>
      </c>
      <c r="Q9704" t="s">
        <v>1107</v>
      </c>
      <c r="R9704" t="s">
        <v>1111</v>
      </c>
      <c r="S9704" t="s">
        <v>34</v>
      </c>
      <c r="T9704" t="s">
        <v>561</v>
      </c>
    </row>
    <row r="9705" spans="1:20">
      <c r="A9705" t="s">
        <v>1112</v>
      </c>
      <c r="B9705" t="s">
        <v>1113</v>
      </c>
      <c r="C9705" t="s">
        <v>3231</v>
      </c>
      <c r="D9705" t="s">
        <v>3232</v>
      </c>
      <c r="E9705" t="s">
        <v>1965</v>
      </c>
      <c r="F9705" s="1">
        <v>42064</v>
      </c>
      <c r="G9705" t="s">
        <v>3202</v>
      </c>
      <c r="H9705">
        <v>201504</v>
      </c>
      <c r="I9705" t="s">
        <v>1131</v>
      </c>
      <c r="J9705" t="s">
        <v>1122</v>
      </c>
      <c r="K9705" t="s">
        <v>1123</v>
      </c>
      <c r="L9705" t="s">
        <v>1124</v>
      </c>
      <c r="M9705" t="s">
        <v>31</v>
      </c>
      <c r="N9705" t="s">
        <v>32</v>
      </c>
      <c r="O9705">
        <v>1784.41</v>
      </c>
      <c r="P9705" t="s">
        <v>1113</v>
      </c>
      <c r="Q9705" t="s">
        <v>1112</v>
      </c>
      <c r="R9705" t="s">
        <v>1118</v>
      </c>
      <c r="S9705" t="s">
        <v>1119</v>
      </c>
      <c r="T9705" t="s">
        <v>561</v>
      </c>
    </row>
    <row r="9706" spans="1:20">
      <c r="A9706" t="s">
        <v>1112</v>
      </c>
      <c r="B9706" t="s">
        <v>1113</v>
      </c>
      <c r="C9706" t="s">
        <v>3231</v>
      </c>
      <c r="D9706" t="s">
        <v>3232</v>
      </c>
      <c r="E9706" t="s">
        <v>1965</v>
      </c>
      <c r="F9706" s="1">
        <v>42064</v>
      </c>
      <c r="G9706" t="s">
        <v>3202</v>
      </c>
      <c r="H9706">
        <v>201504</v>
      </c>
      <c r="I9706" t="s">
        <v>1131</v>
      </c>
      <c r="J9706" t="s">
        <v>1122</v>
      </c>
      <c r="K9706" t="s">
        <v>1135</v>
      </c>
      <c r="L9706" t="s">
        <v>1124</v>
      </c>
      <c r="M9706" t="s">
        <v>31</v>
      </c>
      <c r="N9706" t="s">
        <v>32</v>
      </c>
      <c r="O9706">
        <v>4163.62</v>
      </c>
      <c r="P9706" t="s">
        <v>1113</v>
      </c>
      <c r="Q9706" t="s">
        <v>1112</v>
      </c>
      <c r="R9706" t="s">
        <v>1118</v>
      </c>
      <c r="S9706" t="s">
        <v>1119</v>
      </c>
      <c r="T9706" t="s">
        <v>561</v>
      </c>
    </row>
    <row r="9707" spans="1:20">
      <c r="A9707" t="s">
        <v>1112</v>
      </c>
      <c r="B9707" t="s">
        <v>1113</v>
      </c>
      <c r="C9707" t="s">
        <v>3233</v>
      </c>
      <c r="D9707" t="s">
        <v>3234</v>
      </c>
      <c r="E9707" t="s">
        <v>1965</v>
      </c>
      <c r="F9707" s="1">
        <v>42064</v>
      </c>
      <c r="G9707" t="s">
        <v>3202</v>
      </c>
      <c r="H9707">
        <v>201504</v>
      </c>
      <c r="I9707" t="s">
        <v>1131</v>
      </c>
      <c r="J9707" t="s">
        <v>1122</v>
      </c>
      <c r="K9707" t="s">
        <v>1135</v>
      </c>
      <c r="L9707" t="s">
        <v>1124</v>
      </c>
      <c r="M9707" t="s">
        <v>31</v>
      </c>
      <c r="N9707" t="s">
        <v>32</v>
      </c>
      <c r="O9707">
        <v>2607.1</v>
      </c>
      <c r="P9707" t="s">
        <v>1113</v>
      </c>
      <c r="Q9707" t="s">
        <v>1112</v>
      </c>
      <c r="R9707" t="s">
        <v>1118</v>
      </c>
      <c r="S9707" t="s">
        <v>1119</v>
      </c>
      <c r="T9707" t="s">
        <v>561</v>
      </c>
    </row>
    <row r="9708" spans="1:20">
      <c r="A9708" t="s">
        <v>1138</v>
      </c>
      <c r="B9708" t="s">
        <v>1139</v>
      </c>
      <c r="C9708" t="s">
        <v>1140</v>
      </c>
      <c r="D9708" t="s">
        <v>1141</v>
      </c>
      <c r="E9708" t="s">
        <v>600</v>
      </c>
      <c r="F9708" s="1">
        <v>41081</v>
      </c>
      <c r="G9708" t="s">
        <v>3202</v>
      </c>
      <c r="H9708">
        <v>201504</v>
      </c>
      <c r="I9708" t="s">
        <v>27</v>
      </c>
      <c r="J9708" t="s">
        <v>53</v>
      </c>
      <c r="K9708" t="s">
        <v>601</v>
      </c>
      <c r="L9708" t="s">
        <v>54</v>
      </c>
      <c r="M9708" t="s">
        <v>1142</v>
      </c>
      <c r="N9708" t="s">
        <v>32</v>
      </c>
      <c r="O9708">
        <v>301.20999999999998</v>
      </c>
      <c r="P9708" t="s">
        <v>1139</v>
      </c>
      <c r="Q9708" t="s">
        <v>1138</v>
      </c>
      <c r="R9708" t="s">
        <v>1143</v>
      </c>
      <c r="S9708" t="s">
        <v>34</v>
      </c>
      <c r="T9708" t="s">
        <v>561</v>
      </c>
    </row>
    <row r="9709" spans="1:20">
      <c r="A9709" t="s">
        <v>1172</v>
      </c>
      <c r="B9709" t="s">
        <v>1152</v>
      </c>
      <c r="C9709" t="s">
        <v>1184</v>
      </c>
      <c r="D9709" t="s">
        <v>1185</v>
      </c>
      <c r="E9709" t="s">
        <v>595</v>
      </c>
      <c r="F9709" s="1">
        <v>41609</v>
      </c>
      <c r="G9709" t="s">
        <v>3202</v>
      </c>
      <c r="H9709">
        <v>201504</v>
      </c>
      <c r="I9709" t="s">
        <v>27</v>
      </c>
      <c r="J9709" t="s">
        <v>596</v>
      </c>
      <c r="K9709" t="s">
        <v>1155</v>
      </c>
      <c r="L9709" t="s">
        <v>624</v>
      </c>
      <c r="M9709" t="s">
        <v>625</v>
      </c>
      <c r="N9709" t="s">
        <v>32</v>
      </c>
      <c r="O9709">
        <v>940.85</v>
      </c>
      <c r="P9709" t="s">
        <v>1152</v>
      </c>
      <c r="Q9709" t="s">
        <v>1172</v>
      </c>
      <c r="R9709" t="s">
        <v>1158</v>
      </c>
      <c r="S9709" t="s">
        <v>608</v>
      </c>
      <c r="T9709" t="s">
        <v>35</v>
      </c>
    </row>
    <row r="9710" spans="1:20">
      <c r="A9710" t="s">
        <v>3235</v>
      </c>
      <c r="B9710" t="s">
        <v>1198</v>
      </c>
      <c r="C9710" t="s">
        <v>3236</v>
      </c>
      <c r="D9710" t="s">
        <v>3237</v>
      </c>
      <c r="E9710" t="s">
        <v>142</v>
      </c>
      <c r="F9710" s="1">
        <v>41609</v>
      </c>
      <c r="G9710" t="s">
        <v>3202</v>
      </c>
      <c r="H9710">
        <v>201504</v>
      </c>
      <c r="I9710" t="s">
        <v>27</v>
      </c>
      <c r="J9710" t="s">
        <v>28</v>
      </c>
      <c r="K9710" t="s">
        <v>29</v>
      </c>
      <c r="L9710" t="s">
        <v>30</v>
      </c>
      <c r="M9710" t="s">
        <v>31</v>
      </c>
      <c r="N9710" t="s">
        <v>32</v>
      </c>
      <c r="O9710">
        <v>3789.7000000000003</v>
      </c>
      <c r="P9710" t="s">
        <v>1198</v>
      </c>
      <c r="Q9710" t="s">
        <v>3235</v>
      </c>
      <c r="R9710" t="s">
        <v>1201</v>
      </c>
      <c r="S9710" t="s">
        <v>34</v>
      </c>
      <c r="T9710" t="s">
        <v>561</v>
      </c>
    </row>
    <row r="9711" spans="1:20">
      <c r="A9711" t="s">
        <v>3235</v>
      </c>
      <c r="B9711" t="s">
        <v>1198</v>
      </c>
      <c r="C9711" t="s">
        <v>3236</v>
      </c>
      <c r="D9711" t="s">
        <v>3237</v>
      </c>
      <c r="E9711" t="s">
        <v>142</v>
      </c>
      <c r="F9711" s="1">
        <v>41609</v>
      </c>
      <c r="G9711" t="s">
        <v>3202</v>
      </c>
      <c r="H9711">
        <v>201504</v>
      </c>
      <c r="I9711" t="s">
        <v>27</v>
      </c>
      <c r="J9711" t="s">
        <v>28</v>
      </c>
      <c r="K9711" t="s">
        <v>36</v>
      </c>
      <c r="L9711" t="s">
        <v>30</v>
      </c>
      <c r="M9711" t="s">
        <v>31</v>
      </c>
      <c r="N9711" t="s">
        <v>32</v>
      </c>
      <c r="O9711">
        <v>3789.7000000000003</v>
      </c>
      <c r="P9711" t="s">
        <v>1198</v>
      </c>
      <c r="Q9711" t="s">
        <v>3235</v>
      </c>
      <c r="R9711" t="s">
        <v>1201</v>
      </c>
      <c r="S9711" t="s">
        <v>34</v>
      </c>
      <c r="T9711" t="s">
        <v>561</v>
      </c>
    </row>
    <row r="9712" spans="1:20">
      <c r="A9712" t="s">
        <v>3235</v>
      </c>
      <c r="B9712" t="s">
        <v>1198</v>
      </c>
      <c r="C9712" t="s">
        <v>3236</v>
      </c>
      <c r="D9712" t="s">
        <v>3237</v>
      </c>
      <c r="E9712" t="s">
        <v>142</v>
      </c>
      <c r="F9712" s="1">
        <v>41609</v>
      </c>
      <c r="G9712" t="s">
        <v>3202</v>
      </c>
      <c r="H9712">
        <v>201504</v>
      </c>
      <c r="I9712" t="s">
        <v>27</v>
      </c>
      <c r="J9712" t="s">
        <v>28</v>
      </c>
      <c r="K9712" t="s">
        <v>38</v>
      </c>
      <c r="L9712" t="s">
        <v>30</v>
      </c>
      <c r="M9712" t="s">
        <v>31</v>
      </c>
      <c r="N9712" t="s">
        <v>32</v>
      </c>
      <c r="O9712">
        <v>147798.58000000002</v>
      </c>
      <c r="P9712" t="s">
        <v>1198</v>
      </c>
      <c r="Q9712" t="s">
        <v>3235</v>
      </c>
      <c r="R9712" t="s">
        <v>1201</v>
      </c>
      <c r="S9712" t="s">
        <v>34</v>
      </c>
      <c r="T9712" t="s">
        <v>561</v>
      </c>
    </row>
    <row r="9713" spans="1:20">
      <c r="A9713" t="s">
        <v>3235</v>
      </c>
      <c r="B9713" t="s">
        <v>1198</v>
      </c>
      <c r="C9713" t="s">
        <v>3236</v>
      </c>
      <c r="D9713" t="s">
        <v>3237</v>
      </c>
      <c r="E9713" t="s">
        <v>142</v>
      </c>
      <c r="F9713" s="1">
        <v>41609</v>
      </c>
      <c r="G9713" t="s">
        <v>3202</v>
      </c>
      <c r="H9713">
        <v>201504</v>
      </c>
      <c r="I9713" t="s">
        <v>27</v>
      </c>
      <c r="J9713" t="s">
        <v>28</v>
      </c>
      <c r="K9713" t="s">
        <v>39</v>
      </c>
      <c r="L9713" t="s">
        <v>30</v>
      </c>
      <c r="M9713" t="s">
        <v>31</v>
      </c>
      <c r="N9713" t="s">
        <v>32</v>
      </c>
      <c r="O9713">
        <v>1263.25</v>
      </c>
      <c r="P9713" t="s">
        <v>1198</v>
      </c>
      <c r="Q9713" t="s">
        <v>3235</v>
      </c>
      <c r="R9713" t="s">
        <v>1201</v>
      </c>
      <c r="S9713" t="s">
        <v>34</v>
      </c>
      <c r="T9713" t="s">
        <v>561</v>
      </c>
    </row>
    <row r="9714" spans="1:20">
      <c r="A9714" t="s">
        <v>3235</v>
      </c>
      <c r="B9714" t="s">
        <v>1198</v>
      </c>
      <c r="C9714" t="s">
        <v>3236</v>
      </c>
      <c r="D9714" t="s">
        <v>3237</v>
      </c>
      <c r="E9714" t="s">
        <v>142</v>
      </c>
      <c r="F9714" s="1">
        <v>41609</v>
      </c>
      <c r="G9714" t="s">
        <v>3202</v>
      </c>
      <c r="H9714">
        <v>201504</v>
      </c>
      <c r="I9714" t="s">
        <v>27</v>
      </c>
      <c r="J9714" t="s">
        <v>28</v>
      </c>
      <c r="K9714" t="s">
        <v>41</v>
      </c>
      <c r="L9714" t="s">
        <v>30</v>
      </c>
      <c r="M9714" t="s">
        <v>31</v>
      </c>
      <c r="N9714" t="s">
        <v>32</v>
      </c>
      <c r="O9714">
        <v>1263.23</v>
      </c>
      <c r="P9714" t="s">
        <v>1198</v>
      </c>
      <c r="Q9714" t="s">
        <v>3235</v>
      </c>
      <c r="R9714" t="s">
        <v>1201</v>
      </c>
      <c r="S9714" t="s">
        <v>34</v>
      </c>
      <c r="T9714" t="s">
        <v>561</v>
      </c>
    </row>
    <row r="9715" spans="1:20">
      <c r="A9715" t="s">
        <v>1205</v>
      </c>
      <c r="B9715" t="s">
        <v>1198</v>
      </c>
      <c r="C9715" t="s">
        <v>1206</v>
      </c>
      <c r="D9715" t="s">
        <v>1207</v>
      </c>
      <c r="E9715" t="s">
        <v>142</v>
      </c>
      <c r="F9715" s="1">
        <v>41609</v>
      </c>
      <c r="G9715" t="s">
        <v>3202</v>
      </c>
      <c r="H9715">
        <v>201504</v>
      </c>
      <c r="I9715" t="s">
        <v>27</v>
      </c>
      <c r="J9715" t="s">
        <v>53</v>
      </c>
      <c r="K9715" t="s">
        <v>29</v>
      </c>
      <c r="L9715" t="s">
        <v>54</v>
      </c>
      <c r="M9715" t="s">
        <v>31</v>
      </c>
      <c r="N9715" t="s">
        <v>32</v>
      </c>
      <c r="O9715">
        <v>60.74</v>
      </c>
      <c r="P9715" t="s">
        <v>1198</v>
      </c>
      <c r="Q9715" t="s">
        <v>1205</v>
      </c>
      <c r="R9715" t="s">
        <v>1201</v>
      </c>
      <c r="S9715" t="s">
        <v>34</v>
      </c>
      <c r="T9715" t="s">
        <v>561</v>
      </c>
    </row>
    <row r="9716" spans="1:20">
      <c r="A9716" t="s">
        <v>1205</v>
      </c>
      <c r="B9716" t="s">
        <v>1198</v>
      </c>
      <c r="C9716" t="s">
        <v>1206</v>
      </c>
      <c r="D9716" t="s">
        <v>1207</v>
      </c>
      <c r="E9716" t="s">
        <v>142</v>
      </c>
      <c r="F9716" s="1">
        <v>41609</v>
      </c>
      <c r="G9716" t="s">
        <v>3202</v>
      </c>
      <c r="H9716">
        <v>201504</v>
      </c>
      <c r="I9716" t="s">
        <v>27</v>
      </c>
      <c r="J9716" t="s">
        <v>53</v>
      </c>
      <c r="K9716" t="s">
        <v>36</v>
      </c>
      <c r="L9716" t="s">
        <v>54</v>
      </c>
      <c r="M9716" t="s">
        <v>31</v>
      </c>
      <c r="N9716" t="s">
        <v>32</v>
      </c>
      <c r="O9716">
        <v>14.17</v>
      </c>
      <c r="P9716" t="s">
        <v>1198</v>
      </c>
      <c r="Q9716" t="s">
        <v>1205</v>
      </c>
      <c r="R9716" t="s">
        <v>1201</v>
      </c>
      <c r="S9716" t="s">
        <v>34</v>
      </c>
      <c r="T9716" t="s">
        <v>561</v>
      </c>
    </row>
    <row r="9717" spans="1:20">
      <c r="A9717" t="s">
        <v>1205</v>
      </c>
      <c r="B9717" t="s">
        <v>1198</v>
      </c>
      <c r="C9717" t="s">
        <v>1206</v>
      </c>
      <c r="D9717" t="s">
        <v>1207</v>
      </c>
      <c r="E9717" t="s">
        <v>142</v>
      </c>
      <c r="F9717" s="1">
        <v>41609</v>
      </c>
      <c r="G9717" t="s">
        <v>3202</v>
      </c>
      <c r="H9717">
        <v>201504</v>
      </c>
      <c r="I9717" t="s">
        <v>27</v>
      </c>
      <c r="J9717" t="s">
        <v>53</v>
      </c>
      <c r="K9717" t="s">
        <v>37</v>
      </c>
      <c r="L9717" t="s">
        <v>54</v>
      </c>
      <c r="M9717" t="s">
        <v>31</v>
      </c>
      <c r="N9717" t="s">
        <v>32</v>
      </c>
      <c r="O9717">
        <v>17.98</v>
      </c>
      <c r="P9717" t="s">
        <v>1198</v>
      </c>
      <c r="Q9717" t="s">
        <v>1205</v>
      </c>
      <c r="R9717" t="s">
        <v>1201</v>
      </c>
      <c r="S9717" t="s">
        <v>34</v>
      </c>
      <c r="T9717" t="s">
        <v>561</v>
      </c>
    </row>
    <row r="9718" spans="1:20">
      <c r="A9718" t="s">
        <v>1205</v>
      </c>
      <c r="B9718" t="s">
        <v>1198</v>
      </c>
      <c r="C9718" t="s">
        <v>1206</v>
      </c>
      <c r="D9718" t="s">
        <v>1207</v>
      </c>
      <c r="E9718" t="s">
        <v>142</v>
      </c>
      <c r="F9718" s="1">
        <v>41609</v>
      </c>
      <c r="G9718" t="s">
        <v>3202</v>
      </c>
      <c r="H9718">
        <v>201504</v>
      </c>
      <c r="I9718" t="s">
        <v>27</v>
      </c>
      <c r="J9718" t="s">
        <v>53</v>
      </c>
      <c r="K9718" t="s">
        <v>38</v>
      </c>
      <c r="L9718" t="s">
        <v>54</v>
      </c>
      <c r="M9718" t="s">
        <v>31</v>
      </c>
      <c r="N9718" t="s">
        <v>32</v>
      </c>
      <c r="O9718">
        <v>527.19000000000005</v>
      </c>
      <c r="P9718" t="s">
        <v>1198</v>
      </c>
      <c r="Q9718" t="s">
        <v>1205</v>
      </c>
      <c r="R9718" t="s">
        <v>1201</v>
      </c>
      <c r="S9718" t="s">
        <v>34</v>
      </c>
      <c r="T9718" t="s">
        <v>561</v>
      </c>
    </row>
    <row r="9719" spans="1:20">
      <c r="A9719" t="s">
        <v>1205</v>
      </c>
      <c r="B9719" t="s">
        <v>1198</v>
      </c>
      <c r="C9719" t="s">
        <v>1206</v>
      </c>
      <c r="D9719" t="s">
        <v>1207</v>
      </c>
      <c r="E9719" t="s">
        <v>142</v>
      </c>
      <c r="F9719" s="1">
        <v>41609</v>
      </c>
      <c r="G9719" t="s">
        <v>3202</v>
      </c>
      <c r="H9719">
        <v>201504</v>
      </c>
      <c r="I9719" t="s">
        <v>27</v>
      </c>
      <c r="J9719" t="s">
        <v>53</v>
      </c>
      <c r="K9719" t="s">
        <v>39</v>
      </c>
      <c r="L9719" t="s">
        <v>54</v>
      </c>
      <c r="M9719" t="s">
        <v>31</v>
      </c>
      <c r="N9719" t="s">
        <v>32</v>
      </c>
      <c r="O9719">
        <v>0.32</v>
      </c>
      <c r="P9719" t="s">
        <v>1198</v>
      </c>
      <c r="Q9719" t="s">
        <v>1205</v>
      </c>
      <c r="R9719" t="s">
        <v>1201</v>
      </c>
      <c r="S9719" t="s">
        <v>34</v>
      </c>
      <c r="T9719" t="s">
        <v>561</v>
      </c>
    </row>
    <row r="9720" spans="1:20">
      <c r="A9720" t="s">
        <v>1213</v>
      </c>
      <c r="B9720" t="s">
        <v>1214</v>
      </c>
      <c r="C9720" t="s">
        <v>3238</v>
      </c>
      <c r="D9720" t="s">
        <v>3239</v>
      </c>
      <c r="E9720" t="s">
        <v>595</v>
      </c>
      <c r="F9720" s="1">
        <v>41518</v>
      </c>
      <c r="G9720" t="s">
        <v>3202</v>
      </c>
      <c r="H9720">
        <v>201504</v>
      </c>
      <c r="I9720" t="s">
        <v>27</v>
      </c>
      <c r="J9720" t="s">
        <v>596</v>
      </c>
      <c r="K9720" t="s">
        <v>597</v>
      </c>
      <c r="L9720" t="s">
        <v>54</v>
      </c>
      <c r="M9720" t="s">
        <v>3240</v>
      </c>
      <c r="N9720" t="s">
        <v>32</v>
      </c>
      <c r="O9720">
        <v>2013.49</v>
      </c>
      <c r="P9720" t="s">
        <v>1214</v>
      </c>
      <c r="Q9720" t="s">
        <v>1213</v>
      </c>
      <c r="R9720" t="s">
        <v>1218</v>
      </c>
      <c r="S9720" t="s">
        <v>608</v>
      </c>
      <c r="T9720" t="s">
        <v>561</v>
      </c>
    </row>
    <row r="9721" spans="1:20">
      <c r="A9721" t="s">
        <v>1213</v>
      </c>
      <c r="B9721" t="s">
        <v>1214</v>
      </c>
      <c r="C9721" t="s">
        <v>1219</v>
      </c>
      <c r="D9721" t="s">
        <v>1220</v>
      </c>
      <c r="E9721" t="s">
        <v>142</v>
      </c>
      <c r="F9721" s="1">
        <v>41334</v>
      </c>
      <c r="G9721" t="s">
        <v>3202</v>
      </c>
      <c r="H9721">
        <v>201504</v>
      </c>
      <c r="I9721" t="s">
        <v>27</v>
      </c>
      <c r="J9721" t="s">
        <v>53</v>
      </c>
      <c r="K9721" t="s">
        <v>143</v>
      </c>
      <c r="L9721" t="s">
        <v>54</v>
      </c>
      <c r="M9721" t="s">
        <v>1221</v>
      </c>
      <c r="N9721" t="s">
        <v>49</v>
      </c>
      <c r="O9721">
        <v>-26538.32</v>
      </c>
      <c r="P9721" t="s">
        <v>1214</v>
      </c>
      <c r="Q9721" t="s">
        <v>1213</v>
      </c>
      <c r="R9721" t="s">
        <v>1218</v>
      </c>
      <c r="S9721" t="s">
        <v>608</v>
      </c>
      <c r="T9721" t="s">
        <v>561</v>
      </c>
    </row>
    <row r="9722" spans="1:20">
      <c r="A9722" t="s">
        <v>1213</v>
      </c>
      <c r="B9722" t="s">
        <v>1214</v>
      </c>
      <c r="C9722" t="s">
        <v>1219</v>
      </c>
      <c r="D9722" t="s">
        <v>1220</v>
      </c>
      <c r="E9722" t="s">
        <v>142</v>
      </c>
      <c r="F9722" s="1">
        <v>41334</v>
      </c>
      <c r="G9722" t="s">
        <v>3202</v>
      </c>
      <c r="H9722">
        <v>201504</v>
      </c>
      <c r="I9722" t="s">
        <v>27</v>
      </c>
      <c r="J9722" t="s">
        <v>53</v>
      </c>
      <c r="K9722" t="s">
        <v>36</v>
      </c>
      <c r="L9722" t="s">
        <v>54</v>
      </c>
      <c r="M9722" t="s">
        <v>1221</v>
      </c>
      <c r="N9722" t="s">
        <v>48</v>
      </c>
      <c r="O9722">
        <v>26538.32</v>
      </c>
      <c r="P9722" t="s">
        <v>1214</v>
      </c>
      <c r="Q9722" t="s">
        <v>1213</v>
      </c>
      <c r="R9722" t="s">
        <v>1218</v>
      </c>
      <c r="S9722" t="s">
        <v>608</v>
      </c>
      <c r="T9722" t="s">
        <v>561</v>
      </c>
    </row>
    <row r="9723" spans="1:20">
      <c r="A9723" t="s">
        <v>1213</v>
      </c>
      <c r="B9723" t="s">
        <v>1214</v>
      </c>
      <c r="C9723" t="s">
        <v>3241</v>
      </c>
      <c r="D9723" t="s">
        <v>3242</v>
      </c>
      <c r="E9723" t="s">
        <v>1073</v>
      </c>
      <c r="F9723" s="1">
        <v>42036</v>
      </c>
      <c r="G9723" t="s">
        <v>3202</v>
      </c>
      <c r="H9723">
        <v>201504</v>
      </c>
      <c r="I9723" t="s">
        <v>27</v>
      </c>
      <c r="J9723" t="s">
        <v>596</v>
      </c>
      <c r="K9723" t="s">
        <v>597</v>
      </c>
      <c r="L9723" t="s">
        <v>30</v>
      </c>
      <c r="M9723" t="s">
        <v>3243</v>
      </c>
      <c r="N9723" t="s">
        <v>32</v>
      </c>
      <c r="O9723">
        <v>15405.24</v>
      </c>
      <c r="P9723" t="s">
        <v>1214</v>
      </c>
      <c r="Q9723" t="s">
        <v>1213</v>
      </c>
      <c r="R9723" t="s">
        <v>1218</v>
      </c>
      <c r="S9723" t="s">
        <v>608</v>
      </c>
      <c r="T9723" t="s">
        <v>561</v>
      </c>
    </row>
    <row r="9724" spans="1:20">
      <c r="A9724" t="s">
        <v>1237</v>
      </c>
      <c r="B9724" t="s">
        <v>1230</v>
      </c>
      <c r="C9724" t="s">
        <v>1238</v>
      </c>
      <c r="D9724" t="s">
        <v>1239</v>
      </c>
      <c r="E9724" t="s">
        <v>25</v>
      </c>
      <c r="F9724" s="1">
        <v>41275</v>
      </c>
      <c r="G9724" t="s">
        <v>3202</v>
      </c>
      <c r="H9724">
        <v>201504</v>
      </c>
      <c r="I9724" t="s">
        <v>27</v>
      </c>
      <c r="J9724" t="s">
        <v>28</v>
      </c>
      <c r="K9724" t="s">
        <v>29</v>
      </c>
      <c r="L9724" t="s">
        <v>30</v>
      </c>
      <c r="M9724" t="s">
        <v>31</v>
      </c>
      <c r="N9724" t="s">
        <v>32</v>
      </c>
      <c r="O9724">
        <v>6594.58</v>
      </c>
      <c r="P9724" t="s">
        <v>1230</v>
      </c>
      <c r="Q9724" t="s">
        <v>1237</v>
      </c>
      <c r="R9724" t="s">
        <v>1233</v>
      </c>
      <c r="S9724" t="s">
        <v>34</v>
      </c>
      <c r="T9724" t="s">
        <v>561</v>
      </c>
    </row>
    <row r="9725" spans="1:20">
      <c r="A9725" t="s">
        <v>1237</v>
      </c>
      <c r="B9725" t="s">
        <v>1230</v>
      </c>
      <c r="C9725" t="s">
        <v>1238</v>
      </c>
      <c r="D9725" t="s">
        <v>1239</v>
      </c>
      <c r="E9725" t="s">
        <v>25</v>
      </c>
      <c r="F9725" s="1">
        <v>41275</v>
      </c>
      <c r="G9725" t="s">
        <v>3202</v>
      </c>
      <c r="H9725">
        <v>201504</v>
      </c>
      <c r="I9725" t="s">
        <v>27</v>
      </c>
      <c r="J9725" t="s">
        <v>28</v>
      </c>
      <c r="K9725" t="s">
        <v>36</v>
      </c>
      <c r="L9725" t="s">
        <v>30</v>
      </c>
      <c r="M9725" t="s">
        <v>31</v>
      </c>
      <c r="N9725" t="s">
        <v>32</v>
      </c>
      <c r="O9725">
        <v>28376.22</v>
      </c>
      <c r="P9725" t="s">
        <v>1230</v>
      </c>
      <c r="Q9725" t="s">
        <v>1237</v>
      </c>
      <c r="R9725" t="s">
        <v>1233</v>
      </c>
      <c r="S9725" t="s">
        <v>34</v>
      </c>
      <c r="T9725" t="s">
        <v>561</v>
      </c>
    </row>
    <row r="9726" spans="1:20">
      <c r="A9726" t="s">
        <v>1237</v>
      </c>
      <c r="B9726" t="s">
        <v>1230</v>
      </c>
      <c r="C9726" t="s">
        <v>1238</v>
      </c>
      <c r="D9726" t="s">
        <v>1239</v>
      </c>
      <c r="E9726" t="s">
        <v>25</v>
      </c>
      <c r="F9726" s="1">
        <v>41275</v>
      </c>
      <c r="G9726" t="s">
        <v>3202</v>
      </c>
      <c r="H9726">
        <v>201504</v>
      </c>
      <c r="I9726" t="s">
        <v>27</v>
      </c>
      <c r="J9726" t="s">
        <v>28</v>
      </c>
      <c r="K9726" t="s">
        <v>37</v>
      </c>
      <c r="L9726" t="s">
        <v>30</v>
      </c>
      <c r="M9726" t="s">
        <v>31</v>
      </c>
      <c r="N9726" t="s">
        <v>32</v>
      </c>
      <c r="O9726">
        <v>0</v>
      </c>
      <c r="P9726" t="s">
        <v>1230</v>
      </c>
      <c r="Q9726" t="s">
        <v>1237</v>
      </c>
      <c r="R9726" t="s">
        <v>1233</v>
      </c>
      <c r="S9726" t="s">
        <v>34</v>
      </c>
      <c r="T9726" t="s">
        <v>561</v>
      </c>
    </row>
    <row r="9727" spans="1:20">
      <c r="A9727" t="s">
        <v>1237</v>
      </c>
      <c r="B9727" t="s">
        <v>1230</v>
      </c>
      <c r="C9727" t="s">
        <v>1238</v>
      </c>
      <c r="D9727" t="s">
        <v>1239</v>
      </c>
      <c r="E9727" t="s">
        <v>25</v>
      </c>
      <c r="F9727" s="1">
        <v>41275</v>
      </c>
      <c r="G9727" t="s">
        <v>3202</v>
      </c>
      <c r="H9727">
        <v>201504</v>
      </c>
      <c r="I9727" t="s">
        <v>27</v>
      </c>
      <c r="J9727" t="s">
        <v>28</v>
      </c>
      <c r="K9727" t="s">
        <v>38</v>
      </c>
      <c r="L9727" t="s">
        <v>30</v>
      </c>
      <c r="M9727" t="s">
        <v>31</v>
      </c>
      <c r="N9727" t="s">
        <v>32</v>
      </c>
      <c r="O9727">
        <v>0</v>
      </c>
      <c r="P9727" t="s">
        <v>1230</v>
      </c>
      <c r="Q9727" t="s">
        <v>1237</v>
      </c>
      <c r="R9727" t="s">
        <v>1233</v>
      </c>
      <c r="S9727" t="s">
        <v>34</v>
      </c>
      <c r="T9727" t="s">
        <v>561</v>
      </c>
    </row>
    <row r="9728" spans="1:20">
      <c r="A9728" t="s">
        <v>1237</v>
      </c>
      <c r="B9728" t="s">
        <v>1230</v>
      </c>
      <c r="C9728" t="s">
        <v>1238</v>
      </c>
      <c r="D9728" t="s">
        <v>1239</v>
      </c>
      <c r="E9728" t="s">
        <v>25</v>
      </c>
      <c r="F9728" s="1">
        <v>41275</v>
      </c>
      <c r="G9728" t="s">
        <v>3202</v>
      </c>
      <c r="H9728">
        <v>201504</v>
      </c>
      <c r="I9728" t="s">
        <v>27</v>
      </c>
      <c r="J9728" t="s">
        <v>28</v>
      </c>
      <c r="K9728" t="s">
        <v>39</v>
      </c>
      <c r="L9728" t="s">
        <v>30</v>
      </c>
      <c r="M9728" t="s">
        <v>31</v>
      </c>
      <c r="N9728" t="s">
        <v>32</v>
      </c>
      <c r="O9728">
        <v>0</v>
      </c>
      <c r="P9728" t="s">
        <v>1230</v>
      </c>
      <c r="Q9728" t="s">
        <v>1237</v>
      </c>
      <c r="R9728" t="s">
        <v>1233</v>
      </c>
      <c r="S9728" t="s">
        <v>34</v>
      </c>
      <c r="T9728" t="s">
        <v>561</v>
      </c>
    </row>
    <row r="9729" spans="1:20">
      <c r="A9729" t="s">
        <v>1237</v>
      </c>
      <c r="B9729" t="s">
        <v>1230</v>
      </c>
      <c r="C9729" t="s">
        <v>1238</v>
      </c>
      <c r="D9729" t="s">
        <v>1239</v>
      </c>
      <c r="E9729" t="s">
        <v>25</v>
      </c>
      <c r="F9729" s="1">
        <v>41275</v>
      </c>
      <c r="G9729" t="s">
        <v>3202</v>
      </c>
      <c r="H9729">
        <v>201504</v>
      </c>
      <c r="I9729" t="s">
        <v>27</v>
      </c>
      <c r="J9729" t="s">
        <v>28</v>
      </c>
      <c r="K9729" t="s">
        <v>40</v>
      </c>
      <c r="L9729" t="s">
        <v>30</v>
      </c>
      <c r="M9729" t="s">
        <v>31</v>
      </c>
      <c r="N9729" t="s">
        <v>32</v>
      </c>
      <c r="O9729">
        <v>0</v>
      </c>
      <c r="P9729" t="s">
        <v>1230</v>
      </c>
      <c r="Q9729" t="s">
        <v>1237</v>
      </c>
      <c r="R9729" t="s">
        <v>1233</v>
      </c>
      <c r="S9729" t="s">
        <v>34</v>
      </c>
      <c r="T9729" t="s">
        <v>561</v>
      </c>
    </row>
    <row r="9730" spans="1:20">
      <c r="A9730" t="s">
        <v>1237</v>
      </c>
      <c r="B9730" t="s">
        <v>1230</v>
      </c>
      <c r="C9730" t="s">
        <v>1238</v>
      </c>
      <c r="D9730" t="s">
        <v>1239</v>
      </c>
      <c r="E9730" t="s">
        <v>25</v>
      </c>
      <c r="F9730" s="1">
        <v>41275</v>
      </c>
      <c r="G9730" t="s">
        <v>3202</v>
      </c>
      <c r="H9730">
        <v>201504</v>
      </c>
      <c r="I9730" t="s">
        <v>27</v>
      </c>
      <c r="J9730" t="s">
        <v>28</v>
      </c>
      <c r="K9730" t="s">
        <v>41</v>
      </c>
      <c r="L9730" t="s">
        <v>30</v>
      </c>
      <c r="M9730" t="s">
        <v>31</v>
      </c>
      <c r="N9730" t="s">
        <v>32</v>
      </c>
      <c r="O9730">
        <v>0</v>
      </c>
      <c r="P9730" t="s">
        <v>1230</v>
      </c>
      <c r="Q9730" t="s">
        <v>1237</v>
      </c>
      <c r="R9730" t="s">
        <v>1233</v>
      </c>
      <c r="S9730" t="s">
        <v>34</v>
      </c>
      <c r="T9730" t="s">
        <v>561</v>
      </c>
    </row>
    <row r="9731" spans="1:20">
      <c r="A9731" t="s">
        <v>1237</v>
      </c>
      <c r="B9731" t="s">
        <v>1230</v>
      </c>
      <c r="C9731" t="s">
        <v>1238</v>
      </c>
      <c r="D9731" t="s">
        <v>1239</v>
      </c>
      <c r="E9731" t="s">
        <v>25</v>
      </c>
      <c r="F9731" s="1">
        <v>41275</v>
      </c>
      <c r="G9731" t="s">
        <v>3202</v>
      </c>
      <c r="H9731">
        <v>201504</v>
      </c>
      <c r="I9731" t="s">
        <v>27</v>
      </c>
      <c r="J9731" t="s">
        <v>28</v>
      </c>
      <c r="K9731" t="s">
        <v>44</v>
      </c>
      <c r="L9731" t="s">
        <v>30</v>
      </c>
      <c r="M9731" t="s">
        <v>31</v>
      </c>
      <c r="N9731" t="s">
        <v>32</v>
      </c>
      <c r="O9731">
        <v>0</v>
      </c>
      <c r="P9731" t="s">
        <v>1230</v>
      </c>
      <c r="Q9731" t="s">
        <v>1237</v>
      </c>
      <c r="R9731" t="s">
        <v>1233</v>
      </c>
      <c r="S9731" t="s">
        <v>34</v>
      </c>
      <c r="T9731" t="s">
        <v>561</v>
      </c>
    </row>
    <row r="9732" spans="1:20">
      <c r="A9732" t="s">
        <v>1240</v>
      </c>
      <c r="B9732" t="s">
        <v>1230</v>
      </c>
      <c r="C9732" t="s">
        <v>1241</v>
      </c>
      <c r="D9732" t="s">
        <v>1242</v>
      </c>
      <c r="E9732" t="s">
        <v>25</v>
      </c>
      <c r="F9732" s="1">
        <v>41040</v>
      </c>
      <c r="G9732" t="s">
        <v>3202</v>
      </c>
      <c r="H9732">
        <v>201504</v>
      </c>
      <c r="I9732" t="s">
        <v>27</v>
      </c>
      <c r="J9732" t="s">
        <v>28</v>
      </c>
      <c r="K9732" t="s">
        <v>29</v>
      </c>
      <c r="L9732" t="s">
        <v>30</v>
      </c>
      <c r="M9732" t="s">
        <v>31</v>
      </c>
      <c r="N9732" t="s">
        <v>32</v>
      </c>
      <c r="O9732">
        <v>54718.950000000004</v>
      </c>
      <c r="P9732" t="s">
        <v>1230</v>
      </c>
      <c r="Q9732" t="s">
        <v>1240</v>
      </c>
      <c r="R9732" t="s">
        <v>1233</v>
      </c>
      <c r="S9732" t="s">
        <v>34</v>
      </c>
      <c r="T9732" t="s">
        <v>561</v>
      </c>
    </row>
    <row r="9733" spans="1:20">
      <c r="A9733" t="s">
        <v>1240</v>
      </c>
      <c r="B9733" t="s">
        <v>1230</v>
      </c>
      <c r="C9733" t="s">
        <v>1241</v>
      </c>
      <c r="D9733" t="s">
        <v>1242</v>
      </c>
      <c r="E9733" t="s">
        <v>25</v>
      </c>
      <c r="F9733" s="1">
        <v>41040</v>
      </c>
      <c r="G9733" t="s">
        <v>3202</v>
      </c>
      <c r="H9733">
        <v>201504</v>
      </c>
      <c r="I9733" t="s">
        <v>27</v>
      </c>
      <c r="J9733" t="s">
        <v>28</v>
      </c>
      <c r="K9733" t="s">
        <v>36</v>
      </c>
      <c r="L9733" t="s">
        <v>30</v>
      </c>
      <c r="M9733" t="s">
        <v>31</v>
      </c>
      <c r="N9733" t="s">
        <v>32</v>
      </c>
      <c r="O9733">
        <v>11866.99</v>
      </c>
      <c r="P9733" t="s">
        <v>1230</v>
      </c>
      <c r="Q9733" t="s">
        <v>1240</v>
      </c>
      <c r="R9733" t="s">
        <v>1233</v>
      </c>
      <c r="S9733" t="s">
        <v>34</v>
      </c>
      <c r="T9733" t="s">
        <v>561</v>
      </c>
    </row>
    <row r="9734" spans="1:20">
      <c r="A9734" t="s">
        <v>1240</v>
      </c>
      <c r="B9734" t="s">
        <v>1230</v>
      </c>
      <c r="C9734" t="s">
        <v>1241</v>
      </c>
      <c r="D9734" t="s">
        <v>1242</v>
      </c>
      <c r="E9734" t="s">
        <v>25</v>
      </c>
      <c r="F9734" s="1">
        <v>41040</v>
      </c>
      <c r="G9734" t="s">
        <v>3202</v>
      </c>
      <c r="H9734">
        <v>201504</v>
      </c>
      <c r="I9734" t="s">
        <v>27</v>
      </c>
      <c r="J9734" t="s">
        <v>28</v>
      </c>
      <c r="K9734" t="s">
        <v>37</v>
      </c>
      <c r="L9734" t="s">
        <v>30</v>
      </c>
      <c r="M9734" t="s">
        <v>31</v>
      </c>
      <c r="N9734" t="s">
        <v>32</v>
      </c>
      <c r="O9734">
        <v>15911.640000000001</v>
      </c>
      <c r="P9734" t="s">
        <v>1230</v>
      </c>
      <c r="Q9734" t="s">
        <v>1240</v>
      </c>
      <c r="R9734" t="s">
        <v>1233</v>
      </c>
      <c r="S9734" t="s">
        <v>34</v>
      </c>
      <c r="T9734" t="s">
        <v>561</v>
      </c>
    </row>
    <row r="9735" spans="1:20">
      <c r="A9735" t="s">
        <v>1240</v>
      </c>
      <c r="B9735" t="s">
        <v>1230</v>
      </c>
      <c r="C9735" t="s">
        <v>1241</v>
      </c>
      <c r="D9735" t="s">
        <v>1242</v>
      </c>
      <c r="E9735" t="s">
        <v>25</v>
      </c>
      <c r="F9735" s="1">
        <v>41040</v>
      </c>
      <c r="G9735" t="s">
        <v>3202</v>
      </c>
      <c r="H9735">
        <v>201504</v>
      </c>
      <c r="I9735" t="s">
        <v>27</v>
      </c>
      <c r="J9735" t="s">
        <v>28</v>
      </c>
      <c r="K9735" t="s">
        <v>38</v>
      </c>
      <c r="L9735" t="s">
        <v>30</v>
      </c>
      <c r="M9735" t="s">
        <v>31</v>
      </c>
      <c r="N9735" t="s">
        <v>32</v>
      </c>
      <c r="O9735">
        <v>144673.49</v>
      </c>
      <c r="P9735" t="s">
        <v>1230</v>
      </c>
      <c r="Q9735" t="s">
        <v>1240</v>
      </c>
      <c r="R9735" t="s">
        <v>1233</v>
      </c>
      <c r="S9735" t="s">
        <v>34</v>
      </c>
      <c r="T9735" t="s">
        <v>561</v>
      </c>
    </row>
    <row r="9736" spans="1:20">
      <c r="A9736" t="s">
        <v>1240</v>
      </c>
      <c r="B9736" t="s">
        <v>1230</v>
      </c>
      <c r="C9736" t="s">
        <v>1241</v>
      </c>
      <c r="D9736" t="s">
        <v>1242</v>
      </c>
      <c r="E9736" t="s">
        <v>25</v>
      </c>
      <c r="F9736" s="1">
        <v>41040</v>
      </c>
      <c r="G9736" t="s">
        <v>3202</v>
      </c>
      <c r="H9736">
        <v>201504</v>
      </c>
      <c r="I9736" t="s">
        <v>27</v>
      </c>
      <c r="J9736" t="s">
        <v>28</v>
      </c>
      <c r="K9736" t="s">
        <v>39</v>
      </c>
      <c r="L9736" t="s">
        <v>30</v>
      </c>
      <c r="M9736" t="s">
        <v>31</v>
      </c>
      <c r="N9736" t="s">
        <v>32</v>
      </c>
      <c r="O9736">
        <v>559.39</v>
      </c>
      <c r="P9736" t="s">
        <v>1230</v>
      </c>
      <c r="Q9736" t="s">
        <v>1240</v>
      </c>
      <c r="R9736" t="s">
        <v>1233</v>
      </c>
      <c r="S9736" t="s">
        <v>34</v>
      </c>
      <c r="T9736" t="s">
        <v>561</v>
      </c>
    </row>
    <row r="9737" spans="1:20">
      <c r="A9737" t="s">
        <v>1240</v>
      </c>
      <c r="B9737" t="s">
        <v>1230</v>
      </c>
      <c r="C9737" t="s">
        <v>1241</v>
      </c>
      <c r="D9737" t="s">
        <v>1242</v>
      </c>
      <c r="E9737" t="s">
        <v>25</v>
      </c>
      <c r="F9737" s="1">
        <v>41040</v>
      </c>
      <c r="G9737" t="s">
        <v>3202</v>
      </c>
      <c r="H9737">
        <v>201504</v>
      </c>
      <c r="I9737" t="s">
        <v>27</v>
      </c>
      <c r="J9737" t="s">
        <v>28</v>
      </c>
      <c r="K9737" t="s">
        <v>41</v>
      </c>
      <c r="L9737" t="s">
        <v>30</v>
      </c>
      <c r="M9737" t="s">
        <v>31</v>
      </c>
      <c r="N9737" t="s">
        <v>32</v>
      </c>
      <c r="O9737">
        <v>2648.04</v>
      </c>
      <c r="P9737" t="s">
        <v>1230</v>
      </c>
      <c r="Q9737" t="s">
        <v>1240</v>
      </c>
      <c r="R9737" t="s">
        <v>1233</v>
      </c>
      <c r="S9737" t="s">
        <v>34</v>
      </c>
      <c r="T9737" t="s">
        <v>561</v>
      </c>
    </row>
    <row r="9738" spans="1:20">
      <c r="A9738" t="s">
        <v>1243</v>
      </c>
      <c r="B9738" t="s">
        <v>1244</v>
      </c>
      <c r="C9738" t="s">
        <v>2962</v>
      </c>
      <c r="D9738" t="s">
        <v>2963</v>
      </c>
      <c r="E9738" t="s">
        <v>142</v>
      </c>
      <c r="F9738" s="1">
        <v>41051</v>
      </c>
      <c r="G9738" t="s">
        <v>3202</v>
      </c>
      <c r="H9738">
        <v>201504</v>
      </c>
      <c r="I9738" t="s">
        <v>27</v>
      </c>
      <c r="J9738" t="s">
        <v>28</v>
      </c>
      <c r="K9738" t="s">
        <v>29</v>
      </c>
      <c r="L9738" t="s">
        <v>30</v>
      </c>
      <c r="M9738" t="s">
        <v>1247</v>
      </c>
      <c r="N9738" t="s">
        <v>32</v>
      </c>
      <c r="O9738">
        <v>2528.21</v>
      </c>
      <c r="P9738" t="s">
        <v>1244</v>
      </c>
      <c r="Q9738" t="s">
        <v>1243</v>
      </c>
      <c r="R9738" t="s">
        <v>1248</v>
      </c>
      <c r="S9738" t="s">
        <v>608</v>
      </c>
      <c r="T9738" t="s">
        <v>561</v>
      </c>
    </row>
    <row r="9739" spans="1:20">
      <c r="A9739" t="s">
        <v>1243</v>
      </c>
      <c r="B9739" t="s">
        <v>1244</v>
      </c>
      <c r="C9739" t="s">
        <v>2962</v>
      </c>
      <c r="D9739" t="s">
        <v>2963</v>
      </c>
      <c r="E9739" t="s">
        <v>142</v>
      </c>
      <c r="F9739" s="1">
        <v>41051</v>
      </c>
      <c r="G9739" t="s">
        <v>3202</v>
      </c>
      <c r="H9739">
        <v>201504</v>
      </c>
      <c r="I9739" t="s">
        <v>27</v>
      </c>
      <c r="J9739" t="s">
        <v>28</v>
      </c>
      <c r="K9739" t="s">
        <v>36</v>
      </c>
      <c r="L9739" t="s">
        <v>30</v>
      </c>
      <c r="M9739" t="s">
        <v>1247</v>
      </c>
      <c r="N9739" t="s">
        <v>32</v>
      </c>
      <c r="O9739">
        <v>672.7</v>
      </c>
      <c r="P9739" t="s">
        <v>1244</v>
      </c>
      <c r="Q9739" t="s">
        <v>1243</v>
      </c>
      <c r="R9739" t="s">
        <v>1248</v>
      </c>
      <c r="S9739" t="s">
        <v>608</v>
      </c>
      <c r="T9739" t="s">
        <v>561</v>
      </c>
    </row>
    <row r="9740" spans="1:20">
      <c r="A9740" t="s">
        <v>1243</v>
      </c>
      <c r="B9740" t="s">
        <v>1244</v>
      </c>
      <c r="C9740" t="s">
        <v>2962</v>
      </c>
      <c r="D9740" t="s">
        <v>2963</v>
      </c>
      <c r="E9740" t="s">
        <v>142</v>
      </c>
      <c r="F9740" s="1">
        <v>41051</v>
      </c>
      <c r="G9740" t="s">
        <v>3202</v>
      </c>
      <c r="H9740">
        <v>201504</v>
      </c>
      <c r="I9740" t="s">
        <v>27</v>
      </c>
      <c r="J9740" t="s">
        <v>28</v>
      </c>
      <c r="K9740" t="s">
        <v>37</v>
      </c>
      <c r="L9740" t="s">
        <v>30</v>
      </c>
      <c r="M9740" t="s">
        <v>1247</v>
      </c>
      <c r="N9740" t="s">
        <v>32</v>
      </c>
      <c r="O9740">
        <v>2015.89</v>
      </c>
      <c r="P9740" t="s">
        <v>1244</v>
      </c>
      <c r="Q9740" t="s">
        <v>1243</v>
      </c>
      <c r="R9740" t="s">
        <v>1248</v>
      </c>
      <c r="S9740" t="s">
        <v>608</v>
      </c>
      <c r="T9740" t="s">
        <v>561</v>
      </c>
    </row>
    <row r="9741" spans="1:20">
      <c r="A9741" t="s">
        <v>1243</v>
      </c>
      <c r="B9741" t="s">
        <v>1244</v>
      </c>
      <c r="C9741" t="s">
        <v>2962</v>
      </c>
      <c r="D9741" t="s">
        <v>2963</v>
      </c>
      <c r="E9741" t="s">
        <v>142</v>
      </c>
      <c r="F9741" s="1">
        <v>41051</v>
      </c>
      <c r="G9741" t="s">
        <v>3202</v>
      </c>
      <c r="H9741">
        <v>201504</v>
      </c>
      <c r="I9741" t="s">
        <v>27</v>
      </c>
      <c r="J9741" t="s">
        <v>28</v>
      </c>
      <c r="K9741" t="s">
        <v>38</v>
      </c>
      <c r="L9741" t="s">
        <v>30</v>
      </c>
      <c r="M9741" t="s">
        <v>1247</v>
      </c>
      <c r="N9741" t="s">
        <v>32</v>
      </c>
      <c r="O9741">
        <v>5150.1400000000003</v>
      </c>
      <c r="P9741" t="s">
        <v>1244</v>
      </c>
      <c r="Q9741" t="s">
        <v>1243</v>
      </c>
      <c r="R9741" t="s">
        <v>1248</v>
      </c>
      <c r="S9741" t="s">
        <v>608</v>
      </c>
      <c r="T9741" t="s">
        <v>561</v>
      </c>
    </row>
    <row r="9742" spans="1:20">
      <c r="A9742" t="s">
        <v>1243</v>
      </c>
      <c r="B9742" t="s">
        <v>1244</v>
      </c>
      <c r="C9742" t="s">
        <v>2962</v>
      </c>
      <c r="D9742" t="s">
        <v>2963</v>
      </c>
      <c r="E9742" t="s">
        <v>142</v>
      </c>
      <c r="F9742" s="1">
        <v>41051</v>
      </c>
      <c r="G9742" t="s">
        <v>3202</v>
      </c>
      <c r="H9742">
        <v>201504</v>
      </c>
      <c r="I9742" t="s">
        <v>27</v>
      </c>
      <c r="J9742" t="s">
        <v>28</v>
      </c>
      <c r="K9742" t="s">
        <v>41</v>
      </c>
      <c r="L9742" t="s">
        <v>30</v>
      </c>
      <c r="M9742" t="s">
        <v>1247</v>
      </c>
      <c r="N9742" t="s">
        <v>32</v>
      </c>
      <c r="O9742">
        <v>130.09</v>
      </c>
      <c r="P9742" t="s">
        <v>1244</v>
      </c>
      <c r="Q9742" t="s">
        <v>1243</v>
      </c>
      <c r="R9742" t="s">
        <v>1248</v>
      </c>
      <c r="S9742" t="s">
        <v>608</v>
      </c>
      <c r="T9742" t="s">
        <v>561</v>
      </c>
    </row>
    <row r="9743" spans="1:20">
      <c r="A9743" t="s">
        <v>1249</v>
      </c>
      <c r="B9743" t="s">
        <v>1250</v>
      </c>
      <c r="C9743" t="s">
        <v>1255</v>
      </c>
      <c r="D9743" t="s">
        <v>1256</v>
      </c>
      <c r="E9743" t="s">
        <v>595</v>
      </c>
      <c r="F9743" s="1">
        <v>40224</v>
      </c>
      <c r="G9743" t="s">
        <v>3202</v>
      </c>
      <c r="H9743">
        <v>201504</v>
      </c>
      <c r="I9743" t="s">
        <v>27</v>
      </c>
      <c r="J9743" t="s">
        <v>596</v>
      </c>
      <c r="K9743" t="s">
        <v>1064</v>
      </c>
      <c r="L9743" t="s">
        <v>54</v>
      </c>
      <c r="M9743" t="s">
        <v>1257</v>
      </c>
      <c r="N9743" t="s">
        <v>32</v>
      </c>
      <c r="O9743">
        <v>2.3000000000000003</v>
      </c>
      <c r="P9743" t="s">
        <v>1250</v>
      </c>
      <c r="Q9743" t="s">
        <v>1249</v>
      </c>
      <c r="R9743" t="s">
        <v>1254</v>
      </c>
      <c r="S9743" t="s">
        <v>608</v>
      </c>
      <c r="T9743" t="s">
        <v>592</v>
      </c>
    </row>
    <row r="9744" spans="1:20">
      <c r="A9744" t="s">
        <v>1249</v>
      </c>
      <c r="B9744" t="s">
        <v>1250</v>
      </c>
      <c r="C9744" t="s">
        <v>1255</v>
      </c>
      <c r="D9744" t="s">
        <v>1256</v>
      </c>
      <c r="E9744" t="s">
        <v>595</v>
      </c>
      <c r="F9744" s="1">
        <v>40224</v>
      </c>
      <c r="G9744" t="s">
        <v>3202</v>
      </c>
      <c r="H9744">
        <v>201504</v>
      </c>
      <c r="I9744" t="s">
        <v>27</v>
      </c>
      <c r="J9744" t="s">
        <v>596</v>
      </c>
      <c r="K9744" t="s">
        <v>597</v>
      </c>
      <c r="L9744" t="s">
        <v>54</v>
      </c>
      <c r="M9744" t="s">
        <v>1257</v>
      </c>
      <c r="N9744" t="s">
        <v>32</v>
      </c>
      <c r="O9744">
        <v>511.76</v>
      </c>
      <c r="P9744" t="s">
        <v>1250</v>
      </c>
      <c r="Q9744" t="s">
        <v>1249</v>
      </c>
      <c r="R9744" t="s">
        <v>1254</v>
      </c>
      <c r="S9744" t="s">
        <v>608</v>
      </c>
      <c r="T9744" t="s">
        <v>592</v>
      </c>
    </row>
    <row r="9745" spans="1:20">
      <c r="A9745" t="s">
        <v>2964</v>
      </c>
      <c r="B9745" t="s">
        <v>2965</v>
      </c>
      <c r="C9745" t="s">
        <v>3244</v>
      </c>
      <c r="D9745" t="s">
        <v>3245</v>
      </c>
      <c r="E9745" t="s">
        <v>2723</v>
      </c>
      <c r="F9745" s="1">
        <v>41730</v>
      </c>
      <c r="G9745" t="s">
        <v>3202</v>
      </c>
      <c r="H9745">
        <v>201504</v>
      </c>
      <c r="I9745" t="s">
        <v>27</v>
      </c>
      <c r="J9745" t="s">
        <v>28</v>
      </c>
      <c r="K9745" t="s">
        <v>143</v>
      </c>
      <c r="L9745" t="s">
        <v>30</v>
      </c>
      <c r="M9745" t="s">
        <v>2968</v>
      </c>
      <c r="N9745" t="s">
        <v>32</v>
      </c>
      <c r="O9745">
        <v>26.84</v>
      </c>
      <c r="P9745" t="s">
        <v>2965</v>
      </c>
      <c r="Q9745" t="s">
        <v>2964</v>
      </c>
      <c r="R9745" t="s">
        <v>2969</v>
      </c>
      <c r="S9745" t="s">
        <v>34</v>
      </c>
      <c r="T9745" t="s">
        <v>561</v>
      </c>
    </row>
    <row r="9746" spans="1:20">
      <c r="A9746" t="s">
        <v>1258</v>
      </c>
      <c r="B9746" t="s">
        <v>1259</v>
      </c>
      <c r="C9746" t="s">
        <v>1260</v>
      </c>
      <c r="D9746" t="s">
        <v>1261</v>
      </c>
      <c r="E9746" t="s">
        <v>142</v>
      </c>
      <c r="F9746" s="1">
        <v>41609</v>
      </c>
      <c r="G9746" t="s">
        <v>3202</v>
      </c>
      <c r="H9746">
        <v>201504</v>
      </c>
      <c r="I9746" t="s">
        <v>27</v>
      </c>
      <c r="J9746" t="s">
        <v>28</v>
      </c>
      <c r="K9746" t="s">
        <v>29</v>
      </c>
      <c r="L9746" t="s">
        <v>30</v>
      </c>
      <c r="M9746" t="s">
        <v>31</v>
      </c>
      <c r="N9746" t="s">
        <v>32</v>
      </c>
      <c r="O9746">
        <v>58.870000000000005</v>
      </c>
      <c r="P9746" t="s">
        <v>1259</v>
      </c>
      <c r="Q9746" t="s">
        <v>1258</v>
      </c>
      <c r="R9746" t="s">
        <v>1262</v>
      </c>
      <c r="S9746" t="s">
        <v>34</v>
      </c>
      <c r="T9746" t="s">
        <v>1263</v>
      </c>
    </row>
    <row r="9747" spans="1:20">
      <c r="A9747" t="s">
        <v>1258</v>
      </c>
      <c r="B9747" t="s">
        <v>1259</v>
      </c>
      <c r="C9747" t="s">
        <v>1260</v>
      </c>
      <c r="D9747" t="s">
        <v>1261</v>
      </c>
      <c r="E9747" t="s">
        <v>142</v>
      </c>
      <c r="F9747" s="1">
        <v>41609</v>
      </c>
      <c r="G9747" t="s">
        <v>3202</v>
      </c>
      <c r="H9747">
        <v>201504</v>
      </c>
      <c r="I9747" t="s">
        <v>27</v>
      </c>
      <c r="J9747" t="s">
        <v>28</v>
      </c>
      <c r="K9747" t="s">
        <v>36</v>
      </c>
      <c r="L9747" t="s">
        <v>30</v>
      </c>
      <c r="M9747" t="s">
        <v>31</v>
      </c>
      <c r="N9747" t="s">
        <v>32</v>
      </c>
      <c r="O9747">
        <v>43.38</v>
      </c>
      <c r="P9747" t="s">
        <v>1259</v>
      </c>
      <c r="Q9747" t="s">
        <v>1258</v>
      </c>
      <c r="R9747" t="s">
        <v>1262</v>
      </c>
      <c r="S9747" t="s">
        <v>34</v>
      </c>
      <c r="T9747" t="s">
        <v>1263</v>
      </c>
    </row>
    <row r="9748" spans="1:20">
      <c r="A9748" t="s">
        <v>1258</v>
      </c>
      <c r="B9748" t="s">
        <v>1259</v>
      </c>
      <c r="C9748" t="s">
        <v>1260</v>
      </c>
      <c r="D9748" t="s">
        <v>1261</v>
      </c>
      <c r="E9748" t="s">
        <v>142</v>
      </c>
      <c r="F9748" s="1">
        <v>41609</v>
      </c>
      <c r="G9748" t="s">
        <v>3202</v>
      </c>
      <c r="H9748">
        <v>201504</v>
      </c>
      <c r="I9748" t="s">
        <v>27</v>
      </c>
      <c r="J9748" t="s">
        <v>28</v>
      </c>
      <c r="K9748" t="s">
        <v>38</v>
      </c>
      <c r="L9748" t="s">
        <v>30</v>
      </c>
      <c r="M9748" t="s">
        <v>31</v>
      </c>
      <c r="N9748" t="s">
        <v>32</v>
      </c>
      <c r="O9748">
        <v>0.51</v>
      </c>
      <c r="P9748" t="s">
        <v>1259</v>
      </c>
      <c r="Q9748" t="s">
        <v>1258</v>
      </c>
      <c r="R9748" t="s">
        <v>1262</v>
      </c>
      <c r="S9748" t="s">
        <v>34</v>
      </c>
      <c r="T9748" t="s">
        <v>1263</v>
      </c>
    </row>
    <row r="9749" spans="1:20">
      <c r="A9749" t="s">
        <v>1258</v>
      </c>
      <c r="B9749" t="s">
        <v>1259</v>
      </c>
      <c r="C9749" t="s">
        <v>1260</v>
      </c>
      <c r="D9749" t="s">
        <v>1261</v>
      </c>
      <c r="E9749" t="s">
        <v>142</v>
      </c>
      <c r="F9749" s="1">
        <v>41609</v>
      </c>
      <c r="G9749" t="s">
        <v>3202</v>
      </c>
      <c r="H9749">
        <v>201504</v>
      </c>
      <c r="I9749" t="s">
        <v>27</v>
      </c>
      <c r="J9749" t="s">
        <v>28</v>
      </c>
      <c r="K9749" t="s">
        <v>39</v>
      </c>
      <c r="L9749" t="s">
        <v>30</v>
      </c>
      <c r="M9749" t="s">
        <v>31</v>
      </c>
      <c r="N9749" t="s">
        <v>32</v>
      </c>
      <c r="O9749">
        <v>3.7800000000000002</v>
      </c>
      <c r="P9749" t="s">
        <v>1259</v>
      </c>
      <c r="Q9749" t="s">
        <v>1258</v>
      </c>
      <c r="R9749" t="s">
        <v>1262</v>
      </c>
      <c r="S9749" t="s">
        <v>34</v>
      </c>
      <c r="T9749" t="s">
        <v>1263</v>
      </c>
    </row>
    <row r="9750" spans="1:20">
      <c r="A9750" t="s">
        <v>1258</v>
      </c>
      <c r="B9750" t="s">
        <v>1259</v>
      </c>
      <c r="C9750" t="s">
        <v>1260</v>
      </c>
      <c r="D9750" t="s">
        <v>1261</v>
      </c>
      <c r="E9750" t="s">
        <v>142</v>
      </c>
      <c r="F9750" s="1">
        <v>41609</v>
      </c>
      <c r="G9750" t="s">
        <v>3202</v>
      </c>
      <c r="H9750">
        <v>201504</v>
      </c>
      <c r="I9750" t="s">
        <v>27</v>
      </c>
      <c r="J9750" t="s">
        <v>28</v>
      </c>
      <c r="K9750" t="s">
        <v>41</v>
      </c>
      <c r="L9750" t="s">
        <v>30</v>
      </c>
      <c r="M9750" t="s">
        <v>31</v>
      </c>
      <c r="N9750" t="s">
        <v>32</v>
      </c>
      <c r="O9750">
        <v>0.41000000000000003</v>
      </c>
      <c r="P9750" t="s">
        <v>1259</v>
      </c>
      <c r="Q9750" t="s">
        <v>1258</v>
      </c>
      <c r="R9750" t="s">
        <v>1262</v>
      </c>
      <c r="S9750" t="s">
        <v>34</v>
      </c>
      <c r="T9750" t="s">
        <v>1263</v>
      </c>
    </row>
    <row r="9751" spans="1:20">
      <c r="A9751" t="s">
        <v>2508</v>
      </c>
      <c r="B9751" t="s">
        <v>1259</v>
      </c>
      <c r="C9751" t="s">
        <v>3246</v>
      </c>
      <c r="D9751" t="s">
        <v>3247</v>
      </c>
      <c r="E9751" t="s">
        <v>142</v>
      </c>
      <c r="F9751" s="1">
        <v>41609</v>
      </c>
      <c r="G9751" t="s">
        <v>3202</v>
      </c>
      <c r="H9751">
        <v>201504</v>
      </c>
      <c r="I9751" t="s">
        <v>27</v>
      </c>
      <c r="J9751" t="s">
        <v>28</v>
      </c>
      <c r="K9751" t="s">
        <v>29</v>
      </c>
      <c r="L9751" t="s">
        <v>30</v>
      </c>
      <c r="M9751" t="s">
        <v>31</v>
      </c>
      <c r="N9751" t="s">
        <v>32</v>
      </c>
      <c r="O9751">
        <v>78686.03</v>
      </c>
      <c r="P9751" t="s">
        <v>1259</v>
      </c>
      <c r="Q9751" t="s">
        <v>2508</v>
      </c>
      <c r="R9751" t="s">
        <v>1262</v>
      </c>
      <c r="S9751" t="s">
        <v>34</v>
      </c>
      <c r="T9751" t="s">
        <v>561</v>
      </c>
    </row>
    <row r="9752" spans="1:20">
      <c r="A9752" t="s">
        <v>2508</v>
      </c>
      <c r="B9752" t="s">
        <v>1259</v>
      </c>
      <c r="C9752" t="s">
        <v>3246</v>
      </c>
      <c r="D9752" t="s">
        <v>3247</v>
      </c>
      <c r="E9752" t="s">
        <v>142</v>
      </c>
      <c r="F9752" s="1">
        <v>41609</v>
      </c>
      <c r="G9752" t="s">
        <v>3202</v>
      </c>
      <c r="H9752">
        <v>201504</v>
      </c>
      <c r="I9752" t="s">
        <v>27</v>
      </c>
      <c r="J9752" t="s">
        <v>28</v>
      </c>
      <c r="K9752" t="s">
        <v>36</v>
      </c>
      <c r="L9752" t="s">
        <v>30</v>
      </c>
      <c r="M9752" t="s">
        <v>31</v>
      </c>
      <c r="N9752" t="s">
        <v>32</v>
      </c>
      <c r="O9752">
        <v>45781.43</v>
      </c>
      <c r="P9752" t="s">
        <v>1259</v>
      </c>
      <c r="Q9752" t="s">
        <v>2508</v>
      </c>
      <c r="R9752" t="s">
        <v>1262</v>
      </c>
      <c r="S9752" t="s">
        <v>34</v>
      </c>
      <c r="T9752" t="s">
        <v>561</v>
      </c>
    </row>
    <row r="9753" spans="1:20">
      <c r="A9753" t="s">
        <v>2508</v>
      </c>
      <c r="B9753" t="s">
        <v>1259</v>
      </c>
      <c r="C9753" t="s">
        <v>3246</v>
      </c>
      <c r="D9753" t="s">
        <v>3247</v>
      </c>
      <c r="E9753" t="s">
        <v>142</v>
      </c>
      <c r="F9753" s="1">
        <v>41609</v>
      </c>
      <c r="G9753" t="s">
        <v>3202</v>
      </c>
      <c r="H9753">
        <v>201504</v>
      </c>
      <c r="I9753" t="s">
        <v>27</v>
      </c>
      <c r="J9753" t="s">
        <v>28</v>
      </c>
      <c r="K9753" t="s">
        <v>37</v>
      </c>
      <c r="L9753" t="s">
        <v>30</v>
      </c>
      <c r="M9753" t="s">
        <v>31</v>
      </c>
      <c r="N9753" t="s">
        <v>32</v>
      </c>
      <c r="O9753">
        <v>175.97</v>
      </c>
      <c r="P9753" t="s">
        <v>1259</v>
      </c>
      <c r="Q9753" t="s">
        <v>2508</v>
      </c>
      <c r="R9753" t="s">
        <v>1262</v>
      </c>
      <c r="S9753" t="s">
        <v>34</v>
      </c>
      <c r="T9753" t="s">
        <v>561</v>
      </c>
    </row>
    <row r="9754" spans="1:20">
      <c r="A9754" t="s">
        <v>2508</v>
      </c>
      <c r="B9754" t="s">
        <v>1259</v>
      </c>
      <c r="C9754" t="s">
        <v>3246</v>
      </c>
      <c r="D9754" t="s">
        <v>3247</v>
      </c>
      <c r="E9754" t="s">
        <v>142</v>
      </c>
      <c r="F9754" s="1">
        <v>41609</v>
      </c>
      <c r="G9754" t="s">
        <v>3202</v>
      </c>
      <c r="H9754">
        <v>201504</v>
      </c>
      <c r="I9754" t="s">
        <v>27</v>
      </c>
      <c r="J9754" t="s">
        <v>28</v>
      </c>
      <c r="K9754" t="s">
        <v>38</v>
      </c>
      <c r="L9754" t="s">
        <v>30</v>
      </c>
      <c r="M9754" t="s">
        <v>31</v>
      </c>
      <c r="N9754" t="s">
        <v>32</v>
      </c>
      <c r="O9754">
        <v>2352.0300000000002</v>
      </c>
      <c r="P9754" t="s">
        <v>1259</v>
      </c>
      <c r="Q9754" t="s">
        <v>2508</v>
      </c>
      <c r="R9754" t="s">
        <v>1262</v>
      </c>
      <c r="S9754" t="s">
        <v>34</v>
      </c>
      <c r="T9754" t="s">
        <v>561</v>
      </c>
    </row>
    <row r="9755" spans="1:20">
      <c r="A9755" t="s">
        <v>2508</v>
      </c>
      <c r="B9755" t="s">
        <v>1259</v>
      </c>
      <c r="C9755" t="s">
        <v>3246</v>
      </c>
      <c r="D9755" t="s">
        <v>3247</v>
      </c>
      <c r="E9755" t="s">
        <v>142</v>
      </c>
      <c r="F9755" s="1">
        <v>41609</v>
      </c>
      <c r="G9755" t="s">
        <v>3202</v>
      </c>
      <c r="H9755">
        <v>201504</v>
      </c>
      <c r="I9755" t="s">
        <v>27</v>
      </c>
      <c r="J9755" t="s">
        <v>28</v>
      </c>
      <c r="K9755" t="s">
        <v>39</v>
      </c>
      <c r="L9755" t="s">
        <v>30</v>
      </c>
      <c r="M9755" t="s">
        <v>31</v>
      </c>
      <c r="N9755" t="s">
        <v>32</v>
      </c>
      <c r="O9755">
        <v>1087.8399999999999</v>
      </c>
      <c r="P9755" t="s">
        <v>1259</v>
      </c>
      <c r="Q9755" t="s">
        <v>2508</v>
      </c>
      <c r="R9755" t="s">
        <v>1262</v>
      </c>
      <c r="S9755" t="s">
        <v>34</v>
      </c>
      <c r="T9755" t="s">
        <v>561</v>
      </c>
    </row>
    <row r="9756" spans="1:20">
      <c r="A9756" t="s">
        <v>1269</v>
      </c>
      <c r="B9756" t="s">
        <v>1259</v>
      </c>
      <c r="C9756" t="s">
        <v>1270</v>
      </c>
      <c r="D9756" t="s">
        <v>1271</v>
      </c>
      <c r="E9756" t="s">
        <v>142</v>
      </c>
      <c r="F9756" s="1">
        <v>41640</v>
      </c>
      <c r="G9756" t="s">
        <v>3202</v>
      </c>
      <c r="H9756">
        <v>201504</v>
      </c>
      <c r="I9756" t="s">
        <v>27</v>
      </c>
      <c r="J9756" t="s">
        <v>28</v>
      </c>
      <c r="K9756" t="s">
        <v>29</v>
      </c>
      <c r="L9756" t="s">
        <v>30</v>
      </c>
      <c r="M9756" t="s">
        <v>31</v>
      </c>
      <c r="N9756" t="s">
        <v>32</v>
      </c>
      <c r="O9756">
        <v>215</v>
      </c>
      <c r="P9756" t="s">
        <v>1259</v>
      </c>
      <c r="Q9756" t="s">
        <v>1269</v>
      </c>
      <c r="R9756" t="s">
        <v>1262</v>
      </c>
      <c r="S9756" t="s">
        <v>34</v>
      </c>
      <c r="T9756" t="s">
        <v>561</v>
      </c>
    </row>
    <row r="9757" spans="1:20">
      <c r="A9757" t="s">
        <v>1269</v>
      </c>
      <c r="B9757" t="s">
        <v>1259</v>
      </c>
      <c r="C9757" t="s">
        <v>1270</v>
      </c>
      <c r="D9757" t="s">
        <v>1271</v>
      </c>
      <c r="E9757" t="s">
        <v>142</v>
      </c>
      <c r="F9757" s="1">
        <v>41640</v>
      </c>
      <c r="G9757" t="s">
        <v>3202</v>
      </c>
      <c r="H9757">
        <v>201504</v>
      </c>
      <c r="I9757" t="s">
        <v>27</v>
      </c>
      <c r="J9757" t="s">
        <v>28</v>
      </c>
      <c r="K9757" t="s">
        <v>36</v>
      </c>
      <c r="L9757" t="s">
        <v>30</v>
      </c>
      <c r="M9757" t="s">
        <v>31</v>
      </c>
      <c r="N9757" t="s">
        <v>32</v>
      </c>
      <c r="O9757">
        <v>159.65</v>
      </c>
      <c r="P9757" t="s">
        <v>1259</v>
      </c>
      <c r="Q9757" t="s">
        <v>1269</v>
      </c>
      <c r="R9757" t="s">
        <v>1262</v>
      </c>
      <c r="S9757" t="s">
        <v>34</v>
      </c>
      <c r="T9757" t="s">
        <v>561</v>
      </c>
    </row>
    <row r="9758" spans="1:20">
      <c r="A9758" t="s">
        <v>1269</v>
      </c>
      <c r="B9758" t="s">
        <v>1259</v>
      </c>
      <c r="C9758" t="s">
        <v>1270</v>
      </c>
      <c r="D9758" t="s">
        <v>1271</v>
      </c>
      <c r="E9758" t="s">
        <v>142</v>
      </c>
      <c r="F9758" s="1">
        <v>41640</v>
      </c>
      <c r="G9758" t="s">
        <v>3202</v>
      </c>
      <c r="H9758">
        <v>201504</v>
      </c>
      <c r="I9758" t="s">
        <v>27</v>
      </c>
      <c r="J9758" t="s">
        <v>28</v>
      </c>
      <c r="K9758" t="s">
        <v>37</v>
      </c>
      <c r="L9758" t="s">
        <v>30</v>
      </c>
      <c r="M9758" t="s">
        <v>31</v>
      </c>
      <c r="N9758" t="s">
        <v>32</v>
      </c>
      <c r="O9758">
        <v>295.73</v>
      </c>
      <c r="P9758" t="s">
        <v>1259</v>
      </c>
      <c r="Q9758" t="s">
        <v>1269</v>
      </c>
      <c r="R9758" t="s">
        <v>1262</v>
      </c>
      <c r="S9758" t="s">
        <v>34</v>
      </c>
      <c r="T9758" t="s">
        <v>561</v>
      </c>
    </row>
    <row r="9759" spans="1:20">
      <c r="A9759" t="s">
        <v>1269</v>
      </c>
      <c r="B9759" t="s">
        <v>1259</v>
      </c>
      <c r="C9759" t="s">
        <v>1270</v>
      </c>
      <c r="D9759" t="s">
        <v>1271</v>
      </c>
      <c r="E9759" t="s">
        <v>142</v>
      </c>
      <c r="F9759" s="1">
        <v>41640</v>
      </c>
      <c r="G9759" t="s">
        <v>3202</v>
      </c>
      <c r="H9759">
        <v>201504</v>
      </c>
      <c r="I9759" t="s">
        <v>27</v>
      </c>
      <c r="J9759" t="s">
        <v>28</v>
      </c>
      <c r="K9759" t="s">
        <v>38</v>
      </c>
      <c r="L9759" t="s">
        <v>30</v>
      </c>
      <c r="M9759" t="s">
        <v>31</v>
      </c>
      <c r="N9759" t="s">
        <v>32</v>
      </c>
      <c r="O9759">
        <v>399.07</v>
      </c>
      <c r="P9759" t="s">
        <v>1259</v>
      </c>
      <c r="Q9759" t="s">
        <v>1269</v>
      </c>
      <c r="R9759" t="s">
        <v>1262</v>
      </c>
      <c r="S9759" t="s">
        <v>34</v>
      </c>
      <c r="T9759" t="s">
        <v>561</v>
      </c>
    </row>
    <row r="9760" spans="1:20">
      <c r="A9760" t="s">
        <v>1269</v>
      </c>
      <c r="B9760" t="s">
        <v>1259</v>
      </c>
      <c r="C9760" t="s">
        <v>1270</v>
      </c>
      <c r="D9760" t="s">
        <v>1271</v>
      </c>
      <c r="E9760" t="s">
        <v>142</v>
      </c>
      <c r="F9760" s="1">
        <v>41640</v>
      </c>
      <c r="G9760" t="s">
        <v>3202</v>
      </c>
      <c r="H9760">
        <v>201504</v>
      </c>
      <c r="I9760" t="s">
        <v>27</v>
      </c>
      <c r="J9760" t="s">
        <v>28</v>
      </c>
      <c r="K9760" t="s">
        <v>39</v>
      </c>
      <c r="L9760" t="s">
        <v>30</v>
      </c>
      <c r="M9760" t="s">
        <v>31</v>
      </c>
      <c r="N9760" t="s">
        <v>32</v>
      </c>
      <c r="O9760">
        <v>0.57000000000000006</v>
      </c>
      <c r="P9760" t="s">
        <v>1259</v>
      </c>
      <c r="Q9760" t="s">
        <v>1269</v>
      </c>
      <c r="R9760" t="s">
        <v>1262</v>
      </c>
      <c r="S9760" t="s">
        <v>34</v>
      </c>
      <c r="T9760" t="s">
        <v>561</v>
      </c>
    </row>
    <row r="9761" spans="1:20">
      <c r="A9761" t="s">
        <v>1275</v>
      </c>
      <c r="B9761" t="s">
        <v>1259</v>
      </c>
      <c r="C9761" t="s">
        <v>1276</v>
      </c>
      <c r="D9761" t="s">
        <v>1277</v>
      </c>
      <c r="E9761" t="s">
        <v>142</v>
      </c>
      <c r="F9761" s="1">
        <v>41791</v>
      </c>
      <c r="G9761" t="s">
        <v>3202</v>
      </c>
      <c r="H9761">
        <v>201504</v>
      </c>
      <c r="I9761" t="s">
        <v>27</v>
      </c>
      <c r="J9761" t="s">
        <v>28</v>
      </c>
      <c r="K9761" t="s">
        <v>29</v>
      </c>
      <c r="L9761" t="s">
        <v>30</v>
      </c>
      <c r="M9761" t="s">
        <v>31</v>
      </c>
      <c r="N9761" t="s">
        <v>32</v>
      </c>
      <c r="O9761">
        <v>335.04</v>
      </c>
      <c r="P9761" t="s">
        <v>1259</v>
      </c>
      <c r="Q9761" t="s">
        <v>1275</v>
      </c>
      <c r="R9761" t="s">
        <v>1262</v>
      </c>
      <c r="S9761" t="s">
        <v>34</v>
      </c>
      <c r="T9761" t="s">
        <v>561</v>
      </c>
    </row>
    <row r="9762" spans="1:20">
      <c r="A9762" t="s">
        <v>1275</v>
      </c>
      <c r="B9762" t="s">
        <v>1259</v>
      </c>
      <c r="C9762" t="s">
        <v>1276</v>
      </c>
      <c r="D9762" t="s">
        <v>1277</v>
      </c>
      <c r="E9762" t="s">
        <v>142</v>
      </c>
      <c r="F9762" s="1">
        <v>41791</v>
      </c>
      <c r="G9762" t="s">
        <v>3202</v>
      </c>
      <c r="H9762">
        <v>201504</v>
      </c>
      <c r="I9762" t="s">
        <v>27</v>
      </c>
      <c r="J9762" t="s">
        <v>28</v>
      </c>
      <c r="K9762" t="s">
        <v>36</v>
      </c>
      <c r="L9762" t="s">
        <v>30</v>
      </c>
      <c r="M9762" t="s">
        <v>31</v>
      </c>
      <c r="N9762" t="s">
        <v>32</v>
      </c>
      <c r="O9762">
        <v>647.14</v>
      </c>
      <c r="P9762" t="s">
        <v>1259</v>
      </c>
      <c r="Q9762" t="s">
        <v>1275</v>
      </c>
      <c r="R9762" t="s">
        <v>1262</v>
      </c>
      <c r="S9762" t="s">
        <v>34</v>
      </c>
      <c r="T9762" t="s">
        <v>561</v>
      </c>
    </row>
    <row r="9763" spans="1:20">
      <c r="A9763" t="s">
        <v>3248</v>
      </c>
      <c r="B9763" t="s">
        <v>1282</v>
      </c>
      <c r="C9763" t="s">
        <v>3249</v>
      </c>
      <c r="D9763" t="s">
        <v>3250</v>
      </c>
      <c r="E9763" t="s">
        <v>142</v>
      </c>
      <c r="F9763" s="1">
        <v>41609</v>
      </c>
      <c r="G9763" t="s">
        <v>3202</v>
      </c>
      <c r="H9763">
        <v>201504</v>
      </c>
      <c r="I9763" t="s">
        <v>27</v>
      </c>
      <c r="J9763" t="s">
        <v>53</v>
      </c>
      <c r="K9763" t="s">
        <v>29</v>
      </c>
      <c r="L9763" t="s">
        <v>54</v>
      </c>
      <c r="M9763" t="s">
        <v>31</v>
      </c>
      <c r="N9763" t="s">
        <v>48</v>
      </c>
      <c r="O9763">
        <v>57342.33</v>
      </c>
      <c r="P9763" t="s">
        <v>1282</v>
      </c>
      <c r="Q9763" t="s">
        <v>3248</v>
      </c>
      <c r="R9763" t="s">
        <v>1285</v>
      </c>
      <c r="S9763" t="s">
        <v>34</v>
      </c>
      <c r="T9763" t="s">
        <v>561</v>
      </c>
    </row>
    <row r="9764" spans="1:20">
      <c r="A9764" t="s">
        <v>3248</v>
      </c>
      <c r="B9764" t="s">
        <v>1282</v>
      </c>
      <c r="C9764" t="s">
        <v>3249</v>
      </c>
      <c r="D9764" t="s">
        <v>3250</v>
      </c>
      <c r="E9764" t="s">
        <v>142</v>
      </c>
      <c r="F9764" s="1">
        <v>41609</v>
      </c>
      <c r="G9764" t="s">
        <v>3202</v>
      </c>
      <c r="H9764">
        <v>201504</v>
      </c>
      <c r="I9764" t="s">
        <v>27</v>
      </c>
      <c r="J9764" t="s">
        <v>53</v>
      </c>
      <c r="K9764" t="s">
        <v>29</v>
      </c>
      <c r="L9764" t="s">
        <v>54</v>
      </c>
      <c r="M9764" t="s">
        <v>31</v>
      </c>
      <c r="N9764" t="s">
        <v>49</v>
      </c>
      <c r="O9764">
        <v>-57342.32</v>
      </c>
      <c r="P9764" t="s">
        <v>1282</v>
      </c>
      <c r="Q9764" t="s">
        <v>3248</v>
      </c>
      <c r="R9764" t="s">
        <v>1285</v>
      </c>
      <c r="S9764" t="s">
        <v>34</v>
      </c>
      <c r="T9764" t="s">
        <v>561</v>
      </c>
    </row>
    <row r="9765" spans="1:20">
      <c r="A9765" t="s">
        <v>3248</v>
      </c>
      <c r="B9765" t="s">
        <v>1282</v>
      </c>
      <c r="C9765" t="s">
        <v>3249</v>
      </c>
      <c r="D9765" t="s">
        <v>3250</v>
      </c>
      <c r="E9765" t="s">
        <v>142</v>
      </c>
      <c r="F9765" s="1">
        <v>41609</v>
      </c>
      <c r="G9765" t="s">
        <v>3202</v>
      </c>
      <c r="H9765">
        <v>201504</v>
      </c>
      <c r="I9765" t="s">
        <v>27</v>
      </c>
      <c r="J9765" t="s">
        <v>53</v>
      </c>
      <c r="K9765" t="s">
        <v>36</v>
      </c>
      <c r="L9765" t="s">
        <v>54</v>
      </c>
      <c r="M9765" t="s">
        <v>31</v>
      </c>
      <c r="N9765" t="s">
        <v>48</v>
      </c>
      <c r="O9765">
        <v>32992.5</v>
      </c>
      <c r="P9765" t="s">
        <v>1282</v>
      </c>
      <c r="Q9765" t="s">
        <v>3248</v>
      </c>
      <c r="R9765" t="s">
        <v>1285</v>
      </c>
      <c r="S9765" t="s">
        <v>34</v>
      </c>
      <c r="T9765" t="s">
        <v>561</v>
      </c>
    </row>
    <row r="9766" spans="1:20">
      <c r="A9766" t="s">
        <v>3248</v>
      </c>
      <c r="B9766" t="s">
        <v>1282</v>
      </c>
      <c r="C9766" t="s">
        <v>3249</v>
      </c>
      <c r="D9766" t="s">
        <v>3250</v>
      </c>
      <c r="E9766" t="s">
        <v>142</v>
      </c>
      <c r="F9766" s="1">
        <v>41609</v>
      </c>
      <c r="G9766" t="s">
        <v>3202</v>
      </c>
      <c r="H9766">
        <v>201504</v>
      </c>
      <c r="I9766" t="s">
        <v>27</v>
      </c>
      <c r="J9766" t="s">
        <v>53</v>
      </c>
      <c r="K9766" t="s">
        <v>36</v>
      </c>
      <c r="L9766" t="s">
        <v>54</v>
      </c>
      <c r="M9766" t="s">
        <v>31</v>
      </c>
      <c r="N9766" t="s">
        <v>49</v>
      </c>
      <c r="O9766">
        <v>-32992.44</v>
      </c>
      <c r="P9766" t="s">
        <v>1282</v>
      </c>
      <c r="Q9766" t="s">
        <v>3248</v>
      </c>
      <c r="R9766" t="s">
        <v>1285</v>
      </c>
      <c r="S9766" t="s">
        <v>34</v>
      </c>
      <c r="T9766" t="s">
        <v>561</v>
      </c>
    </row>
    <row r="9767" spans="1:20">
      <c r="A9767" t="s">
        <v>3248</v>
      </c>
      <c r="B9767" t="s">
        <v>1282</v>
      </c>
      <c r="C9767" t="s">
        <v>3249</v>
      </c>
      <c r="D9767" t="s">
        <v>3250</v>
      </c>
      <c r="E9767" t="s">
        <v>142</v>
      </c>
      <c r="F9767" s="1">
        <v>41609</v>
      </c>
      <c r="G9767" t="s">
        <v>3202</v>
      </c>
      <c r="H9767">
        <v>201504</v>
      </c>
      <c r="I9767" t="s">
        <v>27</v>
      </c>
      <c r="J9767" t="s">
        <v>53</v>
      </c>
      <c r="K9767" t="s">
        <v>38</v>
      </c>
      <c r="L9767" t="s">
        <v>54</v>
      </c>
      <c r="M9767" t="s">
        <v>31</v>
      </c>
      <c r="N9767" t="s">
        <v>48</v>
      </c>
      <c r="O9767">
        <v>3367.89</v>
      </c>
      <c r="P9767" t="s">
        <v>1282</v>
      </c>
      <c r="Q9767" t="s">
        <v>3248</v>
      </c>
      <c r="R9767" t="s">
        <v>1285</v>
      </c>
      <c r="S9767" t="s">
        <v>34</v>
      </c>
      <c r="T9767" t="s">
        <v>561</v>
      </c>
    </row>
    <row r="9768" spans="1:20">
      <c r="A9768" t="s">
        <v>3248</v>
      </c>
      <c r="B9768" t="s">
        <v>1282</v>
      </c>
      <c r="C9768" t="s">
        <v>3249</v>
      </c>
      <c r="D9768" t="s">
        <v>3250</v>
      </c>
      <c r="E9768" t="s">
        <v>142</v>
      </c>
      <c r="F9768" s="1">
        <v>41609</v>
      </c>
      <c r="G9768" t="s">
        <v>3202</v>
      </c>
      <c r="H9768">
        <v>201504</v>
      </c>
      <c r="I9768" t="s">
        <v>27</v>
      </c>
      <c r="J9768" t="s">
        <v>53</v>
      </c>
      <c r="K9768" t="s">
        <v>38</v>
      </c>
      <c r="L9768" t="s">
        <v>54</v>
      </c>
      <c r="M9768" t="s">
        <v>31</v>
      </c>
      <c r="N9768" t="s">
        <v>49</v>
      </c>
      <c r="O9768">
        <v>-3367.96</v>
      </c>
      <c r="P9768" t="s">
        <v>1282</v>
      </c>
      <c r="Q9768" t="s">
        <v>3248</v>
      </c>
      <c r="R9768" t="s">
        <v>1285</v>
      </c>
      <c r="S9768" t="s">
        <v>34</v>
      </c>
      <c r="T9768" t="s">
        <v>561</v>
      </c>
    </row>
    <row r="9769" spans="1:20">
      <c r="A9769" t="s">
        <v>3248</v>
      </c>
      <c r="B9769" t="s">
        <v>1282</v>
      </c>
      <c r="C9769" t="s">
        <v>3249</v>
      </c>
      <c r="D9769" t="s">
        <v>3250</v>
      </c>
      <c r="E9769" t="s">
        <v>142</v>
      </c>
      <c r="F9769" s="1">
        <v>41609</v>
      </c>
      <c r="G9769" t="s">
        <v>3202</v>
      </c>
      <c r="H9769">
        <v>201504</v>
      </c>
      <c r="I9769" t="s">
        <v>27</v>
      </c>
      <c r="J9769" t="s">
        <v>53</v>
      </c>
      <c r="K9769" t="s">
        <v>39</v>
      </c>
      <c r="L9769" t="s">
        <v>54</v>
      </c>
      <c r="M9769" t="s">
        <v>31</v>
      </c>
      <c r="N9769" t="s">
        <v>48</v>
      </c>
      <c r="O9769">
        <v>7267.83</v>
      </c>
      <c r="P9769" t="s">
        <v>1282</v>
      </c>
      <c r="Q9769" t="s">
        <v>3248</v>
      </c>
      <c r="R9769" t="s">
        <v>1285</v>
      </c>
      <c r="S9769" t="s">
        <v>34</v>
      </c>
      <c r="T9769" t="s">
        <v>561</v>
      </c>
    </row>
    <row r="9770" spans="1:20">
      <c r="A9770" t="s">
        <v>3248</v>
      </c>
      <c r="B9770" t="s">
        <v>1282</v>
      </c>
      <c r="C9770" t="s">
        <v>3249</v>
      </c>
      <c r="D9770" t="s">
        <v>3250</v>
      </c>
      <c r="E9770" t="s">
        <v>142</v>
      </c>
      <c r="F9770" s="1">
        <v>41609</v>
      </c>
      <c r="G9770" t="s">
        <v>3202</v>
      </c>
      <c r="H9770">
        <v>201504</v>
      </c>
      <c r="I9770" t="s">
        <v>27</v>
      </c>
      <c r="J9770" t="s">
        <v>53</v>
      </c>
      <c r="K9770" t="s">
        <v>39</v>
      </c>
      <c r="L9770" t="s">
        <v>54</v>
      </c>
      <c r="M9770" t="s">
        <v>31</v>
      </c>
      <c r="N9770" t="s">
        <v>49</v>
      </c>
      <c r="O9770">
        <v>-7267.83</v>
      </c>
      <c r="P9770" t="s">
        <v>1282</v>
      </c>
      <c r="Q9770" t="s">
        <v>3248</v>
      </c>
      <c r="R9770" t="s">
        <v>1285</v>
      </c>
      <c r="S9770" t="s">
        <v>34</v>
      </c>
      <c r="T9770" t="s">
        <v>561</v>
      </c>
    </row>
    <row r="9771" spans="1:20">
      <c r="A9771" t="s">
        <v>1281</v>
      </c>
      <c r="B9771" t="s">
        <v>1282</v>
      </c>
      <c r="C9771" t="s">
        <v>1283</v>
      </c>
      <c r="D9771" t="s">
        <v>1284</v>
      </c>
      <c r="E9771" t="s">
        <v>142</v>
      </c>
      <c r="F9771" s="1">
        <v>41609</v>
      </c>
      <c r="G9771" t="s">
        <v>3202</v>
      </c>
      <c r="H9771">
        <v>201504</v>
      </c>
      <c r="I9771" t="s">
        <v>27</v>
      </c>
      <c r="J9771" t="s">
        <v>53</v>
      </c>
      <c r="K9771" t="s">
        <v>29</v>
      </c>
      <c r="L9771" t="s">
        <v>54</v>
      </c>
      <c r="M9771" t="s">
        <v>31</v>
      </c>
      <c r="N9771" t="s">
        <v>32</v>
      </c>
      <c r="O9771">
        <v>463.67</v>
      </c>
      <c r="P9771" t="s">
        <v>1282</v>
      </c>
      <c r="Q9771" t="s">
        <v>1281</v>
      </c>
      <c r="R9771" t="s">
        <v>1285</v>
      </c>
      <c r="S9771" t="s">
        <v>34</v>
      </c>
      <c r="T9771" t="s">
        <v>561</v>
      </c>
    </row>
    <row r="9772" spans="1:20">
      <c r="A9772" t="s">
        <v>1281</v>
      </c>
      <c r="B9772" t="s">
        <v>1282</v>
      </c>
      <c r="C9772" t="s">
        <v>1283</v>
      </c>
      <c r="D9772" t="s">
        <v>1284</v>
      </c>
      <c r="E9772" t="s">
        <v>142</v>
      </c>
      <c r="F9772" s="1">
        <v>41609</v>
      </c>
      <c r="G9772" t="s">
        <v>3202</v>
      </c>
      <c r="H9772">
        <v>201504</v>
      </c>
      <c r="I9772" t="s">
        <v>27</v>
      </c>
      <c r="J9772" t="s">
        <v>53</v>
      </c>
      <c r="K9772" t="s">
        <v>36</v>
      </c>
      <c r="L9772" t="s">
        <v>54</v>
      </c>
      <c r="M9772" t="s">
        <v>31</v>
      </c>
      <c r="N9772" t="s">
        <v>32</v>
      </c>
      <c r="O9772">
        <v>56.71</v>
      </c>
      <c r="P9772" t="s">
        <v>1282</v>
      </c>
      <c r="Q9772" t="s">
        <v>1281</v>
      </c>
      <c r="R9772" t="s">
        <v>1285</v>
      </c>
      <c r="S9772" t="s">
        <v>34</v>
      </c>
      <c r="T9772" t="s">
        <v>561</v>
      </c>
    </row>
    <row r="9773" spans="1:20">
      <c r="A9773" t="s">
        <v>1281</v>
      </c>
      <c r="B9773" t="s">
        <v>1282</v>
      </c>
      <c r="C9773" t="s">
        <v>1283</v>
      </c>
      <c r="D9773" t="s">
        <v>1284</v>
      </c>
      <c r="E9773" t="s">
        <v>142</v>
      </c>
      <c r="F9773" s="1">
        <v>41609</v>
      </c>
      <c r="G9773" t="s">
        <v>3202</v>
      </c>
      <c r="H9773">
        <v>201504</v>
      </c>
      <c r="I9773" t="s">
        <v>27</v>
      </c>
      <c r="J9773" t="s">
        <v>53</v>
      </c>
      <c r="K9773" t="s">
        <v>37</v>
      </c>
      <c r="L9773" t="s">
        <v>54</v>
      </c>
      <c r="M9773" t="s">
        <v>31</v>
      </c>
      <c r="N9773" t="s">
        <v>32</v>
      </c>
      <c r="O9773">
        <v>311.47000000000003</v>
      </c>
      <c r="P9773" t="s">
        <v>1282</v>
      </c>
      <c r="Q9773" t="s">
        <v>1281</v>
      </c>
      <c r="R9773" t="s">
        <v>1285</v>
      </c>
      <c r="S9773" t="s">
        <v>34</v>
      </c>
      <c r="T9773" t="s">
        <v>561</v>
      </c>
    </row>
    <row r="9774" spans="1:20">
      <c r="A9774" t="s">
        <v>1281</v>
      </c>
      <c r="B9774" t="s">
        <v>1282</v>
      </c>
      <c r="C9774" t="s">
        <v>1283</v>
      </c>
      <c r="D9774" t="s">
        <v>1284</v>
      </c>
      <c r="E9774" t="s">
        <v>142</v>
      </c>
      <c r="F9774" s="1">
        <v>41609</v>
      </c>
      <c r="G9774" t="s">
        <v>3202</v>
      </c>
      <c r="H9774">
        <v>201504</v>
      </c>
      <c r="I9774" t="s">
        <v>27</v>
      </c>
      <c r="J9774" t="s">
        <v>53</v>
      </c>
      <c r="K9774" t="s">
        <v>38</v>
      </c>
      <c r="L9774" t="s">
        <v>54</v>
      </c>
      <c r="M9774" t="s">
        <v>31</v>
      </c>
      <c r="N9774" t="s">
        <v>32</v>
      </c>
      <c r="O9774">
        <v>1146.3700000000001</v>
      </c>
      <c r="P9774" t="s">
        <v>1282</v>
      </c>
      <c r="Q9774" t="s">
        <v>1281</v>
      </c>
      <c r="R9774" t="s">
        <v>1285</v>
      </c>
      <c r="S9774" t="s">
        <v>34</v>
      </c>
      <c r="T9774" t="s">
        <v>561</v>
      </c>
    </row>
    <row r="9775" spans="1:20">
      <c r="A9775" t="s">
        <v>1281</v>
      </c>
      <c r="B9775" t="s">
        <v>1282</v>
      </c>
      <c r="C9775" t="s">
        <v>1283</v>
      </c>
      <c r="D9775" t="s">
        <v>1284</v>
      </c>
      <c r="E9775" t="s">
        <v>142</v>
      </c>
      <c r="F9775" s="1">
        <v>41609</v>
      </c>
      <c r="G9775" t="s">
        <v>3202</v>
      </c>
      <c r="H9775">
        <v>201504</v>
      </c>
      <c r="I9775" t="s">
        <v>27</v>
      </c>
      <c r="J9775" t="s">
        <v>53</v>
      </c>
      <c r="K9775" t="s">
        <v>39</v>
      </c>
      <c r="L9775" t="s">
        <v>54</v>
      </c>
      <c r="M9775" t="s">
        <v>31</v>
      </c>
      <c r="N9775" t="s">
        <v>32</v>
      </c>
      <c r="O9775">
        <v>11.27</v>
      </c>
      <c r="P9775" t="s">
        <v>1282</v>
      </c>
      <c r="Q9775" t="s">
        <v>1281</v>
      </c>
      <c r="R9775" t="s">
        <v>1285</v>
      </c>
      <c r="S9775" t="s">
        <v>34</v>
      </c>
      <c r="T9775" t="s">
        <v>561</v>
      </c>
    </row>
    <row r="9776" spans="1:20">
      <c r="A9776" t="s">
        <v>1281</v>
      </c>
      <c r="B9776" t="s">
        <v>1282</v>
      </c>
      <c r="C9776" t="s">
        <v>1283</v>
      </c>
      <c r="D9776" t="s">
        <v>1284</v>
      </c>
      <c r="E9776" t="s">
        <v>142</v>
      </c>
      <c r="F9776" s="1">
        <v>41609</v>
      </c>
      <c r="G9776" t="s">
        <v>3202</v>
      </c>
      <c r="H9776">
        <v>201504</v>
      </c>
      <c r="I9776" t="s">
        <v>27</v>
      </c>
      <c r="J9776" t="s">
        <v>53</v>
      </c>
      <c r="K9776" t="s">
        <v>41</v>
      </c>
      <c r="L9776" t="s">
        <v>54</v>
      </c>
      <c r="M9776" t="s">
        <v>31</v>
      </c>
      <c r="N9776" t="s">
        <v>32</v>
      </c>
      <c r="O9776">
        <v>11.85</v>
      </c>
      <c r="P9776" t="s">
        <v>1282</v>
      </c>
      <c r="Q9776" t="s">
        <v>1281</v>
      </c>
      <c r="R9776" t="s">
        <v>1285</v>
      </c>
      <c r="S9776" t="s">
        <v>34</v>
      </c>
      <c r="T9776" t="s">
        <v>561</v>
      </c>
    </row>
    <row r="9777" spans="1:20">
      <c r="A9777" t="s">
        <v>3251</v>
      </c>
      <c r="B9777" t="s">
        <v>1282</v>
      </c>
      <c r="C9777" t="s">
        <v>3252</v>
      </c>
      <c r="D9777" t="s">
        <v>3253</v>
      </c>
      <c r="E9777" t="s">
        <v>142</v>
      </c>
      <c r="F9777" s="1">
        <v>41609</v>
      </c>
      <c r="G9777" t="s">
        <v>3202</v>
      </c>
      <c r="H9777">
        <v>201504</v>
      </c>
      <c r="I9777" t="s">
        <v>27</v>
      </c>
      <c r="J9777" t="s">
        <v>53</v>
      </c>
      <c r="K9777" t="s">
        <v>29</v>
      </c>
      <c r="L9777" t="s">
        <v>54</v>
      </c>
      <c r="M9777" t="s">
        <v>31</v>
      </c>
      <c r="N9777" t="s">
        <v>48</v>
      </c>
      <c r="O9777">
        <v>90971.69</v>
      </c>
      <c r="P9777" t="s">
        <v>1282</v>
      </c>
      <c r="Q9777" t="s">
        <v>3251</v>
      </c>
      <c r="R9777" t="s">
        <v>1285</v>
      </c>
      <c r="S9777" t="s">
        <v>34</v>
      </c>
      <c r="T9777" t="s">
        <v>561</v>
      </c>
    </row>
    <row r="9778" spans="1:20">
      <c r="A9778" t="s">
        <v>3251</v>
      </c>
      <c r="B9778" t="s">
        <v>1282</v>
      </c>
      <c r="C9778" t="s">
        <v>3252</v>
      </c>
      <c r="D9778" t="s">
        <v>3253</v>
      </c>
      <c r="E9778" t="s">
        <v>142</v>
      </c>
      <c r="F9778" s="1">
        <v>41609</v>
      </c>
      <c r="G9778" t="s">
        <v>3202</v>
      </c>
      <c r="H9778">
        <v>201504</v>
      </c>
      <c r="I9778" t="s">
        <v>27</v>
      </c>
      <c r="J9778" t="s">
        <v>53</v>
      </c>
      <c r="K9778" t="s">
        <v>29</v>
      </c>
      <c r="L9778" t="s">
        <v>54</v>
      </c>
      <c r="M9778" t="s">
        <v>31</v>
      </c>
      <c r="N9778" t="s">
        <v>49</v>
      </c>
      <c r="O9778">
        <v>-90971.680000000008</v>
      </c>
      <c r="P9778" t="s">
        <v>1282</v>
      </c>
      <c r="Q9778" t="s">
        <v>3251</v>
      </c>
      <c r="R9778" t="s">
        <v>1285</v>
      </c>
      <c r="S9778" t="s">
        <v>34</v>
      </c>
      <c r="T9778" t="s">
        <v>561</v>
      </c>
    </row>
    <row r="9779" spans="1:20">
      <c r="A9779" t="s">
        <v>3251</v>
      </c>
      <c r="B9779" t="s">
        <v>1282</v>
      </c>
      <c r="C9779" t="s">
        <v>3252</v>
      </c>
      <c r="D9779" t="s">
        <v>3253</v>
      </c>
      <c r="E9779" t="s">
        <v>142</v>
      </c>
      <c r="F9779" s="1">
        <v>41609</v>
      </c>
      <c r="G9779" t="s">
        <v>3202</v>
      </c>
      <c r="H9779">
        <v>201504</v>
      </c>
      <c r="I9779" t="s">
        <v>27</v>
      </c>
      <c r="J9779" t="s">
        <v>53</v>
      </c>
      <c r="K9779" t="s">
        <v>36</v>
      </c>
      <c r="L9779" t="s">
        <v>54</v>
      </c>
      <c r="M9779" t="s">
        <v>31</v>
      </c>
      <c r="N9779" t="s">
        <v>48</v>
      </c>
      <c r="O9779">
        <v>8430.5300000000007</v>
      </c>
      <c r="P9779" t="s">
        <v>1282</v>
      </c>
      <c r="Q9779" t="s">
        <v>3251</v>
      </c>
      <c r="R9779" t="s">
        <v>1285</v>
      </c>
      <c r="S9779" t="s">
        <v>34</v>
      </c>
      <c r="T9779" t="s">
        <v>561</v>
      </c>
    </row>
    <row r="9780" spans="1:20">
      <c r="A9780" t="s">
        <v>3251</v>
      </c>
      <c r="B9780" t="s">
        <v>1282</v>
      </c>
      <c r="C9780" t="s">
        <v>3252</v>
      </c>
      <c r="D9780" t="s">
        <v>3253</v>
      </c>
      <c r="E9780" t="s">
        <v>142</v>
      </c>
      <c r="F9780" s="1">
        <v>41609</v>
      </c>
      <c r="G9780" t="s">
        <v>3202</v>
      </c>
      <c r="H9780">
        <v>201504</v>
      </c>
      <c r="I9780" t="s">
        <v>27</v>
      </c>
      <c r="J9780" t="s">
        <v>53</v>
      </c>
      <c r="K9780" t="s">
        <v>36</v>
      </c>
      <c r="L9780" t="s">
        <v>54</v>
      </c>
      <c r="M9780" t="s">
        <v>31</v>
      </c>
      <c r="N9780" t="s">
        <v>49</v>
      </c>
      <c r="O9780">
        <v>-8430.48</v>
      </c>
      <c r="P9780" t="s">
        <v>1282</v>
      </c>
      <c r="Q9780" t="s">
        <v>3251</v>
      </c>
      <c r="R9780" t="s">
        <v>1285</v>
      </c>
      <c r="S9780" t="s">
        <v>34</v>
      </c>
      <c r="T9780" t="s">
        <v>561</v>
      </c>
    </row>
    <row r="9781" spans="1:20">
      <c r="A9781" t="s">
        <v>3251</v>
      </c>
      <c r="B9781" t="s">
        <v>1282</v>
      </c>
      <c r="C9781" t="s">
        <v>3252</v>
      </c>
      <c r="D9781" t="s">
        <v>3253</v>
      </c>
      <c r="E9781" t="s">
        <v>142</v>
      </c>
      <c r="F9781" s="1">
        <v>41609</v>
      </c>
      <c r="G9781" t="s">
        <v>3202</v>
      </c>
      <c r="H9781">
        <v>201504</v>
      </c>
      <c r="I9781" t="s">
        <v>27</v>
      </c>
      <c r="J9781" t="s">
        <v>53</v>
      </c>
      <c r="K9781" t="s">
        <v>37</v>
      </c>
      <c r="L9781" t="s">
        <v>54</v>
      </c>
      <c r="M9781" t="s">
        <v>31</v>
      </c>
      <c r="N9781" t="s">
        <v>48</v>
      </c>
      <c r="O9781">
        <v>8711.15</v>
      </c>
      <c r="P9781" t="s">
        <v>1282</v>
      </c>
      <c r="Q9781" t="s">
        <v>3251</v>
      </c>
      <c r="R9781" t="s">
        <v>1285</v>
      </c>
      <c r="S9781" t="s">
        <v>34</v>
      </c>
      <c r="T9781" t="s">
        <v>561</v>
      </c>
    </row>
    <row r="9782" spans="1:20">
      <c r="A9782" t="s">
        <v>3251</v>
      </c>
      <c r="B9782" t="s">
        <v>1282</v>
      </c>
      <c r="C9782" t="s">
        <v>3252</v>
      </c>
      <c r="D9782" t="s">
        <v>3253</v>
      </c>
      <c r="E9782" t="s">
        <v>142</v>
      </c>
      <c r="F9782" s="1">
        <v>41609</v>
      </c>
      <c r="G9782" t="s">
        <v>3202</v>
      </c>
      <c r="H9782">
        <v>201504</v>
      </c>
      <c r="I9782" t="s">
        <v>27</v>
      </c>
      <c r="J9782" t="s">
        <v>53</v>
      </c>
      <c r="K9782" t="s">
        <v>37</v>
      </c>
      <c r="L9782" t="s">
        <v>54</v>
      </c>
      <c r="M9782" t="s">
        <v>31</v>
      </c>
      <c r="N9782" t="s">
        <v>49</v>
      </c>
      <c r="O9782">
        <v>-8711.18</v>
      </c>
      <c r="P9782" t="s">
        <v>1282</v>
      </c>
      <c r="Q9782" t="s">
        <v>3251</v>
      </c>
      <c r="R9782" t="s">
        <v>1285</v>
      </c>
      <c r="S9782" t="s">
        <v>34</v>
      </c>
      <c r="T9782" t="s">
        <v>561</v>
      </c>
    </row>
    <row r="9783" spans="1:20">
      <c r="A9783" t="s">
        <v>3251</v>
      </c>
      <c r="B9783" t="s">
        <v>1282</v>
      </c>
      <c r="C9783" t="s">
        <v>3252</v>
      </c>
      <c r="D9783" t="s">
        <v>3253</v>
      </c>
      <c r="E9783" t="s">
        <v>142</v>
      </c>
      <c r="F9783" s="1">
        <v>41609</v>
      </c>
      <c r="G9783" t="s">
        <v>3202</v>
      </c>
      <c r="H9783">
        <v>201504</v>
      </c>
      <c r="I9783" t="s">
        <v>27</v>
      </c>
      <c r="J9783" t="s">
        <v>53</v>
      </c>
      <c r="K9783" t="s">
        <v>38</v>
      </c>
      <c r="L9783" t="s">
        <v>54</v>
      </c>
      <c r="M9783" t="s">
        <v>31</v>
      </c>
      <c r="N9783" t="s">
        <v>48</v>
      </c>
      <c r="O9783">
        <v>27759.74</v>
      </c>
      <c r="P9783" t="s">
        <v>1282</v>
      </c>
      <c r="Q9783" t="s">
        <v>3251</v>
      </c>
      <c r="R9783" t="s">
        <v>1285</v>
      </c>
      <c r="S9783" t="s">
        <v>34</v>
      </c>
      <c r="T9783" t="s">
        <v>561</v>
      </c>
    </row>
    <row r="9784" spans="1:20">
      <c r="A9784" t="s">
        <v>3251</v>
      </c>
      <c r="B9784" t="s">
        <v>1282</v>
      </c>
      <c r="C9784" t="s">
        <v>3252</v>
      </c>
      <c r="D9784" t="s">
        <v>3253</v>
      </c>
      <c r="E9784" t="s">
        <v>142</v>
      </c>
      <c r="F9784" s="1">
        <v>41609</v>
      </c>
      <c r="G9784" t="s">
        <v>3202</v>
      </c>
      <c r="H9784">
        <v>201504</v>
      </c>
      <c r="I9784" t="s">
        <v>27</v>
      </c>
      <c r="J9784" t="s">
        <v>53</v>
      </c>
      <c r="K9784" t="s">
        <v>38</v>
      </c>
      <c r="L9784" t="s">
        <v>54</v>
      </c>
      <c r="M9784" t="s">
        <v>31</v>
      </c>
      <c r="N9784" t="s">
        <v>49</v>
      </c>
      <c r="O9784">
        <v>-27759.74</v>
      </c>
      <c r="P9784" t="s">
        <v>1282</v>
      </c>
      <c r="Q9784" t="s">
        <v>3251</v>
      </c>
      <c r="R9784" t="s">
        <v>1285</v>
      </c>
      <c r="S9784" t="s">
        <v>34</v>
      </c>
      <c r="T9784" t="s">
        <v>561</v>
      </c>
    </row>
    <row r="9785" spans="1:20">
      <c r="A9785" t="s">
        <v>3251</v>
      </c>
      <c r="B9785" t="s">
        <v>1282</v>
      </c>
      <c r="C9785" t="s">
        <v>3252</v>
      </c>
      <c r="D9785" t="s">
        <v>3253</v>
      </c>
      <c r="E9785" t="s">
        <v>142</v>
      </c>
      <c r="F9785" s="1">
        <v>41609</v>
      </c>
      <c r="G9785" t="s">
        <v>3202</v>
      </c>
      <c r="H9785">
        <v>201504</v>
      </c>
      <c r="I9785" t="s">
        <v>27</v>
      </c>
      <c r="J9785" t="s">
        <v>53</v>
      </c>
      <c r="K9785" t="s">
        <v>41</v>
      </c>
      <c r="L9785" t="s">
        <v>54</v>
      </c>
      <c r="M9785" t="s">
        <v>31</v>
      </c>
      <c r="N9785" t="s">
        <v>48</v>
      </c>
      <c r="O9785">
        <v>6281.45</v>
      </c>
      <c r="P9785" t="s">
        <v>1282</v>
      </c>
      <c r="Q9785" t="s">
        <v>3251</v>
      </c>
      <c r="R9785" t="s">
        <v>1285</v>
      </c>
      <c r="S9785" t="s">
        <v>34</v>
      </c>
      <c r="T9785" t="s">
        <v>561</v>
      </c>
    </row>
    <row r="9786" spans="1:20">
      <c r="A9786" t="s">
        <v>3251</v>
      </c>
      <c r="B9786" t="s">
        <v>1282</v>
      </c>
      <c r="C9786" t="s">
        <v>3252</v>
      </c>
      <c r="D9786" t="s">
        <v>3253</v>
      </c>
      <c r="E9786" t="s">
        <v>142</v>
      </c>
      <c r="F9786" s="1">
        <v>41609</v>
      </c>
      <c r="G9786" t="s">
        <v>3202</v>
      </c>
      <c r="H9786">
        <v>201504</v>
      </c>
      <c r="I9786" t="s">
        <v>27</v>
      </c>
      <c r="J9786" t="s">
        <v>53</v>
      </c>
      <c r="K9786" t="s">
        <v>41</v>
      </c>
      <c r="L9786" t="s">
        <v>54</v>
      </c>
      <c r="M9786" t="s">
        <v>31</v>
      </c>
      <c r="N9786" t="s">
        <v>49</v>
      </c>
      <c r="O9786">
        <v>-6281.4800000000005</v>
      </c>
      <c r="P9786" t="s">
        <v>1282</v>
      </c>
      <c r="Q9786" t="s">
        <v>3251</v>
      </c>
      <c r="R9786" t="s">
        <v>1285</v>
      </c>
      <c r="S9786" t="s">
        <v>34</v>
      </c>
      <c r="T9786" t="s">
        <v>561</v>
      </c>
    </row>
    <row r="9787" spans="1:20">
      <c r="A9787" t="s">
        <v>3254</v>
      </c>
      <c r="B9787" t="s">
        <v>2512</v>
      </c>
      <c r="C9787" t="s">
        <v>3255</v>
      </c>
      <c r="D9787" t="s">
        <v>3256</v>
      </c>
      <c r="E9787" t="s">
        <v>25</v>
      </c>
      <c r="F9787" s="1">
        <v>40360</v>
      </c>
      <c r="G9787" t="s">
        <v>3202</v>
      </c>
      <c r="H9787">
        <v>201504</v>
      </c>
      <c r="I9787" t="s">
        <v>27</v>
      </c>
      <c r="J9787" t="s">
        <v>28</v>
      </c>
      <c r="K9787" t="s">
        <v>29</v>
      </c>
      <c r="L9787" t="s">
        <v>30</v>
      </c>
      <c r="M9787" t="s">
        <v>31</v>
      </c>
      <c r="N9787" t="s">
        <v>32</v>
      </c>
      <c r="O9787">
        <v>1576.99</v>
      </c>
      <c r="P9787" t="s">
        <v>2512</v>
      </c>
      <c r="Q9787" t="s">
        <v>3254</v>
      </c>
      <c r="R9787" t="s">
        <v>2515</v>
      </c>
      <c r="S9787" t="s">
        <v>34</v>
      </c>
      <c r="T9787" t="s">
        <v>592</v>
      </c>
    </row>
    <row r="9788" spans="1:20">
      <c r="A9788" t="s">
        <v>3254</v>
      </c>
      <c r="B9788" t="s">
        <v>2512</v>
      </c>
      <c r="C9788" t="s">
        <v>3255</v>
      </c>
      <c r="D9788" t="s">
        <v>3256</v>
      </c>
      <c r="E9788" t="s">
        <v>25</v>
      </c>
      <c r="F9788" s="1">
        <v>40360</v>
      </c>
      <c r="G9788" t="s">
        <v>3202</v>
      </c>
      <c r="H9788">
        <v>201504</v>
      </c>
      <c r="I9788" t="s">
        <v>27</v>
      </c>
      <c r="J9788" t="s">
        <v>28</v>
      </c>
      <c r="K9788" t="s">
        <v>36</v>
      </c>
      <c r="L9788" t="s">
        <v>30</v>
      </c>
      <c r="M9788" t="s">
        <v>31</v>
      </c>
      <c r="N9788" t="s">
        <v>32</v>
      </c>
      <c r="O9788">
        <v>15928.31</v>
      </c>
      <c r="P9788" t="s">
        <v>2512</v>
      </c>
      <c r="Q9788" t="s">
        <v>3254</v>
      </c>
      <c r="R9788" t="s">
        <v>2515</v>
      </c>
      <c r="S9788" t="s">
        <v>34</v>
      </c>
      <c r="T9788" t="s">
        <v>592</v>
      </c>
    </row>
    <row r="9789" spans="1:20">
      <c r="A9789" t="s">
        <v>3254</v>
      </c>
      <c r="B9789" t="s">
        <v>2512</v>
      </c>
      <c r="C9789" t="s">
        <v>3255</v>
      </c>
      <c r="D9789" t="s">
        <v>3256</v>
      </c>
      <c r="E9789" t="s">
        <v>25</v>
      </c>
      <c r="F9789" s="1">
        <v>40360</v>
      </c>
      <c r="G9789" t="s">
        <v>3202</v>
      </c>
      <c r="H9789">
        <v>201504</v>
      </c>
      <c r="I9789" t="s">
        <v>27</v>
      </c>
      <c r="J9789" t="s">
        <v>28</v>
      </c>
      <c r="K9789" t="s">
        <v>39</v>
      </c>
      <c r="L9789" t="s">
        <v>30</v>
      </c>
      <c r="M9789" t="s">
        <v>31</v>
      </c>
      <c r="N9789" t="s">
        <v>32</v>
      </c>
      <c r="O9789">
        <v>2151.48</v>
      </c>
      <c r="P9789" t="s">
        <v>2512</v>
      </c>
      <c r="Q9789" t="s">
        <v>3254</v>
      </c>
      <c r="R9789" t="s">
        <v>2515</v>
      </c>
      <c r="S9789" t="s">
        <v>34</v>
      </c>
      <c r="T9789" t="s">
        <v>592</v>
      </c>
    </row>
    <row r="9790" spans="1:20">
      <c r="A9790" t="s">
        <v>1297</v>
      </c>
      <c r="B9790" t="s">
        <v>1287</v>
      </c>
      <c r="C9790" t="s">
        <v>2769</v>
      </c>
      <c r="D9790" t="s">
        <v>2770</v>
      </c>
      <c r="E9790" t="s">
        <v>600</v>
      </c>
      <c r="F9790" s="1">
        <v>41275</v>
      </c>
      <c r="G9790" t="s">
        <v>3202</v>
      </c>
      <c r="H9790">
        <v>201504</v>
      </c>
      <c r="I9790" t="s">
        <v>27</v>
      </c>
      <c r="J9790" t="s">
        <v>28</v>
      </c>
      <c r="K9790" t="s">
        <v>1805</v>
      </c>
      <c r="L9790" t="s">
        <v>30</v>
      </c>
      <c r="M9790" t="s">
        <v>31</v>
      </c>
      <c r="N9790" t="s">
        <v>48</v>
      </c>
      <c r="O9790">
        <v>89535.7</v>
      </c>
      <c r="P9790" t="s">
        <v>1287</v>
      </c>
      <c r="Q9790" t="s">
        <v>1297</v>
      </c>
      <c r="R9790" t="s">
        <v>1290</v>
      </c>
      <c r="S9790" t="s">
        <v>34</v>
      </c>
      <c r="T9790" t="s">
        <v>592</v>
      </c>
    </row>
    <row r="9791" spans="1:20">
      <c r="A9791" t="s">
        <v>1297</v>
      </c>
      <c r="B9791" t="s">
        <v>1287</v>
      </c>
      <c r="C9791" t="s">
        <v>2769</v>
      </c>
      <c r="D9791" t="s">
        <v>2770</v>
      </c>
      <c r="E9791" t="s">
        <v>600</v>
      </c>
      <c r="F9791" s="1">
        <v>41275</v>
      </c>
      <c r="G9791" t="s">
        <v>3202</v>
      </c>
      <c r="H9791">
        <v>201504</v>
      </c>
      <c r="I9791" t="s">
        <v>27</v>
      </c>
      <c r="J9791" t="s">
        <v>28</v>
      </c>
      <c r="K9791" t="s">
        <v>1805</v>
      </c>
      <c r="L9791" t="s">
        <v>30</v>
      </c>
      <c r="M9791" t="s">
        <v>31</v>
      </c>
      <c r="N9791" t="s">
        <v>49</v>
      </c>
      <c r="O9791">
        <v>-89535.7</v>
      </c>
      <c r="P9791" t="s">
        <v>1287</v>
      </c>
      <c r="Q9791" t="s">
        <v>1297</v>
      </c>
      <c r="R9791" t="s">
        <v>1290</v>
      </c>
      <c r="S9791" t="s">
        <v>34</v>
      </c>
      <c r="T9791" t="s">
        <v>592</v>
      </c>
    </row>
    <row r="9792" spans="1:20">
      <c r="A9792" t="s">
        <v>1286</v>
      </c>
      <c r="B9792" t="s">
        <v>1287</v>
      </c>
      <c r="C9792" t="s">
        <v>1292</v>
      </c>
      <c r="D9792" t="s">
        <v>1293</v>
      </c>
      <c r="E9792" t="s">
        <v>600</v>
      </c>
      <c r="F9792" s="1">
        <v>41044</v>
      </c>
      <c r="G9792" t="s">
        <v>3202</v>
      </c>
      <c r="H9792">
        <v>201504</v>
      </c>
      <c r="I9792" t="s">
        <v>27</v>
      </c>
      <c r="J9792" t="s">
        <v>28</v>
      </c>
      <c r="K9792" t="s">
        <v>1123</v>
      </c>
      <c r="L9792" t="s">
        <v>30</v>
      </c>
      <c r="M9792" t="s">
        <v>31</v>
      </c>
      <c r="N9792" t="s">
        <v>48</v>
      </c>
      <c r="O9792">
        <v>286449.17</v>
      </c>
      <c r="P9792" t="s">
        <v>1287</v>
      </c>
      <c r="Q9792" t="s">
        <v>1286</v>
      </c>
      <c r="R9792" t="s">
        <v>1290</v>
      </c>
      <c r="S9792" t="s">
        <v>34</v>
      </c>
      <c r="T9792" t="s">
        <v>1291</v>
      </c>
    </row>
    <row r="9793" spans="1:20">
      <c r="A9793" t="s">
        <v>1286</v>
      </c>
      <c r="B9793" t="s">
        <v>1287</v>
      </c>
      <c r="C9793" t="s">
        <v>1292</v>
      </c>
      <c r="D9793" t="s">
        <v>1293</v>
      </c>
      <c r="E9793" t="s">
        <v>600</v>
      </c>
      <c r="F9793" s="1">
        <v>41044</v>
      </c>
      <c r="G9793" t="s">
        <v>3202</v>
      </c>
      <c r="H9793">
        <v>201504</v>
      </c>
      <c r="I9793" t="s">
        <v>27</v>
      </c>
      <c r="J9793" t="s">
        <v>28</v>
      </c>
      <c r="K9793" t="s">
        <v>1123</v>
      </c>
      <c r="L9793" t="s">
        <v>30</v>
      </c>
      <c r="M9793" t="s">
        <v>31</v>
      </c>
      <c r="N9793" t="s">
        <v>49</v>
      </c>
      <c r="O9793">
        <v>-286449.17</v>
      </c>
      <c r="P9793" t="s">
        <v>1287</v>
      </c>
      <c r="Q9793" t="s">
        <v>1286</v>
      </c>
      <c r="R9793" t="s">
        <v>1290</v>
      </c>
      <c r="S9793" t="s">
        <v>34</v>
      </c>
      <c r="T9793" t="s">
        <v>1291</v>
      </c>
    </row>
    <row r="9794" spans="1:20">
      <c r="A9794" t="s">
        <v>2762</v>
      </c>
      <c r="B9794" t="s">
        <v>1287</v>
      </c>
      <c r="C9794" t="s">
        <v>2775</v>
      </c>
      <c r="D9794" t="s">
        <v>2776</v>
      </c>
      <c r="E9794" t="s">
        <v>600</v>
      </c>
      <c r="F9794" s="1">
        <v>40910</v>
      </c>
      <c r="G9794" t="s">
        <v>3202</v>
      </c>
      <c r="H9794">
        <v>201504</v>
      </c>
      <c r="I9794" t="s">
        <v>27</v>
      </c>
      <c r="J9794" t="s">
        <v>28</v>
      </c>
      <c r="K9794" t="s">
        <v>1132</v>
      </c>
      <c r="L9794" t="s">
        <v>30</v>
      </c>
      <c r="M9794" t="s">
        <v>31</v>
      </c>
      <c r="N9794" t="s">
        <v>48</v>
      </c>
      <c r="O9794">
        <v>110421.55</v>
      </c>
      <c r="P9794" t="s">
        <v>1287</v>
      </c>
      <c r="Q9794" t="s">
        <v>2762</v>
      </c>
      <c r="R9794" t="s">
        <v>1290</v>
      </c>
      <c r="S9794" t="s">
        <v>34</v>
      </c>
      <c r="T9794" t="s">
        <v>592</v>
      </c>
    </row>
    <row r="9795" spans="1:20">
      <c r="A9795" t="s">
        <v>2762</v>
      </c>
      <c r="B9795" t="s">
        <v>1287</v>
      </c>
      <c r="C9795" t="s">
        <v>2775</v>
      </c>
      <c r="D9795" t="s">
        <v>2776</v>
      </c>
      <c r="E9795" t="s">
        <v>600</v>
      </c>
      <c r="F9795" s="1">
        <v>40910</v>
      </c>
      <c r="G9795" t="s">
        <v>3202</v>
      </c>
      <c r="H9795">
        <v>201504</v>
      </c>
      <c r="I9795" t="s">
        <v>27</v>
      </c>
      <c r="J9795" t="s">
        <v>28</v>
      </c>
      <c r="K9795" t="s">
        <v>1132</v>
      </c>
      <c r="L9795" t="s">
        <v>30</v>
      </c>
      <c r="M9795" t="s">
        <v>31</v>
      </c>
      <c r="N9795" t="s">
        <v>49</v>
      </c>
      <c r="O9795">
        <v>-110421.55</v>
      </c>
      <c r="P9795" t="s">
        <v>1287</v>
      </c>
      <c r="Q9795" t="s">
        <v>2762</v>
      </c>
      <c r="R9795" t="s">
        <v>1290</v>
      </c>
      <c r="S9795" t="s">
        <v>34</v>
      </c>
      <c r="T9795" t="s">
        <v>592</v>
      </c>
    </row>
    <row r="9796" spans="1:20">
      <c r="A9796" t="s">
        <v>1297</v>
      </c>
      <c r="B9796" t="s">
        <v>1287</v>
      </c>
      <c r="C9796" t="s">
        <v>1298</v>
      </c>
      <c r="D9796" t="s">
        <v>1299</v>
      </c>
      <c r="E9796" t="s">
        <v>600</v>
      </c>
      <c r="F9796" s="1">
        <v>41365</v>
      </c>
      <c r="G9796" t="s">
        <v>3202</v>
      </c>
      <c r="H9796">
        <v>201504</v>
      </c>
      <c r="I9796" t="s">
        <v>27</v>
      </c>
      <c r="J9796" t="s">
        <v>28</v>
      </c>
      <c r="K9796" t="s">
        <v>1123</v>
      </c>
      <c r="L9796" t="s">
        <v>30</v>
      </c>
      <c r="M9796" t="s">
        <v>31</v>
      </c>
      <c r="N9796" t="s">
        <v>48</v>
      </c>
      <c r="O9796">
        <v>123103.76000000001</v>
      </c>
      <c r="P9796" t="s">
        <v>1287</v>
      </c>
      <c r="Q9796" t="s">
        <v>1297</v>
      </c>
      <c r="R9796" t="s">
        <v>1290</v>
      </c>
      <c r="S9796" t="s">
        <v>34</v>
      </c>
      <c r="T9796" t="s">
        <v>592</v>
      </c>
    </row>
    <row r="9797" spans="1:20">
      <c r="A9797" t="s">
        <v>1297</v>
      </c>
      <c r="B9797" t="s">
        <v>1287</v>
      </c>
      <c r="C9797" t="s">
        <v>1298</v>
      </c>
      <c r="D9797" t="s">
        <v>1299</v>
      </c>
      <c r="E9797" t="s">
        <v>600</v>
      </c>
      <c r="F9797" s="1">
        <v>41365</v>
      </c>
      <c r="G9797" t="s">
        <v>3202</v>
      </c>
      <c r="H9797">
        <v>201504</v>
      </c>
      <c r="I9797" t="s">
        <v>27</v>
      </c>
      <c r="J9797" t="s">
        <v>28</v>
      </c>
      <c r="K9797" t="s">
        <v>1123</v>
      </c>
      <c r="L9797" t="s">
        <v>30</v>
      </c>
      <c r="M9797" t="s">
        <v>31</v>
      </c>
      <c r="N9797" t="s">
        <v>49</v>
      </c>
      <c r="O9797">
        <v>-123103.76000000001</v>
      </c>
      <c r="P9797" t="s">
        <v>1287</v>
      </c>
      <c r="Q9797" t="s">
        <v>1297</v>
      </c>
      <c r="R9797" t="s">
        <v>1290</v>
      </c>
      <c r="S9797" t="s">
        <v>34</v>
      </c>
      <c r="T9797" t="s">
        <v>592</v>
      </c>
    </row>
    <row r="9798" spans="1:20">
      <c r="A9798" t="s">
        <v>1305</v>
      </c>
      <c r="B9798" t="s">
        <v>1306</v>
      </c>
      <c r="C9798" t="s">
        <v>1307</v>
      </c>
      <c r="D9798" t="s">
        <v>1308</v>
      </c>
      <c r="E9798" t="s">
        <v>25</v>
      </c>
      <c r="F9798" s="1">
        <v>40422</v>
      </c>
      <c r="G9798" t="s">
        <v>3202</v>
      </c>
      <c r="H9798">
        <v>201504</v>
      </c>
      <c r="I9798" t="s">
        <v>27</v>
      </c>
      <c r="J9798" t="s">
        <v>53</v>
      </c>
      <c r="K9798" t="s">
        <v>29</v>
      </c>
      <c r="L9798" t="s">
        <v>54</v>
      </c>
      <c r="M9798" t="s">
        <v>31</v>
      </c>
      <c r="N9798" t="s">
        <v>32</v>
      </c>
      <c r="O9798">
        <v>12502.03</v>
      </c>
      <c r="P9798" t="s">
        <v>1306</v>
      </c>
      <c r="Q9798" t="s">
        <v>1305</v>
      </c>
      <c r="R9798" t="s">
        <v>1309</v>
      </c>
      <c r="S9798" t="s">
        <v>34</v>
      </c>
      <c r="T9798" t="s">
        <v>561</v>
      </c>
    </row>
    <row r="9799" spans="1:20">
      <c r="A9799" t="s">
        <v>1305</v>
      </c>
      <c r="B9799" t="s">
        <v>1306</v>
      </c>
      <c r="C9799" t="s">
        <v>1307</v>
      </c>
      <c r="D9799" t="s">
        <v>1308</v>
      </c>
      <c r="E9799" t="s">
        <v>25</v>
      </c>
      <c r="F9799" s="1">
        <v>40422</v>
      </c>
      <c r="G9799" t="s">
        <v>3202</v>
      </c>
      <c r="H9799">
        <v>201504</v>
      </c>
      <c r="I9799" t="s">
        <v>27</v>
      </c>
      <c r="J9799" t="s">
        <v>53</v>
      </c>
      <c r="K9799" t="s">
        <v>36</v>
      </c>
      <c r="L9799" t="s">
        <v>54</v>
      </c>
      <c r="M9799" t="s">
        <v>31</v>
      </c>
      <c r="N9799" t="s">
        <v>32</v>
      </c>
      <c r="O9799">
        <v>17128.650000000001</v>
      </c>
      <c r="P9799" t="s">
        <v>1306</v>
      </c>
      <c r="Q9799" t="s">
        <v>1305</v>
      </c>
      <c r="R9799" t="s">
        <v>1309</v>
      </c>
      <c r="S9799" t="s">
        <v>34</v>
      </c>
      <c r="T9799" t="s">
        <v>561</v>
      </c>
    </row>
    <row r="9800" spans="1:20">
      <c r="A9800" t="s">
        <v>1305</v>
      </c>
      <c r="B9800" t="s">
        <v>1306</v>
      </c>
      <c r="C9800" t="s">
        <v>1307</v>
      </c>
      <c r="D9800" t="s">
        <v>1308</v>
      </c>
      <c r="E9800" t="s">
        <v>25</v>
      </c>
      <c r="F9800" s="1">
        <v>40422</v>
      </c>
      <c r="G9800" t="s">
        <v>3202</v>
      </c>
      <c r="H9800">
        <v>201504</v>
      </c>
      <c r="I9800" t="s">
        <v>27</v>
      </c>
      <c r="J9800" t="s">
        <v>53</v>
      </c>
      <c r="K9800" t="s">
        <v>38</v>
      </c>
      <c r="L9800" t="s">
        <v>54</v>
      </c>
      <c r="M9800" t="s">
        <v>31</v>
      </c>
      <c r="N9800" t="s">
        <v>32</v>
      </c>
      <c r="O9800">
        <v>547.46</v>
      </c>
      <c r="P9800" t="s">
        <v>1306</v>
      </c>
      <c r="Q9800" t="s">
        <v>1305</v>
      </c>
      <c r="R9800" t="s">
        <v>1309</v>
      </c>
      <c r="S9800" t="s">
        <v>34</v>
      </c>
      <c r="T9800" t="s">
        <v>561</v>
      </c>
    </row>
    <row r="9801" spans="1:20">
      <c r="A9801" t="s">
        <v>1305</v>
      </c>
      <c r="B9801" t="s">
        <v>1306</v>
      </c>
      <c r="C9801" t="s">
        <v>1307</v>
      </c>
      <c r="D9801" t="s">
        <v>1308</v>
      </c>
      <c r="E9801" t="s">
        <v>25</v>
      </c>
      <c r="F9801" s="1">
        <v>40422</v>
      </c>
      <c r="G9801" t="s">
        <v>3202</v>
      </c>
      <c r="H9801">
        <v>201504</v>
      </c>
      <c r="I9801" t="s">
        <v>27</v>
      </c>
      <c r="J9801" t="s">
        <v>53</v>
      </c>
      <c r="K9801" t="s">
        <v>39</v>
      </c>
      <c r="L9801" t="s">
        <v>54</v>
      </c>
      <c r="M9801" t="s">
        <v>31</v>
      </c>
      <c r="N9801" t="s">
        <v>32</v>
      </c>
      <c r="O9801">
        <v>206.77</v>
      </c>
      <c r="P9801" t="s">
        <v>1306</v>
      </c>
      <c r="Q9801" t="s">
        <v>1305</v>
      </c>
      <c r="R9801" t="s">
        <v>1309</v>
      </c>
      <c r="S9801" t="s">
        <v>34</v>
      </c>
      <c r="T9801" t="s">
        <v>561</v>
      </c>
    </row>
    <row r="9802" spans="1:20">
      <c r="A9802" t="s">
        <v>1305</v>
      </c>
      <c r="B9802" t="s">
        <v>1306</v>
      </c>
      <c r="C9802" t="s">
        <v>1307</v>
      </c>
      <c r="D9802" t="s">
        <v>1308</v>
      </c>
      <c r="E9802" t="s">
        <v>25</v>
      </c>
      <c r="F9802" s="1">
        <v>40422</v>
      </c>
      <c r="G9802" t="s">
        <v>3202</v>
      </c>
      <c r="H9802">
        <v>201504</v>
      </c>
      <c r="I9802" t="s">
        <v>27</v>
      </c>
      <c r="J9802" t="s">
        <v>53</v>
      </c>
      <c r="K9802" t="s">
        <v>40</v>
      </c>
      <c r="L9802" t="s">
        <v>54</v>
      </c>
      <c r="M9802" t="s">
        <v>31</v>
      </c>
      <c r="N9802" t="s">
        <v>32</v>
      </c>
      <c r="O9802">
        <v>1389.8600000000001</v>
      </c>
      <c r="P9802" t="s">
        <v>1306</v>
      </c>
      <c r="Q9802" t="s">
        <v>1305</v>
      </c>
      <c r="R9802" t="s">
        <v>1309</v>
      </c>
      <c r="S9802" t="s">
        <v>34</v>
      </c>
      <c r="T9802" t="s">
        <v>561</v>
      </c>
    </row>
    <row r="9803" spans="1:20">
      <c r="A9803" t="s">
        <v>1305</v>
      </c>
      <c r="B9803" t="s">
        <v>1306</v>
      </c>
      <c r="C9803" t="s">
        <v>1310</v>
      </c>
      <c r="D9803" t="s">
        <v>1311</v>
      </c>
      <c r="E9803" t="s">
        <v>25</v>
      </c>
      <c r="F9803" s="1">
        <v>40422</v>
      </c>
      <c r="G9803" t="s">
        <v>3202</v>
      </c>
      <c r="H9803">
        <v>201504</v>
      </c>
      <c r="I9803" t="s">
        <v>27</v>
      </c>
      <c r="J9803" t="s">
        <v>28</v>
      </c>
      <c r="K9803" t="s">
        <v>29</v>
      </c>
      <c r="L9803" t="s">
        <v>30</v>
      </c>
      <c r="M9803" t="s">
        <v>31</v>
      </c>
      <c r="N9803" t="s">
        <v>32</v>
      </c>
      <c r="O9803">
        <v>23772.34</v>
      </c>
      <c r="P9803" t="s">
        <v>1306</v>
      </c>
      <c r="Q9803" t="s">
        <v>1305</v>
      </c>
      <c r="R9803" t="s">
        <v>1309</v>
      </c>
      <c r="S9803" t="s">
        <v>34</v>
      </c>
      <c r="T9803" t="s">
        <v>561</v>
      </c>
    </row>
    <row r="9804" spans="1:20">
      <c r="A9804" t="s">
        <v>1305</v>
      </c>
      <c r="B9804" t="s">
        <v>1306</v>
      </c>
      <c r="C9804" t="s">
        <v>1310</v>
      </c>
      <c r="D9804" t="s">
        <v>1311</v>
      </c>
      <c r="E9804" t="s">
        <v>25</v>
      </c>
      <c r="F9804" s="1">
        <v>40422</v>
      </c>
      <c r="G9804" t="s">
        <v>3202</v>
      </c>
      <c r="H9804">
        <v>201504</v>
      </c>
      <c r="I9804" t="s">
        <v>27</v>
      </c>
      <c r="J9804" t="s">
        <v>28</v>
      </c>
      <c r="K9804" t="s">
        <v>36</v>
      </c>
      <c r="L9804" t="s">
        <v>30</v>
      </c>
      <c r="M9804" t="s">
        <v>31</v>
      </c>
      <c r="N9804" t="s">
        <v>32</v>
      </c>
      <c r="O9804">
        <v>75037.61</v>
      </c>
      <c r="P9804" t="s">
        <v>1306</v>
      </c>
      <c r="Q9804" t="s">
        <v>1305</v>
      </c>
      <c r="R9804" t="s">
        <v>1309</v>
      </c>
      <c r="S9804" t="s">
        <v>34</v>
      </c>
      <c r="T9804" t="s">
        <v>561</v>
      </c>
    </row>
    <row r="9805" spans="1:20">
      <c r="A9805" t="s">
        <v>1305</v>
      </c>
      <c r="B9805" t="s">
        <v>1306</v>
      </c>
      <c r="C9805" t="s">
        <v>1310</v>
      </c>
      <c r="D9805" t="s">
        <v>1311</v>
      </c>
      <c r="E9805" t="s">
        <v>25</v>
      </c>
      <c r="F9805" s="1">
        <v>40422</v>
      </c>
      <c r="G9805" t="s">
        <v>3202</v>
      </c>
      <c r="H9805">
        <v>201504</v>
      </c>
      <c r="I9805" t="s">
        <v>27</v>
      </c>
      <c r="J9805" t="s">
        <v>28</v>
      </c>
      <c r="K9805" t="s">
        <v>37</v>
      </c>
      <c r="L9805" t="s">
        <v>30</v>
      </c>
      <c r="M9805" t="s">
        <v>31</v>
      </c>
      <c r="N9805" t="s">
        <v>32</v>
      </c>
      <c r="O9805">
        <v>-0.02</v>
      </c>
      <c r="P9805" t="s">
        <v>1306</v>
      </c>
      <c r="Q9805" t="s">
        <v>1305</v>
      </c>
      <c r="R9805" t="s">
        <v>1309</v>
      </c>
      <c r="S9805" t="s">
        <v>34</v>
      </c>
      <c r="T9805" t="s">
        <v>561</v>
      </c>
    </row>
    <row r="9806" spans="1:20">
      <c r="A9806" t="s">
        <v>1305</v>
      </c>
      <c r="B9806" t="s">
        <v>1306</v>
      </c>
      <c r="C9806" t="s">
        <v>1310</v>
      </c>
      <c r="D9806" t="s">
        <v>1311</v>
      </c>
      <c r="E9806" t="s">
        <v>25</v>
      </c>
      <c r="F9806" s="1">
        <v>40422</v>
      </c>
      <c r="G9806" t="s">
        <v>3202</v>
      </c>
      <c r="H9806">
        <v>201504</v>
      </c>
      <c r="I9806" t="s">
        <v>27</v>
      </c>
      <c r="J9806" t="s">
        <v>28</v>
      </c>
      <c r="K9806" t="s">
        <v>38</v>
      </c>
      <c r="L9806" t="s">
        <v>30</v>
      </c>
      <c r="M9806" t="s">
        <v>31</v>
      </c>
      <c r="N9806" t="s">
        <v>32</v>
      </c>
      <c r="O9806">
        <v>10700.23</v>
      </c>
      <c r="P9806" t="s">
        <v>1306</v>
      </c>
      <c r="Q9806" t="s">
        <v>1305</v>
      </c>
      <c r="R9806" t="s">
        <v>1309</v>
      </c>
      <c r="S9806" t="s">
        <v>34</v>
      </c>
      <c r="T9806" t="s">
        <v>561</v>
      </c>
    </row>
    <row r="9807" spans="1:20">
      <c r="A9807" t="s">
        <v>1305</v>
      </c>
      <c r="B9807" t="s">
        <v>1306</v>
      </c>
      <c r="C9807" t="s">
        <v>1310</v>
      </c>
      <c r="D9807" t="s">
        <v>1311</v>
      </c>
      <c r="E9807" t="s">
        <v>25</v>
      </c>
      <c r="F9807" s="1">
        <v>40422</v>
      </c>
      <c r="G9807" t="s">
        <v>3202</v>
      </c>
      <c r="H9807">
        <v>201504</v>
      </c>
      <c r="I9807" t="s">
        <v>27</v>
      </c>
      <c r="J9807" t="s">
        <v>28</v>
      </c>
      <c r="K9807" t="s">
        <v>39</v>
      </c>
      <c r="L9807" t="s">
        <v>30</v>
      </c>
      <c r="M9807" t="s">
        <v>31</v>
      </c>
      <c r="N9807" t="s">
        <v>32</v>
      </c>
      <c r="O9807">
        <v>-0.25</v>
      </c>
      <c r="P9807" t="s">
        <v>1306</v>
      </c>
      <c r="Q9807" t="s">
        <v>1305</v>
      </c>
      <c r="R9807" t="s">
        <v>1309</v>
      </c>
      <c r="S9807" t="s">
        <v>34</v>
      </c>
      <c r="T9807" t="s">
        <v>561</v>
      </c>
    </row>
    <row r="9808" spans="1:20">
      <c r="A9808" t="s">
        <v>1305</v>
      </c>
      <c r="B9808" t="s">
        <v>1306</v>
      </c>
      <c r="C9808" t="s">
        <v>1310</v>
      </c>
      <c r="D9808" t="s">
        <v>1311</v>
      </c>
      <c r="E9808" t="s">
        <v>25</v>
      </c>
      <c r="F9808" s="1">
        <v>40422</v>
      </c>
      <c r="G9808" t="s">
        <v>3202</v>
      </c>
      <c r="H9808">
        <v>201504</v>
      </c>
      <c r="I9808" t="s">
        <v>27</v>
      </c>
      <c r="J9808" t="s">
        <v>28</v>
      </c>
      <c r="K9808" t="s">
        <v>40</v>
      </c>
      <c r="L9808" t="s">
        <v>30</v>
      </c>
      <c r="M9808" t="s">
        <v>31</v>
      </c>
      <c r="N9808" t="s">
        <v>32</v>
      </c>
      <c r="O9808">
        <v>9836.6200000000008</v>
      </c>
      <c r="P9808" t="s">
        <v>1306</v>
      </c>
      <c r="Q9808" t="s">
        <v>1305</v>
      </c>
      <c r="R9808" t="s">
        <v>1309</v>
      </c>
      <c r="S9808" t="s">
        <v>34</v>
      </c>
      <c r="T9808" t="s">
        <v>561</v>
      </c>
    </row>
    <row r="9809" spans="1:20">
      <c r="A9809" t="s">
        <v>1305</v>
      </c>
      <c r="B9809" t="s">
        <v>1306</v>
      </c>
      <c r="C9809" t="s">
        <v>1310</v>
      </c>
      <c r="D9809" t="s">
        <v>1311</v>
      </c>
      <c r="E9809" t="s">
        <v>25</v>
      </c>
      <c r="F9809" s="1">
        <v>40422</v>
      </c>
      <c r="G9809" t="s">
        <v>3202</v>
      </c>
      <c r="H9809">
        <v>201504</v>
      </c>
      <c r="I9809" t="s">
        <v>27</v>
      </c>
      <c r="J9809" t="s">
        <v>28</v>
      </c>
      <c r="K9809" t="s">
        <v>41</v>
      </c>
      <c r="L9809" t="s">
        <v>30</v>
      </c>
      <c r="M9809" t="s">
        <v>31</v>
      </c>
      <c r="N9809" t="s">
        <v>32</v>
      </c>
      <c r="O9809">
        <v>13394.07</v>
      </c>
      <c r="P9809" t="s">
        <v>1306</v>
      </c>
      <c r="Q9809" t="s">
        <v>1305</v>
      </c>
      <c r="R9809" t="s">
        <v>1309</v>
      </c>
      <c r="S9809" t="s">
        <v>34</v>
      </c>
      <c r="T9809" t="s">
        <v>561</v>
      </c>
    </row>
    <row r="9810" spans="1:20">
      <c r="A9810" t="s">
        <v>1305</v>
      </c>
      <c r="B9810" t="s">
        <v>1306</v>
      </c>
      <c r="C9810" t="s">
        <v>1310</v>
      </c>
      <c r="D9810" t="s">
        <v>1311</v>
      </c>
      <c r="E9810" t="s">
        <v>25</v>
      </c>
      <c r="F9810" s="1">
        <v>40422</v>
      </c>
      <c r="G9810" t="s">
        <v>3202</v>
      </c>
      <c r="H9810">
        <v>201504</v>
      </c>
      <c r="I9810" t="s">
        <v>27</v>
      </c>
      <c r="J9810" t="s">
        <v>28</v>
      </c>
      <c r="K9810" t="s">
        <v>44</v>
      </c>
      <c r="L9810" t="s">
        <v>30</v>
      </c>
      <c r="M9810" t="s">
        <v>31</v>
      </c>
      <c r="N9810" t="s">
        <v>32</v>
      </c>
      <c r="O9810">
        <v>0.01</v>
      </c>
      <c r="P9810" t="s">
        <v>1306</v>
      </c>
      <c r="Q9810" t="s">
        <v>1305</v>
      </c>
      <c r="R9810" t="s">
        <v>1309</v>
      </c>
      <c r="S9810" t="s">
        <v>34</v>
      </c>
      <c r="T9810" t="s">
        <v>561</v>
      </c>
    </row>
    <row r="9811" spans="1:20">
      <c r="A9811" t="s">
        <v>1312</v>
      </c>
      <c r="B9811" t="s">
        <v>1313</v>
      </c>
      <c r="C9811" t="s">
        <v>1314</v>
      </c>
      <c r="D9811" t="s">
        <v>1315</v>
      </c>
      <c r="E9811" t="s">
        <v>142</v>
      </c>
      <c r="F9811" s="1">
        <v>40695</v>
      </c>
      <c r="G9811" t="s">
        <v>3202</v>
      </c>
      <c r="H9811">
        <v>201504</v>
      </c>
      <c r="I9811" t="s">
        <v>27</v>
      </c>
      <c r="J9811" t="s">
        <v>53</v>
      </c>
      <c r="K9811" t="s">
        <v>589</v>
      </c>
      <c r="L9811" t="s">
        <v>54</v>
      </c>
      <c r="M9811" t="s">
        <v>1316</v>
      </c>
      <c r="N9811" t="s">
        <v>32</v>
      </c>
      <c r="O9811">
        <v>19257.330000000002</v>
      </c>
      <c r="P9811" t="s">
        <v>1313</v>
      </c>
      <c r="Q9811" t="s">
        <v>1312</v>
      </c>
      <c r="R9811" t="s">
        <v>1317</v>
      </c>
      <c r="S9811" t="s">
        <v>34</v>
      </c>
      <c r="T9811" t="s">
        <v>561</v>
      </c>
    </row>
    <row r="9812" spans="1:20">
      <c r="A9812" t="s">
        <v>1312</v>
      </c>
      <c r="B9812" t="s">
        <v>1313</v>
      </c>
      <c r="C9812" t="s">
        <v>1314</v>
      </c>
      <c r="D9812" t="s">
        <v>1315</v>
      </c>
      <c r="E9812" t="s">
        <v>142</v>
      </c>
      <c r="F9812" s="1">
        <v>40695</v>
      </c>
      <c r="G9812" t="s">
        <v>3202</v>
      </c>
      <c r="H9812">
        <v>201504</v>
      </c>
      <c r="I9812" t="s">
        <v>27</v>
      </c>
      <c r="J9812" t="s">
        <v>53</v>
      </c>
      <c r="K9812" t="s">
        <v>143</v>
      </c>
      <c r="L9812" t="s">
        <v>54</v>
      </c>
      <c r="M9812" t="s">
        <v>1316</v>
      </c>
      <c r="N9812" t="s">
        <v>32</v>
      </c>
      <c r="O9812">
        <v>57771.99</v>
      </c>
      <c r="P9812" t="s">
        <v>1313</v>
      </c>
      <c r="Q9812" t="s">
        <v>1312</v>
      </c>
      <c r="R9812" t="s">
        <v>1317</v>
      </c>
      <c r="S9812" t="s">
        <v>34</v>
      </c>
      <c r="T9812" t="s">
        <v>561</v>
      </c>
    </row>
    <row r="9813" spans="1:20">
      <c r="A9813" t="s">
        <v>3257</v>
      </c>
      <c r="B9813" t="s">
        <v>1313</v>
      </c>
      <c r="C9813" t="s">
        <v>3258</v>
      </c>
      <c r="D9813" t="s">
        <v>3259</v>
      </c>
      <c r="E9813" t="s">
        <v>142</v>
      </c>
      <c r="F9813" s="1">
        <v>40884</v>
      </c>
      <c r="G9813" t="s">
        <v>3202</v>
      </c>
      <c r="H9813">
        <v>201504</v>
      </c>
      <c r="I9813" t="s">
        <v>27</v>
      </c>
      <c r="J9813" t="s">
        <v>53</v>
      </c>
      <c r="K9813" t="s">
        <v>29</v>
      </c>
      <c r="L9813" t="s">
        <v>54</v>
      </c>
      <c r="M9813" t="s">
        <v>31</v>
      </c>
      <c r="N9813" t="s">
        <v>48</v>
      </c>
      <c r="O9813">
        <v>69981.509999999995</v>
      </c>
      <c r="P9813" t="s">
        <v>1313</v>
      </c>
      <c r="Q9813" t="s">
        <v>3257</v>
      </c>
      <c r="R9813" t="s">
        <v>1317</v>
      </c>
      <c r="S9813" t="s">
        <v>34</v>
      </c>
      <c r="T9813" t="s">
        <v>561</v>
      </c>
    </row>
    <row r="9814" spans="1:20">
      <c r="A9814" t="s">
        <v>3257</v>
      </c>
      <c r="B9814" t="s">
        <v>1313</v>
      </c>
      <c r="C9814" t="s">
        <v>3258</v>
      </c>
      <c r="D9814" t="s">
        <v>3259</v>
      </c>
      <c r="E9814" t="s">
        <v>142</v>
      </c>
      <c r="F9814" s="1">
        <v>40884</v>
      </c>
      <c r="G9814" t="s">
        <v>3202</v>
      </c>
      <c r="H9814">
        <v>201504</v>
      </c>
      <c r="I9814" t="s">
        <v>27</v>
      </c>
      <c r="J9814" t="s">
        <v>53</v>
      </c>
      <c r="K9814" t="s">
        <v>29</v>
      </c>
      <c r="L9814" t="s">
        <v>54</v>
      </c>
      <c r="M9814" t="s">
        <v>31</v>
      </c>
      <c r="N9814" t="s">
        <v>49</v>
      </c>
      <c r="O9814">
        <v>-69981.490000000005</v>
      </c>
      <c r="P9814" t="s">
        <v>1313</v>
      </c>
      <c r="Q9814" t="s">
        <v>3257</v>
      </c>
      <c r="R9814" t="s">
        <v>1317</v>
      </c>
      <c r="S9814" t="s">
        <v>34</v>
      </c>
      <c r="T9814" t="s">
        <v>561</v>
      </c>
    </row>
    <row r="9815" spans="1:20">
      <c r="A9815" t="s">
        <v>3257</v>
      </c>
      <c r="B9815" t="s">
        <v>1313</v>
      </c>
      <c r="C9815" t="s">
        <v>3258</v>
      </c>
      <c r="D9815" t="s">
        <v>3259</v>
      </c>
      <c r="E9815" t="s">
        <v>142</v>
      </c>
      <c r="F9815" s="1">
        <v>40884</v>
      </c>
      <c r="G9815" t="s">
        <v>3202</v>
      </c>
      <c r="H9815">
        <v>201504</v>
      </c>
      <c r="I9815" t="s">
        <v>27</v>
      </c>
      <c r="J9815" t="s">
        <v>53</v>
      </c>
      <c r="K9815" t="s">
        <v>36</v>
      </c>
      <c r="L9815" t="s">
        <v>54</v>
      </c>
      <c r="M9815" t="s">
        <v>31</v>
      </c>
      <c r="N9815" t="s">
        <v>48</v>
      </c>
      <c r="O9815">
        <v>92632.6</v>
      </c>
      <c r="P9815" t="s">
        <v>1313</v>
      </c>
      <c r="Q9815" t="s">
        <v>3257</v>
      </c>
      <c r="R9815" t="s">
        <v>1317</v>
      </c>
      <c r="S9815" t="s">
        <v>34</v>
      </c>
      <c r="T9815" t="s">
        <v>561</v>
      </c>
    </row>
    <row r="9816" spans="1:20">
      <c r="A9816" t="s">
        <v>3257</v>
      </c>
      <c r="B9816" t="s">
        <v>1313</v>
      </c>
      <c r="C9816" t="s">
        <v>3258</v>
      </c>
      <c r="D9816" t="s">
        <v>3259</v>
      </c>
      <c r="E9816" t="s">
        <v>142</v>
      </c>
      <c r="F9816" s="1">
        <v>40884</v>
      </c>
      <c r="G9816" t="s">
        <v>3202</v>
      </c>
      <c r="H9816">
        <v>201504</v>
      </c>
      <c r="I9816" t="s">
        <v>27</v>
      </c>
      <c r="J9816" t="s">
        <v>53</v>
      </c>
      <c r="K9816" t="s">
        <v>36</v>
      </c>
      <c r="L9816" t="s">
        <v>54</v>
      </c>
      <c r="M9816" t="s">
        <v>31</v>
      </c>
      <c r="N9816" t="s">
        <v>49</v>
      </c>
      <c r="O9816">
        <v>-92632.59</v>
      </c>
      <c r="P9816" t="s">
        <v>1313</v>
      </c>
      <c r="Q9816" t="s">
        <v>3257</v>
      </c>
      <c r="R9816" t="s">
        <v>1317</v>
      </c>
      <c r="S9816" t="s">
        <v>34</v>
      </c>
      <c r="T9816" t="s">
        <v>561</v>
      </c>
    </row>
    <row r="9817" spans="1:20">
      <c r="A9817" t="s">
        <v>3257</v>
      </c>
      <c r="B9817" t="s">
        <v>1313</v>
      </c>
      <c r="C9817" t="s">
        <v>3258</v>
      </c>
      <c r="D9817" t="s">
        <v>3259</v>
      </c>
      <c r="E9817" t="s">
        <v>142</v>
      </c>
      <c r="F9817" s="1">
        <v>40884</v>
      </c>
      <c r="G9817" t="s">
        <v>3202</v>
      </c>
      <c r="H9817">
        <v>201504</v>
      </c>
      <c r="I9817" t="s">
        <v>27</v>
      </c>
      <c r="J9817" t="s">
        <v>53</v>
      </c>
      <c r="K9817" t="s">
        <v>37</v>
      </c>
      <c r="L9817" t="s">
        <v>54</v>
      </c>
      <c r="M9817" t="s">
        <v>31</v>
      </c>
      <c r="N9817" t="s">
        <v>48</v>
      </c>
      <c r="O9817">
        <v>1646.22</v>
      </c>
      <c r="P9817" t="s">
        <v>1313</v>
      </c>
      <c r="Q9817" t="s">
        <v>3257</v>
      </c>
      <c r="R9817" t="s">
        <v>1317</v>
      </c>
      <c r="S9817" t="s">
        <v>34</v>
      </c>
      <c r="T9817" t="s">
        <v>561</v>
      </c>
    </row>
    <row r="9818" spans="1:20">
      <c r="A9818" t="s">
        <v>3257</v>
      </c>
      <c r="B9818" t="s">
        <v>1313</v>
      </c>
      <c r="C9818" t="s">
        <v>3258</v>
      </c>
      <c r="D9818" t="s">
        <v>3259</v>
      </c>
      <c r="E9818" t="s">
        <v>142</v>
      </c>
      <c r="F9818" s="1">
        <v>40884</v>
      </c>
      <c r="G9818" t="s">
        <v>3202</v>
      </c>
      <c r="H9818">
        <v>201504</v>
      </c>
      <c r="I9818" t="s">
        <v>27</v>
      </c>
      <c r="J9818" t="s">
        <v>53</v>
      </c>
      <c r="K9818" t="s">
        <v>37</v>
      </c>
      <c r="L9818" t="s">
        <v>54</v>
      </c>
      <c r="M9818" t="s">
        <v>31</v>
      </c>
      <c r="N9818" t="s">
        <v>49</v>
      </c>
      <c r="O9818">
        <v>-1646.25</v>
      </c>
      <c r="P9818" t="s">
        <v>1313</v>
      </c>
      <c r="Q9818" t="s">
        <v>3257</v>
      </c>
      <c r="R9818" t="s">
        <v>1317</v>
      </c>
      <c r="S9818" t="s">
        <v>34</v>
      </c>
      <c r="T9818" t="s">
        <v>561</v>
      </c>
    </row>
    <row r="9819" spans="1:20">
      <c r="A9819" t="s">
        <v>3257</v>
      </c>
      <c r="B9819" t="s">
        <v>1313</v>
      </c>
      <c r="C9819" t="s">
        <v>3258</v>
      </c>
      <c r="D9819" t="s">
        <v>3259</v>
      </c>
      <c r="E9819" t="s">
        <v>142</v>
      </c>
      <c r="F9819" s="1">
        <v>40884</v>
      </c>
      <c r="G9819" t="s">
        <v>3202</v>
      </c>
      <c r="H9819">
        <v>201504</v>
      </c>
      <c r="I9819" t="s">
        <v>27</v>
      </c>
      <c r="J9819" t="s">
        <v>53</v>
      </c>
      <c r="K9819" t="s">
        <v>38</v>
      </c>
      <c r="L9819" t="s">
        <v>54</v>
      </c>
      <c r="M9819" t="s">
        <v>31</v>
      </c>
      <c r="N9819" t="s">
        <v>48</v>
      </c>
      <c r="O9819">
        <v>6072.51</v>
      </c>
      <c r="P9819" t="s">
        <v>1313</v>
      </c>
      <c r="Q9819" t="s">
        <v>3257</v>
      </c>
      <c r="R9819" t="s">
        <v>1317</v>
      </c>
      <c r="S9819" t="s">
        <v>34</v>
      </c>
      <c r="T9819" t="s">
        <v>561</v>
      </c>
    </row>
    <row r="9820" spans="1:20">
      <c r="A9820" t="s">
        <v>3257</v>
      </c>
      <c r="B9820" t="s">
        <v>1313</v>
      </c>
      <c r="C9820" t="s">
        <v>3258</v>
      </c>
      <c r="D9820" t="s">
        <v>3259</v>
      </c>
      <c r="E9820" t="s">
        <v>142</v>
      </c>
      <c r="F9820" s="1">
        <v>40884</v>
      </c>
      <c r="G9820" t="s">
        <v>3202</v>
      </c>
      <c r="H9820">
        <v>201504</v>
      </c>
      <c r="I9820" t="s">
        <v>27</v>
      </c>
      <c r="J9820" t="s">
        <v>53</v>
      </c>
      <c r="K9820" t="s">
        <v>38</v>
      </c>
      <c r="L9820" t="s">
        <v>54</v>
      </c>
      <c r="M9820" t="s">
        <v>31</v>
      </c>
      <c r="N9820" t="s">
        <v>49</v>
      </c>
      <c r="O9820">
        <v>-6072.49</v>
      </c>
      <c r="P9820" t="s">
        <v>1313</v>
      </c>
      <c r="Q9820" t="s">
        <v>3257</v>
      </c>
      <c r="R9820" t="s">
        <v>1317</v>
      </c>
      <c r="S9820" t="s">
        <v>34</v>
      </c>
      <c r="T9820" t="s">
        <v>561</v>
      </c>
    </row>
    <row r="9821" spans="1:20">
      <c r="A9821" t="s">
        <v>3257</v>
      </c>
      <c r="B9821" t="s">
        <v>1313</v>
      </c>
      <c r="C9821" t="s">
        <v>3258</v>
      </c>
      <c r="D9821" t="s">
        <v>3259</v>
      </c>
      <c r="E9821" t="s">
        <v>142</v>
      </c>
      <c r="F9821" s="1">
        <v>40884</v>
      </c>
      <c r="G9821" t="s">
        <v>3202</v>
      </c>
      <c r="H9821">
        <v>201504</v>
      </c>
      <c r="I9821" t="s">
        <v>27</v>
      </c>
      <c r="J9821" t="s">
        <v>53</v>
      </c>
      <c r="K9821" t="s">
        <v>39</v>
      </c>
      <c r="L9821" t="s">
        <v>54</v>
      </c>
      <c r="M9821" t="s">
        <v>31</v>
      </c>
      <c r="N9821" t="s">
        <v>48</v>
      </c>
      <c r="O9821">
        <v>1047.3499999999999</v>
      </c>
      <c r="P9821" t="s">
        <v>1313</v>
      </c>
      <c r="Q9821" t="s">
        <v>3257</v>
      </c>
      <c r="R9821" t="s">
        <v>1317</v>
      </c>
      <c r="S9821" t="s">
        <v>34</v>
      </c>
      <c r="T9821" t="s">
        <v>561</v>
      </c>
    </row>
    <row r="9822" spans="1:20">
      <c r="A9822" t="s">
        <v>3257</v>
      </c>
      <c r="B9822" t="s">
        <v>1313</v>
      </c>
      <c r="C9822" t="s">
        <v>3258</v>
      </c>
      <c r="D9822" t="s">
        <v>3259</v>
      </c>
      <c r="E9822" t="s">
        <v>142</v>
      </c>
      <c r="F9822" s="1">
        <v>40884</v>
      </c>
      <c r="G9822" t="s">
        <v>3202</v>
      </c>
      <c r="H9822">
        <v>201504</v>
      </c>
      <c r="I9822" t="s">
        <v>27</v>
      </c>
      <c r="J9822" t="s">
        <v>53</v>
      </c>
      <c r="K9822" t="s">
        <v>39</v>
      </c>
      <c r="L9822" t="s">
        <v>54</v>
      </c>
      <c r="M9822" t="s">
        <v>31</v>
      </c>
      <c r="N9822" t="s">
        <v>49</v>
      </c>
      <c r="O9822">
        <v>-1047.3700000000001</v>
      </c>
      <c r="P9822" t="s">
        <v>1313</v>
      </c>
      <c r="Q9822" t="s">
        <v>3257</v>
      </c>
      <c r="R9822" t="s">
        <v>1317</v>
      </c>
      <c r="S9822" t="s">
        <v>34</v>
      </c>
      <c r="T9822" t="s">
        <v>561</v>
      </c>
    </row>
    <row r="9823" spans="1:20">
      <c r="A9823" t="s">
        <v>1335</v>
      </c>
      <c r="B9823" t="s">
        <v>1336</v>
      </c>
      <c r="C9823" t="s">
        <v>1337</v>
      </c>
      <c r="D9823" t="s">
        <v>1338</v>
      </c>
      <c r="E9823" t="s">
        <v>595</v>
      </c>
      <c r="F9823" s="1">
        <v>41061</v>
      </c>
      <c r="G9823" t="s">
        <v>3202</v>
      </c>
      <c r="H9823">
        <v>201504</v>
      </c>
      <c r="I9823" t="s">
        <v>27</v>
      </c>
      <c r="J9823" t="s">
        <v>596</v>
      </c>
      <c r="K9823" t="s">
        <v>1064</v>
      </c>
      <c r="L9823" t="s">
        <v>30</v>
      </c>
      <c r="M9823" t="s">
        <v>1339</v>
      </c>
      <c r="N9823" t="s">
        <v>32</v>
      </c>
      <c r="O9823">
        <v>1923.52</v>
      </c>
      <c r="P9823" t="s">
        <v>1336</v>
      </c>
      <c r="Q9823" t="s">
        <v>1335</v>
      </c>
      <c r="R9823" t="s">
        <v>1340</v>
      </c>
      <c r="S9823" t="s">
        <v>34</v>
      </c>
      <c r="T9823" t="s">
        <v>561</v>
      </c>
    </row>
    <row r="9824" spans="1:20">
      <c r="A9824" t="s">
        <v>1335</v>
      </c>
      <c r="B9824" t="s">
        <v>1336</v>
      </c>
      <c r="C9824" t="s">
        <v>1337</v>
      </c>
      <c r="D9824" t="s">
        <v>1338</v>
      </c>
      <c r="E9824" t="s">
        <v>595</v>
      </c>
      <c r="F9824" s="1">
        <v>41061</v>
      </c>
      <c r="G9824" t="s">
        <v>3202</v>
      </c>
      <c r="H9824">
        <v>201504</v>
      </c>
      <c r="I9824" t="s">
        <v>27</v>
      </c>
      <c r="J9824" t="s">
        <v>596</v>
      </c>
      <c r="K9824" t="s">
        <v>597</v>
      </c>
      <c r="L9824" t="s">
        <v>30</v>
      </c>
      <c r="M9824" t="s">
        <v>1339</v>
      </c>
      <c r="N9824" t="s">
        <v>32</v>
      </c>
      <c r="O9824">
        <v>8191.59</v>
      </c>
      <c r="P9824" t="s">
        <v>1336</v>
      </c>
      <c r="Q9824" t="s">
        <v>1335</v>
      </c>
      <c r="R9824" t="s">
        <v>1340</v>
      </c>
      <c r="S9824" t="s">
        <v>34</v>
      </c>
      <c r="T9824" t="s">
        <v>561</v>
      </c>
    </row>
    <row r="9825" spans="1:20">
      <c r="A9825" t="s">
        <v>1335</v>
      </c>
      <c r="B9825" t="s">
        <v>1336</v>
      </c>
      <c r="C9825" t="s">
        <v>1344</v>
      </c>
      <c r="D9825" t="s">
        <v>1345</v>
      </c>
      <c r="E9825" t="s">
        <v>600</v>
      </c>
      <c r="F9825" s="1">
        <v>41061</v>
      </c>
      <c r="G9825" t="s">
        <v>3202</v>
      </c>
      <c r="H9825">
        <v>201504</v>
      </c>
      <c r="I9825" t="s">
        <v>27</v>
      </c>
      <c r="J9825" t="s">
        <v>596</v>
      </c>
      <c r="K9825" t="s">
        <v>601</v>
      </c>
      <c r="L9825" t="s">
        <v>1116</v>
      </c>
      <c r="M9825" t="s">
        <v>1346</v>
      </c>
      <c r="N9825" t="s">
        <v>32</v>
      </c>
      <c r="O9825">
        <v>376.51</v>
      </c>
      <c r="P9825" t="s">
        <v>1336</v>
      </c>
      <c r="Q9825" t="s">
        <v>1335</v>
      </c>
      <c r="R9825" t="s">
        <v>1340</v>
      </c>
      <c r="S9825" t="s">
        <v>34</v>
      </c>
      <c r="T9825" t="s">
        <v>561</v>
      </c>
    </row>
    <row r="9826" spans="1:20">
      <c r="A9826" t="s">
        <v>1347</v>
      </c>
      <c r="B9826" t="s">
        <v>1348</v>
      </c>
      <c r="C9826" t="s">
        <v>1349</v>
      </c>
      <c r="D9826" t="s">
        <v>1350</v>
      </c>
      <c r="E9826" t="s">
        <v>595</v>
      </c>
      <c r="F9826" s="1">
        <v>41487</v>
      </c>
      <c r="G9826" t="s">
        <v>3202</v>
      </c>
      <c r="H9826">
        <v>201504</v>
      </c>
      <c r="I9826" t="s">
        <v>27</v>
      </c>
      <c r="J9826" t="s">
        <v>596</v>
      </c>
      <c r="K9826" t="s">
        <v>623</v>
      </c>
      <c r="L9826" t="s">
        <v>631</v>
      </c>
      <c r="M9826" t="s">
        <v>632</v>
      </c>
      <c r="N9826" t="s">
        <v>32</v>
      </c>
      <c r="O9826">
        <v>77.77</v>
      </c>
      <c r="P9826" t="s">
        <v>1348</v>
      </c>
      <c r="Q9826" t="s">
        <v>1347</v>
      </c>
      <c r="R9826" t="s">
        <v>1351</v>
      </c>
      <c r="S9826" t="s">
        <v>608</v>
      </c>
      <c r="T9826" t="s">
        <v>592</v>
      </c>
    </row>
    <row r="9827" spans="1:20">
      <c r="A9827" t="s">
        <v>1347</v>
      </c>
      <c r="B9827" t="s">
        <v>1348</v>
      </c>
      <c r="C9827" t="s">
        <v>1349</v>
      </c>
      <c r="D9827" t="s">
        <v>1350</v>
      </c>
      <c r="E9827" t="s">
        <v>595</v>
      </c>
      <c r="F9827" s="1">
        <v>41487</v>
      </c>
      <c r="G9827" t="s">
        <v>3202</v>
      </c>
      <c r="H9827">
        <v>201504</v>
      </c>
      <c r="I9827" t="s">
        <v>27</v>
      </c>
      <c r="J9827" t="s">
        <v>596</v>
      </c>
      <c r="K9827" t="s">
        <v>627</v>
      </c>
      <c r="L9827" t="s">
        <v>631</v>
      </c>
      <c r="M9827" t="s">
        <v>632</v>
      </c>
      <c r="N9827" t="s">
        <v>32</v>
      </c>
      <c r="O9827">
        <v>19.440000000000001</v>
      </c>
      <c r="P9827" t="s">
        <v>1348</v>
      </c>
      <c r="Q9827" t="s">
        <v>1347</v>
      </c>
      <c r="R9827" t="s">
        <v>1351</v>
      </c>
      <c r="S9827" t="s">
        <v>608</v>
      </c>
      <c r="T9827" t="s">
        <v>592</v>
      </c>
    </row>
    <row r="9828" spans="1:20">
      <c r="A9828" t="s">
        <v>3009</v>
      </c>
      <c r="B9828" t="s">
        <v>1353</v>
      </c>
      <c r="C9828" t="s">
        <v>3010</v>
      </c>
      <c r="D9828" t="s">
        <v>3011</v>
      </c>
      <c r="E9828" t="s">
        <v>142</v>
      </c>
      <c r="F9828" s="1">
        <v>41395</v>
      </c>
      <c r="G9828" t="s">
        <v>3202</v>
      </c>
      <c r="H9828">
        <v>201504</v>
      </c>
      <c r="I9828" t="s">
        <v>27</v>
      </c>
      <c r="J9828" t="s">
        <v>53</v>
      </c>
      <c r="K9828" t="s">
        <v>143</v>
      </c>
      <c r="L9828" t="s">
        <v>54</v>
      </c>
      <c r="M9828" t="s">
        <v>3012</v>
      </c>
      <c r="N9828" t="s">
        <v>32</v>
      </c>
      <c r="O9828">
        <v>500.58</v>
      </c>
      <c r="P9828" t="s">
        <v>1353</v>
      </c>
      <c r="Q9828" t="s">
        <v>3009</v>
      </c>
      <c r="R9828" t="s">
        <v>1356</v>
      </c>
      <c r="S9828" t="s">
        <v>34</v>
      </c>
      <c r="T9828" t="s">
        <v>592</v>
      </c>
    </row>
    <row r="9829" spans="1:20">
      <c r="A9829" t="s">
        <v>3009</v>
      </c>
      <c r="B9829" t="s">
        <v>1353</v>
      </c>
      <c r="C9829" t="s">
        <v>3013</v>
      </c>
      <c r="D9829" t="s">
        <v>3014</v>
      </c>
      <c r="E9829" t="s">
        <v>600</v>
      </c>
      <c r="F9829" s="1">
        <v>41395</v>
      </c>
      <c r="G9829" t="s">
        <v>3202</v>
      </c>
      <c r="H9829">
        <v>201504</v>
      </c>
      <c r="I9829" t="s">
        <v>27</v>
      </c>
      <c r="J9829" t="s">
        <v>53</v>
      </c>
      <c r="K9829" t="s">
        <v>601</v>
      </c>
      <c r="L9829" t="s">
        <v>54</v>
      </c>
      <c r="M9829" t="s">
        <v>3012</v>
      </c>
      <c r="N9829" t="s">
        <v>32</v>
      </c>
      <c r="O9829">
        <v>131.78</v>
      </c>
      <c r="P9829" t="s">
        <v>1353</v>
      </c>
      <c r="Q9829" t="s">
        <v>3009</v>
      </c>
      <c r="R9829" t="s">
        <v>1356</v>
      </c>
      <c r="S9829" t="s">
        <v>34</v>
      </c>
      <c r="T9829" t="s">
        <v>592</v>
      </c>
    </row>
    <row r="9830" spans="1:20">
      <c r="A9830" t="s">
        <v>1352</v>
      </c>
      <c r="B9830" t="s">
        <v>1353</v>
      </c>
      <c r="C9830" t="s">
        <v>3260</v>
      </c>
      <c r="D9830" t="s">
        <v>3261</v>
      </c>
      <c r="E9830" t="s">
        <v>600</v>
      </c>
      <c r="F9830" s="1">
        <v>41395</v>
      </c>
      <c r="G9830" t="s">
        <v>3202</v>
      </c>
      <c r="H9830">
        <v>201504</v>
      </c>
      <c r="I9830" t="s">
        <v>27</v>
      </c>
      <c r="J9830" t="s">
        <v>53</v>
      </c>
      <c r="K9830" t="s">
        <v>601</v>
      </c>
      <c r="L9830" t="s">
        <v>54</v>
      </c>
      <c r="M9830" t="s">
        <v>3262</v>
      </c>
      <c r="N9830" t="s">
        <v>32</v>
      </c>
      <c r="O9830">
        <v>62901.39</v>
      </c>
      <c r="P9830" t="s">
        <v>1353</v>
      </c>
      <c r="Q9830" t="s">
        <v>1352</v>
      </c>
      <c r="R9830" t="s">
        <v>1356</v>
      </c>
      <c r="S9830" t="s">
        <v>34</v>
      </c>
      <c r="T9830" t="s">
        <v>592</v>
      </c>
    </row>
    <row r="9831" spans="1:20">
      <c r="A9831" t="s">
        <v>1368</v>
      </c>
      <c r="B9831" t="s">
        <v>1364</v>
      </c>
      <c r="C9831" t="s">
        <v>1369</v>
      </c>
      <c r="D9831" t="s">
        <v>1370</v>
      </c>
      <c r="E9831" t="s">
        <v>600</v>
      </c>
      <c r="F9831" s="1">
        <v>41395</v>
      </c>
      <c r="G9831" t="s">
        <v>3202</v>
      </c>
      <c r="H9831">
        <v>201504</v>
      </c>
      <c r="I9831" t="s">
        <v>27</v>
      </c>
      <c r="J9831" t="s">
        <v>1371</v>
      </c>
      <c r="K9831" t="s">
        <v>601</v>
      </c>
      <c r="L9831" t="s">
        <v>438</v>
      </c>
      <c r="M9831" t="s">
        <v>1372</v>
      </c>
      <c r="N9831" t="s">
        <v>32</v>
      </c>
      <c r="O9831">
        <v>556.86</v>
      </c>
      <c r="P9831" t="s">
        <v>1364</v>
      </c>
      <c r="Q9831" t="s">
        <v>1368</v>
      </c>
      <c r="R9831" t="s">
        <v>1367</v>
      </c>
      <c r="S9831" t="s">
        <v>34</v>
      </c>
      <c r="T9831" t="s">
        <v>561</v>
      </c>
    </row>
    <row r="9832" spans="1:20">
      <c r="A9832" t="s">
        <v>1368</v>
      </c>
      <c r="B9832" t="s">
        <v>1364</v>
      </c>
      <c r="C9832" t="s">
        <v>1375</v>
      </c>
      <c r="D9832" t="s">
        <v>1376</v>
      </c>
      <c r="E9832" t="s">
        <v>142</v>
      </c>
      <c r="F9832" s="1">
        <v>41334</v>
      </c>
      <c r="G9832" t="s">
        <v>3202</v>
      </c>
      <c r="H9832">
        <v>201504</v>
      </c>
      <c r="I9832" t="s">
        <v>27</v>
      </c>
      <c r="J9832" t="s">
        <v>1371</v>
      </c>
      <c r="K9832" t="s">
        <v>143</v>
      </c>
      <c r="L9832" t="s">
        <v>438</v>
      </c>
      <c r="M9832" t="s">
        <v>1372</v>
      </c>
      <c r="N9832" t="s">
        <v>32</v>
      </c>
      <c r="O9832">
        <v>51.4</v>
      </c>
      <c r="P9832" t="s">
        <v>1364</v>
      </c>
      <c r="Q9832" t="s">
        <v>1368</v>
      </c>
      <c r="R9832" t="s">
        <v>1367</v>
      </c>
      <c r="S9832" t="s">
        <v>34</v>
      </c>
      <c r="T9832" t="s">
        <v>561</v>
      </c>
    </row>
    <row r="9833" spans="1:20">
      <c r="A9833" t="s">
        <v>3263</v>
      </c>
      <c r="B9833" t="s">
        <v>3264</v>
      </c>
      <c r="C9833" t="s">
        <v>3265</v>
      </c>
      <c r="D9833" t="s">
        <v>3266</v>
      </c>
      <c r="E9833" t="s">
        <v>25</v>
      </c>
      <c r="F9833" s="1">
        <v>41974</v>
      </c>
      <c r="G9833" t="s">
        <v>3202</v>
      </c>
      <c r="H9833">
        <v>201504</v>
      </c>
      <c r="I9833" t="s">
        <v>27</v>
      </c>
      <c r="J9833" t="s">
        <v>28</v>
      </c>
      <c r="K9833" t="s">
        <v>3213</v>
      </c>
      <c r="L9833" t="s">
        <v>30</v>
      </c>
      <c r="M9833" t="s">
        <v>31</v>
      </c>
      <c r="N9833" t="s">
        <v>32</v>
      </c>
      <c r="O9833">
        <v>3953.32</v>
      </c>
      <c r="P9833" t="s">
        <v>3264</v>
      </c>
      <c r="Q9833" t="s">
        <v>3263</v>
      </c>
      <c r="R9833" t="s">
        <v>3267</v>
      </c>
      <c r="S9833" t="s">
        <v>34</v>
      </c>
      <c r="T9833" t="s">
        <v>592</v>
      </c>
    </row>
    <row r="9834" spans="1:20">
      <c r="A9834" t="s">
        <v>3023</v>
      </c>
      <c r="B9834" t="s">
        <v>3024</v>
      </c>
      <c r="C9834" t="s">
        <v>3029</v>
      </c>
      <c r="D9834" t="s">
        <v>3030</v>
      </c>
      <c r="E9834" t="s">
        <v>2723</v>
      </c>
      <c r="F9834" s="1">
        <v>41640</v>
      </c>
      <c r="G9834" t="s">
        <v>3202</v>
      </c>
      <c r="H9834">
        <v>201504</v>
      </c>
      <c r="I9834" t="s">
        <v>27</v>
      </c>
      <c r="J9834" t="s">
        <v>596</v>
      </c>
      <c r="K9834" t="s">
        <v>143</v>
      </c>
      <c r="L9834" t="s">
        <v>1116</v>
      </c>
      <c r="M9834" t="s">
        <v>3031</v>
      </c>
      <c r="N9834" t="s">
        <v>32</v>
      </c>
      <c r="O9834">
        <v>635.45000000000005</v>
      </c>
      <c r="P9834" t="s">
        <v>3024</v>
      </c>
      <c r="Q9834" t="s">
        <v>3023</v>
      </c>
      <c r="R9834" t="s">
        <v>3028</v>
      </c>
      <c r="S9834" t="s">
        <v>34</v>
      </c>
      <c r="T9834" t="s">
        <v>561</v>
      </c>
    </row>
    <row r="9835" spans="1:20">
      <c r="A9835" t="s">
        <v>3023</v>
      </c>
      <c r="B9835" t="s">
        <v>3024</v>
      </c>
      <c r="C9835" t="s">
        <v>3032</v>
      </c>
      <c r="D9835" t="s">
        <v>3033</v>
      </c>
      <c r="E9835" t="s">
        <v>1073</v>
      </c>
      <c r="F9835" s="1">
        <v>41640</v>
      </c>
      <c r="G9835" t="s">
        <v>3202</v>
      </c>
      <c r="H9835">
        <v>201504</v>
      </c>
      <c r="I9835" t="s">
        <v>27</v>
      </c>
      <c r="J9835" t="s">
        <v>596</v>
      </c>
      <c r="K9835" t="s">
        <v>597</v>
      </c>
      <c r="L9835" t="s">
        <v>1116</v>
      </c>
      <c r="M9835" t="s">
        <v>3031</v>
      </c>
      <c r="N9835" t="s">
        <v>32</v>
      </c>
      <c r="O9835">
        <v>3054.91</v>
      </c>
      <c r="P9835" t="s">
        <v>3024</v>
      </c>
      <c r="Q9835" t="s">
        <v>3023</v>
      </c>
      <c r="R9835" t="s">
        <v>3028</v>
      </c>
      <c r="S9835" t="s">
        <v>34</v>
      </c>
      <c r="T9835" t="s">
        <v>561</v>
      </c>
    </row>
    <row r="9836" spans="1:20">
      <c r="A9836" t="s">
        <v>1409</v>
      </c>
      <c r="B9836" t="s">
        <v>1410</v>
      </c>
      <c r="C9836" t="s">
        <v>1411</v>
      </c>
      <c r="D9836" t="s">
        <v>1412</v>
      </c>
      <c r="E9836" t="s">
        <v>258</v>
      </c>
      <c r="F9836" s="1">
        <v>41091</v>
      </c>
      <c r="G9836" t="s">
        <v>3202</v>
      </c>
      <c r="H9836">
        <v>201504</v>
      </c>
      <c r="I9836" t="s">
        <v>213</v>
      </c>
      <c r="J9836" t="s">
        <v>253</v>
      </c>
      <c r="K9836" t="s">
        <v>214</v>
      </c>
      <c r="L9836" t="s">
        <v>254</v>
      </c>
      <c r="M9836" t="s">
        <v>31</v>
      </c>
      <c r="N9836" t="s">
        <v>32</v>
      </c>
      <c r="O9836">
        <v>4705.08</v>
      </c>
      <c r="P9836" t="s">
        <v>1410</v>
      </c>
      <c r="Q9836" t="s">
        <v>1409</v>
      </c>
      <c r="R9836" t="s">
        <v>1413</v>
      </c>
      <c r="S9836" t="s">
        <v>216</v>
      </c>
      <c r="T9836" t="s">
        <v>561</v>
      </c>
    </row>
    <row r="9837" spans="1:20">
      <c r="A9837" t="s">
        <v>1414</v>
      </c>
      <c r="B9837" t="s">
        <v>1410</v>
      </c>
      <c r="C9837" t="s">
        <v>1415</v>
      </c>
      <c r="D9837" t="s">
        <v>1416</v>
      </c>
      <c r="E9837" t="s">
        <v>258</v>
      </c>
      <c r="F9837" s="1">
        <v>41275</v>
      </c>
      <c r="G9837" t="s">
        <v>3202</v>
      </c>
      <c r="H9837">
        <v>201504</v>
      </c>
      <c r="I9837" t="s">
        <v>213</v>
      </c>
      <c r="J9837" t="s">
        <v>253</v>
      </c>
      <c r="K9837" t="s">
        <v>214</v>
      </c>
      <c r="L9837" t="s">
        <v>254</v>
      </c>
      <c r="M9837" t="s">
        <v>31</v>
      </c>
      <c r="N9837" t="s">
        <v>32</v>
      </c>
      <c r="O9837">
        <v>987.5</v>
      </c>
      <c r="P9837" t="s">
        <v>1410</v>
      </c>
      <c r="Q9837" t="s">
        <v>1414</v>
      </c>
      <c r="R9837" t="s">
        <v>1413</v>
      </c>
      <c r="S9837" t="s">
        <v>216</v>
      </c>
      <c r="T9837" t="s">
        <v>561</v>
      </c>
    </row>
    <row r="9838" spans="1:20">
      <c r="A9838" t="s">
        <v>1414</v>
      </c>
      <c r="B9838" t="s">
        <v>1410</v>
      </c>
      <c r="C9838" t="s">
        <v>1415</v>
      </c>
      <c r="D9838" t="s">
        <v>1416</v>
      </c>
      <c r="E9838" t="s">
        <v>258</v>
      </c>
      <c r="F9838" s="1">
        <v>41275</v>
      </c>
      <c r="G9838" t="s">
        <v>3202</v>
      </c>
      <c r="H9838">
        <v>201504</v>
      </c>
      <c r="I9838" t="s">
        <v>213</v>
      </c>
      <c r="J9838" t="s">
        <v>253</v>
      </c>
      <c r="K9838" t="s">
        <v>217</v>
      </c>
      <c r="L9838" t="s">
        <v>254</v>
      </c>
      <c r="M9838" t="s">
        <v>31</v>
      </c>
      <c r="N9838" t="s">
        <v>32</v>
      </c>
      <c r="O9838">
        <v>0</v>
      </c>
      <c r="P9838" t="s">
        <v>1410</v>
      </c>
      <c r="Q9838" t="s">
        <v>1414</v>
      </c>
      <c r="R9838" t="s">
        <v>1413</v>
      </c>
      <c r="S9838" t="s">
        <v>216</v>
      </c>
      <c r="T9838" t="s">
        <v>561</v>
      </c>
    </row>
    <row r="9839" spans="1:20">
      <c r="A9839" t="s">
        <v>1417</v>
      </c>
      <c r="B9839" t="s">
        <v>1410</v>
      </c>
      <c r="C9839" t="s">
        <v>1418</v>
      </c>
      <c r="D9839" t="s">
        <v>1419</v>
      </c>
      <c r="E9839" t="s">
        <v>258</v>
      </c>
      <c r="F9839" s="1">
        <v>41275</v>
      </c>
      <c r="G9839" t="s">
        <v>3202</v>
      </c>
      <c r="H9839">
        <v>201504</v>
      </c>
      <c r="I9839" t="s">
        <v>213</v>
      </c>
      <c r="J9839" t="s">
        <v>253</v>
      </c>
      <c r="K9839" t="s">
        <v>214</v>
      </c>
      <c r="L9839" t="s">
        <v>254</v>
      </c>
      <c r="M9839" t="s">
        <v>31</v>
      </c>
      <c r="N9839" t="s">
        <v>32</v>
      </c>
      <c r="O9839">
        <v>2281.7200000000003</v>
      </c>
      <c r="P9839" t="s">
        <v>1410</v>
      </c>
      <c r="Q9839" t="s">
        <v>1417</v>
      </c>
      <c r="R9839" t="s">
        <v>1413</v>
      </c>
      <c r="S9839" t="s">
        <v>216</v>
      </c>
      <c r="T9839" t="s">
        <v>561</v>
      </c>
    </row>
    <row r="9840" spans="1:20">
      <c r="A9840" t="s">
        <v>2521</v>
      </c>
      <c r="B9840" t="s">
        <v>1410</v>
      </c>
      <c r="C9840" t="s">
        <v>2522</v>
      </c>
      <c r="D9840" t="s">
        <v>2523</v>
      </c>
      <c r="E9840" t="s">
        <v>258</v>
      </c>
      <c r="F9840" s="1">
        <v>37746</v>
      </c>
      <c r="G9840" t="s">
        <v>3202</v>
      </c>
      <c r="H9840">
        <v>201504</v>
      </c>
      <c r="I9840" t="s">
        <v>213</v>
      </c>
      <c r="J9840" t="s">
        <v>253</v>
      </c>
      <c r="K9840" t="s">
        <v>214</v>
      </c>
      <c r="L9840" t="s">
        <v>254</v>
      </c>
      <c r="M9840" t="s">
        <v>31</v>
      </c>
      <c r="N9840" t="s">
        <v>32</v>
      </c>
      <c r="O9840">
        <v>1297.46</v>
      </c>
      <c r="P9840" t="s">
        <v>1410</v>
      </c>
      <c r="Q9840" t="s">
        <v>2521</v>
      </c>
      <c r="R9840" t="s">
        <v>1413</v>
      </c>
      <c r="S9840" t="s">
        <v>216</v>
      </c>
      <c r="T9840" t="s">
        <v>561</v>
      </c>
    </row>
    <row r="9841" spans="1:20">
      <c r="A9841" t="s">
        <v>3268</v>
      </c>
      <c r="B9841" t="s">
        <v>1410</v>
      </c>
      <c r="C9841" t="s">
        <v>3269</v>
      </c>
      <c r="D9841" t="s">
        <v>3270</v>
      </c>
      <c r="E9841" t="s">
        <v>363</v>
      </c>
      <c r="F9841" s="1">
        <v>41579</v>
      </c>
      <c r="G9841" t="s">
        <v>3202</v>
      </c>
      <c r="H9841">
        <v>201504</v>
      </c>
      <c r="I9841" t="s">
        <v>213</v>
      </c>
      <c r="J9841" t="s">
        <v>28</v>
      </c>
      <c r="K9841" t="s">
        <v>214</v>
      </c>
      <c r="L9841" t="s">
        <v>30</v>
      </c>
      <c r="M9841" t="s">
        <v>31</v>
      </c>
      <c r="N9841" t="s">
        <v>48</v>
      </c>
      <c r="O9841">
        <v>446127.56</v>
      </c>
      <c r="P9841" t="s">
        <v>1410</v>
      </c>
      <c r="Q9841" t="s">
        <v>3268</v>
      </c>
      <c r="R9841" t="s">
        <v>1413</v>
      </c>
      <c r="S9841" t="s">
        <v>216</v>
      </c>
      <c r="T9841" t="s">
        <v>561</v>
      </c>
    </row>
    <row r="9842" spans="1:20">
      <c r="A9842" t="s">
        <v>3268</v>
      </c>
      <c r="B9842" t="s">
        <v>1410</v>
      </c>
      <c r="C9842" t="s">
        <v>3269</v>
      </c>
      <c r="D9842" t="s">
        <v>3270</v>
      </c>
      <c r="E9842" t="s">
        <v>363</v>
      </c>
      <c r="F9842" s="1">
        <v>41579</v>
      </c>
      <c r="G9842" t="s">
        <v>3202</v>
      </c>
      <c r="H9842">
        <v>201504</v>
      </c>
      <c r="I9842" t="s">
        <v>213</v>
      </c>
      <c r="J9842" t="s">
        <v>28</v>
      </c>
      <c r="K9842" t="s">
        <v>214</v>
      </c>
      <c r="L9842" t="s">
        <v>30</v>
      </c>
      <c r="M9842" t="s">
        <v>31</v>
      </c>
      <c r="N9842" t="s">
        <v>49</v>
      </c>
      <c r="O9842">
        <v>-446127.55</v>
      </c>
      <c r="P9842" t="s">
        <v>1410</v>
      </c>
      <c r="Q9842" t="s">
        <v>3268</v>
      </c>
      <c r="R9842" t="s">
        <v>1413</v>
      </c>
      <c r="S9842" t="s">
        <v>216</v>
      </c>
      <c r="T9842" t="s">
        <v>561</v>
      </c>
    </row>
    <row r="9843" spans="1:20">
      <c r="A9843" t="s">
        <v>3268</v>
      </c>
      <c r="B9843" t="s">
        <v>1410</v>
      </c>
      <c r="C9843" t="s">
        <v>3269</v>
      </c>
      <c r="D9843" t="s">
        <v>3270</v>
      </c>
      <c r="E9843" t="s">
        <v>363</v>
      </c>
      <c r="F9843" s="1">
        <v>41579</v>
      </c>
      <c r="G9843" t="s">
        <v>3202</v>
      </c>
      <c r="H9843">
        <v>201504</v>
      </c>
      <c r="I9843" t="s">
        <v>213</v>
      </c>
      <c r="J9843" t="s">
        <v>28</v>
      </c>
      <c r="K9843" t="s">
        <v>217</v>
      </c>
      <c r="L9843" t="s">
        <v>30</v>
      </c>
      <c r="M9843" t="s">
        <v>31</v>
      </c>
      <c r="N9843" t="s">
        <v>48</v>
      </c>
      <c r="O9843">
        <v>17219.71</v>
      </c>
      <c r="P9843" t="s">
        <v>1410</v>
      </c>
      <c r="Q9843" t="s">
        <v>3268</v>
      </c>
      <c r="R9843" t="s">
        <v>1413</v>
      </c>
      <c r="S9843" t="s">
        <v>216</v>
      </c>
      <c r="T9843" t="s">
        <v>561</v>
      </c>
    </row>
    <row r="9844" spans="1:20">
      <c r="A9844" t="s">
        <v>3268</v>
      </c>
      <c r="B9844" t="s">
        <v>1410</v>
      </c>
      <c r="C9844" t="s">
        <v>3269</v>
      </c>
      <c r="D9844" t="s">
        <v>3270</v>
      </c>
      <c r="E9844" t="s">
        <v>363</v>
      </c>
      <c r="F9844" s="1">
        <v>41579</v>
      </c>
      <c r="G9844" t="s">
        <v>3202</v>
      </c>
      <c r="H9844">
        <v>201504</v>
      </c>
      <c r="I9844" t="s">
        <v>213</v>
      </c>
      <c r="J9844" t="s">
        <v>28</v>
      </c>
      <c r="K9844" t="s">
        <v>217</v>
      </c>
      <c r="L9844" t="s">
        <v>30</v>
      </c>
      <c r="M9844" t="s">
        <v>31</v>
      </c>
      <c r="N9844" t="s">
        <v>49</v>
      </c>
      <c r="O9844">
        <v>-17219.72</v>
      </c>
      <c r="P9844" t="s">
        <v>1410</v>
      </c>
      <c r="Q9844" t="s">
        <v>3268</v>
      </c>
      <c r="R9844" t="s">
        <v>1413</v>
      </c>
      <c r="S9844" t="s">
        <v>216</v>
      </c>
      <c r="T9844" t="s">
        <v>561</v>
      </c>
    </row>
    <row r="9845" spans="1:20">
      <c r="A9845" t="s">
        <v>1438</v>
      </c>
      <c r="B9845" t="s">
        <v>1421</v>
      </c>
      <c r="C9845" t="s">
        <v>3271</v>
      </c>
      <c r="D9845" t="s">
        <v>3272</v>
      </c>
      <c r="E9845" t="s">
        <v>363</v>
      </c>
      <c r="F9845" s="1">
        <v>41791</v>
      </c>
      <c r="G9845" t="s">
        <v>3202</v>
      </c>
      <c r="H9845">
        <v>201504</v>
      </c>
      <c r="I9845" t="s">
        <v>213</v>
      </c>
      <c r="J9845" t="s">
        <v>28</v>
      </c>
      <c r="K9845" t="s">
        <v>214</v>
      </c>
      <c r="L9845" t="s">
        <v>30</v>
      </c>
      <c r="M9845" t="s">
        <v>3273</v>
      </c>
      <c r="N9845" t="s">
        <v>48</v>
      </c>
      <c r="O9845">
        <v>16420.52</v>
      </c>
      <c r="P9845" t="s">
        <v>1421</v>
      </c>
      <c r="Q9845" t="s">
        <v>1438</v>
      </c>
      <c r="R9845" t="s">
        <v>1424</v>
      </c>
      <c r="S9845" t="s">
        <v>216</v>
      </c>
      <c r="T9845" t="s">
        <v>561</v>
      </c>
    </row>
    <row r="9846" spans="1:20">
      <c r="A9846" t="s">
        <v>1438</v>
      </c>
      <c r="B9846" t="s">
        <v>1421</v>
      </c>
      <c r="C9846" t="s">
        <v>3271</v>
      </c>
      <c r="D9846" t="s">
        <v>3272</v>
      </c>
      <c r="E9846" t="s">
        <v>363</v>
      </c>
      <c r="F9846" s="1">
        <v>41791</v>
      </c>
      <c r="G9846" t="s">
        <v>3202</v>
      </c>
      <c r="H9846">
        <v>201504</v>
      </c>
      <c r="I9846" t="s">
        <v>213</v>
      </c>
      <c r="J9846" t="s">
        <v>28</v>
      </c>
      <c r="K9846" t="s">
        <v>214</v>
      </c>
      <c r="L9846" t="s">
        <v>30</v>
      </c>
      <c r="M9846" t="s">
        <v>3273</v>
      </c>
      <c r="N9846" t="s">
        <v>49</v>
      </c>
      <c r="O9846">
        <v>-16420.52</v>
      </c>
      <c r="P9846" t="s">
        <v>1421</v>
      </c>
      <c r="Q9846" t="s">
        <v>1438</v>
      </c>
      <c r="R9846" t="s">
        <v>1424</v>
      </c>
      <c r="S9846" t="s">
        <v>216</v>
      </c>
      <c r="T9846" t="s">
        <v>561</v>
      </c>
    </row>
    <row r="9847" spans="1:20">
      <c r="A9847" t="s">
        <v>1438</v>
      </c>
      <c r="B9847" t="s">
        <v>1421</v>
      </c>
      <c r="C9847" t="s">
        <v>3274</v>
      </c>
      <c r="D9847" t="s">
        <v>3275</v>
      </c>
      <c r="E9847" t="s">
        <v>363</v>
      </c>
      <c r="F9847" s="1">
        <v>41214</v>
      </c>
      <c r="G9847" t="s">
        <v>3202</v>
      </c>
      <c r="H9847">
        <v>201504</v>
      </c>
      <c r="I9847" t="s">
        <v>213</v>
      </c>
      <c r="J9847" t="s">
        <v>28</v>
      </c>
      <c r="K9847" t="s">
        <v>366</v>
      </c>
      <c r="L9847" t="s">
        <v>30</v>
      </c>
      <c r="M9847" t="s">
        <v>3276</v>
      </c>
      <c r="N9847" t="s">
        <v>32</v>
      </c>
      <c r="O9847">
        <v>13559.960000000001</v>
      </c>
      <c r="P9847" t="s">
        <v>1421</v>
      </c>
      <c r="Q9847" t="s">
        <v>1438</v>
      </c>
      <c r="R9847" t="s">
        <v>1424</v>
      </c>
      <c r="S9847" t="s">
        <v>216</v>
      </c>
      <c r="T9847" t="s">
        <v>561</v>
      </c>
    </row>
    <row r="9848" spans="1:20">
      <c r="A9848" t="s">
        <v>1460</v>
      </c>
      <c r="B9848" t="s">
        <v>1453</v>
      </c>
      <c r="C9848" t="s">
        <v>3036</v>
      </c>
      <c r="D9848" t="s">
        <v>3037</v>
      </c>
      <c r="E9848" t="s">
        <v>252</v>
      </c>
      <c r="F9848" s="1">
        <v>41883</v>
      </c>
      <c r="G9848" t="s">
        <v>3202</v>
      </c>
      <c r="H9848">
        <v>201504</v>
      </c>
      <c r="I9848" t="s">
        <v>213</v>
      </c>
      <c r="J9848" t="s">
        <v>253</v>
      </c>
      <c r="K9848" t="s">
        <v>214</v>
      </c>
      <c r="L9848" t="s">
        <v>254</v>
      </c>
      <c r="M9848" t="s">
        <v>31</v>
      </c>
      <c r="N9848" t="s">
        <v>32</v>
      </c>
      <c r="O9848">
        <v>3883.8</v>
      </c>
      <c r="P9848" t="s">
        <v>1453</v>
      </c>
      <c r="Q9848" t="s">
        <v>1460</v>
      </c>
      <c r="R9848" t="s">
        <v>1456</v>
      </c>
      <c r="S9848" t="s">
        <v>216</v>
      </c>
      <c r="T9848" t="s">
        <v>35</v>
      </c>
    </row>
    <row r="9849" spans="1:20">
      <c r="A9849" t="s">
        <v>1460</v>
      </c>
      <c r="B9849" t="s">
        <v>1453</v>
      </c>
      <c r="C9849" t="s">
        <v>3036</v>
      </c>
      <c r="D9849" t="s">
        <v>3037</v>
      </c>
      <c r="E9849" t="s">
        <v>252</v>
      </c>
      <c r="F9849" s="1">
        <v>41883</v>
      </c>
      <c r="G9849" t="s">
        <v>3202</v>
      </c>
      <c r="H9849">
        <v>201504</v>
      </c>
      <c r="I9849" t="s">
        <v>213</v>
      </c>
      <c r="J9849" t="s">
        <v>253</v>
      </c>
      <c r="K9849" t="s">
        <v>217</v>
      </c>
      <c r="L9849" t="s">
        <v>254</v>
      </c>
      <c r="M9849" t="s">
        <v>31</v>
      </c>
      <c r="N9849" t="s">
        <v>32</v>
      </c>
      <c r="O9849">
        <v>3883.79</v>
      </c>
      <c r="P9849" t="s">
        <v>1453</v>
      </c>
      <c r="Q9849" t="s">
        <v>1460</v>
      </c>
      <c r="R9849" t="s">
        <v>1456</v>
      </c>
      <c r="S9849" t="s">
        <v>216</v>
      </c>
      <c r="T9849" t="s">
        <v>35</v>
      </c>
    </row>
    <row r="9850" spans="1:20">
      <c r="A9850" t="s">
        <v>1457</v>
      </c>
      <c r="B9850" t="s">
        <v>1453</v>
      </c>
      <c r="C9850" t="s">
        <v>1458</v>
      </c>
      <c r="D9850" t="s">
        <v>1459</v>
      </c>
      <c r="E9850" t="s">
        <v>258</v>
      </c>
      <c r="F9850" s="1">
        <v>37746</v>
      </c>
      <c r="G9850" t="s">
        <v>3202</v>
      </c>
      <c r="H9850">
        <v>201504</v>
      </c>
      <c r="I9850" t="s">
        <v>213</v>
      </c>
      <c r="J9850" t="s">
        <v>253</v>
      </c>
      <c r="K9850" t="s">
        <v>214</v>
      </c>
      <c r="L9850" t="s">
        <v>254</v>
      </c>
      <c r="M9850" t="s">
        <v>31</v>
      </c>
      <c r="N9850" t="s">
        <v>32</v>
      </c>
      <c r="O9850">
        <v>8265.44</v>
      </c>
      <c r="P9850" t="s">
        <v>1453</v>
      </c>
      <c r="Q9850" t="s">
        <v>1457</v>
      </c>
      <c r="R9850" t="s">
        <v>1456</v>
      </c>
      <c r="S9850" t="s">
        <v>216</v>
      </c>
      <c r="T9850" t="s">
        <v>35</v>
      </c>
    </row>
    <row r="9851" spans="1:20">
      <c r="A9851" t="s">
        <v>1479</v>
      </c>
      <c r="B9851" t="s">
        <v>1453</v>
      </c>
      <c r="C9851" t="s">
        <v>3277</v>
      </c>
      <c r="D9851" t="s">
        <v>3278</v>
      </c>
      <c r="E9851" t="s">
        <v>258</v>
      </c>
      <c r="F9851" s="1">
        <v>37746</v>
      </c>
      <c r="G9851" t="s">
        <v>3202</v>
      </c>
      <c r="H9851">
        <v>201504</v>
      </c>
      <c r="I9851" t="s">
        <v>213</v>
      </c>
      <c r="J9851" t="s">
        <v>253</v>
      </c>
      <c r="K9851" t="s">
        <v>214</v>
      </c>
      <c r="L9851" t="s">
        <v>254</v>
      </c>
      <c r="M9851" t="s">
        <v>31</v>
      </c>
      <c r="N9851" t="s">
        <v>32</v>
      </c>
      <c r="O9851">
        <v>142.13</v>
      </c>
      <c r="P9851" t="s">
        <v>1453</v>
      </c>
      <c r="Q9851" t="s">
        <v>1479</v>
      </c>
      <c r="R9851" t="s">
        <v>1456</v>
      </c>
      <c r="S9851" t="s">
        <v>216</v>
      </c>
      <c r="T9851" t="s">
        <v>35</v>
      </c>
    </row>
    <row r="9852" spans="1:20">
      <c r="A9852" t="s">
        <v>1460</v>
      </c>
      <c r="B9852" t="s">
        <v>1453</v>
      </c>
      <c r="C9852" t="s">
        <v>1461</v>
      </c>
      <c r="D9852" t="s">
        <v>1462</v>
      </c>
      <c r="E9852" t="s">
        <v>258</v>
      </c>
      <c r="F9852" s="1">
        <v>37746</v>
      </c>
      <c r="G9852" t="s">
        <v>3202</v>
      </c>
      <c r="H9852">
        <v>201504</v>
      </c>
      <c r="I9852" t="s">
        <v>213</v>
      </c>
      <c r="J9852" t="s">
        <v>253</v>
      </c>
      <c r="K9852" t="s">
        <v>214</v>
      </c>
      <c r="L9852" t="s">
        <v>254</v>
      </c>
      <c r="M9852" t="s">
        <v>31</v>
      </c>
      <c r="N9852" t="s">
        <v>32</v>
      </c>
      <c r="O9852">
        <v>11134.03</v>
      </c>
      <c r="P9852" t="s">
        <v>1453</v>
      </c>
      <c r="Q9852" t="s">
        <v>1460</v>
      </c>
      <c r="R9852" t="s">
        <v>1456</v>
      </c>
      <c r="S9852" t="s">
        <v>216</v>
      </c>
      <c r="T9852" t="s">
        <v>35</v>
      </c>
    </row>
    <row r="9853" spans="1:20">
      <c r="A9853" t="s">
        <v>1460</v>
      </c>
      <c r="B9853" t="s">
        <v>1453</v>
      </c>
      <c r="C9853" t="s">
        <v>1461</v>
      </c>
      <c r="D9853" t="s">
        <v>1462</v>
      </c>
      <c r="E9853" t="s">
        <v>258</v>
      </c>
      <c r="F9853" s="1">
        <v>37746</v>
      </c>
      <c r="G9853" t="s">
        <v>3202</v>
      </c>
      <c r="H9853">
        <v>201504</v>
      </c>
      <c r="I9853" t="s">
        <v>213</v>
      </c>
      <c r="J9853" t="s">
        <v>253</v>
      </c>
      <c r="K9853" t="s">
        <v>217</v>
      </c>
      <c r="L9853" t="s">
        <v>254</v>
      </c>
      <c r="M9853" t="s">
        <v>31</v>
      </c>
      <c r="N9853" t="s">
        <v>32</v>
      </c>
      <c r="O9853">
        <v>11134.08</v>
      </c>
      <c r="P9853" t="s">
        <v>1453</v>
      </c>
      <c r="Q9853" t="s">
        <v>1460</v>
      </c>
      <c r="R9853" t="s">
        <v>1456</v>
      </c>
      <c r="S9853" t="s">
        <v>216</v>
      </c>
      <c r="T9853" t="s">
        <v>35</v>
      </c>
    </row>
    <row r="9854" spans="1:20">
      <c r="A9854" t="s">
        <v>1486</v>
      </c>
      <c r="B9854" t="s">
        <v>1453</v>
      </c>
      <c r="C9854" t="s">
        <v>2524</v>
      </c>
      <c r="D9854" t="s">
        <v>2525</v>
      </c>
      <c r="E9854" t="s">
        <v>258</v>
      </c>
      <c r="F9854" s="1">
        <v>37746</v>
      </c>
      <c r="G9854" t="s">
        <v>3202</v>
      </c>
      <c r="H9854">
        <v>201504</v>
      </c>
      <c r="I9854" t="s">
        <v>213</v>
      </c>
      <c r="J9854" t="s">
        <v>253</v>
      </c>
      <c r="K9854" t="s">
        <v>214</v>
      </c>
      <c r="L9854" t="s">
        <v>254</v>
      </c>
      <c r="M9854" t="s">
        <v>31</v>
      </c>
      <c r="N9854" t="s">
        <v>32</v>
      </c>
      <c r="O9854">
        <v>3171.56</v>
      </c>
      <c r="P9854" t="s">
        <v>1453</v>
      </c>
      <c r="Q9854" t="s">
        <v>1486</v>
      </c>
      <c r="R9854" t="s">
        <v>1456</v>
      </c>
      <c r="S9854" t="s">
        <v>216</v>
      </c>
      <c r="T9854" t="s">
        <v>35</v>
      </c>
    </row>
    <row r="9855" spans="1:20">
      <c r="A9855" t="s">
        <v>1463</v>
      </c>
      <c r="B9855" t="s">
        <v>1453</v>
      </c>
      <c r="C9855" t="s">
        <v>1464</v>
      </c>
      <c r="D9855" t="s">
        <v>1465</v>
      </c>
      <c r="E9855" t="s">
        <v>212</v>
      </c>
      <c r="F9855" s="1">
        <v>18629</v>
      </c>
      <c r="G9855" t="s">
        <v>3202</v>
      </c>
      <c r="H9855">
        <v>201504</v>
      </c>
      <c r="I9855" t="s">
        <v>213</v>
      </c>
      <c r="J9855" t="s">
        <v>28</v>
      </c>
      <c r="K9855" t="s">
        <v>214</v>
      </c>
      <c r="L9855" t="s">
        <v>30</v>
      </c>
      <c r="M9855" t="s">
        <v>31</v>
      </c>
      <c r="N9855" t="s">
        <v>32</v>
      </c>
      <c r="O9855">
        <v>77595.650000000009</v>
      </c>
      <c r="P9855" t="s">
        <v>1453</v>
      </c>
      <c r="Q9855" t="s">
        <v>1463</v>
      </c>
      <c r="R9855" t="s">
        <v>1456</v>
      </c>
      <c r="S9855" t="s">
        <v>216</v>
      </c>
      <c r="T9855" t="s">
        <v>35</v>
      </c>
    </row>
    <row r="9856" spans="1:20">
      <c r="A9856" t="s">
        <v>1466</v>
      </c>
      <c r="B9856" t="s">
        <v>1453</v>
      </c>
      <c r="C9856" t="s">
        <v>1467</v>
      </c>
      <c r="D9856" t="s">
        <v>1468</v>
      </c>
      <c r="E9856" t="s">
        <v>212</v>
      </c>
      <c r="F9856" s="1">
        <v>33992</v>
      </c>
      <c r="G9856" t="s">
        <v>3202</v>
      </c>
      <c r="H9856">
        <v>201504</v>
      </c>
      <c r="I9856" t="s">
        <v>213</v>
      </c>
      <c r="J9856" t="s">
        <v>53</v>
      </c>
      <c r="K9856" t="s">
        <v>214</v>
      </c>
      <c r="L9856" t="s">
        <v>54</v>
      </c>
      <c r="M9856" t="s">
        <v>31</v>
      </c>
      <c r="N9856" t="s">
        <v>32</v>
      </c>
      <c r="O9856">
        <v>15448.99</v>
      </c>
      <c r="P9856" t="s">
        <v>1453</v>
      </c>
      <c r="Q9856" t="s">
        <v>1466</v>
      </c>
      <c r="R9856" t="s">
        <v>1456</v>
      </c>
      <c r="S9856" t="s">
        <v>216</v>
      </c>
      <c r="T9856" t="s">
        <v>35</v>
      </c>
    </row>
    <row r="9857" spans="1:20">
      <c r="A9857" t="s">
        <v>2526</v>
      </c>
      <c r="B9857" t="s">
        <v>1453</v>
      </c>
      <c r="C9857" t="s">
        <v>2527</v>
      </c>
      <c r="D9857" t="s">
        <v>2528</v>
      </c>
      <c r="E9857" t="s">
        <v>212</v>
      </c>
      <c r="F9857" s="1">
        <v>33992</v>
      </c>
      <c r="G9857" t="s">
        <v>3202</v>
      </c>
      <c r="H9857">
        <v>201504</v>
      </c>
      <c r="I9857" t="s">
        <v>213</v>
      </c>
      <c r="J9857" t="s">
        <v>28</v>
      </c>
      <c r="K9857" t="s">
        <v>214</v>
      </c>
      <c r="L9857" t="s">
        <v>30</v>
      </c>
      <c r="M9857" t="s">
        <v>31</v>
      </c>
      <c r="N9857" t="s">
        <v>32</v>
      </c>
      <c r="O9857">
        <v>6.28</v>
      </c>
      <c r="P9857" t="s">
        <v>1453</v>
      </c>
      <c r="Q9857" t="s">
        <v>2526</v>
      </c>
      <c r="R9857" t="s">
        <v>1456</v>
      </c>
      <c r="S9857" t="s">
        <v>216</v>
      </c>
      <c r="T9857" t="s">
        <v>35</v>
      </c>
    </row>
    <row r="9858" spans="1:20">
      <c r="A9858" t="s">
        <v>1479</v>
      </c>
      <c r="B9858" t="s">
        <v>1453</v>
      </c>
      <c r="C9858" t="s">
        <v>1480</v>
      </c>
      <c r="D9858" t="s">
        <v>1481</v>
      </c>
      <c r="E9858" t="s">
        <v>258</v>
      </c>
      <c r="F9858" s="1">
        <v>40360</v>
      </c>
      <c r="G9858" t="s">
        <v>3202</v>
      </c>
      <c r="H9858">
        <v>201504</v>
      </c>
      <c r="I9858" t="s">
        <v>213</v>
      </c>
      <c r="J9858" t="s">
        <v>253</v>
      </c>
      <c r="K9858" t="s">
        <v>217</v>
      </c>
      <c r="L9858" t="s">
        <v>254</v>
      </c>
      <c r="M9858" t="s">
        <v>31</v>
      </c>
      <c r="N9858" t="s">
        <v>32</v>
      </c>
      <c r="O9858">
        <v>60128.41</v>
      </c>
      <c r="P9858" t="s">
        <v>1453</v>
      </c>
      <c r="Q9858" t="s">
        <v>1479</v>
      </c>
      <c r="R9858" t="s">
        <v>1456</v>
      </c>
      <c r="S9858" t="s">
        <v>216</v>
      </c>
      <c r="T9858" t="s">
        <v>35</v>
      </c>
    </row>
    <row r="9859" spans="1:20">
      <c r="A9859" t="s">
        <v>1460</v>
      </c>
      <c r="B9859" t="s">
        <v>1453</v>
      </c>
      <c r="C9859" t="s">
        <v>1484</v>
      </c>
      <c r="D9859" t="s">
        <v>1485</v>
      </c>
      <c r="E9859" t="s">
        <v>258</v>
      </c>
      <c r="F9859" s="1">
        <v>40360</v>
      </c>
      <c r="G9859" t="s">
        <v>3202</v>
      </c>
      <c r="H9859">
        <v>201504</v>
      </c>
      <c r="I9859" t="s">
        <v>213</v>
      </c>
      <c r="J9859" t="s">
        <v>253</v>
      </c>
      <c r="K9859" t="s">
        <v>214</v>
      </c>
      <c r="L9859" t="s">
        <v>254</v>
      </c>
      <c r="M9859" t="s">
        <v>31</v>
      </c>
      <c r="N9859" t="s">
        <v>32</v>
      </c>
      <c r="O9859">
        <v>5574.56</v>
      </c>
      <c r="P9859" t="s">
        <v>1453</v>
      </c>
      <c r="Q9859" t="s">
        <v>1460</v>
      </c>
      <c r="R9859" t="s">
        <v>1456</v>
      </c>
      <c r="S9859" t="s">
        <v>216</v>
      </c>
      <c r="T9859" t="s">
        <v>35</v>
      </c>
    </row>
    <row r="9860" spans="1:20">
      <c r="A9860" t="s">
        <v>1460</v>
      </c>
      <c r="B9860" t="s">
        <v>1453</v>
      </c>
      <c r="C9860" t="s">
        <v>1484</v>
      </c>
      <c r="D9860" t="s">
        <v>1485</v>
      </c>
      <c r="E9860" t="s">
        <v>258</v>
      </c>
      <c r="F9860" s="1">
        <v>40360</v>
      </c>
      <c r="G9860" t="s">
        <v>3202</v>
      </c>
      <c r="H9860">
        <v>201504</v>
      </c>
      <c r="I9860" t="s">
        <v>213</v>
      </c>
      <c r="J9860" t="s">
        <v>253</v>
      </c>
      <c r="K9860" t="s">
        <v>217</v>
      </c>
      <c r="L9860" t="s">
        <v>254</v>
      </c>
      <c r="M9860" t="s">
        <v>31</v>
      </c>
      <c r="N9860" t="s">
        <v>32</v>
      </c>
      <c r="O9860">
        <v>5574.56</v>
      </c>
      <c r="P9860" t="s">
        <v>1453</v>
      </c>
      <c r="Q9860" t="s">
        <v>1460</v>
      </c>
      <c r="R9860" t="s">
        <v>1456</v>
      </c>
      <c r="S9860" t="s">
        <v>216</v>
      </c>
      <c r="T9860" t="s">
        <v>35</v>
      </c>
    </row>
    <row r="9861" spans="1:20">
      <c r="A9861" t="s">
        <v>1489</v>
      </c>
      <c r="B9861" t="s">
        <v>1453</v>
      </c>
      <c r="C9861" t="s">
        <v>1490</v>
      </c>
      <c r="D9861" t="s">
        <v>1491</v>
      </c>
      <c r="E9861" t="s">
        <v>212</v>
      </c>
      <c r="F9861" s="1">
        <v>34117</v>
      </c>
      <c r="G9861" t="s">
        <v>3202</v>
      </c>
      <c r="H9861">
        <v>201504</v>
      </c>
      <c r="I9861" t="s">
        <v>213</v>
      </c>
      <c r="J9861" t="s">
        <v>53</v>
      </c>
      <c r="K9861" t="s">
        <v>214</v>
      </c>
      <c r="L9861" t="s">
        <v>54</v>
      </c>
      <c r="M9861" t="s">
        <v>31</v>
      </c>
      <c r="N9861" t="s">
        <v>32</v>
      </c>
      <c r="O9861">
        <v>158</v>
      </c>
      <c r="P9861" t="s">
        <v>1453</v>
      </c>
      <c r="Q9861" t="s">
        <v>1489</v>
      </c>
      <c r="R9861" t="s">
        <v>1456</v>
      </c>
      <c r="S9861" t="s">
        <v>216</v>
      </c>
      <c r="T9861" t="s">
        <v>35</v>
      </c>
    </row>
    <row r="9862" spans="1:20">
      <c r="A9862" t="s">
        <v>1452</v>
      </c>
      <c r="B9862" t="s">
        <v>1453</v>
      </c>
      <c r="C9862" t="s">
        <v>1492</v>
      </c>
      <c r="D9862" t="s">
        <v>1493</v>
      </c>
      <c r="E9862" t="s">
        <v>212</v>
      </c>
      <c r="F9862" s="1">
        <v>33992</v>
      </c>
      <c r="G9862" t="s">
        <v>3202</v>
      </c>
      <c r="H9862">
        <v>201504</v>
      </c>
      <c r="I9862" t="s">
        <v>213</v>
      </c>
      <c r="J9862" t="s">
        <v>28</v>
      </c>
      <c r="K9862" t="s">
        <v>214</v>
      </c>
      <c r="L9862" t="s">
        <v>30</v>
      </c>
      <c r="M9862" t="s">
        <v>31</v>
      </c>
      <c r="N9862" t="s">
        <v>32</v>
      </c>
      <c r="O9862">
        <v>415.24</v>
      </c>
      <c r="P9862" t="s">
        <v>1453</v>
      </c>
      <c r="Q9862" t="s">
        <v>1452</v>
      </c>
      <c r="R9862" t="s">
        <v>1456</v>
      </c>
      <c r="S9862" t="s">
        <v>216</v>
      </c>
      <c r="T9862" t="s">
        <v>35</v>
      </c>
    </row>
    <row r="9863" spans="1:20">
      <c r="A9863" t="s">
        <v>1452</v>
      </c>
      <c r="B9863" t="s">
        <v>1453</v>
      </c>
      <c r="C9863" t="s">
        <v>1492</v>
      </c>
      <c r="D9863" t="s">
        <v>1493</v>
      </c>
      <c r="E9863" t="s">
        <v>212</v>
      </c>
      <c r="F9863" s="1">
        <v>33992</v>
      </c>
      <c r="G9863" t="s">
        <v>3202</v>
      </c>
      <c r="H9863">
        <v>201504</v>
      </c>
      <c r="I9863" t="s">
        <v>213</v>
      </c>
      <c r="J9863" t="s">
        <v>28</v>
      </c>
      <c r="K9863" t="s">
        <v>217</v>
      </c>
      <c r="L9863" t="s">
        <v>30</v>
      </c>
      <c r="M9863" t="s">
        <v>31</v>
      </c>
      <c r="N9863" t="s">
        <v>32</v>
      </c>
      <c r="O9863">
        <v>415.25</v>
      </c>
      <c r="P9863" t="s">
        <v>1453</v>
      </c>
      <c r="Q9863" t="s">
        <v>1452</v>
      </c>
      <c r="R9863" t="s">
        <v>1456</v>
      </c>
      <c r="S9863" t="s">
        <v>216</v>
      </c>
      <c r="T9863" t="s">
        <v>35</v>
      </c>
    </row>
    <row r="9864" spans="1:20">
      <c r="A9864" t="s">
        <v>1494</v>
      </c>
      <c r="B9864" t="s">
        <v>1453</v>
      </c>
      <c r="C9864" t="s">
        <v>1495</v>
      </c>
      <c r="D9864" t="s">
        <v>1496</v>
      </c>
      <c r="E9864" t="s">
        <v>212</v>
      </c>
      <c r="F9864" s="1">
        <v>34572</v>
      </c>
      <c r="G9864" t="s">
        <v>3202</v>
      </c>
      <c r="H9864">
        <v>201504</v>
      </c>
      <c r="I9864" t="s">
        <v>213</v>
      </c>
      <c r="J9864" t="s">
        <v>28</v>
      </c>
      <c r="K9864" t="s">
        <v>214</v>
      </c>
      <c r="L9864" t="s">
        <v>30</v>
      </c>
      <c r="M9864" t="s">
        <v>31</v>
      </c>
      <c r="N9864" t="s">
        <v>32</v>
      </c>
      <c r="O9864">
        <v>3335.39</v>
      </c>
      <c r="P9864" t="s">
        <v>1453</v>
      </c>
      <c r="Q9864" t="s">
        <v>1494</v>
      </c>
      <c r="R9864" t="s">
        <v>1456</v>
      </c>
      <c r="S9864" t="s">
        <v>216</v>
      </c>
      <c r="T9864" t="s">
        <v>35</v>
      </c>
    </row>
    <row r="9865" spans="1:20">
      <c r="A9865" t="s">
        <v>1486</v>
      </c>
      <c r="B9865" t="s">
        <v>1453</v>
      </c>
      <c r="C9865" t="s">
        <v>3038</v>
      </c>
      <c r="D9865" t="s">
        <v>3039</v>
      </c>
      <c r="E9865" t="s">
        <v>252</v>
      </c>
      <c r="F9865" s="1">
        <v>41122</v>
      </c>
      <c r="G9865" t="s">
        <v>3202</v>
      </c>
      <c r="H9865">
        <v>201504</v>
      </c>
      <c r="I9865" t="s">
        <v>213</v>
      </c>
      <c r="J9865" t="s">
        <v>253</v>
      </c>
      <c r="K9865" t="s">
        <v>214</v>
      </c>
      <c r="L9865" t="s">
        <v>254</v>
      </c>
      <c r="M9865" t="s">
        <v>31</v>
      </c>
      <c r="N9865" t="s">
        <v>32</v>
      </c>
      <c r="O9865">
        <v>107276.48</v>
      </c>
      <c r="P9865" t="s">
        <v>1453</v>
      </c>
      <c r="Q9865" t="s">
        <v>1486</v>
      </c>
      <c r="R9865" t="s">
        <v>1456</v>
      </c>
      <c r="S9865" t="s">
        <v>216</v>
      </c>
      <c r="T9865" t="s">
        <v>35</v>
      </c>
    </row>
    <row r="9866" spans="1:20">
      <c r="A9866" t="s">
        <v>1452</v>
      </c>
      <c r="B9866" t="s">
        <v>1453</v>
      </c>
      <c r="C9866" t="s">
        <v>1497</v>
      </c>
      <c r="D9866" t="s">
        <v>1498</v>
      </c>
      <c r="E9866" t="s">
        <v>212</v>
      </c>
      <c r="F9866" s="1">
        <v>38869</v>
      </c>
      <c r="G9866" t="s">
        <v>3202</v>
      </c>
      <c r="H9866">
        <v>201504</v>
      </c>
      <c r="I9866" t="s">
        <v>213</v>
      </c>
      <c r="J9866" t="s">
        <v>28</v>
      </c>
      <c r="K9866" t="s">
        <v>214</v>
      </c>
      <c r="L9866" t="s">
        <v>30</v>
      </c>
      <c r="M9866" t="s">
        <v>31</v>
      </c>
      <c r="N9866" t="s">
        <v>32</v>
      </c>
      <c r="O9866">
        <v>176.32</v>
      </c>
      <c r="P9866" t="s">
        <v>1453</v>
      </c>
      <c r="Q9866" t="s">
        <v>1452</v>
      </c>
      <c r="R9866" t="s">
        <v>1456</v>
      </c>
      <c r="S9866" t="s">
        <v>216</v>
      </c>
      <c r="T9866" t="s">
        <v>35</v>
      </c>
    </row>
    <row r="9867" spans="1:20">
      <c r="A9867" t="s">
        <v>1503</v>
      </c>
      <c r="B9867" t="s">
        <v>1504</v>
      </c>
      <c r="C9867" t="s">
        <v>1511</v>
      </c>
      <c r="D9867" t="s">
        <v>1512</v>
      </c>
      <c r="E9867" t="s">
        <v>212</v>
      </c>
      <c r="F9867" s="1">
        <v>35947</v>
      </c>
      <c r="G9867" t="s">
        <v>3202</v>
      </c>
      <c r="H9867">
        <v>201504</v>
      </c>
      <c r="I9867" t="s">
        <v>213</v>
      </c>
      <c r="J9867" t="s">
        <v>28</v>
      </c>
      <c r="K9867" t="s">
        <v>214</v>
      </c>
      <c r="L9867" t="s">
        <v>30</v>
      </c>
      <c r="M9867" t="s">
        <v>31</v>
      </c>
      <c r="N9867" t="s">
        <v>32</v>
      </c>
      <c r="O9867">
        <v>11827.79</v>
      </c>
      <c r="P9867" t="s">
        <v>1504</v>
      </c>
      <c r="Q9867" t="s">
        <v>1503</v>
      </c>
      <c r="R9867" t="s">
        <v>1507</v>
      </c>
      <c r="S9867" t="s">
        <v>216</v>
      </c>
      <c r="T9867" t="s">
        <v>35</v>
      </c>
    </row>
    <row r="9868" spans="1:20">
      <c r="A9868" t="s">
        <v>1528</v>
      </c>
      <c r="B9868" t="s">
        <v>1524</v>
      </c>
      <c r="C9868" t="s">
        <v>1529</v>
      </c>
      <c r="D9868" t="s">
        <v>1530</v>
      </c>
      <c r="E9868" t="s">
        <v>212</v>
      </c>
      <c r="F9868" s="1">
        <v>37987</v>
      </c>
      <c r="G9868" t="s">
        <v>3202</v>
      </c>
      <c r="H9868">
        <v>201504</v>
      </c>
      <c r="I9868" t="s">
        <v>213</v>
      </c>
      <c r="J9868" t="s">
        <v>53</v>
      </c>
      <c r="K9868" t="s">
        <v>217</v>
      </c>
      <c r="L9868" t="s">
        <v>54</v>
      </c>
      <c r="M9868" t="s">
        <v>31</v>
      </c>
      <c r="N9868" t="s">
        <v>32</v>
      </c>
      <c r="O9868">
        <v>990.06000000000006</v>
      </c>
      <c r="P9868" t="s">
        <v>1524</v>
      </c>
      <c r="Q9868" t="s">
        <v>1528</v>
      </c>
      <c r="R9868" t="s">
        <v>1527</v>
      </c>
      <c r="S9868" t="s">
        <v>216</v>
      </c>
      <c r="T9868" t="s">
        <v>561</v>
      </c>
    </row>
    <row r="9869" spans="1:20">
      <c r="A9869" t="s">
        <v>1531</v>
      </c>
      <c r="B9869" t="s">
        <v>1524</v>
      </c>
      <c r="C9869" t="s">
        <v>1532</v>
      </c>
      <c r="D9869" t="s">
        <v>1533</v>
      </c>
      <c r="E9869" t="s">
        <v>212</v>
      </c>
      <c r="F9869" s="1">
        <v>37987</v>
      </c>
      <c r="G9869" t="s">
        <v>3202</v>
      </c>
      <c r="H9869">
        <v>201504</v>
      </c>
      <c r="I9869" t="s">
        <v>213</v>
      </c>
      <c r="J9869" t="s">
        <v>28</v>
      </c>
      <c r="K9869" t="s">
        <v>214</v>
      </c>
      <c r="L9869" t="s">
        <v>30</v>
      </c>
      <c r="M9869" t="s">
        <v>31</v>
      </c>
      <c r="N9869" t="s">
        <v>32</v>
      </c>
      <c r="O9869">
        <v>531.29</v>
      </c>
      <c r="P9869" t="s">
        <v>1524</v>
      </c>
      <c r="Q9869" t="s">
        <v>1531</v>
      </c>
      <c r="R9869" t="s">
        <v>1527</v>
      </c>
      <c r="S9869" t="s">
        <v>216</v>
      </c>
      <c r="T9869" t="s">
        <v>561</v>
      </c>
    </row>
    <row r="9870" spans="1:20">
      <c r="A9870" t="s">
        <v>1531</v>
      </c>
      <c r="B9870" t="s">
        <v>1524</v>
      </c>
      <c r="C9870" t="s">
        <v>1532</v>
      </c>
      <c r="D9870" t="s">
        <v>1533</v>
      </c>
      <c r="E9870" t="s">
        <v>212</v>
      </c>
      <c r="F9870" s="1">
        <v>37987</v>
      </c>
      <c r="G9870" t="s">
        <v>3202</v>
      </c>
      <c r="H9870">
        <v>201504</v>
      </c>
      <c r="I9870" t="s">
        <v>213</v>
      </c>
      <c r="J9870" t="s">
        <v>28</v>
      </c>
      <c r="K9870" t="s">
        <v>217</v>
      </c>
      <c r="L9870" t="s">
        <v>30</v>
      </c>
      <c r="M9870" t="s">
        <v>31</v>
      </c>
      <c r="N9870" t="s">
        <v>32</v>
      </c>
      <c r="O9870">
        <v>531.29</v>
      </c>
      <c r="P9870" t="s">
        <v>1524</v>
      </c>
      <c r="Q9870" t="s">
        <v>1531</v>
      </c>
      <c r="R9870" t="s">
        <v>1527</v>
      </c>
      <c r="S9870" t="s">
        <v>216</v>
      </c>
      <c r="T9870" t="s">
        <v>561</v>
      </c>
    </row>
    <row r="9871" spans="1:20">
      <c r="A9871" t="s">
        <v>1534</v>
      </c>
      <c r="B9871" t="s">
        <v>1524</v>
      </c>
      <c r="C9871" t="s">
        <v>1535</v>
      </c>
      <c r="D9871" t="s">
        <v>1536</v>
      </c>
      <c r="E9871" t="s">
        <v>212</v>
      </c>
      <c r="F9871" s="1">
        <v>37987</v>
      </c>
      <c r="G9871" t="s">
        <v>3202</v>
      </c>
      <c r="H9871">
        <v>201504</v>
      </c>
      <c r="I9871" t="s">
        <v>213</v>
      </c>
      <c r="J9871" t="s">
        <v>28</v>
      </c>
      <c r="K9871" t="s">
        <v>214</v>
      </c>
      <c r="L9871" t="s">
        <v>30</v>
      </c>
      <c r="M9871" t="s">
        <v>31</v>
      </c>
      <c r="N9871" t="s">
        <v>32</v>
      </c>
      <c r="O9871">
        <v>2237.6</v>
      </c>
      <c r="P9871" t="s">
        <v>1524</v>
      </c>
      <c r="Q9871" t="s">
        <v>1534</v>
      </c>
      <c r="R9871" t="s">
        <v>1527</v>
      </c>
      <c r="S9871" t="s">
        <v>216</v>
      </c>
      <c r="T9871" t="s">
        <v>561</v>
      </c>
    </row>
    <row r="9872" spans="1:20">
      <c r="A9872" t="s">
        <v>1534</v>
      </c>
      <c r="B9872" t="s">
        <v>1524</v>
      </c>
      <c r="C9872" t="s">
        <v>1535</v>
      </c>
      <c r="D9872" t="s">
        <v>1536</v>
      </c>
      <c r="E9872" t="s">
        <v>212</v>
      </c>
      <c r="F9872" s="1">
        <v>37987</v>
      </c>
      <c r="G9872" t="s">
        <v>3202</v>
      </c>
      <c r="H9872">
        <v>201504</v>
      </c>
      <c r="I9872" t="s">
        <v>213</v>
      </c>
      <c r="J9872" t="s">
        <v>28</v>
      </c>
      <c r="K9872" t="s">
        <v>217</v>
      </c>
      <c r="L9872" t="s">
        <v>30</v>
      </c>
      <c r="M9872" t="s">
        <v>31</v>
      </c>
      <c r="N9872" t="s">
        <v>32</v>
      </c>
      <c r="O9872">
        <v>2237.36</v>
      </c>
      <c r="P9872" t="s">
        <v>1524</v>
      </c>
      <c r="Q9872" t="s">
        <v>1534</v>
      </c>
      <c r="R9872" t="s">
        <v>1527</v>
      </c>
      <c r="S9872" t="s">
        <v>216</v>
      </c>
      <c r="T9872" t="s">
        <v>561</v>
      </c>
    </row>
    <row r="9873" spans="1:20">
      <c r="A9873" t="s">
        <v>3279</v>
      </c>
      <c r="B9873" t="s">
        <v>1524</v>
      </c>
      <c r="C9873" t="s">
        <v>3280</v>
      </c>
      <c r="D9873" t="s">
        <v>3281</v>
      </c>
      <c r="E9873" t="s">
        <v>212</v>
      </c>
      <c r="F9873" s="1">
        <v>33992</v>
      </c>
      <c r="G9873" t="s">
        <v>3202</v>
      </c>
      <c r="H9873">
        <v>201504</v>
      </c>
      <c r="I9873" t="s">
        <v>213</v>
      </c>
      <c r="J9873" t="s">
        <v>28</v>
      </c>
      <c r="K9873" t="s">
        <v>214</v>
      </c>
      <c r="L9873" t="s">
        <v>30</v>
      </c>
      <c r="M9873" t="s">
        <v>31</v>
      </c>
      <c r="N9873" t="s">
        <v>32</v>
      </c>
      <c r="O9873">
        <v>704.84</v>
      </c>
      <c r="P9873" t="s">
        <v>1524</v>
      </c>
      <c r="Q9873" t="s">
        <v>3279</v>
      </c>
      <c r="R9873" t="s">
        <v>1527</v>
      </c>
      <c r="S9873" t="s">
        <v>216</v>
      </c>
      <c r="T9873" t="s">
        <v>561</v>
      </c>
    </row>
    <row r="9874" spans="1:20">
      <c r="A9874" t="s">
        <v>3279</v>
      </c>
      <c r="B9874" t="s">
        <v>1524</v>
      </c>
      <c r="C9874" t="s">
        <v>3280</v>
      </c>
      <c r="D9874" t="s">
        <v>3281</v>
      </c>
      <c r="E9874" t="s">
        <v>212</v>
      </c>
      <c r="F9874" s="1">
        <v>33992</v>
      </c>
      <c r="G9874" t="s">
        <v>3202</v>
      </c>
      <c r="H9874">
        <v>201504</v>
      </c>
      <c r="I9874" t="s">
        <v>213</v>
      </c>
      <c r="J9874" t="s">
        <v>28</v>
      </c>
      <c r="K9874" t="s">
        <v>217</v>
      </c>
      <c r="L9874" t="s">
        <v>30</v>
      </c>
      <c r="M9874" t="s">
        <v>31</v>
      </c>
      <c r="N9874" t="s">
        <v>32</v>
      </c>
      <c r="O9874">
        <v>166.3</v>
      </c>
      <c r="P9874" t="s">
        <v>1524</v>
      </c>
      <c r="Q9874" t="s">
        <v>3279</v>
      </c>
      <c r="R9874" t="s">
        <v>1527</v>
      </c>
      <c r="S9874" t="s">
        <v>216</v>
      </c>
      <c r="T9874" t="s">
        <v>561</v>
      </c>
    </row>
    <row r="9875" spans="1:20">
      <c r="A9875" t="s">
        <v>1539</v>
      </c>
      <c r="B9875" t="s">
        <v>1524</v>
      </c>
      <c r="C9875" t="s">
        <v>1540</v>
      </c>
      <c r="D9875" t="s">
        <v>1541</v>
      </c>
      <c r="E9875" t="s">
        <v>212</v>
      </c>
      <c r="F9875" s="1">
        <v>37987</v>
      </c>
      <c r="G9875" t="s">
        <v>3202</v>
      </c>
      <c r="H9875">
        <v>201504</v>
      </c>
      <c r="I9875" t="s">
        <v>213</v>
      </c>
      <c r="J9875" t="s">
        <v>53</v>
      </c>
      <c r="K9875" t="s">
        <v>214</v>
      </c>
      <c r="L9875" t="s">
        <v>54</v>
      </c>
      <c r="M9875" t="s">
        <v>31</v>
      </c>
      <c r="N9875" t="s">
        <v>32</v>
      </c>
      <c r="O9875">
        <v>162.13</v>
      </c>
      <c r="P9875" t="s">
        <v>1524</v>
      </c>
      <c r="Q9875" t="s">
        <v>1539</v>
      </c>
      <c r="R9875" t="s">
        <v>1527</v>
      </c>
      <c r="S9875" t="s">
        <v>216</v>
      </c>
      <c r="T9875" t="s">
        <v>561</v>
      </c>
    </row>
    <row r="9876" spans="1:20">
      <c r="A9876" t="s">
        <v>1539</v>
      </c>
      <c r="B9876" t="s">
        <v>1524</v>
      </c>
      <c r="C9876" t="s">
        <v>1540</v>
      </c>
      <c r="D9876" t="s">
        <v>1541</v>
      </c>
      <c r="E9876" t="s">
        <v>212</v>
      </c>
      <c r="F9876" s="1">
        <v>37987</v>
      </c>
      <c r="G9876" t="s">
        <v>3202</v>
      </c>
      <c r="H9876">
        <v>201504</v>
      </c>
      <c r="I9876" t="s">
        <v>213</v>
      </c>
      <c r="J9876" t="s">
        <v>53</v>
      </c>
      <c r="K9876" t="s">
        <v>217</v>
      </c>
      <c r="L9876" t="s">
        <v>54</v>
      </c>
      <c r="M9876" t="s">
        <v>31</v>
      </c>
      <c r="N9876" t="s">
        <v>32</v>
      </c>
      <c r="O9876">
        <v>162.11000000000001</v>
      </c>
      <c r="P9876" t="s">
        <v>1524</v>
      </c>
      <c r="Q9876" t="s">
        <v>1539</v>
      </c>
      <c r="R9876" t="s">
        <v>1527</v>
      </c>
      <c r="S9876" t="s">
        <v>216</v>
      </c>
      <c r="T9876" t="s">
        <v>561</v>
      </c>
    </row>
    <row r="9877" spans="1:20">
      <c r="A9877" t="s">
        <v>1531</v>
      </c>
      <c r="B9877" t="s">
        <v>1524</v>
      </c>
      <c r="C9877" t="s">
        <v>1542</v>
      </c>
      <c r="D9877" t="s">
        <v>1543</v>
      </c>
      <c r="E9877" t="s">
        <v>212</v>
      </c>
      <c r="F9877" s="1">
        <v>37987</v>
      </c>
      <c r="G9877" t="s">
        <v>3202</v>
      </c>
      <c r="H9877">
        <v>201504</v>
      </c>
      <c r="I9877" t="s">
        <v>213</v>
      </c>
      <c r="J9877" t="s">
        <v>53</v>
      </c>
      <c r="K9877" t="s">
        <v>214</v>
      </c>
      <c r="L9877" t="s">
        <v>54</v>
      </c>
      <c r="M9877" t="s">
        <v>31</v>
      </c>
      <c r="N9877" t="s">
        <v>32</v>
      </c>
      <c r="O9877">
        <v>1485.6200000000001</v>
      </c>
      <c r="P9877" t="s">
        <v>1524</v>
      </c>
      <c r="Q9877" t="s">
        <v>1531</v>
      </c>
      <c r="R9877" t="s">
        <v>1527</v>
      </c>
      <c r="S9877" t="s">
        <v>216</v>
      </c>
      <c r="T9877" t="s">
        <v>561</v>
      </c>
    </row>
    <row r="9878" spans="1:20">
      <c r="A9878" t="s">
        <v>1531</v>
      </c>
      <c r="B9878" t="s">
        <v>1524</v>
      </c>
      <c r="C9878" t="s">
        <v>1542</v>
      </c>
      <c r="D9878" t="s">
        <v>1543</v>
      </c>
      <c r="E9878" t="s">
        <v>212</v>
      </c>
      <c r="F9878" s="1">
        <v>37987</v>
      </c>
      <c r="G9878" t="s">
        <v>3202</v>
      </c>
      <c r="H9878">
        <v>201504</v>
      </c>
      <c r="I9878" t="s">
        <v>213</v>
      </c>
      <c r="J9878" t="s">
        <v>53</v>
      </c>
      <c r="K9878" t="s">
        <v>217</v>
      </c>
      <c r="L9878" t="s">
        <v>54</v>
      </c>
      <c r="M9878" t="s">
        <v>31</v>
      </c>
      <c r="N9878" t="s">
        <v>32</v>
      </c>
      <c r="O9878">
        <v>1485.6000000000001</v>
      </c>
      <c r="P9878" t="s">
        <v>1524</v>
      </c>
      <c r="Q9878" t="s">
        <v>1531</v>
      </c>
      <c r="R9878" t="s">
        <v>1527</v>
      </c>
      <c r="S9878" t="s">
        <v>216</v>
      </c>
      <c r="T9878" t="s">
        <v>561</v>
      </c>
    </row>
    <row r="9879" spans="1:20">
      <c r="A9879" t="s">
        <v>1544</v>
      </c>
      <c r="B9879" t="s">
        <v>1524</v>
      </c>
      <c r="C9879" t="s">
        <v>1545</v>
      </c>
      <c r="D9879" t="s">
        <v>1546</v>
      </c>
      <c r="E9879" t="s">
        <v>212</v>
      </c>
      <c r="F9879" s="1">
        <v>37987</v>
      </c>
      <c r="G9879" t="s">
        <v>3202</v>
      </c>
      <c r="H9879">
        <v>201504</v>
      </c>
      <c r="I9879" t="s">
        <v>213</v>
      </c>
      <c r="J9879" t="s">
        <v>53</v>
      </c>
      <c r="K9879" t="s">
        <v>214</v>
      </c>
      <c r="L9879" t="s">
        <v>54</v>
      </c>
      <c r="M9879" t="s">
        <v>31</v>
      </c>
      <c r="N9879" t="s">
        <v>32</v>
      </c>
      <c r="O9879">
        <v>554.5</v>
      </c>
      <c r="P9879" t="s">
        <v>1524</v>
      </c>
      <c r="Q9879" t="s">
        <v>1544</v>
      </c>
      <c r="R9879" t="s">
        <v>1527</v>
      </c>
      <c r="S9879" t="s">
        <v>216</v>
      </c>
      <c r="T9879" t="s">
        <v>561</v>
      </c>
    </row>
    <row r="9880" spans="1:20">
      <c r="A9880" t="s">
        <v>1544</v>
      </c>
      <c r="B9880" t="s">
        <v>1524</v>
      </c>
      <c r="C9880" t="s">
        <v>1545</v>
      </c>
      <c r="D9880" t="s">
        <v>1546</v>
      </c>
      <c r="E9880" t="s">
        <v>212</v>
      </c>
      <c r="F9880" s="1">
        <v>37987</v>
      </c>
      <c r="G9880" t="s">
        <v>3202</v>
      </c>
      <c r="H9880">
        <v>201504</v>
      </c>
      <c r="I9880" t="s">
        <v>213</v>
      </c>
      <c r="J9880" t="s">
        <v>53</v>
      </c>
      <c r="K9880" t="s">
        <v>217</v>
      </c>
      <c r="L9880" t="s">
        <v>54</v>
      </c>
      <c r="M9880" t="s">
        <v>31</v>
      </c>
      <c r="N9880" t="s">
        <v>32</v>
      </c>
      <c r="O9880">
        <v>554.51</v>
      </c>
      <c r="P9880" t="s">
        <v>1524</v>
      </c>
      <c r="Q9880" t="s">
        <v>1544</v>
      </c>
      <c r="R9880" t="s">
        <v>1527</v>
      </c>
      <c r="S9880" t="s">
        <v>216</v>
      </c>
      <c r="T9880" t="s">
        <v>561</v>
      </c>
    </row>
    <row r="9881" spans="1:20">
      <c r="A9881" t="s">
        <v>1544</v>
      </c>
      <c r="B9881" t="s">
        <v>1524</v>
      </c>
      <c r="C9881" t="s">
        <v>1547</v>
      </c>
      <c r="D9881" t="s">
        <v>1548</v>
      </c>
      <c r="E9881" t="s">
        <v>212</v>
      </c>
      <c r="F9881" s="1">
        <v>37987</v>
      </c>
      <c r="G9881" t="s">
        <v>3202</v>
      </c>
      <c r="H9881">
        <v>201504</v>
      </c>
      <c r="I9881" t="s">
        <v>213</v>
      </c>
      <c r="J9881" t="s">
        <v>28</v>
      </c>
      <c r="K9881" t="s">
        <v>217</v>
      </c>
      <c r="L9881" t="s">
        <v>30</v>
      </c>
      <c r="M9881" t="s">
        <v>31</v>
      </c>
      <c r="N9881" t="s">
        <v>32</v>
      </c>
      <c r="O9881">
        <v>506.11</v>
      </c>
      <c r="P9881" t="s">
        <v>1524</v>
      </c>
      <c r="Q9881" t="s">
        <v>1544</v>
      </c>
      <c r="R9881" t="s">
        <v>1527</v>
      </c>
      <c r="S9881" t="s">
        <v>216</v>
      </c>
      <c r="T9881" t="s">
        <v>561</v>
      </c>
    </row>
    <row r="9882" spans="1:20">
      <c r="A9882" t="s">
        <v>1523</v>
      </c>
      <c r="B9882" t="s">
        <v>1524</v>
      </c>
      <c r="C9882" t="s">
        <v>1549</v>
      </c>
      <c r="D9882" t="s">
        <v>1550</v>
      </c>
      <c r="E9882" t="s">
        <v>212</v>
      </c>
      <c r="F9882" s="1">
        <v>18629</v>
      </c>
      <c r="G9882" t="s">
        <v>3202</v>
      </c>
      <c r="H9882">
        <v>201504</v>
      </c>
      <c r="I9882" t="s">
        <v>213</v>
      </c>
      <c r="J9882" t="s">
        <v>28</v>
      </c>
      <c r="K9882" t="s">
        <v>217</v>
      </c>
      <c r="L9882" t="s">
        <v>30</v>
      </c>
      <c r="M9882" t="s">
        <v>31</v>
      </c>
      <c r="N9882" t="s">
        <v>32</v>
      </c>
      <c r="O9882">
        <v>907.14</v>
      </c>
      <c r="P9882" t="s">
        <v>1524</v>
      </c>
      <c r="Q9882" t="s">
        <v>1523</v>
      </c>
      <c r="R9882" t="s">
        <v>1527</v>
      </c>
      <c r="S9882" t="s">
        <v>216</v>
      </c>
      <c r="T9882" t="s">
        <v>561</v>
      </c>
    </row>
    <row r="9883" spans="1:20">
      <c r="A9883" t="s">
        <v>1551</v>
      </c>
      <c r="B9883" t="s">
        <v>1524</v>
      </c>
      <c r="C9883" t="s">
        <v>1552</v>
      </c>
      <c r="D9883" t="s">
        <v>1553</v>
      </c>
      <c r="E9883" t="s">
        <v>212</v>
      </c>
      <c r="F9883" s="1">
        <v>37987</v>
      </c>
      <c r="G9883" t="s">
        <v>3202</v>
      </c>
      <c r="H9883">
        <v>201504</v>
      </c>
      <c r="I9883" t="s">
        <v>213</v>
      </c>
      <c r="J9883" t="s">
        <v>53</v>
      </c>
      <c r="K9883" t="s">
        <v>214</v>
      </c>
      <c r="L9883" t="s">
        <v>54</v>
      </c>
      <c r="M9883" t="s">
        <v>31</v>
      </c>
      <c r="N9883" t="s">
        <v>32</v>
      </c>
      <c r="O9883">
        <v>393.02</v>
      </c>
      <c r="P9883" t="s">
        <v>1524</v>
      </c>
      <c r="Q9883" t="s">
        <v>1551</v>
      </c>
      <c r="R9883" t="s">
        <v>1527</v>
      </c>
      <c r="S9883" t="s">
        <v>216</v>
      </c>
      <c r="T9883" t="s">
        <v>561</v>
      </c>
    </row>
    <row r="9884" spans="1:20">
      <c r="A9884" t="s">
        <v>1551</v>
      </c>
      <c r="B9884" t="s">
        <v>1524</v>
      </c>
      <c r="C9884" t="s">
        <v>1552</v>
      </c>
      <c r="D9884" t="s">
        <v>1553</v>
      </c>
      <c r="E9884" t="s">
        <v>212</v>
      </c>
      <c r="F9884" s="1">
        <v>37987</v>
      </c>
      <c r="G9884" t="s">
        <v>3202</v>
      </c>
      <c r="H9884">
        <v>201504</v>
      </c>
      <c r="I9884" t="s">
        <v>213</v>
      </c>
      <c r="J9884" t="s">
        <v>53</v>
      </c>
      <c r="K9884" t="s">
        <v>217</v>
      </c>
      <c r="L9884" t="s">
        <v>54</v>
      </c>
      <c r="M9884" t="s">
        <v>31</v>
      </c>
      <c r="N9884" t="s">
        <v>32</v>
      </c>
      <c r="O9884">
        <v>393.03000000000003</v>
      </c>
      <c r="P9884" t="s">
        <v>1524</v>
      </c>
      <c r="Q9884" t="s">
        <v>1551</v>
      </c>
      <c r="R9884" t="s">
        <v>1527</v>
      </c>
      <c r="S9884" t="s">
        <v>216</v>
      </c>
      <c r="T9884" t="s">
        <v>561</v>
      </c>
    </row>
    <row r="9885" spans="1:20">
      <c r="A9885" t="s">
        <v>1523</v>
      </c>
      <c r="B9885" t="s">
        <v>1524</v>
      </c>
      <c r="C9885" t="s">
        <v>3055</v>
      </c>
      <c r="D9885" t="s">
        <v>3056</v>
      </c>
      <c r="E9885" t="s">
        <v>212</v>
      </c>
      <c r="F9885" s="1">
        <v>38534</v>
      </c>
      <c r="G9885" t="s">
        <v>3202</v>
      </c>
      <c r="H9885">
        <v>201504</v>
      </c>
      <c r="I9885" t="s">
        <v>213</v>
      </c>
      <c r="J9885" t="s">
        <v>28</v>
      </c>
      <c r="K9885" t="s">
        <v>214</v>
      </c>
      <c r="L9885" t="s">
        <v>30</v>
      </c>
      <c r="M9885" t="s">
        <v>31</v>
      </c>
      <c r="N9885" t="s">
        <v>32</v>
      </c>
      <c r="O9885">
        <v>9342.64</v>
      </c>
      <c r="P9885" t="s">
        <v>1524</v>
      </c>
      <c r="Q9885" t="s">
        <v>1523</v>
      </c>
      <c r="R9885" t="s">
        <v>1527</v>
      </c>
      <c r="S9885" t="s">
        <v>216</v>
      </c>
      <c r="T9885" t="s">
        <v>561</v>
      </c>
    </row>
    <row r="9886" spans="1:20">
      <c r="A9886" t="s">
        <v>1523</v>
      </c>
      <c r="B9886" t="s">
        <v>1524</v>
      </c>
      <c r="C9886" t="s">
        <v>3055</v>
      </c>
      <c r="D9886" t="s">
        <v>3056</v>
      </c>
      <c r="E9886" t="s">
        <v>212</v>
      </c>
      <c r="F9886" s="1">
        <v>38534</v>
      </c>
      <c r="G9886" t="s">
        <v>3202</v>
      </c>
      <c r="H9886">
        <v>201504</v>
      </c>
      <c r="I9886" t="s">
        <v>213</v>
      </c>
      <c r="J9886" t="s">
        <v>28</v>
      </c>
      <c r="K9886" t="s">
        <v>217</v>
      </c>
      <c r="L9886" t="s">
        <v>30</v>
      </c>
      <c r="M9886" t="s">
        <v>31</v>
      </c>
      <c r="N9886" t="s">
        <v>32</v>
      </c>
      <c r="O9886">
        <v>2204.33</v>
      </c>
      <c r="P9886" t="s">
        <v>1524</v>
      </c>
      <c r="Q9886" t="s">
        <v>1523</v>
      </c>
      <c r="R9886" t="s">
        <v>1527</v>
      </c>
      <c r="S9886" t="s">
        <v>216</v>
      </c>
      <c r="T9886" t="s">
        <v>561</v>
      </c>
    </row>
    <row r="9887" spans="1:20">
      <c r="A9887" t="s">
        <v>1523</v>
      </c>
      <c r="B9887" t="s">
        <v>1524</v>
      </c>
      <c r="C9887" t="s">
        <v>1554</v>
      </c>
      <c r="D9887" t="s">
        <v>1555</v>
      </c>
      <c r="E9887" t="s">
        <v>212</v>
      </c>
      <c r="F9887" s="1">
        <v>37987</v>
      </c>
      <c r="G9887" t="s">
        <v>3202</v>
      </c>
      <c r="H9887">
        <v>201504</v>
      </c>
      <c r="I9887" t="s">
        <v>213</v>
      </c>
      <c r="J9887" t="s">
        <v>28</v>
      </c>
      <c r="K9887" t="s">
        <v>217</v>
      </c>
      <c r="L9887" t="s">
        <v>30</v>
      </c>
      <c r="M9887" t="s">
        <v>31</v>
      </c>
      <c r="N9887" t="s">
        <v>32</v>
      </c>
      <c r="O9887">
        <v>28738.91</v>
      </c>
      <c r="P9887" t="s">
        <v>1524</v>
      </c>
      <c r="Q9887" t="s">
        <v>1523</v>
      </c>
      <c r="R9887" t="s">
        <v>1527</v>
      </c>
      <c r="S9887" t="s">
        <v>216</v>
      </c>
      <c r="T9887" t="s">
        <v>561</v>
      </c>
    </row>
    <row r="9888" spans="1:20">
      <c r="A9888" t="s">
        <v>1562</v>
      </c>
      <c r="B9888" t="s">
        <v>1524</v>
      </c>
      <c r="C9888" t="s">
        <v>1563</v>
      </c>
      <c r="D9888" t="s">
        <v>1564</v>
      </c>
      <c r="E9888" t="s">
        <v>258</v>
      </c>
      <c r="F9888" s="1">
        <v>40360</v>
      </c>
      <c r="G9888" t="s">
        <v>3202</v>
      </c>
      <c r="H9888">
        <v>201504</v>
      </c>
      <c r="I9888" t="s">
        <v>213</v>
      </c>
      <c r="J9888" t="s">
        <v>253</v>
      </c>
      <c r="K9888" t="s">
        <v>214</v>
      </c>
      <c r="L9888" t="s">
        <v>254</v>
      </c>
      <c r="M9888" t="s">
        <v>31</v>
      </c>
      <c r="N9888" t="s">
        <v>32</v>
      </c>
      <c r="O9888">
        <v>75.040000000000006</v>
      </c>
      <c r="P9888" t="s">
        <v>1524</v>
      </c>
      <c r="Q9888" t="s">
        <v>1562</v>
      </c>
      <c r="R9888" t="s">
        <v>1527</v>
      </c>
      <c r="S9888" t="s">
        <v>216</v>
      </c>
      <c r="T9888" t="s">
        <v>561</v>
      </c>
    </row>
    <row r="9889" spans="1:20">
      <c r="A9889" t="s">
        <v>1562</v>
      </c>
      <c r="B9889" t="s">
        <v>1524</v>
      </c>
      <c r="C9889" t="s">
        <v>1563</v>
      </c>
      <c r="D9889" t="s">
        <v>1564</v>
      </c>
      <c r="E9889" t="s">
        <v>258</v>
      </c>
      <c r="F9889" s="1">
        <v>40360</v>
      </c>
      <c r="G9889" t="s">
        <v>3202</v>
      </c>
      <c r="H9889">
        <v>201504</v>
      </c>
      <c r="I9889" t="s">
        <v>213</v>
      </c>
      <c r="J9889" t="s">
        <v>253</v>
      </c>
      <c r="K9889" t="s">
        <v>217</v>
      </c>
      <c r="L9889" t="s">
        <v>254</v>
      </c>
      <c r="M9889" t="s">
        <v>31</v>
      </c>
      <c r="N9889" t="s">
        <v>32</v>
      </c>
      <c r="O9889">
        <v>17.7</v>
      </c>
      <c r="P9889" t="s">
        <v>1524</v>
      </c>
      <c r="Q9889" t="s">
        <v>1562</v>
      </c>
      <c r="R9889" t="s">
        <v>1527</v>
      </c>
      <c r="S9889" t="s">
        <v>216</v>
      </c>
      <c r="T9889" t="s">
        <v>561</v>
      </c>
    </row>
    <row r="9890" spans="1:20">
      <c r="A9890" t="s">
        <v>1565</v>
      </c>
      <c r="B9890" t="s">
        <v>1524</v>
      </c>
      <c r="C9890" t="s">
        <v>1566</v>
      </c>
      <c r="D9890" t="s">
        <v>1567</v>
      </c>
      <c r="E9890" t="s">
        <v>258</v>
      </c>
      <c r="F9890" s="1">
        <v>40360</v>
      </c>
      <c r="G9890" t="s">
        <v>3202</v>
      </c>
      <c r="H9890">
        <v>201504</v>
      </c>
      <c r="I9890" t="s">
        <v>213</v>
      </c>
      <c r="J9890" t="s">
        <v>253</v>
      </c>
      <c r="K9890" t="s">
        <v>214</v>
      </c>
      <c r="L9890" t="s">
        <v>254</v>
      </c>
      <c r="M9890" t="s">
        <v>31</v>
      </c>
      <c r="N9890" t="s">
        <v>32</v>
      </c>
      <c r="O9890">
        <v>-695.17</v>
      </c>
      <c r="P9890" t="s">
        <v>1524</v>
      </c>
      <c r="Q9890" t="s">
        <v>1565</v>
      </c>
      <c r="R9890" t="s">
        <v>1527</v>
      </c>
      <c r="S9890" t="s">
        <v>216</v>
      </c>
      <c r="T9890" t="s">
        <v>561</v>
      </c>
    </row>
    <row r="9891" spans="1:20">
      <c r="A9891" t="s">
        <v>1565</v>
      </c>
      <c r="B9891" t="s">
        <v>1524</v>
      </c>
      <c r="C9891" t="s">
        <v>1566</v>
      </c>
      <c r="D9891" t="s">
        <v>1567</v>
      </c>
      <c r="E9891" t="s">
        <v>258</v>
      </c>
      <c r="F9891" s="1">
        <v>40360</v>
      </c>
      <c r="G9891" t="s">
        <v>3202</v>
      </c>
      <c r="H9891">
        <v>201504</v>
      </c>
      <c r="I9891" t="s">
        <v>213</v>
      </c>
      <c r="J9891" t="s">
        <v>253</v>
      </c>
      <c r="K9891" t="s">
        <v>217</v>
      </c>
      <c r="L9891" t="s">
        <v>254</v>
      </c>
      <c r="M9891" t="s">
        <v>31</v>
      </c>
      <c r="N9891" t="s">
        <v>32</v>
      </c>
      <c r="O9891">
        <v>-695.17</v>
      </c>
      <c r="P9891" t="s">
        <v>1524</v>
      </c>
      <c r="Q9891" t="s">
        <v>1565</v>
      </c>
      <c r="R9891" t="s">
        <v>1527</v>
      </c>
      <c r="S9891" t="s">
        <v>216</v>
      </c>
      <c r="T9891" t="s">
        <v>561</v>
      </c>
    </row>
    <row r="9892" spans="1:20">
      <c r="A9892" t="s">
        <v>1544</v>
      </c>
      <c r="B9892" t="s">
        <v>1524</v>
      </c>
      <c r="C9892" t="s">
        <v>1568</v>
      </c>
      <c r="D9892" t="s">
        <v>1569</v>
      </c>
      <c r="E9892" t="s">
        <v>212</v>
      </c>
      <c r="F9892" s="1">
        <v>37987</v>
      </c>
      <c r="G9892" t="s">
        <v>3202</v>
      </c>
      <c r="H9892">
        <v>201504</v>
      </c>
      <c r="I9892" t="s">
        <v>213</v>
      </c>
      <c r="J9892" t="s">
        <v>53</v>
      </c>
      <c r="K9892" t="s">
        <v>214</v>
      </c>
      <c r="L9892" t="s">
        <v>54</v>
      </c>
      <c r="M9892" t="s">
        <v>31</v>
      </c>
      <c r="N9892" t="s">
        <v>32</v>
      </c>
      <c r="O9892">
        <v>1728.24</v>
      </c>
      <c r="P9892" t="s">
        <v>1524</v>
      </c>
      <c r="Q9892" t="s">
        <v>1544</v>
      </c>
      <c r="R9892" t="s">
        <v>1527</v>
      </c>
      <c r="S9892" t="s">
        <v>216</v>
      </c>
      <c r="T9892" t="s">
        <v>561</v>
      </c>
    </row>
    <row r="9893" spans="1:20">
      <c r="A9893" t="s">
        <v>1544</v>
      </c>
      <c r="B9893" t="s">
        <v>1524</v>
      </c>
      <c r="C9893" t="s">
        <v>1568</v>
      </c>
      <c r="D9893" t="s">
        <v>1569</v>
      </c>
      <c r="E9893" t="s">
        <v>212</v>
      </c>
      <c r="F9893" s="1">
        <v>37987</v>
      </c>
      <c r="G9893" t="s">
        <v>3202</v>
      </c>
      <c r="H9893">
        <v>201504</v>
      </c>
      <c r="I9893" t="s">
        <v>213</v>
      </c>
      <c r="J9893" t="s">
        <v>53</v>
      </c>
      <c r="K9893" t="s">
        <v>217</v>
      </c>
      <c r="L9893" t="s">
        <v>54</v>
      </c>
      <c r="M9893" t="s">
        <v>31</v>
      </c>
      <c r="N9893" t="s">
        <v>32</v>
      </c>
      <c r="O9893">
        <v>1728.22</v>
      </c>
      <c r="P9893" t="s">
        <v>1524</v>
      </c>
      <c r="Q9893" t="s">
        <v>1544</v>
      </c>
      <c r="R9893" t="s">
        <v>1527</v>
      </c>
      <c r="S9893" t="s">
        <v>216</v>
      </c>
      <c r="T9893" t="s">
        <v>561</v>
      </c>
    </row>
    <row r="9894" spans="1:20">
      <c r="A9894" t="s">
        <v>1528</v>
      </c>
      <c r="B9894" t="s">
        <v>1524</v>
      </c>
      <c r="C9894" t="s">
        <v>1570</v>
      </c>
      <c r="D9894" t="s">
        <v>1571</v>
      </c>
      <c r="E9894" t="s">
        <v>212</v>
      </c>
      <c r="F9894" s="1">
        <v>33992</v>
      </c>
      <c r="G9894" t="s">
        <v>3202</v>
      </c>
      <c r="H9894">
        <v>201504</v>
      </c>
      <c r="I9894" t="s">
        <v>213</v>
      </c>
      <c r="J9894" t="s">
        <v>53</v>
      </c>
      <c r="K9894" t="s">
        <v>214</v>
      </c>
      <c r="L9894" t="s">
        <v>54</v>
      </c>
      <c r="M9894" t="s">
        <v>31</v>
      </c>
      <c r="N9894" t="s">
        <v>32</v>
      </c>
      <c r="O9894">
        <v>11202.9</v>
      </c>
      <c r="P9894" t="s">
        <v>1524</v>
      </c>
      <c r="Q9894" t="s">
        <v>1528</v>
      </c>
      <c r="R9894" t="s">
        <v>1527</v>
      </c>
      <c r="S9894" t="s">
        <v>216</v>
      </c>
      <c r="T9894" t="s">
        <v>561</v>
      </c>
    </row>
    <row r="9895" spans="1:20">
      <c r="A9895" t="s">
        <v>1528</v>
      </c>
      <c r="B9895" t="s">
        <v>1524</v>
      </c>
      <c r="C9895" t="s">
        <v>1570</v>
      </c>
      <c r="D9895" t="s">
        <v>1571</v>
      </c>
      <c r="E9895" t="s">
        <v>212</v>
      </c>
      <c r="F9895" s="1">
        <v>33992</v>
      </c>
      <c r="G9895" t="s">
        <v>3202</v>
      </c>
      <c r="H9895">
        <v>201504</v>
      </c>
      <c r="I9895" t="s">
        <v>213</v>
      </c>
      <c r="J9895" t="s">
        <v>53</v>
      </c>
      <c r="K9895" t="s">
        <v>217</v>
      </c>
      <c r="L9895" t="s">
        <v>54</v>
      </c>
      <c r="M9895" t="s">
        <v>31</v>
      </c>
      <c r="N9895" t="s">
        <v>32</v>
      </c>
      <c r="O9895">
        <v>8751.57</v>
      </c>
      <c r="P9895" t="s">
        <v>1524</v>
      </c>
      <c r="Q9895" t="s">
        <v>1528</v>
      </c>
      <c r="R9895" t="s">
        <v>1527</v>
      </c>
      <c r="S9895" t="s">
        <v>216</v>
      </c>
      <c r="T9895" t="s">
        <v>561</v>
      </c>
    </row>
    <row r="9896" spans="1:20">
      <c r="A9896" t="s">
        <v>1531</v>
      </c>
      <c r="B9896" t="s">
        <v>1524</v>
      </c>
      <c r="C9896" t="s">
        <v>1572</v>
      </c>
      <c r="D9896" t="s">
        <v>1573</v>
      </c>
      <c r="E9896" t="s">
        <v>212</v>
      </c>
      <c r="F9896" s="1">
        <v>33992</v>
      </c>
      <c r="G9896" t="s">
        <v>3202</v>
      </c>
      <c r="H9896">
        <v>201504</v>
      </c>
      <c r="I9896" t="s">
        <v>213</v>
      </c>
      <c r="J9896" t="s">
        <v>28</v>
      </c>
      <c r="K9896" t="s">
        <v>217</v>
      </c>
      <c r="L9896" t="s">
        <v>30</v>
      </c>
      <c r="M9896" t="s">
        <v>31</v>
      </c>
      <c r="N9896" t="s">
        <v>32</v>
      </c>
      <c r="O9896">
        <v>3140.12</v>
      </c>
      <c r="P9896" t="s">
        <v>1524</v>
      </c>
      <c r="Q9896" t="s">
        <v>1531</v>
      </c>
      <c r="R9896" t="s">
        <v>1527</v>
      </c>
      <c r="S9896" t="s">
        <v>216</v>
      </c>
      <c r="T9896" t="s">
        <v>561</v>
      </c>
    </row>
    <row r="9897" spans="1:20">
      <c r="A9897" t="s">
        <v>1534</v>
      </c>
      <c r="B9897" t="s">
        <v>1524</v>
      </c>
      <c r="C9897" t="s">
        <v>1574</v>
      </c>
      <c r="D9897" t="s">
        <v>1575</v>
      </c>
      <c r="E9897" t="s">
        <v>212</v>
      </c>
      <c r="F9897" s="1">
        <v>33992</v>
      </c>
      <c r="G9897" t="s">
        <v>3202</v>
      </c>
      <c r="H9897">
        <v>201504</v>
      </c>
      <c r="I9897" t="s">
        <v>213</v>
      </c>
      <c r="J9897" t="s">
        <v>28</v>
      </c>
      <c r="K9897" t="s">
        <v>217</v>
      </c>
      <c r="L9897" t="s">
        <v>30</v>
      </c>
      <c r="M9897" t="s">
        <v>31</v>
      </c>
      <c r="N9897" t="s">
        <v>32</v>
      </c>
      <c r="O9897">
        <v>2994.03</v>
      </c>
      <c r="P9897" t="s">
        <v>1524</v>
      </c>
      <c r="Q9897" t="s">
        <v>1534</v>
      </c>
      <c r="R9897" t="s">
        <v>1527</v>
      </c>
      <c r="S9897" t="s">
        <v>216</v>
      </c>
      <c r="T9897" t="s">
        <v>561</v>
      </c>
    </row>
    <row r="9898" spans="1:20">
      <c r="A9898" t="s">
        <v>1531</v>
      </c>
      <c r="B9898" t="s">
        <v>1524</v>
      </c>
      <c r="C9898" t="s">
        <v>1578</v>
      </c>
      <c r="D9898" t="s">
        <v>1579</v>
      </c>
      <c r="E9898" t="s">
        <v>212</v>
      </c>
      <c r="F9898" s="1">
        <v>33992</v>
      </c>
      <c r="G9898" t="s">
        <v>3202</v>
      </c>
      <c r="H9898">
        <v>201504</v>
      </c>
      <c r="I9898" t="s">
        <v>213</v>
      </c>
      <c r="J9898" t="s">
        <v>53</v>
      </c>
      <c r="K9898" t="s">
        <v>214</v>
      </c>
      <c r="L9898" t="s">
        <v>54</v>
      </c>
      <c r="M9898" t="s">
        <v>31</v>
      </c>
      <c r="N9898" t="s">
        <v>32</v>
      </c>
      <c r="O9898">
        <v>1533.38</v>
      </c>
      <c r="P9898" t="s">
        <v>1524</v>
      </c>
      <c r="Q9898" t="s">
        <v>1531</v>
      </c>
      <c r="R9898" t="s">
        <v>1527</v>
      </c>
      <c r="S9898" t="s">
        <v>216</v>
      </c>
      <c r="T9898" t="s">
        <v>561</v>
      </c>
    </row>
    <row r="9899" spans="1:20">
      <c r="A9899" t="s">
        <v>1531</v>
      </c>
      <c r="B9899" t="s">
        <v>1524</v>
      </c>
      <c r="C9899" t="s">
        <v>1578</v>
      </c>
      <c r="D9899" t="s">
        <v>1579</v>
      </c>
      <c r="E9899" t="s">
        <v>212</v>
      </c>
      <c r="F9899" s="1">
        <v>33992</v>
      </c>
      <c r="G9899" t="s">
        <v>3202</v>
      </c>
      <c r="H9899">
        <v>201504</v>
      </c>
      <c r="I9899" t="s">
        <v>213</v>
      </c>
      <c r="J9899" t="s">
        <v>53</v>
      </c>
      <c r="K9899" t="s">
        <v>217</v>
      </c>
      <c r="L9899" t="s">
        <v>54</v>
      </c>
      <c r="M9899" t="s">
        <v>31</v>
      </c>
      <c r="N9899" t="s">
        <v>32</v>
      </c>
      <c r="O9899">
        <v>1533.3600000000001</v>
      </c>
      <c r="P9899" t="s">
        <v>1524</v>
      </c>
      <c r="Q9899" t="s">
        <v>1531</v>
      </c>
      <c r="R9899" t="s">
        <v>1527</v>
      </c>
      <c r="S9899" t="s">
        <v>216</v>
      </c>
      <c r="T9899" t="s">
        <v>561</v>
      </c>
    </row>
    <row r="9900" spans="1:20">
      <c r="A9900" t="s">
        <v>1544</v>
      </c>
      <c r="B9900" t="s">
        <v>1524</v>
      </c>
      <c r="C9900" t="s">
        <v>1580</v>
      </c>
      <c r="D9900" t="s">
        <v>1581</v>
      </c>
      <c r="E9900" t="s">
        <v>212</v>
      </c>
      <c r="F9900" s="1">
        <v>37987</v>
      </c>
      <c r="G9900" t="s">
        <v>3202</v>
      </c>
      <c r="H9900">
        <v>201504</v>
      </c>
      <c r="I9900" t="s">
        <v>213</v>
      </c>
      <c r="J9900" t="s">
        <v>28</v>
      </c>
      <c r="K9900" t="s">
        <v>214</v>
      </c>
      <c r="L9900" t="s">
        <v>30</v>
      </c>
      <c r="M9900" t="s">
        <v>31</v>
      </c>
      <c r="N9900" t="s">
        <v>32</v>
      </c>
      <c r="O9900">
        <v>13581.49</v>
      </c>
      <c r="P9900" t="s">
        <v>1524</v>
      </c>
      <c r="Q9900" t="s">
        <v>1544</v>
      </c>
      <c r="R9900" t="s">
        <v>1527</v>
      </c>
      <c r="S9900" t="s">
        <v>216</v>
      </c>
      <c r="T9900" t="s">
        <v>561</v>
      </c>
    </row>
    <row r="9901" spans="1:20">
      <c r="A9901" t="s">
        <v>1544</v>
      </c>
      <c r="B9901" t="s">
        <v>1524</v>
      </c>
      <c r="C9901" t="s">
        <v>1580</v>
      </c>
      <c r="D9901" t="s">
        <v>1581</v>
      </c>
      <c r="E9901" t="s">
        <v>212</v>
      </c>
      <c r="F9901" s="1">
        <v>37987</v>
      </c>
      <c r="G9901" t="s">
        <v>3202</v>
      </c>
      <c r="H9901">
        <v>201504</v>
      </c>
      <c r="I9901" t="s">
        <v>213</v>
      </c>
      <c r="J9901" t="s">
        <v>28</v>
      </c>
      <c r="K9901" t="s">
        <v>217</v>
      </c>
      <c r="L9901" t="s">
        <v>30</v>
      </c>
      <c r="M9901" t="s">
        <v>31</v>
      </c>
      <c r="N9901" t="s">
        <v>32</v>
      </c>
      <c r="O9901">
        <v>13581.54</v>
      </c>
      <c r="P9901" t="s">
        <v>1524</v>
      </c>
      <c r="Q9901" t="s">
        <v>1544</v>
      </c>
      <c r="R9901" t="s">
        <v>1527</v>
      </c>
      <c r="S9901" t="s">
        <v>216</v>
      </c>
      <c r="T9901" t="s">
        <v>561</v>
      </c>
    </row>
    <row r="9902" spans="1:20">
      <c r="A9902" t="s">
        <v>1523</v>
      </c>
      <c r="B9902" t="s">
        <v>1524</v>
      </c>
      <c r="C9902" t="s">
        <v>1582</v>
      </c>
      <c r="D9902" t="s">
        <v>1583</v>
      </c>
      <c r="E9902" t="s">
        <v>212</v>
      </c>
      <c r="F9902" s="1">
        <v>18629</v>
      </c>
      <c r="G9902" t="s">
        <v>3202</v>
      </c>
      <c r="H9902">
        <v>201504</v>
      </c>
      <c r="I9902" t="s">
        <v>213</v>
      </c>
      <c r="J9902" t="s">
        <v>28</v>
      </c>
      <c r="K9902" t="s">
        <v>214</v>
      </c>
      <c r="L9902" t="s">
        <v>30</v>
      </c>
      <c r="M9902" t="s">
        <v>31</v>
      </c>
      <c r="N9902" t="s">
        <v>32</v>
      </c>
      <c r="O9902">
        <v>-4163.3500000000004</v>
      </c>
      <c r="P9902" t="s">
        <v>1524</v>
      </c>
      <c r="Q9902" t="s">
        <v>1523</v>
      </c>
      <c r="R9902" t="s">
        <v>1527</v>
      </c>
      <c r="S9902" t="s">
        <v>216</v>
      </c>
      <c r="T9902" t="s">
        <v>561</v>
      </c>
    </row>
    <row r="9903" spans="1:20">
      <c r="A9903" t="s">
        <v>1523</v>
      </c>
      <c r="B9903" t="s">
        <v>1524</v>
      </c>
      <c r="C9903" t="s">
        <v>1582</v>
      </c>
      <c r="D9903" t="s">
        <v>1583</v>
      </c>
      <c r="E9903" t="s">
        <v>212</v>
      </c>
      <c r="F9903" s="1">
        <v>18629</v>
      </c>
      <c r="G9903" t="s">
        <v>3202</v>
      </c>
      <c r="H9903">
        <v>201504</v>
      </c>
      <c r="I9903" t="s">
        <v>213</v>
      </c>
      <c r="J9903" t="s">
        <v>28</v>
      </c>
      <c r="K9903" t="s">
        <v>217</v>
      </c>
      <c r="L9903" t="s">
        <v>30</v>
      </c>
      <c r="M9903" t="s">
        <v>31</v>
      </c>
      <c r="N9903" t="s">
        <v>32</v>
      </c>
      <c r="O9903">
        <v>-2374.7800000000002</v>
      </c>
      <c r="P9903" t="s">
        <v>1524</v>
      </c>
      <c r="Q9903" t="s">
        <v>1523</v>
      </c>
      <c r="R9903" t="s">
        <v>1527</v>
      </c>
      <c r="S9903" t="s">
        <v>216</v>
      </c>
      <c r="T9903" t="s">
        <v>561</v>
      </c>
    </row>
    <row r="9904" spans="1:20">
      <c r="A9904" t="s">
        <v>1523</v>
      </c>
      <c r="B9904" t="s">
        <v>1524</v>
      </c>
      <c r="C9904" t="s">
        <v>1586</v>
      </c>
      <c r="D9904" t="s">
        <v>1587</v>
      </c>
      <c r="E9904" t="s">
        <v>212</v>
      </c>
      <c r="F9904" s="1">
        <v>33992</v>
      </c>
      <c r="G9904" t="s">
        <v>3202</v>
      </c>
      <c r="H9904">
        <v>201504</v>
      </c>
      <c r="I9904" t="s">
        <v>213</v>
      </c>
      <c r="J9904" t="s">
        <v>28</v>
      </c>
      <c r="K9904" t="s">
        <v>214</v>
      </c>
      <c r="L9904" t="s">
        <v>30</v>
      </c>
      <c r="M9904" t="s">
        <v>31</v>
      </c>
      <c r="N9904" t="s">
        <v>32</v>
      </c>
      <c r="O9904">
        <v>436.28000000000003</v>
      </c>
      <c r="P9904" t="s">
        <v>1524</v>
      </c>
      <c r="Q9904" t="s">
        <v>1523</v>
      </c>
      <c r="R9904" t="s">
        <v>1527</v>
      </c>
      <c r="S9904" t="s">
        <v>216</v>
      </c>
      <c r="T9904" t="s">
        <v>561</v>
      </c>
    </row>
    <row r="9905" spans="1:20">
      <c r="A9905" t="s">
        <v>1523</v>
      </c>
      <c r="B9905" t="s">
        <v>1524</v>
      </c>
      <c r="C9905" t="s">
        <v>1586</v>
      </c>
      <c r="D9905" t="s">
        <v>1587</v>
      </c>
      <c r="E9905" t="s">
        <v>212</v>
      </c>
      <c r="F9905" s="1">
        <v>33992</v>
      </c>
      <c r="G9905" t="s">
        <v>3202</v>
      </c>
      <c r="H9905">
        <v>201504</v>
      </c>
      <c r="I9905" t="s">
        <v>213</v>
      </c>
      <c r="J9905" t="s">
        <v>28</v>
      </c>
      <c r="K9905" t="s">
        <v>217</v>
      </c>
      <c r="L9905" t="s">
        <v>30</v>
      </c>
      <c r="M9905" t="s">
        <v>31</v>
      </c>
      <c r="N9905" t="s">
        <v>32</v>
      </c>
      <c r="O9905">
        <v>82.47</v>
      </c>
      <c r="P9905" t="s">
        <v>1524</v>
      </c>
      <c r="Q9905" t="s">
        <v>1523</v>
      </c>
      <c r="R9905" t="s">
        <v>1527</v>
      </c>
      <c r="S9905" t="s">
        <v>216</v>
      </c>
      <c r="T9905" t="s">
        <v>561</v>
      </c>
    </row>
    <row r="9906" spans="1:20">
      <c r="A9906" t="s">
        <v>1523</v>
      </c>
      <c r="B9906" t="s">
        <v>1524</v>
      </c>
      <c r="C9906" t="s">
        <v>1588</v>
      </c>
      <c r="D9906" t="s">
        <v>1589</v>
      </c>
      <c r="E9906" t="s">
        <v>212</v>
      </c>
      <c r="F9906" s="1">
        <v>33992</v>
      </c>
      <c r="G9906" t="s">
        <v>3202</v>
      </c>
      <c r="H9906">
        <v>201504</v>
      </c>
      <c r="I9906" t="s">
        <v>213</v>
      </c>
      <c r="J9906" t="s">
        <v>28</v>
      </c>
      <c r="K9906" t="s">
        <v>214</v>
      </c>
      <c r="L9906" t="s">
        <v>30</v>
      </c>
      <c r="M9906" t="s">
        <v>31</v>
      </c>
      <c r="N9906" t="s">
        <v>32</v>
      </c>
      <c r="O9906">
        <v>26252.91</v>
      </c>
      <c r="P9906" t="s">
        <v>1524</v>
      </c>
      <c r="Q9906" t="s">
        <v>1523</v>
      </c>
      <c r="R9906" t="s">
        <v>1527</v>
      </c>
      <c r="S9906" t="s">
        <v>216</v>
      </c>
      <c r="T9906" t="s">
        <v>561</v>
      </c>
    </row>
    <row r="9907" spans="1:20">
      <c r="A9907" t="s">
        <v>1562</v>
      </c>
      <c r="B9907" t="s">
        <v>1524</v>
      </c>
      <c r="C9907" t="s">
        <v>1590</v>
      </c>
      <c r="D9907" t="s">
        <v>1591</v>
      </c>
      <c r="E9907" t="s">
        <v>258</v>
      </c>
      <c r="F9907" s="1">
        <v>40179</v>
      </c>
      <c r="G9907" t="s">
        <v>3202</v>
      </c>
      <c r="H9907">
        <v>201504</v>
      </c>
      <c r="I9907" t="s">
        <v>213</v>
      </c>
      <c r="J9907" t="s">
        <v>253</v>
      </c>
      <c r="K9907" t="s">
        <v>214</v>
      </c>
      <c r="L9907" t="s">
        <v>254</v>
      </c>
      <c r="M9907" t="s">
        <v>31</v>
      </c>
      <c r="N9907" t="s">
        <v>32</v>
      </c>
      <c r="O9907">
        <v>13033.98</v>
      </c>
      <c r="P9907" t="s">
        <v>1524</v>
      </c>
      <c r="Q9907" t="s">
        <v>1562</v>
      </c>
      <c r="R9907" t="s">
        <v>1527</v>
      </c>
      <c r="S9907" t="s">
        <v>216</v>
      </c>
      <c r="T9907" t="s">
        <v>561</v>
      </c>
    </row>
    <row r="9908" spans="1:20">
      <c r="A9908" t="s">
        <v>1562</v>
      </c>
      <c r="B9908" t="s">
        <v>1524</v>
      </c>
      <c r="C9908" t="s">
        <v>1590</v>
      </c>
      <c r="D9908" t="s">
        <v>1591</v>
      </c>
      <c r="E9908" t="s">
        <v>258</v>
      </c>
      <c r="F9908" s="1">
        <v>40179</v>
      </c>
      <c r="G9908" t="s">
        <v>3202</v>
      </c>
      <c r="H9908">
        <v>201504</v>
      </c>
      <c r="I9908" t="s">
        <v>213</v>
      </c>
      <c r="J9908" t="s">
        <v>253</v>
      </c>
      <c r="K9908" t="s">
        <v>217</v>
      </c>
      <c r="L9908" t="s">
        <v>254</v>
      </c>
      <c r="M9908" t="s">
        <v>31</v>
      </c>
      <c r="N9908" t="s">
        <v>32</v>
      </c>
      <c r="O9908">
        <v>3075.25</v>
      </c>
      <c r="P9908" t="s">
        <v>1524</v>
      </c>
      <c r="Q9908" t="s">
        <v>1562</v>
      </c>
      <c r="R9908" t="s">
        <v>1527</v>
      </c>
      <c r="S9908" t="s">
        <v>216</v>
      </c>
      <c r="T9908" t="s">
        <v>561</v>
      </c>
    </row>
    <row r="9909" spans="1:20">
      <c r="A9909" t="s">
        <v>1556</v>
      </c>
      <c r="B9909" t="s">
        <v>1524</v>
      </c>
      <c r="C9909" t="s">
        <v>1592</v>
      </c>
      <c r="D9909" t="s">
        <v>1593</v>
      </c>
      <c r="E9909" t="s">
        <v>258</v>
      </c>
      <c r="F9909" s="1">
        <v>40179</v>
      </c>
      <c r="G9909" t="s">
        <v>3202</v>
      </c>
      <c r="H9909">
        <v>201504</v>
      </c>
      <c r="I9909" t="s">
        <v>213</v>
      </c>
      <c r="J9909" t="s">
        <v>253</v>
      </c>
      <c r="K9909" t="s">
        <v>214</v>
      </c>
      <c r="L9909" t="s">
        <v>254</v>
      </c>
      <c r="M9909" t="s">
        <v>31</v>
      </c>
      <c r="N9909" t="s">
        <v>32</v>
      </c>
      <c r="O9909">
        <v>403.8</v>
      </c>
      <c r="P9909" t="s">
        <v>1524</v>
      </c>
      <c r="Q9909" t="s">
        <v>1556</v>
      </c>
      <c r="R9909" t="s">
        <v>1527</v>
      </c>
      <c r="S9909" t="s">
        <v>216</v>
      </c>
      <c r="T9909" t="s">
        <v>561</v>
      </c>
    </row>
    <row r="9910" spans="1:20">
      <c r="A9910" t="s">
        <v>1556</v>
      </c>
      <c r="B9910" t="s">
        <v>1524</v>
      </c>
      <c r="C9910" t="s">
        <v>1592</v>
      </c>
      <c r="D9910" t="s">
        <v>1593</v>
      </c>
      <c r="E9910" t="s">
        <v>258</v>
      </c>
      <c r="F9910" s="1">
        <v>40179</v>
      </c>
      <c r="G9910" t="s">
        <v>3202</v>
      </c>
      <c r="H9910">
        <v>201504</v>
      </c>
      <c r="I9910" t="s">
        <v>213</v>
      </c>
      <c r="J9910" t="s">
        <v>253</v>
      </c>
      <c r="K9910" t="s">
        <v>217</v>
      </c>
      <c r="L9910" t="s">
        <v>254</v>
      </c>
      <c r="M9910" t="s">
        <v>31</v>
      </c>
      <c r="N9910" t="s">
        <v>32</v>
      </c>
      <c r="O9910">
        <v>48.620000000000005</v>
      </c>
      <c r="P9910" t="s">
        <v>1524</v>
      </c>
      <c r="Q9910" t="s">
        <v>1556</v>
      </c>
      <c r="R9910" t="s">
        <v>1527</v>
      </c>
      <c r="S9910" t="s">
        <v>216</v>
      </c>
      <c r="T9910" t="s">
        <v>561</v>
      </c>
    </row>
    <row r="9911" spans="1:20">
      <c r="A9911" t="s">
        <v>1559</v>
      </c>
      <c r="B9911" t="s">
        <v>1524</v>
      </c>
      <c r="C9911" t="s">
        <v>1594</v>
      </c>
      <c r="D9911" t="s">
        <v>1595</v>
      </c>
      <c r="E9911" t="s">
        <v>258</v>
      </c>
      <c r="F9911" s="1">
        <v>40179</v>
      </c>
      <c r="G9911" t="s">
        <v>3202</v>
      </c>
      <c r="H9911">
        <v>201504</v>
      </c>
      <c r="I9911" t="s">
        <v>213</v>
      </c>
      <c r="J9911" t="s">
        <v>253</v>
      </c>
      <c r="K9911" t="s">
        <v>214</v>
      </c>
      <c r="L9911" t="s">
        <v>254</v>
      </c>
      <c r="M9911" t="s">
        <v>31</v>
      </c>
      <c r="N9911" t="s">
        <v>32</v>
      </c>
      <c r="O9911">
        <v>41.5</v>
      </c>
      <c r="P9911" t="s">
        <v>1524</v>
      </c>
      <c r="Q9911" t="s">
        <v>1559</v>
      </c>
      <c r="R9911" t="s">
        <v>1527</v>
      </c>
      <c r="S9911" t="s">
        <v>216</v>
      </c>
      <c r="T9911" t="s">
        <v>561</v>
      </c>
    </row>
    <row r="9912" spans="1:20">
      <c r="A9912" t="s">
        <v>1559</v>
      </c>
      <c r="B9912" t="s">
        <v>1524</v>
      </c>
      <c r="C9912" t="s">
        <v>1594</v>
      </c>
      <c r="D9912" t="s">
        <v>1595</v>
      </c>
      <c r="E9912" t="s">
        <v>258</v>
      </c>
      <c r="F9912" s="1">
        <v>40179</v>
      </c>
      <c r="G9912" t="s">
        <v>3202</v>
      </c>
      <c r="H9912">
        <v>201504</v>
      </c>
      <c r="I9912" t="s">
        <v>213</v>
      </c>
      <c r="J9912" t="s">
        <v>253</v>
      </c>
      <c r="K9912" t="s">
        <v>217</v>
      </c>
      <c r="L9912" t="s">
        <v>254</v>
      </c>
      <c r="M9912" t="s">
        <v>31</v>
      </c>
      <c r="N9912" t="s">
        <v>32</v>
      </c>
      <c r="O9912">
        <v>24.1</v>
      </c>
      <c r="P9912" t="s">
        <v>1524</v>
      </c>
      <c r="Q9912" t="s">
        <v>1559</v>
      </c>
      <c r="R9912" t="s">
        <v>1527</v>
      </c>
      <c r="S9912" t="s">
        <v>216</v>
      </c>
      <c r="T9912" t="s">
        <v>561</v>
      </c>
    </row>
    <row r="9913" spans="1:20">
      <c r="A9913" t="s">
        <v>1562</v>
      </c>
      <c r="B9913" t="s">
        <v>1524</v>
      </c>
      <c r="C9913" t="s">
        <v>1596</v>
      </c>
      <c r="D9913" t="s">
        <v>1597</v>
      </c>
      <c r="E9913" t="s">
        <v>258</v>
      </c>
      <c r="F9913" s="1">
        <v>40179</v>
      </c>
      <c r="G9913" t="s">
        <v>3202</v>
      </c>
      <c r="H9913">
        <v>201504</v>
      </c>
      <c r="I9913" t="s">
        <v>213</v>
      </c>
      <c r="J9913" t="s">
        <v>253</v>
      </c>
      <c r="K9913" t="s">
        <v>214</v>
      </c>
      <c r="L9913" t="s">
        <v>254</v>
      </c>
      <c r="M9913" t="s">
        <v>31</v>
      </c>
      <c r="N9913" t="s">
        <v>32</v>
      </c>
      <c r="O9913">
        <v>32377.4</v>
      </c>
      <c r="P9913" t="s">
        <v>1524</v>
      </c>
      <c r="Q9913" t="s">
        <v>1562</v>
      </c>
      <c r="R9913" t="s">
        <v>1527</v>
      </c>
      <c r="S9913" t="s">
        <v>216</v>
      </c>
      <c r="T9913" t="s">
        <v>561</v>
      </c>
    </row>
    <row r="9914" spans="1:20">
      <c r="A9914" t="s">
        <v>1562</v>
      </c>
      <c r="B9914" t="s">
        <v>1524</v>
      </c>
      <c r="C9914" t="s">
        <v>1596</v>
      </c>
      <c r="D9914" t="s">
        <v>1597</v>
      </c>
      <c r="E9914" t="s">
        <v>258</v>
      </c>
      <c r="F9914" s="1">
        <v>40179</v>
      </c>
      <c r="G9914" t="s">
        <v>3202</v>
      </c>
      <c r="H9914">
        <v>201504</v>
      </c>
      <c r="I9914" t="s">
        <v>213</v>
      </c>
      <c r="J9914" t="s">
        <v>253</v>
      </c>
      <c r="K9914" t="s">
        <v>217</v>
      </c>
      <c r="L9914" t="s">
        <v>254</v>
      </c>
      <c r="M9914" t="s">
        <v>31</v>
      </c>
      <c r="N9914" t="s">
        <v>32</v>
      </c>
      <c r="O9914">
        <v>32377.56</v>
      </c>
      <c r="P9914" t="s">
        <v>1524</v>
      </c>
      <c r="Q9914" t="s">
        <v>1562</v>
      </c>
      <c r="R9914" t="s">
        <v>1527</v>
      </c>
      <c r="S9914" t="s">
        <v>216</v>
      </c>
      <c r="T9914" t="s">
        <v>561</v>
      </c>
    </row>
    <row r="9915" spans="1:20">
      <c r="A9915" t="s">
        <v>1565</v>
      </c>
      <c r="B9915" t="s">
        <v>1524</v>
      </c>
      <c r="C9915" t="s">
        <v>1598</v>
      </c>
      <c r="D9915" t="s">
        <v>1599</v>
      </c>
      <c r="E9915" t="s">
        <v>258</v>
      </c>
      <c r="F9915" s="1">
        <v>40179</v>
      </c>
      <c r="G9915" t="s">
        <v>3202</v>
      </c>
      <c r="H9915">
        <v>201504</v>
      </c>
      <c r="I9915" t="s">
        <v>213</v>
      </c>
      <c r="J9915" t="s">
        <v>253</v>
      </c>
      <c r="K9915" t="s">
        <v>214</v>
      </c>
      <c r="L9915" t="s">
        <v>254</v>
      </c>
      <c r="M9915" t="s">
        <v>31</v>
      </c>
      <c r="N9915" t="s">
        <v>32</v>
      </c>
      <c r="O9915">
        <v>3826.9500000000003</v>
      </c>
      <c r="P9915" t="s">
        <v>1524</v>
      </c>
      <c r="Q9915" t="s">
        <v>1565</v>
      </c>
      <c r="R9915" t="s">
        <v>1527</v>
      </c>
      <c r="S9915" t="s">
        <v>216</v>
      </c>
      <c r="T9915" t="s">
        <v>561</v>
      </c>
    </row>
    <row r="9916" spans="1:20">
      <c r="A9916" t="s">
        <v>1565</v>
      </c>
      <c r="B9916" t="s">
        <v>1524</v>
      </c>
      <c r="C9916" t="s">
        <v>1598</v>
      </c>
      <c r="D9916" t="s">
        <v>1599</v>
      </c>
      <c r="E9916" t="s">
        <v>258</v>
      </c>
      <c r="F9916" s="1">
        <v>40179</v>
      </c>
      <c r="G9916" t="s">
        <v>3202</v>
      </c>
      <c r="H9916">
        <v>201504</v>
      </c>
      <c r="I9916" t="s">
        <v>213</v>
      </c>
      <c r="J9916" t="s">
        <v>253</v>
      </c>
      <c r="K9916" t="s">
        <v>217</v>
      </c>
      <c r="L9916" t="s">
        <v>254</v>
      </c>
      <c r="M9916" t="s">
        <v>31</v>
      </c>
      <c r="N9916" t="s">
        <v>32</v>
      </c>
      <c r="O9916">
        <v>3826.91</v>
      </c>
      <c r="P9916" t="s">
        <v>1524</v>
      </c>
      <c r="Q9916" t="s">
        <v>1565</v>
      </c>
      <c r="R9916" t="s">
        <v>1527</v>
      </c>
      <c r="S9916" t="s">
        <v>216</v>
      </c>
      <c r="T9916" t="s">
        <v>561</v>
      </c>
    </row>
    <row r="9917" spans="1:20">
      <c r="A9917" t="s">
        <v>1539</v>
      </c>
      <c r="B9917" t="s">
        <v>1524</v>
      </c>
      <c r="C9917" t="s">
        <v>1603</v>
      </c>
      <c r="D9917" t="s">
        <v>1604</v>
      </c>
      <c r="E9917" t="s">
        <v>212</v>
      </c>
      <c r="F9917" s="1">
        <v>31766</v>
      </c>
      <c r="G9917" t="s">
        <v>3202</v>
      </c>
      <c r="H9917">
        <v>201504</v>
      </c>
      <c r="I9917" t="s">
        <v>213</v>
      </c>
      <c r="J9917" t="s">
        <v>53</v>
      </c>
      <c r="K9917" t="s">
        <v>214</v>
      </c>
      <c r="L9917" t="s">
        <v>54</v>
      </c>
      <c r="M9917" t="s">
        <v>31</v>
      </c>
      <c r="N9917" t="s">
        <v>32</v>
      </c>
      <c r="O9917">
        <v>742.07</v>
      </c>
      <c r="P9917" t="s">
        <v>1524</v>
      </c>
      <c r="Q9917" t="s">
        <v>1539</v>
      </c>
      <c r="R9917" t="s">
        <v>1527</v>
      </c>
      <c r="S9917" t="s">
        <v>216</v>
      </c>
      <c r="T9917" t="s">
        <v>561</v>
      </c>
    </row>
    <row r="9918" spans="1:20">
      <c r="A9918" t="s">
        <v>1539</v>
      </c>
      <c r="B9918" t="s">
        <v>1524</v>
      </c>
      <c r="C9918" t="s">
        <v>1603</v>
      </c>
      <c r="D9918" t="s">
        <v>1604</v>
      </c>
      <c r="E9918" t="s">
        <v>212</v>
      </c>
      <c r="F9918" s="1">
        <v>31766</v>
      </c>
      <c r="G9918" t="s">
        <v>3202</v>
      </c>
      <c r="H9918">
        <v>201504</v>
      </c>
      <c r="I9918" t="s">
        <v>213</v>
      </c>
      <c r="J9918" t="s">
        <v>53</v>
      </c>
      <c r="K9918" t="s">
        <v>217</v>
      </c>
      <c r="L9918" t="s">
        <v>54</v>
      </c>
      <c r="M9918" t="s">
        <v>31</v>
      </c>
      <c r="N9918" t="s">
        <v>32</v>
      </c>
      <c r="O9918">
        <v>742.08</v>
      </c>
      <c r="P9918" t="s">
        <v>1524</v>
      </c>
      <c r="Q9918" t="s">
        <v>1539</v>
      </c>
      <c r="R9918" t="s">
        <v>1527</v>
      </c>
      <c r="S9918" t="s">
        <v>216</v>
      </c>
      <c r="T9918" t="s">
        <v>561</v>
      </c>
    </row>
    <row r="9919" spans="1:20">
      <c r="A9919" t="s">
        <v>1528</v>
      </c>
      <c r="B9919" t="s">
        <v>1524</v>
      </c>
      <c r="C9919" t="s">
        <v>1605</v>
      </c>
      <c r="D9919" t="s">
        <v>1606</v>
      </c>
      <c r="E9919" t="s">
        <v>212</v>
      </c>
      <c r="F9919" s="1">
        <v>31593</v>
      </c>
      <c r="G9919" t="s">
        <v>3202</v>
      </c>
      <c r="H9919">
        <v>201504</v>
      </c>
      <c r="I9919" t="s">
        <v>213</v>
      </c>
      <c r="J9919" t="s">
        <v>53</v>
      </c>
      <c r="K9919" t="s">
        <v>214</v>
      </c>
      <c r="L9919" t="s">
        <v>54</v>
      </c>
      <c r="M9919" t="s">
        <v>31</v>
      </c>
      <c r="N9919" t="s">
        <v>32</v>
      </c>
      <c r="O9919">
        <v>4677.45</v>
      </c>
      <c r="P9919" t="s">
        <v>1524</v>
      </c>
      <c r="Q9919" t="s">
        <v>1528</v>
      </c>
      <c r="R9919" t="s">
        <v>1527</v>
      </c>
      <c r="S9919" t="s">
        <v>216</v>
      </c>
      <c r="T9919" t="s">
        <v>561</v>
      </c>
    </row>
    <row r="9920" spans="1:20">
      <c r="A9920" t="s">
        <v>1528</v>
      </c>
      <c r="B9920" t="s">
        <v>1524</v>
      </c>
      <c r="C9920" t="s">
        <v>1605</v>
      </c>
      <c r="D9920" t="s">
        <v>1606</v>
      </c>
      <c r="E9920" t="s">
        <v>212</v>
      </c>
      <c r="F9920" s="1">
        <v>31593</v>
      </c>
      <c r="G9920" t="s">
        <v>3202</v>
      </c>
      <c r="H9920">
        <v>201504</v>
      </c>
      <c r="I9920" t="s">
        <v>213</v>
      </c>
      <c r="J9920" t="s">
        <v>53</v>
      </c>
      <c r="K9920" t="s">
        <v>217</v>
      </c>
      <c r="L9920" t="s">
        <v>54</v>
      </c>
      <c r="M9920" t="s">
        <v>31</v>
      </c>
      <c r="N9920" t="s">
        <v>32</v>
      </c>
      <c r="O9920">
        <v>1401.22</v>
      </c>
      <c r="P9920" t="s">
        <v>1524</v>
      </c>
      <c r="Q9920" t="s">
        <v>1528</v>
      </c>
      <c r="R9920" t="s">
        <v>1527</v>
      </c>
      <c r="S9920" t="s">
        <v>216</v>
      </c>
      <c r="T9920" t="s">
        <v>561</v>
      </c>
    </row>
    <row r="9921" spans="1:20">
      <c r="A9921" t="s">
        <v>1531</v>
      </c>
      <c r="B9921" t="s">
        <v>1524</v>
      </c>
      <c r="C9921" t="s">
        <v>1607</v>
      </c>
      <c r="D9921" t="s">
        <v>1608</v>
      </c>
      <c r="E9921" t="s">
        <v>212</v>
      </c>
      <c r="F9921" s="1">
        <v>30864</v>
      </c>
      <c r="G9921" t="s">
        <v>3202</v>
      </c>
      <c r="H9921">
        <v>201504</v>
      </c>
      <c r="I9921" t="s">
        <v>213</v>
      </c>
      <c r="J9921" t="s">
        <v>28</v>
      </c>
      <c r="K9921" t="s">
        <v>214</v>
      </c>
      <c r="L9921" t="s">
        <v>30</v>
      </c>
      <c r="M9921" t="s">
        <v>31</v>
      </c>
      <c r="N9921" t="s">
        <v>32</v>
      </c>
      <c r="O9921">
        <v>619.97</v>
      </c>
      <c r="P9921" t="s">
        <v>1524</v>
      </c>
      <c r="Q9921" t="s">
        <v>1531</v>
      </c>
      <c r="R9921" t="s">
        <v>1527</v>
      </c>
      <c r="S9921" t="s">
        <v>216</v>
      </c>
      <c r="T9921" t="s">
        <v>561</v>
      </c>
    </row>
    <row r="9922" spans="1:20">
      <c r="A9922" t="s">
        <v>1531</v>
      </c>
      <c r="B9922" t="s">
        <v>1524</v>
      </c>
      <c r="C9922" t="s">
        <v>1607</v>
      </c>
      <c r="D9922" t="s">
        <v>1608</v>
      </c>
      <c r="E9922" t="s">
        <v>212</v>
      </c>
      <c r="F9922" s="1">
        <v>30864</v>
      </c>
      <c r="G9922" t="s">
        <v>3202</v>
      </c>
      <c r="H9922">
        <v>201504</v>
      </c>
      <c r="I9922" t="s">
        <v>213</v>
      </c>
      <c r="J9922" t="s">
        <v>28</v>
      </c>
      <c r="K9922" t="s">
        <v>217</v>
      </c>
      <c r="L9922" t="s">
        <v>30</v>
      </c>
      <c r="M9922" t="s">
        <v>31</v>
      </c>
      <c r="N9922" t="s">
        <v>32</v>
      </c>
      <c r="O9922">
        <v>414.92</v>
      </c>
      <c r="P9922" t="s">
        <v>1524</v>
      </c>
      <c r="Q9922" t="s">
        <v>1531</v>
      </c>
      <c r="R9922" t="s">
        <v>1527</v>
      </c>
      <c r="S9922" t="s">
        <v>216</v>
      </c>
      <c r="T9922" t="s">
        <v>561</v>
      </c>
    </row>
    <row r="9923" spans="1:20">
      <c r="A9923" t="s">
        <v>1534</v>
      </c>
      <c r="B9923" t="s">
        <v>1524</v>
      </c>
      <c r="C9923" t="s">
        <v>1609</v>
      </c>
      <c r="D9923" t="s">
        <v>1610</v>
      </c>
      <c r="E9923" t="s">
        <v>212</v>
      </c>
      <c r="F9923" s="1">
        <v>30682</v>
      </c>
      <c r="G9923" t="s">
        <v>3202</v>
      </c>
      <c r="H9923">
        <v>201504</v>
      </c>
      <c r="I9923" t="s">
        <v>213</v>
      </c>
      <c r="J9923" t="s">
        <v>28</v>
      </c>
      <c r="K9923" t="s">
        <v>214</v>
      </c>
      <c r="L9923" t="s">
        <v>30</v>
      </c>
      <c r="M9923" t="s">
        <v>31</v>
      </c>
      <c r="N9923" t="s">
        <v>32</v>
      </c>
      <c r="O9923">
        <v>81597.740000000005</v>
      </c>
      <c r="P9923" t="s">
        <v>1524</v>
      </c>
      <c r="Q9923" t="s">
        <v>1534</v>
      </c>
      <c r="R9923" t="s">
        <v>1527</v>
      </c>
      <c r="S9923" t="s">
        <v>216</v>
      </c>
      <c r="T9923" t="s">
        <v>561</v>
      </c>
    </row>
    <row r="9924" spans="1:20">
      <c r="A9924" t="s">
        <v>1544</v>
      </c>
      <c r="B9924" t="s">
        <v>1524</v>
      </c>
      <c r="C9924" t="s">
        <v>1615</v>
      </c>
      <c r="D9924" t="s">
        <v>1616</v>
      </c>
      <c r="E9924" t="s">
        <v>212</v>
      </c>
      <c r="F9924" s="1">
        <v>33991</v>
      </c>
      <c r="G9924" t="s">
        <v>3202</v>
      </c>
      <c r="H9924">
        <v>201504</v>
      </c>
      <c r="I9924" t="s">
        <v>213</v>
      </c>
      <c r="J9924" t="s">
        <v>53</v>
      </c>
      <c r="K9924" t="s">
        <v>214</v>
      </c>
      <c r="L9924" t="s">
        <v>54</v>
      </c>
      <c r="M9924" t="s">
        <v>31</v>
      </c>
      <c r="N9924" t="s">
        <v>32</v>
      </c>
      <c r="O9924">
        <v>542.87</v>
      </c>
      <c r="P9924" t="s">
        <v>1524</v>
      </c>
      <c r="Q9924" t="s">
        <v>1544</v>
      </c>
      <c r="R9924" t="s">
        <v>1527</v>
      </c>
      <c r="S9924" t="s">
        <v>216</v>
      </c>
      <c r="T9924" t="s">
        <v>561</v>
      </c>
    </row>
    <row r="9925" spans="1:20">
      <c r="A9925" t="s">
        <v>1544</v>
      </c>
      <c r="B9925" t="s">
        <v>1524</v>
      </c>
      <c r="C9925" t="s">
        <v>1615</v>
      </c>
      <c r="D9925" t="s">
        <v>1616</v>
      </c>
      <c r="E9925" t="s">
        <v>212</v>
      </c>
      <c r="F9925" s="1">
        <v>33991</v>
      </c>
      <c r="G9925" t="s">
        <v>3202</v>
      </c>
      <c r="H9925">
        <v>201504</v>
      </c>
      <c r="I9925" t="s">
        <v>213</v>
      </c>
      <c r="J9925" t="s">
        <v>53</v>
      </c>
      <c r="K9925" t="s">
        <v>217</v>
      </c>
      <c r="L9925" t="s">
        <v>54</v>
      </c>
      <c r="M9925" t="s">
        <v>31</v>
      </c>
      <c r="N9925" t="s">
        <v>32</v>
      </c>
      <c r="O9925">
        <v>128.09</v>
      </c>
      <c r="P9925" t="s">
        <v>1524</v>
      </c>
      <c r="Q9925" t="s">
        <v>1544</v>
      </c>
      <c r="R9925" t="s">
        <v>1527</v>
      </c>
      <c r="S9925" t="s">
        <v>216</v>
      </c>
      <c r="T9925" t="s">
        <v>561</v>
      </c>
    </row>
    <row r="9926" spans="1:20">
      <c r="A9926" t="s">
        <v>1544</v>
      </c>
      <c r="B9926" t="s">
        <v>1524</v>
      </c>
      <c r="C9926" t="s">
        <v>1617</v>
      </c>
      <c r="D9926" t="s">
        <v>1618</v>
      </c>
      <c r="E9926" t="s">
        <v>212</v>
      </c>
      <c r="F9926" s="1">
        <v>30864</v>
      </c>
      <c r="G9926" t="s">
        <v>3202</v>
      </c>
      <c r="H9926">
        <v>201504</v>
      </c>
      <c r="I9926" t="s">
        <v>213</v>
      </c>
      <c r="J9926" t="s">
        <v>28</v>
      </c>
      <c r="K9926" t="s">
        <v>214</v>
      </c>
      <c r="L9926" t="s">
        <v>30</v>
      </c>
      <c r="M9926" t="s">
        <v>31</v>
      </c>
      <c r="N9926" t="s">
        <v>32</v>
      </c>
      <c r="O9926">
        <v>105.07000000000001</v>
      </c>
      <c r="P9926" t="s">
        <v>1524</v>
      </c>
      <c r="Q9926" t="s">
        <v>1544</v>
      </c>
      <c r="R9926" t="s">
        <v>1527</v>
      </c>
      <c r="S9926" t="s">
        <v>216</v>
      </c>
      <c r="T9926" t="s">
        <v>561</v>
      </c>
    </row>
    <row r="9927" spans="1:20">
      <c r="A9927" t="s">
        <v>1523</v>
      </c>
      <c r="B9927" t="s">
        <v>1524</v>
      </c>
      <c r="C9927" t="s">
        <v>1619</v>
      </c>
      <c r="D9927" t="s">
        <v>1620</v>
      </c>
      <c r="E9927" t="s">
        <v>212</v>
      </c>
      <c r="F9927" s="1">
        <v>18629</v>
      </c>
      <c r="G9927" t="s">
        <v>3202</v>
      </c>
      <c r="H9927">
        <v>201504</v>
      </c>
      <c r="I9927" t="s">
        <v>213</v>
      </c>
      <c r="J9927" t="s">
        <v>28</v>
      </c>
      <c r="K9927" t="s">
        <v>214</v>
      </c>
      <c r="L9927" t="s">
        <v>30</v>
      </c>
      <c r="M9927" t="s">
        <v>31</v>
      </c>
      <c r="N9927" t="s">
        <v>32</v>
      </c>
      <c r="O9927">
        <v>19.89</v>
      </c>
      <c r="P9927" t="s">
        <v>1524</v>
      </c>
      <c r="Q9927" t="s">
        <v>1523</v>
      </c>
      <c r="R9927" t="s">
        <v>1527</v>
      </c>
      <c r="S9927" t="s">
        <v>216</v>
      </c>
      <c r="T9927" t="s">
        <v>561</v>
      </c>
    </row>
    <row r="9928" spans="1:20">
      <c r="A9928" t="s">
        <v>1523</v>
      </c>
      <c r="B9928" t="s">
        <v>1524</v>
      </c>
      <c r="C9928" t="s">
        <v>1619</v>
      </c>
      <c r="D9928" t="s">
        <v>1620</v>
      </c>
      <c r="E9928" t="s">
        <v>212</v>
      </c>
      <c r="F9928" s="1">
        <v>18629</v>
      </c>
      <c r="G9928" t="s">
        <v>3202</v>
      </c>
      <c r="H9928">
        <v>201504</v>
      </c>
      <c r="I9928" t="s">
        <v>213</v>
      </c>
      <c r="J9928" t="s">
        <v>28</v>
      </c>
      <c r="K9928" t="s">
        <v>217</v>
      </c>
      <c r="L9928" t="s">
        <v>30</v>
      </c>
      <c r="M9928" t="s">
        <v>31</v>
      </c>
      <c r="N9928" t="s">
        <v>32</v>
      </c>
      <c r="O9928">
        <v>4.6900000000000004</v>
      </c>
      <c r="P9928" t="s">
        <v>1524</v>
      </c>
      <c r="Q9928" t="s">
        <v>1523</v>
      </c>
      <c r="R9928" t="s">
        <v>1527</v>
      </c>
      <c r="S9928" t="s">
        <v>216</v>
      </c>
      <c r="T9928" t="s">
        <v>561</v>
      </c>
    </row>
    <row r="9929" spans="1:20">
      <c r="A9929" t="s">
        <v>1551</v>
      </c>
      <c r="B9929" t="s">
        <v>1524</v>
      </c>
      <c r="C9929" t="s">
        <v>1621</v>
      </c>
      <c r="D9929" t="s">
        <v>1622</v>
      </c>
      <c r="E9929" t="s">
        <v>212</v>
      </c>
      <c r="F9929" s="1">
        <v>33991</v>
      </c>
      <c r="G9929" t="s">
        <v>3202</v>
      </c>
      <c r="H9929">
        <v>201504</v>
      </c>
      <c r="I9929" t="s">
        <v>213</v>
      </c>
      <c r="J9929" t="s">
        <v>53</v>
      </c>
      <c r="K9929" t="s">
        <v>214</v>
      </c>
      <c r="L9929" t="s">
        <v>54</v>
      </c>
      <c r="M9929" t="s">
        <v>31</v>
      </c>
      <c r="N9929" t="s">
        <v>32</v>
      </c>
      <c r="O9929">
        <v>-883.7</v>
      </c>
      <c r="P9929" t="s">
        <v>1524</v>
      </c>
      <c r="Q9929" t="s">
        <v>1551</v>
      </c>
      <c r="R9929" t="s">
        <v>1527</v>
      </c>
      <c r="S9929" t="s">
        <v>216</v>
      </c>
      <c r="T9929" t="s">
        <v>561</v>
      </c>
    </row>
    <row r="9930" spans="1:20">
      <c r="A9930" t="s">
        <v>1551</v>
      </c>
      <c r="B9930" t="s">
        <v>1524</v>
      </c>
      <c r="C9930" t="s">
        <v>1621</v>
      </c>
      <c r="D9930" t="s">
        <v>1622</v>
      </c>
      <c r="E9930" t="s">
        <v>212</v>
      </c>
      <c r="F9930" s="1">
        <v>33991</v>
      </c>
      <c r="G9930" t="s">
        <v>3202</v>
      </c>
      <c r="H9930">
        <v>201504</v>
      </c>
      <c r="I9930" t="s">
        <v>213</v>
      </c>
      <c r="J9930" t="s">
        <v>53</v>
      </c>
      <c r="K9930" t="s">
        <v>217</v>
      </c>
      <c r="L9930" t="s">
        <v>54</v>
      </c>
      <c r="M9930" t="s">
        <v>31</v>
      </c>
      <c r="N9930" t="s">
        <v>32</v>
      </c>
      <c r="O9930">
        <v>-883.71</v>
      </c>
      <c r="P9930" t="s">
        <v>1524</v>
      </c>
      <c r="Q9930" t="s">
        <v>1551</v>
      </c>
      <c r="R9930" t="s">
        <v>1527</v>
      </c>
      <c r="S9930" t="s">
        <v>216</v>
      </c>
      <c r="T9930" t="s">
        <v>561</v>
      </c>
    </row>
    <row r="9931" spans="1:20">
      <c r="A9931" t="s">
        <v>1523</v>
      </c>
      <c r="B9931" t="s">
        <v>1524</v>
      </c>
      <c r="C9931" t="s">
        <v>1623</v>
      </c>
      <c r="D9931" t="s">
        <v>1624</v>
      </c>
      <c r="E9931" t="s">
        <v>212</v>
      </c>
      <c r="F9931" s="1">
        <v>30682</v>
      </c>
      <c r="G9931" t="s">
        <v>3202</v>
      </c>
      <c r="H9931">
        <v>201504</v>
      </c>
      <c r="I9931" t="s">
        <v>213</v>
      </c>
      <c r="J9931" t="s">
        <v>28</v>
      </c>
      <c r="K9931" t="s">
        <v>214</v>
      </c>
      <c r="L9931" t="s">
        <v>30</v>
      </c>
      <c r="M9931" t="s">
        <v>31</v>
      </c>
      <c r="N9931" t="s">
        <v>32</v>
      </c>
      <c r="O9931">
        <v>196031.78</v>
      </c>
      <c r="P9931" t="s">
        <v>1524</v>
      </c>
      <c r="Q9931" t="s">
        <v>1523</v>
      </c>
      <c r="R9931" t="s">
        <v>1527</v>
      </c>
      <c r="S9931" t="s">
        <v>216</v>
      </c>
      <c r="T9931" t="s">
        <v>561</v>
      </c>
    </row>
    <row r="9932" spans="1:20">
      <c r="A9932" t="s">
        <v>1562</v>
      </c>
      <c r="B9932" t="s">
        <v>1524</v>
      </c>
      <c r="C9932" t="s">
        <v>1625</v>
      </c>
      <c r="D9932" t="s">
        <v>1626</v>
      </c>
      <c r="E9932" t="s">
        <v>258</v>
      </c>
      <c r="F9932" s="1">
        <v>40179</v>
      </c>
      <c r="G9932" t="s">
        <v>3202</v>
      </c>
      <c r="H9932">
        <v>201504</v>
      </c>
      <c r="I9932" t="s">
        <v>213</v>
      </c>
      <c r="J9932" t="s">
        <v>253</v>
      </c>
      <c r="K9932" t="s">
        <v>214</v>
      </c>
      <c r="L9932" t="s">
        <v>254</v>
      </c>
      <c r="M9932" t="s">
        <v>31</v>
      </c>
      <c r="N9932" t="s">
        <v>32</v>
      </c>
      <c r="O9932">
        <v>5813.1</v>
      </c>
      <c r="P9932" t="s">
        <v>1524</v>
      </c>
      <c r="Q9932" t="s">
        <v>1562</v>
      </c>
      <c r="R9932" t="s">
        <v>1527</v>
      </c>
      <c r="S9932" t="s">
        <v>216</v>
      </c>
      <c r="T9932" t="s">
        <v>561</v>
      </c>
    </row>
    <row r="9933" spans="1:20">
      <c r="A9933" t="s">
        <v>1562</v>
      </c>
      <c r="B9933" t="s">
        <v>1524</v>
      </c>
      <c r="C9933" t="s">
        <v>1625</v>
      </c>
      <c r="D9933" t="s">
        <v>1626</v>
      </c>
      <c r="E9933" t="s">
        <v>258</v>
      </c>
      <c r="F9933" s="1">
        <v>40179</v>
      </c>
      <c r="G9933" t="s">
        <v>3202</v>
      </c>
      <c r="H9933">
        <v>201504</v>
      </c>
      <c r="I9933" t="s">
        <v>213</v>
      </c>
      <c r="J9933" t="s">
        <v>253</v>
      </c>
      <c r="K9933" t="s">
        <v>217</v>
      </c>
      <c r="L9933" t="s">
        <v>254</v>
      </c>
      <c r="M9933" t="s">
        <v>31</v>
      </c>
      <c r="N9933" t="s">
        <v>32</v>
      </c>
      <c r="O9933">
        <v>5813.13</v>
      </c>
      <c r="P9933" t="s">
        <v>1524</v>
      </c>
      <c r="Q9933" t="s">
        <v>1562</v>
      </c>
      <c r="R9933" t="s">
        <v>1527</v>
      </c>
      <c r="S9933" t="s">
        <v>216</v>
      </c>
      <c r="T9933" t="s">
        <v>561</v>
      </c>
    </row>
    <row r="9934" spans="1:20">
      <c r="A9934" t="s">
        <v>1556</v>
      </c>
      <c r="B9934" t="s">
        <v>1524</v>
      </c>
      <c r="C9934" t="s">
        <v>1627</v>
      </c>
      <c r="D9934" t="s">
        <v>1628</v>
      </c>
      <c r="E9934" t="s">
        <v>258</v>
      </c>
      <c r="F9934" s="1">
        <v>40179</v>
      </c>
      <c r="G9934" t="s">
        <v>3202</v>
      </c>
      <c r="H9934">
        <v>201504</v>
      </c>
      <c r="I9934" t="s">
        <v>213</v>
      </c>
      <c r="J9934" t="s">
        <v>253</v>
      </c>
      <c r="K9934" t="s">
        <v>214</v>
      </c>
      <c r="L9934" t="s">
        <v>254</v>
      </c>
      <c r="M9934" t="s">
        <v>31</v>
      </c>
      <c r="N9934" t="s">
        <v>32</v>
      </c>
      <c r="O9934">
        <v>560.01</v>
      </c>
      <c r="P9934" t="s">
        <v>1524</v>
      </c>
      <c r="Q9934" t="s">
        <v>1556</v>
      </c>
      <c r="R9934" t="s">
        <v>1527</v>
      </c>
      <c r="S9934" t="s">
        <v>216</v>
      </c>
      <c r="T9934" t="s">
        <v>561</v>
      </c>
    </row>
    <row r="9935" spans="1:20">
      <c r="A9935" t="s">
        <v>1556</v>
      </c>
      <c r="B9935" t="s">
        <v>1524</v>
      </c>
      <c r="C9935" t="s">
        <v>1627</v>
      </c>
      <c r="D9935" t="s">
        <v>1628</v>
      </c>
      <c r="E9935" t="s">
        <v>258</v>
      </c>
      <c r="F9935" s="1">
        <v>40179</v>
      </c>
      <c r="G9935" t="s">
        <v>3202</v>
      </c>
      <c r="H9935">
        <v>201504</v>
      </c>
      <c r="I9935" t="s">
        <v>213</v>
      </c>
      <c r="J9935" t="s">
        <v>253</v>
      </c>
      <c r="K9935" t="s">
        <v>217</v>
      </c>
      <c r="L9935" t="s">
        <v>254</v>
      </c>
      <c r="M9935" t="s">
        <v>31</v>
      </c>
      <c r="N9935" t="s">
        <v>32</v>
      </c>
      <c r="O9935">
        <v>559.98</v>
      </c>
      <c r="P9935" t="s">
        <v>1524</v>
      </c>
      <c r="Q9935" t="s">
        <v>1556</v>
      </c>
      <c r="R9935" t="s">
        <v>1527</v>
      </c>
      <c r="S9935" t="s">
        <v>216</v>
      </c>
      <c r="T9935" t="s">
        <v>561</v>
      </c>
    </row>
    <row r="9936" spans="1:20">
      <c r="A9936" t="s">
        <v>1559</v>
      </c>
      <c r="B9936" t="s">
        <v>1524</v>
      </c>
      <c r="C9936" t="s">
        <v>1629</v>
      </c>
      <c r="D9936" t="s">
        <v>1630</v>
      </c>
      <c r="E9936" t="s">
        <v>258</v>
      </c>
      <c r="F9936" s="1">
        <v>40179</v>
      </c>
      <c r="G9936" t="s">
        <v>3202</v>
      </c>
      <c r="H9936">
        <v>201504</v>
      </c>
      <c r="I9936" t="s">
        <v>213</v>
      </c>
      <c r="J9936" t="s">
        <v>253</v>
      </c>
      <c r="K9936" t="s">
        <v>214</v>
      </c>
      <c r="L9936" t="s">
        <v>254</v>
      </c>
      <c r="M9936" t="s">
        <v>31</v>
      </c>
      <c r="N9936" t="s">
        <v>32</v>
      </c>
      <c r="O9936">
        <v>739.29</v>
      </c>
      <c r="P9936" t="s">
        <v>1524</v>
      </c>
      <c r="Q9936" t="s">
        <v>1559</v>
      </c>
      <c r="R9936" t="s">
        <v>1527</v>
      </c>
      <c r="S9936" t="s">
        <v>216</v>
      </c>
      <c r="T9936" t="s">
        <v>561</v>
      </c>
    </row>
    <row r="9937" spans="1:20">
      <c r="A9937" t="s">
        <v>1559</v>
      </c>
      <c r="B9937" t="s">
        <v>1524</v>
      </c>
      <c r="C9937" t="s">
        <v>1629</v>
      </c>
      <c r="D9937" t="s">
        <v>1630</v>
      </c>
      <c r="E9937" t="s">
        <v>258</v>
      </c>
      <c r="F9937" s="1">
        <v>40179</v>
      </c>
      <c r="G9937" t="s">
        <v>3202</v>
      </c>
      <c r="H9937">
        <v>201504</v>
      </c>
      <c r="I9937" t="s">
        <v>213</v>
      </c>
      <c r="J9937" t="s">
        <v>253</v>
      </c>
      <c r="K9937" t="s">
        <v>217</v>
      </c>
      <c r="L9937" t="s">
        <v>254</v>
      </c>
      <c r="M9937" t="s">
        <v>31</v>
      </c>
      <c r="N9937" t="s">
        <v>32</v>
      </c>
      <c r="O9937">
        <v>739.29</v>
      </c>
      <c r="P9937" t="s">
        <v>1524</v>
      </c>
      <c r="Q9937" t="s">
        <v>1559</v>
      </c>
      <c r="R9937" t="s">
        <v>1527</v>
      </c>
      <c r="S9937" t="s">
        <v>216</v>
      </c>
      <c r="T9937" t="s">
        <v>561</v>
      </c>
    </row>
    <row r="9938" spans="1:20">
      <c r="A9938" t="s">
        <v>1562</v>
      </c>
      <c r="B9938" t="s">
        <v>1524</v>
      </c>
      <c r="C9938" t="s">
        <v>1631</v>
      </c>
      <c r="D9938" t="s">
        <v>1632</v>
      </c>
      <c r="E9938" t="s">
        <v>258</v>
      </c>
      <c r="F9938" s="1">
        <v>40179</v>
      </c>
      <c r="G9938" t="s">
        <v>3202</v>
      </c>
      <c r="H9938">
        <v>201504</v>
      </c>
      <c r="I9938" t="s">
        <v>213</v>
      </c>
      <c r="J9938" t="s">
        <v>253</v>
      </c>
      <c r="K9938" t="s">
        <v>214</v>
      </c>
      <c r="L9938" t="s">
        <v>254</v>
      </c>
      <c r="M9938" t="s">
        <v>31</v>
      </c>
      <c r="N9938" t="s">
        <v>32</v>
      </c>
      <c r="O9938">
        <v>107893.26000000001</v>
      </c>
      <c r="P9938" t="s">
        <v>1524</v>
      </c>
      <c r="Q9938" t="s">
        <v>1562</v>
      </c>
      <c r="R9938" t="s">
        <v>1527</v>
      </c>
      <c r="S9938" t="s">
        <v>216</v>
      </c>
      <c r="T9938" t="s">
        <v>561</v>
      </c>
    </row>
    <row r="9939" spans="1:20">
      <c r="A9939" t="s">
        <v>1562</v>
      </c>
      <c r="B9939" t="s">
        <v>1524</v>
      </c>
      <c r="C9939" t="s">
        <v>1631</v>
      </c>
      <c r="D9939" t="s">
        <v>1632</v>
      </c>
      <c r="E9939" t="s">
        <v>258</v>
      </c>
      <c r="F9939" s="1">
        <v>40179</v>
      </c>
      <c r="G9939" t="s">
        <v>3202</v>
      </c>
      <c r="H9939">
        <v>201504</v>
      </c>
      <c r="I9939" t="s">
        <v>213</v>
      </c>
      <c r="J9939" t="s">
        <v>253</v>
      </c>
      <c r="K9939" t="s">
        <v>217</v>
      </c>
      <c r="L9939" t="s">
        <v>254</v>
      </c>
      <c r="M9939" t="s">
        <v>31</v>
      </c>
      <c r="N9939" t="s">
        <v>32</v>
      </c>
      <c r="O9939">
        <v>107893.14</v>
      </c>
      <c r="P9939" t="s">
        <v>1524</v>
      </c>
      <c r="Q9939" t="s">
        <v>1562</v>
      </c>
      <c r="R9939" t="s">
        <v>1527</v>
      </c>
      <c r="S9939" t="s">
        <v>216</v>
      </c>
      <c r="T9939" t="s">
        <v>561</v>
      </c>
    </row>
    <row r="9940" spans="1:20">
      <c r="A9940" t="s">
        <v>1565</v>
      </c>
      <c r="B9940" t="s">
        <v>1524</v>
      </c>
      <c r="C9940" t="s">
        <v>1633</v>
      </c>
      <c r="D9940" t="s">
        <v>1634</v>
      </c>
      <c r="E9940" t="s">
        <v>258</v>
      </c>
      <c r="F9940" s="1">
        <v>40179</v>
      </c>
      <c r="G9940" t="s">
        <v>3202</v>
      </c>
      <c r="H9940">
        <v>201504</v>
      </c>
      <c r="I9940" t="s">
        <v>213</v>
      </c>
      <c r="J9940" t="s">
        <v>253</v>
      </c>
      <c r="K9940" t="s">
        <v>214</v>
      </c>
      <c r="L9940" t="s">
        <v>254</v>
      </c>
      <c r="M9940" t="s">
        <v>31</v>
      </c>
      <c r="N9940" t="s">
        <v>32</v>
      </c>
      <c r="O9940">
        <v>11816.36</v>
      </c>
      <c r="P9940" t="s">
        <v>1524</v>
      </c>
      <c r="Q9940" t="s">
        <v>1565</v>
      </c>
      <c r="R9940" t="s">
        <v>1527</v>
      </c>
      <c r="S9940" t="s">
        <v>216</v>
      </c>
      <c r="T9940" t="s">
        <v>561</v>
      </c>
    </row>
    <row r="9941" spans="1:20">
      <c r="A9941" t="s">
        <v>1565</v>
      </c>
      <c r="B9941" t="s">
        <v>1524</v>
      </c>
      <c r="C9941" t="s">
        <v>1633</v>
      </c>
      <c r="D9941" t="s">
        <v>1634</v>
      </c>
      <c r="E9941" t="s">
        <v>258</v>
      </c>
      <c r="F9941" s="1">
        <v>40179</v>
      </c>
      <c r="G9941" t="s">
        <v>3202</v>
      </c>
      <c r="H9941">
        <v>201504</v>
      </c>
      <c r="I9941" t="s">
        <v>213</v>
      </c>
      <c r="J9941" t="s">
        <v>253</v>
      </c>
      <c r="K9941" t="s">
        <v>217</v>
      </c>
      <c r="L9941" t="s">
        <v>254</v>
      </c>
      <c r="M9941" t="s">
        <v>31</v>
      </c>
      <c r="N9941" t="s">
        <v>32</v>
      </c>
      <c r="O9941">
        <v>11816.43</v>
      </c>
      <c r="P9941" t="s">
        <v>1524</v>
      </c>
      <c r="Q9941" t="s">
        <v>1565</v>
      </c>
      <c r="R9941" t="s">
        <v>1527</v>
      </c>
      <c r="S9941" t="s">
        <v>216</v>
      </c>
      <c r="T9941" t="s">
        <v>561</v>
      </c>
    </row>
    <row r="9942" spans="1:20">
      <c r="A9942" t="s">
        <v>1635</v>
      </c>
      <c r="B9942" t="s">
        <v>1524</v>
      </c>
      <c r="C9942" t="s">
        <v>1636</v>
      </c>
      <c r="D9942" t="s">
        <v>1637</v>
      </c>
      <c r="E9942" t="s">
        <v>212</v>
      </c>
      <c r="F9942" s="1">
        <v>41913</v>
      </c>
      <c r="G9942" t="s">
        <v>3202</v>
      </c>
      <c r="H9942">
        <v>201504</v>
      </c>
      <c r="I9942" t="s">
        <v>213</v>
      </c>
      <c r="J9942" t="s">
        <v>53</v>
      </c>
      <c r="K9942" t="s">
        <v>217</v>
      </c>
      <c r="L9942" t="s">
        <v>54</v>
      </c>
      <c r="M9942" t="s">
        <v>31</v>
      </c>
      <c r="N9942" t="s">
        <v>32</v>
      </c>
      <c r="O9942">
        <v>17910.91</v>
      </c>
      <c r="P9942" t="s">
        <v>1524</v>
      </c>
      <c r="Q9942" t="s">
        <v>1635</v>
      </c>
      <c r="R9942" t="s">
        <v>1527</v>
      </c>
      <c r="S9942" t="s">
        <v>216</v>
      </c>
      <c r="T9942" t="s">
        <v>561</v>
      </c>
    </row>
    <row r="9943" spans="1:20">
      <c r="A9943" t="s">
        <v>1635</v>
      </c>
      <c r="B9943" t="s">
        <v>1524</v>
      </c>
      <c r="C9943" t="s">
        <v>1636</v>
      </c>
      <c r="D9943" t="s">
        <v>1637</v>
      </c>
      <c r="E9943" t="s">
        <v>212</v>
      </c>
      <c r="F9943" s="1">
        <v>41913</v>
      </c>
      <c r="G9943" t="s">
        <v>3202</v>
      </c>
      <c r="H9943">
        <v>201504</v>
      </c>
      <c r="I9943" t="s">
        <v>213</v>
      </c>
      <c r="J9943" t="s">
        <v>53</v>
      </c>
      <c r="K9943" t="s">
        <v>239</v>
      </c>
      <c r="L9943" t="s">
        <v>54</v>
      </c>
      <c r="M9943" t="s">
        <v>31</v>
      </c>
      <c r="N9943" t="s">
        <v>32</v>
      </c>
      <c r="O9943">
        <v>3700.05</v>
      </c>
      <c r="P9943" t="s">
        <v>1524</v>
      </c>
      <c r="Q9943" t="s">
        <v>1635</v>
      </c>
      <c r="R9943" t="s">
        <v>1527</v>
      </c>
      <c r="S9943" t="s">
        <v>216</v>
      </c>
      <c r="T9943" t="s">
        <v>561</v>
      </c>
    </row>
    <row r="9944" spans="1:20">
      <c r="A9944" t="s">
        <v>1539</v>
      </c>
      <c r="B9944" t="s">
        <v>1524</v>
      </c>
      <c r="C9944" t="s">
        <v>3282</v>
      </c>
      <c r="D9944" t="s">
        <v>3283</v>
      </c>
      <c r="E9944" t="s">
        <v>363</v>
      </c>
      <c r="F9944" s="1">
        <v>41760</v>
      </c>
      <c r="G9944" t="s">
        <v>3202</v>
      </c>
      <c r="H9944">
        <v>201504</v>
      </c>
      <c r="I9944" t="s">
        <v>213</v>
      </c>
      <c r="J9944" t="s">
        <v>53</v>
      </c>
      <c r="K9944" t="s">
        <v>214</v>
      </c>
      <c r="L9944" t="s">
        <v>54</v>
      </c>
      <c r="M9944" t="s">
        <v>31</v>
      </c>
      <c r="N9944" t="s">
        <v>32</v>
      </c>
      <c r="O9944">
        <v>38886.14</v>
      </c>
      <c r="P9944" t="s">
        <v>1524</v>
      </c>
      <c r="Q9944" t="s">
        <v>1539</v>
      </c>
      <c r="R9944" t="s">
        <v>1527</v>
      </c>
      <c r="S9944" t="s">
        <v>216</v>
      </c>
      <c r="T9944" t="s">
        <v>561</v>
      </c>
    </row>
    <row r="9945" spans="1:20">
      <c r="A9945" t="s">
        <v>1539</v>
      </c>
      <c r="B9945" t="s">
        <v>1524</v>
      </c>
      <c r="C9945" t="s">
        <v>3282</v>
      </c>
      <c r="D9945" t="s">
        <v>3283</v>
      </c>
      <c r="E9945" t="s">
        <v>363</v>
      </c>
      <c r="F9945" s="1">
        <v>41760</v>
      </c>
      <c r="G9945" t="s">
        <v>3202</v>
      </c>
      <c r="H9945">
        <v>201504</v>
      </c>
      <c r="I9945" t="s">
        <v>213</v>
      </c>
      <c r="J9945" t="s">
        <v>53</v>
      </c>
      <c r="K9945" t="s">
        <v>217</v>
      </c>
      <c r="L9945" t="s">
        <v>54</v>
      </c>
      <c r="M9945" t="s">
        <v>31</v>
      </c>
      <c r="N9945" t="s">
        <v>32</v>
      </c>
      <c r="O9945">
        <v>11755.93</v>
      </c>
      <c r="P9945" t="s">
        <v>1524</v>
      </c>
      <c r="Q9945" t="s">
        <v>1539</v>
      </c>
      <c r="R9945" t="s">
        <v>1527</v>
      </c>
      <c r="S9945" t="s">
        <v>216</v>
      </c>
      <c r="T9945" t="s">
        <v>561</v>
      </c>
    </row>
    <row r="9946" spans="1:20">
      <c r="A9946" t="s">
        <v>1562</v>
      </c>
      <c r="B9946" t="s">
        <v>1524</v>
      </c>
      <c r="C9946" t="s">
        <v>1640</v>
      </c>
      <c r="D9946" t="s">
        <v>1641</v>
      </c>
      <c r="E9946" t="s">
        <v>258</v>
      </c>
      <c r="F9946" s="1">
        <v>41913</v>
      </c>
      <c r="G9946" t="s">
        <v>3202</v>
      </c>
      <c r="H9946">
        <v>201504</v>
      </c>
      <c r="I9946" t="s">
        <v>213</v>
      </c>
      <c r="J9946" t="s">
        <v>253</v>
      </c>
      <c r="K9946" t="s">
        <v>239</v>
      </c>
      <c r="L9946" t="s">
        <v>254</v>
      </c>
      <c r="M9946" t="s">
        <v>31</v>
      </c>
      <c r="N9946" t="s">
        <v>32</v>
      </c>
      <c r="O9946">
        <v>26914.420000000002</v>
      </c>
      <c r="P9946" t="s">
        <v>1524</v>
      </c>
      <c r="Q9946" t="s">
        <v>1562</v>
      </c>
      <c r="R9946" t="s">
        <v>1527</v>
      </c>
      <c r="S9946" t="s">
        <v>216</v>
      </c>
      <c r="T9946" t="s">
        <v>561</v>
      </c>
    </row>
    <row r="9947" spans="1:20">
      <c r="A9947" t="s">
        <v>1531</v>
      </c>
      <c r="B9947" t="s">
        <v>1524</v>
      </c>
      <c r="C9947" t="s">
        <v>3284</v>
      </c>
      <c r="D9947" t="s">
        <v>3285</v>
      </c>
      <c r="E9947" t="s">
        <v>363</v>
      </c>
      <c r="F9947" s="1">
        <v>41426</v>
      </c>
      <c r="G9947" t="s">
        <v>3202</v>
      </c>
      <c r="H9947">
        <v>201504</v>
      </c>
      <c r="I9947" t="s">
        <v>213</v>
      </c>
      <c r="J9947" t="s">
        <v>53</v>
      </c>
      <c r="K9947" t="s">
        <v>214</v>
      </c>
      <c r="L9947" t="s">
        <v>54</v>
      </c>
      <c r="M9947" t="s">
        <v>3286</v>
      </c>
      <c r="N9947" t="s">
        <v>48</v>
      </c>
      <c r="O9947">
        <v>32516.22</v>
      </c>
      <c r="P9947" t="s">
        <v>1524</v>
      </c>
      <c r="Q9947" t="s">
        <v>1531</v>
      </c>
      <c r="R9947" t="s">
        <v>1527</v>
      </c>
      <c r="S9947" t="s">
        <v>216</v>
      </c>
      <c r="T9947" t="s">
        <v>561</v>
      </c>
    </row>
    <row r="9948" spans="1:20">
      <c r="A9948" t="s">
        <v>1531</v>
      </c>
      <c r="B9948" t="s">
        <v>1524</v>
      </c>
      <c r="C9948" t="s">
        <v>3284</v>
      </c>
      <c r="D9948" t="s">
        <v>3285</v>
      </c>
      <c r="E9948" t="s">
        <v>363</v>
      </c>
      <c r="F9948" s="1">
        <v>41426</v>
      </c>
      <c r="G9948" t="s">
        <v>3202</v>
      </c>
      <c r="H9948">
        <v>201504</v>
      </c>
      <c r="I9948" t="s">
        <v>213</v>
      </c>
      <c r="J9948" t="s">
        <v>53</v>
      </c>
      <c r="K9948" t="s">
        <v>214</v>
      </c>
      <c r="L9948" t="s">
        <v>54</v>
      </c>
      <c r="M9948" t="s">
        <v>3286</v>
      </c>
      <c r="N9948" t="s">
        <v>49</v>
      </c>
      <c r="O9948">
        <v>-32516.22</v>
      </c>
      <c r="P9948" t="s">
        <v>1524</v>
      </c>
      <c r="Q9948" t="s">
        <v>1531</v>
      </c>
      <c r="R9948" t="s">
        <v>1527</v>
      </c>
      <c r="S9948" t="s">
        <v>216</v>
      </c>
      <c r="T9948" t="s">
        <v>561</v>
      </c>
    </row>
    <row r="9949" spans="1:20">
      <c r="A9949" t="s">
        <v>1644</v>
      </c>
      <c r="B9949" t="s">
        <v>1645</v>
      </c>
      <c r="C9949" t="s">
        <v>1646</v>
      </c>
      <c r="D9949" t="s">
        <v>1647</v>
      </c>
      <c r="E9949" t="s">
        <v>258</v>
      </c>
      <c r="F9949" s="1">
        <v>41275</v>
      </c>
      <c r="G9949" t="s">
        <v>3202</v>
      </c>
      <c r="H9949">
        <v>201504</v>
      </c>
      <c r="I9949" t="s">
        <v>213</v>
      </c>
      <c r="J9949" t="s">
        <v>253</v>
      </c>
      <c r="K9949" t="s">
        <v>214</v>
      </c>
      <c r="L9949" t="s">
        <v>254</v>
      </c>
      <c r="M9949" t="s">
        <v>31</v>
      </c>
      <c r="N9949" t="s">
        <v>32</v>
      </c>
      <c r="O9949">
        <v>907.93000000000006</v>
      </c>
      <c r="P9949" t="s">
        <v>1645</v>
      </c>
      <c r="Q9949" t="s">
        <v>1644</v>
      </c>
      <c r="R9949" t="s">
        <v>1648</v>
      </c>
      <c r="S9949" t="s">
        <v>216</v>
      </c>
      <c r="T9949" t="s">
        <v>35</v>
      </c>
    </row>
    <row r="9950" spans="1:20">
      <c r="A9950" t="s">
        <v>1644</v>
      </c>
      <c r="B9950" t="s">
        <v>1645</v>
      </c>
      <c r="C9950" t="s">
        <v>1649</v>
      </c>
      <c r="D9950" t="s">
        <v>1650</v>
      </c>
      <c r="E9950" t="s">
        <v>258</v>
      </c>
      <c r="F9950" s="1">
        <v>41275</v>
      </c>
      <c r="G9950" t="s">
        <v>3202</v>
      </c>
      <c r="H9950">
        <v>201504</v>
      </c>
      <c r="I9950" t="s">
        <v>213</v>
      </c>
      <c r="J9950" t="s">
        <v>253</v>
      </c>
      <c r="K9950" t="s">
        <v>214</v>
      </c>
      <c r="L9950" t="s">
        <v>254</v>
      </c>
      <c r="M9950" t="s">
        <v>31</v>
      </c>
      <c r="N9950" t="s">
        <v>32</v>
      </c>
      <c r="O9950">
        <v>111.32000000000001</v>
      </c>
      <c r="P9950" t="s">
        <v>1645</v>
      </c>
      <c r="Q9950" t="s">
        <v>1644</v>
      </c>
      <c r="R9950" t="s">
        <v>1648</v>
      </c>
      <c r="S9950" t="s">
        <v>216</v>
      </c>
      <c r="T9950" t="s">
        <v>35</v>
      </c>
    </row>
    <row r="9951" spans="1:20">
      <c r="A9951" t="s">
        <v>1644</v>
      </c>
      <c r="B9951" t="s">
        <v>1645</v>
      </c>
      <c r="C9951" t="s">
        <v>1649</v>
      </c>
      <c r="D9951" t="s">
        <v>1650</v>
      </c>
      <c r="E9951" t="s">
        <v>258</v>
      </c>
      <c r="F9951" s="1">
        <v>41275</v>
      </c>
      <c r="G9951" t="s">
        <v>3202</v>
      </c>
      <c r="H9951">
        <v>201504</v>
      </c>
      <c r="I9951" t="s">
        <v>213</v>
      </c>
      <c r="J9951" t="s">
        <v>253</v>
      </c>
      <c r="K9951" t="s">
        <v>217</v>
      </c>
      <c r="L9951" t="s">
        <v>254</v>
      </c>
      <c r="M9951" t="s">
        <v>31</v>
      </c>
      <c r="N9951" t="s">
        <v>32</v>
      </c>
      <c r="O9951">
        <v>111.31</v>
      </c>
      <c r="P9951" t="s">
        <v>1645</v>
      </c>
      <c r="Q9951" t="s">
        <v>1644</v>
      </c>
      <c r="R9951" t="s">
        <v>1648</v>
      </c>
      <c r="S9951" t="s">
        <v>216</v>
      </c>
      <c r="T9951" t="s">
        <v>35</v>
      </c>
    </row>
    <row r="9952" spans="1:20">
      <c r="A9952" t="s">
        <v>1644</v>
      </c>
      <c r="B9952" t="s">
        <v>1645</v>
      </c>
      <c r="C9952" t="s">
        <v>1651</v>
      </c>
      <c r="D9952" t="s">
        <v>1652</v>
      </c>
      <c r="E9952" t="s">
        <v>258</v>
      </c>
      <c r="F9952" s="1">
        <v>41275</v>
      </c>
      <c r="G9952" t="s">
        <v>3202</v>
      </c>
      <c r="H9952">
        <v>201504</v>
      </c>
      <c r="I9952" t="s">
        <v>213</v>
      </c>
      <c r="J9952" t="s">
        <v>253</v>
      </c>
      <c r="K9952" t="s">
        <v>214</v>
      </c>
      <c r="L9952" t="s">
        <v>254</v>
      </c>
      <c r="M9952" t="s">
        <v>31</v>
      </c>
      <c r="N9952" t="s">
        <v>32</v>
      </c>
      <c r="O9952">
        <v>2937.2200000000003</v>
      </c>
      <c r="P9952" t="s">
        <v>1645</v>
      </c>
      <c r="Q9952" t="s">
        <v>1644</v>
      </c>
      <c r="R9952" t="s">
        <v>1648</v>
      </c>
      <c r="S9952" t="s">
        <v>216</v>
      </c>
      <c r="T9952" t="s">
        <v>35</v>
      </c>
    </row>
    <row r="9953" spans="1:20">
      <c r="A9953" t="s">
        <v>1644</v>
      </c>
      <c r="B9953" t="s">
        <v>1645</v>
      </c>
      <c r="C9953" t="s">
        <v>1653</v>
      </c>
      <c r="D9953" t="s">
        <v>1654</v>
      </c>
      <c r="E9953" t="s">
        <v>258</v>
      </c>
      <c r="F9953" s="1">
        <v>41275</v>
      </c>
      <c r="G9953" t="s">
        <v>3202</v>
      </c>
      <c r="H9953">
        <v>201504</v>
      </c>
      <c r="I9953" t="s">
        <v>213</v>
      </c>
      <c r="J9953" t="s">
        <v>253</v>
      </c>
      <c r="K9953" t="s">
        <v>214</v>
      </c>
      <c r="L9953" t="s">
        <v>254</v>
      </c>
      <c r="M9953" t="s">
        <v>31</v>
      </c>
      <c r="N9953" t="s">
        <v>32</v>
      </c>
      <c r="O9953">
        <v>552.57000000000005</v>
      </c>
      <c r="P9953" t="s">
        <v>1645</v>
      </c>
      <c r="Q9953" t="s">
        <v>1644</v>
      </c>
      <c r="R9953" t="s">
        <v>1648</v>
      </c>
      <c r="S9953" t="s">
        <v>216</v>
      </c>
      <c r="T9953" t="s">
        <v>35</v>
      </c>
    </row>
    <row r="9954" spans="1:20">
      <c r="A9954" t="s">
        <v>1658</v>
      </c>
      <c r="B9954" t="s">
        <v>1659</v>
      </c>
      <c r="C9954" t="s">
        <v>1669</v>
      </c>
      <c r="D9954" t="s">
        <v>1670</v>
      </c>
      <c r="E9954" t="s">
        <v>212</v>
      </c>
      <c r="F9954" s="1">
        <v>41852</v>
      </c>
      <c r="G9954" t="s">
        <v>3202</v>
      </c>
      <c r="H9954">
        <v>201504</v>
      </c>
      <c r="I9954" t="s">
        <v>213</v>
      </c>
      <c r="J9954" t="s">
        <v>53</v>
      </c>
      <c r="K9954" t="s">
        <v>214</v>
      </c>
      <c r="L9954" t="s">
        <v>54</v>
      </c>
      <c r="M9954" t="s">
        <v>31</v>
      </c>
      <c r="N9954" t="s">
        <v>32</v>
      </c>
      <c r="O9954">
        <v>136.27000000000001</v>
      </c>
      <c r="P9954" t="s">
        <v>1659</v>
      </c>
      <c r="Q9954" t="s">
        <v>1658</v>
      </c>
      <c r="R9954" t="s">
        <v>1662</v>
      </c>
      <c r="S9954" t="s">
        <v>216</v>
      </c>
      <c r="T9954" t="s">
        <v>35</v>
      </c>
    </row>
    <row r="9955" spans="1:20">
      <c r="A9955" t="s">
        <v>1658</v>
      </c>
      <c r="B9955" t="s">
        <v>1659</v>
      </c>
      <c r="C9955" t="s">
        <v>1669</v>
      </c>
      <c r="D9955" t="s">
        <v>1670</v>
      </c>
      <c r="E9955" t="s">
        <v>212</v>
      </c>
      <c r="F9955" s="1">
        <v>41852</v>
      </c>
      <c r="G9955" t="s">
        <v>3202</v>
      </c>
      <c r="H9955">
        <v>201504</v>
      </c>
      <c r="I9955" t="s">
        <v>213</v>
      </c>
      <c r="J9955" t="s">
        <v>53</v>
      </c>
      <c r="K9955" t="s">
        <v>217</v>
      </c>
      <c r="L9955" t="s">
        <v>54</v>
      </c>
      <c r="M9955" t="s">
        <v>31</v>
      </c>
      <c r="N9955" t="s">
        <v>32</v>
      </c>
      <c r="O9955">
        <v>772.57</v>
      </c>
      <c r="P9955" t="s">
        <v>1659</v>
      </c>
      <c r="Q9955" t="s">
        <v>1658</v>
      </c>
      <c r="R9955" t="s">
        <v>1662</v>
      </c>
      <c r="S9955" t="s">
        <v>216</v>
      </c>
      <c r="T9955" t="s">
        <v>35</v>
      </c>
    </row>
    <row r="9956" spans="1:20">
      <c r="A9956" t="s">
        <v>1663</v>
      </c>
      <c r="B9956" t="s">
        <v>1659</v>
      </c>
      <c r="C9956" t="s">
        <v>1671</v>
      </c>
      <c r="D9956" t="s">
        <v>1672</v>
      </c>
      <c r="E9956" t="s">
        <v>258</v>
      </c>
      <c r="F9956" s="1">
        <v>41852</v>
      </c>
      <c r="G9956" t="s">
        <v>3202</v>
      </c>
      <c r="H9956">
        <v>201504</v>
      </c>
      <c r="I9956" t="s">
        <v>213</v>
      </c>
      <c r="J9956" t="s">
        <v>253</v>
      </c>
      <c r="K9956" t="s">
        <v>214</v>
      </c>
      <c r="L9956" t="s">
        <v>254</v>
      </c>
      <c r="M9956" t="s">
        <v>31</v>
      </c>
      <c r="N9956" t="s">
        <v>32</v>
      </c>
      <c r="O9956">
        <v>572.58000000000004</v>
      </c>
      <c r="P9956" t="s">
        <v>1659</v>
      </c>
      <c r="Q9956" t="s">
        <v>1663</v>
      </c>
      <c r="R9956" t="s">
        <v>1662</v>
      </c>
      <c r="S9956" t="s">
        <v>216</v>
      </c>
      <c r="T9956" t="s">
        <v>35</v>
      </c>
    </row>
    <row r="9957" spans="1:20">
      <c r="A9957" t="s">
        <v>1663</v>
      </c>
      <c r="B9957" t="s">
        <v>1659</v>
      </c>
      <c r="C9957" t="s">
        <v>1671</v>
      </c>
      <c r="D9957" t="s">
        <v>1672</v>
      </c>
      <c r="E9957" t="s">
        <v>258</v>
      </c>
      <c r="F9957" s="1">
        <v>41852</v>
      </c>
      <c r="G9957" t="s">
        <v>3202</v>
      </c>
      <c r="H9957">
        <v>201504</v>
      </c>
      <c r="I9957" t="s">
        <v>213</v>
      </c>
      <c r="J9957" t="s">
        <v>253</v>
      </c>
      <c r="K9957" t="s">
        <v>217</v>
      </c>
      <c r="L9957" t="s">
        <v>254</v>
      </c>
      <c r="M9957" t="s">
        <v>31</v>
      </c>
      <c r="N9957" t="s">
        <v>32</v>
      </c>
      <c r="O9957">
        <v>3244.63</v>
      </c>
      <c r="P9957" t="s">
        <v>1659</v>
      </c>
      <c r="Q9957" t="s">
        <v>1663</v>
      </c>
      <c r="R9957" t="s">
        <v>1662</v>
      </c>
      <c r="S9957" t="s">
        <v>216</v>
      </c>
      <c r="T9957" t="s">
        <v>35</v>
      </c>
    </row>
    <row r="9958" spans="1:20">
      <c r="A9958" t="s">
        <v>1666</v>
      </c>
      <c r="B9958" t="s">
        <v>1659</v>
      </c>
      <c r="C9958" t="s">
        <v>1673</v>
      </c>
      <c r="D9958" t="s">
        <v>1674</v>
      </c>
      <c r="E9958" t="s">
        <v>212</v>
      </c>
      <c r="F9958" s="1">
        <v>41852</v>
      </c>
      <c r="G9958" t="s">
        <v>3202</v>
      </c>
      <c r="H9958">
        <v>201504</v>
      </c>
      <c r="I9958" t="s">
        <v>213</v>
      </c>
      <c r="J9958" t="s">
        <v>28</v>
      </c>
      <c r="K9958" t="s">
        <v>217</v>
      </c>
      <c r="L9958" t="s">
        <v>30</v>
      </c>
      <c r="M9958" t="s">
        <v>31</v>
      </c>
      <c r="N9958" t="s">
        <v>32</v>
      </c>
      <c r="O9958">
        <v>82703.790000000008</v>
      </c>
      <c r="P9958" t="s">
        <v>1659</v>
      </c>
      <c r="Q9958" t="s">
        <v>1666</v>
      </c>
      <c r="R9958" t="s">
        <v>1662</v>
      </c>
      <c r="S9958" t="s">
        <v>216</v>
      </c>
      <c r="T9958" t="s">
        <v>35</v>
      </c>
    </row>
    <row r="9959" spans="1:20">
      <c r="A9959" t="s">
        <v>1682</v>
      </c>
      <c r="B9959" t="s">
        <v>1676</v>
      </c>
      <c r="C9959" t="s">
        <v>1683</v>
      </c>
      <c r="D9959" t="s">
        <v>1684</v>
      </c>
      <c r="E9959" t="s">
        <v>212</v>
      </c>
      <c r="F9959" s="1">
        <v>41944</v>
      </c>
      <c r="G9959" t="s">
        <v>3202</v>
      </c>
      <c r="H9959">
        <v>201504</v>
      </c>
      <c r="I9959" t="s">
        <v>213</v>
      </c>
      <c r="J9959" t="s">
        <v>53</v>
      </c>
      <c r="K9959" t="s">
        <v>214</v>
      </c>
      <c r="L9959" t="s">
        <v>54</v>
      </c>
      <c r="M9959" t="s">
        <v>31</v>
      </c>
      <c r="N9959" t="s">
        <v>32</v>
      </c>
      <c r="O9959">
        <v>35358.770000000004</v>
      </c>
      <c r="P9959" t="s">
        <v>1676</v>
      </c>
      <c r="Q9959" t="s">
        <v>1682</v>
      </c>
      <c r="R9959" t="s">
        <v>1679</v>
      </c>
      <c r="S9959" t="s">
        <v>216</v>
      </c>
      <c r="T9959" t="s">
        <v>561</v>
      </c>
    </row>
    <row r="9960" spans="1:20">
      <c r="A9960" t="s">
        <v>1685</v>
      </c>
      <c r="B9960" t="s">
        <v>1676</v>
      </c>
      <c r="C9960" t="s">
        <v>1688</v>
      </c>
      <c r="D9960" t="s">
        <v>1689</v>
      </c>
      <c r="E9960" t="s">
        <v>212</v>
      </c>
      <c r="F9960" s="1">
        <v>41944</v>
      </c>
      <c r="G9960" t="s">
        <v>3202</v>
      </c>
      <c r="H9960">
        <v>201504</v>
      </c>
      <c r="I9960" t="s">
        <v>213</v>
      </c>
      <c r="J9960" t="s">
        <v>53</v>
      </c>
      <c r="K9960" t="s">
        <v>217</v>
      </c>
      <c r="L9960" t="s">
        <v>54</v>
      </c>
      <c r="M9960" t="s">
        <v>31</v>
      </c>
      <c r="N9960" t="s">
        <v>32</v>
      </c>
      <c r="O9960">
        <v>699850.74</v>
      </c>
      <c r="P9960" t="s">
        <v>1676</v>
      </c>
      <c r="Q9960" t="s">
        <v>1685</v>
      </c>
      <c r="R9960" t="s">
        <v>1679</v>
      </c>
      <c r="S9960" t="s">
        <v>216</v>
      </c>
      <c r="T9960" t="s">
        <v>561</v>
      </c>
    </row>
    <row r="9961" spans="1:20">
      <c r="A9961" t="s">
        <v>1690</v>
      </c>
      <c r="B9961" t="s">
        <v>1676</v>
      </c>
      <c r="C9961" t="s">
        <v>1691</v>
      </c>
      <c r="D9961" t="s">
        <v>1692</v>
      </c>
      <c r="E9961" t="s">
        <v>212</v>
      </c>
      <c r="F9961" s="1">
        <v>41609</v>
      </c>
      <c r="G9961" t="s">
        <v>3202</v>
      </c>
      <c r="H9961">
        <v>201504</v>
      </c>
      <c r="I9961" t="s">
        <v>213</v>
      </c>
      <c r="J9961" t="s">
        <v>53</v>
      </c>
      <c r="K9961" t="s">
        <v>217</v>
      </c>
      <c r="L9961" t="s">
        <v>54</v>
      </c>
      <c r="M9961" t="s">
        <v>31</v>
      </c>
      <c r="N9961" t="s">
        <v>32</v>
      </c>
      <c r="O9961">
        <v>4100.95</v>
      </c>
      <c r="P9961" t="s">
        <v>1676</v>
      </c>
      <c r="Q9961" t="s">
        <v>1690</v>
      </c>
      <c r="R9961" t="s">
        <v>1679</v>
      </c>
      <c r="S9961" t="s">
        <v>216</v>
      </c>
      <c r="T9961" t="s">
        <v>561</v>
      </c>
    </row>
    <row r="9962" spans="1:20">
      <c r="A9962" t="s">
        <v>1690</v>
      </c>
      <c r="B9962" t="s">
        <v>1676</v>
      </c>
      <c r="C9962" t="s">
        <v>1693</v>
      </c>
      <c r="D9962" t="s">
        <v>1694</v>
      </c>
      <c r="E9962" t="s">
        <v>212</v>
      </c>
      <c r="F9962" s="1">
        <v>41609</v>
      </c>
      <c r="G9962" t="s">
        <v>3202</v>
      </c>
      <c r="H9962">
        <v>201504</v>
      </c>
      <c r="I9962" t="s">
        <v>213</v>
      </c>
      <c r="J9962" t="s">
        <v>53</v>
      </c>
      <c r="K9962" t="s">
        <v>217</v>
      </c>
      <c r="L9962" t="s">
        <v>54</v>
      </c>
      <c r="M9962" t="s">
        <v>31</v>
      </c>
      <c r="N9962" t="s">
        <v>32</v>
      </c>
      <c r="O9962">
        <v>6657.75</v>
      </c>
      <c r="P9962" t="s">
        <v>1676</v>
      </c>
      <c r="Q9962" t="s">
        <v>1690</v>
      </c>
      <c r="R9962" t="s">
        <v>1679</v>
      </c>
      <c r="S9962" t="s">
        <v>216</v>
      </c>
      <c r="T9962" t="s">
        <v>561</v>
      </c>
    </row>
    <row r="9963" spans="1:20">
      <c r="A9963" t="s">
        <v>1690</v>
      </c>
      <c r="B9963" t="s">
        <v>1676</v>
      </c>
      <c r="C9963" t="s">
        <v>1695</v>
      </c>
      <c r="D9963" t="s">
        <v>1696</v>
      </c>
      <c r="E9963" t="s">
        <v>212</v>
      </c>
      <c r="F9963" s="1">
        <v>41609</v>
      </c>
      <c r="G9963" t="s">
        <v>3202</v>
      </c>
      <c r="H9963">
        <v>201504</v>
      </c>
      <c r="I9963" t="s">
        <v>213</v>
      </c>
      <c r="J9963" t="s">
        <v>53</v>
      </c>
      <c r="K9963" t="s">
        <v>217</v>
      </c>
      <c r="L9963" t="s">
        <v>54</v>
      </c>
      <c r="M9963" t="s">
        <v>31</v>
      </c>
      <c r="N9963" t="s">
        <v>32</v>
      </c>
      <c r="O9963">
        <v>2761.02</v>
      </c>
      <c r="P9963" t="s">
        <v>1676</v>
      </c>
      <c r="Q9963" t="s">
        <v>1690</v>
      </c>
      <c r="R9963" t="s">
        <v>1679</v>
      </c>
      <c r="S9963" t="s">
        <v>216</v>
      </c>
      <c r="T9963" t="s">
        <v>561</v>
      </c>
    </row>
    <row r="9964" spans="1:20">
      <c r="A9964" t="s">
        <v>1690</v>
      </c>
      <c r="B9964" t="s">
        <v>1676</v>
      </c>
      <c r="C9964" t="s">
        <v>1697</v>
      </c>
      <c r="D9964" t="s">
        <v>1698</v>
      </c>
      <c r="E9964" t="s">
        <v>212</v>
      </c>
      <c r="F9964" s="1">
        <v>41609</v>
      </c>
      <c r="G9964" t="s">
        <v>3202</v>
      </c>
      <c r="H9964">
        <v>201504</v>
      </c>
      <c r="I9964" t="s">
        <v>213</v>
      </c>
      <c r="J9964" t="s">
        <v>53</v>
      </c>
      <c r="K9964" t="s">
        <v>217</v>
      </c>
      <c r="L9964" t="s">
        <v>54</v>
      </c>
      <c r="M9964" t="s">
        <v>31</v>
      </c>
      <c r="N9964" t="s">
        <v>32</v>
      </c>
      <c r="O9964">
        <v>1930.71</v>
      </c>
      <c r="P9964" t="s">
        <v>1676</v>
      </c>
      <c r="Q9964" t="s">
        <v>1690</v>
      </c>
      <c r="R9964" t="s">
        <v>1679</v>
      </c>
      <c r="S9964" t="s">
        <v>216</v>
      </c>
      <c r="T9964" t="s">
        <v>561</v>
      </c>
    </row>
    <row r="9965" spans="1:20">
      <c r="A9965" t="s">
        <v>1701</v>
      </c>
      <c r="B9965" t="s">
        <v>1676</v>
      </c>
      <c r="C9965" t="s">
        <v>1706</v>
      </c>
      <c r="D9965" t="s">
        <v>1707</v>
      </c>
      <c r="E9965" t="s">
        <v>258</v>
      </c>
      <c r="F9965" s="1">
        <v>41609</v>
      </c>
      <c r="G9965" t="s">
        <v>3202</v>
      </c>
      <c r="H9965">
        <v>201504</v>
      </c>
      <c r="I9965" t="s">
        <v>213</v>
      </c>
      <c r="J9965" t="s">
        <v>253</v>
      </c>
      <c r="K9965" t="s">
        <v>214</v>
      </c>
      <c r="L9965" t="s">
        <v>254</v>
      </c>
      <c r="M9965" t="s">
        <v>31</v>
      </c>
      <c r="N9965" t="s">
        <v>32</v>
      </c>
      <c r="O9965">
        <v>56.27</v>
      </c>
      <c r="P9965" t="s">
        <v>1676</v>
      </c>
      <c r="Q9965" t="s">
        <v>1701</v>
      </c>
      <c r="R9965" t="s">
        <v>1679</v>
      </c>
      <c r="S9965" t="s">
        <v>216</v>
      </c>
      <c r="T9965" t="s">
        <v>561</v>
      </c>
    </row>
    <row r="9966" spans="1:20">
      <c r="A9966" t="s">
        <v>1710</v>
      </c>
      <c r="B9966" t="s">
        <v>1676</v>
      </c>
      <c r="C9966" t="s">
        <v>1711</v>
      </c>
      <c r="D9966" t="s">
        <v>1712</v>
      </c>
      <c r="E9966" t="s">
        <v>258</v>
      </c>
      <c r="F9966" s="1">
        <v>41944</v>
      </c>
      <c r="G9966" t="s">
        <v>3202</v>
      </c>
      <c r="H9966">
        <v>201504</v>
      </c>
      <c r="I9966" t="s">
        <v>213</v>
      </c>
      <c r="J9966" t="s">
        <v>253</v>
      </c>
      <c r="K9966" t="s">
        <v>214</v>
      </c>
      <c r="L9966" t="s">
        <v>254</v>
      </c>
      <c r="M9966" t="s">
        <v>31</v>
      </c>
      <c r="N9966" t="s">
        <v>32</v>
      </c>
      <c r="O9966">
        <v>350929.81</v>
      </c>
      <c r="P9966" t="s">
        <v>1676</v>
      </c>
      <c r="Q9966" t="s">
        <v>1710</v>
      </c>
      <c r="R9966" t="s">
        <v>1679</v>
      </c>
      <c r="S9966" t="s">
        <v>216</v>
      </c>
      <c r="T9966" t="s">
        <v>561</v>
      </c>
    </row>
    <row r="9967" spans="1:20">
      <c r="A9967" t="s">
        <v>1718</v>
      </c>
      <c r="B9967" t="s">
        <v>1676</v>
      </c>
      <c r="C9967" t="s">
        <v>2546</v>
      </c>
      <c r="D9967" t="s">
        <v>2547</v>
      </c>
      <c r="E9967" t="s">
        <v>258</v>
      </c>
      <c r="F9967" s="1">
        <v>41944</v>
      </c>
      <c r="G9967" t="s">
        <v>3202</v>
      </c>
      <c r="H9967">
        <v>201504</v>
      </c>
      <c r="I9967" t="s">
        <v>213</v>
      </c>
      <c r="J9967" t="s">
        <v>253</v>
      </c>
      <c r="K9967" t="s">
        <v>217</v>
      </c>
      <c r="L9967" t="s">
        <v>254</v>
      </c>
      <c r="M9967" t="s">
        <v>31</v>
      </c>
      <c r="N9967" t="s">
        <v>32</v>
      </c>
      <c r="O9967">
        <v>10147.98</v>
      </c>
      <c r="P9967" t="s">
        <v>1676</v>
      </c>
      <c r="Q9967" t="s">
        <v>1718</v>
      </c>
      <c r="R9967" t="s">
        <v>1679</v>
      </c>
      <c r="S9967" t="s">
        <v>216</v>
      </c>
      <c r="T9967" t="s">
        <v>561</v>
      </c>
    </row>
    <row r="9968" spans="1:20">
      <c r="A9968" t="s">
        <v>1713</v>
      </c>
      <c r="B9968" t="s">
        <v>1676</v>
      </c>
      <c r="C9968" t="s">
        <v>1714</v>
      </c>
      <c r="D9968" t="s">
        <v>1715</v>
      </c>
      <c r="E9968" t="s">
        <v>258</v>
      </c>
      <c r="F9968" s="1">
        <v>41609</v>
      </c>
      <c r="G9968" t="s">
        <v>3202</v>
      </c>
      <c r="H9968">
        <v>201504</v>
      </c>
      <c r="I9968" t="s">
        <v>213</v>
      </c>
      <c r="J9968" t="s">
        <v>253</v>
      </c>
      <c r="K9968" t="s">
        <v>217</v>
      </c>
      <c r="L9968" t="s">
        <v>254</v>
      </c>
      <c r="M9968" t="s">
        <v>31</v>
      </c>
      <c r="N9968" t="s">
        <v>32</v>
      </c>
      <c r="O9968">
        <v>27743.360000000001</v>
      </c>
      <c r="P9968" t="s">
        <v>1676</v>
      </c>
      <c r="Q9968" t="s">
        <v>1713</v>
      </c>
      <c r="R9968" t="s">
        <v>1679</v>
      </c>
      <c r="S9968" t="s">
        <v>216</v>
      </c>
      <c r="T9968" t="s">
        <v>561</v>
      </c>
    </row>
    <row r="9969" spans="1:20">
      <c r="A9969" t="s">
        <v>1713</v>
      </c>
      <c r="B9969" t="s">
        <v>1676</v>
      </c>
      <c r="C9969" t="s">
        <v>1716</v>
      </c>
      <c r="D9969" t="s">
        <v>1717</v>
      </c>
      <c r="E9969" t="s">
        <v>258</v>
      </c>
      <c r="F9969" s="1">
        <v>41609</v>
      </c>
      <c r="G9969" t="s">
        <v>3202</v>
      </c>
      <c r="H9969">
        <v>201504</v>
      </c>
      <c r="I9969" t="s">
        <v>213</v>
      </c>
      <c r="J9969" t="s">
        <v>253</v>
      </c>
      <c r="K9969" t="s">
        <v>217</v>
      </c>
      <c r="L9969" t="s">
        <v>254</v>
      </c>
      <c r="M9969" t="s">
        <v>31</v>
      </c>
      <c r="N9969" t="s">
        <v>32</v>
      </c>
      <c r="O9969">
        <v>31.26</v>
      </c>
      <c r="P9969" t="s">
        <v>1676</v>
      </c>
      <c r="Q9969" t="s">
        <v>1713</v>
      </c>
      <c r="R9969" t="s">
        <v>1679</v>
      </c>
      <c r="S9969" t="s">
        <v>216</v>
      </c>
      <c r="T9969" t="s">
        <v>561</v>
      </c>
    </row>
    <row r="9970" spans="1:20">
      <c r="A9970" t="s">
        <v>1718</v>
      </c>
      <c r="B9970" t="s">
        <v>1676</v>
      </c>
      <c r="C9970" t="s">
        <v>2550</v>
      </c>
      <c r="D9970" t="s">
        <v>2551</v>
      </c>
      <c r="E9970" t="s">
        <v>258</v>
      </c>
      <c r="F9970" s="1">
        <v>41944</v>
      </c>
      <c r="G9970" t="s">
        <v>3202</v>
      </c>
      <c r="H9970">
        <v>201504</v>
      </c>
      <c r="I9970" t="s">
        <v>213</v>
      </c>
      <c r="J9970" t="s">
        <v>253</v>
      </c>
      <c r="K9970" t="s">
        <v>217</v>
      </c>
      <c r="L9970" t="s">
        <v>254</v>
      </c>
      <c r="M9970" t="s">
        <v>31</v>
      </c>
      <c r="N9970" t="s">
        <v>32</v>
      </c>
      <c r="O9970">
        <v>192354.14</v>
      </c>
      <c r="P9970" t="s">
        <v>1676</v>
      </c>
      <c r="Q9970" t="s">
        <v>1718</v>
      </c>
      <c r="R9970" t="s">
        <v>1679</v>
      </c>
      <c r="S9970" t="s">
        <v>216</v>
      </c>
      <c r="T9970" t="s">
        <v>561</v>
      </c>
    </row>
    <row r="9971" spans="1:20">
      <c r="A9971" t="s">
        <v>1710</v>
      </c>
      <c r="B9971" t="s">
        <v>1676</v>
      </c>
      <c r="C9971" t="s">
        <v>1721</v>
      </c>
      <c r="D9971" t="s">
        <v>1722</v>
      </c>
      <c r="E9971" t="s">
        <v>258</v>
      </c>
      <c r="F9971" s="1">
        <v>41609</v>
      </c>
      <c r="G9971" t="s">
        <v>3202</v>
      </c>
      <c r="H9971">
        <v>201504</v>
      </c>
      <c r="I9971" t="s">
        <v>213</v>
      </c>
      <c r="J9971" t="s">
        <v>253</v>
      </c>
      <c r="K9971" t="s">
        <v>214</v>
      </c>
      <c r="L9971" t="s">
        <v>254</v>
      </c>
      <c r="M9971" t="s">
        <v>31</v>
      </c>
      <c r="N9971" t="s">
        <v>32</v>
      </c>
      <c r="O9971">
        <v>0</v>
      </c>
      <c r="P9971" t="s">
        <v>1676</v>
      </c>
      <c r="Q9971" t="s">
        <v>1710</v>
      </c>
      <c r="R9971" t="s">
        <v>1679</v>
      </c>
      <c r="S9971" t="s">
        <v>216</v>
      </c>
      <c r="T9971" t="s">
        <v>561</v>
      </c>
    </row>
    <row r="9972" spans="1:20">
      <c r="A9972" t="s">
        <v>1710</v>
      </c>
      <c r="B9972" t="s">
        <v>1676</v>
      </c>
      <c r="C9972" t="s">
        <v>1721</v>
      </c>
      <c r="D9972" t="s">
        <v>1722</v>
      </c>
      <c r="E9972" t="s">
        <v>258</v>
      </c>
      <c r="F9972" s="1">
        <v>41609</v>
      </c>
      <c r="G9972" t="s">
        <v>3202</v>
      </c>
      <c r="H9972">
        <v>201504</v>
      </c>
      <c r="I9972" t="s">
        <v>213</v>
      </c>
      <c r="J9972" t="s">
        <v>253</v>
      </c>
      <c r="K9972" t="s">
        <v>217</v>
      </c>
      <c r="L9972" t="s">
        <v>254</v>
      </c>
      <c r="M9972" t="s">
        <v>31</v>
      </c>
      <c r="N9972" t="s">
        <v>32</v>
      </c>
      <c r="O9972">
        <v>2143.39</v>
      </c>
      <c r="P9972" t="s">
        <v>1676</v>
      </c>
      <c r="Q9972" t="s">
        <v>1710</v>
      </c>
      <c r="R9972" t="s">
        <v>1679</v>
      </c>
      <c r="S9972" t="s">
        <v>216</v>
      </c>
      <c r="T9972" t="s">
        <v>561</v>
      </c>
    </row>
    <row r="9973" spans="1:20">
      <c r="A9973" t="s">
        <v>1726</v>
      </c>
      <c r="B9973" t="s">
        <v>1676</v>
      </c>
      <c r="C9973" t="s">
        <v>1727</v>
      </c>
      <c r="D9973" t="s">
        <v>1728</v>
      </c>
      <c r="E9973" t="s">
        <v>212</v>
      </c>
      <c r="F9973" s="1">
        <v>41365</v>
      </c>
      <c r="G9973" t="s">
        <v>3202</v>
      </c>
      <c r="H9973">
        <v>201504</v>
      </c>
      <c r="I9973" t="s">
        <v>213</v>
      </c>
      <c r="J9973" t="s">
        <v>28</v>
      </c>
      <c r="K9973" t="s">
        <v>214</v>
      </c>
      <c r="L9973" t="s">
        <v>30</v>
      </c>
      <c r="M9973" t="s">
        <v>31</v>
      </c>
      <c r="N9973" t="s">
        <v>32</v>
      </c>
      <c r="O9973">
        <v>1491.8700000000001</v>
      </c>
      <c r="P9973" t="s">
        <v>1676</v>
      </c>
      <c r="Q9973" t="s">
        <v>1726</v>
      </c>
      <c r="R9973" t="s">
        <v>1679</v>
      </c>
      <c r="S9973" t="s">
        <v>216</v>
      </c>
      <c r="T9973" t="s">
        <v>561</v>
      </c>
    </row>
    <row r="9974" spans="1:20">
      <c r="A9974" t="s">
        <v>1726</v>
      </c>
      <c r="B9974" t="s">
        <v>1676</v>
      </c>
      <c r="C9974" t="s">
        <v>1729</v>
      </c>
      <c r="D9974" t="s">
        <v>1730</v>
      </c>
      <c r="E9974" t="s">
        <v>212</v>
      </c>
      <c r="F9974" s="1">
        <v>41609</v>
      </c>
      <c r="G9974" t="s">
        <v>3202</v>
      </c>
      <c r="H9974">
        <v>201504</v>
      </c>
      <c r="I9974" t="s">
        <v>213</v>
      </c>
      <c r="J9974" t="s">
        <v>28</v>
      </c>
      <c r="K9974" t="s">
        <v>214</v>
      </c>
      <c r="L9974" t="s">
        <v>30</v>
      </c>
      <c r="M9974" t="s">
        <v>31</v>
      </c>
      <c r="N9974" t="s">
        <v>32</v>
      </c>
      <c r="O9974">
        <v>116.49000000000001</v>
      </c>
      <c r="P9974" t="s">
        <v>1676</v>
      </c>
      <c r="Q9974" t="s">
        <v>1726</v>
      </c>
      <c r="R9974" t="s">
        <v>1679</v>
      </c>
      <c r="S9974" t="s">
        <v>216</v>
      </c>
      <c r="T9974" t="s">
        <v>561</v>
      </c>
    </row>
    <row r="9975" spans="1:20">
      <c r="A9975" t="s">
        <v>1723</v>
      </c>
      <c r="B9975" t="s">
        <v>1676</v>
      </c>
      <c r="C9975" t="s">
        <v>1731</v>
      </c>
      <c r="D9975" t="s">
        <v>1732</v>
      </c>
      <c r="E9975" t="s">
        <v>212</v>
      </c>
      <c r="F9975" s="1">
        <v>41944</v>
      </c>
      <c r="G9975" t="s">
        <v>3202</v>
      </c>
      <c r="H9975">
        <v>201504</v>
      </c>
      <c r="I9975" t="s">
        <v>213</v>
      </c>
      <c r="J9975" t="s">
        <v>28</v>
      </c>
      <c r="K9975" t="s">
        <v>214</v>
      </c>
      <c r="L9975" t="s">
        <v>30</v>
      </c>
      <c r="M9975" t="s">
        <v>31</v>
      </c>
      <c r="N9975" t="s">
        <v>32</v>
      </c>
      <c r="O9975">
        <v>13057.53</v>
      </c>
      <c r="P9975" t="s">
        <v>1676</v>
      </c>
      <c r="Q9975" t="s">
        <v>1723</v>
      </c>
      <c r="R9975" t="s">
        <v>1679</v>
      </c>
      <c r="S9975" t="s">
        <v>216</v>
      </c>
      <c r="T9975" t="s">
        <v>561</v>
      </c>
    </row>
    <row r="9976" spans="1:20">
      <c r="A9976" t="s">
        <v>1723</v>
      </c>
      <c r="B9976" t="s">
        <v>1676</v>
      </c>
      <c r="C9976" t="s">
        <v>1733</v>
      </c>
      <c r="D9976" t="s">
        <v>1734</v>
      </c>
      <c r="E9976" t="s">
        <v>212</v>
      </c>
      <c r="F9976" s="1">
        <v>41944</v>
      </c>
      <c r="G9976" t="s">
        <v>3202</v>
      </c>
      <c r="H9976">
        <v>201504</v>
      </c>
      <c r="I9976" t="s">
        <v>213</v>
      </c>
      <c r="J9976" t="s">
        <v>28</v>
      </c>
      <c r="K9976" t="s">
        <v>239</v>
      </c>
      <c r="L9976" t="s">
        <v>30</v>
      </c>
      <c r="M9976" t="s">
        <v>31</v>
      </c>
      <c r="N9976" t="s">
        <v>32</v>
      </c>
      <c r="O9976">
        <v>110263.29000000001</v>
      </c>
      <c r="P9976" t="s">
        <v>1676</v>
      </c>
      <c r="Q9976" t="s">
        <v>1723</v>
      </c>
      <c r="R9976" t="s">
        <v>1679</v>
      </c>
      <c r="S9976" t="s">
        <v>216</v>
      </c>
      <c r="T9976" t="s">
        <v>561</v>
      </c>
    </row>
    <row r="9977" spans="1:20">
      <c r="A9977" t="s">
        <v>1735</v>
      </c>
      <c r="B9977" t="s">
        <v>1676</v>
      </c>
      <c r="C9977" t="s">
        <v>1738</v>
      </c>
      <c r="D9977" t="s">
        <v>1739</v>
      </c>
      <c r="E9977" t="s">
        <v>212</v>
      </c>
      <c r="F9977" s="1">
        <v>41944</v>
      </c>
      <c r="G9977" t="s">
        <v>3202</v>
      </c>
      <c r="H9977">
        <v>201504</v>
      </c>
      <c r="I9977" t="s">
        <v>213</v>
      </c>
      <c r="J9977" t="s">
        <v>28</v>
      </c>
      <c r="K9977" t="s">
        <v>239</v>
      </c>
      <c r="L9977" t="s">
        <v>30</v>
      </c>
      <c r="M9977" t="s">
        <v>31</v>
      </c>
      <c r="N9977" t="s">
        <v>32</v>
      </c>
      <c r="O9977">
        <v>43797.270000000004</v>
      </c>
      <c r="P9977" t="s">
        <v>1676</v>
      </c>
      <c r="Q9977" t="s">
        <v>1735</v>
      </c>
      <c r="R9977" t="s">
        <v>1679</v>
      </c>
      <c r="S9977" t="s">
        <v>216</v>
      </c>
      <c r="T9977" t="s">
        <v>561</v>
      </c>
    </row>
    <row r="9978" spans="1:20">
      <c r="A9978" t="s">
        <v>1740</v>
      </c>
      <c r="B9978" t="s">
        <v>1676</v>
      </c>
      <c r="C9978" t="s">
        <v>2552</v>
      </c>
      <c r="D9978" t="s">
        <v>2553</v>
      </c>
      <c r="E9978" t="s">
        <v>212</v>
      </c>
      <c r="F9978" s="1">
        <v>41609</v>
      </c>
      <c r="G9978" t="s">
        <v>3202</v>
      </c>
      <c r="H9978">
        <v>201504</v>
      </c>
      <c r="I9978" t="s">
        <v>213</v>
      </c>
      <c r="J9978" t="s">
        <v>28</v>
      </c>
      <c r="K9978" t="s">
        <v>217</v>
      </c>
      <c r="L9978" t="s">
        <v>30</v>
      </c>
      <c r="M9978" t="s">
        <v>31</v>
      </c>
      <c r="N9978" t="s">
        <v>32</v>
      </c>
      <c r="O9978">
        <v>2218.04</v>
      </c>
      <c r="P9978" t="s">
        <v>1676</v>
      </c>
      <c r="Q9978" t="s">
        <v>1740</v>
      </c>
      <c r="R9978" t="s">
        <v>1679</v>
      </c>
      <c r="S9978" t="s">
        <v>216</v>
      </c>
      <c r="T9978" t="s">
        <v>561</v>
      </c>
    </row>
    <row r="9979" spans="1:20">
      <c r="A9979" t="s">
        <v>1740</v>
      </c>
      <c r="B9979" t="s">
        <v>1676</v>
      </c>
      <c r="C9979" t="s">
        <v>1741</v>
      </c>
      <c r="D9979" t="s">
        <v>1742</v>
      </c>
      <c r="E9979" t="s">
        <v>212</v>
      </c>
      <c r="F9979" s="1">
        <v>41609</v>
      </c>
      <c r="G9979" t="s">
        <v>3202</v>
      </c>
      <c r="H9979">
        <v>201504</v>
      </c>
      <c r="I9979" t="s">
        <v>213</v>
      </c>
      <c r="J9979" t="s">
        <v>28</v>
      </c>
      <c r="K9979" t="s">
        <v>217</v>
      </c>
      <c r="L9979" t="s">
        <v>30</v>
      </c>
      <c r="M9979" t="s">
        <v>31</v>
      </c>
      <c r="N9979" t="s">
        <v>32</v>
      </c>
      <c r="O9979">
        <v>2956.9500000000003</v>
      </c>
      <c r="P9979" t="s">
        <v>1676</v>
      </c>
      <c r="Q9979" t="s">
        <v>1740</v>
      </c>
      <c r="R9979" t="s">
        <v>1679</v>
      </c>
      <c r="S9979" t="s">
        <v>216</v>
      </c>
      <c r="T9979" t="s">
        <v>561</v>
      </c>
    </row>
    <row r="9980" spans="1:20">
      <c r="A9980" t="s">
        <v>1740</v>
      </c>
      <c r="B9980" t="s">
        <v>1676</v>
      </c>
      <c r="C9980" t="s">
        <v>1743</v>
      </c>
      <c r="D9980" t="s">
        <v>1744</v>
      </c>
      <c r="E9980" t="s">
        <v>212</v>
      </c>
      <c r="F9980" s="1">
        <v>41609</v>
      </c>
      <c r="G9980" t="s">
        <v>3202</v>
      </c>
      <c r="H9980">
        <v>201504</v>
      </c>
      <c r="I9980" t="s">
        <v>213</v>
      </c>
      <c r="J9980" t="s">
        <v>28</v>
      </c>
      <c r="K9980" t="s">
        <v>217</v>
      </c>
      <c r="L9980" t="s">
        <v>30</v>
      </c>
      <c r="M9980" t="s">
        <v>31</v>
      </c>
      <c r="N9980" t="s">
        <v>32</v>
      </c>
      <c r="O9980">
        <v>11883.29</v>
      </c>
      <c r="P9980" t="s">
        <v>1676</v>
      </c>
      <c r="Q9980" t="s">
        <v>1740</v>
      </c>
      <c r="R9980" t="s">
        <v>1679</v>
      </c>
      <c r="S9980" t="s">
        <v>216</v>
      </c>
      <c r="T9980" t="s">
        <v>561</v>
      </c>
    </row>
    <row r="9981" spans="1:20">
      <c r="A9981" t="s">
        <v>1740</v>
      </c>
      <c r="B9981" t="s">
        <v>1676</v>
      </c>
      <c r="C9981" t="s">
        <v>1745</v>
      </c>
      <c r="D9981" t="s">
        <v>1746</v>
      </c>
      <c r="E9981" t="s">
        <v>212</v>
      </c>
      <c r="F9981" s="1">
        <v>41609</v>
      </c>
      <c r="G9981" t="s">
        <v>3202</v>
      </c>
      <c r="H9981">
        <v>201504</v>
      </c>
      <c r="I9981" t="s">
        <v>213</v>
      </c>
      <c r="J9981" t="s">
        <v>28</v>
      </c>
      <c r="K9981" t="s">
        <v>217</v>
      </c>
      <c r="L9981" t="s">
        <v>30</v>
      </c>
      <c r="M9981" t="s">
        <v>31</v>
      </c>
      <c r="N9981" t="s">
        <v>32</v>
      </c>
      <c r="O9981">
        <v>5730.93</v>
      </c>
      <c r="P9981" t="s">
        <v>1676</v>
      </c>
      <c r="Q9981" t="s">
        <v>1740</v>
      </c>
      <c r="R9981" t="s">
        <v>1679</v>
      </c>
      <c r="S9981" t="s">
        <v>216</v>
      </c>
      <c r="T9981" t="s">
        <v>561</v>
      </c>
    </row>
    <row r="9982" spans="1:20">
      <c r="A9982" t="s">
        <v>1740</v>
      </c>
      <c r="B9982" t="s">
        <v>1676</v>
      </c>
      <c r="C9982" t="s">
        <v>1747</v>
      </c>
      <c r="D9982" t="s">
        <v>1748</v>
      </c>
      <c r="E9982" t="s">
        <v>212</v>
      </c>
      <c r="F9982" s="1">
        <v>41609</v>
      </c>
      <c r="G9982" t="s">
        <v>3202</v>
      </c>
      <c r="H9982">
        <v>201504</v>
      </c>
      <c r="I9982" t="s">
        <v>213</v>
      </c>
      <c r="J9982" t="s">
        <v>28</v>
      </c>
      <c r="K9982" t="s">
        <v>217</v>
      </c>
      <c r="L9982" t="s">
        <v>30</v>
      </c>
      <c r="M9982" t="s">
        <v>31</v>
      </c>
      <c r="N9982" t="s">
        <v>32</v>
      </c>
      <c r="O9982">
        <v>192.8</v>
      </c>
      <c r="P9982" t="s">
        <v>1676</v>
      </c>
      <c r="Q9982" t="s">
        <v>1740</v>
      </c>
      <c r="R9982" t="s">
        <v>1679</v>
      </c>
      <c r="S9982" t="s">
        <v>216</v>
      </c>
      <c r="T9982" t="s">
        <v>561</v>
      </c>
    </row>
    <row r="9983" spans="1:20">
      <c r="A9983" t="s">
        <v>1740</v>
      </c>
      <c r="B9983" t="s">
        <v>1676</v>
      </c>
      <c r="C9983" t="s">
        <v>3287</v>
      </c>
      <c r="D9983" t="s">
        <v>3288</v>
      </c>
      <c r="E9983" t="s">
        <v>212</v>
      </c>
      <c r="F9983" s="1">
        <v>41609</v>
      </c>
      <c r="G9983" t="s">
        <v>3202</v>
      </c>
      <c r="H9983">
        <v>201504</v>
      </c>
      <c r="I9983" t="s">
        <v>213</v>
      </c>
      <c r="J9983" t="s">
        <v>28</v>
      </c>
      <c r="K9983" t="s">
        <v>217</v>
      </c>
      <c r="L9983" t="s">
        <v>30</v>
      </c>
      <c r="M9983" t="s">
        <v>31</v>
      </c>
      <c r="N9983" t="s">
        <v>32</v>
      </c>
      <c r="O9983">
        <v>27.55</v>
      </c>
      <c r="P9983" t="s">
        <v>1676</v>
      </c>
      <c r="Q9983" t="s">
        <v>1740</v>
      </c>
      <c r="R9983" t="s">
        <v>1679</v>
      </c>
      <c r="S9983" t="s">
        <v>216</v>
      </c>
      <c r="T9983" t="s">
        <v>561</v>
      </c>
    </row>
    <row r="9984" spans="1:20">
      <c r="A9984" t="s">
        <v>1758</v>
      </c>
      <c r="B9984" t="s">
        <v>1759</v>
      </c>
      <c r="C9984" t="s">
        <v>1760</v>
      </c>
      <c r="D9984" t="s">
        <v>1761</v>
      </c>
      <c r="E9984" t="s">
        <v>212</v>
      </c>
      <c r="F9984" s="1">
        <v>41579</v>
      </c>
      <c r="G9984" t="s">
        <v>3202</v>
      </c>
      <c r="H9984">
        <v>201504</v>
      </c>
      <c r="I9984" t="s">
        <v>213</v>
      </c>
      <c r="J9984" t="s">
        <v>53</v>
      </c>
      <c r="K9984" t="s">
        <v>217</v>
      </c>
      <c r="L9984" t="s">
        <v>54</v>
      </c>
      <c r="M9984" t="s">
        <v>31</v>
      </c>
      <c r="N9984" t="s">
        <v>32</v>
      </c>
      <c r="O9984">
        <v>1668.7</v>
      </c>
      <c r="P9984" t="s">
        <v>1759</v>
      </c>
      <c r="Q9984" t="s">
        <v>1758</v>
      </c>
      <c r="R9984" t="s">
        <v>1762</v>
      </c>
      <c r="S9984" t="s">
        <v>216</v>
      </c>
      <c r="T9984" t="s">
        <v>561</v>
      </c>
    </row>
    <row r="9985" spans="1:20">
      <c r="A9985" t="s">
        <v>1758</v>
      </c>
      <c r="B9985" t="s">
        <v>1759</v>
      </c>
      <c r="C9985" t="s">
        <v>1760</v>
      </c>
      <c r="D9985" t="s">
        <v>1761</v>
      </c>
      <c r="E9985" t="s">
        <v>212</v>
      </c>
      <c r="F9985" s="1">
        <v>41579</v>
      </c>
      <c r="G9985" t="s">
        <v>3202</v>
      </c>
      <c r="H9985">
        <v>201504</v>
      </c>
      <c r="I9985" t="s">
        <v>213</v>
      </c>
      <c r="J9985" t="s">
        <v>53</v>
      </c>
      <c r="K9985" t="s">
        <v>239</v>
      </c>
      <c r="L9985" t="s">
        <v>54</v>
      </c>
      <c r="M9985" t="s">
        <v>31</v>
      </c>
      <c r="N9985" t="s">
        <v>32</v>
      </c>
      <c r="O9985">
        <v>1518.96</v>
      </c>
      <c r="P9985" t="s">
        <v>1759</v>
      </c>
      <c r="Q9985" t="s">
        <v>1758</v>
      </c>
      <c r="R9985" t="s">
        <v>1762</v>
      </c>
      <c r="S9985" t="s">
        <v>216</v>
      </c>
      <c r="T9985" t="s">
        <v>561</v>
      </c>
    </row>
    <row r="9986" spans="1:20">
      <c r="A9986" t="s">
        <v>1758</v>
      </c>
      <c r="B9986" t="s">
        <v>1759</v>
      </c>
      <c r="C9986" t="s">
        <v>1763</v>
      </c>
      <c r="D9986" t="s">
        <v>1764</v>
      </c>
      <c r="E9986" t="s">
        <v>212</v>
      </c>
      <c r="F9986" s="1">
        <v>41579</v>
      </c>
      <c r="G9986" t="s">
        <v>3202</v>
      </c>
      <c r="H9986">
        <v>201504</v>
      </c>
      <c r="I9986" t="s">
        <v>213</v>
      </c>
      <c r="J9986" t="s">
        <v>53</v>
      </c>
      <c r="K9986" t="s">
        <v>239</v>
      </c>
      <c r="L9986" t="s">
        <v>54</v>
      </c>
      <c r="M9986" t="s">
        <v>31</v>
      </c>
      <c r="N9986" t="s">
        <v>32</v>
      </c>
      <c r="O9986">
        <v>2198.64</v>
      </c>
      <c r="P9986" t="s">
        <v>1759</v>
      </c>
      <c r="Q9986" t="s">
        <v>1758</v>
      </c>
      <c r="R9986" t="s">
        <v>1762</v>
      </c>
      <c r="S9986" t="s">
        <v>216</v>
      </c>
      <c r="T9986" t="s">
        <v>561</v>
      </c>
    </row>
    <row r="9987" spans="1:20">
      <c r="A9987" t="s">
        <v>1765</v>
      </c>
      <c r="B9987" t="s">
        <v>1759</v>
      </c>
      <c r="C9987" t="s">
        <v>1768</v>
      </c>
      <c r="D9987" t="s">
        <v>1769</v>
      </c>
      <c r="E9987" t="s">
        <v>212</v>
      </c>
      <c r="F9987" s="1">
        <v>41579</v>
      </c>
      <c r="G9987" t="s">
        <v>3202</v>
      </c>
      <c r="H9987">
        <v>201504</v>
      </c>
      <c r="I9987" t="s">
        <v>213</v>
      </c>
      <c r="J9987" t="s">
        <v>28</v>
      </c>
      <c r="K9987" t="s">
        <v>239</v>
      </c>
      <c r="L9987" t="s">
        <v>30</v>
      </c>
      <c r="M9987" t="s">
        <v>31</v>
      </c>
      <c r="N9987" t="s">
        <v>32</v>
      </c>
      <c r="O9987">
        <v>983.83</v>
      </c>
      <c r="P9987" t="s">
        <v>1759</v>
      </c>
      <c r="Q9987" t="s">
        <v>1765</v>
      </c>
      <c r="R9987" t="s">
        <v>1762</v>
      </c>
      <c r="S9987" t="s">
        <v>216</v>
      </c>
      <c r="T9987" t="s">
        <v>561</v>
      </c>
    </row>
    <row r="9988" spans="1:20">
      <c r="A9988" t="s">
        <v>1758</v>
      </c>
      <c r="B9988" t="s">
        <v>1759</v>
      </c>
      <c r="C9988" t="s">
        <v>1770</v>
      </c>
      <c r="D9988" t="s">
        <v>1771</v>
      </c>
      <c r="E9988" t="s">
        <v>212</v>
      </c>
      <c r="F9988" s="1">
        <v>41579</v>
      </c>
      <c r="G9988" t="s">
        <v>3202</v>
      </c>
      <c r="H9988">
        <v>201504</v>
      </c>
      <c r="I9988" t="s">
        <v>213</v>
      </c>
      <c r="J9988" t="s">
        <v>53</v>
      </c>
      <c r="K9988" t="s">
        <v>239</v>
      </c>
      <c r="L9988" t="s">
        <v>54</v>
      </c>
      <c r="M9988" t="s">
        <v>31</v>
      </c>
      <c r="N9988" t="s">
        <v>32</v>
      </c>
      <c r="O9988">
        <v>1531.75</v>
      </c>
      <c r="P9988" t="s">
        <v>1759</v>
      </c>
      <c r="Q9988" t="s">
        <v>1758</v>
      </c>
      <c r="R9988" t="s">
        <v>1762</v>
      </c>
      <c r="S9988" t="s">
        <v>216</v>
      </c>
      <c r="T9988" t="s">
        <v>561</v>
      </c>
    </row>
    <row r="9989" spans="1:20">
      <c r="A9989" t="s">
        <v>1758</v>
      </c>
      <c r="B9989" t="s">
        <v>1759</v>
      </c>
      <c r="C9989" t="s">
        <v>1772</v>
      </c>
      <c r="D9989" t="s">
        <v>1773</v>
      </c>
      <c r="E9989" t="s">
        <v>212</v>
      </c>
      <c r="F9989" s="1">
        <v>41579</v>
      </c>
      <c r="G9989" t="s">
        <v>3202</v>
      </c>
      <c r="H9989">
        <v>201504</v>
      </c>
      <c r="I9989" t="s">
        <v>213</v>
      </c>
      <c r="J9989" t="s">
        <v>53</v>
      </c>
      <c r="K9989" t="s">
        <v>239</v>
      </c>
      <c r="L9989" t="s">
        <v>54</v>
      </c>
      <c r="M9989" t="s">
        <v>31</v>
      </c>
      <c r="N9989" t="s">
        <v>32</v>
      </c>
      <c r="O9989">
        <v>19229.86</v>
      </c>
      <c r="P9989" t="s">
        <v>1759</v>
      </c>
      <c r="Q9989" t="s">
        <v>1758</v>
      </c>
      <c r="R9989" t="s">
        <v>1762</v>
      </c>
      <c r="S9989" t="s">
        <v>216</v>
      </c>
      <c r="T9989" t="s">
        <v>561</v>
      </c>
    </row>
    <row r="9990" spans="1:20">
      <c r="A9990" t="s">
        <v>1758</v>
      </c>
      <c r="B9990" t="s">
        <v>1759</v>
      </c>
      <c r="C9990" t="s">
        <v>1774</v>
      </c>
      <c r="D9990" t="s">
        <v>1775</v>
      </c>
      <c r="E9990" t="s">
        <v>212</v>
      </c>
      <c r="F9990" s="1">
        <v>41579</v>
      </c>
      <c r="G9990" t="s">
        <v>3202</v>
      </c>
      <c r="H9990">
        <v>201504</v>
      </c>
      <c r="I9990" t="s">
        <v>213</v>
      </c>
      <c r="J9990" t="s">
        <v>53</v>
      </c>
      <c r="K9990" t="s">
        <v>239</v>
      </c>
      <c r="L9990" t="s">
        <v>54</v>
      </c>
      <c r="M9990" t="s">
        <v>31</v>
      </c>
      <c r="N9990" t="s">
        <v>32</v>
      </c>
      <c r="O9990">
        <v>-600.06000000000006</v>
      </c>
      <c r="P9990" t="s">
        <v>1759</v>
      </c>
      <c r="Q9990" t="s">
        <v>1758</v>
      </c>
      <c r="R9990" t="s">
        <v>1762</v>
      </c>
      <c r="S9990" t="s">
        <v>216</v>
      </c>
      <c r="T9990" t="s">
        <v>561</v>
      </c>
    </row>
    <row r="9991" spans="1:20">
      <c r="A9991" t="s">
        <v>1765</v>
      </c>
      <c r="B9991" t="s">
        <v>1759</v>
      </c>
      <c r="C9991" t="s">
        <v>1776</v>
      </c>
      <c r="D9991" t="s">
        <v>1777</v>
      </c>
      <c r="E9991" t="s">
        <v>212</v>
      </c>
      <c r="F9991" s="1">
        <v>41579</v>
      </c>
      <c r="G9991" t="s">
        <v>3202</v>
      </c>
      <c r="H9991">
        <v>201504</v>
      </c>
      <c r="I9991" t="s">
        <v>213</v>
      </c>
      <c r="J9991" t="s">
        <v>28</v>
      </c>
      <c r="K9991" t="s">
        <v>217</v>
      </c>
      <c r="L9991" t="s">
        <v>30</v>
      </c>
      <c r="M9991" t="s">
        <v>31</v>
      </c>
      <c r="N9991" t="s">
        <v>32</v>
      </c>
      <c r="O9991">
        <v>37495.53</v>
      </c>
      <c r="P9991" t="s">
        <v>1759</v>
      </c>
      <c r="Q9991" t="s">
        <v>1765</v>
      </c>
      <c r="R9991" t="s">
        <v>1762</v>
      </c>
      <c r="S9991" t="s">
        <v>216</v>
      </c>
      <c r="T9991" t="s">
        <v>561</v>
      </c>
    </row>
    <row r="9992" spans="1:20">
      <c r="A9992" t="s">
        <v>1765</v>
      </c>
      <c r="B9992" t="s">
        <v>1759</v>
      </c>
      <c r="C9992" t="s">
        <v>1776</v>
      </c>
      <c r="D9992" t="s">
        <v>1777</v>
      </c>
      <c r="E9992" t="s">
        <v>212</v>
      </c>
      <c r="F9992" s="1">
        <v>41579</v>
      </c>
      <c r="G9992" t="s">
        <v>3202</v>
      </c>
      <c r="H9992">
        <v>201504</v>
      </c>
      <c r="I9992" t="s">
        <v>213</v>
      </c>
      <c r="J9992" t="s">
        <v>28</v>
      </c>
      <c r="K9992" t="s">
        <v>239</v>
      </c>
      <c r="L9992" t="s">
        <v>30</v>
      </c>
      <c r="M9992" t="s">
        <v>31</v>
      </c>
      <c r="N9992" t="s">
        <v>32</v>
      </c>
      <c r="O9992">
        <v>43299.05</v>
      </c>
      <c r="P9992" t="s">
        <v>1759</v>
      </c>
      <c r="Q9992" t="s">
        <v>1765</v>
      </c>
      <c r="R9992" t="s">
        <v>1762</v>
      </c>
      <c r="S9992" t="s">
        <v>216</v>
      </c>
      <c r="T9992" t="s">
        <v>561</v>
      </c>
    </row>
    <row r="9993" spans="1:20">
      <c r="A9993" t="s">
        <v>1765</v>
      </c>
      <c r="B9993" t="s">
        <v>1759</v>
      </c>
      <c r="C9993" t="s">
        <v>1780</v>
      </c>
      <c r="D9993" t="s">
        <v>1781</v>
      </c>
      <c r="E9993" t="s">
        <v>212</v>
      </c>
      <c r="F9993" s="1">
        <v>41579</v>
      </c>
      <c r="G9993" t="s">
        <v>3202</v>
      </c>
      <c r="H9993">
        <v>201504</v>
      </c>
      <c r="I9993" t="s">
        <v>213</v>
      </c>
      <c r="J9993" t="s">
        <v>28</v>
      </c>
      <c r="K9993" t="s">
        <v>239</v>
      </c>
      <c r="L9993" t="s">
        <v>30</v>
      </c>
      <c r="M9993" t="s">
        <v>31</v>
      </c>
      <c r="N9993" t="s">
        <v>32</v>
      </c>
      <c r="O9993">
        <v>840.64</v>
      </c>
      <c r="P9993" t="s">
        <v>1759</v>
      </c>
      <c r="Q9993" t="s">
        <v>1765</v>
      </c>
      <c r="R9993" t="s">
        <v>1762</v>
      </c>
      <c r="S9993" t="s">
        <v>216</v>
      </c>
      <c r="T9993" t="s">
        <v>561</v>
      </c>
    </row>
    <row r="9994" spans="1:20">
      <c r="A9994" t="s">
        <v>1782</v>
      </c>
      <c r="B9994" t="s">
        <v>1759</v>
      </c>
      <c r="C9994" t="s">
        <v>1783</v>
      </c>
      <c r="D9994" t="s">
        <v>1784</v>
      </c>
      <c r="E9994" t="s">
        <v>258</v>
      </c>
      <c r="F9994" s="1">
        <v>41579</v>
      </c>
      <c r="G9994" t="s">
        <v>3202</v>
      </c>
      <c r="H9994">
        <v>201504</v>
      </c>
      <c r="I9994" t="s">
        <v>213</v>
      </c>
      <c r="J9994" t="s">
        <v>253</v>
      </c>
      <c r="K9994" t="s">
        <v>239</v>
      </c>
      <c r="L9994" t="s">
        <v>254</v>
      </c>
      <c r="M9994" t="s">
        <v>31</v>
      </c>
      <c r="N9994" t="s">
        <v>32</v>
      </c>
      <c r="O9994">
        <v>22877.71</v>
      </c>
      <c r="P9994" t="s">
        <v>1759</v>
      </c>
      <c r="Q9994" t="s">
        <v>1782</v>
      </c>
      <c r="R9994" t="s">
        <v>1762</v>
      </c>
      <c r="S9994" t="s">
        <v>216</v>
      </c>
      <c r="T9994" t="s">
        <v>561</v>
      </c>
    </row>
    <row r="9995" spans="1:20">
      <c r="A9995" t="s">
        <v>1782</v>
      </c>
      <c r="B9995" t="s">
        <v>1759</v>
      </c>
      <c r="C9995" t="s">
        <v>1785</v>
      </c>
      <c r="D9995" t="s">
        <v>1786</v>
      </c>
      <c r="E9995" t="s">
        <v>258</v>
      </c>
      <c r="F9995" s="1">
        <v>41579</v>
      </c>
      <c r="G9995" t="s">
        <v>3202</v>
      </c>
      <c r="H9995">
        <v>201504</v>
      </c>
      <c r="I9995" t="s">
        <v>213</v>
      </c>
      <c r="J9995" t="s">
        <v>253</v>
      </c>
      <c r="K9995" t="s">
        <v>239</v>
      </c>
      <c r="L9995" t="s">
        <v>254</v>
      </c>
      <c r="M9995" t="s">
        <v>31</v>
      </c>
      <c r="N9995" t="s">
        <v>32</v>
      </c>
      <c r="O9995">
        <v>4451.58</v>
      </c>
      <c r="P9995" t="s">
        <v>1759</v>
      </c>
      <c r="Q9995" t="s">
        <v>1782</v>
      </c>
      <c r="R9995" t="s">
        <v>1762</v>
      </c>
      <c r="S9995" t="s">
        <v>216</v>
      </c>
      <c r="T9995" t="s">
        <v>561</v>
      </c>
    </row>
    <row r="9996" spans="1:20">
      <c r="A9996" t="s">
        <v>1782</v>
      </c>
      <c r="B9996" t="s">
        <v>1759</v>
      </c>
      <c r="C9996" t="s">
        <v>1787</v>
      </c>
      <c r="D9996" t="s">
        <v>1788</v>
      </c>
      <c r="E9996" t="s">
        <v>258</v>
      </c>
      <c r="F9996" s="1">
        <v>41579</v>
      </c>
      <c r="G9996" t="s">
        <v>3202</v>
      </c>
      <c r="H9996">
        <v>201504</v>
      </c>
      <c r="I9996" t="s">
        <v>213</v>
      </c>
      <c r="J9996" t="s">
        <v>253</v>
      </c>
      <c r="K9996" t="s">
        <v>239</v>
      </c>
      <c r="L9996" t="s">
        <v>254</v>
      </c>
      <c r="M9996" t="s">
        <v>31</v>
      </c>
      <c r="N9996" t="s">
        <v>32</v>
      </c>
      <c r="O9996">
        <v>490.67</v>
      </c>
      <c r="P9996" t="s">
        <v>1759</v>
      </c>
      <c r="Q9996" t="s">
        <v>1782</v>
      </c>
      <c r="R9996" t="s">
        <v>1762</v>
      </c>
      <c r="S9996" t="s">
        <v>216</v>
      </c>
      <c r="T9996" t="s">
        <v>561</v>
      </c>
    </row>
    <row r="9997" spans="1:20">
      <c r="A9997" t="s">
        <v>1782</v>
      </c>
      <c r="B9997" t="s">
        <v>1759</v>
      </c>
      <c r="C9997" t="s">
        <v>1789</v>
      </c>
      <c r="D9997" t="s">
        <v>1790</v>
      </c>
      <c r="E9997" t="s">
        <v>258</v>
      </c>
      <c r="F9997" s="1">
        <v>41579</v>
      </c>
      <c r="G9997" t="s">
        <v>3202</v>
      </c>
      <c r="H9997">
        <v>201504</v>
      </c>
      <c r="I9997" t="s">
        <v>213</v>
      </c>
      <c r="J9997" t="s">
        <v>253</v>
      </c>
      <c r="K9997" t="s">
        <v>239</v>
      </c>
      <c r="L9997" t="s">
        <v>254</v>
      </c>
      <c r="M9997" t="s">
        <v>31</v>
      </c>
      <c r="N9997" t="s">
        <v>32</v>
      </c>
      <c r="O9997">
        <v>2418.06</v>
      </c>
      <c r="P9997" t="s">
        <v>1759</v>
      </c>
      <c r="Q9997" t="s">
        <v>1782</v>
      </c>
      <c r="R9997" t="s">
        <v>1762</v>
      </c>
      <c r="S9997" t="s">
        <v>216</v>
      </c>
      <c r="T9997" t="s">
        <v>561</v>
      </c>
    </row>
    <row r="9998" spans="1:20">
      <c r="A9998" t="s">
        <v>1782</v>
      </c>
      <c r="B9998" t="s">
        <v>1759</v>
      </c>
      <c r="C9998" t="s">
        <v>1791</v>
      </c>
      <c r="D9998" t="s">
        <v>1792</v>
      </c>
      <c r="E9998" t="s">
        <v>258</v>
      </c>
      <c r="F9998" s="1">
        <v>41579</v>
      </c>
      <c r="G9998" t="s">
        <v>3202</v>
      </c>
      <c r="H9998">
        <v>201504</v>
      </c>
      <c r="I9998" t="s">
        <v>213</v>
      </c>
      <c r="J9998" t="s">
        <v>253</v>
      </c>
      <c r="K9998" t="s">
        <v>239</v>
      </c>
      <c r="L9998" t="s">
        <v>254</v>
      </c>
      <c r="M9998" t="s">
        <v>31</v>
      </c>
      <c r="N9998" t="s">
        <v>32</v>
      </c>
      <c r="O9998">
        <v>484.47</v>
      </c>
      <c r="P9998" t="s">
        <v>1759</v>
      </c>
      <c r="Q9998" t="s">
        <v>1782</v>
      </c>
      <c r="R9998" t="s">
        <v>1762</v>
      </c>
      <c r="S9998" t="s">
        <v>216</v>
      </c>
      <c r="T9998" t="s">
        <v>561</v>
      </c>
    </row>
    <row r="9999" spans="1:20">
      <c r="A9999" t="s">
        <v>1802</v>
      </c>
      <c r="B9999" t="s">
        <v>1794</v>
      </c>
      <c r="C9999" t="s">
        <v>1806</v>
      </c>
      <c r="D9999" t="s">
        <v>1807</v>
      </c>
      <c r="E9999" t="s">
        <v>600</v>
      </c>
      <c r="F9999" s="1">
        <v>41791</v>
      </c>
      <c r="G9999" t="s">
        <v>3202</v>
      </c>
      <c r="H9999">
        <v>201504</v>
      </c>
      <c r="I9999" t="s">
        <v>213</v>
      </c>
      <c r="J9999" t="s">
        <v>1122</v>
      </c>
      <c r="K9999" t="s">
        <v>1805</v>
      </c>
      <c r="L9999" t="s">
        <v>1124</v>
      </c>
      <c r="M9999" t="s">
        <v>31</v>
      </c>
      <c r="N9999" t="s">
        <v>32</v>
      </c>
      <c r="O9999">
        <v>215.26</v>
      </c>
      <c r="P9999" t="s">
        <v>1794</v>
      </c>
      <c r="Q9999" t="s">
        <v>1802</v>
      </c>
      <c r="R9999" t="s">
        <v>1799</v>
      </c>
      <c r="S9999" t="s">
        <v>216</v>
      </c>
      <c r="T9999" t="s">
        <v>35</v>
      </c>
    </row>
    <row r="10000" spans="1:20">
      <c r="A10000" t="s">
        <v>1815</v>
      </c>
      <c r="B10000" t="s">
        <v>1816</v>
      </c>
      <c r="C10000" t="s">
        <v>2818</v>
      </c>
      <c r="D10000" t="s">
        <v>2819</v>
      </c>
      <c r="E10000" t="s">
        <v>363</v>
      </c>
      <c r="F10000" s="1">
        <v>41334</v>
      </c>
      <c r="G10000" t="s">
        <v>3202</v>
      </c>
      <c r="H10000">
        <v>201504</v>
      </c>
      <c r="I10000" t="s">
        <v>213</v>
      </c>
      <c r="J10000" t="s">
        <v>53</v>
      </c>
      <c r="K10000" t="s">
        <v>214</v>
      </c>
      <c r="L10000" t="s">
        <v>54</v>
      </c>
      <c r="M10000" t="s">
        <v>31</v>
      </c>
      <c r="N10000" t="s">
        <v>32</v>
      </c>
      <c r="O10000">
        <v>77126.19</v>
      </c>
      <c r="P10000" t="s">
        <v>1816</v>
      </c>
      <c r="Q10000" t="s">
        <v>1815</v>
      </c>
      <c r="R10000" t="s">
        <v>1820</v>
      </c>
      <c r="S10000" t="s">
        <v>216</v>
      </c>
      <c r="T10000" t="s">
        <v>592</v>
      </c>
    </row>
    <row r="10001" spans="1:20">
      <c r="A10001" t="s">
        <v>1823</v>
      </c>
      <c r="B10001" t="s">
        <v>1824</v>
      </c>
      <c r="C10001" t="s">
        <v>1825</v>
      </c>
      <c r="D10001" t="s">
        <v>1826</v>
      </c>
      <c r="E10001" t="s">
        <v>1827</v>
      </c>
      <c r="F10001" s="1">
        <v>30682</v>
      </c>
      <c r="G10001" t="s">
        <v>3202</v>
      </c>
      <c r="H10001">
        <v>201504</v>
      </c>
      <c r="I10001" t="s">
        <v>27</v>
      </c>
      <c r="J10001" t="s">
        <v>596</v>
      </c>
      <c r="K10001" t="s">
        <v>1828</v>
      </c>
      <c r="L10001" t="s">
        <v>1829</v>
      </c>
      <c r="M10001" t="s">
        <v>1830</v>
      </c>
      <c r="N10001" t="s">
        <v>32</v>
      </c>
      <c r="O10001">
        <v>1813.83</v>
      </c>
      <c r="P10001" t="s">
        <v>1824</v>
      </c>
      <c r="Q10001" t="s">
        <v>1823</v>
      </c>
      <c r="R10001" t="s">
        <v>1831</v>
      </c>
      <c r="S10001" t="s">
        <v>1832</v>
      </c>
      <c r="T10001" t="s">
        <v>561</v>
      </c>
    </row>
    <row r="10002" spans="1:20">
      <c r="A10002" t="s">
        <v>1823</v>
      </c>
      <c r="B10002" t="s">
        <v>1824</v>
      </c>
      <c r="C10002" t="s">
        <v>1825</v>
      </c>
      <c r="D10002" t="s">
        <v>1826</v>
      </c>
      <c r="E10002" t="s">
        <v>1827</v>
      </c>
      <c r="F10002" s="1">
        <v>30682</v>
      </c>
      <c r="G10002" t="s">
        <v>3202</v>
      </c>
      <c r="H10002">
        <v>201504</v>
      </c>
      <c r="I10002" t="s">
        <v>27</v>
      </c>
      <c r="J10002" t="s">
        <v>596</v>
      </c>
      <c r="K10002" t="s">
        <v>1833</v>
      </c>
      <c r="L10002" t="s">
        <v>1829</v>
      </c>
      <c r="M10002" t="s">
        <v>1830</v>
      </c>
      <c r="N10002" t="s">
        <v>32</v>
      </c>
      <c r="O10002">
        <v>3879.9500000000003</v>
      </c>
      <c r="P10002" t="s">
        <v>1824</v>
      </c>
      <c r="Q10002" t="s">
        <v>1823</v>
      </c>
      <c r="R10002" t="s">
        <v>1831</v>
      </c>
      <c r="S10002" t="s">
        <v>1832</v>
      </c>
      <c r="T10002" t="s">
        <v>561</v>
      </c>
    </row>
    <row r="10003" spans="1:20">
      <c r="A10003" t="s">
        <v>1823</v>
      </c>
      <c r="B10003" t="s">
        <v>1824</v>
      </c>
      <c r="C10003" t="s">
        <v>1825</v>
      </c>
      <c r="D10003" t="s">
        <v>1826</v>
      </c>
      <c r="E10003" t="s">
        <v>1827</v>
      </c>
      <c r="F10003" s="1">
        <v>30682</v>
      </c>
      <c r="G10003" t="s">
        <v>3202</v>
      </c>
      <c r="H10003">
        <v>201504</v>
      </c>
      <c r="I10003" t="s">
        <v>27</v>
      </c>
      <c r="J10003" t="s">
        <v>596</v>
      </c>
      <c r="K10003" t="s">
        <v>1834</v>
      </c>
      <c r="L10003" t="s">
        <v>1829</v>
      </c>
      <c r="M10003" t="s">
        <v>1830</v>
      </c>
      <c r="N10003" t="s">
        <v>32</v>
      </c>
      <c r="O10003">
        <v>10492.27</v>
      </c>
      <c r="P10003" t="s">
        <v>1824</v>
      </c>
      <c r="Q10003" t="s">
        <v>1823</v>
      </c>
      <c r="R10003" t="s">
        <v>1831</v>
      </c>
      <c r="S10003" t="s">
        <v>1832</v>
      </c>
      <c r="T10003" t="s">
        <v>561</v>
      </c>
    </row>
    <row r="10004" spans="1:20">
      <c r="A10004" t="s">
        <v>1823</v>
      </c>
      <c r="B10004" t="s">
        <v>1824</v>
      </c>
      <c r="C10004" t="s">
        <v>1825</v>
      </c>
      <c r="D10004" t="s">
        <v>1826</v>
      </c>
      <c r="E10004" t="s">
        <v>1827</v>
      </c>
      <c r="F10004" s="1">
        <v>30682</v>
      </c>
      <c r="G10004" t="s">
        <v>3202</v>
      </c>
      <c r="H10004">
        <v>201504</v>
      </c>
      <c r="I10004" t="s">
        <v>27</v>
      </c>
      <c r="J10004" t="s">
        <v>596</v>
      </c>
      <c r="K10004" t="s">
        <v>1835</v>
      </c>
      <c r="L10004" t="s">
        <v>1829</v>
      </c>
      <c r="M10004" t="s">
        <v>1830</v>
      </c>
      <c r="N10004" t="s">
        <v>32</v>
      </c>
      <c r="O10004">
        <v>4.34</v>
      </c>
      <c r="P10004" t="s">
        <v>1824</v>
      </c>
      <c r="Q10004" t="s">
        <v>1823</v>
      </c>
      <c r="R10004" t="s">
        <v>1831</v>
      </c>
      <c r="S10004" t="s">
        <v>1832</v>
      </c>
      <c r="T10004" t="s">
        <v>561</v>
      </c>
    </row>
    <row r="10005" spans="1:20">
      <c r="A10005" t="s">
        <v>1823</v>
      </c>
      <c r="B10005" t="s">
        <v>1824</v>
      </c>
      <c r="C10005" t="s">
        <v>1825</v>
      </c>
      <c r="D10005" t="s">
        <v>1826</v>
      </c>
      <c r="E10005" t="s">
        <v>1827</v>
      </c>
      <c r="F10005" s="1">
        <v>30682</v>
      </c>
      <c r="G10005" t="s">
        <v>3202</v>
      </c>
      <c r="H10005">
        <v>201504</v>
      </c>
      <c r="I10005" t="s">
        <v>27</v>
      </c>
      <c r="J10005" t="s">
        <v>596</v>
      </c>
      <c r="K10005" t="s">
        <v>1836</v>
      </c>
      <c r="L10005" t="s">
        <v>1829</v>
      </c>
      <c r="M10005" t="s">
        <v>1830</v>
      </c>
      <c r="N10005" t="s">
        <v>32</v>
      </c>
      <c r="O10005">
        <v>2028.88</v>
      </c>
      <c r="P10005" t="s">
        <v>1824</v>
      </c>
      <c r="Q10005" t="s">
        <v>1823</v>
      </c>
      <c r="R10005" t="s">
        <v>1831</v>
      </c>
      <c r="S10005" t="s">
        <v>1832</v>
      </c>
      <c r="T10005" t="s">
        <v>561</v>
      </c>
    </row>
    <row r="10006" spans="1:20">
      <c r="A10006" t="s">
        <v>1823</v>
      </c>
      <c r="B10006" t="s">
        <v>1824</v>
      </c>
      <c r="C10006" t="s">
        <v>1825</v>
      </c>
      <c r="D10006" t="s">
        <v>1826</v>
      </c>
      <c r="E10006" t="s">
        <v>1827</v>
      </c>
      <c r="F10006" s="1">
        <v>30682</v>
      </c>
      <c r="G10006" t="s">
        <v>3202</v>
      </c>
      <c r="H10006">
        <v>201504</v>
      </c>
      <c r="I10006" t="s">
        <v>27</v>
      </c>
      <c r="J10006" t="s">
        <v>596</v>
      </c>
      <c r="K10006" t="s">
        <v>1837</v>
      </c>
      <c r="L10006" t="s">
        <v>1829</v>
      </c>
      <c r="M10006" t="s">
        <v>1830</v>
      </c>
      <c r="N10006" t="s">
        <v>32</v>
      </c>
      <c r="O10006">
        <v>19.22</v>
      </c>
      <c r="P10006" t="s">
        <v>1824</v>
      </c>
      <c r="Q10006" t="s">
        <v>1823</v>
      </c>
      <c r="R10006" t="s">
        <v>1831</v>
      </c>
      <c r="S10006" t="s">
        <v>1832</v>
      </c>
      <c r="T10006" t="s">
        <v>561</v>
      </c>
    </row>
    <row r="10007" spans="1:20">
      <c r="A10007" t="s">
        <v>1823</v>
      </c>
      <c r="B10007" t="s">
        <v>1824</v>
      </c>
      <c r="C10007" t="s">
        <v>1838</v>
      </c>
      <c r="D10007" t="s">
        <v>1839</v>
      </c>
      <c r="E10007" t="s">
        <v>1827</v>
      </c>
      <c r="F10007" s="1">
        <v>31464</v>
      </c>
      <c r="G10007" t="s">
        <v>3202</v>
      </c>
      <c r="H10007">
        <v>201504</v>
      </c>
      <c r="I10007" t="s">
        <v>27</v>
      </c>
      <c r="J10007" t="s">
        <v>596</v>
      </c>
      <c r="K10007" t="s">
        <v>1828</v>
      </c>
      <c r="L10007" t="s">
        <v>1840</v>
      </c>
      <c r="M10007" t="s">
        <v>1841</v>
      </c>
      <c r="N10007" t="s">
        <v>32</v>
      </c>
      <c r="O10007">
        <v>4151.2700000000004</v>
      </c>
      <c r="P10007" t="s">
        <v>1824</v>
      </c>
      <c r="Q10007" t="s">
        <v>1823</v>
      </c>
      <c r="R10007" t="s">
        <v>1831</v>
      </c>
      <c r="S10007" t="s">
        <v>1832</v>
      </c>
      <c r="T10007" t="s">
        <v>561</v>
      </c>
    </row>
    <row r="10008" spans="1:20">
      <c r="A10008" t="s">
        <v>1823</v>
      </c>
      <c r="B10008" t="s">
        <v>1824</v>
      </c>
      <c r="C10008" t="s">
        <v>1838</v>
      </c>
      <c r="D10008" t="s">
        <v>1839</v>
      </c>
      <c r="E10008" t="s">
        <v>1827</v>
      </c>
      <c r="F10008" s="1">
        <v>31464</v>
      </c>
      <c r="G10008" t="s">
        <v>3202</v>
      </c>
      <c r="H10008">
        <v>201504</v>
      </c>
      <c r="I10008" t="s">
        <v>27</v>
      </c>
      <c r="J10008" t="s">
        <v>596</v>
      </c>
      <c r="K10008" t="s">
        <v>1833</v>
      </c>
      <c r="L10008" t="s">
        <v>1840</v>
      </c>
      <c r="M10008" t="s">
        <v>1841</v>
      </c>
      <c r="N10008" t="s">
        <v>32</v>
      </c>
      <c r="O10008">
        <v>9011.84</v>
      </c>
      <c r="P10008" t="s">
        <v>1824</v>
      </c>
      <c r="Q10008" t="s">
        <v>1823</v>
      </c>
      <c r="R10008" t="s">
        <v>1831</v>
      </c>
      <c r="S10008" t="s">
        <v>1832</v>
      </c>
      <c r="T10008" t="s">
        <v>561</v>
      </c>
    </row>
    <row r="10009" spans="1:20">
      <c r="A10009" t="s">
        <v>1823</v>
      </c>
      <c r="B10009" t="s">
        <v>1824</v>
      </c>
      <c r="C10009" t="s">
        <v>1838</v>
      </c>
      <c r="D10009" t="s">
        <v>1839</v>
      </c>
      <c r="E10009" t="s">
        <v>1827</v>
      </c>
      <c r="F10009" s="1">
        <v>31464</v>
      </c>
      <c r="G10009" t="s">
        <v>3202</v>
      </c>
      <c r="H10009">
        <v>201504</v>
      </c>
      <c r="I10009" t="s">
        <v>27</v>
      </c>
      <c r="J10009" t="s">
        <v>596</v>
      </c>
      <c r="K10009" t="s">
        <v>1834</v>
      </c>
      <c r="L10009" t="s">
        <v>1840</v>
      </c>
      <c r="M10009" t="s">
        <v>1841</v>
      </c>
      <c r="N10009" t="s">
        <v>32</v>
      </c>
      <c r="O10009">
        <v>862.83</v>
      </c>
      <c r="P10009" t="s">
        <v>1824</v>
      </c>
      <c r="Q10009" t="s">
        <v>1823</v>
      </c>
      <c r="R10009" t="s">
        <v>1831</v>
      </c>
      <c r="S10009" t="s">
        <v>1832</v>
      </c>
      <c r="T10009" t="s">
        <v>561</v>
      </c>
    </row>
    <row r="10010" spans="1:20">
      <c r="A10010" t="s">
        <v>1823</v>
      </c>
      <c r="B10010" t="s">
        <v>1824</v>
      </c>
      <c r="C10010" t="s">
        <v>1838</v>
      </c>
      <c r="D10010" t="s">
        <v>1839</v>
      </c>
      <c r="E10010" t="s">
        <v>1827</v>
      </c>
      <c r="F10010" s="1">
        <v>31464</v>
      </c>
      <c r="G10010" t="s">
        <v>3202</v>
      </c>
      <c r="H10010">
        <v>201504</v>
      </c>
      <c r="I10010" t="s">
        <v>27</v>
      </c>
      <c r="J10010" t="s">
        <v>596</v>
      </c>
      <c r="K10010" t="s">
        <v>1836</v>
      </c>
      <c r="L10010" t="s">
        <v>1840</v>
      </c>
      <c r="M10010" t="s">
        <v>1841</v>
      </c>
      <c r="N10010" t="s">
        <v>32</v>
      </c>
      <c r="O10010">
        <v>839.17000000000007</v>
      </c>
      <c r="P10010" t="s">
        <v>1824</v>
      </c>
      <c r="Q10010" t="s">
        <v>1823</v>
      </c>
      <c r="R10010" t="s">
        <v>1831</v>
      </c>
      <c r="S10010" t="s">
        <v>1832</v>
      </c>
      <c r="T10010" t="s">
        <v>561</v>
      </c>
    </row>
    <row r="10011" spans="1:20">
      <c r="A10011" t="s">
        <v>1823</v>
      </c>
      <c r="B10011" t="s">
        <v>1824</v>
      </c>
      <c r="C10011" t="s">
        <v>1838</v>
      </c>
      <c r="D10011" t="s">
        <v>1839</v>
      </c>
      <c r="E10011" t="s">
        <v>1827</v>
      </c>
      <c r="F10011" s="1">
        <v>31464</v>
      </c>
      <c r="G10011" t="s">
        <v>3202</v>
      </c>
      <c r="H10011">
        <v>201504</v>
      </c>
      <c r="I10011" t="s">
        <v>27</v>
      </c>
      <c r="J10011" t="s">
        <v>596</v>
      </c>
      <c r="K10011" t="s">
        <v>1837</v>
      </c>
      <c r="L10011" t="s">
        <v>1840</v>
      </c>
      <c r="M10011" t="s">
        <v>1841</v>
      </c>
      <c r="N10011" t="s">
        <v>32</v>
      </c>
      <c r="O10011">
        <v>61.76</v>
      </c>
      <c r="P10011" t="s">
        <v>1824</v>
      </c>
      <c r="Q10011" t="s">
        <v>1823</v>
      </c>
      <c r="R10011" t="s">
        <v>1831</v>
      </c>
      <c r="S10011" t="s">
        <v>1832</v>
      </c>
      <c r="T10011" t="s">
        <v>561</v>
      </c>
    </row>
    <row r="10012" spans="1:20">
      <c r="A10012" t="s">
        <v>1842</v>
      </c>
      <c r="B10012" t="s">
        <v>1843</v>
      </c>
      <c r="C10012" t="s">
        <v>1854</v>
      </c>
      <c r="D10012" t="s">
        <v>1855</v>
      </c>
      <c r="E10012" t="s">
        <v>1850</v>
      </c>
      <c r="F10012" s="1">
        <v>41122</v>
      </c>
      <c r="G10012" t="s">
        <v>3202</v>
      </c>
      <c r="H10012">
        <v>201504</v>
      </c>
      <c r="I10012" t="s">
        <v>27</v>
      </c>
      <c r="J10012" t="s">
        <v>596</v>
      </c>
      <c r="K10012" t="s">
        <v>1856</v>
      </c>
      <c r="L10012" t="s">
        <v>1852</v>
      </c>
      <c r="M10012" t="s">
        <v>1853</v>
      </c>
      <c r="N10012" t="s">
        <v>32</v>
      </c>
      <c r="O10012">
        <v>267.39</v>
      </c>
      <c r="P10012" t="s">
        <v>1843</v>
      </c>
      <c r="Q10012" t="s">
        <v>1842</v>
      </c>
      <c r="R10012" t="s">
        <v>1846</v>
      </c>
      <c r="S10012" t="s">
        <v>1847</v>
      </c>
      <c r="T10012" t="s">
        <v>592</v>
      </c>
    </row>
    <row r="10013" spans="1:20">
      <c r="A10013" t="s">
        <v>1860</v>
      </c>
      <c r="B10013" t="s">
        <v>1861</v>
      </c>
      <c r="C10013" t="s">
        <v>3065</v>
      </c>
      <c r="D10013" t="s">
        <v>3066</v>
      </c>
      <c r="E10013" t="s">
        <v>600</v>
      </c>
      <c r="F10013" s="1">
        <v>40840</v>
      </c>
      <c r="G10013" t="s">
        <v>3202</v>
      </c>
      <c r="H10013">
        <v>201504</v>
      </c>
      <c r="I10013" t="s">
        <v>27</v>
      </c>
      <c r="J10013" t="s">
        <v>596</v>
      </c>
      <c r="K10013" t="s">
        <v>1132</v>
      </c>
      <c r="L10013" t="s">
        <v>1116</v>
      </c>
      <c r="M10013" t="s">
        <v>31</v>
      </c>
      <c r="N10013" t="s">
        <v>32</v>
      </c>
      <c r="O10013">
        <v>5409.43</v>
      </c>
      <c r="P10013" t="s">
        <v>1861</v>
      </c>
      <c r="Q10013" t="s">
        <v>1860</v>
      </c>
      <c r="R10013" t="s">
        <v>1864</v>
      </c>
      <c r="S10013" t="s">
        <v>1847</v>
      </c>
      <c r="T10013" t="s">
        <v>561</v>
      </c>
    </row>
    <row r="10014" spans="1:20">
      <c r="A10014" t="s">
        <v>1860</v>
      </c>
      <c r="B10014" t="s">
        <v>1861</v>
      </c>
      <c r="C10014" t="s">
        <v>3289</v>
      </c>
      <c r="D10014" t="s">
        <v>3290</v>
      </c>
      <c r="E10014" t="s">
        <v>600</v>
      </c>
      <c r="F10014" s="1">
        <v>40878</v>
      </c>
      <c r="G10014" t="s">
        <v>3202</v>
      </c>
      <c r="H10014">
        <v>201504</v>
      </c>
      <c r="I10014" t="s">
        <v>27</v>
      </c>
      <c r="J10014" t="s">
        <v>596</v>
      </c>
      <c r="K10014" t="s">
        <v>1123</v>
      </c>
      <c r="L10014" t="s">
        <v>1116</v>
      </c>
      <c r="M10014" t="s">
        <v>31</v>
      </c>
      <c r="N10014" t="s">
        <v>32</v>
      </c>
      <c r="O10014">
        <v>425336.39</v>
      </c>
      <c r="P10014" t="s">
        <v>1861</v>
      </c>
      <c r="Q10014" t="s">
        <v>1860</v>
      </c>
      <c r="R10014" t="s">
        <v>1864</v>
      </c>
      <c r="S10014" t="s">
        <v>1847</v>
      </c>
      <c r="T10014" t="s">
        <v>561</v>
      </c>
    </row>
    <row r="10015" spans="1:20">
      <c r="A10015" t="s">
        <v>1860</v>
      </c>
      <c r="B10015" t="s">
        <v>1861</v>
      </c>
      <c r="C10015" t="s">
        <v>3291</v>
      </c>
      <c r="D10015" t="s">
        <v>3292</v>
      </c>
      <c r="E10015" t="s">
        <v>1850</v>
      </c>
      <c r="F10015" s="1">
        <v>41791</v>
      </c>
      <c r="G10015" t="s">
        <v>3202</v>
      </c>
      <c r="H10015">
        <v>201504</v>
      </c>
      <c r="I10015" t="s">
        <v>27</v>
      </c>
      <c r="J10015" t="s">
        <v>596</v>
      </c>
      <c r="K10015" t="s">
        <v>1856</v>
      </c>
      <c r="L10015" t="s">
        <v>1116</v>
      </c>
      <c r="M10015" t="s">
        <v>3293</v>
      </c>
      <c r="N10015" t="s">
        <v>32</v>
      </c>
      <c r="O10015">
        <v>8299.52</v>
      </c>
      <c r="P10015" t="s">
        <v>1861</v>
      </c>
      <c r="Q10015" t="s">
        <v>1860</v>
      </c>
      <c r="R10015" t="s">
        <v>1864</v>
      </c>
      <c r="S10015" t="s">
        <v>1847</v>
      </c>
      <c r="T10015" t="s">
        <v>561</v>
      </c>
    </row>
    <row r="10016" spans="1:20">
      <c r="A10016" t="s">
        <v>1870</v>
      </c>
      <c r="B10016" t="s">
        <v>1871</v>
      </c>
      <c r="C10016" t="s">
        <v>1888</v>
      </c>
      <c r="D10016" t="s">
        <v>1889</v>
      </c>
      <c r="E10016" t="s">
        <v>1850</v>
      </c>
      <c r="F10016" s="1">
        <v>41883</v>
      </c>
      <c r="G10016" t="s">
        <v>3202</v>
      </c>
      <c r="H10016">
        <v>201504</v>
      </c>
      <c r="I10016" t="s">
        <v>27</v>
      </c>
      <c r="J10016" t="s">
        <v>596</v>
      </c>
      <c r="K10016" t="s">
        <v>1856</v>
      </c>
      <c r="L10016" t="s">
        <v>1890</v>
      </c>
      <c r="M10016" t="s">
        <v>1891</v>
      </c>
      <c r="N10016" t="s">
        <v>32</v>
      </c>
      <c r="O10016">
        <v>27.650000000000002</v>
      </c>
      <c r="P10016" t="s">
        <v>1871</v>
      </c>
      <c r="Q10016" t="s">
        <v>1870</v>
      </c>
      <c r="R10016" t="s">
        <v>1876</v>
      </c>
      <c r="S10016" t="s">
        <v>1847</v>
      </c>
      <c r="T10016" t="s">
        <v>561</v>
      </c>
    </row>
    <row r="10017" spans="1:20">
      <c r="A10017" t="s">
        <v>1870</v>
      </c>
      <c r="B10017" t="s">
        <v>1871</v>
      </c>
      <c r="C10017" t="s">
        <v>3071</v>
      </c>
      <c r="D10017" t="s">
        <v>3072</v>
      </c>
      <c r="E10017" t="s">
        <v>1850</v>
      </c>
      <c r="F10017" s="1">
        <v>41852</v>
      </c>
      <c r="G10017" t="s">
        <v>3202</v>
      </c>
      <c r="H10017">
        <v>201504</v>
      </c>
      <c r="I10017" t="s">
        <v>27</v>
      </c>
      <c r="J10017" t="s">
        <v>596</v>
      </c>
      <c r="K10017" t="s">
        <v>1851</v>
      </c>
      <c r="L10017" t="s">
        <v>2204</v>
      </c>
      <c r="M10017" t="s">
        <v>2205</v>
      </c>
      <c r="N10017" t="s">
        <v>32</v>
      </c>
      <c r="O10017">
        <v>589.59</v>
      </c>
      <c r="P10017" t="s">
        <v>1871</v>
      </c>
      <c r="Q10017" t="s">
        <v>1870</v>
      </c>
      <c r="R10017" t="s">
        <v>1876</v>
      </c>
      <c r="S10017" t="s">
        <v>1847</v>
      </c>
      <c r="T10017" t="s">
        <v>561</v>
      </c>
    </row>
    <row r="10018" spans="1:20">
      <c r="A10018" t="s">
        <v>1870</v>
      </c>
      <c r="B10018" t="s">
        <v>1871</v>
      </c>
      <c r="C10018" t="s">
        <v>3073</v>
      </c>
      <c r="D10018" t="s">
        <v>3074</v>
      </c>
      <c r="E10018" t="s">
        <v>1850</v>
      </c>
      <c r="F10018" s="1">
        <v>41640</v>
      </c>
      <c r="G10018" t="s">
        <v>3202</v>
      </c>
      <c r="H10018">
        <v>201504</v>
      </c>
      <c r="I10018" t="s">
        <v>27</v>
      </c>
      <c r="J10018" t="s">
        <v>596</v>
      </c>
      <c r="K10018" t="s">
        <v>1856</v>
      </c>
      <c r="L10018" t="s">
        <v>2204</v>
      </c>
      <c r="M10018" t="s">
        <v>2205</v>
      </c>
      <c r="N10018" t="s">
        <v>32</v>
      </c>
      <c r="O10018">
        <v>2054.62</v>
      </c>
      <c r="P10018" t="s">
        <v>1871</v>
      </c>
      <c r="Q10018" t="s">
        <v>1870</v>
      </c>
      <c r="R10018" t="s">
        <v>1876</v>
      </c>
      <c r="S10018" t="s">
        <v>1847</v>
      </c>
      <c r="T10018" t="s">
        <v>561</v>
      </c>
    </row>
    <row r="10019" spans="1:20">
      <c r="A10019" t="s">
        <v>1914</v>
      </c>
      <c r="B10019" t="s">
        <v>1897</v>
      </c>
      <c r="C10019" t="s">
        <v>3294</v>
      </c>
      <c r="D10019" t="s">
        <v>3295</v>
      </c>
      <c r="E10019" t="s">
        <v>1850</v>
      </c>
      <c r="F10019" s="1">
        <v>42036</v>
      </c>
      <c r="G10019" t="s">
        <v>3202</v>
      </c>
      <c r="H10019">
        <v>201504</v>
      </c>
      <c r="I10019" t="s">
        <v>27</v>
      </c>
      <c r="J10019" t="s">
        <v>596</v>
      </c>
      <c r="K10019" t="s">
        <v>1828</v>
      </c>
      <c r="L10019" t="s">
        <v>1918</v>
      </c>
      <c r="M10019" t="s">
        <v>1919</v>
      </c>
      <c r="N10019" t="s">
        <v>32</v>
      </c>
      <c r="O10019">
        <v>145817.70000000001</v>
      </c>
      <c r="P10019" t="s">
        <v>1897</v>
      </c>
      <c r="Q10019" t="s">
        <v>1914</v>
      </c>
      <c r="R10019" t="s">
        <v>1903</v>
      </c>
      <c r="S10019" t="s">
        <v>1904</v>
      </c>
      <c r="T10019" t="s">
        <v>561</v>
      </c>
    </row>
    <row r="10020" spans="1:20">
      <c r="A10020" t="s">
        <v>1914</v>
      </c>
      <c r="B10020" t="s">
        <v>1897</v>
      </c>
      <c r="C10020" t="s">
        <v>1922</v>
      </c>
      <c r="D10020" t="s">
        <v>1923</v>
      </c>
      <c r="E10020" t="s">
        <v>1850</v>
      </c>
      <c r="F10020" s="1">
        <v>41609</v>
      </c>
      <c r="G10020" t="s">
        <v>3202</v>
      </c>
      <c r="H10020">
        <v>201504</v>
      </c>
      <c r="I10020" t="s">
        <v>27</v>
      </c>
      <c r="J10020" t="s">
        <v>596</v>
      </c>
      <c r="K10020" t="s">
        <v>1835</v>
      </c>
      <c r="L10020" t="s">
        <v>1918</v>
      </c>
      <c r="M10020" t="s">
        <v>1919</v>
      </c>
      <c r="N10020" t="s">
        <v>32</v>
      </c>
      <c r="O10020">
        <v>14684.37</v>
      </c>
      <c r="P10020" t="s">
        <v>1897</v>
      </c>
      <c r="Q10020" t="s">
        <v>1914</v>
      </c>
      <c r="R10020" t="s">
        <v>1903</v>
      </c>
      <c r="S10020" t="s">
        <v>1904</v>
      </c>
      <c r="T10020" t="s">
        <v>561</v>
      </c>
    </row>
    <row r="10021" spans="1:20">
      <c r="A10021" t="s">
        <v>1935</v>
      </c>
      <c r="B10021" t="s">
        <v>1936</v>
      </c>
      <c r="C10021" t="s">
        <v>3077</v>
      </c>
      <c r="D10021" t="s">
        <v>3078</v>
      </c>
      <c r="E10021" t="s">
        <v>1850</v>
      </c>
      <c r="F10021" s="1">
        <v>40422</v>
      </c>
      <c r="G10021" t="s">
        <v>3202</v>
      </c>
      <c r="H10021">
        <v>201504</v>
      </c>
      <c r="I10021" t="s">
        <v>27</v>
      </c>
      <c r="J10021" t="s">
        <v>596</v>
      </c>
      <c r="K10021" t="s">
        <v>1828</v>
      </c>
      <c r="L10021" t="s">
        <v>1918</v>
      </c>
      <c r="M10021" t="s">
        <v>1919</v>
      </c>
      <c r="N10021" t="s">
        <v>32</v>
      </c>
      <c r="O10021">
        <v>64.16</v>
      </c>
      <c r="P10021" t="s">
        <v>1936</v>
      </c>
      <c r="Q10021" t="s">
        <v>1935</v>
      </c>
      <c r="R10021" t="s">
        <v>1939</v>
      </c>
      <c r="S10021" t="s">
        <v>1832</v>
      </c>
      <c r="T10021" t="s">
        <v>592</v>
      </c>
    </row>
    <row r="10022" spans="1:20">
      <c r="A10022" t="s">
        <v>3079</v>
      </c>
      <c r="B10022" t="s">
        <v>3080</v>
      </c>
      <c r="C10022" t="s">
        <v>3081</v>
      </c>
      <c r="D10022" t="s">
        <v>3082</v>
      </c>
      <c r="E10022" t="s">
        <v>1850</v>
      </c>
      <c r="F10022" s="1">
        <v>40564</v>
      </c>
      <c r="G10022" t="s">
        <v>3202</v>
      </c>
      <c r="H10022">
        <v>201504</v>
      </c>
      <c r="I10022" t="s">
        <v>27</v>
      </c>
      <c r="J10022" t="s">
        <v>596</v>
      </c>
      <c r="K10022" t="s">
        <v>1859</v>
      </c>
      <c r="L10022" t="s">
        <v>1884</v>
      </c>
      <c r="M10022" t="s">
        <v>1885</v>
      </c>
      <c r="N10022" t="s">
        <v>32</v>
      </c>
      <c r="O10022">
        <v>22214.44</v>
      </c>
      <c r="P10022" t="s">
        <v>3080</v>
      </c>
      <c r="Q10022" t="s">
        <v>3079</v>
      </c>
      <c r="R10022" t="s">
        <v>3083</v>
      </c>
      <c r="S10022" t="s">
        <v>1847</v>
      </c>
      <c r="T10022" t="s">
        <v>592</v>
      </c>
    </row>
    <row r="10023" spans="1:20">
      <c r="A10023" t="s">
        <v>3084</v>
      </c>
      <c r="B10023" t="s">
        <v>3085</v>
      </c>
      <c r="C10023" t="s">
        <v>3086</v>
      </c>
      <c r="D10023" t="s">
        <v>3087</v>
      </c>
      <c r="E10023" t="s">
        <v>1850</v>
      </c>
      <c r="F10023" s="1">
        <v>41671</v>
      </c>
      <c r="G10023" t="s">
        <v>3202</v>
      </c>
      <c r="H10023">
        <v>201504</v>
      </c>
      <c r="I10023" t="s">
        <v>27</v>
      </c>
      <c r="J10023" t="s">
        <v>596</v>
      </c>
      <c r="K10023" t="s">
        <v>1859</v>
      </c>
      <c r="L10023" t="s">
        <v>2204</v>
      </c>
      <c r="M10023" t="s">
        <v>2205</v>
      </c>
      <c r="N10023" t="s">
        <v>32</v>
      </c>
      <c r="O10023">
        <v>530.44000000000005</v>
      </c>
      <c r="P10023" t="s">
        <v>3085</v>
      </c>
      <c r="Q10023" t="s">
        <v>3084</v>
      </c>
      <c r="R10023" t="s">
        <v>3088</v>
      </c>
      <c r="S10023" t="s">
        <v>1847</v>
      </c>
      <c r="T10023" t="s">
        <v>592</v>
      </c>
    </row>
    <row r="10024" spans="1:20">
      <c r="A10024" t="s">
        <v>1954</v>
      </c>
      <c r="B10024" t="s">
        <v>1948</v>
      </c>
      <c r="C10024" t="s">
        <v>3089</v>
      </c>
      <c r="D10024" t="s">
        <v>3090</v>
      </c>
      <c r="E10024" t="s">
        <v>600</v>
      </c>
      <c r="F10024" s="1">
        <v>41365</v>
      </c>
      <c r="G10024" t="s">
        <v>3202</v>
      </c>
      <c r="H10024">
        <v>201504</v>
      </c>
      <c r="I10024" t="s">
        <v>1131</v>
      </c>
      <c r="J10024" t="s">
        <v>1122</v>
      </c>
      <c r="K10024" t="s">
        <v>1123</v>
      </c>
      <c r="L10024" t="s">
        <v>1124</v>
      </c>
      <c r="M10024" t="s">
        <v>31</v>
      </c>
      <c r="N10024" t="s">
        <v>49</v>
      </c>
      <c r="O10024">
        <v>-9791.49</v>
      </c>
      <c r="P10024" t="s">
        <v>1948</v>
      </c>
      <c r="Q10024" t="s">
        <v>1954</v>
      </c>
      <c r="R10024" t="s">
        <v>1952</v>
      </c>
      <c r="S10024" t="s">
        <v>1953</v>
      </c>
      <c r="T10024" t="s">
        <v>35</v>
      </c>
    </row>
    <row r="10025" spans="1:20">
      <c r="A10025" t="s">
        <v>1954</v>
      </c>
      <c r="B10025" t="s">
        <v>1948</v>
      </c>
      <c r="C10025" t="s">
        <v>3089</v>
      </c>
      <c r="D10025" t="s">
        <v>3090</v>
      </c>
      <c r="E10025" t="s">
        <v>600</v>
      </c>
      <c r="F10025" s="1">
        <v>41365</v>
      </c>
      <c r="G10025" t="s">
        <v>3202</v>
      </c>
      <c r="H10025">
        <v>201504</v>
      </c>
      <c r="I10025" t="s">
        <v>1131</v>
      </c>
      <c r="J10025" t="s">
        <v>1122</v>
      </c>
      <c r="K10025" t="s">
        <v>1135</v>
      </c>
      <c r="L10025" t="s">
        <v>1124</v>
      </c>
      <c r="M10025" t="s">
        <v>31</v>
      </c>
      <c r="N10025" t="s">
        <v>48</v>
      </c>
      <c r="O10025">
        <v>119732.15000000001</v>
      </c>
      <c r="P10025" t="s">
        <v>1948</v>
      </c>
      <c r="Q10025" t="s">
        <v>1954</v>
      </c>
      <c r="R10025" t="s">
        <v>1952</v>
      </c>
      <c r="S10025" t="s">
        <v>1953</v>
      </c>
      <c r="T10025" t="s">
        <v>35</v>
      </c>
    </row>
    <row r="10026" spans="1:20">
      <c r="A10026" t="s">
        <v>1954</v>
      </c>
      <c r="B10026" t="s">
        <v>1948</v>
      </c>
      <c r="C10026" t="s">
        <v>3089</v>
      </c>
      <c r="D10026" t="s">
        <v>3090</v>
      </c>
      <c r="E10026" t="s">
        <v>600</v>
      </c>
      <c r="F10026" s="1">
        <v>41365</v>
      </c>
      <c r="G10026" t="s">
        <v>3202</v>
      </c>
      <c r="H10026">
        <v>201504</v>
      </c>
      <c r="I10026" t="s">
        <v>1131</v>
      </c>
      <c r="J10026" t="s">
        <v>1122</v>
      </c>
      <c r="K10026" t="s">
        <v>1135</v>
      </c>
      <c r="L10026" t="s">
        <v>1124</v>
      </c>
      <c r="M10026" t="s">
        <v>31</v>
      </c>
      <c r="N10026" t="s">
        <v>49</v>
      </c>
      <c r="O10026">
        <v>-109940.66</v>
      </c>
      <c r="P10026" t="s">
        <v>1948</v>
      </c>
      <c r="Q10026" t="s">
        <v>1954</v>
      </c>
      <c r="R10026" t="s">
        <v>1952</v>
      </c>
      <c r="S10026" t="s">
        <v>1953</v>
      </c>
      <c r="T10026" t="s">
        <v>35</v>
      </c>
    </row>
    <row r="10027" spans="1:20">
      <c r="A10027" t="s">
        <v>1954</v>
      </c>
      <c r="B10027" t="s">
        <v>1948</v>
      </c>
      <c r="C10027" t="s">
        <v>1955</v>
      </c>
      <c r="D10027" t="s">
        <v>1956</v>
      </c>
      <c r="E10027" t="s">
        <v>600</v>
      </c>
      <c r="F10027" s="1">
        <v>41023</v>
      </c>
      <c r="G10027" t="s">
        <v>3202</v>
      </c>
      <c r="H10027">
        <v>201504</v>
      </c>
      <c r="I10027" t="s">
        <v>1131</v>
      </c>
      <c r="J10027" t="s">
        <v>1122</v>
      </c>
      <c r="K10027" t="s">
        <v>1123</v>
      </c>
      <c r="L10027" t="s">
        <v>1124</v>
      </c>
      <c r="M10027" t="s">
        <v>31</v>
      </c>
      <c r="N10027" t="s">
        <v>32</v>
      </c>
      <c r="O10027">
        <v>13276.960000000001</v>
      </c>
      <c r="P10027" t="s">
        <v>1948</v>
      </c>
      <c r="Q10027" t="s">
        <v>1954</v>
      </c>
      <c r="R10027" t="s">
        <v>1952</v>
      </c>
      <c r="S10027" t="s">
        <v>1953</v>
      </c>
      <c r="T10027" t="s">
        <v>35</v>
      </c>
    </row>
    <row r="10028" spans="1:20">
      <c r="A10028" t="s">
        <v>1954</v>
      </c>
      <c r="B10028" t="s">
        <v>1948</v>
      </c>
      <c r="C10028" t="s">
        <v>1955</v>
      </c>
      <c r="D10028" t="s">
        <v>1956</v>
      </c>
      <c r="E10028" t="s">
        <v>600</v>
      </c>
      <c r="F10028" s="1">
        <v>41023</v>
      </c>
      <c r="G10028" t="s">
        <v>3202</v>
      </c>
      <c r="H10028">
        <v>201504</v>
      </c>
      <c r="I10028" t="s">
        <v>1131</v>
      </c>
      <c r="J10028" t="s">
        <v>1122</v>
      </c>
      <c r="K10028" t="s">
        <v>1132</v>
      </c>
      <c r="L10028" t="s">
        <v>1124</v>
      </c>
      <c r="M10028" t="s">
        <v>31</v>
      </c>
      <c r="N10028" t="s">
        <v>32</v>
      </c>
      <c r="O10028">
        <v>4899.17</v>
      </c>
      <c r="P10028" t="s">
        <v>1948</v>
      </c>
      <c r="Q10028" t="s">
        <v>1954</v>
      </c>
      <c r="R10028" t="s">
        <v>1952</v>
      </c>
      <c r="S10028" t="s">
        <v>1953</v>
      </c>
      <c r="T10028" t="s">
        <v>35</v>
      </c>
    </row>
    <row r="10029" spans="1:20">
      <c r="A10029" t="s">
        <v>1954</v>
      </c>
      <c r="B10029" t="s">
        <v>1948</v>
      </c>
      <c r="C10029" t="s">
        <v>1963</v>
      </c>
      <c r="D10029" t="s">
        <v>1964</v>
      </c>
      <c r="E10029" t="s">
        <v>1965</v>
      </c>
      <c r="F10029" s="1">
        <v>40906</v>
      </c>
      <c r="G10029" t="s">
        <v>3202</v>
      </c>
      <c r="H10029">
        <v>201504</v>
      </c>
      <c r="I10029" t="s">
        <v>1131</v>
      </c>
      <c r="J10029" t="s">
        <v>1122</v>
      </c>
      <c r="K10029" t="s">
        <v>1132</v>
      </c>
      <c r="L10029" t="s">
        <v>1124</v>
      </c>
      <c r="M10029" t="s">
        <v>31</v>
      </c>
      <c r="N10029" t="s">
        <v>32</v>
      </c>
      <c r="O10029">
        <v>7798.34</v>
      </c>
      <c r="P10029" t="s">
        <v>1948</v>
      </c>
      <c r="Q10029" t="s">
        <v>1954</v>
      </c>
      <c r="R10029" t="s">
        <v>1952</v>
      </c>
      <c r="S10029" t="s">
        <v>1953</v>
      </c>
      <c r="T10029" t="s">
        <v>35</v>
      </c>
    </row>
    <row r="10030" spans="1:20">
      <c r="A10030" t="s">
        <v>1960</v>
      </c>
      <c r="B10030" t="s">
        <v>1948</v>
      </c>
      <c r="C10030" t="s">
        <v>1966</v>
      </c>
      <c r="D10030" t="s">
        <v>1967</v>
      </c>
      <c r="E10030" t="s">
        <v>1965</v>
      </c>
      <c r="F10030" s="1">
        <v>39829</v>
      </c>
      <c r="G10030" t="s">
        <v>3202</v>
      </c>
      <c r="H10030">
        <v>201504</v>
      </c>
      <c r="I10030" t="s">
        <v>1131</v>
      </c>
      <c r="J10030" t="s">
        <v>1122</v>
      </c>
      <c r="K10030" t="s">
        <v>1123</v>
      </c>
      <c r="L10030" t="s">
        <v>1124</v>
      </c>
      <c r="M10030" t="s">
        <v>31</v>
      </c>
      <c r="N10030" t="s">
        <v>32</v>
      </c>
      <c r="O10030">
        <v>2892.52</v>
      </c>
      <c r="P10030" t="s">
        <v>1948</v>
      </c>
      <c r="Q10030" t="s">
        <v>1960</v>
      </c>
      <c r="R10030" t="s">
        <v>1952</v>
      </c>
      <c r="S10030" t="s">
        <v>1953</v>
      </c>
      <c r="T10030" t="s">
        <v>35</v>
      </c>
    </row>
    <row r="10031" spans="1:20">
      <c r="A10031" t="s">
        <v>1960</v>
      </c>
      <c r="B10031" t="s">
        <v>1948</v>
      </c>
      <c r="C10031" t="s">
        <v>3296</v>
      </c>
      <c r="D10031" t="s">
        <v>3297</v>
      </c>
      <c r="E10031" t="s">
        <v>600</v>
      </c>
      <c r="F10031" s="1">
        <v>42005</v>
      </c>
      <c r="G10031" t="s">
        <v>3202</v>
      </c>
      <c r="H10031">
        <v>201504</v>
      </c>
      <c r="I10031" t="s">
        <v>1131</v>
      </c>
      <c r="J10031" t="s">
        <v>1122</v>
      </c>
      <c r="K10031" t="s">
        <v>1135</v>
      </c>
      <c r="L10031" t="s">
        <v>1124</v>
      </c>
      <c r="M10031" t="s">
        <v>31</v>
      </c>
      <c r="N10031" t="s">
        <v>32</v>
      </c>
      <c r="O10031">
        <v>12024.550000000001</v>
      </c>
      <c r="P10031" t="s">
        <v>1948</v>
      </c>
      <c r="Q10031" t="s">
        <v>1960</v>
      </c>
      <c r="R10031" t="s">
        <v>1952</v>
      </c>
      <c r="S10031" t="s">
        <v>1953</v>
      </c>
      <c r="T10031" t="s">
        <v>35</v>
      </c>
    </row>
    <row r="10032" spans="1:20">
      <c r="A10032" t="s">
        <v>1960</v>
      </c>
      <c r="B10032" t="s">
        <v>1948</v>
      </c>
      <c r="C10032" t="s">
        <v>3298</v>
      </c>
      <c r="D10032" t="s">
        <v>3299</v>
      </c>
      <c r="E10032" t="s">
        <v>600</v>
      </c>
      <c r="F10032" s="1">
        <v>42005</v>
      </c>
      <c r="G10032" t="s">
        <v>3202</v>
      </c>
      <c r="H10032">
        <v>201504</v>
      </c>
      <c r="I10032" t="s">
        <v>1131</v>
      </c>
      <c r="J10032" t="s">
        <v>1122</v>
      </c>
      <c r="K10032" t="s">
        <v>1135</v>
      </c>
      <c r="L10032" t="s">
        <v>1124</v>
      </c>
      <c r="M10032" t="s">
        <v>31</v>
      </c>
      <c r="N10032" t="s">
        <v>32</v>
      </c>
      <c r="O10032">
        <v>14596.43</v>
      </c>
      <c r="P10032" t="s">
        <v>1948</v>
      </c>
      <c r="Q10032" t="s">
        <v>1960</v>
      </c>
      <c r="R10032" t="s">
        <v>1952</v>
      </c>
      <c r="S10032" t="s">
        <v>1953</v>
      </c>
      <c r="T10032" t="s">
        <v>35</v>
      </c>
    </row>
    <row r="10033" spans="1:20">
      <c r="A10033" t="s">
        <v>1960</v>
      </c>
      <c r="B10033" t="s">
        <v>1948</v>
      </c>
      <c r="C10033" t="s">
        <v>3300</v>
      </c>
      <c r="D10033" t="s">
        <v>3301</v>
      </c>
      <c r="E10033" t="s">
        <v>600</v>
      </c>
      <c r="F10033" s="1">
        <v>42005</v>
      </c>
      <c r="G10033" t="s">
        <v>3202</v>
      </c>
      <c r="H10033">
        <v>201504</v>
      </c>
      <c r="I10033" t="s">
        <v>1131</v>
      </c>
      <c r="J10033" t="s">
        <v>1122</v>
      </c>
      <c r="K10033" t="s">
        <v>1135</v>
      </c>
      <c r="L10033" t="s">
        <v>1124</v>
      </c>
      <c r="M10033" t="s">
        <v>31</v>
      </c>
      <c r="N10033" t="s">
        <v>32</v>
      </c>
      <c r="O10033">
        <v>12129.300000000001</v>
      </c>
      <c r="P10033" t="s">
        <v>1948</v>
      </c>
      <c r="Q10033" t="s">
        <v>1960</v>
      </c>
      <c r="R10033" t="s">
        <v>1952</v>
      </c>
      <c r="S10033" t="s">
        <v>1953</v>
      </c>
      <c r="T10033" t="s">
        <v>35</v>
      </c>
    </row>
    <row r="10034" spans="1:20">
      <c r="A10034" t="s">
        <v>1960</v>
      </c>
      <c r="B10034" t="s">
        <v>1948</v>
      </c>
      <c r="C10034" t="s">
        <v>3302</v>
      </c>
      <c r="D10034" t="s">
        <v>3303</v>
      </c>
      <c r="E10034" t="s">
        <v>600</v>
      </c>
      <c r="F10034" s="1">
        <v>42005</v>
      </c>
      <c r="G10034" t="s">
        <v>3202</v>
      </c>
      <c r="H10034">
        <v>201504</v>
      </c>
      <c r="I10034" t="s">
        <v>1131</v>
      </c>
      <c r="J10034" t="s">
        <v>1122</v>
      </c>
      <c r="K10034" t="s">
        <v>1135</v>
      </c>
      <c r="L10034" t="s">
        <v>1124</v>
      </c>
      <c r="M10034" t="s">
        <v>31</v>
      </c>
      <c r="N10034" t="s">
        <v>32</v>
      </c>
      <c r="O10034">
        <v>13349.970000000001</v>
      </c>
      <c r="P10034" t="s">
        <v>1948</v>
      </c>
      <c r="Q10034" t="s">
        <v>1960</v>
      </c>
      <c r="R10034" t="s">
        <v>1952</v>
      </c>
      <c r="S10034" t="s">
        <v>1953</v>
      </c>
      <c r="T10034" t="s">
        <v>35</v>
      </c>
    </row>
    <row r="10035" spans="1:20">
      <c r="A10035" t="s">
        <v>1954</v>
      </c>
      <c r="B10035" t="s">
        <v>1948</v>
      </c>
      <c r="C10035" t="s">
        <v>1970</v>
      </c>
      <c r="D10035" t="s">
        <v>1971</v>
      </c>
      <c r="E10035" t="s">
        <v>1965</v>
      </c>
      <c r="F10035" s="1">
        <v>39829</v>
      </c>
      <c r="G10035" t="s">
        <v>3202</v>
      </c>
      <c r="H10035">
        <v>201504</v>
      </c>
      <c r="I10035" t="s">
        <v>1131</v>
      </c>
      <c r="J10035" t="s">
        <v>1122</v>
      </c>
      <c r="K10035" t="s">
        <v>1810</v>
      </c>
      <c r="L10035" t="s">
        <v>1124</v>
      </c>
      <c r="M10035" t="s">
        <v>31</v>
      </c>
      <c r="N10035" t="s">
        <v>32</v>
      </c>
      <c r="O10035">
        <v>25068.27</v>
      </c>
      <c r="P10035" t="s">
        <v>1948</v>
      </c>
      <c r="Q10035" t="s">
        <v>1954</v>
      </c>
      <c r="R10035" t="s">
        <v>1952</v>
      </c>
      <c r="S10035" t="s">
        <v>1953</v>
      </c>
      <c r="T10035" t="s">
        <v>35</v>
      </c>
    </row>
    <row r="10036" spans="1:20">
      <c r="A10036" t="s">
        <v>1972</v>
      </c>
      <c r="B10036" t="s">
        <v>1948</v>
      </c>
      <c r="C10036" t="s">
        <v>2820</v>
      </c>
      <c r="D10036" t="s">
        <v>2821</v>
      </c>
      <c r="E10036" t="s">
        <v>600</v>
      </c>
      <c r="F10036" s="1">
        <v>41640</v>
      </c>
      <c r="G10036" t="s">
        <v>3202</v>
      </c>
      <c r="H10036">
        <v>201504</v>
      </c>
      <c r="I10036" t="s">
        <v>1131</v>
      </c>
      <c r="J10036" t="s">
        <v>1122</v>
      </c>
      <c r="K10036" t="s">
        <v>601</v>
      </c>
      <c r="L10036" t="s">
        <v>1124</v>
      </c>
      <c r="M10036" t="s">
        <v>2006</v>
      </c>
      <c r="N10036" t="s">
        <v>32</v>
      </c>
      <c r="O10036">
        <v>1961.96</v>
      </c>
      <c r="P10036" t="s">
        <v>1948</v>
      </c>
      <c r="Q10036" t="s">
        <v>1972</v>
      </c>
      <c r="R10036" t="s">
        <v>1952</v>
      </c>
      <c r="S10036" t="s">
        <v>1953</v>
      </c>
      <c r="T10036" t="s">
        <v>35</v>
      </c>
    </row>
    <row r="10037" spans="1:20">
      <c r="A10037" t="s">
        <v>1972</v>
      </c>
      <c r="B10037" t="s">
        <v>1948</v>
      </c>
      <c r="C10037" t="s">
        <v>3091</v>
      </c>
      <c r="D10037" t="s">
        <v>3092</v>
      </c>
      <c r="E10037" t="s">
        <v>600</v>
      </c>
      <c r="F10037" s="1">
        <v>41640</v>
      </c>
      <c r="G10037" t="s">
        <v>3202</v>
      </c>
      <c r="H10037">
        <v>201504</v>
      </c>
      <c r="I10037" t="s">
        <v>27</v>
      </c>
      <c r="J10037" t="s">
        <v>596</v>
      </c>
      <c r="K10037" t="s">
        <v>601</v>
      </c>
      <c r="L10037" t="s">
        <v>1116</v>
      </c>
      <c r="M10037" t="s">
        <v>3093</v>
      </c>
      <c r="N10037" t="s">
        <v>32</v>
      </c>
      <c r="O10037">
        <v>1383.39</v>
      </c>
      <c r="P10037" t="s">
        <v>1948</v>
      </c>
      <c r="Q10037" t="s">
        <v>1972</v>
      </c>
      <c r="R10037" t="s">
        <v>1952</v>
      </c>
      <c r="S10037" t="s">
        <v>1953</v>
      </c>
      <c r="T10037" t="s">
        <v>35</v>
      </c>
    </row>
    <row r="10038" spans="1:20">
      <c r="A10038" t="s">
        <v>1972</v>
      </c>
      <c r="B10038" t="s">
        <v>1948</v>
      </c>
      <c r="C10038" t="s">
        <v>2573</v>
      </c>
      <c r="D10038" t="s">
        <v>2574</v>
      </c>
      <c r="E10038" t="s">
        <v>1193</v>
      </c>
      <c r="F10038" s="1">
        <v>41640</v>
      </c>
      <c r="G10038" t="s">
        <v>3202</v>
      </c>
      <c r="H10038">
        <v>201504</v>
      </c>
      <c r="I10038" t="s">
        <v>27</v>
      </c>
      <c r="J10038" t="s">
        <v>1371</v>
      </c>
      <c r="K10038" t="s">
        <v>601</v>
      </c>
      <c r="L10038" t="s">
        <v>438</v>
      </c>
      <c r="M10038" t="s">
        <v>1372</v>
      </c>
      <c r="N10038" t="s">
        <v>32</v>
      </c>
      <c r="O10038">
        <v>8934.5500000000011</v>
      </c>
      <c r="P10038" t="s">
        <v>1948</v>
      </c>
      <c r="Q10038" t="s">
        <v>1972</v>
      </c>
      <c r="R10038" t="s">
        <v>1952</v>
      </c>
      <c r="S10038" t="s">
        <v>1953</v>
      </c>
      <c r="T10038" t="s">
        <v>35</v>
      </c>
    </row>
    <row r="10039" spans="1:20">
      <c r="A10039" t="s">
        <v>1979</v>
      </c>
      <c r="B10039" t="s">
        <v>1948</v>
      </c>
      <c r="C10039" t="s">
        <v>1980</v>
      </c>
      <c r="D10039" t="s">
        <v>1981</v>
      </c>
      <c r="E10039" t="s">
        <v>1965</v>
      </c>
      <c r="F10039" s="1">
        <v>40210</v>
      </c>
      <c r="G10039" t="s">
        <v>3202</v>
      </c>
      <c r="H10039">
        <v>201504</v>
      </c>
      <c r="I10039" t="s">
        <v>1131</v>
      </c>
      <c r="J10039" t="s">
        <v>1122</v>
      </c>
      <c r="K10039" t="s">
        <v>1132</v>
      </c>
      <c r="L10039" t="s">
        <v>1124</v>
      </c>
      <c r="M10039" t="s">
        <v>31</v>
      </c>
      <c r="N10039" t="s">
        <v>32</v>
      </c>
      <c r="O10039">
        <v>7178.2</v>
      </c>
      <c r="P10039" t="s">
        <v>1948</v>
      </c>
      <c r="Q10039" t="s">
        <v>1979</v>
      </c>
      <c r="R10039" t="s">
        <v>1952</v>
      </c>
      <c r="S10039" t="s">
        <v>1953</v>
      </c>
      <c r="T10039" t="s">
        <v>35</v>
      </c>
    </row>
    <row r="10040" spans="1:20">
      <c r="A10040" t="s">
        <v>1979</v>
      </c>
      <c r="B10040" t="s">
        <v>1948</v>
      </c>
      <c r="C10040" t="s">
        <v>1982</v>
      </c>
      <c r="D10040" t="s">
        <v>1983</v>
      </c>
      <c r="E10040" t="s">
        <v>1965</v>
      </c>
      <c r="F10040" s="1">
        <v>39829</v>
      </c>
      <c r="G10040" t="s">
        <v>3202</v>
      </c>
      <c r="H10040">
        <v>201504</v>
      </c>
      <c r="I10040" t="s">
        <v>1131</v>
      </c>
      <c r="J10040" t="s">
        <v>1122</v>
      </c>
      <c r="K10040" t="s">
        <v>1984</v>
      </c>
      <c r="L10040" t="s">
        <v>1124</v>
      </c>
      <c r="M10040" t="s">
        <v>31</v>
      </c>
      <c r="N10040" t="s">
        <v>32</v>
      </c>
      <c r="O10040">
        <v>83930.900000000009</v>
      </c>
      <c r="P10040" t="s">
        <v>1948</v>
      </c>
      <c r="Q10040" t="s">
        <v>1979</v>
      </c>
      <c r="R10040" t="s">
        <v>1952</v>
      </c>
      <c r="S10040" t="s">
        <v>1953</v>
      </c>
      <c r="T10040" t="s">
        <v>35</v>
      </c>
    </row>
    <row r="10041" spans="1:20">
      <c r="A10041" t="s">
        <v>1979</v>
      </c>
      <c r="B10041" t="s">
        <v>1948</v>
      </c>
      <c r="C10041" t="s">
        <v>1985</v>
      </c>
      <c r="D10041" t="s">
        <v>1986</v>
      </c>
      <c r="E10041" t="s">
        <v>1965</v>
      </c>
      <c r="F10041" s="1">
        <v>39829</v>
      </c>
      <c r="G10041" t="s">
        <v>3202</v>
      </c>
      <c r="H10041">
        <v>201504</v>
      </c>
      <c r="I10041" t="s">
        <v>1131</v>
      </c>
      <c r="J10041" t="s">
        <v>1122</v>
      </c>
      <c r="K10041" t="s">
        <v>1123</v>
      </c>
      <c r="L10041" t="s">
        <v>1124</v>
      </c>
      <c r="M10041" t="s">
        <v>31</v>
      </c>
      <c r="N10041" t="s">
        <v>32</v>
      </c>
      <c r="O10041">
        <v>5235.97</v>
      </c>
      <c r="P10041" t="s">
        <v>1948</v>
      </c>
      <c r="Q10041" t="s">
        <v>1979</v>
      </c>
      <c r="R10041" t="s">
        <v>1952</v>
      </c>
      <c r="S10041" t="s">
        <v>1953</v>
      </c>
      <c r="T10041" t="s">
        <v>35</v>
      </c>
    </row>
    <row r="10042" spans="1:20">
      <c r="A10042" t="s">
        <v>1947</v>
      </c>
      <c r="B10042" t="s">
        <v>1948</v>
      </c>
      <c r="C10042" t="s">
        <v>1989</v>
      </c>
      <c r="D10042" t="s">
        <v>1990</v>
      </c>
      <c r="E10042" t="s">
        <v>600</v>
      </c>
      <c r="F10042" s="1">
        <v>40973</v>
      </c>
      <c r="G10042" t="s">
        <v>3202</v>
      </c>
      <c r="H10042">
        <v>201504</v>
      </c>
      <c r="I10042" t="s">
        <v>1131</v>
      </c>
      <c r="J10042" t="s">
        <v>1122</v>
      </c>
      <c r="K10042" t="s">
        <v>1132</v>
      </c>
      <c r="L10042" t="s">
        <v>1124</v>
      </c>
      <c r="M10042" t="s">
        <v>31</v>
      </c>
      <c r="N10042" t="s">
        <v>32</v>
      </c>
      <c r="O10042">
        <v>8142.18</v>
      </c>
      <c r="P10042" t="s">
        <v>1948</v>
      </c>
      <c r="Q10042" t="s">
        <v>1947</v>
      </c>
      <c r="R10042" t="s">
        <v>1952</v>
      </c>
      <c r="S10042" t="s">
        <v>1953</v>
      </c>
      <c r="T10042" t="s">
        <v>35</v>
      </c>
    </row>
    <row r="10043" spans="1:20">
      <c r="A10043" t="s">
        <v>1947</v>
      </c>
      <c r="B10043" t="s">
        <v>1948</v>
      </c>
      <c r="C10043" t="s">
        <v>3094</v>
      </c>
      <c r="D10043" t="s">
        <v>3095</v>
      </c>
      <c r="E10043" t="s">
        <v>600</v>
      </c>
      <c r="F10043" s="1">
        <v>41395</v>
      </c>
      <c r="G10043" t="s">
        <v>3202</v>
      </c>
      <c r="H10043">
        <v>201504</v>
      </c>
      <c r="I10043" t="s">
        <v>1131</v>
      </c>
      <c r="J10043" t="s">
        <v>1122</v>
      </c>
      <c r="K10043" t="s">
        <v>1135</v>
      </c>
      <c r="L10043" t="s">
        <v>1124</v>
      </c>
      <c r="M10043" t="s">
        <v>31</v>
      </c>
      <c r="N10043" t="s">
        <v>32</v>
      </c>
      <c r="O10043">
        <v>45009.15</v>
      </c>
      <c r="P10043" t="s">
        <v>1948</v>
      </c>
      <c r="Q10043" t="s">
        <v>1947</v>
      </c>
      <c r="R10043" t="s">
        <v>1952</v>
      </c>
      <c r="S10043" t="s">
        <v>1953</v>
      </c>
      <c r="T10043" t="s">
        <v>35</v>
      </c>
    </row>
    <row r="10044" spans="1:20">
      <c r="A10044" t="s">
        <v>1947</v>
      </c>
      <c r="B10044" t="s">
        <v>1948</v>
      </c>
      <c r="C10044" t="s">
        <v>2004</v>
      </c>
      <c r="D10044" t="s">
        <v>2005</v>
      </c>
      <c r="E10044" t="s">
        <v>600</v>
      </c>
      <c r="F10044" s="1">
        <v>41365</v>
      </c>
      <c r="G10044" t="s">
        <v>3202</v>
      </c>
      <c r="H10044">
        <v>201504</v>
      </c>
      <c r="I10044" t="s">
        <v>1131</v>
      </c>
      <c r="J10044" t="s">
        <v>1122</v>
      </c>
      <c r="K10044" t="s">
        <v>601</v>
      </c>
      <c r="L10044" t="s">
        <v>1124</v>
      </c>
      <c r="M10044" t="s">
        <v>2006</v>
      </c>
      <c r="N10044" t="s">
        <v>32</v>
      </c>
      <c r="O10044">
        <v>326.39</v>
      </c>
      <c r="P10044" t="s">
        <v>1948</v>
      </c>
      <c r="Q10044" t="s">
        <v>1947</v>
      </c>
      <c r="R10044" t="s">
        <v>1952</v>
      </c>
      <c r="S10044" t="s">
        <v>1953</v>
      </c>
      <c r="T10044" t="s">
        <v>35</v>
      </c>
    </row>
    <row r="10045" spans="1:20">
      <c r="A10045" t="s">
        <v>1947</v>
      </c>
      <c r="B10045" t="s">
        <v>1948</v>
      </c>
      <c r="C10045" t="s">
        <v>2011</v>
      </c>
      <c r="D10045" t="s">
        <v>2012</v>
      </c>
      <c r="E10045" t="s">
        <v>600</v>
      </c>
      <c r="F10045" s="1">
        <v>39678</v>
      </c>
      <c r="G10045" t="s">
        <v>3202</v>
      </c>
      <c r="H10045">
        <v>201504</v>
      </c>
      <c r="I10045" t="s">
        <v>1131</v>
      </c>
      <c r="J10045" t="s">
        <v>1122</v>
      </c>
      <c r="K10045" t="s">
        <v>1123</v>
      </c>
      <c r="L10045" t="s">
        <v>1124</v>
      </c>
      <c r="M10045" t="s">
        <v>31</v>
      </c>
      <c r="N10045" t="s">
        <v>32</v>
      </c>
      <c r="O10045">
        <v>2311.77</v>
      </c>
      <c r="P10045" t="s">
        <v>1948</v>
      </c>
      <c r="Q10045" t="s">
        <v>1947</v>
      </c>
      <c r="R10045" t="s">
        <v>1952</v>
      </c>
      <c r="S10045" t="s">
        <v>1953</v>
      </c>
      <c r="T10045" t="s">
        <v>35</v>
      </c>
    </row>
    <row r="10046" spans="1:20">
      <c r="A10046" t="s">
        <v>1947</v>
      </c>
      <c r="B10046" t="s">
        <v>1948</v>
      </c>
      <c r="C10046" t="s">
        <v>2011</v>
      </c>
      <c r="D10046" t="s">
        <v>2012</v>
      </c>
      <c r="E10046" t="s">
        <v>600</v>
      </c>
      <c r="F10046" s="1">
        <v>39678</v>
      </c>
      <c r="G10046" t="s">
        <v>3202</v>
      </c>
      <c r="H10046">
        <v>201504</v>
      </c>
      <c r="I10046" t="s">
        <v>1131</v>
      </c>
      <c r="J10046" t="s">
        <v>1122</v>
      </c>
      <c r="K10046" t="s">
        <v>1132</v>
      </c>
      <c r="L10046" t="s">
        <v>1124</v>
      </c>
      <c r="M10046" t="s">
        <v>31</v>
      </c>
      <c r="N10046" t="s">
        <v>32</v>
      </c>
      <c r="O10046">
        <v>315.24</v>
      </c>
      <c r="P10046" t="s">
        <v>1948</v>
      </c>
      <c r="Q10046" t="s">
        <v>1947</v>
      </c>
      <c r="R10046" t="s">
        <v>1952</v>
      </c>
      <c r="S10046" t="s">
        <v>1953</v>
      </c>
      <c r="T10046" t="s">
        <v>35</v>
      </c>
    </row>
    <row r="10047" spans="1:20">
      <c r="A10047" t="s">
        <v>1972</v>
      </c>
      <c r="B10047" t="s">
        <v>1948</v>
      </c>
      <c r="C10047" t="s">
        <v>2013</v>
      </c>
      <c r="D10047" t="s">
        <v>2014</v>
      </c>
      <c r="E10047" t="s">
        <v>1965</v>
      </c>
      <c r="F10047" s="1">
        <v>40050</v>
      </c>
      <c r="G10047" t="s">
        <v>3202</v>
      </c>
      <c r="H10047">
        <v>201504</v>
      </c>
      <c r="I10047" t="s">
        <v>1131</v>
      </c>
      <c r="J10047" t="s">
        <v>1122</v>
      </c>
      <c r="K10047" t="s">
        <v>1132</v>
      </c>
      <c r="L10047" t="s">
        <v>1124</v>
      </c>
      <c r="M10047" t="s">
        <v>31</v>
      </c>
      <c r="N10047" t="s">
        <v>32</v>
      </c>
      <c r="O10047">
        <v>7767.4400000000005</v>
      </c>
      <c r="P10047" t="s">
        <v>1948</v>
      </c>
      <c r="Q10047" t="s">
        <v>1972</v>
      </c>
      <c r="R10047" t="s">
        <v>1952</v>
      </c>
      <c r="S10047" t="s">
        <v>1953</v>
      </c>
      <c r="T10047" t="s">
        <v>35</v>
      </c>
    </row>
    <row r="10048" spans="1:20">
      <c r="A10048" t="s">
        <v>1947</v>
      </c>
      <c r="B10048" t="s">
        <v>1948</v>
      </c>
      <c r="C10048" t="s">
        <v>3100</v>
      </c>
      <c r="D10048" t="s">
        <v>3101</v>
      </c>
      <c r="E10048" t="s">
        <v>600</v>
      </c>
      <c r="F10048" s="1">
        <v>40745</v>
      </c>
      <c r="G10048" t="s">
        <v>3202</v>
      </c>
      <c r="H10048">
        <v>201504</v>
      </c>
      <c r="I10048" t="s">
        <v>1131</v>
      </c>
      <c r="J10048" t="s">
        <v>1122</v>
      </c>
      <c r="K10048" t="s">
        <v>1135</v>
      </c>
      <c r="L10048" t="s">
        <v>1124</v>
      </c>
      <c r="M10048" t="s">
        <v>31</v>
      </c>
      <c r="N10048" t="s">
        <v>32</v>
      </c>
      <c r="O10048">
        <v>7607.1500000000005</v>
      </c>
      <c r="P10048" t="s">
        <v>1948</v>
      </c>
      <c r="Q10048" t="s">
        <v>1947</v>
      </c>
      <c r="R10048" t="s">
        <v>1952</v>
      </c>
      <c r="S10048" t="s">
        <v>1953</v>
      </c>
      <c r="T10048" t="s">
        <v>35</v>
      </c>
    </row>
    <row r="10049" spans="1:20">
      <c r="A10049" t="s">
        <v>1957</v>
      </c>
      <c r="B10049" t="s">
        <v>1948</v>
      </c>
      <c r="C10049" t="s">
        <v>2017</v>
      </c>
      <c r="D10049" t="s">
        <v>2018</v>
      </c>
      <c r="E10049" t="s">
        <v>1965</v>
      </c>
      <c r="F10049" s="1">
        <v>40940</v>
      </c>
      <c r="G10049" t="s">
        <v>3202</v>
      </c>
      <c r="H10049">
        <v>201504</v>
      </c>
      <c r="I10049" t="s">
        <v>1131</v>
      </c>
      <c r="J10049" t="s">
        <v>1122</v>
      </c>
      <c r="K10049" t="s">
        <v>1123</v>
      </c>
      <c r="L10049" t="s">
        <v>1124</v>
      </c>
      <c r="M10049" t="s">
        <v>31</v>
      </c>
      <c r="N10049" t="s">
        <v>32</v>
      </c>
      <c r="O10049">
        <v>44188.5</v>
      </c>
      <c r="P10049" t="s">
        <v>1948</v>
      </c>
      <c r="Q10049" t="s">
        <v>1957</v>
      </c>
      <c r="R10049" t="s">
        <v>1952</v>
      </c>
      <c r="S10049" t="s">
        <v>1953</v>
      </c>
      <c r="T10049" t="s">
        <v>35</v>
      </c>
    </row>
    <row r="10050" spans="1:20">
      <c r="A10050" t="s">
        <v>1979</v>
      </c>
      <c r="B10050" t="s">
        <v>1948</v>
      </c>
      <c r="C10050" t="s">
        <v>2023</v>
      </c>
      <c r="D10050" t="s">
        <v>2024</v>
      </c>
      <c r="E10050" t="s">
        <v>600</v>
      </c>
      <c r="F10050" s="1">
        <v>41518</v>
      </c>
      <c r="G10050" t="s">
        <v>3202</v>
      </c>
      <c r="H10050">
        <v>201504</v>
      </c>
      <c r="I10050" t="s">
        <v>1131</v>
      </c>
      <c r="J10050" t="s">
        <v>1122</v>
      </c>
      <c r="K10050" t="s">
        <v>1123</v>
      </c>
      <c r="L10050" t="s">
        <v>1124</v>
      </c>
      <c r="M10050" t="s">
        <v>31</v>
      </c>
      <c r="N10050" t="s">
        <v>32</v>
      </c>
      <c r="O10050">
        <v>72.95</v>
      </c>
      <c r="P10050" t="s">
        <v>1948</v>
      </c>
      <c r="Q10050" t="s">
        <v>1979</v>
      </c>
      <c r="R10050" t="s">
        <v>1952</v>
      </c>
      <c r="S10050" t="s">
        <v>1953</v>
      </c>
      <c r="T10050" t="s">
        <v>35</v>
      </c>
    </row>
    <row r="10051" spans="1:20">
      <c r="A10051" t="s">
        <v>1979</v>
      </c>
      <c r="B10051" t="s">
        <v>1948</v>
      </c>
      <c r="C10051" t="s">
        <v>2025</v>
      </c>
      <c r="D10051" t="s">
        <v>2026</v>
      </c>
      <c r="E10051" t="s">
        <v>600</v>
      </c>
      <c r="F10051" s="1">
        <v>40935</v>
      </c>
      <c r="G10051" t="s">
        <v>3202</v>
      </c>
      <c r="H10051">
        <v>201504</v>
      </c>
      <c r="I10051" t="s">
        <v>1131</v>
      </c>
      <c r="J10051" t="s">
        <v>1122</v>
      </c>
      <c r="K10051" t="s">
        <v>1123</v>
      </c>
      <c r="L10051" t="s">
        <v>1124</v>
      </c>
      <c r="M10051" t="s">
        <v>31</v>
      </c>
      <c r="N10051" t="s">
        <v>48</v>
      </c>
      <c r="O10051">
        <v>501.69</v>
      </c>
      <c r="P10051" t="s">
        <v>1948</v>
      </c>
      <c r="Q10051" t="s">
        <v>1979</v>
      </c>
      <c r="R10051" t="s">
        <v>1952</v>
      </c>
      <c r="S10051" t="s">
        <v>1953</v>
      </c>
      <c r="T10051" t="s">
        <v>35</v>
      </c>
    </row>
    <row r="10052" spans="1:20">
      <c r="A10052" t="s">
        <v>1979</v>
      </c>
      <c r="B10052" t="s">
        <v>1948</v>
      </c>
      <c r="C10052" t="s">
        <v>2025</v>
      </c>
      <c r="D10052" t="s">
        <v>2026</v>
      </c>
      <c r="E10052" t="s">
        <v>600</v>
      </c>
      <c r="F10052" s="1">
        <v>40935</v>
      </c>
      <c r="G10052" t="s">
        <v>3202</v>
      </c>
      <c r="H10052">
        <v>201504</v>
      </c>
      <c r="I10052" t="s">
        <v>1131</v>
      </c>
      <c r="J10052" t="s">
        <v>1122</v>
      </c>
      <c r="K10052" t="s">
        <v>1135</v>
      </c>
      <c r="L10052" t="s">
        <v>1124</v>
      </c>
      <c r="M10052" t="s">
        <v>31</v>
      </c>
      <c r="N10052" t="s">
        <v>48</v>
      </c>
      <c r="O10052">
        <v>35.230000000000004</v>
      </c>
      <c r="P10052" t="s">
        <v>1948</v>
      </c>
      <c r="Q10052" t="s">
        <v>1979</v>
      </c>
      <c r="R10052" t="s">
        <v>1952</v>
      </c>
      <c r="S10052" t="s">
        <v>1953</v>
      </c>
      <c r="T10052" t="s">
        <v>35</v>
      </c>
    </row>
    <row r="10053" spans="1:20">
      <c r="A10053" t="s">
        <v>2060</v>
      </c>
      <c r="B10053" t="s">
        <v>2028</v>
      </c>
      <c r="C10053" t="s">
        <v>3102</v>
      </c>
      <c r="D10053" t="s">
        <v>3103</v>
      </c>
      <c r="E10053" t="s">
        <v>600</v>
      </c>
      <c r="F10053" s="1">
        <v>41671</v>
      </c>
      <c r="G10053" t="s">
        <v>3202</v>
      </c>
      <c r="H10053">
        <v>201504</v>
      </c>
      <c r="I10053" t="s">
        <v>1131</v>
      </c>
      <c r="J10053" t="s">
        <v>1122</v>
      </c>
      <c r="K10053" t="s">
        <v>1135</v>
      </c>
      <c r="L10053" t="s">
        <v>1124</v>
      </c>
      <c r="M10053" t="s">
        <v>31</v>
      </c>
      <c r="N10053" t="s">
        <v>32</v>
      </c>
      <c r="O10053">
        <v>56006.42</v>
      </c>
      <c r="P10053" t="s">
        <v>2028</v>
      </c>
      <c r="Q10053" t="s">
        <v>2060</v>
      </c>
      <c r="R10053" t="s">
        <v>2031</v>
      </c>
      <c r="S10053" t="s">
        <v>1953</v>
      </c>
      <c r="T10053" t="s">
        <v>561</v>
      </c>
    </row>
    <row r="10054" spans="1:20">
      <c r="A10054" t="s">
        <v>2027</v>
      </c>
      <c r="B10054" t="s">
        <v>2028</v>
      </c>
      <c r="C10054" t="s">
        <v>2029</v>
      </c>
      <c r="D10054" t="s">
        <v>2030</v>
      </c>
      <c r="E10054" t="s">
        <v>1965</v>
      </c>
      <c r="F10054" s="1">
        <v>40940</v>
      </c>
      <c r="G10054" t="s">
        <v>3202</v>
      </c>
      <c r="H10054">
        <v>201504</v>
      </c>
      <c r="I10054" t="s">
        <v>1131</v>
      </c>
      <c r="J10054" t="s">
        <v>1122</v>
      </c>
      <c r="K10054" t="s">
        <v>1123</v>
      </c>
      <c r="L10054" t="s">
        <v>1124</v>
      </c>
      <c r="M10054" t="s">
        <v>31</v>
      </c>
      <c r="N10054" t="s">
        <v>32</v>
      </c>
      <c r="O10054">
        <v>9749.86</v>
      </c>
      <c r="P10054" t="s">
        <v>2028</v>
      </c>
      <c r="Q10054" t="s">
        <v>2027</v>
      </c>
      <c r="R10054" t="s">
        <v>2031</v>
      </c>
      <c r="S10054" t="s">
        <v>1953</v>
      </c>
      <c r="T10054" t="s">
        <v>561</v>
      </c>
    </row>
    <row r="10055" spans="1:20">
      <c r="A10055" t="s">
        <v>2032</v>
      </c>
      <c r="B10055" t="s">
        <v>2028</v>
      </c>
      <c r="C10055" t="s">
        <v>2033</v>
      </c>
      <c r="D10055" t="s">
        <v>2034</v>
      </c>
      <c r="E10055" t="s">
        <v>1965</v>
      </c>
      <c r="F10055" s="1">
        <v>39829</v>
      </c>
      <c r="G10055" t="s">
        <v>3202</v>
      </c>
      <c r="H10055">
        <v>201504</v>
      </c>
      <c r="I10055" t="s">
        <v>1131</v>
      </c>
      <c r="J10055" t="s">
        <v>1122</v>
      </c>
      <c r="K10055" t="s">
        <v>1123</v>
      </c>
      <c r="L10055" t="s">
        <v>1124</v>
      </c>
      <c r="M10055" t="s">
        <v>31</v>
      </c>
      <c r="N10055" t="s">
        <v>32</v>
      </c>
      <c r="O10055">
        <v>1407.24</v>
      </c>
      <c r="P10055" t="s">
        <v>2028</v>
      </c>
      <c r="Q10055" t="s">
        <v>2032</v>
      </c>
      <c r="R10055" t="s">
        <v>2031</v>
      </c>
      <c r="S10055" t="s">
        <v>1953</v>
      </c>
      <c r="T10055" t="s">
        <v>561</v>
      </c>
    </row>
    <row r="10056" spans="1:20">
      <c r="A10056" t="s">
        <v>2027</v>
      </c>
      <c r="B10056" t="s">
        <v>2028</v>
      </c>
      <c r="C10056" t="s">
        <v>3104</v>
      </c>
      <c r="D10056" t="s">
        <v>3105</v>
      </c>
      <c r="E10056" t="s">
        <v>600</v>
      </c>
      <c r="F10056" s="1">
        <v>41609</v>
      </c>
      <c r="G10056" t="s">
        <v>3202</v>
      </c>
      <c r="H10056">
        <v>201504</v>
      </c>
      <c r="I10056" t="s">
        <v>1131</v>
      </c>
      <c r="J10056" t="s">
        <v>1122</v>
      </c>
      <c r="K10056" t="s">
        <v>1123</v>
      </c>
      <c r="L10056" t="s">
        <v>1124</v>
      </c>
      <c r="M10056" t="s">
        <v>31</v>
      </c>
      <c r="N10056" t="s">
        <v>32</v>
      </c>
      <c r="O10056">
        <v>10965.27</v>
      </c>
      <c r="P10056" t="s">
        <v>2028</v>
      </c>
      <c r="Q10056" t="s">
        <v>2027</v>
      </c>
      <c r="R10056" t="s">
        <v>2031</v>
      </c>
      <c r="S10056" t="s">
        <v>1953</v>
      </c>
      <c r="T10056" t="s">
        <v>561</v>
      </c>
    </row>
    <row r="10057" spans="1:20">
      <c r="A10057" t="s">
        <v>2035</v>
      </c>
      <c r="B10057" t="s">
        <v>2028</v>
      </c>
      <c r="C10057" t="s">
        <v>2036</v>
      </c>
      <c r="D10057" t="s">
        <v>2037</v>
      </c>
      <c r="E10057" t="s">
        <v>1965</v>
      </c>
      <c r="F10057" s="1">
        <v>40906</v>
      </c>
      <c r="G10057" t="s">
        <v>3202</v>
      </c>
      <c r="H10057">
        <v>201504</v>
      </c>
      <c r="I10057" t="s">
        <v>1131</v>
      </c>
      <c r="J10057" t="s">
        <v>1122</v>
      </c>
      <c r="K10057" t="s">
        <v>1132</v>
      </c>
      <c r="L10057" t="s">
        <v>1124</v>
      </c>
      <c r="M10057" t="s">
        <v>31</v>
      </c>
      <c r="N10057" t="s">
        <v>32</v>
      </c>
      <c r="O10057">
        <v>4219.21</v>
      </c>
      <c r="P10057" t="s">
        <v>2028</v>
      </c>
      <c r="Q10057" t="s">
        <v>2035</v>
      </c>
      <c r="R10057" t="s">
        <v>2031</v>
      </c>
      <c r="S10057" t="s">
        <v>1953</v>
      </c>
      <c r="T10057" t="s">
        <v>561</v>
      </c>
    </row>
    <row r="10058" spans="1:20">
      <c r="A10058" t="s">
        <v>2035</v>
      </c>
      <c r="B10058" t="s">
        <v>2028</v>
      </c>
      <c r="C10058" t="s">
        <v>2038</v>
      </c>
      <c r="D10058" t="s">
        <v>2039</v>
      </c>
      <c r="E10058" t="s">
        <v>1965</v>
      </c>
      <c r="F10058" s="1">
        <v>39829</v>
      </c>
      <c r="G10058" t="s">
        <v>3202</v>
      </c>
      <c r="H10058">
        <v>201504</v>
      </c>
      <c r="I10058" t="s">
        <v>1131</v>
      </c>
      <c r="J10058" t="s">
        <v>1122</v>
      </c>
      <c r="K10058" t="s">
        <v>1810</v>
      </c>
      <c r="L10058" t="s">
        <v>1124</v>
      </c>
      <c r="M10058" t="s">
        <v>31</v>
      </c>
      <c r="N10058" t="s">
        <v>32</v>
      </c>
      <c r="O10058">
        <v>13080</v>
      </c>
      <c r="P10058" t="s">
        <v>2028</v>
      </c>
      <c r="Q10058" t="s">
        <v>2035</v>
      </c>
      <c r="R10058" t="s">
        <v>2031</v>
      </c>
      <c r="S10058" t="s">
        <v>1953</v>
      </c>
      <c r="T10058" t="s">
        <v>561</v>
      </c>
    </row>
    <row r="10059" spans="1:20">
      <c r="A10059" t="s">
        <v>2040</v>
      </c>
      <c r="B10059" t="s">
        <v>2028</v>
      </c>
      <c r="C10059" t="s">
        <v>2041</v>
      </c>
      <c r="D10059" t="s">
        <v>2042</v>
      </c>
      <c r="E10059" t="s">
        <v>1965</v>
      </c>
      <c r="F10059" s="1">
        <v>39934</v>
      </c>
      <c r="G10059" t="s">
        <v>3202</v>
      </c>
      <c r="H10059">
        <v>201504</v>
      </c>
      <c r="I10059" t="s">
        <v>1131</v>
      </c>
      <c r="J10059" t="s">
        <v>1122</v>
      </c>
      <c r="K10059" t="s">
        <v>1132</v>
      </c>
      <c r="L10059" t="s">
        <v>1124</v>
      </c>
      <c r="M10059" t="s">
        <v>31</v>
      </c>
      <c r="N10059" t="s">
        <v>32</v>
      </c>
      <c r="O10059">
        <v>255605.02000000002</v>
      </c>
      <c r="P10059" t="s">
        <v>2028</v>
      </c>
      <c r="Q10059" t="s">
        <v>2040</v>
      </c>
      <c r="R10059" t="s">
        <v>2031</v>
      </c>
      <c r="S10059" t="s">
        <v>1953</v>
      </c>
      <c r="T10059" t="s">
        <v>561</v>
      </c>
    </row>
    <row r="10060" spans="1:20">
      <c r="A10060" t="s">
        <v>2045</v>
      </c>
      <c r="B10060" t="s">
        <v>2028</v>
      </c>
      <c r="C10060" t="s">
        <v>2046</v>
      </c>
      <c r="D10060" t="s">
        <v>2047</v>
      </c>
      <c r="E10060" t="s">
        <v>1965</v>
      </c>
      <c r="F10060" s="1">
        <v>40906</v>
      </c>
      <c r="G10060" t="s">
        <v>3202</v>
      </c>
      <c r="H10060">
        <v>201504</v>
      </c>
      <c r="I10060" t="s">
        <v>1131</v>
      </c>
      <c r="J10060" t="s">
        <v>1122</v>
      </c>
      <c r="K10060" t="s">
        <v>1123</v>
      </c>
      <c r="L10060" t="s">
        <v>1124</v>
      </c>
      <c r="M10060" t="s">
        <v>31</v>
      </c>
      <c r="N10060" t="s">
        <v>32</v>
      </c>
      <c r="O10060">
        <v>110.52</v>
      </c>
      <c r="P10060" t="s">
        <v>2028</v>
      </c>
      <c r="Q10060" t="s">
        <v>2045</v>
      </c>
      <c r="R10060" t="s">
        <v>2031</v>
      </c>
      <c r="S10060" t="s">
        <v>1953</v>
      </c>
      <c r="T10060" t="s">
        <v>561</v>
      </c>
    </row>
    <row r="10061" spans="1:20">
      <c r="A10061" t="s">
        <v>2048</v>
      </c>
      <c r="B10061" t="s">
        <v>2028</v>
      </c>
      <c r="C10061" t="s">
        <v>2049</v>
      </c>
      <c r="D10061" t="s">
        <v>2050</v>
      </c>
      <c r="E10061" t="s">
        <v>1965</v>
      </c>
      <c r="F10061" s="1">
        <v>39829</v>
      </c>
      <c r="G10061" t="s">
        <v>3202</v>
      </c>
      <c r="H10061">
        <v>201504</v>
      </c>
      <c r="I10061" t="s">
        <v>1131</v>
      </c>
      <c r="J10061" t="s">
        <v>1122</v>
      </c>
      <c r="K10061" t="s">
        <v>1132</v>
      </c>
      <c r="L10061" t="s">
        <v>1124</v>
      </c>
      <c r="M10061" t="s">
        <v>31</v>
      </c>
      <c r="N10061" t="s">
        <v>32</v>
      </c>
      <c r="O10061">
        <v>233.3</v>
      </c>
      <c r="P10061" t="s">
        <v>2028</v>
      </c>
      <c r="Q10061" t="s">
        <v>2048</v>
      </c>
      <c r="R10061" t="s">
        <v>2031</v>
      </c>
      <c r="S10061" t="s">
        <v>1953</v>
      </c>
      <c r="T10061" t="s">
        <v>561</v>
      </c>
    </row>
    <row r="10062" spans="1:20">
      <c r="A10062" t="s">
        <v>2048</v>
      </c>
      <c r="B10062" t="s">
        <v>2028</v>
      </c>
      <c r="C10062" t="s">
        <v>2051</v>
      </c>
      <c r="D10062" t="s">
        <v>2052</v>
      </c>
      <c r="E10062" t="s">
        <v>1965</v>
      </c>
      <c r="F10062" s="1">
        <v>39829</v>
      </c>
      <c r="G10062" t="s">
        <v>3202</v>
      </c>
      <c r="H10062">
        <v>201504</v>
      </c>
      <c r="I10062" t="s">
        <v>1131</v>
      </c>
      <c r="J10062" t="s">
        <v>1122</v>
      </c>
      <c r="K10062" t="s">
        <v>1984</v>
      </c>
      <c r="L10062" t="s">
        <v>1124</v>
      </c>
      <c r="M10062" t="s">
        <v>31</v>
      </c>
      <c r="N10062" t="s">
        <v>32</v>
      </c>
      <c r="O10062">
        <v>34091.72</v>
      </c>
      <c r="P10062" t="s">
        <v>2028</v>
      </c>
      <c r="Q10062" t="s">
        <v>2048</v>
      </c>
      <c r="R10062" t="s">
        <v>2031</v>
      </c>
      <c r="S10062" t="s">
        <v>1953</v>
      </c>
      <c r="T10062" t="s">
        <v>561</v>
      </c>
    </row>
    <row r="10063" spans="1:20">
      <c r="A10063" t="s">
        <v>2048</v>
      </c>
      <c r="B10063" t="s">
        <v>2028</v>
      </c>
      <c r="C10063" t="s">
        <v>2053</v>
      </c>
      <c r="D10063" t="s">
        <v>2054</v>
      </c>
      <c r="E10063" t="s">
        <v>1965</v>
      </c>
      <c r="F10063" s="1">
        <v>39829</v>
      </c>
      <c r="G10063" t="s">
        <v>3202</v>
      </c>
      <c r="H10063">
        <v>201504</v>
      </c>
      <c r="I10063" t="s">
        <v>1131</v>
      </c>
      <c r="J10063" t="s">
        <v>1122</v>
      </c>
      <c r="K10063" t="s">
        <v>1123</v>
      </c>
      <c r="L10063" t="s">
        <v>1124</v>
      </c>
      <c r="M10063" t="s">
        <v>31</v>
      </c>
      <c r="N10063" t="s">
        <v>32</v>
      </c>
      <c r="O10063">
        <v>1502.27</v>
      </c>
      <c r="P10063" t="s">
        <v>2028</v>
      </c>
      <c r="Q10063" t="s">
        <v>2048</v>
      </c>
      <c r="R10063" t="s">
        <v>2031</v>
      </c>
      <c r="S10063" t="s">
        <v>1953</v>
      </c>
      <c r="T10063" t="s">
        <v>561</v>
      </c>
    </row>
    <row r="10064" spans="1:20">
      <c r="A10064" t="s">
        <v>2035</v>
      </c>
      <c r="B10064" t="s">
        <v>2028</v>
      </c>
      <c r="C10064" t="s">
        <v>3106</v>
      </c>
      <c r="D10064" t="s">
        <v>3107</v>
      </c>
      <c r="E10064" t="s">
        <v>600</v>
      </c>
      <c r="F10064" s="1">
        <v>41640</v>
      </c>
      <c r="G10064" t="s">
        <v>3202</v>
      </c>
      <c r="H10064">
        <v>201504</v>
      </c>
      <c r="I10064" t="s">
        <v>1131</v>
      </c>
      <c r="J10064" t="s">
        <v>53</v>
      </c>
      <c r="K10064" t="s">
        <v>1123</v>
      </c>
      <c r="L10064" t="s">
        <v>54</v>
      </c>
      <c r="M10064" t="s">
        <v>31</v>
      </c>
      <c r="N10064" t="s">
        <v>32</v>
      </c>
      <c r="O10064">
        <v>3230.88</v>
      </c>
      <c r="P10064" t="s">
        <v>2028</v>
      </c>
      <c r="Q10064" t="s">
        <v>2035</v>
      </c>
      <c r="R10064" t="s">
        <v>2031</v>
      </c>
      <c r="S10064" t="s">
        <v>1953</v>
      </c>
      <c r="T10064" t="s">
        <v>561</v>
      </c>
    </row>
    <row r="10065" spans="1:20">
      <c r="A10065" t="s">
        <v>2035</v>
      </c>
      <c r="B10065" t="s">
        <v>2028</v>
      </c>
      <c r="C10065" t="s">
        <v>3106</v>
      </c>
      <c r="D10065" t="s">
        <v>3107</v>
      </c>
      <c r="E10065" t="s">
        <v>600</v>
      </c>
      <c r="F10065" s="1">
        <v>41640</v>
      </c>
      <c r="G10065" t="s">
        <v>3202</v>
      </c>
      <c r="H10065">
        <v>201504</v>
      </c>
      <c r="I10065" t="s">
        <v>1131</v>
      </c>
      <c r="J10065" t="s">
        <v>53</v>
      </c>
      <c r="K10065" t="s">
        <v>1135</v>
      </c>
      <c r="L10065" t="s">
        <v>54</v>
      </c>
      <c r="M10065" t="s">
        <v>31</v>
      </c>
      <c r="N10065" t="s">
        <v>32</v>
      </c>
      <c r="O10065">
        <v>966.86</v>
      </c>
      <c r="P10065" t="s">
        <v>2028</v>
      </c>
      <c r="Q10065" t="s">
        <v>2035</v>
      </c>
      <c r="R10065" t="s">
        <v>2031</v>
      </c>
      <c r="S10065" t="s">
        <v>1953</v>
      </c>
      <c r="T10065" t="s">
        <v>561</v>
      </c>
    </row>
    <row r="10066" spans="1:20">
      <c r="A10066" t="s">
        <v>2035</v>
      </c>
      <c r="B10066" t="s">
        <v>2028</v>
      </c>
      <c r="C10066" t="s">
        <v>3108</v>
      </c>
      <c r="D10066" t="s">
        <v>3109</v>
      </c>
      <c r="E10066" t="s">
        <v>600</v>
      </c>
      <c r="F10066" s="1">
        <v>41760</v>
      </c>
      <c r="G10066" t="s">
        <v>3202</v>
      </c>
      <c r="H10066">
        <v>201504</v>
      </c>
      <c r="I10066" t="s">
        <v>1131</v>
      </c>
      <c r="J10066" t="s">
        <v>1122</v>
      </c>
      <c r="K10066" t="s">
        <v>1123</v>
      </c>
      <c r="L10066" t="s">
        <v>1124</v>
      </c>
      <c r="M10066" t="s">
        <v>31</v>
      </c>
      <c r="N10066" t="s">
        <v>32</v>
      </c>
      <c r="O10066">
        <v>3623.13</v>
      </c>
      <c r="P10066" t="s">
        <v>2028</v>
      </c>
      <c r="Q10066" t="s">
        <v>2035</v>
      </c>
      <c r="R10066" t="s">
        <v>2031</v>
      </c>
      <c r="S10066" t="s">
        <v>1953</v>
      </c>
      <c r="T10066" t="s">
        <v>561</v>
      </c>
    </row>
    <row r="10067" spans="1:20">
      <c r="A10067" t="s">
        <v>2035</v>
      </c>
      <c r="B10067" t="s">
        <v>2028</v>
      </c>
      <c r="C10067" t="s">
        <v>3108</v>
      </c>
      <c r="D10067" t="s">
        <v>3109</v>
      </c>
      <c r="E10067" t="s">
        <v>600</v>
      </c>
      <c r="F10067" s="1">
        <v>41760</v>
      </c>
      <c r="G10067" t="s">
        <v>3202</v>
      </c>
      <c r="H10067">
        <v>201504</v>
      </c>
      <c r="I10067" t="s">
        <v>1131</v>
      </c>
      <c r="J10067" t="s">
        <v>1122</v>
      </c>
      <c r="K10067" t="s">
        <v>1135</v>
      </c>
      <c r="L10067" t="s">
        <v>1124</v>
      </c>
      <c r="M10067" t="s">
        <v>31</v>
      </c>
      <c r="N10067" t="s">
        <v>32</v>
      </c>
      <c r="O10067">
        <v>766.7</v>
      </c>
      <c r="P10067" t="s">
        <v>2028</v>
      </c>
      <c r="Q10067" t="s">
        <v>2035</v>
      </c>
      <c r="R10067" t="s">
        <v>2031</v>
      </c>
      <c r="S10067" t="s">
        <v>1953</v>
      </c>
      <c r="T10067" t="s">
        <v>561</v>
      </c>
    </row>
    <row r="10068" spans="1:20">
      <c r="A10068" t="s">
        <v>2060</v>
      </c>
      <c r="B10068" t="s">
        <v>2028</v>
      </c>
      <c r="C10068" t="s">
        <v>3304</v>
      </c>
      <c r="D10068" t="s">
        <v>3305</v>
      </c>
      <c r="E10068" t="s">
        <v>600</v>
      </c>
      <c r="F10068" s="1">
        <v>41671</v>
      </c>
      <c r="G10068" t="s">
        <v>3202</v>
      </c>
      <c r="H10068">
        <v>201504</v>
      </c>
      <c r="I10068" t="s">
        <v>1131</v>
      </c>
      <c r="J10068" t="s">
        <v>1122</v>
      </c>
      <c r="K10068" t="s">
        <v>1135</v>
      </c>
      <c r="L10068" t="s">
        <v>1124</v>
      </c>
      <c r="M10068" t="s">
        <v>31</v>
      </c>
      <c r="N10068" t="s">
        <v>48</v>
      </c>
      <c r="O10068">
        <v>15314.82</v>
      </c>
      <c r="P10068" t="s">
        <v>2028</v>
      </c>
      <c r="Q10068" t="s">
        <v>2060</v>
      </c>
      <c r="R10068" t="s">
        <v>2031</v>
      </c>
      <c r="S10068" t="s">
        <v>1953</v>
      </c>
      <c r="T10068" t="s">
        <v>561</v>
      </c>
    </row>
    <row r="10069" spans="1:20">
      <c r="A10069" t="s">
        <v>2060</v>
      </c>
      <c r="B10069" t="s">
        <v>2028</v>
      </c>
      <c r="C10069" t="s">
        <v>3304</v>
      </c>
      <c r="D10069" t="s">
        <v>3305</v>
      </c>
      <c r="E10069" t="s">
        <v>600</v>
      </c>
      <c r="F10069" s="1">
        <v>41671</v>
      </c>
      <c r="G10069" t="s">
        <v>3202</v>
      </c>
      <c r="H10069">
        <v>201504</v>
      </c>
      <c r="I10069" t="s">
        <v>1131</v>
      </c>
      <c r="J10069" t="s">
        <v>1122</v>
      </c>
      <c r="K10069" t="s">
        <v>1135</v>
      </c>
      <c r="L10069" t="s">
        <v>1124</v>
      </c>
      <c r="M10069" t="s">
        <v>31</v>
      </c>
      <c r="N10069" t="s">
        <v>49</v>
      </c>
      <c r="O10069">
        <v>-15314.82</v>
      </c>
      <c r="P10069" t="s">
        <v>2028</v>
      </c>
      <c r="Q10069" t="s">
        <v>2060</v>
      </c>
      <c r="R10069" t="s">
        <v>2031</v>
      </c>
      <c r="S10069" t="s">
        <v>1953</v>
      </c>
      <c r="T10069" t="s">
        <v>561</v>
      </c>
    </row>
    <row r="10070" spans="1:20">
      <c r="A10070" t="s">
        <v>2057</v>
      </c>
      <c r="B10070" t="s">
        <v>2028</v>
      </c>
      <c r="C10070" t="s">
        <v>2058</v>
      </c>
      <c r="D10070" t="s">
        <v>2059</v>
      </c>
      <c r="E10070" t="s">
        <v>1965</v>
      </c>
      <c r="F10070" s="1">
        <v>39995</v>
      </c>
      <c r="G10070" t="s">
        <v>3202</v>
      </c>
      <c r="H10070">
        <v>201504</v>
      </c>
      <c r="I10070" t="s">
        <v>1131</v>
      </c>
      <c r="J10070" t="s">
        <v>1122</v>
      </c>
      <c r="K10070" t="s">
        <v>1123</v>
      </c>
      <c r="L10070" t="s">
        <v>1124</v>
      </c>
      <c r="M10070" t="s">
        <v>31</v>
      </c>
      <c r="N10070" t="s">
        <v>32</v>
      </c>
      <c r="O10070">
        <v>6302.4000000000005</v>
      </c>
      <c r="P10070" t="s">
        <v>2028</v>
      </c>
      <c r="Q10070" t="s">
        <v>2057</v>
      </c>
      <c r="R10070" t="s">
        <v>2031</v>
      </c>
      <c r="S10070" t="s">
        <v>1953</v>
      </c>
      <c r="T10070" t="s">
        <v>561</v>
      </c>
    </row>
    <row r="10071" spans="1:20">
      <c r="A10071" t="s">
        <v>2063</v>
      </c>
      <c r="B10071" t="s">
        <v>2028</v>
      </c>
      <c r="C10071" t="s">
        <v>2064</v>
      </c>
      <c r="D10071" t="s">
        <v>2065</v>
      </c>
      <c r="E10071" t="s">
        <v>600</v>
      </c>
      <c r="F10071" s="1">
        <v>40210</v>
      </c>
      <c r="G10071" t="s">
        <v>3202</v>
      </c>
      <c r="H10071">
        <v>201504</v>
      </c>
      <c r="I10071" t="s">
        <v>1131</v>
      </c>
      <c r="J10071" t="s">
        <v>1122</v>
      </c>
      <c r="K10071" t="s">
        <v>601</v>
      </c>
      <c r="L10071" t="s">
        <v>1124</v>
      </c>
      <c r="M10071" t="s">
        <v>2066</v>
      </c>
      <c r="N10071" t="s">
        <v>32</v>
      </c>
      <c r="O10071">
        <v>2955.75</v>
      </c>
      <c r="P10071" t="s">
        <v>2028</v>
      </c>
      <c r="Q10071" t="s">
        <v>2063</v>
      </c>
      <c r="R10071" t="s">
        <v>2031</v>
      </c>
      <c r="S10071" t="s">
        <v>1953</v>
      </c>
      <c r="T10071" t="s">
        <v>561</v>
      </c>
    </row>
    <row r="10072" spans="1:20">
      <c r="A10072" t="s">
        <v>2060</v>
      </c>
      <c r="B10072" t="s">
        <v>2028</v>
      </c>
      <c r="C10072" t="s">
        <v>2833</v>
      </c>
      <c r="D10072" t="s">
        <v>2834</v>
      </c>
      <c r="E10072" t="s">
        <v>600</v>
      </c>
      <c r="F10072" s="1">
        <v>40441</v>
      </c>
      <c r="G10072" t="s">
        <v>3202</v>
      </c>
      <c r="H10072">
        <v>201504</v>
      </c>
      <c r="I10072" t="s">
        <v>1131</v>
      </c>
      <c r="J10072" t="s">
        <v>1122</v>
      </c>
      <c r="K10072" t="s">
        <v>1135</v>
      </c>
      <c r="L10072" t="s">
        <v>1124</v>
      </c>
      <c r="M10072" t="s">
        <v>31</v>
      </c>
      <c r="N10072" t="s">
        <v>32</v>
      </c>
      <c r="O10072">
        <v>350.93</v>
      </c>
      <c r="P10072" t="s">
        <v>2028</v>
      </c>
      <c r="Q10072" t="s">
        <v>2060</v>
      </c>
      <c r="R10072" t="s">
        <v>2031</v>
      </c>
      <c r="S10072" t="s">
        <v>1953</v>
      </c>
      <c r="T10072" t="s">
        <v>561</v>
      </c>
    </row>
    <row r="10073" spans="1:20">
      <c r="A10073" t="s">
        <v>2060</v>
      </c>
      <c r="B10073" t="s">
        <v>2028</v>
      </c>
      <c r="C10073" t="s">
        <v>2833</v>
      </c>
      <c r="D10073" t="s">
        <v>2834</v>
      </c>
      <c r="E10073" t="s">
        <v>600</v>
      </c>
      <c r="F10073" s="1">
        <v>40441</v>
      </c>
      <c r="G10073" t="s">
        <v>3202</v>
      </c>
      <c r="H10073">
        <v>201504</v>
      </c>
      <c r="I10073" t="s">
        <v>1131</v>
      </c>
      <c r="J10073" t="s">
        <v>1122</v>
      </c>
      <c r="K10073" t="s">
        <v>601</v>
      </c>
      <c r="L10073" t="s">
        <v>1124</v>
      </c>
      <c r="M10073" t="s">
        <v>2006</v>
      </c>
      <c r="N10073" t="s">
        <v>32</v>
      </c>
      <c r="O10073">
        <v>469.01</v>
      </c>
      <c r="P10073" t="s">
        <v>2028</v>
      </c>
      <c r="Q10073" t="s">
        <v>2060</v>
      </c>
      <c r="R10073" t="s">
        <v>2031</v>
      </c>
      <c r="S10073" t="s">
        <v>1953</v>
      </c>
      <c r="T10073" t="s">
        <v>561</v>
      </c>
    </row>
    <row r="10074" spans="1:20">
      <c r="A10074" t="s">
        <v>2027</v>
      </c>
      <c r="B10074" t="s">
        <v>2028</v>
      </c>
      <c r="C10074" t="s">
        <v>2067</v>
      </c>
      <c r="D10074" t="s">
        <v>2068</v>
      </c>
      <c r="E10074" t="s">
        <v>1965</v>
      </c>
      <c r="F10074" s="1">
        <v>40179</v>
      </c>
      <c r="G10074" t="s">
        <v>3202</v>
      </c>
      <c r="H10074">
        <v>201504</v>
      </c>
      <c r="I10074" t="s">
        <v>1131</v>
      </c>
      <c r="J10074" t="s">
        <v>1122</v>
      </c>
      <c r="K10074" t="s">
        <v>1123</v>
      </c>
      <c r="L10074" t="s">
        <v>1124</v>
      </c>
      <c r="M10074" t="s">
        <v>31</v>
      </c>
      <c r="N10074" t="s">
        <v>32</v>
      </c>
      <c r="O10074">
        <v>2841.53</v>
      </c>
      <c r="P10074" t="s">
        <v>2028</v>
      </c>
      <c r="Q10074" t="s">
        <v>2027</v>
      </c>
      <c r="R10074" t="s">
        <v>2031</v>
      </c>
      <c r="S10074" t="s">
        <v>1953</v>
      </c>
      <c r="T10074" t="s">
        <v>561</v>
      </c>
    </row>
    <row r="10075" spans="1:20">
      <c r="A10075" t="s">
        <v>2060</v>
      </c>
      <c r="B10075" t="s">
        <v>2028</v>
      </c>
      <c r="C10075" t="s">
        <v>2579</v>
      </c>
      <c r="D10075" t="s">
        <v>2580</v>
      </c>
      <c r="E10075" t="s">
        <v>600</v>
      </c>
      <c r="F10075" s="1">
        <v>40689</v>
      </c>
      <c r="G10075" t="s">
        <v>3202</v>
      </c>
      <c r="H10075">
        <v>201504</v>
      </c>
      <c r="I10075" t="s">
        <v>1131</v>
      </c>
      <c r="J10075" t="s">
        <v>1122</v>
      </c>
      <c r="K10075" t="s">
        <v>1135</v>
      </c>
      <c r="L10075" t="s">
        <v>1124</v>
      </c>
      <c r="M10075" t="s">
        <v>31</v>
      </c>
      <c r="N10075" t="s">
        <v>32</v>
      </c>
      <c r="O10075">
        <v>97.100000000000009</v>
      </c>
      <c r="P10075" t="s">
        <v>2028</v>
      </c>
      <c r="Q10075" t="s">
        <v>2060</v>
      </c>
      <c r="R10075" t="s">
        <v>2031</v>
      </c>
      <c r="S10075" t="s">
        <v>1953</v>
      </c>
      <c r="T10075" t="s">
        <v>561</v>
      </c>
    </row>
    <row r="10076" spans="1:20">
      <c r="A10076" t="s">
        <v>2060</v>
      </c>
      <c r="B10076" t="s">
        <v>2028</v>
      </c>
      <c r="C10076" t="s">
        <v>2579</v>
      </c>
      <c r="D10076" t="s">
        <v>2580</v>
      </c>
      <c r="E10076" t="s">
        <v>600</v>
      </c>
      <c r="F10076" s="1">
        <v>40689</v>
      </c>
      <c r="G10076" t="s">
        <v>3202</v>
      </c>
      <c r="H10076">
        <v>201504</v>
      </c>
      <c r="I10076" t="s">
        <v>1131</v>
      </c>
      <c r="J10076" t="s">
        <v>1122</v>
      </c>
      <c r="K10076" t="s">
        <v>601</v>
      </c>
      <c r="L10076" t="s">
        <v>1124</v>
      </c>
      <c r="M10076" t="s">
        <v>2006</v>
      </c>
      <c r="N10076" t="s">
        <v>32</v>
      </c>
      <c r="O10076">
        <v>370.5</v>
      </c>
      <c r="P10076" t="s">
        <v>2028</v>
      </c>
      <c r="Q10076" t="s">
        <v>2060</v>
      </c>
      <c r="R10076" t="s">
        <v>2031</v>
      </c>
      <c r="S10076" t="s">
        <v>1953</v>
      </c>
      <c r="T10076" t="s">
        <v>561</v>
      </c>
    </row>
    <row r="10077" spans="1:20">
      <c r="A10077" t="s">
        <v>2069</v>
      </c>
      <c r="B10077" t="s">
        <v>2028</v>
      </c>
      <c r="C10077" t="s">
        <v>2070</v>
      </c>
      <c r="D10077" t="s">
        <v>2071</v>
      </c>
      <c r="E10077" t="s">
        <v>1965</v>
      </c>
      <c r="F10077" s="1">
        <v>40906</v>
      </c>
      <c r="G10077" t="s">
        <v>3202</v>
      </c>
      <c r="H10077">
        <v>201504</v>
      </c>
      <c r="I10077" t="s">
        <v>1131</v>
      </c>
      <c r="J10077" t="s">
        <v>1122</v>
      </c>
      <c r="K10077" t="s">
        <v>1123</v>
      </c>
      <c r="L10077" t="s">
        <v>1124</v>
      </c>
      <c r="M10077" t="s">
        <v>31</v>
      </c>
      <c r="N10077" t="s">
        <v>32</v>
      </c>
      <c r="O10077">
        <v>42255.62</v>
      </c>
      <c r="P10077" t="s">
        <v>2028</v>
      </c>
      <c r="Q10077" t="s">
        <v>2069</v>
      </c>
      <c r="R10077" t="s">
        <v>2031</v>
      </c>
      <c r="S10077" t="s">
        <v>1953</v>
      </c>
      <c r="T10077" t="s">
        <v>561</v>
      </c>
    </row>
    <row r="10078" spans="1:20">
      <c r="A10078" t="s">
        <v>2027</v>
      </c>
      <c r="B10078" t="s">
        <v>2028</v>
      </c>
      <c r="C10078" t="s">
        <v>2072</v>
      </c>
      <c r="D10078" t="s">
        <v>2073</v>
      </c>
      <c r="E10078" t="s">
        <v>600</v>
      </c>
      <c r="F10078" s="1">
        <v>41334</v>
      </c>
      <c r="G10078" t="s">
        <v>3202</v>
      </c>
      <c r="H10078">
        <v>201504</v>
      </c>
      <c r="I10078" t="s">
        <v>1131</v>
      </c>
      <c r="J10078" t="s">
        <v>1122</v>
      </c>
      <c r="K10078" t="s">
        <v>1123</v>
      </c>
      <c r="L10078" t="s">
        <v>1124</v>
      </c>
      <c r="M10078" t="s">
        <v>31</v>
      </c>
      <c r="N10078" t="s">
        <v>32</v>
      </c>
      <c r="O10078">
        <v>16388.670000000002</v>
      </c>
      <c r="P10078" t="s">
        <v>2028</v>
      </c>
      <c r="Q10078" t="s">
        <v>2027</v>
      </c>
      <c r="R10078" t="s">
        <v>2031</v>
      </c>
      <c r="S10078" t="s">
        <v>1953</v>
      </c>
      <c r="T10078" t="s">
        <v>561</v>
      </c>
    </row>
    <row r="10079" spans="1:20">
      <c r="A10079" t="s">
        <v>2027</v>
      </c>
      <c r="B10079" t="s">
        <v>2028</v>
      </c>
      <c r="C10079" t="s">
        <v>2074</v>
      </c>
      <c r="D10079" t="s">
        <v>2075</v>
      </c>
      <c r="E10079" t="s">
        <v>600</v>
      </c>
      <c r="F10079" s="1">
        <v>41791</v>
      </c>
      <c r="G10079" t="s">
        <v>3202</v>
      </c>
      <c r="H10079">
        <v>201504</v>
      </c>
      <c r="I10079" t="s">
        <v>27</v>
      </c>
      <c r="J10079" t="s">
        <v>596</v>
      </c>
      <c r="K10079" t="s">
        <v>1123</v>
      </c>
      <c r="L10079" t="s">
        <v>1116</v>
      </c>
      <c r="M10079" t="s">
        <v>31</v>
      </c>
      <c r="N10079" t="s">
        <v>32</v>
      </c>
      <c r="O10079">
        <v>719.49</v>
      </c>
      <c r="P10079" t="s">
        <v>2028</v>
      </c>
      <c r="Q10079" t="s">
        <v>2027</v>
      </c>
      <c r="R10079" t="s">
        <v>2031</v>
      </c>
      <c r="S10079" t="s">
        <v>1953</v>
      </c>
      <c r="T10079" t="s">
        <v>561</v>
      </c>
    </row>
    <row r="10080" spans="1:20">
      <c r="A10080" t="s">
        <v>2027</v>
      </c>
      <c r="B10080" t="s">
        <v>2028</v>
      </c>
      <c r="C10080" t="s">
        <v>2074</v>
      </c>
      <c r="D10080" t="s">
        <v>2075</v>
      </c>
      <c r="E10080" t="s">
        <v>600</v>
      </c>
      <c r="F10080" s="1">
        <v>41791</v>
      </c>
      <c r="G10080" t="s">
        <v>3202</v>
      </c>
      <c r="H10080">
        <v>201504</v>
      </c>
      <c r="I10080" t="s">
        <v>27</v>
      </c>
      <c r="J10080" t="s">
        <v>596</v>
      </c>
      <c r="K10080" t="s">
        <v>1135</v>
      </c>
      <c r="L10080" t="s">
        <v>1116</v>
      </c>
      <c r="M10080" t="s">
        <v>31</v>
      </c>
      <c r="N10080" t="s">
        <v>32</v>
      </c>
      <c r="O10080">
        <v>102.24000000000001</v>
      </c>
      <c r="P10080" t="s">
        <v>2028</v>
      </c>
      <c r="Q10080" t="s">
        <v>2027</v>
      </c>
      <c r="R10080" t="s">
        <v>2031</v>
      </c>
      <c r="S10080" t="s">
        <v>1953</v>
      </c>
      <c r="T10080" t="s">
        <v>561</v>
      </c>
    </row>
    <row r="10081" spans="1:20">
      <c r="A10081" t="s">
        <v>3110</v>
      </c>
      <c r="B10081" t="s">
        <v>3111</v>
      </c>
      <c r="C10081" t="s">
        <v>3112</v>
      </c>
      <c r="D10081" t="s">
        <v>3113</v>
      </c>
      <c r="E10081" t="s">
        <v>600</v>
      </c>
      <c r="F10081" s="1">
        <v>41244</v>
      </c>
      <c r="G10081" t="s">
        <v>3202</v>
      </c>
      <c r="H10081">
        <v>201504</v>
      </c>
      <c r="I10081" t="s">
        <v>1131</v>
      </c>
      <c r="J10081" t="s">
        <v>1122</v>
      </c>
      <c r="K10081" t="s">
        <v>1132</v>
      </c>
      <c r="L10081" t="s">
        <v>1124</v>
      </c>
      <c r="M10081" t="s">
        <v>31</v>
      </c>
      <c r="N10081" t="s">
        <v>32</v>
      </c>
      <c r="O10081">
        <v>7440.59</v>
      </c>
      <c r="P10081" t="s">
        <v>3111</v>
      </c>
      <c r="Q10081" t="s">
        <v>3110</v>
      </c>
      <c r="R10081" t="s">
        <v>3114</v>
      </c>
      <c r="S10081" t="s">
        <v>1953</v>
      </c>
      <c r="T10081" t="s">
        <v>561</v>
      </c>
    </row>
    <row r="10082" spans="1:20">
      <c r="A10082" t="s">
        <v>2078</v>
      </c>
      <c r="B10082" t="s">
        <v>2079</v>
      </c>
      <c r="C10082" t="s">
        <v>2080</v>
      </c>
      <c r="D10082" t="s">
        <v>2081</v>
      </c>
      <c r="E10082" t="s">
        <v>1850</v>
      </c>
      <c r="F10082" s="1">
        <v>41883</v>
      </c>
      <c r="G10082" t="s">
        <v>3202</v>
      </c>
      <c r="H10082">
        <v>201504</v>
      </c>
      <c r="I10082" t="s">
        <v>27</v>
      </c>
      <c r="J10082" t="s">
        <v>596</v>
      </c>
      <c r="K10082" t="s">
        <v>1856</v>
      </c>
      <c r="L10082" t="s">
        <v>2082</v>
      </c>
      <c r="M10082" t="s">
        <v>2083</v>
      </c>
      <c r="N10082" t="s">
        <v>32</v>
      </c>
      <c r="O10082">
        <v>467.6</v>
      </c>
      <c r="P10082" t="s">
        <v>2079</v>
      </c>
      <c r="Q10082" t="s">
        <v>2078</v>
      </c>
      <c r="R10082" t="s">
        <v>2084</v>
      </c>
      <c r="S10082" t="s">
        <v>1119</v>
      </c>
      <c r="T10082" t="s">
        <v>561</v>
      </c>
    </row>
    <row r="10083" spans="1:20">
      <c r="A10083" t="s">
        <v>2078</v>
      </c>
      <c r="B10083" t="s">
        <v>2079</v>
      </c>
      <c r="C10083" t="s">
        <v>2581</v>
      </c>
      <c r="D10083" t="s">
        <v>2582</v>
      </c>
      <c r="E10083" t="s">
        <v>1850</v>
      </c>
      <c r="F10083" s="1">
        <v>41883</v>
      </c>
      <c r="G10083" t="s">
        <v>3202</v>
      </c>
      <c r="H10083">
        <v>201504</v>
      </c>
      <c r="I10083" t="s">
        <v>27</v>
      </c>
      <c r="J10083" t="s">
        <v>596</v>
      </c>
      <c r="K10083" t="s">
        <v>1856</v>
      </c>
      <c r="L10083" t="s">
        <v>1894</v>
      </c>
      <c r="M10083" t="s">
        <v>1895</v>
      </c>
      <c r="N10083" t="s">
        <v>32</v>
      </c>
      <c r="O10083">
        <v>350.7</v>
      </c>
      <c r="P10083" t="s">
        <v>2079</v>
      </c>
      <c r="Q10083" t="s">
        <v>2078</v>
      </c>
      <c r="R10083" t="s">
        <v>2084</v>
      </c>
      <c r="S10083" t="s">
        <v>1119</v>
      </c>
      <c r="T10083" t="s">
        <v>561</v>
      </c>
    </row>
    <row r="10084" spans="1:20">
      <c r="A10084" t="s">
        <v>2078</v>
      </c>
      <c r="B10084" t="s">
        <v>2079</v>
      </c>
      <c r="C10084" t="s">
        <v>3115</v>
      </c>
      <c r="D10084" t="s">
        <v>3116</v>
      </c>
      <c r="E10084" t="s">
        <v>600</v>
      </c>
      <c r="F10084" s="1">
        <v>41760</v>
      </c>
      <c r="G10084" t="s">
        <v>3202</v>
      </c>
      <c r="H10084">
        <v>201504</v>
      </c>
      <c r="I10084" t="s">
        <v>1131</v>
      </c>
      <c r="J10084" t="s">
        <v>1122</v>
      </c>
      <c r="K10084" t="s">
        <v>1123</v>
      </c>
      <c r="L10084" t="s">
        <v>1124</v>
      </c>
      <c r="M10084" t="s">
        <v>31</v>
      </c>
      <c r="N10084" t="s">
        <v>32</v>
      </c>
      <c r="O10084">
        <v>2507.42</v>
      </c>
      <c r="P10084" t="s">
        <v>2079</v>
      </c>
      <c r="Q10084" t="s">
        <v>2078</v>
      </c>
      <c r="R10084" t="s">
        <v>2084</v>
      </c>
      <c r="S10084" t="s">
        <v>1119</v>
      </c>
      <c r="T10084" t="s">
        <v>561</v>
      </c>
    </row>
    <row r="10085" spans="1:20">
      <c r="A10085" t="s">
        <v>2078</v>
      </c>
      <c r="B10085" t="s">
        <v>2079</v>
      </c>
      <c r="C10085" t="s">
        <v>3115</v>
      </c>
      <c r="D10085" t="s">
        <v>3116</v>
      </c>
      <c r="E10085" t="s">
        <v>600</v>
      </c>
      <c r="F10085" s="1">
        <v>41760</v>
      </c>
      <c r="G10085" t="s">
        <v>3202</v>
      </c>
      <c r="H10085">
        <v>201504</v>
      </c>
      <c r="I10085" t="s">
        <v>1131</v>
      </c>
      <c r="J10085" t="s">
        <v>1122</v>
      </c>
      <c r="K10085" t="s">
        <v>1135</v>
      </c>
      <c r="L10085" t="s">
        <v>1124</v>
      </c>
      <c r="M10085" t="s">
        <v>31</v>
      </c>
      <c r="N10085" t="s">
        <v>32</v>
      </c>
      <c r="O10085">
        <v>126.52</v>
      </c>
      <c r="P10085" t="s">
        <v>2079</v>
      </c>
      <c r="Q10085" t="s">
        <v>2078</v>
      </c>
      <c r="R10085" t="s">
        <v>2084</v>
      </c>
      <c r="S10085" t="s">
        <v>1119</v>
      </c>
      <c r="T10085" t="s">
        <v>561</v>
      </c>
    </row>
    <row r="10086" spans="1:20">
      <c r="A10086" t="s">
        <v>2835</v>
      </c>
      <c r="B10086" t="s">
        <v>2079</v>
      </c>
      <c r="C10086" t="s">
        <v>3117</v>
      </c>
      <c r="D10086" t="s">
        <v>3118</v>
      </c>
      <c r="E10086" t="s">
        <v>600</v>
      </c>
      <c r="F10086" s="1">
        <v>41640</v>
      </c>
      <c r="G10086" t="s">
        <v>3202</v>
      </c>
      <c r="H10086">
        <v>201504</v>
      </c>
      <c r="I10086" t="s">
        <v>1131</v>
      </c>
      <c r="J10086" t="s">
        <v>1122</v>
      </c>
      <c r="K10086" t="s">
        <v>1123</v>
      </c>
      <c r="L10086" t="s">
        <v>1124</v>
      </c>
      <c r="M10086" t="s">
        <v>31</v>
      </c>
      <c r="N10086" t="s">
        <v>32</v>
      </c>
      <c r="O10086">
        <v>2498.89</v>
      </c>
      <c r="P10086" t="s">
        <v>2079</v>
      </c>
      <c r="Q10086" t="s">
        <v>2835</v>
      </c>
      <c r="R10086" t="s">
        <v>2084</v>
      </c>
      <c r="S10086" t="s">
        <v>1119</v>
      </c>
      <c r="T10086" t="s">
        <v>561</v>
      </c>
    </row>
    <row r="10087" spans="1:20">
      <c r="A10087" t="s">
        <v>2835</v>
      </c>
      <c r="B10087" t="s">
        <v>2079</v>
      </c>
      <c r="C10087" t="s">
        <v>3117</v>
      </c>
      <c r="D10087" t="s">
        <v>3118</v>
      </c>
      <c r="E10087" t="s">
        <v>600</v>
      </c>
      <c r="F10087" s="1">
        <v>41640</v>
      </c>
      <c r="G10087" t="s">
        <v>3202</v>
      </c>
      <c r="H10087">
        <v>201504</v>
      </c>
      <c r="I10087" t="s">
        <v>1131</v>
      </c>
      <c r="J10087" t="s">
        <v>1122</v>
      </c>
      <c r="K10087" t="s">
        <v>1135</v>
      </c>
      <c r="L10087" t="s">
        <v>1124</v>
      </c>
      <c r="M10087" t="s">
        <v>31</v>
      </c>
      <c r="N10087" t="s">
        <v>32</v>
      </c>
      <c r="O10087">
        <v>3381.81</v>
      </c>
      <c r="P10087" t="s">
        <v>2079</v>
      </c>
      <c r="Q10087" t="s">
        <v>2835</v>
      </c>
      <c r="R10087" t="s">
        <v>2084</v>
      </c>
      <c r="S10087" t="s">
        <v>1119</v>
      </c>
      <c r="T10087" t="s">
        <v>561</v>
      </c>
    </row>
    <row r="10088" spans="1:20">
      <c r="A10088" t="s">
        <v>2105</v>
      </c>
      <c r="B10088" t="s">
        <v>2106</v>
      </c>
      <c r="C10088" t="s">
        <v>2107</v>
      </c>
      <c r="D10088" t="s">
        <v>2108</v>
      </c>
      <c r="E10088" t="s">
        <v>600</v>
      </c>
      <c r="F10088" s="1">
        <v>40026</v>
      </c>
      <c r="G10088" t="s">
        <v>3202</v>
      </c>
      <c r="H10088">
        <v>201504</v>
      </c>
      <c r="I10088" t="s">
        <v>27</v>
      </c>
      <c r="J10088" t="s">
        <v>596</v>
      </c>
      <c r="K10088" t="s">
        <v>1132</v>
      </c>
      <c r="L10088" t="s">
        <v>1116</v>
      </c>
      <c r="M10088" t="s">
        <v>31</v>
      </c>
      <c r="N10088" t="s">
        <v>32</v>
      </c>
      <c r="O10088">
        <v>630.21</v>
      </c>
      <c r="P10088" t="s">
        <v>2106</v>
      </c>
      <c r="Q10088" t="s">
        <v>2105</v>
      </c>
      <c r="R10088" t="s">
        <v>2109</v>
      </c>
      <c r="S10088" t="s">
        <v>1119</v>
      </c>
      <c r="T10088" t="s">
        <v>592</v>
      </c>
    </row>
    <row r="10089" spans="1:20">
      <c r="A10089" t="s">
        <v>2105</v>
      </c>
      <c r="B10089" t="s">
        <v>2106</v>
      </c>
      <c r="C10089" t="s">
        <v>2107</v>
      </c>
      <c r="D10089" t="s">
        <v>2108</v>
      </c>
      <c r="E10089" t="s">
        <v>600</v>
      </c>
      <c r="F10089" s="1">
        <v>40026</v>
      </c>
      <c r="G10089" t="s">
        <v>3202</v>
      </c>
      <c r="H10089">
        <v>201504</v>
      </c>
      <c r="I10089" t="s">
        <v>27</v>
      </c>
      <c r="J10089" t="s">
        <v>596</v>
      </c>
      <c r="K10089" t="s">
        <v>601</v>
      </c>
      <c r="L10089" t="s">
        <v>1116</v>
      </c>
      <c r="M10089" t="s">
        <v>2110</v>
      </c>
      <c r="N10089" t="s">
        <v>32</v>
      </c>
      <c r="O10089">
        <v>1621.04</v>
      </c>
      <c r="P10089" t="s">
        <v>2106</v>
      </c>
      <c r="Q10089" t="s">
        <v>2105</v>
      </c>
      <c r="R10089" t="s">
        <v>2109</v>
      </c>
      <c r="S10089" t="s">
        <v>1119</v>
      </c>
      <c r="T10089" t="s">
        <v>592</v>
      </c>
    </row>
    <row r="10090" spans="1:20">
      <c r="A10090" t="s">
        <v>2105</v>
      </c>
      <c r="B10090" t="s">
        <v>2106</v>
      </c>
      <c r="C10090" t="s">
        <v>2107</v>
      </c>
      <c r="D10090" t="s">
        <v>2108</v>
      </c>
      <c r="E10090" t="s">
        <v>600</v>
      </c>
      <c r="F10090" s="1">
        <v>40026</v>
      </c>
      <c r="G10090" t="s">
        <v>3202</v>
      </c>
      <c r="H10090">
        <v>201504</v>
      </c>
      <c r="I10090" t="s">
        <v>27</v>
      </c>
      <c r="J10090" t="s">
        <v>596</v>
      </c>
      <c r="K10090" t="s">
        <v>601</v>
      </c>
      <c r="L10090" t="s">
        <v>1116</v>
      </c>
      <c r="M10090" t="s">
        <v>2111</v>
      </c>
      <c r="N10090" t="s">
        <v>32</v>
      </c>
      <c r="O10090">
        <v>405.26</v>
      </c>
      <c r="P10090" t="s">
        <v>2106</v>
      </c>
      <c r="Q10090" t="s">
        <v>2105</v>
      </c>
      <c r="R10090" t="s">
        <v>2109</v>
      </c>
      <c r="S10090" t="s">
        <v>1119</v>
      </c>
      <c r="T10090" t="s">
        <v>592</v>
      </c>
    </row>
    <row r="10091" spans="1:20">
      <c r="A10091" t="s">
        <v>2105</v>
      </c>
      <c r="B10091" t="s">
        <v>2106</v>
      </c>
      <c r="C10091" t="s">
        <v>2107</v>
      </c>
      <c r="D10091" t="s">
        <v>2108</v>
      </c>
      <c r="E10091" t="s">
        <v>600</v>
      </c>
      <c r="F10091" s="1">
        <v>40026</v>
      </c>
      <c r="G10091" t="s">
        <v>3202</v>
      </c>
      <c r="H10091">
        <v>201504</v>
      </c>
      <c r="I10091" t="s">
        <v>27</v>
      </c>
      <c r="J10091" t="s">
        <v>596</v>
      </c>
      <c r="K10091" t="s">
        <v>601</v>
      </c>
      <c r="L10091" t="s">
        <v>1116</v>
      </c>
      <c r="M10091" t="s">
        <v>2112</v>
      </c>
      <c r="N10091" t="s">
        <v>32</v>
      </c>
      <c r="O10091">
        <v>405.26</v>
      </c>
      <c r="P10091" t="s">
        <v>2106</v>
      </c>
      <c r="Q10091" t="s">
        <v>2105</v>
      </c>
      <c r="R10091" t="s">
        <v>2109</v>
      </c>
      <c r="S10091" t="s">
        <v>1119</v>
      </c>
      <c r="T10091" t="s">
        <v>592</v>
      </c>
    </row>
    <row r="10092" spans="1:20">
      <c r="A10092" t="s">
        <v>2105</v>
      </c>
      <c r="B10092" t="s">
        <v>2106</v>
      </c>
      <c r="C10092" t="s">
        <v>2107</v>
      </c>
      <c r="D10092" t="s">
        <v>2108</v>
      </c>
      <c r="E10092" t="s">
        <v>600</v>
      </c>
      <c r="F10092" s="1">
        <v>40026</v>
      </c>
      <c r="G10092" t="s">
        <v>3202</v>
      </c>
      <c r="H10092">
        <v>201504</v>
      </c>
      <c r="I10092" t="s">
        <v>27</v>
      </c>
      <c r="J10092" t="s">
        <v>596</v>
      </c>
      <c r="K10092" t="s">
        <v>601</v>
      </c>
      <c r="L10092" t="s">
        <v>1116</v>
      </c>
      <c r="M10092" t="s">
        <v>2113</v>
      </c>
      <c r="N10092" t="s">
        <v>32</v>
      </c>
      <c r="O10092">
        <v>2026.31</v>
      </c>
      <c r="P10092" t="s">
        <v>2106</v>
      </c>
      <c r="Q10092" t="s">
        <v>2105</v>
      </c>
      <c r="R10092" t="s">
        <v>2109</v>
      </c>
      <c r="S10092" t="s">
        <v>1119</v>
      </c>
      <c r="T10092" t="s">
        <v>592</v>
      </c>
    </row>
    <row r="10093" spans="1:20">
      <c r="A10093" t="s">
        <v>2105</v>
      </c>
      <c r="B10093" t="s">
        <v>2106</v>
      </c>
      <c r="C10093" t="s">
        <v>2107</v>
      </c>
      <c r="D10093" t="s">
        <v>2108</v>
      </c>
      <c r="E10093" t="s">
        <v>600</v>
      </c>
      <c r="F10093" s="1">
        <v>40026</v>
      </c>
      <c r="G10093" t="s">
        <v>3202</v>
      </c>
      <c r="H10093">
        <v>201504</v>
      </c>
      <c r="I10093" t="s">
        <v>27</v>
      </c>
      <c r="J10093" t="s">
        <v>596</v>
      </c>
      <c r="K10093" t="s">
        <v>601</v>
      </c>
      <c r="L10093" t="s">
        <v>1116</v>
      </c>
      <c r="M10093" t="s">
        <v>2114</v>
      </c>
      <c r="N10093" t="s">
        <v>32</v>
      </c>
      <c r="O10093">
        <v>1215.79</v>
      </c>
      <c r="P10093" t="s">
        <v>2106</v>
      </c>
      <c r="Q10093" t="s">
        <v>2105</v>
      </c>
      <c r="R10093" t="s">
        <v>2109</v>
      </c>
      <c r="S10093" t="s">
        <v>1119</v>
      </c>
      <c r="T10093" t="s">
        <v>592</v>
      </c>
    </row>
    <row r="10094" spans="1:20">
      <c r="A10094" t="s">
        <v>2105</v>
      </c>
      <c r="B10094" t="s">
        <v>2106</v>
      </c>
      <c r="C10094" t="s">
        <v>2107</v>
      </c>
      <c r="D10094" t="s">
        <v>2108</v>
      </c>
      <c r="E10094" t="s">
        <v>600</v>
      </c>
      <c r="F10094" s="1">
        <v>40026</v>
      </c>
      <c r="G10094" t="s">
        <v>3202</v>
      </c>
      <c r="H10094">
        <v>201504</v>
      </c>
      <c r="I10094" t="s">
        <v>27</v>
      </c>
      <c r="J10094" t="s">
        <v>596</v>
      </c>
      <c r="K10094" t="s">
        <v>601</v>
      </c>
      <c r="L10094" t="s">
        <v>1116</v>
      </c>
      <c r="M10094" t="s">
        <v>2115</v>
      </c>
      <c r="N10094" t="s">
        <v>32</v>
      </c>
      <c r="O10094">
        <v>2431.58</v>
      </c>
      <c r="P10094" t="s">
        <v>2106</v>
      </c>
      <c r="Q10094" t="s">
        <v>2105</v>
      </c>
      <c r="R10094" t="s">
        <v>2109</v>
      </c>
      <c r="S10094" t="s">
        <v>1119</v>
      </c>
      <c r="T10094" t="s">
        <v>592</v>
      </c>
    </row>
    <row r="10095" spans="1:20">
      <c r="A10095" t="s">
        <v>2841</v>
      </c>
      <c r="B10095" t="s">
        <v>2117</v>
      </c>
      <c r="C10095" t="s">
        <v>2842</v>
      </c>
      <c r="D10095" t="s">
        <v>2843</v>
      </c>
      <c r="E10095" t="s">
        <v>600</v>
      </c>
      <c r="F10095" s="1">
        <v>40991</v>
      </c>
      <c r="G10095" t="s">
        <v>3202</v>
      </c>
      <c r="H10095">
        <v>201504</v>
      </c>
      <c r="I10095" t="s">
        <v>1131</v>
      </c>
      <c r="J10095" t="s">
        <v>1122</v>
      </c>
      <c r="K10095" t="s">
        <v>1123</v>
      </c>
      <c r="L10095" t="s">
        <v>1124</v>
      </c>
      <c r="M10095" t="s">
        <v>31</v>
      </c>
      <c r="N10095" t="s">
        <v>32</v>
      </c>
      <c r="O10095">
        <v>1883043.1099999999</v>
      </c>
      <c r="P10095" t="s">
        <v>2117</v>
      </c>
      <c r="Q10095" t="s">
        <v>2841</v>
      </c>
      <c r="R10095" t="s">
        <v>2120</v>
      </c>
      <c r="S10095" t="s">
        <v>1953</v>
      </c>
      <c r="T10095" t="s">
        <v>592</v>
      </c>
    </row>
    <row r="10096" spans="1:20">
      <c r="A10096" t="s">
        <v>2841</v>
      </c>
      <c r="B10096" t="s">
        <v>2117</v>
      </c>
      <c r="C10096" t="s">
        <v>2842</v>
      </c>
      <c r="D10096" t="s">
        <v>2843</v>
      </c>
      <c r="E10096" t="s">
        <v>600</v>
      </c>
      <c r="F10096" s="1">
        <v>40991</v>
      </c>
      <c r="G10096" t="s">
        <v>3202</v>
      </c>
      <c r="H10096">
        <v>201504</v>
      </c>
      <c r="I10096" t="s">
        <v>1131</v>
      </c>
      <c r="J10096" t="s">
        <v>1122</v>
      </c>
      <c r="K10096" t="s">
        <v>1135</v>
      </c>
      <c r="L10096" t="s">
        <v>1124</v>
      </c>
      <c r="M10096" t="s">
        <v>31</v>
      </c>
      <c r="N10096" t="s">
        <v>32</v>
      </c>
      <c r="O10096">
        <v>185803.96</v>
      </c>
      <c r="P10096" t="s">
        <v>2117</v>
      </c>
      <c r="Q10096" t="s">
        <v>2841</v>
      </c>
      <c r="R10096" t="s">
        <v>2120</v>
      </c>
      <c r="S10096" t="s">
        <v>1953</v>
      </c>
      <c r="T10096" t="s">
        <v>592</v>
      </c>
    </row>
    <row r="10097" spans="1:20">
      <c r="A10097" t="s">
        <v>2844</v>
      </c>
      <c r="B10097" t="s">
        <v>2117</v>
      </c>
      <c r="C10097" t="s">
        <v>2847</v>
      </c>
      <c r="D10097" t="s">
        <v>2848</v>
      </c>
      <c r="E10097" t="s">
        <v>600</v>
      </c>
      <c r="F10097" s="1">
        <v>41061</v>
      </c>
      <c r="G10097" t="s">
        <v>3202</v>
      </c>
      <c r="H10097">
        <v>201504</v>
      </c>
      <c r="I10097" t="s">
        <v>1131</v>
      </c>
      <c r="J10097" t="s">
        <v>1122</v>
      </c>
      <c r="K10097" t="s">
        <v>1123</v>
      </c>
      <c r="L10097" t="s">
        <v>1124</v>
      </c>
      <c r="M10097" t="s">
        <v>31</v>
      </c>
      <c r="N10097" t="s">
        <v>32</v>
      </c>
      <c r="O10097">
        <v>88070.49</v>
      </c>
      <c r="P10097" t="s">
        <v>2117</v>
      </c>
      <c r="Q10097" t="s">
        <v>2844</v>
      </c>
      <c r="R10097" t="s">
        <v>2120</v>
      </c>
      <c r="S10097" t="s">
        <v>1953</v>
      </c>
      <c r="T10097" t="s">
        <v>592</v>
      </c>
    </row>
    <row r="10098" spans="1:20">
      <c r="A10098" t="s">
        <v>2844</v>
      </c>
      <c r="B10098" t="s">
        <v>2117</v>
      </c>
      <c r="C10098" t="s">
        <v>2847</v>
      </c>
      <c r="D10098" t="s">
        <v>2848</v>
      </c>
      <c r="E10098" t="s">
        <v>600</v>
      </c>
      <c r="F10098" s="1">
        <v>41061</v>
      </c>
      <c r="G10098" t="s">
        <v>3202</v>
      </c>
      <c r="H10098">
        <v>201504</v>
      </c>
      <c r="I10098" t="s">
        <v>1131</v>
      </c>
      <c r="J10098" t="s">
        <v>1122</v>
      </c>
      <c r="K10098" t="s">
        <v>1135</v>
      </c>
      <c r="L10098" t="s">
        <v>1124</v>
      </c>
      <c r="M10098" t="s">
        <v>31</v>
      </c>
      <c r="N10098" t="s">
        <v>32</v>
      </c>
      <c r="O10098">
        <v>10211.25</v>
      </c>
      <c r="P10098" t="s">
        <v>2117</v>
      </c>
      <c r="Q10098" t="s">
        <v>2844</v>
      </c>
      <c r="R10098" t="s">
        <v>2120</v>
      </c>
      <c r="S10098" t="s">
        <v>1953</v>
      </c>
      <c r="T10098" t="s">
        <v>592</v>
      </c>
    </row>
    <row r="10099" spans="1:20">
      <c r="A10099" t="s">
        <v>2121</v>
      </c>
      <c r="B10099" t="s">
        <v>2122</v>
      </c>
      <c r="C10099" t="s">
        <v>3119</v>
      </c>
      <c r="D10099" t="s">
        <v>3120</v>
      </c>
      <c r="E10099" t="s">
        <v>600</v>
      </c>
      <c r="F10099" s="1">
        <v>40544</v>
      </c>
      <c r="G10099" t="s">
        <v>3202</v>
      </c>
      <c r="H10099">
        <v>201504</v>
      </c>
      <c r="I10099" t="s">
        <v>27</v>
      </c>
      <c r="J10099" t="s">
        <v>28</v>
      </c>
      <c r="K10099" t="s">
        <v>601</v>
      </c>
      <c r="L10099" t="s">
        <v>30</v>
      </c>
      <c r="M10099" t="s">
        <v>2130</v>
      </c>
      <c r="N10099" t="s">
        <v>32</v>
      </c>
      <c r="O10099">
        <v>1740.57</v>
      </c>
      <c r="P10099" t="s">
        <v>2122</v>
      </c>
      <c r="Q10099" t="s">
        <v>2121</v>
      </c>
      <c r="R10099" t="s">
        <v>2126</v>
      </c>
      <c r="S10099" t="s">
        <v>1119</v>
      </c>
      <c r="T10099" t="s">
        <v>592</v>
      </c>
    </row>
    <row r="10100" spans="1:20">
      <c r="A10100" t="s">
        <v>2121</v>
      </c>
      <c r="B10100" t="s">
        <v>2122</v>
      </c>
      <c r="C10100" t="s">
        <v>3306</v>
      </c>
      <c r="D10100" t="s">
        <v>3307</v>
      </c>
      <c r="E10100" t="s">
        <v>600</v>
      </c>
      <c r="F10100" s="1">
        <v>40544</v>
      </c>
      <c r="G10100" t="s">
        <v>3202</v>
      </c>
      <c r="H10100">
        <v>201504</v>
      </c>
      <c r="I10100" t="s">
        <v>27</v>
      </c>
      <c r="J10100" t="s">
        <v>28</v>
      </c>
      <c r="K10100" t="s">
        <v>601</v>
      </c>
      <c r="L10100" t="s">
        <v>30</v>
      </c>
      <c r="M10100" t="s">
        <v>2133</v>
      </c>
      <c r="N10100" t="s">
        <v>32</v>
      </c>
      <c r="O10100">
        <v>176399.37</v>
      </c>
      <c r="P10100" t="s">
        <v>2122</v>
      </c>
      <c r="Q10100" t="s">
        <v>2121</v>
      </c>
      <c r="R10100" t="s">
        <v>2126</v>
      </c>
      <c r="S10100" t="s">
        <v>1119</v>
      </c>
      <c r="T10100" t="s">
        <v>592</v>
      </c>
    </row>
    <row r="10101" spans="1:20">
      <c r="A10101" t="s">
        <v>2147</v>
      </c>
      <c r="B10101" t="s">
        <v>2148</v>
      </c>
      <c r="C10101" t="s">
        <v>2149</v>
      </c>
      <c r="D10101" t="s">
        <v>2150</v>
      </c>
      <c r="E10101" t="s">
        <v>600</v>
      </c>
      <c r="F10101" s="1">
        <v>41244</v>
      </c>
      <c r="G10101" t="s">
        <v>3202</v>
      </c>
      <c r="H10101">
        <v>201504</v>
      </c>
      <c r="I10101" t="s">
        <v>1131</v>
      </c>
      <c r="J10101" t="s">
        <v>1122</v>
      </c>
      <c r="K10101" t="s">
        <v>1123</v>
      </c>
      <c r="L10101" t="s">
        <v>1124</v>
      </c>
      <c r="M10101" t="s">
        <v>31</v>
      </c>
      <c r="N10101" t="s">
        <v>32</v>
      </c>
      <c r="O10101">
        <v>511.28000000000003</v>
      </c>
      <c r="P10101" t="s">
        <v>2148</v>
      </c>
      <c r="Q10101" t="s">
        <v>2147</v>
      </c>
      <c r="R10101" t="s">
        <v>2151</v>
      </c>
      <c r="S10101" t="s">
        <v>1953</v>
      </c>
      <c r="T10101" t="s">
        <v>592</v>
      </c>
    </row>
    <row r="10102" spans="1:20">
      <c r="A10102" t="s">
        <v>2147</v>
      </c>
      <c r="B10102" t="s">
        <v>2148</v>
      </c>
      <c r="C10102" t="s">
        <v>2149</v>
      </c>
      <c r="D10102" t="s">
        <v>2150</v>
      </c>
      <c r="E10102" t="s">
        <v>600</v>
      </c>
      <c r="F10102" s="1">
        <v>41244</v>
      </c>
      <c r="G10102" t="s">
        <v>3202</v>
      </c>
      <c r="H10102">
        <v>201504</v>
      </c>
      <c r="I10102" t="s">
        <v>1131</v>
      </c>
      <c r="J10102" t="s">
        <v>1122</v>
      </c>
      <c r="K10102" t="s">
        <v>1135</v>
      </c>
      <c r="L10102" t="s">
        <v>1124</v>
      </c>
      <c r="M10102" t="s">
        <v>31</v>
      </c>
      <c r="N10102" t="s">
        <v>32</v>
      </c>
      <c r="O10102">
        <v>170.43</v>
      </c>
      <c r="P10102" t="s">
        <v>2148</v>
      </c>
      <c r="Q10102" t="s">
        <v>2147</v>
      </c>
      <c r="R10102" t="s">
        <v>2151</v>
      </c>
      <c r="S10102" t="s">
        <v>1953</v>
      </c>
      <c r="T10102" t="s">
        <v>592</v>
      </c>
    </row>
    <row r="10103" spans="1:20">
      <c r="A10103" t="s">
        <v>3308</v>
      </c>
      <c r="B10103" t="s">
        <v>3309</v>
      </c>
      <c r="C10103" t="s">
        <v>3310</v>
      </c>
      <c r="D10103" t="s">
        <v>3311</v>
      </c>
      <c r="E10103" t="s">
        <v>1850</v>
      </c>
      <c r="F10103" s="1">
        <v>41883</v>
      </c>
      <c r="G10103" t="s">
        <v>3202</v>
      </c>
      <c r="H10103">
        <v>201504</v>
      </c>
      <c r="I10103" t="s">
        <v>27</v>
      </c>
      <c r="J10103" t="s">
        <v>596</v>
      </c>
      <c r="K10103" t="s">
        <v>1879</v>
      </c>
      <c r="L10103" t="s">
        <v>2216</v>
      </c>
      <c r="M10103" t="s">
        <v>2217</v>
      </c>
      <c r="N10103" t="s">
        <v>32</v>
      </c>
      <c r="O10103">
        <v>69228.460000000006</v>
      </c>
      <c r="P10103" t="s">
        <v>3309</v>
      </c>
      <c r="Q10103" t="s">
        <v>3308</v>
      </c>
      <c r="R10103" t="s">
        <v>3312</v>
      </c>
      <c r="S10103" t="s">
        <v>1847</v>
      </c>
      <c r="T10103" t="s">
        <v>35</v>
      </c>
    </row>
    <row r="10104" spans="1:20">
      <c r="A10104" t="s">
        <v>2157</v>
      </c>
      <c r="B10104" t="s">
        <v>2158</v>
      </c>
      <c r="C10104" t="s">
        <v>3313</v>
      </c>
      <c r="D10104" t="s">
        <v>3314</v>
      </c>
      <c r="E10104" t="s">
        <v>600</v>
      </c>
      <c r="F10104" s="1">
        <v>41730</v>
      </c>
      <c r="G10104" t="s">
        <v>3202</v>
      </c>
      <c r="H10104">
        <v>201504</v>
      </c>
      <c r="I10104" t="s">
        <v>27</v>
      </c>
      <c r="J10104" t="s">
        <v>28</v>
      </c>
      <c r="K10104" t="s">
        <v>2294</v>
      </c>
      <c r="L10104" t="s">
        <v>30</v>
      </c>
      <c r="M10104" t="s">
        <v>2863</v>
      </c>
      <c r="N10104" t="s">
        <v>32</v>
      </c>
      <c r="O10104">
        <v>78637.33</v>
      </c>
      <c r="P10104" t="s">
        <v>2158</v>
      </c>
      <c r="Q10104" t="s">
        <v>2157</v>
      </c>
      <c r="R10104" t="s">
        <v>2161</v>
      </c>
      <c r="S10104" t="s">
        <v>1119</v>
      </c>
      <c r="T10104" t="s">
        <v>35</v>
      </c>
    </row>
    <row r="10105" spans="1:20">
      <c r="A10105" t="s">
        <v>3315</v>
      </c>
      <c r="B10105" t="s">
        <v>2169</v>
      </c>
      <c r="C10105" t="s">
        <v>3316</v>
      </c>
      <c r="D10105" t="s">
        <v>3317</v>
      </c>
      <c r="E10105" t="s">
        <v>1850</v>
      </c>
      <c r="F10105" s="1">
        <v>41821</v>
      </c>
      <c r="G10105" t="s">
        <v>3202</v>
      </c>
      <c r="H10105">
        <v>201504</v>
      </c>
      <c r="I10105" t="s">
        <v>27</v>
      </c>
      <c r="J10105" t="s">
        <v>596</v>
      </c>
      <c r="K10105" t="s">
        <v>3318</v>
      </c>
      <c r="L10105" t="s">
        <v>2082</v>
      </c>
      <c r="M10105" t="s">
        <v>2083</v>
      </c>
      <c r="N10105" t="s">
        <v>32</v>
      </c>
      <c r="O10105">
        <v>69310.28</v>
      </c>
      <c r="P10105" t="s">
        <v>2169</v>
      </c>
      <c r="Q10105" t="s">
        <v>3315</v>
      </c>
      <c r="R10105" t="s">
        <v>2173</v>
      </c>
      <c r="S10105" t="s">
        <v>1847</v>
      </c>
      <c r="T10105" t="s">
        <v>35</v>
      </c>
    </row>
    <row r="10106" spans="1:20">
      <c r="A10106" t="s">
        <v>2196</v>
      </c>
      <c r="B10106" t="s">
        <v>2169</v>
      </c>
      <c r="C10106" t="s">
        <v>3319</v>
      </c>
      <c r="D10106" t="s">
        <v>3320</v>
      </c>
      <c r="E10106" t="s">
        <v>1850</v>
      </c>
      <c r="F10106" s="1">
        <v>41640</v>
      </c>
      <c r="G10106" t="s">
        <v>3202</v>
      </c>
      <c r="H10106">
        <v>201504</v>
      </c>
      <c r="I10106" t="s">
        <v>27</v>
      </c>
      <c r="J10106" t="s">
        <v>596</v>
      </c>
      <c r="K10106" t="s">
        <v>3318</v>
      </c>
      <c r="L10106" t="s">
        <v>3321</v>
      </c>
      <c r="M10106" t="s">
        <v>3322</v>
      </c>
      <c r="N10106" t="s">
        <v>32</v>
      </c>
      <c r="O10106">
        <v>30922.62</v>
      </c>
      <c r="P10106" t="s">
        <v>2169</v>
      </c>
      <c r="Q10106" t="s">
        <v>2196</v>
      </c>
      <c r="R10106" t="s">
        <v>2173</v>
      </c>
      <c r="S10106" t="s">
        <v>1847</v>
      </c>
      <c r="T10106" t="s">
        <v>35</v>
      </c>
    </row>
    <row r="10107" spans="1:20">
      <c r="A10107" t="s">
        <v>2176</v>
      </c>
      <c r="B10107" t="s">
        <v>2169</v>
      </c>
      <c r="C10107" t="s">
        <v>3323</v>
      </c>
      <c r="D10107" t="s">
        <v>3324</v>
      </c>
      <c r="E10107" t="s">
        <v>1850</v>
      </c>
      <c r="F10107" s="1">
        <v>41883</v>
      </c>
      <c r="G10107" t="s">
        <v>3202</v>
      </c>
      <c r="H10107">
        <v>201504</v>
      </c>
      <c r="I10107" t="s">
        <v>27</v>
      </c>
      <c r="J10107" t="s">
        <v>596</v>
      </c>
      <c r="K10107" t="s">
        <v>2166</v>
      </c>
      <c r="L10107" t="s">
        <v>2204</v>
      </c>
      <c r="M10107" t="s">
        <v>2205</v>
      </c>
      <c r="N10107" t="s">
        <v>32</v>
      </c>
      <c r="O10107">
        <v>6913.1</v>
      </c>
      <c r="P10107" t="s">
        <v>2169</v>
      </c>
      <c r="Q10107" t="s">
        <v>2176</v>
      </c>
      <c r="R10107" t="s">
        <v>2173</v>
      </c>
      <c r="S10107" t="s">
        <v>1847</v>
      </c>
      <c r="T10107" t="s">
        <v>35</v>
      </c>
    </row>
    <row r="10108" spans="1:20">
      <c r="A10108" t="s">
        <v>2212</v>
      </c>
      <c r="B10108" t="s">
        <v>2213</v>
      </c>
      <c r="C10108" t="s">
        <v>2214</v>
      </c>
      <c r="D10108" t="s">
        <v>2215</v>
      </c>
      <c r="E10108" t="s">
        <v>1827</v>
      </c>
      <c r="F10108" s="1">
        <v>41974</v>
      </c>
      <c r="G10108" t="s">
        <v>3202</v>
      </c>
      <c r="H10108">
        <v>201504</v>
      </c>
      <c r="I10108" t="s">
        <v>27</v>
      </c>
      <c r="J10108" t="s">
        <v>596</v>
      </c>
      <c r="K10108" t="s">
        <v>2166</v>
      </c>
      <c r="L10108" t="s">
        <v>2216</v>
      </c>
      <c r="M10108" t="s">
        <v>2217</v>
      </c>
      <c r="N10108" t="s">
        <v>32</v>
      </c>
      <c r="O10108">
        <v>50.24</v>
      </c>
      <c r="P10108" t="s">
        <v>2213</v>
      </c>
      <c r="Q10108" t="s">
        <v>2212</v>
      </c>
      <c r="R10108" t="s">
        <v>2218</v>
      </c>
      <c r="S10108" t="s">
        <v>1847</v>
      </c>
      <c r="T10108" t="s">
        <v>35</v>
      </c>
    </row>
    <row r="10109" spans="1:20">
      <c r="A10109" t="s">
        <v>2212</v>
      </c>
      <c r="B10109" t="s">
        <v>2213</v>
      </c>
      <c r="C10109" t="s">
        <v>2219</v>
      </c>
      <c r="D10109" t="s">
        <v>2220</v>
      </c>
      <c r="E10109" t="s">
        <v>1827</v>
      </c>
      <c r="F10109" s="1">
        <v>41974</v>
      </c>
      <c r="G10109" t="s">
        <v>3202</v>
      </c>
      <c r="H10109">
        <v>201504</v>
      </c>
      <c r="I10109" t="s">
        <v>27</v>
      </c>
      <c r="J10109" t="s">
        <v>596</v>
      </c>
      <c r="K10109" t="s">
        <v>2166</v>
      </c>
      <c r="L10109" t="s">
        <v>2216</v>
      </c>
      <c r="M10109" t="s">
        <v>2217</v>
      </c>
      <c r="N10109" t="s">
        <v>32</v>
      </c>
      <c r="O10109">
        <v>147.38</v>
      </c>
      <c r="P10109" t="s">
        <v>2213</v>
      </c>
      <c r="Q10109" t="s">
        <v>2212</v>
      </c>
      <c r="R10109" t="s">
        <v>2218</v>
      </c>
      <c r="S10109" t="s">
        <v>1847</v>
      </c>
      <c r="T10109" t="s">
        <v>35</v>
      </c>
    </row>
    <row r="10110" spans="1:20">
      <c r="A10110" t="s">
        <v>2212</v>
      </c>
      <c r="B10110" t="s">
        <v>2213</v>
      </c>
      <c r="C10110" t="s">
        <v>2228</v>
      </c>
      <c r="D10110" t="s">
        <v>2229</v>
      </c>
      <c r="E10110" t="s">
        <v>1850</v>
      </c>
      <c r="F10110" s="1">
        <v>41061</v>
      </c>
      <c r="G10110" t="s">
        <v>3202</v>
      </c>
      <c r="H10110">
        <v>201504</v>
      </c>
      <c r="I10110" t="s">
        <v>27</v>
      </c>
      <c r="J10110" t="s">
        <v>596</v>
      </c>
      <c r="K10110" t="s">
        <v>2223</v>
      </c>
      <c r="L10110" t="s">
        <v>2216</v>
      </c>
      <c r="M10110" t="s">
        <v>2217</v>
      </c>
      <c r="N10110" t="s">
        <v>32</v>
      </c>
      <c r="O10110">
        <v>177.15</v>
      </c>
      <c r="P10110" t="s">
        <v>2213</v>
      </c>
      <c r="Q10110" t="s">
        <v>2212</v>
      </c>
      <c r="R10110" t="s">
        <v>2218</v>
      </c>
      <c r="S10110" t="s">
        <v>1847</v>
      </c>
      <c r="T10110" t="s">
        <v>35</v>
      </c>
    </row>
    <row r="10111" spans="1:20">
      <c r="A10111" t="s">
        <v>2232</v>
      </c>
      <c r="B10111" t="s">
        <v>2233</v>
      </c>
      <c r="C10111" t="s">
        <v>3131</v>
      </c>
      <c r="D10111" t="s">
        <v>3132</v>
      </c>
      <c r="E10111" t="s">
        <v>600</v>
      </c>
      <c r="F10111" s="1">
        <v>41640</v>
      </c>
      <c r="G10111" t="s">
        <v>3202</v>
      </c>
      <c r="H10111">
        <v>201504</v>
      </c>
      <c r="I10111" t="s">
        <v>213</v>
      </c>
      <c r="J10111" t="s">
        <v>253</v>
      </c>
      <c r="K10111" t="s">
        <v>3133</v>
      </c>
      <c r="L10111" t="s">
        <v>254</v>
      </c>
      <c r="M10111" t="s">
        <v>31</v>
      </c>
      <c r="N10111" t="s">
        <v>32</v>
      </c>
      <c r="O10111">
        <v>115.03</v>
      </c>
      <c r="P10111" t="s">
        <v>2233</v>
      </c>
      <c r="Q10111" t="s">
        <v>2232</v>
      </c>
      <c r="R10111" t="s">
        <v>2236</v>
      </c>
      <c r="S10111" t="s">
        <v>2237</v>
      </c>
      <c r="T10111" t="s">
        <v>561</v>
      </c>
    </row>
    <row r="10112" spans="1:20">
      <c r="A10112" t="s">
        <v>2232</v>
      </c>
      <c r="B10112" t="s">
        <v>2233</v>
      </c>
      <c r="C10112" t="s">
        <v>3325</v>
      </c>
      <c r="D10112" t="s">
        <v>3326</v>
      </c>
      <c r="E10112" t="s">
        <v>600</v>
      </c>
      <c r="F10112" s="1">
        <v>41640</v>
      </c>
      <c r="G10112" t="s">
        <v>3202</v>
      </c>
      <c r="H10112">
        <v>201504</v>
      </c>
      <c r="I10112" t="s">
        <v>1131</v>
      </c>
      <c r="J10112" t="s">
        <v>596</v>
      </c>
      <c r="K10112" t="s">
        <v>2240</v>
      </c>
      <c r="L10112" t="s">
        <v>1116</v>
      </c>
      <c r="M10112" t="s">
        <v>31</v>
      </c>
      <c r="N10112" t="s">
        <v>48</v>
      </c>
      <c r="O10112">
        <v>75428.72</v>
      </c>
      <c r="P10112" t="s">
        <v>2233</v>
      </c>
      <c r="Q10112" t="s">
        <v>2232</v>
      </c>
      <c r="R10112" t="s">
        <v>2236</v>
      </c>
      <c r="S10112" t="s">
        <v>2237</v>
      </c>
      <c r="T10112" t="s">
        <v>561</v>
      </c>
    </row>
    <row r="10113" spans="1:20">
      <c r="A10113" t="s">
        <v>2232</v>
      </c>
      <c r="B10113" t="s">
        <v>2233</v>
      </c>
      <c r="C10113" t="s">
        <v>3325</v>
      </c>
      <c r="D10113" t="s">
        <v>3326</v>
      </c>
      <c r="E10113" t="s">
        <v>600</v>
      </c>
      <c r="F10113" s="1">
        <v>41640</v>
      </c>
      <c r="G10113" t="s">
        <v>3202</v>
      </c>
      <c r="H10113">
        <v>201504</v>
      </c>
      <c r="I10113" t="s">
        <v>1131</v>
      </c>
      <c r="J10113" t="s">
        <v>596</v>
      </c>
      <c r="K10113" t="s">
        <v>2240</v>
      </c>
      <c r="L10113" t="s">
        <v>1116</v>
      </c>
      <c r="M10113" t="s">
        <v>31</v>
      </c>
      <c r="N10113" t="s">
        <v>49</v>
      </c>
      <c r="O10113">
        <v>-75428.72</v>
      </c>
      <c r="P10113" t="s">
        <v>2233</v>
      </c>
      <c r="Q10113" t="s">
        <v>2232</v>
      </c>
      <c r="R10113" t="s">
        <v>2236</v>
      </c>
      <c r="S10113" t="s">
        <v>2237</v>
      </c>
      <c r="T10113" t="s">
        <v>561</v>
      </c>
    </row>
    <row r="10114" spans="1:20">
      <c r="A10114" t="s">
        <v>2232</v>
      </c>
      <c r="B10114" t="s">
        <v>2233</v>
      </c>
      <c r="C10114" t="s">
        <v>3327</v>
      </c>
      <c r="D10114" t="s">
        <v>3328</v>
      </c>
      <c r="E10114" t="s">
        <v>600</v>
      </c>
      <c r="F10114" s="1">
        <v>41640</v>
      </c>
      <c r="G10114" t="s">
        <v>3202</v>
      </c>
      <c r="H10114">
        <v>201504</v>
      </c>
      <c r="I10114" t="s">
        <v>27</v>
      </c>
      <c r="J10114" t="s">
        <v>596</v>
      </c>
      <c r="K10114" t="s">
        <v>2240</v>
      </c>
      <c r="L10114" t="s">
        <v>1116</v>
      </c>
      <c r="M10114" t="s">
        <v>31</v>
      </c>
      <c r="N10114" t="s">
        <v>32</v>
      </c>
      <c r="O10114">
        <v>65387.08</v>
      </c>
      <c r="P10114" t="s">
        <v>2233</v>
      </c>
      <c r="Q10114" t="s">
        <v>2232</v>
      </c>
      <c r="R10114" t="s">
        <v>2236</v>
      </c>
      <c r="S10114" t="s">
        <v>2237</v>
      </c>
      <c r="T10114" t="s">
        <v>561</v>
      </c>
    </row>
    <row r="10115" spans="1:20">
      <c r="A10115" t="s">
        <v>2232</v>
      </c>
      <c r="B10115" t="s">
        <v>2233</v>
      </c>
      <c r="C10115" t="s">
        <v>3329</v>
      </c>
      <c r="D10115" t="s">
        <v>3330</v>
      </c>
      <c r="E10115" t="s">
        <v>600</v>
      </c>
      <c r="F10115" s="1">
        <v>41640</v>
      </c>
      <c r="G10115" t="s">
        <v>3202</v>
      </c>
      <c r="H10115">
        <v>201504</v>
      </c>
      <c r="I10115" t="s">
        <v>27</v>
      </c>
      <c r="J10115" t="s">
        <v>596</v>
      </c>
      <c r="K10115" t="s">
        <v>2240</v>
      </c>
      <c r="L10115" t="s">
        <v>1116</v>
      </c>
      <c r="M10115" t="s">
        <v>31</v>
      </c>
      <c r="N10115" t="s">
        <v>32</v>
      </c>
      <c r="O10115">
        <v>42316.13</v>
      </c>
      <c r="P10115" t="s">
        <v>2233</v>
      </c>
      <c r="Q10115" t="s">
        <v>2232</v>
      </c>
      <c r="R10115" t="s">
        <v>2236</v>
      </c>
      <c r="S10115" t="s">
        <v>2237</v>
      </c>
      <c r="T10115" t="s">
        <v>561</v>
      </c>
    </row>
    <row r="10116" spans="1:20">
      <c r="A10116" t="s">
        <v>2232</v>
      </c>
      <c r="B10116" t="s">
        <v>2233</v>
      </c>
      <c r="C10116" t="s">
        <v>3331</v>
      </c>
      <c r="D10116" t="s">
        <v>3332</v>
      </c>
      <c r="E10116" t="s">
        <v>600</v>
      </c>
      <c r="F10116" s="1">
        <v>41730</v>
      </c>
      <c r="G10116" t="s">
        <v>3202</v>
      </c>
      <c r="H10116">
        <v>201504</v>
      </c>
      <c r="I10116" t="s">
        <v>27</v>
      </c>
      <c r="J10116" t="s">
        <v>596</v>
      </c>
      <c r="K10116" t="s">
        <v>2240</v>
      </c>
      <c r="L10116" t="s">
        <v>1116</v>
      </c>
      <c r="M10116" t="s">
        <v>31</v>
      </c>
      <c r="N10116" t="s">
        <v>32</v>
      </c>
      <c r="O10116">
        <v>55754.57</v>
      </c>
      <c r="P10116" t="s">
        <v>2233</v>
      </c>
      <c r="Q10116" t="s">
        <v>2232</v>
      </c>
      <c r="R10116" t="s">
        <v>2236</v>
      </c>
      <c r="S10116" t="s">
        <v>2237</v>
      </c>
      <c r="T10116" t="s">
        <v>561</v>
      </c>
    </row>
    <row r="10117" spans="1:20">
      <c r="A10117" t="s">
        <v>2232</v>
      </c>
      <c r="B10117" t="s">
        <v>2233</v>
      </c>
      <c r="C10117" t="s">
        <v>3333</v>
      </c>
      <c r="D10117" t="s">
        <v>3334</v>
      </c>
      <c r="E10117" t="s">
        <v>600</v>
      </c>
      <c r="F10117" s="1">
        <v>41426</v>
      </c>
      <c r="G10117" t="s">
        <v>3202</v>
      </c>
      <c r="H10117">
        <v>201504</v>
      </c>
      <c r="I10117" t="s">
        <v>27</v>
      </c>
      <c r="J10117" t="s">
        <v>53</v>
      </c>
      <c r="K10117" t="s">
        <v>2247</v>
      </c>
      <c r="L10117" t="s">
        <v>54</v>
      </c>
      <c r="M10117" t="s">
        <v>31</v>
      </c>
      <c r="N10117" t="s">
        <v>32</v>
      </c>
      <c r="O10117">
        <v>136105.78</v>
      </c>
      <c r="P10117" t="s">
        <v>2233</v>
      </c>
      <c r="Q10117" t="s">
        <v>2232</v>
      </c>
      <c r="R10117" t="s">
        <v>2236</v>
      </c>
      <c r="S10117" t="s">
        <v>2237</v>
      </c>
      <c r="T10117" t="s">
        <v>561</v>
      </c>
    </row>
    <row r="10118" spans="1:20">
      <c r="A10118" t="s">
        <v>2232</v>
      </c>
      <c r="B10118" t="s">
        <v>2233</v>
      </c>
      <c r="C10118" t="s">
        <v>2248</v>
      </c>
      <c r="D10118" t="s">
        <v>2249</v>
      </c>
      <c r="E10118" t="s">
        <v>600</v>
      </c>
      <c r="F10118" s="1">
        <v>41579</v>
      </c>
      <c r="G10118" t="s">
        <v>3202</v>
      </c>
      <c r="H10118">
        <v>201504</v>
      </c>
      <c r="I10118" t="s">
        <v>27</v>
      </c>
      <c r="J10118" t="s">
        <v>53</v>
      </c>
      <c r="K10118" t="s">
        <v>2250</v>
      </c>
      <c r="L10118" t="s">
        <v>54</v>
      </c>
      <c r="M10118" t="s">
        <v>31</v>
      </c>
      <c r="N10118" t="s">
        <v>32</v>
      </c>
      <c r="O10118">
        <v>2756.21</v>
      </c>
      <c r="P10118" t="s">
        <v>2233</v>
      </c>
      <c r="Q10118" t="s">
        <v>2232</v>
      </c>
      <c r="R10118" t="s">
        <v>2236</v>
      </c>
      <c r="S10118" t="s">
        <v>2237</v>
      </c>
      <c r="T10118" t="s">
        <v>561</v>
      </c>
    </row>
    <row r="10119" spans="1:20">
      <c r="A10119" t="s">
        <v>2232</v>
      </c>
      <c r="B10119" t="s">
        <v>2233</v>
      </c>
      <c r="C10119" t="s">
        <v>3335</v>
      </c>
      <c r="D10119" t="s">
        <v>3336</v>
      </c>
      <c r="E10119" t="s">
        <v>600</v>
      </c>
      <c r="F10119" s="1">
        <v>41974</v>
      </c>
      <c r="G10119" t="s">
        <v>3202</v>
      </c>
      <c r="H10119">
        <v>201504</v>
      </c>
      <c r="I10119" t="s">
        <v>27</v>
      </c>
      <c r="J10119" t="s">
        <v>596</v>
      </c>
      <c r="K10119" t="s">
        <v>1837</v>
      </c>
      <c r="L10119" t="s">
        <v>1116</v>
      </c>
      <c r="M10119" t="s">
        <v>31</v>
      </c>
      <c r="N10119" t="s">
        <v>32</v>
      </c>
      <c r="O10119">
        <v>12887.02</v>
      </c>
      <c r="P10119" t="s">
        <v>2233</v>
      </c>
      <c r="Q10119" t="s">
        <v>2232</v>
      </c>
      <c r="R10119" t="s">
        <v>2236</v>
      </c>
      <c r="S10119" t="s">
        <v>2237</v>
      </c>
      <c r="T10119" t="s">
        <v>561</v>
      </c>
    </row>
    <row r="10120" spans="1:20">
      <c r="A10120" t="s">
        <v>2232</v>
      </c>
      <c r="B10120" t="s">
        <v>2233</v>
      </c>
      <c r="C10120" t="s">
        <v>3337</v>
      </c>
      <c r="D10120" t="s">
        <v>3338</v>
      </c>
      <c r="E10120" t="s">
        <v>600</v>
      </c>
      <c r="F10120" s="1">
        <v>41579</v>
      </c>
      <c r="G10120" t="s">
        <v>3202</v>
      </c>
      <c r="H10120">
        <v>201504</v>
      </c>
      <c r="I10120" t="s">
        <v>27</v>
      </c>
      <c r="J10120" t="s">
        <v>28</v>
      </c>
      <c r="K10120" t="s">
        <v>3133</v>
      </c>
      <c r="L10120" t="s">
        <v>30</v>
      </c>
      <c r="M10120" t="s">
        <v>31</v>
      </c>
      <c r="N10120" t="s">
        <v>32</v>
      </c>
      <c r="O10120">
        <v>40695.43</v>
      </c>
      <c r="P10120" t="s">
        <v>2233</v>
      </c>
      <c r="Q10120" t="s">
        <v>2232</v>
      </c>
      <c r="R10120" t="s">
        <v>2236</v>
      </c>
      <c r="S10120" t="s">
        <v>2237</v>
      </c>
      <c r="T10120" t="s">
        <v>561</v>
      </c>
    </row>
    <row r="10121" spans="1:20">
      <c r="A10121" t="s">
        <v>2232</v>
      </c>
      <c r="B10121" t="s">
        <v>2233</v>
      </c>
      <c r="C10121" t="s">
        <v>3339</v>
      </c>
      <c r="D10121" t="s">
        <v>3340</v>
      </c>
      <c r="E10121" t="s">
        <v>600</v>
      </c>
      <c r="F10121" s="1">
        <v>41426</v>
      </c>
      <c r="G10121" t="s">
        <v>3202</v>
      </c>
      <c r="H10121">
        <v>201504</v>
      </c>
      <c r="I10121" t="s">
        <v>213</v>
      </c>
      <c r="J10121" t="s">
        <v>53</v>
      </c>
      <c r="K10121" t="s">
        <v>2240</v>
      </c>
      <c r="L10121" t="s">
        <v>54</v>
      </c>
      <c r="M10121" t="s">
        <v>31</v>
      </c>
      <c r="N10121" t="s">
        <v>32</v>
      </c>
      <c r="O10121">
        <v>77695.070000000007</v>
      </c>
      <c r="P10121" t="s">
        <v>2233</v>
      </c>
      <c r="Q10121" t="s">
        <v>2232</v>
      </c>
      <c r="R10121" t="s">
        <v>2236</v>
      </c>
      <c r="S10121" t="s">
        <v>2237</v>
      </c>
      <c r="T10121" t="s">
        <v>561</v>
      </c>
    </row>
    <row r="10122" spans="1:20">
      <c r="A10122" t="s">
        <v>2232</v>
      </c>
      <c r="B10122" t="s">
        <v>2233</v>
      </c>
      <c r="C10122" t="s">
        <v>3341</v>
      </c>
      <c r="D10122" t="s">
        <v>3342</v>
      </c>
      <c r="E10122" t="s">
        <v>600</v>
      </c>
      <c r="F10122" s="1">
        <v>41426</v>
      </c>
      <c r="G10122" t="s">
        <v>3202</v>
      </c>
      <c r="H10122">
        <v>201504</v>
      </c>
      <c r="I10122" t="s">
        <v>213</v>
      </c>
      <c r="J10122" t="s">
        <v>53</v>
      </c>
      <c r="K10122" t="s">
        <v>2240</v>
      </c>
      <c r="L10122" t="s">
        <v>54</v>
      </c>
      <c r="M10122" t="s">
        <v>31</v>
      </c>
      <c r="N10122" t="s">
        <v>32</v>
      </c>
      <c r="O10122">
        <v>78332.040000000008</v>
      </c>
      <c r="P10122" t="s">
        <v>2233</v>
      </c>
      <c r="Q10122" t="s">
        <v>2232</v>
      </c>
      <c r="R10122" t="s">
        <v>2236</v>
      </c>
      <c r="S10122" t="s">
        <v>2237</v>
      </c>
      <c r="T10122" t="s">
        <v>561</v>
      </c>
    </row>
    <row r="10123" spans="1:20">
      <c r="A10123" t="s">
        <v>2290</v>
      </c>
      <c r="B10123" t="s">
        <v>2291</v>
      </c>
      <c r="C10123" t="s">
        <v>3343</v>
      </c>
      <c r="D10123" t="s">
        <v>3344</v>
      </c>
      <c r="E10123" t="s">
        <v>600</v>
      </c>
      <c r="F10123" s="1">
        <v>41821</v>
      </c>
      <c r="G10123" t="s">
        <v>3202</v>
      </c>
      <c r="H10123">
        <v>201504</v>
      </c>
      <c r="I10123" t="s">
        <v>1131</v>
      </c>
      <c r="J10123" t="s">
        <v>1122</v>
      </c>
      <c r="K10123" t="s">
        <v>2294</v>
      </c>
      <c r="L10123" t="s">
        <v>1124</v>
      </c>
      <c r="M10123" t="s">
        <v>2295</v>
      </c>
      <c r="N10123" t="s">
        <v>32</v>
      </c>
      <c r="O10123">
        <v>766.57</v>
      </c>
      <c r="P10123" t="s">
        <v>2291</v>
      </c>
      <c r="Q10123" t="s">
        <v>2290</v>
      </c>
      <c r="R10123" t="s">
        <v>2296</v>
      </c>
      <c r="S10123" t="s">
        <v>1119</v>
      </c>
      <c r="T10123" t="s">
        <v>561</v>
      </c>
    </row>
    <row r="10124" spans="1:20">
      <c r="A10124" t="s">
        <v>2290</v>
      </c>
      <c r="B10124" t="s">
        <v>2291</v>
      </c>
      <c r="C10124" t="s">
        <v>3343</v>
      </c>
      <c r="D10124" t="s">
        <v>3344</v>
      </c>
      <c r="E10124" t="s">
        <v>600</v>
      </c>
      <c r="F10124" s="1">
        <v>41821</v>
      </c>
      <c r="G10124" t="s">
        <v>3202</v>
      </c>
      <c r="H10124">
        <v>201504</v>
      </c>
      <c r="I10124" t="s">
        <v>1131</v>
      </c>
      <c r="J10124" t="s">
        <v>1122</v>
      </c>
      <c r="K10124" t="s">
        <v>2322</v>
      </c>
      <c r="L10124" t="s">
        <v>1124</v>
      </c>
      <c r="M10124" t="s">
        <v>31</v>
      </c>
      <c r="N10124" t="s">
        <v>32</v>
      </c>
      <c r="O10124">
        <v>1839.76</v>
      </c>
      <c r="P10124" t="s">
        <v>2291</v>
      </c>
      <c r="Q10124" t="s">
        <v>2290</v>
      </c>
      <c r="R10124" t="s">
        <v>2296</v>
      </c>
      <c r="S10124" t="s">
        <v>1119</v>
      </c>
      <c r="T10124" t="s">
        <v>561</v>
      </c>
    </row>
    <row r="10125" spans="1:20">
      <c r="A10125" t="s">
        <v>2290</v>
      </c>
      <c r="B10125" t="s">
        <v>2291</v>
      </c>
      <c r="C10125" t="s">
        <v>3345</v>
      </c>
      <c r="D10125" t="s">
        <v>3346</v>
      </c>
      <c r="E10125" t="s">
        <v>600</v>
      </c>
      <c r="F10125" s="1">
        <v>41821</v>
      </c>
      <c r="G10125" t="s">
        <v>3202</v>
      </c>
      <c r="H10125">
        <v>201504</v>
      </c>
      <c r="I10125" t="s">
        <v>27</v>
      </c>
      <c r="J10125" t="s">
        <v>596</v>
      </c>
      <c r="K10125" t="s">
        <v>2294</v>
      </c>
      <c r="L10125" t="s">
        <v>1116</v>
      </c>
      <c r="M10125" t="s">
        <v>2496</v>
      </c>
      <c r="N10125" t="s">
        <v>48</v>
      </c>
      <c r="O10125">
        <v>121474.56</v>
      </c>
      <c r="P10125" t="s">
        <v>2291</v>
      </c>
      <c r="Q10125" t="s">
        <v>2290</v>
      </c>
      <c r="R10125" t="s">
        <v>2296</v>
      </c>
      <c r="S10125" t="s">
        <v>1119</v>
      </c>
      <c r="T10125" t="s">
        <v>561</v>
      </c>
    </row>
    <row r="10126" spans="1:20">
      <c r="A10126" t="s">
        <v>2290</v>
      </c>
      <c r="B10126" t="s">
        <v>2291</v>
      </c>
      <c r="C10126" t="s">
        <v>3345</v>
      </c>
      <c r="D10126" t="s">
        <v>3346</v>
      </c>
      <c r="E10126" t="s">
        <v>600</v>
      </c>
      <c r="F10126" s="1">
        <v>41821</v>
      </c>
      <c r="G10126" t="s">
        <v>3202</v>
      </c>
      <c r="H10126">
        <v>201504</v>
      </c>
      <c r="I10126" t="s">
        <v>27</v>
      </c>
      <c r="J10126" t="s">
        <v>596</v>
      </c>
      <c r="K10126" t="s">
        <v>2294</v>
      </c>
      <c r="L10126" t="s">
        <v>1116</v>
      </c>
      <c r="M10126" t="s">
        <v>2496</v>
      </c>
      <c r="N10126" t="s">
        <v>49</v>
      </c>
      <c r="O10126">
        <v>-121474.56</v>
      </c>
      <c r="P10126" t="s">
        <v>2291</v>
      </c>
      <c r="Q10126" t="s">
        <v>2290</v>
      </c>
      <c r="R10126" t="s">
        <v>2296</v>
      </c>
      <c r="S10126" t="s">
        <v>1119</v>
      </c>
      <c r="T10126" t="s">
        <v>561</v>
      </c>
    </row>
    <row r="10127" spans="1:20">
      <c r="A10127" t="s">
        <v>2290</v>
      </c>
      <c r="B10127" t="s">
        <v>2291</v>
      </c>
      <c r="C10127" t="s">
        <v>3347</v>
      </c>
      <c r="D10127" t="s">
        <v>3348</v>
      </c>
      <c r="E10127" t="s">
        <v>600</v>
      </c>
      <c r="F10127" s="1">
        <v>41365</v>
      </c>
      <c r="G10127" t="s">
        <v>3202</v>
      </c>
      <c r="H10127">
        <v>201504</v>
      </c>
      <c r="I10127" t="s">
        <v>1131</v>
      </c>
      <c r="J10127" t="s">
        <v>28</v>
      </c>
      <c r="K10127" t="s">
        <v>2294</v>
      </c>
      <c r="L10127" t="s">
        <v>30</v>
      </c>
      <c r="M10127" t="s">
        <v>3349</v>
      </c>
      <c r="N10127" t="s">
        <v>48</v>
      </c>
      <c r="O10127">
        <v>112976.99</v>
      </c>
      <c r="P10127" t="s">
        <v>2291</v>
      </c>
      <c r="Q10127" t="s">
        <v>2290</v>
      </c>
      <c r="R10127" t="s">
        <v>2296</v>
      </c>
      <c r="S10127" t="s">
        <v>1119</v>
      </c>
      <c r="T10127" t="s">
        <v>561</v>
      </c>
    </row>
    <row r="10128" spans="1:20">
      <c r="A10128" t="s">
        <v>2290</v>
      </c>
      <c r="B10128" t="s">
        <v>2291</v>
      </c>
      <c r="C10128" t="s">
        <v>3347</v>
      </c>
      <c r="D10128" t="s">
        <v>3348</v>
      </c>
      <c r="E10128" t="s">
        <v>600</v>
      </c>
      <c r="F10128" s="1">
        <v>41365</v>
      </c>
      <c r="G10128" t="s">
        <v>3202</v>
      </c>
      <c r="H10128">
        <v>201504</v>
      </c>
      <c r="I10128" t="s">
        <v>1131</v>
      </c>
      <c r="J10128" t="s">
        <v>28</v>
      </c>
      <c r="K10128" t="s">
        <v>2294</v>
      </c>
      <c r="L10128" t="s">
        <v>30</v>
      </c>
      <c r="M10128" t="s">
        <v>3349</v>
      </c>
      <c r="N10128" t="s">
        <v>49</v>
      </c>
      <c r="O10128">
        <v>-112976.99</v>
      </c>
      <c r="P10128" t="s">
        <v>2291</v>
      </c>
      <c r="Q10128" t="s">
        <v>2290</v>
      </c>
      <c r="R10128" t="s">
        <v>2296</v>
      </c>
      <c r="S10128" t="s">
        <v>1119</v>
      </c>
      <c r="T10128" t="s">
        <v>561</v>
      </c>
    </row>
    <row r="10129" spans="1:20">
      <c r="A10129" t="s">
        <v>2290</v>
      </c>
      <c r="B10129" t="s">
        <v>2291</v>
      </c>
      <c r="C10129" t="s">
        <v>3350</v>
      </c>
      <c r="D10129" t="s">
        <v>3351</v>
      </c>
      <c r="E10129" t="s">
        <v>600</v>
      </c>
      <c r="F10129" s="1">
        <v>41095</v>
      </c>
      <c r="G10129" t="s">
        <v>3202</v>
      </c>
      <c r="H10129">
        <v>201504</v>
      </c>
      <c r="I10129" t="s">
        <v>1131</v>
      </c>
      <c r="J10129" t="s">
        <v>1122</v>
      </c>
      <c r="K10129" t="s">
        <v>2294</v>
      </c>
      <c r="L10129" t="s">
        <v>1116</v>
      </c>
      <c r="M10129" t="s">
        <v>2305</v>
      </c>
      <c r="N10129" t="s">
        <v>286</v>
      </c>
      <c r="O10129">
        <v>483554.95</v>
      </c>
      <c r="P10129" t="s">
        <v>2291</v>
      </c>
      <c r="Q10129" t="s">
        <v>2290</v>
      </c>
      <c r="R10129" t="s">
        <v>2296</v>
      </c>
      <c r="S10129" t="s">
        <v>1119</v>
      </c>
      <c r="T10129" t="s">
        <v>561</v>
      </c>
    </row>
    <row r="10130" spans="1:20">
      <c r="A10130" t="s">
        <v>2290</v>
      </c>
      <c r="B10130" t="s">
        <v>2291</v>
      </c>
      <c r="C10130" t="s">
        <v>3350</v>
      </c>
      <c r="D10130" t="s">
        <v>3351</v>
      </c>
      <c r="E10130" t="s">
        <v>600</v>
      </c>
      <c r="F10130" s="1">
        <v>41095</v>
      </c>
      <c r="G10130" t="s">
        <v>3202</v>
      </c>
      <c r="H10130">
        <v>201504</v>
      </c>
      <c r="I10130" t="s">
        <v>1131</v>
      </c>
      <c r="J10130" t="s">
        <v>1122</v>
      </c>
      <c r="K10130" t="s">
        <v>2294</v>
      </c>
      <c r="L10130" t="s">
        <v>1124</v>
      </c>
      <c r="M10130" t="s">
        <v>2305</v>
      </c>
      <c r="N10130" t="s">
        <v>288</v>
      </c>
      <c r="O10130">
        <v>-483554.95</v>
      </c>
      <c r="P10130" t="s">
        <v>2291</v>
      </c>
      <c r="Q10130" t="s">
        <v>2290</v>
      </c>
      <c r="R10130" t="s">
        <v>2296</v>
      </c>
      <c r="S10130" t="s">
        <v>1119</v>
      </c>
      <c r="T10130" t="s">
        <v>561</v>
      </c>
    </row>
    <row r="10131" spans="1:20">
      <c r="A10131" t="s">
        <v>2290</v>
      </c>
      <c r="B10131" t="s">
        <v>2291</v>
      </c>
      <c r="C10131" t="s">
        <v>3350</v>
      </c>
      <c r="D10131" t="s">
        <v>3351</v>
      </c>
      <c r="E10131" t="s">
        <v>600</v>
      </c>
      <c r="F10131" s="1">
        <v>41095</v>
      </c>
      <c r="G10131" t="s">
        <v>3202</v>
      </c>
      <c r="H10131">
        <v>201504</v>
      </c>
      <c r="I10131" t="s">
        <v>1131</v>
      </c>
      <c r="J10131" t="s">
        <v>1122</v>
      </c>
      <c r="K10131" t="s">
        <v>2294</v>
      </c>
      <c r="L10131" t="s">
        <v>1124</v>
      </c>
      <c r="M10131" t="s">
        <v>2305</v>
      </c>
      <c r="N10131" t="s">
        <v>286</v>
      </c>
      <c r="O10131">
        <v>483554.95</v>
      </c>
      <c r="P10131" t="s">
        <v>2291</v>
      </c>
      <c r="Q10131" t="s">
        <v>2290</v>
      </c>
      <c r="R10131" t="s">
        <v>2296</v>
      </c>
      <c r="S10131" t="s">
        <v>1119</v>
      </c>
      <c r="T10131" t="s">
        <v>561</v>
      </c>
    </row>
    <row r="10132" spans="1:20">
      <c r="A10132" t="s">
        <v>2290</v>
      </c>
      <c r="B10132" t="s">
        <v>2291</v>
      </c>
      <c r="C10132" t="s">
        <v>3350</v>
      </c>
      <c r="D10132" t="s">
        <v>3351</v>
      </c>
      <c r="E10132" t="s">
        <v>600</v>
      </c>
      <c r="F10132" s="1">
        <v>41095</v>
      </c>
      <c r="G10132" t="s">
        <v>3202</v>
      </c>
      <c r="H10132">
        <v>201504</v>
      </c>
      <c r="I10132" t="s">
        <v>27</v>
      </c>
      <c r="J10132" t="s">
        <v>1122</v>
      </c>
      <c r="K10132" t="s">
        <v>589</v>
      </c>
      <c r="L10132" t="s">
        <v>30</v>
      </c>
      <c r="M10132" t="s">
        <v>2305</v>
      </c>
      <c r="N10132" t="s">
        <v>288</v>
      </c>
      <c r="O10132">
        <v>-483554.95</v>
      </c>
      <c r="P10132" t="s">
        <v>2291</v>
      </c>
      <c r="Q10132" t="s">
        <v>2290</v>
      </c>
      <c r="R10132" t="s">
        <v>2296</v>
      </c>
      <c r="S10132" t="s">
        <v>1119</v>
      </c>
      <c r="T10132" t="s">
        <v>561</v>
      </c>
    </row>
    <row r="10133" spans="1:20">
      <c r="A10133" t="s">
        <v>2290</v>
      </c>
      <c r="B10133" t="s">
        <v>2291</v>
      </c>
      <c r="C10133" t="s">
        <v>3350</v>
      </c>
      <c r="D10133" t="s">
        <v>3351</v>
      </c>
      <c r="E10133" t="s">
        <v>600</v>
      </c>
      <c r="F10133" s="1">
        <v>41095</v>
      </c>
      <c r="G10133" t="s">
        <v>3202</v>
      </c>
      <c r="H10133">
        <v>201504</v>
      </c>
      <c r="I10133" t="s">
        <v>27</v>
      </c>
      <c r="J10133" t="s">
        <v>1122</v>
      </c>
      <c r="K10133" t="s">
        <v>589</v>
      </c>
      <c r="L10133" t="s">
        <v>30</v>
      </c>
      <c r="M10133" t="s">
        <v>2305</v>
      </c>
      <c r="N10133" t="s">
        <v>286</v>
      </c>
      <c r="O10133">
        <v>483554.95</v>
      </c>
      <c r="P10133" t="s">
        <v>2291</v>
      </c>
      <c r="Q10133" t="s">
        <v>2290</v>
      </c>
      <c r="R10133" t="s">
        <v>2296</v>
      </c>
      <c r="S10133" t="s">
        <v>1119</v>
      </c>
      <c r="T10133" t="s">
        <v>561</v>
      </c>
    </row>
    <row r="10134" spans="1:20">
      <c r="A10134" t="s">
        <v>2290</v>
      </c>
      <c r="B10134" t="s">
        <v>2291</v>
      </c>
      <c r="C10134" t="s">
        <v>3350</v>
      </c>
      <c r="D10134" t="s">
        <v>3351</v>
      </c>
      <c r="E10134" t="s">
        <v>600</v>
      </c>
      <c r="F10134" s="1">
        <v>41095</v>
      </c>
      <c r="G10134" t="s">
        <v>3202</v>
      </c>
      <c r="H10134">
        <v>201504</v>
      </c>
      <c r="I10134" t="s">
        <v>27</v>
      </c>
      <c r="J10134" t="s">
        <v>1122</v>
      </c>
      <c r="K10134" t="s">
        <v>2294</v>
      </c>
      <c r="L10134" t="s">
        <v>30</v>
      </c>
      <c r="M10134" t="s">
        <v>2305</v>
      </c>
      <c r="N10134" t="s">
        <v>288</v>
      </c>
      <c r="O10134">
        <v>-483554.95</v>
      </c>
      <c r="P10134" t="s">
        <v>2291</v>
      </c>
      <c r="Q10134" t="s">
        <v>2290</v>
      </c>
      <c r="R10134" t="s">
        <v>2296</v>
      </c>
      <c r="S10134" t="s">
        <v>1119</v>
      </c>
      <c r="T10134" t="s">
        <v>561</v>
      </c>
    </row>
    <row r="10135" spans="1:20">
      <c r="A10135" t="s">
        <v>2290</v>
      </c>
      <c r="B10135" t="s">
        <v>2291</v>
      </c>
      <c r="C10135" t="s">
        <v>2871</v>
      </c>
      <c r="D10135" t="s">
        <v>2872</v>
      </c>
      <c r="E10135" t="s">
        <v>600</v>
      </c>
      <c r="F10135" s="1">
        <v>41699</v>
      </c>
      <c r="G10135" t="s">
        <v>3202</v>
      </c>
      <c r="H10135">
        <v>201504</v>
      </c>
      <c r="I10135" t="s">
        <v>1131</v>
      </c>
      <c r="J10135" t="s">
        <v>1122</v>
      </c>
      <c r="K10135" t="s">
        <v>2873</v>
      </c>
      <c r="L10135" t="s">
        <v>1124</v>
      </c>
      <c r="M10135" t="s">
        <v>2874</v>
      </c>
      <c r="N10135" t="s">
        <v>32</v>
      </c>
      <c r="O10135">
        <v>-5328.66</v>
      </c>
      <c r="P10135" t="s">
        <v>2291</v>
      </c>
      <c r="Q10135" t="s">
        <v>2290</v>
      </c>
      <c r="R10135" t="s">
        <v>2296</v>
      </c>
      <c r="S10135" t="s">
        <v>1119</v>
      </c>
      <c r="T10135" t="s">
        <v>561</v>
      </c>
    </row>
    <row r="10136" spans="1:20">
      <c r="A10136" t="s">
        <v>2290</v>
      </c>
      <c r="B10136" t="s">
        <v>2291</v>
      </c>
      <c r="C10136" t="s">
        <v>2871</v>
      </c>
      <c r="D10136" t="s">
        <v>2872</v>
      </c>
      <c r="E10136" t="s">
        <v>600</v>
      </c>
      <c r="F10136" s="1">
        <v>41699</v>
      </c>
      <c r="G10136" t="s">
        <v>3202</v>
      </c>
      <c r="H10136">
        <v>201504</v>
      </c>
      <c r="I10136" t="s">
        <v>1131</v>
      </c>
      <c r="J10136" t="s">
        <v>1122</v>
      </c>
      <c r="K10136" t="s">
        <v>2873</v>
      </c>
      <c r="L10136" t="s">
        <v>1124</v>
      </c>
      <c r="M10136" t="s">
        <v>2875</v>
      </c>
      <c r="N10136" t="s">
        <v>32</v>
      </c>
      <c r="O10136">
        <v>-6413.82</v>
      </c>
      <c r="P10136" t="s">
        <v>2291</v>
      </c>
      <c r="Q10136" t="s">
        <v>2290</v>
      </c>
      <c r="R10136" t="s">
        <v>2296</v>
      </c>
      <c r="S10136" t="s">
        <v>1119</v>
      </c>
      <c r="T10136" t="s">
        <v>561</v>
      </c>
    </row>
    <row r="10137" spans="1:20">
      <c r="A10137" t="s">
        <v>2290</v>
      </c>
      <c r="B10137" t="s">
        <v>2291</v>
      </c>
      <c r="C10137" t="s">
        <v>3182</v>
      </c>
      <c r="D10137" t="s">
        <v>3183</v>
      </c>
      <c r="E10137" t="s">
        <v>600</v>
      </c>
      <c r="F10137" s="1">
        <v>41760</v>
      </c>
      <c r="G10137" t="s">
        <v>3202</v>
      </c>
      <c r="H10137">
        <v>201504</v>
      </c>
      <c r="I10137" t="s">
        <v>1131</v>
      </c>
      <c r="J10137" t="s">
        <v>1122</v>
      </c>
      <c r="K10137" t="s">
        <v>2294</v>
      </c>
      <c r="L10137" t="s">
        <v>1124</v>
      </c>
      <c r="M10137" t="s">
        <v>2295</v>
      </c>
      <c r="N10137" t="s">
        <v>32</v>
      </c>
      <c r="O10137">
        <v>45572.87</v>
      </c>
      <c r="P10137" t="s">
        <v>2291</v>
      </c>
      <c r="Q10137" t="s">
        <v>2290</v>
      </c>
      <c r="R10137" t="s">
        <v>2296</v>
      </c>
      <c r="S10137" t="s">
        <v>1119</v>
      </c>
      <c r="T10137" t="s">
        <v>561</v>
      </c>
    </row>
    <row r="10138" spans="1:20">
      <c r="A10138" t="s">
        <v>2318</v>
      </c>
      <c r="B10138" t="s">
        <v>2319</v>
      </c>
      <c r="C10138" t="s">
        <v>2876</v>
      </c>
      <c r="D10138" t="s">
        <v>2877</v>
      </c>
      <c r="E10138" t="s">
        <v>1965</v>
      </c>
      <c r="F10138" s="1">
        <v>42005</v>
      </c>
      <c r="G10138" t="s">
        <v>3202</v>
      </c>
      <c r="H10138">
        <v>201504</v>
      </c>
      <c r="I10138" t="s">
        <v>1131</v>
      </c>
      <c r="J10138" t="s">
        <v>1122</v>
      </c>
      <c r="K10138" t="s">
        <v>2302</v>
      </c>
      <c r="L10138" t="s">
        <v>1124</v>
      </c>
      <c r="M10138" t="s">
        <v>31</v>
      </c>
      <c r="N10138" t="s">
        <v>32</v>
      </c>
      <c r="O10138">
        <v>4877.28</v>
      </c>
      <c r="P10138" t="s">
        <v>2319</v>
      </c>
      <c r="Q10138" t="s">
        <v>2318</v>
      </c>
      <c r="R10138" t="s">
        <v>2323</v>
      </c>
      <c r="S10138" t="s">
        <v>1119</v>
      </c>
      <c r="T10138" t="s">
        <v>561</v>
      </c>
    </row>
    <row r="10139" spans="1:20">
      <c r="A10139" t="s">
        <v>2324</v>
      </c>
      <c r="B10139" t="s">
        <v>2325</v>
      </c>
      <c r="C10139" t="s">
        <v>2326</v>
      </c>
      <c r="D10139" t="s">
        <v>2327</v>
      </c>
      <c r="E10139" t="s">
        <v>1965</v>
      </c>
      <c r="F10139" s="1">
        <v>36321</v>
      </c>
      <c r="G10139" t="s">
        <v>3202</v>
      </c>
      <c r="H10139">
        <v>201504</v>
      </c>
      <c r="I10139" t="s">
        <v>1131</v>
      </c>
      <c r="J10139" t="s">
        <v>596</v>
      </c>
      <c r="K10139" t="s">
        <v>2328</v>
      </c>
      <c r="L10139" t="s">
        <v>1116</v>
      </c>
      <c r="M10139" t="s">
        <v>31</v>
      </c>
      <c r="N10139" t="s">
        <v>32</v>
      </c>
      <c r="O10139">
        <v>5421.32</v>
      </c>
      <c r="P10139" t="s">
        <v>2325</v>
      </c>
      <c r="Q10139" t="s">
        <v>2324</v>
      </c>
      <c r="R10139" t="s">
        <v>2329</v>
      </c>
      <c r="S10139" t="s">
        <v>1119</v>
      </c>
      <c r="T10139" t="s">
        <v>561</v>
      </c>
    </row>
    <row r="10140" spans="1:20">
      <c r="A10140" t="s">
        <v>2330</v>
      </c>
      <c r="B10140" t="s">
        <v>2331</v>
      </c>
      <c r="C10140" t="s">
        <v>2332</v>
      </c>
      <c r="D10140" t="s">
        <v>2333</v>
      </c>
      <c r="E10140" t="s">
        <v>1965</v>
      </c>
      <c r="F10140" s="1">
        <v>34317</v>
      </c>
      <c r="G10140" t="s">
        <v>3202</v>
      </c>
      <c r="H10140">
        <v>201504</v>
      </c>
      <c r="I10140" t="s">
        <v>1131</v>
      </c>
      <c r="J10140" t="s">
        <v>1122</v>
      </c>
      <c r="K10140" t="s">
        <v>2334</v>
      </c>
      <c r="L10140" t="s">
        <v>1124</v>
      </c>
      <c r="M10140" t="s">
        <v>31</v>
      </c>
      <c r="N10140" t="s">
        <v>32</v>
      </c>
      <c r="O10140">
        <v>232014.06</v>
      </c>
      <c r="P10140" t="s">
        <v>2331</v>
      </c>
      <c r="Q10140" t="s">
        <v>2330</v>
      </c>
      <c r="R10140" t="s">
        <v>2335</v>
      </c>
      <c r="S10140" t="s">
        <v>1119</v>
      </c>
      <c r="T10140" t="s">
        <v>2313</v>
      </c>
    </row>
    <row r="10141" spans="1:20">
      <c r="A10141" t="s">
        <v>2339</v>
      </c>
      <c r="B10141" t="s">
        <v>2331</v>
      </c>
      <c r="C10141" t="s">
        <v>2340</v>
      </c>
      <c r="D10141" t="s">
        <v>2341</v>
      </c>
      <c r="E10141" t="s">
        <v>1965</v>
      </c>
      <c r="F10141" s="1">
        <v>34305</v>
      </c>
      <c r="G10141" t="s">
        <v>3202</v>
      </c>
      <c r="H10141">
        <v>201504</v>
      </c>
      <c r="I10141" t="s">
        <v>213</v>
      </c>
      <c r="J10141" t="s">
        <v>1122</v>
      </c>
      <c r="K10141" t="s">
        <v>2334</v>
      </c>
      <c r="L10141" t="s">
        <v>1124</v>
      </c>
      <c r="M10141" t="s">
        <v>31</v>
      </c>
      <c r="N10141" t="s">
        <v>32</v>
      </c>
      <c r="O10141">
        <v>22096.99</v>
      </c>
      <c r="P10141" t="s">
        <v>2331</v>
      </c>
      <c r="Q10141" t="s">
        <v>2339</v>
      </c>
      <c r="R10141" t="s">
        <v>2335</v>
      </c>
      <c r="S10141" t="s">
        <v>1119</v>
      </c>
      <c r="T10141" t="s">
        <v>2313</v>
      </c>
    </row>
    <row r="10142" spans="1:20">
      <c r="A10142" t="s">
        <v>3187</v>
      </c>
      <c r="B10142" t="s">
        <v>2343</v>
      </c>
      <c r="C10142" t="s">
        <v>3188</v>
      </c>
      <c r="D10142" t="s">
        <v>3189</v>
      </c>
      <c r="E10142" t="s">
        <v>600</v>
      </c>
      <c r="F10142" s="1">
        <v>41671</v>
      </c>
      <c r="G10142" t="s">
        <v>3202</v>
      </c>
      <c r="H10142">
        <v>201504</v>
      </c>
      <c r="I10142" t="s">
        <v>213</v>
      </c>
      <c r="J10142" t="s">
        <v>1122</v>
      </c>
      <c r="K10142" t="s">
        <v>1123</v>
      </c>
      <c r="L10142" t="s">
        <v>1124</v>
      </c>
      <c r="M10142" t="s">
        <v>31</v>
      </c>
      <c r="N10142" t="s">
        <v>32</v>
      </c>
      <c r="O10142">
        <v>12057.5</v>
      </c>
      <c r="P10142" t="s">
        <v>2343</v>
      </c>
      <c r="Q10142" t="s">
        <v>3187</v>
      </c>
      <c r="R10142" t="s">
        <v>2346</v>
      </c>
      <c r="S10142" t="s">
        <v>1119</v>
      </c>
      <c r="T10142" t="s">
        <v>2347</v>
      </c>
    </row>
    <row r="10143" spans="1:20">
      <c r="A10143" t="s">
        <v>3352</v>
      </c>
      <c r="B10143" t="s">
        <v>2355</v>
      </c>
      <c r="C10143" t="s">
        <v>3353</v>
      </c>
      <c r="D10143" t="s">
        <v>3354</v>
      </c>
      <c r="E10143" t="s">
        <v>600</v>
      </c>
      <c r="F10143" s="1">
        <v>40964</v>
      </c>
      <c r="G10143" t="s">
        <v>3202</v>
      </c>
      <c r="H10143">
        <v>201504</v>
      </c>
      <c r="I10143" t="s">
        <v>1131</v>
      </c>
      <c r="J10143" t="s">
        <v>1122</v>
      </c>
      <c r="K10143" t="s">
        <v>2302</v>
      </c>
      <c r="L10143" t="s">
        <v>1124</v>
      </c>
      <c r="M10143" t="s">
        <v>2006</v>
      </c>
      <c r="N10143" t="s">
        <v>48</v>
      </c>
      <c r="O10143">
        <v>40412.67</v>
      </c>
      <c r="P10143" t="s">
        <v>2355</v>
      </c>
      <c r="Q10143" t="s">
        <v>3352</v>
      </c>
      <c r="R10143" t="s">
        <v>2358</v>
      </c>
      <c r="S10143" t="s">
        <v>1119</v>
      </c>
      <c r="T10143" t="s">
        <v>2313</v>
      </c>
    </row>
    <row r="10144" spans="1:20">
      <c r="A10144" t="s">
        <v>3352</v>
      </c>
      <c r="B10144" t="s">
        <v>2355</v>
      </c>
      <c r="C10144" t="s">
        <v>3353</v>
      </c>
      <c r="D10144" t="s">
        <v>3354</v>
      </c>
      <c r="E10144" t="s">
        <v>600</v>
      </c>
      <c r="F10144" s="1">
        <v>40964</v>
      </c>
      <c r="G10144" t="s">
        <v>3202</v>
      </c>
      <c r="H10144">
        <v>201504</v>
      </c>
      <c r="I10144" t="s">
        <v>1131</v>
      </c>
      <c r="J10144" t="s">
        <v>1122</v>
      </c>
      <c r="K10144" t="s">
        <v>1132</v>
      </c>
      <c r="L10144" t="s">
        <v>1124</v>
      </c>
      <c r="M10144" t="s">
        <v>31</v>
      </c>
      <c r="N10144" t="s">
        <v>49</v>
      </c>
      <c r="O10144">
        <v>-18260.5</v>
      </c>
      <c r="P10144" t="s">
        <v>2355</v>
      </c>
      <c r="Q10144" t="s">
        <v>3352</v>
      </c>
      <c r="R10144" t="s">
        <v>2358</v>
      </c>
      <c r="S10144" t="s">
        <v>1119</v>
      </c>
      <c r="T10144" t="s">
        <v>2313</v>
      </c>
    </row>
    <row r="10145" spans="1:20">
      <c r="A10145" t="s">
        <v>3352</v>
      </c>
      <c r="B10145" t="s">
        <v>2355</v>
      </c>
      <c r="C10145" t="s">
        <v>3353</v>
      </c>
      <c r="D10145" t="s">
        <v>3354</v>
      </c>
      <c r="E10145" t="s">
        <v>600</v>
      </c>
      <c r="F10145" s="1">
        <v>40964</v>
      </c>
      <c r="G10145" t="s">
        <v>3202</v>
      </c>
      <c r="H10145">
        <v>201504</v>
      </c>
      <c r="I10145" t="s">
        <v>1131</v>
      </c>
      <c r="J10145" t="s">
        <v>1122</v>
      </c>
      <c r="K10145" t="s">
        <v>1135</v>
      </c>
      <c r="L10145" t="s">
        <v>1124</v>
      </c>
      <c r="M10145" t="s">
        <v>31</v>
      </c>
      <c r="N10145" t="s">
        <v>48</v>
      </c>
      <c r="O10145">
        <v>29377.100000000002</v>
      </c>
      <c r="P10145" t="s">
        <v>2355</v>
      </c>
      <c r="Q10145" t="s">
        <v>3352</v>
      </c>
      <c r="R10145" t="s">
        <v>2358</v>
      </c>
      <c r="S10145" t="s">
        <v>1119</v>
      </c>
      <c r="T10145" t="s">
        <v>2313</v>
      </c>
    </row>
    <row r="10146" spans="1:20">
      <c r="A10146" t="s">
        <v>3352</v>
      </c>
      <c r="B10146" t="s">
        <v>2355</v>
      </c>
      <c r="C10146" t="s">
        <v>3353</v>
      </c>
      <c r="D10146" t="s">
        <v>3354</v>
      </c>
      <c r="E10146" t="s">
        <v>600</v>
      </c>
      <c r="F10146" s="1">
        <v>40964</v>
      </c>
      <c r="G10146" t="s">
        <v>3202</v>
      </c>
      <c r="H10146">
        <v>201504</v>
      </c>
      <c r="I10146" t="s">
        <v>1131</v>
      </c>
      <c r="J10146" t="s">
        <v>1122</v>
      </c>
      <c r="K10146" t="s">
        <v>601</v>
      </c>
      <c r="L10146" t="s">
        <v>1124</v>
      </c>
      <c r="M10146" t="s">
        <v>2006</v>
      </c>
      <c r="N10146" t="s">
        <v>48</v>
      </c>
      <c r="O10146">
        <v>474952.78</v>
      </c>
      <c r="P10146" t="s">
        <v>2355</v>
      </c>
      <c r="Q10146" t="s">
        <v>3352</v>
      </c>
      <c r="R10146" t="s">
        <v>2358</v>
      </c>
      <c r="S10146" t="s">
        <v>1119</v>
      </c>
      <c r="T10146" t="s">
        <v>2313</v>
      </c>
    </row>
    <row r="10147" spans="1:20">
      <c r="A10147" t="s">
        <v>3352</v>
      </c>
      <c r="B10147" t="s">
        <v>2355</v>
      </c>
      <c r="C10147" t="s">
        <v>3353</v>
      </c>
      <c r="D10147" t="s">
        <v>3354</v>
      </c>
      <c r="E10147" t="s">
        <v>600</v>
      </c>
      <c r="F10147" s="1">
        <v>40964</v>
      </c>
      <c r="G10147" t="s">
        <v>3202</v>
      </c>
      <c r="H10147">
        <v>201504</v>
      </c>
      <c r="I10147" t="s">
        <v>1131</v>
      </c>
      <c r="J10147" t="s">
        <v>1122</v>
      </c>
      <c r="K10147" t="s">
        <v>601</v>
      </c>
      <c r="L10147" t="s">
        <v>1124</v>
      </c>
      <c r="M10147" t="s">
        <v>2006</v>
      </c>
      <c r="N10147" t="s">
        <v>49</v>
      </c>
      <c r="O10147">
        <v>-526482.05000000005</v>
      </c>
      <c r="P10147" t="s">
        <v>2355</v>
      </c>
      <c r="Q10147" t="s">
        <v>3352</v>
      </c>
      <c r="R10147" t="s">
        <v>2358</v>
      </c>
      <c r="S10147" t="s">
        <v>1119</v>
      </c>
      <c r="T10147" t="s">
        <v>2313</v>
      </c>
    </row>
    <row r="10148" spans="1:20">
      <c r="A10148" t="s">
        <v>3352</v>
      </c>
      <c r="B10148" t="s">
        <v>2355</v>
      </c>
      <c r="C10148" t="s">
        <v>3355</v>
      </c>
      <c r="D10148" t="s">
        <v>3356</v>
      </c>
      <c r="E10148" t="s">
        <v>600</v>
      </c>
      <c r="F10148" s="1">
        <v>40466</v>
      </c>
      <c r="G10148" t="s">
        <v>3202</v>
      </c>
      <c r="H10148">
        <v>201504</v>
      </c>
      <c r="I10148" t="s">
        <v>1131</v>
      </c>
      <c r="J10148" t="s">
        <v>1122</v>
      </c>
      <c r="K10148" t="s">
        <v>601</v>
      </c>
      <c r="L10148" t="s">
        <v>1124</v>
      </c>
      <c r="M10148" t="s">
        <v>2006</v>
      </c>
      <c r="N10148" t="s">
        <v>48</v>
      </c>
      <c r="O10148">
        <v>304713.68</v>
      </c>
      <c r="P10148" t="s">
        <v>2355</v>
      </c>
      <c r="Q10148" t="s">
        <v>3352</v>
      </c>
      <c r="R10148" t="s">
        <v>2358</v>
      </c>
      <c r="S10148" t="s">
        <v>1119</v>
      </c>
      <c r="T10148" t="s">
        <v>2313</v>
      </c>
    </row>
    <row r="10149" spans="1:20">
      <c r="A10149" t="s">
        <v>3352</v>
      </c>
      <c r="B10149" t="s">
        <v>2355</v>
      </c>
      <c r="C10149" t="s">
        <v>3355</v>
      </c>
      <c r="D10149" t="s">
        <v>3356</v>
      </c>
      <c r="E10149" t="s">
        <v>600</v>
      </c>
      <c r="F10149" s="1">
        <v>40466</v>
      </c>
      <c r="G10149" t="s">
        <v>3202</v>
      </c>
      <c r="H10149">
        <v>201504</v>
      </c>
      <c r="I10149" t="s">
        <v>1131</v>
      </c>
      <c r="J10149" t="s">
        <v>1122</v>
      </c>
      <c r="K10149" t="s">
        <v>601</v>
      </c>
      <c r="L10149" t="s">
        <v>1124</v>
      </c>
      <c r="M10149" t="s">
        <v>2006</v>
      </c>
      <c r="N10149" t="s">
        <v>49</v>
      </c>
      <c r="O10149">
        <v>-304713.68</v>
      </c>
      <c r="P10149" t="s">
        <v>2355</v>
      </c>
      <c r="Q10149" t="s">
        <v>3352</v>
      </c>
      <c r="R10149" t="s">
        <v>2358</v>
      </c>
      <c r="S10149" t="s">
        <v>1119</v>
      </c>
      <c r="T10149" t="s">
        <v>2313</v>
      </c>
    </row>
    <row r="10150" spans="1:20">
      <c r="A10150" t="s">
        <v>3352</v>
      </c>
      <c r="B10150" t="s">
        <v>2355</v>
      </c>
      <c r="C10150" t="s">
        <v>3357</v>
      </c>
      <c r="D10150" t="s">
        <v>3358</v>
      </c>
      <c r="E10150" t="s">
        <v>600</v>
      </c>
      <c r="F10150" s="1">
        <v>41609</v>
      </c>
      <c r="G10150" t="s">
        <v>3202</v>
      </c>
      <c r="H10150">
        <v>201504</v>
      </c>
      <c r="I10150" t="s">
        <v>1131</v>
      </c>
      <c r="J10150" t="s">
        <v>1122</v>
      </c>
      <c r="K10150" t="s">
        <v>2302</v>
      </c>
      <c r="L10150" t="s">
        <v>1124</v>
      </c>
      <c r="M10150" t="s">
        <v>31</v>
      </c>
      <c r="N10150" t="s">
        <v>48</v>
      </c>
      <c r="O10150">
        <v>239830.15</v>
      </c>
      <c r="P10150" t="s">
        <v>2355</v>
      </c>
      <c r="Q10150" t="s">
        <v>3352</v>
      </c>
      <c r="R10150" t="s">
        <v>2358</v>
      </c>
      <c r="S10150" t="s">
        <v>1119</v>
      </c>
      <c r="T10150" t="s">
        <v>2313</v>
      </c>
    </row>
    <row r="10151" spans="1:20">
      <c r="A10151" t="s">
        <v>3352</v>
      </c>
      <c r="B10151" t="s">
        <v>2355</v>
      </c>
      <c r="C10151" t="s">
        <v>3357</v>
      </c>
      <c r="D10151" t="s">
        <v>3358</v>
      </c>
      <c r="E10151" t="s">
        <v>600</v>
      </c>
      <c r="F10151" s="1">
        <v>41609</v>
      </c>
      <c r="G10151" t="s">
        <v>3202</v>
      </c>
      <c r="H10151">
        <v>201504</v>
      </c>
      <c r="I10151" t="s">
        <v>1131</v>
      </c>
      <c r="J10151" t="s">
        <v>1122</v>
      </c>
      <c r="K10151" t="s">
        <v>1135</v>
      </c>
      <c r="L10151" t="s">
        <v>1124</v>
      </c>
      <c r="M10151" t="s">
        <v>31</v>
      </c>
      <c r="N10151" t="s">
        <v>49</v>
      </c>
      <c r="O10151">
        <v>-70561.94</v>
      </c>
      <c r="P10151" t="s">
        <v>2355</v>
      </c>
      <c r="Q10151" t="s">
        <v>3352</v>
      </c>
      <c r="R10151" t="s">
        <v>2358</v>
      </c>
      <c r="S10151" t="s">
        <v>1119</v>
      </c>
      <c r="T10151" t="s">
        <v>2313</v>
      </c>
    </row>
    <row r="10152" spans="1:20">
      <c r="A10152" t="s">
        <v>3352</v>
      </c>
      <c r="B10152" t="s">
        <v>2355</v>
      </c>
      <c r="C10152" t="s">
        <v>3357</v>
      </c>
      <c r="D10152" t="s">
        <v>3358</v>
      </c>
      <c r="E10152" t="s">
        <v>600</v>
      </c>
      <c r="F10152" s="1">
        <v>41609</v>
      </c>
      <c r="G10152" t="s">
        <v>3202</v>
      </c>
      <c r="H10152">
        <v>201504</v>
      </c>
      <c r="I10152" t="s">
        <v>1131</v>
      </c>
      <c r="J10152" t="s">
        <v>1122</v>
      </c>
      <c r="K10152" t="s">
        <v>601</v>
      </c>
      <c r="L10152" t="s">
        <v>1124</v>
      </c>
      <c r="M10152" t="s">
        <v>2006</v>
      </c>
      <c r="N10152" t="s">
        <v>48</v>
      </c>
      <c r="O10152">
        <v>226119.14</v>
      </c>
      <c r="P10152" t="s">
        <v>2355</v>
      </c>
      <c r="Q10152" t="s">
        <v>3352</v>
      </c>
      <c r="R10152" t="s">
        <v>2358</v>
      </c>
      <c r="S10152" t="s">
        <v>1119</v>
      </c>
      <c r="T10152" t="s">
        <v>2313</v>
      </c>
    </row>
    <row r="10153" spans="1:20">
      <c r="A10153" t="s">
        <v>3352</v>
      </c>
      <c r="B10153" t="s">
        <v>2355</v>
      </c>
      <c r="C10153" t="s">
        <v>3357</v>
      </c>
      <c r="D10153" t="s">
        <v>3358</v>
      </c>
      <c r="E10153" t="s">
        <v>600</v>
      </c>
      <c r="F10153" s="1">
        <v>41609</v>
      </c>
      <c r="G10153" t="s">
        <v>3202</v>
      </c>
      <c r="H10153">
        <v>201504</v>
      </c>
      <c r="I10153" t="s">
        <v>1131</v>
      </c>
      <c r="J10153" t="s">
        <v>1122</v>
      </c>
      <c r="K10153" t="s">
        <v>601</v>
      </c>
      <c r="L10153" t="s">
        <v>1124</v>
      </c>
      <c r="M10153" t="s">
        <v>2006</v>
      </c>
      <c r="N10153" t="s">
        <v>49</v>
      </c>
      <c r="O10153">
        <v>-395387.35000000003</v>
      </c>
      <c r="P10153" t="s">
        <v>2355</v>
      </c>
      <c r="Q10153" t="s">
        <v>3352</v>
      </c>
      <c r="R10153" t="s">
        <v>2358</v>
      </c>
      <c r="S10153" t="s">
        <v>1119</v>
      </c>
      <c r="T10153" t="s">
        <v>2313</v>
      </c>
    </row>
    <row r="10154" spans="1:20">
      <c r="A10154" t="s">
        <v>3352</v>
      </c>
      <c r="B10154" t="s">
        <v>2355</v>
      </c>
      <c r="C10154" t="s">
        <v>3359</v>
      </c>
      <c r="D10154" t="s">
        <v>3360</v>
      </c>
      <c r="E10154" t="s">
        <v>600</v>
      </c>
      <c r="F10154" s="1">
        <v>40466</v>
      </c>
      <c r="G10154" t="s">
        <v>3202</v>
      </c>
      <c r="H10154">
        <v>201504</v>
      </c>
      <c r="I10154" t="s">
        <v>1131</v>
      </c>
      <c r="J10154" t="s">
        <v>1122</v>
      </c>
      <c r="K10154" t="s">
        <v>1132</v>
      </c>
      <c r="L10154" t="s">
        <v>1124</v>
      </c>
      <c r="M10154" t="s">
        <v>31</v>
      </c>
      <c r="N10154" t="s">
        <v>49</v>
      </c>
      <c r="O10154">
        <v>-23493.600000000002</v>
      </c>
      <c r="P10154" t="s">
        <v>2355</v>
      </c>
      <c r="Q10154" t="s">
        <v>3352</v>
      </c>
      <c r="R10154" t="s">
        <v>2358</v>
      </c>
      <c r="S10154" t="s">
        <v>1119</v>
      </c>
      <c r="T10154" t="s">
        <v>2313</v>
      </c>
    </row>
    <row r="10155" spans="1:20">
      <c r="A10155" t="s">
        <v>3352</v>
      </c>
      <c r="B10155" t="s">
        <v>2355</v>
      </c>
      <c r="C10155" t="s">
        <v>3359</v>
      </c>
      <c r="D10155" t="s">
        <v>3360</v>
      </c>
      <c r="E10155" t="s">
        <v>600</v>
      </c>
      <c r="F10155" s="1">
        <v>40466</v>
      </c>
      <c r="G10155" t="s">
        <v>3202</v>
      </c>
      <c r="H10155">
        <v>201504</v>
      </c>
      <c r="I10155" t="s">
        <v>1131</v>
      </c>
      <c r="J10155" t="s">
        <v>1122</v>
      </c>
      <c r="K10155" t="s">
        <v>1135</v>
      </c>
      <c r="L10155" t="s">
        <v>1124</v>
      </c>
      <c r="M10155" t="s">
        <v>31</v>
      </c>
      <c r="N10155" t="s">
        <v>48</v>
      </c>
      <c r="O10155">
        <v>14354.02</v>
      </c>
      <c r="P10155" t="s">
        <v>2355</v>
      </c>
      <c r="Q10155" t="s">
        <v>3352</v>
      </c>
      <c r="R10155" t="s">
        <v>2358</v>
      </c>
      <c r="S10155" t="s">
        <v>1119</v>
      </c>
      <c r="T10155" t="s">
        <v>2313</v>
      </c>
    </row>
    <row r="10156" spans="1:20">
      <c r="A10156" t="s">
        <v>3352</v>
      </c>
      <c r="B10156" t="s">
        <v>2355</v>
      </c>
      <c r="C10156" t="s">
        <v>3359</v>
      </c>
      <c r="D10156" t="s">
        <v>3360</v>
      </c>
      <c r="E10156" t="s">
        <v>600</v>
      </c>
      <c r="F10156" s="1">
        <v>40466</v>
      </c>
      <c r="G10156" t="s">
        <v>3202</v>
      </c>
      <c r="H10156">
        <v>201504</v>
      </c>
      <c r="I10156" t="s">
        <v>1131</v>
      </c>
      <c r="J10156" t="s">
        <v>1122</v>
      </c>
      <c r="K10156" t="s">
        <v>1135</v>
      </c>
      <c r="L10156" t="s">
        <v>1124</v>
      </c>
      <c r="M10156" t="s">
        <v>2006</v>
      </c>
      <c r="N10156" t="s">
        <v>48</v>
      </c>
      <c r="O10156">
        <v>14879.550000000001</v>
      </c>
      <c r="P10156" t="s">
        <v>2355</v>
      </c>
      <c r="Q10156" t="s">
        <v>3352</v>
      </c>
      <c r="R10156" t="s">
        <v>2358</v>
      </c>
      <c r="S10156" t="s">
        <v>1119</v>
      </c>
      <c r="T10156" t="s">
        <v>2313</v>
      </c>
    </row>
    <row r="10157" spans="1:20">
      <c r="A10157" t="s">
        <v>3352</v>
      </c>
      <c r="B10157" t="s">
        <v>2355</v>
      </c>
      <c r="C10157" t="s">
        <v>3359</v>
      </c>
      <c r="D10157" t="s">
        <v>3360</v>
      </c>
      <c r="E10157" t="s">
        <v>600</v>
      </c>
      <c r="F10157" s="1">
        <v>40466</v>
      </c>
      <c r="G10157" t="s">
        <v>3202</v>
      </c>
      <c r="H10157">
        <v>201504</v>
      </c>
      <c r="I10157" t="s">
        <v>1131</v>
      </c>
      <c r="J10157" t="s">
        <v>1122</v>
      </c>
      <c r="K10157" t="s">
        <v>601</v>
      </c>
      <c r="L10157" t="s">
        <v>1124</v>
      </c>
      <c r="M10157" t="s">
        <v>2006</v>
      </c>
      <c r="N10157" t="s">
        <v>48</v>
      </c>
      <c r="O10157">
        <v>213944.91</v>
      </c>
      <c r="P10157" t="s">
        <v>2355</v>
      </c>
      <c r="Q10157" t="s">
        <v>3352</v>
      </c>
      <c r="R10157" t="s">
        <v>2358</v>
      </c>
      <c r="S10157" t="s">
        <v>1119</v>
      </c>
      <c r="T10157" t="s">
        <v>2313</v>
      </c>
    </row>
    <row r="10158" spans="1:20">
      <c r="A10158" t="s">
        <v>3352</v>
      </c>
      <c r="B10158" t="s">
        <v>2355</v>
      </c>
      <c r="C10158" t="s">
        <v>3359</v>
      </c>
      <c r="D10158" t="s">
        <v>3360</v>
      </c>
      <c r="E10158" t="s">
        <v>600</v>
      </c>
      <c r="F10158" s="1">
        <v>40466</v>
      </c>
      <c r="G10158" t="s">
        <v>3202</v>
      </c>
      <c r="H10158">
        <v>201504</v>
      </c>
      <c r="I10158" t="s">
        <v>1131</v>
      </c>
      <c r="J10158" t="s">
        <v>1122</v>
      </c>
      <c r="K10158" t="s">
        <v>601</v>
      </c>
      <c r="L10158" t="s">
        <v>1124</v>
      </c>
      <c r="M10158" t="s">
        <v>2006</v>
      </c>
      <c r="N10158" t="s">
        <v>49</v>
      </c>
      <c r="O10158">
        <v>-219684.88</v>
      </c>
      <c r="P10158" t="s">
        <v>2355</v>
      </c>
      <c r="Q10158" t="s">
        <v>3352</v>
      </c>
      <c r="R10158" t="s">
        <v>2358</v>
      </c>
      <c r="S10158" t="s">
        <v>1119</v>
      </c>
      <c r="T10158" t="s">
        <v>2313</v>
      </c>
    </row>
    <row r="10159" spans="1:20">
      <c r="A10159" t="s">
        <v>3352</v>
      </c>
      <c r="B10159" t="s">
        <v>2355</v>
      </c>
      <c r="C10159" t="s">
        <v>3361</v>
      </c>
      <c r="D10159" t="s">
        <v>3362</v>
      </c>
      <c r="E10159" t="s">
        <v>600</v>
      </c>
      <c r="F10159" s="1">
        <v>41609</v>
      </c>
      <c r="G10159" t="s">
        <v>3202</v>
      </c>
      <c r="H10159">
        <v>201504</v>
      </c>
      <c r="I10159" t="s">
        <v>1131</v>
      </c>
      <c r="J10159" t="s">
        <v>1122</v>
      </c>
      <c r="K10159" t="s">
        <v>2302</v>
      </c>
      <c r="L10159" t="s">
        <v>1124</v>
      </c>
      <c r="M10159" t="s">
        <v>2006</v>
      </c>
      <c r="N10159" t="s">
        <v>48</v>
      </c>
      <c r="O10159">
        <v>126288.61</v>
      </c>
      <c r="P10159" t="s">
        <v>2355</v>
      </c>
      <c r="Q10159" t="s">
        <v>3352</v>
      </c>
      <c r="R10159" t="s">
        <v>2358</v>
      </c>
      <c r="S10159" t="s">
        <v>1119</v>
      </c>
      <c r="T10159" t="s">
        <v>2313</v>
      </c>
    </row>
    <row r="10160" spans="1:20">
      <c r="A10160" t="s">
        <v>3352</v>
      </c>
      <c r="B10160" t="s">
        <v>2355</v>
      </c>
      <c r="C10160" t="s">
        <v>3361</v>
      </c>
      <c r="D10160" t="s">
        <v>3362</v>
      </c>
      <c r="E10160" t="s">
        <v>600</v>
      </c>
      <c r="F10160" s="1">
        <v>41609</v>
      </c>
      <c r="G10160" t="s">
        <v>3202</v>
      </c>
      <c r="H10160">
        <v>201504</v>
      </c>
      <c r="I10160" t="s">
        <v>1131</v>
      </c>
      <c r="J10160" t="s">
        <v>1122</v>
      </c>
      <c r="K10160" t="s">
        <v>601</v>
      </c>
      <c r="L10160" t="s">
        <v>1124</v>
      </c>
      <c r="M10160" t="s">
        <v>2006</v>
      </c>
      <c r="N10160" t="s">
        <v>48</v>
      </c>
      <c r="O10160">
        <v>15425.5</v>
      </c>
      <c r="P10160" t="s">
        <v>2355</v>
      </c>
      <c r="Q10160" t="s">
        <v>3352</v>
      </c>
      <c r="R10160" t="s">
        <v>2358</v>
      </c>
      <c r="S10160" t="s">
        <v>1119</v>
      </c>
      <c r="T10160" t="s">
        <v>2313</v>
      </c>
    </row>
    <row r="10161" spans="1:20">
      <c r="A10161" t="s">
        <v>3352</v>
      </c>
      <c r="B10161" t="s">
        <v>2355</v>
      </c>
      <c r="C10161" t="s">
        <v>3361</v>
      </c>
      <c r="D10161" t="s">
        <v>3362</v>
      </c>
      <c r="E10161" t="s">
        <v>600</v>
      </c>
      <c r="F10161" s="1">
        <v>41609</v>
      </c>
      <c r="G10161" t="s">
        <v>3202</v>
      </c>
      <c r="H10161">
        <v>201504</v>
      </c>
      <c r="I10161" t="s">
        <v>1131</v>
      </c>
      <c r="J10161" t="s">
        <v>1122</v>
      </c>
      <c r="K10161" t="s">
        <v>601</v>
      </c>
      <c r="L10161" t="s">
        <v>1124</v>
      </c>
      <c r="M10161" t="s">
        <v>2006</v>
      </c>
      <c r="N10161" t="s">
        <v>49</v>
      </c>
      <c r="O10161">
        <v>-141714.11000000002</v>
      </c>
      <c r="P10161" t="s">
        <v>2355</v>
      </c>
      <c r="Q10161" t="s">
        <v>3352</v>
      </c>
      <c r="R10161" t="s">
        <v>2358</v>
      </c>
      <c r="S10161" t="s">
        <v>1119</v>
      </c>
      <c r="T10161" t="s">
        <v>2313</v>
      </c>
    </row>
    <row r="10162" spans="1:20">
      <c r="A10162" t="s">
        <v>2359</v>
      </c>
      <c r="B10162" t="s">
        <v>2360</v>
      </c>
      <c r="C10162" t="s">
        <v>2361</v>
      </c>
      <c r="D10162" t="s">
        <v>2362</v>
      </c>
      <c r="E10162" t="s">
        <v>600</v>
      </c>
      <c r="F10162" s="1">
        <v>40603</v>
      </c>
      <c r="G10162" t="s">
        <v>3202</v>
      </c>
      <c r="H10162">
        <v>201504</v>
      </c>
      <c r="I10162" t="s">
        <v>1131</v>
      </c>
      <c r="J10162" t="s">
        <v>596</v>
      </c>
      <c r="K10162" t="s">
        <v>2294</v>
      </c>
      <c r="L10162" t="s">
        <v>1116</v>
      </c>
      <c r="M10162" t="s">
        <v>2363</v>
      </c>
      <c r="N10162" t="s">
        <v>32</v>
      </c>
      <c r="O10162">
        <v>43.77</v>
      </c>
      <c r="P10162" t="s">
        <v>2360</v>
      </c>
      <c r="Q10162" t="s">
        <v>2359</v>
      </c>
      <c r="R10162" t="s">
        <v>2364</v>
      </c>
      <c r="S10162" t="s">
        <v>1119</v>
      </c>
      <c r="T10162" t="s">
        <v>592</v>
      </c>
    </row>
    <row r="10163" spans="1:20">
      <c r="A10163" t="s">
        <v>2650</v>
      </c>
      <c r="B10163" t="s">
        <v>2651</v>
      </c>
      <c r="C10163" t="s">
        <v>2652</v>
      </c>
      <c r="D10163" t="s">
        <v>2653</v>
      </c>
      <c r="E10163" t="s">
        <v>600</v>
      </c>
      <c r="F10163" s="1">
        <v>40729</v>
      </c>
      <c r="G10163" t="s">
        <v>3202</v>
      </c>
      <c r="H10163">
        <v>201504</v>
      </c>
      <c r="I10163" t="s">
        <v>1131</v>
      </c>
      <c r="J10163" t="s">
        <v>1122</v>
      </c>
      <c r="K10163" t="s">
        <v>2302</v>
      </c>
      <c r="L10163" t="s">
        <v>1124</v>
      </c>
      <c r="M10163" t="s">
        <v>31</v>
      </c>
      <c r="N10163" t="s">
        <v>286</v>
      </c>
      <c r="O10163">
        <v>6387.34</v>
      </c>
      <c r="P10163" t="s">
        <v>2651</v>
      </c>
      <c r="Q10163" t="s">
        <v>2650</v>
      </c>
      <c r="R10163" t="s">
        <v>2654</v>
      </c>
      <c r="S10163" t="s">
        <v>1119</v>
      </c>
      <c r="T10163" t="s">
        <v>592</v>
      </c>
    </row>
    <row r="10164" spans="1:20">
      <c r="A10164" t="s">
        <v>2650</v>
      </c>
      <c r="B10164" t="s">
        <v>2651</v>
      </c>
      <c r="C10164" t="s">
        <v>2652</v>
      </c>
      <c r="D10164" t="s">
        <v>2653</v>
      </c>
      <c r="E10164" t="s">
        <v>600</v>
      </c>
      <c r="F10164" s="1">
        <v>40729</v>
      </c>
      <c r="G10164" t="s">
        <v>3202</v>
      </c>
      <c r="H10164">
        <v>201504</v>
      </c>
      <c r="I10164" t="s">
        <v>1131</v>
      </c>
      <c r="J10164" t="s">
        <v>1122</v>
      </c>
      <c r="K10164" t="s">
        <v>2302</v>
      </c>
      <c r="L10164" t="s">
        <v>1124</v>
      </c>
      <c r="M10164" t="s">
        <v>2295</v>
      </c>
      <c r="N10164" t="s">
        <v>288</v>
      </c>
      <c r="O10164">
        <v>-6387.34</v>
      </c>
      <c r="P10164" t="s">
        <v>2651</v>
      </c>
      <c r="Q10164" t="s">
        <v>2650</v>
      </c>
      <c r="R10164" t="s">
        <v>2654</v>
      </c>
      <c r="S10164" t="s">
        <v>1119</v>
      </c>
      <c r="T10164" t="s">
        <v>592</v>
      </c>
    </row>
    <row r="10165" spans="1:20">
      <c r="A10165" t="s">
        <v>2370</v>
      </c>
      <c r="B10165" t="s">
        <v>2371</v>
      </c>
      <c r="C10165" t="s">
        <v>2372</v>
      </c>
      <c r="D10165" t="s">
        <v>2373</v>
      </c>
      <c r="E10165" t="s">
        <v>600</v>
      </c>
      <c r="F10165" s="1">
        <v>41640</v>
      </c>
      <c r="G10165" t="s">
        <v>3202</v>
      </c>
      <c r="H10165">
        <v>201504</v>
      </c>
      <c r="I10165" t="s">
        <v>27</v>
      </c>
      <c r="J10165" t="s">
        <v>28</v>
      </c>
      <c r="K10165" t="s">
        <v>2172</v>
      </c>
      <c r="L10165" t="s">
        <v>30</v>
      </c>
      <c r="M10165" t="s">
        <v>31</v>
      </c>
      <c r="N10165" t="s">
        <v>48</v>
      </c>
      <c r="O10165">
        <v>12019.9</v>
      </c>
      <c r="P10165" t="s">
        <v>2371</v>
      </c>
      <c r="Q10165" t="s">
        <v>2370</v>
      </c>
      <c r="R10165" t="s">
        <v>2374</v>
      </c>
      <c r="S10165" t="s">
        <v>2237</v>
      </c>
      <c r="T10165" t="s">
        <v>592</v>
      </c>
    </row>
    <row r="10166" spans="1:20">
      <c r="A10166" t="s">
        <v>2370</v>
      </c>
      <c r="B10166" t="s">
        <v>2371</v>
      </c>
      <c r="C10166" t="s">
        <v>2372</v>
      </c>
      <c r="D10166" t="s">
        <v>2373</v>
      </c>
      <c r="E10166" t="s">
        <v>600</v>
      </c>
      <c r="F10166" s="1">
        <v>41640</v>
      </c>
      <c r="G10166" t="s">
        <v>3202</v>
      </c>
      <c r="H10166">
        <v>201504</v>
      </c>
      <c r="I10166" t="s">
        <v>27</v>
      </c>
      <c r="J10166" t="s">
        <v>28</v>
      </c>
      <c r="K10166" t="s">
        <v>2172</v>
      </c>
      <c r="L10166" t="s">
        <v>30</v>
      </c>
      <c r="M10166" t="s">
        <v>31</v>
      </c>
      <c r="N10166" t="s">
        <v>49</v>
      </c>
      <c r="O10166">
        <v>-12019.9</v>
      </c>
      <c r="P10166" t="s">
        <v>2371</v>
      </c>
      <c r="Q10166" t="s">
        <v>2370</v>
      </c>
      <c r="R10166" t="s">
        <v>2374</v>
      </c>
      <c r="S10166" t="s">
        <v>2237</v>
      </c>
      <c r="T10166" t="s">
        <v>592</v>
      </c>
    </row>
    <row r="10167" spans="1:20">
      <c r="A10167" t="s">
        <v>2657</v>
      </c>
      <c r="B10167" t="s">
        <v>2658</v>
      </c>
      <c r="C10167" t="s">
        <v>3363</v>
      </c>
      <c r="D10167" t="s">
        <v>3364</v>
      </c>
      <c r="E10167" t="s">
        <v>142</v>
      </c>
      <c r="F10167" s="1">
        <v>41306</v>
      </c>
      <c r="G10167" t="s">
        <v>3202</v>
      </c>
      <c r="H10167">
        <v>201504</v>
      </c>
      <c r="I10167" t="s">
        <v>27</v>
      </c>
      <c r="J10167" t="s">
        <v>28</v>
      </c>
      <c r="K10167" t="s">
        <v>36</v>
      </c>
      <c r="L10167" t="s">
        <v>30</v>
      </c>
      <c r="M10167" t="s">
        <v>31</v>
      </c>
      <c r="N10167" t="s">
        <v>48</v>
      </c>
      <c r="O10167">
        <v>4087.32</v>
      </c>
      <c r="P10167" t="s">
        <v>2658</v>
      </c>
      <c r="Q10167" t="s">
        <v>2657</v>
      </c>
      <c r="R10167" t="s">
        <v>2662</v>
      </c>
      <c r="S10167" t="s">
        <v>1953</v>
      </c>
      <c r="T10167" t="s">
        <v>561</v>
      </c>
    </row>
    <row r="10168" spans="1:20">
      <c r="A10168" t="s">
        <v>2657</v>
      </c>
      <c r="B10168" t="s">
        <v>2658</v>
      </c>
      <c r="C10168" t="s">
        <v>3363</v>
      </c>
      <c r="D10168" t="s">
        <v>3364</v>
      </c>
      <c r="E10168" t="s">
        <v>142</v>
      </c>
      <c r="F10168" s="1">
        <v>41306</v>
      </c>
      <c r="G10168" t="s">
        <v>3202</v>
      </c>
      <c r="H10168">
        <v>201504</v>
      </c>
      <c r="I10168" t="s">
        <v>27</v>
      </c>
      <c r="J10168" t="s">
        <v>28</v>
      </c>
      <c r="K10168" t="s">
        <v>36</v>
      </c>
      <c r="L10168" t="s">
        <v>30</v>
      </c>
      <c r="M10168" t="s">
        <v>31</v>
      </c>
      <c r="N10168" t="s">
        <v>49</v>
      </c>
      <c r="O10168">
        <v>-4087.32</v>
      </c>
      <c r="P10168" t="s">
        <v>2658</v>
      </c>
      <c r="Q10168" t="s">
        <v>2657</v>
      </c>
      <c r="R10168" t="s">
        <v>2662</v>
      </c>
      <c r="S10168" t="s">
        <v>1953</v>
      </c>
      <c r="T10168" t="s">
        <v>561</v>
      </c>
    </row>
    <row r="10169" spans="1:20">
      <c r="A10169" t="s">
        <v>2380</v>
      </c>
      <c r="B10169" t="s">
        <v>2381</v>
      </c>
      <c r="C10169" t="s">
        <v>2382</v>
      </c>
      <c r="D10169" t="s">
        <v>2383</v>
      </c>
      <c r="E10169" t="s">
        <v>1827</v>
      </c>
      <c r="F10169" s="1">
        <v>35925</v>
      </c>
      <c r="G10169" t="s">
        <v>3202</v>
      </c>
      <c r="H10169">
        <v>201504</v>
      </c>
      <c r="I10169" t="s">
        <v>213</v>
      </c>
      <c r="J10169" t="s">
        <v>596</v>
      </c>
      <c r="K10169" t="s">
        <v>2384</v>
      </c>
      <c r="L10169" t="s">
        <v>2385</v>
      </c>
      <c r="M10169" t="s">
        <v>2386</v>
      </c>
      <c r="N10169" t="s">
        <v>32</v>
      </c>
      <c r="O10169">
        <v>-15734.19</v>
      </c>
      <c r="P10169" t="s">
        <v>2381</v>
      </c>
      <c r="Q10169" t="s">
        <v>2380</v>
      </c>
      <c r="R10169" t="s">
        <v>2387</v>
      </c>
      <c r="S10169" t="s">
        <v>2388</v>
      </c>
      <c r="T10169" t="s">
        <v>561</v>
      </c>
    </row>
    <row r="10170" spans="1:20">
      <c r="A10170" t="s">
        <v>2380</v>
      </c>
      <c r="B10170" t="s">
        <v>2381</v>
      </c>
      <c r="C10170" t="s">
        <v>2382</v>
      </c>
      <c r="D10170" t="s">
        <v>2383</v>
      </c>
      <c r="E10170" t="s">
        <v>1827</v>
      </c>
      <c r="F10170" s="1">
        <v>35925</v>
      </c>
      <c r="G10170" t="s">
        <v>3202</v>
      </c>
      <c r="H10170">
        <v>201504</v>
      </c>
      <c r="I10170" t="s">
        <v>213</v>
      </c>
      <c r="J10170" t="s">
        <v>596</v>
      </c>
      <c r="K10170" t="s">
        <v>1064</v>
      </c>
      <c r="L10170" t="s">
        <v>2385</v>
      </c>
      <c r="M10170" t="s">
        <v>2386</v>
      </c>
      <c r="N10170" t="s">
        <v>32</v>
      </c>
      <c r="O10170">
        <v>-15734.19</v>
      </c>
      <c r="P10170" t="s">
        <v>2381</v>
      </c>
      <c r="Q10170" t="s">
        <v>2380</v>
      </c>
      <c r="R10170" t="s">
        <v>2387</v>
      </c>
      <c r="S10170" t="s">
        <v>2388</v>
      </c>
      <c r="T10170" t="s">
        <v>561</v>
      </c>
    </row>
    <row r="10171" spans="1:20">
      <c r="A10171" t="s">
        <v>2380</v>
      </c>
      <c r="B10171" t="s">
        <v>2381</v>
      </c>
      <c r="C10171" t="s">
        <v>2382</v>
      </c>
      <c r="D10171" t="s">
        <v>2383</v>
      </c>
      <c r="E10171" t="s">
        <v>1827</v>
      </c>
      <c r="F10171" s="1">
        <v>35925</v>
      </c>
      <c r="G10171" t="s">
        <v>3202</v>
      </c>
      <c r="H10171">
        <v>201504</v>
      </c>
      <c r="I10171" t="s">
        <v>213</v>
      </c>
      <c r="J10171" t="s">
        <v>596</v>
      </c>
      <c r="K10171" t="s">
        <v>1068</v>
      </c>
      <c r="L10171" t="s">
        <v>2385</v>
      </c>
      <c r="M10171" t="s">
        <v>2386</v>
      </c>
      <c r="N10171" t="s">
        <v>32</v>
      </c>
      <c r="O10171">
        <v>-15734.2</v>
      </c>
      <c r="P10171" t="s">
        <v>2381</v>
      </c>
      <c r="Q10171" t="s">
        <v>2380</v>
      </c>
      <c r="R10171" t="s">
        <v>2387</v>
      </c>
      <c r="S10171" t="s">
        <v>2388</v>
      </c>
      <c r="T10171" t="s">
        <v>561</v>
      </c>
    </row>
    <row r="10172" spans="1:20">
      <c r="A10172" t="s">
        <v>2380</v>
      </c>
      <c r="B10172" t="s">
        <v>2381</v>
      </c>
      <c r="C10172" t="s">
        <v>2382</v>
      </c>
      <c r="D10172" t="s">
        <v>2383</v>
      </c>
      <c r="E10172" t="s">
        <v>1827</v>
      </c>
      <c r="F10172" s="1">
        <v>35925</v>
      </c>
      <c r="G10172" t="s">
        <v>3202</v>
      </c>
      <c r="H10172">
        <v>201504</v>
      </c>
      <c r="I10172" t="s">
        <v>213</v>
      </c>
      <c r="J10172" t="s">
        <v>596</v>
      </c>
      <c r="K10172" t="s">
        <v>623</v>
      </c>
      <c r="L10172" t="s">
        <v>2385</v>
      </c>
      <c r="M10172" t="s">
        <v>2386</v>
      </c>
      <c r="N10172" t="s">
        <v>32</v>
      </c>
      <c r="O10172">
        <v>-15734.2</v>
      </c>
      <c r="P10172" t="s">
        <v>2381</v>
      </c>
      <c r="Q10172" t="s">
        <v>2380</v>
      </c>
      <c r="R10172" t="s">
        <v>2387</v>
      </c>
      <c r="S10172" t="s">
        <v>2388</v>
      </c>
      <c r="T10172" t="s">
        <v>561</v>
      </c>
    </row>
    <row r="10173" spans="1:20">
      <c r="A10173" t="s">
        <v>2380</v>
      </c>
      <c r="B10173" t="s">
        <v>2381</v>
      </c>
      <c r="C10173" t="s">
        <v>2382</v>
      </c>
      <c r="D10173" t="s">
        <v>2383</v>
      </c>
      <c r="E10173" t="s">
        <v>1827</v>
      </c>
      <c r="F10173" s="1">
        <v>35925</v>
      </c>
      <c r="G10173" t="s">
        <v>3202</v>
      </c>
      <c r="H10173">
        <v>201504</v>
      </c>
      <c r="I10173" t="s">
        <v>213</v>
      </c>
      <c r="J10173" t="s">
        <v>596</v>
      </c>
      <c r="K10173" t="s">
        <v>633</v>
      </c>
      <c r="L10173" t="s">
        <v>2385</v>
      </c>
      <c r="M10173" t="s">
        <v>2386</v>
      </c>
      <c r="N10173" t="s">
        <v>32</v>
      </c>
      <c r="O10173">
        <v>-15734.220000000001</v>
      </c>
      <c r="P10173" t="s">
        <v>2381</v>
      </c>
      <c r="Q10173" t="s">
        <v>2380</v>
      </c>
      <c r="R10173" t="s">
        <v>2387</v>
      </c>
      <c r="S10173" t="s">
        <v>2388</v>
      </c>
      <c r="T10173" t="s">
        <v>561</v>
      </c>
    </row>
    <row r="10174" spans="1:20">
      <c r="A10174" t="s">
        <v>2389</v>
      </c>
      <c r="B10174" t="s">
        <v>2381</v>
      </c>
      <c r="C10174" t="s">
        <v>2390</v>
      </c>
      <c r="D10174" t="s">
        <v>2391</v>
      </c>
      <c r="E10174" t="s">
        <v>2392</v>
      </c>
      <c r="F10174" s="1">
        <v>39814</v>
      </c>
      <c r="G10174" t="s">
        <v>3202</v>
      </c>
      <c r="H10174">
        <v>201504</v>
      </c>
      <c r="I10174" t="s">
        <v>213</v>
      </c>
      <c r="J10174" t="s">
        <v>253</v>
      </c>
      <c r="K10174" t="s">
        <v>2393</v>
      </c>
      <c r="L10174" t="s">
        <v>2385</v>
      </c>
      <c r="M10174" t="s">
        <v>2386</v>
      </c>
      <c r="N10174" t="s">
        <v>32</v>
      </c>
      <c r="O10174">
        <v>-1680.53</v>
      </c>
      <c r="P10174" t="s">
        <v>2381</v>
      </c>
      <c r="Q10174" t="s">
        <v>2389</v>
      </c>
      <c r="R10174" t="s">
        <v>2387</v>
      </c>
      <c r="S10174" t="s">
        <v>2388</v>
      </c>
      <c r="T10174" t="s">
        <v>561</v>
      </c>
    </row>
    <row r="10175" spans="1:20">
      <c r="A10175" t="s">
        <v>2389</v>
      </c>
      <c r="B10175" t="s">
        <v>2381</v>
      </c>
      <c r="C10175" t="s">
        <v>2390</v>
      </c>
      <c r="D10175" t="s">
        <v>2391</v>
      </c>
      <c r="E10175" t="s">
        <v>2392</v>
      </c>
      <c r="F10175" s="1">
        <v>39814</v>
      </c>
      <c r="G10175" t="s">
        <v>3202</v>
      </c>
      <c r="H10175">
        <v>201504</v>
      </c>
      <c r="I10175" t="s">
        <v>213</v>
      </c>
      <c r="J10175" t="s">
        <v>253</v>
      </c>
      <c r="K10175" t="s">
        <v>1064</v>
      </c>
      <c r="L10175" t="s">
        <v>2385</v>
      </c>
      <c r="M10175" t="s">
        <v>2386</v>
      </c>
      <c r="N10175" t="s">
        <v>32</v>
      </c>
      <c r="O10175">
        <v>-1680.53</v>
      </c>
      <c r="P10175" t="s">
        <v>2381</v>
      </c>
      <c r="Q10175" t="s">
        <v>2389</v>
      </c>
      <c r="R10175" t="s">
        <v>2387</v>
      </c>
      <c r="S10175" t="s">
        <v>2388</v>
      </c>
      <c r="T10175" t="s">
        <v>561</v>
      </c>
    </row>
    <row r="10176" spans="1:20">
      <c r="A10176" t="s">
        <v>2389</v>
      </c>
      <c r="B10176" t="s">
        <v>2381</v>
      </c>
      <c r="C10176" t="s">
        <v>2390</v>
      </c>
      <c r="D10176" t="s">
        <v>2391</v>
      </c>
      <c r="E10176" t="s">
        <v>2392</v>
      </c>
      <c r="F10176" s="1">
        <v>39814</v>
      </c>
      <c r="G10176" t="s">
        <v>3202</v>
      </c>
      <c r="H10176">
        <v>201504</v>
      </c>
      <c r="I10176" t="s">
        <v>213</v>
      </c>
      <c r="J10176" t="s">
        <v>253</v>
      </c>
      <c r="K10176" t="s">
        <v>1068</v>
      </c>
      <c r="L10176" t="s">
        <v>2385</v>
      </c>
      <c r="M10176" t="s">
        <v>2386</v>
      </c>
      <c r="N10176" t="s">
        <v>32</v>
      </c>
      <c r="O10176">
        <v>-1680.53</v>
      </c>
      <c r="P10176" t="s">
        <v>2381</v>
      </c>
      <c r="Q10176" t="s">
        <v>2389</v>
      </c>
      <c r="R10176" t="s">
        <v>2387</v>
      </c>
      <c r="S10176" t="s">
        <v>2388</v>
      </c>
      <c r="T10176" t="s">
        <v>561</v>
      </c>
    </row>
    <row r="10177" spans="1:20">
      <c r="A10177" t="s">
        <v>2389</v>
      </c>
      <c r="B10177" t="s">
        <v>2381</v>
      </c>
      <c r="C10177" t="s">
        <v>2390</v>
      </c>
      <c r="D10177" t="s">
        <v>2391</v>
      </c>
      <c r="E10177" t="s">
        <v>2392</v>
      </c>
      <c r="F10177" s="1">
        <v>39814</v>
      </c>
      <c r="G10177" t="s">
        <v>3202</v>
      </c>
      <c r="H10177">
        <v>201504</v>
      </c>
      <c r="I10177" t="s">
        <v>213</v>
      </c>
      <c r="J10177" t="s">
        <v>253</v>
      </c>
      <c r="K10177" t="s">
        <v>623</v>
      </c>
      <c r="L10177" t="s">
        <v>2385</v>
      </c>
      <c r="M10177" t="s">
        <v>2386</v>
      </c>
      <c r="N10177" t="s">
        <v>32</v>
      </c>
      <c r="O10177">
        <v>-1680.53</v>
      </c>
      <c r="P10177" t="s">
        <v>2381</v>
      </c>
      <c r="Q10177" t="s">
        <v>2389</v>
      </c>
      <c r="R10177" t="s">
        <v>2387</v>
      </c>
      <c r="S10177" t="s">
        <v>2388</v>
      </c>
      <c r="T10177" t="s">
        <v>561</v>
      </c>
    </row>
    <row r="10178" spans="1:20">
      <c r="A10178" t="s">
        <v>2389</v>
      </c>
      <c r="B10178" t="s">
        <v>2381</v>
      </c>
      <c r="C10178" t="s">
        <v>2390</v>
      </c>
      <c r="D10178" t="s">
        <v>2391</v>
      </c>
      <c r="E10178" t="s">
        <v>2392</v>
      </c>
      <c r="F10178" s="1">
        <v>39814</v>
      </c>
      <c r="G10178" t="s">
        <v>3202</v>
      </c>
      <c r="H10178">
        <v>201504</v>
      </c>
      <c r="I10178" t="s">
        <v>213</v>
      </c>
      <c r="J10178" t="s">
        <v>253</v>
      </c>
      <c r="K10178" t="s">
        <v>633</v>
      </c>
      <c r="L10178" t="s">
        <v>2385</v>
      </c>
      <c r="M10178" t="s">
        <v>2386</v>
      </c>
      <c r="N10178" t="s">
        <v>32</v>
      </c>
      <c r="O10178">
        <v>-1680.49</v>
      </c>
      <c r="P10178" t="s">
        <v>2381</v>
      </c>
      <c r="Q10178" t="s">
        <v>2389</v>
      </c>
      <c r="R10178" t="s">
        <v>2387</v>
      </c>
      <c r="S10178" t="s">
        <v>2388</v>
      </c>
      <c r="T10178" t="s">
        <v>561</v>
      </c>
    </row>
  </sheetData>
  <autoFilter ref="A3:T10178">
    <filterColumn colId="1"/>
    <filterColumn colId="6"/>
    <sortState ref="A7479:T7763">
      <sortCondition descending="1" ref="O3:O10178"/>
    </sortState>
  </autoFilter>
  <pageMargins left="0.75" right="0.75" top="1" bottom="1" header="0.5" footer="0.5"/>
</worksheet>
</file>

<file path=xl/worksheets/sheet5.xml><?xml version="1.0" encoding="utf-8"?>
<worksheet xmlns="http://schemas.openxmlformats.org/spreadsheetml/2006/main" xmlns:r="http://schemas.openxmlformats.org/officeDocument/2006/relationships">
  <sheetPr>
    <pageSetUpPr fitToPage="1"/>
  </sheetPr>
  <dimension ref="A1:AK585"/>
  <sheetViews>
    <sheetView zoomScale="80" zoomScaleNormal="80" workbookViewId="0">
      <pane ySplit="5" topLeftCell="A6" activePane="bottomLeft" state="frozen"/>
      <selection activeCell="A3" sqref="A3:H134"/>
      <selection pane="bottomLeft" activeCell="E14" sqref="E14"/>
    </sheetView>
  </sheetViews>
  <sheetFormatPr defaultRowHeight="15" outlineLevelRow="2"/>
  <cols>
    <col min="1" max="1" width="50.28515625" style="19" customWidth="1"/>
    <col min="2" max="2" width="10.5703125" style="19" customWidth="1"/>
    <col min="3" max="3" width="11.42578125" style="19" customWidth="1"/>
    <col min="4" max="4" width="59.5703125" style="19" customWidth="1"/>
    <col min="5" max="5" width="6.5703125" style="19" customWidth="1"/>
    <col min="6" max="6" width="54" style="20" customWidth="1"/>
    <col min="7" max="7" width="21.42578125" style="19" customWidth="1"/>
    <col min="8" max="8" width="25.28515625" style="19" customWidth="1"/>
    <col min="9" max="9" width="0.7109375" style="48" customWidth="1"/>
    <col min="10" max="11" width="14.42578125" style="22" customWidth="1"/>
    <col min="12" max="13" width="15.7109375" style="22" customWidth="1"/>
    <col min="14" max="14" width="15.140625" style="23" customWidth="1"/>
    <col min="15" max="15" width="13.85546875" style="19" bestFit="1" customWidth="1"/>
    <col min="16" max="17" width="13.140625" style="19" bestFit="1" customWidth="1"/>
    <col min="18" max="19" width="14.42578125" style="19" bestFit="1" customWidth="1"/>
    <col min="20" max="20" width="16.42578125" style="19" bestFit="1" customWidth="1"/>
    <col min="21" max="21" width="14.42578125" style="19" bestFit="1" customWidth="1"/>
    <col min="22" max="22" width="13.140625" style="19" bestFit="1" customWidth="1"/>
    <col min="23" max="27" width="14.42578125" style="19" bestFit="1" customWidth="1"/>
    <col min="28" max="28" width="16.42578125" style="19" bestFit="1" customWidth="1"/>
    <col min="29" max="16384" width="9.140625" style="19"/>
  </cols>
  <sheetData>
    <row r="1" spans="1:23" ht="15.75">
      <c r="A1" s="18" t="s">
        <v>3367</v>
      </c>
      <c r="B1" s="19" t="str">
        <f>'[1]2014 Adjustment All'!A1</f>
        <v xml:space="preserve">Pro Forma Adjustment Calculation- WA </v>
      </c>
      <c r="I1" s="21"/>
      <c r="L1" s="22">
        <v>82312314</v>
      </c>
    </row>
    <row r="2" spans="1:23">
      <c r="B2" s="19" t="str">
        <f>[2]CAP14!A2</f>
        <v>Test Year Ended Septebmer 30, 2014 Ratebase Adjusted to 12/31/16 AMA</v>
      </c>
      <c r="I2" s="21"/>
    </row>
    <row r="3" spans="1:23">
      <c r="F3" s="19"/>
      <c r="I3" s="21"/>
    </row>
    <row r="4" spans="1:23" ht="15.75">
      <c r="A4" s="24"/>
      <c r="F4" s="25"/>
      <c r="G4" s="24"/>
      <c r="I4" s="21"/>
      <c r="J4" s="216" t="s">
        <v>3368</v>
      </c>
      <c r="K4" s="216"/>
      <c r="L4" s="26" t="s">
        <v>3369</v>
      </c>
    </row>
    <row r="5" spans="1:23" ht="30">
      <c r="A5" s="27" t="s">
        <v>3370</v>
      </c>
      <c r="B5" s="28" t="s">
        <v>3371</v>
      </c>
      <c r="C5" s="28" t="s">
        <v>3372</v>
      </c>
      <c r="D5" s="28" t="s">
        <v>3373</v>
      </c>
      <c r="E5" s="28" t="s">
        <v>3374</v>
      </c>
      <c r="F5" s="28" t="s">
        <v>3375</v>
      </c>
      <c r="G5" s="27" t="s">
        <v>3376</v>
      </c>
      <c r="H5" s="28" t="s">
        <v>3377</v>
      </c>
      <c r="I5" s="21"/>
      <c r="J5" s="29" t="s">
        <v>3378</v>
      </c>
      <c r="K5" s="29" t="s">
        <v>3379</v>
      </c>
      <c r="L5" s="29" t="s">
        <v>3380</v>
      </c>
      <c r="M5" s="30" t="s">
        <v>3381</v>
      </c>
    </row>
    <row r="6" spans="1:23" s="35" customFormat="1">
      <c r="A6" s="31"/>
      <c r="B6" s="32"/>
      <c r="C6" s="32"/>
      <c r="D6" s="32"/>
      <c r="E6" s="32"/>
      <c r="F6" s="32"/>
      <c r="G6" s="31"/>
      <c r="H6" s="32"/>
      <c r="I6" s="21"/>
      <c r="J6" s="33"/>
      <c r="K6" s="33"/>
      <c r="L6" s="33"/>
      <c r="M6" s="33"/>
      <c r="N6" s="34"/>
    </row>
    <row r="7" spans="1:23" s="37" customFormat="1" outlineLevel="2">
      <c r="A7" s="34" t="s">
        <v>34</v>
      </c>
      <c r="B7" s="36" t="s">
        <v>27</v>
      </c>
      <c r="C7" s="36" t="s">
        <v>596</v>
      </c>
      <c r="D7" s="37" t="s">
        <v>3382</v>
      </c>
      <c r="E7" s="38">
        <v>1003</v>
      </c>
      <c r="F7" s="36" t="s">
        <v>445</v>
      </c>
      <c r="G7" s="36" t="s">
        <v>3383</v>
      </c>
      <c r="H7" s="36" t="s">
        <v>35</v>
      </c>
      <c r="I7" s="39"/>
      <c r="J7" s="40">
        <f>J302*$N$302</f>
        <v>453675.64678999997</v>
      </c>
      <c r="K7" s="40">
        <f>K302*$N$302</f>
        <v>167271.47500000001</v>
      </c>
      <c r="L7" s="40">
        <f>L302*$N$302</f>
        <v>398368.489</v>
      </c>
      <c r="M7" s="40">
        <f t="shared" ref="M7:M73" si="0">SUM(J7:L7)</f>
        <v>1019315.6107900001</v>
      </c>
      <c r="N7" s="41"/>
    </row>
    <row r="8" spans="1:23" s="37" customFormat="1" outlineLevel="2">
      <c r="A8" s="34" t="s">
        <v>34</v>
      </c>
      <c r="B8" s="36" t="s">
        <v>27</v>
      </c>
      <c r="C8" s="36" t="s">
        <v>596</v>
      </c>
      <c r="D8" s="42" t="s">
        <v>3382</v>
      </c>
      <c r="E8" s="38">
        <v>1002</v>
      </c>
      <c r="F8" s="36" t="s">
        <v>437</v>
      </c>
      <c r="G8" s="36" t="s">
        <v>3383</v>
      </c>
      <c r="H8" s="36" t="s">
        <v>35</v>
      </c>
      <c r="I8" s="39"/>
      <c r="J8" s="40">
        <f>J301*$N$301</f>
        <v>17171.014169999999</v>
      </c>
      <c r="K8" s="40">
        <f>K301*$N$301</f>
        <v>5742.48</v>
      </c>
      <c r="L8" s="40">
        <f>L301*$N$301</f>
        <v>6043.0230000000001</v>
      </c>
      <c r="M8" s="40">
        <f t="shared" si="0"/>
        <v>28956.517169999999</v>
      </c>
      <c r="N8" s="41"/>
    </row>
    <row r="9" spans="1:23" s="35" customFormat="1" outlineLevel="2">
      <c r="A9" s="36" t="s">
        <v>34</v>
      </c>
      <c r="B9" s="36" t="s">
        <v>27</v>
      </c>
      <c r="C9" s="36" t="s">
        <v>596</v>
      </c>
      <c r="D9" s="42" t="s">
        <v>3384</v>
      </c>
      <c r="E9" s="38">
        <v>1006</v>
      </c>
      <c r="F9" s="36" t="s">
        <v>560</v>
      </c>
      <c r="G9" s="36" t="s">
        <v>3385</v>
      </c>
      <c r="H9" s="36" t="s">
        <v>561</v>
      </c>
      <c r="I9" s="39"/>
      <c r="J9" s="40">
        <v>748.51</v>
      </c>
      <c r="K9" s="40">
        <v>5547.16</v>
      </c>
      <c r="L9" s="40">
        <v>0</v>
      </c>
      <c r="M9" s="40">
        <f t="shared" si="0"/>
        <v>6295.67</v>
      </c>
      <c r="N9" s="41"/>
      <c r="O9" s="37"/>
      <c r="P9" s="37"/>
      <c r="Q9" s="37"/>
      <c r="R9" s="37"/>
      <c r="S9" s="37"/>
      <c r="T9" s="37"/>
      <c r="U9" s="37"/>
      <c r="V9" s="37"/>
      <c r="W9" s="37"/>
    </row>
    <row r="10" spans="1:23" s="35" customFormat="1" outlineLevel="2">
      <c r="A10" s="36" t="s">
        <v>34</v>
      </c>
      <c r="B10" s="36" t="s">
        <v>27</v>
      </c>
      <c r="C10" s="36" t="s">
        <v>596</v>
      </c>
      <c r="D10" s="42" t="s">
        <v>3386</v>
      </c>
      <c r="E10" s="38">
        <v>2054</v>
      </c>
      <c r="F10" s="36" t="s">
        <v>651</v>
      </c>
      <c r="G10" s="36" t="s">
        <v>3385</v>
      </c>
      <c r="H10" s="36" t="s">
        <v>592</v>
      </c>
      <c r="I10" s="39"/>
      <c r="J10" s="40">
        <v>0</v>
      </c>
      <c r="K10" s="40">
        <v>0</v>
      </c>
      <c r="L10" s="40">
        <v>26751</v>
      </c>
      <c r="M10" s="40">
        <f t="shared" si="0"/>
        <v>26751</v>
      </c>
      <c r="N10" s="41"/>
      <c r="O10" s="37"/>
      <c r="P10" s="37"/>
      <c r="Q10" s="37"/>
      <c r="R10" s="37"/>
      <c r="S10" s="37"/>
      <c r="T10" s="37"/>
      <c r="U10" s="37"/>
      <c r="V10" s="37"/>
      <c r="W10" s="37"/>
    </row>
    <row r="11" spans="1:23" s="35" customFormat="1" outlineLevel="2">
      <c r="A11" s="36" t="s">
        <v>34</v>
      </c>
      <c r="B11" s="36" t="s">
        <v>27</v>
      </c>
      <c r="C11" s="36" t="s">
        <v>596</v>
      </c>
      <c r="D11" s="42" t="s">
        <v>3387</v>
      </c>
      <c r="E11" s="38">
        <v>2055</v>
      </c>
      <c r="F11" s="36" t="s">
        <v>680</v>
      </c>
      <c r="G11" s="36" t="s">
        <v>3385</v>
      </c>
      <c r="H11" s="36" t="s">
        <v>561</v>
      </c>
      <c r="I11" s="39"/>
      <c r="J11" s="40">
        <v>0</v>
      </c>
      <c r="K11" s="40">
        <v>0</v>
      </c>
      <c r="L11" s="40">
        <v>621447</v>
      </c>
      <c r="M11" s="40">
        <f t="shared" si="0"/>
        <v>621447</v>
      </c>
      <c r="N11" s="41"/>
      <c r="O11" s="37"/>
      <c r="P11" s="37"/>
      <c r="Q11" s="37"/>
      <c r="R11" s="37"/>
      <c r="S11" s="37"/>
      <c r="T11" s="37"/>
      <c r="U11" s="37"/>
      <c r="V11" s="37"/>
      <c r="W11" s="37"/>
    </row>
    <row r="12" spans="1:23" s="42" customFormat="1" outlineLevel="2">
      <c r="A12" s="36" t="s">
        <v>34</v>
      </c>
      <c r="B12" s="36" t="s">
        <v>27</v>
      </c>
      <c r="C12" s="36" t="s">
        <v>596</v>
      </c>
      <c r="D12" s="42" t="s">
        <v>3388</v>
      </c>
      <c r="E12" s="38">
        <v>2056</v>
      </c>
      <c r="F12" s="36" t="s">
        <v>830</v>
      </c>
      <c r="G12" s="36" t="s">
        <v>3385</v>
      </c>
      <c r="H12" s="36" t="s">
        <v>35</v>
      </c>
      <c r="I12" s="39"/>
      <c r="J12" s="40">
        <v>86.94</v>
      </c>
      <c r="K12" s="40">
        <v>0</v>
      </c>
      <c r="L12" s="40">
        <v>177892</v>
      </c>
      <c r="M12" s="40">
        <f t="shared" si="0"/>
        <v>177978.94</v>
      </c>
      <c r="N12" s="41"/>
      <c r="O12" s="37"/>
      <c r="P12" s="37"/>
      <c r="Q12" s="37"/>
      <c r="R12" s="37"/>
      <c r="S12" s="37"/>
      <c r="T12" s="37"/>
      <c r="U12" s="37"/>
      <c r="V12" s="37"/>
      <c r="W12" s="37"/>
    </row>
    <row r="13" spans="1:23" s="42" customFormat="1" outlineLevel="2">
      <c r="A13" s="36" t="s">
        <v>34</v>
      </c>
      <c r="B13" s="36" t="s">
        <v>27</v>
      </c>
      <c r="C13" s="36" t="s">
        <v>596</v>
      </c>
      <c r="D13" s="42" t="s">
        <v>3389</v>
      </c>
      <c r="E13" s="38">
        <v>2059</v>
      </c>
      <c r="F13" s="36" t="s">
        <v>893</v>
      </c>
      <c r="G13" s="36" t="s">
        <v>3385</v>
      </c>
      <c r="H13" s="36" t="s">
        <v>561</v>
      </c>
      <c r="I13" s="39"/>
      <c r="J13" s="40">
        <v>0</v>
      </c>
      <c r="K13" s="40">
        <v>0</v>
      </c>
      <c r="L13" s="40">
        <v>205153</v>
      </c>
      <c r="M13" s="40">
        <f t="shared" si="0"/>
        <v>205153</v>
      </c>
      <c r="N13" s="43"/>
      <c r="U13" s="37"/>
      <c r="V13" s="37"/>
      <c r="W13" s="37"/>
    </row>
    <row r="14" spans="1:23" s="42" customFormat="1" outlineLevel="2">
      <c r="A14" s="36" t="s">
        <v>34</v>
      </c>
      <c r="B14" s="36" t="s">
        <v>27</v>
      </c>
      <c r="C14" s="36" t="s">
        <v>596</v>
      </c>
      <c r="D14" s="42" t="s">
        <v>3390</v>
      </c>
      <c r="E14" s="38">
        <v>2060</v>
      </c>
      <c r="F14" s="36" t="s">
        <v>939</v>
      </c>
      <c r="G14" s="36" t="s">
        <v>3385</v>
      </c>
      <c r="H14" s="36" t="s">
        <v>561</v>
      </c>
      <c r="I14" s="39"/>
      <c r="J14" s="40">
        <v>0</v>
      </c>
      <c r="K14" s="40">
        <v>0</v>
      </c>
      <c r="L14" s="40">
        <v>747958</v>
      </c>
      <c r="M14" s="40">
        <f t="shared" si="0"/>
        <v>747958</v>
      </c>
      <c r="N14" s="43"/>
      <c r="V14" s="37"/>
      <c r="W14" s="37"/>
    </row>
    <row r="15" spans="1:23" s="42" customFormat="1" outlineLevel="2">
      <c r="A15" s="36" t="s">
        <v>34</v>
      </c>
      <c r="B15" s="36" t="s">
        <v>27</v>
      </c>
      <c r="C15" s="36" t="s">
        <v>596</v>
      </c>
      <c r="D15" s="42" t="s">
        <v>3391</v>
      </c>
      <c r="E15" s="38">
        <v>2204</v>
      </c>
      <c r="F15" s="36" t="s">
        <v>2491</v>
      </c>
      <c r="G15" s="36" t="s">
        <v>3385</v>
      </c>
      <c r="H15" s="36" t="s">
        <v>561</v>
      </c>
      <c r="I15" s="39"/>
      <c r="J15" s="40">
        <v>451.4</v>
      </c>
      <c r="K15" s="40">
        <v>0</v>
      </c>
      <c r="L15" s="40">
        <v>86256</v>
      </c>
      <c r="M15" s="40">
        <f t="shared" si="0"/>
        <v>86707.4</v>
      </c>
      <c r="N15" s="43"/>
      <c r="V15" s="37"/>
      <c r="W15" s="37"/>
    </row>
    <row r="16" spans="1:23" s="42" customFormat="1" outlineLevel="2">
      <c r="A16" s="36" t="s">
        <v>34</v>
      </c>
      <c r="B16" s="36" t="s">
        <v>27</v>
      </c>
      <c r="C16" s="36" t="s">
        <v>596</v>
      </c>
      <c r="D16" s="42" t="s">
        <v>3392</v>
      </c>
      <c r="E16" s="38">
        <v>2253</v>
      </c>
      <c r="F16" s="36" t="s">
        <v>1101</v>
      </c>
      <c r="G16" s="36" t="s">
        <v>3385</v>
      </c>
      <c r="H16" s="36" t="s">
        <v>561</v>
      </c>
      <c r="I16" s="39"/>
      <c r="J16" s="40">
        <v>0</v>
      </c>
      <c r="K16" s="40">
        <v>3871.75</v>
      </c>
      <c r="L16" s="40">
        <v>0</v>
      </c>
      <c r="M16" s="40">
        <f t="shared" si="0"/>
        <v>3871.75</v>
      </c>
      <c r="N16" s="43"/>
      <c r="V16" s="37"/>
      <c r="W16" s="37"/>
    </row>
    <row r="17" spans="1:14" s="42" customFormat="1" outlineLevel="2">
      <c r="A17" s="36" t="s">
        <v>34</v>
      </c>
      <c r="B17" s="36" t="s">
        <v>27</v>
      </c>
      <c r="C17" s="36" t="s">
        <v>596</v>
      </c>
      <c r="D17" s="42" t="s">
        <v>3392</v>
      </c>
      <c r="E17" s="38">
        <v>2275</v>
      </c>
      <c r="F17" s="36" t="s">
        <v>2733</v>
      </c>
      <c r="G17" s="36" t="s">
        <v>3385</v>
      </c>
      <c r="H17" s="36" t="s">
        <v>561</v>
      </c>
      <c r="I17" s="39"/>
      <c r="J17" s="40">
        <v>0</v>
      </c>
      <c r="K17" s="40">
        <v>0</v>
      </c>
      <c r="L17" s="40">
        <v>0</v>
      </c>
      <c r="M17" s="40">
        <f t="shared" si="0"/>
        <v>0</v>
      </c>
      <c r="N17" s="43"/>
    </row>
    <row r="18" spans="1:14" s="42" customFormat="1" outlineLevel="2">
      <c r="A18" s="36" t="s">
        <v>34</v>
      </c>
      <c r="B18" s="36" t="s">
        <v>27</v>
      </c>
      <c r="C18" s="36" t="s">
        <v>596</v>
      </c>
      <c r="D18" s="42" t="s">
        <v>1111</v>
      </c>
      <c r="E18" s="38">
        <v>2276</v>
      </c>
      <c r="F18" s="36" t="s">
        <v>1111</v>
      </c>
      <c r="G18" s="36" t="s">
        <v>3385</v>
      </c>
      <c r="H18" s="36" t="s">
        <v>561</v>
      </c>
      <c r="I18" s="39"/>
      <c r="J18" s="40"/>
      <c r="K18" s="40">
        <v>0</v>
      </c>
      <c r="L18" s="40">
        <v>20837</v>
      </c>
      <c r="M18" s="40">
        <f t="shared" si="0"/>
        <v>20837</v>
      </c>
      <c r="N18" s="43"/>
    </row>
    <row r="19" spans="1:14" s="42" customFormat="1" outlineLevel="2">
      <c r="A19" s="36" t="s">
        <v>34</v>
      </c>
      <c r="B19" s="36" t="s">
        <v>27</v>
      </c>
      <c r="C19" s="36" t="s">
        <v>596</v>
      </c>
      <c r="D19" s="42" t="s">
        <v>3392</v>
      </c>
      <c r="E19" s="38">
        <v>2278</v>
      </c>
      <c r="F19" s="36" t="s">
        <v>2740</v>
      </c>
      <c r="G19" s="36" t="s">
        <v>3385</v>
      </c>
      <c r="H19" s="36" t="s">
        <v>561</v>
      </c>
      <c r="I19" s="39"/>
      <c r="J19" s="40">
        <v>0</v>
      </c>
      <c r="K19" s="40">
        <v>0</v>
      </c>
      <c r="L19" s="40">
        <v>0</v>
      </c>
      <c r="M19" s="40">
        <f t="shared" si="0"/>
        <v>0</v>
      </c>
      <c r="N19" s="43"/>
    </row>
    <row r="20" spans="1:14" s="42" customFormat="1" outlineLevel="2">
      <c r="A20" s="36" t="s">
        <v>34</v>
      </c>
      <c r="B20" s="36" t="s">
        <v>27</v>
      </c>
      <c r="C20" s="36" t="s">
        <v>596</v>
      </c>
      <c r="D20" s="42" t="s">
        <v>3392</v>
      </c>
      <c r="E20" s="38">
        <v>2283</v>
      </c>
      <c r="F20" s="36" t="s">
        <v>2507</v>
      </c>
      <c r="G20" s="36"/>
      <c r="H20" s="36"/>
      <c r="I20" s="39"/>
      <c r="J20" s="40"/>
      <c r="K20" s="40">
        <v>135</v>
      </c>
      <c r="L20" s="40"/>
      <c r="M20" s="40">
        <f t="shared" si="0"/>
        <v>135</v>
      </c>
      <c r="N20" s="43"/>
    </row>
    <row r="21" spans="1:14" s="42" customFormat="1" outlineLevel="2">
      <c r="A21" s="36" t="s">
        <v>34</v>
      </c>
      <c r="B21" s="36" t="s">
        <v>27</v>
      </c>
      <c r="C21" s="36" t="s">
        <v>596</v>
      </c>
      <c r="D21" s="42" t="s">
        <v>3392</v>
      </c>
      <c r="E21" s="38">
        <v>2293</v>
      </c>
      <c r="F21" s="36" t="s">
        <v>1143</v>
      </c>
      <c r="G21" s="36" t="s">
        <v>3385</v>
      </c>
      <c r="H21" s="36" t="s">
        <v>561</v>
      </c>
      <c r="I21" s="39"/>
      <c r="J21" s="40">
        <v>148.08000000000001</v>
      </c>
      <c r="K21" s="40">
        <v>42713</v>
      </c>
      <c r="L21" s="40">
        <v>0</v>
      </c>
      <c r="M21" s="40">
        <f t="shared" si="0"/>
        <v>42861.08</v>
      </c>
      <c r="N21" s="43"/>
    </row>
    <row r="22" spans="1:14" s="42" customFormat="1" outlineLevel="2">
      <c r="A22" s="36" t="s">
        <v>34</v>
      </c>
      <c r="B22" s="36" t="s">
        <v>27</v>
      </c>
      <c r="C22" s="36" t="s">
        <v>596</v>
      </c>
      <c r="D22" s="42" t="s">
        <v>3392</v>
      </c>
      <c r="E22" s="38">
        <v>2336</v>
      </c>
      <c r="F22" s="36" t="s">
        <v>1196</v>
      </c>
      <c r="G22" s="36" t="s">
        <v>3385</v>
      </c>
      <c r="H22" s="36" t="s">
        <v>561</v>
      </c>
      <c r="I22" s="39"/>
      <c r="J22" s="40">
        <v>0</v>
      </c>
      <c r="K22" s="40">
        <v>0</v>
      </c>
      <c r="L22" s="40">
        <v>0</v>
      </c>
      <c r="M22" s="40">
        <f t="shared" si="0"/>
        <v>0</v>
      </c>
      <c r="N22" s="43"/>
    </row>
    <row r="23" spans="1:14" s="42" customFormat="1" outlineLevel="2">
      <c r="A23" s="36" t="s">
        <v>34</v>
      </c>
      <c r="B23" s="36" t="s">
        <v>27</v>
      </c>
      <c r="C23" s="36" t="s">
        <v>596</v>
      </c>
      <c r="D23" s="42" t="s">
        <v>3393</v>
      </c>
      <c r="E23" s="38">
        <v>2414</v>
      </c>
      <c r="F23" s="36" t="s">
        <v>1201</v>
      </c>
      <c r="G23" s="36" t="s">
        <v>3385</v>
      </c>
      <c r="H23" s="36" t="s">
        <v>561</v>
      </c>
      <c r="I23" s="39"/>
      <c r="J23" s="40">
        <v>0</v>
      </c>
      <c r="K23" s="40">
        <v>0</v>
      </c>
      <c r="L23" s="40">
        <v>1350422</v>
      </c>
      <c r="M23" s="40">
        <f t="shared" si="0"/>
        <v>1350422</v>
      </c>
      <c r="N23" s="43"/>
    </row>
    <row r="24" spans="1:14" s="42" customFormat="1" outlineLevel="2">
      <c r="A24" s="36" t="s">
        <v>34</v>
      </c>
      <c r="B24" s="36" t="s">
        <v>27</v>
      </c>
      <c r="C24" s="36" t="s">
        <v>596</v>
      </c>
      <c r="D24" s="42" t="s">
        <v>3394</v>
      </c>
      <c r="E24" s="38">
        <v>2423</v>
      </c>
      <c r="F24" s="36" t="s">
        <v>3395</v>
      </c>
      <c r="G24" s="36" t="s">
        <v>3385</v>
      </c>
      <c r="H24" s="36" t="s">
        <v>561</v>
      </c>
      <c r="I24" s="39"/>
      <c r="J24" s="40">
        <v>0</v>
      </c>
      <c r="K24" s="40">
        <v>0</v>
      </c>
      <c r="L24" s="40">
        <v>0</v>
      </c>
      <c r="M24" s="40">
        <f t="shared" si="0"/>
        <v>0</v>
      </c>
      <c r="N24" s="43"/>
    </row>
    <row r="25" spans="1:14" s="42" customFormat="1" outlineLevel="2">
      <c r="A25" s="36" t="s">
        <v>34</v>
      </c>
      <c r="B25" s="36" t="s">
        <v>27</v>
      </c>
      <c r="C25" s="36" t="s">
        <v>596</v>
      </c>
      <c r="D25" s="42" t="s">
        <v>3392</v>
      </c>
      <c r="E25" s="38">
        <v>2425</v>
      </c>
      <c r="F25" s="36" t="s">
        <v>3396</v>
      </c>
      <c r="G25" s="36" t="s">
        <v>3385</v>
      </c>
      <c r="H25" s="36" t="s">
        <v>561</v>
      </c>
      <c r="I25" s="39"/>
      <c r="J25" s="40">
        <v>0</v>
      </c>
      <c r="K25" s="40">
        <v>0</v>
      </c>
      <c r="L25" s="40">
        <v>0</v>
      </c>
      <c r="M25" s="40">
        <f t="shared" si="0"/>
        <v>0</v>
      </c>
      <c r="N25" s="43"/>
    </row>
    <row r="26" spans="1:14" s="42" customFormat="1" outlineLevel="2">
      <c r="A26" s="36" t="s">
        <v>34</v>
      </c>
      <c r="B26" s="36" t="s">
        <v>27</v>
      </c>
      <c r="C26" s="36" t="s">
        <v>596</v>
      </c>
      <c r="D26" s="42" t="s">
        <v>3397</v>
      </c>
      <c r="E26" s="38">
        <v>2470</v>
      </c>
      <c r="F26" s="36" t="s">
        <v>3398</v>
      </c>
      <c r="G26" s="36" t="s">
        <v>3385</v>
      </c>
      <c r="H26" s="36" t="s">
        <v>561</v>
      </c>
      <c r="I26" s="39"/>
      <c r="J26" s="40">
        <v>0</v>
      </c>
      <c r="K26" s="40">
        <v>0</v>
      </c>
      <c r="L26" s="40">
        <v>2500000</v>
      </c>
      <c r="M26" s="40">
        <f t="shared" si="0"/>
        <v>2500000</v>
      </c>
      <c r="N26" s="43"/>
    </row>
    <row r="27" spans="1:14" s="42" customFormat="1" outlineLevel="2">
      <c r="A27" s="36" t="s">
        <v>34</v>
      </c>
      <c r="B27" s="36" t="s">
        <v>27</v>
      </c>
      <c r="C27" s="36" t="s">
        <v>596</v>
      </c>
      <c r="D27" s="42" t="s">
        <v>3392</v>
      </c>
      <c r="E27" s="38">
        <v>2493</v>
      </c>
      <c r="F27" s="36" t="s">
        <v>2969</v>
      </c>
      <c r="G27" s="36" t="s">
        <v>3385</v>
      </c>
      <c r="H27" s="36" t="s">
        <v>561</v>
      </c>
      <c r="I27" s="39"/>
      <c r="J27" s="40">
        <v>0</v>
      </c>
      <c r="K27" s="40">
        <v>0</v>
      </c>
      <c r="L27" s="40">
        <v>0</v>
      </c>
      <c r="M27" s="40">
        <f t="shared" si="0"/>
        <v>0</v>
      </c>
      <c r="N27" s="43"/>
    </row>
    <row r="28" spans="1:14" s="42" customFormat="1" outlineLevel="2">
      <c r="A28" s="36" t="s">
        <v>34</v>
      </c>
      <c r="B28" s="36" t="s">
        <v>27</v>
      </c>
      <c r="C28" s="36" t="s">
        <v>596</v>
      </c>
      <c r="D28" s="42" t="s">
        <v>3399</v>
      </c>
      <c r="E28" s="38">
        <v>2516</v>
      </c>
      <c r="F28" s="36" t="s">
        <v>2994</v>
      </c>
      <c r="G28" s="36" t="s">
        <v>3385</v>
      </c>
      <c r="H28" s="36" t="s">
        <v>561</v>
      </c>
      <c r="I28" s="39"/>
      <c r="J28" s="40">
        <v>0</v>
      </c>
      <c r="K28" s="40">
        <v>0</v>
      </c>
      <c r="L28" s="40">
        <v>523454</v>
      </c>
      <c r="M28" s="40">
        <f t="shared" si="0"/>
        <v>523454</v>
      </c>
      <c r="N28" s="43"/>
    </row>
    <row r="29" spans="1:14" s="42" customFormat="1" outlineLevel="2">
      <c r="A29" s="36" t="s">
        <v>34</v>
      </c>
      <c r="B29" s="36" t="s">
        <v>27</v>
      </c>
      <c r="C29" s="36" t="s">
        <v>596</v>
      </c>
      <c r="D29" s="42" t="s">
        <v>3400</v>
      </c>
      <c r="E29" s="38">
        <v>2535</v>
      </c>
      <c r="F29" s="36" t="s">
        <v>1309</v>
      </c>
      <c r="G29" s="36" t="s">
        <v>3385</v>
      </c>
      <c r="H29" s="36" t="s">
        <v>561</v>
      </c>
      <c r="I29" s="39"/>
      <c r="J29" s="40">
        <v>0</v>
      </c>
      <c r="K29" s="40">
        <v>0</v>
      </c>
      <c r="L29" s="40">
        <v>362751</v>
      </c>
      <c r="M29" s="40">
        <f t="shared" si="0"/>
        <v>362751</v>
      </c>
      <c r="N29" s="43"/>
    </row>
    <row r="30" spans="1:14" s="42" customFormat="1" outlineLevel="2">
      <c r="A30" s="36" t="s">
        <v>34</v>
      </c>
      <c r="B30" s="36" t="s">
        <v>27</v>
      </c>
      <c r="C30" s="36" t="s">
        <v>596</v>
      </c>
      <c r="D30" s="42" t="s">
        <v>3391</v>
      </c>
      <c r="E30" s="38">
        <v>2563</v>
      </c>
      <c r="F30" s="36" t="s">
        <v>1340</v>
      </c>
      <c r="G30" s="36" t="s">
        <v>3385</v>
      </c>
      <c r="H30" s="36" t="s">
        <v>561</v>
      </c>
      <c r="I30" s="39"/>
      <c r="J30" s="40">
        <v>0</v>
      </c>
      <c r="K30" s="40">
        <v>2828054.37</v>
      </c>
      <c r="L30" s="40">
        <v>0</v>
      </c>
      <c r="M30" s="40">
        <f t="shared" si="0"/>
        <v>2828054.37</v>
      </c>
      <c r="N30" s="43"/>
    </row>
    <row r="31" spans="1:14" s="42" customFormat="1" outlineLevel="2">
      <c r="A31" s="36" t="s">
        <v>34</v>
      </c>
      <c r="B31" s="36" t="s">
        <v>27</v>
      </c>
      <c r="C31" s="36" t="s">
        <v>596</v>
      </c>
      <c r="D31" s="42" t="s">
        <v>3391</v>
      </c>
      <c r="E31" s="38">
        <v>2572</v>
      </c>
      <c r="F31" s="36" t="s">
        <v>1367</v>
      </c>
      <c r="G31" s="36" t="s">
        <v>3385</v>
      </c>
      <c r="H31" s="36" t="s">
        <v>561</v>
      </c>
      <c r="I31" s="39"/>
      <c r="J31" s="40">
        <v>0</v>
      </c>
      <c r="K31" s="40">
        <v>0</v>
      </c>
      <c r="L31" s="40">
        <v>944113</v>
      </c>
      <c r="M31" s="40">
        <f t="shared" si="0"/>
        <v>944113</v>
      </c>
      <c r="N31" s="43"/>
    </row>
    <row r="32" spans="1:14" s="42" customFormat="1" outlineLevel="2">
      <c r="A32" s="36" t="s">
        <v>34</v>
      </c>
      <c r="B32" s="36" t="s">
        <v>27</v>
      </c>
      <c r="C32" s="36" t="s">
        <v>596</v>
      </c>
      <c r="D32" s="42" t="s">
        <v>3391</v>
      </c>
      <c r="E32" s="38">
        <v>2589</v>
      </c>
      <c r="F32" s="36" t="s">
        <v>3028</v>
      </c>
      <c r="G32" s="36" t="s">
        <v>3385</v>
      </c>
      <c r="H32" s="36" t="s">
        <v>561</v>
      </c>
      <c r="I32" s="39"/>
      <c r="J32" s="40"/>
      <c r="K32" s="40"/>
      <c r="L32" s="40">
        <v>1990787</v>
      </c>
      <c r="M32" s="40">
        <f t="shared" si="0"/>
        <v>1990787</v>
      </c>
      <c r="N32" s="43"/>
    </row>
    <row r="33" spans="1:21" s="42" customFormat="1" outlineLevel="2">
      <c r="A33" s="36" t="s">
        <v>34</v>
      </c>
      <c r="B33" s="36" t="s">
        <v>27</v>
      </c>
      <c r="C33" s="36" t="s">
        <v>596</v>
      </c>
      <c r="D33" s="42" t="s">
        <v>3401</v>
      </c>
      <c r="E33" s="38">
        <v>6000</v>
      </c>
      <c r="F33" s="36" t="s">
        <v>3402</v>
      </c>
      <c r="G33" s="36" t="s">
        <v>3403</v>
      </c>
      <c r="H33" s="36" t="s">
        <v>561</v>
      </c>
      <c r="I33" s="39"/>
      <c r="J33" s="40">
        <v>0</v>
      </c>
      <c r="K33" s="40">
        <v>0</v>
      </c>
      <c r="L33" s="40">
        <v>37500</v>
      </c>
      <c r="M33" s="40">
        <f t="shared" si="0"/>
        <v>37500</v>
      </c>
      <c r="N33" s="41"/>
      <c r="O33" s="37"/>
      <c r="P33" s="37"/>
      <c r="Q33" s="37"/>
      <c r="R33" s="37"/>
      <c r="S33" s="37"/>
      <c r="T33" s="37"/>
    </row>
    <row r="34" spans="1:21" s="42" customFormat="1" ht="15.75" outlineLevel="1">
      <c r="A34" s="44" t="s">
        <v>3404</v>
      </c>
      <c r="B34" s="36"/>
      <c r="C34" s="36"/>
      <c r="E34" s="38"/>
      <c r="F34" s="36"/>
      <c r="G34" s="36"/>
      <c r="H34" s="36"/>
      <c r="I34" s="39"/>
      <c r="J34" s="45">
        <f>SUBTOTAL(9,J7:J33)</f>
        <v>472281.59096</v>
      </c>
      <c r="K34" s="45">
        <f>SUBTOTAL(9,K7:K33)</f>
        <v>3053335.2350000003</v>
      </c>
      <c r="L34" s="45">
        <f>SUBTOTAL(9,L7:L33)</f>
        <v>9999732.5120000001</v>
      </c>
      <c r="M34" s="46">
        <f>SUBTOTAL(9,M7:M33)</f>
        <v>13525349.337960001</v>
      </c>
      <c r="N34" s="41"/>
      <c r="O34" s="37"/>
      <c r="P34" s="37"/>
      <c r="Q34" s="37"/>
      <c r="R34" s="37"/>
      <c r="S34" s="37"/>
      <c r="T34" s="37"/>
    </row>
    <row r="35" spans="1:21" outlineLevel="1">
      <c r="A35" s="35"/>
      <c r="B35" s="35"/>
      <c r="C35" s="35"/>
      <c r="D35" s="35"/>
      <c r="E35" s="35"/>
      <c r="F35" s="47"/>
      <c r="G35" s="35"/>
      <c r="H35" s="35"/>
      <c r="J35" s="21"/>
      <c r="K35" s="40"/>
      <c r="L35" s="21"/>
      <c r="M35" s="40">
        <f t="shared" si="0"/>
        <v>0</v>
      </c>
    </row>
    <row r="36" spans="1:21" s="42" customFormat="1" outlineLevel="2">
      <c r="A36" s="36" t="s">
        <v>34</v>
      </c>
      <c r="B36" s="36" t="s">
        <v>27</v>
      </c>
      <c r="C36" s="36" t="s">
        <v>53</v>
      </c>
      <c r="D36" s="42" t="s">
        <v>3405</v>
      </c>
      <c r="E36" s="38">
        <v>1107</v>
      </c>
      <c r="F36" s="36" t="s">
        <v>591</v>
      </c>
      <c r="G36" s="36" t="s">
        <v>3385</v>
      </c>
      <c r="H36" s="36" t="s">
        <v>592</v>
      </c>
      <c r="I36" s="39"/>
      <c r="J36" s="40">
        <v>0</v>
      </c>
      <c r="K36" s="40">
        <v>0</v>
      </c>
      <c r="L36" s="40">
        <v>1950000</v>
      </c>
      <c r="M36" s="40">
        <f t="shared" si="0"/>
        <v>1950000</v>
      </c>
      <c r="N36" s="41"/>
      <c r="O36" s="37"/>
      <c r="P36" s="37"/>
      <c r="Q36" s="37"/>
      <c r="R36" s="37"/>
      <c r="S36" s="37"/>
      <c r="T36" s="37"/>
      <c r="U36" s="37"/>
    </row>
    <row r="37" spans="1:21" s="42" customFormat="1" outlineLevel="2">
      <c r="A37" s="36" t="s">
        <v>34</v>
      </c>
      <c r="B37" s="36" t="s">
        <v>27</v>
      </c>
      <c r="C37" s="36" t="s">
        <v>53</v>
      </c>
      <c r="D37" s="42" t="s">
        <v>3391</v>
      </c>
      <c r="E37" s="38">
        <v>2204</v>
      </c>
      <c r="F37" s="36" t="s">
        <v>2491</v>
      </c>
      <c r="G37" s="36" t="s">
        <v>3385</v>
      </c>
      <c r="H37" s="36" t="s">
        <v>561</v>
      </c>
      <c r="I37" s="39"/>
      <c r="J37" s="40">
        <v>557.55999999999995</v>
      </c>
      <c r="K37" s="40">
        <v>0</v>
      </c>
      <c r="L37" s="40">
        <v>0</v>
      </c>
      <c r="M37" s="40">
        <f t="shared" si="0"/>
        <v>557.55999999999995</v>
      </c>
      <c r="N37" s="43"/>
    </row>
    <row r="38" spans="1:21" s="42" customFormat="1" outlineLevel="2">
      <c r="A38" s="36" t="s">
        <v>34</v>
      </c>
      <c r="B38" s="36" t="s">
        <v>27</v>
      </c>
      <c r="C38" s="36" t="s">
        <v>53</v>
      </c>
      <c r="D38" s="42" t="s">
        <v>3399</v>
      </c>
      <c r="E38" s="38">
        <v>2515</v>
      </c>
      <c r="F38" s="36" t="s">
        <v>1285</v>
      </c>
      <c r="G38" s="36" t="s">
        <v>3385</v>
      </c>
      <c r="H38" s="36" t="s">
        <v>561</v>
      </c>
      <c r="I38" s="39"/>
      <c r="J38" s="40">
        <v>260101.85999999993</v>
      </c>
      <c r="K38" s="40">
        <v>857.09999999999991</v>
      </c>
      <c r="L38" s="40">
        <v>509143</v>
      </c>
      <c r="M38" s="40">
        <f t="shared" si="0"/>
        <v>770101.96</v>
      </c>
      <c r="N38" s="43"/>
    </row>
    <row r="39" spans="1:21" s="42" customFormat="1" outlineLevel="2">
      <c r="A39" s="36" t="s">
        <v>34</v>
      </c>
      <c r="B39" s="36" t="s">
        <v>27</v>
      </c>
      <c r="C39" s="36" t="s">
        <v>53</v>
      </c>
      <c r="D39" s="42" t="s">
        <v>3391</v>
      </c>
      <c r="E39" s="38">
        <v>2522</v>
      </c>
      <c r="F39" s="36" t="s">
        <v>3406</v>
      </c>
      <c r="G39" s="36" t="s">
        <v>3385</v>
      </c>
      <c r="H39" s="36" t="s">
        <v>592</v>
      </c>
      <c r="I39" s="39"/>
      <c r="J39" s="40">
        <v>0</v>
      </c>
      <c r="K39" s="40">
        <v>0</v>
      </c>
      <c r="L39" s="40">
        <v>0</v>
      </c>
      <c r="M39" s="40">
        <f t="shared" si="0"/>
        <v>0</v>
      </c>
      <c r="N39" s="43"/>
    </row>
    <row r="40" spans="1:21" s="42" customFormat="1" outlineLevel="2">
      <c r="A40" s="36" t="s">
        <v>34</v>
      </c>
      <c r="B40" s="36" t="s">
        <v>27</v>
      </c>
      <c r="C40" s="36" t="s">
        <v>53</v>
      </c>
      <c r="D40" s="42" t="s">
        <v>3391</v>
      </c>
      <c r="E40" s="38">
        <v>2546</v>
      </c>
      <c r="F40" s="36" t="s">
        <v>1317</v>
      </c>
      <c r="G40" s="36" t="s">
        <v>3385</v>
      </c>
      <c r="H40" s="36" t="s">
        <v>561</v>
      </c>
      <c r="I40" s="39"/>
      <c r="J40" s="40">
        <v>83214.94</v>
      </c>
      <c r="K40" s="40">
        <v>44046</v>
      </c>
      <c r="L40" s="40">
        <v>149989</v>
      </c>
      <c r="M40" s="40">
        <f t="shared" si="0"/>
        <v>277249.94</v>
      </c>
      <c r="N40" s="43"/>
    </row>
    <row r="41" spans="1:21" s="42" customFormat="1" outlineLevel="2">
      <c r="A41" s="36" t="s">
        <v>34</v>
      </c>
      <c r="B41" s="36" t="s">
        <v>27</v>
      </c>
      <c r="C41" s="36" t="s">
        <v>53</v>
      </c>
      <c r="D41" s="42" t="s">
        <v>3397</v>
      </c>
      <c r="E41" s="38">
        <v>2570</v>
      </c>
      <c r="F41" s="36" t="s">
        <v>1356</v>
      </c>
      <c r="G41" s="36" t="s">
        <v>3385</v>
      </c>
      <c r="H41" s="36" t="s">
        <v>592</v>
      </c>
      <c r="I41" s="39"/>
      <c r="J41" s="40">
        <v>0</v>
      </c>
      <c r="K41" s="40">
        <v>0</v>
      </c>
      <c r="L41" s="40">
        <v>250000</v>
      </c>
      <c r="M41" s="40">
        <f t="shared" si="0"/>
        <v>250000</v>
      </c>
      <c r="N41" s="43"/>
    </row>
    <row r="42" spans="1:21" s="42" customFormat="1" outlineLevel="2">
      <c r="A42" s="36" t="s">
        <v>34</v>
      </c>
      <c r="B42" s="36" t="s">
        <v>27</v>
      </c>
      <c r="C42" s="36" t="s">
        <v>53</v>
      </c>
      <c r="D42" s="42" t="s">
        <v>3407</v>
      </c>
      <c r="E42" s="38">
        <v>2583</v>
      </c>
      <c r="F42" s="36" t="s">
        <v>3408</v>
      </c>
      <c r="G42" s="36" t="s">
        <v>3385</v>
      </c>
      <c r="H42" s="36" t="s">
        <v>592</v>
      </c>
      <c r="I42" s="39"/>
      <c r="J42" s="40">
        <v>0</v>
      </c>
      <c r="K42" s="40">
        <v>0</v>
      </c>
      <c r="L42" s="40">
        <v>0</v>
      </c>
      <c r="M42" s="40">
        <f t="shared" si="0"/>
        <v>0</v>
      </c>
      <c r="N42" s="43"/>
    </row>
    <row r="43" spans="1:21" s="42" customFormat="1" outlineLevel="2">
      <c r="A43" s="36" t="s">
        <v>34</v>
      </c>
      <c r="B43" s="36" t="s">
        <v>27</v>
      </c>
      <c r="C43" s="36" t="s">
        <v>53</v>
      </c>
      <c r="D43" s="42" t="s">
        <v>3386</v>
      </c>
      <c r="E43" s="38">
        <v>2054</v>
      </c>
      <c r="F43" s="36" t="s">
        <v>651</v>
      </c>
      <c r="G43" s="36" t="s">
        <v>3385</v>
      </c>
      <c r="H43" s="36"/>
      <c r="I43" s="39"/>
      <c r="J43" s="40">
        <v>21391.3</v>
      </c>
      <c r="K43" s="40">
        <v>28407</v>
      </c>
      <c r="L43" s="40"/>
      <c r="M43" s="40">
        <f t="shared" si="0"/>
        <v>49798.3</v>
      </c>
      <c r="N43" s="43"/>
    </row>
    <row r="44" spans="1:21" s="42" customFormat="1" outlineLevel="2">
      <c r="A44" s="36" t="s">
        <v>34</v>
      </c>
      <c r="B44" s="36" t="s">
        <v>27</v>
      </c>
      <c r="C44" s="36" t="s">
        <v>53</v>
      </c>
      <c r="D44" s="42" t="s">
        <v>680</v>
      </c>
      <c r="E44" s="38">
        <v>2055</v>
      </c>
      <c r="F44" s="36" t="s">
        <v>651</v>
      </c>
      <c r="G44" s="36" t="s">
        <v>3385</v>
      </c>
      <c r="H44" s="36"/>
      <c r="I44" s="39"/>
      <c r="J44" s="40">
        <v>224462.98</v>
      </c>
      <c r="K44" s="40">
        <v>151695</v>
      </c>
      <c r="L44" s="40"/>
      <c r="M44" s="40">
        <f t="shared" si="0"/>
        <v>376157.98</v>
      </c>
      <c r="N44" s="43"/>
    </row>
    <row r="45" spans="1:21" s="42" customFormat="1" outlineLevel="2">
      <c r="A45" s="36" t="s">
        <v>34</v>
      </c>
      <c r="B45" s="36" t="s">
        <v>27</v>
      </c>
      <c r="C45" s="36" t="s">
        <v>53</v>
      </c>
      <c r="D45" s="42" t="s">
        <v>3388</v>
      </c>
      <c r="E45" s="38">
        <v>2056</v>
      </c>
      <c r="F45" s="42" t="s">
        <v>3388</v>
      </c>
      <c r="G45" s="36" t="s">
        <v>3385</v>
      </c>
      <c r="H45" s="36"/>
      <c r="I45" s="39"/>
      <c r="J45" s="40">
        <v>23938.65</v>
      </c>
      <c r="K45" s="40">
        <v>29444</v>
      </c>
      <c r="L45" s="40"/>
      <c r="M45" s="40">
        <f t="shared" si="0"/>
        <v>53382.65</v>
      </c>
      <c r="N45" s="43"/>
    </row>
    <row r="46" spans="1:21" s="42" customFormat="1" outlineLevel="2">
      <c r="A46" s="36" t="s">
        <v>34</v>
      </c>
      <c r="B46" s="36" t="s">
        <v>27</v>
      </c>
      <c r="C46" s="36" t="s">
        <v>53</v>
      </c>
      <c r="D46" s="42" t="s">
        <v>3389</v>
      </c>
      <c r="E46" s="38">
        <v>2059</v>
      </c>
      <c r="F46" s="36" t="s">
        <v>893</v>
      </c>
      <c r="G46" s="36" t="s">
        <v>3385</v>
      </c>
      <c r="H46" s="36"/>
      <c r="I46" s="39"/>
      <c r="J46" s="40">
        <v>52555.19</v>
      </c>
      <c r="K46" s="40">
        <v>52651</v>
      </c>
      <c r="L46" s="40"/>
      <c r="M46" s="40">
        <f t="shared" si="0"/>
        <v>105206.19</v>
      </c>
      <c r="N46" s="43"/>
    </row>
    <row r="47" spans="1:21" s="42" customFormat="1" outlineLevel="2">
      <c r="A47" s="36" t="s">
        <v>34</v>
      </c>
      <c r="B47" s="36" t="s">
        <v>27</v>
      </c>
      <c r="C47" s="36" t="s">
        <v>53</v>
      </c>
      <c r="D47" s="42" t="s">
        <v>3390</v>
      </c>
      <c r="E47" s="38">
        <v>2060</v>
      </c>
      <c r="F47" s="36" t="s">
        <v>939</v>
      </c>
      <c r="G47" s="36" t="s">
        <v>3385</v>
      </c>
      <c r="H47" s="36"/>
      <c r="I47" s="39"/>
      <c r="J47" s="40">
        <v>222210.05</v>
      </c>
      <c r="K47" s="40">
        <v>136901</v>
      </c>
      <c r="L47" s="40"/>
      <c r="M47" s="40">
        <f t="shared" si="0"/>
        <v>359111.05</v>
      </c>
      <c r="N47" s="43"/>
    </row>
    <row r="48" spans="1:21" s="42" customFormat="1" outlineLevel="2">
      <c r="A48" s="36" t="s">
        <v>34</v>
      </c>
      <c r="B48" s="36" t="s">
        <v>27</v>
      </c>
      <c r="C48" s="36" t="s">
        <v>53</v>
      </c>
      <c r="D48" s="42" t="s">
        <v>3409</v>
      </c>
      <c r="E48" s="38">
        <v>2073</v>
      </c>
      <c r="F48" s="42" t="s">
        <v>1041</v>
      </c>
      <c r="G48" s="36" t="s">
        <v>3385</v>
      </c>
      <c r="H48" s="36"/>
      <c r="I48" s="39"/>
      <c r="J48" s="40">
        <v>5944.9</v>
      </c>
      <c r="K48" s="40">
        <v>8362</v>
      </c>
      <c r="L48" s="40"/>
      <c r="M48" s="40">
        <f t="shared" si="0"/>
        <v>14306.9</v>
      </c>
      <c r="N48" s="43"/>
    </row>
    <row r="49" spans="1:21" s="42" customFormat="1" outlineLevel="2">
      <c r="A49" s="36" t="s">
        <v>34</v>
      </c>
      <c r="B49" s="36" t="s">
        <v>27</v>
      </c>
      <c r="C49" s="36" t="s">
        <v>53</v>
      </c>
      <c r="D49" s="42" t="s">
        <v>3392</v>
      </c>
      <c r="E49" s="38">
        <v>2293</v>
      </c>
      <c r="F49" s="36" t="s">
        <v>1143</v>
      </c>
      <c r="G49" s="36" t="s">
        <v>3385</v>
      </c>
      <c r="H49" s="36"/>
      <c r="I49" s="39"/>
      <c r="J49" s="40">
        <v>977.9</v>
      </c>
      <c r="K49" s="40">
        <v>7062</v>
      </c>
      <c r="L49" s="40"/>
      <c r="M49" s="40">
        <f t="shared" si="0"/>
        <v>8039.9</v>
      </c>
      <c r="N49" s="43"/>
    </row>
    <row r="50" spans="1:21" s="42" customFormat="1" outlineLevel="2">
      <c r="A50" s="36" t="s">
        <v>34</v>
      </c>
      <c r="B50" s="36" t="s">
        <v>27</v>
      </c>
      <c r="C50" s="36" t="s">
        <v>53</v>
      </c>
      <c r="D50" s="42" t="s">
        <v>3393</v>
      </c>
      <c r="E50" s="38">
        <v>2414</v>
      </c>
      <c r="F50" s="42" t="s">
        <v>1201</v>
      </c>
      <c r="G50" s="36" t="s">
        <v>3385</v>
      </c>
      <c r="H50" s="36"/>
      <c r="I50" s="39"/>
      <c r="J50" s="40">
        <v>5918.38</v>
      </c>
      <c r="K50" s="40">
        <v>0</v>
      </c>
      <c r="L50" s="40"/>
      <c r="M50" s="40">
        <f t="shared" si="0"/>
        <v>5918.38</v>
      </c>
      <c r="N50" s="43"/>
    </row>
    <row r="51" spans="1:21" s="42" customFormat="1" outlineLevel="2">
      <c r="A51" s="36" t="s">
        <v>34</v>
      </c>
      <c r="B51" s="36" t="s">
        <v>27</v>
      </c>
      <c r="C51" s="36" t="s">
        <v>53</v>
      </c>
      <c r="D51" s="49"/>
      <c r="E51" s="38">
        <v>2484</v>
      </c>
      <c r="F51" s="42" t="s">
        <v>3410</v>
      </c>
      <c r="G51" s="36" t="s">
        <v>3385</v>
      </c>
      <c r="H51" s="36"/>
      <c r="I51" s="39"/>
      <c r="J51" s="40">
        <v>657.85</v>
      </c>
      <c r="K51" s="40">
        <v>46174</v>
      </c>
      <c r="L51" s="40"/>
      <c r="M51" s="40">
        <f t="shared" si="0"/>
        <v>46831.85</v>
      </c>
      <c r="N51" s="43"/>
    </row>
    <row r="52" spans="1:21" s="42" customFormat="1" outlineLevel="2">
      <c r="A52" s="36" t="s">
        <v>34</v>
      </c>
      <c r="B52" s="36" t="s">
        <v>27</v>
      </c>
      <c r="C52" s="36" t="s">
        <v>53</v>
      </c>
      <c r="D52" s="42" t="s">
        <v>3400</v>
      </c>
      <c r="E52" s="38">
        <v>2535</v>
      </c>
      <c r="F52" s="42" t="s">
        <v>1309</v>
      </c>
      <c r="G52" s="36" t="s">
        <v>3385</v>
      </c>
      <c r="H52" s="36"/>
      <c r="I52" s="39"/>
      <c r="J52" s="40">
        <v>68642.78</v>
      </c>
      <c r="K52" s="40">
        <v>23883</v>
      </c>
      <c r="L52" s="40"/>
      <c r="M52" s="40">
        <f t="shared" si="0"/>
        <v>92525.78</v>
      </c>
      <c r="N52" s="43"/>
    </row>
    <row r="53" spans="1:21" s="42" customFormat="1" outlineLevel="2">
      <c r="A53" s="36" t="s">
        <v>34</v>
      </c>
      <c r="B53" s="36" t="s">
        <v>27</v>
      </c>
      <c r="C53" s="36" t="s">
        <v>53</v>
      </c>
      <c r="D53" s="42" t="s">
        <v>1233</v>
      </c>
      <c r="E53" s="38">
        <v>2470</v>
      </c>
      <c r="F53" s="42" t="s">
        <v>3397</v>
      </c>
      <c r="G53" s="36" t="s">
        <v>3385</v>
      </c>
      <c r="H53" s="36"/>
      <c r="I53" s="39"/>
      <c r="J53" s="40">
        <v>6669.05</v>
      </c>
      <c r="K53" s="40">
        <v>1378</v>
      </c>
      <c r="L53" s="40"/>
      <c r="M53" s="40">
        <f t="shared" si="0"/>
        <v>8047.05</v>
      </c>
      <c r="N53" s="43"/>
    </row>
    <row r="54" spans="1:21" s="51" customFormat="1" ht="15.75" outlineLevel="1">
      <c r="A54" s="50" t="s">
        <v>3404</v>
      </c>
      <c r="B54" s="50"/>
      <c r="C54" s="50"/>
      <c r="E54" s="44"/>
      <c r="G54" s="50"/>
      <c r="H54" s="50"/>
      <c r="I54" s="52"/>
      <c r="J54" s="45">
        <f>SUBTOTAL(9,J36:J53)</f>
        <v>977243.39000000013</v>
      </c>
      <c r="K54" s="45">
        <f>SUBTOTAL(9,K36:K53)</f>
        <v>530860.1</v>
      </c>
      <c r="L54" s="45">
        <f>SUBTOTAL(9,L36:L53)</f>
        <v>2859132</v>
      </c>
      <c r="M54" s="46">
        <f>SUBTOTAL(9,M36:M53)</f>
        <v>4367235.4899999993</v>
      </c>
      <c r="N54" s="53"/>
    </row>
    <row r="55" spans="1:21" s="42" customFormat="1" outlineLevel="1">
      <c r="A55" s="36"/>
      <c r="B55" s="36"/>
      <c r="C55" s="36"/>
      <c r="E55" s="38"/>
      <c r="F55" s="36"/>
      <c r="G55" s="36"/>
      <c r="H55" s="36"/>
      <c r="I55" s="39"/>
      <c r="J55" s="40"/>
      <c r="K55" s="40"/>
      <c r="L55" s="40"/>
      <c r="M55" s="40"/>
      <c r="N55" s="43"/>
    </row>
    <row r="56" spans="1:21" s="42" customFormat="1" outlineLevel="2">
      <c r="A56" s="36" t="s">
        <v>34</v>
      </c>
      <c r="B56" s="36" t="s">
        <v>27</v>
      </c>
      <c r="C56" s="36" t="s">
        <v>28</v>
      </c>
      <c r="D56" s="42" t="s">
        <v>3411</v>
      </c>
      <c r="E56" s="38">
        <v>2058</v>
      </c>
      <c r="F56" s="36" t="s">
        <v>880</v>
      </c>
      <c r="G56" s="36" t="s">
        <v>3385</v>
      </c>
      <c r="H56" s="36" t="s">
        <v>561</v>
      </c>
      <c r="I56" s="39"/>
      <c r="J56" s="40">
        <v>183003.14</v>
      </c>
      <c r="K56" s="40">
        <v>66428.97</v>
      </c>
      <c r="L56" s="40">
        <v>150173</v>
      </c>
      <c r="M56" s="40">
        <f t="shared" si="0"/>
        <v>399605.11</v>
      </c>
      <c r="N56" s="41"/>
      <c r="O56" s="37"/>
      <c r="P56" s="37"/>
      <c r="Q56" s="37"/>
      <c r="R56" s="37"/>
      <c r="S56" s="37"/>
      <c r="T56" s="37"/>
      <c r="U56" s="37"/>
    </row>
    <row r="57" spans="1:21" s="42" customFormat="1" outlineLevel="2">
      <c r="A57" s="36" t="s">
        <v>34</v>
      </c>
      <c r="B57" s="36" t="s">
        <v>27</v>
      </c>
      <c r="C57" s="36" t="s">
        <v>28</v>
      </c>
      <c r="D57" s="42" t="s">
        <v>3411</v>
      </c>
      <c r="E57" s="38">
        <v>2237</v>
      </c>
      <c r="F57" s="36" t="s">
        <v>3412</v>
      </c>
      <c r="G57" s="36" t="s">
        <v>3385</v>
      </c>
      <c r="H57" s="36" t="s">
        <v>592</v>
      </c>
      <c r="I57" s="39"/>
      <c r="J57" s="40">
        <v>0</v>
      </c>
      <c r="K57" s="40">
        <v>0</v>
      </c>
      <c r="L57" s="40">
        <v>41470</v>
      </c>
      <c r="M57" s="40">
        <f t="shared" si="0"/>
        <v>41470</v>
      </c>
      <c r="N57" s="43"/>
    </row>
    <row r="58" spans="1:21" s="42" customFormat="1" outlineLevel="2">
      <c r="A58" s="36" t="s">
        <v>34</v>
      </c>
      <c r="B58" s="36" t="s">
        <v>27</v>
      </c>
      <c r="C58" s="36" t="s">
        <v>28</v>
      </c>
      <c r="D58" s="42" t="s">
        <v>3413</v>
      </c>
      <c r="E58" s="38">
        <v>2289</v>
      </c>
      <c r="F58" s="36" t="s">
        <v>3414</v>
      </c>
      <c r="G58" s="36" t="s">
        <v>3385</v>
      </c>
      <c r="H58" s="36" t="s">
        <v>592</v>
      </c>
      <c r="I58" s="39"/>
      <c r="J58" s="40">
        <v>0</v>
      </c>
      <c r="K58" s="40">
        <v>0</v>
      </c>
      <c r="L58" s="40">
        <v>0</v>
      </c>
      <c r="M58" s="40">
        <f t="shared" si="0"/>
        <v>0</v>
      </c>
      <c r="N58" s="43"/>
    </row>
    <row r="59" spans="1:21" s="42" customFormat="1" outlineLevel="2">
      <c r="A59" s="36" t="s">
        <v>34</v>
      </c>
      <c r="B59" s="36" t="s">
        <v>27</v>
      </c>
      <c r="C59" s="36" t="s">
        <v>28</v>
      </c>
      <c r="D59" s="42" t="s">
        <v>3407</v>
      </c>
      <c r="E59" s="38">
        <v>2443</v>
      </c>
      <c r="F59" s="36" t="s">
        <v>1212</v>
      </c>
      <c r="G59" s="36" t="s">
        <v>3385</v>
      </c>
      <c r="H59" s="36" t="s">
        <v>561</v>
      </c>
      <c r="I59" s="39"/>
      <c r="J59" s="40">
        <v>1273.42</v>
      </c>
      <c r="K59" s="40">
        <v>31992.860000000004</v>
      </c>
      <c r="L59" s="40">
        <v>378926</v>
      </c>
      <c r="M59" s="40">
        <f t="shared" si="0"/>
        <v>412192.28</v>
      </c>
      <c r="N59" s="43"/>
    </row>
    <row r="60" spans="1:21" s="42" customFormat="1" outlineLevel="2">
      <c r="A60" s="36" t="s">
        <v>34</v>
      </c>
      <c r="B60" s="36" t="s">
        <v>27</v>
      </c>
      <c r="C60" s="36" t="s">
        <v>28</v>
      </c>
      <c r="D60" s="42" t="s">
        <v>3399</v>
      </c>
      <c r="E60" s="38">
        <v>2514</v>
      </c>
      <c r="F60" s="36" t="s">
        <v>1262</v>
      </c>
      <c r="G60" s="36" t="s">
        <v>3385</v>
      </c>
      <c r="H60" s="36" t="s">
        <v>561</v>
      </c>
      <c r="I60" s="39"/>
      <c r="J60" s="40">
        <v>16308.12</v>
      </c>
      <c r="K60" s="40">
        <v>153404.93000000002</v>
      </c>
      <c r="L60" s="40">
        <v>1996280</v>
      </c>
      <c r="M60" s="40">
        <f t="shared" si="0"/>
        <v>2165993.0499999998</v>
      </c>
      <c r="N60" s="43"/>
    </row>
    <row r="61" spans="1:21" s="42" customFormat="1" outlineLevel="2">
      <c r="A61" s="36" t="s">
        <v>34</v>
      </c>
      <c r="B61" s="36" t="s">
        <v>27</v>
      </c>
      <c r="C61" s="36" t="s">
        <v>28</v>
      </c>
      <c r="D61" s="42" t="s">
        <v>2515</v>
      </c>
      <c r="E61" s="38">
        <v>2529</v>
      </c>
      <c r="F61" s="42" t="s">
        <v>2515</v>
      </c>
      <c r="G61" s="36" t="s">
        <v>3385</v>
      </c>
      <c r="H61" s="36"/>
      <c r="I61" s="39"/>
      <c r="J61" s="40">
        <v>191636.35</v>
      </c>
      <c r="K61" s="40">
        <v>0</v>
      </c>
      <c r="L61" s="40"/>
      <c r="M61" s="40">
        <f t="shared" si="0"/>
        <v>191636.35</v>
      </c>
      <c r="N61" s="43"/>
    </row>
    <row r="62" spans="1:21" s="42" customFormat="1" outlineLevel="2">
      <c r="A62" s="36" t="s">
        <v>34</v>
      </c>
      <c r="B62" s="36" t="s">
        <v>27</v>
      </c>
      <c r="C62" s="36" t="s">
        <v>28</v>
      </c>
      <c r="D62" s="42" t="s">
        <v>3415</v>
      </c>
      <c r="E62" s="38">
        <v>2530</v>
      </c>
      <c r="F62" s="36" t="s">
        <v>1290</v>
      </c>
      <c r="G62" s="36" t="s">
        <v>3385</v>
      </c>
      <c r="H62" s="36" t="s">
        <v>592</v>
      </c>
      <c r="I62" s="39"/>
      <c r="J62" s="40">
        <v>367074.27999999985</v>
      </c>
      <c r="K62" s="40">
        <v>93006.37000000001</v>
      </c>
      <c r="L62" s="40">
        <f>93737+3</f>
        <v>93740</v>
      </c>
      <c r="M62" s="40">
        <f t="shared" si="0"/>
        <v>553820.64999999991</v>
      </c>
      <c r="N62" s="43"/>
    </row>
    <row r="63" spans="1:21" s="42" customFormat="1" ht="16.5" customHeight="1" outlineLevel="2">
      <c r="A63" s="36" t="s">
        <v>34</v>
      </c>
      <c r="B63" s="36" t="s">
        <v>27</v>
      </c>
      <c r="C63" s="36" t="s">
        <v>28</v>
      </c>
      <c r="D63" s="42" t="s">
        <v>3416</v>
      </c>
      <c r="E63" s="38">
        <v>7108</v>
      </c>
      <c r="F63" s="36" t="s">
        <v>2369</v>
      </c>
      <c r="G63" s="36" t="s">
        <v>3417</v>
      </c>
      <c r="H63" s="36" t="s">
        <v>561</v>
      </c>
      <c r="I63" s="39"/>
      <c r="J63" s="40">
        <v>0</v>
      </c>
      <c r="K63" s="40">
        <v>0</v>
      </c>
      <c r="L63" s="40">
        <v>759129</v>
      </c>
      <c r="M63" s="40">
        <f t="shared" si="0"/>
        <v>759129</v>
      </c>
      <c r="N63" s="41"/>
      <c r="O63" s="37"/>
      <c r="P63" s="37"/>
      <c r="Q63" s="37"/>
      <c r="R63" s="37"/>
      <c r="S63" s="37"/>
      <c r="T63" s="37"/>
      <c r="U63" s="37"/>
    </row>
    <row r="64" spans="1:21" s="42" customFormat="1" ht="16.5" customHeight="1" outlineLevel="2">
      <c r="A64" s="36" t="s">
        <v>34</v>
      </c>
      <c r="B64" s="36" t="s">
        <v>27</v>
      </c>
      <c r="C64" s="36" t="s">
        <v>28</v>
      </c>
      <c r="D64" s="42" t="s">
        <v>3386</v>
      </c>
      <c r="E64" s="38">
        <v>2054</v>
      </c>
      <c r="F64" s="36" t="s">
        <v>651</v>
      </c>
      <c r="G64" s="36" t="s">
        <v>3385</v>
      </c>
      <c r="H64" s="36"/>
      <c r="I64" s="39"/>
      <c r="J64" s="40">
        <v>23516.44</v>
      </c>
      <c r="K64" s="40">
        <v>23588</v>
      </c>
      <c r="L64" s="40"/>
      <c r="M64" s="40">
        <f t="shared" si="0"/>
        <v>47104.44</v>
      </c>
      <c r="N64" s="41"/>
      <c r="O64" s="37"/>
      <c r="P64" s="37"/>
      <c r="Q64" s="37"/>
      <c r="R64" s="37"/>
      <c r="S64" s="37"/>
      <c r="T64" s="37"/>
      <c r="U64" s="37"/>
    </row>
    <row r="65" spans="1:21" s="42" customFormat="1" ht="16.5" customHeight="1" outlineLevel="2">
      <c r="A65" s="36" t="s">
        <v>34</v>
      </c>
      <c r="B65" s="36" t="s">
        <v>27</v>
      </c>
      <c r="C65" s="36" t="s">
        <v>28</v>
      </c>
      <c r="D65" s="42" t="s">
        <v>680</v>
      </c>
      <c r="E65" s="38">
        <v>2055</v>
      </c>
      <c r="F65" s="36" t="s">
        <v>651</v>
      </c>
      <c r="G65" s="36" t="s">
        <v>3385</v>
      </c>
      <c r="H65" s="36"/>
      <c r="I65" s="39"/>
      <c r="J65" s="40">
        <v>577460.36</v>
      </c>
      <c r="K65" s="40">
        <v>346249</v>
      </c>
      <c r="L65" s="40"/>
      <c r="M65" s="40">
        <f t="shared" si="0"/>
        <v>923709.36</v>
      </c>
      <c r="N65" s="41"/>
      <c r="O65" s="37"/>
      <c r="P65" s="37"/>
      <c r="Q65" s="37"/>
      <c r="R65" s="37"/>
      <c r="S65" s="37"/>
      <c r="T65" s="37"/>
      <c r="U65" s="37"/>
    </row>
    <row r="66" spans="1:21" s="42" customFormat="1" ht="16.5" customHeight="1" outlineLevel="2">
      <c r="A66" s="36" t="s">
        <v>34</v>
      </c>
      <c r="B66" s="36" t="s">
        <v>27</v>
      </c>
      <c r="C66" s="36" t="s">
        <v>28</v>
      </c>
      <c r="D66" s="42" t="s">
        <v>3388</v>
      </c>
      <c r="E66" s="38">
        <v>2056</v>
      </c>
      <c r="F66" s="42" t="s">
        <v>3388</v>
      </c>
      <c r="G66" s="36" t="s">
        <v>3385</v>
      </c>
      <c r="H66" s="36"/>
      <c r="I66" s="39"/>
      <c r="J66" s="40">
        <v>83769.570000000007</v>
      </c>
      <c r="K66" s="40">
        <v>173914</v>
      </c>
      <c r="L66" s="40"/>
      <c r="M66" s="40">
        <f t="shared" si="0"/>
        <v>257683.57</v>
      </c>
      <c r="N66" s="41"/>
      <c r="O66" s="37"/>
      <c r="P66" s="37"/>
      <c r="Q66" s="37"/>
      <c r="R66" s="37"/>
      <c r="S66" s="37"/>
      <c r="T66" s="37"/>
      <c r="U66" s="37"/>
    </row>
    <row r="67" spans="1:21" s="42" customFormat="1" ht="16.5" customHeight="1" outlineLevel="2">
      <c r="A67" s="36" t="s">
        <v>34</v>
      </c>
      <c r="B67" s="36" t="s">
        <v>27</v>
      </c>
      <c r="C67" s="36" t="s">
        <v>28</v>
      </c>
      <c r="D67" s="42" t="s">
        <v>3389</v>
      </c>
      <c r="E67" s="38">
        <v>2059</v>
      </c>
      <c r="F67" s="36" t="s">
        <v>893</v>
      </c>
      <c r="G67" s="36" t="s">
        <v>3385</v>
      </c>
      <c r="H67" s="36"/>
      <c r="I67" s="39"/>
      <c r="J67" s="40">
        <v>262543.84999999998</v>
      </c>
      <c r="K67" s="40">
        <v>61946</v>
      </c>
      <c r="L67" s="40"/>
      <c r="M67" s="40">
        <f t="shared" si="0"/>
        <v>324489.84999999998</v>
      </c>
      <c r="N67" s="41"/>
      <c r="O67" s="37"/>
      <c r="P67" s="37"/>
      <c r="Q67" s="37"/>
      <c r="R67" s="37"/>
      <c r="S67" s="37"/>
      <c r="T67" s="37"/>
      <c r="U67" s="37"/>
    </row>
    <row r="68" spans="1:21" s="42" customFormat="1" ht="16.5" customHeight="1" outlineLevel="2">
      <c r="A68" s="36" t="s">
        <v>34</v>
      </c>
      <c r="B68" s="36" t="s">
        <v>27</v>
      </c>
      <c r="C68" s="36" t="s">
        <v>28</v>
      </c>
      <c r="D68" s="42" t="s">
        <v>3390</v>
      </c>
      <c r="E68" s="38">
        <v>2060</v>
      </c>
      <c r="F68" s="36" t="s">
        <v>939</v>
      </c>
      <c r="G68" s="36" t="s">
        <v>3385</v>
      </c>
      <c r="H68" s="36"/>
      <c r="I68" s="39"/>
      <c r="J68" s="40">
        <v>308100.02</v>
      </c>
      <c r="K68" s="40">
        <v>141743</v>
      </c>
      <c r="L68" s="40"/>
      <c r="M68" s="40">
        <f t="shared" si="0"/>
        <v>449843.02</v>
      </c>
      <c r="N68" s="43"/>
    </row>
    <row r="69" spans="1:21" s="42" customFormat="1" ht="16.5" customHeight="1" outlineLevel="2">
      <c r="A69" s="36" t="s">
        <v>34</v>
      </c>
      <c r="B69" s="36" t="s">
        <v>27</v>
      </c>
      <c r="C69" s="36" t="s">
        <v>28</v>
      </c>
      <c r="D69" s="42" t="s">
        <v>3388</v>
      </c>
      <c r="E69" s="38">
        <v>2061</v>
      </c>
      <c r="F69" s="42" t="s">
        <v>1022</v>
      </c>
      <c r="G69" s="36" t="s">
        <v>3417</v>
      </c>
      <c r="H69" s="36"/>
      <c r="I69" s="39"/>
      <c r="J69" s="40">
        <v>611.03</v>
      </c>
      <c r="K69" s="40">
        <v>812.5</v>
      </c>
      <c r="L69" s="40"/>
      <c r="M69" s="40">
        <f t="shared" si="0"/>
        <v>1423.53</v>
      </c>
      <c r="N69" s="43"/>
    </row>
    <row r="70" spans="1:21" s="42" customFormat="1" ht="16.5" customHeight="1" outlineLevel="2">
      <c r="A70" s="36" t="s">
        <v>34</v>
      </c>
      <c r="B70" s="36" t="s">
        <v>27</v>
      </c>
      <c r="C70" s="36" t="s">
        <v>28</v>
      </c>
      <c r="D70" s="54" t="s">
        <v>3409</v>
      </c>
      <c r="E70" s="38">
        <v>2073</v>
      </c>
      <c r="F70" s="42" t="s">
        <v>1041</v>
      </c>
      <c r="G70" s="36" t="s">
        <v>3385</v>
      </c>
      <c r="H70" s="36"/>
      <c r="I70" s="39"/>
      <c r="J70" s="40">
        <v>-6289.03</v>
      </c>
      <c r="K70" s="40">
        <v>-3196</v>
      </c>
      <c r="L70" s="40"/>
      <c r="M70" s="40">
        <f t="shared" si="0"/>
        <v>-9485.0299999999988</v>
      </c>
      <c r="N70" s="43"/>
    </row>
    <row r="71" spans="1:21" s="42" customFormat="1" ht="16.5" customHeight="1" outlineLevel="2">
      <c r="A71" s="36" t="s">
        <v>34</v>
      </c>
      <c r="B71" s="36" t="s">
        <v>27</v>
      </c>
      <c r="C71" s="36" t="s">
        <v>28</v>
      </c>
      <c r="D71" s="42" t="s">
        <v>1111</v>
      </c>
      <c r="E71" s="38">
        <v>2276</v>
      </c>
      <c r="F71" s="42" t="s">
        <v>1111</v>
      </c>
      <c r="G71" s="36" t="s">
        <v>3385</v>
      </c>
      <c r="H71" s="36"/>
      <c r="I71" s="39"/>
      <c r="J71" s="40">
        <v>12141.88</v>
      </c>
      <c r="K71" s="40">
        <v>114205.81999999999</v>
      </c>
      <c r="L71" s="40"/>
      <c r="M71" s="40">
        <f t="shared" si="0"/>
        <v>126347.7</v>
      </c>
      <c r="N71" s="41"/>
      <c r="O71" s="37"/>
      <c r="P71" s="37"/>
      <c r="Q71" s="37"/>
      <c r="R71" s="37"/>
      <c r="S71" s="37"/>
      <c r="T71" s="37"/>
      <c r="U71" s="37"/>
    </row>
    <row r="72" spans="1:21" s="42" customFormat="1" ht="16.5" customHeight="1" outlineLevel="2">
      <c r="A72" s="36" t="s">
        <v>34</v>
      </c>
      <c r="B72" s="36" t="s">
        <v>27</v>
      </c>
      <c r="C72" s="36" t="s">
        <v>28</v>
      </c>
      <c r="D72" s="42" t="s">
        <v>3393</v>
      </c>
      <c r="E72" s="38">
        <v>2414</v>
      </c>
      <c r="F72" s="42" t="s">
        <v>1201</v>
      </c>
      <c r="G72" s="36" t="s">
        <v>3385</v>
      </c>
      <c r="H72" s="36"/>
      <c r="I72" s="39"/>
      <c r="J72" s="40">
        <v>112.36</v>
      </c>
      <c r="K72" s="40">
        <v>161.92000000000002</v>
      </c>
      <c r="L72" s="40"/>
      <c r="M72" s="40">
        <f t="shared" si="0"/>
        <v>274.28000000000003</v>
      </c>
      <c r="N72" s="41"/>
      <c r="O72" s="37"/>
      <c r="P72" s="37"/>
      <c r="Q72" s="37"/>
      <c r="R72" s="37"/>
      <c r="S72" s="37"/>
      <c r="T72" s="37"/>
      <c r="U72" s="37"/>
    </row>
    <row r="73" spans="1:21" s="42" customFormat="1" ht="16.5" customHeight="1" outlineLevel="2">
      <c r="A73" s="36" t="s">
        <v>34</v>
      </c>
      <c r="B73" s="36" t="s">
        <v>27</v>
      </c>
      <c r="C73" s="36" t="s">
        <v>28</v>
      </c>
      <c r="D73" s="42" t="s">
        <v>1233</v>
      </c>
      <c r="E73" s="38">
        <v>2470</v>
      </c>
      <c r="F73" s="42" t="s">
        <v>3397</v>
      </c>
      <c r="G73" s="36" t="s">
        <v>3385</v>
      </c>
      <c r="H73" s="36"/>
      <c r="I73" s="39"/>
      <c r="J73" s="40">
        <v>1082093.06</v>
      </c>
      <c r="K73" s="40">
        <v>670303</v>
      </c>
      <c r="L73" s="40"/>
      <c r="M73" s="40">
        <f t="shared" si="0"/>
        <v>1752396.06</v>
      </c>
      <c r="N73" s="41"/>
      <c r="O73" s="37"/>
      <c r="P73" s="37"/>
      <c r="Q73" s="37"/>
      <c r="R73" s="37"/>
      <c r="S73" s="37"/>
      <c r="T73" s="37"/>
      <c r="U73" s="37"/>
    </row>
    <row r="74" spans="1:21" s="42" customFormat="1" ht="16.5" customHeight="1" outlineLevel="2">
      <c r="A74" s="36" t="s">
        <v>34</v>
      </c>
      <c r="B74" s="36" t="s">
        <v>27</v>
      </c>
      <c r="C74" s="36" t="s">
        <v>28</v>
      </c>
      <c r="D74" s="42" t="s">
        <v>3392</v>
      </c>
      <c r="E74" s="38">
        <v>2481</v>
      </c>
      <c r="F74" s="42" t="s">
        <v>1248</v>
      </c>
      <c r="G74" s="36" t="s">
        <v>3385</v>
      </c>
      <c r="H74" s="36"/>
      <c r="I74" s="39"/>
      <c r="J74" s="40">
        <v>108326.9</v>
      </c>
      <c r="K74" s="40">
        <v>0</v>
      </c>
      <c r="L74" s="40"/>
      <c r="M74" s="40">
        <f t="shared" ref="M74:M140" si="1">SUM(J74:L74)</f>
        <v>108326.9</v>
      </c>
      <c r="N74" s="41"/>
      <c r="O74" s="37"/>
      <c r="P74" s="37"/>
      <c r="Q74" s="37"/>
      <c r="R74" s="37"/>
      <c r="S74" s="37"/>
      <c r="T74" s="37"/>
      <c r="U74" s="37"/>
    </row>
    <row r="75" spans="1:21" s="42" customFormat="1" ht="16.5" customHeight="1" outlineLevel="2">
      <c r="A75" s="36" t="s">
        <v>34</v>
      </c>
      <c r="B75" s="36" t="s">
        <v>27</v>
      </c>
      <c r="C75" s="36" t="s">
        <v>28</v>
      </c>
      <c r="D75" s="42" t="s">
        <v>3400</v>
      </c>
      <c r="E75" s="38">
        <v>2535</v>
      </c>
      <c r="F75" s="42" t="s">
        <v>3400</v>
      </c>
      <c r="G75" s="36" t="s">
        <v>3385</v>
      </c>
      <c r="H75" s="36"/>
      <c r="I75" s="39"/>
      <c r="J75" s="40">
        <v>157867.74</v>
      </c>
      <c r="K75" s="40">
        <v>76449</v>
      </c>
      <c r="L75" s="40"/>
      <c r="M75" s="40">
        <f t="shared" si="1"/>
        <v>234316.74</v>
      </c>
      <c r="N75" s="41"/>
      <c r="O75" s="37"/>
      <c r="P75" s="37"/>
      <c r="Q75" s="37"/>
      <c r="R75" s="37"/>
      <c r="S75" s="37"/>
      <c r="T75" s="37"/>
      <c r="U75" s="37"/>
    </row>
    <row r="76" spans="1:21" s="51" customFormat="1" ht="16.5" customHeight="1" outlineLevel="1">
      <c r="A76" s="50" t="s">
        <v>3404</v>
      </c>
      <c r="B76" s="50"/>
      <c r="C76" s="50"/>
      <c r="E76" s="44"/>
      <c r="G76" s="50"/>
      <c r="H76" s="50"/>
      <c r="I76" s="52"/>
      <c r="J76" s="45">
        <f>SUBTOTAL(9,J56:J75)</f>
        <v>3369549.4899999993</v>
      </c>
      <c r="K76" s="45">
        <f>SUBTOTAL(9,K56:K75)</f>
        <v>1951009.3699999999</v>
      </c>
      <c r="L76" s="45">
        <f>SUBTOTAL(9,L56:L75)</f>
        <v>3419718</v>
      </c>
      <c r="M76" s="46">
        <f>SUBTOTAL(9,M56:M75)</f>
        <v>8740276.8600000013</v>
      </c>
      <c r="N76" s="55"/>
      <c r="O76" s="56"/>
      <c r="P76" s="56"/>
      <c r="Q76" s="56"/>
      <c r="R76" s="56"/>
      <c r="S76" s="56"/>
      <c r="T76" s="56"/>
      <c r="U76" s="56"/>
    </row>
    <row r="77" spans="1:21" s="42" customFormat="1" ht="16.5" customHeight="1" outlineLevel="1">
      <c r="A77" s="36"/>
      <c r="B77" s="36"/>
      <c r="C77" s="36"/>
      <c r="E77" s="38"/>
      <c r="F77" s="36"/>
      <c r="G77" s="36"/>
      <c r="H77" s="36"/>
      <c r="I77" s="39"/>
      <c r="J77" s="40"/>
      <c r="K77" s="40"/>
      <c r="L77" s="40"/>
      <c r="M77" s="40"/>
      <c r="N77" s="41"/>
      <c r="O77" s="37"/>
      <c r="P77" s="37"/>
      <c r="Q77" s="37"/>
      <c r="R77" s="37"/>
      <c r="S77" s="37"/>
      <c r="T77" s="37"/>
      <c r="U77" s="37"/>
    </row>
    <row r="78" spans="1:21" s="42" customFormat="1" ht="16.5" customHeight="1" outlineLevel="2">
      <c r="A78" s="36" t="s">
        <v>608</v>
      </c>
      <c r="B78" s="36" t="s">
        <v>27</v>
      </c>
      <c r="C78" s="36" t="s">
        <v>596</v>
      </c>
      <c r="D78" s="42" t="s">
        <v>3384</v>
      </c>
      <c r="E78" s="38">
        <v>2000</v>
      </c>
      <c r="F78" s="42" t="s">
        <v>607</v>
      </c>
      <c r="G78" s="36" t="s">
        <v>3385</v>
      </c>
      <c r="H78" s="36" t="s">
        <v>561</v>
      </c>
      <c r="I78" s="39"/>
      <c r="J78" s="40">
        <v>5057.34</v>
      </c>
      <c r="K78" s="40">
        <v>240241.76</v>
      </c>
      <c r="L78" s="40"/>
      <c r="M78" s="40">
        <f t="shared" si="1"/>
        <v>245299.1</v>
      </c>
      <c r="N78" s="41"/>
      <c r="O78" s="37"/>
      <c r="P78" s="37"/>
      <c r="Q78" s="37"/>
      <c r="R78" s="37"/>
      <c r="S78" s="37"/>
      <c r="T78" s="37"/>
      <c r="U78" s="37"/>
    </row>
    <row r="79" spans="1:21" s="42" customFormat="1" outlineLevel="2">
      <c r="A79" s="36" t="s">
        <v>608</v>
      </c>
      <c r="B79" s="36" t="s">
        <v>27</v>
      </c>
      <c r="C79" s="36" t="s">
        <v>596</v>
      </c>
      <c r="D79" s="42" t="s">
        <v>3384</v>
      </c>
      <c r="E79" s="38">
        <v>2001</v>
      </c>
      <c r="F79" s="36" t="s">
        <v>617</v>
      </c>
      <c r="G79" s="36" t="s">
        <v>3385</v>
      </c>
      <c r="H79" s="36" t="s">
        <v>561</v>
      </c>
      <c r="I79" s="39"/>
      <c r="J79" s="40">
        <v>0</v>
      </c>
      <c r="K79" s="40">
        <v>0</v>
      </c>
      <c r="L79" s="40">
        <v>0</v>
      </c>
      <c r="M79" s="40">
        <f t="shared" si="1"/>
        <v>0</v>
      </c>
      <c r="N79" s="43"/>
    </row>
    <row r="80" spans="1:21" s="42" customFormat="1" outlineLevel="2">
      <c r="A80" s="36" t="s">
        <v>608</v>
      </c>
      <c r="B80" s="36" t="s">
        <v>27</v>
      </c>
      <c r="C80" s="36" t="s">
        <v>596</v>
      </c>
      <c r="D80" s="42" t="s">
        <v>3389</v>
      </c>
      <c r="E80" s="38">
        <v>2051</v>
      </c>
      <c r="F80" s="36" t="s">
        <v>626</v>
      </c>
      <c r="G80" s="36" t="s">
        <v>3385</v>
      </c>
      <c r="H80" s="36" t="s">
        <v>561</v>
      </c>
      <c r="I80" s="39"/>
      <c r="J80" s="40">
        <v>141492.46</v>
      </c>
      <c r="K80" s="40">
        <v>163783.62</v>
      </c>
      <c r="L80" s="40">
        <v>122170</v>
      </c>
      <c r="M80" s="40">
        <f t="shared" si="1"/>
        <v>427446.07999999996</v>
      </c>
      <c r="N80" s="43"/>
    </row>
    <row r="81" spans="1:14" s="42" customFormat="1" outlineLevel="2">
      <c r="A81" s="36" t="s">
        <v>608</v>
      </c>
      <c r="B81" s="36" t="s">
        <v>27</v>
      </c>
      <c r="C81" s="36" t="s">
        <v>596</v>
      </c>
      <c r="D81" s="42" t="s">
        <v>3418</v>
      </c>
      <c r="E81" s="38">
        <v>2057</v>
      </c>
      <c r="F81" s="36" t="s">
        <v>862</v>
      </c>
      <c r="G81" s="36" t="s">
        <v>3385</v>
      </c>
      <c r="H81" s="36" t="s">
        <v>561</v>
      </c>
      <c r="I81" s="39"/>
      <c r="J81" s="40">
        <v>72254.52</v>
      </c>
      <c r="K81" s="40">
        <v>6766.74</v>
      </c>
      <c r="L81" s="40">
        <v>1100000</v>
      </c>
      <c r="M81" s="40">
        <f t="shared" si="1"/>
        <v>1179021.26</v>
      </c>
      <c r="N81" s="43"/>
    </row>
    <row r="82" spans="1:14" s="42" customFormat="1" outlineLevel="2">
      <c r="A82" s="36" t="s">
        <v>608</v>
      </c>
      <c r="B82" s="36" t="s">
        <v>27</v>
      </c>
      <c r="C82" s="36" t="s">
        <v>596</v>
      </c>
      <c r="D82" s="42" t="s">
        <v>3419</v>
      </c>
      <c r="E82" s="38">
        <v>2214</v>
      </c>
      <c r="F82" s="36" t="s">
        <v>3420</v>
      </c>
      <c r="G82" s="36" t="s">
        <v>3385</v>
      </c>
      <c r="H82" s="36" t="s">
        <v>561</v>
      </c>
      <c r="I82" s="39"/>
      <c r="J82" s="40">
        <v>7946.3099999999995</v>
      </c>
      <c r="K82" s="40">
        <v>23643.059999999998</v>
      </c>
      <c r="L82" s="40">
        <v>43524</v>
      </c>
      <c r="M82" s="40">
        <f t="shared" si="1"/>
        <v>75113.37</v>
      </c>
      <c r="N82" s="43"/>
    </row>
    <row r="83" spans="1:14" s="42" customFormat="1" outlineLevel="2">
      <c r="A83" s="36" t="s">
        <v>608</v>
      </c>
      <c r="B83" s="36" t="s">
        <v>27</v>
      </c>
      <c r="C83" s="36" t="s">
        <v>596</v>
      </c>
      <c r="D83" s="42" t="s">
        <v>3392</v>
      </c>
      <c r="E83" s="38">
        <v>2215</v>
      </c>
      <c r="F83" s="36" t="s">
        <v>1075</v>
      </c>
      <c r="G83" s="36" t="s">
        <v>3385</v>
      </c>
      <c r="H83" s="36" t="s">
        <v>561</v>
      </c>
      <c r="I83" s="39"/>
      <c r="J83" s="40">
        <v>0</v>
      </c>
      <c r="K83" s="40">
        <v>0</v>
      </c>
      <c r="L83" s="40">
        <v>0</v>
      </c>
      <c r="M83" s="40">
        <f t="shared" si="1"/>
        <v>0</v>
      </c>
      <c r="N83" s="43"/>
    </row>
    <row r="84" spans="1:14" s="42" customFormat="1" outlineLevel="2">
      <c r="A84" s="36" t="s">
        <v>608</v>
      </c>
      <c r="B84" s="36" t="s">
        <v>27</v>
      </c>
      <c r="C84" s="36" t="s">
        <v>596</v>
      </c>
      <c r="D84" s="42" t="s">
        <v>3421</v>
      </c>
      <c r="E84" s="38">
        <v>2217</v>
      </c>
      <c r="F84" s="36" t="s">
        <v>1081</v>
      </c>
      <c r="G84" s="36" t="s">
        <v>3385</v>
      </c>
      <c r="H84" s="36" t="s">
        <v>592</v>
      </c>
      <c r="I84" s="39"/>
      <c r="J84" s="40">
        <v>0</v>
      </c>
      <c r="K84" s="40">
        <v>12471.89</v>
      </c>
      <c r="L84" s="40">
        <v>250000</v>
      </c>
      <c r="M84" s="40">
        <f t="shared" si="1"/>
        <v>262471.89</v>
      </c>
      <c r="N84" s="43"/>
    </row>
    <row r="85" spans="1:14" s="42" customFormat="1" outlineLevel="2">
      <c r="A85" s="36" t="s">
        <v>608</v>
      </c>
      <c r="B85" s="36" t="s">
        <v>27</v>
      </c>
      <c r="C85" s="36" t="s">
        <v>596</v>
      </c>
      <c r="D85" s="42" t="s">
        <v>3392</v>
      </c>
      <c r="E85" s="38">
        <v>2252</v>
      </c>
      <c r="F85" s="36" t="s">
        <v>1087</v>
      </c>
      <c r="G85" s="36" t="s">
        <v>3385</v>
      </c>
      <c r="H85" s="36" t="s">
        <v>561</v>
      </c>
      <c r="I85" s="39"/>
      <c r="J85" s="40">
        <v>-73178.59</v>
      </c>
      <c r="K85" s="40">
        <v>10552.44</v>
      </c>
      <c r="L85" s="40">
        <v>75000</v>
      </c>
      <c r="M85" s="40">
        <f t="shared" si="1"/>
        <v>12373.850000000006</v>
      </c>
      <c r="N85" s="43"/>
    </row>
    <row r="86" spans="1:14" s="42" customFormat="1" outlineLevel="2">
      <c r="A86" s="36" t="s">
        <v>608</v>
      </c>
      <c r="B86" s="36" t="s">
        <v>27</v>
      </c>
      <c r="C86" s="36" t="s">
        <v>596</v>
      </c>
      <c r="D86" s="42" t="s">
        <v>3418</v>
      </c>
      <c r="E86" s="38">
        <v>2254</v>
      </c>
      <c r="F86" s="36" t="s">
        <v>1106</v>
      </c>
      <c r="G86" s="36" t="s">
        <v>3385</v>
      </c>
      <c r="H86" s="36" t="s">
        <v>561</v>
      </c>
      <c r="I86" s="39"/>
      <c r="J86" s="40">
        <v>0</v>
      </c>
      <c r="K86" s="40">
        <v>0</v>
      </c>
      <c r="L86" s="40">
        <v>100000</v>
      </c>
      <c r="M86" s="40">
        <f t="shared" si="1"/>
        <v>100000</v>
      </c>
      <c r="N86" s="43"/>
    </row>
    <row r="87" spans="1:14" s="42" customFormat="1" outlineLevel="2">
      <c r="A87" s="36" t="s">
        <v>608</v>
      </c>
      <c r="B87" s="36" t="s">
        <v>27</v>
      </c>
      <c r="C87" s="36" t="s">
        <v>596</v>
      </c>
      <c r="D87" s="42" t="s">
        <v>3392</v>
      </c>
      <c r="E87" s="38">
        <v>2280</v>
      </c>
      <c r="F87" s="36" t="s">
        <v>3422</v>
      </c>
      <c r="G87" s="36" t="s">
        <v>3385</v>
      </c>
      <c r="H87" s="36" t="s">
        <v>561</v>
      </c>
      <c r="I87" s="39"/>
      <c r="J87" s="40">
        <v>0</v>
      </c>
      <c r="K87" s="40">
        <v>0</v>
      </c>
      <c r="L87" s="40">
        <v>0</v>
      </c>
      <c r="M87" s="40">
        <f t="shared" si="1"/>
        <v>0</v>
      </c>
      <c r="N87" s="43"/>
    </row>
    <row r="88" spans="1:14" s="42" customFormat="1" outlineLevel="2">
      <c r="A88" s="36" t="s">
        <v>608</v>
      </c>
      <c r="B88" s="36" t="s">
        <v>27</v>
      </c>
      <c r="C88" s="36" t="s">
        <v>596</v>
      </c>
      <c r="D88" s="42" t="s">
        <v>3392</v>
      </c>
      <c r="E88" s="38">
        <v>2294</v>
      </c>
      <c r="F88" s="36" t="s">
        <v>2751</v>
      </c>
      <c r="G88" s="36" t="s">
        <v>3385</v>
      </c>
      <c r="H88" s="36" t="s">
        <v>561</v>
      </c>
      <c r="I88" s="39"/>
      <c r="J88" s="40">
        <v>0</v>
      </c>
      <c r="K88" s="40">
        <v>27990.420000000002</v>
      </c>
      <c r="L88" s="40">
        <v>12500</v>
      </c>
      <c r="M88" s="40">
        <f t="shared" si="1"/>
        <v>40490.42</v>
      </c>
      <c r="N88" s="43"/>
    </row>
    <row r="89" spans="1:14" s="42" customFormat="1" outlineLevel="2">
      <c r="A89" s="36" t="s">
        <v>608</v>
      </c>
      <c r="B89" s="36" t="s">
        <v>27</v>
      </c>
      <c r="C89" s="36" t="s">
        <v>596</v>
      </c>
      <c r="D89" s="42" t="s">
        <v>1158</v>
      </c>
      <c r="E89" s="38">
        <v>2301</v>
      </c>
      <c r="F89" s="36" t="s">
        <v>1158</v>
      </c>
      <c r="G89" s="36" t="s">
        <v>3385</v>
      </c>
      <c r="H89" s="36" t="s">
        <v>35</v>
      </c>
      <c r="I89" s="39"/>
      <c r="J89" s="40">
        <v>0</v>
      </c>
      <c r="K89" s="40">
        <v>0</v>
      </c>
      <c r="L89" s="40">
        <v>110024</v>
      </c>
      <c r="M89" s="40">
        <f t="shared" si="1"/>
        <v>110024</v>
      </c>
      <c r="N89" s="43"/>
    </row>
    <row r="90" spans="1:14" s="42" customFormat="1" outlineLevel="2">
      <c r="A90" s="36" t="s">
        <v>608</v>
      </c>
      <c r="B90" s="36" t="s">
        <v>27</v>
      </c>
      <c r="C90" s="36" t="s">
        <v>596</v>
      </c>
      <c r="D90" s="42" t="s">
        <v>3392</v>
      </c>
      <c r="E90" s="38">
        <v>2449</v>
      </c>
      <c r="F90" s="36" t="s">
        <v>1218</v>
      </c>
      <c r="G90" s="36" t="s">
        <v>3385</v>
      </c>
      <c r="H90" s="36" t="s">
        <v>561</v>
      </c>
      <c r="I90" s="39"/>
      <c r="J90" s="40">
        <v>13417.92</v>
      </c>
      <c r="K90" s="40">
        <f>1038+6463</f>
        <v>7501</v>
      </c>
      <c r="L90" s="40">
        <v>0</v>
      </c>
      <c r="M90" s="40">
        <f t="shared" si="1"/>
        <v>20918.919999999998</v>
      </c>
      <c r="N90" s="43"/>
    </row>
    <row r="91" spans="1:14" s="42" customFormat="1" outlineLevel="2">
      <c r="A91" s="36" t="s">
        <v>608</v>
      </c>
      <c r="B91" s="36" t="s">
        <v>27</v>
      </c>
      <c r="C91" s="36" t="s">
        <v>596</v>
      </c>
      <c r="D91" s="42" t="s">
        <v>3392</v>
      </c>
      <c r="E91" s="38">
        <v>2481</v>
      </c>
      <c r="F91" s="36" t="s">
        <v>1248</v>
      </c>
      <c r="G91" s="36" t="s">
        <v>3385</v>
      </c>
      <c r="H91" s="36" t="s">
        <v>561</v>
      </c>
      <c r="I91" s="39"/>
      <c r="J91" s="40">
        <v>422.44</v>
      </c>
      <c r="K91" s="40">
        <v>64.97</v>
      </c>
      <c r="L91" s="40">
        <v>0</v>
      </c>
      <c r="M91" s="40">
        <f t="shared" si="1"/>
        <v>487.40999999999997</v>
      </c>
      <c r="N91" s="43"/>
    </row>
    <row r="92" spans="1:14" s="42" customFormat="1" outlineLevel="2">
      <c r="A92" s="36" t="s">
        <v>608</v>
      </c>
      <c r="B92" s="36" t="s">
        <v>27</v>
      </c>
      <c r="C92" s="36" t="s">
        <v>596</v>
      </c>
      <c r="D92" s="42" t="s">
        <v>3423</v>
      </c>
      <c r="E92" s="38">
        <v>2484</v>
      </c>
      <c r="F92" s="36" t="s">
        <v>1254</v>
      </c>
      <c r="G92" s="36" t="s">
        <v>3385</v>
      </c>
      <c r="H92" s="36" t="s">
        <v>592</v>
      </c>
      <c r="I92" s="39"/>
      <c r="J92" s="40">
        <v>2986.57</v>
      </c>
      <c r="K92" s="40">
        <v>6206662</v>
      </c>
      <c r="L92" s="40">
        <f>253232-100000</f>
        <v>153232</v>
      </c>
      <c r="M92" s="40">
        <f t="shared" si="1"/>
        <v>6362880.5700000003</v>
      </c>
      <c r="N92" s="43"/>
    </row>
    <row r="93" spans="1:14" s="42" customFormat="1" outlineLevel="2">
      <c r="A93" s="36" t="s">
        <v>608</v>
      </c>
      <c r="B93" s="36" t="s">
        <v>27</v>
      </c>
      <c r="C93" s="36" t="s">
        <v>596</v>
      </c>
      <c r="D93" s="42" t="s">
        <v>3392</v>
      </c>
      <c r="E93" s="38">
        <v>2492</v>
      </c>
      <c r="F93" s="36" t="s">
        <v>3424</v>
      </c>
      <c r="G93" s="36" t="s">
        <v>3385</v>
      </c>
      <c r="H93" s="36" t="s">
        <v>561</v>
      </c>
      <c r="I93" s="39"/>
      <c r="J93" s="40">
        <v>0</v>
      </c>
      <c r="K93" s="40">
        <v>0</v>
      </c>
      <c r="L93" s="40">
        <v>0</v>
      </c>
      <c r="M93" s="40">
        <f t="shared" si="1"/>
        <v>0</v>
      </c>
      <c r="N93" s="43"/>
    </row>
    <row r="94" spans="1:14" s="42" customFormat="1" ht="15" customHeight="1" outlineLevel="2">
      <c r="A94" s="36" t="s">
        <v>608</v>
      </c>
      <c r="B94" s="36" t="s">
        <v>27</v>
      </c>
      <c r="C94" s="36" t="s">
        <v>596</v>
      </c>
      <c r="D94" s="42" t="s">
        <v>3394</v>
      </c>
      <c r="E94" s="38">
        <v>2550</v>
      </c>
      <c r="F94" s="36" t="s">
        <v>1329</v>
      </c>
      <c r="G94" s="36" t="s">
        <v>3385</v>
      </c>
      <c r="H94" s="36" t="s">
        <v>561</v>
      </c>
      <c r="I94" s="39"/>
      <c r="J94" s="40">
        <v>562332.73</v>
      </c>
      <c r="K94" s="40">
        <v>1140164.1200000001</v>
      </c>
      <c r="L94" s="40">
        <f>3700000+400000</f>
        <v>4100000</v>
      </c>
      <c r="M94" s="40">
        <f t="shared" si="1"/>
        <v>5802496.8499999996</v>
      </c>
      <c r="N94" s="43"/>
    </row>
    <row r="95" spans="1:14" s="42" customFormat="1" outlineLevel="2">
      <c r="A95" s="36" t="s">
        <v>608</v>
      </c>
      <c r="B95" s="36" t="s">
        <v>27</v>
      </c>
      <c r="C95" s="36" t="s">
        <v>596</v>
      </c>
      <c r="D95" s="42" t="s">
        <v>3425</v>
      </c>
      <c r="E95" s="38">
        <v>2560</v>
      </c>
      <c r="F95" s="36" t="s">
        <v>1334</v>
      </c>
      <c r="G95" s="36" t="s">
        <v>3385</v>
      </c>
      <c r="H95" s="36" t="s">
        <v>561</v>
      </c>
      <c r="I95" s="39"/>
      <c r="J95" s="40">
        <v>0</v>
      </c>
      <c r="K95" s="40">
        <v>0</v>
      </c>
      <c r="L95" s="40">
        <v>1900000</v>
      </c>
      <c r="M95" s="40">
        <f t="shared" si="1"/>
        <v>1900000</v>
      </c>
      <c r="N95" s="43"/>
    </row>
    <row r="96" spans="1:14" s="42" customFormat="1" outlineLevel="2">
      <c r="A96" s="36" t="s">
        <v>608</v>
      </c>
      <c r="B96" s="36" t="s">
        <v>27</v>
      </c>
      <c r="C96" s="36" t="s">
        <v>596</v>
      </c>
      <c r="D96" s="42" t="s">
        <v>3394</v>
      </c>
      <c r="E96" s="38">
        <v>2564</v>
      </c>
      <c r="F96" s="36" t="s">
        <v>1351</v>
      </c>
      <c r="G96" s="36" t="s">
        <v>3385</v>
      </c>
      <c r="H96" s="36" t="s">
        <v>592</v>
      </c>
      <c r="I96" s="39"/>
      <c r="J96" s="40">
        <v>29961.850000000002</v>
      </c>
      <c r="K96" s="40">
        <v>6378.4000000000005</v>
      </c>
      <c r="L96" s="40">
        <v>2346742</v>
      </c>
      <c r="M96" s="40">
        <f t="shared" si="1"/>
        <v>2383082.25</v>
      </c>
      <c r="N96" s="43"/>
    </row>
    <row r="97" spans="1:28" s="42" customFormat="1" outlineLevel="2">
      <c r="A97" s="36" t="s">
        <v>608</v>
      </c>
      <c r="B97" s="36" t="s">
        <v>27</v>
      </c>
      <c r="C97" s="36" t="s">
        <v>596</v>
      </c>
      <c r="D97" s="42" t="s">
        <v>3426</v>
      </c>
      <c r="E97" s="38">
        <v>2571</v>
      </c>
      <c r="F97" s="36" t="s">
        <v>1362</v>
      </c>
      <c r="G97" s="36" t="s">
        <v>3385</v>
      </c>
      <c r="H97" s="36" t="s">
        <v>592</v>
      </c>
      <c r="I97" s="39"/>
      <c r="J97" s="40">
        <v>0</v>
      </c>
      <c r="K97" s="40">
        <v>5932.1200000000008</v>
      </c>
      <c r="L97" s="40">
        <v>499999</v>
      </c>
      <c r="M97" s="40">
        <f t="shared" si="1"/>
        <v>505931.12</v>
      </c>
      <c r="N97" s="43"/>
    </row>
    <row r="98" spans="1:28" s="42" customFormat="1" outlineLevel="2">
      <c r="A98" s="36" t="s">
        <v>608</v>
      </c>
      <c r="B98" s="36" t="s">
        <v>27</v>
      </c>
      <c r="C98" s="36" t="s">
        <v>596</v>
      </c>
      <c r="D98" s="42" t="s">
        <v>3391</v>
      </c>
      <c r="E98" s="38">
        <v>2573</v>
      </c>
      <c r="F98" s="36" t="s">
        <v>3427</v>
      </c>
      <c r="G98" s="36" t="s">
        <v>3385</v>
      </c>
      <c r="H98" s="36" t="s">
        <v>561</v>
      </c>
      <c r="I98" s="39"/>
      <c r="J98" s="40">
        <v>0</v>
      </c>
      <c r="K98" s="40">
        <v>0</v>
      </c>
      <c r="L98" s="40">
        <v>0</v>
      </c>
      <c r="M98" s="40">
        <f t="shared" si="1"/>
        <v>0</v>
      </c>
      <c r="N98" s="43"/>
    </row>
    <row r="99" spans="1:28" s="42" customFormat="1" outlineLevel="2">
      <c r="A99" s="36" t="str">
        <f>VLOOKUP(E99,'[3]Year 1 - 3'!$A$7:$G$1044,7,FALSE)</f>
        <v>Elec Transmission 350-359</v>
      </c>
      <c r="B99" s="36" t="s">
        <v>27</v>
      </c>
      <c r="C99" s="36" t="s">
        <v>596</v>
      </c>
      <c r="D99" s="42" t="s">
        <v>3394</v>
      </c>
      <c r="E99" s="38">
        <v>2574</v>
      </c>
      <c r="F99" s="36" t="s">
        <v>3428</v>
      </c>
      <c r="G99" s="36" t="s">
        <v>3385</v>
      </c>
      <c r="H99" s="36" t="s">
        <v>561</v>
      </c>
      <c r="I99" s="39"/>
      <c r="J99" s="40">
        <v>0</v>
      </c>
      <c r="K99" s="40">
        <v>0</v>
      </c>
      <c r="L99" s="40">
        <v>0</v>
      </c>
      <c r="M99" s="40">
        <f t="shared" si="1"/>
        <v>0</v>
      </c>
      <c r="N99" s="43"/>
    </row>
    <row r="100" spans="1:28" s="42" customFormat="1" outlineLevel="2">
      <c r="A100" s="36" t="str">
        <f>VLOOKUP(E100,'[3]Year 1 - 3'!$A$7:$G$1044,7,FALSE)</f>
        <v>Elec Transmission 350-359</v>
      </c>
      <c r="B100" s="36" t="s">
        <v>27</v>
      </c>
      <c r="C100" s="36" t="s">
        <v>596</v>
      </c>
      <c r="D100" s="42" t="s">
        <v>3429</v>
      </c>
      <c r="E100" s="38">
        <v>2579</v>
      </c>
      <c r="F100" s="36" t="s">
        <v>1381</v>
      </c>
      <c r="G100" s="36" t="s">
        <v>3385</v>
      </c>
      <c r="H100" s="36" t="s">
        <v>561</v>
      </c>
      <c r="I100" s="39"/>
      <c r="J100" s="40">
        <v>0</v>
      </c>
      <c r="K100" s="40">
        <v>0</v>
      </c>
      <c r="L100" s="40">
        <v>250000</v>
      </c>
      <c r="M100" s="40">
        <f t="shared" si="1"/>
        <v>250000</v>
      </c>
      <c r="N100" s="43"/>
    </row>
    <row r="101" spans="1:28" s="42" customFormat="1" outlineLevel="2">
      <c r="A101" s="36" t="str">
        <f>VLOOKUP(E101,'[3]Year 1 - 3'!$A$7:$G$1044,7,FALSE)</f>
        <v>Elec Transmission 350-359</v>
      </c>
      <c r="B101" s="36" t="s">
        <v>27</v>
      </c>
      <c r="C101" s="36" t="s">
        <v>596</v>
      </c>
      <c r="D101" s="42" t="s">
        <v>3430</v>
      </c>
      <c r="E101" s="38">
        <v>2581</v>
      </c>
      <c r="F101" s="36" t="s">
        <v>1386</v>
      </c>
      <c r="G101" s="36" t="s">
        <v>3385</v>
      </c>
      <c r="H101" s="36" t="s">
        <v>561</v>
      </c>
      <c r="I101" s="39"/>
      <c r="J101" s="40">
        <v>21923.88</v>
      </c>
      <c r="K101" s="40">
        <v>2274.77</v>
      </c>
      <c r="L101" s="40">
        <v>1693000</v>
      </c>
      <c r="M101" s="40">
        <f t="shared" si="1"/>
        <v>1717198.65</v>
      </c>
      <c r="N101" s="43"/>
    </row>
    <row r="102" spans="1:28" s="42" customFormat="1" outlineLevel="2">
      <c r="A102" s="36" t="s">
        <v>608</v>
      </c>
      <c r="B102" s="36" t="s">
        <v>27</v>
      </c>
      <c r="C102" s="36" t="s">
        <v>596</v>
      </c>
      <c r="D102" s="42" t="s">
        <v>3401</v>
      </c>
      <c r="E102" s="38">
        <v>6101</v>
      </c>
      <c r="F102" s="36" t="s">
        <v>2591</v>
      </c>
      <c r="G102" s="36" t="s">
        <v>3403</v>
      </c>
      <c r="H102" s="36" t="s">
        <v>35</v>
      </c>
      <c r="I102" s="39"/>
      <c r="J102" s="40">
        <v>0</v>
      </c>
      <c r="K102" s="40">
        <v>0</v>
      </c>
      <c r="L102" s="40">
        <v>8000</v>
      </c>
      <c r="M102" s="40">
        <f t="shared" si="1"/>
        <v>8000</v>
      </c>
      <c r="N102" s="43"/>
    </row>
    <row r="103" spans="1:28" s="42" customFormat="1" outlineLevel="2">
      <c r="A103" s="36" t="s">
        <v>608</v>
      </c>
      <c r="B103" s="36" t="s">
        <v>27</v>
      </c>
      <c r="C103" s="36" t="s">
        <v>596</v>
      </c>
      <c r="D103" s="42" t="s">
        <v>3431</v>
      </c>
      <c r="E103" s="38">
        <v>2446</v>
      </c>
      <c r="F103" s="36" t="s">
        <v>2956</v>
      </c>
      <c r="G103" s="36" t="s">
        <v>3385</v>
      </c>
      <c r="H103" s="36" t="s">
        <v>592</v>
      </c>
      <c r="I103" s="39"/>
      <c r="J103" s="40">
        <v>0</v>
      </c>
      <c r="K103" s="40">
        <v>0</v>
      </c>
      <c r="L103" s="40">
        <v>200000</v>
      </c>
      <c r="M103" s="40">
        <f t="shared" si="1"/>
        <v>200000</v>
      </c>
      <c r="N103" s="43"/>
    </row>
    <row r="104" spans="1:28" s="42" customFormat="1" outlineLevel="2">
      <c r="A104" s="36" t="s">
        <v>608</v>
      </c>
      <c r="B104" s="36" t="s">
        <v>27</v>
      </c>
      <c r="C104" s="36" t="s">
        <v>596</v>
      </c>
      <c r="D104" s="42" t="s">
        <v>3394</v>
      </c>
      <c r="E104" s="38">
        <v>2457</v>
      </c>
      <c r="F104" s="36" t="s">
        <v>1228</v>
      </c>
      <c r="G104" s="36" t="s">
        <v>3385</v>
      </c>
      <c r="H104" s="36" t="s">
        <v>592</v>
      </c>
      <c r="I104" s="39"/>
      <c r="J104" s="40">
        <v>0</v>
      </c>
      <c r="K104" s="40">
        <v>0</v>
      </c>
      <c r="L104" s="40">
        <v>2500000</v>
      </c>
      <c r="M104" s="40">
        <f t="shared" si="1"/>
        <v>2500000</v>
      </c>
      <c r="N104" s="43"/>
    </row>
    <row r="105" spans="1:28" s="42" customFormat="1" outlineLevel="2">
      <c r="A105" s="36" t="s">
        <v>608</v>
      </c>
      <c r="B105" s="36" t="s">
        <v>27</v>
      </c>
      <c r="C105" s="36" t="s">
        <v>596</v>
      </c>
      <c r="D105" s="49"/>
      <c r="E105" s="38">
        <v>2546</v>
      </c>
      <c r="F105" s="42" t="s">
        <v>1317</v>
      </c>
      <c r="G105" s="36" t="s">
        <v>3385</v>
      </c>
      <c r="H105" s="36" t="s">
        <v>592</v>
      </c>
      <c r="I105" s="39"/>
      <c r="J105" s="40">
        <v>10680.13</v>
      </c>
      <c r="K105" s="40">
        <f>11432+406</f>
        <v>11838</v>
      </c>
      <c r="L105" s="40"/>
      <c r="M105" s="40">
        <f t="shared" si="1"/>
        <v>22518.129999999997</v>
      </c>
      <c r="N105" s="43"/>
    </row>
    <row r="106" spans="1:28" s="42" customFormat="1" outlineLevel="2">
      <c r="A106" s="36" t="s">
        <v>608</v>
      </c>
      <c r="B106" s="36" t="s">
        <v>27</v>
      </c>
      <c r="C106" s="36" t="s">
        <v>596</v>
      </c>
      <c r="D106" s="42" t="s">
        <v>3431</v>
      </c>
      <c r="E106" s="38">
        <v>2552</v>
      </c>
      <c r="F106" s="36" t="s">
        <v>2800</v>
      </c>
      <c r="G106" s="36" t="s">
        <v>3385</v>
      </c>
      <c r="H106" s="36" t="s">
        <v>592</v>
      </c>
      <c r="I106" s="39"/>
      <c r="J106" s="40">
        <v>0</v>
      </c>
      <c r="K106" s="40">
        <v>0</v>
      </c>
      <c r="L106" s="40">
        <v>1700000</v>
      </c>
      <c r="M106" s="40">
        <f t="shared" si="1"/>
        <v>1700000</v>
      </c>
      <c r="N106" s="43"/>
    </row>
    <row r="107" spans="1:28" s="51" customFormat="1" ht="15.75" outlineLevel="1">
      <c r="A107" s="50" t="s">
        <v>3432</v>
      </c>
      <c r="B107" s="50"/>
      <c r="C107" s="50"/>
      <c r="E107" s="44"/>
      <c r="F107" s="50"/>
      <c r="G107" s="50"/>
      <c r="H107" s="50"/>
      <c r="I107" s="52"/>
      <c r="J107" s="45">
        <f>SUBTOTAL(9,J78:J106)</f>
        <v>795297.55999999994</v>
      </c>
      <c r="K107" s="45">
        <f>SUBTOTAL(9,K78:K106)</f>
        <v>7866265.3100000005</v>
      </c>
      <c r="L107" s="45">
        <f>SUBTOTAL(9,L78:L106)</f>
        <v>17164191</v>
      </c>
      <c r="M107" s="46">
        <f>SUBTOTAL(9,M78:M106)</f>
        <v>25825753.869999997</v>
      </c>
      <c r="N107" s="53"/>
    </row>
    <row r="108" spans="1:28" outlineLevel="1">
      <c r="A108" s="35"/>
      <c r="B108" s="35"/>
      <c r="C108" s="35"/>
      <c r="D108" s="35"/>
      <c r="E108" s="35"/>
      <c r="F108" s="47"/>
      <c r="G108" s="35"/>
      <c r="H108" s="35"/>
      <c r="J108" s="21"/>
      <c r="K108" s="40"/>
      <c r="L108" s="21"/>
      <c r="M108" s="40"/>
    </row>
    <row r="109" spans="1:28" s="42" customFormat="1" outlineLevel="2">
      <c r="A109" s="34" t="s">
        <v>216</v>
      </c>
      <c r="B109" s="36" t="s">
        <v>213</v>
      </c>
      <c r="C109" s="36" t="s">
        <v>1122</v>
      </c>
      <c r="D109" s="42" t="s">
        <v>3382</v>
      </c>
      <c r="E109" s="38">
        <v>1050</v>
      </c>
      <c r="F109" s="36" t="s">
        <v>571</v>
      </c>
      <c r="G109" s="36" t="s">
        <v>3383</v>
      </c>
      <c r="H109" s="36" t="s">
        <v>35</v>
      </c>
      <c r="I109" s="39"/>
      <c r="K109" s="40">
        <v>0</v>
      </c>
      <c r="L109" s="40">
        <f t="shared" ref="L109" si="2">L303*$N$303</f>
        <v>56396.735999999997</v>
      </c>
      <c r="M109" s="40">
        <f t="shared" si="1"/>
        <v>56396.735999999997</v>
      </c>
      <c r="N109" s="41"/>
      <c r="O109" s="37"/>
      <c r="P109" s="37"/>
      <c r="Q109" s="37"/>
      <c r="R109" s="37"/>
      <c r="S109" s="37"/>
      <c r="T109" s="37"/>
      <c r="U109" s="37"/>
      <c r="V109" s="37"/>
      <c r="W109" s="37"/>
      <c r="X109" s="37"/>
      <c r="Y109" s="37"/>
      <c r="Z109" s="37"/>
      <c r="AA109" s="37"/>
      <c r="AB109" s="37"/>
    </row>
    <row r="110" spans="1:28" s="42" customFormat="1" outlineLevel="2">
      <c r="A110" s="34" t="s">
        <v>216</v>
      </c>
      <c r="B110" s="36" t="s">
        <v>213</v>
      </c>
      <c r="C110" s="36" t="s">
        <v>1122</v>
      </c>
      <c r="D110" s="42" t="s">
        <v>3382</v>
      </c>
      <c r="E110" s="38">
        <v>1051</v>
      </c>
      <c r="F110" s="36" t="s">
        <v>579</v>
      </c>
      <c r="G110" s="36" t="s">
        <v>3383</v>
      </c>
      <c r="H110" s="36" t="s">
        <v>35</v>
      </c>
      <c r="I110" s="39"/>
      <c r="K110" s="40">
        <v>0</v>
      </c>
      <c r="L110" s="40">
        <f t="shared" ref="L110" si="3">L304*$N$304</f>
        <v>14680.511999999999</v>
      </c>
      <c r="M110" s="40">
        <f t="shared" si="1"/>
        <v>14680.511999999999</v>
      </c>
      <c r="N110" s="41"/>
      <c r="O110" s="37"/>
      <c r="P110" s="37"/>
      <c r="Q110" s="37"/>
      <c r="R110" s="37"/>
      <c r="S110" s="37"/>
      <c r="T110" s="37"/>
      <c r="U110" s="37"/>
      <c r="V110" s="37"/>
      <c r="W110" s="37"/>
      <c r="X110" s="37"/>
      <c r="Y110" s="37"/>
      <c r="Z110" s="37"/>
      <c r="AA110" s="37"/>
      <c r="AB110" s="37"/>
    </row>
    <row r="111" spans="1:28" s="42" customFormat="1" outlineLevel="2">
      <c r="A111" s="34" t="s">
        <v>216</v>
      </c>
      <c r="B111" s="36" t="s">
        <v>213</v>
      </c>
      <c r="C111" s="36" t="s">
        <v>1122</v>
      </c>
      <c r="D111" s="42" t="s">
        <v>3382</v>
      </c>
      <c r="E111" s="38">
        <v>1053</v>
      </c>
      <c r="F111" s="36" t="s">
        <v>584</v>
      </c>
      <c r="G111" s="36" t="s">
        <v>3383</v>
      </c>
      <c r="H111" s="36" t="s">
        <v>35</v>
      </c>
      <c r="I111" s="39"/>
      <c r="K111" s="40">
        <v>0</v>
      </c>
      <c r="L111" s="40">
        <f t="shared" ref="L111" si="4">L305*$N$305</f>
        <v>30109.823999999997</v>
      </c>
      <c r="M111" s="40">
        <f t="shared" si="1"/>
        <v>30109.823999999997</v>
      </c>
      <c r="N111" s="41"/>
      <c r="O111" s="37"/>
      <c r="P111" s="37"/>
      <c r="Q111" s="37"/>
      <c r="R111" s="37"/>
      <c r="S111" s="37"/>
      <c r="T111" s="37"/>
      <c r="U111" s="37"/>
      <c r="V111" s="37"/>
      <c r="W111" s="37"/>
      <c r="X111" s="37"/>
      <c r="Y111" s="37"/>
      <c r="Z111" s="37"/>
      <c r="AA111" s="37"/>
      <c r="AB111" s="37"/>
    </row>
    <row r="112" spans="1:28" s="42" customFormat="1" outlineLevel="2">
      <c r="A112" s="36" t="s">
        <v>216</v>
      </c>
      <c r="B112" s="36" t="s">
        <v>213</v>
      </c>
      <c r="C112" s="36" t="s">
        <v>1122</v>
      </c>
      <c r="D112" s="42" t="s">
        <v>3433</v>
      </c>
      <c r="E112" s="38">
        <v>3000</v>
      </c>
      <c r="F112" s="36" t="s">
        <v>1394</v>
      </c>
      <c r="G112" s="36" t="s">
        <v>3434</v>
      </c>
      <c r="H112" s="36" t="s">
        <v>561</v>
      </c>
      <c r="I112" s="39"/>
      <c r="J112" s="40">
        <v>0</v>
      </c>
      <c r="K112" s="40">
        <v>0</v>
      </c>
      <c r="L112" s="40">
        <v>76954</v>
      </c>
      <c r="M112" s="57">
        <f t="shared" si="1"/>
        <v>76954</v>
      </c>
      <c r="N112" s="43"/>
    </row>
    <row r="113" spans="1:28" s="42" customFormat="1" outlineLevel="2">
      <c r="A113" s="36" t="s">
        <v>216</v>
      </c>
      <c r="B113" s="36" t="s">
        <v>213</v>
      </c>
      <c r="C113" s="36" t="s">
        <v>1122</v>
      </c>
      <c r="D113" s="42" t="s">
        <v>3435</v>
      </c>
      <c r="E113" s="38">
        <v>3001</v>
      </c>
      <c r="F113" s="36" t="s">
        <v>1413</v>
      </c>
      <c r="G113" s="36" t="s">
        <v>3434</v>
      </c>
      <c r="H113" s="36" t="s">
        <v>561</v>
      </c>
      <c r="I113" s="39"/>
      <c r="J113" s="40">
        <v>0</v>
      </c>
      <c r="K113" s="40">
        <v>0</v>
      </c>
      <c r="L113" s="40">
        <v>106563</v>
      </c>
      <c r="M113" s="57">
        <f t="shared" si="1"/>
        <v>106563</v>
      </c>
      <c r="N113" s="43"/>
    </row>
    <row r="114" spans="1:28" s="42" customFormat="1" outlineLevel="2">
      <c r="A114" s="36" t="s">
        <v>216</v>
      </c>
      <c r="B114" s="36" t="s">
        <v>213</v>
      </c>
      <c r="C114" s="36" t="s">
        <v>1122</v>
      </c>
      <c r="D114" s="42" t="s">
        <v>3436</v>
      </c>
      <c r="E114" s="38">
        <v>3002</v>
      </c>
      <c r="F114" s="36" t="s">
        <v>1424</v>
      </c>
      <c r="G114" s="36" t="s">
        <v>3434</v>
      </c>
      <c r="H114" s="36" t="s">
        <v>561</v>
      </c>
      <c r="I114" s="39"/>
      <c r="J114" s="40">
        <v>0</v>
      </c>
      <c r="K114" s="40">
        <v>0</v>
      </c>
      <c r="L114" s="40">
        <v>46635</v>
      </c>
      <c r="M114" s="57">
        <f t="shared" si="1"/>
        <v>46635</v>
      </c>
    </row>
    <row r="115" spans="1:28" s="42" customFormat="1" outlineLevel="2">
      <c r="A115" s="36" t="s">
        <v>216</v>
      </c>
      <c r="B115" s="36" t="s">
        <v>213</v>
      </c>
      <c r="C115" s="36" t="s">
        <v>1122</v>
      </c>
      <c r="D115" s="42" t="s">
        <v>3437</v>
      </c>
      <c r="E115" s="38">
        <v>3003</v>
      </c>
      <c r="F115" s="36" t="s">
        <v>1456</v>
      </c>
      <c r="G115" s="36" t="s">
        <v>3434</v>
      </c>
      <c r="H115" s="36" t="s">
        <v>35</v>
      </c>
      <c r="I115" s="39"/>
      <c r="J115" s="40">
        <v>0</v>
      </c>
      <c r="K115" s="40">
        <v>0</v>
      </c>
      <c r="L115" s="40">
        <v>651176</v>
      </c>
      <c r="M115" s="57">
        <f t="shared" si="1"/>
        <v>651176</v>
      </c>
      <c r="N115" s="43"/>
    </row>
    <row r="116" spans="1:28" s="42" customFormat="1" outlineLevel="2">
      <c r="A116" s="36" t="s">
        <v>216</v>
      </c>
      <c r="B116" s="36" t="s">
        <v>213</v>
      </c>
      <c r="C116" s="36" t="s">
        <v>1122</v>
      </c>
      <c r="D116" s="42" t="s">
        <v>3438</v>
      </c>
      <c r="E116" s="38">
        <v>3004</v>
      </c>
      <c r="F116" s="36" t="s">
        <v>1507</v>
      </c>
      <c r="G116" s="36" t="s">
        <v>3434</v>
      </c>
      <c r="H116" s="36" t="s">
        <v>35</v>
      </c>
      <c r="I116" s="39"/>
      <c r="J116" s="40">
        <v>0</v>
      </c>
      <c r="K116" s="40">
        <v>0</v>
      </c>
      <c r="L116" s="40">
        <v>75475</v>
      </c>
      <c r="M116" s="57">
        <f t="shared" si="1"/>
        <v>75475</v>
      </c>
      <c r="N116" s="43"/>
    </row>
    <row r="117" spans="1:28" s="42" customFormat="1" outlineLevel="2">
      <c r="A117" s="36" t="s">
        <v>216</v>
      </c>
      <c r="B117" s="36" t="s">
        <v>213</v>
      </c>
      <c r="C117" s="36" t="s">
        <v>1122</v>
      </c>
      <c r="D117" s="42" t="s">
        <v>3439</v>
      </c>
      <c r="E117" s="38">
        <v>3005</v>
      </c>
      <c r="F117" s="36" t="s">
        <v>1527</v>
      </c>
      <c r="G117" s="36" t="s">
        <v>3434</v>
      </c>
      <c r="H117" s="36" t="s">
        <v>561</v>
      </c>
      <c r="I117" s="39"/>
      <c r="J117" s="40">
        <v>0</v>
      </c>
      <c r="K117" s="40">
        <v>0</v>
      </c>
      <c r="L117" s="40">
        <v>568177</v>
      </c>
      <c r="M117" s="57">
        <f t="shared" si="1"/>
        <v>568177</v>
      </c>
      <c r="N117" s="43"/>
    </row>
    <row r="118" spans="1:28" s="42" customFormat="1" outlineLevel="2">
      <c r="A118" s="36" t="s">
        <v>216</v>
      </c>
      <c r="B118" s="36" t="s">
        <v>213</v>
      </c>
      <c r="C118" s="36" t="s">
        <v>1122</v>
      </c>
      <c r="D118" s="42" t="s">
        <v>3440</v>
      </c>
      <c r="E118" s="38">
        <v>3006</v>
      </c>
      <c r="F118" s="36" t="s">
        <v>1648</v>
      </c>
      <c r="G118" s="36" t="s">
        <v>3434</v>
      </c>
      <c r="H118" s="36" t="s">
        <v>35</v>
      </c>
      <c r="I118" s="39"/>
      <c r="J118" s="40">
        <v>0</v>
      </c>
      <c r="K118" s="40">
        <v>0</v>
      </c>
      <c r="L118" s="40">
        <v>71530</v>
      </c>
      <c r="M118" s="57">
        <f t="shared" si="1"/>
        <v>71530</v>
      </c>
      <c r="N118" s="43"/>
    </row>
    <row r="119" spans="1:28" s="37" customFormat="1" outlineLevel="2">
      <c r="A119" s="36" t="s">
        <v>216</v>
      </c>
      <c r="B119" s="36" t="s">
        <v>213</v>
      </c>
      <c r="C119" s="36" t="s">
        <v>1122</v>
      </c>
      <c r="D119" s="42" t="s">
        <v>1662</v>
      </c>
      <c r="E119" s="38">
        <v>3007</v>
      </c>
      <c r="F119" s="36" t="s">
        <v>1662</v>
      </c>
      <c r="G119" s="36" t="s">
        <v>3434</v>
      </c>
      <c r="H119" s="36" t="s">
        <v>35</v>
      </c>
      <c r="I119" s="39"/>
      <c r="J119" s="40">
        <v>0</v>
      </c>
      <c r="K119" s="40">
        <v>0</v>
      </c>
      <c r="L119" s="40">
        <v>287145</v>
      </c>
      <c r="M119" s="57">
        <f t="shared" si="1"/>
        <v>287145</v>
      </c>
      <c r="N119" s="43"/>
      <c r="O119" s="42"/>
      <c r="P119" s="42"/>
      <c r="Q119" s="42"/>
      <c r="R119" s="42"/>
      <c r="S119" s="42"/>
      <c r="T119" s="42"/>
      <c r="U119" s="42"/>
      <c r="V119" s="42"/>
      <c r="W119" s="42"/>
      <c r="X119" s="42"/>
      <c r="Y119" s="42"/>
      <c r="Z119" s="42"/>
      <c r="AA119" s="42"/>
      <c r="AB119" s="42"/>
    </row>
    <row r="120" spans="1:28" s="37" customFormat="1" outlineLevel="2">
      <c r="A120" s="36" t="s">
        <v>216</v>
      </c>
      <c r="B120" s="36" t="s">
        <v>213</v>
      </c>
      <c r="C120" s="36" t="s">
        <v>1122</v>
      </c>
      <c r="D120" s="42" t="s">
        <v>3441</v>
      </c>
      <c r="E120" s="38">
        <v>3008</v>
      </c>
      <c r="F120" s="36" t="s">
        <v>1679</v>
      </c>
      <c r="G120" s="36" t="s">
        <v>3434</v>
      </c>
      <c r="H120" s="36" t="s">
        <v>561</v>
      </c>
      <c r="I120" s="39"/>
      <c r="J120" s="40">
        <v>0</v>
      </c>
      <c r="K120" s="40">
        <v>0</v>
      </c>
      <c r="L120" s="40">
        <v>2153187</v>
      </c>
      <c r="M120" s="57">
        <f t="shared" si="1"/>
        <v>2153187</v>
      </c>
      <c r="N120" s="43"/>
      <c r="O120" s="42"/>
      <c r="P120" s="42"/>
      <c r="Q120" s="42"/>
      <c r="R120" s="42"/>
      <c r="S120" s="42"/>
      <c r="T120" s="42"/>
      <c r="U120" s="42"/>
      <c r="V120" s="42"/>
      <c r="W120" s="42"/>
      <c r="X120" s="42"/>
      <c r="Y120" s="42"/>
      <c r="Z120" s="42"/>
      <c r="AA120" s="42"/>
      <c r="AB120" s="42"/>
    </row>
    <row r="121" spans="1:28" s="37" customFormat="1" outlineLevel="2">
      <c r="A121" s="36" t="s">
        <v>216</v>
      </c>
      <c r="B121" s="36" t="s">
        <v>213</v>
      </c>
      <c r="C121" s="36" t="s">
        <v>1122</v>
      </c>
      <c r="D121" s="42" t="s">
        <v>3442</v>
      </c>
      <c r="E121" s="38">
        <v>3055</v>
      </c>
      <c r="F121" s="36" t="s">
        <v>3443</v>
      </c>
      <c r="G121" s="36" t="s">
        <v>3434</v>
      </c>
      <c r="H121" s="36" t="s">
        <v>561</v>
      </c>
      <c r="I121" s="39"/>
      <c r="J121" s="40">
        <v>0</v>
      </c>
      <c r="K121" s="40">
        <v>0</v>
      </c>
      <c r="L121" s="40">
        <v>85305</v>
      </c>
      <c r="M121" s="40">
        <f t="shared" si="1"/>
        <v>85305</v>
      </c>
      <c r="N121" s="43"/>
      <c r="O121" s="42"/>
      <c r="P121" s="42"/>
      <c r="Q121" s="42"/>
      <c r="R121" s="42"/>
      <c r="S121" s="42"/>
      <c r="T121" s="42"/>
      <c r="U121" s="42"/>
      <c r="V121" s="42"/>
      <c r="W121" s="42"/>
      <c r="X121" s="42"/>
      <c r="Y121" s="42"/>
      <c r="Z121" s="42"/>
      <c r="AA121" s="42"/>
      <c r="AB121" s="42"/>
    </row>
    <row r="122" spans="1:28" s="56" customFormat="1" ht="15.75" outlineLevel="1">
      <c r="A122" s="50" t="s">
        <v>3444</v>
      </c>
      <c r="B122" s="50"/>
      <c r="C122" s="50"/>
      <c r="D122" s="51"/>
      <c r="E122" s="44"/>
      <c r="F122" s="50"/>
      <c r="G122" s="50"/>
      <c r="H122" s="50"/>
      <c r="I122" s="52"/>
      <c r="J122" s="45">
        <f>SUBTOTAL(9,J109:J121)</f>
        <v>0</v>
      </c>
      <c r="K122" s="45">
        <f>SUBTOTAL(9,K109:K121)</f>
        <v>0</v>
      </c>
      <c r="L122" s="45">
        <f>SUBTOTAL(9,L109:L121)</f>
        <v>4223334.0719999997</v>
      </c>
      <c r="M122" s="45">
        <f>SUBTOTAL(9,M109:M121)</f>
        <v>4223334.0719999997</v>
      </c>
      <c r="N122" s="53"/>
      <c r="O122" s="51"/>
      <c r="P122" s="51"/>
      <c r="Q122" s="51"/>
      <c r="R122" s="51"/>
      <c r="S122" s="51"/>
      <c r="T122" s="51"/>
      <c r="U122" s="51"/>
      <c r="V122" s="51"/>
      <c r="W122" s="51"/>
      <c r="X122" s="51"/>
      <c r="Y122" s="51"/>
      <c r="Z122" s="51"/>
      <c r="AA122" s="51"/>
      <c r="AB122" s="51"/>
    </row>
    <row r="123" spans="1:28" s="37" customFormat="1" outlineLevel="1">
      <c r="A123" s="36"/>
      <c r="B123" s="36"/>
      <c r="C123" s="36"/>
      <c r="D123" s="42"/>
      <c r="E123" s="38"/>
      <c r="F123" s="36"/>
      <c r="G123" s="36"/>
      <c r="H123" s="36"/>
      <c r="I123" s="39"/>
      <c r="J123" s="40"/>
      <c r="K123" s="40"/>
      <c r="L123" s="40"/>
      <c r="M123" s="40"/>
      <c r="N123" s="43"/>
      <c r="O123" s="42"/>
      <c r="P123" s="42"/>
      <c r="Q123" s="42"/>
      <c r="R123" s="42"/>
      <c r="S123" s="42"/>
      <c r="T123" s="42"/>
      <c r="U123" s="42"/>
      <c r="V123" s="42"/>
      <c r="W123" s="42"/>
      <c r="X123" s="42"/>
      <c r="Y123" s="42"/>
      <c r="Z123" s="42"/>
      <c r="AA123" s="42"/>
      <c r="AB123" s="42"/>
    </row>
    <row r="124" spans="1:28" s="42" customFormat="1" outlineLevel="2">
      <c r="A124" s="36" t="s">
        <v>216</v>
      </c>
      <c r="B124" s="36" t="s">
        <v>213</v>
      </c>
      <c r="C124" s="36" t="s">
        <v>596</v>
      </c>
      <c r="D124" s="42" t="s">
        <v>1799</v>
      </c>
      <c r="E124" s="38">
        <v>3117</v>
      </c>
      <c r="F124" s="36" t="s">
        <v>1799</v>
      </c>
      <c r="G124" s="36" t="s">
        <v>3434</v>
      </c>
      <c r="H124" s="36" t="s">
        <v>35</v>
      </c>
      <c r="I124" s="39"/>
      <c r="J124" s="40">
        <v>0</v>
      </c>
      <c r="K124" s="40">
        <v>0</v>
      </c>
      <c r="L124" s="40">
        <v>42369</v>
      </c>
      <c r="M124" s="40">
        <f t="shared" si="1"/>
        <v>42369</v>
      </c>
      <c r="N124" s="43"/>
    </row>
    <row r="125" spans="1:28" s="42" customFormat="1" outlineLevel="2">
      <c r="A125" s="36" t="s">
        <v>216</v>
      </c>
      <c r="B125" s="36" t="s">
        <v>213</v>
      </c>
      <c r="C125" s="36" t="s">
        <v>596</v>
      </c>
      <c r="D125" s="42" t="s">
        <v>3436</v>
      </c>
      <c r="E125" s="38">
        <v>3002</v>
      </c>
      <c r="F125" s="36" t="s">
        <v>1424</v>
      </c>
      <c r="G125" s="36" t="s">
        <v>3434</v>
      </c>
      <c r="H125" s="36" t="s">
        <v>35</v>
      </c>
      <c r="I125" s="39"/>
      <c r="J125" s="40">
        <v>6095.94</v>
      </c>
      <c r="K125" s="40">
        <v>0</v>
      </c>
      <c r="L125" s="40"/>
      <c r="M125" s="40">
        <f t="shared" si="1"/>
        <v>6095.94</v>
      </c>
      <c r="N125" s="43"/>
    </row>
    <row r="126" spans="1:28" s="51" customFormat="1" ht="15.75" outlineLevel="1">
      <c r="A126" s="50" t="s">
        <v>3444</v>
      </c>
      <c r="B126" s="50"/>
      <c r="C126" s="50"/>
      <c r="E126" s="44"/>
      <c r="F126" s="50"/>
      <c r="G126" s="50"/>
      <c r="H126" s="50"/>
      <c r="I126" s="52"/>
      <c r="J126" s="45">
        <f>SUBTOTAL(9,J124:J125)</f>
        <v>6095.94</v>
      </c>
      <c r="K126" s="45">
        <f>SUBTOTAL(9,K124:K125)</f>
        <v>0</v>
      </c>
      <c r="L126" s="45">
        <f>SUBTOTAL(9,L124:L125)</f>
        <v>42369</v>
      </c>
      <c r="M126" s="46">
        <f>SUBTOTAL(9,M124:M125)</f>
        <v>48464.94</v>
      </c>
      <c r="N126" s="53"/>
    </row>
    <row r="127" spans="1:28" s="42" customFormat="1" outlineLevel="1">
      <c r="A127" s="36"/>
      <c r="B127" s="36"/>
      <c r="C127" s="36"/>
      <c r="E127" s="38"/>
      <c r="F127" s="36"/>
      <c r="G127" s="36"/>
      <c r="H127" s="36"/>
      <c r="I127" s="39"/>
      <c r="J127" s="40"/>
      <c r="K127" s="40"/>
      <c r="L127" s="40"/>
      <c r="M127" s="40"/>
      <c r="N127" s="43"/>
    </row>
    <row r="128" spans="1:28" s="42" customFormat="1" outlineLevel="2">
      <c r="A128" s="36" t="s">
        <v>216</v>
      </c>
      <c r="B128" s="36" t="s">
        <v>213</v>
      </c>
      <c r="C128" s="36" t="s">
        <v>53</v>
      </c>
      <c r="D128" s="42" t="s">
        <v>3445</v>
      </c>
      <c r="E128" s="38">
        <v>3246</v>
      </c>
      <c r="F128" s="36" t="s">
        <v>1820</v>
      </c>
      <c r="G128" s="36" t="s">
        <v>3434</v>
      </c>
      <c r="H128" s="36" t="s">
        <v>592</v>
      </c>
      <c r="I128" s="39"/>
      <c r="J128" s="40">
        <v>0</v>
      </c>
      <c r="K128" s="40">
        <v>0</v>
      </c>
      <c r="L128" s="40">
        <v>5400066</v>
      </c>
      <c r="M128" s="40">
        <f t="shared" si="1"/>
        <v>5400066</v>
      </c>
      <c r="N128" s="43"/>
    </row>
    <row r="129" spans="1:14" s="42" customFormat="1" outlineLevel="2">
      <c r="A129" s="36" t="s">
        <v>216</v>
      </c>
      <c r="B129" s="36" t="s">
        <v>213</v>
      </c>
      <c r="C129" s="36" t="s">
        <v>53</v>
      </c>
      <c r="D129" s="42" t="s">
        <v>3433</v>
      </c>
      <c r="E129" s="38">
        <v>3000</v>
      </c>
      <c r="F129" s="36" t="s">
        <v>1394</v>
      </c>
      <c r="G129" s="36" t="s">
        <v>3434</v>
      </c>
      <c r="H129" s="36" t="s">
        <v>561</v>
      </c>
      <c r="I129" s="39"/>
      <c r="J129" s="40">
        <v>13312.57</v>
      </c>
      <c r="K129" s="40">
        <v>16545</v>
      </c>
      <c r="L129" s="40"/>
      <c r="M129" s="40">
        <f t="shared" si="1"/>
        <v>29857.57</v>
      </c>
      <c r="N129" s="43"/>
    </row>
    <row r="130" spans="1:14" s="42" customFormat="1" outlineLevel="2">
      <c r="A130" s="36" t="s">
        <v>216</v>
      </c>
      <c r="B130" s="36" t="s">
        <v>213</v>
      </c>
      <c r="C130" s="36" t="s">
        <v>53</v>
      </c>
      <c r="D130" s="42" t="s">
        <v>3437</v>
      </c>
      <c r="E130" s="38">
        <v>3003</v>
      </c>
      <c r="F130" s="36" t="s">
        <v>1456</v>
      </c>
      <c r="G130" s="36" t="s">
        <v>3434</v>
      </c>
      <c r="H130" s="36" t="s">
        <v>35</v>
      </c>
      <c r="I130" s="39"/>
      <c r="J130" s="40">
        <v>21376.93</v>
      </c>
      <c r="K130" s="40">
        <v>4562</v>
      </c>
      <c r="L130" s="40"/>
      <c r="M130" s="40">
        <f t="shared" si="1"/>
        <v>25938.93</v>
      </c>
      <c r="N130" s="43"/>
    </row>
    <row r="131" spans="1:14" s="42" customFormat="1" outlineLevel="2">
      <c r="A131" s="36" t="s">
        <v>216</v>
      </c>
      <c r="B131" s="36" t="s">
        <v>213</v>
      </c>
      <c r="C131" s="36" t="s">
        <v>53</v>
      </c>
      <c r="D131" s="42" t="s">
        <v>3438</v>
      </c>
      <c r="E131" s="38">
        <v>3004</v>
      </c>
      <c r="F131" s="36" t="s">
        <v>1507</v>
      </c>
      <c r="G131" s="36" t="s">
        <v>3434</v>
      </c>
      <c r="H131" s="36" t="s">
        <v>35</v>
      </c>
      <c r="I131" s="39"/>
      <c r="J131" s="40">
        <v>4124.2299999999996</v>
      </c>
      <c r="K131" s="40">
        <v>2186</v>
      </c>
      <c r="L131" s="40"/>
      <c r="M131" s="40">
        <f t="shared" si="1"/>
        <v>6310.23</v>
      </c>
      <c r="N131" s="43"/>
    </row>
    <row r="132" spans="1:14" s="42" customFormat="1" outlineLevel="2">
      <c r="A132" s="36" t="s">
        <v>216</v>
      </c>
      <c r="B132" s="36" t="s">
        <v>213</v>
      </c>
      <c r="C132" s="36" t="s">
        <v>53</v>
      </c>
      <c r="D132" s="42" t="s">
        <v>3439</v>
      </c>
      <c r="E132" s="38">
        <v>3005</v>
      </c>
      <c r="F132" s="36" t="s">
        <v>1527</v>
      </c>
      <c r="G132" s="36" t="s">
        <v>3434</v>
      </c>
      <c r="H132" s="36" t="s">
        <v>561</v>
      </c>
      <c r="I132" s="39"/>
      <c r="J132" s="40">
        <v>71150.509999999995</v>
      </c>
      <c r="K132" s="40">
        <v>37438</v>
      </c>
      <c r="L132" s="40"/>
      <c r="M132" s="40">
        <f t="shared" si="1"/>
        <v>108588.51</v>
      </c>
      <c r="N132" s="43"/>
    </row>
    <row r="133" spans="1:14" s="42" customFormat="1" outlineLevel="2">
      <c r="A133" s="36" t="s">
        <v>216</v>
      </c>
      <c r="B133" s="36" t="s">
        <v>213</v>
      </c>
      <c r="C133" s="36" t="s">
        <v>53</v>
      </c>
      <c r="D133" s="42" t="s">
        <v>1662</v>
      </c>
      <c r="E133" s="38">
        <v>3007</v>
      </c>
      <c r="F133" s="36" t="s">
        <v>1662</v>
      </c>
      <c r="G133" s="36" t="s">
        <v>3434</v>
      </c>
      <c r="H133" s="36" t="s">
        <v>35</v>
      </c>
      <c r="I133" s="39"/>
      <c r="J133" s="40">
        <v>4969.45</v>
      </c>
      <c r="K133" s="40">
        <v>159</v>
      </c>
      <c r="L133" s="40"/>
      <c r="M133" s="40">
        <f t="shared" si="1"/>
        <v>5128.45</v>
      </c>
      <c r="N133" s="43"/>
    </row>
    <row r="134" spans="1:14" s="42" customFormat="1" outlineLevel="2">
      <c r="A134" s="36" t="s">
        <v>216</v>
      </c>
      <c r="B134" s="36" t="s">
        <v>213</v>
      </c>
      <c r="C134" s="36" t="s">
        <v>53</v>
      </c>
      <c r="D134" s="42" t="s">
        <v>3441</v>
      </c>
      <c r="E134" s="38">
        <v>3008</v>
      </c>
      <c r="F134" s="36" t="s">
        <v>1679</v>
      </c>
      <c r="G134" s="36" t="s">
        <v>3434</v>
      </c>
      <c r="H134" s="36" t="s">
        <v>561</v>
      </c>
      <c r="I134" s="39"/>
      <c r="J134" s="40">
        <v>1109816.6299999999</v>
      </c>
      <c r="K134" s="40">
        <v>633062</v>
      </c>
      <c r="L134" s="40"/>
      <c r="M134" s="40">
        <f t="shared" si="1"/>
        <v>1742878.63</v>
      </c>
      <c r="N134" s="43"/>
    </row>
    <row r="135" spans="1:14" outlineLevel="2">
      <c r="A135" s="36" t="s">
        <v>216</v>
      </c>
      <c r="B135" s="36" t="s">
        <v>213</v>
      </c>
      <c r="C135" s="36" t="s">
        <v>53</v>
      </c>
      <c r="D135" s="42" t="s">
        <v>3442</v>
      </c>
      <c r="E135" s="38">
        <v>3055</v>
      </c>
      <c r="F135" s="36" t="s">
        <v>3443</v>
      </c>
      <c r="G135" s="36" t="s">
        <v>3434</v>
      </c>
      <c r="H135" s="36" t="s">
        <v>561</v>
      </c>
      <c r="J135" s="21">
        <v>36972.49</v>
      </c>
      <c r="K135" s="40">
        <v>16654</v>
      </c>
      <c r="L135" s="21"/>
      <c r="M135" s="40">
        <f t="shared" si="1"/>
        <v>53626.49</v>
      </c>
    </row>
    <row r="136" spans="1:14" outlineLevel="2">
      <c r="A136" s="36" t="s">
        <v>216</v>
      </c>
      <c r="B136" s="36" t="s">
        <v>213</v>
      </c>
      <c r="C136" s="36" t="s">
        <v>53</v>
      </c>
      <c r="D136" s="42" t="s">
        <v>1799</v>
      </c>
      <c r="E136" s="38">
        <v>3117</v>
      </c>
      <c r="F136" s="36" t="s">
        <v>1799</v>
      </c>
      <c r="G136" s="36" t="s">
        <v>3434</v>
      </c>
      <c r="H136" s="36" t="s">
        <v>35</v>
      </c>
      <c r="J136" s="21">
        <v>460.91</v>
      </c>
      <c r="K136" s="40">
        <v>0</v>
      </c>
      <c r="L136" s="21"/>
      <c r="M136" s="40">
        <f t="shared" si="1"/>
        <v>460.91</v>
      </c>
    </row>
    <row r="137" spans="1:14" s="61" customFormat="1" ht="15.75" outlineLevel="1">
      <c r="A137" s="50" t="s">
        <v>3444</v>
      </c>
      <c r="B137" s="50"/>
      <c r="C137" s="50"/>
      <c r="D137" s="51"/>
      <c r="E137" s="44"/>
      <c r="F137" s="50"/>
      <c r="G137" s="50"/>
      <c r="H137" s="50"/>
      <c r="I137" s="58"/>
      <c r="J137" s="59">
        <f>SUBTOTAL(9,J128:J136)</f>
        <v>1262183.7199999997</v>
      </c>
      <c r="K137" s="45">
        <f>SUBTOTAL(9,K128:K136)</f>
        <v>710606</v>
      </c>
      <c r="L137" s="59">
        <f>SUBTOTAL(9,L128:L136)</f>
        <v>5400066</v>
      </c>
      <c r="M137" s="46">
        <f>SUBTOTAL(9,M128:M136)</f>
        <v>7372855.7200000007</v>
      </c>
      <c r="N137" s="60"/>
    </row>
    <row r="138" spans="1:14" outlineLevel="1">
      <c r="A138" s="36"/>
      <c r="B138" s="36"/>
      <c r="C138" s="36"/>
      <c r="D138" s="42"/>
      <c r="E138" s="38"/>
      <c r="F138" s="36"/>
      <c r="G138" s="36"/>
      <c r="H138" s="36"/>
      <c r="J138" s="21"/>
      <c r="K138" s="40"/>
      <c r="L138" s="21"/>
      <c r="M138" s="40">
        <f t="shared" si="1"/>
        <v>0</v>
      </c>
    </row>
    <row r="139" spans="1:14" outlineLevel="2">
      <c r="A139" s="34" t="s">
        <v>216</v>
      </c>
      <c r="B139" s="36" t="s">
        <v>213</v>
      </c>
      <c r="C139" s="36" t="s">
        <v>253</v>
      </c>
      <c r="D139" s="42" t="s">
        <v>3382</v>
      </c>
      <c r="E139" s="38">
        <v>1050</v>
      </c>
      <c r="F139" s="36" t="s">
        <v>571</v>
      </c>
      <c r="G139" s="36" t="s">
        <v>3383</v>
      </c>
      <c r="H139" s="36" t="s">
        <v>35</v>
      </c>
      <c r="J139" s="40">
        <f>12140.02*$N$303</f>
        <v>6992.6515199999994</v>
      </c>
      <c r="K139" s="40">
        <v>0</v>
      </c>
      <c r="L139" s="21"/>
      <c r="M139" s="40">
        <f t="shared" si="1"/>
        <v>6992.6515199999994</v>
      </c>
    </row>
    <row r="140" spans="1:14" outlineLevel="2">
      <c r="A140" s="34" t="s">
        <v>216</v>
      </c>
      <c r="B140" s="36" t="s">
        <v>213</v>
      </c>
      <c r="C140" s="36" t="s">
        <v>253</v>
      </c>
      <c r="D140" s="42" t="s">
        <v>3382</v>
      </c>
      <c r="E140" s="38">
        <v>1053</v>
      </c>
      <c r="F140" s="36" t="s">
        <v>584</v>
      </c>
      <c r="G140" s="36" t="s">
        <v>3383</v>
      </c>
      <c r="H140" s="36" t="s">
        <v>35</v>
      </c>
      <c r="J140" s="40">
        <f>10321*$N$305</f>
        <v>5944.8959999999997</v>
      </c>
      <c r="K140" s="40">
        <v>0</v>
      </c>
      <c r="L140" s="21"/>
      <c r="M140" s="40">
        <f t="shared" si="1"/>
        <v>5944.8959999999997</v>
      </c>
    </row>
    <row r="141" spans="1:14" outlineLevel="2">
      <c r="A141" s="36" t="s">
        <v>216</v>
      </c>
      <c r="B141" s="36" t="s">
        <v>213</v>
      </c>
      <c r="C141" s="36" t="s">
        <v>253</v>
      </c>
      <c r="D141" s="42" t="s">
        <v>3433</v>
      </c>
      <c r="E141" s="38">
        <v>3000</v>
      </c>
      <c r="F141" s="36" t="s">
        <v>1394</v>
      </c>
      <c r="G141" s="36" t="s">
        <v>3434</v>
      </c>
      <c r="H141" s="36" t="s">
        <v>561</v>
      </c>
      <c r="J141" s="21">
        <v>83475.259999999995</v>
      </c>
      <c r="K141" s="40">
        <v>3823</v>
      </c>
      <c r="L141" s="21"/>
      <c r="M141" s="40">
        <f t="shared" ref="M141:M216" si="5">SUM(J141:L141)</f>
        <v>87298.26</v>
      </c>
    </row>
    <row r="142" spans="1:14" s="42" customFormat="1" outlineLevel="2">
      <c r="A142" s="36" t="s">
        <v>216</v>
      </c>
      <c r="B142" s="36" t="s">
        <v>213</v>
      </c>
      <c r="C142" s="36" t="s">
        <v>253</v>
      </c>
      <c r="D142" s="42" t="s">
        <v>3435</v>
      </c>
      <c r="E142" s="38">
        <v>3001</v>
      </c>
      <c r="F142" s="36" t="s">
        <v>1413</v>
      </c>
      <c r="G142" s="36" t="s">
        <v>3434</v>
      </c>
      <c r="H142" s="36" t="s">
        <v>561</v>
      </c>
      <c r="I142" s="39"/>
      <c r="J142" s="40">
        <v>179527.36</v>
      </c>
      <c r="K142" s="40">
        <v>57342</v>
      </c>
      <c r="L142" s="40"/>
      <c r="M142" s="40">
        <f t="shared" si="5"/>
        <v>236869.36</v>
      </c>
      <c r="N142" s="43"/>
    </row>
    <row r="143" spans="1:14" s="42" customFormat="1" outlineLevel="2">
      <c r="A143" s="36" t="s">
        <v>216</v>
      </c>
      <c r="B143" s="36" t="s">
        <v>213</v>
      </c>
      <c r="C143" s="36" t="s">
        <v>253</v>
      </c>
      <c r="D143" s="42" t="s">
        <v>3436</v>
      </c>
      <c r="E143" s="38">
        <v>3002</v>
      </c>
      <c r="F143" s="36" t="s">
        <v>1424</v>
      </c>
      <c r="G143" s="36" t="s">
        <v>3434</v>
      </c>
      <c r="H143" s="36" t="s">
        <v>561</v>
      </c>
      <c r="I143" s="39"/>
      <c r="J143" s="40">
        <v>269628.81</v>
      </c>
      <c r="K143" s="40">
        <v>17621</v>
      </c>
      <c r="L143" s="40"/>
      <c r="M143" s="40">
        <f t="shared" si="5"/>
        <v>287249.81</v>
      </c>
      <c r="N143" s="43"/>
    </row>
    <row r="144" spans="1:14" s="42" customFormat="1" outlineLevel="2">
      <c r="A144" s="36" t="s">
        <v>216</v>
      </c>
      <c r="B144" s="36" t="s">
        <v>213</v>
      </c>
      <c r="C144" s="36" t="s">
        <v>253</v>
      </c>
      <c r="D144" s="42" t="s">
        <v>3437</v>
      </c>
      <c r="E144" s="38">
        <v>3003</v>
      </c>
      <c r="F144" s="36" t="s">
        <v>1456</v>
      </c>
      <c r="G144" s="36" t="s">
        <v>3434</v>
      </c>
      <c r="H144" s="36" t="s">
        <v>35</v>
      </c>
      <c r="I144" s="39"/>
      <c r="J144" s="40">
        <v>135070.95000000001</v>
      </c>
      <c r="K144" s="40">
        <v>90703</v>
      </c>
      <c r="L144" s="40"/>
      <c r="M144" s="40">
        <f t="shared" si="5"/>
        <v>225773.95</v>
      </c>
      <c r="N144" s="43"/>
    </row>
    <row r="145" spans="1:14" s="42" customFormat="1" outlineLevel="2">
      <c r="A145" s="36" t="s">
        <v>216</v>
      </c>
      <c r="B145" s="36" t="s">
        <v>213</v>
      </c>
      <c r="C145" s="36" t="s">
        <v>253</v>
      </c>
      <c r="D145" s="42" t="s">
        <v>3438</v>
      </c>
      <c r="E145" s="38">
        <v>3004</v>
      </c>
      <c r="F145" s="36" t="s">
        <v>1507</v>
      </c>
      <c r="G145" s="36" t="s">
        <v>3434</v>
      </c>
      <c r="H145" s="36" t="s">
        <v>35</v>
      </c>
      <c r="I145" s="39"/>
      <c r="J145" s="40"/>
      <c r="K145" s="40">
        <v>2147</v>
      </c>
      <c r="L145" s="40"/>
      <c r="M145" s="40">
        <f t="shared" si="5"/>
        <v>2147</v>
      </c>
      <c r="N145" s="43"/>
    </row>
    <row r="146" spans="1:14" s="42" customFormat="1" outlineLevel="2">
      <c r="A146" s="36" t="s">
        <v>216</v>
      </c>
      <c r="B146" s="36" t="s">
        <v>213</v>
      </c>
      <c r="C146" s="36" t="s">
        <v>253</v>
      </c>
      <c r="D146" s="42" t="s">
        <v>3439</v>
      </c>
      <c r="E146" s="38">
        <v>3005</v>
      </c>
      <c r="F146" s="36" t="s">
        <v>1527</v>
      </c>
      <c r="G146" s="36" t="s">
        <v>3434</v>
      </c>
      <c r="H146" s="36" t="s">
        <v>561</v>
      </c>
      <c r="I146" s="39"/>
      <c r="J146" s="40">
        <v>412448.43</v>
      </c>
      <c r="K146" s="40">
        <v>407048</v>
      </c>
      <c r="L146" s="40"/>
      <c r="M146" s="40">
        <f t="shared" si="5"/>
        <v>819496.42999999993</v>
      </c>
      <c r="N146" s="43"/>
    </row>
    <row r="147" spans="1:14" s="42" customFormat="1" outlineLevel="2">
      <c r="A147" s="36" t="s">
        <v>216</v>
      </c>
      <c r="B147" s="36" t="s">
        <v>213</v>
      </c>
      <c r="C147" s="36" t="s">
        <v>253</v>
      </c>
      <c r="D147" s="42" t="s">
        <v>3440</v>
      </c>
      <c r="E147" s="38">
        <v>3006</v>
      </c>
      <c r="F147" s="36" t="s">
        <v>1648</v>
      </c>
      <c r="G147" s="36" t="s">
        <v>3434</v>
      </c>
      <c r="H147" s="36" t="s">
        <v>35</v>
      </c>
      <c r="I147" s="39"/>
      <c r="J147" s="40">
        <v>77580.11</v>
      </c>
      <c r="K147" s="40">
        <v>65629</v>
      </c>
      <c r="L147" s="40"/>
      <c r="M147" s="40">
        <f t="shared" si="5"/>
        <v>143209.10999999999</v>
      </c>
      <c r="N147" s="43"/>
    </row>
    <row r="148" spans="1:14" s="42" customFormat="1" outlineLevel="2">
      <c r="A148" s="36" t="s">
        <v>216</v>
      </c>
      <c r="B148" s="36" t="s">
        <v>213</v>
      </c>
      <c r="C148" s="36" t="s">
        <v>253</v>
      </c>
      <c r="D148" s="42" t="s">
        <v>1662</v>
      </c>
      <c r="E148" s="38">
        <v>3007</v>
      </c>
      <c r="F148" s="36" t="s">
        <v>1662</v>
      </c>
      <c r="G148" s="36" t="s">
        <v>3434</v>
      </c>
      <c r="H148" s="36" t="s">
        <v>35</v>
      </c>
      <c r="I148" s="39"/>
      <c r="J148" s="40">
        <v>60818.87</v>
      </c>
      <c r="K148" s="40">
        <v>3209</v>
      </c>
      <c r="L148" s="40"/>
      <c r="M148" s="40">
        <f t="shared" si="5"/>
        <v>64027.87</v>
      </c>
      <c r="N148" s="43"/>
    </row>
    <row r="149" spans="1:14" s="42" customFormat="1" outlineLevel="2">
      <c r="A149" s="36" t="s">
        <v>216</v>
      </c>
      <c r="B149" s="36" t="s">
        <v>213</v>
      </c>
      <c r="C149" s="36" t="s">
        <v>253</v>
      </c>
      <c r="D149" s="42" t="s">
        <v>3441</v>
      </c>
      <c r="E149" s="38">
        <v>3008</v>
      </c>
      <c r="F149" s="36" t="s">
        <v>1679</v>
      </c>
      <c r="G149" s="36" t="s">
        <v>3434</v>
      </c>
      <c r="H149" s="36" t="s">
        <v>561</v>
      </c>
      <c r="I149" s="39"/>
      <c r="J149" s="40">
        <v>317951.87</v>
      </c>
      <c r="K149" s="40">
        <v>649024</v>
      </c>
      <c r="L149" s="40"/>
      <c r="M149" s="40">
        <f t="shared" si="5"/>
        <v>966975.87</v>
      </c>
      <c r="N149" s="43"/>
    </row>
    <row r="150" spans="1:14" s="42" customFormat="1" outlineLevel="2">
      <c r="A150" s="36" t="s">
        <v>216</v>
      </c>
      <c r="B150" s="36" t="s">
        <v>213</v>
      </c>
      <c r="C150" s="36" t="s">
        <v>253</v>
      </c>
      <c r="D150" s="42" t="s">
        <v>3442</v>
      </c>
      <c r="E150" s="38">
        <v>3055</v>
      </c>
      <c r="F150" s="36" t="s">
        <v>3443</v>
      </c>
      <c r="G150" s="36" t="s">
        <v>3434</v>
      </c>
      <c r="H150" s="36" t="s">
        <v>561</v>
      </c>
      <c r="I150" s="39"/>
      <c r="J150" s="40">
        <v>19623.97</v>
      </c>
      <c r="K150" s="40">
        <v>31539</v>
      </c>
      <c r="L150" s="40"/>
      <c r="M150" s="40">
        <f t="shared" si="5"/>
        <v>51162.97</v>
      </c>
      <c r="N150" s="43"/>
    </row>
    <row r="151" spans="1:14" s="42" customFormat="1" outlineLevel="2">
      <c r="A151" s="36" t="s">
        <v>216</v>
      </c>
      <c r="B151" s="36" t="s">
        <v>213</v>
      </c>
      <c r="C151" s="36" t="s">
        <v>253</v>
      </c>
      <c r="D151" s="42" t="s">
        <v>1799</v>
      </c>
      <c r="E151" s="38">
        <v>3117</v>
      </c>
      <c r="F151" s="36" t="s">
        <v>1799</v>
      </c>
      <c r="G151" s="36" t="s">
        <v>3434</v>
      </c>
      <c r="H151" s="36" t="s">
        <v>35</v>
      </c>
      <c r="I151" s="39"/>
      <c r="J151" s="40">
        <v>17951.240000000002</v>
      </c>
      <c r="K151" s="40">
        <v>0</v>
      </c>
      <c r="L151" s="40"/>
      <c r="M151" s="40">
        <f t="shared" si="5"/>
        <v>17951.240000000002</v>
      </c>
      <c r="N151" s="43"/>
    </row>
    <row r="152" spans="1:14" s="42" customFormat="1" outlineLevel="2">
      <c r="A152" s="36" t="s">
        <v>216</v>
      </c>
      <c r="B152" s="36" t="s">
        <v>213</v>
      </c>
      <c r="C152" s="36" t="s">
        <v>253</v>
      </c>
      <c r="D152" s="42" t="s">
        <v>3446</v>
      </c>
      <c r="E152" s="38">
        <v>3257</v>
      </c>
      <c r="F152" s="36" t="s">
        <v>2559</v>
      </c>
      <c r="G152" s="36" t="s">
        <v>3434</v>
      </c>
      <c r="H152" s="36" t="s">
        <v>1263</v>
      </c>
      <c r="I152" s="39"/>
      <c r="J152" s="40">
        <v>5635.9</v>
      </c>
      <c r="K152" s="40">
        <v>2077.9100000000003</v>
      </c>
      <c r="L152" s="40">
        <v>279990</v>
      </c>
      <c r="M152" s="40">
        <f t="shared" si="5"/>
        <v>287703.81</v>
      </c>
      <c r="N152" s="43"/>
    </row>
    <row r="153" spans="1:14" s="42" customFormat="1" outlineLevel="2">
      <c r="A153" s="36" t="s">
        <v>216</v>
      </c>
      <c r="B153" s="36" t="s">
        <v>213</v>
      </c>
      <c r="C153" s="36" t="s">
        <v>253</v>
      </c>
      <c r="D153" s="36" t="s">
        <v>3447</v>
      </c>
      <c r="E153" s="38">
        <v>3302</v>
      </c>
      <c r="F153" s="36" t="s">
        <v>3447</v>
      </c>
      <c r="G153" s="36" t="s">
        <v>3434</v>
      </c>
      <c r="H153" s="36" t="s">
        <v>1263</v>
      </c>
      <c r="I153" s="39"/>
      <c r="J153" s="40">
        <v>224.36</v>
      </c>
      <c r="K153" s="40">
        <v>0</v>
      </c>
      <c r="L153" s="40"/>
      <c r="M153" s="40">
        <f t="shared" si="5"/>
        <v>224.36</v>
      </c>
      <c r="N153" s="43"/>
    </row>
    <row r="154" spans="1:14" s="51" customFormat="1" ht="15.75" outlineLevel="1">
      <c r="A154" s="50" t="s">
        <v>3444</v>
      </c>
      <c r="B154" s="50"/>
      <c r="C154" s="50"/>
      <c r="D154" s="50"/>
      <c r="E154" s="44"/>
      <c r="F154" s="50"/>
      <c r="G154" s="50"/>
      <c r="H154" s="50"/>
      <c r="I154" s="52"/>
      <c r="J154" s="45">
        <f>SUBTOTAL(9,J139:J153)</f>
        <v>1592874.6775200001</v>
      </c>
      <c r="K154" s="45">
        <f>SUBTOTAL(9,K139:K153)</f>
        <v>1330162.9099999999</v>
      </c>
      <c r="L154" s="45">
        <f>SUBTOTAL(9,L139:L153)</f>
        <v>279990</v>
      </c>
      <c r="M154" s="46">
        <f>SUBTOTAL(9,M139:M153)</f>
        <v>3203027.5875200005</v>
      </c>
      <c r="N154" s="53"/>
    </row>
    <row r="155" spans="1:14" s="42" customFormat="1" outlineLevel="1">
      <c r="A155" s="36"/>
      <c r="B155" s="36"/>
      <c r="C155" s="36"/>
      <c r="E155" s="38"/>
      <c r="F155" s="36"/>
      <c r="G155" s="36"/>
      <c r="H155" s="36"/>
      <c r="I155" s="39"/>
      <c r="J155" s="40"/>
      <c r="K155" s="40"/>
      <c r="L155" s="40"/>
      <c r="M155" s="40"/>
      <c r="N155" s="43"/>
    </row>
    <row r="156" spans="1:14" s="42" customFormat="1" outlineLevel="2">
      <c r="A156" s="34" t="s">
        <v>216</v>
      </c>
      <c r="B156" s="36" t="s">
        <v>213</v>
      </c>
      <c r="C156" s="36" t="s">
        <v>28</v>
      </c>
      <c r="D156" s="42" t="s">
        <v>3382</v>
      </c>
      <c r="E156" s="38">
        <v>1050</v>
      </c>
      <c r="F156" s="36" t="s">
        <v>571</v>
      </c>
      <c r="G156" s="36" t="s">
        <v>3383</v>
      </c>
      <c r="H156" s="36" t="s">
        <v>35</v>
      </c>
      <c r="I156" s="39"/>
      <c r="J156" s="40">
        <f>108250.25*$N$303</f>
        <v>62352.143999999993</v>
      </c>
      <c r="K156" s="40">
        <f>K303*$N$303</f>
        <v>20830.464</v>
      </c>
      <c r="L156" s="40"/>
      <c r="M156" s="40">
        <f t="shared" si="5"/>
        <v>83182.607999999993</v>
      </c>
      <c r="N156" s="43"/>
    </row>
    <row r="157" spans="1:14" s="42" customFormat="1" outlineLevel="2">
      <c r="A157" s="34" t="s">
        <v>216</v>
      </c>
      <c r="B157" s="36" t="s">
        <v>213</v>
      </c>
      <c r="C157" s="36" t="s">
        <v>28</v>
      </c>
      <c r="D157" s="42" t="s">
        <v>3382</v>
      </c>
      <c r="E157" s="38">
        <v>1051</v>
      </c>
      <c r="F157" s="36" t="s">
        <v>579</v>
      </c>
      <c r="G157" s="36" t="s">
        <v>3383</v>
      </c>
      <c r="H157" s="36" t="s">
        <v>35</v>
      </c>
      <c r="I157" s="39"/>
      <c r="J157" s="40">
        <f>J304*$N$304</f>
        <v>25222.705919999997</v>
      </c>
      <c r="K157" s="40">
        <f>K304*$N$304</f>
        <v>7829.5679999999993</v>
      </c>
      <c r="L157" s="40"/>
      <c r="M157" s="40">
        <f t="shared" si="5"/>
        <v>33052.273919999992</v>
      </c>
      <c r="N157" s="43"/>
    </row>
    <row r="158" spans="1:14" s="42" customFormat="1" outlineLevel="2">
      <c r="A158" s="34" t="s">
        <v>216</v>
      </c>
      <c r="B158" s="36" t="s">
        <v>213</v>
      </c>
      <c r="C158" s="36" t="s">
        <v>28</v>
      </c>
      <c r="D158" s="42" t="s">
        <v>3382</v>
      </c>
      <c r="E158" s="38">
        <v>1053</v>
      </c>
      <c r="F158" s="36" t="s">
        <v>584</v>
      </c>
      <c r="G158" s="36" t="s">
        <v>3383</v>
      </c>
      <c r="H158" s="36" t="s">
        <v>35</v>
      </c>
      <c r="I158" s="39"/>
      <c r="J158" s="40">
        <f>38809.73*$N$305</f>
        <v>22354.404480000001</v>
      </c>
      <c r="K158" s="40">
        <f>K305*$N$305</f>
        <v>14366.591999999999</v>
      </c>
      <c r="L158" s="40"/>
      <c r="M158" s="40">
        <f t="shared" si="5"/>
        <v>36720.996480000002</v>
      </c>
      <c r="N158" s="43"/>
    </row>
    <row r="159" spans="1:14" s="42" customFormat="1" outlineLevel="2">
      <c r="A159" s="36" t="s">
        <v>216</v>
      </c>
      <c r="B159" s="36" t="s">
        <v>213</v>
      </c>
      <c r="C159" s="36" t="s">
        <v>28</v>
      </c>
      <c r="D159" s="42" t="s">
        <v>3433</v>
      </c>
      <c r="E159" s="38">
        <v>3000</v>
      </c>
      <c r="F159" s="36" t="s">
        <v>1394</v>
      </c>
      <c r="G159" s="36" t="s">
        <v>3434</v>
      </c>
      <c r="H159" s="36" t="s">
        <v>561</v>
      </c>
      <c r="I159" s="39"/>
      <c r="J159" s="40">
        <v>26871.119999999999</v>
      </c>
      <c r="K159" s="40">
        <v>18437</v>
      </c>
      <c r="L159" s="40"/>
      <c r="M159" s="40">
        <f t="shared" si="5"/>
        <v>45308.119999999995</v>
      </c>
      <c r="N159" s="43"/>
    </row>
    <row r="160" spans="1:14" s="42" customFormat="1" outlineLevel="2">
      <c r="A160" s="36" t="s">
        <v>216</v>
      </c>
      <c r="B160" s="36" t="s">
        <v>213</v>
      </c>
      <c r="C160" s="36" t="s">
        <v>28</v>
      </c>
      <c r="D160" s="42" t="s">
        <v>3435</v>
      </c>
      <c r="E160" s="38">
        <v>3001</v>
      </c>
      <c r="F160" s="36" t="s">
        <v>1413</v>
      </c>
      <c r="G160" s="36" t="s">
        <v>3434</v>
      </c>
      <c r="H160" s="36" t="s">
        <v>561</v>
      </c>
      <c r="I160" s="39"/>
      <c r="J160" s="40">
        <v>485.74</v>
      </c>
      <c r="K160" s="40">
        <v>0</v>
      </c>
      <c r="L160" s="40"/>
      <c r="M160" s="40">
        <f t="shared" si="5"/>
        <v>485.74</v>
      </c>
      <c r="N160" s="43"/>
    </row>
    <row r="161" spans="1:14" s="42" customFormat="1" outlineLevel="2">
      <c r="A161" s="36" t="s">
        <v>216</v>
      </c>
      <c r="B161" s="36" t="s">
        <v>213</v>
      </c>
      <c r="C161" s="36" t="s">
        <v>28</v>
      </c>
      <c r="D161" s="42" t="s">
        <v>3436</v>
      </c>
      <c r="E161" s="38">
        <v>3002</v>
      </c>
      <c r="F161" s="36" t="s">
        <v>1424</v>
      </c>
      <c r="G161" s="36" t="s">
        <v>3434</v>
      </c>
      <c r="H161" s="36" t="s">
        <v>561</v>
      </c>
      <c r="I161" s="39"/>
      <c r="J161" s="40">
        <v>729.3</v>
      </c>
      <c r="K161" s="40">
        <v>5154</v>
      </c>
      <c r="L161" s="40"/>
      <c r="M161" s="40">
        <f t="shared" si="5"/>
        <v>5883.3</v>
      </c>
      <c r="N161" s="43"/>
    </row>
    <row r="162" spans="1:14" s="42" customFormat="1" outlineLevel="2">
      <c r="A162" s="36" t="s">
        <v>216</v>
      </c>
      <c r="B162" s="36" t="s">
        <v>213</v>
      </c>
      <c r="C162" s="36" t="s">
        <v>28</v>
      </c>
      <c r="D162" s="42" t="s">
        <v>3437</v>
      </c>
      <c r="E162" s="38">
        <v>3003</v>
      </c>
      <c r="F162" s="36" t="s">
        <v>1456</v>
      </c>
      <c r="G162" s="36" t="s">
        <v>3434</v>
      </c>
      <c r="H162" s="36" t="s">
        <v>35</v>
      </c>
      <c r="I162" s="39"/>
      <c r="J162" s="40">
        <v>-17750.009999999998</v>
      </c>
      <c r="K162" s="40">
        <v>376487</v>
      </c>
      <c r="L162" s="40"/>
      <c r="M162" s="40">
        <f t="shared" si="5"/>
        <v>358736.99</v>
      </c>
      <c r="N162" s="43"/>
    </row>
    <row r="163" spans="1:14" s="42" customFormat="1" outlineLevel="2">
      <c r="A163" s="36" t="s">
        <v>216</v>
      </c>
      <c r="B163" s="36" t="s">
        <v>213</v>
      </c>
      <c r="C163" s="36" t="s">
        <v>28</v>
      </c>
      <c r="D163" s="42" t="s">
        <v>3438</v>
      </c>
      <c r="E163" s="38">
        <v>3004</v>
      </c>
      <c r="F163" s="36" t="s">
        <v>1507</v>
      </c>
      <c r="G163" s="36" t="s">
        <v>3434</v>
      </c>
      <c r="H163" s="36" t="s">
        <v>35</v>
      </c>
      <c r="I163" s="39"/>
      <c r="J163" s="40">
        <v>10743.87</v>
      </c>
      <c r="K163" s="40">
        <v>123324</v>
      </c>
      <c r="L163" s="40"/>
      <c r="M163" s="40">
        <f t="shared" si="5"/>
        <v>134067.87</v>
      </c>
      <c r="N163" s="43"/>
    </row>
    <row r="164" spans="1:14" s="42" customFormat="1" outlineLevel="2">
      <c r="A164" s="36" t="s">
        <v>216</v>
      </c>
      <c r="B164" s="36" t="s">
        <v>213</v>
      </c>
      <c r="C164" s="36" t="s">
        <v>28</v>
      </c>
      <c r="D164" s="42" t="s">
        <v>3439</v>
      </c>
      <c r="E164" s="38">
        <v>3005</v>
      </c>
      <c r="F164" s="36" t="s">
        <v>1527</v>
      </c>
      <c r="G164" s="36" t="s">
        <v>3434</v>
      </c>
      <c r="H164" s="36" t="s">
        <v>561</v>
      </c>
      <c r="I164" s="39"/>
      <c r="J164" s="40">
        <v>137780.20000000001</v>
      </c>
      <c r="K164" s="40">
        <v>99663</v>
      </c>
      <c r="L164" s="40"/>
      <c r="M164" s="40">
        <f t="shared" si="5"/>
        <v>237443.20000000001</v>
      </c>
      <c r="N164" s="43"/>
    </row>
    <row r="165" spans="1:14" s="42" customFormat="1" outlineLevel="2">
      <c r="A165" s="36" t="s">
        <v>216</v>
      </c>
      <c r="B165" s="36" t="s">
        <v>213</v>
      </c>
      <c r="C165" s="36" t="s">
        <v>28</v>
      </c>
      <c r="D165" s="42" t="s">
        <v>3440</v>
      </c>
      <c r="E165" s="38">
        <v>3006</v>
      </c>
      <c r="F165" s="36" t="s">
        <v>1648</v>
      </c>
      <c r="G165" s="36" t="s">
        <v>3434</v>
      </c>
      <c r="H165" s="36" t="s">
        <v>35</v>
      </c>
      <c r="I165" s="39"/>
      <c r="J165" s="40">
        <v>6462.91</v>
      </c>
      <c r="K165" s="40">
        <v>2920</v>
      </c>
      <c r="L165" s="40"/>
      <c r="M165" s="40">
        <f t="shared" si="5"/>
        <v>9382.91</v>
      </c>
      <c r="N165" s="43"/>
    </row>
    <row r="166" spans="1:14" s="42" customFormat="1" outlineLevel="2">
      <c r="A166" s="36" t="s">
        <v>216</v>
      </c>
      <c r="B166" s="36" t="s">
        <v>213</v>
      </c>
      <c r="C166" s="36" t="s">
        <v>28</v>
      </c>
      <c r="D166" s="42" t="s">
        <v>1662</v>
      </c>
      <c r="E166" s="38">
        <v>3007</v>
      </c>
      <c r="F166" s="36" t="s">
        <v>1662</v>
      </c>
      <c r="G166" s="36" t="s">
        <v>3434</v>
      </c>
      <c r="H166" s="36" t="s">
        <v>35</v>
      </c>
      <c r="I166" s="39"/>
      <c r="J166" s="40">
        <v>167160.63</v>
      </c>
      <c r="K166" s="40">
        <v>96107</v>
      </c>
      <c r="L166" s="40"/>
      <c r="M166" s="40">
        <f t="shared" si="5"/>
        <v>263267.63</v>
      </c>
      <c r="N166" s="43"/>
    </row>
    <row r="167" spans="1:14" s="42" customFormat="1" outlineLevel="2">
      <c r="A167" s="36" t="s">
        <v>216</v>
      </c>
      <c r="B167" s="36" t="s">
        <v>213</v>
      </c>
      <c r="C167" s="36" t="s">
        <v>28</v>
      </c>
      <c r="D167" s="42" t="s">
        <v>3441</v>
      </c>
      <c r="E167" s="38">
        <v>3008</v>
      </c>
      <c r="F167" s="36" t="s">
        <v>1679</v>
      </c>
      <c r="G167" s="36" t="s">
        <v>3434</v>
      </c>
      <c r="H167" s="36" t="s">
        <v>561</v>
      </c>
      <c r="I167" s="39"/>
      <c r="J167" s="40">
        <v>1548552.5</v>
      </c>
      <c r="K167" s="40">
        <v>639991</v>
      </c>
      <c r="L167" s="40"/>
      <c r="M167" s="40">
        <f t="shared" si="5"/>
        <v>2188543.5</v>
      </c>
      <c r="N167" s="43"/>
    </row>
    <row r="168" spans="1:14" s="42" customFormat="1" outlineLevel="2">
      <c r="A168" s="36" t="s">
        <v>216</v>
      </c>
      <c r="B168" s="36" t="s">
        <v>213</v>
      </c>
      <c r="C168" s="36" t="s">
        <v>28</v>
      </c>
      <c r="D168" s="42" t="s">
        <v>3442</v>
      </c>
      <c r="E168" s="38">
        <v>3055</v>
      </c>
      <c r="F168" s="36" t="s">
        <v>3443</v>
      </c>
      <c r="G168" s="36" t="s">
        <v>3434</v>
      </c>
      <c r="H168" s="36" t="s">
        <v>561</v>
      </c>
      <c r="I168" s="39"/>
      <c r="J168" s="40">
        <v>18372.62</v>
      </c>
      <c r="K168" s="40">
        <v>17748</v>
      </c>
      <c r="L168" s="40"/>
      <c r="M168" s="40">
        <f t="shared" si="5"/>
        <v>36120.619999999995</v>
      </c>
      <c r="N168" s="43"/>
    </row>
    <row r="169" spans="1:14" s="42" customFormat="1" outlineLevel="2">
      <c r="A169" s="36" t="s">
        <v>216</v>
      </c>
      <c r="B169" s="36" t="s">
        <v>213</v>
      </c>
      <c r="C169" s="36" t="s">
        <v>28</v>
      </c>
      <c r="D169" s="42" t="s">
        <v>1799</v>
      </c>
      <c r="E169" s="38">
        <v>3117</v>
      </c>
      <c r="F169" s="36" t="s">
        <v>1799</v>
      </c>
      <c r="G169" s="36" t="s">
        <v>3434</v>
      </c>
      <c r="H169" s="36" t="s">
        <v>35</v>
      </c>
      <c r="I169" s="39"/>
      <c r="J169" s="40">
        <v>3218.38</v>
      </c>
      <c r="K169" s="40">
        <v>7443.68</v>
      </c>
      <c r="L169" s="40"/>
      <c r="M169" s="40">
        <f t="shared" si="5"/>
        <v>10662.060000000001</v>
      </c>
      <c r="N169" s="43"/>
    </row>
    <row r="170" spans="1:14" s="42" customFormat="1" outlineLevel="2">
      <c r="A170" s="36" t="s">
        <v>216</v>
      </c>
      <c r="B170" s="36" t="s">
        <v>213</v>
      </c>
      <c r="C170" s="36" t="s">
        <v>28</v>
      </c>
      <c r="D170" s="42" t="s">
        <v>3448</v>
      </c>
      <c r="E170" s="38">
        <v>3304</v>
      </c>
      <c r="F170" s="42" t="s">
        <v>3448</v>
      </c>
      <c r="G170" s="36" t="s">
        <v>3434</v>
      </c>
      <c r="H170" s="36" t="s">
        <v>1263</v>
      </c>
      <c r="I170" s="39"/>
      <c r="J170" s="40"/>
      <c r="K170" s="40">
        <v>0</v>
      </c>
      <c r="L170" s="40">
        <v>9014</v>
      </c>
      <c r="M170" s="40">
        <f t="shared" si="5"/>
        <v>9014</v>
      </c>
      <c r="N170" s="43"/>
    </row>
    <row r="171" spans="1:14" s="51" customFormat="1" ht="15.75" outlineLevel="1">
      <c r="A171" s="50" t="s">
        <v>3444</v>
      </c>
      <c r="B171" s="50"/>
      <c r="C171" s="50"/>
      <c r="E171" s="44"/>
      <c r="G171" s="50"/>
      <c r="H171" s="50"/>
      <c r="I171" s="52"/>
      <c r="J171" s="45">
        <f>SUBTOTAL(9,J156:J170)</f>
        <v>2012556.5144</v>
      </c>
      <c r="K171" s="45">
        <f>SUBTOTAL(9,K156:K170)</f>
        <v>1430301.304</v>
      </c>
      <c r="L171" s="45">
        <f>SUBTOTAL(9,L156:L170)</f>
        <v>9014</v>
      </c>
      <c r="M171" s="46">
        <f>SUBTOTAL(9,M156:M170)</f>
        <v>3451871.8184000002</v>
      </c>
      <c r="N171" s="53"/>
    </row>
    <row r="172" spans="1:14" s="42" customFormat="1" outlineLevel="1">
      <c r="A172" s="36"/>
      <c r="B172" s="36"/>
      <c r="C172" s="36"/>
      <c r="E172" s="38"/>
      <c r="F172" s="36"/>
      <c r="G172" s="36"/>
      <c r="H172" s="36"/>
      <c r="I172" s="39"/>
      <c r="J172" s="40"/>
      <c r="K172" s="40"/>
      <c r="L172" s="40"/>
      <c r="M172" s="40"/>
      <c r="N172" s="43"/>
    </row>
    <row r="173" spans="1:14" s="42" customFormat="1" outlineLevel="2">
      <c r="A173" s="36" t="s">
        <v>2388</v>
      </c>
      <c r="B173" s="36" t="s">
        <v>213</v>
      </c>
      <c r="C173" s="36" t="s">
        <v>1122</v>
      </c>
      <c r="D173" s="42" t="s">
        <v>2387</v>
      </c>
      <c r="E173" s="38">
        <v>7201</v>
      </c>
      <c r="F173" s="36" t="s">
        <v>2387</v>
      </c>
      <c r="G173" s="36" t="s">
        <v>3417</v>
      </c>
      <c r="H173" s="36" t="s">
        <v>561</v>
      </c>
      <c r="I173" s="39"/>
      <c r="J173" s="40">
        <v>203593.81</v>
      </c>
      <c r="K173" s="40">
        <v>1818.0399999999997</v>
      </c>
      <c r="L173" s="40">
        <v>0</v>
      </c>
      <c r="M173" s="40">
        <f t="shared" si="5"/>
        <v>205411.85</v>
      </c>
      <c r="N173" s="43"/>
    </row>
    <row r="174" spans="1:14" s="51" customFormat="1" ht="15.75" outlineLevel="1">
      <c r="A174" s="50" t="s">
        <v>3449</v>
      </c>
      <c r="B174" s="50"/>
      <c r="C174" s="50"/>
      <c r="E174" s="44"/>
      <c r="F174" s="50"/>
      <c r="G174" s="50"/>
      <c r="H174" s="50"/>
      <c r="I174" s="52"/>
      <c r="J174" s="45">
        <f>SUBTOTAL(9,J173:J173)</f>
        <v>203593.81</v>
      </c>
      <c r="K174" s="45">
        <f>SUBTOTAL(9,K173:K173)</f>
        <v>1818.0399999999997</v>
      </c>
      <c r="L174" s="45">
        <f>SUBTOTAL(9,L173:L173)</f>
        <v>0</v>
      </c>
      <c r="M174" s="46">
        <f>SUBTOTAL(9,M173:M173)</f>
        <v>205411.85</v>
      </c>
      <c r="N174" s="53"/>
    </row>
    <row r="175" spans="1:14" s="42" customFormat="1">
      <c r="A175" s="36"/>
      <c r="B175" s="36"/>
      <c r="C175" s="36"/>
      <c r="E175" s="38"/>
      <c r="F175" s="36"/>
      <c r="G175" s="36"/>
      <c r="H175" s="36"/>
      <c r="I175" s="39"/>
      <c r="J175" s="40"/>
      <c r="K175" s="40"/>
      <c r="L175" s="40"/>
      <c r="M175" s="40"/>
      <c r="N175" s="43"/>
    </row>
    <row r="176" spans="1:14" s="42" customFormat="1" outlineLevel="2">
      <c r="A176" s="36" t="s">
        <v>1119</v>
      </c>
      <c r="B176" s="36" t="s">
        <v>1131</v>
      </c>
      <c r="C176" s="36" t="s">
        <v>1122</v>
      </c>
      <c r="D176" s="42" t="s">
        <v>3450</v>
      </c>
      <c r="E176" s="38">
        <v>2277</v>
      </c>
      <c r="F176" s="36" t="s">
        <v>1118</v>
      </c>
      <c r="G176" s="36" t="s">
        <v>3385</v>
      </c>
      <c r="H176" s="36" t="s">
        <v>561</v>
      </c>
      <c r="I176" s="39"/>
      <c r="J176" s="40">
        <v>137090.64999999997</v>
      </c>
      <c r="K176" s="40">
        <v>462</v>
      </c>
      <c r="L176" s="40">
        <v>1090499</v>
      </c>
      <c r="M176" s="40">
        <f t="shared" ref="M176:M184" si="6">SUM(J176:L176)</f>
        <v>1228051.6499999999</v>
      </c>
      <c r="N176" s="43"/>
    </row>
    <row r="177" spans="1:14" s="42" customFormat="1" outlineLevel="2">
      <c r="A177" s="36" t="s">
        <v>1119</v>
      </c>
      <c r="B177" s="36" t="s">
        <v>1131</v>
      </c>
      <c r="C177" s="36" t="s">
        <v>1122</v>
      </c>
      <c r="D177" s="42" t="s">
        <v>3451</v>
      </c>
      <c r="E177" s="38">
        <v>5006</v>
      </c>
      <c r="F177" s="36" t="s">
        <v>2031</v>
      </c>
      <c r="G177" s="36" t="s">
        <v>3452</v>
      </c>
      <c r="H177" s="36" t="s">
        <v>561</v>
      </c>
      <c r="I177" s="39"/>
      <c r="J177" s="40">
        <v>1029.6400000000001</v>
      </c>
      <c r="K177" s="40">
        <v>2434</v>
      </c>
      <c r="L177" s="40">
        <v>607949</v>
      </c>
      <c r="M177" s="40">
        <f t="shared" si="6"/>
        <v>611412.64</v>
      </c>
      <c r="N177" s="43"/>
    </row>
    <row r="178" spans="1:14" s="42" customFormat="1" outlineLevel="2">
      <c r="A178" s="36" t="s">
        <v>1119</v>
      </c>
      <c r="B178" s="36" t="s">
        <v>1131</v>
      </c>
      <c r="C178" s="36" t="s">
        <v>1122</v>
      </c>
      <c r="D178" s="42" t="s">
        <v>3453</v>
      </c>
      <c r="E178" s="38">
        <v>5014</v>
      </c>
      <c r="F178" s="36" t="s">
        <v>2084</v>
      </c>
      <c r="G178" s="36" t="s">
        <v>3452</v>
      </c>
      <c r="H178" s="36" t="s">
        <v>561</v>
      </c>
      <c r="I178" s="39"/>
      <c r="J178" s="40">
        <v>475.9900000001071</v>
      </c>
      <c r="K178" s="40">
        <v>-2.5920599000528455E-11</v>
      </c>
      <c r="L178" s="40">
        <v>665407</v>
      </c>
      <c r="M178" s="40">
        <f t="shared" si="6"/>
        <v>665882.99000000011</v>
      </c>
      <c r="N178" s="43"/>
    </row>
    <row r="179" spans="1:14" s="42" customFormat="1" outlineLevel="2">
      <c r="A179" s="36" t="s">
        <v>1119</v>
      </c>
      <c r="B179" s="36" t="s">
        <v>1131</v>
      </c>
      <c r="C179" s="36" t="s">
        <v>1122</v>
      </c>
      <c r="D179" s="42" t="s">
        <v>3454</v>
      </c>
      <c r="E179" s="38">
        <v>7001</v>
      </c>
      <c r="F179" s="36" t="s">
        <v>2296</v>
      </c>
      <c r="G179" s="36" t="s">
        <v>3417</v>
      </c>
      <c r="H179" s="36" t="s">
        <v>561</v>
      </c>
      <c r="I179" s="39"/>
      <c r="J179" s="40">
        <v>-5425.6</v>
      </c>
      <c r="K179" s="40">
        <v>39060</v>
      </c>
      <c r="L179" s="40">
        <v>171110</v>
      </c>
      <c r="M179" s="40">
        <f t="shared" si="6"/>
        <v>204744.4</v>
      </c>
      <c r="N179" s="43"/>
    </row>
    <row r="180" spans="1:14" s="42" customFormat="1" outlineLevel="2">
      <c r="A180" s="36" t="s">
        <v>1119</v>
      </c>
      <c r="B180" s="36" t="s">
        <v>1131</v>
      </c>
      <c r="C180" s="36" t="s">
        <v>1122</v>
      </c>
      <c r="D180" s="42" t="s">
        <v>3454</v>
      </c>
      <c r="E180" s="38">
        <v>7003</v>
      </c>
      <c r="F180" s="36" t="s">
        <v>2323</v>
      </c>
      <c r="G180" s="36" t="s">
        <v>3417</v>
      </c>
      <c r="H180" s="36" t="s">
        <v>561</v>
      </c>
      <c r="I180" s="39"/>
      <c r="J180" s="40">
        <v>0</v>
      </c>
      <c r="K180" s="40">
        <v>0</v>
      </c>
      <c r="L180" s="40">
        <v>108334</v>
      </c>
      <c r="M180" s="40">
        <f t="shared" si="6"/>
        <v>108334</v>
      </c>
      <c r="N180" s="43"/>
    </row>
    <row r="181" spans="1:14" s="42" customFormat="1" outlineLevel="2">
      <c r="A181" s="36" t="s">
        <v>1119</v>
      </c>
      <c r="B181" s="36" t="s">
        <v>1131</v>
      </c>
      <c r="C181" s="36" t="s">
        <v>1122</v>
      </c>
      <c r="D181" s="42" t="s">
        <v>3455</v>
      </c>
      <c r="E181" s="38">
        <v>7006</v>
      </c>
      <c r="F181" s="36" t="s">
        <v>2335</v>
      </c>
      <c r="G181" s="36" t="s">
        <v>3417</v>
      </c>
      <c r="H181" s="36" t="s">
        <v>561</v>
      </c>
      <c r="I181" s="39"/>
      <c r="J181" s="40">
        <v>48312.08</v>
      </c>
      <c r="K181" s="40">
        <v>28529</v>
      </c>
      <c r="L181" s="40">
        <v>237000</v>
      </c>
      <c r="M181" s="40">
        <f t="shared" si="6"/>
        <v>313841.08</v>
      </c>
      <c r="N181" s="43"/>
    </row>
    <row r="182" spans="1:14" s="42" customFormat="1" outlineLevel="2">
      <c r="A182" s="36" t="s">
        <v>1119</v>
      </c>
      <c r="B182" s="36" t="s">
        <v>1131</v>
      </c>
      <c r="C182" s="36" t="s">
        <v>1122</v>
      </c>
      <c r="D182" s="42" t="s">
        <v>2358</v>
      </c>
      <c r="E182" s="38">
        <v>7101</v>
      </c>
      <c r="F182" s="36" t="s">
        <v>2358</v>
      </c>
      <c r="G182" s="36" t="s">
        <v>3417</v>
      </c>
      <c r="H182" s="36"/>
      <c r="I182" s="39"/>
      <c r="J182" s="40">
        <v>582.70999999999992</v>
      </c>
      <c r="K182" s="40">
        <v>1963.1000000000001</v>
      </c>
      <c r="L182" s="40">
        <v>0</v>
      </c>
      <c r="M182" s="40">
        <f t="shared" si="6"/>
        <v>2545.81</v>
      </c>
      <c r="N182" s="43"/>
    </row>
    <row r="183" spans="1:14" s="42" customFormat="1" outlineLevel="2">
      <c r="A183" s="36" t="s">
        <v>1119</v>
      </c>
      <c r="B183" s="36" t="s">
        <v>1131</v>
      </c>
      <c r="C183" s="36" t="s">
        <v>1122</v>
      </c>
      <c r="D183" s="42" t="s">
        <v>3456</v>
      </c>
      <c r="E183" s="38">
        <v>7126</v>
      </c>
      <c r="F183" s="36" t="s">
        <v>3457</v>
      </c>
      <c r="G183" s="36" t="s">
        <v>3417</v>
      </c>
      <c r="H183" s="36" t="s">
        <v>592</v>
      </c>
      <c r="I183" s="39"/>
      <c r="J183" s="40">
        <v>873.29</v>
      </c>
      <c r="K183" s="40">
        <v>84570.63</v>
      </c>
      <c r="L183" s="40">
        <v>2000001</v>
      </c>
      <c r="M183" s="40">
        <f t="shared" si="6"/>
        <v>2085444.92</v>
      </c>
      <c r="N183" s="43"/>
    </row>
    <row r="184" spans="1:14" s="42" customFormat="1" outlineLevel="2">
      <c r="A184" s="36" t="s">
        <v>1119</v>
      </c>
      <c r="B184" s="36" t="s">
        <v>1131</v>
      </c>
      <c r="C184" s="36" t="s">
        <v>1122</v>
      </c>
      <c r="D184" s="42" t="s">
        <v>3458</v>
      </c>
      <c r="E184" s="38">
        <v>5106</v>
      </c>
      <c r="F184" s="36" t="s">
        <v>2089</v>
      </c>
      <c r="G184" s="36" t="s">
        <v>3452</v>
      </c>
      <c r="H184" s="36" t="s">
        <v>35</v>
      </c>
      <c r="I184" s="39"/>
      <c r="J184" s="40">
        <v>0</v>
      </c>
      <c r="K184" s="40">
        <v>0</v>
      </c>
      <c r="L184" s="40">
        <f>2777207-2777207</f>
        <v>0</v>
      </c>
      <c r="M184" s="40">
        <f t="shared" si="6"/>
        <v>0</v>
      </c>
      <c r="N184" s="43"/>
    </row>
    <row r="185" spans="1:14" s="51" customFormat="1" ht="15.75" outlineLevel="1">
      <c r="A185" s="50"/>
      <c r="B185" s="50"/>
      <c r="C185" s="44" t="s">
        <v>3459</v>
      </c>
      <c r="E185" s="44"/>
      <c r="F185" s="50"/>
      <c r="G185" s="50"/>
      <c r="H185" s="50"/>
      <c r="I185" s="52"/>
      <c r="J185" s="45">
        <f>SUBTOTAL(9,J176:J184)</f>
        <v>182938.76000000007</v>
      </c>
      <c r="K185" s="45">
        <f>SUBTOTAL(9,K176:K184)</f>
        <v>157018.72999999998</v>
      </c>
      <c r="L185" s="45">
        <f>SUBTOTAL(9,L176:L184)</f>
        <v>4880300</v>
      </c>
      <c r="M185" s="46">
        <f>SUBTOTAL(9,M176:M184)</f>
        <v>5220257.49</v>
      </c>
      <c r="N185" s="53"/>
    </row>
    <row r="186" spans="1:14" s="42" customFormat="1" outlineLevel="2">
      <c r="A186" s="36" t="s">
        <v>1119</v>
      </c>
      <c r="B186" s="36" t="s">
        <v>1131</v>
      </c>
      <c r="C186" s="36" t="s">
        <v>596</v>
      </c>
      <c r="D186" s="42" t="s">
        <v>3455</v>
      </c>
      <c r="E186" s="38">
        <v>7005</v>
      </c>
      <c r="F186" s="36" t="s">
        <v>2329</v>
      </c>
      <c r="G186" s="36" t="s">
        <v>3417</v>
      </c>
      <c r="H186" s="36" t="s">
        <v>561</v>
      </c>
      <c r="I186" s="39"/>
      <c r="J186" s="40">
        <v>172498.42</v>
      </c>
      <c r="K186" s="40">
        <v>15821.35</v>
      </c>
      <c r="L186" s="40">
        <v>42876</v>
      </c>
      <c r="M186" s="40">
        <f>SUM(J186:L186)</f>
        <v>231195.77000000002</v>
      </c>
      <c r="N186" s="43"/>
    </row>
    <row r="187" spans="1:14" s="42" customFormat="1" outlineLevel="2">
      <c r="A187" s="36" t="s">
        <v>1119</v>
      </c>
      <c r="B187" s="36" t="s">
        <v>1131</v>
      </c>
      <c r="C187" s="36" t="s">
        <v>596</v>
      </c>
      <c r="D187" s="49"/>
      <c r="E187" s="38">
        <v>7107</v>
      </c>
      <c r="F187" s="42" t="s">
        <v>2364</v>
      </c>
      <c r="G187" s="36" t="s">
        <v>3417</v>
      </c>
      <c r="H187" s="36"/>
      <c r="I187" s="39"/>
      <c r="J187" s="40">
        <v>45.23</v>
      </c>
      <c r="K187" s="40">
        <v>43.77</v>
      </c>
      <c r="L187" s="40"/>
      <c r="M187" s="40">
        <f>SUM(J187:L187)</f>
        <v>89</v>
      </c>
      <c r="N187" s="43"/>
    </row>
    <row r="188" spans="1:14" s="51" customFormat="1" ht="15.75" outlineLevel="1">
      <c r="A188" s="50"/>
      <c r="B188" s="50"/>
      <c r="C188" s="50" t="s">
        <v>3460</v>
      </c>
      <c r="D188" s="62"/>
      <c r="E188" s="44"/>
      <c r="G188" s="50"/>
      <c r="H188" s="50"/>
      <c r="I188" s="52"/>
      <c r="J188" s="45">
        <f>SUBTOTAL(9,J186:J187)</f>
        <v>172543.65000000002</v>
      </c>
      <c r="K188" s="45">
        <f>SUBTOTAL(9,K186:K187)</f>
        <v>15865.12</v>
      </c>
      <c r="L188" s="45">
        <f>SUBTOTAL(9,L186:L187)</f>
        <v>42876</v>
      </c>
      <c r="M188" s="46">
        <f>SUBTOTAL(9,M186:M187)</f>
        <v>231284.77000000002</v>
      </c>
      <c r="N188" s="53"/>
    </row>
    <row r="189" spans="1:14" s="42" customFormat="1" outlineLevel="2">
      <c r="A189" s="36" t="s">
        <v>1119</v>
      </c>
      <c r="B189" s="36" t="s">
        <v>1131</v>
      </c>
      <c r="C189" s="36" t="s">
        <v>28</v>
      </c>
      <c r="D189" s="42" t="s">
        <v>3454</v>
      </c>
      <c r="E189" s="38">
        <v>7001</v>
      </c>
      <c r="F189" s="36" t="s">
        <v>2296</v>
      </c>
      <c r="G189" s="36" t="s">
        <v>3417</v>
      </c>
      <c r="H189" s="36" t="s">
        <v>561</v>
      </c>
      <c r="I189" s="39"/>
      <c r="J189" s="40">
        <v>112976.99</v>
      </c>
      <c r="K189" s="40">
        <v>0</v>
      </c>
      <c r="L189" s="40"/>
      <c r="M189" s="40">
        <f>SUM(J189:L189)</f>
        <v>112976.99</v>
      </c>
      <c r="N189" s="43"/>
    </row>
    <row r="190" spans="1:14" s="51" customFormat="1" ht="15.75" outlineLevel="1">
      <c r="A190" s="50"/>
      <c r="B190" s="50"/>
      <c r="C190" s="50" t="s">
        <v>3461</v>
      </c>
      <c r="E190" s="44"/>
      <c r="F190" s="50"/>
      <c r="G190" s="50"/>
      <c r="H190" s="50"/>
      <c r="I190" s="52"/>
      <c r="J190" s="45">
        <f>SUBTOTAL(9,J189:J189)</f>
        <v>112976.99</v>
      </c>
      <c r="K190" s="45">
        <f>SUBTOTAL(9,K189:K189)</f>
        <v>0</v>
      </c>
      <c r="L190" s="45">
        <f>SUBTOTAL(9,L189:L189)</f>
        <v>0</v>
      </c>
      <c r="M190" s="46">
        <f>SUBTOTAL(9,M189:M189)</f>
        <v>112976.99</v>
      </c>
      <c r="N190" s="53"/>
    </row>
    <row r="191" spans="1:14" s="42" customFormat="1" outlineLevel="2">
      <c r="A191" s="36" t="s">
        <v>1119</v>
      </c>
      <c r="B191" s="36" t="s">
        <v>27</v>
      </c>
      <c r="C191" s="36" t="s">
        <v>596</v>
      </c>
      <c r="D191" s="42" t="s">
        <v>3455</v>
      </c>
      <c r="E191" s="38">
        <v>7006</v>
      </c>
      <c r="F191" s="36" t="s">
        <v>2335</v>
      </c>
      <c r="G191" s="36" t="s">
        <v>3417</v>
      </c>
      <c r="H191" s="36"/>
      <c r="I191" s="39"/>
      <c r="J191" s="40"/>
      <c r="K191" s="40">
        <v>3177</v>
      </c>
      <c r="L191" s="40"/>
      <c r="M191" s="40">
        <f t="shared" ref="M191:M196" si="7">SUM(J191:L191)</f>
        <v>3177</v>
      </c>
      <c r="N191" s="43"/>
    </row>
    <row r="192" spans="1:14" s="42" customFormat="1" outlineLevel="2">
      <c r="A192" s="36" t="s">
        <v>1119</v>
      </c>
      <c r="B192" s="36" t="s">
        <v>27</v>
      </c>
      <c r="C192" s="36" t="s">
        <v>596</v>
      </c>
      <c r="D192" s="42" t="s">
        <v>3450</v>
      </c>
      <c r="E192" s="38">
        <v>2277</v>
      </c>
      <c r="F192" s="36" t="s">
        <v>1118</v>
      </c>
      <c r="G192" s="36"/>
      <c r="H192" s="36"/>
      <c r="I192" s="39"/>
      <c r="J192" s="40"/>
      <c r="K192" s="40">
        <v>630</v>
      </c>
      <c r="L192" s="40"/>
      <c r="M192" s="40">
        <f t="shared" si="7"/>
        <v>630</v>
      </c>
      <c r="N192" s="43"/>
    </row>
    <row r="193" spans="1:14" s="42" customFormat="1" outlineLevel="2">
      <c r="A193" s="36" t="s">
        <v>1119</v>
      </c>
      <c r="B193" s="36" t="s">
        <v>27</v>
      </c>
      <c r="C193" s="36" t="s">
        <v>596</v>
      </c>
      <c r="D193" s="42" t="s">
        <v>3462</v>
      </c>
      <c r="E193" s="38">
        <v>5121</v>
      </c>
      <c r="F193" s="36" t="s">
        <v>2109</v>
      </c>
      <c r="G193" s="36" t="s">
        <v>3452</v>
      </c>
      <c r="H193" s="36" t="s">
        <v>592</v>
      </c>
      <c r="I193" s="39"/>
      <c r="J193" s="40">
        <v>125328.94000000002</v>
      </c>
      <c r="K193" s="40">
        <v>12766.34</v>
      </c>
      <c r="L193" s="40">
        <v>514410</v>
      </c>
      <c r="M193" s="40">
        <f t="shared" si="7"/>
        <v>652505.28</v>
      </c>
      <c r="N193" s="43"/>
    </row>
    <row r="194" spans="1:14" s="42" customFormat="1" outlineLevel="2">
      <c r="A194" s="36" t="s">
        <v>1119</v>
      </c>
      <c r="B194" s="36" t="s">
        <v>27</v>
      </c>
      <c r="C194" s="36" t="s">
        <v>596</v>
      </c>
      <c r="D194" s="42" t="s">
        <v>3454</v>
      </c>
      <c r="E194" s="38">
        <v>7001</v>
      </c>
      <c r="F194" s="36" t="s">
        <v>2296</v>
      </c>
      <c r="G194" s="36" t="s">
        <v>3417</v>
      </c>
      <c r="H194" s="36" t="s">
        <v>561</v>
      </c>
      <c r="I194" s="39"/>
      <c r="J194" s="40">
        <v>120924.86</v>
      </c>
      <c r="K194" s="40">
        <v>550</v>
      </c>
      <c r="L194" s="40"/>
      <c r="M194" s="40">
        <f t="shared" si="7"/>
        <v>121474.86</v>
      </c>
      <c r="N194" s="43"/>
    </row>
    <row r="195" spans="1:14" s="42" customFormat="1" outlineLevel="2">
      <c r="A195" s="36" t="str">
        <f>VLOOKUP(E195,'[3]Year 1 - 3'!$A$7:$G$1044,7,FALSE)</f>
        <v>General 389-391 / 393-395 / 397-398</v>
      </c>
      <c r="B195" s="36" t="s">
        <v>27</v>
      </c>
      <c r="C195" s="36" t="s">
        <v>596</v>
      </c>
      <c r="D195" s="42" t="s">
        <v>3463</v>
      </c>
      <c r="E195" s="38">
        <v>4165</v>
      </c>
      <c r="F195" s="36" t="s">
        <v>3464</v>
      </c>
      <c r="G195" s="36" t="s">
        <v>3465</v>
      </c>
      <c r="H195" s="36" t="s">
        <v>592</v>
      </c>
      <c r="I195" s="39"/>
      <c r="J195" s="40">
        <v>0</v>
      </c>
      <c r="K195" s="40">
        <v>0</v>
      </c>
      <c r="L195" s="40">
        <v>0</v>
      </c>
      <c r="M195" s="40">
        <f t="shared" si="7"/>
        <v>0</v>
      </c>
      <c r="N195" s="43"/>
    </row>
    <row r="196" spans="1:14" s="42" customFormat="1" outlineLevel="2">
      <c r="A196" s="36" t="s">
        <v>1119</v>
      </c>
      <c r="B196" s="36" t="s">
        <v>27</v>
      </c>
      <c r="C196" s="36" t="s">
        <v>596</v>
      </c>
      <c r="D196" s="42" t="s">
        <v>3466</v>
      </c>
      <c r="E196" s="38">
        <v>5148</v>
      </c>
      <c r="F196" s="36" t="s">
        <v>3466</v>
      </c>
      <c r="G196" s="36" t="s">
        <v>3452</v>
      </c>
      <c r="H196" s="36" t="s">
        <v>592</v>
      </c>
      <c r="I196" s="39"/>
      <c r="J196" s="40">
        <v>0</v>
      </c>
      <c r="K196" s="40">
        <v>0</v>
      </c>
      <c r="L196" s="40">
        <v>0</v>
      </c>
      <c r="M196" s="40">
        <f t="shared" si="7"/>
        <v>0</v>
      </c>
      <c r="N196" s="43"/>
    </row>
    <row r="197" spans="1:14" s="51" customFormat="1" ht="15.75" outlineLevel="1">
      <c r="A197" s="50"/>
      <c r="B197" s="50"/>
      <c r="C197" s="50" t="s">
        <v>3460</v>
      </c>
      <c r="E197" s="44"/>
      <c r="F197" s="50"/>
      <c r="G197" s="50"/>
      <c r="H197" s="50"/>
      <c r="I197" s="52"/>
      <c r="J197" s="45">
        <f>SUBTOTAL(9,J191:J196)</f>
        <v>246253.80000000002</v>
      </c>
      <c r="K197" s="45">
        <f>SUBTOTAL(9,K191:K196)</f>
        <v>17123.34</v>
      </c>
      <c r="L197" s="45">
        <f>SUBTOTAL(9,L191:L196)</f>
        <v>514410</v>
      </c>
      <c r="M197" s="46">
        <f>SUBTOTAL(9,M191:M196)</f>
        <v>777787.14</v>
      </c>
      <c r="N197" s="53"/>
    </row>
    <row r="198" spans="1:14" s="42" customFormat="1" outlineLevel="2">
      <c r="A198" s="36" t="s">
        <v>1119</v>
      </c>
      <c r="B198" s="36" t="s">
        <v>27</v>
      </c>
      <c r="C198" s="36" t="s">
        <v>28</v>
      </c>
      <c r="D198" s="42" t="s">
        <v>3467</v>
      </c>
      <c r="E198" s="38">
        <v>5142</v>
      </c>
      <c r="F198" s="36" t="s">
        <v>2126</v>
      </c>
      <c r="G198" s="36" t="s">
        <v>3452</v>
      </c>
      <c r="H198" s="36" t="s">
        <v>592</v>
      </c>
      <c r="I198" s="39"/>
      <c r="J198" s="40">
        <v>4268.3799999999992</v>
      </c>
      <c r="K198" s="40">
        <v>2244.7499999999995</v>
      </c>
      <c r="L198" s="40">
        <v>478480</v>
      </c>
      <c r="M198" s="40">
        <f>SUM(J198:L198)</f>
        <v>484993.13</v>
      </c>
      <c r="N198" s="43"/>
    </row>
    <row r="199" spans="1:14" s="42" customFormat="1" outlineLevel="2">
      <c r="A199" s="36" t="s">
        <v>1119</v>
      </c>
      <c r="B199" s="36" t="s">
        <v>27</v>
      </c>
      <c r="C199" s="36" t="s">
        <v>28</v>
      </c>
      <c r="D199" s="42" t="s">
        <v>3454</v>
      </c>
      <c r="E199" s="38">
        <v>7001</v>
      </c>
      <c r="F199" s="36" t="s">
        <v>2296</v>
      </c>
      <c r="G199" s="36"/>
      <c r="H199" s="36"/>
      <c r="I199" s="39"/>
      <c r="J199" s="40"/>
      <c r="K199" s="40">
        <v>27868</v>
      </c>
      <c r="L199" s="40"/>
      <c r="M199" s="40">
        <f>SUM(J199:L199)</f>
        <v>27868</v>
      </c>
      <c r="N199" s="43"/>
    </row>
    <row r="200" spans="1:14" s="51" customFormat="1" ht="15.75" outlineLevel="1">
      <c r="A200" s="50"/>
      <c r="B200" s="50"/>
      <c r="C200" s="50" t="s">
        <v>3461</v>
      </c>
      <c r="E200" s="44"/>
      <c r="F200" s="50"/>
      <c r="G200" s="50"/>
      <c r="H200" s="50"/>
      <c r="I200" s="52"/>
      <c r="J200" s="45">
        <f>SUBTOTAL(9,J198:J199)</f>
        <v>4268.3799999999992</v>
      </c>
      <c r="K200" s="45">
        <f>SUBTOTAL(9,K198:K199)</f>
        <v>30112.75</v>
      </c>
      <c r="L200" s="45">
        <f>SUBTOTAL(9,L198:L199)</f>
        <v>478480</v>
      </c>
      <c r="M200" s="45">
        <f>SUBTOTAL(9,M198:M199)</f>
        <v>512861.13</v>
      </c>
      <c r="N200" s="53"/>
    </row>
    <row r="201" spans="1:14" s="42" customFormat="1" outlineLevel="2">
      <c r="A201" s="36" t="s">
        <v>1119</v>
      </c>
      <c r="B201" s="36" t="s">
        <v>213</v>
      </c>
      <c r="C201" s="36" t="s">
        <v>1122</v>
      </c>
      <c r="D201" s="42" t="s">
        <v>3455</v>
      </c>
      <c r="E201" s="38">
        <v>7006</v>
      </c>
      <c r="F201" s="36" t="s">
        <v>2335</v>
      </c>
      <c r="G201" s="36"/>
      <c r="H201" s="36"/>
      <c r="I201" s="39"/>
      <c r="J201" s="40"/>
      <c r="K201" s="40">
        <v>40592</v>
      </c>
      <c r="L201" s="40"/>
      <c r="M201" s="40">
        <f>SUM(J201:L201)</f>
        <v>40592</v>
      </c>
      <c r="N201" s="43"/>
    </row>
    <row r="202" spans="1:14" s="51" customFormat="1" ht="15.75" outlineLevel="1">
      <c r="A202" s="50"/>
      <c r="B202" s="50"/>
      <c r="C202" s="50" t="s">
        <v>3459</v>
      </c>
      <c r="E202" s="44"/>
      <c r="F202" s="50"/>
      <c r="G202" s="50"/>
      <c r="H202" s="50"/>
      <c r="I202" s="52"/>
      <c r="J202" s="45">
        <f>SUBTOTAL(9,J201:J201)</f>
        <v>0</v>
      </c>
      <c r="K202" s="45">
        <f>SUBTOTAL(9,K201:K201)</f>
        <v>40592</v>
      </c>
      <c r="L202" s="45">
        <f>SUBTOTAL(9,L201:L201)</f>
        <v>0</v>
      </c>
      <c r="M202" s="46">
        <f>SUBTOTAL(9,M201:M201)</f>
        <v>40592</v>
      </c>
      <c r="N202" s="53"/>
    </row>
    <row r="203" spans="1:14" s="42" customFormat="1" outlineLevel="2">
      <c r="A203" s="36" t="s">
        <v>1119</v>
      </c>
      <c r="B203" s="36" t="s">
        <v>213</v>
      </c>
      <c r="C203" s="36" t="s">
        <v>253</v>
      </c>
      <c r="D203" s="42" t="s">
        <v>3454</v>
      </c>
      <c r="E203" s="38">
        <v>7001</v>
      </c>
      <c r="F203" s="36" t="s">
        <v>2296</v>
      </c>
      <c r="G203" s="36"/>
      <c r="H203" s="36"/>
      <c r="I203" s="39"/>
      <c r="J203" s="40"/>
      <c r="K203" s="40">
        <v>40679</v>
      </c>
      <c r="L203" s="40"/>
      <c r="M203" s="40">
        <f>SUM(J203:L203)</f>
        <v>40679</v>
      </c>
      <c r="N203" s="43"/>
    </row>
    <row r="204" spans="1:14" s="51" customFormat="1" ht="15.75" outlineLevel="1">
      <c r="A204" s="50"/>
      <c r="B204" s="50"/>
      <c r="C204" s="50" t="s">
        <v>3468</v>
      </c>
      <c r="E204" s="44"/>
      <c r="F204" s="50"/>
      <c r="G204" s="50"/>
      <c r="H204" s="50"/>
      <c r="I204" s="52"/>
      <c r="J204" s="45">
        <f>SUBTOTAL(9,J203:J203)</f>
        <v>0</v>
      </c>
      <c r="K204" s="45">
        <f>SUBTOTAL(9,K203:K203)</f>
        <v>40679</v>
      </c>
      <c r="L204" s="45">
        <f>SUBTOTAL(9,L203:L203)</f>
        <v>0</v>
      </c>
      <c r="M204" s="46">
        <f>SUBTOTAL(9,M203:M203)</f>
        <v>40679</v>
      </c>
      <c r="N204" s="53"/>
    </row>
    <row r="205" spans="1:14" s="51" customFormat="1" ht="31.5">
      <c r="A205" s="50"/>
      <c r="B205" s="50"/>
      <c r="C205" s="50" t="s">
        <v>3366</v>
      </c>
      <c r="E205" s="44"/>
      <c r="F205" s="50"/>
      <c r="G205" s="50"/>
      <c r="H205" s="50"/>
      <c r="I205" s="52"/>
      <c r="J205" s="45">
        <f>SUBTOTAL(9,J176:J203)</f>
        <v>718981.58000000007</v>
      </c>
      <c r="K205" s="45">
        <f>SUBTOTAL(9,K176:K203)</f>
        <v>301390.93999999994</v>
      </c>
      <c r="L205" s="45">
        <f>SUBTOTAL(9,L176:L203)</f>
        <v>5916066</v>
      </c>
      <c r="M205" s="45">
        <f>SUBTOTAL(9,M176:M203)</f>
        <v>6936438.5200000005</v>
      </c>
      <c r="N205" s="53"/>
    </row>
    <row r="206" spans="1:14" s="51" customFormat="1" ht="31.5" outlineLevel="1">
      <c r="A206" s="50"/>
      <c r="B206" s="50" t="s">
        <v>3469</v>
      </c>
      <c r="C206" s="50"/>
      <c r="E206" s="44"/>
      <c r="F206" s="50"/>
      <c r="G206" s="50"/>
      <c r="H206" s="50"/>
      <c r="I206" s="52"/>
      <c r="J206" s="45">
        <f>SUBTOTAL(9,J201:J203)</f>
        <v>0</v>
      </c>
      <c r="K206" s="45">
        <f>SUBTOTAL(9,K201:K203)</f>
        <v>81271</v>
      </c>
      <c r="L206" s="45">
        <f>SUBTOTAL(9,L201:L203)</f>
        <v>0</v>
      </c>
      <c r="M206" s="45">
        <f>SUBTOTAL(9,M201:M203)</f>
        <v>81271</v>
      </c>
      <c r="N206" s="53"/>
    </row>
    <row r="207" spans="1:14" s="51" customFormat="1" ht="31.5">
      <c r="A207" s="50"/>
      <c r="B207" s="50" t="s">
        <v>3366</v>
      </c>
      <c r="C207" s="50"/>
      <c r="E207" s="44"/>
      <c r="F207" s="50"/>
      <c r="G207" s="50"/>
      <c r="H207" s="50"/>
      <c r="I207" s="52"/>
      <c r="J207" s="45">
        <f>SUBTOTAL(9,J176:J203)</f>
        <v>718981.58000000007</v>
      </c>
      <c r="K207" s="45">
        <f>SUBTOTAL(9,K176:K203)</f>
        <v>301390.93999999994</v>
      </c>
      <c r="L207" s="45">
        <f>SUBTOTAL(9,L176:L203)</f>
        <v>5916066</v>
      </c>
      <c r="M207" s="45">
        <f>SUBTOTAL(9,M176:M203)</f>
        <v>6936438.5200000005</v>
      </c>
      <c r="N207" s="53"/>
    </row>
    <row r="208" spans="1:14" s="61" customFormat="1" ht="15.75" outlineLevel="1">
      <c r="F208" s="18"/>
      <c r="I208" s="58"/>
      <c r="J208" s="63"/>
      <c r="K208" s="63"/>
      <c r="L208" s="59"/>
      <c r="M208" s="45"/>
      <c r="N208" s="60"/>
    </row>
    <row r="209" spans="1:28" s="42" customFormat="1" outlineLevel="2">
      <c r="A209" s="36" t="s">
        <v>1847</v>
      </c>
      <c r="B209" s="36" t="s">
        <v>27</v>
      </c>
      <c r="C209" s="36" t="s">
        <v>596</v>
      </c>
      <c r="D209" s="42" t="s">
        <v>3470</v>
      </c>
      <c r="E209" s="38">
        <v>4108</v>
      </c>
      <c r="F209" s="36" t="s">
        <v>2566</v>
      </c>
      <c r="G209" s="36" t="s">
        <v>3465</v>
      </c>
      <c r="H209" s="36" t="s">
        <v>561</v>
      </c>
      <c r="I209" s="39"/>
      <c r="J209" s="40">
        <v>0</v>
      </c>
      <c r="K209" s="40">
        <v>0</v>
      </c>
      <c r="L209" s="40">
        <v>100000</v>
      </c>
      <c r="M209" s="40">
        <f t="shared" si="5"/>
        <v>100000</v>
      </c>
      <c r="N209" s="43"/>
    </row>
    <row r="210" spans="1:28" s="42" customFormat="1" outlineLevel="2">
      <c r="A210" s="36" t="s">
        <v>1847</v>
      </c>
      <c r="B210" s="36" t="s">
        <v>27</v>
      </c>
      <c r="C210" s="36" t="s">
        <v>596</v>
      </c>
      <c r="D210" s="42" t="s">
        <v>3471</v>
      </c>
      <c r="E210" s="38">
        <v>4140</v>
      </c>
      <c r="F210" s="36" t="s">
        <v>1846</v>
      </c>
      <c r="G210" s="36" t="s">
        <v>3465</v>
      </c>
      <c r="H210" s="36" t="s">
        <v>592</v>
      </c>
      <c r="I210" s="39"/>
      <c r="J210" s="40">
        <v>126165.19</v>
      </c>
      <c r="K210" s="40">
        <v>5048636.58</v>
      </c>
      <c r="L210" s="40">
        <v>0</v>
      </c>
      <c r="M210" s="40">
        <f t="shared" si="5"/>
        <v>5174801.7700000005</v>
      </c>
      <c r="N210" s="43"/>
    </row>
    <row r="211" spans="1:28" s="42" customFormat="1" outlineLevel="2">
      <c r="A211" s="36" t="s">
        <v>1847</v>
      </c>
      <c r="B211" s="36" t="s">
        <v>27</v>
      </c>
      <c r="C211" s="36" t="s">
        <v>596</v>
      </c>
      <c r="D211" s="42" t="s">
        <v>3472</v>
      </c>
      <c r="E211" s="38">
        <v>4147</v>
      </c>
      <c r="F211" s="36" t="s">
        <v>1864</v>
      </c>
      <c r="G211" s="36" t="s">
        <v>3465</v>
      </c>
      <c r="H211" s="36" t="s">
        <v>561</v>
      </c>
      <c r="I211" s="39"/>
      <c r="J211" s="40">
        <v>109750.13</v>
      </c>
      <c r="K211" s="40">
        <v>16290.88</v>
      </c>
      <c r="L211" s="40">
        <v>1000000</v>
      </c>
      <c r="M211" s="40">
        <f t="shared" si="5"/>
        <v>1126041.01</v>
      </c>
      <c r="N211" s="43"/>
    </row>
    <row r="212" spans="1:28" s="42" customFormat="1" outlineLevel="2">
      <c r="A212" s="36" t="s">
        <v>1847</v>
      </c>
      <c r="B212" s="36" t="s">
        <v>27</v>
      </c>
      <c r="C212" s="36" t="s">
        <v>596</v>
      </c>
      <c r="D212" s="42" t="s">
        <v>1876</v>
      </c>
      <c r="E212" s="38">
        <v>4148</v>
      </c>
      <c r="F212" s="36" t="s">
        <v>1876</v>
      </c>
      <c r="G212" s="36" t="s">
        <v>3465</v>
      </c>
      <c r="H212" s="36" t="s">
        <v>561</v>
      </c>
      <c r="I212" s="39"/>
      <c r="J212" s="40">
        <v>437673.18</v>
      </c>
      <c r="K212" s="40">
        <v>89647.200000000012</v>
      </c>
      <c r="L212" s="40">
        <v>2500000</v>
      </c>
      <c r="M212" s="40">
        <f t="shared" si="5"/>
        <v>3027320.38</v>
      </c>
      <c r="N212" s="43"/>
    </row>
    <row r="213" spans="1:28" s="42" customFormat="1" outlineLevel="2">
      <c r="A213" s="36" t="s">
        <v>1847</v>
      </c>
      <c r="B213" s="36" t="s">
        <v>27</v>
      </c>
      <c r="C213" s="36" t="s">
        <v>596</v>
      </c>
      <c r="D213" s="42" t="s">
        <v>3473</v>
      </c>
      <c r="E213" s="38">
        <v>4152</v>
      </c>
      <c r="F213" s="36" t="s">
        <v>3083</v>
      </c>
      <c r="G213" s="36" t="s">
        <v>3465</v>
      </c>
      <c r="H213" s="36" t="s">
        <v>592</v>
      </c>
      <c r="I213" s="39"/>
      <c r="J213" s="40">
        <v>0</v>
      </c>
      <c r="K213" s="40">
        <v>0</v>
      </c>
      <c r="L213" s="40">
        <v>0</v>
      </c>
      <c r="M213" s="40">
        <f t="shared" si="5"/>
        <v>0</v>
      </c>
      <c r="N213" s="43"/>
    </row>
    <row r="214" spans="1:28" s="42" customFormat="1" outlineLevel="2">
      <c r="A214" s="36" t="s">
        <v>1847</v>
      </c>
      <c r="B214" s="36" t="s">
        <v>27</v>
      </c>
      <c r="C214" s="36" t="s">
        <v>596</v>
      </c>
      <c r="D214" s="42" t="s">
        <v>3474</v>
      </c>
      <c r="E214" s="38">
        <v>4166</v>
      </c>
      <c r="F214" s="36" t="s">
        <v>3088</v>
      </c>
      <c r="G214" s="36" t="s">
        <v>3465</v>
      </c>
      <c r="H214" s="36" t="s">
        <v>592</v>
      </c>
      <c r="I214" s="39"/>
      <c r="J214" s="40">
        <v>0</v>
      </c>
      <c r="K214" s="40">
        <v>0</v>
      </c>
      <c r="L214" s="40">
        <v>0</v>
      </c>
      <c r="M214" s="40">
        <f t="shared" si="5"/>
        <v>0</v>
      </c>
      <c r="N214" s="43"/>
    </row>
    <row r="215" spans="1:28" s="42" customFormat="1" outlineLevel="2">
      <c r="A215" s="36" t="s">
        <v>1847</v>
      </c>
      <c r="B215" s="36" t="s">
        <v>27</v>
      </c>
      <c r="C215" s="36" t="s">
        <v>596</v>
      </c>
      <c r="D215" s="36" t="s">
        <v>1946</v>
      </c>
      <c r="E215" s="38">
        <v>4168</v>
      </c>
      <c r="F215" s="36" t="s">
        <v>1946</v>
      </c>
      <c r="G215" s="36" t="s">
        <v>3465</v>
      </c>
      <c r="H215" s="36" t="s">
        <v>592</v>
      </c>
      <c r="I215" s="39"/>
      <c r="J215" s="40">
        <v>7916.82</v>
      </c>
      <c r="K215" s="40">
        <v>10717.36</v>
      </c>
      <c r="L215" s="40"/>
      <c r="M215" s="40">
        <f t="shared" si="5"/>
        <v>18634.18</v>
      </c>
      <c r="N215" s="43"/>
    </row>
    <row r="216" spans="1:28" s="42" customFormat="1" outlineLevel="2">
      <c r="A216" s="36" t="str">
        <f>VLOOKUP(E216,'[3]Year 1 - 3'!$A$7:$G$1044,7,FALSE)</f>
        <v>Hydro 331-336</v>
      </c>
      <c r="B216" s="36" t="s">
        <v>27</v>
      </c>
      <c r="C216" s="36" t="s">
        <v>596</v>
      </c>
      <c r="D216" s="42" t="s">
        <v>3475</v>
      </c>
      <c r="E216" s="38">
        <v>4169</v>
      </c>
      <c r="F216" s="36" t="s">
        <v>3476</v>
      </c>
      <c r="G216" s="36" t="s">
        <v>3465</v>
      </c>
      <c r="H216" s="36" t="s">
        <v>592</v>
      </c>
      <c r="I216" s="39"/>
      <c r="J216" s="40">
        <v>0</v>
      </c>
      <c r="K216" s="40">
        <v>0</v>
      </c>
      <c r="L216" s="40">
        <v>0</v>
      </c>
      <c r="M216" s="40">
        <f t="shared" si="5"/>
        <v>0</v>
      </c>
      <c r="N216" s="43"/>
    </row>
    <row r="217" spans="1:28" s="42" customFormat="1" outlineLevel="2">
      <c r="A217" s="36" t="s">
        <v>1847</v>
      </c>
      <c r="B217" s="36" t="s">
        <v>27</v>
      </c>
      <c r="C217" s="36" t="s">
        <v>596</v>
      </c>
      <c r="D217" s="42" t="s">
        <v>3477</v>
      </c>
      <c r="E217" s="38">
        <v>6001</v>
      </c>
      <c r="F217" s="36" t="s">
        <v>3478</v>
      </c>
      <c r="G217" s="36" t="s">
        <v>3403</v>
      </c>
      <c r="H217" s="36" t="s">
        <v>35</v>
      </c>
      <c r="I217" s="39"/>
      <c r="J217" s="40">
        <v>0</v>
      </c>
      <c r="K217" s="40">
        <v>0</v>
      </c>
      <c r="L217" s="40">
        <v>65000</v>
      </c>
      <c r="M217" s="40">
        <f t="shared" ref="M217:M248" si="8">SUM(J217:L217)</f>
        <v>65000</v>
      </c>
      <c r="N217" s="43"/>
    </row>
    <row r="218" spans="1:28" s="42" customFormat="1" outlineLevel="2">
      <c r="A218" s="36" t="s">
        <v>1847</v>
      </c>
      <c r="B218" s="36" t="s">
        <v>27</v>
      </c>
      <c r="C218" s="36" t="s">
        <v>596</v>
      </c>
      <c r="D218" s="42" t="s">
        <v>3479</v>
      </c>
      <c r="E218" s="38">
        <v>6100</v>
      </c>
      <c r="F218" s="36" t="s">
        <v>2167</v>
      </c>
      <c r="G218" s="36" t="s">
        <v>3403</v>
      </c>
      <c r="H218" s="36" t="s">
        <v>35</v>
      </c>
      <c r="I218" s="39"/>
      <c r="J218" s="40">
        <v>0</v>
      </c>
      <c r="K218" s="40">
        <v>0</v>
      </c>
      <c r="L218" s="40">
        <v>0</v>
      </c>
      <c r="M218" s="40">
        <f t="shared" si="8"/>
        <v>0</v>
      </c>
      <c r="N218" s="43"/>
    </row>
    <row r="219" spans="1:28" s="42" customFormat="1" outlineLevel="2">
      <c r="A219" s="36" t="s">
        <v>1847</v>
      </c>
      <c r="B219" s="36" t="s">
        <v>27</v>
      </c>
      <c r="C219" s="36" t="s">
        <v>596</v>
      </c>
      <c r="D219" s="42" t="s">
        <v>3479</v>
      </c>
      <c r="E219" s="38">
        <v>6103</v>
      </c>
      <c r="F219" s="36" t="s">
        <v>2173</v>
      </c>
      <c r="G219" s="36" t="s">
        <v>3403</v>
      </c>
      <c r="H219" s="36" t="s">
        <v>35</v>
      </c>
      <c r="I219" s="39"/>
      <c r="J219" s="40">
        <v>1649.070000000007</v>
      </c>
      <c r="K219" s="40">
        <v>0</v>
      </c>
      <c r="L219" s="40">
        <v>8000000</v>
      </c>
      <c r="M219" s="40">
        <f>SUM(J219:L219)</f>
        <v>8001649.0700000003</v>
      </c>
      <c r="N219" s="43"/>
      <c r="O219" s="64"/>
      <c r="P219" s="65"/>
      <c r="Q219" s="65"/>
      <c r="R219" s="65"/>
      <c r="S219" s="65"/>
      <c r="T219" s="65"/>
      <c r="U219" s="65"/>
      <c r="V219" s="65"/>
      <c r="W219" s="65"/>
      <c r="X219" s="65"/>
      <c r="Y219" s="65"/>
      <c r="Z219" s="65"/>
      <c r="AA219" s="65"/>
      <c r="AB219" s="65"/>
    </row>
    <row r="220" spans="1:28" s="42" customFormat="1" outlineLevel="2">
      <c r="A220" s="36" t="s">
        <v>1847</v>
      </c>
      <c r="B220" s="36" t="s">
        <v>27</v>
      </c>
      <c r="C220" s="36" t="s">
        <v>596</v>
      </c>
      <c r="D220" s="42" t="s">
        <v>3480</v>
      </c>
      <c r="E220" s="38">
        <v>6107</v>
      </c>
      <c r="F220" s="36" t="s">
        <v>2218</v>
      </c>
      <c r="G220" s="36" t="s">
        <v>3403</v>
      </c>
      <c r="H220" s="36" t="s">
        <v>35</v>
      </c>
      <c r="I220" s="39"/>
      <c r="J220" s="40">
        <v>-15739.869999999995</v>
      </c>
      <c r="K220" s="40">
        <v>6253.8</v>
      </c>
      <c r="M220" s="40">
        <f>SUM(J220:L220)</f>
        <v>-9486.0699999999961</v>
      </c>
      <c r="N220" s="43"/>
      <c r="O220" s="64"/>
      <c r="P220" s="65"/>
      <c r="Q220" s="65"/>
      <c r="R220" s="65"/>
      <c r="S220" s="65"/>
      <c r="T220" s="65"/>
      <c r="U220" s="65"/>
      <c r="V220" s="65"/>
      <c r="W220" s="65"/>
      <c r="X220" s="65"/>
      <c r="Y220" s="65"/>
      <c r="Z220" s="65"/>
      <c r="AA220" s="65"/>
      <c r="AB220" s="65"/>
    </row>
    <row r="221" spans="1:28" s="51" customFormat="1" ht="15.75" outlineLevel="1">
      <c r="A221" s="50" t="s">
        <v>3481</v>
      </c>
      <c r="B221" s="50"/>
      <c r="C221" s="50"/>
      <c r="E221" s="44"/>
      <c r="F221" s="50"/>
      <c r="G221" s="50"/>
      <c r="H221" s="50"/>
      <c r="I221" s="52"/>
      <c r="J221" s="45">
        <f>SUBTOTAL(9,J209:J220)</f>
        <v>667414.5199999999</v>
      </c>
      <c r="K221" s="45">
        <f>SUBTOTAL(9,K209:K220)</f>
        <v>5171545.82</v>
      </c>
      <c r="L221" s="45">
        <f>SUBTOTAL(9,L209:L219)</f>
        <v>11665000</v>
      </c>
      <c r="M221" s="46">
        <f>SUBTOTAL(9,M209:M220)</f>
        <v>17503960.34</v>
      </c>
      <c r="N221" s="53"/>
      <c r="O221" s="66"/>
      <c r="P221" s="67"/>
      <c r="Q221" s="67"/>
      <c r="R221" s="67"/>
      <c r="S221" s="67"/>
      <c r="T221" s="67"/>
      <c r="U221" s="67"/>
      <c r="V221" s="67"/>
      <c r="W221" s="67"/>
      <c r="X221" s="67"/>
      <c r="Y221" s="67"/>
      <c r="Z221" s="67"/>
      <c r="AA221" s="67"/>
      <c r="AB221" s="67"/>
    </row>
    <row r="222" spans="1:28" s="42" customFormat="1" outlineLevel="1">
      <c r="A222" s="36"/>
      <c r="B222" s="36"/>
      <c r="C222" s="36"/>
      <c r="E222" s="38"/>
      <c r="F222" s="36"/>
      <c r="G222" s="36"/>
      <c r="H222" s="36"/>
      <c r="I222" s="39"/>
      <c r="J222" s="40"/>
      <c r="K222" s="40"/>
      <c r="L222" s="40"/>
      <c r="M222" s="40"/>
      <c r="N222" s="43"/>
    </row>
    <row r="223" spans="1:28" s="42" customFormat="1" outlineLevel="2">
      <c r="A223" s="36" t="s">
        <v>1904</v>
      </c>
      <c r="B223" s="36" t="s">
        <v>27</v>
      </c>
      <c r="C223" s="36" t="s">
        <v>596</v>
      </c>
      <c r="D223" s="42" t="s">
        <v>3482</v>
      </c>
      <c r="E223" s="38">
        <v>4149</v>
      </c>
      <c r="F223" s="36" t="s">
        <v>1903</v>
      </c>
      <c r="G223" s="36" t="s">
        <v>3465</v>
      </c>
      <c r="H223" s="36" t="s">
        <v>561</v>
      </c>
      <c r="I223" s="39"/>
      <c r="J223" s="40">
        <v>37889.130000000005</v>
      </c>
      <c r="K223" s="40">
        <v>162961.89000000001</v>
      </c>
      <c r="L223" s="40">
        <v>0</v>
      </c>
      <c r="M223" s="40">
        <f t="shared" si="8"/>
        <v>200851.02000000002</v>
      </c>
      <c r="N223" s="43"/>
    </row>
    <row r="224" spans="1:28" s="42" customFormat="1" outlineLevel="2">
      <c r="A224" s="36" t="s">
        <v>1904</v>
      </c>
      <c r="B224" s="36" t="s">
        <v>27</v>
      </c>
      <c r="C224" s="36" t="s">
        <v>596</v>
      </c>
      <c r="D224" s="42" t="s">
        <v>1932</v>
      </c>
      <c r="E224" s="38">
        <v>4150</v>
      </c>
      <c r="F224" s="36" t="s">
        <v>1932</v>
      </c>
      <c r="G224" s="36" t="s">
        <v>3465</v>
      </c>
      <c r="H224" s="36" t="s">
        <v>561</v>
      </c>
      <c r="I224" s="39"/>
      <c r="J224" s="40">
        <v>0</v>
      </c>
      <c r="K224" s="40">
        <v>0</v>
      </c>
      <c r="L224" s="40">
        <v>0</v>
      </c>
      <c r="M224" s="40">
        <f t="shared" si="8"/>
        <v>0</v>
      </c>
      <c r="N224" s="43"/>
    </row>
    <row r="225" spans="1:14" s="42" customFormat="1" outlineLevel="2">
      <c r="A225" s="36" t="str">
        <f>VLOOKUP(E225,'[3]Year 1 - 3'!$A$7:$G$1044,7,FALSE)</f>
        <v>Other Elec Production / Turbines 340-346</v>
      </c>
      <c r="B225" s="36" t="s">
        <v>27</v>
      </c>
      <c r="C225" s="36" t="s">
        <v>596</v>
      </c>
      <c r="D225" s="42" t="s">
        <v>3483</v>
      </c>
      <c r="E225" s="38">
        <v>4167</v>
      </c>
      <c r="F225" s="36" t="s">
        <v>3484</v>
      </c>
      <c r="G225" s="36" t="s">
        <v>3465</v>
      </c>
      <c r="H225" s="36" t="s">
        <v>592</v>
      </c>
      <c r="I225" s="39"/>
      <c r="J225" s="40">
        <v>0</v>
      </c>
      <c r="K225" s="40">
        <v>0</v>
      </c>
      <c r="L225" s="40">
        <v>0</v>
      </c>
      <c r="M225" s="40">
        <f t="shared" si="8"/>
        <v>0</v>
      </c>
      <c r="N225" s="43"/>
    </row>
    <row r="226" spans="1:14" s="51" customFormat="1" ht="31.5" outlineLevel="1">
      <c r="A226" s="50" t="s">
        <v>3485</v>
      </c>
      <c r="B226" s="50"/>
      <c r="C226" s="50"/>
      <c r="E226" s="44"/>
      <c r="F226" s="50"/>
      <c r="G226" s="50"/>
      <c r="H226" s="50"/>
      <c r="I226" s="52"/>
      <c r="J226" s="45">
        <f>SUBTOTAL(9,J223:J225)</f>
        <v>37889.130000000005</v>
      </c>
      <c r="K226" s="45">
        <f>SUBTOTAL(9,K223:K225)</f>
        <v>162961.89000000001</v>
      </c>
      <c r="L226" s="45">
        <f>SUBTOTAL(9,L223:L225)</f>
        <v>0</v>
      </c>
      <c r="M226" s="46">
        <f>SUBTOTAL(9,M223:M225)</f>
        <v>200851.02000000002</v>
      </c>
      <c r="N226" s="53"/>
    </row>
    <row r="227" spans="1:14" s="42" customFormat="1">
      <c r="A227" s="36"/>
      <c r="B227" s="36"/>
      <c r="C227" s="36"/>
      <c r="E227" s="38"/>
      <c r="F227" s="36"/>
      <c r="G227" s="36"/>
      <c r="H227" s="36"/>
      <c r="I227" s="39"/>
      <c r="J227" s="40"/>
      <c r="K227" s="40"/>
      <c r="L227" s="40"/>
      <c r="M227" s="40"/>
      <c r="N227" s="43"/>
    </row>
    <row r="228" spans="1:14" s="42" customFormat="1">
      <c r="A228" s="36" t="s">
        <v>1953</v>
      </c>
      <c r="B228" s="36" t="s">
        <v>1131</v>
      </c>
      <c r="C228" s="36" t="s">
        <v>1122</v>
      </c>
      <c r="D228" s="42" t="s">
        <v>3486</v>
      </c>
      <c r="E228" s="38">
        <v>5005</v>
      </c>
      <c r="F228" s="36" t="s">
        <v>1952</v>
      </c>
      <c r="G228" s="36" t="s">
        <v>3452</v>
      </c>
      <c r="H228" s="36" t="s">
        <v>35</v>
      </c>
      <c r="I228" s="39"/>
      <c r="J228" s="40">
        <v>882012.98</v>
      </c>
      <c r="K228" s="40">
        <v>499685</v>
      </c>
      <c r="L228" s="40">
        <v>3720562</v>
      </c>
      <c r="M228" s="40">
        <f t="shared" ref="M228:M234" si="9">SUM(J228:L228)</f>
        <v>5102259.9800000004</v>
      </c>
      <c r="N228" s="43"/>
    </row>
    <row r="229" spans="1:14" s="42" customFormat="1" outlineLevel="2">
      <c r="A229" s="36" t="s">
        <v>1953</v>
      </c>
      <c r="B229" s="36" t="s">
        <v>1131</v>
      </c>
      <c r="C229" s="36" t="s">
        <v>1122</v>
      </c>
      <c r="D229" s="42" t="s">
        <v>3451</v>
      </c>
      <c r="E229" s="38">
        <v>5006</v>
      </c>
      <c r="F229" s="36" t="s">
        <v>2031</v>
      </c>
      <c r="G229" s="36" t="s">
        <v>3452</v>
      </c>
      <c r="H229" s="36" t="s">
        <v>561</v>
      </c>
      <c r="I229" s="39"/>
      <c r="J229" s="40">
        <v>235614.03</v>
      </c>
      <c r="K229" s="40">
        <v>218134</v>
      </c>
      <c r="L229" s="40">
        <v>607949</v>
      </c>
      <c r="M229" s="40">
        <f t="shared" si="9"/>
        <v>1061697.03</v>
      </c>
      <c r="N229" s="43"/>
    </row>
    <row r="230" spans="1:14" s="42" customFormat="1" outlineLevel="2">
      <c r="A230" s="36" t="s">
        <v>1953</v>
      </c>
      <c r="B230" s="36" t="s">
        <v>1131</v>
      </c>
      <c r="C230" s="36" t="s">
        <v>1122</v>
      </c>
      <c r="D230" s="42" t="s">
        <v>3487</v>
      </c>
      <c r="E230" s="38">
        <v>5010</v>
      </c>
      <c r="F230" s="36" t="s">
        <v>3114</v>
      </c>
      <c r="G230" s="36" t="s">
        <v>3452</v>
      </c>
      <c r="H230" s="36" t="s">
        <v>561</v>
      </c>
      <c r="I230" s="39"/>
      <c r="J230" s="40">
        <v>0</v>
      </c>
      <c r="K230" s="40">
        <v>0</v>
      </c>
      <c r="L230" s="40">
        <v>120500</v>
      </c>
      <c r="M230" s="40">
        <f t="shared" si="9"/>
        <v>120500</v>
      </c>
      <c r="N230" s="43"/>
    </row>
    <row r="231" spans="1:14" s="42" customFormat="1" outlineLevel="2">
      <c r="A231" s="36" t="s">
        <v>1953</v>
      </c>
      <c r="B231" s="36" t="s">
        <v>1131</v>
      </c>
      <c r="C231" s="36" t="s">
        <v>1122</v>
      </c>
      <c r="D231" s="42" t="s">
        <v>3488</v>
      </c>
      <c r="E231" s="38">
        <v>5138</v>
      </c>
      <c r="F231" s="36" t="s">
        <v>2120</v>
      </c>
      <c r="G231" s="36" t="s">
        <v>3452</v>
      </c>
      <c r="H231" s="36" t="s">
        <v>592</v>
      </c>
      <c r="I231" s="39"/>
      <c r="J231" s="40">
        <v>0</v>
      </c>
      <c r="K231" s="40">
        <v>0</v>
      </c>
      <c r="L231" s="40">
        <v>0</v>
      </c>
      <c r="M231" s="40">
        <f t="shared" si="9"/>
        <v>0</v>
      </c>
      <c r="N231" s="43"/>
    </row>
    <row r="232" spans="1:14" s="42" customFormat="1" outlineLevel="2">
      <c r="A232" s="36" t="s">
        <v>1953</v>
      </c>
      <c r="B232" s="36" t="s">
        <v>1131</v>
      </c>
      <c r="C232" s="36" t="s">
        <v>1122</v>
      </c>
      <c r="D232" s="42" t="s">
        <v>3489</v>
      </c>
      <c r="E232" s="38">
        <v>5143</v>
      </c>
      <c r="F232" s="36" t="s">
        <v>2151</v>
      </c>
      <c r="G232" s="36" t="s">
        <v>3452</v>
      </c>
      <c r="H232" s="36" t="s">
        <v>592</v>
      </c>
      <c r="I232" s="39"/>
      <c r="J232" s="40">
        <v>0</v>
      </c>
      <c r="K232" s="40">
        <v>0</v>
      </c>
      <c r="L232" s="40">
        <v>1538000</v>
      </c>
      <c r="M232" s="40">
        <f t="shared" si="9"/>
        <v>1538000</v>
      </c>
    </row>
    <row r="233" spans="1:14" s="42" customFormat="1" outlineLevel="2">
      <c r="A233" s="36" t="s">
        <v>1953</v>
      </c>
      <c r="B233" s="36" t="s">
        <v>1131</v>
      </c>
      <c r="C233" s="36" t="s">
        <v>1122</v>
      </c>
      <c r="D233" s="42" t="s">
        <v>2379</v>
      </c>
      <c r="E233" s="38">
        <v>7129</v>
      </c>
      <c r="F233" s="36" t="s">
        <v>2379</v>
      </c>
      <c r="G233" s="36" t="s">
        <v>3417</v>
      </c>
      <c r="H233" s="36" t="s">
        <v>592</v>
      </c>
      <c r="I233" s="39"/>
      <c r="J233" s="40">
        <v>4105.99</v>
      </c>
      <c r="K233" s="40">
        <v>585.24</v>
      </c>
      <c r="L233" s="40">
        <v>240000</v>
      </c>
      <c r="M233" s="40">
        <f t="shared" si="9"/>
        <v>244691.23</v>
      </c>
      <c r="N233" s="43"/>
    </row>
    <row r="234" spans="1:14" s="42" customFormat="1" outlineLevel="2">
      <c r="A234" s="36" t="s">
        <v>1953</v>
      </c>
      <c r="B234" s="36" t="s">
        <v>1131</v>
      </c>
      <c r="C234" s="36" t="s">
        <v>1122</v>
      </c>
      <c r="D234" s="42" t="s">
        <v>3490</v>
      </c>
      <c r="E234" s="38">
        <v>7200</v>
      </c>
      <c r="F234" s="36" t="s">
        <v>2662</v>
      </c>
      <c r="G234" s="36" t="s">
        <v>3417</v>
      </c>
      <c r="H234" s="36" t="s">
        <v>561</v>
      </c>
      <c r="I234" s="39"/>
      <c r="J234" s="40">
        <v>0</v>
      </c>
      <c r="K234" s="40">
        <v>0</v>
      </c>
      <c r="L234" s="40">
        <v>5000</v>
      </c>
      <c r="M234" s="40">
        <f t="shared" si="9"/>
        <v>5000</v>
      </c>
      <c r="N234" s="43"/>
    </row>
    <row r="235" spans="1:14" s="51" customFormat="1" ht="15.75" outlineLevel="1">
      <c r="A235" s="50"/>
      <c r="B235" s="50"/>
      <c r="C235" s="44" t="s">
        <v>3459</v>
      </c>
      <c r="E235" s="44"/>
      <c r="F235" s="50"/>
      <c r="G235" s="50"/>
      <c r="H235" s="50"/>
      <c r="I235" s="52"/>
      <c r="J235" s="45">
        <f>SUBTOTAL(9,J229:J234)</f>
        <v>239720.02</v>
      </c>
      <c r="K235" s="45">
        <f>SUBTOTAL(9,K229:K234)</f>
        <v>218719.24</v>
      </c>
      <c r="L235" s="45">
        <f>SUBTOTAL(9,L229:L234)</f>
        <v>2511449</v>
      </c>
      <c r="M235" s="45">
        <f>SUBTOTAL(9,M229:M234)</f>
        <v>2969888.2600000002</v>
      </c>
      <c r="N235" s="53"/>
    </row>
    <row r="236" spans="1:14" s="42" customFormat="1" outlineLevel="2">
      <c r="A236" s="36" t="s">
        <v>1953</v>
      </c>
      <c r="B236" s="36" t="s">
        <v>1131</v>
      </c>
      <c r="C236" s="36" t="s">
        <v>28</v>
      </c>
      <c r="D236" s="42" t="s">
        <v>3486</v>
      </c>
      <c r="E236" s="38">
        <v>5005</v>
      </c>
      <c r="F236" s="36" t="s">
        <v>1952</v>
      </c>
      <c r="G236" s="36" t="s">
        <v>3452</v>
      </c>
      <c r="H236" s="36" t="s">
        <v>35</v>
      </c>
      <c r="I236" s="39"/>
      <c r="J236" s="40">
        <v>75565.02</v>
      </c>
      <c r="K236" s="40">
        <v>1681</v>
      </c>
      <c r="L236" s="40"/>
      <c r="M236" s="40">
        <f>SUM(J236:L236)</f>
        <v>77246.02</v>
      </c>
      <c r="N236" s="43"/>
    </row>
    <row r="237" spans="1:14" s="51" customFormat="1" ht="15.75" outlineLevel="1">
      <c r="A237" s="50"/>
      <c r="B237" s="50"/>
      <c r="C237" s="50" t="s">
        <v>3461</v>
      </c>
      <c r="E237" s="44"/>
      <c r="F237" s="50"/>
      <c r="G237" s="50"/>
      <c r="H237" s="50"/>
      <c r="I237" s="52"/>
      <c r="J237" s="45">
        <f>SUBTOTAL(9,J236:J236)</f>
        <v>75565.02</v>
      </c>
      <c r="K237" s="45">
        <f>SUBTOTAL(9,K236:K236)</f>
        <v>1681</v>
      </c>
      <c r="L237" s="45">
        <f>SUBTOTAL(9,L236:L236)</f>
        <v>0</v>
      </c>
      <c r="M237" s="46">
        <f>SUBTOTAL(9,M236:M236)</f>
        <v>77246.02</v>
      </c>
      <c r="N237" s="53"/>
    </row>
    <row r="238" spans="1:14" s="51" customFormat="1" ht="31.5">
      <c r="A238" s="50"/>
      <c r="B238" s="50"/>
      <c r="C238" s="50" t="s">
        <v>3366</v>
      </c>
      <c r="E238" s="44"/>
      <c r="F238" s="50"/>
      <c r="G238" s="50"/>
      <c r="H238" s="50"/>
      <c r="I238" s="52"/>
      <c r="J238" s="45">
        <f>SUBTOTAL(9,J229:J236)</f>
        <v>315285.03999999998</v>
      </c>
      <c r="K238" s="45">
        <f>SUBTOTAL(9,K229:K236)</f>
        <v>220400.24</v>
      </c>
      <c r="L238" s="45">
        <f>SUBTOTAL(9,L229:L236)</f>
        <v>2511449</v>
      </c>
      <c r="M238" s="45">
        <f>SUBTOTAL(9,M229:M236)</f>
        <v>3047134.2800000003</v>
      </c>
      <c r="N238" s="53"/>
    </row>
    <row r="239" spans="1:14" s="42" customFormat="1" outlineLevel="2">
      <c r="A239" s="36" t="s">
        <v>1953</v>
      </c>
      <c r="B239" s="36" t="s">
        <v>27</v>
      </c>
      <c r="C239" s="36" t="s">
        <v>596</v>
      </c>
      <c r="D239" s="42" t="s">
        <v>3486</v>
      </c>
      <c r="E239" s="38">
        <v>5005</v>
      </c>
      <c r="F239" s="36" t="s">
        <v>1952</v>
      </c>
      <c r="G239" s="36" t="s">
        <v>3452</v>
      </c>
      <c r="H239" s="36" t="s">
        <v>35</v>
      </c>
      <c r="I239" s="39"/>
      <c r="J239" s="40">
        <v>173271.2</v>
      </c>
      <c r="K239" s="40">
        <v>68671</v>
      </c>
      <c r="L239" s="40"/>
      <c r="M239" s="40">
        <f>SUM(J239:L239)</f>
        <v>241942.2</v>
      </c>
      <c r="N239" s="43"/>
    </row>
    <row r="240" spans="1:14" s="42" customFormat="1" outlineLevel="2">
      <c r="A240" s="36" t="s">
        <v>1953</v>
      </c>
      <c r="B240" s="36" t="s">
        <v>27</v>
      </c>
      <c r="C240" s="36" t="s">
        <v>596</v>
      </c>
      <c r="D240" s="42" t="s">
        <v>3451</v>
      </c>
      <c r="E240" s="38">
        <v>5006</v>
      </c>
      <c r="F240" s="36" t="s">
        <v>2031</v>
      </c>
      <c r="G240" s="36" t="s">
        <v>3452</v>
      </c>
      <c r="H240" s="36" t="s">
        <v>561</v>
      </c>
      <c r="I240" s="39"/>
      <c r="J240" s="40">
        <v>-11256</v>
      </c>
      <c r="K240" s="40">
        <v>0</v>
      </c>
      <c r="L240" s="40"/>
      <c r="M240" s="40">
        <f>SUM(J240:L240)</f>
        <v>-11256</v>
      </c>
      <c r="N240" s="43"/>
    </row>
    <row r="241" spans="1:14" s="51" customFormat="1" ht="15.75" outlineLevel="1">
      <c r="A241" s="50"/>
      <c r="B241" s="50" t="s">
        <v>3491</v>
      </c>
      <c r="C241" s="50"/>
      <c r="E241" s="44"/>
      <c r="F241" s="50"/>
      <c r="G241" s="50"/>
      <c r="H241" s="50"/>
      <c r="I241" s="52"/>
      <c r="J241" s="45">
        <f>SUBTOTAL(9,J239:J240)</f>
        <v>162015.20000000001</v>
      </c>
      <c r="K241" s="45">
        <f>SUBTOTAL(9,K239:K240)</f>
        <v>68671</v>
      </c>
      <c r="L241" s="45">
        <f>SUBTOTAL(9,L239:L240)</f>
        <v>0</v>
      </c>
      <c r="M241" s="46">
        <f>SUBTOTAL(9,M239:M240)</f>
        <v>230686.2</v>
      </c>
      <c r="N241" s="53"/>
    </row>
    <row r="242" spans="1:14" s="42" customFormat="1" outlineLevel="2">
      <c r="A242" s="36" t="s">
        <v>1953</v>
      </c>
      <c r="B242" s="36" t="s">
        <v>213</v>
      </c>
      <c r="C242" s="36" t="s">
        <v>1122</v>
      </c>
      <c r="D242" s="42" t="s">
        <v>2156</v>
      </c>
      <c r="E242" s="38">
        <v>5144</v>
      </c>
      <c r="F242" s="36" t="s">
        <v>2156</v>
      </c>
      <c r="G242" s="36" t="s">
        <v>3452</v>
      </c>
      <c r="H242" s="36" t="s">
        <v>592</v>
      </c>
      <c r="I242" s="39"/>
      <c r="J242" s="40">
        <v>12181.450000000012</v>
      </c>
      <c r="K242" s="40">
        <v>4793.8600000000006</v>
      </c>
      <c r="L242" s="40">
        <v>172500</v>
      </c>
      <c r="M242" s="40">
        <f>SUM(J242:L242)</f>
        <v>189475.31</v>
      </c>
      <c r="N242" s="43"/>
    </row>
    <row r="243" spans="1:14" s="51" customFormat="1" ht="31.5" outlineLevel="1">
      <c r="A243" s="50"/>
      <c r="B243" s="50" t="s">
        <v>3469</v>
      </c>
      <c r="C243" s="50"/>
      <c r="E243" s="44"/>
      <c r="F243" s="50"/>
      <c r="G243" s="50"/>
      <c r="H243" s="50"/>
      <c r="I243" s="52"/>
      <c r="J243" s="45">
        <f>SUBTOTAL(9,J242:J242)</f>
        <v>12181.450000000012</v>
      </c>
      <c r="K243" s="45">
        <f>SUBTOTAL(9,K242:K242)</f>
        <v>4793.8600000000006</v>
      </c>
      <c r="L243" s="45">
        <f>SUBTOTAL(9,L242:L242)</f>
        <v>172500</v>
      </c>
      <c r="M243" s="46">
        <f>SUBTOTAL(9,M242:M242)</f>
        <v>189475.31</v>
      </c>
      <c r="N243" s="53"/>
    </row>
    <row r="244" spans="1:14" s="42" customFormat="1" ht="31.5">
      <c r="A244" s="36"/>
      <c r="B244" s="50" t="s">
        <v>3366</v>
      </c>
      <c r="C244" s="36"/>
      <c r="E244" s="38"/>
      <c r="F244" s="36"/>
      <c r="G244" s="36"/>
      <c r="H244" s="36"/>
      <c r="I244" s="39"/>
      <c r="J244" s="40">
        <f>SUBTOTAL(9,J228:J242)</f>
        <v>1371494.67</v>
      </c>
      <c r="K244" s="40">
        <f>SUBTOTAL(9,K228:K242)</f>
        <v>793550.1</v>
      </c>
      <c r="L244" s="40">
        <f>SUBTOTAL(9,L228:L242)</f>
        <v>6404511</v>
      </c>
      <c r="M244" s="40">
        <f>SUBTOTAL(9,M228:M242)</f>
        <v>8569555.7700000014</v>
      </c>
      <c r="N244" s="43"/>
    </row>
    <row r="245" spans="1:14" s="42" customFormat="1" outlineLevel="1">
      <c r="A245" s="36"/>
      <c r="B245" s="36"/>
      <c r="C245" s="36"/>
      <c r="E245" s="38"/>
      <c r="F245" s="36"/>
      <c r="G245" s="36"/>
      <c r="H245" s="36"/>
      <c r="I245" s="39"/>
      <c r="J245" s="40"/>
      <c r="K245" s="40"/>
      <c r="L245" s="40"/>
      <c r="M245" s="40"/>
      <c r="N245" s="43"/>
    </row>
    <row r="246" spans="1:14" s="42" customFormat="1" outlineLevel="2">
      <c r="A246" s="36" t="str">
        <f>VLOOKUP(E246,'[3]Year 1 - 3'!$A$7:$G$1044,7,FALSE)</f>
        <v>Thermal 311-316</v>
      </c>
      <c r="B246" s="36" t="s">
        <v>27</v>
      </c>
      <c r="C246" s="36" t="s">
        <v>596</v>
      </c>
      <c r="D246" s="42" t="s">
        <v>3492</v>
      </c>
      <c r="E246" s="38">
        <v>4116</v>
      </c>
      <c r="F246" s="36" t="s">
        <v>1831</v>
      </c>
      <c r="G246" s="36" t="s">
        <v>3465</v>
      </c>
      <c r="H246" s="36" t="s">
        <v>561</v>
      </c>
      <c r="I246" s="39"/>
      <c r="J246" s="40">
        <v>480774</v>
      </c>
      <c r="K246" s="40">
        <v>133324</v>
      </c>
      <c r="L246" s="40">
        <v>845199</v>
      </c>
      <c r="M246" s="40">
        <f t="shared" si="8"/>
        <v>1459297</v>
      </c>
      <c r="N246" s="43"/>
    </row>
    <row r="247" spans="1:14" s="42" customFormat="1" outlineLevel="2">
      <c r="A247" s="36" t="s">
        <v>1832</v>
      </c>
      <c r="B247" s="36" t="s">
        <v>27</v>
      </c>
      <c r="C247" s="36" t="s">
        <v>596</v>
      </c>
      <c r="D247" s="42" t="s">
        <v>3493</v>
      </c>
      <c r="E247" s="38">
        <v>4151</v>
      </c>
      <c r="F247" s="36" t="s">
        <v>1939</v>
      </c>
      <c r="G247" s="36" t="s">
        <v>3465</v>
      </c>
      <c r="H247" s="36" t="s">
        <v>592</v>
      </c>
      <c r="I247" s="39"/>
      <c r="J247" s="40">
        <v>0</v>
      </c>
      <c r="K247" s="40">
        <v>0</v>
      </c>
      <c r="L247" s="68">
        <v>1000000</v>
      </c>
      <c r="M247" s="40">
        <f t="shared" si="8"/>
        <v>1000000</v>
      </c>
      <c r="N247" s="43"/>
    </row>
    <row r="248" spans="1:14" s="42" customFormat="1" outlineLevel="2">
      <c r="A248" s="36" t="s">
        <v>1832</v>
      </c>
      <c r="B248" s="36" t="s">
        <v>27</v>
      </c>
      <c r="C248" s="36" t="s">
        <v>596</v>
      </c>
      <c r="D248" s="42" t="s">
        <v>3492</v>
      </c>
      <c r="E248" s="38">
        <v>7130</v>
      </c>
      <c r="F248" s="36" t="s">
        <v>3494</v>
      </c>
      <c r="G248" s="36" t="s">
        <v>3417</v>
      </c>
      <c r="H248" s="36" t="s">
        <v>592</v>
      </c>
      <c r="I248" s="39"/>
      <c r="J248" s="40">
        <v>0</v>
      </c>
      <c r="K248" s="40">
        <v>0</v>
      </c>
      <c r="L248" s="40">
        <v>0</v>
      </c>
      <c r="M248" s="40">
        <f t="shared" si="8"/>
        <v>0</v>
      </c>
      <c r="N248" s="43"/>
    </row>
    <row r="249" spans="1:14" s="51" customFormat="1" ht="15.75" outlineLevel="1">
      <c r="A249" s="50" t="s">
        <v>3495</v>
      </c>
      <c r="B249" s="50"/>
      <c r="C249" s="50"/>
      <c r="E249" s="44"/>
      <c r="F249" s="50"/>
      <c r="G249" s="50"/>
      <c r="H249" s="50"/>
      <c r="I249" s="52"/>
      <c r="J249" s="45">
        <f>SUBTOTAL(9,J246:J248)</f>
        <v>480774</v>
      </c>
      <c r="K249" s="45">
        <f>SUBTOTAL(9,K246:K248)</f>
        <v>133324</v>
      </c>
      <c r="L249" s="45">
        <f>SUBTOTAL(9,L246:L248)</f>
        <v>1845199</v>
      </c>
      <c r="M249" s="46">
        <f>SUBTOTAL(9,M246:M248)</f>
        <v>2459297</v>
      </c>
      <c r="N249" s="53"/>
    </row>
    <row r="250" spans="1:14" s="42" customFormat="1">
      <c r="A250" s="36"/>
      <c r="B250" s="36"/>
      <c r="C250" s="36"/>
      <c r="E250" s="38"/>
      <c r="F250" s="36"/>
      <c r="G250" s="36"/>
      <c r="H250" s="36"/>
      <c r="I250" s="39"/>
      <c r="J250" s="40"/>
      <c r="K250" s="40"/>
      <c r="L250" s="40"/>
      <c r="M250" s="40"/>
      <c r="N250" s="43"/>
    </row>
    <row r="251" spans="1:14" s="42" customFormat="1">
      <c r="A251" s="36" t="s">
        <v>2237</v>
      </c>
      <c r="B251" s="36" t="s">
        <v>1131</v>
      </c>
      <c r="C251" s="36" t="s">
        <v>1122</v>
      </c>
      <c r="D251" s="42" t="s">
        <v>3496</v>
      </c>
      <c r="E251" s="38">
        <v>7000</v>
      </c>
      <c r="F251" s="36" t="s">
        <v>2236</v>
      </c>
      <c r="G251" s="36" t="s">
        <v>3417</v>
      </c>
      <c r="H251" s="36" t="s">
        <v>561</v>
      </c>
      <c r="I251" s="39"/>
      <c r="J251" s="40">
        <v>0</v>
      </c>
      <c r="K251" s="40">
        <v>0</v>
      </c>
      <c r="L251" s="40">
        <v>464734</v>
      </c>
      <c r="M251" s="40">
        <f>SUM(J251:L251)</f>
        <v>464734</v>
      </c>
      <c r="N251" s="43"/>
    </row>
    <row r="252" spans="1:14" s="42" customFormat="1" outlineLevel="2">
      <c r="A252" s="36" t="s">
        <v>2237</v>
      </c>
      <c r="B252" s="36" t="s">
        <v>1131</v>
      </c>
      <c r="C252" s="36" t="s">
        <v>596</v>
      </c>
      <c r="D252" s="42" t="s">
        <v>3496</v>
      </c>
      <c r="E252" s="38">
        <v>7000</v>
      </c>
      <c r="F252" s="36" t="s">
        <v>2236</v>
      </c>
      <c r="G252" s="36" t="s">
        <v>3417</v>
      </c>
      <c r="H252" s="36"/>
      <c r="I252" s="39"/>
      <c r="J252" s="40"/>
      <c r="K252" s="40">
        <v>75429</v>
      </c>
      <c r="L252" s="40"/>
      <c r="M252" s="40">
        <f>SUM(J252:L252)</f>
        <v>75429</v>
      </c>
      <c r="N252" s="43"/>
    </row>
    <row r="253" spans="1:14" s="42" customFormat="1" ht="15.75" outlineLevel="1">
      <c r="A253" s="36"/>
      <c r="B253" s="36"/>
      <c r="C253" s="44" t="s">
        <v>3460</v>
      </c>
      <c r="E253" s="38"/>
      <c r="F253" s="36"/>
      <c r="G253" s="36"/>
      <c r="H253" s="36"/>
      <c r="I253" s="39"/>
      <c r="J253" s="40">
        <f t="shared" ref="J253:L253" si="10">SUBTOTAL(9,J251:J252)</f>
        <v>0</v>
      </c>
      <c r="K253" s="40">
        <f t="shared" si="10"/>
        <v>75429</v>
      </c>
      <c r="L253" s="40">
        <f t="shared" si="10"/>
        <v>464734</v>
      </c>
      <c r="M253" s="40">
        <f>SUBTOTAL(9,M251:M252)</f>
        <v>540163</v>
      </c>
      <c r="N253" s="43"/>
    </row>
    <row r="254" spans="1:14" s="42" customFormat="1" outlineLevel="2">
      <c r="A254" s="36" t="s">
        <v>2237</v>
      </c>
      <c r="B254" s="36" t="s">
        <v>1131</v>
      </c>
      <c r="C254" s="36" t="s">
        <v>53</v>
      </c>
      <c r="D254" s="42" t="s">
        <v>3496</v>
      </c>
      <c r="E254" s="38">
        <v>7000</v>
      </c>
      <c r="F254" s="36" t="s">
        <v>2236</v>
      </c>
      <c r="G254" s="36" t="s">
        <v>3417</v>
      </c>
      <c r="H254" s="36" t="s">
        <v>561</v>
      </c>
      <c r="I254" s="39"/>
      <c r="J254" s="40">
        <v>270</v>
      </c>
      <c r="K254" s="40">
        <v>0</v>
      </c>
      <c r="L254" s="40"/>
      <c r="M254" s="40">
        <f>SUM(J254:L254)</f>
        <v>270</v>
      </c>
      <c r="N254" s="43"/>
    </row>
    <row r="255" spans="1:14" s="42" customFormat="1" outlineLevel="2">
      <c r="A255" s="36" t="s">
        <v>2237</v>
      </c>
      <c r="B255" s="36" t="s">
        <v>1131</v>
      </c>
      <c r="C255" s="36" t="s">
        <v>53</v>
      </c>
      <c r="D255" s="42" t="s">
        <v>2374</v>
      </c>
      <c r="E255" s="38">
        <v>7127</v>
      </c>
      <c r="F255" s="36" t="s">
        <v>2374</v>
      </c>
      <c r="G255" s="36" t="s">
        <v>3417</v>
      </c>
      <c r="H255" s="36" t="s">
        <v>592</v>
      </c>
      <c r="I255" s="39"/>
      <c r="J255" s="40">
        <v>85.170000000158325</v>
      </c>
      <c r="K255" s="40">
        <v>0</v>
      </c>
      <c r="L255" s="40">
        <v>16000</v>
      </c>
      <c r="M255" s="40">
        <f>SUM(J255:L255)</f>
        <v>16085.170000000158</v>
      </c>
      <c r="N255" s="43"/>
    </row>
    <row r="256" spans="1:14" s="42" customFormat="1" ht="15.75" outlineLevel="1">
      <c r="A256" s="36"/>
      <c r="B256" s="36"/>
      <c r="C256" s="50" t="s">
        <v>3497</v>
      </c>
      <c r="E256" s="38"/>
      <c r="F256" s="36"/>
      <c r="G256" s="36"/>
      <c r="H256" s="36"/>
      <c r="I256" s="39"/>
      <c r="J256" s="40">
        <f>SUBTOTAL(9,J254:J255)</f>
        <v>355.17000000015832</v>
      </c>
      <c r="K256" s="40">
        <f>SUBTOTAL(9,K254:K255)</f>
        <v>0</v>
      </c>
      <c r="L256" s="40">
        <f>SUBTOTAL(9,L254:L255)</f>
        <v>16000</v>
      </c>
      <c r="M256" s="40">
        <f>SUBTOTAL(9,M254:M255)</f>
        <v>16355.170000000158</v>
      </c>
      <c r="N256" s="43"/>
    </row>
    <row r="257" spans="1:14" s="42" customFormat="1" outlineLevel="2">
      <c r="A257" s="36" t="s">
        <v>2237</v>
      </c>
      <c r="B257" s="36" t="s">
        <v>27</v>
      </c>
      <c r="C257" s="36" t="s">
        <v>596</v>
      </c>
      <c r="D257" s="42" t="s">
        <v>3496</v>
      </c>
      <c r="E257" s="38">
        <v>7000</v>
      </c>
      <c r="F257" s="36" t="s">
        <v>2236</v>
      </c>
      <c r="G257" s="36" t="s">
        <v>3417</v>
      </c>
      <c r="H257" s="36" t="s">
        <v>561</v>
      </c>
      <c r="I257" s="39"/>
      <c r="J257" s="40">
        <v>-18.5</v>
      </c>
      <c r="K257" s="40">
        <v>207986</v>
      </c>
      <c r="L257" s="40"/>
      <c r="M257" s="40">
        <f>SUM(J257:L257)</f>
        <v>207967.5</v>
      </c>
      <c r="N257" s="43"/>
    </row>
    <row r="258" spans="1:14" s="51" customFormat="1" ht="15.75" outlineLevel="1">
      <c r="A258" s="50"/>
      <c r="B258" s="50"/>
      <c r="C258" s="50" t="s">
        <v>3460</v>
      </c>
      <c r="E258" s="44"/>
      <c r="F258" s="50"/>
      <c r="G258" s="50"/>
      <c r="H258" s="50"/>
      <c r="I258" s="52"/>
      <c r="J258" s="45">
        <f>SUBTOTAL(9,J257:J257)</f>
        <v>-18.5</v>
      </c>
      <c r="K258" s="45">
        <f>SUBTOTAL(9,K257:K257)</f>
        <v>207986</v>
      </c>
      <c r="L258" s="45">
        <f>SUBTOTAL(9,L257:L257)</f>
        <v>0</v>
      </c>
      <c r="M258" s="45">
        <f>SUBTOTAL(9,M257:M257)</f>
        <v>207967.5</v>
      </c>
      <c r="N258" s="53"/>
    </row>
    <row r="259" spans="1:14" s="42" customFormat="1" outlineLevel="2">
      <c r="A259" s="36" t="s">
        <v>2237</v>
      </c>
      <c r="B259" s="36" t="s">
        <v>27</v>
      </c>
      <c r="C259" s="36" t="s">
        <v>53</v>
      </c>
      <c r="D259" s="42" t="s">
        <v>3496</v>
      </c>
      <c r="E259" s="38">
        <v>7000</v>
      </c>
      <c r="F259" s="36" t="s">
        <v>2236</v>
      </c>
      <c r="G259" s="36" t="s">
        <v>3417</v>
      </c>
      <c r="H259" s="36" t="s">
        <v>561</v>
      </c>
      <c r="I259" s="39"/>
      <c r="J259" s="40">
        <v>37592.93</v>
      </c>
      <c r="K259" s="40">
        <v>161136</v>
      </c>
      <c r="L259" s="40"/>
      <c r="M259" s="40">
        <f>SUM(J259:L259)</f>
        <v>198728.93</v>
      </c>
      <c r="N259" s="43"/>
    </row>
    <row r="260" spans="1:14" s="51" customFormat="1" ht="15.75" outlineLevel="1">
      <c r="A260" s="50"/>
      <c r="B260" s="50"/>
      <c r="C260" s="50" t="s">
        <v>3497</v>
      </c>
      <c r="E260" s="44"/>
      <c r="F260" s="50"/>
      <c r="G260" s="50"/>
      <c r="H260" s="50"/>
      <c r="I260" s="52"/>
      <c r="J260" s="45">
        <f>SUBTOTAL(9,J259:J259)</f>
        <v>37592.93</v>
      </c>
      <c r="K260" s="45">
        <f>SUBTOTAL(9,K259:K259)</f>
        <v>161136</v>
      </c>
      <c r="L260" s="45">
        <f>SUBTOTAL(9,L259:L259)</f>
        <v>0</v>
      </c>
      <c r="M260" s="45">
        <f>SUBTOTAL(9,M259:M259)</f>
        <v>198728.93</v>
      </c>
      <c r="N260" s="53"/>
    </row>
    <row r="261" spans="1:14" s="42" customFormat="1" outlineLevel="2">
      <c r="A261" s="36" t="s">
        <v>2237</v>
      </c>
      <c r="B261" s="36" t="s">
        <v>27</v>
      </c>
      <c r="C261" s="36" t="s">
        <v>28</v>
      </c>
      <c r="D261" s="42" t="s">
        <v>3496</v>
      </c>
      <c r="E261" s="38">
        <v>7000</v>
      </c>
      <c r="F261" s="36" t="s">
        <v>2236</v>
      </c>
      <c r="G261" s="36" t="s">
        <v>3417</v>
      </c>
      <c r="H261" s="36"/>
      <c r="I261" s="39"/>
      <c r="J261" s="40"/>
      <c r="K261" s="40">
        <v>581538</v>
      </c>
      <c r="L261" s="40"/>
      <c r="M261" s="40">
        <f>SUM(J261:L261)</f>
        <v>581538</v>
      </c>
      <c r="N261" s="43"/>
    </row>
    <row r="262" spans="1:14" s="42" customFormat="1" outlineLevel="2">
      <c r="A262" s="36" t="s">
        <v>2237</v>
      </c>
      <c r="B262" s="36" t="s">
        <v>27</v>
      </c>
      <c r="C262" s="36" t="s">
        <v>28</v>
      </c>
      <c r="D262" s="42" t="s">
        <v>2374</v>
      </c>
      <c r="E262" s="38">
        <v>7127</v>
      </c>
      <c r="F262" s="36" t="s">
        <v>2374</v>
      </c>
      <c r="G262" s="36" t="s">
        <v>3417</v>
      </c>
      <c r="H262" s="36"/>
      <c r="I262" s="39"/>
      <c r="J262" s="40"/>
      <c r="K262" s="40">
        <v>9262</v>
      </c>
      <c r="L262" s="40"/>
      <c r="M262" s="40">
        <f>SUM(J262:L262)</f>
        <v>9262</v>
      </c>
      <c r="N262" s="43"/>
    </row>
    <row r="263" spans="1:14" s="51" customFormat="1" ht="15.75" outlineLevel="1">
      <c r="A263" s="50"/>
      <c r="B263" s="50"/>
      <c r="C263" s="50" t="s">
        <v>3461</v>
      </c>
      <c r="E263" s="44"/>
      <c r="F263" s="50"/>
      <c r="G263" s="50"/>
      <c r="H263" s="50"/>
      <c r="I263" s="52"/>
      <c r="J263" s="45">
        <f>SUBTOTAL(9,J261:J262)</f>
        <v>0</v>
      </c>
      <c r="K263" s="45">
        <f>SUBTOTAL(9,K261:K262)</f>
        <v>590800</v>
      </c>
      <c r="L263" s="45">
        <f>SUBTOTAL(9,L261:L262)</f>
        <v>0</v>
      </c>
      <c r="M263" s="45">
        <f>SUBTOTAL(9,M261:M262)</f>
        <v>590800</v>
      </c>
      <c r="N263" s="53"/>
    </row>
    <row r="264" spans="1:14" s="42" customFormat="1" outlineLevel="2">
      <c r="A264" s="36" t="s">
        <v>2237</v>
      </c>
      <c r="B264" s="36" t="s">
        <v>213</v>
      </c>
      <c r="C264" s="36" t="s">
        <v>53</v>
      </c>
      <c r="D264" s="42" t="s">
        <v>3496</v>
      </c>
      <c r="E264" s="38">
        <v>7000</v>
      </c>
      <c r="F264" s="36" t="s">
        <v>2236</v>
      </c>
      <c r="G264" s="36" t="s">
        <v>3417</v>
      </c>
      <c r="H264" s="36" t="s">
        <v>561</v>
      </c>
      <c r="I264" s="39"/>
      <c r="J264" s="40">
        <v>-1385.97</v>
      </c>
      <c r="K264" s="40">
        <v>0</v>
      </c>
      <c r="L264" s="40"/>
      <c r="M264" s="40">
        <f>SUM(J264:L264)</f>
        <v>-1385.97</v>
      </c>
      <c r="N264" s="43"/>
    </row>
    <row r="265" spans="1:14" s="51" customFormat="1" ht="15.75" outlineLevel="1">
      <c r="A265" s="50"/>
      <c r="B265" s="50"/>
      <c r="C265" s="50" t="s">
        <v>3497</v>
      </c>
      <c r="E265" s="44"/>
      <c r="F265" s="50"/>
      <c r="G265" s="50"/>
      <c r="H265" s="50"/>
      <c r="I265" s="52"/>
      <c r="J265" s="45">
        <f>SUBTOTAL(9,J264:J264)</f>
        <v>-1385.97</v>
      </c>
      <c r="K265" s="45">
        <f>SUBTOTAL(9,K264:K264)</f>
        <v>0</v>
      </c>
      <c r="L265" s="45">
        <f>SUBTOTAL(9,L264:L264)</f>
        <v>0</v>
      </c>
      <c r="M265" s="45">
        <f>SUBTOTAL(9,M264:M264)</f>
        <v>-1385.97</v>
      </c>
      <c r="N265" s="53"/>
    </row>
    <row r="266" spans="1:14" s="42" customFormat="1" outlineLevel="2">
      <c r="A266" s="36" t="s">
        <v>2237</v>
      </c>
      <c r="B266" s="36" t="s">
        <v>213</v>
      </c>
      <c r="C266" s="36" t="s">
        <v>253</v>
      </c>
      <c r="D266" s="42" t="s">
        <v>2374</v>
      </c>
      <c r="E266" s="38">
        <v>7127</v>
      </c>
      <c r="F266" s="36" t="s">
        <v>2374</v>
      </c>
      <c r="G266" s="36" t="s">
        <v>3417</v>
      </c>
      <c r="H266" s="36"/>
      <c r="I266" s="39"/>
      <c r="J266" s="40"/>
      <c r="K266" s="40">
        <v>125607</v>
      </c>
      <c r="L266" s="40"/>
      <c r="M266" s="40">
        <f>SUM(J266:L266)</f>
        <v>125607</v>
      </c>
      <c r="N266" s="43"/>
    </row>
    <row r="267" spans="1:14" s="51" customFormat="1" ht="15.75" outlineLevel="1">
      <c r="A267" s="50"/>
      <c r="B267" s="50"/>
      <c r="C267" s="50" t="s">
        <v>3468</v>
      </c>
      <c r="E267" s="44"/>
      <c r="F267" s="50"/>
      <c r="G267" s="50"/>
      <c r="H267" s="50"/>
      <c r="I267" s="52"/>
      <c r="J267" s="45">
        <f>SUBTOTAL(9,J266:J266)</f>
        <v>0</v>
      </c>
      <c r="K267" s="45">
        <f>SUBTOTAL(9,K266:K266)</f>
        <v>125607</v>
      </c>
      <c r="L267" s="45">
        <f>SUBTOTAL(9,L266:L266)</f>
        <v>0</v>
      </c>
      <c r="M267" s="45">
        <f>SUBTOTAL(9,M266:M266)</f>
        <v>125607</v>
      </c>
      <c r="N267" s="53"/>
    </row>
    <row r="268" spans="1:14" s="42" customFormat="1" ht="20.25" customHeight="1" outlineLevel="2">
      <c r="A268" s="36" t="s">
        <v>2237</v>
      </c>
      <c r="B268" s="36" t="s">
        <v>213</v>
      </c>
      <c r="C268" s="36" t="s">
        <v>28</v>
      </c>
      <c r="D268" s="42" t="s">
        <v>3496</v>
      </c>
      <c r="E268" s="38">
        <v>7000</v>
      </c>
      <c r="F268" s="36" t="s">
        <v>2236</v>
      </c>
      <c r="G268" s="36" t="s">
        <v>3417</v>
      </c>
      <c r="H268" s="36"/>
      <c r="I268" s="39"/>
      <c r="J268" s="40"/>
      <c r="K268" s="40">
        <v>74285</v>
      </c>
      <c r="L268" s="40"/>
      <c r="M268" s="40">
        <f>SUM(J268:L268)</f>
        <v>74285</v>
      </c>
      <c r="N268" s="43"/>
    </row>
    <row r="269" spans="1:14" s="51" customFormat="1" ht="15.75" outlineLevel="1">
      <c r="A269" s="50"/>
      <c r="B269" s="50"/>
      <c r="C269" s="50" t="s">
        <v>3461</v>
      </c>
      <c r="E269" s="44"/>
      <c r="F269" s="50"/>
      <c r="G269" s="50"/>
      <c r="H269" s="50"/>
      <c r="I269" s="52"/>
      <c r="J269" s="45">
        <f>SUBTOTAL(9,J268:J268)</f>
        <v>0</v>
      </c>
      <c r="K269" s="45">
        <f>SUBTOTAL(9,K268:K268)</f>
        <v>74285</v>
      </c>
      <c r="L269" s="45">
        <f>SUBTOTAL(9,L268:L268)</f>
        <v>0</v>
      </c>
      <c r="M269" s="45">
        <f>SUBTOTAL(9,M268:M268)</f>
        <v>74285</v>
      </c>
      <c r="N269" s="53"/>
    </row>
    <row r="270" spans="1:14" s="51" customFormat="1" ht="31.5">
      <c r="A270" s="50"/>
      <c r="B270" s="50"/>
      <c r="C270" s="50" t="s">
        <v>3366</v>
      </c>
      <c r="E270" s="44"/>
      <c r="F270" s="50"/>
      <c r="G270" s="50"/>
      <c r="H270" s="50"/>
      <c r="I270" s="52"/>
      <c r="J270" s="45">
        <f t="shared" ref="J270:L270" si="11">SUBTOTAL(9,J251:J268)</f>
        <v>36543.630000000157</v>
      </c>
      <c r="K270" s="45">
        <f t="shared" si="11"/>
        <v>1235243</v>
      </c>
      <c r="L270" s="45">
        <f t="shared" si="11"/>
        <v>480734</v>
      </c>
      <c r="M270" s="46">
        <f>SUBTOTAL(9,M251:M268)</f>
        <v>1752520.6300000001</v>
      </c>
      <c r="N270" s="53"/>
    </row>
    <row r="271" spans="1:14" s="51" customFormat="1" ht="31.5" outlineLevel="1">
      <c r="A271" s="50"/>
      <c r="B271" s="50" t="s">
        <v>3469</v>
      </c>
      <c r="C271" s="50"/>
      <c r="E271" s="44"/>
      <c r="F271" s="50"/>
      <c r="G271" s="50"/>
      <c r="H271" s="50"/>
      <c r="I271" s="52"/>
      <c r="J271" s="45">
        <f>SUBTOTAL(9,J264:J268)</f>
        <v>-1385.97</v>
      </c>
      <c r="K271" s="45">
        <f>SUBTOTAL(9,K264:K268)</f>
        <v>199892</v>
      </c>
      <c r="L271" s="45">
        <f>SUBTOTAL(9,L264:L268)</f>
        <v>0</v>
      </c>
      <c r="M271" s="45">
        <f>SUBTOTAL(9,M264:M268)</f>
        <v>198506.03</v>
      </c>
      <c r="N271" s="53"/>
    </row>
    <row r="272" spans="1:14" s="51" customFormat="1" ht="31.5">
      <c r="A272" s="50"/>
      <c r="B272" s="50" t="s">
        <v>3366</v>
      </c>
      <c r="C272" s="50"/>
      <c r="E272" s="44"/>
      <c r="F272" s="50"/>
      <c r="G272" s="50"/>
      <c r="H272" s="50"/>
      <c r="I272" s="52"/>
      <c r="J272" s="45">
        <f>SUBTOTAL(9,J251:J268)</f>
        <v>36543.630000000157</v>
      </c>
      <c r="K272" s="45">
        <f>SUBTOTAL(9,K251:K268)</f>
        <v>1235243</v>
      </c>
      <c r="L272" s="45">
        <f>SUBTOTAL(9,L251:L268)</f>
        <v>480734</v>
      </c>
      <c r="M272" s="45">
        <f>SUBTOTAL(9,M251:M268)</f>
        <v>1752520.6300000001</v>
      </c>
      <c r="N272" s="53"/>
    </row>
    <row r="273" spans="1:23" s="51" customFormat="1" ht="15.75" outlineLevel="1">
      <c r="A273" s="69"/>
      <c r="B273" s="70"/>
      <c r="C273" s="70"/>
      <c r="D273" s="70"/>
      <c r="E273" s="70"/>
      <c r="F273" s="70"/>
      <c r="G273" s="69"/>
      <c r="H273" s="70"/>
      <c r="I273" s="59"/>
      <c r="J273" s="71"/>
      <c r="K273" s="71"/>
      <c r="L273" s="71"/>
      <c r="M273" s="71"/>
      <c r="N273" s="72"/>
      <c r="O273" s="73"/>
      <c r="P273" s="73"/>
      <c r="Q273" s="73"/>
      <c r="R273" s="73"/>
      <c r="S273" s="73"/>
      <c r="T273" s="73"/>
      <c r="U273" s="73"/>
      <c r="V273" s="73"/>
      <c r="W273" s="73"/>
    </row>
    <row r="274" spans="1:23" s="51" customFormat="1" ht="15.75" outlineLevel="1">
      <c r="A274" s="69" t="s">
        <v>3366</v>
      </c>
      <c r="B274" s="70"/>
      <c r="C274" s="70"/>
      <c r="D274" s="70"/>
      <c r="E274" s="70"/>
      <c r="F274" s="70"/>
      <c r="G274" s="69"/>
      <c r="H274" s="70"/>
      <c r="I274" s="59"/>
      <c r="J274" s="71">
        <f>SUBTOTAL(9,J7:J273)</f>
        <v>14004774.22288</v>
      </c>
      <c r="K274" s="71">
        <f>SUBTOTAL(9,K7:K273)</f>
        <v>24672374.019000001</v>
      </c>
      <c r="L274" s="71">
        <f>SUBTOTAL(9,L7:L273)</f>
        <v>69709056.584000006</v>
      </c>
      <c r="M274" s="71">
        <f>SUBTOTAL(9,M7:M273)</f>
        <v>108386204.82588002</v>
      </c>
      <c r="N274" s="72"/>
      <c r="O274" s="73"/>
      <c r="P274" s="73"/>
      <c r="Q274" s="73"/>
      <c r="R274" s="73"/>
      <c r="S274" s="73"/>
      <c r="T274" s="73"/>
      <c r="U274" s="73"/>
      <c r="V274" s="73"/>
      <c r="W274" s="73"/>
    </row>
    <row r="275" spans="1:23" s="42" customFormat="1">
      <c r="A275" s="31"/>
      <c r="B275" s="32"/>
      <c r="C275" s="32"/>
      <c r="D275" s="32"/>
      <c r="E275" s="32"/>
      <c r="F275" s="32"/>
      <c r="G275" s="31"/>
      <c r="H275" s="32"/>
      <c r="I275" s="21"/>
      <c r="J275" s="33"/>
      <c r="K275" s="33"/>
      <c r="L275" s="33"/>
      <c r="M275" s="74" t="s">
        <v>3498</v>
      </c>
      <c r="O275" s="35"/>
      <c r="P275" s="35"/>
      <c r="Q275" s="35"/>
      <c r="R275" s="35"/>
      <c r="S275" s="35"/>
      <c r="T275" s="35"/>
      <c r="U275" s="35"/>
      <c r="V275" s="35"/>
      <c r="W275" s="35"/>
    </row>
    <row r="276" spans="1:23" s="37" customFormat="1" ht="15.75" thickBot="1">
      <c r="A276" s="75"/>
      <c r="B276" s="75"/>
      <c r="C276" s="75"/>
      <c r="D276" s="76"/>
      <c r="E276" s="75"/>
      <c r="F276" s="75"/>
      <c r="G276" s="75"/>
      <c r="H276" s="75"/>
      <c r="I276" s="77"/>
      <c r="J276" s="78"/>
      <c r="K276" s="78"/>
      <c r="L276" s="78"/>
      <c r="M276" s="78"/>
      <c r="N276" s="41"/>
    </row>
    <row r="277" spans="1:23" s="56" customFormat="1" ht="15.75">
      <c r="B277" s="50"/>
      <c r="C277" s="50"/>
      <c r="E277" s="50"/>
      <c r="F277" s="50"/>
      <c r="G277" s="50"/>
      <c r="H277" s="50"/>
      <c r="I277" s="52"/>
      <c r="J277" s="45">
        <f>J274</f>
        <v>14004774.22288</v>
      </c>
      <c r="K277" s="45">
        <f>K274</f>
        <v>24672374.019000001</v>
      </c>
      <c r="L277" s="45">
        <f>L274</f>
        <v>69709056.584000006</v>
      </c>
      <c r="M277" s="45">
        <f>M274</f>
        <v>108386204.82588002</v>
      </c>
    </row>
    <row r="278" spans="1:23" s="56" customFormat="1" ht="15.75">
      <c r="B278" s="50"/>
      <c r="C278" s="50"/>
      <c r="E278" s="50"/>
      <c r="F278" s="50"/>
      <c r="G278" s="50"/>
      <c r="H278" s="50"/>
      <c r="I278" s="52"/>
      <c r="J278" s="45"/>
      <c r="K278" s="45"/>
      <c r="L278" s="45"/>
      <c r="M278" s="45"/>
    </row>
    <row r="279" spans="1:23" s="37" customFormat="1" ht="47.25">
      <c r="A279" s="79" t="s">
        <v>3499</v>
      </c>
      <c r="B279" s="36"/>
      <c r="C279" s="36"/>
      <c r="F279" s="36"/>
      <c r="G279" s="36"/>
      <c r="H279" s="36"/>
      <c r="I279" s="39"/>
      <c r="J279" s="40"/>
      <c r="K279" s="40"/>
      <c r="L279" s="40"/>
      <c r="M279" s="45"/>
      <c r="N279" s="80" t="s">
        <v>3500</v>
      </c>
    </row>
    <row r="280" spans="1:23" s="37" customFormat="1">
      <c r="A280" s="23" t="s">
        <v>34</v>
      </c>
      <c r="B280" s="36" t="s">
        <v>27</v>
      </c>
      <c r="C280" s="36" t="s">
        <v>596</v>
      </c>
      <c r="D280" s="37" t="s">
        <v>3382</v>
      </c>
      <c r="E280" s="38">
        <v>1002</v>
      </c>
      <c r="F280" s="36" t="s">
        <v>437</v>
      </c>
      <c r="G280" s="36" t="s">
        <v>3383</v>
      </c>
      <c r="H280" s="36" t="s">
        <v>35</v>
      </c>
      <c r="I280" s="39"/>
      <c r="J280" s="40">
        <f>J301*$N$280</f>
        <v>63444.075830000002</v>
      </c>
      <c r="K280" s="40">
        <f t="shared" ref="K280:L280" si="12">K301*$N$280</f>
        <v>21217.52</v>
      </c>
      <c r="L280" s="40">
        <f t="shared" si="12"/>
        <v>22327.977000000003</v>
      </c>
      <c r="M280" s="40">
        <f>M301*$N$280</f>
        <v>106989.57283</v>
      </c>
      <c r="N280" s="81">
        <f>1-N301</f>
        <v>0.78700000000000003</v>
      </c>
    </row>
    <row r="281" spans="1:23" s="37" customFormat="1">
      <c r="A281" s="23" t="s">
        <v>34</v>
      </c>
      <c r="B281" s="36" t="s">
        <v>27</v>
      </c>
      <c r="C281" s="36" t="s">
        <v>596</v>
      </c>
      <c r="D281" s="37" t="s">
        <v>3382</v>
      </c>
      <c r="E281" s="38">
        <v>1003</v>
      </c>
      <c r="F281" s="36" t="s">
        <v>445</v>
      </c>
      <c r="G281" s="36" t="s">
        <v>3383</v>
      </c>
      <c r="H281" s="36" t="s">
        <v>35</v>
      </c>
      <c r="I281" s="39"/>
      <c r="J281" s="40">
        <f>J302*$N$281</f>
        <v>93580.86321000001</v>
      </c>
      <c r="K281" s="40">
        <f>K302*$N$281</f>
        <v>34503.525000000001</v>
      </c>
      <c r="L281" s="40">
        <f>L302*$N$281</f>
        <v>82172.511000000013</v>
      </c>
      <c r="M281" s="40">
        <f>M302*$N$281</f>
        <v>210256.89921</v>
      </c>
      <c r="N281" s="81">
        <v>0.17100000000000001</v>
      </c>
    </row>
    <row r="282" spans="1:23" s="37" customFormat="1">
      <c r="A282" s="23" t="s">
        <v>216</v>
      </c>
      <c r="B282" s="36" t="s">
        <v>213</v>
      </c>
      <c r="C282" s="36" t="s">
        <v>1122</v>
      </c>
      <c r="D282" s="37" t="s">
        <v>3382</v>
      </c>
      <c r="E282" s="38">
        <v>1050</v>
      </c>
      <c r="F282" s="36" t="s">
        <v>571</v>
      </c>
      <c r="G282" s="36" t="s">
        <v>3383</v>
      </c>
      <c r="H282" s="36" t="s">
        <v>35</v>
      </c>
      <c r="I282" s="39"/>
      <c r="J282" s="40">
        <f>J303*$N$282</f>
        <v>51045.474479999997</v>
      </c>
      <c r="K282" s="40">
        <f t="shared" ref="K282:M282" si="13">K303*$N$282</f>
        <v>15333.536</v>
      </c>
      <c r="L282" s="40">
        <f t="shared" si="13"/>
        <v>41514.263999999996</v>
      </c>
      <c r="M282" s="40">
        <f t="shared" si="13"/>
        <v>107893.27448000001</v>
      </c>
      <c r="N282" s="81">
        <v>0.42399999999999999</v>
      </c>
    </row>
    <row r="283" spans="1:23" s="37" customFormat="1">
      <c r="A283" s="23" t="s">
        <v>216</v>
      </c>
      <c r="B283" s="36" t="s">
        <v>213</v>
      </c>
      <c r="C283" s="36" t="s">
        <v>1122</v>
      </c>
      <c r="D283" s="37" t="s">
        <v>3382</v>
      </c>
      <c r="E283" s="38">
        <v>1051</v>
      </c>
      <c r="F283" s="36" t="s">
        <v>579</v>
      </c>
      <c r="G283" s="36" t="s">
        <v>3383</v>
      </c>
      <c r="H283" s="36" t="s">
        <v>35</v>
      </c>
      <c r="I283" s="39"/>
      <c r="J283" s="40">
        <f>J304*$N$283</f>
        <v>18566.714079999998</v>
      </c>
      <c r="K283" s="40">
        <f t="shared" ref="K283:M283" si="14">K304*$N$283</f>
        <v>5763.4319999999998</v>
      </c>
      <c r="L283" s="40">
        <f t="shared" si="14"/>
        <v>10806.487999999999</v>
      </c>
      <c r="M283" s="40">
        <f t="shared" si="14"/>
        <v>35136.634079999996</v>
      </c>
      <c r="N283" s="81">
        <v>0.42399999999999999</v>
      </c>
    </row>
    <row r="284" spans="1:23" s="37" customFormat="1">
      <c r="A284" s="23" t="s">
        <v>216</v>
      </c>
      <c r="B284" s="36" t="s">
        <v>213</v>
      </c>
      <c r="C284" s="36" t="s">
        <v>1122</v>
      </c>
      <c r="D284" s="37" t="s">
        <v>3382</v>
      </c>
      <c r="E284" s="38">
        <v>1053</v>
      </c>
      <c r="F284" s="36" t="s">
        <v>584</v>
      </c>
      <c r="G284" s="36" t="s">
        <v>3383</v>
      </c>
      <c r="H284" s="36" t="s">
        <v>35</v>
      </c>
      <c r="I284" s="39"/>
      <c r="J284" s="40">
        <f>J305*$N$284</f>
        <v>20831.535520000001</v>
      </c>
      <c r="K284" s="40">
        <f t="shared" ref="K284:M284" si="15">K305*$N$284</f>
        <v>10575.407999999999</v>
      </c>
      <c r="L284" s="40">
        <f t="shared" si="15"/>
        <v>22164.175999999999</v>
      </c>
      <c r="M284" s="40">
        <f t="shared" si="15"/>
        <v>53571.11952</v>
      </c>
      <c r="N284" s="81">
        <v>0.42399999999999999</v>
      </c>
    </row>
    <row r="285" spans="1:23" s="37" customFormat="1" ht="15.75">
      <c r="A285" s="36"/>
      <c r="B285" s="36"/>
      <c r="C285" s="36"/>
      <c r="E285" s="36"/>
      <c r="F285" s="36"/>
      <c r="G285" s="36"/>
      <c r="H285" s="36"/>
      <c r="I285" s="39"/>
      <c r="J285" s="45">
        <f>SUM(J280:J284)</f>
        <v>247468.66312000004</v>
      </c>
      <c r="K285" s="45">
        <f>SUM(K280:K284)</f>
        <v>87393.421000000002</v>
      </c>
      <c r="L285" s="45">
        <f t="shared" ref="L285:M285" si="16">SUM(L280:L284)</f>
        <v>178985.41600000003</v>
      </c>
      <c r="M285" s="45">
        <f t="shared" si="16"/>
        <v>513847.50012000004</v>
      </c>
      <c r="N285" s="41"/>
    </row>
    <row r="286" spans="1:23" s="37" customFormat="1">
      <c r="A286" s="36"/>
      <c r="B286" s="36"/>
      <c r="C286" s="36"/>
      <c r="E286" s="36"/>
      <c r="F286" s="36"/>
      <c r="G286" s="36"/>
      <c r="H286" s="36"/>
      <c r="I286" s="39"/>
      <c r="J286" s="40"/>
      <c r="K286" s="40"/>
      <c r="L286" s="40"/>
      <c r="M286" s="40"/>
      <c r="N286" s="41"/>
    </row>
    <row r="287" spans="1:23" s="37" customFormat="1" ht="15.75">
      <c r="A287" s="36"/>
      <c r="B287" s="36"/>
      <c r="C287" s="36"/>
      <c r="E287" s="36"/>
      <c r="F287" s="50" t="s">
        <v>3501</v>
      </c>
      <c r="G287" s="36"/>
      <c r="H287" s="36"/>
      <c r="I287" s="39"/>
      <c r="K287" s="42"/>
      <c r="N287" s="41"/>
    </row>
    <row r="288" spans="1:23" s="37" customFormat="1" ht="15.75">
      <c r="A288" s="79" t="s">
        <v>3502</v>
      </c>
      <c r="B288" s="36"/>
      <c r="C288" s="36"/>
      <c r="E288" s="79"/>
      <c r="F288" s="36"/>
      <c r="G288" s="36"/>
      <c r="H288" s="36"/>
      <c r="I288" s="39"/>
      <c r="J288" s="40"/>
      <c r="K288" s="40"/>
      <c r="L288" s="40"/>
      <c r="M288" s="40"/>
      <c r="N288" s="41"/>
    </row>
    <row r="289" spans="1:23" s="35" customFormat="1">
      <c r="A289" s="23" t="s">
        <v>34</v>
      </c>
      <c r="B289" s="36" t="s">
        <v>27</v>
      </c>
      <c r="C289" s="36" t="s">
        <v>596</v>
      </c>
      <c r="D289" s="37" t="s">
        <v>3382</v>
      </c>
      <c r="E289" s="38">
        <v>1000</v>
      </c>
      <c r="F289" s="36" t="s">
        <v>33</v>
      </c>
      <c r="G289" s="36" t="s">
        <v>3383</v>
      </c>
      <c r="H289" s="36" t="s">
        <v>35</v>
      </c>
      <c r="I289" s="39"/>
      <c r="J289" s="40">
        <v>1650482.8599999992</v>
      </c>
      <c r="K289" s="40">
        <v>1290557.31</v>
      </c>
      <c r="L289" s="40">
        <v>884402</v>
      </c>
      <c r="M289" s="40">
        <f t="shared" ref="M289:M305" si="17">SUM(J289:L289)</f>
        <v>3825442.169999999</v>
      </c>
      <c r="N289" s="41"/>
      <c r="O289" s="37"/>
      <c r="P289" s="37"/>
      <c r="Q289" s="37"/>
      <c r="R289" s="37"/>
      <c r="S289" s="37"/>
      <c r="T289" s="37"/>
      <c r="U289" s="37"/>
      <c r="V289" s="37"/>
      <c r="W289" s="37"/>
    </row>
    <row r="290" spans="1:23" s="37" customFormat="1">
      <c r="A290" s="23" t="s">
        <v>216</v>
      </c>
      <c r="B290" s="36" t="s">
        <v>213</v>
      </c>
      <c r="C290" s="36" t="s">
        <v>1122</v>
      </c>
      <c r="D290" s="37" t="s">
        <v>3382</v>
      </c>
      <c r="E290" s="38">
        <v>1001</v>
      </c>
      <c r="F290" s="36" t="s">
        <v>215</v>
      </c>
      <c r="G290" s="36" t="s">
        <v>3383</v>
      </c>
      <c r="H290" s="36" t="s">
        <v>35</v>
      </c>
      <c r="I290" s="39"/>
      <c r="J290" s="40">
        <v>1342303.26</v>
      </c>
      <c r="K290" s="40">
        <v>1079662.4799999997</v>
      </c>
      <c r="L290" s="40">
        <v>961699</v>
      </c>
      <c r="M290" s="40">
        <f t="shared" si="17"/>
        <v>3383664.7399999998</v>
      </c>
      <c r="N290" s="41"/>
    </row>
    <row r="291" spans="1:23" s="37" customFormat="1">
      <c r="A291" s="23" t="s">
        <v>34</v>
      </c>
      <c r="B291" s="36" t="s">
        <v>27</v>
      </c>
      <c r="C291" s="36" t="s">
        <v>596</v>
      </c>
      <c r="D291" s="37" t="s">
        <v>3382</v>
      </c>
      <c r="E291" s="38">
        <v>1004</v>
      </c>
      <c r="F291" s="36" t="s">
        <v>452</v>
      </c>
      <c r="G291" s="36" t="s">
        <v>3383</v>
      </c>
      <c r="H291" s="36" t="s">
        <v>35</v>
      </c>
      <c r="I291" s="39"/>
      <c r="J291" s="40">
        <v>83617.47</v>
      </c>
      <c r="K291" s="40">
        <v>109917.07</v>
      </c>
      <c r="L291" s="40">
        <v>63769</v>
      </c>
      <c r="M291" s="40">
        <f t="shared" si="17"/>
        <v>257303.54</v>
      </c>
      <c r="N291" s="41"/>
    </row>
    <row r="292" spans="1:23" s="37" customFormat="1">
      <c r="A292" s="23" t="s">
        <v>34</v>
      </c>
      <c r="B292" s="36" t="s">
        <v>27</v>
      </c>
      <c r="C292" s="36" t="s">
        <v>596</v>
      </c>
      <c r="D292" s="37" t="s">
        <v>3382</v>
      </c>
      <c r="E292" s="38">
        <v>1005</v>
      </c>
      <c r="F292" s="36" t="s">
        <v>510</v>
      </c>
      <c r="G292" s="36" t="s">
        <v>3383</v>
      </c>
      <c r="H292" s="36" t="s">
        <v>35</v>
      </c>
      <c r="I292" s="39"/>
      <c r="J292" s="40">
        <v>37351.22</v>
      </c>
      <c r="K292" s="40">
        <v>48645.110000000008</v>
      </c>
      <c r="L292" s="40">
        <v>46854</v>
      </c>
      <c r="M292" s="40">
        <f t="shared" si="17"/>
        <v>132850.33000000002</v>
      </c>
      <c r="N292" s="41"/>
    </row>
    <row r="293" spans="1:23" s="37" customFormat="1">
      <c r="A293" s="23" t="s">
        <v>34</v>
      </c>
      <c r="B293" s="36" t="s">
        <v>27</v>
      </c>
      <c r="C293" s="36" t="s">
        <v>28</v>
      </c>
      <c r="D293" s="37" t="s">
        <v>3382</v>
      </c>
      <c r="E293" s="38">
        <v>1009</v>
      </c>
      <c r="F293" s="36" t="s">
        <v>566</v>
      </c>
      <c r="G293" s="36" t="s">
        <v>3383</v>
      </c>
      <c r="H293" s="36" t="s">
        <v>35</v>
      </c>
      <c r="I293" s="39"/>
      <c r="J293" s="40">
        <v>0</v>
      </c>
      <c r="K293" s="40">
        <v>0</v>
      </c>
      <c r="L293" s="40">
        <v>66750</v>
      </c>
      <c r="M293" s="40">
        <f t="shared" si="17"/>
        <v>66750</v>
      </c>
      <c r="N293" s="41"/>
    </row>
    <row r="294" spans="1:23" s="37" customFormat="1" ht="15.75">
      <c r="A294" s="23"/>
      <c r="B294" s="36"/>
      <c r="C294" s="36"/>
      <c r="E294" s="38"/>
      <c r="F294" s="36"/>
      <c r="G294" s="36"/>
      <c r="H294" s="36"/>
      <c r="I294" s="39"/>
      <c r="J294" s="45">
        <f>SUM(J289:J293)</f>
        <v>3113754.8099999996</v>
      </c>
      <c r="K294" s="45">
        <f>SUM(K289:K293)</f>
        <v>2528781.9699999997</v>
      </c>
      <c r="L294" s="45">
        <f t="shared" ref="L294:M294" si="18">SUM(L289:L293)</f>
        <v>2023474</v>
      </c>
      <c r="M294" s="45">
        <f t="shared" si="18"/>
        <v>7666010.7799999984</v>
      </c>
      <c r="N294" s="41"/>
    </row>
    <row r="295" spans="1:23" s="37" customFormat="1" ht="15.75">
      <c r="A295" s="23"/>
      <c r="B295" s="36"/>
      <c r="C295" s="36"/>
      <c r="E295" s="38"/>
      <c r="F295" s="36"/>
      <c r="G295" s="36"/>
      <c r="H295" s="36"/>
      <c r="I295" s="39"/>
      <c r="J295" s="45"/>
      <c r="K295" s="45"/>
      <c r="L295" s="45"/>
      <c r="M295" s="45"/>
      <c r="N295" s="41"/>
    </row>
    <row r="296" spans="1:23" s="37" customFormat="1" ht="16.5" thickBot="1">
      <c r="A296" s="23"/>
      <c r="B296" s="36"/>
      <c r="C296" s="36"/>
      <c r="D296" s="56" t="s">
        <v>3503</v>
      </c>
      <c r="E296" s="38"/>
      <c r="F296" s="36"/>
      <c r="G296" s="36"/>
      <c r="H296" s="36"/>
      <c r="I296" s="39"/>
      <c r="J296" s="82">
        <f>J294+J285+J277</f>
        <v>17365997.695999999</v>
      </c>
      <c r="K296" s="82">
        <f t="shared" ref="K296:M296" si="19">K294+K285+K277</f>
        <v>27288549.41</v>
      </c>
      <c r="L296" s="82">
        <f t="shared" si="19"/>
        <v>71911516</v>
      </c>
      <c r="M296" s="82">
        <f t="shared" si="19"/>
        <v>116566063.10600002</v>
      </c>
      <c r="N296" s="41"/>
    </row>
    <row r="297" spans="1:23" s="37" customFormat="1">
      <c r="A297" s="23"/>
      <c r="B297" s="36"/>
      <c r="C297" s="36"/>
      <c r="E297" s="38"/>
      <c r="F297" s="36"/>
      <c r="G297" s="36"/>
      <c r="H297" s="36" t="s">
        <v>3369</v>
      </c>
      <c r="I297" s="39"/>
      <c r="J297" s="40"/>
      <c r="K297" s="40"/>
      <c r="L297" s="40"/>
      <c r="M297" s="40"/>
      <c r="N297" s="83"/>
    </row>
    <row r="298" spans="1:23" s="37" customFormat="1">
      <c r="A298" s="23"/>
      <c r="B298" s="36"/>
      <c r="C298" s="36"/>
      <c r="E298" s="38"/>
      <c r="F298" s="36"/>
      <c r="G298" s="36"/>
      <c r="H298" s="36" t="s">
        <v>3368</v>
      </c>
      <c r="I298" s="39"/>
      <c r="J298" s="40"/>
      <c r="K298" s="40"/>
      <c r="L298" s="40"/>
      <c r="M298" s="40"/>
      <c r="N298" s="41"/>
    </row>
    <row r="299" spans="1:23" s="37" customFormat="1">
      <c r="A299" s="23"/>
      <c r="B299" s="36"/>
      <c r="C299" s="36"/>
      <c r="E299" s="38"/>
      <c r="F299" s="36"/>
      <c r="G299" s="36"/>
      <c r="H299" s="36"/>
      <c r="I299" s="39"/>
      <c r="K299" s="40"/>
      <c r="L299" s="40"/>
      <c r="M299" s="40"/>
      <c r="N299" s="41"/>
    </row>
    <row r="300" spans="1:23" s="37" customFormat="1" ht="15.75">
      <c r="A300" s="60" t="s">
        <v>3504</v>
      </c>
      <c r="B300" s="36"/>
      <c r="C300" s="36"/>
      <c r="E300" s="38"/>
      <c r="F300" s="36"/>
      <c r="G300" s="36"/>
      <c r="H300" s="36"/>
      <c r="I300" s="39"/>
      <c r="J300" s="40"/>
      <c r="K300" s="40"/>
      <c r="L300" s="40"/>
      <c r="M300" s="40"/>
      <c r="N300" s="41"/>
    </row>
    <row r="301" spans="1:23" s="37" customFormat="1">
      <c r="A301" s="23" t="s">
        <v>34</v>
      </c>
      <c r="B301" s="36" t="s">
        <v>27</v>
      </c>
      <c r="C301" s="36" t="s">
        <v>596</v>
      </c>
      <c r="D301" s="37" t="s">
        <v>3382</v>
      </c>
      <c r="E301" s="38">
        <v>1002</v>
      </c>
      <c r="F301" s="36" t="s">
        <v>437</v>
      </c>
      <c r="G301" s="36" t="s">
        <v>3383</v>
      </c>
      <c r="H301" s="36" t="s">
        <v>35</v>
      </c>
      <c r="I301" s="39"/>
      <c r="J301" s="40">
        <v>80615.09</v>
      </c>
      <c r="K301" s="40">
        <v>26960</v>
      </c>
      <c r="L301" s="40">
        <v>28371</v>
      </c>
      <c r="M301" s="40">
        <f>SUM(J301:L301)</f>
        <v>135946.09</v>
      </c>
      <c r="N301" s="81">
        <v>0.21299999999999999</v>
      </c>
    </row>
    <row r="302" spans="1:23" s="37" customFormat="1">
      <c r="A302" s="23" t="s">
        <v>34</v>
      </c>
      <c r="B302" s="36" t="s">
        <v>27</v>
      </c>
      <c r="C302" s="36" t="s">
        <v>596</v>
      </c>
      <c r="D302" s="37" t="s">
        <v>3382</v>
      </c>
      <c r="E302" s="38">
        <v>1003</v>
      </c>
      <c r="F302" s="36" t="s">
        <v>445</v>
      </c>
      <c r="G302" s="36" t="s">
        <v>3383</v>
      </c>
      <c r="H302" s="36" t="s">
        <v>35</v>
      </c>
      <c r="I302" s="39"/>
      <c r="J302" s="40">
        <v>547256.51</v>
      </c>
      <c r="K302" s="40">
        <v>201775</v>
      </c>
      <c r="L302" s="40">
        <v>480541</v>
      </c>
      <c r="M302" s="40">
        <f>SUM(J302:L302)</f>
        <v>1229572.51</v>
      </c>
      <c r="N302" s="81">
        <v>0.82899999999999996</v>
      </c>
    </row>
    <row r="303" spans="1:23" s="37" customFormat="1">
      <c r="A303" s="23" t="s">
        <v>216</v>
      </c>
      <c r="B303" s="36" t="s">
        <v>213</v>
      </c>
      <c r="C303" s="36" t="s">
        <v>1122</v>
      </c>
      <c r="D303" s="37" t="s">
        <v>3382</v>
      </c>
      <c r="E303" s="38">
        <v>1050</v>
      </c>
      <c r="F303" s="36" t="s">
        <v>571</v>
      </c>
      <c r="G303" s="36" t="s">
        <v>3383</v>
      </c>
      <c r="H303" s="36" t="s">
        <v>35</v>
      </c>
      <c r="I303" s="39"/>
      <c r="J303" s="40">
        <v>120390.27</v>
      </c>
      <c r="K303" s="40">
        <v>36164</v>
      </c>
      <c r="L303" s="40">
        <v>97911</v>
      </c>
      <c r="M303" s="40">
        <f t="shared" si="17"/>
        <v>254465.27000000002</v>
      </c>
      <c r="N303" s="81">
        <v>0.57599999999999996</v>
      </c>
    </row>
    <row r="304" spans="1:23" s="37" customFormat="1">
      <c r="A304" s="23" t="s">
        <v>216</v>
      </c>
      <c r="B304" s="36" t="s">
        <v>213</v>
      </c>
      <c r="C304" s="36" t="s">
        <v>1122</v>
      </c>
      <c r="D304" s="37" t="s">
        <v>3382</v>
      </c>
      <c r="E304" s="38">
        <v>1051</v>
      </c>
      <c r="F304" s="36" t="s">
        <v>579</v>
      </c>
      <c r="G304" s="36" t="s">
        <v>3383</v>
      </c>
      <c r="H304" s="36" t="s">
        <v>35</v>
      </c>
      <c r="I304" s="39"/>
      <c r="J304" s="40">
        <v>43789.42</v>
      </c>
      <c r="K304" s="40">
        <v>13593</v>
      </c>
      <c r="L304" s="40">
        <v>25487</v>
      </c>
      <c r="M304" s="40">
        <f t="shared" si="17"/>
        <v>82869.42</v>
      </c>
      <c r="N304" s="81">
        <v>0.57599999999999996</v>
      </c>
    </row>
    <row r="305" spans="1:15" s="37" customFormat="1">
      <c r="A305" s="23" t="s">
        <v>216</v>
      </c>
      <c r="B305" s="36" t="s">
        <v>213</v>
      </c>
      <c r="C305" s="36" t="s">
        <v>1122</v>
      </c>
      <c r="D305" s="37" t="s">
        <v>3382</v>
      </c>
      <c r="E305" s="38">
        <v>1053</v>
      </c>
      <c r="F305" s="36" t="s">
        <v>584</v>
      </c>
      <c r="G305" s="36" t="s">
        <v>3383</v>
      </c>
      <c r="H305" s="36" t="s">
        <v>35</v>
      </c>
      <c r="I305" s="39"/>
      <c r="J305" s="40">
        <v>49130.98</v>
      </c>
      <c r="K305" s="40">
        <v>24942</v>
      </c>
      <c r="L305" s="40">
        <v>52274</v>
      </c>
      <c r="M305" s="40">
        <f t="shared" si="17"/>
        <v>126346.98000000001</v>
      </c>
      <c r="N305" s="81">
        <v>0.57599999999999996</v>
      </c>
    </row>
    <row r="306" spans="1:15" s="37" customFormat="1">
      <c r="A306" s="36"/>
      <c r="B306" s="36"/>
      <c r="C306" s="36"/>
      <c r="E306" s="36"/>
      <c r="F306" s="36"/>
      <c r="G306" s="36"/>
      <c r="H306" s="36"/>
      <c r="I306" s="39"/>
      <c r="J306" s="40"/>
      <c r="K306" s="40"/>
      <c r="L306" s="40"/>
      <c r="M306" s="40"/>
      <c r="N306" s="33"/>
      <c r="O306" s="84"/>
    </row>
    <row r="307" spans="1:15" s="37" customFormat="1">
      <c r="A307" s="36"/>
      <c r="B307" s="36"/>
      <c r="C307" s="36"/>
      <c r="E307" s="36"/>
      <c r="F307" s="36"/>
      <c r="G307" s="36"/>
      <c r="H307" s="36"/>
      <c r="I307" s="39"/>
      <c r="J307" s="40"/>
      <c r="K307" s="40"/>
      <c r="L307" s="40"/>
      <c r="M307" s="40"/>
      <c r="N307" s="85"/>
    </row>
    <row r="308" spans="1:15" s="37" customFormat="1">
      <c r="A308" s="36"/>
      <c r="B308" s="36"/>
      <c r="C308" s="36"/>
      <c r="E308" s="36"/>
      <c r="F308" s="36"/>
      <c r="G308" s="36"/>
      <c r="H308" s="36"/>
      <c r="I308" s="39"/>
      <c r="J308" s="40"/>
      <c r="K308" s="40"/>
      <c r="L308" s="40"/>
      <c r="M308" s="40"/>
      <c r="N308" s="85"/>
    </row>
    <row r="309" spans="1:15" s="37" customFormat="1">
      <c r="A309" s="36"/>
      <c r="B309" s="36"/>
      <c r="C309" s="36"/>
      <c r="E309" s="36"/>
      <c r="F309" s="36"/>
      <c r="G309" s="36"/>
      <c r="H309" s="36"/>
      <c r="I309" s="39"/>
      <c r="J309" s="40"/>
      <c r="K309" s="40"/>
      <c r="L309" s="40"/>
      <c r="M309" s="40"/>
      <c r="N309" s="85"/>
    </row>
    <row r="310" spans="1:15" s="37" customFormat="1">
      <c r="A310" s="36" t="s">
        <v>3505</v>
      </c>
      <c r="B310" s="36"/>
      <c r="C310" s="36"/>
      <c r="E310" s="36"/>
      <c r="F310" s="36"/>
      <c r="G310" s="36"/>
      <c r="H310" s="36"/>
      <c r="I310" s="39"/>
      <c r="J310" s="40"/>
      <c r="K310" s="40"/>
      <c r="L310" s="40"/>
      <c r="M310" s="40"/>
      <c r="N310" s="85"/>
    </row>
    <row r="311" spans="1:15" s="42" customFormat="1">
      <c r="A311" s="36" t="s">
        <v>608</v>
      </c>
      <c r="B311" s="36" t="s">
        <v>27</v>
      </c>
      <c r="C311" s="36" t="s">
        <v>596</v>
      </c>
      <c r="E311" s="38">
        <v>2070</v>
      </c>
      <c r="F311" s="42" t="s">
        <v>1027</v>
      </c>
      <c r="G311" s="36" t="s">
        <v>3385</v>
      </c>
      <c r="H311" s="36" t="s">
        <v>592</v>
      </c>
      <c r="I311" s="39"/>
      <c r="J311" s="40">
        <v>-98902.45</v>
      </c>
      <c r="K311" s="40">
        <v>332.83000000000004</v>
      </c>
      <c r="L311" s="40"/>
      <c r="M311" s="40">
        <f>SUM(J311:L311)</f>
        <v>-98569.62</v>
      </c>
      <c r="N311" s="43"/>
    </row>
    <row r="312" spans="1:15" s="42" customFormat="1">
      <c r="A312" s="36" t="s">
        <v>1119</v>
      </c>
      <c r="B312" s="36" t="s">
        <v>3506</v>
      </c>
      <c r="C312" s="36" t="s">
        <v>1122</v>
      </c>
      <c r="D312" s="42" t="s">
        <v>3454</v>
      </c>
      <c r="E312" s="38">
        <v>7001</v>
      </c>
      <c r="F312" s="36" t="s">
        <v>2296</v>
      </c>
      <c r="G312" s="36" t="s">
        <v>3417</v>
      </c>
      <c r="H312" s="36" t="s">
        <v>561</v>
      </c>
      <c r="I312" s="39"/>
      <c r="J312" s="40">
        <v>580873.69999999995</v>
      </c>
      <c r="K312" s="40">
        <v>0</v>
      </c>
      <c r="L312" s="40"/>
      <c r="M312" s="40">
        <f>SUM(J312:L312)</f>
        <v>580873.69999999995</v>
      </c>
      <c r="N312" s="43" t="s">
        <v>3507</v>
      </c>
    </row>
    <row r="321" spans="1:14" s="37" customFormat="1">
      <c r="A321" s="36"/>
      <c r="B321" s="36"/>
      <c r="C321" s="36"/>
      <c r="E321" s="36"/>
      <c r="F321" s="36"/>
      <c r="G321" s="36"/>
      <c r="H321" s="36"/>
      <c r="I321" s="39"/>
      <c r="J321" s="40"/>
      <c r="K321" s="40"/>
      <c r="L321" s="40"/>
      <c r="M321" s="40"/>
      <c r="N321" s="41"/>
    </row>
    <row r="322" spans="1:14" s="37" customFormat="1">
      <c r="A322" s="36"/>
      <c r="B322" s="36"/>
      <c r="C322" s="36"/>
      <c r="E322" s="36"/>
      <c r="F322" s="36"/>
      <c r="G322" s="36"/>
      <c r="H322" s="36"/>
      <c r="I322" s="39"/>
      <c r="J322" s="40"/>
      <c r="K322" s="40"/>
      <c r="L322" s="40"/>
      <c r="M322" s="40"/>
      <c r="N322" s="41"/>
    </row>
    <row r="323" spans="1:14" s="37" customFormat="1">
      <c r="A323" s="36"/>
      <c r="B323" s="36"/>
      <c r="C323" s="36"/>
      <c r="E323" s="36"/>
      <c r="F323" s="36"/>
      <c r="G323" s="36"/>
      <c r="H323" s="36"/>
      <c r="I323" s="39"/>
      <c r="J323" s="40"/>
      <c r="K323" s="40"/>
      <c r="L323" s="40"/>
      <c r="M323" s="40"/>
      <c r="N323" s="41"/>
    </row>
    <row r="324" spans="1:14" s="37" customFormat="1">
      <c r="A324" s="36"/>
      <c r="B324" s="36"/>
      <c r="C324" s="36"/>
      <c r="E324" s="36"/>
      <c r="F324" s="36"/>
      <c r="G324" s="36"/>
      <c r="H324" s="36"/>
      <c r="I324" s="39"/>
      <c r="J324" s="40"/>
      <c r="K324" s="40"/>
      <c r="L324" s="40"/>
      <c r="M324" s="40"/>
      <c r="N324" s="41"/>
    </row>
    <row r="325" spans="1:14" s="37" customFormat="1">
      <c r="A325" s="36"/>
      <c r="B325" s="36"/>
      <c r="C325" s="36"/>
      <c r="E325" s="36"/>
      <c r="F325" s="36"/>
      <c r="G325" s="36"/>
      <c r="H325" s="36"/>
      <c r="I325" s="39"/>
      <c r="J325" s="40"/>
      <c r="K325" s="40"/>
      <c r="L325" s="40"/>
      <c r="M325" s="40"/>
      <c r="N325" s="41"/>
    </row>
    <row r="326" spans="1:14" s="37" customFormat="1">
      <c r="A326" s="36"/>
      <c r="B326" s="36"/>
      <c r="C326" s="36"/>
      <c r="E326" s="36"/>
      <c r="F326" s="36"/>
      <c r="G326" s="36"/>
      <c r="H326" s="36"/>
      <c r="I326" s="39"/>
      <c r="J326" s="40"/>
      <c r="K326" s="40"/>
      <c r="L326" s="40"/>
      <c r="M326" s="40"/>
      <c r="N326" s="41"/>
    </row>
    <row r="327" spans="1:14" s="37" customFormat="1">
      <c r="A327" s="36"/>
      <c r="B327" s="36"/>
      <c r="C327" s="36"/>
      <c r="E327" s="36"/>
      <c r="F327" s="36"/>
      <c r="G327" s="36"/>
      <c r="H327" s="36"/>
      <c r="I327" s="39"/>
      <c r="J327" s="40"/>
      <c r="K327" s="40"/>
      <c r="L327" s="40"/>
      <c r="M327" s="40"/>
      <c r="N327" s="41"/>
    </row>
    <row r="328" spans="1:14" s="37" customFormat="1">
      <c r="A328" s="36"/>
      <c r="B328" s="36"/>
      <c r="C328" s="36"/>
      <c r="E328" s="36"/>
      <c r="F328" s="36"/>
      <c r="G328" s="36"/>
      <c r="H328" s="36"/>
      <c r="I328" s="39"/>
      <c r="J328" s="40"/>
      <c r="K328" s="40"/>
      <c r="L328" s="40"/>
      <c r="M328" s="40"/>
      <c r="N328" s="41"/>
    </row>
    <row r="329" spans="1:14" s="37" customFormat="1">
      <c r="A329" s="36"/>
      <c r="B329" s="36"/>
      <c r="C329" s="36"/>
      <c r="E329" s="36"/>
      <c r="F329" s="36"/>
      <c r="G329" s="36"/>
      <c r="H329" s="36"/>
      <c r="I329" s="39"/>
      <c r="J329" s="40"/>
      <c r="K329" s="40"/>
      <c r="L329" s="40"/>
      <c r="M329" s="40"/>
      <c r="N329" s="41"/>
    </row>
    <row r="330" spans="1:14" s="37" customFormat="1">
      <c r="A330" s="36"/>
      <c r="B330" s="36"/>
      <c r="C330" s="36"/>
      <c r="E330" s="36"/>
      <c r="F330" s="36"/>
      <c r="G330" s="36"/>
      <c r="H330" s="36"/>
      <c r="I330" s="39"/>
      <c r="J330" s="40"/>
      <c r="K330" s="40"/>
      <c r="L330" s="40"/>
      <c r="M330" s="40"/>
      <c r="N330" s="41"/>
    </row>
    <row r="331" spans="1:14" s="37" customFormat="1">
      <c r="A331" s="36"/>
      <c r="B331" s="36"/>
      <c r="C331" s="36"/>
      <c r="E331" s="36"/>
      <c r="F331" s="36"/>
      <c r="G331" s="36"/>
      <c r="H331" s="36"/>
      <c r="I331" s="39"/>
      <c r="J331" s="40"/>
      <c r="K331" s="40"/>
      <c r="L331" s="40"/>
      <c r="M331" s="40"/>
      <c r="N331" s="41"/>
    </row>
    <row r="332" spans="1:14" s="37" customFormat="1">
      <c r="A332" s="36"/>
      <c r="B332" s="36"/>
      <c r="C332" s="36"/>
      <c r="E332" s="36"/>
      <c r="F332" s="36"/>
      <c r="G332" s="36"/>
      <c r="H332" s="36"/>
      <c r="I332" s="39"/>
      <c r="J332" s="40"/>
      <c r="K332" s="40"/>
      <c r="L332" s="40"/>
      <c r="M332" s="40"/>
      <c r="N332" s="41"/>
    </row>
    <row r="333" spans="1:14" s="37" customFormat="1">
      <c r="A333" s="36"/>
      <c r="B333" s="36"/>
      <c r="C333" s="36"/>
      <c r="E333" s="36"/>
      <c r="F333" s="36"/>
      <c r="G333" s="36"/>
      <c r="H333" s="36"/>
      <c r="I333" s="39"/>
      <c r="J333" s="40"/>
      <c r="K333" s="40"/>
      <c r="L333" s="40"/>
      <c r="M333" s="40"/>
      <c r="N333" s="41"/>
    </row>
    <row r="334" spans="1:14" s="37" customFormat="1">
      <c r="A334" s="36"/>
      <c r="B334" s="36"/>
      <c r="C334" s="36"/>
      <c r="E334" s="36"/>
      <c r="F334" s="36"/>
      <c r="G334" s="36"/>
      <c r="H334" s="36"/>
      <c r="I334" s="39"/>
      <c r="J334" s="40"/>
      <c r="K334" s="40"/>
      <c r="L334" s="40"/>
      <c r="M334" s="40"/>
      <c r="N334" s="41"/>
    </row>
    <row r="335" spans="1:14" s="37" customFormat="1">
      <c r="A335" s="36"/>
      <c r="B335" s="36"/>
      <c r="C335" s="36"/>
      <c r="E335" s="36"/>
      <c r="F335" s="36"/>
      <c r="G335" s="36"/>
      <c r="H335" s="36"/>
      <c r="I335" s="39"/>
      <c r="J335" s="40"/>
      <c r="K335" s="40"/>
      <c r="L335" s="40"/>
      <c r="M335" s="40"/>
      <c r="N335" s="41"/>
    </row>
    <row r="336" spans="1:14" s="37" customFormat="1">
      <c r="A336" s="36"/>
      <c r="B336" s="36"/>
      <c r="C336" s="36"/>
      <c r="E336" s="36"/>
      <c r="F336" s="36"/>
      <c r="G336" s="36"/>
      <c r="H336" s="36"/>
      <c r="I336" s="39"/>
      <c r="J336" s="40"/>
      <c r="K336" s="40"/>
      <c r="L336" s="40"/>
      <c r="M336" s="40"/>
      <c r="N336" s="41"/>
    </row>
    <row r="337" spans="1:14" s="37" customFormat="1">
      <c r="A337" s="36"/>
      <c r="B337" s="36"/>
      <c r="C337" s="36"/>
      <c r="E337" s="36"/>
      <c r="F337" s="36"/>
      <c r="G337" s="36"/>
      <c r="H337" s="36"/>
      <c r="I337" s="39"/>
      <c r="J337" s="40"/>
      <c r="K337" s="40"/>
      <c r="L337" s="40"/>
      <c r="M337" s="40"/>
      <c r="N337" s="41"/>
    </row>
    <row r="338" spans="1:14" s="37" customFormat="1">
      <c r="A338" s="36"/>
      <c r="B338" s="36"/>
      <c r="C338" s="36"/>
      <c r="E338" s="36"/>
      <c r="F338" s="36"/>
      <c r="G338" s="36"/>
      <c r="H338" s="36"/>
      <c r="I338" s="39"/>
      <c r="J338" s="40"/>
      <c r="K338" s="40"/>
      <c r="L338" s="40"/>
      <c r="M338" s="40"/>
      <c r="N338" s="41"/>
    </row>
    <row r="339" spans="1:14" s="37" customFormat="1">
      <c r="A339" s="36"/>
      <c r="B339" s="36"/>
      <c r="C339" s="36"/>
      <c r="E339" s="36"/>
      <c r="F339" s="36"/>
      <c r="G339" s="36"/>
      <c r="H339" s="36"/>
      <c r="I339" s="39"/>
      <c r="J339" s="40"/>
      <c r="K339" s="40"/>
      <c r="L339" s="40"/>
      <c r="M339" s="40"/>
      <c r="N339" s="41"/>
    </row>
    <row r="340" spans="1:14" s="37" customFormat="1">
      <c r="A340" s="36"/>
      <c r="B340" s="36"/>
      <c r="C340" s="36"/>
      <c r="E340" s="36"/>
      <c r="F340" s="36"/>
      <c r="G340" s="36"/>
      <c r="H340" s="36"/>
      <c r="I340" s="39"/>
      <c r="J340" s="40"/>
      <c r="K340" s="40"/>
      <c r="L340" s="40"/>
      <c r="M340" s="40"/>
      <c r="N340" s="41"/>
    </row>
    <row r="341" spans="1:14" s="37" customFormat="1">
      <c r="A341" s="36"/>
      <c r="B341" s="36"/>
      <c r="C341" s="36"/>
      <c r="E341" s="36"/>
      <c r="F341" s="36"/>
      <c r="G341" s="36"/>
      <c r="H341" s="36"/>
      <c r="I341" s="39"/>
      <c r="J341" s="40"/>
      <c r="K341" s="40"/>
      <c r="L341" s="40"/>
      <c r="M341" s="40"/>
      <c r="N341" s="41"/>
    </row>
    <row r="342" spans="1:14" s="37" customFormat="1">
      <c r="A342" s="36"/>
      <c r="B342" s="36"/>
      <c r="C342" s="36"/>
      <c r="E342" s="36"/>
      <c r="F342" s="36"/>
      <c r="G342" s="36"/>
      <c r="H342" s="36"/>
      <c r="I342" s="39"/>
      <c r="J342" s="40"/>
      <c r="K342" s="40"/>
      <c r="L342" s="40"/>
      <c r="M342" s="40"/>
      <c r="N342" s="41"/>
    </row>
    <row r="343" spans="1:14" s="37" customFormat="1">
      <c r="A343" s="36"/>
      <c r="B343" s="36"/>
      <c r="C343" s="36"/>
      <c r="E343" s="36"/>
      <c r="F343" s="36"/>
      <c r="G343" s="36"/>
      <c r="H343" s="36"/>
      <c r="I343" s="39"/>
      <c r="J343" s="40"/>
      <c r="K343" s="40"/>
      <c r="L343" s="40"/>
      <c r="M343" s="40"/>
      <c r="N343" s="41"/>
    </row>
    <row r="344" spans="1:14" s="37" customFormat="1">
      <c r="A344" s="36"/>
      <c r="B344" s="36"/>
      <c r="C344" s="36"/>
      <c r="E344" s="36"/>
      <c r="F344" s="36"/>
      <c r="G344" s="36"/>
      <c r="H344" s="36"/>
      <c r="I344" s="39"/>
      <c r="J344" s="40"/>
      <c r="K344" s="40"/>
      <c r="L344" s="40"/>
      <c r="M344" s="40"/>
      <c r="N344" s="41"/>
    </row>
    <row r="345" spans="1:14" s="37" customFormat="1">
      <c r="A345" s="36"/>
      <c r="B345" s="36"/>
      <c r="C345" s="36"/>
      <c r="E345" s="36"/>
      <c r="F345" s="36"/>
      <c r="G345" s="36"/>
      <c r="H345" s="36"/>
      <c r="I345" s="39"/>
      <c r="J345" s="40"/>
      <c r="K345" s="40"/>
      <c r="L345" s="40"/>
      <c r="M345" s="40"/>
      <c r="N345" s="41"/>
    </row>
    <row r="346" spans="1:14" s="37" customFormat="1">
      <c r="A346" s="36"/>
      <c r="B346" s="36"/>
      <c r="C346" s="36"/>
      <c r="E346" s="36"/>
      <c r="F346" s="36"/>
      <c r="G346" s="36"/>
      <c r="H346" s="36"/>
      <c r="I346" s="39"/>
      <c r="J346" s="40"/>
      <c r="K346" s="40"/>
      <c r="L346" s="40"/>
      <c r="M346" s="40"/>
      <c r="N346" s="41"/>
    </row>
    <row r="347" spans="1:14" s="37" customFormat="1">
      <c r="A347" s="36"/>
      <c r="B347" s="36"/>
      <c r="C347" s="36"/>
      <c r="E347" s="36"/>
      <c r="F347" s="36"/>
      <c r="G347" s="36"/>
      <c r="H347" s="36"/>
      <c r="I347" s="39"/>
      <c r="J347" s="40"/>
      <c r="K347" s="40"/>
      <c r="L347" s="40"/>
      <c r="M347" s="40"/>
      <c r="N347" s="41"/>
    </row>
    <row r="348" spans="1:14" s="37" customFormat="1">
      <c r="A348" s="36"/>
      <c r="B348" s="36"/>
      <c r="C348" s="36"/>
      <c r="E348" s="36"/>
      <c r="F348" s="36"/>
      <c r="G348" s="36"/>
      <c r="H348" s="36"/>
      <c r="I348" s="39"/>
      <c r="J348" s="40"/>
      <c r="K348" s="40"/>
      <c r="L348" s="40"/>
      <c r="M348" s="40"/>
      <c r="N348" s="41"/>
    </row>
    <row r="349" spans="1:14" s="37" customFormat="1">
      <c r="A349" s="36"/>
      <c r="B349" s="36"/>
      <c r="C349" s="36"/>
      <c r="E349" s="36"/>
      <c r="F349" s="36"/>
      <c r="G349" s="36"/>
      <c r="H349" s="36"/>
      <c r="I349" s="39"/>
      <c r="J349" s="40"/>
      <c r="K349" s="40"/>
      <c r="L349" s="40"/>
      <c r="M349" s="40"/>
      <c r="N349" s="41"/>
    </row>
    <row r="350" spans="1:14" s="37" customFormat="1">
      <c r="A350" s="36"/>
      <c r="B350" s="36"/>
      <c r="C350" s="36"/>
      <c r="E350" s="36"/>
      <c r="F350" s="36"/>
      <c r="G350" s="36"/>
      <c r="H350" s="36"/>
      <c r="I350" s="39"/>
      <c r="J350" s="40"/>
      <c r="K350" s="40"/>
      <c r="L350" s="40"/>
      <c r="M350" s="40"/>
      <c r="N350" s="41"/>
    </row>
    <row r="351" spans="1:14" s="37" customFormat="1">
      <c r="A351" s="36"/>
      <c r="B351" s="36"/>
      <c r="C351" s="36"/>
      <c r="E351" s="36"/>
      <c r="F351" s="36"/>
      <c r="G351" s="36"/>
      <c r="H351" s="36"/>
      <c r="I351" s="39"/>
      <c r="J351" s="40"/>
      <c r="K351" s="40"/>
      <c r="L351" s="40"/>
      <c r="M351" s="40"/>
      <c r="N351" s="41"/>
    </row>
    <row r="352" spans="1:14" s="37" customFormat="1">
      <c r="A352" s="36"/>
      <c r="B352" s="36"/>
      <c r="C352" s="36"/>
      <c r="E352" s="36"/>
      <c r="F352" s="36"/>
      <c r="G352" s="36"/>
      <c r="H352" s="36"/>
      <c r="I352" s="39"/>
      <c r="J352" s="40"/>
      <c r="K352" s="40"/>
      <c r="L352" s="40"/>
      <c r="M352" s="40"/>
      <c r="N352" s="41"/>
    </row>
    <row r="353" spans="1:14" s="37" customFormat="1">
      <c r="A353" s="36"/>
      <c r="B353" s="36"/>
      <c r="C353" s="36"/>
      <c r="E353" s="36"/>
      <c r="F353" s="36"/>
      <c r="G353" s="36"/>
      <c r="H353" s="36"/>
      <c r="I353" s="39"/>
      <c r="J353" s="40"/>
      <c r="K353" s="40"/>
      <c r="L353" s="40"/>
      <c r="M353" s="40"/>
      <c r="N353" s="41"/>
    </row>
    <row r="354" spans="1:14" s="37" customFormat="1">
      <c r="A354" s="36"/>
      <c r="B354" s="36"/>
      <c r="C354" s="36"/>
      <c r="E354" s="36"/>
      <c r="F354" s="36"/>
      <c r="G354" s="36"/>
      <c r="H354" s="36"/>
      <c r="I354" s="39"/>
      <c r="J354" s="40"/>
      <c r="K354" s="40"/>
      <c r="L354" s="40"/>
      <c r="M354" s="40"/>
      <c r="N354" s="41"/>
    </row>
    <row r="355" spans="1:14" s="37" customFormat="1">
      <c r="A355" s="36"/>
      <c r="B355" s="36"/>
      <c r="C355" s="36"/>
      <c r="E355" s="36"/>
      <c r="F355" s="36"/>
      <c r="G355" s="36"/>
      <c r="H355" s="36"/>
      <c r="I355" s="39"/>
      <c r="J355" s="40"/>
      <c r="K355" s="40"/>
      <c r="L355" s="40"/>
      <c r="M355" s="40"/>
      <c r="N355" s="41"/>
    </row>
    <row r="356" spans="1:14" s="37" customFormat="1">
      <c r="A356" s="36"/>
      <c r="B356" s="36"/>
      <c r="C356" s="36"/>
      <c r="E356" s="36"/>
      <c r="F356" s="36"/>
      <c r="G356" s="36"/>
      <c r="H356" s="36"/>
      <c r="I356" s="39"/>
      <c r="J356" s="40"/>
      <c r="K356" s="40"/>
      <c r="L356" s="40"/>
      <c r="M356" s="40"/>
      <c r="N356" s="41"/>
    </row>
    <row r="357" spans="1:14" s="37" customFormat="1">
      <c r="A357" s="36"/>
      <c r="B357" s="36"/>
      <c r="C357" s="36"/>
      <c r="E357" s="36"/>
      <c r="F357" s="36"/>
      <c r="G357" s="36"/>
      <c r="H357" s="36"/>
      <c r="I357" s="39"/>
      <c r="J357" s="40"/>
      <c r="K357" s="40"/>
      <c r="L357" s="40"/>
      <c r="M357" s="40"/>
      <c r="N357" s="41"/>
    </row>
    <row r="358" spans="1:14" s="37" customFormat="1">
      <c r="A358" s="36"/>
      <c r="B358" s="36"/>
      <c r="C358" s="36"/>
      <c r="E358" s="36"/>
      <c r="F358" s="36"/>
      <c r="G358" s="36"/>
      <c r="H358" s="36"/>
      <c r="I358" s="39"/>
      <c r="J358" s="40"/>
      <c r="K358" s="40"/>
      <c r="L358" s="40"/>
      <c r="M358" s="40"/>
      <c r="N358" s="41"/>
    </row>
    <row r="359" spans="1:14" s="37" customFormat="1">
      <c r="A359" s="36"/>
      <c r="B359" s="36"/>
      <c r="C359" s="36"/>
      <c r="E359" s="36"/>
      <c r="F359" s="36"/>
      <c r="G359" s="36"/>
      <c r="H359" s="36"/>
      <c r="I359" s="39"/>
      <c r="J359" s="40"/>
      <c r="K359" s="40"/>
      <c r="L359" s="40"/>
      <c r="M359" s="40"/>
      <c r="N359" s="41"/>
    </row>
    <row r="360" spans="1:14" s="37" customFormat="1">
      <c r="A360" s="36"/>
      <c r="B360" s="36"/>
      <c r="C360" s="36"/>
      <c r="E360" s="36"/>
      <c r="F360" s="36"/>
      <c r="G360" s="36"/>
      <c r="H360" s="36"/>
      <c r="I360" s="39"/>
      <c r="J360" s="40"/>
      <c r="K360" s="40"/>
      <c r="L360" s="40"/>
      <c r="M360" s="40"/>
      <c r="N360" s="41"/>
    </row>
    <row r="361" spans="1:14" s="37" customFormat="1">
      <c r="A361" s="36"/>
      <c r="B361" s="36"/>
      <c r="C361" s="36"/>
      <c r="E361" s="36"/>
      <c r="F361" s="36"/>
      <c r="G361" s="36"/>
      <c r="H361" s="36"/>
      <c r="I361" s="39"/>
      <c r="J361" s="40"/>
      <c r="K361" s="40"/>
      <c r="L361" s="40"/>
      <c r="M361" s="40"/>
      <c r="N361" s="41"/>
    </row>
    <row r="362" spans="1:14" s="37" customFormat="1">
      <c r="A362" s="36"/>
      <c r="B362" s="36"/>
      <c r="C362" s="36"/>
      <c r="E362" s="36"/>
      <c r="F362" s="36"/>
      <c r="G362" s="36"/>
      <c r="H362" s="36"/>
      <c r="I362" s="39"/>
      <c r="J362" s="40"/>
      <c r="K362" s="40"/>
      <c r="L362" s="40"/>
      <c r="M362" s="40"/>
      <c r="N362" s="41"/>
    </row>
    <row r="363" spans="1:14" s="37" customFormat="1">
      <c r="A363" s="36"/>
      <c r="B363" s="36"/>
      <c r="C363" s="36"/>
      <c r="E363" s="36"/>
      <c r="F363" s="36"/>
      <c r="G363" s="36"/>
      <c r="H363" s="36"/>
      <c r="I363" s="39"/>
      <c r="J363" s="40"/>
      <c r="K363" s="40"/>
      <c r="L363" s="40"/>
      <c r="M363" s="40"/>
      <c r="N363" s="41"/>
    </row>
    <row r="364" spans="1:14" s="37" customFormat="1">
      <c r="A364" s="36"/>
      <c r="B364" s="36"/>
      <c r="C364" s="36"/>
      <c r="E364" s="36"/>
      <c r="F364" s="36"/>
      <c r="G364" s="36"/>
      <c r="H364" s="36"/>
      <c r="I364" s="39"/>
      <c r="J364" s="40"/>
      <c r="K364" s="40"/>
      <c r="L364" s="40"/>
      <c r="M364" s="40"/>
      <c r="N364" s="41"/>
    </row>
    <row r="365" spans="1:14" s="37" customFormat="1">
      <c r="A365" s="36"/>
      <c r="B365" s="36"/>
      <c r="C365" s="36"/>
      <c r="E365" s="36"/>
      <c r="F365" s="36"/>
      <c r="G365" s="36"/>
      <c r="H365" s="36"/>
      <c r="I365" s="39"/>
      <c r="J365" s="40"/>
      <c r="K365" s="40"/>
      <c r="L365" s="40"/>
      <c r="M365" s="40"/>
      <c r="N365" s="41"/>
    </row>
    <row r="366" spans="1:14" s="37" customFormat="1">
      <c r="A366" s="36"/>
      <c r="B366" s="36"/>
      <c r="C366" s="36"/>
      <c r="E366" s="36"/>
      <c r="F366" s="36"/>
      <c r="G366" s="36"/>
      <c r="H366" s="36"/>
      <c r="I366" s="39"/>
      <c r="J366" s="40"/>
      <c r="K366" s="40"/>
      <c r="L366" s="40"/>
      <c r="M366" s="40"/>
      <c r="N366" s="41"/>
    </row>
    <row r="367" spans="1:14" s="37" customFormat="1">
      <c r="A367" s="36"/>
      <c r="B367" s="36"/>
      <c r="C367" s="36"/>
      <c r="E367" s="36"/>
      <c r="F367" s="36"/>
      <c r="G367" s="36"/>
      <c r="H367" s="36"/>
      <c r="I367" s="39"/>
      <c r="J367" s="40"/>
      <c r="K367" s="40"/>
      <c r="L367" s="40"/>
      <c r="M367" s="40"/>
      <c r="N367" s="41"/>
    </row>
    <row r="368" spans="1:14" s="37" customFormat="1">
      <c r="A368" s="36"/>
      <c r="B368" s="36"/>
      <c r="C368" s="36"/>
      <c r="E368" s="36"/>
      <c r="F368" s="36"/>
      <c r="G368" s="36"/>
      <c r="H368" s="36"/>
      <c r="I368" s="39"/>
      <c r="J368" s="40"/>
      <c r="K368" s="40"/>
      <c r="L368" s="40"/>
      <c r="M368" s="40"/>
      <c r="N368" s="41"/>
    </row>
    <row r="369" spans="1:14" s="37" customFormat="1">
      <c r="A369" s="36"/>
      <c r="B369" s="36"/>
      <c r="C369" s="36"/>
      <c r="E369" s="36"/>
      <c r="F369" s="36"/>
      <c r="G369" s="36"/>
      <c r="H369" s="36"/>
      <c r="I369" s="39"/>
      <c r="J369" s="40"/>
      <c r="K369" s="40"/>
      <c r="L369" s="40"/>
      <c r="M369" s="40"/>
      <c r="N369" s="41"/>
    </row>
    <row r="370" spans="1:14" s="37" customFormat="1">
      <c r="A370" s="36"/>
      <c r="B370" s="36"/>
      <c r="C370" s="36"/>
      <c r="E370" s="36"/>
      <c r="F370" s="36"/>
      <c r="G370" s="36"/>
      <c r="H370" s="36"/>
      <c r="I370" s="39"/>
      <c r="J370" s="40"/>
      <c r="K370" s="40"/>
      <c r="L370" s="40"/>
      <c r="M370" s="40"/>
      <c r="N370" s="41"/>
    </row>
    <row r="371" spans="1:14" s="37" customFormat="1">
      <c r="A371" s="36"/>
      <c r="B371" s="36"/>
      <c r="C371" s="36"/>
      <c r="E371" s="36"/>
      <c r="F371" s="36"/>
      <c r="G371" s="36"/>
      <c r="H371" s="36"/>
      <c r="I371" s="39"/>
      <c r="J371" s="40"/>
      <c r="K371" s="40"/>
      <c r="L371" s="40"/>
      <c r="M371" s="40"/>
      <c r="N371" s="41"/>
    </row>
    <row r="372" spans="1:14" s="37" customFormat="1">
      <c r="A372" s="36"/>
      <c r="B372" s="36"/>
      <c r="C372" s="36"/>
      <c r="E372" s="36"/>
      <c r="F372" s="36"/>
      <c r="G372" s="36"/>
      <c r="H372" s="36"/>
      <c r="I372" s="39"/>
      <c r="J372" s="40"/>
      <c r="K372" s="40"/>
      <c r="L372" s="40"/>
      <c r="M372" s="40"/>
      <c r="N372" s="41"/>
    </row>
    <row r="373" spans="1:14" s="37" customFormat="1">
      <c r="A373" s="36"/>
      <c r="B373" s="36"/>
      <c r="C373" s="36"/>
      <c r="E373" s="36"/>
      <c r="F373" s="36"/>
      <c r="G373" s="36"/>
      <c r="H373" s="36"/>
      <c r="I373" s="39"/>
      <c r="J373" s="40"/>
      <c r="K373" s="40"/>
      <c r="L373" s="40"/>
      <c r="M373" s="40"/>
      <c r="N373" s="41"/>
    </row>
    <row r="374" spans="1:14" s="37" customFormat="1">
      <c r="A374" s="36"/>
      <c r="B374" s="36"/>
      <c r="C374" s="36"/>
      <c r="E374" s="36"/>
      <c r="F374" s="36"/>
      <c r="G374" s="36"/>
      <c r="H374" s="36"/>
      <c r="I374" s="39"/>
      <c r="J374" s="40"/>
      <c r="K374" s="40"/>
      <c r="L374" s="40"/>
      <c r="M374" s="40"/>
      <c r="N374" s="41"/>
    </row>
    <row r="375" spans="1:14" s="37" customFormat="1">
      <c r="A375" s="36"/>
      <c r="B375" s="36"/>
      <c r="C375" s="36"/>
      <c r="E375" s="36"/>
      <c r="F375" s="36"/>
      <c r="G375" s="36"/>
      <c r="H375" s="36"/>
      <c r="I375" s="39"/>
      <c r="J375" s="40"/>
      <c r="K375" s="40"/>
      <c r="L375" s="40"/>
      <c r="M375" s="40"/>
      <c r="N375" s="41"/>
    </row>
    <row r="376" spans="1:14" s="37" customFormat="1">
      <c r="A376" s="36"/>
      <c r="B376" s="36"/>
      <c r="C376" s="36"/>
      <c r="E376" s="36"/>
      <c r="F376" s="36"/>
      <c r="G376" s="36"/>
      <c r="H376" s="36"/>
      <c r="I376" s="39"/>
      <c r="J376" s="40"/>
      <c r="K376" s="40"/>
      <c r="L376" s="40"/>
      <c r="M376" s="40"/>
      <c r="N376" s="41"/>
    </row>
    <row r="377" spans="1:14" s="37" customFormat="1">
      <c r="A377" s="36"/>
      <c r="B377" s="36"/>
      <c r="C377" s="36"/>
      <c r="E377" s="36"/>
      <c r="F377" s="36"/>
      <c r="G377" s="36"/>
      <c r="H377" s="36"/>
      <c r="I377" s="39"/>
      <c r="J377" s="40"/>
      <c r="K377" s="40"/>
      <c r="L377" s="40"/>
      <c r="M377" s="40"/>
      <c r="N377" s="41"/>
    </row>
    <row r="378" spans="1:14" s="37" customFormat="1">
      <c r="A378" s="36"/>
      <c r="B378" s="36"/>
      <c r="C378" s="36"/>
      <c r="E378" s="36"/>
      <c r="F378" s="36"/>
      <c r="G378" s="36"/>
      <c r="H378" s="36"/>
      <c r="I378" s="39"/>
      <c r="J378" s="40"/>
      <c r="K378" s="40"/>
      <c r="L378" s="40"/>
      <c r="M378" s="40"/>
      <c r="N378" s="41"/>
    </row>
    <row r="379" spans="1:14" s="37" customFormat="1">
      <c r="A379" s="36"/>
      <c r="B379" s="36"/>
      <c r="C379" s="36"/>
      <c r="E379" s="36"/>
      <c r="F379" s="36"/>
      <c r="G379" s="36"/>
      <c r="H379" s="36"/>
      <c r="I379" s="39"/>
      <c r="J379" s="40"/>
      <c r="K379" s="40"/>
      <c r="L379" s="40"/>
      <c r="M379" s="40"/>
      <c r="N379" s="41"/>
    </row>
    <row r="380" spans="1:14" s="37" customFormat="1">
      <c r="A380" s="36"/>
      <c r="B380" s="36"/>
      <c r="C380" s="36"/>
      <c r="E380" s="36"/>
      <c r="F380" s="36"/>
      <c r="G380" s="36"/>
      <c r="H380" s="36"/>
      <c r="I380" s="39"/>
      <c r="J380" s="40"/>
      <c r="K380" s="40"/>
      <c r="L380" s="40"/>
      <c r="M380" s="40"/>
      <c r="N380" s="41"/>
    </row>
    <row r="381" spans="1:14" s="37" customFormat="1">
      <c r="A381" s="36"/>
      <c r="B381" s="36"/>
      <c r="C381" s="36"/>
      <c r="E381" s="36"/>
      <c r="F381" s="36"/>
      <c r="G381" s="36"/>
      <c r="H381" s="36"/>
      <c r="I381" s="39"/>
      <c r="J381" s="40"/>
      <c r="K381" s="40"/>
      <c r="L381" s="40"/>
      <c r="M381" s="40"/>
      <c r="N381" s="41"/>
    </row>
    <row r="382" spans="1:14" s="37" customFormat="1">
      <c r="A382" s="36"/>
      <c r="B382" s="36"/>
      <c r="C382" s="36"/>
      <c r="E382" s="36"/>
      <c r="F382" s="36"/>
      <c r="G382" s="36"/>
      <c r="H382" s="36"/>
      <c r="I382" s="39"/>
      <c r="J382" s="40"/>
      <c r="K382" s="40"/>
      <c r="L382" s="40"/>
      <c r="M382" s="40"/>
      <c r="N382" s="41"/>
    </row>
    <row r="383" spans="1:14" s="37" customFormat="1">
      <c r="A383" s="36"/>
      <c r="B383" s="36"/>
      <c r="C383" s="36"/>
      <c r="E383" s="36"/>
      <c r="F383" s="36"/>
      <c r="G383" s="36"/>
      <c r="H383" s="36"/>
      <c r="I383" s="39"/>
      <c r="J383" s="40"/>
      <c r="K383" s="40"/>
      <c r="L383" s="40"/>
      <c r="M383" s="40"/>
      <c r="N383" s="41"/>
    </row>
    <row r="384" spans="1:14" s="37" customFormat="1">
      <c r="A384" s="36"/>
      <c r="B384" s="36"/>
      <c r="C384" s="36"/>
      <c r="E384" s="36"/>
      <c r="F384" s="36"/>
      <c r="G384" s="36"/>
      <c r="H384" s="36"/>
      <c r="I384" s="39"/>
      <c r="J384" s="40"/>
      <c r="K384" s="40"/>
      <c r="L384" s="40"/>
      <c r="M384" s="40"/>
      <c r="N384" s="41"/>
    </row>
    <row r="385" spans="1:14" s="37" customFormat="1">
      <c r="A385" s="36"/>
      <c r="B385" s="36"/>
      <c r="C385" s="36"/>
      <c r="E385" s="36"/>
      <c r="F385" s="36"/>
      <c r="G385" s="36"/>
      <c r="H385" s="36"/>
      <c r="I385" s="39"/>
      <c r="J385" s="40"/>
      <c r="K385" s="40"/>
      <c r="L385" s="40"/>
      <c r="M385" s="40"/>
      <c r="N385" s="41"/>
    </row>
    <row r="386" spans="1:14" s="37" customFormat="1">
      <c r="A386" s="36"/>
      <c r="B386" s="36"/>
      <c r="C386" s="36"/>
      <c r="E386" s="36"/>
      <c r="F386" s="36"/>
      <c r="G386" s="36"/>
      <c r="H386" s="36"/>
      <c r="I386" s="39"/>
      <c r="J386" s="40"/>
      <c r="K386" s="40"/>
      <c r="L386" s="40"/>
      <c r="M386" s="40"/>
      <c r="N386" s="41"/>
    </row>
    <row r="387" spans="1:14" s="37" customFormat="1">
      <c r="A387" s="36"/>
      <c r="B387" s="36"/>
      <c r="C387" s="36"/>
      <c r="E387" s="36"/>
      <c r="F387" s="36"/>
      <c r="G387" s="36"/>
      <c r="H387" s="36"/>
      <c r="I387" s="39"/>
      <c r="J387" s="40"/>
      <c r="K387" s="40"/>
      <c r="L387" s="40"/>
      <c r="M387" s="40"/>
      <c r="N387" s="41"/>
    </row>
    <row r="388" spans="1:14" s="37" customFormat="1">
      <c r="A388" s="36"/>
      <c r="B388" s="36"/>
      <c r="C388" s="36"/>
      <c r="E388" s="36"/>
      <c r="F388" s="36"/>
      <c r="G388" s="36"/>
      <c r="H388" s="36"/>
      <c r="I388" s="39"/>
      <c r="J388" s="40"/>
      <c r="K388" s="40"/>
      <c r="L388" s="40"/>
      <c r="M388" s="40"/>
      <c r="N388" s="41"/>
    </row>
    <row r="389" spans="1:14" s="37" customFormat="1">
      <c r="A389" s="36"/>
      <c r="B389" s="36"/>
      <c r="C389" s="36"/>
      <c r="E389" s="36"/>
      <c r="F389" s="36"/>
      <c r="G389" s="36"/>
      <c r="H389" s="36"/>
      <c r="I389" s="39"/>
      <c r="J389" s="40"/>
      <c r="K389" s="40"/>
      <c r="L389" s="40"/>
      <c r="M389" s="40"/>
      <c r="N389" s="41"/>
    </row>
    <row r="390" spans="1:14" s="37" customFormat="1">
      <c r="A390" s="36"/>
      <c r="B390" s="36"/>
      <c r="C390" s="36"/>
      <c r="E390" s="36"/>
      <c r="F390" s="36"/>
      <c r="G390" s="36"/>
      <c r="H390" s="36"/>
      <c r="I390" s="39"/>
      <c r="J390" s="40"/>
      <c r="K390" s="40"/>
      <c r="L390" s="40"/>
      <c r="M390" s="40"/>
      <c r="N390" s="41"/>
    </row>
    <row r="391" spans="1:14" s="37" customFormat="1">
      <c r="A391" s="36"/>
      <c r="B391" s="36"/>
      <c r="C391" s="36"/>
      <c r="E391" s="36"/>
      <c r="F391" s="36"/>
      <c r="G391" s="36"/>
      <c r="H391" s="36"/>
      <c r="I391" s="39"/>
      <c r="J391" s="40"/>
      <c r="K391" s="40"/>
      <c r="L391" s="40"/>
      <c r="M391" s="40"/>
      <c r="N391" s="41"/>
    </row>
    <row r="392" spans="1:14" s="37" customFormat="1">
      <c r="A392" s="36"/>
      <c r="B392" s="36"/>
      <c r="C392" s="36"/>
      <c r="E392" s="36"/>
      <c r="F392" s="36"/>
      <c r="G392" s="36"/>
      <c r="H392" s="36"/>
      <c r="I392" s="39"/>
      <c r="J392" s="40"/>
      <c r="K392" s="40"/>
      <c r="L392" s="40"/>
      <c r="M392" s="40"/>
      <c r="N392" s="41"/>
    </row>
    <row r="393" spans="1:14" s="37" customFormat="1">
      <c r="A393" s="36"/>
      <c r="B393" s="36"/>
      <c r="C393" s="36"/>
      <c r="E393" s="36"/>
      <c r="F393" s="36"/>
      <c r="G393" s="36"/>
      <c r="H393" s="36"/>
      <c r="I393" s="39"/>
      <c r="J393" s="40"/>
      <c r="K393" s="40"/>
      <c r="L393" s="40"/>
      <c r="M393" s="40"/>
      <c r="N393" s="41"/>
    </row>
    <row r="394" spans="1:14" s="37" customFormat="1">
      <c r="A394" s="36"/>
      <c r="B394" s="36"/>
      <c r="C394" s="36"/>
      <c r="E394" s="36"/>
      <c r="F394" s="36"/>
      <c r="G394" s="36"/>
      <c r="H394" s="36"/>
      <c r="I394" s="39"/>
      <c r="J394" s="40"/>
      <c r="K394" s="40"/>
      <c r="L394" s="40"/>
      <c r="M394" s="40"/>
      <c r="N394" s="41"/>
    </row>
    <row r="395" spans="1:14" s="37" customFormat="1">
      <c r="A395" s="36"/>
      <c r="B395" s="36"/>
      <c r="C395" s="36"/>
      <c r="E395" s="36"/>
      <c r="F395" s="36"/>
      <c r="G395" s="36"/>
      <c r="H395" s="36"/>
      <c r="I395" s="39"/>
      <c r="J395" s="40"/>
      <c r="K395" s="40"/>
      <c r="L395" s="40"/>
      <c r="M395" s="40"/>
      <c r="N395" s="41"/>
    </row>
    <row r="396" spans="1:14" s="37" customFormat="1">
      <c r="A396" s="36"/>
      <c r="B396" s="36"/>
      <c r="C396" s="36"/>
      <c r="E396" s="36"/>
      <c r="F396" s="36"/>
      <c r="G396" s="36"/>
      <c r="H396" s="36"/>
      <c r="I396" s="39"/>
      <c r="J396" s="40"/>
      <c r="K396" s="40"/>
      <c r="L396" s="40"/>
      <c r="M396" s="40"/>
      <c r="N396" s="41"/>
    </row>
    <row r="397" spans="1:14" s="37" customFormat="1">
      <c r="A397" s="36"/>
      <c r="B397" s="36"/>
      <c r="C397" s="36"/>
      <c r="E397" s="36"/>
      <c r="F397" s="36"/>
      <c r="G397" s="36"/>
      <c r="H397" s="36"/>
      <c r="I397" s="39"/>
      <c r="J397" s="40"/>
      <c r="K397" s="40"/>
      <c r="L397" s="40"/>
      <c r="M397" s="40"/>
      <c r="N397" s="41"/>
    </row>
    <row r="398" spans="1:14" s="37" customFormat="1">
      <c r="A398" s="36"/>
      <c r="B398" s="36"/>
      <c r="C398" s="36"/>
      <c r="E398" s="36"/>
      <c r="F398" s="36"/>
      <c r="G398" s="36"/>
      <c r="H398" s="36"/>
      <c r="I398" s="39"/>
      <c r="J398" s="40"/>
      <c r="K398" s="40"/>
      <c r="L398" s="40"/>
      <c r="M398" s="40"/>
      <c r="N398" s="41"/>
    </row>
    <row r="399" spans="1:14" s="37" customFormat="1">
      <c r="A399" s="36"/>
      <c r="B399" s="36"/>
      <c r="C399" s="36"/>
      <c r="E399" s="36"/>
      <c r="F399" s="36"/>
      <c r="G399" s="36"/>
      <c r="H399" s="36"/>
      <c r="I399" s="39"/>
      <c r="J399" s="40"/>
      <c r="K399" s="40"/>
      <c r="L399" s="40"/>
      <c r="M399" s="40"/>
      <c r="N399" s="41"/>
    </row>
    <row r="400" spans="1:14" s="37" customFormat="1">
      <c r="A400" s="36"/>
      <c r="B400" s="36"/>
      <c r="C400" s="36"/>
      <c r="E400" s="36"/>
      <c r="F400" s="36"/>
      <c r="G400" s="36"/>
      <c r="H400" s="36"/>
      <c r="I400" s="39"/>
      <c r="J400" s="40"/>
      <c r="K400" s="40"/>
      <c r="L400" s="40"/>
      <c r="M400" s="40"/>
      <c r="N400" s="41"/>
    </row>
    <row r="401" spans="1:14" s="37" customFormat="1">
      <c r="A401" s="36"/>
      <c r="B401" s="36"/>
      <c r="C401" s="36"/>
      <c r="E401" s="36"/>
      <c r="F401" s="36"/>
      <c r="G401" s="36"/>
      <c r="H401" s="36"/>
      <c r="I401" s="39"/>
      <c r="J401" s="40"/>
      <c r="K401" s="40"/>
      <c r="L401" s="40"/>
      <c r="M401" s="40"/>
      <c r="N401" s="41"/>
    </row>
    <row r="402" spans="1:14" s="37" customFormat="1">
      <c r="A402" s="36"/>
      <c r="B402" s="36"/>
      <c r="C402" s="36"/>
      <c r="E402" s="36"/>
      <c r="F402" s="36"/>
      <c r="G402" s="36"/>
      <c r="H402" s="36"/>
      <c r="I402" s="39"/>
      <c r="J402" s="40"/>
      <c r="K402" s="40"/>
      <c r="L402" s="40"/>
      <c r="M402" s="40"/>
      <c r="N402" s="41"/>
    </row>
    <row r="403" spans="1:14" s="37" customFormat="1">
      <c r="A403" s="36"/>
      <c r="B403" s="36"/>
      <c r="C403" s="36"/>
      <c r="E403" s="36"/>
      <c r="F403" s="36"/>
      <c r="G403" s="36"/>
      <c r="H403" s="36"/>
      <c r="I403" s="39"/>
      <c r="J403" s="40"/>
      <c r="K403" s="40"/>
      <c r="L403" s="40"/>
      <c r="M403" s="40"/>
      <c r="N403" s="41"/>
    </row>
    <row r="404" spans="1:14" s="37" customFormat="1">
      <c r="A404" s="36"/>
      <c r="B404" s="36"/>
      <c r="C404" s="36"/>
      <c r="E404" s="36"/>
      <c r="F404" s="36"/>
      <c r="G404" s="36"/>
      <c r="H404" s="36"/>
      <c r="I404" s="39"/>
      <c r="J404" s="40"/>
      <c r="K404" s="40"/>
      <c r="L404" s="40"/>
      <c r="M404" s="40"/>
      <c r="N404" s="41"/>
    </row>
    <row r="405" spans="1:14" s="37" customFormat="1">
      <c r="A405" s="36"/>
      <c r="B405" s="36"/>
      <c r="C405" s="36"/>
      <c r="E405" s="36"/>
      <c r="F405" s="36"/>
      <c r="G405" s="36"/>
      <c r="H405" s="36"/>
      <c r="I405" s="39"/>
      <c r="J405" s="40"/>
      <c r="K405" s="40"/>
      <c r="L405" s="40"/>
      <c r="M405" s="40"/>
      <c r="N405" s="41"/>
    </row>
    <row r="406" spans="1:14" s="37" customFormat="1">
      <c r="A406" s="36"/>
      <c r="B406" s="36"/>
      <c r="C406" s="36"/>
      <c r="E406" s="36"/>
      <c r="F406" s="36"/>
      <c r="G406" s="36"/>
      <c r="H406" s="36"/>
      <c r="I406" s="39"/>
      <c r="J406" s="40"/>
      <c r="K406" s="40"/>
      <c r="L406" s="40"/>
      <c r="M406" s="40"/>
      <c r="N406" s="41"/>
    </row>
    <row r="407" spans="1:14" s="37" customFormat="1">
      <c r="A407" s="36"/>
      <c r="B407" s="36"/>
      <c r="C407" s="36"/>
      <c r="E407" s="36"/>
      <c r="F407" s="36"/>
      <c r="G407" s="36"/>
      <c r="H407" s="36"/>
      <c r="I407" s="39"/>
      <c r="J407" s="40"/>
      <c r="K407" s="40"/>
      <c r="L407" s="40"/>
      <c r="M407" s="40"/>
      <c r="N407" s="41"/>
    </row>
    <row r="408" spans="1:14">
      <c r="A408" s="36"/>
      <c r="B408" s="86"/>
      <c r="C408" s="86"/>
      <c r="E408" s="86"/>
      <c r="F408" s="86"/>
      <c r="G408" s="86"/>
      <c r="H408" s="86"/>
      <c r="I408" s="21"/>
      <c r="J408" s="87"/>
      <c r="K408" s="87"/>
      <c r="L408" s="87"/>
      <c r="M408" s="87"/>
    </row>
    <row r="409" spans="1:14">
      <c r="A409" s="36"/>
      <c r="B409" s="88"/>
      <c r="C409" s="88"/>
      <c r="E409" s="88"/>
      <c r="F409" s="88"/>
      <c r="G409" s="88"/>
      <c r="H409" s="88"/>
      <c r="I409" s="21"/>
      <c r="J409" s="89"/>
      <c r="K409" s="89"/>
      <c r="L409" s="89"/>
      <c r="M409" s="89"/>
    </row>
    <row r="410" spans="1:14">
      <c r="A410" s="36"/>
      <c r="B410" s="88"/>
      <c r="C410" s="88"/>
      <c r="E410" s="88"/>
      <c r="F410" s="88"/>
      <c r="G410" s="88"/>
      <c r="H410" s="88"/>
      <c r="I410" s="21"/>
      <c r="J410" s="89"/>
      <c r="K410" s="89"/>
      <c r="L410" s="89"/>
      <c r="M410" s="89"/>
    </row>
    <row r="411" spans="1:14">
      <c r="A411" s="36"/>
      <c r="B411" s="88"/>
      <c r="C411" s="88"/>
      <c r="E411" s="88"/>
      <c r="F411" s="88"/>
      <c r="G411" s="88"/>
      <c r="H411" s="88"/>
      <c r="I411" s="21"/>
      <c r="J411" s="89"/>
      <c r="K411" s="89"/>
      <c r="L411" s="89"/>
      <c r="M411" s="89"/>
    </row>
    <row r="412" spans="1:14">
      <c r="A412" s="36"/>
      <c r="B412" s="88"/>
      <c r="C412" s="88"/>
      <c r="E412" s="88"/>
      <c r="F412" s="88"/>
      <c r="G412" s="88"/>
      <c r="H412" s="88"/>
      <c r="I412" s="21"/>
      <c r="J412" s="89"/>
      <c r="K412" s="89"/>
      <c r="L412" s="89"/>
      <c r="M412" s="89"/>
    </row>
    <row r="413" spans="1:14">
      <c r="A413" s="36"/>
      <c r="B413" s="88"/>
      <c r="C413" s="88"/>
      <c r="E413" s="88"/>
      <c r="F413" s="88"/>
      <c r="G413" s="88"/>
      <c r="H413" s="88"/>
      <c r="I413" s="21"/>
      <c r="J413" s="89"/>
      <c r="K413" s="89"/>
      <c r="L413" s="89"/>
      <c r="M413" s="89"/>
    </row>
    <row r="414" spans="1:14">
      <c r="A414" s="36"/>
      <c r="B414" s="88"/>
      <c r="C414" s="88"/>
      <c r="E414" s="88"/>
      <c r="F414" s="88"/>
      <c r="G414" s="88"/>
      <c r="H414" s="88"/>
      <c r="I414" s="21"/>
      <c r="J414" s="89"/>
      <c r="K414" s="89"/>
      <c r="L414" s="89"/>
      <c r="M414" s="89"/>
    </row>
    <row r="415" spans="1:14">
      <c r="A415" s="36"/>
      <c r="B415" s="88"/>
      <c r="C415" s="88"/>
      <c r="E415" s="88"/>
      <c r="F415" s="88"/>
      <c r="G415" s="88"/>
      <c r="H415" s="88"/>
      <c r="I415" s="21"/>
      <c r="J415" s="89"/>
      <c r="K415" s="89"/>
      <c r="L415" s="89"/>
      <c r="M415" s="89"/>
    </row>
    <row r="416" spans="1:14">
      <c r="A416" s="36"/>
      <c r="B416" s="88"/>
      <c r="C416" s="88"/>
      <c r="E416" s="88"/>
      <c r="F416" s="88"/>
      <c r="G416" s="88"/>
      <c r="H416" s="88"/>
      <c r="I416" s="21"/>
      <c r="J416" s="89"/>
      <c r="K416" s="89"/>
      <c r="L416" s="89"/>
      <c r="M416" s="89"/>
    </row>
    <row r="417" spans="1:37">
      <c r="A417" s="36"/>
      <c r="B417" s="88"/>
      <c r="C417" s="88"/>
      <c r="E417" s="88"/>
      <c r="F417" s="88"/>
      <c r="G417" s="88"/>
      <c r="H417" s="88"/>
      <c r="I417" s="21"/>
      <c r="J417" s="89"/>
      <c r="K417" s="89"/>
      <c r="L417" s="89"/>
      <c r="M417" s="89"/>
    </row>
    <row r="418" spans="1:37" s="23" customFormat="1">
      <c r="A418" s="36"/>
      <c r="B418" s="88"/>
      <c r="C418" s="88"/>
      <c r="D418" s="19"/>
      <c r="E418" s="88"/>
      <c r="F418" s="88"/>
      <c r="G418" s="88"/>
      <c r="H418" s="88"/>
      <c r="I418" s="21"/>
      <c r="J418" s="89"/>
      <c r="K418" s="89"/>
      <c r="L418" s="89"/>
      <c r="M418" s="8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s="23" customFormat="1">
      <c r="A419" s="36"/>
      <c r="B419" s="88"/>
      <c r="C419" s="88"/>
      <c r="D419" s="19"/>
      <c r="E419" s="88"/>
      <c r="F419" s="88"/>
      <c r="G419" s="88"/>
      <c r="H419" s="88"/>
      <c r="I419" s="21"/>
      <c r="J419" s="89"/>
      <c r="K419" s="89"/>
      <c r="L419" s="89"/>
      <c r="M419" s="8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s="23" customFormat="1">
      <c r="A420" s="36"/>
      <c r="B420" s="88"/>
      <c r="C420" s="88"/>
      <c r="D420" s="19"/>
      <c r="E420" s="88"/>
      <c r="F420" s="88"/>
      <c r="G420" s="88"/>
      <c r="H420" s="88"/>
      <c r="I420" s="21"/>
      <c r="J420" s="89"/>
      <c r="K420" s="89"/>
      <c r="L420" s="89"/>
      <c r="M420" s="8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s="23" customFormat="1">
      <c r="A421" s="36"/>
      <c r="B421" s="88"/>
      <c r="C421" s="88"/>
      <c r="D421" s="19"/>
      <c r="E421" s="88"/>
      <c r="F421" s="88"/>
      <c r="G421" s="88"/>
      <c r="H421" s="88"/>
      <c r="I421" s="21"/>
      <c r="J421" s="89"/>
      <c r="K421" s="89"/>
      <c r="L421" s="89"/>
      <c r="M421" s="8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s="23" customFormat="1">
      <c r="A422" s="36"/>
      <c r="B422" s="88"/>
      <c r="C422" s="88"/>
      <c r="D422" s="19"/>
      <c r="E422" s="88"/>
      <c r="F422" s="88"/>
      <c r="G422" s="88"/>
      <c r="H422" s="88"/>
      <c r="I422" s="21"/>
      <c r="J422" s="89"/>
      <c r="K422" s="89"/>
      <c r="L422" s="89"/>
      <c r="M422" s="8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s="23" customFormat="1">
      <c r="A423" s="36"/>
      <c r="B423" s="88"/>
      <c r="C423" s="88"/>
      <c r="D423" s="19"/>
      <c r="E423" s="88"/>
      <c r="F423" s="88"/>
      <c r="G423" s="88"/>
      <c r="H423" s="88"/>
      <c r="I423" s="21"/>
      <c r="J423" s="89"/>
      <c r="K423" s="89"/>
      <c r="L423" s="89"/>
      <c r="M423" s="8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s="23" customFormat="1">
      <c r="A424" s="36"/>
      <c r="B424" s="88"/>
      <c r="C424" s="88"/>
      <c r="D424" s="19"/>
      <c r="E424" s="88"/>
      <c r="F424" s="88"/>
      <c r="G424" s="88"/>
      <c r="H424" s="88"/>
      <c r="I424" s="21"/>
      <c r="J424" s="89"/>
      <c r="K424" s="89"/>
      <c r="L424" s="89"/>
      <c r="M424" s="8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s="23" customFormat="1">
      <c r="A425" s="36"/>
      <c r="B425" s="88"/>
      <c r="C425" s="88"/>
      <c r="D425" s="19"/>
      <c r="E425" s="88"/>
      <c r="F425" s="88"/>
      <c r="G425" s="88"/>
      <c r="H425" s="88"/>
      <c r="I425" s="21"/>
      <c r="J425" s="89"/>
      <c r="K425" s="89"/>
      <c r="L425" s="89"/>
      <c r="M425" s="8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s="23" customFormat="1">
      <c r="A426" s="36"/>
      <c r="B426" s="88"/>
      <c r="C426" s="88"/>
      <c r="D426" s="19"/>
      <c r="E426" s="88"/>
      <c r="F426" s="88"/>
      <c r="G426" s="88"/>
      <c r="H426" s="88"/>
      <c r="I426" s="21"/>
      <c r="J426" s="89"/>
      <c r="K426" s="89"/>
      <c r="L426" s="89"/>
      <c r="M426" s="8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s="23" customFormat="1">
      <c r="A427" s="36"/>
      <c r="B427" s="88"/>
      <c r="C427" s="88"/>
      <c r="D427" s="19"/>
      <c r="E427" s="88"/>
      <c r="F427" s="88"/>
      <c r="G427" s="88"/>
      <c r="H427" s="88"/>
      <c r="I427" s="21"/>
      <c r="J427" s="89"/>
      <c r="K427" s="89"/>
      <c r="L427" s="89"/>
      <c r="M427" s="8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s="23" customFormat="1">
      <c r="A428" s="36"/>
      <c r="B428" s="88"/>
      <c r="C428" s="88"/>
      <c r="D428" s="19"/>
      <c r="E428" s="88"/>
      <c r="F428" s="88"/>
      <c r="G428" s="88"/>
      <c r="H428" s="88"/>
      <c r="I428" s="21"/>
      <c r="J428" s="89"/>
      <c r="K428" s="89"/>
      <c r="L428" s="89"/>
      <c r="M428" s="8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s="23" customFormat="1">
      <c r="A429" s="36"/>
      <c r="B429" s="88"/>
      <c r="C429" s="88"/>
      <c r="D429" s="19"/>
      <c r="E429" s="88"/>
      <c r="F429" s="88"/>
      <c r="G429" s="88"/>
      <c r="H429" s="88"/>
      <c r="I429" s="21"/>
      <c r="J429" s="89"/>
      <c r="K429" s="89"/>
      <c r="L429" s="89"/>
      <c r="M429" s="8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s="23" customFormat="1">
      <c r="A430" s="36"/>
      <c r="B430" s="88"/>
      <c r="C430" s="88"/>
      <c r="D430" s="19"/>
      <c r="E430" s="88"/>
      <c r="F430" s="88"/>
      <c r="G430" s="88"/>
      <c r="H430" s="88"/>
      <c r="I430" s="21"/>
      <c r="J430" s="89"/>
      <c r="K430" s="89"/>
      <c r="L430" s="89"/>
      <c r="M430" s="8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s="23" customFormat="1">
      <c r="A431" s="36"/>
      <c r="B431" s="88"/>
      <c r="C431" s="88"/>
      <c r="D431" s="19"/>
      <c r="E431" s="88"/>
      <c r="F431" s="88"/>
      <c r="G431" s="88"/>
      <c r="H431" s="88"/>
      <c r="I431" s="21"/>
      <c r="J431" s="89"/>
      <c r="K431" s="89"/>
      <c r="L431" s="89"/>
      <c r="M431" s="8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s="23" customFormat="1">
      <c r="A432" s="36"/>
      <c r="B432" s="88"/>
      <c r="C432" s="88"/>
      <c r="D432" s="19"/>
      <c r="E432" s="88"/>
      <c r="F432" s="88"/>
      <c r="G432" s="88"/>
      <c r="H432" s="88"/>
      <c r="I432" s="21"/>
      <c r="J432" s="89"/>
      <c r="K432" s="89"/>
      <c r="L432" s="89"/>
      <c r="M432" s="8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s="23" customFormat="1">
      <c r="A433" s="36"/>
      <c r="B433" s="88"/>
      <c r="C433" s="88"/>
      <c r="D433" s="19"/>
      <c r="E433" s="88"/>
      <c r="F433" s="88"/>
      <c r="G433" s="88"/>
      <c r="H433" s="88"/>
      <c r="I433" s="21"/>
      <c r="J433" s="89"/>
      <c r="K433" s="89"/>
      <c r="L433" s="89"/>
      <c r="M433" s="8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s="23" customFormat="1">
      <c r="A434" s="36"/>
      <c r="B434" s="88"/>
      <c r="C434" s="88"/>
      <c r="D434" s="19"/>
      <c r="E434" s="88"/>
      <c r="F434" s="88"/>
      <c r="G434" s="88"/>
      <c r="H434" s="88"/>
      <c r="I434" s="21"/>
      <c r="J434" s="89"/>
      <c r="K434" s="89"/>
      <c r="L434" s="89"/>
      <c r="M434" s="8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s="23" customFormat="1">
      <c r="A435" s="36"/>
      <c r="B435" s="88"/>
      <c r="C435" s="88"/>
      <c r="D435" s="19"/>
      <c r="E435" s="88"/>
      <c r="F435" s="88"/>
      <c r="G435" s="88"/>
      <c r="H435" s="88"/>
      <c r="I435" s="21"/>
      <c r="J435" s="89"/>
      <c r="K435" s="89"/>
      <c r="L435" s="89"/>
      <c r="M435" s="8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s="23" customFormat="1">
      <c r="A436" s="36"/>
      <c r="B436" s="88"/>
      <c r="C436" s="88"/>
      <c r="D436" s="19"/>
      <c r="E436" s="88"/>
      <c r="F436" s="88"/>
      <c r="G436" s="88"/>
      <c r="H436" s="88"/>
      <c r="I436" s="21"/>
      <c r="J436" s="89"/>
      <c r="K436" s="89"/>
      <c r="L436" s="89"/>
      <c r="M436" s="8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s="23" customFormat="1">
      <c r="A437" s="36"/>
      <c r="B437" s="88"/>
      <c r="C437" s="88"/>
      <c r="D437" s="19"/>
      <c r="E437" s="88"/>
      <c r="F437" s="88"/>
      <c r="G437" s="88"/>
      <c r="H437" s="88"/>
      <c r="I437" s="21"/>
      <c r="J437" s="89"/>
      <c r="K437" s="89"/>
      <c r="L437" s="89"/>
      <c r="M437" s="8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s="23" customFormat="1">
      <c r="A438" s="36"/>
      <c r="B438" s="88"/>
      <c r="C438" s="88"/>
      <c r="D438" s="19"/>
      <c r="E438" s="88"/>
      <c r="F438" s="88"/>
      <c r="G438" s="88"/>
      <c r="H438" s="88"/>
      <c r="I438" s="21"/>
      <c r="J438" s="89"/>
      <c r="K438" s="89"/>
      <c r="L438" s="89"/>
      <c r="M438" s="8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s="23" customFormat="1">
      <c r="A439" s="36"/>
      <c r="B439" s="88"/>
      <c r="C439" s="88"/>
      <c r="D439" s="19"/>
      <c r="E439" s="88"/>
      <c r="F439" s="88"/>
      <c r="G439" s="88"/>
      <c r="H439" s="88"/>
      <c r="I439" s="21"/>
      <c r="J439" s="89"/>
      <c r="K439" s="89"/>
      <c r="L439" s="89"/>
      <c r="M439" s="8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s="23" customFormat="1">
      <c r="A440" s="36"/>
      <c r="B440" s="88"/>
      <c r="C440" s="88"/>
      <c r="D440" s="19"/>
      <c r="E440" s="88"/>
      <c r="F440" s="88"/>
      <c r="G440" s="88"/>
      <c r="H440" s="88"/>
      <c r="I440" s="21"/>
      <c r="J440" s="89"/>
      <c r="K440" s="89"/>
      <c r="L440" s="89"/>
      <c r="M440" s="8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s="23" customFormat="1">
      <c r="A441" s="36"/>
      <c r="B441" s="88"/>
      <c r="C441" s="88"/>
      <c r="D441" s="19"/>
      <c r="E441" s="88"/>
      <c r="F441" s="88"/>
      <c r="G441" s="88"/>
      <c r="H441" s="88"/>
      <c r="I441" s="21"/>
      <c r="J441" s="89"/>
      <c r="K441" s="89"/>
      <c r="L441" s="89"/>
      <c r="M441" s="8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s="23" customFormat="1">
      <c r="A442" s="36"/>
      <c r="B442" s="88"/>
      <c r="C442" s="88"/>
      <c r="D442" s="19"/>
      <c r="E442" s="88"/>
      <c r="F442" s="88"/>
      <c r="G442" s="88"/>
      <c r="H442" s="88"/>
      <c r="I442" s="21"/>
      <c r="J442" s="89"/>
      <c r="K442" s="89"/>
      <c r="L442" s="89"/>
      <c r="M442" s="8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s="23" customFormat="1">
      <c r="A443" s="36"/>
      <c r="B443" s="88"/>
      <c r="C443" s="88"/>
      <c r="D443" s="19"/>
      <c r="E443" s="88"/>
      <c r="F443" s="88"/>
      <c r="G443" s="88"/>
      <c r="H443" s="88"/>
      <c r="I443" s="21"/>
      <c r="J443" s="89"/>
      <c r="K443" s="89"/>
      <c r="L443" s="89"/>
      <c r="M443" s="8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s="23" customFormat="1">
      <c r="A444" s="36"/>
      <c r="B444" s="88"/>
      <c r="C444" s="88"/>
      <c r="D444" s="19"/>
      <c r="E444" s="88"/>
      <c r="F444" s="88"/>
      <c r="G444" s="88"/>
      <c r="H444" s="88"/>
      <c r="I444" s="21"/>
      <c r="J444" s="89"/>
      <c r="K444" s="89"/>
      <c r="L444" s="89"/>
      <c r="M444" s="8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s="23" customFormat="1">
      <c r="A445" s="36"/>
      <c r="B445" s="88"/>
      <c r="C445" s="88"/>
      <c r="D445" s="19"/>
      <c r="E445" s="88"/>
      <c r="F445" s="88"/>
      <c r="G445" s="88"/>
      <c r="H445" s="88"/>
      <c r="I445" s="21"/>
      <c r="J445" s="89"/>
      <c r="K445" s="89"/>
      <c r="L445" s="89"/>
      <c r="M445" s="8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s="23" customFormat="1">
      <c r="A446" s="36"/>
      <c r="B446" s="88"/>
      <c r="C446" s="88"/>
      <c r="D446" s="19"/>
      <c r="E446" s="88"/>
      <c r="F446" s="88"/>
      <c r="G446" s="88"/>
      <c r="H446" s="88"/>
      <c r="I446" s="21"/>
      <c r="J446" s="89"/>
      <c r="K446" s="89"/>
      <c r="L446" s="89"/>
      <c r="M446" s="8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s="23" customFormat="1">
      <c r="A447" s="36"/>
      <c r="B447" s="88"/>
      <c r="C447" s="88"/>
      <c r="D447" s="19"/>
      <c r="E447" s="88"/>
      <c r="F447" s="88"/>
      <c r="G447" s="88"/>
      <c r="H447" s="88"/>
      <c r="I447" s="21"/>
      <c r="J447" s="89"/>
      <c r="K447" s="89"/>
      <c r="L447" s="89"/>
      <c r="M447" s="8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s="23" customFormat="1">
      <c r="A448" s="36"/>
      <c r="B448" s="88"/>
      <c r="C448" s="88"/>
      <c r="D448" s="19"/>
      <c r="E448" s="88"/>
      <c r="F448" s="88"/>
      <c r="G448" s="88"/>
      <c r="H448" s="88"/>
      <c r="I448" s="21"/>
      <c r="J448" s="89"/>
      <c r="K448" s="89"/>
      <c r="L448" s="89"/>
      <c r="M448" s="8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s="23" customFormat="1">
      <c r="A449" s="36"/>
      <c r="B449" s="88"/>
      <c r="C449" s="88"/>
      <c r="D449" s="19"/>
      <c r="E449" s="88"/>
      <c r="F449" s="88"/>
      <c r="G449" s="88"/>
      <c r="H449" s="88"/>
      <c r="I449" s="21"/>
      <c r="J449" s="89"/>
      <c r="K449" s="89"/>
      <c r="L449" s="89"/>
      <c r="M449" s="8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s="23" customFormat="1">
      <c r="A450" s="36"/>
      <c r="B450" s="88"/>
      <c r="C450" s="88"/>
      <c r="D450" s="19"/>
      <c r="E450" s="88"/>
      <c r="F450" s="88"/>
      <c r="G450" s="88"/>
      <c r="H450" s="88"/>
      <c r="I450" s="21"/>
      <c r="J450" s="89"/>
      <c r="K450" s="89"/>
      <c r="L450" s="89"/>
      <c r="M450" s="8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s="23" customFormat="1">
      <c r="A451" s="36"/>
      <c r="B451" s="88"/>
      <c r="C451" s="88"/>
      <c r="D451" s="19"/>
      <c r="E451" s="88"/>
      <c r="F451" s="88"/>
      <c r="G451" s="88"/>
      <c r="H451" s="88"/>
      <c r="I451" s="21"/>
      <c r="J451" s="89"/>
      <c r="K451" s="89"/>
      <c r="L451" s="89"/>
      <c r="M451" s="8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s="23" customFormat="1">
      <c r="A452" s="36"/>
      <c r="B452" s="88"/>
      <c r="C452" s="88"/>
      <c r="D452" s="19"/>
      <c r="E452" s="88"/>
      <c r="F452" s="88"/>
      <c r="G452" s="88"/>
      <c r="H452" s="88"/>
      <c r="I452" s="21"/>
      <c r="J452" s="89"/>
      <c r="K452" s="89"/>
      <c r="L452" s="89"/>
      <c r="M452" s="8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s="23" customFormat="1">
      <c r="A453" s="36"/>
      <c r="B453" s="88"/>
      <c r="C453" s="88"/>
      <c r="D453" s="19"/>
      <c r="E453" s="88"/>
      <c r="F453" s="88"/>
      <c r="G453" s="88"/>
      <c r="H453" s="88"/>
      <c r="I453" s="21"/>
      <c r="J453" s="89"/>
      <c r="K453" s="89"/>
      <c r="L453" s="89"/>
      <c r="M453" s="8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s="23" customFormat="1">
      <c r="A454" s="36"/>
      <c r="B454" s="88"/>
      <c r="C454" s="88"/>
      <c r="D454" s="19"/>
      <c r="E454" s="88"/>
      <c r="F454" s="88"/>
      <c r="G454" s="88"/>
      <c r="H454" s="88"/>
      <c r="I454" s="21"/>
      <c r="J454" s="89"/>
      <c r="K454" s="89"/>
      <c r="L454" s="89"/>
      <c r="M454" s="8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s="23" customFormat="1">
      <c r="A455" s="36"/>
      <c r="B455" s="88"/>
      <c r="C455" s="88"/>
      <c r="D455" s="19"/>
      <c r="E455" s="88"/>
      <c r="F455" s="88"/>
      <c r="G455" s="88"/>
      <c r="H455" s="88"/>
      <c r="I455" s="21"/>
      <c r="J455" s="89"/>
      <c r="K455" s="89"/>
      <c r="L455" s="89"/>
      <c r="M455" s="8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s="23" customFormat="1">
      <c r="A456" s="36"/>
      <c r="B456" s="88"/>
      <c r="C456" s="88"/>
      <c r="D456" s="19"/>
      <c r="E456" s="88"/>
      <c r="F456" s="88"/>
      <c r="G456" s="88"/>
      <c r="H456" s="88"/>
      <c r="I456" s="21"/>
      <c r="J456" s="89"/>
      <c r="K456" s="89"/>
      <c r="L456" s="89"/>
      <c r="M456" s="8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s="23" customFormat="1">
      <c r="A457" s="36"/>
      <c r="B457" s="88"/>
      <c r="C457" s="88"/>
      <c r="D457" s="19"/>
      <c r="E457" s="88"/>
      <c r="F457" s="88"/>
      <c r="G457" s="88"/>
      <c r="H457" s="88"/>
      <c r="I457" s="21"/>
      <c r="J457" s="89"/>
      <c r="K457" s="89"/>
      <c r="L457" s="89"/>
      <c r="M457" s="8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s="23" customFormat="1">
      <c r="A458" s="36"/>
      <c r="B458" s="88"/>
      <c r="C458" s="88"/>
      <c r="D458" s="19"/>
      <c r="E458" s="88"/>
      <c r="F458" s="88"/>
      <c r="G458" s="88"/>
      <c r="H458" s="88"/>
      <c r="I458" s="21"/>
      <c r="J458" s="89"/>
      <c r="K458" s="89"/>
      <c r="L458" s="89"/>
      <c r="M458" s="8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s="23" customFormat="1">
      <c r="A459" s="36"/>
      <c r="B459" s="88"/>
      <c r="C459" s="88"/>
      <c r="D459" s="19"/>
      <c r="E459" s="88"/>
      <c r="F459" s="88"/>
      <c r="G459" s="88"/>
      <c r="H459" s="88"/>
      <c r="I459" s="21"/>
      <c r="J459" s="89"/>
      <c r="K459" s="89"/>
      <c r="L459" s="89"/>
      <c r="M459" s="8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s="23" customFormat="1">
      <c r="A460" s="36"/>
      <c r="B460" s="88"/>
      <c r="C460" s="88"/>
      <c r="D460" s="19"/>
      <c r="E460" s="88"/>
      <c r="F460" s="88"/>
      <c r="G460" s="88"/>
      <c r="H460" s="88"/>
      <c r="I460" s="21"/>
      <c r="J460" s="89"/>
      <c r="K460" s="89"/>
      <c r="L460" s="89"/>
      <c r="M460" s="8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s="23" customFormat="1">
      <c r="A461" s="36"/>
      <c r="B461" s="88"/>
      <c r="C461" s="88"/>
      <c r="D461" s="19"/>
      <c r="E461" s="88"/>
      <c r="F461" s="88"/>
      <c r="G461" s="88"/>
      <c r="H461" s="88"/>
      <c r="I461" s="21"/>
      <c r="J461" s="89"/>
      <c r="K461" s="89"/>
      <c r="L461" s="89"/>
      <c r="M461" s="8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s="23" customFormat="1">
      <c r="A462" s="36"/>
      <c r="B462" s="88"/>
      <c r="C462" s="88"/>
      <c r="D462" s="19"/>
      <c r="E462" s="88"/>
      <c r="F462" s="88"/>
      <c r="G462" s="88"/>
      <c r="H462" s="88"/>
      <c r="I462" s="21"/>
      <c r="J462" s="89"/>
      <c r="K462" s="89"/>
      <c r="L462" s="89"/>
      <c r="M462" s="8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s="23" customFormat="1">
      <c r="A463" s="36"/>
      <c r="B463" s="88"/>
      <c r="C463" s="88"/>
      <c r="D463" s="19"/>
      <c r="E463" s="88"/>
      <c r="F463" s="88"/>
      <c r="G463" s="88"/>
      <c r="H463" s="88"/>
      <c r="I463" s="21"/>
      <c r="J463" s="89"/>
      <c r="K463" s="89"/>
      <c r="L463" s="89"/>
      <c r="M463" s="8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s="23" customFormat="1">
      <c r="A464" s="36"/>
      <c r="B464" s="88"/>
      <c r="C464" s="88"/>
      <c r="D464" s="19"/>
      <c r="E464" s="88"/>
      <c r="F464" s="88"/>
      <c r="G464" s="88"/>
      <c r="H464" s="88"/>
      <c r="I464" s="21"/>
      <c r="J464" s="89"/>
      <c r="K464" s="89"/>
      <c r="L464" s="89"/>
      <c r="M464" s="8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s="23" customFormat="1">
      <c r="A465" s="36"/>
      <c r="B465" s="88"/>
      <c r="C465" s="88"/>
      <c r="D465" s="19"/>
      <c r="E465" s="88"/>
      <c r="F465" s="88"/>
      <c r="G465" s="88"/>
      <c r="H465" s="88"/>
      <c r="I465" s="21"/>
      <c r="J465" s="89"/>
      <c r="K465" s="89"/>
      <c r="L465" s="89"/>
      <c r="M465" s="8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s="23" customFormat="1">
      <c r="A466" s="36"/>
      <c r="B466" s="88"/>
      <c r="C466" s="88"/>
      <c r="D466" s="19"/>
      <c r="E466" s="88"/>
      <c r="F466" s="88"/>
      <c r="G466" s="88"/>
      <c r="H466" s="88"/>
      <c r="I466" s="21"/>
      <c r="J466" s="89"/>
      <c r="K466" s="89"/>
      <c r="L466" s="89"/>
      <c r="M466" s="8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s="23" customFormat="1">
      <c r="A467" s="36"/>
      <c r="B467" s="88"/>
      <c r="C467" s="88"/>
      <c r="D467" s="19"/>
      <c r="E467" s="88"/>
      <c r="F467" s="88"/>
      <c r="G467" s="88"/>
      <c r="H467" s="88"/>
      <c r="I467" s="21"/>
      <c r="J467" s="89"/>
      <c r="K467" s="89"/>
      <c r="L467" s="89"/>
      <c r="M467" s="8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s="23" customFormat="1">
      <c r="A468" s="36"/>
      <c r="B468" s="88"/>
      <c r="C468" s="88"/>
      <c r="D468" s="19"/>
      <c r="E468" s="88"/>
      <c r="F468" s="88"/>
      <c r="G468" s="88"/>
      <c r="H468" s="88"/>
      <c r="I468" s="21"/>
      <c r="J468" s="89"/>
      <c r="K468" s="89"/>
      <c r="L468" s="89"/>
      <c r="M468" s="8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s="23" customFormat="1">
      <c r="A469" s="36"/>
      <c r="B469" s="88"/>
      <c r="C469" s="88"/>
      <c r="D469" s="19"/>
      <c r="E469" s="88"/>
      <c r="F469" s="88"/>
      <c r="G469" s="88"/>
      <c r="H469" s="88"/>
      <c r="I469" s="21"/>
      <c r="J469" s="89"/>
      <c r="K469" s="89"/>
      <c r="L469" s="89"/>
      <c r="M469" s="8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s="23" customFormat="1">
      <c r="A470" s="36"/>
      <c r="B470" s="88"/>
      <c r="C470" s="88"/>
      <c r="D470" s="19"/>
      <c r="E470" s="88"/>
      <c r="F470" s="88"/>
      <c r="G470" s="88"/>
      <c r="H470" s="88"/>
      <c r="I470" s="21"/>
      <c r="J470" s="89"/>
      <c r="K470" s="89"/>
      <c r="L470" s="89"/>
      <c r="M470" s="8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s="23" customFormat="1">
      <c r="A471" s="36"/>
      <c r="B471" s="88"/>
      <c r="C471" s="88"/>
      <c r="D471" s="19"/>
      <c r="E471" s="88"/>
      <c r="F471" s="88"/>
      <c r="G471" s="88"/>
      <c r="H471" s="88"/>
      <c r="I471" s="21"/>
      <c r="J471" s="89"/>
      <c r="K471" s="89"/>
      <c r="L471" s="89"/>
      <c r="M471" s="8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s="23" customFormat="1">
      <c r="A472" s="36"/>
      <c r="B472" s="88"/>
      <c r="C472" s="88"/>
      <c r="D472" s="19"/>
      <c r="E472" s="88"/>
      <c r="F472" s="88"/>
      <c r="G472" s="88"/>
      <c r="H472" s="88"/>
      <c r="I472" s="21"/>
      <c r="J472" s="89"/>
      <c r="K472" s="89"/>
      <c r="L472" s="89"/>
      <c r="M472" s="8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s="23" customFormat="1">
      <c r="A473" s="36"/>
      <c r="B473" s="88"/>
      <c r="C473" s="88"/>
      <c r="D473" s="19"/>
      <c r="E473" s="88"/>
      <c r="F473" s="88"/>
      <c r="G473" s="88"/>
      <c r="H473" s="88"/>
      <c r="I473" s="21"/>
      <c r="J473" s="89"/>
      <c r="K473" s="89"/>
      <c r="L473" s="89"/>
      <c r="M473" s="8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s="23" customFormat="1">
      <c r="A474" s="36"/>
      <c r="B474" s="88"/>
      <c r="C474" s="88"/>
      <c r="D474" s="19"/>
      <c r="E474" s="88"/>
      <c r="F474" s="88"/>
      <c r="G474" s="88"/>
      <c r="H474" s="88"/>
      <c r="I474" s="21"/>
      <c r="J474" s="89"/>
      <c r="K474" s="89"/>
      <c r="L474" s="89"/>
      <c r="M474" s="8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s="23" customFormat="1">
      <c r="A475" s="36"/>
      <c r="B475" s="88"/>
      <c r="C475" s="88"/>
      <c r="D475" s="19"/>
      <c r="E475" s="88"/>
      <c r="F475" s="88"/>
      <c r="G475" s="88"/>
      <c r="H475" s="88"/>
      <c r="I475" s="21"/>
      <c r="J475" s="89"/>
      <c r="K475" s="89"/>
      <c r="L475" s="89"/>
      <c r="M475" s="8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s="23" customFormat="1">
      <c r="A476" s="36"/>
      <c r="B476" s="88"/>
      <c r="C476" s="88"/>
      <c r="D476" s="19"/>
      <c r="E476" s="88"/>
      <c r="F476" s="88"/>
      <c r="G476" s="88"/>
      <c r="H476" s="88"/>
      <c r="I476" s="21"/>
      <c r="J476" s="89"/>
      <c r="K476" s="89"/>
      <c r="L476" s="89"/>
      <c r="M476" s="8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s="23" customFormat="1">
      <c r="A477" s="36"/>
      <c r="B477" s="88"/>
      <c r="C477" s="88"/>
      <c r="D477" s="19"/>
      <c r="E477" s="88"/>
      <c r="F477" s="88"/>
      <c r="G477" s="88"/>
      <c r="H477" s="88"/>
      <c r="I477" s="21"/>
      <c r="J477" s="89"/>
      <c r="K477" s="89"/>
      <c r="L477" s="89"/>
      <c r="M477" s="8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s="23" customFormat="1">
      <c r="A478" s="36"/>
      <c r="B478" s="88"/>
      <c r="C478" s="88"/>
      <c r="D478" s="19"/>
      <c r="E478" s="88"/>
      <c r="F478" s="88"/>
      <c r="G478" s="88"/>
      <c r="H478" s="88"/>
      <c r="I478" s="21"/>
      <c r="J478" s="89"/>
      <c r="K478" s="89"/>
      <c r="L478" s="89"/>
      <c r="M478" s="8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s="23" customFormat="1">
      <c r="A479" s="36"/>
      <c r="B479" s="88"/>
      <c r="C479" s="88"/>
      <c r="D479" s="19"/>
      <c r="E479" s="88"/>
      <c r="F479" s="88"/>
      <c r="G479" s="88"/>
      <c r="H479" s="88"/>
      <c r="I479" s="21"/>
      <c r="J479" s="89"/>
      <c r="K479" s="89"/>
      <c r="L479" s="89"/>
      <c r="M479" s="8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s="23" customFormat="1">
      <c r="A480" s="36"/>
      <c r="B480" s="88"/>
      <c r="C480" s="88"/>
      <c r="D480" s="19"/>
      <c r="E480" s="88"/>
      <c r="F480" s="88"/>
      <c r="G480" s="88"/>
      <c r="H480" s="88"/>
      <c r="I480" s="21"/>
      <c r="J480" s="89"/>
      <c r="K480" s="89"/>
      <c r="L480" s="89"/>
      <c r="M480" s="8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s="23" customFormat="1">
      <c r="A481" s="36"/>
      <c r="B481" s="88"/>
      <c r="C481" s="88"/>
      <c r="D481" s="19"/>
      <c r="E481" s="88"/>
      <c r="F481" s="88"/>
      <c r="G481" s="88"/>
      <c r="H481" s="88"/>
      <c r="I481" s="21"/>
      <c r="J481" s="89"/>
      <c r="K481" s="89"/>
      <c r="L481" s="89"/>
      <c r="M481" s="8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s="23" customFormat="1">
      <c r="A482" s="36"/>
      <c r="B482" s="88"/>
      <c r="C482" s="88"/>
      <c r="D482" s="19"/>
      <c r="E482" s="88"/>
      <c r="F482" s="88"/>
      <c r="G482" s="88"/>
      <c r="H482" s="88"/>
      <c r="I482" s="21"/>
      <c r="J482" s="89"/>
      <c r="K482" s="89"/>
      <c r="L482" s="89"/>
      <c r="M482" s="8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s="23" customFormat="1">
      <c r="A483" s="36"/>
      <c r="B483" s="88"/>
      <c r="C483" s="88"/>
      <c r="D483" s="19"/>
      <c r="E483" s="88"/>
      <c r="F483" s="88"/>
      <c r="G483" s="88"/>
      <c r="H483" s="88"/>
      <c r="I483" s="21"/>
      <c r="J483" s="89"/>
      <c r="K483" s="89"/>
      <c r="L483" s="89"/>
      <c r="M483" s="8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s="23" customFormat="1">
      <c r="A484" s="36"/>
      <c r="B484" s="88"/>
      <c r="C484" s="88"/>
      <c r="D484" s="19"/>
      <c r="E484" s="88"/>
      <c r="F484" s="88"/>
      <c r="G484" s="88"/>
      <c r="H484" s="88"/>
      <c r="I484" s="21"/>
      <c r="J484" s="89"/>
      <c r="K484" s="89"/>
      <c r="L484" s="89"/>
      <c r="M484" s="8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s="23" customFormat="1">
      <c r="A485" s="36"/>
      <c r="B485" s="88"/>
      <c r="C485" s="88"/>
      <c r="D485" s="19"/>
      <c r="E485" s="88"/>
      <c r="F485" s="88"/>
      <c r="G485" s="88"/>
      <c r="H485" s="88"/>
      <c r="I485" s="21"/>
      <c r="J485" s="89"/>
      <c r="K485" s="89"/>
      <c r="L485" s="89"/>
      <c r="M485" s="8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s="23" customFormat="1">
      <c r="A486" s="36"/>
      <c r="B486" s="88"/>
      <c r="C486" s="88"/>
      <c r="D486" s="19"/>
      <c r="E486" s="88"/>
      <c r="F486" s="88"/>
      <c r="G486" s="88"/>
      <c r="H486" s="88"/>
      <c r="I486" s="21"/>
      <c r="J486" s="89"/>
      <c r="K486" s="89"/>
      <c r="L486" s="89"/>
      <c r="M486" s="8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s="23" customFormat="1">
      <c r="A487" s="36"/>
      <c r="B487" s="88"/>
      <c r="C487" s="88"/>
      <c r="D487" s="19"/>
      <c r="E487" s="88"/>
      <c r="F487" s="88"/>
      <c r="G487" s="88"/>
      <c r="H487" s="88"/>
      <c r="I487" s="21"/>
      <c r="J487" s="89"/>
      <c r="K487" s="89"/>
      <c r="L487" s="89"/>
      <c r="M487" s="8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s="23" customFormat="1">
      <c r="A488" s="36"/>
      <c r="B488" s="88"/>
      <c r="C488" s="88"/>
      <c r="D488" s="19"/>
      <c r="E488" s="88"/>
      <c r="F488" s="88"/>
      <c r="G488" s="88"/>
      <c r="H488" s="88"/>
      <c r="I488" s="21"/>
      <c r="J488" s="89"/>
      <c r="K488" s="89"/>
      <c r="L488" s="89"/>
      <c r="M488" s="8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s="23" customFormat="1">
      <c r="A489" s="36"/>
      <c r="B489" s="88"/>
      <c r="C489" s="88"/>
      <c r="D489" s="19"/>
      <c r="E489" s="88"/>
      <c r="F489" s="88"/>
      <c r="G489" s="88"/>
      <c r="H489" s="88"/>
      <c r="I489" s="21"/>
      <c r="J489" s="89"/>
      <c r="K489" s="89"/>
      <c r="L489" s="89"/>
      <c r="M489" s="8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s="23" customFormat="1">
      <c r="A490" s="36"/>
      <c r="B490" s="88"/>
      <c r="C490" s="88"/>
      <c r="D490" s="19"/>
      <c r="E490" s="88"/>
      <c r="F490" s="88"/>
      <c r="G490" s="88"/>
      <c r="H490" s="88"/>
      <c r="I490" s="21"/>
      <c r="J490" s="89"/>
      <c r="K490" s="89"/>
      <c r="L490" s="89"/>
      <c r="M490" s="8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s="23" customFormat="1">
      <c r="A491" s="36"/>
      <c r="B491" s="88"/>
      <c r="C491" s="88"/>
      <c r="D491" s="19"/>
      <c r="E491" s="88"/>
      <c r="F491" s="88"/>
      <c r="G491" s="88"/>
      <c r="H491" s="88"/>
      <c r="I491" s="21"/>
      <c r="J491" s="89"/>
      <c r="K491" s="89"/>
      <c r="L491" s="89"/>
      <c r="M491" s="8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s="23" customFormat="1">
      <c r="A492" s="36"/>
      <c r="B492" s="88"/>
      <c r="C492" s="88"/>
      <c r="D492" s="19"/>
      <c r="E492" s="88"/>
      <c r="F492" s="88"/>
      <c r="G492" s="88"/>
      <c r="H492" s="88"/>
      <c r="I492" s="21"/>
      <c r="J492" s="89"/>
      <c r="K492" s="89"/>
      <c r="L492" s="89"/>
      <c r="M492" s="8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s="23" customFormat="1">
      <c r="A493" s="36"/>
      <c r="B493" s="88"/>
      <c r="C493" s="88"/>
      <c r="D493" s="19"/>
      <c r="E493" s="88"/>
      <c r="F493" s="88"/>
      <c r="G493" s="88"/>
      <c r="H493" s="88"/>
      <c r="I493" s="21"/>
      <c r="J493" s="89"/>
      <c r="K493" s="89"/>
      <c r="L493" s="89"/>
      <c r="M493" s="8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s="23" customFormat="1">
      <c r="A494" s="36"/>
      <c r="B494" s="88"/>
      <c r="C494" s="88"/>
      <c r="D494" s="19"/>
      <c r="E494" s="88"/>
      <c r="F494" s="88"/>
      <c r="G494" s="88"/>
      <c r="H494" s="88"/>
      <c r="I494" s="21"/>
      <c r="J494" s="89"/>
      <c r="K494" s="89"/>
      <c r="L494" s="89"/>
      <c r="M494" s="8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s="23" customFormat="1">
      <c r="A495" s="36"/>
      <c r="B495" s="88"/>
      <c r="C495" s="88"/>
      <c r="D495" s="19"/>
      <c r="E495" s="88"/>
      <c r="F495" s="88"/>
      <c r="G495" s="88"/>
      <c r="H495" s="88"/>
      <c r="I495" s="21"/>
      <c r="J495" s="89"/>
      <c r="K495" s="89"/>
      <c r="L495" s="89"/>
      <c r="M495" s="8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s="23" customFormat="1">
      <c r="A496" s="36"/>
      <c r="B496" s="88"/>
      <c r="C496" s="88"/>
      <c r="D496" s="19"/>
      <c r="E496" s="88"/>
      <c r="F496" s="88"/>
      <c r="G496" s="88"/>
      <c r="H496" s="88"/>
      <c r="I496" s="21"/>
      <c r="J496" s="89"/>
      <c r="K496" s="89"/>
      <c r="L496" s="89"/>
      <c r="M496" s="8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s="23" customFormat="1">
      <c r="A497" s="36"/>
      <c r="B497" s="88"/>
      <c r="C497" s="88"/>
      <c r="D497" s="19"/>
      <c r="E497" s="88"/>
      <c r="F497" s="88"/>
      <c r="G497" s="88"/>
      <c r="H497" s="88"/>
      <c r="I497" s="21"/>
      <c r="J497" s="89"/>
      <c r="K497" s="89"/>
      <c r="L497" s="89"/>
      <c r="M497" s="8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s="23" customFormat="1">
      <c r="A498" s="36"/>
      <c r="B498" s="88"/>
      <c r="C498" s="88"/>
      <c r="D498" s="19"/>
      <c r="E498" s="88"/>
      <c r="F498" s="88"/>
      <c r="G498" s="88"/>
      <c r="H498" s="88"/>
      <c r="I498" s="21"/>
      <c r="J498" s="89"/>
      <c r="K498" s="89"/>
      <c r="L498" s="89"/>
      <c r="M498" s="8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s="23" customFormat="1">
      <c r="A499" s="36"/>
      <c r="B499" s="88"/>
      <c r="C499" s="88"/>
      <c r="D499" s="19"/>
      <c r="E499" s="88"/>
      <c r="F499" s="88"/>
      <c r="G499" s="88"/>
      <c r="H499" s="88"/>
      <c r="I499" s="21"/>
      <c r="J499" s="89"/>
      <c r="K499" s="89"/>
      <c r="L499" s="89"/>
      <c r="M499" s="8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s="23" customFormat="1">
      <c r="A500" s="36"/>
      <c r="B500" s="88"/>
      <c r="C500" s="88"/>
      <c r="D500" s="19"/>
      <c r="E500" s="88"/>
      <c r="F500" s="88"/>
      <c r="G500" s="88"/>
      <c r="H500" s="88"/>
      <c r="I500" s="21"/>
      <c r="J500" s="89"/>
      <c r="K500" s="89"/>
      <c r="L500" s="89"/>
      <c r="M500" s="8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s="23" customFormat="1">
      <c r="A501" s="36"/>
      <c r="B501" s="88"/>
      <c r="C501" s="88"/>
      <c r="D501" s="19"/>
      <c r="E501" s="88"/>
      <c r="F501" s="88"/>
      <c r="G501" s="88"/>
      <c r="H501" s="88"/>
      <c r="I501" s="21"/>
      <c r="J501" s="89"/>
      <c r="K501" s="89"/>
      <c r="L501" s="89"/>
      <c r="M501" s="8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s="23" customFormat="1">
      <c r="A502" s="36"/>
      <c r="B502" s="88"/>
      <c r="C502" s="88"/>
      <c r="D502" s="19"/>
      <c r="E502" s="88"/>
      <c r="F502" s="88"/>
      <c r="G502" s="88"/>
      <c r="H502" s="88"/>
      <c r="I502" s="21"/>
      <c r="J502" s="89"/>
      <c r="K502" s="89"/>
      <c r="L502" s="89"/>
      <c r="M502" s="8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s="23" customFormat="1">
      <c r="A503" s="36"/>
      <c r="B503" s="88"/>
      <c r="C503" s="88"/>
      <c r="D503" s="19"/>
      <c r="E503" s="88"/>
      <c r="F503" s="88"/>
      <c r="G503" s="88"/>
      <c r="H503" s="88"/>
      <c r="I503" s="21"/>
      <c r="J503" s="89"/>
      <c r="K503" s="89"/>
      <c r="L503" s="89"/>
      <c r="M503" s="8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s="23" customFormat="1">
      <c r="A504" s="36"/>
      <c r="B504" s="88"/>
      <c r="C504" s="88"/>
      <c r="D504" s="19"/>
      <c r="E504" s="88"/>
      <c r="F504" s="88"/>
      <c r="G504" s="88"/>
      <c r="H504" s="88"/>
      <c r="I504" s="21"/>
      <c r="J504" s="89"/>
      <c r="K504" s="89"/>
      <c r="L504" s="89"/>
      <c r="M504" s="8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s="23" customFormat="1">
      <c r="A505" s="36"/>
      <c r="B505" s="88"/>
      <c r="C505" s="88"/>
      <c r="D505" s="19"/>
      <c r="E505" s="88"/>
      <c r="F505" s="88"/>
      <c r="G505" s="88"/>
      <c r="H505" s="88"/>
      <c r="I505" s="21"/>
      <c r="J505" s="89"/>
      <c r="K505" s="89"/>
      <c r="L505" s="89"/>
      <c r="M505" s="8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s="23" customFormat="1">
      <c r="A506" s="36"/>
      <c r="B506" s="88"/>
      <c r="C506" s="88"/>
      <c r="D506" s="19"/>
      <c r="E506" s="88"/>
      <c r="F506" s="88"/>
      <c r="G506" s="88"/>
      <c r="H506" s="88"/>
      <c r="I506" s="21"/>
      <c r="J506" s="89"/>
      <c r="K506" s="89"/>
      <c r="L506" s="89"/>
      <c r="M506" s="8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s="23" customFormat="1">
      <c r="A507" s="36"/>
      <c r="B507" s="88"/>
      <c r="C507" s="88"/>
      <c r="D507" s="19"/>
      <c r="E507" s="88"/>
      <c r="F507" s="88"/>
      <c r="G507" s="88"/>
      <c r="H507" s="88"/>
      <c r="I507" s="21"/>
      <c r="J507" s="89"/>
      <c r="K507" s="89"/>
      <c r="L507" s="89"/>
      <c r="M507" s="8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s="23" customFormat="1">
      <c r="A508" s="36"/>
      <c r="B508" s="88"/>
      <c r="C508" s="88"/>
      <c r="D508" s="19"/>
      <c r="E508" s="88"/>
      <c r="F508" s="88"/>
      <c r="G508" s="88"/>
      <c r="H508" s="88"/>
      <c r="I508" s="21"/>
      <c r="J508" s="89"/>
      <c r="K508" s="89"/>
      <c r="L508" s="89"/>
      <c r="M508" s="8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s="23" customFormat="1">
      <c r="A509" s="36"/>
      <c r="B509" s="88"/>
      <c r="C509" s="88"/>
      <c r="D509" s="19"/>
      <c r="E509" s="88"/>
      <c r="F509" s="88"/>
      <c r="G509" s="88"/>
      <c r="H509" s="88"/>
      <c r="I509" s="21"/>
      <c r="J509" s="89"/>
      <c r="K509" s="89"/>
      <c r="L509" s="89"/>
      <c r="M509" s="8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s="23" customFormat="1">
      <c r="A510" s="36"/>
      <c r="B510" s="88"/>
      <c r="C510" s="88"/>
      <c r="D510" s="19"/>
      <c r="E510" s="88"/>
      <c r="F510" s="88"/>
      <c r="G510" s="88"/>
      <c r="H510" s="88"/>
      <c r="I510" s="21"/>
      <c r="J510" s="89"/>
      <c r="K510" s="89"/>
      <c r="L510" s="89"/>
      <c r="M510" s="8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s="23" customFormat="1">
      <c r="A511" s="36"/>
      <c r="B511" s="88"/>
      <c r="C511" s="88"/>
      <c r="D511" s="19"/>
      <c r="E511" s="88"/>
      <c r="F511" s="88"/>
      <c r="G511" s="88"/>
      <c r="H511" s="88"/>
      <c r="I511" s="21"/>
      <c r="J511" s="89"/>
      <c r="K511" s="89"/>
      <c r="L511" s="89"/>
      <c r="M511" s="8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s="23" customFormat="1">
      <c r="A512" s="36"/>
      <c r="B512" s="88"/>
      <c r="C512" s="88"/>
      <c r="D512" s="19"/>
      <c r="E512" s="88"/>
      <c r="F512" s="88"/>
      <c r="G512" s="88"/>
      <c r="H512" s="88"/>
      <c r="I512" s="21"/>
      <c r="J512" s="89"/>
      <c r="K512" s="89"/>
      <c r="L512" s="89"/>
      <c r="M512" s="8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s="23" customFormat="1">
      <c r="A513" s="36"/>
      <c r="B513" s="88"/>
      <c r="C513" s="88"/>
      <c r="D513" s="19"/>
      <c r="E513" s="88"/>
      <c r="F513" s="88"/>
      <c r="G513" s="88"/>
      <c r="H513" s="88"/>
      <c r="I513" s="21"/>
      <c r="J513" s="89"/>
      <c r="K513" s="89"/>
      <c r="L513" s="89"/>
      <c r="M513" s="8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s="23" customFormat="1">
      <c r="A514" s="36"/>
      <c r="B514" s="88"/>
      <c r="C514" s="88"/>
      <c r="D514" s="19"/>
      <c r="E514" s="88"/>
      <c r="F514" s="88"/>
      <c r="G514" s="88"/>
      <c r="H514" s="88"/>
      <c r="I514" s="21"/>
      <c r="J514" s="89"/>
      <c r="K514" s="89"/>
      <c r="L514" s="89"/>
      <c r="M514" s="8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s="23" customFormat="1">
      <c r="A515" s="36"/>
      <c r="B515" s="88"/>
      <c r="C515" s="88"/>
      <c r="D515" s="19"/>
      <c r="E515" s="88"/>
      <c r="F515" s="88"/>
      <c r="G515" s="88"/>
      <c r="H515" s="88"/>
      <c r="I515" s="21"/>
      <c r="J515" s="89"/>
      <c r="K515" s="89"/>
      <c r="L515" s="89"/>
      <c r="M515" s="8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s="23" customFormat="1">
      <c r="A516" s="36"/>
      <c r="B516" s="88"/>
      <c r="C516" s="88"/>
      <c r="D516" s="19"/>
      <c r="E516" s="88"/>
      <c r="F516" s="88"/>
      <c r="G516" s="88"/>
      <c r="H516" s="88"/>
      <c r="I516" s="21"/>
      <c r="J516" s="89"/>
      <c r="K516" s="89"/>
      <c r="L516" s="89"/>
      <c r="M516" s="8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s="23" customFormat="1">
      <c r="A517" s="36"/>
      <c r="B517" s="88"/>
      <c r="C517" s="88"/>
      <c r="D517" s="19"/>
      <c r="E517" s="88"/>
      <c r="F517" s="88"/>
      <c r="G517" s="88"/>
      <c r="H517" s="88"/>
      <c r="I517" s="21"/>
      <c r="J517" s="89"/>
      <c r="K517" s="89"/>
      <c r="L517" s="89"/>
      <c r="M517" s="8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s="23" customFormat="1">
      <c r="A518" s="36"/>
      <c r="B518" s="88"/>
      <c r="C518" s="88"/>
      <c r="D518" s="19"/>
      <c r="E518" s="88"/>
      <c r="F518" s="88"/>
      <c r="G518" s="88"/>
      <c r="H518" s="88"/>
      <c r="I518" s="21"/>
      <c r="J518" s="89"/>
      <c r="K518" s="89"/>
      <c r="L518" s="89"/>
      <c r="M518" s="8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s="23" customFormat="1">
      <c r="A519" s="36"/>
      <c r="B519" s="88"/>
      <c r="C519" s="88"/>
      <c r="D519" s="19"/>
      <c r="E519" s="88"/>
      <c r="F519" s="88"/>
      <c r="G519" s="88"/>
      <c r="H519" s="88"/>
      <c r="I519" s="21"/>
      <c r="J519" s="89"/>
      <c r="K519" s="89"/>
      <c r="L519" s="89"/>
      <c r="M519" s="8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s="23" customFormat="1">
      <c r="A520" s="36"/>
      <c r="B520" s="88"/>
      <c r="C520" s="88"/>
      <c r="D520" s="19"/>
      <c r="E520" s="88"/>
      <c r="F520" s="88"/>
      <c r="G520" s="88"/>
      <c r="H520" s="88"/>
      <c r="I520" s="21"/>
      <c r="J520" s="89"/>
      <c r="K520" s="89"/>
      <c r="L520" s="89"/>
      <c r="M520" s="8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s="23" customFormat="1">
      <c r="A521" s="36"/>
      <c r="B521" s="88"/>
      <c r="C521" s="88"/>
      <c r="D521" s="19"/>
      <c r="E521" s="88"/>
      <c r="F521" s="88"/>
      <c r="G521" s="88"/>
      <c r="H521" s="88"/>
      <c r="I521" s="21"/>
      <c r="J521" s="89"/>
      <c r="K521" s="89"/>
      <c r="L521" s="89"/>
      <c r="M521" s="8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s="23" customFormat="1">
      <c r="A522" s="36"/>
      <c r="B522" s="88"/>
      <c r="C522" s="88"/>
      <c r="D522" s="19"/>
      <c r="E522" s="88"/>
      <c r="F522" s="88"/>
      <c r="G522" s="88"/>
      <c r="H522" s="88"/>
      <c r="I522" s="21"/>
      <c r="J522" s="89"/>
      <c r="K522" s="89"/>
      <c r="L522" s="89"/>
      <c r="M522" s="8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s="23" customFormat="1">
      <c r="A523" s="36"/>
      <c r="B523" s="88"/>
      <c r="C523" s="88"/>
      <c r="D523" s="19"/>
      <c r="E523" s="88"/>
      <c r="F523" s="88"/>
      <c r="G523" s="88"/>
      <c r="H523" s="88"/>
      <c r="I523" s="21"/>
      <c r="J523" s="89"/>
      <c r="K523" s="89"/>
      <c r="L523" s="89"/>
      <c r="M523" s="8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s="23" customFormat="1">
      <c r="A524" s="36"/>
      <c r="B524" s="88"/>
      <c r="C524" s="88"/>
      <c r="D524" s="19"/>
      <c r="E524" s="88"/>
      <c r="F524" s="88"/>
      <c r="G524" s="88"/>
      <c r="H524" s="88"/>
      <c r="I524" s="21"/>
      <c r="J524" s="89"/>
      <c r="K524" s="89"/>
      <c r="L524" s="89"/>
      <c r="M524" s="8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s="23" customFormat="1">
      <c r="A525" s="36"/>
      <c r="B525" s="88"/>
      <c r="C525" s="88"/>
      <c r="D525" s="19"/>
      <c r="E525" s="88"/>
      <c r="F525" s="88"/>
      <c r="G525" s="88"/>
      <c r="H525" s="88"/>
      <c r="I525" s="21"/>
      <c r="J525" s="89"/>
      <c r="K525" s="89"/>
      <c r="L525" s="89"/>
      <c r="M525" s="8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s="23" customFormat="1">
      <c r="A526" s="36"/>
      <c r="B526" s="88"/>
      <c r="C526" s="88"/>
      <c r="D526" s="19"/>
      <c r="E526" s="88"/>
      <c r="F526" s="88"/>
      <c r="G526" s="88"/>
      <c r="H526" s="88"/>
      <c r="I526" s="21"/>
      <c r="J526" s="89"/>
      <c r="K526" s="89"/>
      <c r="L526" s="89"/>
      <c r="M526" s="8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s="23" customFormat="1">
      <c r="A527" s="36"/>
      <c r="B527" s="88"/>
      <c r="C527" s="88"/>
      <c r="D527" s="19"/>
      <c r="E527" s="88"/>
      <c r="F527" s="88"/>
      <c r="G527" s="88"/>
      <c r="H527" s="88"/>
      <c r="I527" s="21"/>
      <c r="J527" s="89"/>
      <c r="K527" s="89"/>
      <c r="L527" s="89"/>
      <c r="M527" s="8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s="23" customFormat="1">
      <c r="A528" s="36"/>
      <c r="B528" s="88"/>
      <c r="C528" s="88"/>
      <c r="D528" s="19"/>
      <c r="E528" s="88"/>
      <c r="F528" s="88"/>
      <c r="G528" s="88"/>
      <c r="H528" s="88"/>
      <c r="I528" s="21"/>
      <c r="J528" s="89"/>
      <c r="K528" s="89"/>
      <c r="L528" s="89"/>
      <c r="M528" s="8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s="23" customFormat="1">
      <c r="A529" s="36"/>
      <c r="B529" s="88"/>
      <c r="C529" s="88"/>
      <c r="D529" s="19"/>
      <c r="E529" s="88"/>
      <c r="F529" s="88"/>
      <c r="G529" s="88"/>
      <c r="H529" s="88"/>
      <c r="I529" s="21"/>
      <c r="J529" s="89"/>
      <c r="K529" s="89"/>
      <c r="L529" s="89"/>
      <c r="M529" s="8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s="23" customFormat="1">
      <c r="A530" s="36"/>
      <c r="B530" s="88"/>
      <c r="C530" s="88"/>
      <c r="D530" s="19"/>
      <c r="E530" s="88"/>
      <c r="F530" s="88"/>
      <c r="G530" s="88"/>
      <c r="H530" s="88"/>
      <c r="I530" s="21"/>
      <c r="J530" s="89"/>
      <c r="K530" s="89"/>
      <c r="L530" s="89"/>
      <c r="M530" s="8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s="23" customFormat="1">
      <c r="A531" s="36"/>
      <c r="B531" s="88"/>
      <c r="C531" s="88"/>
      <c r="D531" s="19"/>
      <c r="E531" s="88"/>
      <c r="F531" s="88"/>
      <c r="G531" s="88"/>
      <c r="H531" s="88"/>
      <c r="I531" s="21"/>
      <c r="J531" s="89"/>
      <c r="K531" s="89"/>
      <c r="L531" s="89"/>
      <c r="M531" s="8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s="23" customFormat="1">
      <c r="A532" s="36"/>
      <c r="B532" s="88"/>
      <c r="C532" s="88"/>
      <c r="D532" s="19"/>
      <c r="E532" s="88"/>
      <c r="F532" s="88"/>
      <c r="G532" s="88"/>
      <c r="H532" s="88"/>
      <c r="I532" s="21"/>
      <c r="J532" s="89"/>
      <c r="K532" s="89"/>
      <c r="L532" s="89"/>
      <c r="M532" s="8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s="23" customFormat="1">
      <c r="A533" s="36"/>
      <c r="B533" s="88"/>
      <c r="C533" s="88"/>
      <c r="D533" s="19"/>
      <c r="E533" s="88"/>
      <c r="F533" s="88"/>
      <c r="G533" s="88"/>
      <c r="H533" s="88"/>
      <c r="I533" s="21"/>
      <c r="J533" s="89"/>
      <c r="K533" s="89"/>
      <c r="L533" s="89"/>
      <c r="M533" s="8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s="23" customFormat="1">
      <c r="A534" s="36"/>
      <c r="B534" s="88"/>
      <c r="C534" s="88"/>
      <c r="D534" s="19"/>
      <c r="E534" s="88"/>
      <c r="F534" s="88"/>
      <c r="G534" s="88"/>
      <c r="H534" s="88"/>
      <c r="I534" s="21"/>
      <c r="J534" s="89"/>
      <c r="K534" s="89"/>
      <c r="L534" s="89"/>
      <c r="M534" s="8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s="23" customFormat="1">
      <c r="A535" s="36"/>
      <c r="B535" s="88"/>
      <c r="C535" s="88"/>
      <c r="D535" s="19"/>
      <c r="E535" s="88"/>
      <c r="F535" s="88"/>
      <c r="G535" s="88"/>
      <c r="H535" s="88"/>
      <c r="I535" s="21"/>
      <c r="J535" s="89"/>
      <c r="K535" s="89"/>
      <c r="L535" s="89"/>
      <c r="M535" s="8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s="23" customFormat="1">
      <c r="A536" s="36"/>
      <c r="B536" s="88"/>
      <c r="C536" s="88"/>
      <c r="D536" s="19"/>
      <c r="E536" s="88"/>
      <c r="F536" s="88"/>
      <c r="G536" s="88"/>
      <c r="H536" s="88"/>
      <c r="I536" s="21"/>
      <c r="J536" s="89"/>
      <c r="K536" s="89"/>
      <c r="L536" s="89"/>
      <c r="M536" s="8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s="23" customFormat="1">
      <c r="A537" s="36"/>
      <c r="B537" s="88"/>
      <c r="C537" s="88"/>
      <c r="D537" s="19"/>
      <c r="E537" s="88"/>
      <c r="F537" s="88"/>
      <c r="G537" s="88"/>
      <c r="H537" s="88"/>
      <c r="I537" s="21"/>
      <c r="J537" s="89"/>
      <c r="K537" s="89"/>
      <c r="L537" s="89"/>
      <c r="M537" s="8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s="23" customFormat="1">
      <c r="A538" s="36"/>
      <c r="B538" s="88"/>
      <c r="C538" s="88"/>
      <c r="D538" s="19"/>
      <c r="E538" s="88"/>
      <c r="F538" s="88"/>
      <c r="G538" s="88"/>
      <c r="H538" s="88"/>
      <c r="I538" s="21"/>
      <c r="J538" s="89"/>
      <c r="K538" s="89"/>
      <c r="L538" s="89"/>
      <c r="M538" s="8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s="23" customFormat="1">
      <c r="A539" s="36"/>
      <c r="B539" s="88"/>
      <c r="C539" s="88"/>
      <c r="D539" s="19"/>
      <c r="E539" s="88"/>
      <c r="F539" s="88"/>
      <c r="G539" s="88"/>
      <c r="H539" s="88"/>
      <c r="I539" s="21"/>
      <c r="J539" s="89"/>
      <c r="K539" s="89"/>
      <c r="L539" s="89"/>
      <c r="M539" s="8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s="23" customFormat="1">
      <c r="A540" s="36"/>
      <c r="B540" s="88"/>
      <c r="C540" s="88"/>
      <c r="D540" s="19"/>
      <c r="E540" s="88"/>
      <c r="F540" s="88"/>
      <c r="G540" s="88"/>
      <c r="H540" s="88"/>
      <c r="I540" s="21"/>
      <c r="J540" s="89"/>
      <c r="K540" s="89"/>
      <c r="L540" s="89"/>
      <c r="M540" s="8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s="23" customFormat="1">
      <c r="A541" s="36"/>
      <c r="B541" s="88"/>
      <c r="C541" s="88"/>
      <c r="D541" s="19"/>
      <c r="E541" s="88"/>
      <c r="F541" s="88"/>
      <c r="G541" s="88"/>
      <c r="H541" s="88"/>
      <c r="I541" s="21"/>
      <c r="J541" s="89"/>
      <c r="K541" s="89"/>
      <c r="L541" s="89"/>
      <c r="M541" s="8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s="23" customFormat="1">
      <c r="A542" s="36"/>
      <c r="B542" s="88"/>
      <c r="C542" s="88"/>
      <c r="D542" s="19"/>
      <c r="E542" s="88"/>
      <c r="F542" s="88"/>
      <c r="G542" s="88"/>
      <c r="H542" s="88"/>
      <c r="I542" s="21"/>
      <c r="J542" s="89"/>
      <c r="K542" s="89"/>
      <c r="L542" s="89"/>
      <c r="M542" s="8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s="23" customFormat="1">
      <c r="A543" s="36"/>
      <c r="B543" s="88"/>
      <c r="C543" s="88"/>
      <c r="D543" s="19"/>
      <c r="E543" s="88"/>
      <c r="F543" s="88"/>
      <c r="G543" s="88"/>
      <c r="H543" s="88"/>
      <c r="I543" s="21"/>
      <c r="J543" s="89"/>
      <c r="K543" s="89"/>
      <c r="L543" s="89"/>
      <c r="M543" s="8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s="23" customFormat="1">
      <c r="A544" s="36"/>
      <c r="B544" s="88"/>
      <c r="C544" s="88"/>
      <c r="D544" s="19"/>
      <c r="E544" s="88"/>
      <c r="F544" s="88"/>
      <c r="G544" s="88"/>
      <c r="H544" s="88"/>
      <c r="I544" s="21"/>
      <c r="J544" s="89"/>
      <c r="K544" s="89"/>
      <c r="L544" s="89"/>
      <c r="M544" s="8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s="23" customFormat="1">
      <c r="A545" s="36"/>
      <c r="B545" s="88"/>
      <c r="C545" s="88"/>
      <c r="D545" s="19"/>
      <c r="E545" s="88"/>
      <c r="F545" s="88"/>
      <c r="G545" s="88"/>
      <c r="H545" s="88"/>
      <c r="I545" s="21"/>
      <c r="J545" s="89"/>
      <c r="K545" s="89"/>
      <c r="L545" s="89"/>
      <c r="M545" s="8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s="23" customFormat="1">
      <c r="A546" s="36"/>
      <c r="B546" s="88"/>
      <c r="C546" s="88"/>
      <c r="D546" s="19"/>
      <c r="E546" s="88"/>
      <c r="F546" s="88"/>
      <c r="G546" s="88"/>
      <c r="H546" s="88"/>
      <c r="I546" s="21"/>
      <c r="J546" s="89"/>
      <c r="K546" s="89"/>
      <c r="L546" s="89"/>
      <c r="M546" s="8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s="23" customFormat="1">
      <c r="A547" s="36"/>
      <c r="B547" s="88"/>
      <c r="C547" s="88"/>
      <c r="D547" s="19"/>
      <c r="E547" s="88"/>
      <c r="F547" s="88"/>
      <c r="G547" s="88"/>
      <c r="H547" s="88"/>
      <c r="I547" s="21"/>
      <c r="J547" s="89"/>
      <c r="K547" s="89"/>
      <c r="L547" s="89"/>
      <c r="M547" s="8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s="23" customFormat="1">
      <c r="A548" s="36"/>
      <c r="B548" s="88"/>
      <c r="C548" s="88"/>
      <c r="D548" s="19"/>
      <c r="E548" s="88"/>
      <c r="F548" s="88"/>
      <c r="G548" s="88"/>
      <c r="H548" s="88"/>
      <c r="I548" s="21"/>
      <c r="J548" s="89"/>
      <c r="K548" s="89"/>
      <c r="L548" s="89"/>
      <c r="M548" s="8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s="23" customFormat="1">
      <c r="A549" s="36"/>
      <c r="B549" s="88"/>
      <c r="C549" s="88"/>
      <c r="D549" s="19"/>
      <c r="E549" s="88"/>
      <c r="F549" s="88"/>
      <c r="G549" s="88"/>
      <c r="H549" s="88"/>
      <c r="I549" s="21"/>
      <c r="J549" s="89"/>
      <c r="K549" s="89"/>
      <c r="L549" s="89"/>
      <c r="M549" s="8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s="23" customFormat="1">
      <c r="A550" s="36"/>
      <c r="B550" s="88"/>
      <c r="C550" s="88"/>
      <c r="D550" s="19"/>
      <c r="E550" s="88"/>
      <c r="F550" s="88"/>
      <c r="G550" s="88"/>
      <c r="H550" s="88"/>
      <c r="I550" s="21"/>
      <c r="J550" s="89"/>
      <c r="K550" s="89"/>
      <c r="L550" s="89"/>
      <c r="M550" s="8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s="23" customFormat="1">
      <c r="A551" s="36"/>
      <c r="B551" s="88"/>
      <c r="C551" s="88"/>
      <c r="D551" s="19"/>
      <c r="E551" s="88"/>
      <c r="F551" s="88"/>
      <c r="G551" s="88"/>
      <c r="H551" s="88"/>
      <c r="I551" s="21"/>
      <c r="J551" s="89"/>
      <c r="K551" s="89"/>
      <c r="L551" s="89"/>
      <c r="M551" s="8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s="23" customFormat="1">
      <c r="A552" s="36"/>
      <c r="B552" s="88"/>
      <c r="C552" s="88"/>
      <c r="D552" s="19"/>
      <c r="E552" s="88"/>
      <c r="F552" s="88"/>
      <c r="G552" s="88"/>
      <c r="H552" s="88"/>
      <c r="I552" s="21"/>
      <c r="J552" s="89"/>
      <c r="K552" s="89"/>
      <c r="L552" s="89"/>
      <c r="M552" s="8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s="23" customFormat="1">
      <c r="A553" s="36"/>
      <c r="B553" s="88"/>
      <c r="C553" s="88"/>
      <c r="D553" s="19"/>
      <c r="E553" s="88"/>
      <c r="F553" s="88"/>
      <c r="G553" s="88"/>
      <c r="H553" s="88"/>
      <c r="I553" s="21"/>
      <c r="J553" s="89"/>
      <c r="K553" s="89"/>
      <c r="L553" s="89"/>
      <c r="M553" s="8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s="23" customFormat="1">
      <c r="A554" s="36"/>
      <c r="B554" s="88"/>
      <c r="C554" s="88"/>
      <c r="D554" s="19"/>
      <c r="E554" s="88"/>
      <c r="F554" s="88"/>
      <c r="G554" s="88"/>
      <c r="H554" s="88"/>
      <c r="I554" s="21"/>
      <c r="J554" s="89"/>
      <c r="K554" s="89"/>
      <c r="L554" s="89"/>
      <c r="M554" s="8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s="23" customFormat="1">
      <c r="A555" s="36"/>
      <c r="B555" s="88"/>
      <c r="C555" s="88"/>
      <c r="D555" s="19"/>
      <c r="E555" s="88"/>
      <c r="F555" s="88"/>
      <c r="G555" s="88"/>
      <c r="H555" s="88"/>
      <c r="I555" s="21"/>
      <c r="J555" s="89"/>
      <c r="K555" s="89"/>
      <c r="L555" s="89"/>
      <c r="M555" s="8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s="23" customFormat="1">
      <c r="A556" s="36"/>
      <c r="B556" s="88"/>
      <c r="C556" s="88"/>
      <c r="D556" s="19"/>
      <c r="E556" s="88"/>
      <c r="F556" s="88"/>
      <c r="G556" s="88"/>
      <c r="H556" s="88"/>
      <c r="I556" s="21"/>
      <c r="J556" s="89"/>
      <c r="K556" s="89"/>
      <c r="L556" s="89"/>
      <c r="M556" s="8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s="23" customFormat="1">
      <c r="A557" s="36"/>
      <c r="B557" s="88"/>
      <c r="C557" s="88"/>
      <c r="D557" s="19"/>
      <c r="E557" s="88"/>
      <c r="F557" s="88"/>
      <c r="G557" s="88"/>
      <c r="H557" s="88"/>
      <c r="I557" s="21"/>
      <c r="J557" s="89"/>
      <c r="K557" s="89"/>
      <c r="L557" s="89"/>
      <c r="M557" s="8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s="23" customFormat="1">
      <c r="A558" s="36"/>
      <c r="B558" s="88"/>
      <c r="C558" s="88"/>
      <c r="D558" s="19"/>
      <c r="E558" s="88"/>
      <c r="F558" s="88"/>
      <c r="G558" s="88"/>
      <c r="H558" s="88"/>
      <c r="I558" s="21"/>
      <c r="J558" s="89"/>
      <c r="K558" s="89"/>
      <c r="L558" s="89"/>
      <c r="M558" s="8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s="23" customFormat="1">
      <c r="A559" s="36"/>
      <c r="B559" s="88"/>
      <c r="C559" s="88"/>
      <c r="D559" s="19"/>
      <c r="E559" s="88"/>
      <c r="F559" s="88"/>
      <c r="G559" s="88"/>
      <c r="H559" s="88"/>
      <c r="I559" s="21"/>
      <c r="J559" s="89"/>
      <c r="K559" s="89"/>
      <c r="L559" s="89"/>
      <c r="M559" s="8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s="23" customFormat="1">
      <c r="A560" s="36"/>
      <c r="B560" s="88"/>
      <c r="C560" s="88"/>
      <c r="D560" s="19"/>
      <c r="E560" s="88"/>
      <c r="F560" s="88"/>
      <c r="G560" s="88"/>
      <c r="H560" s="88"/>
      <c r="I560" s="21"/>
      <c r="J560" s="89"/>
      <c r="K560" s="89"/>
      <c r="L560" s="89"/>
      <c r="M560" s="8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s="23" customFormat="1">
      <c r="A561" s="36"/>
      <c r="B561" s="88"/>
      <c r="C561" s="88"/>
      <c r="D561" s="19"/>
      <c r="E561" s="88"/>
      <c r="F561" s="88"/>
      <c r="G561" s="88"/>
      <c r="H561" s="88"/>
      <c r="I561" s="21"/>
      <c r="J561" s="89"/>
      <c r="K561" s="89"/>
      <c r="L561" s="89"/>
      <c r="M561" s="8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s="23" customFormat="1">
      <c r="A562" s="36"/>
      <c r="B562" s="88"/>
      <c r="C562" s="88"/>
      <c r="D562" s="19"/>
      <c r="E562" s="88"/>
      <c r="F562" s="88"/>
      <c r="G562" s="88"/>
      <c r="H562" s="88"/>
      <c r="I562" s="21"/>
      <c r="J562" s="89"/>
      <c r="K562" s="89"/>
      <c r="L562" s="89"/>
      <c r="M562" s="8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s="23" customFormat="1">
      <c r="A563" s="36"/>
      <c r="B563" s="88"/>
      <c r="C563" s="88"/>
      <c r="D563" s="19"/>
      <c r="E563" s="88"/>
      <c r="F563" s="88"/>
      <c r="G563" s="88"/>
      <c r="H563" s="88"/>
      <c r="I563" s="21"/>
      <c r="J563" s="89"/>
      <c r="K563" s="89"/>
      <c r="L563" s="89"/>
      <c r="M563" s="8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s="23" customFormat="1">
      <c r="A564" s="36"/>
      <c r="B564" s="88"/>
      <c r="C564" s="88"/>
      <c r="D564" s="19"/>
      <c r="E564" s="88"/>
      <c r="F564" s="88"/>
      <c r="G564" s="88"/>
      <c r="H564" s="88"/>
      <c r="I564" s="21"/>
      <c r="J564" s="89"/>
      <c r="K564" s="89"/>
      <c r="L564" s="89"/>
      <c r="M564" s="8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s="23" customFormat="1">
      <c r="A565" s="36"/>
      <c r="B565" s="88"/>
      <c r="C565" s="88"/>
      <c r="D565" s="19"/>
      <c r="E565" s="88"/>
      <c r="F565" s="88"/>
      <c r="G565" s="88"/>
      <c r="H565" s="88"/>
      <c r="I565" s="21"/>
      <c r="J565" s="89"/>
      <c r="K565" s="89"/>
      <c r="L565" s="89"/>
      <c r="M565" s="8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s="23" customFormat="1">
      <c r="A566" s="36"/>
      <c r="B566" s="88"/>
      <c r="C566" s="88"/>
      <c r="D566" s="19"/>
      <c r="E566" s="88"/>
      <c r="F566" s="88"/>
      <c r="G566" s="88"/>
      <c r="H566" s="88"/>
      <c r="I566" s="21"/>
      <c r="J566" s="89"/>
      <c r="K566" s="89"/>
      <c r="L566" s="89"/>
      <c r="M566" s="8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s="23" customFormat="1">
      <c r="A567" s="36"/>
      <c r="B567" s="88"/>
      <c r="C567" s="88"/>
      <c r="D567" s="19"/>
      <c r="E567" s="88"/>
      <c r="F567" s="88"/>
      <c r="G567" s="88"/>
      <c r="H567" s="88"/>
      <c r="I567" s="21"/>
      <c r="J567" s="89"/>
      <c r="K567" s="89"/>
      <c r="L567" s="89"/>
      <c r="M567" s="8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s="23" customFormat="1">
      <c r="A568" s="36"/>
      <c r="B568" s="88"/>
      <c r="C568" s="88"/>
      <c r="D568" s="19"/>
      <c r="E568" s="88"/>
      <c r="F568" s="88"/>
      <c r="G568" s="88"/>
      <c r="H568" s="88"/>
      <c r="I568" s="21"/>
      <c r="J568" s="89"/>
      <c r="K568" s="89"/>
      <c r="L568" s="89"/>
      <c r="M568" s="8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s="23" customFormat="1">
      <c r="A569" s="36"/>
      <c r="B569" s="88"/>
      <c r="C569" s="88"/>
      <c r="D569" s="19"/>
      <c r="E569" s="88"/>
      <c r="F569" s="88"/>
      <c r="G569" s="88"/>
      <c r="H569" s="88"/>
      <c r="I569" s="21"/>
      <c r="J569" s="89"/>
      <c r="K569" s="89"/>
      <c r="L569" s="89"/>
      <c r="M569" s="8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s="23" customFormat="1">
      <c r="A570" s="36"/>
      <c r="B570" s="88"/>
      <c r="C570" s="88"/>
      <c r="D570" s="19"/>
      <c r="E570" s="88"/>
      <c r="F570" s="88"/>
      <c r="G570" s="88"/>
      <c r="H570" s="88"/>
      <c r="I570" s="21"/>
      <c r="J570" s="89"/>
      <c r="K570" s="89"/>
      <c r="L570" s="89"/>
      <c r="M570" s="8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s="23" customFormat="1">
      <c r="A571" s="36"/>
      <c r="B571" s="88"/>
      <c r="C571" s="88"/>
      <c r="D571" s="19"/>
      <c r="E571" s="88"/>
      <c r="F571" s="88"/>
      <c r="G571" s="88"/>
      <c r="H571" s="88"/>
      <c r="I571" s="21"/>
      <c r="J571" s="89"/>
      <c r="K571" s="89"/>
      <c r="L571" s="89"/>
      <c r="M571" s="8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s="23" customFormat="1">
      <c r="A572" s="36"/>
      <c r="B572" s="88"/>
      <c r="C572" s="88"/>
      <c r="D572" s="19"/>
      <c r="E572" s="88"/>
      <c r="F572" s="88"/>
      <c r="G572" s="88"/>
      <c r="H572" s="88"/>
      <c r="I572" s="21"/>
      <c r="J572" s="89"/>
      <c r="K572" s="89"/>
      <c r="L572" s="89"/>
      <c r="M572" s="8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s="23" customFormat="1">
      <c r="A573" s="19"/>
      <c r="B573" s="19"/>
      <c r="C573" s="19"/>
      <c r="D573" s="19"/>
      <c r="E573" s="19"/>
      <c r="F573" s="20"/>
      <c r="G573" s="19"/>
      <c r="H573" s="19"/>
      <c r="I573" s="21"/>
      <c r="J573" s="22"/>
      <c r="K573" s="22"/>
      <c r="L573" s="22"/>
      <c r="M573" s="22"/>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s="23" customFormat="1">
      <c r="A574" s="19"/>
      <c r="B574" s="19"/>
      <c r="C574" s="19"/>
      <c r="D574" s="19"/>
      <c r="E574" s="19"/>
      <c r="F574" s="20"/>
      <c r="G574" s="19"/>
      <c r="H574" s="19"/>
      <c r="I574" s="21"/>
      <c r="J574" s="22"/>
      <c r="K574" s="22"/>
      <c r="L574" s="22"/>
      <c r="M574" s="22"/>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s="23" customFormat="1">
      <c r="A575" s="19"/>
      <c r="B575" s="19"/>
      <c r="C575" s="19"/>
      <c r="D575" s="19"/>
      <c r="E575" s="19"/>
      <c r="F575" s="20"/>
      <c r="G575" s="19"/>
      <c r="H575" s="19"/>
      <c r="I575" s="21"/>
      <c r="J575" s="22"/>
      <c r="K575" s="22"/>
      <c r="L575" s="22"/>
      <c r="M575" s="22"/>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s="23" customFormat="1">
      <c r="A576" s="19"/>
      <c r="B576" s="19"/>
      <c r="C576" s="19"/>
      <c r="D576" s="19"/>
      <c r="E576" s="19"/>
      <c r="F576" s="20"/>
      <c r="G576" s="19"/>
      <c r="H576" s="19"/>
      <c r="I576" s="21"/>
      <c r="J576" s="22"/>
      <c r="K576" s="22"/>
      <c r="L576" s="22"/>
      <c r="M576" s="22"/>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s="23" customFormat="1">
      <c r="A577" s="19"/>
      <c r="B577" s="19"/>
      <c r="C577" s="19"/>
      <c r="D577" s="19"/>
      <c r="E577" s="19"/>
      <c r="F577" s="20"/>
      <c r="G577" s="19"/>
      <c r="H577" s="19"/>
      <c r="I577" s="21"/>
      <c r="J577" s="22"/>
      <c r="K577" s="22"/>
      <c r="L577" s="22"/>
      <c r="M577" s="22"/>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s="22" customFormat="1">
      <c r="A578" s="19"/>
      <c r="B578" s="19"/>
      <c r="C578" s="19"/>
      <c r="D578" s="19"/>
      <c r="E578" s="19"/>
      <c r="F578" s="20"/>
      <c r="G578" s="19"/>
      <c r="H578" s="19"/>
      <c r="I578" s="21"/>
      <c r="N578" s="23"/>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s="22" customFormat="1">
      <c r="A579" s="19"/>
      <c r="B579" s="19"/>
      <c r="C579" s="19"/>
      <c r="D579" s="19"/>
      <c r="E579" s="19"/>
      <c r="F579" s="20"/>
      <c r="G579" s="19"/>
      <c r="H579" s="19"/>
      <c r="I579" s="21"/>
      <c r="N579" s="23"/>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s="22" customFormat="1">
      <c r="A580" s="19"/>
      <c r="B580" s="19"/>
      <c r="C580" s="19"/>
      <c r="D580" s="19"/>
      <c r="E580" s="19"/>
      <c r="F580" s="20"/>
      <c r="G580" s="19"/>
      <c r="H580" s="19"/>
      <c r="I580" s="21"/>
      <c r="N580" s="23"/>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s="22" customFormat="1">
      <c r="A581" s="19"/>
      <c r="B581" s="19"/>
      <c r="C581" s="19"/>
      <c r="D581" s="19"/>
      <c r="E581" s="19"/>
      <c r="F581" s="20"/>
      <c r="G581" s="19"/>
      <c r="H581" s="19"/>
      <c r="I581" s="21"/>
      <c r="N581" s="23"/>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s="22" customFormat="1">
      <c r="A582" s="19"/>
      <c r="B582" s="19"/>
      <c r="C582" s="19"/>
      <c r="D582" s="19"/>
      <c r="E582" s="19"/>
      <c r="F582" s="20"/>
      <c r="G582" s="19"/>
      <c r="H582" s="19"/>
      <c r="I582" s="21"/>
      <c r="N582" s="23"/>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s="22" customFormat="1">
      <c r="A583" s="19"/>
      <c r="B583" s="19"/>
      <c r="C583" s="19"/>
      <c r="D583" s="19"/>
      <c r="E583" s="19"/>
      <c r="F583" s="20"/>
      <c r="G583" s="19"/>
      <c r="H583" s="19"/>
      <c r="I583" s="21"/>
      <c r="N583" s="23"/>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s="22" customFormat="1">
      <c r="A584" s="19"/>
      <c r="B584" s="19"/>
      <c r="C584" s="19"/>
      <c r="D584" s="19"/>
      <c r="E584" s="19"/>
      <c r="F584" s="20"/>
      <c r="G584" s="19"/>
      <c r="H584" s="19"/>
      <c r="I584" s="21"/>
      <c r="N584" s="23"/>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s="22" customFormat="1">
      <c r="A585" s="19"/>
      <c r="B585" s="19"/>
      <c r="C585" s="19"/>
      <c r="D585" s="19"/>
      <c r="E585" s="19"/>
      <c r="F585" s="20"/>
      <c r="G585" s="19"/>
      <c r="H585" s="19"/>
      <c r="I585" s="21"/>
      <c r="N585" s="23"/>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sheetData>
  <mergeCells count="1">
    <mergeCell ref="J4:K4"/>
  </mergeCells>
  <printOptions gridLines="1"/>
  <pageMargins left="0.25" right="0.25" top="0.5" bottom="0.5" header="0.5" footer="0.5"/>
  <pageSetup scale="31"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sheetPr>
    <pageSetUpPr fitToPage="1"/>
  </sheetPr>
  <dimension ref="A1:AN238"/>
  <sheetViews>
    <sheetView zoomScale="70" zoomScaleNormal="70" zoomScaleSheetLayoutView="80" workbookViewId="0">
      <pane xSplit="6" ySplit="9" topLeftCell="H10" activePane="bottomRight" state="frozen"/>
      <selection activeCell="A3" sqref="A3:H134"/>
      <selection pane="topRight" activeCell="A3" sqref="A3:H134"/>
      <selection pane="bottomLeft" activeCell="A3" sqref="A3:H134"/>
      <selection pane="bottomRight" activeCell="U21" sqref="U21"/>
    </sheetView>
  </sheetViews>
  <sheetFormatPr defaultRowHeight="15" outlineLevelRow="2" outlineLevelCol="1"/>
  <cols>
    <col min="1" max="1" width="53.85546875" style="90" customWidth="1"/>
    <col min="2" max="3" width="6.85546875" style="90" customWidth="1"/>
    <col min="4" max="4" width="39" style="90" customWidth="1"/>
    <col min="5" max="5" width="8" style="90" customWidth="1"/>
    <col min="6" max="6" width="16.5703125" style="90" bestFit="1" customWidth="1"/>
    <col min="7" max="7" width="59.7109375" style="91" bestFit="1" customWidth="1"/>
    <col min="8" max="8" width="12.140625" style="90" customWidth="1"/>
    <col min="9" max="16" width="17.140625" style="93" customWidth="1" outlineLevel="1"/>
    <col min="17" max="17" width="19.28515625" style="93" customWidth="1" outlineLevel="1"/>
    <col min="18" max="19" width="16.5703125" style="93" customWidth="1" outlineLevel="1"/>
    <col min="20" max="20" width="20.5703125" style="93" customWidth="1" outlineLevel="1"/>
    <col min="21" max="21" width="21.28515625" style="93" bestFit="1" customWidth="1"/>
    <col min="22" max="22" width="22" style="90" customWidth="1"/>
    <col min="23" max="23" width="21" style="90" bestFit="1" customWidth="1"/>
    <col min="24" max="16384" width="9.140625" style="90"/>
  </cols>
  <sheetData>
    <row r="1" spans="1:40">
      <c r="I1" s="92"/>
      <c r="U1" s="94">
        <v>41975</v>
      </c>
    </row>
    <row r="2" spans="1:40">
      <c r="I2" s="92"/>
      <c r="U2" s="93">
        <v>471199413</v>
      </c>
      <c r="V2" s="90" t="s">
        <v>3508</v>
      </c>
    </row>
    <row r="3" spans="1:40">
      <c r="I3" s="92"/>
      <c r="U3" s="93">
        <f>-472103</f>
        <v>-472103</v>
      </c>
      <c r="V3" s="90" t="s">
        <v>3509</v>
      </c>
    </row>
    <row r="4" spans="1:40">
      <c r="I4" s="92"/>
      <c r="U4" s="93">
        <v>-10000012</v>
      </c>
      <c r="V4" s="90" t="s">
        <v>3510</v>
      </c>
    </row>
    <row r="5" spans="1:40">
      <c r="I5" s="92"/>
      <c r="U5" s="93">
        <f>11828374+7440416</f>
        <v>19268790</v>
      </c>
      <c r="V5" s="90" t="s">
        <v>3511</v>
      </c>
    </row>
    <row r="6" spans="1:40">
      <c r="I6" s="92"/>
      <c r="U6" s="95">
        <f>SUM(U2:U5)</f>
        <v>479996088</v>
      </c>
      <c r="V6" s="90" t="s">
        <v>3512</v>
      </c>
    </row>
    <row r="7" spans="1:40">
      <c r="G7" s="96"/>
      <c r="U7" s="97">
        <v>0</v>
      </c>
    </row>
    <row r="8" spans="1:40">
      <c r="F8" s="94"/>
      <c r="G8" s="96"/>
      <c r="U8" s="97"/>
      <c r="W8" s="90" t="s">
        <v>3612</v>
      </c>
    </row>
    <row r="9" spans="1:40" s="101" customFormat="1" ht="60">
      <c r="A9" s="98" t="s">
        <v>3513</v>
      </c>
      <c r="B9" s="98" t="s">
        <v>3514</v>
      </c>
      <c r="C9" s="98" t="s">
        <v>3515</v>
      </c>
      <c r="D9" s="98" t="s">
        <v>3373</v>
      </c>
      <c r="E9" s="98" t="s">
        <v>3374</v>
      </c>
      <c r="F9" s="98" t="s">
        <v>3516</v>
      </c>
      <c r="G9" s="98" t="s">
        <v>3375</v>
      </c>
      <c r="H9" s="98" t="s">
        <v>3377</v>
      </c>
      <c r="I9" s="99" t="s">
        <v>3517</v>
      </c>
      <c r="J9" s="99" t="s">
        <v>3518</v>
      </c>
      <c r="K9" s="99" t="s">
        <v>3519</v>
      </c>
      <c r="L9" s="99" t="s">
        <v>3520</v>
      </c>
      <c r="M9" s="99" t="s">
        <v>3521</v>
      </c>
      <c r="N9" s="99" t="s">
        <v>3522</v>
      </c>
      <c r="O9" s="99" t="s">
        <v>3523</v>
      </c>
      <c r="P9" s="99" t="s">
        <v>3524</v>
      </c>
      <c r="Q9" s="99" t="s">
        <v>3525</v>
      </c>
      <c r="R9" s="99" t="s">
        <v>3378</v>
      </c>
      <c r="S9" s="99" t="s">
        <v>3379</v>
      </c>
      <c r="T9" s="99" t="s">
        <v>3380</v>
      </c>
      <c r="U9" s="100" t="s">
        <v>3381</v>
      </c>
      <c r="W9" s="101" t="s">
        <v>3520</v>
      </c>
    </row>
    <row r="10" spans="1:40" s="105" customFormat="1">
      <c r="A10" s="102"/>
      <c r="B10" s="102"/>
      <c r="C10" s="102"/>
      <c r="D10" s="102"/>
      <c r="E10" s="102"/>
      <c r="F10" s="102"/>
      <c r="G10" s="102"/>
      <c r="H10" s="102"/>
      <c r="I10" s="103"/>
      <c r="J10" s="103"/>
      <c r="K10" s="103"/>
      <c r="L10" s="103"/>
      <c r="M10" s="103"/>
      <c r="N10" s="103"/>
      <c r="O10" s="103"/>
      <c r="P10" s="103"/>
      <c r="Q10" s="103"/>
      <c r="R10" s="103"/>
      <c r="S10" s="103"/>
      <c r="T10" s="103"/>
      <c r="U10" s="104"/>
    </row>
    <row r="12" spans="1:40" s="101" customFormat="1" outlineLevel="2">
      <c r="A12" s="106" t="s">
        <v>34</v>
      </c>
      <c r="B12" s="106" t="s">
        <v>1131</v>
      </c>
      <c r="C12" s="106" t="s">
        <v>596</v>
      </c>
      <c r="D12" s="107" t="s">
        <v>3526</v>
      </c>
      <c r="E12" s="108">
        <v>2585</v>
      </c>
      <c r="F12" s="106" t="s">
        <v>3385</v>
      </c>
      <c r="G12" s="106" t="s">
        <v>3526</v>
      </c>
      <c r="H12" s="106" t="s">
        <v>592</v>
      </c>
      <c r="I12" s="109">
        <v>0</v>
      </c>
      <c r="J12" s="109">
        <v>0</v>
      </c>
      <c r="K12" s="109">
        <v>0</v>
      </c>
      <c r="L12" s="109">
        <v>0</v>
      </c>
      <c r="M12" s="109">
        <v>0</v>
      </c>
      <c r="N12" s="109">
        <v>0</v>
      </c>
      <c r="O12" s="109">
        <v>0</v>
      </c>
      <c r="P12" s="109">
        <v>0</v>
      </c>
      <c r="Q12" s="109">
        <v>0</v>
      </c>
      <c r="R12" s="109">
        <v>0</v>
      </c>
      <c r="S12" s="109">
        <v>0</v>
      </c>
      <c r="T12" s="109">
        <v>0</v>
      </c>
      <c r="U12" s="109">
        <f>SUM(I12:T12)</f>
        <v>0</v>
      </c>
      <c r="V12" s="90"/>
      <c r="W12" s="97">
        <f>SUM(I12:L12)</f>
        <v>0</v>
      </c>
      <c r="X12" s="90"/>
      <c r="Y12" s="90"/>
      <c r="Z12" s="90"/>
      <c r="AA12" s="90"/>
      <c r="AB12" s="90"/>
      <c r="AC12" s="90"/>
      <c r="AD12" s="90"/>
      <c r="AE12" s="90"/>
      <c r="AF12" s="90"/>
      <c r="AG12" s="90"/>
      <c r="AH12" s="90"/>
      <c r="AI12" s="90"/>
      <c r="AJ12" s="90"/>
      <c r="AK12" s="90"/>
      <c r="AL12" s="90"/>
      <c r="AM12" s="90"/>
      <c r="AN12" s="90"/>
    </row>
    <row r="13" spans="1:40" s="101" customFormat="1" outlineLevel="1">
      <c r="A13" s="106"/>
      <c r="B13" s="106"/>
      <c r="C13" s="110" t="s">
        <v>3460</v>
      </c>
      <c r="D13" s="107"/>
      <c r="E13" s="108"/>
      <c r="F13" s="106"/>
      <c r="G13" s="106"/>
      <c r="H13" s="106"/>
      <c r="I13" s="111">
        <f t="shared" ref="I13:U13" si="0">SUBTOTAL(9,I12:I12)</f>
        <v>0</v>
      </c>
      <c r="J13" s="111">
        <f t="shared" si="0"/>
        <v>0</v>
      </c>
      <c r="K13" s="111">
        <f t="shared" si="0"/>
        <v>0</v>
      </c>
      <c r="L13" s="111">
        <f t="shared" si="0"/>
        <v>0</v>
      </c>
      <c r="M13" s="111">
        <f t="shared" si="0"/>
        <v>0</v>
      </c>
      <c r="N13" s="111">
        <f t="shared" si="0"/>
        <v>0</v>
      </c>
      <c r="O13" s="111">
        <f t="shared" si="0"/>
        <v>0</v>
      </c>
      <c r="P13" s="111">
        <f t="shared" si="0"/>
        <v>0</v>
      </c>
      <c r="Q13" s="111">
        <f t="shared" si="0"/>
        <v>0</v>
      </c>
      <c r="R13" s="111">
        <f t="shared" si="0"/>
        <v>0</v>
      </c>
      <c r="S13" s="111">
        <f t="shared" si="0"/>
        <v>0</v>
      </c>
      <c r="T13" s="111">
        <f t="shared" si="0"/>
        <v>0</v>
      </c>
      <c r="U13" s="111">
        <f t="shared" si="0"/>
        <v>0</v>
      </c>
      <c r="V13" s="90"/>
      <c r="W13" s="97">
        <f t="shared" ref="W13:W76" si="1">SUM(I13:L13)</f>
        <v>0</v>
      </c>
      <c r="X13" s="90"/>
      <c r="Y13" s="90"/>
      <c r="Z13" s="90"/>
      <c r="AA13" s="90"/>
      <c r="AB13" s="90"/>
      <c r="AC13" s="90"/>
      <c r="AD13" s="90"/>
      <c r="AE13" s="90"/>
      <c r="AF13" s="90"/>
      <c r="AG13" s="90"/>
      <c r="AH13" s="90"/>
      <c r="AI13" s="90"/>
      <c r="AJ13" s="90"/>
      <c r="AK13" s="90"/>
      <c r="AL13" s="90"/>
      <c r="AM13" s="90"/>
      <c r="AN13" s="90"/>
    </row>
    <row r="14" spans="1:40" s="101" customFormat="1" outlineLevel="2">
      <c r="A14" s="106" t="s">
        <v>34</v>
      </c>
      <c r="B14" s="106" t="s">
        <v>27</v>
      </c>
      <c r="C14" s="106" t="s">
        <v>596</v>
      </c>
      <c r="D14" s="107" t="s">
        <v>3382</v>
      </c>
      <c r="E14" s="108">
        <v>1002</v>
      </c>
      <c r="F14" s="106" t="s">
        <v>3383</v>
      </c>
      <c r="G14" s="106" t="s">
        <v>437</v>
      </c>
      <c r="H14" s="106" t="s">
        <v>35</v>
      </c>
      <c r="I14" s="109">
        <f>I234*$V$234</f>
        <v>9762.4290000000001</v>
      </c>
      <c r="J14" s="109">
        <f t="shared" ref="J14:T14" si="2">J234*$V$234</f>
        <v>9762.4290000000001</v>
      </c>
      <c r="K14" s="109">
        <f t="shared" si="2"/>
        <v>9762.6419999999998</v>
      </c>
      <c r="L14" s="109">
        <f t="shared" si="2"/>
        <v>9762.4290000000001</v>
      </c>
      <c r="M14" s="109">
        <f t="shared" si="2"/>
        <v>9762.4290000000001</v>
      </c>
      <c r="N14" s="109">
        <f t="shared" si="2"/>
        <v>9762.6419999999998</v>
      </c>
      <c r="O14" s="109">
        <f t="shared" si="2"/>
        <v>9762.4290000000001</v>
      </c>
      <c r="P14" s="109">
        <f t="shared" si="2"/>
        <v>9762.4290000000001</v>
      </c>
      <c r="Q14" s="109">
        <f t="shared" si="2"/>
        <v>9762.6419999999998</v>
      </c>
      <c r="R14" s="109">
        <f t="shared" si="2"/>
        <v>9762.4290000000001</v>
      </c>
      <c r="S14" s="109">
        <f t="shared" si="2"/>
        <v>9762.4290000000001</v>
      </c>
      <c r="T14" s="109">
        <f t="shared" si="2"/>
        <v>9762.6419999999998</v>
      </c>
      <c r="U14" s="109">
        <f t="shared" ref="U14:U38" si="3">SUM(I14:T14)</f>
        <v>117150</v>
      </c>
      <c r="W14" s="97">
        <f t="shared" si="1"/>
        <v>39049.929000000004</v>
      </c>
    </row>
    <row r="15" spans="1:40" s="101" customFormat="1" outlineLevel="2">
      <c r="A15" s="106" t="s">
        <v>34</v>
      </c>
      <c r="B15" s="106" t="s">
        <v>27</v>
      </c>
      <c r="C15" s="106" t="s">
        <v>596</v>
      </c>
      <c r="D15" s="107" t="s">
        <v>3382</v>
      </c>
      <c r="E15" s="108">
        <v>1003</v>
      </c>
      <c r="F15" s="106" t="s">
        <v>3383</v>
      </c>
      <c r="G15" s="106" t="s">
        <v>445</v>
      </c>
      <c r="H15" s="106" t="s">
        <v>35</v>
      </c>
      <c r="I15" s="109">
        <f>I235*$V$235</f>
        <v>449067.64199999999</v>
      </c>
      <c r="J15" s="109">
        <f t="shared" ref="J15:T15" si="4">J235*$V$235</f>
        <v>449067.64199999999</v>
      </c>
      <c r="K15" s="109">
        <f t="shared" si="4"/>
        <v>449072.61599999998</v>
      </c>
      <c r="L15" s="109">
        <f t="shared" si="4"/>
        <v>449067.64199999999</v>
      </c>
      <c r="M15" s="109">
        <f t="shared" si="4"/>
        <v>449067.64199999999</v>
      </c>
      <c r="N15" s="109">
        <f t="shared" si="4"/>
        <v>449072.61599999998</v>
      </c>
      <c r="O15" s="109">
        <f t="shared" si="4"/>
        <v>449067.64199999999</v>
      </c>
      <c r="P15" s="109">
        <f t="shared" si="4"/>
        <v>449067.64199999999</v>
      </c>
      <c r="Q15" s="109">
        <f t="shared" si="4"/>
        <v>449072.61599999998</v>
      </c>
      <c r="R15" s="109">
        <f t="shared" si="4"/>
        <v>449067.64199999999</v>
      </c>
      <c r="S15" s="109">
        <f t="shared" si="4"/>
        <v>449067.64199999999</v>
      </c>
      <c r="T15" s="109">
        <f t="shared" si="4"/>
        <v>449072.61599999998</v>
      </c>
      <c r="U15" s="109">
        <f t="shared" si="3"/>
        <v>5388831.6000000006</v>
      </c>
      <c r="W15" s="97">
        <f t="shared" si="1"/>
        <v>1796275.5419999999</v>
      </c>
    </row>
    <row r="16" spans="1:40" s="101" customFormat="1" outlineLevel="2">
      <c r="A16" s="106" t="s">
        <v>34</v>
      </c>
      <c r="B16" s="106" t="s">
        <v>27</v>
      </c>
      <c r="C16" s="106" t="s">
        <v>596</v>
      </c>
      <c r="D16" s="107" t="s">
        <v>3384</v>
      </c>
      <c r="E16" s="108">
        <v>1006</v>
      </c>
      <c r="F16" s="106" t="s">
        <v>3385</v>
      </c>
      <c r="G16" s="106" t="s">
        <v>560</v>
      </c>
      <c r="H16" s="106" t="s">
        <v>561</v>
      </c>
      <c r="I16" s="109">
        <v>0</v>
      </c>
      <c r="J16" s="109">
        <v>0</v>
      </c>
      <c r="K16" s="109">
        <v>0</v>
      </c>
      <c r="L16" s="109">
        <v>0</v>
      </c>
      <c r="M16" s="109">
        <v>400000</v>
      </c>
      <c r="N16" s="109">
        <v>0</v>
      </c>
      <c r="O16" s="109">
        <v>0</v>
      </c>
      <c r="P16" s="109">
        <v>400000</v>
      </c>
      <c r="Q16" s="109">
        <v>0</v>
      </c>
      <c r="R16" s="109">
        <v>400000</v>
      </c>
      <c r="S16" s="109">
        <v>0</v>
      </c>
      <c r="T16" s="109">
        <v>0</v>
      </c>
      <c r="U16" s="109">
        <f t="shared" si="3"/>
        <v>1200000</v>
      </c>
      <c r="V16" s="90"/>
      <c r="W16" s="97">
        <f t="shared" si="1"/>
        <v>0</v>
      </c>
      <c r="X16" s="90"/>
      <c r="Y16" s="90"/>
      <c r="Z16" s="90"/>
      <c r="AA16" s="90"/>
      <c r="AB16" s="90"/>
      <c r="AC16" s="90"/>
      <c r="AD16" s="90"/>
      <c r="AE16" s="90"/>
      <c r="AF16" s="90"/>
      <c r="AG16" s="90"/>
      <c r="AH16" s="90"/>
      <c r="AI16" s="90"/>
      <c r="AJ16" s="90"/>
      <c r="AK16" s="90"/>
      <c r="AL16" s="90"/>
      <c r="AM16" s="90"/>
      <c r="AN16" s="90"/>
    </row>
    <row r="17" spans="1:40" s="105" customFormat="1" outlineLevel="2">
      <c r="A17" s="106" t="s">
        <v>34</v>
      </c>
      <c r="B17" s="106" t="s">
        <v>27</v>
      </c>
      <c r="C17" s="106" t="s">
        <v>596</v>
      </c>
      <c r="D17" s="107" t="s">
        <v>3386</v>
      </c>
      <c r="E17" s="108">
        <v>2054</v>
      </c>
      <c r="F17" s="106" t="s">
        <v>3385</v>
      </c>
      <c r="G17" s="106" t="s">
        <v>651</v>
      </c>
      <c r="H17" s="106" t="s">
        <v>592</v>
      </c>
      <c r="I17" s="109">
        <v>27377</v>
      </c>
      <c r="J17" s="109">
        <v>20183</v>
      </c>
      <c r="K17" s="109">
        <v>19052</v>
      </c>
      <c r="L17" s="109">
        <v>207270</v>
      </c>
      <c r="M17" s="109">
        <v>207985</v>
      </c>
      <c r="N17" s="109">
        <v>206559</v>
      </c>
      <c r="O17" s="109">
        <v>214888</v>
      </c>
      <c r="P17" s="109">
        <v>18394</v>
      </c>
      <c r="Q17" s="109">
        <v>18909</v>
      </c>
      <c r="R17" s="109">
        <v>20367</v>
      </c>
      <c r="S17" s="109">
        <v>20596</v>
      </c>
      <c r="T17" s="109">
        <v>18419</v>
      </c>
      <c r="U17" s="109">
        <f t="shared" si="3"/>
        <v>999999</v>
      </c>
      <c r="V17" s="90"/>
      <c r="W17" s="97">
        <f t="shared" si="1"/>
        <v>273882</v>
      </c>
      <c r="X17" s="90"/>
      <c r="Y17" s="90"/>
      <c r="Z17" s="90"/>
      <c r="AA17" s="90"/>
      <c r="AB17" s="90"/>
      <c r="AC17" s="90"/>
      <c r="AD17" s="90"/>
      <c r="AE17" s="90"/>
      <c r="AF17" s="90"/>
      <c r="AG17" s="90"/>
      <c r="AH17" s="90"/>
      <c r="AI17" s="90"/>
      <c r="AJ17" s="90"/>
      <c r="AK17" s="90"/>
      <c r="AL17" s="90"/>
      <c r="AM17" s="90"/>
      <c r="AN17" s="90"/>
    </row>
    <row r="18" spans="1:40" s="112" customFormat="1" outlineLevel="2">
      <c r="A18" s="106" t="s">
        <v>34</v>
      </c>
      <c r="B18" s="106" t="s">
        <v>27</v>
      </c>
      <c r="C18" s="106" t="s">
        <v>596</v>
      </c>
      <c r="D18" s="107" t="s">
        <v>3387</v>
      </c>
      <c r="E18" s="108">
        <v>2055</v>
      </c>
      <c r="F18" s="106" t="s">
        <v>3385</v>
      </c>
      <c r="G18" s="106" t="s">
        <v>680</v>
      </c>
      <c r="H18" s="106" t="s">
        <v>561</v>
      </c>
      <c r="I18" s="109">
        <v>874913</v>
      </c>
      <c r="J18" s="109">
        <v>672226</v>
      </c>
      <c r="K18" s="109">
        <v>640347</v>
      </c>
      <c r="L18" s="109">
        <v>663906</v>
      </c>
      <c r="M18" s="109">
        <v>684065</v>
      </c>
      <c r="N18" s="109">
        <v>643911</v>
      </c>
      <c r="O18" s="109">
        <v>878504</v>
      </c>
      <c r="P18" s="109">
        <v>621873</v>
      </c>
      <c r="Q18" s="109">
        <v>636347</v>
      </c>
      <c r="R18" s="109">
        <v>677425</v>
      </c>
      <c r="S18" s="109">
        <v>683859</v>
      </c>
      <c r="T18" s="109">
        <v>622634</v>
      </c>
      <c r="U18" s="109">
        <f t="shared" si="3"/>
        <v>8300010</v>
      </c>
      <c r="V18" s="90"/>
      <c r="W18" s="97">
        <f t="shared" si="1"/>
        <v>2851392</v>
      </c>
      <c r="X18" s="90"/>
      <c r="Y18" s="90"/>
      <c r="Z18" s="90"/>
      <c r="AA18" s="90"/>
      <c r="AB18" s="90"/>
      <c r="AC18" s="90"/>
      <c r="AD18" s="90"/>
      <c r="AE18" s="90"/>
      <c r="AF18" s="90"/>
      <c r="AG18" s="90"/>
      <c r="AH18" s="90"/>
      <c r="AI18" s="90"/>
      <c r="AJ18" s="90"/>
      <c r="AK18" s="90"/>
      <c r="AL18" s="90"/>
      <c r="AM18" s="90"/>
      <c r="AN18" s="90"/>
    </row>
    <row r="19" spans="1:40" outlineLevel="2">
      <c r="A19" s="106" t="s">
        <v>34</v>
      </c>
      <c r="B19" s="106" t="s">
        <v>27</v>
      </c>
      <c r="C19" s="106" t="s">
        <v>596</v>
      </c>
      <c r="D19" s="107" t="s">
        <v>3388</v>
      </c>
      <c r="E19" s="108">
        <v>2056</v>
      </c>
      <c r="F19" s="106" t="s">
        <v>3385</v>
      </c>
      <c r="G19" s="106" t="s">
        <v>830</v>
      </c>
      <c r="H19" s="106" t="s">
        <v>35</v>
      </c>
      <c r="I19" s="109">
        <v>248278</v>
      </c>
      <c r="J19" s="109">
        <v>194876</v>
      </c>
      <c r="K19" s="109">
        <v>186481</v>
      </c>
      <c r="L19" s="109">
        <v>192685</v>
      </c>
      <c r="M19" s="109">
        <v>197994</v>
      </c>
      <c r="N19" s="109">
        <v>187418</v>
      </c>
      <c r="O19" s="109">
        <v>249222</v>
      </c>
      <c r="P19" s="109">
        <v>181612</v>
      </c>
      <c r="Q19" s="109">
        <v>185426</v>
      </c>
      <c r="R19" s="109">
        <v>196247</v>
      </c>
      <c r="S19" s="109">
        <v>197942</v>
      </c>
      <c r="T19" s="109">
        <v>181822</v>
      </c>
      <c r="U19" s="109">
        <f t="shared" si="3"/>
        <v>2400003</v>
      </c>
      <c r="W19" s="97">
        <f t="shared" si="1"/>
        <v>822320</v>
      </c>
    </row>
    <row r="20" spans="1:40" outlineLevel="2">
      <c r="A20" s="106" t="s">
        <v>34</v>
      </c>
      <c r="B20" s="106" t="s">
        <v>27</v>
      </c>
      <c r="C20" s="106" t="s">
        <v>596</v>
      </c>
      <c r="D20" s="107" t="s">
        <v>3389</v>
      </c>
      <c r="E20" s="108">
        <v>2059</v>
      </c>
      <c r="F20" s="106" t="s">
        <v>3385</v>
      </c>
      <c r="G20" s="106" t="s">
        <v>893</v>
      </c>
      <c r="H20" s="106" t="s">
        <v>561</v>
      </c>
      <c r="I20" s="109">
        <v>259526</v>
      </c>
      <c r="J20" s="109">
        <v>193315</v>
      </c>
      <c r="K20" s="109">
        <v>155437</v>
      </c>
      <c r="L20" s="109">
        <v>143052</v>
      </c>
      <c r="M20" s="109">
        <v>130102</v>
      </c>
      <c r="N20" s="109">
        <v>123439</v>
      </c>
      <c r="O20" s="109">
        <v>162353</v>
      </c>
      <c r="P20" s="109">
        <v>119785</v>
      </c>
      <c r="Q20" s="109">
        <v>138480</v>
      </c>
      <c r="R20" s="109">
        <v>161591</v>
      </c>
      <c r="S20" s="109">
        <v>195245</v>
      </c>
      <c r="T20" s="109">
        <v>217675</v>
      </c>
      <c r="U20" s="109">
        <f t="shared" si="3"/>
        <v>2000000</v>
      </c>
      <c r="W20" s="97">
        <f t="shared" si="1"/>
        <v>751330</v>
      </c>
    </row>
    <row r="21" spans="1:40" outlineLevel="2">
      <c r="A21" s="106" t="s">
        <v>34</v>
      </c>
      <c r="B21" s="106" t="s">
        <v>27</v>
      </c>
      <c r="C21" s="106" t="s">
        <v>596</v>
      </c>
      <c r="D21" s="107" t="s">
        <v>3390</v>
      </c>
      <c r="E21" s="108">
        <v>2060</v>
      </c>
      <c r="F21" s="106" t="s">
        <v>3385</v>
      </c>
      <c r="G21" s="106" t="s">
        <v>939</v>
      </c>
      <c r="H21" s="106" t="s">
        <v>561</v>
      </c>
      <c r="I21" s="109">
        <v>1201075</v>
      </c>
      <c r="J21" s="109">
        <v>886492</v>
      </c>
      <c r="K21" s="109">
        <v>837013</v>
      </c>
      <c r="L21" s="109">
        <v>873580</v>
      </c>
      <c r="M21" s="109">
        <v>904869</v>
      </c>
      <c r="N21" s="109">
        <v>842546</v>
      </c>
      <c r="O21" s="109">
        <v>1206648</v>
      </c>
      <c r="P21" s="109">
        <v>808342</v>
      </c>
      <c r="Q21" s="109">
        <v>830805</v>
      </c>
      <c r="R21" s="109">
        <v>894563</v>
      </c>
      <c r="S21" s="109">
        <v>904551</v>
      </c>
      <c r="T21" s="109">
        <v>809518</v>
      </c>
      <c r="U21" s="109">
        <f t="shared" si="3"/>
        <v>11000002</v>
      </c>
      <c r="W21" s="97">
        <f t="shared" si="1"/>
        <v>3798160</v>
      </c>
    </row>
    <row r="22" spans="1:40" s="105" customFormat="1">
      <c r="A22" s="106" t="s">
        <v>34</v>
      </c>
      <c r="B22" s="106" t="s">
        <v>27</v>
      </c>
      <c r="C22" s="106" t="s">
        <v>596</v>
      </c>
      <c r="D22" s="107" t="s">
        <v>3409</v>
      </c>
      <c r="E22" s="108">
        <v>2073</v>
      </c>
      <c r="F22" s="106" t="s">
        <v>3385</v>
      </c>
      <c r="G22" s="106" t="s">
        <v>1041</v>
      </c>
      <c r="H22" s="106" t="s">
        <v>561</v>
      </c>
      <c r="I22" s="109">
        <v>25000</v>
      </c>
      <c r="J22" s="109">
        <v>25000</v>
      </c>
      <c r="K22" s="109">
        <v>25000</v>
      </c>
      <c r="L22" s="109">
        <v>25000</v>
      </c>
      <c r="M22" s="109">
        <v>25000</v>
      </c>
      <c r="N22" s="109">
        <v>25000</v>
      </c>
      <c r="O22" s="109">
        <v>25000</v>
      </c>
      <c r="P22" s="109">
        <v>25000</v>
      </c>
      <c r="Q22" s="109">
        <v>25000</v>
      </c>
      <c r="R22" s="109">
        <v>25000</v>
      </c>
      <c r="S22" s="109">
        <v>25000</v>
      </c>
      <c r="T22" s="109">
        <v>24998</v>
      </c>
      <c r="U22" s="109">
        <f t="shared" si="3"/>
        <v>299998</v>
      </c>
      <c r="V22" s="90"/>
      <c r="W22" s="97">
        <f t="shared" si="1"/>
        <v>100000</v>
      </c>
      <c r="X22" s="90"/>
      <c r="Y22" s="90"/>
      <c r="Z22" s="90"/>
      <c r="AA22" s="90"/>
      <c r="AB22" s="90"/>
      <c r="AC22" s="90"/>
      <c r="AD22" s="90"/>
      <c r="AE22" s="90"/>
      <c r="AF22" s="90"/>
      <c r="AG22" s="90"/>
      <c r="AH22" s="90"/>
      <c r="AI22" s="90"/>
      <c r="AJ22" s="90"/>
      <c r="AK22" s="90"/>
      <c r="AL22" s="90"/>
      <c r="AM22" s="112"/>
      <c r="AN22" s="112"/>
    </row>
    <row r="23" spans="1:40" outlineLevel="2">
      <c r="A23" s="106" t="s">
        <v>34</v>
      </c>
      <c r="B23" s="106" t="s">
        <v>27</v>
      </c>
      <c r="C23" s="106" t="s">
        <v>596</v>
      </c>
      <c r="D23" s="107" t="s">
        <v>3391</v>
      </c>
      <c r="E23" s="108">
        <v>2204</v>
      </c>
      <c r="F23" s="106" t="s">
        <v>3385</v>
      </c>
      <c r="G23" s="106" t="s">
        <v>2491</v>
      </c>
      <c r="H23" s="106" t="s">
        <v>561</v>
      </c>
      <c r="I23" s="109">
        <v>6276</v>
      </c>
      <c r="J23" s="109">
        <v>6276</v>
      </c>
      <c r="K23" s="109">
        <v>6276</v>
      </c>
      <c r="L23" s="109">
        <v>6276</v>
      </c>
      <c r="M23" s="109">
        <v>6276</v>
      </c>
      <c r="N23" s="109">
        <v>6276</v>
      </c>
      <c r="O23" s="109">
        <v>6276</v>
      </c>
      <c r="P23" s="109">
        <v>6276</v>
      </c>
      <c r="Q23" s="109">
        <v>6276</v>
      </c>
      <c r="R23" s="109">
        <v>6276</v>
      </c>
      <c r="S23" s="109">
        <v>6276</v>
      </c>
      <c r="T23" s="109">
        <v>86276</v>
      </c>
      <c r="U23" s="109">
        <f t="shared" si="3"/>
        <v>155312</v>
      </c>
      <c r="W23" s="97">
        <f t="shared" si="1"/>
        <v>25104</v>
      </c>
    </row>
    <row r="24" spans="1:40" outlineLevel="2">
      <c r="A24" s="106" t="s">
        <v>34</v>
      </c>
      <c r="B24" s="106" t="s">
        <v>27</v>
      </c>
      <c r="C24" s="106" t="s">
        <v>596</v>
      </c>
      <c r="D24" s="107" t="s">
        <v>3392</v>
      </c>
      <c r="E24" s="108">
        <v>2253</v>
      </c>
      <c r="F24" s="106" t="s">
        <v>3385</v>
      </c>
      <c r="G24" s="106" t="s">
        <v>1101</v>
      </c>
      <c r="H24" s="106" t="s">
        <v>561</v>
      </c>
      <c r="I24" s="109">
        <v>12500</v>
      </c>
      <c r="J24" s="109">
        <v>0</v>
      </c>
      <c r="K24" s="109">
        <v>0</v>
      </c>
      <c r="L24" s="109">
        <v>12500</v>
      </c>
      <c r="M24" s="109">
        <v>0</v>
      </c>
      <c r="N24" s="109">
        <v>0</v>
      </c>
      <c r="O24" s="109">
        <v>12500</v>
      </c>
      <c r="P24" s="109">
        <v>0</v>
      </c>
      <c r="Q24" s="109">
        <v>0</v>
      </c>
      <c r="R24" s="109">
        <v>12500</v>
      </c>
      <c r="S24" s="109">
        <v>0</v>
      </c>
      <c r="T24" s="109">
        <v>0</v>
      </c>
      <c r="U24" s="109">
        <f t="shared" si="3"/>
        <v>50000</v>
      </c>
      <c r="W24" s="97">
        <f t="shared" si="1"/>
        <v>25000</v>
      </c>
    </row>
    <row r="25" spans="1:40" outlineLevel="2">
      <c r="A25" s="106" t="s">
        <v>34</v>
      </c>
      <c r="B25" s="106" t="s">
        <v>27</v>
      </c>
      <c r="C25" s="106" t="s">
        <v>596</v>
      </c>
      <c r="D25" s="107" t="s">
        <v>3392</v>
      </c>
      <c r="E25" s="108">
        <v>2275</v>
      </c>
      <c r="F25" s="106" t="s">
        <v>3385</v>
      </c>
      <c r="G25" s="106" t="s">
        <v>2733</v>
      </c>
      <c r="H25" s="106" t="s">
        <v>561</v>
      </c>
      <c r="I25" s="109">
        <v>25000</v>
      </c>
      <c r="J25" s="109">
        <v>0</v>
      </c>
      <c r="K25" s="109">
        <v>0</v>
      </c>
      <c r="L25" s="109">
        <v>25000</v>
      </c>
      <c r="M25" s="109">
        <v>0</v>
      </c>
      <c r="N25" s="109">
        <v>0</v>
      </c>
      <c r="O25" s="109">
        <v>25000</v>
      </c>
      <c r="P25" s="109">
        <v>0</v>
      </c>
      <c r="Q25" s="109">
        <v>0</v>
      </c>
      <c r="R25" s="109">
        <v>25000</v>
      </c>
      <c r="S25" s="109">
        <v>0</v>
      </c>
      <c r="T25" s="109">
        <v>0</v>
      </c>
      <c r="U25" s="109">
        <f t="shared" si="3"/>
        <v>100000</v>
      </c>
      <c r="W25" s="97">
        <f t="shared" si="1"/>
        <v>50000</v>
      </c>
    </row>
    <row r="26" spans="1:40" outlineLevel="2">
      <c r="A26" s="106" t="s">
        <v>34</v>
      </c>
      <c r="B26" s="106" t="s">
        <v>27</v>
      </c>
      <c r="C26" s="106" t="s">
        <v>596</v>
      </c>
      <c r="D26" s="107" t="s">
        <v>1111</v>
      </c>
      <c r="E26" s="108">
        <v>2276</v>
      </c>
      <c r="F26" s="106" t="s">
        <v>3385</v>
      </c>
      <c r="G26" s="106" t="s">
        <v>1111</v>
      </c>
      <c r="H26" s="106" t="s">
        <v>561</v>
      </c>
      <c r="I26" s="109">
        <v>625</v>
      </c>
      <c r="J26" s="109">
        <v>625</v>
      </c>
      <c r="K26" s="109">
        <v>4375</v>
      </c>
      <c r="L26" s="109">
        <v>4375</v>
      </c>
      <c r="M26" s="109">
        <v>17500</v>
      </c>
      <c r="N26" s="109">
        <v>17500</v>
      </c>
      <c r="O26" s="109">
        <v>17500</v>
      </c>
      <c r="P26" s="109">
        <v>20000</v>
      </c>
      <c r="Q26" s="109">
        <v>20000</v>
      </c>
      <c r="R26" s="109">
        <v>20000</v>
      </c>
      <c r="S26" s="109">
        <v>2500</v>
      </c>
      <c r="T26" s="109">
        <v>0</v>
      </c>
      <c r="U26" s="109">
        <f t="shared" si="3"/>
        <v>125000</v>
      </c>
      <c r="W26" s="97">
        <f t="shared" si="1"/>
        <v>10000</v>
      </c>
    </row>
    <row r="27" spans="1:40" outlineLevel="2">
      <c r="A27" s="106" t="s">
        <v>34</v>
      </c>
      <c r="B27" s="106" t="s">
        <v>27</v>
      </c>
      <c r="C27" s="106" t="s">
        <v>596</v>
      </c>
      <c r="D27" s="107" t="s">
        <v>3392</v>
      </c>
      <c r="E27" s="108">
        <v>2278</v>
      </c>
      <c r="F27" s="106" t="s">
        <v>3385</v>
      </c>
      <c r="G27" s="106" t="s">
        <v>2740</v>
      </c>
      <c r="H27" s="106" t="s">
        <v>561</v>
      </c>
      <c r="I27" s="109">
        <v>67310</v>
      </c>
      <c r="J27" s="109">
        <v>643</v>
      </c>
      <c r="K27" s="109">
        <v>67309</v>
      </c>
      <c r="L27" s="109">
        <v>643</v>
      </c>
      <c r="M27" s="109">
        <v>67310</v>
      </c>
      <c r="N27" s="109">
        <v>643</v>
      </c>
      <c r="O27" s="109">
        <v>67309</v>
      </c>
      <c r="P27" s="109">
        <v>643</v>
      </c>
      <c r="Q27" s="109">
        <v>67310</v>
      </c>
      <c r="R27" s="109">
        <v>643</v>
      </c>
      <c r="S27" s="109">
        <v>67310</v>
      </c>
      <c r="T27" s="109">
        <v>643</v>
      </c>
      <c r="U27" s="109">
        <f t="shared" si="3"/>
        <v>407716</v>
      </c>
      <c r="W27" s="97">
        <f t="shared" si="1"/>
        <v>135905</v>
      </c>
    </row>
    <row r="28" spans="1:40" outlineLevel="2">
      <c r="A28" s="106" t="s">
        <v>34</v>
      </c>
      <c r="B28" s="106" t="s">
        <v>27</v>
      </c>
      <c r="C28" s="106" t="s">
        <v>596</v>
      </c>
      <c r="D28" s="107" t="s">
        <v>3392</v>
      </c>
      <c r="E28" s="108">
        <v>2293</v>
      </c>
      <c r="F28" s="106" t="s">
        <v>3385</v>
      </c>
      <c r="G28" s="106" t="s">
        <v>1143</v>
      </c>
      <c r="H28" s="106" t="s">
        <v>561</v>
      </c>
      <c r="I28" s="109">
        <v>0</v>
      </c>
      <c r="J28" s="109">
        <v>0</v>
      </c>
      <c r="K28" s="109">
        <v>0</v>
      </c>
      <c r="L28" s="109">
        <v>0</v>
      </c>
      <c r="M28" s="109">
        <v>85326</v>
      </c>
      <c r="N28" s="109">
        <v>0</v>
      </c>
      <c r="O28" s="109">
        <v>0</v>
      </c>
      <c r="P28" s="109">
        <v>0</v>
      </c>
      <c r="Q28" s="109">
        <v>56884</v>
      </c>
      <c r="R28" s="109">
        <v>0</v>
      </c>
      <c r="S28" s="109">
        <v>57790</v>
      </c>
      <c r="T28" s="109">
        <v>0</v>
      </c>
      <c r="U28" s="109">
        <f t="shared" si="3"/>
        <v>200000</v>
      </c>
      <c r="W28" s="97">
        <f t="shared" si="1"/>
        <v>0</v>
      </c>
    </row>
    <row r="29" spans="1:40" outlineLevel="2">
      <c r="A29" s="106" t="s">
        <v>34</v>
      </c>
      <c r="B29" s="106" t="s">
        <v>27</v>
      </c>
      <c r="C29" s="106" t="s">
        <v>596</v>
      </c>
      <c r="D29" s="107" t="s">
        <v>3392</v>
      </c>
      <c r="E29" s="108">
        <v>2336</v>
      </c>
      <c r="F29" s="106" t="s">
        <v>3385</v>
      </c>
      <c r="G29" s="106" t="s">
        <v>1196</v>
      </c>
      <c r="H29" s="106" t="s">
        <v>561</v>
      </c>
      <c r="I29" s="109">
        <v>0</v>
      </c>
      <c r="J29" s="109">
        <v>0</v>
      </c>
      <c r="K29" s="109">
        <v>0</v>
      </c>
      <c r="L29" s="109">
        <v>0</v>
      </c>
      <c r="M29" s="109">
        <v>120000</v>
      </c>
      <c r="N29" s="109">
        <v>0</v>
      </c>
      <c r="O29" s="109">
        <v>0</v>
      </c>
      <c r="P29" s="109">
        <v>0</v>
      </c>
      <c r="Q29" s="109">
        <v>90000</v>
      </c>
      <c r="R29" s="109">
        <v>0</v>
      </c>
      <c r="S29" s="109">
        <v>90000</v>
      </c>
      <c r="T29" s="109">
        <v>0</v>
      </c>
      <c r="U29" s="109">
        <f t="shared" si="3"/>
        <v>300000</v>
      </c>
      <c r="W29" s="97">
        <f t="shared" si="1"/>
        <v>0</v>
      </c>
    </row>
    <row r="30" spans="1:40" outlineLevel="2">
      <c r="A30" s="106" t="s">
        <v>34</v>
      </c>
      <c r="B30" s="106" t="s">
        <v>27</v>
      </c>
      <c r="C30" s="106" t="s">
        <v>596</v>
      </c>
      <c r="D30" s="107" t="s">
        <v>3393</v>
      </c>
      <c r="E30" s="108">
        <v>2414</v>
      </c>
      <c r="F30" s="106" t="s">
        <v>3385</v>
      </c>
      <c r="G30" s="106" t="s">
        <v>1201</v>
      </c>
      <c r="H30" s="106" t="s">
        <v>561</v>
      </c>
      <c r="I30" s="109">
        <v>20833</v>
      </c>
      <c r="J30" s="109">
        <v>20833</v>
      </c>
      <c r="K30" s="109">
        <v>20833</v>
      </c>
      <c r="L30" s="109">
        <v>20833</v>
      </c>
      <c r="M30" s="109">
        <v>20833</v>
      </c>
      <c r="N30" s="109">
        <v>20833</v>
      </c>
      <c r="O30" s="109">
        <v>20833</v>
      </c>
      <c r="P30" s="109">
        <v>20833</v>
      </c>
      <c r="Q30" s="109">
        <v>20833</v>
      </c>
      <c r="R30" s="109">
        <v>20833</v>
      </c>
      <c r="S30" s="109">
        <v>20833</v>
      </c>
      <c r="T30" s="109">
        <v>1770022</v>
      </c>
      <c r="U30" s="109">
        <f t="shared" si="3"/>
        <v>1999185</v>
      </c>
      <c r="W30" s="97">
        <f t="shared" si="1"/>
        <v>83332</v>
      </c>
    </row>
    <row r="31" spans="1:40" outlineLevel="2">
      <c r="A31" s="106" t="s">
        <v>34</v>
      </c>
      <c r="B31" s="106" t="s">
        <v>27</v>
      </c>
      <c r="C31" s="106" t="s">
        <v>596</v>
      </c>
      <c r="D31" s="107" t="s">
        <v>3394</v>
      </c>
      <c r="E31" s="108">
        <v>2423</v>
      </c>
      <c r="F31" s="106" t="s">
        <v>3385</v>
      </c>
      <c r="G31" s="106" t="s">
        <v>3395</v>
      </c>
      <c r="H31" s="106" t="s">
        <v>561</v>
      </c>
      <c r="I31" s="109">
        <v>0</v>
      </c>
      <c r="J31" s="109">
        <v>0</v>
      </c>
      <c r="K31" s="109">
        <v>0</v>
      </c>
      <c r="L31" s="109">
        <v>0</v>
      </c>
      <c r="M31" s="109">
        <v>0</v>
      </c>
      <c r="N31" s="109">
        <v>0</v>
      </c>
      <c r="O31" s="109">
        <v>0</v>
      </c>
      <c r="P31" s="109">
        <v>0</v>
      </c>
      <c r="Q31" s="109">
        <v>0</v>
      </c>
      <c r="R31" s="109">
        <v>0</v>
      </c>
      <c r="S31" s="109">
        <v>0</v>
      </c>
      <c r="T31" s="109">
        <v>2500000</v>
      </c>
      <c r="U31" s="109">
        <f t="shared" si="3"/>
        <v>2500000</v>
      </c>
      <c r="W31" s="97">
        <f t="shared" si="1"/>
        <v>0</v>
      </c>
    </row>
    <row r="32" spans="1:40" outlineLevel="2">
      <c r="A32" s="106" t="s">
        <v>34</v>
      </c>
      <c r="B32" s="106" t="s">
        <v>27</v>
      </c>
      <c r="C32" s="106" t="s">
        <v>596</v>
      </c>
      <c r="D32" s="107" t="s">
        <v>3392</v>
      </c>
      <c r="E32" s="108">
        <v>2425</v>
      </c>
      <c r="F32" s="106" t="s">
        <v>3385</v>
      </c>
      <c r="G32" s="106" t="s">
        <v>3396</v>
      </c>
      <c r="H32" s="106" t="s">
        <v>561</v>
      </c>
      <c r="I32" s="109">
        <v>0</v>
      </c>
      <c r="J32" s="109">
        <v>0</v>
      </c>
      <c r="K32" s="109">
        <v>50000</v>
      </c>
      <c r="L32" s="109">
        <v>0</v>
      </c>
      <c r="M32" s="109">
        <v>0</v>
      </c>
      <c r="N32" s="109">
        <v>0</v>
      </c>
      <c r="O32" s="109">
        <v>0</v>
      </c>
      <c r="P32" s="109">
        <v>0</v>
      </c>
      <c r="Q32" s="109">
        <v>0</v>
      </c>
      <c r="R32" s="109">
        <v>50000</v>
      </c>
      <c r="S32" s="109">
        <v>0</v>
      </c>
      <c r="T32" s="109">
        <v>0</v>
      </c>
      <c r="U32" s="109">
        <f t="shared" si="3"/>
        <v>100000</v>
      </c>
      <c r="W32" s="97">
        <f t="shared" si="1"/>
        <v>50000</v>
      </c>
    </row>
    <row r="33" spans="1:23" outlineLevel="2">
      <c r="A33" s="106" t="s">
        <v>34</v>
      </c>
      <c r="B33" s="106" t="s">
        <v>27</v>
      </c>
      <c r="C33" s="106" t="s">
        <v>596</v>
      </c>
      <c r="D33" s="107" t="s">
        <v>1233</v>
      </c>
      <c r="E33" s="108">
        <v>2470</v>
      </c>
      <c r="F33" s="106" t="s">
        <v>3385</v>
      </c>
      <c r="G33" s="106" t="s">
        <v>1233</v>
      </c>
      <c r="H33" s="106" t="s">
        <v>561</v>
      </c>
      <c r="I33" s="109">
        <v>556668</v>
      </c>
      <c r="J33" s="109">
        <v>467149</v>
      </c>
      <c r="K33" s="109">
        <v>528640</v>
      </c>
      <c r="L33" s="109">
        <v>585311</v>
      </c>
      <c r="M33" s="109">
        <v>664514</v>
      </c>
      <c r="N33" s="109">
        <v>743387</v>
      </c>
      <c r="O33" s="109">
        <v>823113</v>
      </c>
      <c r="P33" s="109">
        <v>733380</v>
      </c>
      <c r="Q33" s="109">
        <v>739770</v>
      </c>
      <c r="R33" s="109">
        <v>709612</v>
      </c>
      <c r="S33" s="109">
        <v>616660</v>
      </c>
      <c r="T33" s="109">
        <v>3756797</v>
      </c>
      <c r="U33" s="109">
        <f t="shared" si="3"/>
        <v>10925001</v>
      </c>
      <c r="W33" s="97">
        <f t="shared" si="1"/>
        <v>2137768</v>
      </c>
    </row>
    <row r="34" spans="1:23" outlineLevel="2">
      <c r="A34" s="106" t="s">
        <v>34</v>
      </c>
      <c r="B34" s="106" t="s">
        <v>27</v>
      </c>
      <c r="C34" s="106" t="s">
        <v>596</v>
      </c>
      <c r="D34" s="107" t="s">
        <v>3392</v>
      </c>
      <c r="E34" s="108">
        <v>2493</v>
      </c>
      <c r="F34" s="106" t="s">
        <v>3385</v>
      </c>
      <c r="G34" s="106" t="s">
        <v>2969</v>
      </c>
      <c r="H34" s="106" t="s">
        <v>561</v>
      </c>
      <c r="I34" s="109">
        <v>58333</v>
      </c>
      <c r="J34" s="109">
        <v>0</v>
      </c>
      <c r="K34" s="109">
        <v>58334</v>
      </c>
      <c r="L34" s="109">
        <v>0</v>
      </c>
      <c r="M34" s="109">
        <v>58333</v>
      </c>
      <c r="N34" s="109">
        <v>0</v>
      </c>
      <c r="O34" s="109">
        <v>58334</v>
      </c>
      <c r="P34" s="109">
        <v>0</v>
      </c>
      <c r="Q34" s="109">
        <v>58333</v>
      </c>
      <c r="R34" s="109">
        <v>0</v>
      </c>
      <c r="S34" s="109">
        <v>58333</v>
      </c>
      <c r="T34" s="109">
        <v>0</v>
      </c>
      <c r="U34" s="109">
        <f t="shared" si="3"/>
        <v>350000</v>
      </c>
      <c r="W34" s="97">
        <f t="shared" si="1"/>
        <v>116667</v>
      </c>
    </row>
    <row r="35" spans="1:23" outlineLevel="2">
      <c r="A35" s="106" t="s">
        <v>34</v>
      </c>
      <c r="B35" s="106" t="s">
        <v>27</v>
      </c>
      <c r="C35" s="106" t="s">
        <v>596</v>
      </c>
      <c r="D35" s="107" t="s">
        <v>3399</v>
      </c>
      <c r="E35" s="108">
        <v>2516</v>
      </c>
      <c r="F35" s="106" t="s">
        <v>3385</v>
      </c>
      <c r="G35" s="106" t="s">
        <v>2994</v>
      </c>
      <c r="H35" s="106" t="s">
        <v>561</v>
      </c>
      <c r="I35" s="109">
        <v>0</v>
      </c>
      <c r="J35" s="109">
        <v>0</v>
      </c>
      <c r="K35" s="109">
        <v>0</v>
      </c>
      <c r="L35" s="109">
        <v>0</v>
      </c>
      <c r="M35" s="109">
        <v>0</v>
      </c>
      <c r="N35" s="109">
        <v>0</v>
      </c>
      <c r="O35" s="109">
        <v>0</v>
      </c>
      <c r="P35" s="109">
        <v>0</v>
      </c>
      <c r="Q35" s="109">
        <v>0</v>
      </c>
      <c r="R35" s="109">
        <v>0</v>
      </c>
      <c r="S35" s="109">
        <v>0</v>
      </c>
      <c r="T35" s="109">
        <v>799196</v>
      </c>
      <c r="U35" s="109">
        <f t="shared" si="3"/>
        <v>799196</v>
      </c>
      <c r="W35" s="97">
        <f t="shared" si="1"/>
        <v>0</v>
      </c>
    </row>
    <row r="36" spans="1:23" outlineLevel="2">
      <c r="A36" s="106" t="s">
        <v>34</v>
      </c>
      <c r="B36" s="106" t="s">
        <v>27</v>
      </c>
      <c r="C36" s="106" t="s">
        <v>596</v>
      </c>
      <c r="D36" s="107" t="s">
        <v>3400</v>
      </c>
      <c r="E36" s="108">
        <v>2535</v>
      </c>
      <c r="F36" s="106" t="s">
        <v>3385</v>
      </c>
      <c r="G36" s="106" t="s">
        <v>1309</v>
      </c>
      <c r="H36" s="106" t="s">
        <v>561</v>
      </c>
      <c r="I36" s="109">
        <v>513724</v>
      </c>
      <c r="J36" s="109">
        <v>378717</v>
      </c>
      <c r="K36" s="109">
        <v>357482</v>
      </c>
      <c r="L36" s="109">
        <v>373175</v>
      </c>
      <c r="M36" s="109">
        <v>386603</v>
      </c>
      <c r="N36" s="109">
        <v>359855</v>
      </c>
      <c r="O36" s="109">
        <v>516117</v>
      </c>
      <c r="P36" s="109">
        <v>345177</v>
      </c>
      <c r="Q36" s="109">
        <v>354817</v>
      </c>
      <c r="R36" s="109">
        <v>382180</v>
      </c>
      <c r="S36" s="109">
        <v>386467</v>
      </c>
      <c r="T36" s="109">
        <v>345686</v>
      </c>
      <c r="U36" s="109">
        <f t="shared" si="3"/>
        <v>4700000</v>
      </c>
      <c r="W36" s="97">
        <f t="shared" si="1"/>
        <v>1623098</v>
      </c>
    </row>
    <row r="37" spans="1:23" outlineLevel="2">
      <c r="A37" s="106" t="s">
        <v>34</v>
      </c>
      <c r="B37" s="106" t="s">
        <v>27</v>
      </c>
      <c r="C37" s="106" t="s">
        <v>596</v>
      </c>
      <c r="D37" s="107" t="s">
        <v>3527</v>
      </c>
      <c r="E37" s="108">
        <v>2584</v>
      </c>
      <c r="F37" s="106" t="s">
        <v>3385</v>
      </c>
      <c r="G37" s="106" t="s">
        <v>3267</v>
      </c>
      <c r="H37" s="106" t="s">
        <v>592</v>
      </c>
      <c r="I37" s="109">
        <v>133278</v>
      </c>
      <c r="J37" s="109">
        <v>124121</v>
      </c>
      <c r="K37" s="109">
        <v>122680</v>
      </c>
      <c r="L37" s="109">
        <v>123745</v>
      </c>
      <c r="M37" s="109">
        <v>124657</v>
      </c>
      <c r="N37" s="109">
        <v>122843</v>
      </c>
      <c r="O37" s="109">
        <v>133440</v>
      </c>
      <c r="P37" s="109">
        <v>121847</v>
      </c>
      <c r="Q37" s="109">
        <v>122501</v>
      </c>
      <c r="R37" s="109">
        <v>124357</v>
      </c>
      <c r="S37" s="109">
        <v>124647</v>
      </c>
      <c r="T37" s="109">
        <v>121884</v>
      </c>
      <c r="U37" s="109">
        <f t="shared" si="3"/>
        <v>1500000</v>
      </c>
      <c r="W37" s="97">
        <f t="shared" si="1"/>
        <v>503824</v>
      </c>
    </row>
    <row r="38" spans="1:23" outlineLevel="2">
      <c r="A38" s="106" t="s">
        <v>34</v>
      </c>
      <c r="B38" s="106" t="s">
        <v>27</v>
      </c>
      <c r="C38" s="106" t="s">
        <v>596</v>
      </c>
      <c r="D38" s="107" t="s">
        <v>3401</v>
      </c>
      <c r="E38" s="108">
        <v>6000</v>
      </c>
      <c r="F38" s="106" t="s">
        <v>3403</v>
      </c>
      <c r="G38" s="106" t="s">
        <v>3402</v>
      </c>
      <c r="H38" s="106" t="s">
        <v>561</v>
      </c>
      <c r="I38" s="109">
        <v>0</v>
      </c>
      <c r="J38" s="109">
        <v>0</v>
      </c>
      <c r="K38" s="109">
        <v>37500</v>
      </c>
      <c r="L38" s="109">
        <v>0</v>
      </c>
      <c r="M38" s="109">
        <v>0</v>
      </c>
      <c r="N38" s="109">
        <v>37500</v>
      </c>
      <c r="O38" s="109">
        <v>0</v>
      </c>
      <c r="P38" s="109">
        <v>0</v>
      </c>
      <c r="Q38" s="109">
        <v>37500</v>
      </c>
      <c r="R38" s="109">
        <v>0</v>
      </c>
      <c r="S38" s="109">
        <v>0</v>
      </c>
      <c r="T38" s="109">
        <v>37500</v>
      </c>
      <c r="U38" s="109">
        <f t="shared" si="3"/>
        <v>150000</v>
      </c>
      <c r="W38" s="97">
        <f t="shared" si="1"/>
        <v>37500</v>
      </c>
    </row>
    <row r="39" spans="1:23" outlineLevel="1">
      <c r="A39" s="106"/>
      <c r="B39" s="106"/>
      <c r="C39" s="113" t="s">
        <v>3460</v>
      </c>
      <c r="D39" s="107"/>
      <c r="E39" s="108"/>
      <c r="F39" s="106"/>
      <c r="G39" s="106"/>
      <c r="H39" s="106"/>
      <c r="I39" s="111">
        <f t="shared" ref="I39:U39" si="5">SUBTOTAL(9,I14:I38)</f>
        <v>4489546.0710000005</v>
      </c>
      <c r="J39" s="111">
        <f t="shared" si="5"/>
        <v>3449286.071</v>
      </c>
      <c r="K39" s="111">
        <f t="shared" si="5"/>
        <v>3575594.2579999999</v>
      </c>
      <c r="L39" s="111">
        <f t="shared" si="5"/>
        <v>3716181.071</v>
      </c>
      <c r="M39" s="111">
        <f t="shared" si="5"/>
        <v>4560197.0710000005</v>
      </c>
      <c r="N39" s="111">
        <f t="shared" si="5"/>
        <v>3796545.2579999999</v>
      </c>
      <c r="O39" s="111">
        <f t="shared" si="5"/>
        <v>4875867.0710000005</v>
      </c>
      <c r="P39" s="111">
        <f t="shared" si="5"/>
        <v>3881992.071</v>
      </c>
      <c r="Q39" s="111">
        <f t="shared" si="5"/>
        <v>3868026.2579999999</v>
      </c>
      <c r="R39" s="111">
        <f t="shared" si="5"/>
        <v>4185424.071</v>
      </c>
      <c r="S39" s="111">
        <f t="shared" si="5"/>
        <v>3916839.071</v>
      </c>
      <c r="T39" s="111">
        <f t="shared" si="5"/>
        <v>11751905.257999999</v>
      </c>
      <c r="U39" s="111">
        <f t="shared" si="5"/>
        <v>56067403.600000001</v>
      </c>
      <c r="W39" s="97">
        <f t="shared" si="1"/>
        <v>15230607.471000001</v>
      </c>
    </row>
    <row r="40" spans="1:23" outlineLevel="2">
      <c r="A40" s="106" t="s">
        <v>34</v>
      </c>
      <c r="B40" s="106" t="s">
        <v>27</v>
      </c>
      <c r="C40" s="106" t="s">
        <v>53</v>
      </c>
      <c r="D40" s="107" t="s">
        <v>3391</v>
      </c>
      <c r="E40" s="108">
        <v>2502</v>
      </c>
      <c r="F40" s="106" t="s">
        <v>3385</v>
      </c>
      <c r="G40" s="106" t="s">
        <v>3528</v>
      </c>
      <c r="H40" s="106" t="s">
        <v>561</v>
      </c>
      <c r="I40" s="109">
        <v>0</v>
      </c>
      <c r="J40" s="109">
        <v>0</v>
      </c>
      <c r="K40" s="109">
        <v>0</v>
      </c>
      <c r="L40" s="109">
        <v>0</v>
      </c>
      <c r="M40" s="109">
        <v>0</v>
      </c>
      <c r="N40" s="109">
        <v>0</v>
      </c>
      <c r="O40" s="109">
        <v>0</v>
      </c>
      <c r="P40" s="109">
        <v>0</v>
      </c>
      <c r="Q40" s="109">
        <v>0</v>
      </c>
      <c r="R40" s="109">
        <v>0</v>
      </c>
      <c r="S40" s="109">
        <v>0</v>
      </c>
      <c r="T40" s="109">
        <v>0</v>
      </c>
      <c r="U40" s="109">
        <f>SUM(I40:T40)</f>
        <v>0</v>
      </c>
      <c r="W40" s="97">
        <f t="shared" si="1"/>
        <v>0</v>
      </c>
    </row>
    <row r="41" spans="1:23" outlineLevel="2">
      <c r="A41" s="106" t="s">
        <v>34</v>
      </c>
      <c r="B41" s="106" t="s">
        <v>27</v>
      </c>
      <c r="C41" s="106" t="s">
        <v>53</v>
      </c>
      <c r="D41" s="107" t="s">
        <v>3399</v>
      </c>
      <c r="E41" s="108">
        <v>2515</v>
      </c>
      <c r="F41" s="106" t="s">
        <v>3385</v>
      </c>
      <c r="G41" s="106" t="s">
        <v>1285</v>
      </c>
      <c r="H41" s="106" t="s">
        <v>561</v>
      </c>
      <c r="I41" s="109">
        <v>0</v>
      </c>
      <c r="J41" s="109">
        <v>0</v>
      </c>
      <c r="K41" s="109">
        <v>0</v>
      </c>
      <c r="L41" s="109">
        <v>0</v>
      </c>
      <c r="M41" s="109">
        <v>0</v>
      </c>
      <c r="N41" s="109">
        <v>0</v>
      </c>
      <c r="O41" s="109">
        <v>0</v>
      </c>
      <c r="P41" s="109">
        <v>0</v>
      </c>
      <c r="Q41" s="109">
        <v>0</v>
      </c>
      <c r="R41" s="109">
        <v>0</v>
      </c>
      <c r="S41" s="109">
        <v>0</v>
      </c>
      <c r="T41" s="109">
        <v>814261</v>
      </c>
      <c r="U41" s="109">
        <f>SUM(I41:T41)</f>
        <v>814261</v>
      </c>
      <c r="W41" s="97">
        <f t="shared" si="1"/>
        <v>0</v>
      </c>
    </row>
    <row r="42" spans="1:23" outlineLevel="2">
      <c r="A42" s="106" t="s">
        <v>34</v>
      </c>
      <c r="B42" s="106" t="s">
        <v>27</v>
      </c>
      <c r="C42" s="106" t="s">
        <v>53</v>
      </c>
      <c r="D42" s="107" t="s">
        <v>1233</v>
      </c>
      <c r="E42" s="108">
        <v>2570</v>
      </c>
      <c r="F42" s="106" t="s">
        <v>3385</v>
      </c>
      <c r="G42" s="106" t="s">
        <v>1356</v>
      </c>
      <c r="H42" s="106" t="s">
        <v>592</v>
      </c>
      <c r="I42" s="109">
        <v>0</v>
      </c>
      <c r="J42" s="109">
        <v>0</v>
      </c>
      <c r="K42" s="109">
        <v>0</v>
      </c>
      <c r="L42" s="109">
        <v>0</v>
      </c>
      <c r="M42" s="109">
        <v>0</v>
      </c>
      <c r="N42" s="109">
        <v>0</v>
      </c>
      <c r="O42" s="109">
        <v>0</v>
      </c>
      <c r="P42" s="109">
        <v>0</v>
      </c>
      <c r="Q42" s="109">
        <v>0</v>
      </c>
      <c r="R42" s="109">
        <v>0</v>
      </c>
      <c r="S42" s="109">
        <v>0</v>
      </c>
      <c r="T42" s="109">
        <v>75000</v>
      </c>
      <c r="U42" s="109">
        <f>SUM(I42:T42)</f>
        <v>75000</v>
      </c>
      <c r="W42" s="97">
        <f t="shared" si="1"/>
        <v>0</v>
      </c>
    </row>
    <row r="43" spans="1:23" outlineLevel="1">
      <c r="A43" s="106"/>
      <c r="B43" s="106"/>
      <c r="C43" s="113" t="s">
        <v>3497</v>
      </c>
      <c r="D43" s="107"/>
      <c r="E43" s="108"/>
      <c r="F43" s="106"/>
      <c r="G43" s="106"/>
      <c r="H43" s="106"/>
      <c r="I43" s="111">
        <f t="shared" ref="I43:U43" si="6">SUBTOTAL(9,I40:I42)</f>
        <v>0</v>
      </c>
      <c r="J43" s="111">
        <f t="shared" si="6"/>
        <v>0</v>
      </c>
      <c r="K43" s="111">
        <f t="shared" si="6"/>
        <v>0</v>
      </c>
      <c r="L43" s="111">
        <f t="shared" si="6"/>
        <v>0</v>
      </c>
      <c r="M43" s="111">
        <f t="shared" si="6"/>
        <v>0</v>
      </c>
      <c r="N43" s="111">
        <f t="shared" si="6"/>
        <v>0</v>
      </c>
      <c r="O43" s="111">
        <f t="shared" si="6"/>
        <v>0</v>
      </c>
      <c r="P43" s="111">
        <f t="shared" si="6"/>
        <v>0</v>
      </c>
      <c r="Q43" s="111">
        <f t="shared" si="6"/>
        <v>0</v>
      </c>
      <c r="R43" s="111">
        <f t="shared" si="6"/>
        <v>0</v>
      </c>
      <c r="S43" s="111">
        <f t="shared" si="6"/>
        <v>0</v>
      </c>
      <c r="T43" s="111">
        <f t="shared" si="6"/>
        <v>889261</v>
      </c>
      <c r="U43" s="111">
        <f t="shared" si="6"/>
        <v>889261</v>
      </c>
      <c r="W43" s="97">
        <f t="shared" si="1"/>
        <v>0</v>
      </c>
    </row>
    <row r="44" spans="1:23" outlineLevel="2">
      <c r="A44" s="106" t="s">
        <v>34</v>
      </c>
      <c r="B44" s="106" t="s">
        <v>27</v>
      </c>
      <c r="C44" s="106" t="s">
        <v>28</v>
      </c>
      <c r="D44" s="107" t="s">
        <v>3411</v>
      </c>
      <c r="E44" s="108">
        <v>2058</v>
      </c>
      <c r="F44" s="106" t="s">
        <v>3385</v>
      </c>
      <c r="G44" s="106" t="s">
        <v>880</v>
      </c>
      <c r="H44" s="106" t="s">
        <v>561</v>
      </c>
      <c r="I44" s="109">
        <v>123347</v>
      </c>
      <c r="J44" s="109">
        <v>123347</v>
      </c>
      <c r="K44" s="109">
        <v>133353</v>
      </c>
      <c r="L44" s="109">
        <v>133352</v>
      </c>
      <c r="M44" s="109">
        <v>133352</v>
      </c>
      <c r="N44" s="109">
        <v>133353</v>
      </c>
      <c r="O44" s="109">
        <v>183372</v>
      </c>
      <c r="P44" s="109">
        <v>183372</v>
      </c>
      <c r="Q44" s="109">
        <v>183373</v>
      </c>
      <c r="R44" s="109">
        <v>183372</v>
      </c>
      <c r="S44" s="109">
        <v>143356</v>
      </c>
      <c r="T44" s="109">
        <v>143358</v>
      </c>
      <c r="U44" s="109">
        <f t="shared" ref="U44:U55" si="7">SUM(I44:T44)</f>
        <v>1800307</v>
      </c>
      <c r="W44" s="97">
        <f t="shared" si="1"/>
        <v>513399</v>
      </c>
    </row>
    <row r="45" spans="1:23" outlineLevel="2">
      <c r="A45" s="106" t="s">
        <v>34</v>
      </c>
      <c r="B45" s="106" t="s">
        <v>27</v>
      </c>
      <c r="C45" s="106" t="s">
        <v>28</v>
      </c>
      <c r="D45" s="107" t="s">
        <v>3388</v>
      </c>
      <c r="E45" s="108">
        <v>2061</v>
      </c>
      <c r="F45" s="106" t="s">
        <v>3385</v>
      </c>
      <c r="G45" s="106" t="s">
        <v>1022</v>
      </c>
      <c r="H45" s="106" t="s">
        <v>35</v>
      </c>
      <c r="I45" s="109">
        <v>0</v>
      </c>
      <c r="J45" s="109">
        <v>0</v>
      </c>
      <c r="K45" s="109">
        <v>0</v>
      </c>
      <c r="L45" s="109">
        <v>0</v>
      </c>
      <c r="M45" s="109">
        <v>0</v>
      </c>
      <c r="N45" s="109">
        <v>0</v>
      </c>
      <c r="O45" s="109">
        <v>0</v>
      </c>
      <c r="P45" s="109">
        <v>0</v>
      </c>
      <c r="Q45" s="109">
        <v>0</v>
      </c>
      <c r="R45" s="109">
        <v>0</v>
      </c>
      <c r="S45" s="109">
        <v>0</v>
      </c>
      <c r="T45" s="109">
        <v>0</v>
      </c>
      <c r="U45" s="109">
        <f t="shared" si="7"/>
        <v>0</v>
      </c>
      <c r="W45" s="97">
        <f t="shared" si="1"/>
        <v>0</v>
      </c>
    </row>
    <row r="46" spans="1:23" outlineLevel="2">
      <c r="A46" s="106" t="s">
        <v>34</v>
      </c>
      <c r="B46" s="106" t="s">
        <v>27</v>
      </c>
      <c r="C46" s="106" t="s">
        <v>28</v>
      </c>
      <c r="D46" s="107" t="s">
        <v>3411</v>
      </c>
      <c r="E46" s="108">
        <v>2237</v>
      </c>
      <c r="F46" s="106" t="s">
        <v>3385</v>
      </c>
      <c r="G46" s="106" t="s">
        <v>3412</v>
      </c>
      <c r="H46" s="106" t="s">
        <v>592</v>
      </c>
      <c r="I46" s="109">
        <v>25000</v>
      </c>
      <c r="J46" s="109">
        <v>25000</v>
      </c>
      <c r="K46" s="109">
        <v>31250</v>
      </c>
      <c r="L46" s="109">
        <v>31250</v>
      </c>
      <c r="M46" s="109">
        <v>31250</v>
      </c>
      <c r="N46" s="109">
        <v>31250</v>
      </c>
      <c r="O46" s="109">
        <v>62500</v>
      </c>
      <c r="P46" s="109">
        <v>62500</v>
      </c>
      <c r="Q46" s="109">
        <v>62500</v>
      </c>
      <c r="R46" s="109">
        <v>62500</v>
      </c>
      <c r="S46" s="109">
        <v>37500</v>
      </c>
      <c r="T46" s="109">
        <v>37496</v>
      </c>
      <c r="U46" s="109">
        <f t="shared" si="7"/>
        <v>499996</v>
      </c>
      <c r="W46" s="97">
        <f t="shared" si="1"/>
        <v>112500</v>
      </c>
    </row>
    <row r="47" spans="1:23" outlineLevel="2">
      <c r="A47" s="106" t="s">
        <v>34</v>
      </c>
      <c r="B47" s="106" t="s">
        <v>27</v>
      </c>
      <c r="C47" s="106" t="s">
        <v>28</v>
      </c>
      <c r="D47" s="107" t="s">
        <v>3529</v>
      </c>
      <c r="E47" s="108">
        <v>2289</v>
      </c>
      <c r="F47" s="106" t="s">
        <v>3385</v>
      </c>
      <c r="G47" s="106" t="s">
        <v>3414</v>
      </c>
      <c r="H47" s="106" t="s">
        <v>592</v>
      </c>
      <c r="I47" s="109">
        <v>83338</v>
      </c>
      <c r="J47" s="109">
        <v>83338</v>
      </c>
      <c r="K47" s="109">
        <v>83339</v>
      </c>
      <c r="L47" s="109">
        <v>83338</v>
      </c>
      <c r="M47" s="109">
        <v>83338</v>
      </c>
      <c r="N47" s="109">
        <v>83339</v>
      </c>
      <c r="O47" s="109">
        <v>83338</v>
      </c>
      <c r="P47" s="109">
        <v>83338</v>
      </c>
      <c r="Q47" s="109">
        <v>958339</v>
      </c>
      <c r="R47" s="109">
        <v>83338</v>
      </c>
      <c r="S47" s="109">
        <v>83338</v>
      </c>
      <c r="T47" s="109">
        <v>233339</v>
      </c>
      <c r="U47" s="109">
        <f t="shared" si="7"/>
        <v>2025060</v>
      </c>
      <c r="W47" s="97">
        <f t="shared" si="1"/>
        <v>333353</v>
      </c>
    </row>
    <row r="48" spans="1:23" outlineLevel="2">
      <c r="A48" s="106" t="s">
        <v>34</v>
      </c>
      <c r="B48" s="106" t="s">
        <v>27</v>
      </c>
      <c r="C48" s="106" t="s">
        <v>28</v>
      </c>
      <c r="D48" s="107" t="s">
        <v>3391</v>
      </c>
      <c r="E48" s="108">
        <v>2317</v>
      </c>
      <c r="F48" s="106" t="s">
        <v>3385</v>
      </c>
      <c r="G48" s="106" t="s">
        <v>3530</v>
      </c>
      <c r="H48" s="106" t="s">
        <v>561</v>
      </c>
      <c r="I48" s="109">
        <v>0</v>
      </c>
      <c r="J48" s="109">
        <v>0</v>
      </c>
      <c r="K48" s="109">
        <v>0</v>
      </c>
      <c r="L48" s="109">
        <v>0</v>
      </c>
      <c r="M48" s="109">
        <v>0</v>
      </c>
      <c r="N48" s="109">
        <v>0</v>
      </c>
      <c r="O48" s="109">
        <v>0</v>
      </c>
      <c r="P48" s="109">
        <v>0</v>
      </c>
      <c r="Q48" s="109">
        <v>0</v>
      </c>
      <c r="R48" s="109">
        <v>0</v>
      </c>
      <c r="S48" s="109">
        <v>0</v>
      </c>
      <c r="T48" s="109">
        <v>0</v>
      </c>
      <c r="U48" s="109">
        <f t="shared" si="7"/>
        <v>0</v>
      </c>
      <c r="W48" s="97">
        <f t="shared" si="1"/>
        <v>0</v>
      </c>
    </row>
    <row r="49" spans="1:23" outlineLevel="2">
      <c r="A49" s="106" t="s">
        <v>34</v>
      </c>
      <c r="B49" s="106" t="s">
        <v>27</v>
      </c>
      <c r="C49" s="106" t="s">
        <v>28</v>
      </c>
      <c r="D49" s="107" t="s">
        <v>3407</v>
      </c>
      <c r="E49" s="108">
        <v>2443</v>
      </c>
      <c r="F49" s="106" t="s">
        <v>3385</v>
      </c>
      <c r="G49" s="106" t="s">
        <v>1212</v>
      </c>
      <c r="H49" s="106" t="s">
        <v>561</v>
      </c>
      <c r="I49" s="109">
        <v>0</v>
      </c>
      <c r="J49" s="109">
        <v>0</v>
      </c>
      <c r="K49" s="109">
        <v>0</v>
      </c>
      <c r="L49" s="109">
        <v>0</v>
      </c>
      <c r="M49" s="109">
        <v>0</v>
      </c>
      <c r="N49" s="109">
        <v>1900000</v>
      </c>
      <c r="O49" s="109">
        <v>0</v>
      </c>
      <c r="P49" s="109">
        <v>0</v>
      </c>
      <c r="Q49" s="109">
        <v>0</v>
      </c>
      <c r="R49" s="109">
        <v>0</v>
      </c>
      <c r="S49" s="109">
        <v>0</v>
      </c>
      <c r="T49" s="109">
        <v>126134</v>
      </c>
      <c r="U49" s="109">
        <f t="shared" si="7"/>
        <v>2026134</v>
      </c>
      <c r="W49" s="97">
        <f t="shared" si="1"/>
        <v>0</v>
      </c>
    </row>
    <row r="50" spans="1:23" outlineLevel="2">
      <c r="A50" s="106" t="s">
        <v>34</v>
      </c>
      <c r="B50" s="106" t="s">
        <v>27</v>
      </c>
      <c r="C50" s="106" t="s">
        <v>28</v>
      </c>
      <c r="D50" s="107" t="s">
        <v>3399</v>
      </c>
      <c r="E50" s="108">
        <v>2514</v>
      </c>
      <c r="F50" s="106" t="s">
        <v>3385</v>
      </c>
      <c r="G50" s="106" t="s">
        <v>1262</v>
      </c>
      <c r="H50" s="106" t="s">
        <v>561</v>
      </c>
      <c r="I50" s="109">
        <v>0</v>
      </c>
      <c r="J50" s="109">
        <v>0</v>
      </c>
      <c r="K50" s="109">
        <v>0</v>
      </c>
      <c r="L50" s="109">
        <v>0</v>
      </c>
      <c r="M50" s="109">
        <v>0</v>
      </c>
      <c r="N50" s="109">
        <v>0</v>
      </c>
      <c r="O50" s="109">
        <v>0</v>
      </c>
      <c r="P50" s="109">
        <v>0</v>
      </c>
      <c r="Q50" s="109">
        <v>0</v>
      </c>
      <c r="R50" s="109">
        <v>0</v>
      </c>
      <c r="S50" s="109">
        <v>0</v>
      </c>
      <c r="T50" s="109">
        <v>2121026</v>
      </c>
      <c r="U50" s="109">
        <f t="shared" si="7"/>
        <v>2121026</v>
      </c>
      <c r="W50" s="97">
        <f t="shared" si="1"/>
        <v>0</v>
      </c>
    </row>
    <row r="51" spans="1:23" outlineLevel="2">
      <c r="A51" s="106" t="s">
        <v>34</v>
      </c>
      <c r="B51" s="106" t="s">
        <v>27</v>
      </c>
      <c r="C51" s="106" t="s">
        <v>28</v>
      </c>
      <c r="D51" s="107" t="s">
        <v>3391</v>
      </c>
      <c r="E51" s="108">
        <v>2566</v>
      </c>
      <c r="F51" s="106" t="s">
        <v>3385</v>
      </c>
      <c r="G51" s="106" t="s">
        <v>3531</v>
      </c>
      <c r="H51" s="106" t="s">
        <v>561</v>
      </c>
      <c r="I51" s="109">
        <v>0</v>
      </c>
      <c r="J51" s="109">
        <v>0</v>
      </c>
      <c r="K51" s="109">
        <v>0</v>
      </c>
      <c r="L51" s="109">
        <v>0</v>
      </c>
      <c r="M51" s="109">
        <v>0</v>
      </c>
      <c r="N51" s="109">
        <v>0</v>
      </c>
      <c r="O51" s="109">
        <v>0</v>
      </c>
      <c r="P51" s="109">
        <v>0</v>
      </c>
      <c r="Q51" s="109">
        <v>0</v>
      </c>
      <c r="R51" s="109">
        <v>0</v>
      </c>
      <c r="S51" s="109">
        <v>0</v>
      </c>
      <c r="T51" s="109">
        <v>0</v>
      </c>
      <c r="U51" s="109">
        <f t="shared" si="7"/>
        <v>0</v>
      </c>
      <c r="W51" s="97">
        <f t="shared" si="1"/>
        <v>0</v>
      </c>
    </row>
    <row r="52" spans="1:23" outlineLevel="2">
      <c r="A52" s="106" t="s">
        <v>34</v>
      </c>
      <c r="B52" s="106" t="s">
        <v>27</v>
      </c>
      <c r="C52" s="106" t="s">
        <v>28</v>
      </c>
      <c r="D52" s="107" t="s">
        <v>3391</v>
      </c>
      <c r="E52" s="108">
        <v>2567</v>
      </c>
      <c r="F52" s="106" t="s">
        <v>3385</v>
      </c>
      <c r="G52" s="106" t="s">
        <v>3532</v>
      </c>
      <c r="H52" s="106" t="s">
        <v>561</v>
      </c>
      <c r="I52" s="109">
        <v>0</v>
      </c>
      <c r="J52" s="109">
        <v>0</v>
      </c>
      <c r="K52" s="109">
        <v>0</v>
      </c>
      <c r="L52" s="109">
        <v>0</v>
      </c>
      <c r="M52" s="109">
        <v>0</v>
      </c>
      <c r="N52" s="109">
        <v>0</v>
      </c>
      <c r="O52" s="109">
        <v>0</v>
      </c>
      <c r="P52" s="109">
        <v>0</v>
      </c>
      <c r="Q52" s="109">
        <v>0</v>
      </c>
      <c r="R52" s="109">
        <v>0</v>
      </c>
      <c r="S52" s="109">
        <v>0</v>
      </c>
      <c r="T52" s="109">
        <v>0</v>
      </c>
      <c r="U52" s="109">
        <f t="shared" si="7"/>
        <v>0</v>
      </c>
      <c r="W52" s="97">
        <f t="shared" si="1"/>
        <v>0</v>
      </c>
    </row>
    <row r="53" spans="1:23" outlineLevel="2">
      <c r="A53" s="106" t="s">
        <v>34</v>
      </c>
      <c r="B53" s="106" t="s">
        <v>27</v>
      </c>
      <c r="C53" s="106" t="s">
        <v>28</v>
      </c>
      <c r="D53" s="107" t="s">
        <v>3391</v>
      </c>
      <c r="E53" s="108">
        <v>2569</v>
      </c>
      <c r="F53" s="106" t="s">
        <v>3385</v>
      </c>
      <c r="G53" s="106" t="s">
        <v>3533</v>
      </c>
      <c r="H53" s="106" t="s">
        <v>561</v>
      </c>
      <c r="I53" s="109">
        <v>0</v>
      </c>
      <c r="J53" s="109">
        <v>0</v>
      </c>
      <c r="K53" s="109">
        <v>0</v>
      </c>
      <c r="L53" s="109">
        <v>0</v>
      </c>
      <c r="M53" s="109">
        <v>0</v>
      </c>
      <c r="N53" s="109">
        <v>0</v>
      </c>
      <c r="O53" s="109">
        <v>0</v>
      </c>
      <c r="P53" s="109">
        <v>0</v>
      </c>
      <c r="Q53" s="109">
        <v>0</v>
      </c>
      <c r="R53" s="109">
        <v>1107800</v>
      </c>
      <c r="S53" s="109">
        <v>99291</v>
      </c>
      <c r="T53" s="109">
        <v>0</v>
      </c>
      <c r="U53" s="109">
        <f t="shared" si="7"/>
        <v>1207091</v>
      </c>
      <c r="W53" s="97">
        <f t="shared" si="1"/>
        <v>0</v>
      </c>
    </row>
    <row r="54" spans="1:23" outlineLevel="2">
      <c r="A54" s="106" t="s">
        <v>34</v>
      </c>
      <c r="B54" s="106" t="s">
        <v>27</v>
      </c>
      <c r="C54" s="106" t="s">
        <v>28</v>
      </c>
      <c r="D54" s="107" t="s">
        <v>3391</v>
      </c>
      <c r="E54" s="108">
        <v>2590</v>
      </c>
      <c r="F54" s="106" t="s">
        <v>3385</v>
      </c>
      <c r="G54" s="106" t="s">
        <v>3534</v>
      </c>
      <c r="H54" s="106" t="s">
        <v>561</v>
      </c>
      <c r="I54" s="109">
        <v>0</v>
      </c>
      <c r="J54" s="109">
        <v>0</v>
      </c>
      <c r="K54" s="109">
        <v>0</v>
      </c>
      <c r="L54" s="109">
        <v>0</v>
      </c>
      <c r="M54" s="109">
        <v>0</v>
      </c>
      <c r="N54" s="109">
        <v>0</v>
      </c>
      <c r="O54" s="109">
        <v>750000</v>
      </c>
      <c r="P54" s="109">
        <v>0</v>
      </c>
      <c r="Q54" s="109">
        <v>0</v>
      </c>
      <c r="R54" s="109">
        <v>0</v>
      </c>
      <c r="S54" s="109">
        <v>0</v>
      </c>
      <c r="T54" s="109">
        <v>0</v>
      </c>
      <c r="U54" s="109">
        <f t="shared" si="7"/>
        <v>750000</v>
      </c>
      <c r="W54" s="97">
        <f t="shared" si="1"/>
        <v>0</v>
      </c>
    </row>
    <row r="55" spans="1:23" outlineLevel="2">
      <c r="A55" s="106" t="s">
        <v>34</v>
      </c>
      <c r="B55" s="106" t="s">
        <v>27</v>
      </c>
      <c r="C55" s="106" t="s">
        <v>28</v>
      </c>
      <c r="D55" s="107" t="s">
        <v>3416</v>
      </c>
      <c r="E55" s="108">
        <v>7108</v>
      </c>
      <c r="F55" s="106" t="s">
        <v>3417</v>
      </c>
      <c r="G55" s="106" t="s">
        <v>2369</v>
      </c>
      <c r="H55" s="106" t="s">
        <v>561</v>
      </c>
      <c r="I55" s="109">
        <v>35614</v>
      </c>
      <c r="J55" s="109">
        <v>35614</v>
      </c>
      <c r="K55" s="109">
        <v>35615</v>
      </c>
      <c r="L55" s="109">
        <v>35614</v>
      </c>
      <c r="M55" s="109">
        <v>35614</v>
      </c>
      <c r="N55" s="109">
        <v>35615</v>
      </c>
      <c r="O55" s="109">
        <v>35614</v>
      </c>
      <c r="P55" s="109">
        <v>35614</v>
      </c>
      <c r="Q55" s="109">
        <v>35615</v>
      </c>
      <c r="R55" s="109">
        <v>35614</v>
      </c>
      <c r="S55" s="109">
        <v>35614</v>
      </c>
      <c r="T55" s="109">
        <v>35615</v>
      </c>
      <c r="U55" s="109">
        <f t="shared" si="7"/>
        <v>427372</v>
      </c>
      <c r="W55" s="97">
        <f t="shared" si="1"/>
        <v>142457</v>
      </c>
    </row>
    <row r="56" spans="1:23" outlineLevel="1">
      <c r="A56" s="106"/>
      <c r="B56" s="106"/>
      <c r="C56" s="113" t="s">
        <v>3461</v>
      </c>
      <c r="D56" s="107"/>
      <c r="E56" s="108"/>
      <c r="F56" s="106"/>
      <c r="G56" s="106"/>
      <c r="H56" s="106"/>
      <c r="I56" s="111">
        <f t="shared" ref="I56:U56" si="8">SUBTOTAL(9,I44:I55)</f>
        <v>267299</v>
      </c>
      <c r="J56" s="111">
        <f t="shared" si="8"/>
        <v>267299</v>
      </c>
      <c r="K56" s="111">
        <f t="shared" si="8"/>
        <v>283557</v>
      </c>
      <c r="L56" s="111">
        <f t="shared" si="8"/>
        <v>283554</v>
      </c>
      <c r="M56" s="111">
        <f t="shared" si="8"/>
        <v>283554</v>
      </c>
      <c r="N56" s="111">
        <f t="shared" si="8"/>
        <v>2183557</v>
      </c>
      <c r="O56" s="111">
        <f t="shared" si="8"/>
        <v>1114824</v>
      </c>
      <c r="P56" s="111">
        <f t="shared" si="8"/>
        <v>364824</v>
      </c>
      <c r="Q56" s="111">
        <f t="shared" si="8"/>
        <v>1239827</v>
      </c>
      <c r="R56" s="111">
        <f t="shared" si="8"/>
        <v>1472624</v>
      </c>
      <c r="S56" s="111">
        <f t="shared" si="8"/>
        <v>399099</v>
      </c>
      <c r="T56" s="111">
        <f t="shared" si="8"/>
        <v>2696968</v>
      </c>
      <c r="U56" s="111">
        <f t="shared" si="8"/>
        <v>10856986</v>
      </c>
      <c r="W56" s="97">
        <f t="shared" si="1"/>
        <v>1101709</v>
      </c>
    </row>
    <row r="57" spans="1:23">
      <c r="A57" s="106"/>
      <c r="B57" s="106"/>
      <c r="C57" s="113" t="s">
        <v>3366</v>
      </c>
      <c r="D57" s="107"/>
      <c r="E57" s="108"/>
      <c r="F57" s="106"/>
      <c r="G57" s="106"/>
      <c r="H57" s="106"/>
      <c r="I57" s="111">
        <f t="shared" ref="I57:T57" si="9">SUBTOTAL(9,I12:I55)</f>
        <v>4756845.0710000005</v>
      </c>
      <c r="J57" s="111">
        <f t="shared" si="9"/>
        <v>3716585.071</v>
      </c>
      <c r="K57" s="111">
        <f t="shared" si="9"/>
        <v>3859151.2579999999</v>
      </c>
      <c r="L57" s="111">
        <f t="shared" si="9"/>
        <v>3999735.071</v>
      </c>
      <c r="M57" s="111">
        <f t="shared" si="9"/>
        <v>4843751.0710000005</v>
      </c>
      <c r="N57" s="111">
        <f t="shared" si="9"/>
        <v>5980102.2579999994</v>
      </c>
      <c r="O57" s="111">
        <f t="shared" si="9"/>
        <v>5990691.0710000005</v>
      </c>
      <c r="P57" s="111">
        <f t="shared" si="9"/>
        <v>4246816.0710000005</v>
      </c>
      <c r="Q57" s="111">
        <f t="shared" si="9"/>
        <v>5107853.2579999994</v>
      </c>
      <c r="R57" s="111">
        <f t="shared" si="9"/>
        <v>5658048.0710000005</v>
      </c>
      <c r="S57" s="111">
        <f t="shared" si="9"/>
        <v>4315938.0710000005</v>
      </c>
      <c r="T57" s="111">
        <f t="shared" si="9"/>
        <v>15338134.257999999</v>
      </c>
      <c r="U57" s="111">
        <f>SUBTOTAL(9,U12:U55)</f>
        <v>67813650.599999994</v>
      </c>
      <c r="W57" s="97">
        <f t="shared" si="1"/>
        <v>16332316.471000001</v>
      </c>
    </row>
    <row r="58" spans="1:23">
      <c r="A58" s="106"/>
      <c r="B58" s="106"/>
      <c r="C58" s="106"/>
      <c r="D58" s="107"/>
      <c r="E58" s="108"/>
      <c r="F58" s="106"/>
      <c r="G58" s="106"/>
      <c r="H58" s="106"/>
      <c r="I58" s="109"/>
      <c r="J58" s="109"/>
      <c r="K58" s="109"/>
      <c r="L58" s="109"/>
      <c r="M58" s="109"/>
      <c r="N58" s="109"/>
      <c r="O58" s="109"/>
      <c r="P58" s="109"/>
      <c r="Q58" s="109"/>
      <c r="R58" s="109"/>
      <c r="S58" s="109"/>
      <c r="T58" s="109"/>
      <c r="U58" s="109"/>
      <c r="W58" s="97">
        <f t="shared" si="1"/>
        <v>0</v>
      </c>
    </row>
    <row r="59" spans="1:23" outlineLevel="2">
      <c r="A59" s="106" t="s">
        <v>608</v>
      </c>
      <c r="B59" s="106" t="s">
        <v>27</v>
      </c>
      <c r="C59" s="106" t="s">
        <v>596</v>
      </c>
      <c r="D59" s="107" t="s">
        <v>3384</v>
      </c>
      <c r="E59" s="108">
        <v>2000</v>
      </c>
      <c r="F59" s="106" t="s">
        <v>3385</v>
      </c>
      <c r="G59" s="106" t="s">
        <v>607</v>
      </c>
      <c r="H59" s="106" t="s">
        <v>561</v>
      </c>
      <c r="I59" s="109">
        <v>0</v>
      </c>
      <c r="J59" s="109">
        <v>0</v>
      </c>
      <c r="K59" s="109">
        <v>0</v>
      </c>
      <c r="L59" s="109">
        <v>0</v>
      </c>
      <c r="M59" s="109">
        <v>0</v>
      </c>
      <c r="N59" s="109">
        <v>0</v>
      </c>
      <c r="O59" s="109">
        <v>0</v>
      </c>
      <c r="P59" s="109">
        <v>0</v>
      </c>
      <c r="Q59" s="109">
        <v>3100000</v>
      </c>
      <c r="R59" s="109">
        <v>0</v>
      </c>
      <c r="S59" s="109">
        <v>0</v>
      </c>
      <c r="T59" s="109">
        <v>0</v>
      </c>
      <c r="U59" s="109">
        <f t="shared" ref="U59:U86" si="10">SUM(I59:T59)</f>
        <v>3100000</v>
      </c>
      <c r="W59" s="97">
        <f t="shared" si="1"/>
        <v>0</v>
      </c>
    </row>
    <row r="60" spans="1:23" outlineLevel="2">
      <c r="A60" s="106" t="s">
        <v>608</v>
      </c>
      <c r="B60" s="106" t="s">
        <v>27</v>
      </c>
      <c r="C60" s="106" t="s">
        <v>596</v>
      </c>
      <c r="D60" s="107" t="s">
        <v>3384</v>
      </c>
      <c r="E60" s="108">
        <v>2001</v>
      </c>
      <c r="F60" s="106" t="s">
        <v>3385</v>
      </c>
      <c r="G60" s="106" t="s">
        <v>617</v>
      </c>
      <c r="H60" s="106" t="s">
        <v>561</v>
      </c>
      <c r="I60" s="109">
        <v>0</v>
      </c>
      <c r="J60" s="109">
        <v>0</v>
      </c>
      <c r="K60" s="109">
        <v>160000</v>
      </c>
      <c r="L60" s="109">
        <v>0</v>
      </c>
      <c r="M60" s="109">
        <v>160000</v>
      </c>
      <c r="N60" s="109">
        <v>0</v>
      </c>
      <c r="O60" s="109">
        <v>0</v>
      </c>
      <c r="P60" s="109">
        <v>0</v>
      </c>
      <c r="Q60" s="109">
        <v>320000</v>
      </c>
      <c r="R60" s="109">
        <v>0</v>
      </c>
      <c r="S60" s="109">
        <v>160000</v>
      </c>
      <c r="T60" s="109">
        <v>0</v>
      </c>
      <c r="U60" s="109">
        <f t="shared" si="10"/>
        <v>800000</v>
      </c>
      <c r="W60" s="97">
        <f t="shared" si="1"/>
        <v>160000</v>
      </c>
    </row>
    <row r="61" spans="1:23" outlineLevel="2">
      <c r="A61" s="106" t="s">
        <v>608</v>
      </c>
      <c r="B61" s="106" t="s">
        <v>27</v>
      </c>
      <c r="C61" s="106" t="s">
        <v>596</v>
      </c>
      <c r="D61" s="107" t="s">
        <v>3389</v>
      </c>
      <c r="E61" s="108">
        <v>2051</v>
      </c>
      <c r="F61" s="106" t="s">
        <v>3385</v>
      </c>
      <c r="G61" s="106" t="s">
        <v>626</v>
      </c>
      <c r="H61" s="106" t="s">
        <v>561</v>
      </c>
      <c r="I61" s="109">
        <v>129071</v>
      </c>
      <c r="J61" s="109">
        <v>95949</v>
      </c>
      <c r="K61" s="109">
        <v>77596</v>
      </c>
      <c r="L61" s="109">
        <v>71835</v>
      </c>
      <c r="M61" s="109">
        <v>65779</v>
      </c>
      <c r="N61" s="109">
        <v>62307</v>
      </c>
      <c r="O61" s="109">
        <v>82590</v>
      </c>
      <c r="P61" s="109">
        <v>60402</v>
      </c>
      <c r="Q61" s="109">
        <v>69452</v>
      </c>
      <c r="R61" s="109">
        <v>80802</v>
      </c>
      <c r="S61" s="109">
        <v>96955</v>
      </c>
      <c r="T61" s="109">
        <v>107262</v>
      </c>
      <c r="U61" s="109">
        <f t="shared" si="10"/>
        <v>1000000</v>
      </c>
      <c r="W61" s="97">
        <f t="shared" si="1"/>
        <v>374451</v>
      </c>
    </row>
    <row r="62" spans="1:23" outlineLevel="2">
      <c r="A62" s="106" t="s">
        <v>608</v>
      </c>
      <c r="B62" s="106" t="s">
        <v>27</v>
      </c>
      <c r="C62" s="106" t="s">
        <v>596</v>
      </c>
      <c r="D62" s="107" t="s">
        <v>3418</v>
      </c>
      <c r="E62" s="108">
        <v>2057</v>
      </c>
      <c r="F62" s="106" t="s">
        <v>3385</v>
      </c>
      <c r="G62" s="106" t="s">
        <v>862</v>
      </c>
      <c r="H62" s="106" t="s">
        <v>561</v>
      </c>
      <c r="I62" s="109">
        <v>66197</v>
      </c>
      <c r="J62" s="109">
        <v>66197</v>
      </c>
      <c r="K62" s="109">
        <v>88380</v>
      </c>
      <c r="L62" s="109">
        <v>88380</v>
      </c>
      <c r="M62" s="109">
        <v>166024</v>
      </c>
      <c r="N62" s="109">
        <v>166024</v>
      </c>
      <c r="O62" s="109">
        <v>166024</v>
      </c>
      <c r="P62" s="109">
        <v>180813</v>
      </c>
      <c r="Q62" s="109">
        <v>180813</v>
      </c>
      <c r="R62" s="109">
        <v>180813</v>
      </c>
      <c r="S62" s="109">
        <v>77289</v>
      </c>
      <c r="T62" s="109">
        <v>62501</v>
      </c>
      <c r="U62" s="109">
        <f t="shared" si="10"/>
        <v>1489455</v>
      </c>
      <c r="W62" s="97">
        <f t="shared" si="1"/>
        <v>309154</v>
      </c>
    </row>
    <row r="63" spans="1:23" outlineLevel="2">
      <c r="A63" s="106" t="s">
        <v>608</v>
      </c>
      <c r="B63" s="106" t="s">
        <v>27</v>
      </c>
      <c r="C63" s="106" t="s">
        <v>596</v>
      </c>
      <c r="D63" s="107" t="s">
        <v>3535</v>
      </c>
      <c r="E63" s="108">
        <v>2214</v>
      </c>
      <c r="F63" s="106" t="s">
        <v>3385</v>
      </c>
      <c r="G63" s="106" t="s">
        <v>1067</v>
      </c>
      <c r="H63" s="106" t="s">
        <v>561</v>
      </c>
      <c r="I63" s="109">
        <v>40953</v>
      </c>
      <c r="J63" s="109">
        <v>40953</v>
      </c>
      <c r="K63" s="109">
        <v>40953</v>
      </c>
      <c r="L63" s="109">
        <v>40953</v>
      </c>
      <c r="M63" s="109">
        <v>40953</v>
      </c>
      <c r="N63" s="109">
        <v>40953</v>
      </c>
      <c r="O63" s="109">
        <v>40953</v>
      </c>
      <c r="P63" s="109">
        <v>40953</v>
      </c>
      <c r="Q63" s="109">
        <v>40953</v>
      </c>
      <c r="R63" s="109">
        <v>40953</v>
      </c>
      <c r="S63" s="109">
        <v>40953</v>
      </c>
      <c r="T63" s="109">
        <v>40953</v>
      </c>
      <c r="U63" s="109">
        <f t="shared" si="10"/>
        <v>491436</v>
      </c>
      <c r="W63" s="97">
        <f t="shared" si="1"/>
        <v>163812</v>
      </c>
    </row>
    <row r="64" spans="1:23" outlineLevel="2">
      <c r="A64" s="106" t="s">
        <v>608</v>
      </c>
      <c r="B64" s="106" t="s">
        <v>27</v>
      </c>
      <c r="C64" s="106" t="s">
        <v>596</v>
      </c>
      <c r="D64" s="107" t="s">
        <v>3392</v>
      </c>
      <c r="E64" s="108">
        <v>2215</v>
      </c>
      <c r="F64" s="106" t="s">
        <v>3385</v>
      </c>
      <c r="G64" s="106" t="s">
        <v>1075</v>
      </c>
      <c r="H64" s="106" t="s">
        <v>561</v>
      </c>
      <c r="I64" s="109">
        <v>0</v>
      </c>
      <c r="J64" s="109">
        <v>0</v>
      </c>
      <c r="K64" s="109">
        <v>0</v>
      </c>
      <c r="L64" s="109">
        <v>100000</v>
      </c>
      <c r="M64" s="109">
        <v>0</v>
      </c>
      <c r="N64" s="109">
        <v>0</v>
      </c>
      <c r="O64" s="109">
        <v>0</v>
      </c>
      <c r="P64" s="109">
        <v>100000</v>
      </c>
      <c r="Q64" s="109">
        <v>0</v>
      </c>
      <c r="R64" s="109">
        <v>100000</v>
      </c>
      <c r="S64" s="109">
        <v>100000</v>
      </c>
      <c r="T64" s="109">
        <v>0</v>
      </c>
      <c r="U64" s="109">
        <f t="shared" si="10"/>
        <v>400000</v>
      </c>
      <c r="W64" s="97">
        <f t="shared" si="1"/>
        <v>100000</v>
      </c>
    </row>
    <row r="65" spans="1:23" outlineLevel="2">
      <c r="A65" s="106" t="s">
        <v>608</v>
      </c>
      <c r="B65" s="106" t="s">
        <v>27</v>
      </c>
      <c r="C65" s="106" t="s">
        <v>596</v>
      </c>
      <c r="D65" s="107" t="s">
        <v>3421</v>
      </c>
      <c r="E65" s="108">
        <v>2217</v>
      </c>
      <c r="F65" s="106" t="s">
        <v>3385</v>
      </c>
      <c r="G65" s="106" t="s">
        <v>1081</v>
      </c>
      <c r="H65" s="106" t="s">
        <v>592</v>
      </c>
      <c r="I65" s="109">
        <v>0</v>
      </c>
      <c r="J65" s="109">
        <v>0</v>
      </c>
      <c r="K65" s="109">
        <v>0</v>
      </c>
      <c r="L65" s="109">
        <v>0</v>
      </c>
      <c r="M65" s="109">
        <v>1000000</v>
      </c>
      <c r="N65" s="109">
        <v>0</v>
      </c>
      <c r="O65" s="109">
        <v>0</v>
      </c>
      <c r="P65" s="109">
        <v>0</v>
      </c>
      <c r="Q65" s="109">
        <v>525000</v>
      </c>
      <c r="R65" s="109">
        <v>0</v>
      </c>
      <c r="S65" s="109">
        <v>0</v>
      </c>
      <c r="T65" s="109">
        <v>0</v>
      </c>
      <c r="U65" s="109">
        <f t="shared" si="10"/>
        <v>1525000</v>
      </c>
      <c r="W65" s="97">
        <f t="shared" si="1"/>
        <v>0</v>
      </c>
    </row>
    <row r="66" spans="1:23" outlineLevel="2">
      <c r="A66" s="106" t="s">
        <v>608</v>
      </c>
      <c r="B66" s="106" t="s">
        <v>27</v>
      </c>
      <c r="C66" s="106" t="s">
        <v>596</v>
      </c>
      <c r="D66" s="107" t="s">
        <v>3392</v>
      </c>
      <c r="E66" s="108">
        <v>2252</v>
      </c>
      <c r="F66" s="106" t="s">
        <v>3385</v>
      </c>
      <c r="G66" s="106" t="s">
        <v>1087</v>
      </c>
      <c r="H66" s="106" t="s">
        <v>561</v>
      </c>
      <c r="I66" s="109">
        <v>0</v>
      </c>
      <c r="J66" s="109">
        <v>0</v>
      </c>
      <c r="K66" s="109">
        <v>75000</v>
      </c>
      <c r="L66" s="109">
        <v>0</v>
      </c>
      <c r="M66" s="109">
        <v>0</v>
      </c>
      <c r="N66" s="109">
        <v>75000</v>
      </c>
      <c r="O66" s="109">
        <v>0</v>
      </c>
      <c r="P66" s="109">
        <v>0</v>
      </c>
      <c r="Q66" s="109">
        <v>75000</v>
      </c>
      <c r="R66" s="109">
        <v>50000</v>
      </c>
      <c r="S66" s="109">
        <v>0</v>
      </c>
      <c r="T66" s="109">
        <v>75000</v>
      </c>
      <c r="U66" s="109">
        <f t="shared" si="10"/>
        <v>350000</v>
      </c>
      <c r="W66" s="97">
        <f t="shared" si="1"/>
        <v>75000</v>
      </c>
    </row>
    <row r="67" spans="1:23" outlineLevel="2">
      <c r="A67" s="106" t="s">
        <v>608</v>
      </c>
      <c r="B67" s="106" t="s">
        <v>27</v>
      </c>
      <c r="C67" s="106" t="s">
        <v>596</v>
      </c>
      <c r="D67" s="107" t="s">
        <v>3418</v>
      </c>
      <c r="E67" s="108">
        <v>2254</v>
      </c>
      <c r="F67" s="106" t="s">
        <v>3385</v>
      </c>
      <c r="G67" s="106" t="s">
        <v>1106</v>
      </c>
      <c r="H67" s="106" t="s">
        <v>561</v>
      </c>
      <c r="I67" s="109">
        <v>1100</v>
      </c>
      <c r="J67" s="109">
        <v>1100</v>
      </c>
      <c r="K67" s="109">
        <v>7700</v>
      </c>
      <c r="L67" s="109">
        <v>7700</v>
      </c>
      <c r="M67" s="109">
        <v>30800</v>
      </c>
      <c r="N67" s="109">
        <v>30800</v>
      </c>
      <c r="O67" s="109">
        <v>30800</v>
      </c>
      <c r="P67" s="109">
        <v>35200</v>
      </c>
      <c r="Q67" s="109">
        <v>35200</v>
      </c>
      <c r="R67" s="109">
        <v>35200</v>
      </c>
      <c r="S67" s="109">
        <v>4400</v>
      </c>
      <c r="T67" s="109">
        <v>0</v>
      </c>
      <c r="U67" s="109">
        <f t="shared" si="10"/>
        <v>220000</v>
      </c>
      <c r="W67" s="97">
        <f t="shared" si="1"/>
        <v>17600</v>
      </c>
    </row>
    <row r="68" spans="1:23" outlineLevel="2">
      <c r="A68" s="106" t="s">
        <v>608</v>
      </c>
      <c r="B68" s="106" t="s">
        <v>27</v>
      </c>
      <c r="C68" s="106" t="s">
        <v>596</v>
      </c>
      <c r="D68" s="107" t="s">
        <v>3392</v>
      </c>
      <c r="E68" s="108">
        <v>2280</v>
      </c>
      <c r="F68" s="106" t="s">
        <v>3385</v>
      </c>
      <c r="G68" s="106" t="s">
        <v>3422</v>
      </c>
      <c r="H68" s="106" t="s">
        <v>561</v>
      </c>
      <c r="I68" s="109">
        <v>0</v>
      </c>
      <c r="J68" s="109">
        <v>0</v>
      </c>
      <c r="K68" s="109">
        <v>0</v>
      </c>
      <c r="L68" s="109">
        <v>0</v>
      </c>
      <c r="M68" s="109">
        <v>0</v>
      </c>
      <c r="N68" s="109">
        <v>50000</v>
      </c>
      <c r="O68" s="109">
        <v>0</v>
      </c>
      <c r="P68" s="109">
        <v>0</v>
      </c>
      <c r="Q68" s="109">
        <v>0</v>
      </c>
      <c r="R68" s="109">
        <v>0</v>
      </c>
      <c r="S68" s="109">
        <v>0</v>
      </c>
      <c r="T68" s="109">
        <v>0</v>
      </c>
      <c r="U68" s="109">
        <f t="shared" si="10"/>
        <v>50000</v>
      </c>
      <c r="W68" s="97">
        <f t="shared" si="1"/>
        <v>0</v>
      </c>
    </row>
    <row r="69" spans="1:23" outlineLevel="2">
      <c r="A69" s="106" t="s">
        <v>608</v>
      </c>
      <c r="B69" s="106" t="s">
        <v>27</v>
      </c>
      <c r="C69" s="106" t="s">
        <v>596</v>
      </c>
      <c r="D69" s="107" t="s">
        <v>3392</v>
      </c>
      <c r="E69" s="108">
        <v>2294</v>
      </c>
      <c r="F69" s="106" t="s">
        <v>3385</v>
      </c>
      <c r="G69" s="106" t="s">
        <v>2751</v>
      </c>
      <c r="H69" s="106" t="s">
        <v>561</v>
      </c>
      <c r="I69" s="109">
        <v>25000</v>
      </c>
      <c r="J69" s="109">
        <v>0</v>
      </c>
      <c r="K69" s="109">
        <v>12500</v>
      </c>
      <c r="L69" s="109">
        <v>25000</v>
      </c>
      <c r="M69" s="109">
        <v>0</v>
      </c>
      <c r="N69" s="109">
        <v>12500</v>
      </c>
      <c r="O69" s="109">
        <v>25000</v>
      </c>
      <c r="P69" s="109">
        <v>0</v>
      </c>
      <c r="Q69" s="109">
        <v>12500</v>
      </c>
      <c r="R69" s="109">
        <v>25000</v>
      </c>
      <c r="S69" s="109">
        <v>0</v>
      </c>
      <c r="T69" s="109">
        <v>12500</v>
      </c>
      <c r="U69" s="109">
        <f t="shared" si="10"/>
        <v>150000</v>
      </c>
      <c r="W69" s="97">
        <f t="shared" si="1"/>
        <v>62500</v>
      </c>
    </row>
    <row r="70" spans="1:23" outlineLevel="2">
      <c r="A70" s="106" t="s">
        <v>608</v>
      </c>
      <c r="B70" s="106" t="s">
        <v>27</v>
      </c>
      <c r="C70" s="106" t="s">
        <v>596</v>
      </c>
      <c r="D70" s="107" t="s">
        <v>1158</v>
      </c>
      <c r="E70" s="108">
        <v>2301</v>
      </c>
      <c r="F70" s="106" t="s">
        <v>3385</v>
      </c>
      <c r="G70" s="106" t="s">
        <v>1158</v>
      </c>
      <c r="H70" s="106" t="s">
        <v>35</v>
      </c>
      <c r="I70" s="109">
        <v>119148</v>
      </c>
      <c r="J70" s="109">
        <v>119148</v>
      </c>
      <c r="K70" s="109">
        <v>119150</v>
      </c>
      <c r="L70" s="109">
        <v>119148</v>
      </c>
      <c r="M70" s="109">
        <v>119148</v>
      </c>
      <c r="N70" s="109">
        <v>119150</v>
      </c>
      <c r="O70" s="109">
        <v>119148</v>
      </c>
      <c r="P70" s="109">
        <v>119148</v>
      </c>
      <c r="Q70" s="109">
        <v>119150</v>
      </c>
      <c r="R70" s="109">
        <v>119148</v>
      </c>
      <c r="S70" s="109">
        <v>119148</v>
      </c>
      <c r="T70" s="109">
        <v>119150</v>
      </c>
      <c r="U70" s="109">
        <f t="shared" si="10"/>
        <v>1429784</v>
      </c>
      <c r="W70" s="97">
        <f t="shared" si="1"/>
        <v>476594</v>
      </c>
    </row>
    <row r="71" spans="1:23" outlineLevel="2">
      <c r="A71" s="106" t="s">
        <v>608</v>
      </c>
      <c r="B71" s="106" t="s">
        <v>27</v>
      </c>
      <c r="C71" s="106" t="s">
        <v>596</v>
      </c>
      <c r="D71" s="107" t="s">
        <v>3392</v>
      </c>
      <c r="E71" s="108">
        <v>2449</v>
      </c>
      <c r="F71" s="106" t="s">
        <v>3385</v>
      </c>
      <c r="G71" s="106" t="s">
        <v>1218</v>
      </c>
      <c r="H71" s="106" t="s">
        <v>561</v>
      </c>
      <c r="I71" s="109">
        <v>33333</v>
      </c>
      <c r="J71" s="109">
        <v>0</v>
      </c>
      <c r="K71" s="109">
        <v>33334</v>
      </c>
      <c r="L71" s="109">
        <v>0</v>
      </c>
      <c r="M71" s="109">
        <v>33333</v>
      </c>
      <c r="N71" s="109">
        <v>0</v>
      </c>
      <c r="O71" s="109">
        <v>33333</v>
      </c>
      <c r="P71" s="109">
        <v>0</v>
      </c>
      <c r="Q71" s="109">
        <v>33334</v>
      </c>
      <c r="R71" s="109">
        <v>0</v>
      </c>
      <c r="S71" s="109">
        <v>33333</v>
      </c>
      <c r="T71" s="109">
        <v>0</v>
      </c>
      <c r="U71" s="109">
        <f t="shared" si="10"/>
        <v>200000</v>
      </c>
      <c r="W71" s="97">
        <f t="shared" si="1"/>
        <v>66667</v>
      </c>
    </row>
    <row r="72" spans="1:23" outlineLevel="2">
      <c r="A72" s="106" t="s">
        <v>608</v>
      </c>
      <c r="B72" s="106" t="s">
        <v>27</v>
      </c>
      <c r="C72" s="106" t="s">
        <v>596</v>
      </c>
      <c r="D72" s="107" t="s">
        <v>3431</v>
      </c>
      <c r="E72" s="108">
        <v>2474</v>
      </c>
      <c r="F72" s="106" t="s">
        <v>3385</v>
      </c>
      <c r="G72" s="106" t="s">
        <v>3536</v>
      </c>
      <c r="H72" s="106" t="s">
        <v>592</v>
      </c>
      <c r="I72" s="109">
        <v>0</v>
      </c>
      <c r="J72" s="109">
        <v>0</v>
      </c>
      <c r="K72" s="109">
        <v>0</v>
      </c>
      <c r="L72" s="109">
        <v>0</v>
      </c>
      <c r="M72" s="109">
        <v>0</v>
      </c>
      <c r="N72" s="109">
        <v>0</v>
      </c>
      <c r="O72" s="109">
        <v>0</v>
      </c>
      <c r="P72" s="109">
        <v>0</v>
      </c>
      <c r="Q72" s="109">
        <v>0</v>
      </c>
      <c r="R72" s="109">
        <v>0</v>
      </c>
      <c r="S72" s="109">
        <v>0</v>
      </c>
      <c r="T72" s="109">
        <v>0</v>
      </c>
      <c r="U72" s="109">
        <f t="shared" si="10"/>
        <v>0</v>
      </c>
      <c r="W72" s="97">
        <f t="shared" si="1"/>
        <v>0</v>
      </c>
    </row>
    <row r="73" spans="1:23" outlineLevel="2">
      <c r="A73" s="106" t="s">
        <v>608</v>
      </c>
      <c r="B73" s="106" t="s">
        <v>27</v>
      </c>
      <c r="C73" s="106" t="s">
        <v>596</v>
      </c>
      <c r="D73" s="107" t="s">
        <v>3392</v>
      </c>
      <c r="E73" s="108">
        <v>2481</v>
      </c>
      <c r="F73" s="106" t="s">
        <v>3385</v>
      </c>
      <c r="G73" s="106" t="s">
        <v>1248</v>
      </c>
      <c r="H73" s="106" t="s">
        <v>561</v>
      </c>
      <c r="I73" s="109">
        <v>0</v>
      </c>
      <c r="J73" s="109">
        <v>0</v>
      </c>
      <c r="K73" s="109">
        <v>0</v>
      </c>
      <c r="L73" s="109">
        <v>0</v>
      </c>
      <c r="M73" s="109">
        <v>0</v>
      </c>
      <c r="N73" s="109">
        <v>0</v>
      </c>
      <c r="O73" s="109">
        <v>0</v>
      </c>
      <c r="P73" s="109">
        <v>0</v>
      </c>
      <c r="Q73" s="109">
        <v>0</v>
      </c>
      <c r="R73" s="109">
        <v>0</v>
      </c>
      <c r="S73" s="109">
        <v>0</v>
      </c>
      <c r="T73" s="109">
        <v>0</v>
      </c>
      <c r="U73" s="109">
        <f t="shared" si="10"/>
        <v>0</v>
      </c>
      <c r="W73" s="97">
        <f t="shared" si="1"/>
        <v>0</v>
      </c>
    </row>
    <row r="74" spans="1:23" outlineLevel="2">
      <c r="A74" s="106" t="s">
        <v>608</v>
      </c>
      <c r="B74" s="106" t="s">
        <v>27</v>
      </c>
      <c r="C74" s="106" t="s">
        <v>596</v>
      </c>
      <c r="D74" s="107" t="s">
        <v>3392</v>
      </c>
      <c r="E74" s="108">
        <v>2492</v>
      </c>
      <c r="F74" s="106" t="s">
        <v>3385</v>
      </c>
      <c r="G74" s="106" t="s">
        <v>3424</v>
      </c>
      <c r="H74" s="106" t="s">
        <v>561</v>
      </c>
      <c r="I74" s="109">
        <v>0</v>
      </c>
      <c r="J74" s="109">
        <v>0</v>
      </c>
      <c r="K74" s="109">
        <v>50000</v>
      </c>
      <c r="L74" s="109">
        <v>0</v>
      </c>
      <c r="M74" s="109">
        <v>0</v>
      </c>
      <c r="N74" s="109">
        <v>0</v>
      </c>
      <c r="O74" s="109">
        <v>0</v>
      </c>
      <c r="P74" s="109">
        <v>0</v>
      </c>
      <c r="Q74" s="109">
        <v>0</v>
      </c>
      <c r="R74" s="109">
        <v>0</v>
      </c>
      <c r="S74" s="109">
        <v>0</v>
      </c>
      <c r="T74" s="109">
        <v>0</v>
      </c>
      <c r="U74" s="109">
        <f t="shared" si="10"/>
        <v>50000</v>
      </c>
      <c r="W74" s="97">
        <f t="shared" si="1"/>
        <v>50000</v>
      </c>
    </row>
    <row r="75" spans="1:23" outlineLevel="2">
      <c r="A75" s="106" t="s">
        <v>608</v>
      </c>
      <c r="B75" s="106" t="s">
        <v>27</v>
      </c>
      <c r="C75" s="106" t="s">
        <v>596</v>
      </c>
      <c r="D75" s="107" t="s">
        <v>3537</v>
      </c>
      <c r="E75" s="108">
        <v>2531</v>
      </c>
      <c r="F75" s="106" t="s">
        <v>3385</v>
      </c>
      <c r="G75" s="106" t="s">
        <v>3538</v>
      </c>
      <c r="H75" s="106" t="s">
        <v>592</v>
      </c>
      <c r="I75" s="109">
        <v>0</v>
      </c>
      <c r="J75" s="109">
        <v>0</v>
      </c>
      <c r="K75" s="109">
        <v>0</v>
      </c>
      <c r="L75" s="109">
        <v>0</v>
      </c>
      <c r="M75" s="109">
        <v>0</v>
      </c>
      <c r="N75" s="109">
        <v>0</v>
      </c>
      <c r="O75" s="109">
        <v>0</v>
      </c>
      <c r="P75" s="109">
        <v>0</v>
      </c>
      <c r="Q75" s="109">
        <v>0</v>
      </c>
      <c r="R75" s="109">
        <v>0</v>
      </c>
      <c r="S75" s="109">
        <v>0</v>
      </c>
      <c r="T75" s="109">
        <v>0</v>
      </c>
      <c r="U75" s="109">
        <f t="shared" si="10"/>
        <v>0</v>
      </c>
      <c r="W75" s="97">
        <f t="shared" si="1"/>
        <v>0</v>
      </c>
    </row>
    <row r="76" spans="1:23" outlineLevel="2">
      <c r="A76" s="106" t="s">
        <v>608</v>
      </c>
      <c r="B76" s="106" t="s">
        <v>27</v>
      </c>
      <c r="C76" s="106" t="s">
        <v>596</v>
      </c>
      <c r="D76" s="107" t="s">
        <v>3539</v>
      </c>
      <c r="E76" s="108">
        <v>2532</v>
      </c>
      <c r="F76" s="106" t="s">
        <v>3385</v>
      </c>
      <c r="G76" s="106" t="s">
        <v>3540</v>
      </c>
      <c r="H76" s="106" t="s">
        <v>592</v>
      </c>
      <c r="I76" s="109">
        <v>0</v>
      </c>
      <c r="J76" s="109">
        <v>0</v>
      </c>
      <c r="K76" s="109">
        <v>0</v>
      </c>
      <c r="L76" s="109">
        <v>0</v>
      </c>
      <c r="M76" s="109">
        <v>0</v>
      </c>
      <c r="N76" s="109">
        <v>0</v>
      </c>
      <c r="O76" s="109">
        <v>0</v>
      </c>
      <c r="P76" s="109">
        <v>0</v>
      </c>
      <c r="Q76" s="109">
        <v>7800000</v>
      </c>
      <c r="R76" s="109">
        <v>0</v>
      </c>
      <c r="S76" s="109">
        <v>0</v>
      </c>
      <c r="T76" s="109">
        <v>525000</v>
      </c>
      <c r="U76" s="109">
        <f t="shared" si="10"/>
        <v>8325000</v>
      </c>
      <c r="W76" s="97">
        <f t="shared" si="1"/>
        <v>0</v>
      </c>
    </row>
    <row r="77" spans="1:23" outlineLevel="2">
      <c r="A77" s="106" t="s">
        <v>608</v>
      </c>
      <c r="B77" s="106" t="s">
        <v>27</v>
      </c>
      <c r="C77" s="106" t="s">
        <v>596</v>
      </c>
      <c r="D77" s="107" t="s">
        <v>3394</v>
      </c>
      <c r="E77" s="108">
        <v>2550</v>
      </c>
      <c r="F77" s="106" t="s">
        <v>3385</v>
      </c>
      <c r="G77" s="106" t="s">
        <v>1329</v>
      </c>
      <c r="H77" s="106" t="s">
        <v>561</v>
      </c>
      <c r="I77" s="109">
        <v>0</v>
      </c>
      <c r="J77" s="109">
        <v>0</v>
      </c>
      <c r="K77" s="109">
        <v>0</v>
      </c>
      <c r="L77" s="109">
        <v>0</v>
      </c>
      <c r="M77" s="109">
        <v>0</v>
      </c>
      <c r="N77" s="109">
        <v>0</v>
      </c>
      <c r="O77" s="109">
        <v>0</v>
      </c>
      <c r="P77" s="109">
        <v>0</v>
      </c>
      <c r="Q77" s="109">
        <v>0</v>
      </c>
      <c r="R77" s="109">
        <v>0</v>
      </c>
      <c r="S77" s="109">
        <v>0</v>
      </c>
      <c r="T77" s="109">
        <v>0</v>
      </c>
      <c r="U77" s="109">
        <f t="shared" si="10"/>
        <v>0</v>
      </c>
      <c r="W77" s="97">
        <f t="shared" ref="W77:W140" si="11">SUM(I77:L77)</f>
        <v>0</v>
      </c>
    </row>
    <row r="78" spans="1:23" outlineLevel="2">
      <c r="A78" s="106" t="s">
        <v>608</v>
      </c>
      <c r="B78" s="106" t="s">
        <v>27</v>
      </c>
      <c r="C78" s="106" t="s">
        <v>596</v>
      </c>
      <c r="D78" s="107" t="s">
        <v>3394</v>
      </c>
      <c r="E78" s="108">
        <v>2556</v>
      </c>
      <c r="F78" s="106" t="s">
        <v>3385</v>
      </c>
      <c r="G78" s="106" t="s">
        <v>3541</v>
      </c>
      <c r="H78" s="106" t="s">
        <v>592</v>
      </c>
      <c r="I78" s="109">
        <v>0</v>
      </c>
      <c r="J78" s="109">
        <v>0</v>
      </c>
      <c r="K78" s="109">
        <v>0</v>
      </c>
      <c r="L78" s="109">
        <v>0</v>
      </c>
      <c r="M78" s="109">
        <v>0</v>
      </c>
      <c r="N78" s="109">
        <v>0</v>
      </c>
      <c r="O78" s="109">
        <v>0</v>
      </c>
      <c r="P78" s="109">
        <v>0</v>
      </c>
      <c r="Q78" s="109">
        <v>0</v>
      </c>
      <c r="R78" s="109">
        <v>0</v>
      </c>
      <c r="S78" s="109">
        <v>0</v>
      </c>
      <c r="T78" s="109">
        <v>0</v>
      </c>
      <c r="U78" s="109">
        <f t="shared" si="10"/>
        <v>0</v>
      </c>
      <c r="W78" s="97">
        <f t="shared" si="11"/>
        <v>0</v>
      </c>
    </row>
    <row r="79" spans="1:23" outlineLevel="2">
      <c r="A79" s="106" t="s">
        <v>608</v>
      </c>
      <c r="B79" s="106" t="s">
        <v>27</v>
      </c>
      <c r="C79" s="106" t="s">
        <v>596</v>
      </c>
      <c r="D79" s="107" t="s">
        <v>3394</v>
      </c>
      <c r="E79" s="108">
        <v>2557</v>
      </c>
      <c r="F79" s="106" t="s">
        <v>3385</v>
      </c>
      <c r="G79" s="106" t="s">
        <v>3542</v>
      </c>
      <c r="H79" s="106" t="s">
        <v>561</v>
      </c>
      <c r="I79" s="109">
        <v>0</v>
      </c>
      <c r="J79" s="109">
        <v>0</v>
      </c>
      <c r="K79" s="109">
        <v>0</v>
      </c>
      <c r="L79" s="109">
        <v>0</v>
      </c>
      <c r="M79" s="109">
        <v>0</v>
      </c>
      <c r="N79" s="109">
        <v>0</v>
      </c>
      <c r="O79" s="109">
        <v>0</v>
      </c>
      <c r="P79" s="109">
        <v>0</v>
      </c>
      <c r="Q79" s="109">
        <v>0</v>
      </c>
      <c r="R79" s="109">
        <v>0</v>
      </c>
      <c r="S79" s="109">
        <v>0</v>
      </c>
      <c r="T79" s="109">
        <v>0</v>
      </c>
      <c r="U79" s="109">
        <f t="shared" si="10"/>
        <v>0</v>
      </c>
      <c r="W79" s="97">
        <f t="shared" si="11"/>
        <v>0</v>
      </c>
    </row>
    <row r="80" spans="1:23" outlineLevel="2">
      <c r="A80" s="106" t="s">
        <v>608</v>
      </c>
      <c r="B80" s="106" t="s">
        <v>27</v>
      </c>
      <c r="C80" s="106" t="s">
        <v>596</v>
      </c>
      <c r="D80" s="107" t="s">
        <v>3394</v>
      </c>
      <c r="E80" s="108">
        <v>2564</v>
      </c>
      <c r="F80" s="106" t="s">
        <v>3385</v>
      </c>
      <c r="G80" s="106" t="s">
        <v>1351</v>
      </c>
      <c r="H80" s="106" t="s">
        <v>592</v>
      </c>
      <c r="I80" s="109">
        <v>0</v>
      </c>
      <c r="J80" s="109">
        <v>0</v>
      </c>
      <c r="K80" s="109">
        <v>0</v>
      </c>
      <c r="L80" s="109">
        <v>0</v>
      </c>
      <c r="M80" s="109">
        <v>0</v>
      </c>
      <c r="N80" s="109">
        <v>0</v>
      </c>
      <c r="O80" s="109">
        <v>0</v>
      </c>
      <c r="P80" s="109">
        <v>0</v>
      </c>
      <c r="Q80" s="109">
        <v>0</v>
      </c>
      <c r="R80" s="109">
        <v>0</v>
      </c>
      <c r="S80" s="109">
        <v>0</v>
      </c>
      <c r="T80" s="109">
        <v>3947144</v>
      </c>
      <c r="U80" s="109">
        <f t="shared" si="10"/>
        <v>3947144</v>
      </c>
      <c r="W80" s="97">
        <f t="shared" si="11"/>
        <v>0</v>
      </c>
    </row>
    <row r="81" spans="1:23" outlineLevel="2">
      <c r="A81" s="106" t="s">
        <v>608</v>
      </c>
      <c r="B81" s="106" t="s">
        <v>27</v>
      </c>
      <c r="C81" s="106" t="s">
        <v>596</v>
      </c>
      <c r="D81" s="107" t="s">
        <v>3426</v>
      </c>
      <c r="E81" s="108">
        <v>2571</v>
      </c>
      <c r="F81" s="106" t="s">
        <v>3385</v>
      </c>
      <c r="G81" s="106" t="s">
        <v>1362</v>
      </c>
      <c r="H81" s="106" t="s">
        <v>592</v>
      </c>
      <c r="I81" s="109">
        <v>0</v>
      </c>
      <c r="J81" s="109">
        <v>0</v>
      </c>
      <c r="K81" s="109">
        <v>0</v>
      </c>
      <c r="L81" s="109">
        <v>0</v>
      </c>
      <c r="M81" s="109">
        <v>0</v>
      </c>
      <c r="N81" s="109">
        <v>0</v>
      </c>
      <c r="O81" s="109">
        <v>0</v>
      </c>
      <c r="P81" s="109">
        <v>0</v>
      </c>
      <c r="Q81" s="109">
        <v>0</v>
      </c>
      <c r="R81" s="109">
        <v>500000</v>
      </c>
      <c r="S81" s="109">
        <v>0</v>
      </c>
      <c r="T81" s="109">
        <v>0</v>
      </c>
      <c r="U81" s="109">
        <f t="shared" si="10"/>
        <v>500000</v>
      </c>
      <c r="W81" s="97">
        <f t="shared" si="11"/>
        <v>0</v>
      </c>
    </row>
    <row r="82" spans="1:23" outlineLevel="2">
      <c r="A82" s="106" t="s">
        <v>608</v>
      </c>
      <c r="B82" s="106" t="s">
        <v>27</v>
      </c>
      <c r="C82" s="106" t="s">
        <v>596</v>
      </c>
      <c r="D82" s="107" t="s">
        <v>3391</v>
      </c>
      <c r="E82" s="108">
        <v>2573</v>
      </c>
      <c r="F82" s="106" t="s">
        <v>3385</v>
      </c>
      <c r="G82" s="106" t="s">
        <v>3427</v>
      </c>
      <c r="H82" s="106" t="s">
        <v>561</v>
      </c>
      <c r="I82" s="109">
        <v>0</v>
      </c>
      <c r="J82" s="109">
        <v>0</v>
      </c>
      <c r="K82" s="109">
        <v>0</v>
      </c>
      <c r="L82" s="109">
        <v>0</v>
      </c>
      <c r="M82" s="109">
        <v>0</v>
      </c>
      <c r="N82" s="109">
        <v>0</v>
      </c>
      <c r="O82" s="109">
        <v>0</v>
      </c>
      <c r="P82" s="109">
        <v>0</v>
      </c>
      <c r="Q82" s="109">
        <v>0</v>
      </c>
      <c r="R82" s="109">
        <v>0</v>
      </c>
      <c r="S82" s="109">
        <v>0</v>
      </c>
      <c r="T82" s="109">
        <v>0</v>
      </c>
      <c r="U82" s="109">
        <f t="shared" si="10"/>
        <v>0</v>
      </c>
      <c r="W82" s="97">
        <f t="shared" si="11"/>
        <v>0</v>
      </c>
    </row>
    <row r="83" spans="1:23" outlineLevel="2">
      <c r="A83" s="106" t="s">
        <v>608</v>
      </c>
      <c r="B83" s="106" t="s">
        <v>27</v>
      </c>
      <c r="C83" s="106" t="s">
        <v>596</v>
      </c>
      <c r="D83" s="107" t="s">
        <v>3394</v>
      </c>
      <c r="E83" s="108">
        <v>2577</v>
      </c>
      <c r="F83" s="106" t="s">
        <v>3385</v>
      </c>
      <c r="G83" s="106" t="s">
        <v>3543</v>
      </c>
      <c r="H83" s="106" t="s">
        <v>561</v>
      </c>
      <c r="I83" s="109">
        <v>0</v>
      </c>
      <c r="J83" s="109">
        <v>0</v>
      </c>
      <c r="K83" s="109">
        <v>0</v>
      </c>
      <c r="L83" s="109">
        <v>0</v>
      </c>
      <c r="M83" s="109">
        <v>0</v>
      </c>
      <c r="N83" s="109">
        <v>0</v>
      </c>
      <c r="O83" s="109">
        <v>0</v>
      </c>
      <c r="P83" s="109">
        <v>0</v>
      </c>
      <c r="Q83" s="109">
        <v>0</v>
      </c>
      <c r="R83" s="109">
        <v>0</v>
      </c>
      <c r="S83" s="109">
        <v>0</v>
      </c>
      <c r="T83" s="109">
        <v>7815802</v>
      </c>
      <c r="U83" s="109">
        <f t="shared" si="10"/>
        <v>7815802</v>
      </c>
      <c r="W83" s="97">
        <f t="shared" si="11"/>
        <v>0</v>
      </c>
    </row>
    <row r="84" spans="1:23" outlineLevel="2">
      <c r="A84" s="106" t="s">
        <v>608</v>
      </c>
      <c r="B84" s="106" t="s">
        <v>27</v>
      </c>
      <c r="C84" s="106" t="s">
        <v>596</v>
      </c>
      <c r="D84" s="107" t="s">
        <v>3429</v>
      </c>
      <c r="E84" s="108">
        <v>2579</v>
      </c>
      <c r="F84" s="106" t="s">
        <v>3385</v>
      </c>
      <c r="G84" s="106" t="s">
        <v>1381</v>
      </c>
      <c r="H84" s="106" t="s">
        <v>561</v>
      </c>
      <c r="I84" s="109">
        <v>0</v>
      </c>
      <c r="J84" s="109">
        <v>0</v>
      </c>
      <c r="K84" s="109">
        <v>0</v>
      </c>
      <c r="L84" s="109">
        <v>0</v>
      </c>
      <c r="M84" s="109">
        <v>0</v>
      </c>
      <c r="N84" s="109">
        <v>0</v>
      </c>
      <c r="O84" s="109">
        <v>0</v>
      </c>
      <c r="P84" s="109">
        <v>0</v>
      </c>
      <c r="Q84" s="109">
        <v>0</v>
      </c>
      <c r="R84" s="109">
        <v>0</v>
      </c>
      <c r="S84" s="109">
        <v>0</v>
      </c>
      <c r="T84" s="109">
        <v>500000</v>
      </c>
      <c r="U84" s="109">
        <f t="shared" si="10"/>
        <v>500000</v>
      </c>
      <c r="W84" s="97">
        <f t="shared" si="11"/>
        <v>0</v>
      </c>
    </row>
    <row r="85" spans="1:23" outlineLevel="2">
      <c r="A85" s="106" t="s">
        <v>608</v>
      </c>
      <c r="B85" s="106" t="s">
        <v>27</v>
      </c>
      <c r="C85" s="106" t="s">
        <v>596</v>
      </c>
      <c r="D85" s="107" t="s">
        <v>3430</v>
      </c>
      <c r="E85" s="108">
        <v>2581</v>
      </c>
      <c r="F85" s="106" t="s">
        <v>3385</v>
      </c>
      <c r="G85" s="106" t="s">
        <v>1386</v>
      </c>
      <c r="H85" s="106" t="s">
        <v>561</v>
      </c>
      <c r="I85" s="109">
        <v>0</v>
      </c>
      <c r="J85" s="109">
        <v>0</v>
      </c>
      <c r="K85" s="109">
        <v>0</v>
      </c>
      <c r="L85" s="109">
        <v>0</v>
      </c>
      <c r="M85" s="109">
        <v>0</v>
      </c>
      <c r="N85" s="109">
        <v>0</v>
      </c>
      <c r="O85" s="109">
        <v>0</v>
      </c>
      <c r="P85" s="109">
        <v>0</v>
      </c>
      <c r="Q85" s="109">
        <v>0</v>
      </c>
      <c r="R85" s="109">
        <v>0</v>
      </c>
      <c r="S85" s="109">
        <v>0</v>
      </c>
      <c r="T85" s="109">
        <v>3294000</v>
      </c>
      <c r="U85" s="109">
        <f t="shared" si="10"/>
        <v>3294000</v>
      </c>
      <c r="W85" s="97">
        <f t="shared" si="11"/>
        <v>0</v>
      </c>
    </row>
    <row r="86" spans="1:23" outlineLevel="2">
      <c r="A86" s="106" t="s">
        <v>608</v>
      </c>
      <c r="B86" s="106" t="s">
        <v>27</v>
      </c>
      <c r="C86" s="106" t="s">
        <v>596</v>
      </c>
      <c r="D86" s="107" t="s">
        <v>3401</v>
      </c>
      <c r="E86" s="108">
        <v>6101</v>
      </c>
      <c r="F86" s="106" t="s">
        <v>3403</v>
      </c>
      <c r="G86" s="106" t="s">
        <v>2591</v>
      </c>
      <c r="H86" s="106" t="s">
        <v>35</v>
      </c>
      <c r="I86" s="109">
        <v>0</v>
      </c>
      <c r="J86" s="109">
        <v>0</v>
      </c>
      <c r="K86" s="109">
        <v>25000</v>
      </c>
      <c r="L86" s="109">
        <v>0</v>
      </c>
      <c r="M86" s="109">
        <v>0</v>
      </c>
      <c r="N86" s="109">
        <v>25000</v>
      </c>
      <c r="O86" s="109">
        <v>0</v>
      </c>
      <c r="P86" s="109">
        <v>0</v>
      </c>
      <c r="Q86" s="109">
        <v>25000</v>
      </c>
      <c r="R86" s="109">
        <v>0</v>
      </c>
      <c r="S86" s="109">
        <v>0</v>
      </c>
      <c r="T86" s="109">
        <v>25000</v>
      </c>
      <c r="U86" s="109">
        <f t="shared" si="10"/>
        <v>100000</v>
      </c>
      <c r="W86" s="97">
        <f t="shared" si="11"/>
        <v>25000</v>
      </c>
    </row>
    <row r="87" spans="1:23" outlineLevel="1">
      <c r="A87" s="106"/>
      <c r="B87" s="106"/>
      <c r="C87" s="110" t="s">
        <v>3460</v>
      </c>
      <c r="D87" s="107"/>
      <c r="E87" s="108"/>
      <c r="F87" s="106"/>
      <c r="G87" s="106"/>
      <c r="H87" s="106"/>
      <c r="I87" s="111">
        <f t="shared" ref="I87:U87" si="12">SUBTOTAL(9,I59:I86)</f>
        <v>414802</v>
      </c>
      <c r="J87" s="111">
        <f t="shared" si="12"/>
        <v>323347</v>
      </c>
      <c r="K87" s="111">
        <f t="shared" si="12"/>
        <v>689613</v>
      </c>
      <c r="L87" s="111">
        <f t="shared" si="12"/>
        <v>453016</v>
      </c>
      <c r="M87" s="111">
        <f t="shared" si="12"/>
        <v>1616037</v>
      </c>
      <c r="N87" s="111">
        <f t="shared" si="12"/>
        <v>581734</v>
      </c>
      <c r="O87" s="111">
        <f t="shared" si="12"/>
        <v>497848</v>
      </c>
      <c r="P87" s="111">
        <f t="shared" si="12"/>
        <v>536516</v>
      </c>
      <c r="Q87" s="111">
        <f t="shared" si="12"/>
        <v>12336402</v>
      </c>
      <c r="R87" s="111">
        <f t="shared" si="12"/>
        <v>1131916</v>
      </c>
      <c r="S87" s="111">
        <f t="shared" si="12"/>
        <v>632078</v>
      </c>
      <c r="T87" s="111">
        <f t="shared" si="12"/>
        <v>16524312</v>
      </c>
      <c r="U87" s="111">
        <f t="shared" si="12"/>
        <v>35737621</v>
      </c>
      <c r="W87" s="97">
        <f t="shared" si="11"/>
        <v>1880778</v>
      </c>
    </row>
    <row r="88" spans="1:23" outlineLevel="2">
      <c r="A88" s="106" t="s">
        <v>608</v>
      </c>
      <c r="B88" s="106" t="s">
        <v>27</v>
      </c>
      <c r="C88" s="106" t="s">
        <v>53</v>
      </c>
      <c r="D88" s="107" t="s">
        <v>3407</v>
      </c>
      <c r="E88" s="108">
        <v>2274</v>
      </c>
      <c r="F88" s="106" t="s">
        <v>3385</v>
      </c>
      <c r="G88" s="106" t="s">
        <v>3544</v>
      </c>
      <c r="H88" s="106" t="s">
        <v>561</v>
      </c>
      <c r="I88" s="109">
        <v>0</v>
      </c>
      <c r="J88" s="109">
        <v>0</v>
      </c>
      <c r="K88" s="109">
        <v>0</v>
      </c>
      <c r="L88" s="109">
        <v>0</v>
      </c>
      <c r="M88" s="109">
        <v>0</v>
      </c>
      <c r="N88" s="109">
        <v>0</v>
      </c>
      <c r="O88" s="109">
        <v>0</v>
      </c>
      <c r="P88" s="109">
        <v>0</v>
      </c>
      <c r="Q88" s="109">
        <v>0</v>
      </c>
      <c r="R88" s="109">
        <v>0</v>
      </c>
      <c r="S88" s="109">
        <v>0</v>
      </c>
      <c r="T88" s="109">
        <v>0</v>
      </c>
      <c r="U88" s="109">
        <f>SUM(I88:T88)</f>
        <v>0</v>
      </c>
      <c r="W88" s="97">
        <f t="shared" si="11"/>
        <v>0</v>
      </c>
    </row>
    <row r="89" spans="1:23" outlineLevel="2">
      <c r="A89" s="106" t="s">
        <v>608</v>
      </c>
      <c r="B89" s="106" t="s">
        <v>27</v>
      </c>
      <c r="C89" s="106" t="s">
        <v>53</v>
      </c>
      <c r="D89" s="107" t="s">
        <v>3545</v>
      </c>
      <c r="E89" s="108">
        <v>2580</v>
      </c>
      <c r="F89" s="106" t="s">
        <v>3385</v>
      </c>
      <c r="G89" s="106" t="s">
        <v>3546</v>
      </c>
      <c r="H89" s="106" t="s">
        <v>592</v>
      </c>
      <c r="I89" s="109">
        <v>0</v>
      </c>
      <c r="J89" s="109">
        <v>0</v>
      </c>
      <c r="K89" s="109">
        <v>0</v>
      </c>
      <c r="L89" s="109">
        <v>0</v>
      </c>
      <c r="M89" s="109">
        <v>0</v>
      </c>
      <c r="N89" s="109">
        <v>0</v>
      </c>
      <c r="O89" s="109">
        <v>0</v>
      </c>
      <c r="P89" s="109">
        <v>0</v>
      </c>
      <c r="Q89" s="109">
        <v>0</v>
      </c>
      <c r="R89" s="109">
        <v>0</v>
      </c>
      <c r="S89" s="109">
        <v>0</v>
      </c>
      <c r="T89" s="109">
        <v>0</v>
      </c>
      <c r="U89" s="109">
        <f>SUM(I89:T89)</f>
        <v>0</v>
      </c>
      <c r="W89" s="97">
        <f t="shared" si="11"/>
        <v>0</v>
      </c>
    </row>
    <row r="90" spans="1:23" outlineLevel="1">
      <c r="A90" s="106"/>
      <c r="B90" s="106"/>
      <c r="C90" s="113" t="s">
        <v>3497</v>
      </c>
      <c r="D90" s="107"/>
      <c r="E90" s="108"/>
      <c r="F90" s="106"/>
      <c r="G90" s="106"/>
      <c r="H90" s="106"/>
      <c r="I90" s="111">
        <f t="shared" ref="I90:U90" si="13">SUBTOTAL(9,I88:I89)</f>
        <v>0</v>
      </c>
      <c r="J90" s="111">
        <f t="shared" si="13"/>
        <v>0</v>
      </c>
      <c r="K90" s="111">
        <f t="shared" si="13"/>
        <v>0</v>
      </c>
      <c r="L90" s="111">
        <f t="shared" si="13"/>
        <v>0</v>
      </c>
      <c r="M90" s="111">
        <f t="shared" si="13"/>
        <v>0</v>
      </c>
      <c r="N90" s="111">
        <f t="shared" si="13"/>
        <v>0</v>
      </c>
      <c r="O90" s="111">
        <f t="shared" si="13"/>
        <v>0</v>
      </c>
      <c r="P90" s="111">
        <f t="shared" si="13"/>
        <v>0</v>
      </c>
      <c r="Q90" s="111">
        <f t="shared" si="13"/>
        <v>0</v>
      </c>
      <c r="R90" s="111">
        <f t="shared" si="13"/>
        <v>0</v>
      </c>
      <c r="S90" s="111">
        <f t="shared" si="13"/>
        <v>0</v>
      </c>
      <c r="T90" s="111">
        <f t="shared" si="13"/>
        <v>0</v>
      </c>
      <c r="U90" s="111">
        <f t="shared" si="13"/>
        <v>0</v>
      </c>
      <c r="W90" s="97">
        <f t="shared" si="11"/>
        <v>0</v>
      </c>
    </row>
    <row r="91" spans="1:23" outlineLevel="2">
      <c r="A91" s="106" t="s">
        <v>608</v>
      </c>
      <c r="B91" s="106" t="s">
        <v>27</v>
      </c>
      <c r="C91" s="106" t="s">
        <v>28</v>
      </c>
      <c r="D91" s="107" t="s">
        <v>3394</v>
      </c>
      <c r="E91" s="108">
        <v>2310</v>
      </c>
      <c r="F91" s="106" t="s">
        <v>3385</v>
      </c>
      <c r="G91" s="106" t="s">
        <v>3547</v>
      </c>
      <c r="H91" s="106" t="s">
        <v>561</v>
      </c>
      <c r="I91" s="109">
        <v>0</v>
      </c>
      <c r="J91" s="109">
        <v>0</v>
      </c>
      <c r="K91" s="109">
        <v>0</v>
      </c>
      <c r="L91" s="109">
        <v>0</v>
      </c>
      <c r="M91" s="109">
        <v>0</v>
      </c>
      <c r="N91" s="109">
        <v>0</v>
      </c>
      <c r="O91" s="109">
        <v>0</v>
      </c>
      <c r="P91" s="109">
        <v>0</v>
      </c>
      <c r="Q91" s="109">
        <v>0</v>
      </c>
      <c r="R91" s="109">
        <v>0</v>
      </c>
      <c r="S91" s="109">
        <v>0</v>
      </c>
      <c r="T91" s="109">
        <v>0</v>
      </c>
      <c r="U91" s="109">
        <f>SUM(I91:T91)</f>
        <v>0</v>
      </c>
      <c r="W91" s="97">
        <f t="shared" si="11"/>
        <v>0</v>
      </c>
    </row>
    <row r="92" spans="1:23" outlineLevel="2">
      <c r="A92" s="106" t="s">
        <v>608</v>
      </c>
      <c r="B92" s="106" t="s">
        <v>27</v>
      </c>
      <c r="C92" s="106" t="s">
        <v>28</v>
      </c>
      <c r="D92" s="107" t="s">
        <v>3391</v>
      </c>
      <c r="E92" s="108">
        <v>2341</v>
      </c>
      <c r="F92" s="106" t="s">
        <v>3385</v>
      </c>
      <c r="G92" s="106" t="s">
        <v>3548</v>
      </c>
      <c r="H92" s="106" t="s">
        <v>561</v>
      </c>
      <c r="I92" s="109">
        <v>0</v>
      </c>
      <c r="J92" s="109">
        <v>0</v>
      </c>
      <c r="K92" s="109">
        <v>0</v>
      </c>
      <c r="L92" s="109">
        <v>0</v>
      </c>
      <c r="M92" s="109">
        <v>0</v>
      </c>
      <c r="N92" s="109">
        <v>0</v>
      </c>
      <c r="O92" s="109">
        <v>0</v>
      </c>
      <c r="P92" s="109">
        <v>0</v>
      </c>
      <c r="Q92" s="109">
        <v>0</v>
      </c>
      <c r="R92" s="109">
        <v>0</v>
      </c>
      <c r="S92" s="109">
        <v>0</v>
      </c>
      <c r="T92" s="109">
        <v>274999</v>
      </c>
      <c r="U92" s="109">
        <f>SUM(I92:T92)</f>
        <v>274999</v>
      </c>
      <c r="W92" s="97">
        <f t="shared" si="11"/>
        <v>0</v>
      </c>
    </row>
    <row r="93" spans="1:23" outlineLevel="2">
      <c r="A93" s="106" t="s">
        <v>608</v>
      </c>
      <c r="B93" s="106" t="s">
        <v>27</v>
      </c>
      <c r="C93" s="106" t="s">
        <v>28</v>
      </c>
      <c r="D93" s="107" t="s">
        <v>3431</v>
      </c>
      <c r="E93" s="108">
        <v>2446</v>
      </c>
      <c r="F93" s="106" t="s">
        <v>3385</v>
      </c>
      <c r="G93" s="106" t="s">
        <v>2956</v>
      </c>
      <c r="H93" s="106" t="s">
        <v>592</v>
      </c>
      <c r="I93" s="109">
        <v>0</v>
      </c>
      <c r="J93" s="109">
        <v>0</v>
      </c>
      <c r="K93" s="109">
        <v>0</v>
      </c>
      <c r="L93" s="109">
        <v>0</v>
      </c>
      <c r="M93" s="109">
        <v>0</v>
      </c>
      <c r="N93" s="109">
        <v>0</v>
      </c>
      <c r="O93" s="109">
        <v>0</v>
      </c>
      <c r="P93" s="109">
        <v>0</v>
      </c>
      <c r="Q93" s="109">
        <v>0</v>
      </c>
      <c r="R93" s="109">
        <v>0</v>
      </c>
      <c r="S93" s="109">
        <v>0</v>
      </c>
      <c r="T93" s="109">
        <v>500000</v>
      </c>
      <c r="U93" s="109">
        <f>SUM(I93:T93)</f>
        <v>500000</v>
      </c>
      <c r="W93" s="97">
        <f t="shared" si="11"/>
        <v>0</v>
      </c>
    </row>
    <row r="94" spans="1:23" outlineLevel="2">
      <c r="A94" s="106" t="s">
        <v>608</v>
      </c>
      <c r="B94" s="106" t="s">
        <v>27</v>
      </c>
      <c r="C94" s="106" t="s">
        <v>28</v>
      </c>
      <c r="D94" s="107" t="s">
        <v>3394</v>
      </c>
      <c r="E94" s="108">
        <v>2457</v>
      </c>
      <c r="F94" s="106" t="s">
        <v>3385</v>
      </c>
      <c r="G94" s="106" t="s">
        <v>1228</v>
      </c>
      <c r="H94" s="106" t="s">
        <v>592</v>
      </c>
      <c r="I94" s="109">
        <v>0</v>
      </c>
      <c r="J94" s="109">
        <v>0</v>
      </c>
      <c r="K94" s="109">
        <v>0</v>
      </c>
      <c r="L94" s="109">
        <v>0</v>
      </c>
      <c r="M94" s="109">
        <v>0</v>
      </c>
      <c r="N94" s="109">
        <v>0</v>
      </c>
      <c r="O94" s="109">
        <v>0</v>
      </c>
      <c r="P94" s="109">
        <v>0</v>
      </c>
      <c r="Q94" s="109">
        <v>0</v>
      </c>
      <c r="R94" s="109">
        <v>0</v>
      </c>
      <c r="S94" s="109">
        <v>0</v>
      </c>
      <c r="T94" s="109">
        <v>0</v>
      </c>
      <c r="U94" s="109">
        <f>SUM(I94:T94)</f>
        <v>0</v>
      </c>
      <c r="W94" s="97">
        <f t="shared" si="11"/>
        <v>0</v>
      </c>
    </row>
    <row r="95" spans="1:23" outlineLevel="2">
      <c r="A95" s="106" t="s">
        <v>608</v>
      </c>
      <c r="B95" s="106" t="s">
        <v>27</v>
      </c>
      <c r="C95" s="106" t="s">
        <v>28</v>
      </c>
      <c r="D95" s="107" t="s">
        <v>3431</v>
      </c>
      <c r="E95" s="108">
        <v>2552</v>
      </c>
      <c r="F95" s="106" t="s">
        <v>3385</v>
      </c>
      <c r="G95" s="106" t="s">
        <v>2800</v>
      </c>
      <c r="H95" s="106" t="s">
        <v>592</v>
      </c>
      <c r="I95" s="109">
        <v>0</v>
      </c>
      <c r="J95" s="109">
        <v>0</v>
      </c>
      <c r="K95" s="109">
        <v>0</v>
      </c>
      <c r="L95" s="109">
        <v>0</v>
      </c>
      <c r="M95" s="109">
        <v>0</v>
      </c>
      <c r="N95" s="109">
        <v>0</v>
      </c>
      <c r="O95" s="109">
        <v>0</v>
      </c>
      <c r="P95" s="109">
        <v>0</v>
      </c>
      <c r="Q95" s="109">
        <v>0</v>
      </c>
      <c r="R95" s="109">
        <v>0</v>
      </c>
      <c r="S95" s="109">
        <v>2300000</v>
      </c>
      <c r="T95" s="109">
        <v>99999</v>
      </c>
      <c r="U95" s="109">
        <f>SUM(I95:T95)</f>
        <v>2399999</v>
      </c>
      <c r="W95" s="97">
        <f t="shared" si="11"/>
        <v>0</v>
      </c>
    </row>
    <row r="96" spans="1:23" outlineLevel="1">
      <c r="A96" s="106"/>
      <c r="B96" s="106"/>
      <c r="C96" s="113" t="s">
        <v>3461</v>
      </c>
      <c r="D96" s="107"/>
      <c r="E96" s="108"/>
      <c r="F96" s="106"/>
      <c r="G96" s="106"/>
      <c r="H96" s="106"/>
      <c r="I96" s="111">
        <f t="shared" ref="I96:U96" si="14">SUBTOTAL(9,I91:I95)</f>
        <v>0</v>
      </c>
      <c r="J96" s="111">
        <f t="shared" si="14"/>
        <v>0</v>
      </c>
      <c r="K96" s="111">
        <f t="shared" si="14"/>
        <v>0</v>
      </c>
      <c r="L96" s="111">
        <f t="shared" si="14"/>
        <v>0</v>
      </c>
      <c r="M96" s="111">
        <f t="shared" si="14"/>
        <v>0</v>
      </c>
      <c r="N96" s="111">
        <f t="shared" si="14"/>
        <v>0</v>
      </c>
      <c r="O96" s="111">
        <f t="shared" si="14"/>
        <v>0</v>
      </c>
      <c r="P96" s="111">
        <f t="shared" si="14"/>
        <v>0</v>
      </c>
      <c r="Q96" s="111">
        <f t="shared" si="14"/>
        <v>0</v>
      </c>
      <c r="R96" s="111">
        <f t="shared" si="14"/>
        <v>0</v>
      </c>
      <c r="S96" s="111">
        <f t="shared" si="14"/>
        <v>2300000</v>
      </c>
      <c r="T96" s="111">
        <f t="shared" si="14"/>
        <v>874998</v>
      </c>
      <c r="U96" s="111">
        <f t="shared" si="14"/>
        <v>3174998</v>
      </c>
      <c r="W96" s="97">
        <f t="shared" si="11"/>
        <v>0</v>
      </c>
    </row>
    <row r="97" spans="1:40">
      <c r="A97" s="106"/>
      <c r="B97" s="106"/>
      <c r="C97" s="113" t="s">
        <v>3366</v>
      </c>
      <c r="D97" s="107"/>
      <c r="E97" s="108"/>
      <c r="F97" s="106"/>
      <c r="G97" s="106"/>
      <c r="H97" s="106"/>
      <c r="I97" s="111">
        <f t="shared" ref="I97:U97" si="15">SUBTOTAL(9,I59:I95)</f>
        <v>414802</v>
      </c>
      <c r="J97" s="111">
        <f t="shared" si="15"/>
        <v>323347</v>
      </c>
      <c r="K97" s="111">
        <f t="shared" si="15"/>
        <v>689613</v>
      </c>
      <c r="L97" s="111">
        <f t="shared" si="15"/>
        <v>453016</v>
      </c>
      <c r="M97" s="111">
        <f t="shared" si="15"/>
        <v>1616037</v>
      </c>
      <c r="N97" s="111">
        <f t="shared" si="15"/>
        <v>581734</v>
      </c>
      <c r="O97" s="111">
        <f t="shared" si="15"/>
        <v>497848</v>
      </c>
      <c r="P97" s="111">
        <f t="shared" si="15"/>
        <v>536516</v>
      </c>
      <c r="Q97" s="111">
        <f t="shared" si="15"/>
        <v>12336402</v>
      </c>
      <c r="R97" s="111">
        <f t="shared" si="15"/>
        <v>1131916</v>
      </c>
      <c r="S97" s="111">
        <f t="shared" si="15"/>
        <v>2932078</v>
      </c>
      <c r="T97" s="111">
        <f t="shared" si="15"/>
        <v>17399310</v>
      </c>
      <c r="U97" s="111">
        <f t="shared" si="15"/>
        <v>38912619</v>
      </c>
      <c r="W97" s="97">
        <f t="shared" si="11"/>
        <v>1880778</v>
      </c>
    </row>
    <row r="98" spans="1:40">
      <c r="A98" s="106"/>
      <c r="B98" s="106"/>
      <c r="C98" s="106"/>
      <c r="D98" s="107"/>
      <c r="E98" s="108"/>
      <c r="F98" s="106"/>
      <c r="G98" s="106"/>
      <c r="H98" s="106"/>
      <c r="I98" s="109"/>
      <c r="J98" s="109"/>
      <c r="K98" s="109"/>
      <c r="L98" s="109"/>
      <c r="M98" s="109"/>
      <c r="N98" s="109"/>
      <c r="O98" s="109"/>
      <c r="P98" s="109"/>
      <c r="Q98" s="109"/>
      <c r="R98" s="109"/>
      <c r="S98" s="109"/>
      <c r="T98" s="109"/>
      <c r="U98" s="109"/>
      <c r="W98" s="97">
        <f t="shared" si="11"/>
        <v>0</v>
      </c>
    </row>
    <row r="99" spans="1:40" outlineLevel="2">
      <c r="A99" s="106" t="s">
        <v>216</v>
      </c>
      <c r="B99" s="106" t="s">
        <v>213</v>
      </c>
      <c r="C99" s="106" t="s">
        <v>1122</v>
      </c>
      <c r="D99" s="107" t="s">
        <v>3382</v>
      </c>
      <c r="E99" s="108">
        <v>1050</v>
      </c>
      <c r="F99" s="106" t="s">
        <v>3383</v>
      </c>
      <c r="G99" s="106" t="s">
        <v>571</v>
      </c>
      <c r="H99" s="106" t="s">
        <v>35</v>
      </c>
      <c r="I99" s="109">
        <f>I236*$V$236</f>
        <v>161523.64799999999</v>
      </c>
      <c r="J99" s="109">
        <f t="shared" ref="J99:T99" si="16">J236*$V$236</f>
        <v>54619.199999999997</v>
      </c>
      <c r="K99" s="109">
        <f t="shared" si="16"/>
        <v>54619.775999999998</v>
      </c>
      <c r="L99" s="109">
        <f t="shared" si="16"/>
        <v>161523.64799999999</v>
      </c>
      <c r="M99" s="109">
        <f t="shared" si="16"/>
        <v>54619.199999999997</v>
      </c>
      <c r="N99" s="109">
        <f t="shared" si="16"/>
        <v>54619.775999999998</v>
      </c>
      <c r="O99" s="109">
        <f t="shared" si="16"/>
        <v>161523.64799999999</v>
      </c>
      <c r="P99" s="109">
        <f t="shared" si="16"/>
        <v>54619.199999999997</v>
      </c>
      <c r="Q99" s="109">
        <f t="shared" si="16"/>
        <v>54619.775999999998</v>
      </c>
      <c r="R99" s="109">
        <f t="shared" si="16"/>
        <v>161523.64799999999</v>
      </c>
      <c r="S99" s="109">
        <f t="shared" si="16"/>
        <v>54619.199999999997</v>
      </c>
      <c r="T99" s="109">
        <f t="shared" si="16"/>
        <v>54620.927999999993</v>
      </c>
      <c r="U99" s="109">
        <f t="shared" ref="U99:U113" si="17">SUM(I99:T99)</f>
        <v>1083051.6479999998</v>
      </c>
      <c r="V99" s="101"/>
      <c r="W99" s="97">
        <f t="shared" si="11"/>
        <v>432286.272</v>
      </c>
      <c r="X99" s="101"/>
      <c r="Y99" s="101"/>
      <c r="Z99" s="101"/>
      <c r="AA99" s="101"/>
      <c r="AB99" s="101"/>
      <c r="AC99" s="101"/>
      <c r="AD99" s="101"/>
      <c r="AE99" s="101"/>
      <c r="AF99" s="101"/>
      <c r="AG99" s="101"/>
      <c r="AH99" s="101"/>
      <c r="AI99" s="101"/>
      <c r="AJ99" s="101"/>
      <c r="AK99" s="101"/>
      <c r="AL99" s="101"/>
      <c r="AM99" s="101"/>
      <c r="AN99" s="101"/>
    </row>
    <row r="100" spans="1:40" outlineLevel="2">
      <c r="A100" s="106" t="s">
        <v>216</v>
      </c>
      <c r="B100" s="106" t="s">
        <v>213</v>
      </c>
      <c r="C100" s="106" t="s">
        <v>1122</v>
      </c>
      <c r="D100" s="107" t="s">
        <v>3382</v>
      </c>
      <c r="E100" s="108">
        <v>1051</v>
      </c>
      <c r="F100" s="106" t="s">
        <v>3383</v>
      </c>
      <c r="G100" s="106" t="s">
        <v>579</v>
      </c>
      <c r="H100" s="106" t="s">
        <v>35</v>
      </c>
      <c r="I100" s="109">
        <f>I237*$V$237</f>
        <v>15819.839999999998</v>
      </c>
      <c r="J100" s="109">
        <f t="shared" ref="J100:T100" si="18">J237*$V$237</f>
        <v>15819.839999999998</v>
      </c>
      <c r="K100" s="109">
        <f t="shared" si="18"/>
        <v>15820.415999999999</v>
      </c>
      <c r="L100" s="109">
        <f t="shared" si="18"/>
        <v>15819.839999999998</v>
      </c>
      <c r="M100" s="109">
        <f t="shared" si="18"/>
        <v>15819.839999999998</v>
      </c>
      <c r="N100" s="109">
        <f t="shared" si="18"/>
        <v>15820.415999999999</v>
      </c>
      <c r="O100" s="109">
        <f t="shared" si="18"/>
        <v>15819.839999999998</v>
      </c>
      <c r="P100" s="109">
        <f t="shared" si="18"/>
        <v>15819.839999999998</v>
      </c>
      <c r="Q100" s="109">
        <f t="shared" si="18"/>
        <v>15820.415999999999</v>
      </c>
      <c r="R100" s="109">
        <f t="shared" si="18"/>
        <v>15819.839999999998</v>
      </c>
      <c r="S100" s="109">
        <f t="shared" si="18"/>
        <v>15819.839999999998</v>
      </c>
      <c r="T100" s="109">
        <f t="shared" si="18"/>
        <v>15820.415999999999</v>
      </c>
      <c r="U100" s="109">
        <f t="shared" si="17"/>
        <v>189840.38399999999</v>
      </c>
      <c r="V100" s="101"/>
      <c r="W100" s="97">
        <f t="shared" si="11"/>
        <v>63279.935999999994</v>
      </c>
      <c r="X100" s="101"/>
      <c r="Y100" s="101"/>
      <c r="Z100" s="101"/>
      <c r="AA100" s="101"/>
      <c r="AB100" s="101"/>
      <c r="AC100" s="101"/>
      <c r="AD100" s="101"/>
      <c r="AE100" s="101"/>
      <c r="AF100" s="101"/>
      <c r="AG100" s="101"/>
      <c r="AH100" s="101"/>
      <c r="AI100" s="101"/>
      <c r="AJ100" s="101"/>
      <c r="AK100" s="101"/>
      <c r="AL100" s="101"/>
      <c r="AM100" s="101"/>
      <c r="AN100" s="101"/>
    </row>
    <row r="101" spans="1:40" outlineLevel="2">
      <c r="A101" s="106" t="s">
        <v>216</v>
      </c>
      <c r="B101" s="106" t="s">
        <v>213</v>
      </c>
      <c r="C101" s="106" t="s">
        <v>1122</v>
      </c>
      <c r="D101" s="107" t="s">
        <v>3382</v>
      </c>
      <c r="E101" s="108">
        <v>1053</v>
      </c>
      <c r="F101" s="106" t="s">
        <v>3383</v>
      </c>
      <c r="G101" s="106" t="s">
        <v>584</v>
      </c>
      <c r="H101" s="106" t="s">
        <v>35</v>
      </c>
      <c r="I101" s="109">
        <f>I238*$V$238</f>
        <v>32560.127999999997</v>
      </c>
      <c r="J101" s="109">
        <f t="shared" ref="J101:T101" si="19">J238*$V$238</f>
        <v>32560.127999999997</v>
      </c>
      <c r="K101" s="109">
        <f t="shared" si="19"/>
        <v>32560.127999999997</v>
      </c>
      <c r="L101" s="109">
        <f t="shared" si="19"/>
        <v>32560.127999999997</v>
      </c>
      <c r="M101" s="109">
        <f t="shared" si="19"/>
        <v>32560.127999999997</v>
      </c>
      <c r="N101" s="109">
        <f t="shared" si="19"/>
        <v>32560.127999999997</v>
      </c>
      <c r="O101" s="109">
        <f t="shared" si="19"/>
        <v>32560.127999999997</v>
      </c>
      <c r="P101" s="109">
        <f t="shared" si="19"/>
        <v>32560.127999999997</v>
      </c>
      <c r="Q101" s="109">
        <f t="shared" si="19"/>
        <v>32560.127999999997</v>
      </c>
      <c r="R101" s="109">
        <f t="shared" si="19"/>
        <v>32560.127999999997</v>
      </c>
      <c r="S101" s="109">
        <f t="shared" si="19"/>
        <v>32560.127999999997</v>
      </c>
      <c r="T101" s="109">
        <f t="shared" si="19"/>
        <v>32558.399999999998</v>
      </c>
      <c r="U101" s="109">
        <f t="shared" si="17"/>
        <v>390719.80800000008</v>
      </c>
      <c r="V101" s="101"/>
      <c r="W101" s="97">
        <f t="shared" si="11"/>
        <v>130240.51199999999</v>
      </c>
      <c r="X101" s="101"/>
      <c r="Y101" s="101"/>
      <c r="Z101" s="101"/>
      <c r="AA101" s="101"/>
      <c r="AB101" s="101"/>
      <c r="AC101" s="101"/>
      <c r="AD101" s="101"/>
      <c r="AE101" s="101"/>
      <c r="AF101" s="101"/>
      <c r="AG101" s="101"/>
      <c r="AH101" s="101"/>
      <c r="AI101" s="101"/>
      <c r="AJ101" s="101"/>
      <c r="AK101" s="101"/>
      <c r="AL101" s="101"/>
      <c r="AM101" s="101"/>
      <c r="AN101" s="101"/>
    </row>
    <row r="102" spans="1:40" outlineLevel="2">
      <c r="A102" s="106" t="s">
        <v>216</v>
      </c>
      <c r="B102" s="106" t="s">
        <v>213</v>
      </c>
      <c r="C102" s="106" t="s">
        <v>1122</v>
      </c>
      <c r="D102" s="107" t="s">
        <v>3549</v>
      </c>
      <c r="E102" s="108">
        <v>3000</v>
      </c>
      <c r="F102" s="106" t="s">
        <v>3434</v>
      </c>
      <c r="G102" s="106" t="s">
        <v>1394</v>
      </c>
      <c r="H102" s="106" t="s">
        <v>561</v>
      </c>
      <c r="I102" s="109">
        <v>67722</v>
      </c>
      <c r="J102" s="109">
        <v>56232</v>
      </c>
      <c r="K102" s="109">
        <v>66424</v>
      </c>
      <c r="L102" s="109">
        <v>73760</v>
      </c>
      <c r="M102" s="109">
        <v>80903</v>
      </c>
      <c r="N102" s="109">
        <v>102625</v>
      </c>
      <c r="O102" s="109">
        <v>115924</v>
      </c>
      <c r="P102" s="109">
        <v>95376</v>
      </c>
      <c r="Q102" s="109">
        <v>96197</v>
      </c>
      <c r="R102" s="109">
        <v>86525</v>
      </c>
      <c r="S102" s="109">
        <v>80891</v>
      </c>
      <c r="T102" s="109">
        <v>77421</v>
      </c>
      <c r="U102" s="109">
        <f t="shared" si="17"/>
        <v>1000000</v>
      </c>
      <c r="W102" s="97">
        <f t="shared" si="11"/>
        <v>264138</v>
      </c>
    </row>
    <row r="103" spans="1:40" outlineLevel="2">
      <c r="A103" s="106" t="s">
        <v>216</v>
      </c>
      <c r="B103" s="106" t="s">
        <v>213</v>
      </c>
      <c r="C103" s="106" t="s">
        <v>1122</v>
      </c>
      <c r="D103" s="107" t="s">
        <v>3550</v>
      </c>
      <c r="E103" s="108">
        <v>3001</v>
      </c>
      <c r="F103" s="106" t="s">
        <v>3434</v>
      </c>
      <c r="G103" s="106" t="s">
        <v>1413</v>
      </c>
      <c r="H103" s="106" t="s">
        <v>561</v>
      </c>
      <c r="I103" s="109">
        <v>40000</v>
      </c>
      <c r="J103" s="109">
        <v>40000</v>
      </c>
      <c r="K103" s="109">
        <v>60000</v>
      </c>
      <c r="L103" s="109">
        <v>70000</v>
      </c>
      <c r="M103" s="109">
        <v>80000</v>
      </c>
      <c r="N103" s="109">
        <v>120000</v>
      </c>
      <c r="O103" s="109">
        <v>120000</v>
      </c>
      <c r="P103" s="109">
        <v>110000</v>
      </c>
      <c r="Q103" s="109">
        <v>110000</v>
      </c>
      <c r="R103" s="109">
        <v>90000</v>
      </c>
      <c r="S103" s="109">
        <v>80000</v>
      </c>
      <c r="T103" s="109">
        <v>80000</v>
      </c>
      <c r="U103" s="109">
        <f t="shared" si="17"/>
        <v>1000000</v>
      </c>
      <c r="W103" s="97">
        <f t="shared" si="11"/>
        <v>210000</v>
      </c>
    </row>
    <row r="104" spans="1:40" outlineLevel="2">
      <c r="A104" s="106" t="s">
        <v>216</v>
      </c>
      <c r="B104" s="106" t="s">
        <v>213</v>
      </c>
      <c r="C104" s="106" t="s">
        <v>1122</v>
      </c>
      <c r="D104" s="107" t="s">
        <v>3551</v>
      </c>
      <c r="E104" s="108">
        <v>3002</v>
      </c>
      <c r="F104" s="106" t="s">
        <v>3434</v>
      </c>
      <c r="G104" s="106" t="s">
        <v>1424</v>
      </c>
      <c r="H104" s="106" t="s">
        <v>561</v>
      </c>
      <c r="I104" s="109">
        <v>44590</v>
      </c>
      <c r="J104" s="109">
        <v>39372</v>
      </c>
      <c r="K104" s="109">
        <v>50918</v>
      </c>
      <c r="L104" s="109">
        <v>57708</v>
      </c>
      <c r="M104" s="109">
        <v>64410</v>
      </c>
      <c r="N104" s="109">
        <v>88109</v>
      </c>
      <c r="O104" s="109">
        <v>94149</v>
      </c>
      <c r="P104" s="109">
        <v>81358</v>
      </c>
      <c r="Q104" s="109">
        <v>81731</v>
      </c>
      <c r="R104" s="109">
        <v>70423</v>
      </c>
      <c r="S104" s="109">
        <v>64404</v>
      </c>
      <c r="T104" s="109">
        <v>62829</v>
      </c>
      <c r="U104" s="109">
        <f t="shared" si="17"/>
        <v>800001</v>
      </c>
      <c r="W104" s="97">
        <f t="shared" si="11"/>
        <v>192588</v>
      </c>
    </row>
    <row r="105" spans="1:40" outlineLevel="2">
      <c r="A105" s="106" t="s">
        <v>216</v>
      </c>
      <c r="B105" s="106" t="s">
        <v>213</v>
      </c>
      <c r="C105" s="106" t="s">
        <v>1122</v>
      </c>
      <c r="D105" s="107" t="s">
        <v>3552</v>
      </c>
      <c r="E105" s="108">
        <v>3003</v>
      </c>
      <c r="F105" s="106" t="s">
        <v>3434</v>
      </c>
      <c r="G105" s="106" t="s">
        <v>1456</v>
      </c>
      <c r="H105" s="106" t="s">
        <v>35</v>
      </c>
      <c r="I105" s="109">
        <v>265849</v>
      </c>
      <c r="J105" s="109">
        <v>243874</v>
      </c>
      <c r="K105" s="109">
        <v>282733</v>
      </c>
      <c r="L105" s="109">
        <v>322376</v>
      </c>
      <c r="M105" s="109">
        <v>394530</v>
      </c>
      <c r="N105" s="109">
        <v>408100</v>
      </c>
      <c r="O105" s="109">
        <v>400668</v>
      </c>
      <c r="P105" s="109">
        <v>434090</v>
      </c>
      <c r="Q105" s="109">
        <v>435659</v>
      </c>
      <c r="R105" s="109">
        <v>431153</v>
      </c>
      <c r="S105" s="109">
        <v>328782</v>
      </c>
      <c r="T105" s="109">
        <v>552186</v>
      </c>
      <c r="U105" s="109">
        <f t="shared" si="17"/>
        <v>4500000</v>
      </c>
      <c r="W105" s="97">
        <f t="shared" si="11"/>
        <v>1114832</v>
      </c>
    </row>
    <row r="106" spans="1:40" outlineLevel="2">
      <c r="A106" s="106" t="s">
        <v>216</v>
      </c>
      <c r="B106" s="106" t="s">
        <v>213</v>
      </c>
      <c r="C106" s="106" t="s">
        <v>1122</v>
      </c>
      <c r="D106" s="107" t="s">
        <v>3553</v>
      </c>
      <c r="E106" s="108">
        <v>3004</v>
      </c>
      <c r="F106" s="106" t="s">
        <v>3434</v>
      </c>
      <c r="G106" s="106" t="s">
        <v>1507</v>
      </c>
      <c r="H106" s="106" t="s">
        <v>35</v>
      </c>
      <c r="I106" s="109">
        <v>43895</v>
      </c>
      <c r="J106" s="109">
        <v>42902</v>
      </c>
      <c r="K106" s="109">
        <v>57555</v>
      </c>
      <c r="L106" s="109">
        <v>66825</v>
      </c>
      <c r="M106" s="109">
        <v>79578</v>
      </c>
      <c r="N106" s="109">
        <v>102000</v>
      </c>
      <c r="O106" s="109">
        <v>99649</v>
      </c>
      <c r="P106" s="109">
        <v>99737</v>
      </c>
      <c r="Q106" s="109">
        <v>99808</v>
      </c>
      <c r="R106" s="109">
        <v>88700</v>
      </c>
      <c r="S106" s="109">
        <v>72577</v>
      </c>
      <c r="T106" s="109">
        <v>96777</v>
      </c>
      <c r="U106" s="109">
        <f t="shared" si="17"/>
        <v>950003</v>
      </c>
      <c r="W106" s="97">
        <f t="shared" si="11"/>
        <v>211177</v>
      </c>
    </row>
    <row r="107" spans="1:40" outlineLevel="2">
      <c r="A107" s="106" t="s">
        <v>216</v>
      </c>
      <c r="B107" s="106" t="s">
        <v>213</v>
      </c>
      <c r="C107" s="106" t="s">
        <v>1122</v>
      </c>
      <c r="D107" s="107" t="s">
        <v>3439</v>
      </c>
      <c r="E107" s="108">
        <v>3005</v>
      </c>
      <c r="F107" s="106" t="s">
        <v>3434</v>
      </c>
      <c r="G107" s="106" t="s">
        <v>1527</v>
      </c>
      <c r="H107" s="106" t="s">
        <v>561</v>
      </c>
      <c r="I107" s="109">
        <v>416888</v>
      </c>
      <c r="J107" s="109">
        <v>368764</v>
      </c>
      <c r="K107" s="109">
        <v>403274</v>
      </c>
      <c r="L107" s="109">
        <v>445095</v>
      </c>
      <c r="M107" s="109">
        <v>516579</v>
      </c>
      <c r="N107" s="109">
        <v>530161</v>
      </c>
      <c r="O107" s="109">
        <v>555390</v>
      </c>
      <c r="P107" s="109">
        <v>549621</v>
      </c>
      <c r="Q107" s="109">
        <v>553055</v>
      </c>
      <c r="R107" s="109">
        <v>551254</v>
      </c>
      <c r="S107" s="109">
        <v>455586</v>
      </c>
      <c r="T107" s="109">
        <v>654332</v>
      </c>
      <c r="U107" s="109">
        <f t="shared" si="17"/>
        <v>5999999</v>
      </c>
      <c r="W107" s="97">
        <f t="shared" si="11"/>
        <v>1634021</v>
      </c>
    </row>
    <row r="108" spans="1:40" outlineLevel="2">
      <c r="A108" s="106" t="s">
        <v>216</v>
      </c>
      <c r="B108" s="106" t="s">
        <v>213</v>
      </c>
      <c r="C108" s="106" t="s">
        <v>1122</v>
      </c>
      <c r="D108" s="107" t="s">
        <v>3554</v>
      </c>
      <c r="E108" s="108">
        <v>3006</v>
      </c>
      <c r="F108" s="106" t="s">
        <v>3434</v>
      </c>
      <c r="G108" s="106" t="s">
        <v>1648</v>
      </c>
      <c r="H108" s="106" t="s">
        <v>35</v>
      </c>
      <c r="I108" s="109">
        <v>83098</v>
      </c>
      <c r="J108" s="109">
        <v>73206</v>
      </c>
      <c r="K108" s="109">
        <v>71903</v>
      </c>
      <c r="L108" s="109">
        <v>73308</v>
      </c>
      <c r="M108" s="109">
        <v>74798</v>
      </c>
      <c r="N108" s="109">
        <v>72839</v>
      </c>
      <c r="O108" s="109">
        <v>84033</v>
      </c>
      <c r="P108" s="109">
        <v>72016</v>
      </c>
      <c r="Q108" s="109">
        <v>72723</v>
      </c>
      <c r="R108" s="109">
        <v>74727</v>
      </c>
      <c r="S108" s="109">
        <v>74281</v>
      </c>
      <c r="T108" s="109">
        <v>73068</v>
      </c>
      <c r="U108" s="109">
        <f t="shared" si="17"/>
        <v>900000</v>
      </c>
      <c r="W108" s="97">
        <f t="shared" si="11"/>
        <v>301515</v>
      </c>
    </row>
    <row r="109" spans="1:40" outlineLevel="2">
      <c r="A109" s="106" t="s">
        <v>216</v>
      </c>
      <c r="B109" s="106" t="s">
        <v>213</v>
      </c>
      <c r="C109" s="106" t="s">
        <v>1122</v>
      </c>
      <c r="D109" s="107" t="s">
        <v>3555</v>
      </c>
      <c r="E109" s="108">
        <v>3007</v>
      </c>
      <c r="F109" s="106" t="s">
        <v>3434</v>
      </c>
      <c r="G109" s="106" t="s">
        <v>1662</v>
      </c>
      <c r="H109" s="106" t="s">
        <v>35</v>
      </c>
      <c r="I109" s="109">
        <v>245218</v>
      </c>
      <c r="J109" s="109">
        <v>209989</v>
      </c>
      <c r="K109" s="109">
        <v>226841</v>
      </c>
      <c r="L109" s="109">
        <v>253087</v>
      </c>
      <c r="M109" s="109">
        <v>300982</v>
      </c>
      <c r="N109" s="109">
        <v>294003</v>
      </c>
      <c r="O109" s="109">
        <v>312543</v>
      </c>
      <c r="P109" s="109">
        <v>312406</v>
      </c>
      <c r="Q109" s="109">
        <v>314922</v>
      </c>
      <c r="R109" s="109">
        <v>322061</v>
      </c>
      <c r="S109" s="109">
        <v>256480</v>
      </c>
      <c r="T109" s="109">
        <v>401468</v>
      </c>
      <c r="U109" s="109">
        <f t="shared" si="17"/>
        <v>3450000</v>
      </c>
      <c r="W109" s="97">
        <f t="shared" si="11"/>
        <v>935135</v>
      </c>
    </row>
    <row r="110" spans="1:40" outlineLevel="2">
      <c r="A110" s="106" t="s">
        <v>216</v>
      </c>
      <c r="B110" s="106" t="s">
        <v>213</v>
      </c>
      <c r="C110" s="106" t="s">
        <v>1122</v>
      </c>
      <c r="D110" s="107" t="s">
        <v>3441</v>
      </c>
      <c r="E110" s="108">
        <v>3008</v>
      </c>
      <c r="F110" s="106" t="s">
        <v>3434</v>
      </c>
      <c r="G110" s="106" t="s">
        <v>1679</v>
      </c>
      <c r="H110" s="106" t="s">
        <v>561</v>
      </c>
      <c r="I110" s="109">
        <v>966908</v>
      </c>
      <c r="J110" s="109">
        <v>905859</v>
      </c>
      <c r="K110" s="109">
        <v>1043178</v>
      </c>
      <c r="L110" s="109">
        <v>1197195</v>
      </c>
      <c r="M110" s="109">
        <v>1497110</v>
      </c>
      <c r="N110" s="109">
        <v>1485015</v>
      </c>
      <c r="O110" s="109">
        <v>1408754</v>
      </c>
      <c r="P110" s="109">
        <v>1625299</v>
      </c>
      <c r="Q110" s="109">
        <v>1629658</v>
      </c>
      <c r="R110" s="109">
        <v>1642032</v>
      </c>
      <c r="S110" s="109">
        <v>1203206</v>
      </c>
      <c r="T110" s="109">
        <v>2213215</v>
      </c>
      <c r="U110" s="109">
        <f t="shared" si="17"/>
        <v>16817429</v>
      </c>
      <c r="W110" s="97">
        <f t="shared" si="11"/>
        <v>4113140</v>
      </c>
    </row>
    <row r="111" spans="1:40" outlineLevel="2">
      <c r="A111" s="106" t="s">
        <v>216</v>
      </c>
      <c r="B111" s="106" t="s">
        <v>213</v>
      </c>
      <c r="C111" s="106" t="s">
        <v>1122</v>
      </c>
      <c r="D111" s="107" t="s">
        <v>3556</v>
      </c>
      <c r="E111" s="108">
        <v>3054</v>
      </c>
      <c r="F111" s="106" t="s">
        <v>3434</v>
      </c>
      <c r="G111" s="106" t="s">
        <v>3556</v>
      </c>
      <c r="H111" s="106" t="s">
        <v>561</v>
      </c>
      <c r="I111" s="109">
        <v>30717</v>
      </c>
      <c r="J111" s="109">
        <v>25016</v>
      </c>
      <c r="K111" s="109">
        <v>27300</v>
      </c>
      <c r="L111" s="109">
        <v>29997</v>
      </c>
      <c r="M111" s="109">
        <v>33487</v>
      </c>
      <c r="N111" s="109">
        <v>36941</v>
      </c>
      <c r="O111" s="109">
        <v>42650</v>
      </c>
      <c r="P111" s="109">
        <v>36064</v>
      </c>
      <c r="Q111" s="109">
        <v>36470</v>
      </c>
      <c r="R111" s="109">
        <v>35336</v>
      </c>
      <c r="S111" s="109">
        <v>31704</v>
      </c>
      <c r="T111" s="109">
        <v>36209</v>
      </c>
      <c r="U111" s="109">
        <f t="shared" si="17"/>
        <v>401891</v>
      </c>
      <c r="W111" s="97">
        <f t="shared" si="11"/>
        <v>113030</v>
      </c>
    </row>
    <row r="112" spans="1:40" outlineLevel="2">
      <c r="A112" s="106" t="s">
        <v>216</v>
      </c>
      <c r="B112" s="106" t="s">
        <v>213</v>
      </c>
      <c r="C112" s="106" t="s">
        <v>1122</v>
      </c>
      <c r="D112" s="107" t="s">
        <v>3443</v>
      </c>
      <c r="E112" s="108">
        <v>3055</v>
      </c>
      <c r="F112" s="106" t="s">
        <v>3434</v>
      </c>
      <c r="G112" s="106" t="s">
        <v>1762</v>
      </c>
      <c r="H112" s="106" t="s">
        <v>561</v>
      </c>
      <c r="I112" s="109">
        <v>79781</v>
      </c>
      <c r="J112" s="109">
        <v>64280</v>
      </c>
      <c r="K112" s="109">
        <v>70467</v>
      </c>
      <c r="L112" s="109">
        <v>77173</v>
      </c>
      <c r="M112" s="109">
        <v>84802</v>
      </c>
      <c r="N112" s="109">
        <v>96609</v>
      </c>
      <c r="O112" s="109">
        <v>113365</v>
      </c>
      <c r="P112" s="109">
        <v>92389</v>
      </c>
      <c r="Q112" s="109">
        <v>93496</v>
      </c>
      <c r="R112" s="109">
        <v>89198</v>
      </c>
      <c r="S112" s="109">
        <v>82417</v>
      </c>
      <c r="T112" s="109">
        <v>86023</v>
      </c>
      <c r="U112" s="109">
        <f t="shared" si="17"/>
        <v>1030000</v>
      </c>
      <c r="W112" s="97">
        <f t="shared" si="11"/>
        <v>291701</v>
      </c>
    </row>
    <row r="113" spans="1:23" outlineLevel="2">
      <c r="A113" s="106" t="s">
        <v>216</v>
      </c>
      <c r="B113" s="106" t="s">
        <v>213</v>
      </c>
      <c r="C113" s="106" t="s">
        <v>1122</v>
      </c>
      <c r="D113" s="107" t="s">
        <v>3557</v>
      </c>
      <c r="E113" s="108">
        <v>3057</v>
      </c>
      <c r="F113" s="106" t="s">
        <v>3434</v>
      </c>
      <c r="G113" s="106" t="s">
        <v>3557</v>
      </c>
      <c r="H113" s="106" t="s">
        <v>561</v>
      </c>
      <c r="I113" s="109">
        <v>0</v>
      </c>
      <c r="J113" s="109">
        <v>0</v>
      </c>
      <c r="K113" s="109">
        <v>0</v>
      </c>
      <c r="L113" s="109">
        <v>0</v>
      </c>
      <c r="M113" s="109">
        <v>0</v>
      </c>
      <c r="N113" s="109">
        <v>0</v>
      </c>
      <c r="O113" s="109">
        <v>0</v>
      </c>
      <c r="P113" s="109">
        <v>0</v>
      </c>
      <c r="Q113" s="109">
        <v>0</v>
      </c>
      <c r="R113" s="109">
        <v>0</v>
      </c>
      <c r="S113" s="109">
        <v>0</v>
      </c>
      <c r="T113" s="109">
        <v>0</v>
      </c>
      <c r="U113" s="109">
        <f t="shared" si="17"/>
        <v>0</v>
      </c>
      <c r="W113" s="97">
        <f t="shared" si="11"/>
        <v>0</v>
      </c>
    </row>
    <row r="114" spans="1:23" outlineLevel="1">
      <c r="A114" s="106"/>
      <c r="B114" s="106"/>
      <c r="C114" s="110" t="s">
        <v>3459</v>
      </c>
      <c r="D114" s="107"/>
      <c r="E114" s="108"/>
      <c r="F114" s="106"/>
      <c r="G114" s="106"/>
      <c r="H114" s="106"/>
      <c r="I114" s="111">
        <f t="shared" ref="I114:U114" si="20">SUBTOTAL(9,I99:I113)</f>
        <v>2494569.6159999999</v>
      </c>
      <c r="J114" s="111">
        <f t="shared" si="20"/>
        <v>2172493.1680000001</v>
      </c>
      <c r="K114" s="111">
        <f t="shared" si="20"/>
        <v>2463593.3200000003</v>
      </c>
      <c r="L114" s="111">
        <f t="shared" si="20"/>
        <v>2876427.6159999999</v>
      </c>
      <c r="M114" s="111">
        <f t="shared" si="20"/>
        <v>3310178.1680000001</v>
      </c>
      <c r="N114" s="111">
        <f t="shared" si="20"/>
        <v>3439402.3200000003</v>
      </c>
      <c r="O114" s="111">
        <f t="shared" si="20"/>
        <v>3557028.6159999999</v>
      </c>
      <c r="P114" s="111">
        <f t="shared" si="20"/>
        <v>3611355.1680000001</v>
      </c>
      <c r="Q114" s="111">
        <f t="shared" si="20"/>
        <v>3626719.3200000003</v>
      </c>
      <c r="R114" s="111">
        <f t="shared" si="20"/>
        <v>3691312.6159999999</v>
      </c>
      <c r="S114" s="111">
        <f t="shared" si="20"/>
        <v>2833327.1680000001</v>
      </c>
      <c r="T114" s="111">
        <f t="shared" si="20"/>
        <v>4436527.7439999999</v>
      </c>
      <c r="U114" s="111">
        <f t="shared" si="20"/>
        <v>38512934.840000004</v>
      </c>
      <c r="W114" s="97">
        <f t="shared" si="11"/>
        <v>10007083.720000001</v>
      </c>
    </row>
    <row r="115" spans="1:23" outlineLevel="2">
      <c r="A115" s="106" t="s">
        <v>216</v>
      </c>
      <c r="B115" s="106" t="s">
        <v>213</v>
      </c>
      <c r="C115" s="106" t="s">
        <v>596</v>
      </c>
      <c r="D115" s="107" t="s">
        <v>3558</v>
      </c>
      <c r="E115" s="108">
        <v>3117</v>
      </c>
      <c r="F115" s="106" t="s">
        <v>3434</v>
      </c>
      <c r="G115" s="106" t="s">
        <v>1799</v>
      </c>
      <c r="H115" s="106" t="s">
        <v>35</v>
      </c>
      <c r="I115" s="109">
        <v>31842</v>
      </c>
      <c r="J115" s="109">
        <v>26106</v>
      </c>
      <c r="K115" s="109">
        <v>27207</v>
      </c>
      <c r="L115" s="109">
        <v>29877</v>
      </c>
      <c r="M115" s="109">
        <v>34453</v>
      </c>
      <c r="N115" s="109">
        <v>33317</v>
      </c>
      <c r="O115" s="109">
        <v>37953</v>
      </c>
      <c r="P115" s="109">
        <v>34696</v>
      </c>
      <c r="Q115" s="109">
        <v>35106</v>
      </c>
      <c r="R115" s="109">
        <v>36268</v>
      </c>
      <c r="S115" s="109">
        <v>30441</v>
      </c>
      <c r="T115" s="109">
        <v>42734</v>
      </c>
      <c r="U115" s="109">
        <f>SUM(I115:T115)</f>
        <v>400000</v>
      </c>
      <c r="W115" s="97">
        <f t="shared" si="11"/>
        <v>115032</v>
      </c>
    </row>
    <row r="116" spans="1:23" outlineLevel="1">
      <c r="A116" s="106"/>
      <c r="B116" s="106"/>
      <c r="C116" s="113" t="s">
        <v>3460</v>
      </c>
      <c r="D116" s="107"/>
      <c r="E116" s="108"/>
      <c r="F116" s="106"/>
      <c r="G116" s="106"/>
      <c r="H116" s="106"/>
      <c r="I116" s="111">
        <f t="shared" ref="I116:U116" si="21">SUBTOTAL(9,I115:I115)</f>
        <v>31842</v>
      </c>
      <c r="J116" s="111">
        <f t="shared" si="21"/>
        <v>26106</v>
      </c>
      <c r="K116" s="111">
        <f t="shared" si="21"/>
        <v>27207</v>
      </c>
      <c r="L116" s="111">
        <f t="shared" si="21"/>
        <v>29877</v>
      </c>
      <c r="M116" s="111">
        <f t="shared" si="21"/>
        <v>34453</v>
      </c>
      <c r="N116" s="111">
        <f t="shared" si="21"/>
        <v>33317</v>
      </c>
      <c r="O116" s="111">
        <f t="shared" si="21"/>
        <v>37953</v>
      </c>
      <c r="P116" s="111">
        <f t="shared" si="21"/>
        <v>34696</v>
      </c>
      <c r="Q116" s="111">
        <f t="shared" si="21"/>
        <v>35106</v>
      </c>
      <c r="R116" s="111">
        <f t="shared" si="21"/>
        <v>36268</v>
      </c>
      <c r="S116" s="111">
        <f t="shared" si="21"/>
        <v>30441</v>
      </c>
      <c r="T116" s="111">
        <f t="shared" si="21"/>
        <v>42734</v>
      </c>
      <c r="U116" s="111">
        <f t="shared" si="21"/>
        <v>400000</v>
      </c>
      <c r="W116" s="97">
        <f t="shared" si="11"/>
        <v>115032</v>
      </c>
    </row>
    <row r="117" spans="1:23" outlineLevel="2">
      <c r="A117" s="106" t="s">
        <v>216</v>
      </c>
      <c r="B117" s="106" t="s">
        <v>213</v>
      </c>
      <c r="C117" s="106" t="s">
        <v>53</v>
      </c>
      <c r="D117" s="107" t="s">
        <v>3559</v>
      </c>
      <c r="E117" s="108">
        <v>3301</v>
      </c>
      <c r="F117" s="106" t="s">
        <v>3434</v>
      </c>
      <c r="G117" s="106" t="s">
        <v>3560</v>
      </c>
      <c r="H117" s="106" t="s">
        <v>592</v>
      </c>
      <c r="I117" s="109">
        <v>0</v>
      </c>
      <c r="J117" s="109">
        <v>0</v>
      </c>
      <c r="K117" s="109">
        <v>0</v>
      </c>
      <c r="L117" s="109">
        <v>0</v>
      </c>
      <c r="M117" s="109">
        <v>0</v>
      </c>
      <c r="N117" s="109">
        <v>0</v>
      </c>
      <c r="O117" s="109">
        <v>0</v>
      </c>
      <c r="P117" s="109">
        <v>0</v>
      </c>
      <c r="Q117" s="109">
        <v>0</v>
      </c>
      <c r="R117" s="109">
        <v>0</v>
      </c>
      <c r="S117" s="109">
        <v>0</v>
      </c>
      <c r="T117" s="109">
        <v>0</v>
      </c>
      <c r="U117" s="109">
        <f>SUM(I117:T117)</f>
        <v>0</v>
      </c>
      <c r="W117" s="97">
        <f t="shared" si="11"/>
        <v>0</v>
      </c>
    </row>
    <row r="118" spans="1:23" outlineLevel="2">
      <c r="A118" s="106" t="s">
        <v>216</v>
      </c>
      <c r="B118" s="106" t="s">
        <v>213</v>
      </c>
      <c r="C118" s="106" t="s">
        <v>53</v>
      </c>
      <c r="D118" s="107" t="s">
        <v>3561</v>
      </c>
      <c r="E118" s="108">
        <v>3305</v>
      </c>
      <c r="F118" s="106" t="s">
        <v>3434</v>
      </c>
      <c r="G118" s="106" t="s">
        <v>3562</v>
      </c>
      <c r="H118" s="106" t="s">
        <v>592</v>
      </c>
      <c r="I118" s="109">
        <v>0</v>
      </c>
      <c r="J118" s="109">
        <v>0</v>
      </c>
      <c r="K118" s="109">
        <v>0</v>
      </c>
      <c r="L118" s="109">
        <v>0</v>
      </c>
      <c r="M118" s="109">
        <v>0</v>
      </c>
      <c r="N118" s="109">
        <v>0</v>
      </c>
      <c r="O118" s="109">
        <v>0</v>
      </c>
      <c r="P118" s="109">
        <v>0</v>
      </c>
      <c r="Q118" s="109">
        <v>0</v>
      </c>
      <c r="R118" s="109">
        <v>999998</v>
      </c>
      <c r="S118" s="109">
        <v>0</v>
      </c>
      <c r="T118" s="109">
        <v>0</v>
      </c>
      <c r="U118" s="109">
        <f>SUM(I118:T118)</f>
        <v>999998</v>
      </c>
      <c r="W118" s="97">
        <f t="shared" si="11"/>
        <v>0</v>
      </c>
    </row>
    <row r="119" spans="1:23" outlineLevel="1">
      <c r="A119" s="106"/>
      <c r="B119" s="106"/>
      <c r="C119" s="113" t="s">
        <v>3497</v>
      </c>
      <c r="D119" s="107"/>
      <c r="E119" s="108"/>
      <c r="F119" s="106"/>
      <c r="G119" s="106"/>
      <c r="H119" s="106"/>
      <c r="I119" s="111">
        <f t="shared" ref="I119:U119" si="22">SUBTOTAL(9,I117:I118)</f>
        <v>0</v>
      </c>
      <c r="J119" s="111">
        <f t="shared" si="22"/>
        <v>0</v>
      </c>
      <c r="K119" s="111">
        <f t="shared" si="22"/>
        <v>0</v>
      </c>
      <c r="L119" s="111">
        <f t="shared" si="22"/>
        <v>0</v>
      </c>
      <c r="M119" s="111">
        <f t="shared" si="22"/>
        <v>0</v>
      </c>
      <c r="N119" s="111">
        <f t="shared" si="22"/>
        <v>0</v>
      </c>
      <c r="O119" s="111">
        <f t="shared" si="22"/>
        <v>0</v>
      </c>
      <c r="P119" s="111">
        <f t="shared" si="22"/>
        <v>0</v>
      </c>
      <c r="Q119" s="111">
        <f t="shared" si="22"/>
        <v>0</v>
      </c>
      <c r="R119" s="111">
        <f t="shared" si="22"/>
        <v>999998</v>
      </c>
      <c r="S119" s="111">
        <f t="shared" si="22"/>
        <v>0</v>
      </c>
      <c r="T119" s="111">
        <f t="shared" si="22"/>
        <v>0</v>
      </c>
      <c r="U119" s="111">
        <f t="shared" si="22"/>
        <v>999998</v>
      </c>
      <c r="W119" s="97">
        <f t="shared" si="11"/>
        <v>0</v>
      </c>
    </row>
    <row r="120" spans="1:23" outlineLevel="2">
      <c r="A120" s="106" t="s">
        <v>216</v>
      </c>
      <c r="B120" s="106" t="s">
        <v>213</v>
      </c>
      <c r="C120" s="106" t="s">
        <v>253</v>
      </c>
      <c r="D120" s="107" t="s">
        <v>3563</v>
      </c>
      <c r="E120" s="108">
        <v>3203</v>
      </c>
      <c r="F120" s="106" t="s">
        <v>3434</v>
      </c>
      <c r="G120" s="106" t="s">
        <v>3564</v>
      </c>
      <c r="H120" s="106" t="s">
        <v>592</v>
      </c>
      <c r="I120" s="109">
        <v>0</v>
      </c>
      <c r="J120" s="109">
        <v>0</v>
      </c>
      <c r="K120" s="109">
        <v>0</v>
      </c>
      <c r="L120" s="109">
        <v>0</v>
      </c>
      <c r="M120" s="109">
        <v>0</v>
      </c>
      <c r="N120" s="109">
        <v>0</v>
      </c>
      <c r="O120" s="109">
        <v>0</v>
      </c>
      <c r="P120" s="109">
        <v>0</v>
      </c>
      <c r="Q120" s="109">
        <v>0</v>
      </c>
      <c r="R120" s="109">
        <v>0</v>
      </c>
      <c r="S120" s="109">
        <v>4999907</v>
      </c>
      <c r="T120" s="109">
        <v>0</v>
      </c>
      <c r="U120" s="109">
        <f>SUM(I120:T120)</f>
        <v>4999907</v>
      </c>
      <c r="W120" s="97">
        <f t="shared" si="11"/>
        <v>0</v>
      </c>
    </row>
    <row r="121" spans="1:23" outlineLevel="2">
      <c r="A121" s="106" t="s">
        <v>216</v>
      </c>
      <c r="B121" s="106" t="s">
        <v>213</v>
      </c>
      <c r="C121" s="106" t="s">
        <v>253</v>
      </c>
      <c r="D121" s="107" t="s">
        <v>3565</v>
      </c>
      <c r="E121" s="108">
        <v>3209</v>
      </c>
      <c r="F121" s="106" t="s">
        <v>3434</v>
      </c>
      <c r="G121" s="106" t="s">
        <v>3566</v>
      </c>
      <c r="H121" s="106" t="s">
        <v>1263</v>
      </c>
      <c r="I121" s="109">
        <v>0</v>
      </c>
      <c r="J121" s="109">
        <v>0</v>
      </c>
      <c r="K121" s="109">
        <v>0</v>
      </c>
      <c r="L121" s="109">
        <v>0</v>
      </c>
      <c r="M121" s="109">
        <v>0</v>
      </c>
      <c r="N121" s="109">
        <v>0</v>
      </c>
      <c r="O121" s="109">
        <v>0</v>
      </c>
      <c r="P121" s="109">
        <v>0</v>
      </c>
      <c r="Q121" s="109">
        <v>0</v>
      </c>
      <c r="R121" s="109">
        <v>0</v>
      </c>
      <c r="S121" s="109">
        <v>0</v>
      </c>
      <c r="T121" s="109">
        <v>0</v>
      </c>
      <c r="U121" s="109">
        <f>SUM(I121:T121)</f>
        <v>0</v>
      </c>
      <c r="W121" s="97">
        <f t="shared" si="11"/>
        <v>0</v>
      </c>
    </row>
    <row r="122" spans="1:23" outlineLevel="2">
      <c r="A122" s="106" t="s">
        <v>216</v>
      </c>
      <c r="B122" s="106" t="s">
        <v>213</v>
      </c>
      <c r="C122" s="106" t="s">
        <v>253</v>
      </c>
      <c r="D122" s="107" t="s">
        <v>3567</v>
      </c>
      <c r="E122" s="108">
        <v>3307</v>
      </c>
      <c r="F122" s="106" t="s">
        <v>3434</v>
      </c>
      <c r="G122" s="106" t="s">
        <v>3568</v>
      </c>
      <c r="H122" s="106" t="s">
        <v>592</v>
      </c>
      <c r="I122" s="109">
        <v>0</v>
      </c>
      <c r="J122" s="109">
        <v>0</v>
      </c>
      <c r="K122" s="109">
        <v>0</v>
      </c>
      <c r="L122" s="109">
        <v>0</v>
      </c>
      <c r="M122" s="109">
        <v>0</v>
      </c>
      <c r="N122" s="109">
        <v>0</v>
      </c>
      <c r="O122" s="109">
        <v>0</v>
      </c>
      <c r="P122" s="109">
        <v>0</v>
      </c>
      <c r="Q122" s="109">
        <v>0</v>
      </c>
      <c r="R122" s="109">
        <v>506294</v>
      </c>
      <c r="S122" s="109">
        <v>47096</v>
      </c>
      <c r="T122" s="109">
        <v>47095</v>
      </c>
      <c r="U122" s="109">
        <f>SUM(I122:T122)</f>
        <v>600485</v>
      </c>
      <c r="W122" s="97">
        <f t="shared" si="11"/>
        <v>0</v>
      </c>
    </row>
    <row r="123" spans="1:23" outlineLevel="1">
      <c r="A123" s="106"/>
      <c r="B123" s="106"/>
      <c r="C123" s="113" t="s">
        <v>3468</v>
      </c>
      <c r="D123" s="107"/>
      <c r="E123" s="108"/>
      <c r="F123" s="106"/>
      <c r="G123" s="106"/>
      <c r="H123" s="106"/>
      <c r="I123" s="111">
        <f t="shared" ref="I123:U123" si="23">SUBTOTAL(9,I120:I122)</f>
        <v>0</v>
      </c>
      <c r="J123" s="111">
        <f t="shared" si="23"/>
        <v>0</v>
      </c>
      <c r="K123" s="111">
        <f t="shared" si="23"/>
        <v>0</v>
      </c>
      <c r="L123" s="111">
        <f t="shared" si="23"/>
        <v>0</v>
      </c>
      <c r="M123" s="111">
        <f t="shared" si="23"/>
        <v>0</v>
      </c>
      <c r="N123" s="111">
        <f t="shared" si="23"/>
        <v>0</v>
      </c>
      <c r="O123" s="111">
        <f t="shared" si="23"/>
        <v>0</v>
      </c>
      <c r="P123" s="111">
        <f t="shared" si="23"/>
        <v>0</v>
      </c>
      <c r="Q123" s="111">
        <f t="shared" si="23"/>
        <v>0</v>
      </c>
      <c r="R123" s="111">
        <f t="shared" si="23"/>
        <v>506294</v>
      </c>
      <c r="S123" s="111">
        <f t="shared" si="23"/>
        <v>5047003</v>
      </c>
      <c r="T123" s="111">
        <f t="shared" si="23"/>
        <v>47095</v>
      </c>
      <c r="U123" s="111">
        <f t="shared" si="23"/>
        <v>5600392</v>
      </c>
      <c r="W123" s="97">
        <f t="shared" si="11"/>
        <v>0</v>
      </c>
    </row>
    <row r="124" spans="1:23" outlineLevel="2">
      <c r="A124" s="106" t="s">
        <v>216</v>
      </c>
      <c r="B124" s="106" t="s">
        <v>213</v>
      </c>
      <c r="C124" s="106" t="s">
        <v>28</v>
      </c>
      <c r="D124" s="107" t="s">
        <v>3569</v>
      </c>
      <c r="E124" s="108">
        <v>3237</v>
      </c>
      <c r="F124" s="106" t="s">
        <v>3434</v>
      </c>
      <c r="G124" s="106" t="s">
        <v>3570</v>
      </c>
      <c r="H124" s="106" t="s">
        <v>592</v>
      </c>
      <c r="I124" s="109">
        <v>0</v>
      </c>
      <c r="J124" s="109">
        <v>0</v>
      </c>
      <c r="K124" s="109">
        <v>0</v>
      </c>
      <c r="L124" s="109">
        <v>0</v>
      </c>
      <c r="M124" s="109">
        <v>0</v>
      </c>
      <c r="N124" s="109">
        <v>0</v>
      </c>
      <c r="O124" s="109">
        <v>0</v>
      </c>
      <c r="P124" s="109">
        <v>0</v>
      </c>
      <c r="Q124" s="109">
        <v>0</v>
      </c>
      <c r="R124" s="109">
        <v>0</v>
      </c>
      <c r="S124" s="109">
        <v>0</v>
      </c>
      <c r="T124" s="109">
        <v>0</v>
      </c>
      <c r="U124" s="109">
        <f>SUM(I124:T124)</f>
        <v>0</v>
      </c>
      <c r="W124" s="97">
        <f t="shared" si="11"/>
        <v>0</v>
      </c>
    </row>
    <row r="125" spans="1:23" outlineLevel="2">
      <c r="A125" s="106" t="s">
        <v>216</v>
      </c>
      <c r="B125" s="106" t="s">
        <v>213</v>
      </c>
      <c r="C125" s="106" t="s">
        <v>28</v>
      </c>
      <c r="D125" s="107" t="s">
        <v>3571</v>
      </c>
      <c r="E125" s="108">
        <v>3306</v>
      </c>
      <c r="F125" s="106" t="s">
        <v>3434</v>
      </c>
      <c r="G125" s="106" t="s">
        <v>3572</v>
      </c>
      <c r="H125" s="106" t="s">
        <v>592</v>
      </c>
      <c r="I125" s="109">
        <v>0</v>
      </c>
      <c r="J125" s="109">
        <v>0</v>
      </c>
      <c r="K125" s="109">
        <v>0</v>
      </c>
      <c r="L125" s="109">
        <v>0</v>
      </c>
      <c r="M125" s="109">
        <v>0</v>
      </c>
      <c r="N125" s="109">
        <v>0</v>
      </c>
      <c r="O125" s="109">
        <v>0</v>
      </c>
      <c r="P125" s="109">
        <v>0</v>
      </c>
      <c r="Q125" s="109">
        <v>0</v>
      </c>
      <c r="R125" s="109">
        <v>2955130</v>
      </c>
      <c r="S125" s="109">
        <v>274890</v>
      </c>
      <c r="T125" s="109">
        <v>274891</v>
      </c>
      <c r="U125" s="109">
        <f>SUM(I125:T125)</f>
        <v>3504911</v>
      </c>
      <c r="W125" s="97">
        <f t="shared" si="11"/>
        <v>0</v>
      </c>
    </row>
    <row r="126" spans="1:23" outlineLevel="1">
      <c r="A126" s="106"/>
      <c r="B126" s="106"/>
      <c r="C126" s="113" t="s">
        <v>3461</v>
      </c>
      <c r="D126" s="107"/>
      <c r="E126" s="108"/>
      <c r="F126" s="106"/>
      <c r="G126" s="106"/>
      <c r="H126" s="106"/>
      <c r="I126" s="111">
        <f t="shared" ref="I126:U126" si="24">SUBTOTAL(9,I124:I125)</f>
        <v>0</v>
      </c>
      <c r="J126" s="111">
        <f t="shared" si="24"/>
        <v>0</v>
      </c>
      <c r="K126" s="111">
        <f t="shared" si="24"/>
        <v>0</v>
      </c>
      <c r="L126" s="111">
        <f t="shared" si="24"/>
        <v>0</v>
      </c>
      <c r="M126" s="111">
        <f t="shared" si="24"/>
        <v>0</v>
      </c>
      <c r="N126" s="111">
        <f t="shared" si="24"/>
        <v>0</v>
      </c>
      <c r="O126" s="111">
        <f t="shared" si="24"/>
        <v>0</v>
      </c>
      <c r="P126" s="111">
        <f t="shared" si="24"/>
        <v>0</v>
      </c>
      <c r="Q126" s="111">
        <f t="shared" si="24"/>
        <v>0</v>
      </c>
      <c r="R126" s="111">
        <f t="shared" si="24"/>
        <v>2955130</v>
      </c>
      <c r="S126" s="111">
        <f t="shared" si="24"/>
        <v>274890</v>
      </c>
      <c r="T126" s="111">
        <f t="shared" si="24"/>
        <v>274891</v>
      </c>
      <c r="U126" s="111">
        <f t="shared" si="24"/>
        <v>3504911</v>
      </c>
      <c r="W126" s="97">
        <f t="shared" si="11"/>
        <v>0</v>
      </c>
    </row>
    <row r="127" spans="1:23">
      <c r="A127" s="106"/>
      <c r="B127" s="106"/>
      <c r="C127" s="113" t="s">
        <v>3366</v>
      </c>
      <c r="D127" s="107"/>
      <c r="E127" s="108"/>
      <c r="F127" s="106"/>
      <c r="G127" s="106"/>
      <c r="H127" s="106"/>
      <c r="I127" s="111">
        <f t="shared" ref="I127:U127" si="25">SUBTOTAL(9,I99:I125)</f>
        <v>2526411.6159999999</v>
      </c>
      <c r="J127" s="111">
        <f t="shared" si="25"/>
        <v>2198599.1680000001</v>
      </c>
      <c r="K127" s="111">
        <f t="shared" si="25"/>
        <v>2490800.3200000003</v>
      </c>
      <c r="L127" s="111">
        <f t="shared" si="25"/>
        <v>2906304.6159999999</v>
      </c>
      <c r="M127" s="111">
        <f t="shared" si="25"/>
        <v>3344631.1680000001</v>
      </c>
      <c r="N127" s="111">
        <f t="shared" si="25"/>
        <v>3472719.3200000003</v>
      </c>
      <c r="O127" s="111">
        <f t="shared" si="25"/>
        <v>3594981.6159999999</v>
      </c>
      <c r="P127" s="111">
        <f t="shared" si="25"/>
        <v>3646051.1680000001</v>
      </c>
      <c r="Q127" s="111">
        <f t="shared" si="25"/>
        <v>3661825.3200000003</v>
      </c>
      <c r="R127" s="111">
        <f t="shared" si="25"/>
        <v>8189002.6160000004</v>
      </c>
      <c r="S127" s="111">
        <f t="shared" si="25"/>
        <v>8185661.1679999996</v>
      </c>
      <c r="T127" s="111">
        <f t="shared" si="25"/>
        <v>4801247.7439999999</v>
      </c>
      <c r="U127" s="111">
        <f t="shared" si="25"/>
        <v>49018235.840000004</v>
      </c>
      <c r="W127" s="97">
        <f t="shared" si="11"/>
        <v>10122115.720000001</v>
      </c>
    </row>
    <row r="128" spans="1:23" outlineLevel="1">
      <c r="A128" s="106"/>
      <c r="B128" s="106"/>
      <c r="C128" s="106"/>
      <c r="D128" s="107"/>
      <c r="E128" s="108"/>
      <c r="F128" s="106"/>
      <c r="G128" s="106"/>
      <c r="H128" s="106"/>
      <c r="I128" s="109"/>
      <c r="J128" s="109"/>
      <c r="K128" s="109"/>
      <c r="L128" s="109"/>
      <c r="M128" s="109"/>
      <c r="N128" s="109"/>
      <c r="O128" s="109"/>
      <c r="P128" s="109"/>
      <c r="Q128" s="109"/>
      <c r="R128" s="109"/>
      <c r="S128" s="109"/>
      <c r="T128" s="109"/>
      <c r="U128" s="109"/>
      <c r="W128" s="97">
        <f t="shared" si="11"/>
        <v>0</v>
      </c>
    </row>
    <row r="129" spans="1:23" outlineLevel="2">
      <c r="A129" s="106" t="s">
        <v>2388</v>
      </c>
      <c r="B129" s="106" t="s">
        <v>213</v>
      </c>
      <c r="C129" s="106" t="s">
        <v>1122</v>
      </c>
      <c r="D129" s="107" t="s">
        <v>2387</v>
      </c>
      <c r="E129" s="108">
        <v>7201</v>
      </c>
      <c r="F129" s="106" t="s">
        <v>3417</v>
      </c>
      <c r="G129" s="106" t="s">
        <v>2387</v>
      </c>
      <c r="H129" s="106" t="s">
        <v>561</v>
      </c>
      <c r="I129" s="109">
        <v>53333</v>
      </c>
      <c r="J129" s="109">
        <v>26666</v>
      </c>
      <c r="K129" s="109">
        <v>115000</v>
      </c>
      <c r="L129" s="109">
        <v>36667</v>
      </c>
      <c r="M129" s="109">
        <v>111667</v>
      </c>
      <c r="N129" s="109">
        <v>377766</v>
      </c>
      <c r="O129" s="109">
        <v>324100</v>
      </c>
      <c r="P129" s="109">
        <v>231100</v>
      </c>
      <c r="Q129" s="109">
        <v>3334</v>
      </c>
      <c r="R129" s="109">
        <v>36667</v>
      </c>
      <c r="S129" s="109">
        <v>36667</v>
      </c>
      <c r="T129" s="109">
        <v>3333</v>
      </c>
      <c r="U129" s="109">
        <f>SUM(I129:T129)</f>
        <v>1356300</v>
      </c>
      <c r="W129" s="97">
        <f t="shared" si="11"/>
        <v>231666</v>
      </c>
    </row>
    <row r="130" spans="1:23" outlineLevel="1">
      <c r="A130" s="113" t="s">
        <v>3449</v>
      </c>
      <c r="B130" s="106"/>
      <c r="C130" s="106"/>
      <c r="D130" s="107"/>
      <c r="E130" s="108"/>
      <c r="F130" s="106"/>
      <c r="G130" s="106"/>
      <c r="H130" s="106"/>
      <c r="I130" s="111">
        <f t="shared" ref="I130:U130" si="26">SUBTOTAL(9,I129:I129)</f>
        <v>53333</v>
      </c>
      <c r="J130" s="111">
        <f t="shared" si="26"/>
        <v>26666</v>
      </c>
      <c r="K130" s="111">
        <f t="shared" si="26"/>
        <v>115000</v>
      </c>
      <c r="L130" s="111">
        <f t="shared" si="26"/>
        <v>36667</v>
      </c>
      <c r="M130" s="111">
        <f t="shared" si="26"/>
        <v>111667</v>
      </c>
      <c r="N130" s="111">
        <f t="shared" si="26"/>
        <v>377766</v>
      </c>
      <c r="O130" s="111">
        <f t="shared" si="26"/>
        <v>324100</v>
      </c>
      <c r="P130" s="111">
        <f t="shared" si="26"/>
        <v>231100</v>
      </c>
      <c r="Q130" s="111">
        <f t="shared" si="26"/>
        <v>3334</v>
      </c>
      <c r="R130" s="111">
        <f t="shared" si="26"/>
        <v>36667</v>
      </c>
      <c r="S130" s="111">
        <f t="shared" si="26"/>
        <v>36667</v>
      </c>
      <c r="T130" s="111">
        <f t="shared" si="26"/>
        <v>3333</v>
      </c>
      <c r="U130" s="111">
        <f t="shared" si="26"/>
        <v>1356300</v>
      </c>
      <c r="W130" s="97">
        <f t="shared" si="11"/>
        <v>231666</v>
      </c>
    </row>
    <row r="131" spans="1:23">
      <c r="A131" s="106"/>
      <c r="B131" s="106"/>
      <c r="C131" s="106"/>
      <c r="D131" s="107"/>
      <c r="E131" s="108"/>
      <c r="F131" s="106"/>
      <c r="G131" s="106"/>
      <c r="H131" s="106"/>
      <c r="I131" s="109"/>
      <c r="J131" s="109"/>
      <c r="K131" s="109"/>
      <c r="L131" s="109"/>
      <c r="M131" s="109"/>
      <c r="N131" s="109"/>
      <c r="O131" s="109"/>
      <c r="P131" s="109"/>
      <c r="Q131" s="109"/>
      <c r="R131" s="109"/>
      <c r="S131" s="109"/>
      <c r="T131" s="109"/>
      <c r="U131" s="109"/>
      <c r="W131" s="97">
        <f t="shared" si="11"/>
        <v>0</v>
      </c>
    </row>
    <row r="132" spans="1:23">
      <c r="A132" s="106" t="s">
        <v>1119</v>
      </c>
      <c r="B132" s="106" t="s">
        <v>1131</v>
      </c>
      <c r="C132" s="106" t="s">
        <v>1122</v>
      </c>
      <c r="D132" s="107" t="s">
        <v>3450</v>
      </c>
      <c r="E132" s="108">
        <v>2277</v>
      </c>
      <c r="F132" s="106" t="s">
        <v>3385</v>
      </c>
      <c r="G132" s="106" t="s">
        <v>1118</v>
      </c>
      <c r="H132" s="106" t="s">
        <v>561</v>
      </c>
      <c r="I132" s="109">
        <v>84999</v>
      </c>
      <c r="J132" s="109">
        <v>84999</v>
      </c>
      <c r="K132" s="109">
        <v>85000</v>
      </c>
      <c r="L132" s="109">
        <v>84999</v>
      </c>
      <c r="M132" s="109">
        <v>84999</v>
      </c>
      <c r="N132" s="109">
        <v>85000</v>
      </c>
      <c r="O132" s="109">
        <v>84999</v>
      </c>
      <c r="P132" s="109">
        <v>84999</v>
      </c>
      <c r="Q132" s="109">
        <v>85000</v>
      </c>
      <c r="R132" s="109">
        <v>84999</v>
      </c>
      <c r="S132" s="109">
        <v>84999</v>
      </c>
      <c r="T132" s="109">
        <v>85007</v>
      </c>
      <c r="U132" s="109">
        <f t="shared" ref="U132:U144" si="27">SUM(I132:T132)</f>
        <v>1019999</v>
      </c>
      <c r="W132" s="97">
        <f t="shared" si="11"/>
        <v>339997</v>
      </c>
    </row>
    <row r="133" spans="1:23" outlineLevel="2">
      <c r="A133" s="106" t="s">
        <v>1119</v>
      </c>
      <c r="B133" s="106" t="s">
        <v>1131</v>
      </c>
      <c r="C133" s="106" t="s">
        <v>1122</v>
      </c>
      <c r="D133" s="107" t="s">
        <v>3453</v>
      </c>
      <c r="E133" s="108">
        <v>5014</v>
      </c>
      <c r="F133" s="106" t="s">
        <v>3452</v>
      </c>
      <c r="G133" s="106" t="s">
        <v>2084</v>
      </c>
      <c r="H133" s="106" t="s">
        <v>561</v>
      </c>
      <c r="I133" s="109">
        <v>0</v>
      </c>
      <c r="J133" s="109">
        <v>0</v>
      </c>
      <c r="K133" s="109">
        <v>950000</v>
      </c>
      <c r="L133" s="109">
        <v>0</v>
      </c>
      <c r="M133" s="109">
        <v>0</v>
      </c>
      <c r="N133" s="109">
        <v>950000</v>
      </c>
      <c r="O133" s="109">
        <v>0</v>
      </c>
      <c r="P133" s="109">
        <v>0</v>
      </c>
      <c r="Q133" s="109">
        <v>950000</v>
      </c>
      <c r="R133" s="109">
        <v>0</v>
      </c>
      <c r="S133" s="109">
        <v>0</v>
      </c>
      <c r="T133" s="109">
        <v>950000</v>
      </c>
      <c r="U133" s="109">
        <f t="shared" si="27"/>
        <v>3800000</v>
      </c>
      <c r="W133" s="97">
        <f t="shared" si="11"/>
        <v>950000</v>
      </c>
    </row>
    <row r="134" spans="1:23" outlineLevel="2">
      <c r="A134" s="106" t="s">
        <v>1119</v>
      </c>
      <c r="B134" s="106" t="s">
        <v>1131</v>
      </c>
      <c r="C134" s="106" t="s">
        <v>1122</v>
      </c>
      <c r="D134" s="107" t="s">
        <v>3462</v>
      </c>
      <c r="E134" s="108">
        <v>5121</v>
      </c>
      <c r="F134" s="106" t="s">
        <v>3452</v>
      </c>
      <c r="G134" s="106" t="s">
        <v>2109</v>
      </c>
      <c r="H134" s="106" t="s">
        <v>592</v>
      </c>
      <c r="I134" s="109">
        <v>0</v>
      </c>
      <c r="J134" s="109">
        <v>0</v>
      </c>
      <c r="K134" s="109">
        <v>590670</v>
      </c>
      <c r="L134" s="109">
        <v>0</v>
      </c>
      <c r="M134" s="109">
        <v>0</v>
      </c>
      <c r="N134" s="109">
        <v>590670</v>
      </c>
      <c r="O134" s="109">
        <v>0</v>
      </c>
      <c r="P134" s="109">
        <v>0</v>
      </c>
      <c r="Q134" s="109">
        <v>590670</v>
      </c>
      <c r="R134" s="109">
        <v>0</v>
      </c>
      <c r="S134" s="109">
        <v>0</v>
      </c>
      <c r="T134" s="109">
        <v>590670</v>
      </c>
      <c r="U134" s="109">
        <f t="shared" si="27"/>
        <v>2362680</v>
      </c>
      <c r="W134" s="97">
        <f t="shared" si="11"/>
        <v>590670</v>
      </c>
    </row>
    <row r="135" spans="1:23" outlineLevel="2">
      <c r="A135" s="106" t="s">
        <v>1119</v>
      </c>
      <c r="B135" s="106" t="s">
        <v>1131</v>
      </c>
      <c r="C135" s="106" t="s">
        <v>1122</v>
      </c>
      <c r="D135" s="107" t="s">
        <v>3573</v>
      </c>
      <c r="E135" s="108">
        <v>5146</v>
      </c>
      <c r="F135" s="106" t="s">
        <v>3452</v>
      </c>
      <c r="G135" s="106" t="s">
        <v>3574</v>
      </c>
      <c r="H135" s="106" t="s">
        <v>592</v>
      </c>
      <c r="I135" s="109">
        <v>0</v>
      </c>
      <c r="J135" s="109">
        <v>0</v>
      </c>
      <c r="K135" s="109">
        <v>0</v>
      </c>
      <c r="L135" s="109">
        <v>0</v>
      </c>
      <c r="M135" s="109">
        <v>0</v>
      </c>
      <c r="N135" s="109">
        <v>0</v>
      </c>
      <c r="O135" s="109">
        <v>0</v>
      </c>
      <c r="P135" s="109">
        <v>0</v>
      </c>
      <c r="Q135" s="109">
        <v>0</v>
      </c>
      <c r="R135" s="109">
        <v>0</v>
      </c>
      <c r="S135" s="109">
        <v>0</v>
      </c>
      <c r="T135" s="109">
        <v>0</v>
      </c>
      <c r="U135" s="109">
        <f t="shared" si="27"/>
        <v>0</v>
      </c>
      <c r="W135" s="97">
        <f t="shared" si="11"/>
        <v>0</v>
      </c>
    </row>
    <row r="136" spans="1:23" outlineLevel="2">
      <c r="A136" s="106" t="s">
        <v>1119</v>
      </c>
      <c r="B136" s="106" t="s">
        <v>1131</v>
      </c>
      <c r="C136" s="106" t="s">
        <v>1122</v>
      </c>
      <c r="D136" s="107" t="s">
        <v>3454</v>
      </c>
      <c r="E136" s="108">
        <v>7001</v>
      </c>
      <c r="F136" s="106" t="s">
        <v>3417</v>
      </c>
      <c r="G136" s="106" t="s">
        <v>2296</v>
      </c>
      <c r="H136" s="106" t="s">
        <v>561</v>
      </c>
      <c r="I136" s="109">
        <v>289245</v>
      </c>
      <c r="J136" s="109">
        <v>282705</v>
      </c>
      <c r="K136" s="109">
        <v>281680</v>
      </c>
      <c r="L136" s="109">
        <v>282437</v>
      </c>
      <c r="M136" s="109">
        <v>283087</v>
      </c>
      <c r="N136" s="109">
        <v>281795</v>
      </c>
      <c r="O136" s="109">
        <v>289361</v>
      </c>
      <c r="P136" s="109">
        <v>281080</v>
      </c>
      <c r="Q136" s="109">
        <v>281550</v>
      </c>
      <c r="R136" s="109">
        <v>282873</v>
      </c>
      <c r="S136" s="109">
        <v>283081</v>
      </c>
      <c r="T136" s="109">
        <v>281106</v>
      </c>
      <c r="U136" s="109">
        <f t="shared" si="27"/>
        <v>3400000</v>
      </c>
      <c r="W136" s="97">
        <f t="shared" si="11"/>
        <v>1136067</v>
      </c>
    </row>
    <row r="137" spans="1:23" outlineLevel="2">
      <c r="A137" s="106" t="s">
        <v>1119</v>
      </c>
      <c r="B137" s="106" t="s">
        <v>1131</v>
      </c>
      <c r="C137" s="106" t="s">
        <v>1122</v>
      </c>
      <c r="D137" s="107" t="s">
        <v>3455</v>
      </c>
      <c r="E137" s="108">
        <v>7002</v>
      </c>
      <c r="F137" s="106" t="s">
        <v>3417</v>
      </c>
      <c r="G137" s="106" t="s">
        <v>3575</v>
      </c>
      <c r="H137" s="106" t="s">
        <v>592</v>
      </c>
      <c r="I137" s="109">
        <v>0</v>
      </c>
      <c r="J137" s="109">
        <v>0</v>
      </c>
      <c r="K137" s="109">
        <v>0</v>
      </c>
      <c r="L137" s="109">
        <v>0</v>
      </c>
      <c r="M137" s="109">
        <v>0</v>
      </c>
      <c r="N137" s="109">
        <v>0</v>
      </c>
      <c r="O137" s="109">
        <v>0</v>
      </c>
      <c r="P137" s="109">
        <v>0</v>
      </c>
      <c r="Q137" s="109">
        <v>0</v>
      </c>
      <c r="R137" s="109">
        <v>0</v>
      </c>
      <c r="S137" s="109">
        <v>0</v>
      </c>
      <c r="T137" s="109">
        <v>0</v>
      </c>
      <c r="U137" s="109">
        <f t="shared" si="27"/>
        <v>0</v>
      </c>
      <c r="W137" s="97">
        <f t="shared" si="11"/>
        <v>0</v>
      </c>
    </row>
    <row r="138" spans="1:23" outlineLevel="2">
      <c r="A138" s="106" t="s">
        <v>1119</v>
      </c>
      <c r="B138" s="106" t="s">
        <v>1131</v>
      </c>
      <c r="C138" s="106" t="s">
        <v>1122</v>
      </c>
      <c r="D138" s="107" t="s">
        <v>3454</v>
      </c>
      <c r="E138" s="108">
        <v>7003</v>
      </c>
      <c r="F138" s="106" t="s">
        <v>3417</v>
      </c>
      <c r="G138" s="106" t="s">
        <v>2323</v>
      </c>
      <c r="H138" s="106" t="s">
        <v>561</v>
      </c>
      <c r="I138" s="109">
        <v>101189</v>
      </c>
      <c r="J138" s="109">
        <v>99862</v>
      </c>
      <c r="K138" s="109">
        <v>99734</v>
      </c>
      <c r="L138" s="109">
        <v>99846</v>
      </c>
      <c r="M138" s="109">
        <v>99940</v>
      </c>
      <c r="N138" s="109">
        <v>99678</v>
      </c>
      <c r="O138" s="109">
        <v>101213</v>
      </c>
      <c r="P138" s="109">
        <v>99533</v>
      </c>
      <c r="Q138" s="109">
        <v>99629</v>
      </c>
      <c r="R138" s="109">
        <v>99896</v>
      </c>
      <c r="S138" s="109">
        <v>99939</v>
      </c>
      <c r="T138" s="109">
        <v>99541</v>
      </c>
      <c r="U138" s="109">
        <f t="shared" si="27"/>
        <v>1200000</v>
      </c>
      <c r="W138" s="97">
        <f t="shared" si="11"/>
        <v>400631</v>
      </c>
    </row>
    <row r="139" spans="1:23" outlineLevel="2">
      <c r="A139" s="106" t="s">
        <v>1119</v>
      </c>
      <c r="B139" s="106" t="s">
        <v>1131</v>
      </c>
      <c r="C139" s="106" t="s">
        <v>1122</v>
      </c>
      <c r="D139" s="107" t="s">
        <v>3455</v>
      </c>
      <c r="E139" s="108">
        <v>7005</v>
      </c>
      <c r="F139" s="106" t="s">
        <v>3417</v>
      </c>
      <c r="G139" s="106" t="s">
        <v>2329</v>
      </c>
      <c r="H139" s="106" t="s">
        <v>561</v>
      </c>
      <c r="I139" s="109">
        <v>54027</v>
      </c>
      <c r="J139" s="109">
        <v>54027</v>
      </c>
      <c r="K139" s="109">
        <v>54028</v>
      </c>
      <c r="L139" s="109">
        <v>54027</v>
      </c>
      <c r="M139" s="109">
        <v>54027</v>
      </c>
      <c r="N139" s="109">
        <v>54028</v>
      </c>
      <c r="O139" s="109">
        <v>54027</v>
      </c>
      <c r="P139" s="109">
        <v>54027</v>
      </c>
      <c r="Q139" s="109">
        <v>54028</v>
      </c>
      <c r="R139" s="109">
        <v>54027</v>
      </c>
      <c r="S139" s="109">
        <v>54027</v>
      </c>
      <c r="T139" s="109">
        <v>54025</v>
      </c>
      <c r="U139" s="109">
        <f t="shared" si="27"/>
        <v>648325</v>
      </c>
      <c r="W139" s="97">
        <f t="shared" si="11"/>
        <v>216109</v>
      </c>
    </row>
    <row r="140" spans="1:23" outlineLevel="2">
      <c r="A140" s="106" t="s">
        <v>1119</v>
      </c>
      <c r="B140" s="106" t="s">
        <v>1131</v>
      </c>
      <c r="C140" s="106" t="s">
        <v>1122</v>
      </c>
      <c r="D140" s="107" t="s">
        <v>3455</v>
      </c>
      <c r="E140" s="108">
        <v>7006</v>
      </c>
      <c r="F140" s="106" t="s">
        <v>3417</v>
      </c>
      <c r="G140" s="106" t="s">
        <v>2335</v>
      </c>
      <c r="H140" s="106" t="s">
        <v>561</v>
      </c>
      <c r="I140" s="109">
        <v>283334</v>
      </c>
      <c r="J140" s="109">
        <v>283334</v>
      </c>
      <c r="K140" s="109">
        <v>283332</v>
      </c>
      <c r="L140" s="109">
        <v>0</v>
      </c>
      <c r="M140" s="109">
        <v>0</v>
      </c>
      <c r="N140" s="109">
        <v>0</v>
      </c>
      <c r="O140" s="109">
        <v>0</v>
      </c>
      <c r="P140" s="109">
        <v>0</v>
      </c>
      <c r="Q140" s="109">
        <v>0</v>
      </c>
      <c r="R140" s="109">
        <v>283334</v>
      </c>
      <c r="S140" s="109">
        <v>283334</v>
      </c>
      <c r="T140" s="109">
        <v>283332</v>
      </c>
      <c r="U140" s="109">
        <f t="shared" si="27"/>
        <v>1700000</v>
      </c>
      <c r="W140" s="97">
        <f t="shared" si="11"/>
        <v>850000</v>
      </c>
    </row>
    <row r="141" spans="1:23" outlineLevel="2">
      <c r="A141" s="106" t="s">
        <v>1119</v>
      </c>
      <c r="B141" s="106" t="s">
        <v>1131</v>
      </c>
      <c r="C141" s="106" t="s">
        <v>1122</v>
      </c>
      <c r="D141" s="107" t="s">
        <v>3576</v>
      </c>
      <c r="E141" s="108">
        <v>7060</v>
      </c>
      <c r="F141" s="106" t="s">
        <v>3417</v>
      </c>
      <c r="G141" s="106" t="s">
        <v>3576</v>
      </c>
      <c r="H141" s="106" t="s">
        <v>2647</v>
      </c>
      <c r="I141" s="109">
        <v>171873</v>
      </c>
      <c r="J141" s="109">
        <v>171873</v>
      </c>
      <c r="K141" s="109">
        <v>171875</v>
      </c>
      <c r="L141" s="109">
        <v>171873</v>
      </c>
      <c r="M141" s="109">
        <v>171873</v>
      </c>
      <c r="N141" s="109">
        <v>171875</v>
      </c>
      <c r="O141" s="109">
        <v>171873</v>
      </c>
      <c r="P141" s="109">
        <v>171873</v>
      </c>
      <c r="Q141" s="109">
        <v>171875</v>
      </c>
      <c r="R141" s="109">
        <v>171873</v>
      </c>
      <c r="S141" s="109">
        <v>171873</v>
      </c>
      <c r="T141" s="109">
        <v>171875</v>
      </c>
      <c r="U141" s="109">
        <f t="shared" si="27"/>
        <v>2062484</v>
      </c>
      <c r="W141" s="97">
        <f t="shared" ref="W141:W204" si="28">SUM(I141:L141)</f>
        <v>687494</v>
      </c>
    </row>
    <row r="142" spans="1:23" outlineLevel="2">
      <c r="A142" s="106" t="s">
        <v>1119</v>
      </c>
      <c r="B142" s="106" t="s">
        <v>1131</v>
      </c>
      <c r="C142" s="106" t="s">
        <v>1122</v>
      </c>
      <c r="D142" s="107" t="s">
        <v>3577</v>
      </c>
      <c r="E142" s="108">
        <v>7101</v>
      </c>
      <c r="F142" s="106" t="s">
        <v>3417</v>
      </c>
      <c r="G142" s="106" t="s">
        <v>2358</v>
      </c>
      <c r="H142" s="106" t="s">
        <v>592</v>
      </c>
      <c r="I142" s="109">
        <v>0</v>
      </c>
      <c r="J142" s="109">
        <v>0</v>
      </c>
      <c r="K142" s="109">
        <v>0</v>
      </c>
      <c r="L142" s="109">
        <v>0</v>
      </c>
      <c r="M142" s="109">
        <v>0</v>
      </c>
      <c r="N142" s="109">
        <v>0</v>
      </c>
      <c r="O142" s="109">
        <v>0</v>
      </c>
      <c r="P142" s="109">
        <v>0</v>
      </c>
      <c r="Q142" s="109">
        <v>0</v>
      </c>
      <c r="R142" s="109">
        <v>0</v>
      </c>
      <c r="S142" s="109">
        <v>0</v>
      </c>
      <c r="T142" s="109">
        <v>9250000</v>
      </c>
      <c r="U142" s="109">
        <f t="shared" si="27"/>
        <v>9250000</v>
      </c>
      <c r="W142" s="97">
        <f t="shared" si="28"/>
        <v>0</v>
      </c>
    </row>
    <row r="143" spans="1:23" outlineLevel="2">
      <c r="A143" s="106" t="s">
        <v>1119</v>
      </c>
      <c r="B143" s="106" t="s">
        <v>1131</v>
      </c>
      <c r="C143" s="106" t="s">
        <v>1122</v>
      </c>
      <c r="D143" s="107" t="s">
        <v>3456</v>
      </c>
      <c r="E143" s="108">
        <v>7126</v>
      </c>
      <c r="F143" s="106" t="s">
        <v>3417</v>
      </c>
      <c r="G143" s="106" t="s">
        <v>3457</v>
      </c>
      <c r="H143" s="106" t="s">
        <v>592</v>
      </c>
      <c r="I143" s="109">
        <v>0</v>
      </c>
      <c r="J143" s="109">
        <v>0</v>
      </c>
      <c r="K143" s="109">
        <v>0</v>
      </c>
      <c r="L143" s="109">
        <v>0</v>
      </c>
      <c r="M143" s="109">
        <v>0</v>
      </c>
      <c r="N143" s="109">
        <v>0</v>
      </c>
      <c r="O143" s="109">
        <v>0</v>
      </c>
      <c r="P143" s="109">
        <v>0</v>
      </c>
      <c r="Q143" s="109">
        <v>0</v>
      </c>
      <c r="R143" s="109">
        <v>0</v>
      </c>
      <c r="S143" s="109">
        <v>0</v>
      </c>
      <c r="T143" s="109">
        <v>8500000</v>
      </c>
      <c r="U143" s="109">
        <f t="shared" si="27"/>
        <v>8500000</v>
      </c>
      <c r="W143" s="97">
        <f t="shared" si="28"/>
        <v>0</v>
      </c>
    </row>
    <row r="144" spans="1:23" outlineLevel="2">
      <c r="A144" s="106" t="s">
        <v>1119</v>
      </c>
      <c r="B144" s="106" t="s">
        <v>1131</v>
      </c>
      <c r="C144" s="106" t="s">
        <v>1122</v>
      </c>
      <c r="D144" s="107" t="s">
        <v>3578</v>
      </c>
      <c r="E144" s="108">
        <v>7131</v>
      </c>
      <c r="F144" s="106" t="s">
        <v>3417</v>
      </c>
      <c r="G144" s="106" t="s">
        <v>3579</v>
      </c>
      <c r="H144" s="106" t="s">
        <v>592</v>
      </c>
      <c r="I144" s="109">
        <v>0</v>
      </c>
      <c r="J144" s="109">
        <v>0</v>
      </c>
      <c r="K144" s="109">
        <v>0</v>
      </c>
      <c r="L144" s="109">
        <v>0</v>
      </c>
      <c r="M144" s="109">
        <v>0</v>
      </c>
      <c r="N144" s="109">
        <v>0</v>
      </c>
      <c r="O144" s="109">
        <v>0</v>
      </c>
      <c r="P144" s="109">
        <v>0</v>
      </c>
      <c r="Q144" s="109">
        <v>0</v>
      </c>
      <c r="R144" s="109">
        <v>0</v>
      </c>
      <c r="S144" s="109">
        <v>0</v>
      </c>
      <c r="T144" s="109">
        <v>2000000</v>
      </c>
      <c r="U144" s="109">
        <f t="shared" si="27"/>
        <v>2000000</v>
      </c>
      <c r="W144" s="97">
        <f t="shared" si="28"/>
        <v>0</v>
      </c>
    </row>
    <row r="145" spans="1:23" outlineLevel="1">
      <c r="A145" s="106"/>
      <c r="B145" s="106"/>
      <c r="C145" s="110" t="s">
        <v>3459</v>
      </c>
      <c r="D145" s="107"/>
      <c r="E145" s="108"/>
      <c r="F145" s="106"/>
      <c r="G145" s="106"/>
      <c r="H145" s="106"/>
      <c r="I145" s="111">
        <f t="shared" ref="I145:S145" si="29">SUBTOTAL(9,I132:I144)</f>
        <v>984667</v>
      </c>
      <c r="J145" s="111">
        <f t="shared" si="29"/>
        <v>976800</v>
      </c>
      <c r="K145" s="111">
        <f t="shared" si="29"/>
        <v>2516319</v>
      </c>
      <c r="L145" s="111">
        <f t="shared" si="29"/>
        <v>693182</v>
      </c>
      <c r="M145" s="111">
        <f t="shared" si="29"/>
        <v>693926</v>
      </c>
      <c r="N145" s="111">
        <f t="shared" si="29"/>
        <v>2233046</v>
      </c>
      <c r="O145" s="111">
        <f t="shared" si="29"/>
        <v>701473</v>
      </c>
      <c r="P145" s="111">
        <f t="shared" si="29"/>
        <v>691512</v>
      </c>
      <c r="Q145" s="111">
        <f t="shared" si="29"/>
        <v>2232752</v>
      </c>
      <c r="R145" s="111">
        <f t="shared" si="29"/>
        <v>977002</v>
      </c>
      <c r="S145" s="111">
        <f t="shared" si="29"/>
        <v>977253</v>
      </c>
      <c r="T145" s="111">
        <f>SUBTOTAL(9,T132:T144)</f>
        <v>22265556</v>
      </c>
      <c r="U145" s="111">
        <f>SUBTOTAL(9,U132:U144)</f>
        <v>35943488</v>
      </c>
      <c r="W145" s="97">
        <f t="shared" si="28"/>
        <v>5170968</v>
      </c>
    </row>
    <row r="146" spans="1:23" outlineLevel="2">
      <c r="A146" s="106" t="s">
        <v>1119</v>
      </c>
      <c r="B146" s="106" t="s">
        <v>1131</v>
      </c>
      <c r="C146" s="106" t="s">
        <v>596</v>
      </c>
      <c r="D146" s="107" t="s">
        <v>3458</v>
      </c>
      <c r="E146" s="108">
        <v>5106</v>
      </c>
      <c r="F146" s="106" t="s">
        <v>3452</v>
      </c>
      <c r="G146" s="106" t="s">
        <v>2089</v>
      </c>
      <c r="H146" s="106" t="s">
        <v>35</v>
      </c>
      <c r="I146" s="109">
        <v>0</v>
      </c>
      <c r="J146" s="109">
        <v>0</v>
      </c>
      <c r="K146" s="109">
        <v>0</v>
      </c>
      <c r="L146" s="109">
        <v>2741974</v>
      </c>
      <c r="M146" s="109">
        <v>0</v>
      </c>
      <c r="N146" s="109">
        <v>0</v>
      </c>
      <c r="O146" s="109">
        <v>0</v>
      </c>
      <c r="P146" s="109">
        <v>1458026</v>
      </c>
      <c r="Q146" s="109">
        <v>0</v>
      </c>
      <c r="R146" s="109">
        <v>0</v>
      </c>
      <c r="S146" s="109">
        <v>0</v>
      </c>
      <c r="T146" s="109">
        <v>0</v>
      </c>
      <c r="U146" s="109">
        <f>SUM(I146:T146)</f>
        <v>4200000</v>
      </c>
      <c r="W146" s="97">
        <f t="shared" si="28"/>
        <v>2741974</v>
      </c>
    </row>
    <row r="147" spans="1:23" outlineLevel="1">
      <c r="A147" s="106"/>
      <c r="B147" s="106"/>
      <c r="C147" s="113" t="s">
        <v>3460</v>
      </c>
      <c r="D147" s="107"/>
      <c r="E147" s="108"/>
      <c r="F147" s="106"/>
      <c r="G147" s="106"/>
      <c r="H147" s="106"/>
      <c r="I147" s="111">
        <f t="shared" ref="I147:U147" si="30">SUBTOTAL(9,I146:I146)</f>
        <v>0</v>
      </c>
      <c r="J147" s="111">
        <f t="shared" si="30"/>
        <v>0</v>
      </c>
      <c r="K147" s="111">
        <f t="shared" si="30"/>
        <v>0</v>
      </c>
      <c r="L147" s="111">
        <f t="shared" si="30"/>
        <v>2741974</v>
      </c>
      <c r="M147" s="111">
        <f t="shared" si="30"/>
        <v>0</v>
      </c>
      <c r="N147" s="111">
        <f t="shared" si="30"/>
        <v>0</v>
      </c>
      <c r="O147" s="111">
        <f t="shared" si="30"/>
        <v>0</v>
      </c>
      <c r="P147" s="111">
        <f t="shared" si="30"/>
        <v>1458026</v>
      </c>
      <c r="Q147" s="111">
        <f t="shared" si="30"/>
        <v>0</v>
      </c>
      <c r="R147" s="111">
        <f t="shared" si="30"/>
        <v>0</v>
      </c>
      <c r="S147" s="111">
        <f t="shared" si="30"/>
        <v>0</v>
      </c>
      <c r="T147" s="111">
        <f t="shared" si="30"/>
        <v>0</v>
      </c>
      <c r="U147" s="111">
        <f t="shared" si="30"/>
        <v>4200000</v>
      </c>
      <c r="W147" s="97">
        <f t="shared" si="28"/>
        <v>2741974</v>
      </c>
    </row>
    <row r="148" spans="1:23" outlineLevel="2">
      <c r="A148" s="106" t="s">
        <v>1119</v>
      </c>
      <c r="B148" s="106" t="s">
        <v>1131</v>
      </c>
      <c r="C148" s="106" t="s">
        <v>53</v>
      </c>
      <c r="D148" s="107" t="s">
        <v>3580</v>
      </c>
      <c r="E148" s="108">
        <v>7137</v>
      </c>
      <c r="F148" s="106" t="s">
        <v>3417</v>
      </c>
      <c r="G148" s="106" t="s">
        <v>3581</v>
      </c>
      <c r="H148" s="106" t="s">
        <v>592</v>
      </c>
      <c r="I148" s="109">
        <v>0</v>
      </c>
      <c r="J148" s="109">
        <v>0</v>
      </c>
      <c r="K148" s="109">
        <v>0</v>
      </c>
      <c r="L148" s="109">
        <v>0</v>
      </c>
      <c r="M148" s="109">
        <v>0</v>
      </c>
      <c r="N148" s="109">
        <v>0</v>
      </c>
      <c r="O148" s="109">
        <v>0</v>
      </c>
      <c r="P148" s="109">
        <v>0</v>
      </c>
      <c r="Q148" s="109">
        <v>0</v>
      </c>
      <c r="R148" s="109">
        <v>0</v>
      </c>
      <c r="S148" s="109">
        <v>0</v>
      </c>
      <c r="T148" s="109">
        <v>500000</v>
      </c>
      <c r="U148" s="109">
        <f>SUM(I148:T148)</f>
        <v>500000</v>
      </c>
      <c r="W148" s="97">
        <f t="shared" si="28"/>
        <v>0</v>
      </c>
    </row>
    <row r="149" spans="1:23" outlineLevel="1">
      <c r="A149" s="106"/>
      <c r="B149" s="106"/>
      <c r="C149" s="113" t="s">
        <v>3497</v>
      </c>
      <c r="D149" s="107"/>
      <c r="E149" s="108"/>
      <c r="F149" s="106"/>
      <c r="G149" s="106"/>
      <c r="H149" s="106"/>
      <c r="I149" s="111">
        <f t="shared" ref="I149:U149" si="31">SUBTOTAL(9,I148:I148)</f>
        <v>0</v>
      </c>
      <c r="J149" s="111">
        <f t="shared" si="31"/>
        <v>0</v>
      </c>
      <c r="K149" s="111">
        <f t="shared" si="31"/>
        <v>0</v>
      </c>
      <c r="L149" s="111">
        <f t="shared" si="31"/>
        <v>0</v>
      </c>
      <c r="M149" s="111">
        <f t="shared" si="31"/>
        <v>0</v>
      </c>
      <c r="N149" s="111">
        <f t="shared" si="31"/>
        <v>0</v>
      </c>
      <c r="O149" s="111">
        <f t="shared" si="31"/>
        <v>0</v>
      </c>
      <c r="P149" s="111">
        <f t="shared" si="31"/>
        <v>0</v>
      </c>
      <c r="Q149" s="111">
        <f t="shared" si="31"/>
        <v>0</v>
      </c>
      <c r="R149" s="111">
        <f t="shared" si="31"/>
        <v>0</v>
      </c>
      <c r="S149" s="111">
        <f t="shared" si="31"/>
        <v>0</v>
      </c>
      <c r="T149" s="111">
        <f t="shared" si="31"/>
        <v>500000</v>
      </c>
      <c r="U149" s="111">
        <f t="shared" si="31"/>
        <v>500000</v>
      </c>
      <c r="W149" s="97">
        <f t="shared" si="28"/>
        <v>0</v>
      </c>
    </row>
    <row r="150" spans="1:23" outlineLevel="2">
      <c r="A150" s="106" t="s">
        <v>1119</v>
      </c>
      <c r="B150" s="106" t="s">
        <v>1131</v>
      </c>
      <c r="C150" s="106" t="s">
        <v>28</v>
      </c>
      <c r="D150" s="107" t="s">
        <v>3582</v>
      </c>
      <c r="E150" s="108">
        <v>6109</v>
      </c>
      <c r="F150" s="106" t="s">
        <v>3385</v>
      </c>
      <c r="G150" s="106" t="s">
        <v>3583</v>
      </c>
      <c r="H150" s="106" t="s">
        <v>592</v>
      </c>
      <c r="I150" s="109">
        <v>0</v>
      </c>
      <c r="J150" s="109">
        <v>0</v>
      </c>
      <c r="K150" s="109">
        <v>0</v>
      </c>
      <c r="L150" s="109">
        <v>0</v>
      </c>
      <c r="M150" s="109">
        <v>0</v>
      </c>
      <c r="N150" s="109">
        <v>0</v>
      </c>
      <c r="O150" s="109">
        <v>0</v>
      </c>
      <c r="P150" s="109">
        <v>0</v>
      </c>
      <c r="Q150" s="109">
        <v>0</v>
      </c>
      <c r="R150" s="109">
        <v>0</v>
      </c>
      <c r="S150" s="109">
        <v>0</v>
      </c>
      <c r="T150" s="109">
        <v>0</v>
      </c>
      <c r="U150" s="109">
        <f>SUM(I150:T150)</f>
        <v>0</v>
      </c>
      <c r="W150" s="97">
        <f t="shared" si="28"/>
        <v>0</v>
      </c>
    </row>
    <row r="151" spans="1:23" outlineLevel="2">
      <c r="A151" s="106" t="s">
        <v>1119</v>
      </c>
      <c r="B151" s="106" t="s">
        <v>1131</v>
      </c>
      <c r="C151" s="106" t="s">
        <v>28</v>
      </c>
      <c r="D151" s="107" t="s">
        <v>3584</v>
      </c>
      <c r="E151" s="108">
        <v>7132</v>
      </c>
      <c r="F151" s="106" t="s">
        <v>3417</v>
      </c>
      <c r="G151" s="106" t="s">
        <v>3584</v>
      </c>
      <c r="H151" s="106" t="s">
        <v>592</v>
      </c>
      <c r="I151" s="109">
        <v>0</v>
      </c>
      <c r="J151" s="109">
        <v>0</v>
      </c>
      <c r="K151" s="109">
        <v>0</v>
      </c>
      <c r="L151" s="109">
        <v>0</v>
      </c>
      <c r="M151" s="109">
        <v>0</v>
      </c>
      <c r="N151" s="109">
        <v>0</v>
      </c>
      <c r="O151" s="109">
        <v>0</v>
      </c>
      <c r="P151" s="109">
        <v>0</v>
      </c>
      <c r="Q151" s="109">
        <v>0</v>
      </c>
      <c r="R151" s="109">
        <v>0</v>
      </c>
      <c r="S151" s="109">
        <v>0</v>
      </c>
      <c r="T151" s="109">
        <v>0</v>
      </c>
      <c r="U151" s="109">
        <f>SUM(I151:T151)</f>
        <v>0</v>
      </c>
      <c r="W151" s="97">
        <f t="shared" si="28"/>
        <v>0</v>
      </c>
    </row>
    <row r="152" spans="1:23" outlineLevel="2">
      <c r="A152" s="106" t="s">
        <v>1119</v>
      </c>
      <c r="B152" s="106" t="s">
        <v>1131</v>
      </c>
      <c r="C152" s="106" t="s">
        <v>28</v>
      </c>
      <c r="D152" s="107" t="s">
        <v>3585</v>
      </c>
      <c r="E152" s="108">
        <v>7135</v>
      </c>
      <c r="F152" s="106" t="s">
        <v>3417</v>
      </c>
      <c r="G152" s="106" t="s">
        <v>3586</v>
      </c>
      <c r="H152" s="106" t="s">
        <v>592</v>
      </c>
      <c r="I152" s="109">
        <v>0</v>
      </c>
      <c r="J152" s="109">
        <v>0</v>
      </c>
      <c r="K152" s="109">
        <v>0</v>
      </c>
      <c r="L152" s="109">
        <v>0</v>
      </c>
      <c r="M152" s="109">
        <v>0</v>
      </c>
      <c r="N152" s="109">
        <v>0</v>
      </c>
      <c r="O152" s="109">
        <v>0</v>
      </c>
      <c r="P152" s="109">
        <v>0</v>
      </c>
      <c r="Q152" s="109">
        <v>0</v>
      </c>
      <c r="R152" s="109">
        <v>0</v>
      </c>
      <c r="S152" s="109">
        <v>0</v>
      </c>
      <c r="T152" s="109">
        <v>2750000</v>
      </c>
      <c r="U152" s="109">
        <f>SUM(I152:T152)</f>
        <v>2750000</v>
      </c>
      <c r="W152" s="97">
        <f t="shared" si="28"/>
        <v>0</v>
      </c>
    </row>
    <row r="153" spans="1:23" outlineLevel="1">
      <c r="A153" s="106"/>
      <c r="B153" s="106"/>
      <c r="C153" s="113" t="s">
        <v>3461</v>
      </c>
      <c r="D153" s="107"/>
      <c r="E153" s="108"/>
      <c r="F153" s="106"/>
      <c r="G153" s="106"/>
      <c r="H153" s="106"/>
      <c r="I153" s="111">
        <f t="shared" ref="I153:U153" si="32">SUBTOTAL(9,I150:I152)</f>
        <v>0</v>
      </c>
      <c r="J153" s="111">
        <f t="shared" si="32"/>
        <v>0</v>
      </c>
      <c r="K153" s="111">
        <f t="shared" si="32"/>
        <v>0</v>
      </c>
      <c r="L153" s="111">
        <f t="shared" si="32"/>
        <v>0</v>
      </c>
      <c r="M153" s="111">
        <f t="shared" si="32"/>
        <v>0</v>
      </c>
      <c r="N153" s="111">
        <f t="shared" si="32"/>
        <v>0</v>
      </c>
      <c r="O153" s="111">
        <f t="shared" si="32"/>
        <v>0</v>
      </c>
      <c r="P153" s="111">
        <f t="shared" si="32"/>
        <v>0</v>
      </c>
      <c r="Q153" s="111">
        <f t="shared" si="32"/>
        <v>0</v>
      </c>
      <c r="R153" s="111">
        <f t="shared" si="32"/>
        <v>0</v>
      </c>
      <c r="S153" s="111">
        <f t="shared" si="32"/>
        <v>0</v>
      </c>
      <c r="T153" s="111">
        <f t="shared" si="32"/>
        <v>2750000</v>
      </c>
      <c r="U153" s="111">
        <f t="shared" si="32"/>
        <v>2750000</v>
      </c>
      <c r="W153" s="97">
        <f t="shared" si="28"/>
        <v>0</v>
      </c>
    </row>
    <row r="154" spans="1:23" outlineLevel="2">
      <c r="A154" s="106" t="s">
        <v>1119</v>
      </c>
      <c r="B154" s="106" t="s">
        <v>27</v>
      </c>
      <c r="C154" s="106" t="s">
        <v>596</v>
      </c>
      <c r="D154" s="107" t="s">
        <v>3467</v>
      </c>
      <c r="E154" s="108">
        <v>5142</v>
      </c>
      <c r="F154" s="106" t="s">
        <v>3452</v>
      </c>
      <c r="G154" s="106" t="s">
        <v>2126</v>
      </c>
      <c r="H154" s="106" t="s">
        <v>592</v>
      </c>
      <c r="I154" s="109">
        <v>0</v>
      </c>
      <c r="J154" s="109">
        <v>0</v>
      </c>
      <c r="K154" s="109">
        <v>0</v>
      </c>
      <c r="L154" s="109">
        <v>0</v>
      </c>
      <c r="M154" s="109">
        <v>0</v>
      </c>
      <c r="N154" s="109">
        <v>0</v>
      </c>
      <c r="O154" s="109">
        <v>0</v>
      </c>
      <c r="P154" s="109">
        <v>0</v>
      </c>
      <c r="Q154" s="109">
        <v>0</v>
      </c>
      <c r="R154" s="109">
        <v>0</v>
      </c>
      <c r="S154" s="109">
        <v>719028</v>
      </c>
      <c r="T154" s="109">
        <v>0</v>
      </c>
      <c r="U154" s="109">
        <f>SUM(I154:T154)</f>
        <v>719028</v>
      </c>
      <c r="W154" s="97">
        <f t="shared" si="28"/>
        <v>0</v>
      </c>
    </row>
    <row r="155" spans="1:23" outlineLevel="2">
      <c r="A155" s="106" t="s">
        <v>1119</v>
      </c>
      <c r="B155" s="106" t="s">
        <v>27</v>
      </c>
      <c r="C155" s="106" t="s">
        <v>596</v>
      </c>
      <c r="D155" s="107" t="s">
        <v>3401</v>
      </c>
      <c r="E155" s="108">
        <v>6002</v>
      </c>
      <c r="F155" s="106" t="s">
        <v>3403</v>
      </c>
      <c r="G155" s="106" t="s">
        <v>2161</v>
      </c>
      <c r="H155" s="106" t="s">
        <v>35</v>
      </c>
      <c r="I155" s="109">
        <v>20833</v>
      </c>
      <c r="J155" s="109">
        <v>20833</v>
      </c>
      <c r="K155" s="109">
        <v>20833</v>
      </c>
      <c r="L155" s="109">
        <v>20833</v>
      </c>
      <c r="M155" s="109">
        <v>20833</v>
      </c>
      <c r="N155" s="109">
        <v>20833</v>
      </c>
      <c r="O155" s="109">
        <v>20833</v>
      </c>
      <c r="P155" s="109">
        <v>20833</v>
      </c>
      <c r="Q155" s="109">
        <v>20833</v>
      </c>
      <c r="R155" s="109">
        <v>20833</v>
      </c>
      <c r="S155" s="109">
        <v>20833</v>
      </c>
      <c r="T155" s="109">
        <v>20833</v>
      </c>
      <c r="U155" s="109">
        <f>SUM(I155:T155)</f>
        <v>249996</v>
      </c>
      <c r="W155" s="97">
        <f t="shared" si="28"/>
        <v>83332</v>
      </c>
    </row>
    <row r="156" spans="1:23" outlineLevel="1">
      <c r="A156" s="106"/>
      <c r="B156" s="106"/>
      <c r="C156" s="113" t="s">
        <v>3460</v>
      </c>
      <c r="D156" s="107"/>
      <c r="E156" s="108"/>
      <c r="F156" s="106"/>
      <c r="G156" s="106"/>
      <c r="H156" s="106"/>
      <c r="I156" s="111">
        <f t="shared" ref="I156:U156" si="33">SUBTOTAL(9,I154:I155)</f>
        <v>20833</v>
      </c>
      <c r="J156" s="111">
        <f t="shared" si="33"/>
        <v>20833</v>
      </c>
      <c r="K156" s="111">
        <f t="shared" si="33"/>
        <v>20833</v>
      </c>
      <c r="L156" s="111">
        <f t="shared" si="33"/>
        <v>20833</v>
      </c>
      <c r="M156" s="111">
        <f t="shared" si="33"/>
        <v>20833</v>
      </c>
      <c r="N156" s="111">
        <f t="shared" si="33"/>
        <v>20833</v>
      </c>
      <c r="O156" s="111">
        <f t="shared" si="33"/>
        <v>20833</v>
      </c>
      <c r="P156" s="111">
        <f t="shared" si="33"/>
        <v>20833</v>
      </c>
      <c r="Q156" s="111">
        <f t="shared" si="33"/>
        <v>20833</v>
      </c>
      <c r="R156" s="111">
        <f t="shared" si="33"/>
        <v>20833</v>
      </c>
      <c r="S156" s="111">
        <f t="shared" si="33"/>
        <v>739861</v>
      </c>
      <c r="T156" s="111">
        <f t="shared" si="33"/>
        <v>20833</v>
      </c>
      <c r="U156" s="111">
        <f t="shared" si="33"/>
        <v>969024</v>
      </c>
      <c r="W156" s="97">
        <f t="shared" si="28"/>
        <v>83332</v>
      </c>
    </row>
    <row r="157" spans="1:23">
      <c r="A157" s="106"/>
      <c r="B157" s="106"/>
      <c r="C157" s="113" t="s">
        <v>3366</v>
      </c>
      <c r="D157" s="107"/>
      <c r="E157" s="108"/>
      <c r="F157" s="106"/>
      <c r="G157" s="106"/>
      <c r="H157" s="106"/>
      <c r="I157" s="111">
        <f t="shared" ref="I157:T157" si="34">SUBTOTAL(9,I132:I155)</f>
        <v>1005500</v>
      </c>
      <c r="J157" s="111">
        <f t="shared" si="34"/>
        <v>997633</v>
      </c>
      <c r="K157" s="111">
        <f t="shared" si="34"/>
        <v>2537152</v>
      </c>
      <c r="L157" s="111">
        <f t="shared" si="34"/>
        <v>3455989</v>
      </c>
      <c r="M157" s="111">
        <f t="shared" si="34"/>
        <v>714759</v>
      </c>
      <c r="N157" s="111">
        <f t="shared" si="34"/>
        <v>2253879</v>
      </c>
      <c r="O157" s="111">
        <f t="shared" si="34"/>
        <v>722306</v>
      </c>
      <c r="P157" s="111">
        <f t="shared" si="34"/>
        <v>2170371</v>
      </c>
      <c r="Q157" s="111">
        <f t="shared" si="34"/>
        <v>2253585</v>
      </c>
      <c r="R157" s="111">
        <f t="shared" si="34"/>
        <v>997835</v>
      </c>
      <c r="S157" s="111">
        <f t="shared" si="34"/>
        <v>1717114</v>
      </c>
      <c r="T157" s="111">
        <f t="shared" si="34"/>
        <v>25536389</v>
      </c>
      <c r="U157" s="111">
        <f>SUBTOTAL(9,U132:U155)</f>
        <v>44362512</v>
      </c>
      <c r="W157" s="97">
        <f t="shared" si="28"/>
        <v>7996274</v>
      </c>
    </row>
    <row r="158" spans="1:23" outlineLevel="1">
      <c r="A158" s="106"/>
      <c r="B158" s="106"/>
      <c r="C158" s="106"/>
      <c r="D158" s="107"/>
      <c r="E158" s="108"/>
      <c r="F158" s="106"/>
      <c r="G158" s="106"/>
      <c r="H158" s="106"/>
      <c r="I158" s="109"/>
      <c r="J158" s="109"/>
      <c r="K158" s="109"/>
      <c r="L158" s="109"/>
      <c r="M158" s="109"/>
      <c r="N158" s="109"/>
      <c r="O158" s="109"/>
      <c r="P158" s="109"/>
      <c r="Q158" s="109"/>
      <c r="R158" s="109"/>
      <c r="S158" s="109"/>
      <c r="T158" s="109"/>
      <c r="U158" s="109"/>
      <c r="W158" s="97">
        <f t="shared" si="28"/>
        <v>0</v>
      </c>
    </row>
    <row r="159" spans="1:23" outlineLevel="2">
      <c r="A159" s="106" t="s">
        <v>1847</v>
      </c>
      <c r="B159" s="106" t="s">
        <v>27</v>
      </c>
      <c r="C159" s="106" t="s">
        <v>596</v>
      </c>
      <c r="D159" s="107" t="s">
        <v>3470</v>
      </c>
      <c r="E159" s="108">
        <v>4108</v>
      </c>
      <c r="F159" s="106" t="s">
        <v>3465</v>
      </c>
      <c r="G159" s="106" t="s">
        <v>2566</v>
      </c>
      <c r="H159" s="106" t="s">
        <v>561</v>
      </c>
      <c r="I159" s="109">
        <v>0</v>
      </c>
      <c r="J159" s="109">
        <v>0</v>
      </c>
      <c r="K159" s="109">
        <v>62500</v>
      </c>
      <c r="L159" s="109">
        <v>0</v>
      </c>
      <c r="M159" s="109">
        <v>0</v>
      </c>
      <c r="N159" s="109">
        <v>62500</v>
      </c>
      <c r="O159" s="109">
        <v>0</v>
      </c>
      <c r="P159" s="109">
        <v>0</v>
      </c>
      <c r="Q159" s="109">
        <v>62500</v>
      </c>
      <c r="R159" s="109">
        <v>0</v>
      </c>
      <c r="S159" s="109">
        <v>0</v>
      </c>
      <c r="T159" s="109">
        <v>62500</v>
      </c>
      <c r="U159" s="109">
        <f t="shared" ref="U159:U174" si="35">SUM(I159:T159)</f>
        <v>250000</v>
      </c>
      <c r="W159" s="97">
        <f t="shared" si="28"/>
        <v>62500</v>
      </c>
    </row>
    <row r="160" spans="1:23" outlineLevel="2">
      <c r="A160" s="106" t="s">
        <v>1847</v>
      </c>
      <c r="B160" s="106" t="s">
        <v>27</v>
      </c>
      <c r="C160" s="106" t="s">
        <v>596</v>
      </c>
      <c r="D160" s="107" t="s">
        <v>3471</v>
      </c>
      <c r="E160" s="108">
        <v>4140</v>
      </c>
      <c r="F160" s="106" t="s">
        <v>3465</v>
      </c>
      <c r="G160" s="106" t="s">
        <v>1846</v>
      </c>
      <c r="H160" s="106" t="s">
        <v>592</v>
      </c>
      <c r="I160" s="109">
        <v>0</v>
      </c>
      <c r="J160" s="109">
        <v>0</v>
      </c>
      <c r="K160" s="109">
        <v>0</v>
      </c>
      <c r="L160" s="109">
        <v>0</v>
      </c>
      <c r="M160" s="109">
        <v>2000000</v>
      </c>
      <c r="N160" s="109">
        <v>0</v>
      </c>
      <c r="O160" s="109">
        <v>0</v>
      </c>
      <c r="P160" s="109">
        <v>0</v>
      </c>
      <c r="Q160" s="109">
        <v>1000000</v>
      </c>
      <c r="R160" s="109">
        <v>0</v>
      </c>
      <c r="S160" s="109">
        <v>0</v>
      </c>
      <c r="T160" s="109">
        <v>48323000</v>
      </c>
      <c r="U160" s="109">
        <f t="shared" si="35"/>
        <v>51323000</v>
      </c>
      <c r="W160" s="97">
        <f t="shared" si="28"/>
        <v>0</v>
      </c>
    </row>
    <row r="161" spans="1:23" outlineLevel="2">
      <c r="A161" s="106" t="s">
        <v>1847</v>
      </c>
      <c r="B161" s="106" t="s">
        <v>27</v>
      </c>
      <c r="C161" s="106" t="s">
        <v>596</v>
      </c>
      <c r="D161" s="107" t="s">
        <v>3472</v>
      </c>
      <c r="E161" s="108">
        <v>4147</v>
      </c>
      <c r="F161" s="106" t="s">
        <v>3465</v>
      </c>
      <c r="G161" s="106" t="s">
        <v>1864</v>
      </c>
      <c r="H161" s="106" t="s">
        <v>561</v>
      </c>
      <c r="I161" s="109">
        <v>0</v>
      </c>
      <c r="J161" s="109">
        <v>0</v>
      </c>
      <c r="K161" s="109">
        <v>0</v>
      </c>
      <c r="L161" s="109">
        <v>0</v>
      </c>
      <c r="M161" s="109">
        <v>0</v>
      </c>
      <c r="N161" s="109">
        <v>0</v>
      </c>
      <c r="O161" s="109">
        <v>0</v>
      </c>
      <c r="P161" s="109">
        <v>0</v>
      </c>
      <c r="Q161" s="109">
        <v>0</v>
      </c>
      <c r="R161" s="109">
        <v>0</v>
      </c>
      <c r="S161" s="109">
        <v>0</v>
      </c>
      <c r="T161" s="109">
        <v>1149000</v>
      </c>
      <c r="U161" s="109">
        <f t="shared" si="35"/>
        <v>1149000</v>
      </c>
      <c r="W161" s="97">
        <f t="shared" si="28"/>
        <v>0</v>
      </c>
    </row>
    <row r="162" spans="1:23" outlineLevel="2">
      <c r="A162" s="106" t="s">
        <v>1847</v>
      </c>
      <c r="B162" s="106" t="s">
        <v>27</v>
      </c>
      <c r="C162" s="106" t="s">
        <v>596</v>
      </c>
      <c r="D162" s="107" t="s">
        <v>1876</v>
      </c>
      <c r="E162" s="108">
        <v>4148</v>
      </c>
      <c r="F162" s="106" t="s">
        <v>3465</v>
      </c>
      <c r="G162" s="106" t="s">
        <v>1876</v>
      </c>
      <c r="H162" s="106" t="s">
        <v>561</v>
      </c>
      <c r="I162" s="109">
        <v>0</v>
      </c>
      <c r="J162" s="109">
        <v>0</v>
      </c>
      <c r="K162" s="109">
        <v>0</v>
      </c>
      <c r="L162" s="109">
        <v>0</v>
      </c>
      <c r="M162" s="109">
        <v>0</v>
      </c>
      <c r="N162" s="109">
        <v>0</v>
      </c>
      <c r="O162" s="109">
        <v>0</v>
      </c>
      <c r="P162" s="109">
        <v>0</v>
      </c>
      <c r="Q162" s="109">
        <v>0</v>
      </c>
      <c r="R162" s="109">
        <v>0</v>
      </c>
      <c r="S162" s="109">
        <v>0</v>
      </c>
      <c r="T162" s="109">
        <v>4136001</v>
      </c>
      <c r="U162" s="109">
        <f t="shared" si="35"/>
        <v>4136001</v>
      </c>
      <c r="W162" s="97">
        <f t="shared" si="28"/>
        <v>0</v>
      </c>
    </row>
    <row r="163" spans="1:23" outlineLevel="2">
      <c r="A163" s="106" t="s">
        <v>1847</v>
      </c>
      <c r="B163" s="106" t="s">
        <v>27</v>
      </c>
      <c r="C163" s="106" t="s">
        <v>596</v>
      </c>
      <c r="D163" s="107" t="s">
        <v>3473</v>
      </c>
      <c r="E163" s="108">
        <v>4152</v>
      </c>
      <c r="F163" s="106" t="s">
        <v>3465</v>
      </c>
      <c r="G163" s="106" t="s">
        <v>3083</v>
      </c>
      <c r="H163" s="106" t="s">
        <v>592</v>
      </c>
      <c r="I163" s="109">
        <v>3800000</v>
      </c>
      <c r="J163" s="109">
        <v>0</v>
      </c>
      <c r="K163" s="109">
        <v>0</v>
      </c>
      <c r="L163" s="109">
        <f>6500000+4000000</f>
        <v>10500000</v>
      </c>
      <c r="M163" s="109">
        <v>0</v>
      </c>
      <c r="N163" s="109">
        <v>0</v>
      </c>
      <c r="O163" s="109">
        <v>0</v>
      </c>
      <c r="P163" s="109">
        <v>0</v>
      </c>
      <c r="Q163" s="109">
        <v>0</v>
      </c>
      <c r="R163" s="109">
        <v>0</v>
      </c>
      <c r="S163" s="109">
        <v>0</v>
      </c>
      <c r="T163" s="109">
        <v>0</v>
      </c>
      <c r="U163" s="109">
        <f t="shared" si="35"/>
        <v>14300000</v>
      </c>
      <c r="W163" s="97">
        <f t="shared" si="28"/>
        <v>14300000</v>
      </c>
    </row>
    <row r="164" spans="1:23" outlineLevel="2">
      <c r="A164" s="106" t="s">
        <v>1847</v>
      </c>
      <c r="B164" s="106" t="s">
        <v>27</v>
      </c>
      <c r="C164" s="106" t="s">
        <v>596</v>
      </c>
      <c r="D164" s="107" t="s">
        <v>3587</v>
      </c>
      <c r="E164" s="108">
        <v>4161</v>
      </c>
      <c r="F164" s="106" t="s">
        <v>3465</v>
      </c>
      <c r="G164" s="106" t="s">
        <v>3588</v>
      </c>
      <c r="H164" s="106" t="s">
        <v>592</v>
      </c>
      <c r="I164" s="109">
        <v>0</v>
      </c>
      <c r="J164" s="109">
        <v>0</v>
      </c>
      <c r="K164" s="109">
        <v>0</v>
      </c>
      <c r="L164" s="109">
        <v>0</v>
      </c>
      <c r="M164" s="109">
        <v>11400000</v>
      </c>
      <c r="N164" s="109">
        <v>0</v>
      </c>
      <c r="O164" s="109">
        <v>0</v>
      </c>
      <c r="P164" s="109">
        <v>0</v>
      </c>
      <c r="Q164" s="109">
        <v>0</v>
      </c>
      <c r="R164" s="109">
        <v>0</v>
      </c>
      <c r="S164" s="109">
        <v>0</v>
      </c>
      <c r="T164" s="109">
        <v>0</v>
      </c>
      <c r="U164" s="109">
        <f t="shared" si="35"/>
        <v>11400000</v>
      </c>
      <c r="W164" s="97">
        <f t="shared" si="28"/>
        <v>0</v>
      </c>
    </row>
    <row r="165" spans="1:23" outlineLevel="2">
      <c r="A165" s="106" t="s">
        <v>1847</v>
      </c>
      <c r="B165" s="106" t="s">
        <v>27</v>
      </c>
      <c r="C165" s="106" t="s">
        <v>596</v>
      </c>
      <c r="D165" s="107" t="s">
        <v>3589</v>
      </c>
      <c r="E165" s="108">
        <v>4162</v>
      </c>
      <c r="F165" s="106" t="s">
        <v>3465</v>
      </c>
      <c r="G165" s="106" t="s">
        <v>3590</v>
      </c>
      <c r="H165" s="106" t="s">
        <v>592</v>
      </c>
      <c r="I165" s="109">
        <v>0</v>
      </c>
      <c r="J165" s="109">
        <v>0</v>
      </c>
      <c r="K165" s="109">
        <v>0</v>
      </c>
      <c r="L165" s="109">
        <v>0</v>
      </c>
      <c r="M165" s="109">
        <v>11008000</v>
      </c>
      <c r="N165" s="109">
        <v>0</v>
      </c>
      <c r="O165" s="109">
        <v>0</v>
      </c>
      <c r="P165" s="109">
        <v>0</v>
      </c>
      <c r="Q165" s="109">
        <v>0</v>
      </c>
      <c r="R165" s="109">
        <v>0</v>
      </c>
      <c r="S165" s="109">
        <v>0</v>
      </c>
      <c r="T165" s="109">
        <v>0</v>
      </c>
      <c r="U165" s="109">
        <f t="shared" si="35"/>
        <v>11008000</v>
      </c>
      <c r="W165" s="97">
        <f t="shared" si="28"/>
        <v>0</v>
      </c>
    </row>
    <row r="166" spans="1:23" outlineLevel="2">
      <c r="A166" s="106" t="s">
        <v>1847</v>
      </c>
      <c r="B166" s="106" t="s">
        <v>27</v>
      </c>
      <c r="C166" s="106" t="s">
        <v>596</v>
      </c>
      <c r="D166" s="107" t="s">
        <v>3591</v>
      </c>
      <c r="E166" s="108">
        <v>4163</v>
      </c>
      <c r="F166" s="106" t="s">
        <v>3465</v>
      </c>
      <c r="G166" s="106" t="s">
        <v>3592</v>
      </c>
      <c r="H166" s="106" t="s">
        <v>592</v>
      </c>
      <c r="I166" s="109">
        <v>0</v>
      </c>
      <c r="J166" s="109">
        <v>0</v>
      </c>
      <c r="K166" s="109">
        <v>0</v>
      </c>
      <c r="L166" s="109">
        <v>0</v>
      </c>
      <c r="M166" s="109">
        <v>0</v>
      </c>
      <c r="N166" s="109">
        <v>0</v>
      </c>
      <c r="O166" s="109">
        <v>0</v>
      </c>
      <c r="P166" s="109">
        <v>0</v>
      </c>
      <c r="Q166" s="109">
        <v>0</v>
      </c>
      <c r="R166" s="109">
        <v>0</v>
      </c>
      <c r="S166" s="109">
        <v>0</v>
      </c>
      <c r="T166" s="109">
        <v>0</v>
      </c>
      <c r="U166" s="109">
        <f t="shared" si="35"/>
        <v>0</v>
      </c>
      <c r="W166" s="97">
        <f t="shared" si="28"/>
        <v>0</v>
      </c>
    </row>
    <row r="167" spans="1:23" outlineLevel="2">
      <c r="A167" s="106" t="s">
        <v>1847</v>
      </c>
      <c r="B167" s="106" t="s">
        <v>27</v>
      </c>
      <c r="C167" s="106" t="s">
        <v>596</v>
      </c>
      <c r="D167" s="107" t="s">
        <v>3593</v>
      </c>
      <c r="E167" s="108">
        <v>4164</v>
      </c>
      <c r="F167" s="106" t="s">
        <v>3465</v>
      </c>
      <c r="G167" s="106" t="s">
        <v>3593</v>
      </c>
      <c r="H167" s="106" t="s">
        <v>592</v>
      </c>
      <c r="I167" s="109">
        <v>0</v>
      </c>
      <c r="J167" s="109">
        <v>0</v>
      </c>
      <c r="K167" s="109">
        <v>0</v>
      </c>
      <c r="L167" s="109">
        <v>0</v>
      </c>
      <c r="M167" s="109">
        <v>0</v>
      </c>
      <c r="N167" s="109">
        <v>0</v>
      </c>
      <c r="O167" s="109">
        <v>0</v>
      </c>
      <c r="P167" s="109">
        <v>0</v>
      </c>
      <c r="Q167" s="109">
        <v>0</v>
      </c>
      <c r="R167" s="109">
        <v>0</v>
      </c>
      <c r="S167" s="109">
        <v>0</v>
      </c>
      <c r="T167" s="109">
        <v>0</v>
      </c>
      <c r="U167" s="109">
        <f t="shared" si="35"/>
        <v>0</v>
      </c>
      <c r="W167" s="97">
        <f t="shared" si="28"/>
        <v>0</v>
      </c>
    </row>
    <row r="168" spans="1:23" outlineLevel="2">
      <c r="A168" s="106" t="s">
        <v>1847</v>
      </c>
      <c r="B168" s="106" t="s">
        <v>27</v>
      </c>
      <c r="C168" s="106" t="s">
        <v>596</v>
      </c>
      <c r="D168" s="42" t="s">
        <v>3474</v>
      </c>
      <c r="E168" s="114">
        <v>4166</v>
      </c>
      <c r="F168" s="106" t="s">
        <v>3465</v>
      </c>
      <c r="G168" s="115" t="s">
        <v>3088</v>
      </c>
      <c r="H168" s="115" t="s">
        <v>592</v>
      </c>
      <c r="I168" s="109"/>
      <c r="J168" s="109"/>
      <c r="K168" s="109"/>
      <c r="L168" s="109"/>
      <c r="M168" s="109"/>
      <c r="N168" s="109">
        <v>1350000</v>
      </c>
      <c r="O168" s="109"/>
      <c r="P168" s="109"/>
      <c r="Q168" s="109"/>
      <c r="R168" s="109"/>
      <c r="S168" s="109"/>
      <c r="T168" s="109"/>
      <c r="U168" s="109">
        <f t="shared" si="35"/>
        <v>1350000</v>
      </c>
      <c r="W168" s="97">
        <f t="shared" si="28"/>
        <v>0</v>
      </c>
    </row>
    <row r="169" spans="1:23" outlineLevel="2">
      <c r="A169" s="106" t="s">
        <v>1847</v>
      </c>
      <c r="B169" s="106" t="s">
        <v>27</v>
      </c>
      <c r="C169" s="106" t="s">
        <v>596</v>
      </c>
      <c r="D169" s="107" t="s">
        <v>3475</v>
      </c>
      <c r="E169" s="108">
        <v>4169</v>
      </c>
      <c r="F169" s="106" t="s">
        <v>3465</v>
      </c>
      <c r="G169" s="106" t="s">
        <v>3476</v>
      </c>
      <c r="H169" s="106" t="s">
        <v>592</v>
      </c>
      <c r="I169" s="109">
        <v>0</v>
      </c>
      <c r="J169" s="109">
        <v>0</v>
      </c>
      <c r="K169" s="109">
        <v>0</v>
      </c>
      <c r="L169" s="109">
        <v>0</v>
      </c>
      <c r="M169" s="109">
        <v>0</v>
      </c>
      <c r="N169" s="109">
        <v>0</v>
      </c>
      <c r="O169" s="109">
        <v>0</v>
      </c>
      <c r="P169" s="109">
        <v>0</v>
      </c>
      <c r="Q169" s="109">
        <v>0</v>
      </c>
      <c r="R169" s="109">
        <v>0</v>
      </c>
      <c r="S169" s="109">
        <v>0</v>
      </c>
      <c r="T169" s="109">
        <v>0</v>
      </c>
      <c r="U169" s="109">
        <f t="shared" si="35"/>
        <v>0</v>
      </c>
      <c r="W169" s="97">
        <f t="shared" si="28"/>
        <v>0</v>
      </c>
    </row>
    <row r="170" spans="1:23" outlineLevel="2">
      <c r="A170" s="106" t="s">
        <v>1847</v>
      </c>
      <c r="B170" s="106" t="s">
        <v>27</v>
      </c>
      <c r="C170" s="106" t="s">
        <v>596</v>
      </c>
      <c r="D170" s="107" t="s">
        <v>3594</v>
      </c>
      <c r="E170" s="108">
        <v>4171</v>
      </c>
      <c r="F170" s="106" t="s">
        <v>3465</v>
      </c>
      <c r="G170" s="106" t="s">
        <v>3594</v>
      </c>
      <c r="H170" s="106" t="s">
        <v>592</v>
      </c>
      <c r="I170" s="109">
        <v>0</v>
      </c>
      <c r="J170" s="109">
        <v>0</v>
      </c>
      <c r="K170" s="109">
        <v>0</v>
      </c>
      <c r="L170" s="109">
        <v>0</v>
      </c>
      <c r="M170" s="109">
        <v>0</v>
      </c>
      <c r="N170" s="109">
        <v>0</v>
      </c>
      <c r="O170" s="109">
        <v>0</v>
      </c>
      <c r="P170" s="109">
        <v>0</v>
      </c>
      <c r="Q170" s="109">
        <v>0</v>
      </c>
      <c r="R170" s="109">
        <v>0</v>
      </c>
      <c r="S170" s="109">
        <v>0</v>
      </c>
      <c r="T170" s="109">
        <v>0</v>
      </c>
      <c r="U170" s="109">
        <f t="shared" si="35"/>
        <v>0</v>
      </c>
      <c r="W170" s="97">
        <f t="shared" si="28"/>
        <v>0</v>
      </c>
    </row>
    <row r="171" spans="1:23" outlineLevel="2">
      <c r="A171" s="106" t="s">
        <v>1847</v>
      </c>
      <c r="B171" s="106" t="s">
        <v>27</v>
      </c>
      <c r="C171" s="106" t="s">
        <v>596</v>
      </c>
      <c r="D171" s="107" t="s">
        <v>3477</v>
      </c>
      <c r="E171" s="108">
        <v>6001</v>
      </c>
      <c r="F171" s="106" t="s">
        <v>3403</v>
      </c>
      <c r="G171" s="106" t="s">
        <v>3478</v>
      </c>
      <c r="H171" s="106" t="s">
        <v>35</v>
      </c>
      <c r="I171" s="109">
        <v>0</v>
      </c>
      <c r="J171" s="109">
        <v>0</v>
      </c>
      <c r="K171" s="109">
        <v>17500</v>
      </c>
      <c r="L171" s="109">
        <v>0</v>
      </c>
      <c r="M171" s="109">
        <v>0</v>
      </c>
      <c r="N171" s="109">
        <v>17500</v>
      </c>
      <c r="O171" s="109">
        <v>0</v>
      </c>
      <c r="P171" s="109">
        <v>0</v>
      </c>
      <c r="Q171" s="109">
        <v>17500</v>
      </c>
      <c r="R171" s="109">
        <v>0</v>
      </c>
      <c r="S171" s="109">
        <v>0</v>
      </c>
      <c r="T171" s="109">
        <v>17500</v>
      </c>
      <c r="U171" s="109">
        <f t="shared" si="35"/>
        <v>70000</v>
      </c>
      <c r="W171" s="97">
        <f t="shared" si="28"/>
        <v>17500</v>
      </c>
    </row>
    <row r="172" spans="1:23" outlineLevel="2">
      <c r="A172" s="106" t="s">
        <v>1847</v>
      </c>
      <c r="B172" s="106" t="s">
        <v>27</v>
      </c>
      <c r="C172" s="106" t="s">
        <v>596</v>
      </c>
      <c r="D172" s="107" t="s">
        <v>3479</v>
      </c>
      <c r="E172" s="108">
        <v>6100</v>
      </c>
      <c r="F172" s="106" t="s">
        <v>3403</v>
      </c>
      <c r="G172" s="106" t="s">
        <v>2167</v>
      </c>
      <c r="H172" s="106" t="s">
        <v>35</v>
      </c>
      <c r="I172" s="109">
        <v>0</v>
      </c>
      <c r="J172" s="109">
        <v>0</v>
      </c>
      <c r="K172" s="109">
        <v>15000</v>
      </c>
      <c r="L172" s="109">
        <v>15000</v>
      </c>
      <c r="M172" s="109">
        <v>15000</v>
      </c>
      <c r="N172" s="109">
        <v>0</v>
      </c>
      <c r="O172" s="109">
        <v>0</v>
      </c>
      <c r="P172" s="109">
        <v>15000</v>
      </c>
      <c r="Q172" s="109">
        <v>15000</v>
      </c>
      <c r="R172" s="109">
        <v>15000</v>
      </c>
      <c r="S172" s="109">
        <v>10000</v>
      </c>
      <c r="T172" s="109">
        <v>0</v>
      </c>
      <c r="U172" s="109">
        <f t="shared" si="35"/>
        <v>100000</v>
      </c>
      <c r="W172" s="97">
        <f t="shared" si="28"/>
        <v>30000</v>
      </c>
    </row>
    <row r="173" spans="1:23" outlineLevel="2">
      <c r="A173" s="106" t="s">
        <v>1847</v>
      </c>
      <c r="B173" s="106" t="s">
        <v>27</v>
      </c>
      <c r="C173" s="106" t="s">
        <v>596</v>
      </c>
      <c r="D173" s="107" t="s">
        <v>3479</v>
      </c>
      <c r="E173" s="108">
        <v>6103</v>
      </c>
      <c r="F173" s="106" t="s">
        <v>3403</v>
      </c>
      <c r="G173" s="106" t="s">
        <v>2173</v>
      </c>
      <c r="H173" s="106" t="s">
        <v>35</v>
      </c>
      <c r="I173" s="109">
        <f>91627+676400</f>
        <v>768027</v>
      </c>
      <c r="J173" s="109">
        <f>187813+676400</f>
        <v>864213</v>
      </c>
      <c r="K173" s="109">
        <f>220376+676400</f>
        <v>896776</v>
      </c>
      <c r="L173" s="109">
        <f>286098+676400</f>
        <v>962498</v>
      </c>
      <c r="M173" s="109">
        <f>319019+676400</f>
        <v>995419</v>
      </c>
      <c r="N173" s="109">
        <f>351369+676400</f>
        <v>1027769</v>
      </c>
      <c r="O173" s="109">
        <f>255517+676400</f>
        <v>931917</v>
      </c>
      <c r="P173" s="109">
        <f>220055+676400</f>
        <v>896455</v>
      </c>
      <c r="Q173" s="109">
        <f>285748+676400</f>
        <v>962148</v>
      </c>
      <c r="R173" s="109">
        <f>318950+676400</f>
        <v>995350</v>
      </c>
      <c r="S173" s="109">
        <f>515639+676400</f>
        <v>1192039</v>
      </c>
      <c r="T173" s="109">
        <f>2718999+676400</f>
        <v>3395399</v>
      </c>
      <c r="U173" s="109">
        <f t="shared" si="35"/>
        <v>13888010</v>
      </c>
      <c r="W173" s="97">
        <f t="shared" si="28"/>
        <v>3491514</v>
      </c>
    </row>
    <row r="174" spans="1:23" outlineLevel="2">
      <c r="A174" s="106" t="s">
        <v>1847</v>
      </c>
      <c r="B174" s="106" t="s">
        <v>27</v>
      </c>
      <c r="C174" s="106" t="s">
        <v>596</v>
      </c>
      <c r="D174" s="107" t="s">
        <v>3480</v>
      </c>
      <c r="E174" s="108">
        <v>6107</v>
      </c>
      <c r="F174" s="106" t="s">
        <v>3403</v>
      </c>
      <c r="G174" s="106" t="s">
        <v>2218</v>
      </c>
      <c r="H174" s="106" t="s">
        <v>35</v>
      </c>
      <c r="I174" s="109">
        <v>38500</v>
      </c>
      <c r="J174" s="109">
        <v>38500</v>
      </c>
      <c r="K174" s="109">
        <v>38500</v>
      </c>
      <c r="L174" s="109">
        <v>38500</v>
      </c>
      <c r="M174" s="109">
        <v>38500</v>
      </c>
      <c r="N174" s="109">
        <v>38500</v>
      </c>
      <c r="O174" s="109">
        <v>38500</v>
      </c>
      <c r="P174" s="109">
        <v>38500</v>
      </c>
      <c r="Q174" s="109">
        <v>38500</v>
      </c>
      <c r="R174" s="109">
        <v>38500</v>
      </c>
      <c r="S174" s="109">
        <v>38500</v>
      </c>
      <c r="T174" s="109">
        <v>38200</v>
      </c>
      <c r="U174" s="109">
        <f t="shared" si="35"/>
        <v>461700</v>
      </c>
      <c r="W174" s="97">
        <f t="shared" si="28"/>
        <v>154000</v>
      </c>
    </row>
    <row r="175" spans="1:23" outlineLevel="1">
      <c r="A175" s="113" t="s">
        <v>3481</v>
      </c>
      <c r="B175" s="106"/>
      <c r="C175" s="106"/>
      <c r="D175" s="107"/>
      <c r="E175" s="108"/>
      <c r="F175" s="106"/>
      <c r="G175" s="106"/>
      <c r="H175" s="106"/>
      <c r="I175" s="111">
        <f t="shared" ref="I175:U175" si="36">SUBTOTAL(9,I159:I174)</f>
        <v>4606527</v>
      </c>
      <c r="J175" s="111">
        <f t="shared" si="36"/>
        <v>902713</v>
      </c>
      <c r="K175" s="111">
        <f t="shared" si="36"/>
        <v>1030276</v>
      </c>
      <c r="L175" s="111">
        <f t="shared" si="36"/>
        <v>11515998</v>
      </c>
      <c r="M175" s="111">
        <f t="shared" si="36"/>
        <v>25456919</v>
      </c>
      <c r="N175" s="111">
        <f t="shared" si="36"/>
        <v>2496269</v>
      </c>
      <c r="O175" s="111">
        <f t="shared" si="36"/>
        <v>970417</v>
      </c>
      <c r="P175" s="111">
        <f t="shared" si="36"/>
        <v>949955</v>
      </c>
      <c r="Q175" s="111">
        <f t="shared" si="36"/>
        <v>2095648</v>
      </c>
      <c r="R175" s="111">
        <f t="shared" si="36"/>
        <v>1048850</v>
      </c>
      <c r="S175" s="111">
        <f t="shared" si="36"/>
        <v>1240539</v>
      </c>
      <c r="T175" s="111">
        <f t="shared" si="36"/>
        <v>57121600</v>
      </c>
      <c r="U175" s="111">
        <f t="shared" si="36"/>
        <v>109435711</v>
      </c>
      <c r="W175" s="97">
        <f t="shared" si="28"/>
        <v>18055514</v>
      </c>
    </row>
    <row r="176" spans="1:23" outlineLevel="1">
      <c r="A176" s="106"/>
      <c r="B176" s="106"/>
      <c r="C176" s="106"/>
      <c r="D176" s="107"/>
      <c r="E176" s="108"/>
      <c r="F176" s="106"/>
      <c r="G176" s="106"/>
      <c r="H176" s="106"/>
      <c r="I176" s="109"/>
      <c r="J176" s="109"/>
      <c r="K176" s="109"/>
      <c r="L176" s="109"/>
      <c r="M176" s="109"/>
      <c r="N176" s="109"/>
      <c r="O176" s="109"/>
      <c r="P176" s="109"/>
      <c r="Q176" s="109"/>
      <c r="R176" s="109"/>
      <c r="S176" s="109"/>
      <c r="T176" s="109"/>
      <c r="U176" s="109"/>
      <c r="W176" s="97">
        <f t="shared" si="28"/>
        <v>0</v>
      </c>
    </row>
    <row r="177" spans="1:23" outlineLevel="2">
      <c r="A177" s="106" t="s">
        <v>1904</v>
      </c>
      <c r="B177" s="106" t="s">
        <v>27</v>
      </c>
      <c r="C177" s="106" t="s">
        <v>596</v>
      </c>
      <c r="D177" s="107" t="s">
        <v>3595</v>
      </c>
      <c r="E177" s="108">
        <v>4142</v>
      </c>
      <c r="F177" s="106" t="s">
        <v>3465</v>
      </c>
      <c r="G177" s="106" t="s">
        <v>3596</v>
      </c>
      <c r="H177" s="106" t="s">
        <v>561</v>
      </c>
      <c r="I177" s="109">
        <v>0</v>
      </c>
      <c r="J177" s="109">
        <v>0</v>
      </c>
      <c r="K177" s="109">
        <f>185000-185000</f>
        <v>0</v>
      </c>
      <c r="L177" s="109">
        <v>0</v>
      </c>
      <c r="M177" s="109">
        <v>0</v>
      </c>
      <c r="N177" s="109">
        <f>185000-185000</f>
        <v>0</v>
      </c>
      <c r="O177" s="109">
        <v>0</v>
      </c>
      <c r="P177" s="109">
        <v>0</v>
      </c>
      <c r="Q177" s="109">
        <f>185000-185000</f>
        <v>0</v>
      </c>
      <c r="R177" s="109">
        <v>0</v>
      </c>
      <c r="S177" s="109">
        <v>0</v>
      </c>
      <c r="T177" s="109">
        <f>185000-185000</f>
        <v>0</v>
      </c>
      <c r="U177" s="109">
        <f>SUM(I177:T177)</f>
        <v>0</v>
      </c>
      <c r="W177" s="97">
        <f t="shared" si="28"/>
        <v>0</v>
      </c>
    </row>
    <row r="178" spans="1:23" outlineLevel="2">
      <c r="A178" s="106" t="s">
        <v>1904</v>
      </c>
      <c r="B178" s="106" t="s">
        <v>27</v>
      </c>
      <c r="C178" s="106" t="s">
        <v>596</v>
      </c>
      <c r="D178" s="107" t="s">
        <v>3595</v>
      </c>
      <c r="E178" s="108">
        <v>4143</v>
      </c>
      <c r="F178" s="106" t="s">
        <v>3465</v>
      </c>
      <c r="G178" s="106" t="s">
        <v>3597</v>
      </c>
      <c r="H178" s="106" t="s">
        <v>561</v>
      </c>
      <c r="I178" s="109">
        <v>0</v>
      </c>
      <c r="J178" s="109">
        <v>0</v>
      </c>
      <c r="K178" s="109">
        <v>0</v>
      </c>
      <c r="L178" s="109">
        <v>0</v>
      </c>
      <c r="M178" s="109">
        <v>0</v>
      </c>
      <c r="N178" s="109">
        <v>0</v>
      </c>
      <c r="O178" s="109">
        <v>0</v>
      </c>
      <c r="P178" s="109">
        <v>0</v>
      </c>
      <c r="Q178" s="109">
        <v>0</v>
      </c>
      <c r="R178" s="109">
        <v>0</v>
      </c>
      <c r="S178" s="109">
        <v>0</v>
      </c>
      <c r="T178" s="109">
        <v>0</v>
      </c>
      <c r="U178" s="109">
        <f>SUM(I178:T178)</f>
        <v>0</v>
      </c>
      <c r="W178" s="97">
        <f t="shared" si="28"/>
        <v>0</v>
      </c>
    </row>
    <row r="179" spans="1:23" outlineLevel="2">
      <c r="A179" s="106" t="s">
        <v>1904</v>
      </c>
      <c r="B179" s="106" t="s">
        <v>27</v>
      </c>
      <c r="C179" s="106" t="s">
        <v>596</v>
      </c>
      <c r="D179" s="107" t="s">
        <v>3482</v>
      </c>
      <c r="E179" s="108">
        <v>4149</v>
      </c>
      <c r="F179" s="106" t="s">
        <v>3465</v>
      </c>
      <c r="G179" s="106" t="s">
        <v>1903</v>
      </c>
      <c r="H179" s="106" t="s">
        <v>561</v>
      </c>
      <c r="I179" s="109">
        <v>0</v>
      </c>
      <c r="J179" s="109">
        <v>0</v>
      </c>
      <c r="K179" s="109">
        <v>0</v>
      </c>
      <c r="L179" s="109">
        <v>0</v>
      </c>
      <c r="M179" s="109">
        <v>0</v>
      </c>
      <c r="N179" s="109">
        <v>0</v>
      </c>
      <c r="O179" s="109">
        <v>2200000</v>
      </c>
      <c r="P179" s="109">
        <v>0</v>
      </c>
      <c r="Q179" s="109">
        <v>0</v>
      </c>
      <c r="R179" s="109">
        <v>0</v>
      </c>
      <c r="S179" s="109">
        <v>0</v>
      </c>
      <c r="T179" s="109">
        <v>0</v>
      </c>
      <c r="U179" s="109">
        <f>SUM(I179:T179)</f>
        <v>2200000</v>
      </c>
      <c r="W179" s="97">
        <f t="shared" si="28"/>
        <v>0</v>
      </c>
    </row>
    <row r="180" spans="1:23" outlineLevel="2">
      <c r="A180" s="106" t="s">
        <v>1904</v>
      </c>
      <c r="B180" s="106" t="s">
        <v>27</v>
      </c>
      <c r="C180" s="106" t="s">
        <v>596</v>
      </c>
      <c r="D180" s="107" t="s">
        <v>1932</v>
      </c>
      <c r="E180" s="108">
        <v>4150</v>
      </c>
      <c r="F180" s="106" t="s">
        <v>3465</v>
      </c>
      <c r="G180" s="106" t="s">
        <v>1932</v>
      </c>
      <c r="H180" s="106" t="s">
        <v>561</v>
      </c>
      <c r="I180" s="109">
        <v>0</v>
      </c>
      <c r="J180" s="109">
        <v>0</v>
      </c>
      <c r="K180" s="109">
        <v>0</v>
      </c>
      <c r="L180" s="109">
        <v>0</v>
      </c>
      <c r="M180" s="109">
        <v>0</v>
      </c>
      <c r="N180" s="109">
        <v>0</v>
      </c>
      <c r="O180" s="109">
        <v>500000</v>
      </c>
      <c r="P180" s="109">
        <v>0</v>
      </c>
      <c r="Q180" s="109">
        <v>0</v>
      </c>
      <c r="R180" s="109">
        <v>0</v>
      </c>
      <c r="S180" s="109">
        <v>0</v>
      </c>
      <c r="T180" s="109">
        <v>0</v>
      </c>
      <c r="U180" s="109">
        <f>SUM(I180:T180)</f>
        <v>500000</v>
      </c>
      <c r="W180" s="97">
        <f t="shared" si="28"/>
        <v>0</v>
      </c>
    </row>
    <row r="181" spans="1:23" outlineLevel="1">
      <c r="A181" s="113" t="s">
        <v>3485</v>
      </c>
      <c r="B181" s="106"/>
      <c r="C181" s="106"/>
      <c r="D181" s="107"/>
      <c r="E181" s="108"/>
      <c r="F181" s="106"/>
      <c r="G181" s="106"/>
      <c r="H181" s="106"/>
      <c r="I181" s="111">
        <f t="shared" ref="I181:U181" si="37">SUBTOTAL(9,I177:I180)</f>
        <v>0</v>
      </c>
      <c r="J181" s="111">
        <f t="shared" si="37"/>
        <v>0</v>
      </c>
      <c r="K181" s="111">
        <f t="shared" si="37"/>
        <v>0</v>
      </c>
      <c r="L181" s="111">
        <f t="shared" si="37"/>
        <v>0</v>
      </c>
      <c r="M181" s="111">
        <f t="shared" si="37"/>
        <v>0</v>
      </c>
      <c r="N181" s="111">
        <f t="shared" si="37"/>
        <v>0</v>
      </c>
      <c r="O181" s="111">
        <f t="shared" si="37"/>
        <v>2700000</v>
      </c>
      <c r="P181" s="111">
        <f t="shared" si="37"/>
        <v>0</v>
      </c>
      <c r="Q181" s="111">
        <f t="shared" si="37"/>
        <v>0</v>
      </c>
      <c r="R181" s="111">
        <f t="shared" si="37"/>
        <v>0</v>
      </c>
      <c r="S181" s="111">
        <f t="shared" si="37"/>
        <v>0</v>
      </c>
      <c r="T181" s="111">
        <f t="shared" si="37"/>
        <v>0</v>
      </c>
      <c r="U181" s="111">
        <f t="shared" si="37"/>
        <v>2700000</v>
      </c>
      <c r="W181" s="97">
        <f t="shared" si="28"/>
        <v>0</v>
      </c>
    </row>
    <row r="182" spans="1:23" outlineLevel="1">
      <c r="A182" s="106"/>
      <c r="B182" s="106"/>
      <c r="C182" s="106"/>
      <c r="D182" s="107"/>
      <c r="E182" s="108"/>
      <c r="F182" s="106"/>
      <c r="G182" s="106"/>
      <c r="H182" s="106"/>
      <c r="I182" s="109"/>
      <c r="J182" s="109"/>
      <c r="K182" s="109"/>
      <c r="L182" s="109"/>
      <c r="M182" s="109"/>
      <c r="N182" s="109"/>
      <c r="O182" s="109"/>
      <c r="P182" s="109"/>
      <c r="Q182" s="109"/>
      <c r="R182" s="109"/>
      <c r="S182" s="109"/>
      <c r="T182" s="109"/>
      <c r="U182" s="109"/>
      <c r="W182" s="97">
        <f t="shared" si="28"/>
        <v>0</v>
      </c>
    </row>
    <row r="183" spans="1:23">
      <c r="A183" s="106" t="s">
        <v>1953</v>
      </c>
      <c r="B183" s="106" t="s">
        <v>1131</v>
      </c>
      <c r="C183" s="106" t="s">
        <v>1122</v>
      </c>
      <c r="D183" s="107" t="s">
        <v>3486</v>
      </c>
      <c r="E183" s="108">
        <v>5005</v>
      </c>
      <c r="F183" s="106" t="s">
        <v>3452</v>
      </c>
      <c r="G183" s="106" t="s">
        <v>1952</v>
      </c>
      <c r="H183" s="106" t="s">
        <v>35</v>
      </c>
      <c r="I183" s="109">
        <v>0</v>
      </c>
      <c r="J183" s="109">
        <v>0</v>
      </c>
      <c r="K183" s="109">
        <v>4648709</v>
      </c>
      <c r="L183" s="109">
        <v>0</v>
      </c>
      <c r="M183" s="109">
        <v>0</v>
      </c>
      <c r="N183" s="109">
        <v>4648709</v>
      </c>
      <c r="O183" s="109">
        <v>0</v>
      </c>
      <c r="P183" s="109">
        <v>0</v>
      </c>
      <c r="Q183" s="109">
        <v>4648709</v>
      </c>
      <c r="R183" s="109">
        <v>0</v>
      </c>
      <c r="S183" s="109">
        <v>0</v>
      </c>
      <c r="T183" s="109">
        <v>4648709</v>
      </c>
      <c r="U183" s="109">
        <f>SUM(I183:T183)</f>
        <v>18594836</v>
      </c>
      <c r="W183" s="97">
        <f t="shared" si="28"/>
        <v>4648709</v>
      </c>
    </row>
    <row r="184" spans="1:23" outlineLevel="2">
      <c r="A184" s="106" t="s">
        <v>1953</v>
      </c>
      <c r="B184" s="106" t="s">
        <v>1131</v>
      </c>
      <c r="C184" s="106" t="s">
        <v>1122</v>
      </c>
      <c r="D184" s="107" t="s">
        <v>3451</v>
      </c>
      <c r="E184" s="108">
        <v>5006</v>
      </c>
      <c r="F184" s="106" t="s">
        <v>3452</v>
      </c>
      <c r="G184" s="106" t="s">
        <v>2031</v>
      </c>
      <c r="H184" s="106" t="s">
        <v>561</v>
      </c>
      <c r="I184" s="109">
        <v>12917</v>
      </c>
      <c r="J184" s="109">
        <v>12917</v>
      </c>
      <c r="K184" s="109">
        <v>1478939</v>
      </c>
      <c r="L184" s="109">
        <v>12917</v>
      </c>
      <c r="M184" s="109">
        <v>12917</v>
      </c>
      <c r="N184" s="109">
        <v>1478939</v>
      </c>
      <c r="O184" s="109">
        <v>12917</v>
      </c>
      <c r="P184" s="109">
        <v>12917</v>
      </c>
      <c r="Q184" s="109">
        <v>1478939</v>
      </c>
      <c r="R184" s="109">
        <v>12917</v>
      </c>
      <c r="S184" s="109">
        <v>12917</v>
      </c>
      <c r="T184" s="109">
        <v>1528939</v>
      </c>
      <c r="U184" s="109">
        <f>SUM(I184:T184)</f>
        <v>6069092</v>
      </c>
      <c r="W184" s="97">
        <f t="shared" si="28"/>
        <v>1517690</v>
      </c>
    </row>
    <row r="185" spans="1:23" outlineLevel="2">
      <c r="A185" s="106" t="s">
        <v>1953</v>
      </c>
      <c r="B185" s="106" t="s">
        <v>1131</v>
      </c>
      <c r="C185" s="106" t="s">
        <v>1122</v>
      </c>
      <c r="D185" s="107" t="s">
        <v>3487</v>
      </c>
      <c r="E185" s="108">
        <v>5010</v>
      </c>
      <c r="F185" s="106" t="s">
        <v>3452</v>
      </c>
      <c r="G185" s="106" t="s">
        <v>3114</v>
      </c>
      <c r="H185" s="106" t="s">
        <v>561</v>
      </c>
      <c r="I185" s="109">
        <v>0</v>
      </c>
      <c r="J185" s="109">
        <v>0</v>
      </c>
      <c r="K185" s="109">
        <v>112500</v>
      </c>
      <c r="L185" s="109">
        <v>0</v>
      </c>
      <c r="M185" s="109">
        <v>0</v>
      </c>
      <c r="N185" s="109">
        <v>112500</v>
      </c>
      <c r="O185" s="109">
        <v>0</v>
      </c>
      <c r="P185" s="109">
        <v>0</v>
      </c>
      <c r="Q185" s="109">
        <v>112500</v>
      </c>
      <c r="R185" s="109">
        <v>0</v>
      </c>
      <c r="S185" s="109">
        <v>0</v>
      </c>
      <c r="T185" s="109">
        <v>112500</v>
      </c>
      <c r="U185" s="109">
        <f>SUM(I185:T185)</f>
        <v>450000</v>
      </c>
      <c r="W185" s="97">
        <f t="shared" si="28"/>
        <v>112500</v>
      </c>
    </row>
    <row r="186" spans="1:23" outlineLevel="2">
      <c r="A186" s="106" t="s">
        <v>1953</v>
      </c>
      <c r="B186" s="106" t="s">
        <v>1131</v>
      </c>
      <c r="C186" s="106" t="s">
        <v>1122</v>
      </c>
      <c r="D186" s="107" t="s">
        <v>3488</v>
      </c>
      <c r="E186" s="108">
        <v>5138</v>
      </c>
      <c r="F186" s="106" t="s">
        <v>3452</v>
      </c>
      <c r="G186" s="106" t="s">
        <v>2120</v>
      </c>
      <c r="H186" s="106" t="s">
        <v>592</v>
      </c>
      <c r="I186" s="109">
        <v>0</v>
      </c>
      <c r="J186" s="109">
        <v>83819844</v>
      </c>
      <c r="K186" s="109">
        <v>4000000</v>
      </c>
      <c r="L186" s="109">
        <v>2600000</v>
      </c>
      <c r="M186" s="109">
        <v>4688477</v>
      </c>
      <c r="N186" s="109">
        <v>0</v>
      </c>
      <c r="O186" s="109">
        <v>0</v>
      </c>
      <c r="P186" s="109">
        <v>0</v>
      </c>
      <c r="Q186" s="109">
        <v>0</v>
      </c>
      <c r="R186" s="109">
        <v>0</v>
      </c>
      <c r="S186" s="109">
        <v>0</v>
      </c>
      <c r="T186" s="109">
        <v>0</v>
      </c>
      <c r="U186" s="109">
        <f>SUM(I186:T186)</f>
        <v>95108321</v>
      </c>
      <c r="W186" s="97">
        <f t="shared" si="28"/>
        <v>90419844</v>
      </c>
    </row>
    <row r="187" spans="1:23" outlineLevel="2">
      <c r="A187" s="106"/>
      <c r="B187" s="106"/>
      <c r="C187" s="106"/>
      <c r="D187" s="107"/>
      <c r="E187" s="108"/>
      <c r="F187" s="106"/>
      <c r="G187" s="106"/>
      <c r="H187" s="106"/>
      <c r="I187" s="109"/>
      <c r="J187" s="109"/>
      <c r="K187" s="109"/>
      <c r="L187" s="109"/>
      <c r="M187" s="109"/>
      <c r="N187" s="109"/>
      <c r="O187" s="109"/>
      <c r="P187" s="109"/>
      <c r="Q187" s="109"/>
      <c r="R187" s="109"/>
      <c r="S187" s="109"/>
      <c r="T187" s="109"/>
      <c r="U187" s="109"/>
      <c r="W187" s="97">
        <f t="shared" si="28"/>
        <v>0</v>
      </c>
    </row>
    <row r="188" spans="1:23" outlineLevel="2">
      <c r="A188" s="106" t="s">
        <v>1953</v>
      </c>
      <c r="B188" s="106" t="s">
        <v>1131</v>
      </c>
      <c r="C188" s="106" t="s">
        <v>1122</v>
      </c>
      <c r="D188" s="107" t="s">
        <v>3598</v>
      </c>
      <c r="E188" s="108">
        <v>5143</v>
      </c>
      <c r="F188" s="106" t="s">
        <v>3452</v>
      </c>
      <c r="G188" s="106" t="s">
        <v>2151</v>
      </c>
      <c r="H188" s="106" t="s">
        <v>592</v>
      </c>
      <c r="I188" s="109">
        <v>0</v>
      </c>
      <c r="J188" s="109">
        <v>0</v>
      </c>
      <c r="K188" s="109">
        <v>0</v>
      </c>
      <c r="L188" s="109">
        <v>0</v>
      </c>
      <c r="M188" s="109">
        <v>0</v>
      </c>
      <c r="N188" s="109">
        <v>0</v>
      </c>
      <c r="O188" s="109">
        <v>0</v>
      </c>
      <c r="P188" s="109">
        <v>0</v>
      </c>
      <c r="Q188" s="109">
        <v>0</v>
      </c>
      <c r="R188" s="109">
        <v>0</v>
      </c>
      <c r="S188" s="109">
        <v>4124999</v>
      </c>
      <c r="T188" s="109">
        <v>0</v>
      </c>
      <c r="U188" s="109">
        <f>SUM(I188:T188)</f>
        <v>4124999</v>
      </c>
      <c r="W188" s="97">
        <f t="shared" si="28"/>
        <v>0</v>
      </c>
    </row>
    <row r="189" spans="1:23" outlineLevel="2">
      <c r="A189" s="106" t="s">
        <v>1953</v>
      </c>
      <c r="B189" s="106" t="s">
        <v>1131</v>
      </c>
      <c r="C189" s="106" t="s">
        <v>1122</v>
      </c>
      <c r="D189" s="107" t="s">
        <v>2156</v>
      </c>
      <c r="E189" s="108">
        <v>5144</v>
      </c>
      <c r="F189" s="106" t="s">
        <v>3452</v>
      </c>
      <c r="G189" s="106" t="s">
        <v>2156</v>
      </c>
      <c r="H189" s="106" t="s">
        <v>592</v>
      </c>
      <c r="I189" s="109">
        <v>0</v>
      </c>
      <c r="J189" s="109">
        <v>0</v>
      </c>
      <c r="K189" s="109">
        <v>112500</v>
      </c>
      <c r="L189" s="109">
        <v>0</v>
      </c>
      <c r="M189" s="109">
        <v>0</v>
      </c>
      <c r="N189" s="109">
        <v>112500</v>
      </c>
      <c r="O189" s="109">
        <v>0</v>
      </c>
      <c r="P189" s="109">
        <v>0</v>
      </c>
      <c r="Q189" s="109">
        <v>112500</v>
      </c>
      <c r="R189" s="109">
        <v>0</v>
      </c>
      <c r="S189" s="109">
        <v>0</v>
      </c>
      <c r="T189" s="109">
        <v>112500</v>
      </c>
      <c r="U189" s="109">
        <f>SUM(I189:T189)</f>
        <v>450000</v>
      </c>
      <c r="W189" s="97">
        <f t="shared" si="28"/>
        <v>112500</v>
      </c>
    </row>
    <row r="190" spans="1:23" outlineLevel="2">
      <c r="A190" s="106" t="s">
        <v>1953</v>
      </c>
      <c r="B190" s="106" t="s">
        <v>1131</v>
      </c>
      <c r="C190" s="106" t="s">
        <v>1122</v>
      </c>
      <c r="D190" s="107" t="s">
        <v>3599</v>
      </c>
      <c r="E190" s="108">
        <v>5147</v>
      </c>
      <c r="F190" s="106" t="s">
        <v>3452</v>
      </c>
      <c r="G190" s="106" t="s">
        <v>3599</v>
      </c>
      <c r="H190" s="106" t="s">
        <v>592</v>
      </c>
      <c r="I190" s="109">
        <v>0</v>
      </c>
      <c r="J190" s="109">
        <v>0</v>
      </c>
      <c r="K190" s="109">
        <v>0</v>
      </c>
      <c r="L190" s="109">
        <v>0</v>
      </c>
      <c r="M190" s="109">
        <v>0</v>
      </c>
      <c r="N190" s="109">
        <v>0</v>
      </c>
      <c r="O190" s="109">
        <v>0</v>
      </c>
      <c r="P190" s="109">
        <v>0</v>
      </c>
      <c r="Q190" s="109">
        <v>0</v>
      </c>
      <c r="R190" s="109">
        <v>0</v>
      </c>
      <c r="S190" s="109">
        <v>0</v>
      </c>
      <c r="T190" s="109">
        <v>0</v>
      </c>
      <c r="U190" s="109">
        <f>SUM(I190:T190)</f>
        <v>0</v>
      </c>
      <c r="W190" s="97">
        <f t="shared" si="28"/>
        <v>0</v>
      </c>
    </row>
    <row r="191" spans="1:23" outlineLevel="2">
      <c r="A191" s="106" t="s">
        <v>1953</v>
      </c>
      <c r="B191" s="106" t="s">
        <v>1131</v>
      </c>
      <c r="C191" s="106" t="s">
        <v>1122</v>
      </c>
      <c r="D191" s="107" t="s">
        <v>3600</v>
      </c>
      <c r="E191" s="108">
        <v>5149</v>
      </c>
      <c r="F191" s="106" t="s">
        <v>3452</v>
      </c>
      <c r="G191" s="106" t="s">
        <v>3600</v>
      </c>
      <c r="H191" s="106" t="s">
        <v>592</v>
      </c>
      <c r="I191" s="109">
        <v>0</v>
      </c>
      <c r="J191" s="109">
        <v>0</v>
      </c>
      <c r="K191" s="109">
        <v>0</v>
      </c>
      <c r="L191" s="109">
        <v>0</v>
      </c>
      <c r="M191" s="109">
        <v>0</v>
      </c>
      <c r="N191" s="109">
        <v>0</v>
      </c>
      <c r="O191" s="109">
        <v>0</v>
      </c>
      <c r="P191" s="109">
        <v>0</v>
      </c>
      <c r="Q191" s="109">
        <v>0</v>
      </c>
      <c r="R191" s="109">
        <v>0</v>
      </c>
      <c r="S191" s="109">
        <v>0</v>
      </c>
      <c r="T191" s="109">
        <v>0</v>
      </c>
      <c r="U191" s="109">
        <f>SUM(I191:T191)</f>
        <v>0</v>
      </c>
      <c r="W191" s="97">
        <f t="shared" si="28"/>
        <v>0</v>
      </c>
    </row>
    <row r="192" spans="1:23" outlineLevel="2">
      <c r="A192" s="106" t="s">
        <v>1953</v>
      </c>
      <c r="B192" s="106" t="s">
        <v>1131</v>
      </c>
      <c r="C192" s="106" t="s">
        <v>1122</v>
      </c>
      <c r="D192" s="107" t="s">
        <v>3490</v>
      </c>
      <c r="E192" s="108">
        <v>7200</v>
      </c>
      <c r="F192" s="106" t="s">
        <v>3417</v>
      </c>
      <c r="G192" s="106" t="s">
        <v>2662</v>
      </c>
      <c r="H192" s="106" t="s">
        <v>561</v>
      </c>
      <c r="I192" s="109">
        <v>5000</v>
      </c>
      <c r="J192" s="109">
        <v>5000</v>
      </c>
      <c r="K192" s="109">
        <v>5000</v>
      </c>
      <c r="L192" s="109">
        <v>5000</v>
      </c>
      <c r="M192" s="109">
        <v>5000</v>
      </c>
      <c r="N192" s="109">
        <v>5000</v>
      </c>
      <c r="O192" s="109">
        <v>5000</v>
      </c>
      <c r="P192" s="109">
        <v>5000</v>
      </c>
      <c r="Q192" s="109">
        <v>5000</v>
      </c>
      <c r="R192" s="109">
        <v>5000</v>
      </c>
      <c r="S192" s="109">
        <v>5000</v>
      </c>
      <c r="T192" s="109">
        <v>5000</v>
      </c>
      <c r="U192" s="109">
        <f>SUM(I192:T192)</f>
        <v>60000</v>
      </c>
      <c r="W192" s="97">
        <f t="shared" si="28"/>
        <v>20000</v>
      </c>
    </row>
    <row r="193" spans="1:40" s="101" customFormat="1" outlineLevel="1">
      <c r="A193" s="113"/>
      <c r="B193" s="113"/>
      <c r="C193" s="110" t="s">
        <v>3459</v>
      </c>
      <c r="D193" s="116"/>
      <c r="E193" s="110"/>
      <c r="F193" s="113"/>
      <c r="G193" s="113"/>
      <c r="H193" s="113"/>
      <c r="I193" s="111">
        <f t="shared" ref="I193:T193" si="38">SUBTOTAL(9,I183:I192)</f>
        <v>17917</v>
      </c>
      <c r="J193" s="111">
        <f t="shared" si="38"/>
        <v>83837761</v>
      </c>
      <c r="K193" s="111">
        <f t="shared" si="38"/>
        <v>10357648</v>
      </c>
      <c r="L193" s="111">
        <f t="shared" si="38"/>
        <v>2617917</v>
      </c>
      <c r="M193" s="111">
        <f t="shared" si="38"/>
        <v>4706394</v>
      </c>
      <c r="N193" s="111">
        <f t="shared" si="38"/>
        <v>6357648</v>
      </c>
      <c r="O193" s="111">
        <f t="shared" si="38"/>
        <v>17917</v>
      </c>
      <c r="P193" s="111">
        <f t="shared" si="38"/>
        <v>17917</v>
      </c>
      <c r="Q193" s="111">
        <f t="shared" si="38"/>
        <v>6357648</v>
      </c>
      <c r="R193" s="111">
        <f t="shared" si="38"/>
        <v>17917</v>
      </c>
      <c r="S193" s="111">
        <f t="shared" si="38"/>
        <v>4142916</v>
      </c>
      <c r="T193" s="111">
        <f t="shared" si="38"/>
        <v>6407648</v>
      </c>
      <c r="U193" s="111">
        <f>SUBTOTAL(9,U183:U192)</f>
        <v>124857248</v>
      </c>
      <c r="W193" s="97">
        <f t="shared" si="28"/>
        <v>96831243</v>
      </c>
    </row>
    <row r="194" spans="1:40" outlineLevel="2">
      <c r="A194" s="106" t="s">
        <v>1953</v>
      </c>
      <c r="B194" s="106" t="s">
        <v>1131</v>
      </c>
      <c r="C194" s="106" t="s">
        <v>53</v>
      </c>
      <c r="D194" s="107" t="s">
        <v>3601</v>
      </c>
      <c r="E194" s="108">
        <v>5150</v>
      </c>
      <c r="F194" s="106" t="s">
        <v>3452</v>
      </c>
      <c r="G194" s="106" t="s">
        <v>3601</v>
      </c>
      <c r="H194" s="106" t="s">
        <v>592</v>
      </c>
      <c r="I194" s="109">
        <v>0</v>
      </c>
      <c r="J194" s="109">
        <v>0</v>
      </c>
      <c r="K194" s="109">
        <v>0</v>
      </c>
      <c r="L194" s="109">
        <v>0</v>
      </c>
      <c r="M194" s="109">
        <v>0</v>
      </c>
      <c r="N194" s="109">
        <v>0</v>
      </c>
      <c r="O194" s="109">
        <v>0</v>
      </c>
      <c r="P194" s="109">
        <v>0</v>
      </c>
      <c r="Q194" s="109">
        <v>0</v>
      </c>
      <c r="R194" s="109">
        <v>0</v>
      </c>
      <c r="S194" s="109">
        <v>0</v>
      </c>
      <c r="T194" s="109">
        <v>0</v>
      </c>
      <c r="U194" s="109">
        <f>SUM(I194:T194)</f>
        <v>0</v>
      </c>
      <c r="W194" s="97">
        <f t="shared" si="28"/>
        <v>0</v>
      </c>
    </row>
    <row r="195" spans="1:40" s="101" customFormat="1" outlineLevel="1">
      <c r="A195" s="113"/>
      <c r="B195" s="113"/>
      <c r="C195" s="113" t="s">
        <v>3497</v>
      </c>
      <c r="D195" s="116"/>
      <c r="E195" s="110"/>
      <c r="F195" s="113"/>
      <c r="G195" s="113"/>
      <c r="H195" s="113"/>
      <c r="I195" s="111">
        <f t="shared" ref="I195:U195" si="39">SUBTOTAL(9,I194:I194)</f>
        <v>0</v>
      </c>
      <c r="J195" s="111">
        <f t="shared" si="39"/>
        <v>0</v>
      </c>
      <c r="K195" s="111">
        <f t="shared" si="39"/>
        <v>0</v>
      </c>
      <c r="L195" s="111">
        <f t="shared" si="39"/>
        <v>0</v>
      </c>
      <c r="M195" s="111">
        <f t="shared" si="39"/>
        <v>0</v>
      </c>
      <c r="N195" s="111">
        <f t="shared" si="39"/>
        <v>0</v>
      </c>
      <c r="O195" s="111">
        <f t="shared" si="39"/>
        <v>0</v>
      </c>
      <c r="P195" s="111">
        <f t="shared" si="39"/>
        <v>0</v>
      </c>
      <c r="Q195" s="111">
        <f t="shared" si="39"/>
        <v>0</v>
      </c>
      <c r="R195" s="111">
        <f t="shared" si="39"/>
        <v>0</v>
      </c>
      <c r="S195" s="111">
        <f t="shared" si="39"/>
        <v>0</v>
      </c>
      <c r="T195" s="111">
        <f t="shared" si="39"/>
        <v>0</v>
      </c>
      <c r="U195" s="111">
        <f t="shared" si="39"/>
        <v>0</v>
      </c>
      <c r="W195" s="97">
        <f t="shared" si="28"/>
        <v>0</v>
      </c>
    </row>
    <row r="196" spans="1:40" s="101" customFormat="1">
      <c r="A196" s="113"/>
      <c r="B196" s="113"/>
      <c r="C196" s="113" t="s">
        <v>3366</v>
      </c>
      <c r="D196" s="116"/>
      <c r="E196" s="110"/>
      <c r="F196" s="113"/>
      <c r="G196" s="113"/>
      <c r="H196" s="113"/>
      <c r="I196" s="111">
        <f t="shared" ref="I196:T196" si="40">SUBTOTAL(9,I183:I194)</f>
        <v>17917</v>
      </c>
      <c r="J196" s="111">
        <f t="shared" si="40"/>
        <v>83837761</v>
      </c>
      <c r="K196" s="111">
        <f t="shared" si="40"/>
        <v>10357648</v>
      </c>
      <c r="L196" s="111">
        <f t="shared" si="40"/>
        <v>2617917</v>
      </c>
      <c r="M196" s="111">
        <f t="shared" si="40"/>
        <v>4706394</v>
      </c>
      <c r="N196" s="111">
        <f t="shared" si="40"/>
        <v>6357648</v>
      </c>
      <c r="O196" s="111">
        <f t="shared" si="40"/>
        <v>17917</v>
      </c>
      <c r="P196" s="111">
        <f t="shared" si="40"/>
        <v>17917</v>
      </c>
      <c r="Q196" s="111">
        <f t="shared" si="40"/>
        <v>6357648</v>
      </c>
      <c r="R196" s="111">
        <f t="shared" si="40"/>
        <v>17917</v>
      </c>
      <c r="S196" s="111">
        <f t="shared" si="40"/>
        <v>4142916</v>
      </c>
      <c r="T196" s="111">
        <f t="shared" si="40"/>
        <v>6407648</v>
      </c>
      <c r="U196" s="111">
        <f>SUBTOTAL(9,U183:U194)</f>
        <v>124857248</v>
      </c>
      <c r="W196" s="97">
        <f t="shared" si="28"/>
        <v>96831243</v>
      </c>
    </row>
    <row r="197" spans="1:40" outlineLevel="1">
      <c r="A197" s="106"/>
      <c r="B197" s="106"/>
      <c r="C197" s="106"/>
      <c r="D197" s="107"/>
      <c r="E197" s="108"/>
      <c r="F197" s="106"/>
      <c r="G197" s="106"/>
      <c r="H197" s="106"/>
      <c r="I197" s="109"/>
      <c r="J197" s="109"/>
      <c r="K197" s="109"/>
      <c r="L197" s="109"/>
      <c r="M197" s="109"/>
      <c r="N197" s="109"/>
      <c r="O197" s="109"/>
      <c r="P197" s="109"/>
      <c r="Q197" s="109"/>
      <c r="R197" s="109"/>
      <c r="S197" s="109"/>
      <c r="T197" s="109"/>
      <c r="U197" s="109"/>
      <c r="W197" s="97">
        <f t="shared" si="28"/>
        <v>0</v>
      </c>
    </row>
    <row r="198" spans="1:40" outlineLevel="2">
      <c r="A198" s="106" t="s">
        <v>1832</v>
      </c>
      <c r="B198" s="106" t="s">
        <v>27</v>
      </c>
      <c r="C198" s="106" t="s">
        <v>596</v>
      </c>
      <c r="D198" s="107" t="s">
        <v>3492</v>
      </c>
      <c r="E198" s="108">
        <v>4116</v>
      </c>
      <c r="F198" s="106" t="s">
        <v>3465</v>
      </c>
      <c r="G198" s="106" t="s">
        <v>1831</v>
      </c>
      <c r="H198" s="106" t="s">
        <v>561</v>
      </c>
      <c r="I198" s="109">
        <v>39891</v>
      </c>
      <c r="J198" s="109">
        <v>39891</v>
      </c>
      <c r="K198" s="109">
        <v>59837</v>
      </c>
      <c r="L198" s="109">
        <v>69810</v>
      </c>
      <c r="M198" s="109">
        <v>79783</v>
      </c>
      <c r="N198" s="109">
        <v>119674</v>
      </c>
      <c r="O198" s="109">
        <v>119674</v>
      </c>
      <c r="P198" s="109">
        <v>109701</v>
      </c>
      <c r="Q198" s="109">
        <v>109701</v>
      </c>
      <c r="R198" s="109">
        <v>89756</v>
      </c>
      <c r="S198" s="109">
        <v>79783</v>
      </c>
      <c r="T198" s="109">
        <v>1579784</v>
      </c>
      <c r="U198" s="109">
        <f>SUM(I198:T198)</f>
        <v>2497285</v>
      </c>
      <c r="W198" s="97">
        <f t="shared" si="28"/>
        <v>209429</v>
      </c>
    </row>
    <row r="199" spans="1:40" outlineLevel="2">
      <c r="A199" s="106" t="s">
        <v>1832</v>
      </c>
      <c r="B199" s="106" t="s">
        <v>27</v>
      </c>
      <c r="C199" s="106" t="s">
        <v>596</v>
      </c>
      <c r="D199" s="107" t="s">
        <v>1946</v>
      </c>
      <c r="E199" s="108">
        <v>4168</v>
      </c>
      <c r="F199" s="106" t="s">
        <v>3465</v>
      </c>
      <c r="G199" s="106" t="s">
        <v>1946</v>
      </c>
      <c r="H199" s="106" t="s">
        <v>592</v>
      </c>
      <c r="I199" s="109">
        <v>0</v>
      </c>
      <c r="J199" s="109">
        <v>0</v>
      </c>
      <c r="K199" s="109">
        <v>0</v>
      </c>
      <c r="L199" s="109">
        <v>0</v>
      </c>
      <c r="M199" s="109">
        <v>0</v>
      </c>
      <c r="N199" s="109">
        <v>0</v>
      </c>
      <c r="O199" s="109">
        <v>0</v>
      </c>
      <c r="P199" s="109">
        <v>0</v>
      </c>
      <c r="Q199" s="109">
        <v>0</v>
      </c>
      <c r="R199" s="109">
        <v>0</v>
      </c>
      <c r="S199" s="109">
        <v>0</v>
      </c>
      <c r="T199" s="109">
        <v>0</v>
      </c>
      <c r="U199" s="109">
        <f>SUM(I199:T199)</f>
        <v>0</v>
      </c>
      <c r="W199" s="97">
        <f t="shared" si="28"/>
        <v>0</v>
      </c>
    </row>
    <row r="200" spans="1:40" outlineLevel="2">
      <c r="A200" s="106" t="s">
        <v>1832</v>
      </c>
      <c r="B200" s="106" t="s">
        <v>27</v>
      </c>
      <c r="C200" s="106" t="s">
        <v>596</v>
      </c>
      <c r="D200" s="107" t="s">
        <v>3602</v>
      </c>
      <c r="E200" s="108">
        <v>4170</v>
      </c>
      <c r="F200" s="106" t="s">
        <v>3465</v>
      </c>
      <c r="G200" s="106" t="s">
        <v>3602</v>
      </c>
      <c r="H200" s="106" t="s">
        <v>592</v>
      </c>
      <c r="I200" s="109">
        <v>0</v>
      </c>
      <c r="J200" s="109">
        <v>0</v>
      </c>
      <c r="K200" s="109">
        <v>0</v>
      </c>
      <c r="L200" s="109">
        <v>0</v>
      </c>
      <c r="M200" s="109">
        <v>0</v>
      </c>
      <c r="N200" s="109">
        <v>0</v>
      </c>
      <c r="O200" s="109">
        <v>0</v>
      </c>
      <c r="P200" s="109">
        <v>0</v>
      </c>
      <c r="Q200" s="109">
        <v>0</v>
      </c>
      <c r="R200" s="109">
        <v>0</v>
      </c>
      <c r="S200" s="109">
        <v>0</v>
      </c>
      <c r="T200" s="109">
        <v>0</v>
      </c>
      <c r="U200" s="109">
        <f>SUM(I200:T200)</f>
        <v>0</v>
      </c>
      <c r="W200" s="97">
        <f t="shared" si="28"/>
        <v>0</v>
      </c>
    </row>
    <row r="201" spans="1:40" s="101" customFormat="1" outlineLevel="1">
      <c r="A201" s="113" t="s">
        <v>3495</v>
      </c>
      <c r="B201" s="113"/>
      <c r="C201" s="113"/>
      <c r="D201" s="116"/>
      <c r="E201" s="110"/>
      <c r="F201" s="113"/>
      <c r="G201" s="113"/>
      <c r="H201" s="113"/>
      <c r="I201" s="111">
        <f t="shared" ref="I201:U201" si="41">SUBTOTAL(9,I198:I200)</f>
        <v>39891</v>
      </c>
      <c r="J201" s="111">
        <f t="shared" si="41"/>
        <v>39891</v>
      </c>
      <c r="K201" s="111">
        <f t="shared" si="41"/>
        <v>59837</v>
      </c>
      <c r="L201" s="111">
        <f t="shared" si="41"/>
        <v>69810</v>
      </c>
      <c r="M201" s="111">
        <f t="shared" si="41"/>
        <v>79783</v>
      </c>
      <c r="N201" s="111">
        <f t="shared" si="41"/>
        <v>119674</v>
      </c>
      <c r="O201" s="111">
        <f t="shared" si="41"/>
        <v>119674</v>
      </c>
      <c r="P201" s="111">
        <f t="shared" si="41"/>
        <v>109701</v>
      </c>
      <c r="Q201" s="111">
        <f t="shared" si="41"/>
        <v>109701</v>
      </c>
      <c r="R201" s="111">
        <f t="shared" si="41"/>
        <v>89756</v>
      </c>
      <c r="S201" s="111">
        <f t="shared" si="41"/>
        <v>79783</v>
      </c>
      <c r="T201" s="111">
        <f t="shared" si="41"/>
        <v>1579784</v>
      </c>
      <c r="U201" s="111">
        <f t="shared" si="41"/>
        <v>2497285</v>
      </c>
      <c r="W201" s="97">
        <f t="shared" si="28"/>
        <v>209429</v>
      </c>
    </row>
    <row r="202" spans="1:40" outlineLevel="1">
      <c r="A202" s="106"/>
      <c r="B202" s="106"/>
      <c r="C202" s="106"/>
      <c r="D202" s="107"/>
      <c r="E202" s="108"/>
      <c r="F202" s="106"/>
      <c r="G202" s="106"/>
      <c r="H202" s="106"/>
      <c r="I202" s="109"/>
      <c r="J202" s="109"/>
      <c r="K202" s="109"/>
      <c r="L202" s="109"/>
      <c r="M202" s="109"/>
      <c r="N202" s="109"/>
      <c r="O202" s="109"/>
      <c r="P202" s="109"/>
      <c r="Q202" s="109"/>
      <c r="R202" s="109"/>
      <c r="S202" s="109"/>
      <c r="T202" s="109"/>
      <c r="U202" s="109"/>
      <c r="W202" s="97">
        <f t="shared" si="28"/>
        <v>0</v>
      </c>
    </row>
    <row r="203" spans="1:40" outlineLevel="2">
      <c r="A203" s="106" t="s">
        <v>2237</v>
      </c>
      <c r="B203" s="106" t="s">
        <v>1131</v>
      </c>
      <c r="C203" s="106" t="s">
        <v>1122</v>
      </c>
      <c r="D203" s="107" t="s">
        <v>3496</v>
      </c>
      <c r="E203" s="108">
        <v>7000</v>
      </c>
      <c r="F203" s="106" t="s">
        <v>3417</v>
      </c>
      <c r="G203" s="106" t="s">
        <v>2236</v>
      </c>
      <c r="H203" s="106" t="s">
        <v>561</v>
      </c>
      <c r="I203" s="109">
        <v>643409</v>
      </c>
      <c r="J203" s="109">
        <v>641463</v>
      </c>
      <c r="K203" s="109">
        <v>641280</v>
      </c>
      <c r="L203" s="109">
        <v>641439</v>
      </c>
      <c r="M203" s="109">
        <v>641577</v>
      </c>
      <c r="N203" s="109">
        <v>641199</v>
      </c>
      <c r="O203" s="109">
        <v>643444</v>
      </c>
      <c r="P203" s="109">
        <v>640980</v>
      </c>
      <c r="Q203" s="109">
        <v>641126</v>
      </c>
      <c r="R203" s="109">
        <v>641513</v>
      </c>
      <c r="S203" s="109">
        <v>641575</v>
      </c>
      <c r="T203" s="109">
        <v>640995</v>
      </c>
      <c r="U203" s="109">
        <f>SUM(I203:T203)</f>
        <v>7700000</v>
      </c>
      <c r="W203" s="97">
        <f t="shared" si="28"/>
        <v>2567591</v>
      </c>
    </row>
    <row r="204" spans="1:40" outlineLevel="2">
      <c r="A204" s="106" t="s">
        <v>2237</v>
      </c>
      <c r="B204" s="106" t="s">
        <v>1131</v>
      </c>
      <c r="C204" s="106" t="s">
        <v>1122</v>
      </c>
      <c r="D204" s="107" t="s">
        <v>2374</v>
      </c>
      <c r="E204" s="108">
        <v>7127</v>
      </c>
      <c r="F204" s="106" t="s">
        <v>3417</v>
      </c>
      <c r="G204" s="106" t="s">
        <v>2374</v>
      </c>
      <c r="H204" s="106" t="s">
        <v>592</v>
      </c>
      <c r="I204" s="109">
        <v>0</v>
      </c>
      <c r="J204" s="109">
        <v>0</v>
      </c>
      <c r="K204" s="109">
        <v>0</v>
      </c>
      <c r="L204" s="109">
        <v>0</v>
      </c>
      <c r="M204" s="109">
        <v>0</v>
      </c>
      <c r="N204" s="109">
        <v>0</v>
      </c>
      <c r="O204" s="109">
        <v>0</v>
      </c>
      <c r="P204" s="109">
        <v>0</v>
      </c>
      <c r="Q204" s="109">
        <v>0</v>
      </c>
      <c r="R204" s="109">
        <v>0</v>
      </c>
      <c r="S204" s="109">
        <v>0</v>
      </c>
      <c r="T204" s="109">
        <v>0</v>
      </c>
      <c r="U204" s="109">
        <f>SUM(I204:T204)</f>
        <v>0</v>
      </c>
      <c r="W204" s="97">
        <f t="shared" si="28"/>
        <v>0</v>
      </c>
    </row>
    <row r="205" spans="1:40" s="101" customFormat="1" outlineLevel="1">
      <c r="A205" s="113" t="s">
        <v>3603</v>
      </c>
      <c r="B205" s="113"/>
      <c r="C205" s="113"/>
      <c r="D205" s="116"/>
      <c r="E205" s="110"/>
      <c r="F205" s="113"/>
      <c r="G205" s="113"/>
      <c r="H205" s="113"/>
      <c r="I205" s="111">
        <f t="shared" ref="I205:U205" si="42">SUBTOTAL(9,I203:I204)</f>
        <v>643409</v>
      </c>
      <c r="J205" s="111">
        <f t="shared" si="42"/>
        <v>641463</v>
      </c>
      <c r="K205" s="111">
        <f t="shared" si="42"/>
        <v>641280</v>
      </c>
      <c r="L205" s="111">
        <f t="shared" si="42"/>
        <v>641439</v>
      </c>
      <c r="M205" s="111">
        <f t="shared" si="42"/>
        <v>641577</v>
      </c>
      <c r="N205" s="111">
        <f t="shared" si="42"/>
        <v>641199</v>
      </c>
      <c r="O205" s="111">
        <f t="shared" si="42"/>
        <v>643444</v>
      </c>
      <c r="P205" s="111">
        <f t="shared" si="42"/>
        <v>640980</v>
      </c>
      <c r="Q205" s="111">
        <f t="shared" si="42"/>
        <v>641126</v>
      </c>
      <c r="R205" s="111">
        <f t="shared" si="42"/>
        <v>641513</v>
      </c>
      <c r="S205" s="111">
        <f t="shared" si="42"/>
        <v>641575</v>
      </c>
      <c r="T205" s="111">
        <f t="shared" si="42"/>
        <v>640995</v>
      </c>
      <c r="U205" s="111">
        <f t="shared" si="42"/>
        <v>7700000</v>
      </c>
      <c r="W205" s="97">
        <f t="shared" ref="W205:W212" si="43">SUM(I205:L205)</f>
        <v>2567591</v>
      </c>
    </row>
    <row r="206" spans="1:40" outlineLevel="1">
      <c r="A206" s="102"/>
      <c r="B206" s="102"/>
      <c r="C206" s="102"/>
      <c r="D206" s="102"/>
      <c r="E206" s="102"/>
      <c r="F206" s="102"/>
      <c r="G206" s="102"/>
      <c r="H206" s="102"/>
      <c r="I206" s="103"/>
      <c r="J206" s="103"/>
      <c r="K206" s="103"/>
      <c r="L206" s="103"/>
      <c r="M206" s="103"/>
      <c r="N206" s="103"/>
      <c r="O206" s="103"/>
      <c r="P206" s="103"/>
      <c r="Q206" s="103"/>
      <c r="R206" s="103"/>
      <c r="S206" s="103"/>
      <c r="T206" s="103"/>
      <c r="U206" s="104"/>
      <c r="V206" s="105"/>
      <c r="W206" s="97">
        <f t="shared" si="43"/>
        <v>0</v>
      </c>
      <c r="X206" s="105"/>
      <c r="Y206" s="105"/>
      <c r="Z206" s="105"/>
      <c r="AA206" s="105"/>
      <c r="AB206" s="105"/>
      <c r="AC206" s="105"/>
      <c r="AD206" s="105"/>
      <c r="AE206" s="105"/>
      <c r="AF206" s="105"/>
      <c r="AG206" s="105"/>
      <c r="AH206" s="105"/>
      <c r="AI206" s="105"/>
      <c r="AJ206" s="105"/>
      <c r="AK206" s="105"/>
      <c r="AL206" s="105"/>
      <c r="AM206" s="105"/>
      <c r="AN206" s="105"/>
    </row>
    <row r="207" spans="1:40" outlineLevel="1">
      <c r="A207" s="102" t="s">
        <v>3366</v>
      </c>
      <c r="B207" s="102"/>
      <c r="C207" s="102"/>
      <c r="D207" s="102"/>
      <c r="E207" s="102"/>
      <c r="F207" s="102"/>
      <c r="G207" s="102"/>
      <c r="H207" s="102"/>
      <c r="I207" s="103">
        <f t="shared" ref="I207:T207" si="44">SUBTOTAL(9,I12:I206)</f>
        <v>14064635.686999999</v>
      </c>
      <c r="J207" s="103">
        <f t="shared" si="44"/>
        <v>92684658.238999993</v>
      </c>
      <c r="K207" s="103">
        <f t="shared" si="44"/>
        <v>21780757.577999998</v>
      </c>
      <c r="L207" s="103">
        <f t="shared" si="44"/>
        <v>25696875.686999999</v>
      </c>
      <c r="M207" s="103">
        <f t="shared" si="44"/>
        <v>41515518.239</v>
      </c>
      <c r="N207" s="103">
        <f t="shared" si="44"/>
        <v>22280990.577999998</v>
      </c>
      <c r="O207" s="103">
        <f t="shared" si="44"/>
        <v>15581378.686999999</v>
      </c>
      <c r="P207" s="103">
        <f t="shared" si="44"/>
        <v>12549407.239</v>
      </c>
      <c r="Q207" s="103">
        <f t="shared" si="44"/>
        <v>32567122.578000002</v>
      </c>
      <c r="R207" s="103">
        <f t="shared" si="44"/>
        <v>17811504.686999999</v>
      </c>
      <c r="S207" s="103">
        <f t="shared" si="44"/>
        <v>23292271.239</v>
      </c>
      <c r="T207" s="103">
        <f t="shared" si="44"/>
        <v>128828441.002</v>
      </c>
      <c r="U207" s="104">
        <f>SUBTOTAL(9,U12:U206)</f>
        <v>448653561.44</v>
      </c>
      <c r="V207" s="105"/>
      <c r="W207" s="97">
        <f t="shared" si="43"/>
        <v>154226927.19099998</v>
      </c>
      <c r="X207" s="105"/>
      <c r="Y207" s="105"/>
      <c r="Z207" s="105"/>
      <c r="AA207" s="105"/>
      <c r="AB207" s="105"/>
      <c r="AC207" s="105"/>
      <c r="AD207" s="105"/>
      <c r="AE207" s="105"/>
      <c r="AF207" s="105"/>
      <c r="AG207" s="105"/>
      <c r="AH207" s="105"/>
      <c r="AI207" s="105"/>
      <c r="AJ207" s="105"/>
      <c r="AK207" s="105"/>
      <c r="AL207" s="105"/>
      <c r="AM207" s="105"/>
      <c r="AN207" s="105"/>
    </row>
    <row r="208" spans="1:40">
      <c r="A208" s="102"/>
      <c r="B208" s="102"/>
      <c r="C208" s="102"/>
      <c r="D208" s="102"/>
      <c r="E208" s="102"/>
      <c r="F208" s="102"/>
      <c r="G208" s="102"/>
      <c r="H208" s="102"/>
      <c r="I208" s="103"/>
      <c r="J208" s="103"/>
      <c r="K208" s="103"/>
      <c r="L208" s="103"/>
      <c r="M208" s="103"/>
      <c r="N208" s="103"/>
      <c r="O208" s="103"/>
      <c r="P208" s="103"/>
      <c r="Q208" s="103"/>
      <c r="R208" s="103"/>
      <c r="S208" s="103"/>
      <c r="T208" s="103"/>
      <c r="U208" s="74" t="s">
        <v>3604</v>
      </c>
      <c r="V208" s="105"/>
      <c r="W208" s="97">
        <f t="shared" si="43"/>
        <v>0</v>
      </c>
      <c r="X208" s="105"/>
      <c r="Y208" s="105"/>
      <c r="Z208" s="105"/>
      <c r="AA208" s="105"/>
      <c r="AB208" s="105"/>
      <c r="AC208" s="105"/>
      <c r="AD208" s="105"/>
      <c r="AE208" s="105"/>
      <c r="AF208" s="105"/>
      <c r="AG208" s="105"/>
      <c r="AH208" s="105"/>
      <c r="AI208" s="105"/>
      <c r="AJ208" s="105"/>
      <c r="AK208" s="105"/>
      <c r="AL208" s="105"/>
      <c r="AM208" s="105"/>
      <c r="AN208" s="105"/>
    </row>
    <row r="209" spans="1:23">
      <c r="W209" s="97">
        <f t="shared" si="43"/>
        <v>0</v>
      </c>
    </row>
    <row r="210" spans="1:23">
      <c r="W210" s="97">
        <f t="shared" si="43"/>
        <v>0</v>
      </c>
    </row>
    <row r="211" spans="1:23" ht="15.75" thickBot="1">
      <c r="A211" s="117"/>
      <c r="B211" s="117"/>
      <c r="C211" s="117"/>
      <c r="D211" s="117"/>
      <c r="E211" s="117"/>
      <c r="F211" s="117"/>
      <c r="G211" s="118"/>
      <c r="H211" s="117"/>
      <c r="I211" s="119"/>
      <c r="J211" s="119"/>
      <c r="K211" s="119"/>
      <c r="L211" s="119"/>
      <c r="M211" s="119"/>
      <c r="N211" s="119"/>
      <c r="O211" s="119"/>
      <c r="P211" s="119"/>
      <c r="Q211" s="119"/>
      <c r="R211" s="119"/>
      <c r="S211" s="119"/>
      <c r="T211" s="119"/>
      <c r="U211" s="119"/>
      <c r="W211" s="97">
        <f t="shared" si="43"/>
        <v>0</v>
      </c>
    </row>
    <row r="212" spans="1:23">
      <c r="A212" s="101" t="s">
        <v>3605</v>
      </c>
      <c r="I212" s="120">
        <f t="shared" ref="I212:T212" si="45">I207</f>
        <v>14064635.686999999</v>
      </c>
      <c r="J212" s="120">
        <f t="shared" si="45"/>
        <v>92684658.238999993</v>
      </c>
      <c r="K212" s="120">
        <f t="shared" si="45"/>
        <v>21780757.577999998</v>
      </c>
      <c r="L212" s="120">
        <f t="shared" si="45"/>
        <v>25696875.686999999</v>
      </c>
      <c r="M212" s="120">
        <f t="shared" si="45"/>
        <v>41515518.239</v>
      </c>
      <c r="N212" s="120">
        <f t="shared" si="45"/>
        <v>22280990.577999998</v>
      </c>
      <c r="O212" s="120">
        <f t="shared" si="45"/>
        <v>15581378.686999999</v>
      </c>
      <c r="P212" s="120">
        <f t="shared" si="45"/>
        <v>12549407.239</v>
      </c>
      <c r="Q212" s="120">
        <f t="shared" si="45"/>
        <v>32567122.578000002</v>
      </c>
      <c r="R212" s="120">
        <f t="shared" si="45"/>
        <v>17811504.686999999</v>
      </c>
      <c r="S212" s="120">
        <f t="shared" si="45"/>
        <v>23292271.239</v>
      </c>
      <c r="T212" s="120">
        <f t="shared" si="45"/>
        <v>128828441.002</v>
      </c>
      <c r="U212" s="120">
        <f>U207</f>
        <v>448653561.44</v>
      </c>
      <c r="W212" s="97">
        <f t="shared" si="43"/>
        <v>154226927.19099998</v>
      </c>
    </row>
    <row r="214" spans="1:23" ht="30.75">
      <c r="A214" s="121" t="s">
        <v>3499</v>
      </c>
      <c r="V214" s="122" t="s">
        <v>3500</v>
      </c>
    </row>
    <row r="215" spans="1:23">
      <c r="A215" s="106" t="s">
        <v>34</v>
      </c>
      <c r="B215" s="106" t="s">
        <v>27</v>
      </c>
      <c r="C215" s="106" t="s">
        <v>596</v>
      </c>
      <c r="D215" s="107" t="s">
        <v>3382</v>
      </c>
      <c r="E215" s="108">
        <v>1002</v>
      </c>
      <c r="F215" s="106" t="s">
        <v>3383</v>
      </c>
      <c r="G215" s="106" t="s">
        <v>437</v>
      </c>
      <c r="H215" s="106" t="s">
        <v>35</v>
      </c>
      <c r="I215" s="109">
        <f>$V$215*I234</f>
        <v>36070.571000000004</v>
      </c>
      <c r="J215" s="109">
        <f t="shared" ref="J215:S215" si="46">$V$215*J234</f>
        <v>36070.571000000004</v>
      </c>
      <c r="K215" s="109">
        <f t="shared" si="46"/>
        <v>36071.358</v>
      </c>
      <c r="L215" s="109">
        <f t="shared" si="46"/>
        <v>36070.571000000004</v>
      </c>
      <c r="M215" s="109">
        <f t="shared" si="46"/>
        <v>36070.571000000004</v>
      </c>
      <c r="N215" s="109">
        <f t="shared" si="46"/>
        <v>36071.358</v>
      </c>
      <c r="O215" s="109">
        <f t="shared" si="46"/>
        <v>36070.571000000004</v>
      </c>
      <c r="P215" s="109">
        <f t="shared" si="46"/>
        <v>36070.571000000004</v>
      </c>
      <c r="Q215" s="109">
        <f t="shared" si="46"/>
        <v>36071.358</v>
      </c>
      <c r="R215" s="109">
        <f t="shared" si="46"/>
        <v>36070.571000000004</v>
      </c>
      <c r="S215" s="109">
        <f t="shared" si="46"/>
        <v>36070.571000000004</v>
      </c>
      <c r="T215" s="109">
        <f>$V$215*T234</f>
        <v>36071.358</v>
      </c>
      <c r="U215" s="109">
        <f>SUM(I215:T215)</f>
        <v>432850</v>
      </c>
      <c r="V215" s="123">
        <v>0.78700000000000003</v>
      </c>
    </row>
    <row r="216" spans="1:23">
      <c r="A216" s="106" t="s">
        <v>34</v>
      </c>
      <c r="B216" s="106" t="s">
        <v>27</v>
      </c>
      <c r="C216" s="106" t="s">
        <v>596</v>
      </c>
      <c r="D216" s="107" t="s">
        <v>3382</v>
      </c>
      <c r="E216" s="108">
        <v>1003</v>
      </c>
      <c r="F216" s="106" t="s">
        <v>3383</v>
      </c>
      <c r="G216" s="106" t="s">
        <v>445</v>
      </c>
      <c r="H216" s="106" t="s">
        <v>35</v>
      </c>
      <c r="I216" s="109">
        <f>$V$216*I235</f>
        <v>92630.358000000007</v>
      </c>
      <c r="J216" s="109">
        <f t="shared" ref="J216:S216" si="47">$V$216*J235</f>
        <v>92630.358000000007</v>
      </c>
      <c r="K216" s="109">
        <f t="shared" si="47"/>
        <v>92631.384000000005</v>
      </c>
      <c r="L216" s="109">
        <f t="shared" si="47"/>
        <v>92630.358000000007</v>
      </c>
      <c r="M216" s="109">
        <f t="shared" si="47"/>
        <v>92630.358000000007</v>
      </c>
      <c r="N216" s="109">
        <f t="shared" si="47"/>
        <v>92631.384000000005</v>
      </c>
      <c r="O216" s="109">
        <f t="shared" si="47"/>
        <v>92630.358000000007</v>
      </c>
      <c r="P216" s="109">
        <f t="shared" si="47"/>
        <v>92630.358000000007</v>
      </c>
      <c r="Q216" s="109">
        <f t="shared" si="47"/>
        <v>92631.384000000005</v>
      </c>
      <c r="R216" s="109">
        <f t="shared" si="47"/>
        <v>92630.358000000007</v>
      </c>
      <c r="S216" s="109">
        <f t="shared" si="47"/>
        <v>92630.358000000007</v>
      </c>
      <c r="T216" s="109">
        <f>$V$216*T235</f>
        <v>92631.384000000005</v>
      </c>
      <c r="U216" s="109">
        <f>SUM(I216:T216)</f>
        <v>1111568.4000000001</v>
      </c>
      <c r="V216" s="123">
        <v>0.17100000000000001</v>
      </c>
    </row>
    <row r="217" spans="1:23">
      <c r="A217" s="106" t="s">
        <v>216</v>
      </c>
      <c r="B217" s="106" t="s">
        <v>213</v>
      </c>
      <c r="C217" s="106" t="s">
        <v>1122</v>
      </c>
      <c r="D217" s="107" t="s">
        <v>3382</v>
      </c>
      <c r="E217" s="108">
        <v>1050</v>
      </c>
      <c r="F217" s="106" t="s">
        <v>3383</v>
      </c>
      <c r="G217" s="106" t="s">
        <v>571</v>
      </c>
      <c r="H217" s="106" t="s">
        <v>35</v>
      </c>
      <c r="I217" s="109">
        <f>$V$217*I236</f>
        <v>118899.352</v>
      </c>
      <c r="J217" s="109">
        <f t="shared" ref="J217:S217" si="48">$V$217*J236</f>
        <v>40205.799999999996</v>
      </c>
      <c r="K217" s="109">
        <f t="shared" si="48"/>
        <v>40206.224000000002</v>
      </c>
      <c r="L217" s="109">
        <f t="shared" si="48"/>
        <v>118899.352</v>
      </c>
      <c r="M217" s="109">
        <f t="shared" si="48"/>
        <v>40205.799999999996</v>
      </c>
      <c r="N217" s="109">
        <f t="shared" si="48"/>
        <v>40206.224000000002</v>
      </c>
      <c r="O217" s="109">
        <f t="shared" si="48"/>
        <v>118899.352</v>
      </c>
      <c r="P217" s="109">
        <f t="shared" si="48"/>
        <v>40205.799999999996</v>
      </c>
      <c r="Q217" s="109">
        <f t="shared" si="48"/>
        <v>40206.224000000002</v>
      </c>
      <c r="R217" s="109">
        <f t="shared" si="48"/>
        <v>118899.352</v>
      </c>
      <c r="S217" s="109">
        <f t="shared" si="48"/>
        <v>40205.799999999996</v>
      </c>
      <c r="T217" s="109">
        <f>$V$217*T236</f>
        <v>40207.072</v>
      </c>
      <c r="U217" s="109">
        <f>SUM(I217:T217)</f>
        <v>797246.35200000007</v>
      </c>
      <c r="V217" s="123">
        <v>0.42399999999999999</v>
      </c>
    </row>
    <row r="218" spans="1:23">
      <c r="A218" s="106" t="s">
        <v>216</v>
      </c>
      <c r="B218" s="106" t="s">
        <v>213</v>
      </c>
      <c r="C218" s="106" t="s">
        <v>1122</v>
      </c>
      <c r="D218" s="107" t="s">
        <v>3382</v>
      </c>
      <c r="E218" s="108">
        <v>1051</v>
      </c>
      <c r="F218" s="106" t="s">
        <v>3383</v>
      </c>
      <c r="G218" s="106" t="s">
        <v>579</v>
      </c>
      <c r="H218" s="106" t="s">
        <v>35</v>
      </c>
      <c r="I218" s="109">
        <f>$V$218*I237</f>
        <v>11645.16</v>
      </c>
      <c r="J218" s="109">
        <f t="shared" ref="J218:T218" si="49">$V$218*J237</f>
        <v>11645.16</v>
      </c>
      <c r="K218" s="109">
        <f t="shared" si="49"/>
        <v>11645.583999999999</v>
      </c>
      <c r="L218" s="109">
        <f t="shared" si="49"/>
        <v>11645.16</v>
      </c>
      <c r="M218" s="109">
        <f t="shared" si="49"/>
        <v>11645.16</v>
      </c>
      <c r="N218" s="109">
        <f t="shared" si="49"/>
        <v>11645.583999999999</v>
      </c>
      <c r="O218" s="109">
        <f t="shared" si="49"/>
        <v>11645.16</v>
      </c>
      <c r="P218" s="109">
        <f t="shared" si="49"/>
        <v>11645.16</v>
      </c>
      <c r="Q218" s="109">
        <f t="shared" si="49"/>
        <v>11645.583999999999</v>
      </c>
      <c r="R218" s="109">
        <f t="shared" si="49"/>
        <v>11645.16</v>
      </c>
      <c r="S218" s="109">
        <f t="shared" si="49"/>
        <v>11645.16</v>
      </c>
      <c r="T218" s="109">
        <f t="shared" si="49"/>
        <v>11645.583999999999</v>
      </c>
      <c r="U218" s="109">
        <f>SUM(I218:T218)</f>
        <v>139743.61600000001</v>
      </c>
      <c r="V218" s="123">
        <v>0.42399999999999999</v>
      </c>
    </row>
    <row r="219" spans="1:23">
      <c r="A219" s="106" t="s">
        <v>216</v>
      </c>
      <c r="B219" s="106" t="s">
        <v>213</v>
      </c>
      <c r="C219" s="106" t="s">
        <v>1122</v>
      </c>
      <c r="D219" s="107" t="s">
        <v>3382</v>
      </c>
      <c r="E219" s="108">
        <v>1053</v>
      </c>
      <c r="F219" s="106" t="s">
        <v>3383</v>
      </c>
      <c r="G219" s="106" t="s">
        <v>584</v>
      </c>
      <c r="H219" s="106" t="s">
        <v>35</v>
      </c>
      <c r="I219" s="109">
        <f>$V$219*I238</f>
        <v>23967.871999999999</v>
      </c>
      <c r="J219" s="109">
        <f t="shared" ref="J219:T219" si="50">$V$219*J238</f>
        <v>23967.871999999999</v>
      </c>
      <c r="K219" s="109">
        <f t="shared" si="50"/>
        <v>23967.871999999999</v>
      </c>
      <c r="L219" s="109">
        <f t="shared" si="50"/>
        <v>23967.871999999999</v>
      </c>
      <c r="M219" s="109">
        <f t="shared" si="50"/>
        <v>23967.871999999999</v>
      </c>
      <c r="N219" s="109">
        <f t="shared" si="50"/>
        <v>23967.871999999999</v>
      </c>
      <c r="O219" s="109">
        <f t="shared" si="50"/>
        <v>23967.871999999999</v>
      </c>
      <c r="P219" s="109">
        <f t="shared" si="50"/>
        <v>23967.871999999999</v>
      </c>
      <c r="Q219" s="109">
        <f t="shared" si="50"/>
        <v>23967.871999999999</v>
      </c>
      <c r="R219" s="109">
        <f t="shared" si="50"/>
        <v>23967.871999999999</v>
      </c>
      <c r="S219" s="109">
        <f t="shared" si="50"/>
        <v>23967.871999999999</v>
      </c>
      <c r="T219" s="109">
        <f t="shared" si="50"/>
        <v>23966.6</v>
      </c>
      <c r="U219" s="109">
        <f>SUM(I219:T219)</f>
        <v>287613.19199999998</v>
      </c>
      <c r="V219" s="123">
        <v>0.42399999999999999</v>
      </c>
    </row>
    <row r="220" spans="1:23">
      <c r="I220" s="124">
        <f t="shared" ref="I220:T220" si="51">SUM(I215:I219)</f>
        <v>283213.31300000002</v>
      </c>
      <c r="J220" s="124">
        <f t="shared" si="51"/>
        <v>204519.761</v>
      </c>
      <c r="K220" s="124">
        <f t="shared" si="51"/>
        <v>204522.42200000002</v>
      </c>
      <c r="L220" s="124">
        <f t="shared" si="51"/>
        <v>283213.31300000002</v>
      </c>
      <c r="M220" s="124">
        <f t="shared" si="51"/>
        <v>204519.761</v>
      </c>
      <c r="N220" s="124">
        <f t="shared" si="51"/>
        <v>204522.42200000002</v>
      </c>
      <c r="O220" s="124">
        <f t="shared" si="51"/>
        <v>283213.31300000002</v>
      </c>
      <c r="P220" s="124">
        <f t="shared" si="51"/>
        <v>204519.761</v>
      </c>
      <c r="Q220" s="124">
        <f t="shared" si="51"/>
        <v>204522.42200000002</v>
      </c>
      <c r="R220" s="124">
        <f t="shared" si="51"/>
        <v>283213.31300000002</v>
      </c>
      <c r="S220" s="124">
        <f t="shared" si="51"/>
        <v>204519.761</v>
      </c>
      <c r="T220" s="124">
        <f t="shared" si="51"/>
        <v>204521.99800000002</v>
      </c>
      <c r="U220" s="124">
        <f>SUM(U215:U219)</f>
        <v>2769021.56</v>
      </c>
    </row>
    <row r="221" spans="1:23">
      <c r="I221" s="120"/>
      <c r="J221" s="120"/>
      <c r="K221" s="120"/>
      <c r="L221" s="120"/>
      <c r="M221" s="120"/>
      <c r="N221" s="120"/>
      <c r="O221" s="120"/>
      <c r="P221" s="120"/>
      <c r="Q221" s="120"/>
      <c r="R221" s="120"/>
      <c r="S221" s="120"/>
      <c r="T221" s="120"/>
      <c r="U221" s="120"/>
    </row>
    <row r="222" spans="1:23" ht="15.75">
      <c r="A222" s="121" t="s">
        <v>3502</v>
      </c>
    </row>
    <row r="223" spans="1:23" ht="13.5" customHeight="1">
      <c r="A223" s="106" t="s">
        <v>34</v>
      </c>
      <c r="B223" s="106" t="s">
        <v>27</v>
      </c>
      <c r="C223" s="106" t="s">
        <v>596</v>
      </c>
      <c r="D223" s="107" t="s">
        <v>3382</v>
      </c>
      <c r="E223" s="108">
        <v>1000</v>
      </c>
      <c r="F223" s="106" t="s">
        <v>3383</v>
      </c>
      <c r="G223" s="106" t="s">
        <v>33</v>
      </c>
      <c r="H223" s="106" t="s">
        <v>35</v>
      </c>
      <c r="I223" s="109">
        <v>1121359</v>
      </c>
      <c r="J223" s="109">
        <v>872274</v>
      </c>
      <c r="K223" s="109">
        <v>919869</v>
      </c>
      <c r="L223" s="109">
        <v>992208</v>
      </c>
      <c r="M223" s="109">
        <v>1060372</v>
      </c>
      <c r="N223" s="109">
        <v>1184569</v>
      </c>
      <c r="O223" s="109">
        <v>1472869</v>
      </c>
      <c r="P223" s="109">
        <v>1114101</v>
      </c>
      <c r="Q223" s="109">
        <v>1131886</v>
      </c>
      <c r="R223" s="109">
        <v>1095596</v>
      </c>
      <c r="S223" s="109">
        <v>1060120</v>
      </c>
      <c r="T223" s="109">
        <v>984878</v>
      </c>
      <c r="U223" s="109">
        <f>SUM(I223:T223)</f>
        <v>13010101</v>
      </c>
    </row>
    <row r="224" spans="1:23">
      <c r="A224" s="106" t="s">
        <v>216</v>
      </c>
      <c r="B224" s="106" t="s">
        <v>213</v>
      </c>
      <c r="C224" s="106" t="s">
        <v>1122</v>
      </c>
      <c r="D224" s="107" t="s">
        <v>3382</v>
      </c>
      <c r="E224" s="108">
        <v>1001</v>
      </c>
      <c r="F224" s="106" t="s">
        <v>3383</v>
      </c>
      <c r="G224" s="106" t="s">
        <v>215</v>
      </c>
      <c r="H224" s="106" t="s">
        <v>35</v>
      </c>
      <c r="I224" s="109">
        <v>798048</v>
      </c>
      <c r="J224" s="109">
        <v>703751</v>
      </c>
      <c r="K224" s="109">
        <v>854419</v>
      </c>
      <c r="L224" s="109">
        <v>965341</v>
      </c>
      <c r="M224" s="109">
        <v>1111606</v>
      </c>
      <c r="N224" s="109">
        <v>1347779</v>
      </c>
      <c r="O224" s="109">
        <v>1420051</v>
      </c>
      <c r="P224" s="109">
        <v>1310690</v>
      </c>
      <c r="Q224" s="109">
        <v>1317423</v>
      </c>
      <c r="R224" s="109">
        <v>1209109</v>
      </c>
      <c r="S224" s="109">
        <v>1037765</v>
      </c>
      <c r="T224" s="109">
        <v>1267419</v>
      </c>
      <c r="U224" s="109">
        <f>SUM(I224:T224)</f>
        <v>13343401</v>
      </c>
    </row>
    <row r="225" spans="1:22">
      <c r="A225" s="106" t="s">
        <v>34</v>
      </c>
      <c r="B225" s="106" t="s">
        <v>27</v>
      </c>
      <c r="C225" s="106" t="s">
        <v>596</v>
      </c>
      <c r="D225" s="107" t="s">
        <v>3382</v>
      </c>
      <c r="E225" s="108">
        <v>1004</v>
      </c>
      <c r="F225" s="106" t="s">
        <v>3383</v>
      </c>
      <c r="G225" s="106" t="s">
        <v>452</v>
      </c>
      <c r="H225" s="106" t="s">
        <v>35</v>
      </c>
      <c r="I225" s="109">
        <v>60463</v>
      </c>
      <c r="J225" s="109">
        <v>48128</v>
      </c>
      <c r="K225" s="109">
        <v>48896</v>
      </c>
      <c r="L225" s="109">
        <v>53035</v>
      </c>
      <c r="M225" s="109">
        <v>59673</v>
      </c>
      <c r="N225" s="109">
        <v>57230</v>
      </c>
      <c r="O225" s="109">
        <v>68803</v>
      </c>
      <c r="P225" s="109">
        <v>58596</v>
      </c>
      <c r="Q225" s="109">
        <v>59478</v>
      </c>
      <c r="R225" s="109">
        <v>61975</v>
      </c>
      <c r="S225" s="109">
        <v>54249</v>
      </c>
      <c r="T225" s="109">
        <v>69475</v>
      </c>
      <c r="U225" s="109">
        <f>SUM(I225:T225)</f>
        <v>700001</v>
      </c>
    </row>
    <row r="226" spans="1:22">
      <c r="A226" s="106" t="s">
        <v>34</v>
      </c>
      <c r="B226" s="106" t="s">
        <v>27</v>
      </c>
      <c r="C226" s="106" t="s">
        <v>596</v>
      </c>
      <c r="D226" s="107" t="s">
        <v>3382</v>
      </c>
      <c r="E226" s="108">
        <v>1005</v>
      </c>
      <c r="F226" s="106" t="s">
        <v>3383</v>
      </c>
      <c r="G226" s="106" t="s">
        <v>510</v>
      </c>
      <c r="H226" s="106" t="s">
        <v>35</v>
      </c>
      <c r="I226" s="109">
        <v>51770</v>
      </c>
      <c r="J226" s="109">
        <v>40294</v>
      </c>
      <c r="K226" s="109">
        <v>42415</v>
      </c>
      <c r="L226" s="109">
        <v>45755</v>
      </c>
      <c r="M226" s="109">
        <v>48989</v>
      </c>
      <c r="N226" s="109">
        <v>54397</v>
      </c>
      <c r="O226" s="109">
        <v>67592</v>
      </c>
      <c r="P226" s="109">
        <v>51312</v>
      </c>
      <c r="Q226" s="109">
        <v>52130</v>
      </c>
      <c r="R226" s="109">
        <v>50617</v>
      </c>
      <c r="S226" s="109">
        <v>48806</v>
      </c>
      <c r="T226" s="109">
        <v>45925</v>
      </c>
      <c r="U226" s="109">
        <f>SUM(I226:T226)</f>
        <v>600002</v>
      </c>
    </row>
    <row r="227" spans="1:22">
      <c r="A227" s="106" t="s">
        <v>34</v>
      </c>
      <c r="B227" s="106" t="s">
        <v>27</v>
      </c>
      <c r="C227" s="106" t="s">
        <v>28</v>
      </c>
      <c r="D227" s="107" t="s">
        <v>3382</v>
      </c>
      <c r="E227" s="108">
        <v>1009</v>
      </c>
      <c r="F227" s="106" t="s">
        <v>3383</v>
      </c>
      <c r="G227" s="106" t="s">
        <v>566</v>
      </c>
      <c r="H227" s="106" t="s">
        <v>35</v>
      </c>
      <c r="I227" s="109">
        <v>0</v>
      </c>
      <c r="J227" s="109">
        <v>0</v>
      </c>
      <c r="K227" s="109">
        <v>184000</v>
      </c>
      <c r="L227" s="109">
        <v>184000</v>
      </c>
      <c r="M227" s="109">
        <v>184000</v>
      </c>
      <c r="N227" s="109">
        <v>184000</v>
      </c>
      <c r="O227" s="109">
        <v>184000</v>
      </c>
      <c r="P227" s="109">
        <v>0</v>
      </c>
      <c r="Q227" s="109">
        <v>0</v>
      </c>
      <c r="R227" s="109">
        <v>0</v>
      </c>
      <c r="S227" s="109">
        <v>0</v>
      </c>
      <c r="T227" s="109">
        <v>0</v>
      </c>
      <c r="U227" s="109">
        <f>SUM(I227:T227)</f>
        <v>920000</v>
      </c>
    </row>
    <row r="228" spans="1:22">
      <c r="I228" s="124">
        <f t="shared" ref="I228:T228" si="52">SUM(I223:I227)</f>
        <v>2031640</v>
      </c>
      <c r="J228" s="124">
        <f t="shared" si="52"/>
        <v>1664447</v>
      </c>
      <c r="K228" s="124">
        <f t="shared" si="52"/>
        <v>2049599</v>
      </c>
      <c r="L228" s="124">
        <f t="shared" si="52"/>
        <v>2240339</v>
      </c>
      <c r="M228" s="124">
        <f t="shared" si="52"/>
        <v>2464640</v>
      </c>
      <c r="N228" s="124">
        <f t="shared" si="52"/>
        <v>2827975</v>
      </c>
      <c r="O228" s="124">
        <f t="shared" si="52"/>
        <v>3213315</v>
      </c>
      <c r="P228" s="124">
        <f t="shared" si="52"/>
        <v>2534699</v>
      </c>
      <c r="Q228" s="124">
        <f t="shared" si="52"/>
        <v>2560917</v>
      </c>
      <c r="R228" s="124">
        <f t="shared" si="52"/>
        <v>2417297</v>
      </c>
      <c r="S228" s="124">
        <f t="shared" si="52"/>
        <v>2200940</v>
      </c>
      <c r="T228" s="124">
        <f t="shared" si="52"/>
        <v>2367697</v>
      </c>
      <c r="U228" s="124">
        <f>SUM(U223:U227)</f>
        <v>28573505</v>
      </c>
    </row>
    <row r="229" spans="1:22">
      <c r="I229" s="120"/>
      <c r="J229" s="120"/>
      <c r="K229" s="120"/>
      <c r="L229" s="120"/>
      <c r="M229" s="120"/>
      <c r="N229" s="120"/>
      <c r="O229" s="120"/>
      <c r="P229" s="120"/>
      <c r="Q229" s="120"/>
      <c r="R229" s="120"/>
      <c r="S229" s="120"/>
      <c r="T229" s="120"/>
      <c r="U229" s="120"/>
    </row>
    <row r="230" spans="1:22" ht="15.75" thickBot="1">
      <c r="A230" s="101" t="s">
        <v>3606</v>
      </c>
      <c r="I230" s="125">
        <f>I228+I220+I212</f>
        <v>16379489</v>
      </c>
      <c r="J230" s="125">
        <f t="shared" ref="J230:T230" si="53">J228+J220+J212</f>
        <v>94553625</v>
      </c>
      <c r="K230" s="125">
        <f t="shared" si="53"/>
        <v>24034879</v>
      </c>
      <c r="L230" s="125">
        <f t="shared" si="53"/>
        <v>28220428</v>
      </c>
      <c r="M230" s="125">
        <f t="shared" si="53"/>
        <v>44184678</v>
      </c>
      <c r="N230" s="125">
        <f t="shared" si="53"/>
        <v>25313488</v>
      </c>
      <c r="O230" s="125">
        <f t="shared" si="53"/>
        <v>19077907</v>
      </c>
      <c r="P230" s="125">
        <f t="shared" si="53"/>
        <v>15288626</v>
      </c>
      <c r="Q230" s="125">
        <f t="shared" si="53"/>
        <v>35332562</v>
      </c>
      <c r="R230" s="125">
        <f t="shared" si="53"/>
        <v>20512015</v>
      </c>
      <c r="S230" s="125">
        <f t="shared" si="53"/>
        <v>25697731</v>
      </c>
      <c r="T230" s="125">
        <f t="shared" si="53"/>
        <v>131400660</v>
      </c>
      <c r="U230" s="125">
        <f>U228+U220+U212</f>
        <v>479996088</v>
      </c>
    </row>
    <row r="231" spans="1:22">
      <c r="U231" s="93">
        <f>U6-U230</f>
        <v>0</v>
      </c>
    </row>
    <row r="233" spans="1:22" ht="15.75">
      <c r="A233" s="60" t="s">
        <v>3504</v>
      </c>
    </row>
    <row r="234" spans="1:22">
      <c r="A234" s="106" t="s">
        <v>34</v>
      </c>
      <c r="B234" s="106" t="s">
        <v>27</v>
      </c>
      <c r="C234" s="106" t="s">
        <v>596</v>
      </c>
      <c r="D234" s="107" t="s">
        <v>3382</v>
      </c>
      <c r="E234" s="108">
        <v>1002</v>
      </c>
      <c r="F234" s="106" t="s">
        <v>3383</v>
      </c>
      <c r="G234" s="106" t="s">
        <v>437</v>
      </c>
      <c r="H234" s="106" t="s">
        <v>35</v>
      </c>
      <c r="I234" s="109">
        <v>45833</v>
      </c>
      <c r="J234" s="109">
        <v>45833</v>
      </c>
      <c r="K234" s="109">
        <v>45834</v>
      </c>
      <c r="L234" s="109">
        <v>45833</v>
      </c>
      <c r="M234" s="109">
        <v>45833</v>
      </c>
      <c r="N234" s="109">
        <v>45834</v>
      </c>
      <c r="O234" s="109">
        <v>45833</v>
      </c>
      <c r="P234" s="109">
        <v>45833</v>
      </c>
      <c r="Q234" s="109">
        <v>45834</v>
      </c>
      <c r="R234" s="109">
        <v>45833</v>
      </c>
      <c r="S234" s="109">
        <v>45833</v>
      </c>
      <c r="T234" s="109">
        <v>45834</v>
      </c>
      <c r="U234" s="109">
        <f>SUM(I234:T234)</f>
        <v>550000</v>
      </c>
      <c r="V234" s="123">
        <v>0.21299999999999999</v>
      </c>
    </row>
    <row r="235" spans="1:22">
      <c r="A235" s="106" t="s">
        <v>34</v>
      </c>
      <c r="B235" s="106" t="s">
        <v>27</v>
      </c>
      <c r="C235" s="106" t="s">
        <v>596</v>
      </c>
      <c r="D235" s="107" t="s">
        <v>3382</v>
      </c>
      <c r="E235" s="108">
        <v>1003</v>
      </c>
      <c r="F235" s="106" t="s">
        <v>3383</v>
      </c>
      <c r="G235" s="106" t="s">
        <v>445</v>
      </c>
      <c r="H235" s="106" t="s">
        <v>35</v>
      </c>
      <c r="I235" s="109">
        <v>541698</v>
      </c>
      <c r="J235" s="109">
        <v>541698</v>
      </c>
      <c r="K235" s="109">
        <v>541704</v>
      </c>
      <c r="L235" s="109">
        <v>541698</v>
      </c>
      <c r="M235" s="109">
        <v>541698</v>
      </c>
      <c r="N235" s="109">
        <v>541704</v>
      </c>
      <c r="O235" s="109">
        <v>541698</v>
      </c>
      <c r="P235" s="109">
        <v>541698</v>
      </c>
      <c r="Q235" s="109">
        <v>541704</v>
      </c>
      <c r="R235" s="109">
        <v>541698</v>
      </c>
      <c r="S235" s="109">
        <v>541698</v>
      </c>
      <c r="T235" s="109">
        <v>541704</v>
      </c>
      <c r="U235" s="109">
        <f>SUM(I235:T235)</f>
        <v>6500400</v>
      </c>
      <c r="V235" s="123">
        <v>0.82899999999999996</v>
      </c>
    </row>
    <row r="236" spans="1:22">
      <c r="A236" s="106" t="s">
        <v>216</v>
      </c>
      <c r="B236" s="106" t="s">
        <v>213</v>
      </c>
      <c r="C236" s="106" t="s">
        <v>1122</v>
      </c>
      <c r="D236" s="107" t="s">
        <v>3382</v>
      </c>
      <c r="E236" s="108">
        <v>1050</v>
      </c>
      <c r="F236" s="106" t="s">
        <v>3383</v>
      </c>
      <c r="G236" s="106" t="s">
        <v>571</v>
      </c>
      <c r="H236" s="106" t="s">
        <v>35</v>
      </c>
      <c r="I236" s="109">
        <v>280423</v>
      </c>
      <c r="J236" s="109">
        <v>94825</v>
      </c>
      <c r="K236" s="109">
        <v>94826</v>
      </c>
      <c r="L236" s="109">
        <v>280423</v>
      </c>
      <c r="M236" s="109">
        <v>94825</v>
      </c>
      <c r="N236" s="109">
        <v>94826</v>
      </c>
      <c r="O236" s="109">
        <v>280423</v>
      </c>
      <c r="P236" s="109">
        <v>94825</v>
      </c>
      <c r="Q236" s="109">
        <v>94826</v>
      </c>
      <c r="R236" s="109">
        <v>280423</v>
      </c>
      <c r="S236" s="109">
        <v>94825</v>
      </c>
      <c r="T236" s="109">
        <v>94828</v>
      </c>
      <c r="U236" s="109">
        <f>SUM(I236:T236)</f>
        <v>1880298</v>
      </c>
      <c r="V236" s="123">
        <v>0.57599999999999996</v>
      </c>
    </row>
    <row r="237" spans="1:22">
      <c r="A237" s="106" t="s">
        <v>216</v>
      </c>
      <c r="B237" s="106" t="s">
        <v>213</v>
      </c>
      <c r="C237" s="106" t="s">
        <v>1122</v>
      </c>
      <c r="D237" s="107" t="s">
        <v>3382</v>
      </c>
      <c r="E237" s="108">
        <v>1051</v>
      </c>
      <c r="F237" s="106" t="s">
        <v>3383</v>
      </c>
      <c r="G237" s="106" t="s">
        <v>579</v>
      </c>
      <c r="H237" s="106" t="s">
        <v>35</v>
      </c>
      <c r="I237" s="109">
        <v>27465</v>
      </c>
      <c r="J237" s="109">
        <v>27465</v>
      </c>
      <c r="K237" s="109">
        <v>27466</v>
      </c>
      <c r="L237" s="109">
        <v>27465</v>
      </c>
      <c r="M237" s="109">
        <v>27465</v>
      </c>
      <c r="N237" s="109">
        <v>27466</v>
      </c>
      <c r="O237" s="109">
        <v>27465</v>
      </c>
      <c r="P237" s="109">
        <v>27465</v>
      </c>
      <c r="Q237" s="109">
        <v>27466</v>
      </c>
      <c r="R237" s="109">
        <v>27465</v>
      </c>
      <c r="S237" s="109">
        <v>27465</v>
      </c>
      <c r="T237" s="109">
        <v>27466</v>
      </c>
      <c r="U237" s="109">
        <f>SUM(I237:T237)</f>
        <v>329584</v>
      </c>
      <c r="V237" s="123">
        <v>0.57599999999999996</v>
      </c>
    </row>
    <row r="238" spans="1:22">
      <c r="A238" s="106" t="s">
        <v>216</v>
      </c>
      <c r="B238" s="106" t="s">
        <v>213</v>
      </c>
      <c r="C238" s="106" t="s">
        <v>1122</v>
      </c>
      <c r="D238" s="107" t="s">
        <v>3382</v>
      </c>
      <c r="E238" s="108">
        <v>1053</v>
      </c>
      <c r="F238" s="106" t="s">
        <v>3383</v>
      </c>
      <c r="G238" s="106" t="s">
        <v>584</v>
      </c>
      <c r="H238" s="106" t="s">
        <v>35</v>
      </c>
      <c r="I238" s="109">
        <v>56528</v>
      </c>
      <c r="J238" s="109">
        <v>56528</v>
      </c>
      <c r="K238" s="109">
        <v>56528</v>
      </c>
      <c r="L238" s="109">
        <v>56528</v>
      </c>
      <c r="M238" s="109">
        <v>56528</v>
      </c>
      <c r="N238" s="109">
        <v>56528</v>
      </c>
      <c r="O238" s="109">
        <v>56528</v>
      </c>
      <c r="P238" s="109">
        <v>56528</v>
      </c>
      <c r="Q238" s="109">
        <v>56528</v>
      </c>
      <c r="R238" s="109">
        <v>56528</v>
      </c>
      <c r="S238" s="109">
        <v>56528</v>
      </c>
      <c r="T238" s="109">
        <v>56525</v>
      </c>
      <c r="U238" s="109">
        <f>SUM(I238:T238)</f>
        <v>678333</v>
      </c>
      <c r="V238" s="123">
        <v>0.57599999999999996</v>
      </c>
    </row>
  </sheetData>
  <printOptions horizontalCentered="1"/>
  <pageMargins left="0" right="0" top="0.5" bottom="0.5" header="0.3" footer="0.3"/>
  <pageSetup scale="44" fitToHeight="0" orientation="landscape" r:id="rId1"/>
  <headerFooter>
    <oddFooter>&amp;Cpage &amp;P of &amp;N&amp;R&amp;F</oddFooter>
  </headerFooter>
  <ignoredErrors>
    <ignoredError sqref="W12:W212" formulaRange="1"/>
  </ignoredErrors>
  <legacyDrawing r:id="rId2"/>
</worksheet>
</file>

<file path=xl/worksheets/sheet7.xml><?xml version="1.0" encoding="utf-8"?>
<worksheet xmlns="http://schemas.openxmlformats.org/spreadsheetml/2006/main" xmlns:r="http://schemas.openxmlformats.org/officeDocument/2006/relationships">
  <sheetPr filterMode="1"/>
  <dimension ref="B2:I133"/>
  <sheetViews>
    <sheetView workbookViewId="0">
      <selection activeCell="A3" sqref="A3:H134"/>
    </sheetView>
  </sheetViews>
  <sheetFormatPr defaultRowHeight="12.75"/>
  <cols>
    <col min="2" max="2" width="6.5703125" customWidth="1"/>
    <col min="3" max="3" width="48.28515625" bestFit="1" customWidth="1"/>
    <col min="4" max="4" width="14.5703125" bestFit="1" customWidth="1"/>
    <col min="5" max="5" width="10.28515625" bestFit="1" customWidth="1"/>
    <col min="6" max="6" width="12.28515625" bestFit="1" customWidth="1"/>
    <col min="7" max="8" width="11.28515625" bestFit="1" customWidth="1"/>
    <col min="9" max="9" width="12.85546875" bestFit="1" customWidth="1"/>
    <col min="10" max="10" width="11.28515625" bestFit="1" customWidth="1"/>
    <col min="11" max="11" width="12.28515625" bestFit="1" customWidth="1"/>
  </cols>
  <sheetData>
    <row r="2" spans="2:9">
      <c r="B2" s="2" t="s">
        <v>3365</v>
      </c>
      <c r="C2" s="3"/>
      <c r="D2" s="2" t="s">
        <v>7</v>
      </c>
      <c r="E2" s="3"/>
      <c r="F2" s="3"/>
      <c r="G2" s="3"/>
      <c r="H2" s="3"/>
      <c r="I2" s="4"/>
    </row>
    <row r="3" spans="2:9">
      <c r="B3" s="2" t="s">
        <v>2</v>
      </c>
      <c r="C3" s="2" t="s">
        <v>18</v>
      </c>
      <c r="D3" s="2" t="s">
        <v>26</v>
      </c>
      <c r="E3" s="8" t="s">
        <v>2401</v>
      </c>
      <c r="F3" s="8" t="s">
        <v>2663</v>
      </c>
      <c r="G3" s="8" t="s">
        <v>2895</v>
      </c>
      <c r="H3" s="8" t="s">
        <v>3202</v>
      </c>
      <c r="I3" s="6" t="s">
        <v>3366</v>
      </c>
    </row>
    <row r="4" spans="2:9">
      <c r="B4" s="2" t="s">
        <v>22</v>
      </c>
      <c r="C4" s="2" t="s">
        <v>33</v>
      </c>
      <c r="D4" s="9">
        <v>376919.25</v>
      </c>
      <c r="E4" s="10">
        <v>1492791.6599999985</v>
      </c>
      <c r="F4" s="10">
        <v>803781.83999999973</v>
      </c>
      <c r="G4" s="10">
        <v>1195165.6000000003</v>
      </c>
      <c r="H4" s="10">
        <v>1335882.2700000007</v>
      </c>
      <c r="I4" s="11">
        <v>5204540.6199999992</v>
      </c>
    </row>
    <row r="5" spans="2:9">
      <c r="B5" s="2" t="s">
        <v>209</v>
      </c>
      <c r="C5" s="2" t="s">
        <v>215</v>
      </c>
      <c r="D5" s="9">
        <v>1731237.079999998</v>
      </c>
      <c r="E5" s="10">
        <v>886553.2200000002</v>
      </c>
      <c r="F5" s="10">
        <v>784573.37</v>
      </c>
      <c r="G5" s="10">
        <v>979207.7300000001</v>
      </c>
      <c r="H5" s="10">
        <v>1103628.01</v>
      </c>
      <c r="I5" s="11">
        <v>5485199.4099999983</v>
      </c>
    </row>
    <row r="6" spans="2:9" hidden="1">
      <c r="B6" s="2" t="s">
        <v>432</v>
      </c>
      <c r="C6" s="2" t="s">
        <v>437</v>
      </c>
      <c r="D6" s="9">
        <v>105937.01999999997</v>
      </c>
      <c r="E6" s="10">
        <v>15613.17</v>
      </c>
      <c r="F6" s="10">
        <v>43988.979999999996</v>
      </c>
      <c r="G6" s="10">
        <v>40756.980000000003</v>
      </c>
      <c r="H6" s="10">
        <v>150834.51999999999</v>
      </c>
      <c r="I6" s="11">
        <v>357130.67</v>
      </c>
    </row>
    <row r="7" spans="2:9">
      <c r="B7" s="2" t="s">
        <v>442</v>
      </c>
      <c r="C7" s="2" t="s">
        <v>445</v>
      </c>
      <c r="D7" s="9">
        <v>336842.16000000044</v>
      </c>
      <c r="E7" s="10">
        <v>422267.71</v>
      </c>
      <c r="F7" s="10">
        <v>352309.44999999995</v>
      </c>
      <c r="G7" s="10">
        <v>1237964.6200000001</v>
      </c>
      <c r="H7" s="10">
        <v>840209.78</v>
      </c>
      <c r="I7" s="11">
        <v>3189593.7200000007</v>
      </c>
    </row>
    <row r="8" spans="2:9" hidden="1">
      <c r="B8" s="2" t="s">
        <v>449</v>
      </c>
      <c r="C8" s="2" t="s">
        <v>452</v>
      </c>
      <c r="D8" s="9">
        <v>103320.87000000013</v>
      </c>
      <c r="E8" s="10">
        <v>118447.79000000001</v>
      </c>
      <c r="F8" s="10">
        <v>78480.88</v>
      </c>
      <c r="G8" s="10">
        <v>28999.59</v>
      </c>
      <c r="H8" s="10">
        <v>60105.22</v>
      </c>
      <c r="I8" s="11">
        <v>389354.35000000021</v>
      </c>
    </row>
    <row r="9" spans="2:9" hidden="1">
      <c r="B9" s="2" t="s">
        <v>507</v>
      </c>
      <c r="C9" s="2" t="s">
        <v>510</v>
      </c>
      <c r="D9" s="9">
        <v>51475.780000000013</v>
      </c>
      <c r="E9" s="10">
        <v>59891.86</v>
      </c>
      <c r="F9" s="10">
        <v>33196.450000000012</v>
      </c>
      <c r="G9" s="10">
        <v>36991.210000000006</v>
      </c>
      <c r="H9" s="10">
        <v>49071.549999999996</v>
      </c>
      <c r="I9" s="11">
        <v>230626.85000000003</v>
      </c>
    </row>
    <row r="10" spans="2:9" hidden="1">
      <c r="B10" s="2" t="s">
        <v>556</v>
      </c>
      <c r="C10" s="2" t="s">
        <v>560</v>
      </c>
      <c r="D10" s="9">
        <v>2162.44</v>
      </c>
      <c r="E10" s="10">
        <v>1291.9100000000001</v>
      </c>
      <c r="F10" s="10">
        <v>1689.41</v>
      </c>
      <c r="G10" s="10"/>
      <c r="H10" s="10"/>
      <c r="I10" s="11">
        <v>5143.76</v>
      </c>
    </row>
    <row r="11" spans="2:9" hidden="1">
      <c r="B11" s="2" t="s">
        <v>563</v>
      </c>
      <c r="C11" s="2" t="s">
        <v>566</v>
      </c>
      <c r="D11" s="9">
        <v>0</v>
      </c>
      <c r="E11" s="10"/>
      <c r="F11" s="10"/>
      <c r="G11" s="10"/>
      <c r="H11" s="10"/>
      <c r="I11" s="11">
        <v>0</v>
      </c>
    </row>
    <row r="12" spans="2:9" hidden="1">
      <c r="B12" s="2" t="s">
        <v>568</v>
      </c>
      <c r="C12" s="2" t="s">
        <v>571</v>
      </c>
      <c r="D12" s="9">
        <v>191279.16000000003</v>
      </c>
      <c r="E12" s="10">
        <v>106496.45</v>
      </c>
      <c r="F12" s="10">
        <v>72784.170000000013</v>
      </c>
      <c r="G12" s="10">
        <v>299312.13</v>
      </c>
      <c r="H12" s="10">
        <v>76366.040000000008</v>
      </c>
      <c r="I12" s="11">
        <v>746237.95000000007</v>
      </c>
    </row>
    <row r="13" spans="2:9" hidden="1">
      <c r="B13" s="2" t="s">
        <v>576</v>
      </c>
      <c r="C13" s="2" t="s">
        <v>579</v>
      </c>
      <c r="D13" s="9">
        <v>0</v>
      </c>
      <c r="E13" s="10">
        <v>11883.31</v>
      </c>
      <c r="F13" s="10">
        <v>22896.690000000002</v>
      </c>
      <c r="G13" s="10">
        <v>36652.870000000003</v>
      </c>
      <c r="H13" s="10">
        <v>10229.59</v>
      </c>
      <c r="I13" s="11">
        <v>81662.459999999992</v>
      </c>
    </row>
    <row r="14" spans="2:9" hidden="1">
      <c r="B14" s="2" t="s">
        <v>581</v>
      </c>
      <c r="C14" s="2" t="s">
        <v>584</v>
      </c>
      <c r="D14" s="9">
        <v>141457.80000000002</v>
      </c>
      <c r="E14" s="10">
        <v>2332.3000000000002</v>
      </c>
      <c r="F14" s="10">
        <v>7298.83</v>
      </c>
      <c r="G14" s="10">
        <v>183746.77000000002</v>
      </c>
      <c r="H14" s="10"/>
      <c r="I14" s="11">
        <v>334835.7</v>
      </c>
    </row>
    <row r="15" spans="2:9">
      <c r="B15" s="2" t="s">
        <v>586</v>
      </c>
      <c r="C15" s="2" t="s">
        <v>591</v>
      </c>
      <c r="D15" s="9">
        <v>2395572.7400000002</v>
      </c>
      <c r="E15" s="10">
        <v>102224.66</v>
      </c>
      <c r="F15" s="10">
        <v>652138.85</v>
      </c>
      <c r="G15" s="10">
        <v>-10706.8</v>
      </c>
      <c r="H15" s="10">
        <v>14997.52</v>
      </c>
      <c r="I15" s="11">
        <v>3154226.9700000007</v>
      </c>
    </row>
    <row r="16" spans="2:9" hidden="1">
      <c r="B16" s="2" t="s">
        <v>603</v>
      </c>
      <c r="C16" s="2" t="s">
        <v>607</v>
      </c>
      <c r="D16" s="9">
        <v>4774.8400000000183</v>
      </c>
      <c r="E16" s="10">
        <v>444.59000000000003</v>
      </c>
      <c r="F16" s="10"/>
      <c r="G16" s="10">
        <v>1591.72</v>
      </c>
      <c r="H16" s="10">
        <v>108411.07</v>
      </c>
      <c r="I16" s="11">
        <v>115222.22000000003</v>
      </c>
    </row>
    <row r="17" spans="2:9" hidden="1">
      <c r="B17" s="2" t="s">
        <v>613</v>
      </c>
      <c r="C17" s="2" t="s">
        <v>617</v>
      </c>
      <c r="D17" s="9">
        <v>0</v>
      </c>
      <c r="E17" s="10"/>
      <c r="F17" s="10"/>
      <c r="G17" s="10">
        <v>367.32</v>
      </c>
      <c r="H17" s="10"/>
      <c r="I17" s="11">
        <v>367.32</v>
      </c>
    </row>
    <row r="18" spans="2:9" hidden="1">
      <c r="B18" s="2" t="s">
        <v>619</v>
      </c>
      <c r="C18" s="2" t="s">
        <v>626</v>
      </c>
      <c r="D18" s="9">
        <v>102119.42000000019</v>
      </c>
      <c r="E18" s="10">
        <v>12849.35</v>
      </c>
      <c r="F18" s="10">
        <v>68561.070000000007</v>
      </c>
      <c r="G18" s="10">
        <v>143443.72</v>
      </c>
      <c r="H18" s="10">
        <v>76723.470000000016</v>
      </c>
      <c r="I18" s="11">
        <v>403697.0300000002</v>
      </c>
    </row>
    <row r="19" spans="2:9" hidden="1">
      <c r="B19" s="2" t="s">
        <v>648</v>
      </c>
      <c r="C19" s="2" t="s">
        <v>651</v>
      </c>
      <c r="D19" s="9">
        <v>61921.119999999966</v>
      </c>
      <c r="E19" s="10">
        <v>47416.42</v>
      </c>
      <c r="F19" s="10">
        <v>17316.510000000006</v>
      </c>
      <c r="G19" s="10">
        <v>115590.03000000003</v>
      </c>
      <c r="H19" s="10">
        <v>70549.52</v>
      </c>
      <c r="I19" s="11">
        <v>312793.60000000003</v>
      </c>
    </row>
    <row r="20" spans="2:9">
      <c r="B20" s="2" t="s">
        <v>677</v>
      </c>
      <c r="C20" s="2" t="s">
        <v>680</v>
      </c>
      <c r="D20" s="9">
        <v>770589.28000000142</v>
      </c>
      <c r="E20" s="10">
        <v>970198.41000000038</v>
      </c>
      <c r="F20" s="10">
        <v>915218.81999999902</v>
      </c>
      <c r="G20" s="10">
        <v>1875427.4400000009</v>
      </c>
      <c r="H20" s="10">
        <v>657365.9800000001</v>
      </c>
      <c r="I20" s="11">
        <v>5188799.9300000016</v>
      </c>
    </row>
    <row r="21" spans="2:9" hidden="1">
      <c r="B21" s="2" t="s">
        <v>827</v>
      </c>
      <c r="C21" s="2" t="s">
        <v>830</v>
      </c>
      <c r="D21" s="9">
        <v>30158.560000000001</v>
      </c>
      <c r="E21" s="10">
        <v>195275.3</v>
      </c>
      <c r="F21" s="10">
        <v>160859.34</v>
      </c>
      <c r="G21" s="10">
        <v>112337.17000000001</v>
      </c>
      <c r="H21" s="10">
        <v>11424.610000000006</v>
      </c>
      <c r="I21" s="11">
        <v>510054.98</v>
      </c>
    </row>
    <row r="22" spans="2:9">
      <c r="B22" s="2" t="s">
        <v>859</v>
      </c>
      <c r="C22" s="2" t="s">
        <v>862</v>
      </c>
      <c r="D22" s="9">
        <v>3171585.57</v>
      </c>
      <c r="E22" s="10">
        <v>25458.01</v>
      </c>
      <c r="F22" s="10">
        <v>11588.6</v>
      </c>
      <c r="G22" s="10">
        <v>6782.170000000001</v>
      </c>
      <c r="H22" s="10">
        <v>4709.59</v>
      </c>
      <c r="I22" s="11">
        <v>3220123.9399999995</v>
      </c>
    </row>
    <row r="23" spans="2:9" hidden="1">
      <c r="B23" s="2" t="s">
        <v>877</v>
      </c>
      <c r="C23" s="2" t="s">
        <v>880</v>
      </c>
      <c r="D23" s="9">
        <v>-385610.6100000001</v>
      </c>
      <c r="E23" s="10">
        <v>86005.42</v>
      </c>
      <c r="F23" s="10">
        <v>124744.28</v>
      </c>
      <c r="G23" s="10">
        <v>166955.94</v>
      </c>
      <c r="H23" s="10">
        <v>89417.959999999992</v>
      </c>
      <c r="I23" s="11">
        <v>81512.989999999874</v>
      </c>
    </row>
    <row r="24" spans="2:9" hidden="1">
      <c r="B24" s="2" t="s">
        <v>890</v>
      </c>
      <c r="C24" s="2" t="s">
        <v>893</v>
      </c>
      <c r="D24" s="9">
        <v>189752.24000000008</v>
      </c>
      <c r="E24" s="10">
        <v>217312.53999999995</v>
      </c>
      <c r="F24" s="10">
        <v>52575.880000000005</v>
      </c>
      <c r="G24" s="10">
        <v>38493.779999999992</v>
      </c>
      <c r="H24" s="10">
        <v>47324.759999999987</v>
      </c>
      <c r="I24" s="11">
        <v>545459.19999999995</v>
      </c>
    </row>
    <row r="25" spans="2:9">
      <c r="B25" s="2" t="s">
        <v>936</v>
      </c>
      <c r="C25" s="2" t="s">
        <v>939</v>
      </c>
      <c r="D25" s="9">
        <v>497980.00000000017</v>
      </c>
      <c r="E25" s="10">
        <v>759488.54</v>
      </c>
      <c r="F25" s="10">
        <v>771039.65999999992</v>
      </c>
      <c r="G25" s="10">
        <v>930782.71000000031</v>
      </c>
      <c r="H25" s="10">
        <v>594652.61999999988</v>
      </c>
      <c r="I25" s="11">
        <v>3553943.5300000003</v>
      </c>
    </row>
    <row r="26" spans="2:9" hidden="1">
      <c r="B26" s="2" t="s">
        <v>1019</v>
      </c>
      <c r="C26" s="2" t="s">
        <v>1022</v>
      </c>
      <c r="D26" s="9">
        <v>606.04999999999995</v>
      </c>
      <c r="E26" s="10">
        <v>1135.53</v>
      </c>
      <c r="F26" s="10">
        <v>858.8</v>
      </c>
      <c r="G26" s="10">
        <v>880.06</v>
      </c>
      <c r="H26" s="10">
        <v>877.76</v>
      </c>
      <c r="I26" s="11">
        <v>4358.2</v>
      </c>
    </row>
    <row r="27" spans="2:9" hidden="1">
      <c r="B27" s="2" t="s">
        <v>1024</v>
      </c>
      <c r="C27" s="2" t="s">
        <v>1027</v>
      </c>
      <c r="D27" s="9">
        <v>1587.2699999999995</v>
      </c>
      <c r="E27" s="10">
        <v>115.4</v>
      </c>
      <c r="F27" s="10">
        <v>0</v>
      </c>
      <c r="G27" s="10"/>
      <c r="H27" s="10">
        <v>10.989999999999998</v>
      </c>
      <c r="I27" s="11">
        <v>1713.6599999999996</v>
      </c>
    </row>
    <row r="28" spans="2:9" hidden="1">
      <c r="B28" s="2" t="s">
        <v>1038</v>
      </c>
      <c r="C28" s="2" t="s">
        <v>1041</v>
      </c>
      <c r="D28" s="9">
        <v>19259.020000000004</v>
      </c>
      <c r="E28" s="10">
        <v>31023.019999999997</v>
      </c>
      <c r="F28" s="10">
        <v>17057.599999999999</v>
      </c>
      <c r="G28" s="10">
        <v>24135.670000000006</v>
      </c>
      <c r="H28" s="10">
        <v>18401.38</v>
      </c>
      <c r="I28" s="11">
        <v>109876.69</v>
      </c>
    </row>
    <row r="29" spans="2:9" hidden="1">
      <c r="B29" s="2" t="s">
        <v>2488</v>
      </c>
      <c r="C29" s="2" t="s">
        <v>2491</v>
      </c>
      <c r="D29" s="9"/>
      <c r="E29" s="10">
        <v>5177.4400000000005</v>
      </c>
      <c r="F29" s="10">
        <v>0</v>
      </c>
      <c r="G29" s="10"/>
      <c r="H29" s="10"/>
      <c r="I29" s="11">
        <v>5177.4400000000005</v>
      </c>
    </row>
    <row r="30" spans="2:9" hidden="1">
      <c r="B30" s="2" t="s">
        <v>1061</v>
      </c>
      <c r="C30" s="2" t="s">
        <v>1067</v>
      </c>
      <c r="D30" s="9">
        <v>50331.760000000009</v>
      </c>
      <c r="E30" s="10">
        <v>-19547.269999999997</v>
      </c>
      <c r="F30" s="10">
        <v>30212.590000000004</v>
      </c>
      <c r="G30" s="10">
        <v>3150.85</v>
      </c>
      <c r="H30" s="10">
        <v>4133.1499999999996</v>
      </c>
      <c r="I30" s="11">
        <v>68281.080000000016</v>
      </c>
    </row>
    <row r="31" spans="2:9" hidden="1">
      <c r="B31" s="2" t="s">
        <v>1070</v>
      </c>
      <c r="C31" s="2" t="s">
        <v>1075</v>
      </c>
      <c r="D31" s="9">
        <v>630.55000000000007</v>
      </c>
      <c r="E31" s="10"/>
      <c r="F31" s="10"/>
      <c r="G31" s="10"/>
      <c r="H31" s="10"/>
      <c r="I31" s="11">
        <v>630.55000000000007</v>
      </c>
    </row>
    <row r="32" spans="2:9" hidden="1">
      <c r="B32" s="2" t="s">
        <v>1077</v>
      </c>
      <c r="C32" s="2" t="s">
        <v>1081</v>
      </c>
      <c r="D32" s="9">
        <v>8290.11</v>
      </c>
      <c r="E32" s="10">
        <v>6068.1900000000005</v>
      </c>
      <c r="F32" s="10">
        <v>5440.6100000000006</v>
      </c>
      <c r="G32" s="10">
        <v>3409.12</v>
      </c>
      <c r="H32" s="10">
        <v>6792.58</v>
      </c>
      <c r="I32" s="11">
        <v>30000.61</v>
      </c>
    </row>
    <row r="33" spans="2:9" hidden="1">
      <c r="B33" s="2" t="s">
        <v>1083</v>
      </c>
      <c r="C33" s="2" t="s">
        <v>1087</v>
      </c>
      <c r="D33" s="9">
        <v>93409.66</v>
      </c>
      <c r="E33" s="10">
        <v>117.7</v>
      </c>
      <c r="F33" s="10">
        <v>21239.56</v>
      </c>
      <c r="G33" s="10"/>
      <c r="H33" s="10"/>
      <c r="I33" s="11">
        <v>114766.92</v>
      </c>
    </row>
    <row r="34" spans="2:9" hidden="1">
      <c r="B34" s="2" t="s">
        <v>1097</v>
      </c>
      <c r="C34" s="2" t="s">
        <v>1101</v>
      </c>
      <c r="D34" s="9">
        <v>4154.87</v>
      </c>
      <c r="E34" s="10"/>
      <c r="F34" s="10">
        <v>55137.1</v>
      </c>
      <c r="G34" s="10">
        <v>4040.01</v>
      </c>
      <c r="H34" s="10">
        <v>6723.93</v>
      </c>
      <c r="I34" s="11">
        <v>70055.91</v>
      </c>
    </row>
    <row r="35" spans="2:9" hidden="1">
      <c r="B35" s="2" t="s">
        <v>1103</v>
      </c>
      <c r="C35" s="2" t="s">
        <v>1106</v>
      </c>
      <c r="D35" s="9">
        <v>39248.94</v>
      </c>
      <c r="E35" s="10"/>
      <c r="F35" s="10">
        <v>23231.21</v>
      </c>
      <c r="G35" s="10"/>
      <c r="H35" s="10">
        <v>38732.619999999995</v>
      </c>
      <c r="I35" s="11">
        <v>101212.76999999999</v>
      </c>
    </row>
    <row r="36" spans="2:9" hidden="1">
      <c r="B36" s="2" t="s">
        <v>2933</v>
      </c>
      <c r="C36" s="2" t="s">
        <v>2936</v>
      </c>
      <c r="D36" s="9"/>
      <c r="E36" s="10"/>
      <c r="F36" s="10"/>
      <c r="G36" s="10">
        <v>71173.45</v>
      </c>
      <c r="H36" s="10">
        <v>0</v>
      </c>
      <c r="I36" s="11">
        <v>71173.45</v>
      </c>
    </row>
    <row r="37" spans="2:9" hidden="1">
      <c r="B37" s="2" t="s">
        <v>2493</v>
      </c>
      <c r="C37" s="2" t="s">
        <v>2497</v>
      </c>
      <c r="D37" s="9"/>
      <c r="E37" s="10">
        <v>47995.51</v>
      </c>
      <c r="F37" s="10"/>
      <c r="G37" s="10"/>
      <c r="H37" s="10"/>
      <c r="I37" s="11">
        <v>47995.51</v>
      </c>
    </row>
    <row r="38" spans="2:9" hidden="1">
      <c r="B38" s="2" t="s">
        <v>2730</v>
      </c>
      <c r="C38" s="2" t="s">
        <v>2733</v>
      </c>
      <c r="D38" s="9"/>
      <c r="E38" s="10"/>
      <c r="F38" s="10">
        <v>98214.37000000001</v>
      </c>
      <c r="G38" s="10">
        <v>30389.11</v>
      </c>
      <c r="H38" s="10">
        <v>10376.130000000001</v>
      </c>
      <c r="I38" s="11">
        <v>138979.61000000002</v>
      </c>
    </row>
    <row r="39" spans="2:9" hidden="1">
      <c r="B39" s="2" t="s">
        <v>1108</v>
      </c>
      <c r="C39" s="2" t="s">
        <v>1111</v>
      </c>
      <c r="D39" s="9">
        <v>101120.34</v>
      </c>
      <c r="E39" s="10">
        <v>24520.36</v>
      </c>
      <c r="F39" s="10">
        <v>1256.26</v>
      </c>
      <c r="G39" s="10">
        <v>2417.7799999999997</v>
      </c>
      <c r="H39" s="10">
        <v>25028.100000000002</v>
      </c>
      <c r="I39" s="11">
        <v>154342.84</v>
      </c>
    </row>
    <row r="40" spans="2:9" hidden="1">
      <c r="B40" s="2" t="s">
        <v>1113</v>
      </c>
      <c r="C40" s="2" t="s">
        <v>1118</v>
      </c>
      <c r="D40" s="9">
        <v>836355.9</v>
      </c>
      <c r="E40" s="10">
        <v>-154353.49</v>
      </c>
      <c r="F40" s="10">
        <v>1028.29</v>
      </c>
      <c r="G40" s="10"/>
      <c r="H40" s="10">
        <v>8555.1299999999992</v>
      </c>
      <c r="I40" s="11">
        <v>691585.83000000007</v>
      </c>
    </row>
    <row r="41" spans="2:9" hidden="1">
      <c r="B41" s="2" t="s">
        <v>2737</v>
      </c>
      <c r="C41" s="2" t="s">
        <v>2740</v>
      </c>
      <c r="D41" s="9"/>
      <c r="E41" s="10"/>
      <c r="F41" s="10">
        <v>335819.07</v>
      </c>
      <c r="G41" s="10"/>
      <c r="H41" s="10"/>
      <c r="I41" s="11">
        <v>335819.07</v>
      </c>
    </row>
    <row r="42" spans="2:9" hidden="1">
      <c r="B42" s="2" t="s">
        <v>2503</v>
      </c>
      <c r="C42" s="2" t="s">
        <v>2507</v>
      </c>
      <c r="D42" s="9"/>
      <c r="E42" s="10">
        <v>89.539999999999992</v>
      </c>
      <c r="F42" s="10">
        <v>-0.01</v>
      </c>
      <c r="G42" s="10"/>
      <c r="H42" s="10"/>
      <c r="I42" s="11">
        <v>89.529999999999987</v>
      </c>
    </row>
    <row r="43" spans="2:9" hidden="1">
      <c r="B43" s="2" t="s">
        <v>1139</v>
      </c>
      <c r="C43" s="2" t="s">
        <v>1143</v>
      </c>
      <c r="D43" s="9">
        <v>109424.06</v>
      </c>
      <c r="E43" s="10">
        <v>15231.37</v>
      </c>
      <c r="F43" s="10">
        <v>4263.4799999999996</v>
      </c>
      <c r="G43" s="10">
        <v>37.340000000000003</v>
      </c>
      <c r="H43" s="10">
        <v>301.20999999999998</v>
      </c>
      <c r="I43" s="11">
        <v>129257.45999999999</v>
      </c>
    </row>
    <row r="44" spans="2:9" hidden="1">
      <c r="B44" s="2" t="s">
        <v>2747</v>
      </c>
      <c r="C44" s="2" t="s">
        <v>2751</v>
      </c>
      <c r="D44" s="9"/>
      <c r="E44" s="10"/>
      <c r="F44" s="10">
        <v>15126.03</v>
      </c>
      <c r="G44" s="10">
        <v>99.490000000000009</v>
      </c>
      <c r="H44" s="10"/>
      <c r="I44" s="11">
        <v>15225.52</v>
      </c>
    </row>
    <row r="45" spans="2:9" hidden="1">
      <c r="B45" s="2" t="s">
        <v>1152</v>
      </c>
      <c r="C45" s="2" t="s">
        <v>1158</v>
      </c>
      <c r="D45" s="9">
        <v>304515.33</v>
      </c>
      <c r="E45" s="10">
        <v>-246.52000000000021</v>
      </c>
      <c r="F45" s="10">
        <v>17367.64</v>
      </c>
      <c r="G45" s="10">
        <v>5644.66</v>
      </c>
      <c r="H45" s="10">
        <v>940.85</v>
      </c>
      <c r="I45" s="11">
        <v>328221.95999999996</v>
      </c>
    </row>
    <row r="46" spans="2:9" hidden="1">
      <c r="B46" s="2" t="s">
        <v>1190</v>
      </c>
      <c r="C46" s="2" t="s">
        <v>1196</v>
      </c>
      <c r="D46" s="9">
        <v>144941.76999999999</v>
      </c>
      <c r="E46" s="10">
        <v>57.47</v>
      </c>
      <c r="F46" s="10"/>
      <c r="G46" s="10">
        <v>26713.37</v>
      </c>
      <c r="H46" s="10"/>
      <c r="I46" s="11">
        <v>171712.61</v>
      </c>
    </row>
    <row r="47" spans="2:9" hidden="1">
      <c r="B47" s="2" t="s">
        <v>2753</v>
      </c>
      <c r="C47" s="2" t="s">
        <v>2757</v>
      </c>
      <c r="D47" s="9"/>
      <c r="E47" s="10"/>
      <c r="F47" s="10">
        <v>28870.28</v>
      </c>
      <c r="G47" s="10">
        <v>5211.74</v>
      </c>
      <c r="H47" s="10"/>
      <c r="I47" s="11">
        <v>34082.019999999997</v>
      </c>
    </row>
    <row r="48" spans="2:9" hidden="1">
      <c r="B48" s="2" t="s">
        <v>1198</v>
      </c>
      <c r="C48" s="2" t="s">
        <v>1201</v>
      </c>
      <c r="D48" s="9">
        <v>464893.22000000003</v>
      </c>
      <c r="E48" s="10">
        <v>9878.35</v>
      </c>
      <c r="F48" s="10">
        <v>74.89</v>
      </c>
      <c r="G48" s="10">
        <v>402.32999999992728</v>
      </c>
      <c r="H48" s="10">
        <v>158524.86000000004</v>
      </c>
      <c r="I48" s="11">
        <v>633773.64999999991</v>
      </c>
    </row>
    <row r="49" spans="2:9" hidden="1">
      <c r="B49" s="2" t="s">
        <v>1209</v>
      </c>
      <c r="C49" s="2" t="s">
        <v>1212</v>
      </c>
      <c r="D49" s="9">
        <v>1371.39</v>
      </c>
      <c r="E49" s="10">
        <v>3199.06</v>
      </c>
      <c r="F49" s="10"/>
      <c r="G49" s="10">
        <v>52421.799999999996</v>
      </c>
      <c r="H49" s="10"/>
      <c r="I49" s="11">
        <v>56992.249999999993</v>
      </c>
    </row>
    <row r="50" spans="2:9" hidden="1">
      <c r="B50" s="2" t="s">
        <v>2952</v>
      </c>
      <c r="C50" s="2" t="s">
        <v>2956</v>
      </c>
      <c r="D50" s="9"/>
      <c r="E50" s="10"/>
      <c r="F50" s="10"/>
      <c r="G50" s="10">
        <v>698723.65</v>
      </c>
      <c r="H50" s="10"/>
      <c r="I50" s="11">
        <v>698723.65</v>
      </c>
    </row>
    <row r="51" spans="2:9" hidden="1">
      <c r="B51" s="2" t="s">
        <v>1214</v>
      </c>
      <c r="C51" s="2" t="s">
        <v>1218</v>
      </c>
      <c r="D51" s="9">
        <v>4082.6800000000003</v>
      </c>
      <c r="E51" s="10"/>
      <c r="F51" s="10">
        <v>242257.83000000002</v>
      </c>
      <c r="G51" s="10">
        <v>47756.51</v>
      </c>
      <c r="H51" s="10">
        <v>17418.730000000003</v>
      </c>
      <c r="I51" s="11">
        <v>311515.75</v>
      </c>
    </row>
    <row r="52" spans="2:9">
      <c r="B52" s="2" t="s">
        <v>1225</v>
      </c>
      <c r="C52" s="2" t="s">
        <v>1228</v>
      </c>
      <c r="D52" s="9">
        <v>2285424.21</v>
      </c>
      <c r="E52" s="10">
        <v>145.57</v>
      </c>
      <c r="F52" s="10"/>
      <c r="G52" s="10"/>
      <c r="H52" s="10"/>
      <c r="I52" s="11">
        <v>2285569.7799999998</v>
      </c>
    </row>
    <row r="53" spans="2:9" hidden="1">
      <c r="B53" s="2" t="s">
        <v>1230</v>
      </c>
      <c r="C53" s="2" t="s">
        <v>1233</v>
      </c>
      <c r="D53" s="9">
        <v>717974.16000000061</v>
      </c>
      <c r="E53" s="10">
        <v>301222.58</v>
      </c>
      <c r="F53" s="10">
        <v>172414.02000000002</v>
      </c>
      <c r="G53" s="10">
        <v>74862.78</v>
      </c>
      <c r="H53" s="10">
        <v>265349.3</v>
      </c>
      <c r="I53" s="11">
        <v>1531822.8400000008</v>
      </c>
    </row>
    <row r="54" spans="2:9" hidden="1">
      <c r="B54" s="2" t="s">
        <v>1244</v>
      </c>
      <c r="C54" s="2" t="s">
        <v>1248</v>
      </c>
      <c r="D54" s="9">
        <v>1981.87</v>
      </c>
      <c r="E54" s="10">
        <v>1061.8500000000001</v>
      </c>
      <c r="F54" s="10">
        <v>106.47</v>
      </c>
      <c r="G54" s="10">
        <v>2814.5</v>
      </c>
      <c r="H54" s="10">
        <v>10497.03</v>
      </c>
      <c r="I54" s="11">
        <v>16461.72</v>
      </c>
    </row>
    <row r="55" spans="2:9" hidden="1">
      <c r="B55" s="2" t="s">
        <v>1250</v>
      </c>
      <c r="C55" s="2" t="s">
        <v>1254</v>
      </c>
      <c r="D55" s="9">
        <v>-262216.08999999997</v>
      </c>
      <c r="E55" s="10"/>
      <c r="F55" s="10"/>
      <c r="G55" s="10">
        <v>373.35</v>
      </c>
      <c r="H55" s="10">
        <v>514.05999999999995</v>
      </c>
      <c r="I55" s="11">
        <v>-261328.67999999996</v>
      </c>
    </row>
    <row r="56" spans="2:9" hidden="1">
      <c r="B56" s="2" t="s">
        <v>2965</v>
      </c>
      <c r="C56" s="2" t="s">
        <v>2969</v>
      </c>
      <c r="D56" s="9"/>
      <c r="E56" s="10"/>
      <c r="F56" s="10"/>
      <c r="G56" s="10">
        <v>162715.53</v>
      </c>
      <c r="H56" s="10">
        <v>26.84</v>
      </c>
      <c r="I56" s="11">
        <v>162742.37</v>
      </c>
    </row>
    <row r="57" spans="2:9" hidden="1">
      <c r="B57" s="2" t="s">
        <v>1259</v>
      </c>
      <c r="C57" s="2" t="s">
        <v>1262</v>
      </c>
      <c r="D57" s="9">
        <v>937887.1599999998</v>
      </c>
      <c r="E57" s="10">
        <v>105214.64999999997</v>
      </c>
      <c r="F57" s="10">
        <v>356842.42000000004</v>
      </c>
      <c r="G57" s="10">
        <v>370333.83</v>
      </c>
      <c r="H57" s="10">
        <v>130242.45</v>
      </c>
      <c r="I57" s="11">
        <v>1900520.51</v>
      </c>
    </row>
    <row r="58" spans="2:9" hidden="1">
      <c r="B58" s="2" t="s">
        <v>1282</v>
      </c>
      <c r="C58" s="2" t="s">
        <v>1285</v>
      </c>
      <c r="D58" s="9">
        <v>2124.98</v>
      </c>
      <c r="E58" s="10">
        <v>998.2299999999999</v>
      </c>
      <c r="F58" s="10">
        <v>484.49</v>
      </c>
      <c r="G58" s="10">
        <v>1222.8400000000001</v>
      </c>
      <c r="H58" s="10">
        <v>2001.339999999992</v>
      </c>
      <c r="I58" s="11">
        <v>6831.8799999999919</v>
      </c>
    </row>
    <row r="59" spans="2:9" hidden="1">
      <c r="B59" s="2" t="s">
        <v>2991</v>
      </c>
      <c r="C59" s="2" t="s">
        <v>2994</v>
      </c>
      <c r="D59" s="9"/>
      <c r="E59" s="10"/>
      <c r="F59" s="10"/>
      <c r="G59" s="10">
        <v>-7.2759576141834259E-12</v>
      </c>
      <c r="H59" s="10"/>
      <c r="I59" s="11">
        <v>-7.2759576141834259E-12</v>
      </c>
    </row>
    <row r="60" spans="2:9" hidden="1">
      <c r="B60" s="2" t="s">
        <v>2512</v>
      </c>
      <c r="C60" s="2" t="s">
        <v>2515</v>
      </c>
      <c r="D60" s="9"/>
      <c r="E60" s="10">
        <v>2.9103830456733704E-11</v>
      </c>
      <c r="F60" s="10"/>
      <c r="G60" s="10"/>
      <c r="H60" s="10">
        <v>19656.78</v>
      </c>
      <c r="I60" s="11">
        <v>19656.780000000028</v>
      </c>
    </row>
    <row r="61" spans="2:9" hidden="1">
      <c r="B61" s="2" t="s">
        <v>1287</v>
      </c>
      <c r="C61" s="2" t="s">
        <v>1290</v>
      </c>
      <c r="D61" s="9">
        <v>143486.18</v>
      </c>
      <c r="E61" s="10">
        <v>7033.8700000000026</v>
      </c>
      <c r="F61" s="10">
        <v>-309161.75000000006</v>
      </c>
      <c r="G61" s="10">
        <v>0</v>
      </c>
      <c r="H61" s="10">
        <v>0</v>
      </c>
      <c r="I61" s="11">
        <v>-158641.70000000007</v>
      </c>
    </row>
    <row r="62" spans="2:9" hidden="1">
      <c r="B62" s="2" t="s">
        <v>1306</v>
      </c>
      <c r="C62" s="2" t="s">
        <v>1309</v>
      </c>
      <c r="D62" s="9">
        <v>132569.45999999976</v>
      </c>
      <c r="E62" s="10">
        <v>246217.38000000003</v>
      </c>
      <c r="F62" s="10">
        <v>248735.82</v>
      </c>
      <c r="G62" s="10">
        <v>326490.01</v>
      </c>
      <c r="H62" s="10">
        <v>164515.38</v>
      </c>
      <c r="I62" s="11">
        <v>1118528.0499999998</v>
      </c>
    </row>
    <row r="63" spans="2:9" hidden="1">
      <c r="B63" s="2" t="s">
        <v>1313</v>
      </c>
      <c r="C63" s="2" t="s">
        <v>1317</v>
      </c>
      <c r="D63" s="9">
        <v>226369.90000000002</v>
      </c>
      <c r="E63" s="10">
        <v>30926.21</v>
      </c>
      <c r="F63" s="10">
        <v>40793.39</v>
      </c>
      <c r="G63" s="10">
        <v>69896.290000000008</v>
      </c>
      <c r="H63" s="10">
        <v>77029.320000000007</v>
      </c>
      <c r="I63" s="11">
        <v>445015.11000000004</v>
      </c>
    </row>
    <row r="64" spans="2:9" hidden="1">
      <c r="B64" s="2" t="s">
        <v>1326</v>
      </c>
      <c r="C64" s="2" t="s">
        <v>1329</v>
      </c>
      <c r="D64" s="9">
        <v>2002.51</v>
      </c>
      <c r="E64" s="10"/>
      <c r="F64" s="10"/>
      <c r="G64" s="10">
        <v>127.95</v>
      </c>
      <c r="H64" s="10"/>
      <c r="I64" s="11">
        <v>2130.46</v>
      </c>
    </row>
    <row r="65" spans="2:9" hidden="1">
      <c r="B65" s="2" t="s">
        <v>2796</v>
      </c>
      <c r="C65" s="2" t="s">
        <v>2800</v>
      </c>
      <c r="D65" s="9"/>
      <c r="E65" s="10"/>
      <c r="F65" s="10">
        <v>30145.57</v>
      </c>
      <c r="G65" s="10"/>
      <c r="H65" s="10"/>
      <c r="I65" s="11">
        <v>30145.57</v>
      </c>
    </row>
    <row r="66" spans="2:9">
      <c r="B66" s="2" t="s">
        <v>1331</v>
      </c>
      <c r="C66" s="2" t="s">
        <v>1334</v>
      </c>
      <c r="D66" s="9">
        <v>2195893.84</v>
      </c>
      <c r="E66" s="10">
        <v>29288.79</v>
      </c>
      <c r="F66" s="10"/>
      <c r="G66" s="10"/>
      <c r="H66" s="10"/>
      <c r="I66" s="11">
        <v>2225182.63</v>
      </c>
    </row>
    <row r="67" spans="2:9" hidden="1">
      <c r="B67" s="2" t="s">
        <v>1336</v>
      </c>
      <c r="C67" s="2" t="s">
        <v>1340</v>
      </c>
      <c r="D67" s="9">
        <v>223066.18000000002</v>
      </c>
      <c r="E67" s="10">
        <v>20720.57</v>
      </c>
      <c r="F67" s="10">
        <v>3127.3100000000004</v>
      </c>
      <c r="G67" s="10">
        <v>116.91000000000001</v>
      </c>
      <c r="H67" s="10">
        <v>10491.62</v>
      </c>
      <c r="I67" s="11">
        <v>257522.59000000003</v>
      </c>
    </row>
    <row r="68" spans="2:9" hidden="1">
      <c r="B68" s="2" t="s">
        <v>1348</v>
      </c>
      <c r="C68" s="2" t="s">
        <v>1351</v>
      </c>
      <c r="D68" s="9">
        <v>909.56999999999994</v>
      </c>
      <c r="E68" s="10">
        <v>133.71</v>
      </c>
      <c r="F68" s="10">
        <v>481.9</v>
      </c>
      <c r="G68" s="10">
        <v>1815.3999999999999</v>
      </c>
      <c r="H68" s="10">
        <v>97.21</v>
      </c>
      <c r="I68" s="11">
        <v>3437.79</v>
      </c>
    </row>
    <row r="69" spans="2:9">
      <c r="B69" s="2" t="s">
        <v>1353</v>
      </c>
      <c r="C69" s="2" t="s">
        <v>1356</v>
      </c>
      <c r="D69" s="9">
        <v>1861999.3399999999</v>
      </c>
      <c r="E69" s="10"/>
      <c r="F69" s="10">
        <v>532.38000000000011</v>
      </c>
      <c r="G69" s="10">
        <v>561301.17999999993</v>
      </c>
      <c r="H69" s="10">
        <v>63533.75</v>
      </c>
      <c r="I69" s="11">
        <v>2487366.6499999994</v>
      </c>
    </row>
    <row r="70" spans="2:9" hidden="1">
      <c r="B70" s="2" t="s">
        <v>1358</v>
      </c>
      <c r="C70" s="2" t="s">
        <v>1362</v>
      </c>
      <c r="D70" s="9">
        <v>1259166.5900000001</v>
      </c>
      <c r="E70" s="10">
        <v>24528.03</v>
      </c>
      <c r="F70" s="10">
        <v>35637.49</v>
      </c>
      <c r="G70" s="10">
        <v>13978.37</v>
      </c>
      <c r="H70" s="10"/>
      <c r="I70" s="11">
        <v>1333310.4800000002</v>
      </c>
    </row>
    <row r="71" spans="2:9" hidden="1">
      <c r="B71" s="2" t="s">
        <v>1364</v>
      </c>
      <c r="C71" s="2" t="s">
        <v>1367</v>
      </c>
      <c r="D71" s="9">
        <v>999130.39999999991</v>
      </c>
      <c r="E71" s="10">
        <v>7378.41</v>
      </c>
      <c r="F71" s="10">
        <v>-6178.5600000000013</v>
      </c>
      <c r="G71" s="10">
        <v>20.07</v>
      </c>
      <c r="H71" s="10">
        <v>608.26</v>
      </c>
      <c r="I71" s="11">
        <v>1000958.5799999998</v>
      </c>
    </row>
    <row r="72" spans="2:9" hidden="1">
      <c r="B72" s="2" t="s">
        <v>1378</v>
      </c>
      <c r="C72" s="2" t="s">
        <v>1381</v>
      </c>
      <c r="D72" s="9">
        <v>1097508.6200000001</v>
      </c>
      <c r="E72" s="10"/>
      <c r="F72" s="10"/>
      <c r="G72" s="10"/>
      <c r="H72" s="10"/>
      <c r="I72" s="11">
        <v>1097508.6200000001</v>
      </c>
    </row>
    <row r="73" spans="2:9" hidden="1">
      <c r="B73" s="2" t="s">
        <v>1383</v>
      </c>
      <c r="C73" s="2" t="s">
        <v>1386</v>
      </c>
      <c r="D73" s="9">
        <v>1560073.4000000001</v>
      </c>
      <c r="E73" s="10"/>
      <c r="F73" s="10"/>
      <c r="G73" s="10"/>
      <c r="H73" s="10"/>
      <c r="I73" s="11">
        <v>1560073.4000000001</v>
      </c>
    </row>
    <row r="74" spans="2:9" hidden="1">
      <c r="B74" s="2" t="s">
        <v>3264</v>
      </c>
      <c r="C74" s="2" t="s">
        <v>3267</v>
      </c>
      <c r="D74" s="9"/>
      <c r="E74" s="10"/>
      <c r="F74" s="10"/>
      <c r="G74" s="10"/>
      <c r="H74" s="10">
        <v>3953.32</v>
      </c>
      <c r="I74" s="11">
        <v>3953.32</v>
      </c>
    </row>
    <row r="75" spans="2:9">
      <c r="B75" s="2" t="s">
        <v>3024</v>
      </c>
      <c r="C75" s="2" t="s">
        <v>3028</v>
      </c>
      <c r="D75" s="9"/>
      <c r="E75" s="10"/>
      <c r="F75" s="10"/>
      <c r="G75" s="10">
        <v>2606843.08</v>
      </c>
      <c r="H75" s="10">
        <v>3690.3599999999997</v>
      </c>
      <c r="I75" s="11">
        <v>2610533.44</v>
      </c>
    </row>
    <row r="76" spans="2:9" hidden="1">
      <c r="B76" s="2" t="s">
        <v>1391</v>
      </c>
      <c r="C76" s="2" t="s">
        <v>1394</v>
      </c>
      <c r="D76" s="9">
        <v>42237.97</v>
      </c>
      <c r="E76" s="10">
        <v>7007.31</v>
      </c>
      <c r="F76" s="10"/>
      <c r="G76" s="10"/>
      <c r="H76" s="10"/>
      <c r="I76" s="11">
        <v>49245.279999999999</v>
      </c>
    </row>
    <row r="77" spans="2:9" hidden="1">
      <c r="B77" s="2" t="s">
        <v>1410</v>
      </c>
      <c r="C77" s="2" t="s">
        <v>1413</v>
      </c>
      <c r="D77" s="9">
        <v>102328.48</v>
      </c>
      <c r="E77" s="10">
        <v>54449.9</v>
      </c>
      <c r="F77" s="10">
        <v>48672.070000000007</v>
      </c>
      <c r="G77" s="10">
        <v>19017.11</v>
      </c>
      <c r="H77" s="10">
        <v>9271.7600000000166</v>
      </c>
      <c r="I77" s="11">
        <v>233739.32</v>
      </c>
    </row>
    <row r="78" spans="2:9" hidden="1">
      <c r="B78" s="2" t="s">
        <v>1421</v>
      </c>
      <c r="C78" s="2" t="s">
        <v>1424</v>
      </c>
      <c r="D78" s="9">
        <v>28328.500000000004</v>
      </c>
      <c r="E78" s="10">
        <v>48.160000000000004</v>
      </c>
      <c r="F78" s="10">
        <v>1516.3600000000001</v>
      </c>
      <c r="G78" s="10"/>
      <c r="H78" s="10">
        <v>13559.960000000001</v>
      </c>
      <c r="I78" s="11">
        <v>43452.98</v>
      </c>
    </row>
    <row r="79" spans="2:9" hidden="1">
      <c r="B79" s="2" t="s">
        <v>1453</v>
      </c>
      <c r="C79" s="2" t="s">
        <v>1456</v>
      </c>
      <c r="D79" s="9">
        <v>346104.97999999986</v>
      </c>
      <c r="E79" s="10">
        <v>69780.690000000061</v>
      </c>
      <c r="F79" s="10">
        <v>82393.230000000025</v>
      </c>
      <c r="G79" s="10">
        <v>706573.9</v>
      </c>
      <c r="H79" s="10">
        <v>317719.96000000002</v>
      </c>
      <c r="I79" s="11">
        <v>1522572.76</v>
      </c>
    </row>
    <row r="80" spans="2:9" hidden="1">
      <c r="B80" s="2" t="s">
        <v>1504</v>
      </c>
      <c r="C80" s="2" t="s">
        <v>1507</v>
      </c>
      <c r="D80" s="9">
        <v>91479.31</v>
      </c>
      <c r="E80" s="10">
        <v>48727.86</v>
      </c>
      <c r="F80" s="10">
        <v>247.23000000000002</v>
      </c>
      <c r="G80" s="10">
        <v>221980.89</v>
      </c>
      <c r="H80" s="10">
        <v>11827.79</v>
      </c>
      <c r="I80" s="11">
        <v>374263.08</v>
      </c>
    </row>
    <row r="81" spans="2:9">
      <c r="B81" s="2" t="s">
        <v>1524</v>
      </c>
      <c r="C81" s="2" t="s">
        <v>1527</v>
      </c>
      <c r="D81" s="9">
        <v>597656.61000000022</v>
      </c>
      <c r="E81" s="10">
        <v>375217.08000000007</v>
      </c>
      <c r="F81" s="10">
        <v>335577.94000000006</v>
      </c>
      <c r="G81" s="10">
        <v>589473.41999999993</v>
      </c>
      <c r="H81" s="10">
        <v>860107.11000000022</v>
      </c>
      <c r="I81" s="11">
        <v>2758032.1600000006</v>
      </c>
    </row>
    <row r="82" spans="2:9" hidden="1">
      <c r="B82" s="2" t="s">
        <v>1645</v>
      </c>
      <c r="C82" s="2" t="s">
        <v>1648</v>
      </c>
      <c r="D82" s="9">
        <v>154110.85999999999</v>
      </c>
      <c r="E82" s="10">
        <v>66855.100000000006</v>
      </c>
      <c r="F82" s="10">
        <v>18017.710000000003</v>
      </c>
      <c r="G82" s="10">
        <v>14599.829999999994</v>
      </c>
      <c r="H82" s="10">
        <v>4620.3500000000004</v>
      </c>
      <c r="I82" s="11">
        <v>258203.84999999998</v>
      </c>
    </row>
    <row r="83" spans="2:9" hidden="1">
      <c r="B83" s="2" t="s">
        <v>1659</v>
      </c>
      <c r="C83" s="2" t="s">
        <v>1662</v>
      </c>
      <c r="D83" s="9">
        <v>329777.51000000013</v>
      </c>
      <c r="E83" s="10">
        <v>102628.22</v>
      </c>
      <c r="F83" s="10">
        <v>61614.770000000004</v>
      </c>
      <c r="G83" s="10">
        <v>63255.29</v>
      </c>
      <c r="H83" s="10">
        <v>87429.840000000011</v>
      </c>
      <c r="I83" s="11">
        <v>644705.63000000012</v>
      </c>
    </row>
    <row r="84" spans="2:9">
      <c r="B84" s="2" t="s">
        <v>1676</v>
      </c>
      <c r="C84" s="2" t="s">
        <v>1679</v>
      </c>
      <c r="D84" s="9">
        <v>762797.43000000075</v>
      </c>
      <c r="E84" s="10">
        <v>232480.15999999997</v>
      </c>
      <c r="F84" s="10">
        <v>858332.8899999999</v>
      </c>
      <c r="G84" s="10">
        <v>1666684.95</v>
      </c>
      <c r="H84" s="10">
        <v>1525802.1600000004</v>
      </c>
      <c r="I84" s="11">
        <v>5046097.5900000008</v>
      </c>
    </row>
    <row r="85" spans="2:9" hidden="1">
      <c r="B85" s="2" t="s">
        <v>1759</v>
      </c>
      <c r="C85" s="2" t="s">
        <v>1762</v>
      </c>
      <c r="D85" s="9">
        <v>20666.669999999998</v>
      </c>
      <c r="E85" s="10">
        <v>24085.370000000003</v>
      </c>
      <c r="F85" s="10">
        <v>39631.820000000007</v>
      </c>
      <c r="G85" s="10">
        <v>140625.77000000002</v>
      </c>
      <c r="H85" s="10">
        <v>138889.38999999998</v>
      </c>
      <c r="I85" s="11">
        <v>363899.02</v>
      </c>
    </row>
    <row r="86" spans="2:9" hidden="1">
      <c r="B86" s="2" t="s">
        <v>1794</v>
      </c>
      <c r="C86" s="2" t="s">
        <v>1799</v>
      </c>
      <c r="D86" s="9">
        <v>93016.7</v>
      </c>
      <c r="E86" s="10">
        <v>5264.27</v>
      </c>
      <c r="F86" s="10">
        <v>1689.28</v>
      </c>
      <c r="G86" s="10">
        <v>2436.7200000000003</v>
      </c>
      <c r="H86" s="10">
        <v>215.26</v>
      </c>
      <c r="I86" s="11">
        <v>102622.23</v>
      </c>
    </row>
    <row r="87" spans="2:9">
      <c r="B87" s="2" t="s">
        <v>1816</v>
      </c>
      <c r="C87" s="2" t="s">
        <v>1820</v>
      </c>
      <c r="D87" s="9">
        <v>74422.569999999992</v>
      </c>
      <c r="E87" s="10">
        <v>8974.77</v>
      </c>
      <c r="F87" s="10">
        <v>6014589.5800000001</v>
      </c>
      <c r="G87" s="10">
        <v>62758.91</v>
      </c>
      <c r="H87" s="10">
        <v>77126.19</v>
      </c>
      <c r="I87" s="11">
        <v>6237872.0200000005</v>
      </c>
    </row>
    <row r="88" spans="2:9" hidden="1">
      <c r="B88" s="2" t="s">
        <v>2555</v>
      </c>
      <c r="C88" s="2" t="s">
        <v>2559</v>
      </c>
      <c r="D88" s="9"/>
      <c r="E88" s="10">
        <v>152.76000000000002</v>
      </c>
      <c r="F88" s="10"/>
      <c r="G88" s="10"/>
      <c r="H88" s="10"/>
      <c r="I88" s="11">
        <v>152.76000000000002</v>
      </c>
    </row>
    <row r="89" spans="2:9" hidden="1">
      <c r="B89" s="2" t="s">
        <v>2561</v>
      </c>
      <c r="C89" s="2" t="s">
        <v>2566</v>
      </c>
      <c r="D89" s="9"/>
      <c r="E89" s="10">
        <v>151182.44</v>
      </c>
      <c r="F89" s="10">
        <v>7766.5</v>
      </c>
      <c r="G89" s="10">
        <v>148.85</v>
      </c>
      <c r="H89" s="10"/>
      <c r="I89" s="11">
        <v>159097.79</v>
      </c>
    </row>
    <row r="90" spans="2:9" hidden="1">
      <c r="B90" s="2" t="s">
        <v>1824</v>
      </c>
      <c r="C90" s="2" t="s">
        <v>1831</v>
      </c>
      <c r="D90" s="9">
        <v>313376.99999999994</v>
      </c>
      <c r="E90" s="10">
        <v>469133.00000000006</v>
      </c>
      <c r="F90" s="10">
        <v>14833.000000000002</v>
      </c>
      <c r="G90" s="10">
        <v>22061.000000000004</v>
      </c>
      <c r="H90" s="10">
        <v>33165.360000000008</v>
      </c>
      <c r="I90" s="11">
        <v>852569.36</v>
      </c>
    </row>
    <row r="91" spans="2:9" hidden="1">
      <c r="B91" s="2" t="s">
        <v>1843</v>
      </c>
      <c r="C91" s="2" t="s">
        <v>1846</v>
      </c>
      <c r="D91" s="9">
        <v>188568.68000000002</v>
      </c>
      <c r="E91" s="10">
        <v>10348.91</v>
      </c>
      <c r="F91" s="10">
        <v>-5591.84</v>
      </c>
      <c r="G91" s="10">
        <v>130671.88</v>
      </c>
      <c r="H91" s="10">
        <v>267.39</v>
      </c>
      <c r="I91" s="11">
        <v>324265.02</v>
      </c>
    </row>
    <row r="92" spans="2:9" hidden="1">
      <c r="B92" s="2" t="s">
        <v>1861</v>
      </c>
      <c r="C92" s="2" t="s">
        <v>1864</v>
      </c>
      <c r="D92" s="9">
        <v>43111.71</v>
      </c>
      <c r="E92" s="10"/>
      <c r="F92" s="10"/>
      <c r="G92" s="10">
        <v>438991.91000000003</v>
      </c>
      <c r="H92" s="10">
        <v>439045.34</v>
      </c>
      <c r="I92" s="11">
        <v>921148.96000000008</v>
      </c>
    </row>
    <row r="93" spans="2:9">
      <c r="B93" s="2" t="s">
        <v>1871</v>
      </c>
      <c r="C93" s="2" t="s">
        <v>1876</v>
      </c>
      <c r="D93" s="9">
        <v>1617477.3499999999</v>
      </c>
      <c r="E93" s="10">
        <v>17522.190000000002</v>
      </c>
      <c r="F93" s="10">
        <v>11909.78</v>
      </c>
      <c r="G93" s="10">
        <v>721211.68</v>
      </c>
      <c r="H93" s="10">
        <v>2671.8599999999997</v>
      </c>
      <c r="I93" s="11">
        <v>2370792.86</v>
      </c>
    </row>
    <row r="94" spans="2:9" hidden="1">
      <c r="B94" s="2" t="s">
        <v>1897</v>
      </c>
      <c r="C94" s="2" t="s">
        <v>1903</v>
      </c>
      <c r="D94" s="9">
        <v>207890.72999999998</v>
      </c>
      <c r="E94" s="10">
        <v>71472.279999999984</v>
      </c>
      <c r="F94" s="10">
        <v>505.15000000000003</v>
      </c>
      <c r="G94" s="10">
        <v>178383.03000000003</v>
      </c>
      <c r="H94" s="10">
        <v>160502.07</v>
      </c>
      <c r="I94" s="11">
        <v>618753.26</v>
      </c>
    </row>
    <row r="95" spans="2:9" hidden="1">
      <c r="B95" s="2" t="s">
        <v>1927</v>
      </c>
      <c r="C95" s="2" t="s">
        <v>1932</v>
      </c>
      <c r="D95" s="9">
        <v>32679.59</v>
      </c>
      <c r="E95" s="10"/>
      <c r="F95" s="10"/>
      <c r="G95" s="10"/>
      <c r="H95" s="10"/>
      <c r="I95" s="11">
        <v>32679.59</v>
      </c>
    </row>
    <row r="96" spans="2:9" hidden="1">
      <c r="B96" s="2" t="s">
        <v>1936</v>
      </c>
      <c r="C96" s="2" t="s">
        <v>1939</v>
      </c>
      <c r="D96" s="9">
        <v>0</v>
      </c>
      <c r="E96" s="10"/>
      <c r="F96" s="10"/>
      <c r="G96" s="10">
        <v>1824998.04</v>
      </c>
      <c r="H96" s="10">
        <v>64.16</v>
      </c>
      <c r="I96" s="11">
        <v>1825062.2</v>
      </c>
    </row>
    <row r="97" spans="2:9">
      <c r="B97" s="2" t="s">
        <v>3080</v>
      </c>
      <c r="C97" s="2" t="s">
        <v>3083</v>
      </c>
      <c r="D97" s="9"/>
      <c r="E97" s="10"/>
      <c r="F97" s="10"/>
      <c r="G97" s="10">
        <v>3575646.68</v>
      </c>
      <c r="H97" s="10">
        <v>22214.44</v>
      </c>
      <c r="I97" s="11">
        <v>3597861.12</v>
      </c>
    </row>
    <row r="98" spans="2:9" hidden="1">
      <c r="B98" s="2" t="s">
        <v>3085</v>
      </c>
      <c r="C98" s="2" t="s">
        <v>3088</v>
      </c>
      <c r="D98" s="9"/>
      <c r="E98" s="10"/>
      <c r="F98" s="10"/>
      <c r="G98" s="10">
        <v>649672.07999999996</v>
      </c>
      <c r="H98" s="10">
        <v>530.44000000000005</v>
      </c>
      <c r="I98" s="11">
        <v>650202.5199999999</v>
      </c>
    </row>
    <row r="99" spans="2:9" hidden="1">
      <c r="B99" s="2" t="s">
        <v>1943</v>
      </c>
      <c r="C99" s="2" t="s">
        <v>1946</v>
      </c>
      <c r="D99" s="9">
        <v>64739.57</v>
      </c>
      <c r="E99" s="10">
        <v>4825.88</v>
      </c>
      <c r="F99" s="10">
        <v>2547.0500000000002</v>
      </c>
      <c r="G99" s="10"/>
      <c r="H99" s="10"/>
      <c r="I99" s="11">
        <v>72112.5</v>
      </c>
    </row>
    <row r="100" spans="2:9">
      <c r="B100" s="2" t="s">
        <v>1948</v>
      </c>
      <c r="C100" s="2" t="s">
        <v>1952</v>
      </c>
      <c r="D100" s="9">
        <v>1839936.0800000008</v>
      </c>
      <c r="E100" s="10">
        <v>319343.50999999995</v>
      </c>
      <c r="F100" s="10">
        <v>356947.38000000006</v>
      </c>
      <c r="G100" s="10">
        <v>2077551.3</v>
      </c>
      <c r="H100" s="10">
        <v>330938.17000000004</v>
      </c>
      <c r="I100" s="11">
        <v>4924716.4400000004</v>
      </c>
    </row>
    <row r="101" spans="2:9">
      <c r="B101" s="2" t="s">
        <v>2028</v>
      </c>
      <c r="C101" s="2" t="s">
        <v>2031</v>
      </c>
      <c r="D101" s="9">
        <v>627713.94000000006</v>
      </c>
      <c r="E101" s="10">
        <v>295671.72000000003</v>
      </c>
      <c r="F101" s="10">
        <v>388956.52999999997</v>
      </c>
      <c r="G101" s="10">
        <v>609439.92000000016</v>
      </c>
      <c r="H101" s="10">
        <v>468411.64000000007</v>
      </c>
      <c r="I101" s="11">
        <v>2390193.7500000005</v>
      </c>
    </row>
    <row r="102" spans="2:9" hidden="1">
      <c r="B102" s="2" t="s">
        <v>3111</v>
      </c>
      <c r="C102" s="2" t="s">
        <v>3114</v>
      </c>
      <c r="D102" s="9"/>
      <c r="E102" s="10"/>
      <c r="F102" s="10"/>
      <c r="G102" s="10">
        <v>202389.23</v>
      </c>
      <c r="H102" s="10">
        <v>7440.59</v>
      </c>
      <c r="I102" s="11">
        <v>209829.82</v>
      </c>
    </row>
    <row r="103" spans="2:9" hidden="1">
      <c r="B103" s="2" t="s">
        <v>2079</v>
      </c>
      <c r="C103" s="2" t="s">
        <v>2084</v>
      </c>
      <c r="D103" s="9">
        <v>19810.71</v>
      </c>
      <c r="E103" s="10">
        <v>19052.230000000003</v>
      </c>
      <c r="F103" s="10">
        <v>-1022199.6899999998</v>
      </c>
      <c r="G103" s="10">
        <v>288512.58</v>
      </c>
      <c r="H103" s="10">
        <v>9332.94</v>
      </c>
      <c r="I103" s="11">
        <v>-685491.22999999975</v>
      </c>
    </row>
    <row r="104" spans="2:9" hidden="1">
      <c r="B104" s="2" t="s">
        <v>2086</v>
      </c>
      <c r="C104" s="2" t="s">
        <v>2089</v>
      </c>
      <c r="D104" s="9">
        <v>1112420.9800000002</v>
      </c>
      <c r="E104" s="10"/>
      <c r="F104" s="10"/>
      <c r="G104" s="10"/>
      <c r="H104" s="10"/>
      <c r="I104" s="11">
        <v>1112420.9800000002</v>
      </c>
    </row>
    <row r="105" spans="2:9" hidden="1">
      <c r="B105" s="2" t="s">
        <v>2106</v>
      </c>
      <c r="C105" s="2" t="s">
        <v>2109</v>
      </c>
      <c r="D105" s="9">
        <v>27371.940000000002</v>
      </c>
      <c r="E105" s="10">
        <v>8601.7000000000007</v>
      </c>
      <c r="F105" s="10">
        <v>16807.580000000002</v>
      </c>
      <c r="G105" s="10">
        <v>15965.67</v>
      </c>
      <c r="H105" s="10">
        <v>8735.4500000000007</v>
      </c>
      <c r="I105" s="11">
        <v>77482.34</v>
      </c>
    </row>
    <row r="106" spans="2:9">
      <c r="B106" s="2" t="s">
        <v>2117</v>
      </c>
      <c r="C106" s="2" t="s">
        <v>2120</v>
      </c>
      <c r="D106" s="9">
        <v>123106.98</v>
      </c>
      <c r="E106" s="10">
        <v>-3.63</v>
      </c>
      <c r="F106" s="10">
        <v>85987942.609999999</v>
      </c>
      <c r="G106" s="10">
        <v>3485587.81</v>
      </c>
      <c r="H106" s="10">
        <v>2167128.81</v>
      </c>
      <c r="I106" s="11">
        <v>91763762.579999998</v>
      </c>
    </row>
    <row r="107" spans="2:9" hidden="1">
      <c r="B107" s="2" t="s">
        <v>2122</v>
      </c>
      <c r="C107" s="2" t="s">
        <v>2126</v>
      </c>
      <c r="D107" s="9">
        <v>1044.93</v>
      </c>
      <c r="E107" s="10">
        <v>-8995.9000000000015</v>
      </c>
      <c r="F107" s="10"/>
      <c r="G107" s="10">
        <v>243063.19999999998</v>
      </c>
      <c r="H107" s="10">
        <v>178139.94</v>
      </c>
      <c r="I107" s="11">
        <v>413252.17</v>
      </c>
    </row>
    <row r="108" spans="2:9" hidden="1">
      <c r="B108" s="2" t="s">
        <v>2148</v>
      </c>
      <c r="C108" s="2" t="s">
        <v>2151</v>
      </c>
      <c r="D108" s="9">
        <v>301866.88</v>
      </c>
      <c r="E108" s="10">
        <v>444.24</v>
      </c>
      <c r="F108" s="10">
        <v>982.22</v>
      </c>
      <c r="G108" s="10">
        <v>925.2</v>
      </c>
      <c r="H108" s="10">
        <v>681.71</v>
      </c>
      <c r="I108" s="11">
        <v>304900.25</v>
      </c>
    </row>
    <row r="109" spans="2:9" hidden="1">
      <c r="B109" s="2" t="s">
        <v>2153</v>
      </c>
      <c r="C109" s="2" t="s">
        <v>2156</v>
      </c>
      <c r="D109" s="9">
        <v>1452.83</v>
      </c>
      <c r="E109" s="10">
        <v>-13.5</v>
      </c>
      <c r="F109" s="10">
        <v>0</v>
      </c>
      <c r="G109" s="10"/>
      <c r="H109" s="10"/>
      <c r="I109" s="11">
        <v>1439.33</v>
      </c>
    </row>
    <row r="110" spans="2:9" hidden="1">
      <c r="B110" s="2" t="s">
        <v>3309</v>
      </c>
      <c r="C110" s="2" t="s">
        <v>3312</v>
      </c>
      <c r="D110" s="9"/>
      <c r="E110" s="10"/>
      <c r="F110" s="10"/>
      <c r="G110" s="10"/>
      <c r="H110" s="10">
        <v>69228.460000000006</v>
      </c>
      <c r="I110" s="11">
        <v>69228.460000000006</v>
      </c>
    </row>
    <row r="111" spans="2:9" hidden="1">
      <c r="B111" s="2" t="s">
        <v>2158</v>
      </c>
      <c r="C111" s="2" t="s">
        <v>2161</v>
      </c>
      <c r="D111" s="9">
        <v>41463.950000000004</v>
      </c>
      <c r="E111" s="10"/>
      <c r="F111" s="10"/>
      <c r="G111" s="10"/>
      <c r="H111" s="10">
        <v>78637.33</v>
      </c>
      <c r="I111" s="11">
        <v>120101.28</v>
      </c>
    </row>
    <row r="112" spans="2:9" hidden="1">
      <c r="B112" s="2" t="s">
        <v>2163</v>
      </c>
      <c r="C112" s="2" t="s">
        <v>2167</v>
      </c>
      <c r="D112" s="9">
        <v>32766.82</v>
      </c>
      <c r="E112" s="10"/>
      <c r="F112" s="10"/>
      <c r="G112" s="10"/>
      <c r="H112" s="10"/>
      <c r="I112" s="11">
        <v>32766.82</v>
      </c>
    </row>
    <row r="113" spans="2:9" hidden="1">
      <c r="B113" s="2" t="s">
        <v>2588</v>
      </c>
      <c r="C113" s="2" t="s">
        <v>2591</v>
      </c>
      <c r="D113" s="9"/>
      <c r="E113" s="10">
        <v>4573.75</v>
      </c>
      <c r="F113" s="10"/>
      <c r="G113" s="10"/>
      <c r="H113" s="10"/>
      <c r="I113" s="11">
        <v>4573.75</v>
      </c>
    </row>
    <row r="114" spans="2:9">
      <c r="B114" s="2" t="s">
        <v>2169</v>
      </c>
      <c r="C114" s="2" t="s">
        <v>2173</v>
      </c>
      <c r="D114" s="9">
        <v>8229907.3300000001</v>
      </c>
      <c r="E114" s="10">
        <v>8760.1400000000012</v>
      </c>
      <c r="F114" s="10">
        <v>3677.4</v>
      </c>
      <c r="G114" s="10">
        <v>71426.899999999994</v>
      </c>
      <c r="H114" s="10">
        <v>107146</v>
      </c>
      <c r="I114" s="11">
        <v>8420917.7699999996</v>
      </c>
    </row>
    <row r="115" spans="2:9" hidden="1">
      <c r="B115" s="2" t="s">
        <v>2213</v>
      </c>
      <c r="C115" s="2" t="s">
        <v>2218</v>
      </c>
      <c r="D115" s="9">
        <v>635447.81999999995</v>
      </c>
      <c r="E115" s="10">
        <v>73180.540000000008</v>
      </c>
      <c r="F115" s="10">
        <v>473.22</v>
      </c>
      <c r="G115" s="10">
        <v>339.88000000000261</v>
      </c>
      <c r="H115" s="10">
        <v>374.77</v>
      </c>
      <c r="I115" s="11">
        <v>709816.23</v>
      </c>
    </row>
    <row r="116" spans="2:9">
      <c r="B116" s="2" t="s">
        <v>2233</v>
      </c>
      <c r="C116" s="2" t="s">
        <v>2236</v>
      </c>
      <c r="D116" s="9">
        <v>591011.10999999987</v>
      </c>
      <c r="E116" s="10">
        <v>530446.08000000007</v>
      </c>
      <c r="F116" s="10">
        <v>341389.28</v>
      </c>
      <c r="G116" s="10">
        <v>766501.7799999998</v>
      </c>
      <c r="H116" s="10">
        <v>512044.36</v>
      </c>
      <c r="I116" s="11">
        <v>2741392.61</v>
      </c>
    </row>
    <row r="117" spans="2:9">
      <c r="B117" s="2" t="s">
        <v>2291</v>
      </c>
      <c r="C117" s="2" t="s">
        <v>2296</v>
      </c>
      <c r="D117" s="9">
        <v>832437.28999999992</v>
      </c>
      <c r="E117" s="10">
        <v>3563.9200000000005</v>
      </c>
      <c r="F117" s="10">
        <v>720202.11</v>
      </c>
      <c r="G117" s="10">
        <v>892674.37</v>
      </c>
      <c r="H117" s="10">
        <v>36436.720000000016</v>
      </c>
      <c r="I117" s="11">
        <v>2485314.41</v>
      </c>
    </row>
    <row r="118" spans="2:9" hidden="1">
      <c r="B118" s="2" t="s">
        <v>2319</v>
      </c>
      <c r="C118" s="2" t="s">
        <v>2323</v>
      </c>
      <c r="D118" s="9">
        <v>0</v>
      </c>
      <c r="E118" s="10"/>
      <c r="F118" s="10">
        <v>13569.33</v>
      </c>
      <c r="G118" s="10">
        <v>12591.34</v>
      </c>
      <c r="H118" s="10">
        <v>4877.28</v>
      </c>
      <c r="I118" s="11">
        <v>31037.949999999997</v>
      </c>
    </row>
    <row r="119" spans="2:9" hidden="1">
      <c r="B119" s="2" t="s">
        <v>2325</v>
      </c>
      <c r="C119" s="2" t="s">
        <v>2329</v>
      </c>
      <c r="D119" s="9">
        <v>58773.99</v>
      </c>
      <c r="E119" s="10">
        <v>18502.420000000002</v>
      </c>
      <c r="F119" s="10">
        <v>9049.91</v>
      </c>
      <c r="G119" s="10">
        <v>28334.43</v>
      </c>
      <c r="H119" s="10">
        <v>5421.32</v>
      </c>
      <c r="I119" s="11">
        <v>120082.07</v>
      </c>
    </row>
    <row r="120" spans="2:9" hidden="1">
      <c r="B120" s="2" t="s">
        <v>2331</v>
      </c>
      <c r="C120" s="2" t="s">
        <v>2335</v>
      </c>
      <c r="D120" s="9">
        <v>62790.200000000033</v>
      </c>
      <c r="E120" s="10">
        <v>195662.86000000002</v>
      </c>
      <c r="F120" s="10">
        <v>58097.990000000005</v>
      </c>
      <c r="G120" s="10">
        <v>273976.53999999998</v>
      </c>
      <c r="H120" s="10">
        <v>254111.05</v>
      </c>
      <c r="I120" s="11">
        <v>844638.64000000013</v>
      </c>
    </row>
    <row r="121" spans="2:9" hidden="1">
      <c r="B121" s="2" t="s">
        <v>2343</v>
      </c>
      <c r="C121" s="2" t="s">
        <v>2346</v>
      </c>
      <c r="D121" s="9">
        <v>264091.45</v>
      </c>
      <c r="E121" s="10">
        <v>939.24000000022352</v>
      </c>
      <c r="F121" s="10">
        <v>260307.19</v>
      </c>
      <c r="G121" s="10">
        <v>276650.84999999998</v>
      </c>
      <c r="H121" s="10">
        <v>12057.5</v>
      </c>
      <c r="I121" s="11">
        <v>814046.23000000021</v>
      </c>
    </row>
    <row r="122" spans="2:9" hidden="1">
      <c r="B122" s="2" t="s">
        <v>2355</v>
      </c>
      <c r="C122" s="2" t="s">
        <v>2358</v>
      </c>
      <c r="D122" s="9">
        <v>1668.65</v>
      </c>
      <c r="E122" s="10">
        <v>2983.46</v>
      </c>
      <c r="F122" s="10"/>
      <c r="G122" s="10"/>
      <c r="H122" s="10">
        <v>-8.7311491370201111E-11</v>
      </c>
      <c r="I122" s="11">
        <v>4652.1099999999133</v>
      </c>
    </row>
    <row r="123" spans="2:9" hidden="1">
      <c r="B123" s="2" t="s">
        <v>2360</v>
      </c>
      <c r="C123" s="2" t="s">
        <v>2364</v>
      </c>
      <c r="D123" s="9">
        <v>45.230000000000004</v>
      </c>
      <c r="E123" s="10">
        <v>45.230000000000004</v>
      </c>
      <c r="F123" s="10">
        <v>40.85</v>
      </c>
      <c r="G123" s="10">
        <v>45.230000000000004</v>
      </c>
      <c r="H123" s="10">
        <v>43.77</v>
      </c>
      <c r="I123" s="11">
        <v>220.31000000000003</v>
      </c>
    </row>
    <row r="124" spans="2:9" hidden="1">
      <c r="B124" s="2" t="s">
        <v>2366</v>
      </c>
      <c r="C124" s="2" t="s">
        <v>2369</v>
      </c>
      <c r="D124" s="9">
        <v>3487.89</v>
      </c>
      <c r="E124" s="10"/>
      <c r="F124" s="10"/>
      <c r="G124" s="10"/>
      <c r="H124" s="10"/>
      <c r="I124" s="11">
        <v>3487.89</v>
      </c>
    </row>
    <row r="125" spans="2:9" hidden="1">
      <c r="B125" s="2" t="s">
        <v>2640</v>
      </c>
      <c r="C125" s="2" t="s">
        <v>2646</v>
      </c>
      <c r="D125" s="9"/>
      <c r="E125" s="10">
        <v>0</v>
      </c>
      <c r="F125" s="10"/>
      <c r="G125" s="10"/>
      <c r="H125" s="10"/>
      <c r="I125" s="11">
        <v>0</v>
      </c>
    </row>
    <row r="126" spans="2:9" hidden="1">
      <c r="B126" s="2" t="s">
        <v>2651</v>
      </c>
      <c r="C126" s="2" t="s">
        <v>2654</v>
      </c>
      <c r="D126" s="9"/>
      <c r="E126" s="10">
        <v>1.4915713109076023E-10</v>
      </c>
      <c r="F126" s="10">
        <v>651.25</v>
      </c>
      <c r="G126" s="10"/>
      <c r="H126" s="10">
        <v>0</v>
      </c>
      <c r="I126" s="11">
        <v>651.25000000014916</v>
      </c>
    </row>
    <row r="127" spans="2:9" hidden="1">
      <c r="B127" s="2" t="s">
        <v>2371</v>
      </c>
      <c r="C127" s="2" t="s">
        <v>2374</v>
      </c>
      <c r="D127" s="9">
        <v>1550.1000000000001</v>
      </c>
      <c r="E127" s="10">
        <v>10872.87</v>
      </c>
      <c r="F127" s="10">
        <v>27909.649999999998</v>
      </c>
      <c r="G127" s="10">
        <v>79601.579999999958</v>
      </c>
      <c r="H127" s="10">
        <v>0</v>
      </c>
      <c r="I127" s="11">
        <v>119934.19999999995</v>
      </c>
    </row>
    <row r="128" spans="2:9" hidden="1">
      <c r="B128" s="2" t="s">
        <v>2376</v>
      </c>
      <c r="C128" s="2" t="s">
        <v>2379</v>
      </c>
      <c r="D128" s="9">
        <v>448.65000000000003</v>
      </c>
      <c r="E128" s="10"/>
      <c r="F128" s="10">
        <v>0</v>
      </c>
      <c r="G128" s="10"/>
      <c r="H128" s="10"/>
      <c r="I128" s="11">
        <v>448.65000000000003</v>
      </c>
    </row>
    <row r="129" spans="2:9" hidden="1">
      <c r="B129" s="2" t="s">
        <v>2658</v>
      </c>
      <c r="C129" s="2" t="s">
        <v>2662</v>
      </c>
      <c r="D129" s="9"/>
      <c r="E129" s="10">
        <v>61594.080000000002</v>
      </c>
      <c r="F129" s="10"/>
      <c r="G129" s="10"/>
      <c r="H129" s="10">
        <v>0</v>
      </c>
      <c r="I129" s="11">
        <v>61594.080000000002</v>
      </c>
    </row>
    <row r="130" spans="2:9" hidden="1">
      <c r="B130" s="2" t="s">
        <v>2381</v>
      </c>
      <c r="C130" s="2" t="s">
        <v>2387</v>
      </c>
      <c r="D130" s="9">
        <v>172717.61000000002</v>
      </c>
      <c r="E130" s="10">
        <v>49379.880000000005</v>
      </c>
      <c r="F130" s="10">
        <v>810.41</v>
      </c>
      <c r="G130" s="10">
        <v>111133.54000000001</v>
      </c>
      <c r="H130" s="10">
        <v>-87073.61</v>
      </c>
      <c r="I130" s="11">
        <v>246967.83000000007</v>
      </c>
    </row>
    <row r="131" spans="2:9" hidden="1">
      <c r="B131" s="2" t="s">
        <v>2395</v>
      </c>
      <c r="C131" s="2" t="s">
        <v>2398</v>
      </c>
      <c r="D131" s="9">
        <v>-1952.42</v>
      </c>
      <c r="E131" s="10">
        <v>0</v>
      </c>
      <c r="F131" s="10"/>
      <c r="G131" s="10"/>
      <c r="H131" s="10"/>
      <c r="I131" s="11">
        <v>-1952.42</v>
      </c>
    </row>
    <row r="132" spans="2:9" hidden="1">
      <c r="B132" s="2" t="s">
        <v>2888</v>
      </c>
      <c r="C132" s="2" t="s">
        <v>2892</v>
      </c>
      <c r="D132" s="9"/>
      <c r="E132" s="10"/>
      <c r="F132" s="10">
        <v>0</v>
      </c>
      <c r="G132" s="10"/>
      <c r="H132" s="10"/>
      <c r="I132" s="11">
        <v>0</v>
      </c>
    </row>
    <row r="133" spans="2:9">
      <c r="B133" s="7" t="s">
        <v>3366</v>
      </c>
      <c r="C133" s="16"/>
      <c r="D133" s="13">
        <v>45541203.079999998</v>
      </c>
      <c r="E133" s="14">
        <v>9594335.3200000022</v>
      </c>
      <c r="F133" s="14">
        <v>101106327.36999999</v>
      </c>
      <c r="G133" s="14">
        <v>33055285.019999996</v>
      </c>
      <c r="H133" s="14">
        <v>14220073.550000001</v>
      </c>
      <c r="I133" s="15">
        <v>203517224.34000003</v>
      </c>
    </row>
  </sheetData>
  <autoFilter ref="B3:I133">
    <filterColumn colId="7">
      <customFilters>
        <customFilter operator="greaterThanOrEqual" val="2000000"/>
      </customFilters>
    </filterColumn>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2015-02-09T08:00:00+00:00</OpenedDate>
    <Date1 xmlns="dc463f71-b30c-4ab2-9473-d307f9d35888">2015-07-27T07:00:00+00:00</Date1>
    <IsDocumentOrder xmlns="dc463f71-b30c-4ab2-9473-d307f9d35888" xsi:nil="true"/>
    <IsHighlyConfidential xmlns="dc463f71-b30c-4ab2-9473-d307f9d35888">false</IsHighlyConfidential>
    <CaseCompanyNames xmlns="dc463f71-b30c-4ab2-9473-d307f9d35888">Avista Corporation</CaseCompanyNames>
    <DocketNumber xmlns="dc463f71-b30c-4ab2-9473-d307f9d35888">150204</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7FA5D4F63E4AB4AAE35AF92A0E8AE17" ma:contentTypeVersion="119" ma:contentTypeDescription="" ma:contentTypeScope="" ma:versionID="a36623e24926dd0089eeb1dc00071bb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7222C77B-24F5-4813-891D-D84B1358A030}"/>
</file>

<file path=customXml/itemProps2.xml><?xml version="1.0" encoding="utf-8"?>
<ds:datastoreItem xmlns:ds="http://schemas.openxmlformats.org/officeDocument/2006/customXml" ds:itemID="{E243A6B7-4778-472E-8862-F1204A512B86}"/>
</file>

<file path=customXml/itemProps3.xml><?xml version="1.0" encoding="utf-8"?>
<ds:datastoreItem xmlns:ds="http://schemas.openxmlformats.org/officeDocument/2006/customXml" ds:itemID="{643DD98C-E997-41B6-B9FA-20E957AB076D}"/>
</file>

<file path=customXml/itemProps4.xml><?xml version="1.0" encoding="utf-8"?>
<ds:datastoreItem xmlns:ds="http://schemas.openxmlformats.org/officeDocument/2006/customXml" ds:itemID="{58AE461C-B6D9-4AC8-AEF1-F6F7131DCF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ER Variance</vt:lpstr>
      <vt:lpstr>TTP Pivot</vt:lpstr>
      <vt:lpstr>Sheet1</vt:lpstr>
      <vt:lpstr>Raw Data</vt:lpstr>
      <vt:lpstr>CAP14.3 ADDS</vt:lpstr>
      <vt:lpstr>CAP15.3</vt:lpstr>
      <vt:lpstr>ERs &gt; $2M</vt:lpstr>
      <vt:lpstr>'CAP14.3 ADDS'!Print_Area</vt:lpstr>
      <vt:lpstr>CAP15.3!Print_Area</vt:lpstr>
      <vt:lpstr>'CAP14.3 ADDS'!Print_Titles</vt:lpstr>
      <vt:lpstr>CAP15.3!Print_Titles</vt:lpstr>
      <vt:lpstr>'ER Variance'!Print_Titles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Machado, David</dc:creator>
  <cp:lastModifiedBy>jzlfgj</cp:lastModifiedBy>
  <cp:lastPrinted>2015-06-08T17:02:04Z</cp:lastPrinted>
  <dcterms:created xsi:type="dcterms:W3CDTF">2015-05-27T23:21:04Z</dcterms:created>
  <dcterms:modified xsi:type="dcterms:W3CDTF">2015-06-08T17:02:07Z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0x0101006E56B4D1795A2E4DB2F0B01679ED314A0097FA5D4F63E4AB4AAE35AF92A0E8AE17</vt:lpwstr>
  </property>
  <property fmtid="{D5CDD505-2E9C-101B-9397-08002B2CF9AE}" pid="3" name="_docset_NoMedatataSyncRequired">
    <vt:lpwstr>False</vt:lpwstr>
  </property>
</Properties>
</file>